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2"/>
  <workbookPr codeName="ThisWorkbook"/>
  <mc:AlternateContent xmlns:mc="http://schemas.openxmlformats.org/markup-compatibility/2006">
    <mc:Choice Requires="x15">
      <x15ac:absPath xmlns:x15ac="http://schemas.microsoft.com/office/spreadsheetml/2010/11/ac" url="C:\Users\lucav\Documents\Work\INFORM Risk 2021 Mid\"/>
    </mc:Choice>
  </mc:AlternateContent>
  <xr:revisionPtr revIDLastSave="0" documentId="13_ncr:1_{2FFD9A92-2A12-4E81-8D2F-7A5088F6B286}" xr6:coauthVersionLast="36" xr6:coauthVersionMax="36" xr10:uidLastSave="{00000000-0000-0000-0000-000000000000}"/>
  <bookViews>
    <workbookView xWindow="72" yWindow="108" windowWidth="6600" windowHeight="12888" tabRatio="894" xr2:uid="{00000000-000D-0000-FFFF-FFFF00000000}"/>
  </bookViews>
  <sheets>
    <sheet name="Home" sheetId="73" r:id="rId1"/>
    <sheet name="Table of Contents" sheetId="72" r:id="rId2"/>
    <sheet name="INFORM Risk Mid2021 (a-z)" sheetId="5" r:id="rId3"/>
    <sheet name="Hazard &amp; Exposure" sheetId="75" r:id="rId4"/>
    <sheet name="Vulnerability" sheetId="3" r:id="rId5"/>
    <sheet name="Lack of Coping Capacity" sheetId="4" r:id="rId6"/>
    <sheet name="Indicator Data" sheetId="74"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Lack of Reliability Index" sheetId="84" r:id="rId14"/>
    <sheet name="Indicator Metadata" sheetId="76" r:id="rId15"/>
    <sheet name="Regions" sheetId="77" r:id="rId16"/>
  </sheets>
  <definedNames>
    <definedName name="_2012.06.11___GFM_Indicator_List" localSheetId="14">'Indicator Metadata'!$F$51:$O$89</definedName>
    <definedName name="_xlnm._FilterDatabase" localSheetId="3" hidden="1">'Hazard &amp; Exposure'!$A$2:$DU$194</definedName>
    <definedName name="_xlnm._FilterDatabase" localSheetId="6" hidden="1">'Indicator Data'!$A$5:$CE$196</definedName>
    <definedName name="_xlnm._FilterDatabase" localSheetId="2">'INFORM Risk Mid2021 (a-z)'!$A$3:$AO$3</definedName>
    <definedName name="_xlnm._FilterDatabase" localSheetId="13" hidden="1">'Lack of Reliability Index'!$A$1:$H$1</definedName>
    <definedName name="_xlnm._FilterDatabase" localSheetId="15" hidden="1">Regions!$A$2:$H$193</definedName>
    <definedName name="_xlnm._FilterDatabase" localSheetId="4" hidden="1">Vulnerability!$A$2:$AM$193</definedName>
    <definedName name="_Key1" localSheetId="3" hidden="1">#REF!</definedName>
    <definedName name="_Key1" localSheetId="11"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Sort" localSheetId="3" hidden="1">#REF!</definedName>
    <definedName name="_Sort" localSheetId="11" hidden="1">#REF!</definedName>
    <definedName name="_Sort" localSheetId="7" hidden="1">#REF!</definedName>
    <definedName name="_Sort" localSheetId="8" hidden="1">#REF!</definedName>
    <definedName name="_Sort" localSheetId="10" hidden="1">#REF!</definedName>
    <definedName name="_Sort" hidden="1">#REF!</definedName>
    <definedName name="aa" localSheetId="8" hidden="1">#REF!</definedName>
    <definedName name="aa" hidden="1">#REF!</definedName>
    <definedName name="_xlnm.Print_Area" localSheetId="12">'Imputed and missing data hidden'!$A$1:$BZ$194</definedName>
    <definedName name="_xlnm.Print_Area" localSheetId="2">'INFORM Risk Mid2021 (a-z)'!$A$1:$AH$194</definedName>
    <definedName name="_xlnm.Print_Titles" localSheetId="12">'Imputed and missing data hidden'!$1:$1</definedName>
    <definedName name="_xlnm.Print_Titles" localSheetId="2">'INFORM Risk Mid2021 (a-z)'!$2:$2</definedName>
  </definedNames>
  <calcPr calcId="191029"/>
</workbook>
</file>

<file path=xl/calcChain.xml><?xml version="1.0" encoding="utf-8"?>
<calcChain xmlns="http://schemas.openxmlformats.org/spreadsheetml/2006/main">
  <c r="AF4" i="3" l="1"/>
  <c r="AF5"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3" i="3"/>
  <c r="A3" i="83" l="1"/>
  <c r="A4" i="83"/>
  <c r="A5" i="83"/>
  <c r="A6" i="83"/>
  <c r="A7" i="83"/>
  <c r="A8" i="83"/>
  <c r="A9" i="83"/>
  <c r="A10" i="83"/>
  <c r="A11" i="83"/>
  <c r="A12" i="83"/>
  <c r="A13" i="83"/>
  <c r="A14" i="83"/>
  <c r="A15" i="83"/>
  <c r="A16" i="83"/>
  <c r="A17" i="83"/>
  <c r="A18" i="83"/>
  <c r="A19" i="83"/>
  <c r="A20" i="83"/>
  <c r="A21" i="83"/>
  <c r="A22" i="83"/>
  <c r="A23" i="83"/>
  <c r="A24" i="83"/>
  <c r="A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105" i="83"/>
  <c r="A106" i="83"/>
  <c r="A107" i="83"/>
  <c r="A108" i="83"/>
  <c r="A109" i="83"/>
  <c r="A110" i="83"/>
  <c r="A111" i="83"/>
  <c r="A112" i="83"/>
  <c r="A113" i="83"/>
  <c r="A114" i="83"/>
  <c r="A115" i="83"/>
  <c r="A116" i="83"/>
  <c r="A117" i="83"/>
  <c r="A118" i="83"/>
  <c r="A119" i="83"/>
  <c r="A120" i="83"/>
  <c r="A121" i="83"/>
  <c r="A122" i="83"/>
  <c r="A123" i="83"/>
  <c r="A124" i="83"/>
  <c r="A125" i="83"/>
  <c r="A126" i="83"/>
  <c r="A127" i="83"/>
  <c r="A128" i="83"/>
  <c r="A129" i="83"/>
  <c r="A130" i="83"/>
  <c r="A131" i="83"/>
  <c r="A132" i="83"/>
  <c r="A133" i="83"/>
  <c r="A134" i="83"/>
  <c r="A135" i="83"/>
  <c r="A136" i="83"/>
  <c r="A137" i="83"/>
  <c r="A138" i="83"/>
  <c r="A139" i="83"/>
  <c r="A140" i="83"/>
  <c r="A141" i="83"/>
  <c r="A142" i="83"/>
  <c r="A143" i="83"/>
  <c r="A144" i="83"/>
  <c r="A145" i="83"/>
  <c r="A146" i="83"/>
  <c r="A147" i="83"/>
  <c r="A148" i="83"/>
  <c r="A149" i="83"/>
  <c r="A150" i="83"/>
  <c r="A151" i="83"/>
  <c r="A152" i="83"/>
  <c r="A153" i="83"/>
  <c r="A154" i="83"/>
  <c r="A155" i="83"/>
  <c r="A156" i="83"/>
  <c r="A157" i="83"/>
  <c r="A158" i="83"/>
  <c r="A159" i="83"/>
  <c r="A160" i="83"/>
  <c r="A161" i="83"/>
  <c r="A162" i="83"/>
  <c r="A163" i="83"/>
  <c r="A164" i="83"/>
  <c r="A165" i="83"/>
  <c r="A166" i="83"/>
  <c r="A167" i="83"/>
  <c r="A168" i="83"/>
  <c r="A169" i="83"/>
  <c r="A170" i="83"/>
  <c r="A171" i="83"/>
  <c r="A172" i="83"/>
  <c r="A173" i="83"/>
  <c r="A174" i="83"/>
  <c r="A175" i="83"/>
  <c r="A176" i="83"/>
  <c r="A177" i="83"/>
  <c r="A178" i="83"/>
  <c r="A179" i="83"/>
  <c r="A180" i="83"/>
  <c r="A181" i="83"/>
  <c r="A182" i="83"/>
  <c r="A183" i="83"/>
  <c r="A184" i="83"/>
  <c r="A185" i="83"/>
  <c r="A186" i="83"/>
  <c r="A187" i="83"/>
  <c r="A188" i="83"/>
  <c r="A189" i="83"/>
  <c r="A190" i="83"/>
  <c r="A191" i="83"/>
  <c r="A192" i="83"/>
  <c r="A193" i="83"/>
  <c r="A194" i="83"/>
  <c r="A2" i="83"/>
  <c r="A4" i="82"/>
  <c r="A5" i="82"/>
  <c r="A6" i="82"/>
  <c r="A7" i="82"/>
  <c r="A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A123" i="82"/>
  <c r="A124" i="82"/>
  <c r="A125" i="82"/>
  <c r="A126" i="82"/>
  <c r="A127" i="82"/>
  <c r="A128" i="82"/>
  <c r="A129" i="82"/>
  <c r="A130" i="82"/>
  <c r="A131" i="82"/>
  <c r="A132" i="82"/>
  <c r="A133" i="82"/>
  <c r="A134" i="82"/>
  <c r="A135" i="82"/>
  <c r="A136" i="82"/>
  <c r="A137" i="82"/>
  <c r="A138" i="82"/>
  <c r="A139" i="82"/>
  <c r="A140" i="82"/>
  <c r="A141" i="82"/>
  <c r="A142" i="82"/>
  <c r="A143" i="82"/>
  <c r="A144" i="82"/>
  <c r="A145" i="82"/>
  <c r="A146" i="82"/>
  <c r="A147" i="82"/>
  <c r="A148" i="82"/>
  <c r="A149" i="82"/>
  <c r="A150" i="82"/>
  <c r="A151" i="82"/>
  <c r="A152" i="82"/>
  <c r="A153" i="82"/>
  <c r="A154" i="82"/>
  <c r="A155" i="82"/>
  <c r="A156" i="82"/>
  <c r="A157" i="82"/>
  <c r="A158" i="82"/>
  <c r="A159" i="82"/>
  <c r="A160" i="82"/>
  <c r="A161" i="82"/>
  <c r="A162" i="82"/>
  <c r="A163" i="82"/>
  <c r="A164" i="82"/>
  <c r="A165" i="82"/>
  <c r="A166" i="82"/>
  <c r="A167" i="82"/>
  <c r="A168" i="82"/>
  <c r="A169" i="82"/>
  <c r="A170" i="82"/>
  <c r="A171" i="82"/>
  <c r="A172" i="82"/>
  <c r="A173" i="82"/>
  <c r="A174" i="82"/>
  <c r="A175" i="82"/>
  <c r="A176" i="82"/>
  <c r="A177" i="82"/>
  <c r="A178" i="82"/>
  <c r="A179" i="82"/>
  <c r="A180" i="82"/>
  <c r="A181" i="82"/>
  <c r="A182" i="82"/>
  <c r="A183" i="82"/>
  <c r="A184" i="82"/>
  <c r="A185" i="82"/>
  <c r="A186" i="82"/>
  <c r="A187" i="82"/>
  <c r="A188" i="82"/>
  <c r="A189" i="82"/>
  <c r="A190" i="82"/>
  <c r="A191" i="82"/>
  <c r="A192" i="82"/>
  <c r="A193" i="82"/>
  <c r="A3" i="82"/>
  <c r="A5" i="81"/>
  <c r="B5" i="81"/>
  <c r="A6" i="81"/>
  <c r="B6" i="81"/>
  <c r="A7" i="81"/>
  <c r="B7" i="81"/>
  <c r="A8" i="81"/>
  <c r="B8" i="81"/>
  <c r="A9" i="81"/>
  <c r="B9" i="81"/>
  <c r="A10" i="81"/>
  <c r="B10" i="81"/>
  <c r="A11" i="81"/>
  <c r="B11" i="81"/>
  <c r="A12" i="81"/>
  <c r="B12" i="81"/>
  <c r="A13" i="81"/>
  <c r="B13" i="81"/>
  <c r="A14" i="81"/>
  <c r="B14" i="81"/>
  <c r="A15" i="81"/>
  <c r="B15" i="81"/>
  <c r="A16" i="81"/>
  <c r="B16" i="81"/>
  <c r="A17" i="81"/>
  <c r="B17" i="81"/>
  <c r="A18" i="81"/>
  <c r="B18" i="81"/>
  <c r="A19" i="81"/>
  <c r="B19" i="81"/>
  <c r="A20" i="81"/>
  <c r="B20" i="81"/>
  <c r="A21" i="81"/>
  <c r="B21" i="81"/>
  <c r="A22" i="81"/>
  <c r="B22" i="81"/>
  <c r="A23" i="81"/>
  <c r="B23" i="81"/>
  <c r="A24" i="81"/>
  <c r="B24" i="81"/>
  <c r="A25" i="81"/>
  <c r="B25" i="81"/>
  <c r="A26" i="81"/>
  <c r="B26" i="8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A131" i="81"/>
  <c r="B131" i="81"/>
  <c r="A132" i="81"/>
  <c r="B132" i="81"/>
  <c r="A133" i="81"/>
  <c r="B133" i="81"/>
  <c r="A134" i="81"/>
  <c r="B134" i="81"/>
  <c r="A135" i="81"/>
  <c r="B135" i="81"/>
  <c r="A136" i="81"/>
  <c r="B136" i="81"/>
  <c r="A137" i="81"/>
  <c r="B137" i="81"/>
  <c r="A138" i="81"/>
  <c r="B138" i="81"/>
  <c r="A139" i="81"/>
  <c r="B139" i="81"/>
  <c r="A140" i="81"/>
  <c r="B140" i="81"/>
  <c r="A141" i="81"/>
  <c r="B141" i="81"/>
  <c r="A142" i="81"/>
  <c r="B142" i="81"/>
  <c r="A143" i="81"/>
  <c r="B143" i="81"/>
  <c r="A144" i="81"/>
  <c r="B144" i="81"/>
  <c r="A145" i="81"/>
  <c r="B145" i="81"/>
  <c r="A146" i="81"/>
  <c r="B146" i="81"/>
  <c r="A147" i="81"/>
  <c r="B147" i="81"/>
  <c r="A148" i="81"/>
  <c r="B148" i="81"/>
  <c r="A149" i="81"/>
  <c r="B149" i="81"/>
  <c r="A150" i="81"/>
  <c r="B150" i="81"/>
  <c r="A151" i="81"/>
  <c r="B151" i="81"/>
  <c r="A152" i="81"/>
  <c r="B152" i="81"/>
  <c r="A153" i="81"/>
  <c r="B153" i="81"/>
  <c r="A154" i="81"/>
  <c r="B154" i="81"/>
  <c r="A155" i="81"/>
  <c r="B155" i="81"/>
  <c r="A156" i="81"/>
  <c r="B156" i="81"/>
  <c r="A157" i="81"/>
  <c r="B157" i="81"/>
  <c r="A158" i="81"/>
  <c r="B158" i="81"/>
  <c r="A159" i="81"/>
  <c r="B159" i="81"/>
  <c r="A160" i="81"/>
  <c r="B160" i="81"/>
  <c r="A161" i="81"/>
  <c r="B161" i="81"/>
  <c r="A162" i="81"/>
  <c r="B162" i="81"/>
  <c r="A163" i="81"/>
  <c r="B163" i="81"/>
  <c r="A164" i="81"/>
  <c r="B164" i="81"/>
  <c r="A165" i="81"/>
  <c r="B165" i="81"/>
  <c r="A166" i="81"/>
  <c r="B166" i="81"/>
  <c r="A167" i="81"/>
  <c r="B167" i="81"/>
  <c r="A168" i="81"/>
  <c r="B168" i="81"/>
  <c r="A169" i="81"/>
  <c r="B169" i="81"/>
  <c r="A170" i="81"/>
  <c r="B170" i="81"/>
  <c r="A171" i="81"/>
  <c r="B171" i="81"/>
  <c r="A172" i="81"/>
  <c r="B172" i="81"/>
  <c r="A173" i="81"/>
  <c r="B173" i="81"/>
  <c r="A174" i="81"/>
  <c r="B174" i="81"/>
  <c r="A175" i="81"/>
  <c r="B175" i="81"/>
  <c r="A176" i="81"/>
  <c r="B176" i="81"/>
  <c r="A177" i="81"/>
  <c r="B177" i="81"/>
  <c r="A178" i="81"/>
  <c r="B178" i="81"/>
  <c r="A179" i="81"/>
  <c r="B179" i="81"/>
  <c r="A180" i="81"/>
  <c r="B180" i="81"/>
  <c r="A181" i="81"/>
  <c r="B181" i="81"/>
  <c r="A182" i="81"/>
  <c r="B182" i="81"/>
  <c r="A183" i="81"/>
  <c r="B183" i="81"/>
  <c r="A184" i="81"/>
  <c r="B184" i="81"/>
  <c r="A185" i="81"/>
  <c r="B185" i="81"/>
  <c r="A186" i="81"/>
  <c r="B186" i="81"/>
  <c r="A187" i="81"/>
  <c r="B187" i="81"/>
  <c r="A188" i="81"/>
  <c r="B188" i="81"/>
  <c r="A189" i="81"/>
  <c r="B189" i="81"/>
  <c r="A190" i="81"/>
  <c r="B190" i="81"/>
  <c r="A191" i="81"/>
  <c r="B191" i="81"/>
  <c r="A192" i="81"/>
  <c r="B192" i="81"/>
  <c r="A193" i="81"/>
  <c r="B193" i="81"/>
  <c r="A194" i="81"/>
  <c r="B194" i="81"/>
  <c r="B4" i="81"/>
  <c r="A4" i="81"/>
  <c r="BG5" i="81" l="1"/>
  <c r="BG6" i="81"/>
  <c r="BG7" i="81"/>
  <c r="BG8" i="81"/>
  <c r="BG9" i="81"/>
  <c r="BG10" i="81"/>
  <c r="BG11" i="81"/>
  <c r="BG12" i="81"/>
  <c r="BG13" i="81"/>
  <c r="BG14" i="81"/>
  <c r="BG15" i="81"/>
  <c r="BG16" i="81"/>
  <c r="BG17" i="81"/>
  <c r="BG18" i="81"/>
  <c r="BG19" i="81"/>
  <c r="BG20" i="81"/>
  <c r="BG21" i="81"/>
  <c r="BG22" i="81"/>
  <c r="BG23" i="81"/>
  <c r="BG24" i="81"/>
  <c r="BG25" i="81"/>
  <c r="BG26" i="81"/>
  <c r="BG27" i="81"/>
  <c r="BG28" i="81"/>
  <c r="BG29" i="81"/>
  <c r="BG30" i="81"/>
  <c r="BG31" i="81"/>
  <c r="BG32" i="81"/>
  <c r="BG33" i="81"/>
  <c r="BG34" i="81"/>
  <c r="BG35" i="81"/>
  <c r="BG36" i="81"/>
  <c r="BG37" i="81"/>
  <c r="BG38" i="81"/>
  <c r="BG39" i="81"/>
  <c r="BG40" i="81"/>
  <c r="BG41" i="81"/>
  <c r="BG42" i="81"/>
  <c r="BG43" i="81"/>
  <c r="BG44" i="81"/>
  <c r="BG45" i="81"/>
  <c r="BG46" i="81"/>
  <c r="BG47" i="81"/>
  <c r="BG48" i="81"/>
  <c r="BG49" i="81"/>
  <c r="BG50" i="81"/>
  <c r="BG51" i="81"/>
  <c r="BG52" i="81"/>
  <c r="BG53" i="81"/>
  <c r="BG54" i="81"/>
  <c r="BG55" i="81"/>
  <c r="BG56" i="81"/>
  <c r="BG57" i="81"/>
  <c r="BG58" i="81"/>
  <c r="BG59" i="81"/>
  <c r="BG60" i="81"/>
  <c r="BG61" i="81"/>
  <c r="BG62" i="81"/>
  <c r="BG63" i="81"/>
  <c r="BG64" i="81"/>
  <c r="BG65" i="81"/>
  <c r="BG66" i="81"/>
  <c r="BG67" i="81"/>
  <c r="BG68" i="81"/>
  <c r="BG69" i="81"/>
  <c r="BG70" i="81"/>
  <c r="BG71" i="81"/>
  <c r="BG72" i="81"/>
  <c r="BG73" i="81"/>
  <c r="BG74" i="81"/>
  <c r="BG75" i="81"/>
  <c r="BG76" i="81"/>
  <c r="BG77" i="81"/>
  <c r="BG78" i="81"/>
  <c r="BG79" i="81"/>
  <c r="BG80" i="81"/>
  <c r="BG81" i="81"/>
  <c r="BG82" i="81"/>
  <c r="BG83" i="81"/>
  <c r="BG84" i="81"/>
  <c r="BG85" i="81"/>
  <c r="BG86" i="81"/>
  <c r="BG87" i="81"/>
  <c r="BG88" i="81"/>
  <c r="BG89" i="81"/>
  <c r="BG90" i="81"/>
  <c r="BG91" i="81"/>
  <c r="BG92" i="81"/>
  <c r="BG93" i="81"/>
  <c r="BG94" i="81"/>
  <c r="BG95" i="81"/>
  <c r="BG96" i="81"/>
  <c r="BG97" i="81"/>
  <c r="BG98" i="81"/>
  <c r="BG99" i="81"/>
  <c r="BG100" i="81"/>
  <c r="BG101" i="81"/>
  <c r="BG102" i="81"/>
  <c r="BG103" i="81"/>
  <c r="BG104" i="81"/>
  <c r="BG105" i="81"/>
  <c r="BG106" i="81"/>
  <c r="BG107" i="81"/>
  <c r="BG108" i="81"/>
  <c r="BG109" i="81"/>
  <c r="BG110" i="81"/>
  <c r="BG111" i="81"/>
  <c r="BG112" i="81"/>
  <c r="BG113" i="81"/>
  <c r="BG114" i="81"/>
  <c r="BG115" i="81"/>
  <c r="BG116" i="81"/>
  <c r="BG117" i="81"/>
  <c r="BG118" i="81"/>
  <c r="BG119" i="81"/>
  <c r="BG120" i="81"/>
  <c r="BG121" i="81"/>
  <c r="BG122" i="81"/>
  <c r="BG123" i="81"/>
  <c r="BG124" i="81"/>
  <c r="BG125" i="81"/>
  <c r="BG126" i="81"/>
  <c r="BG127" i="81"/>
  <c r="BG128" i="81"/>
  <c r="BG129" i="81"/>
  <c r="BG130" i="81"/>
  <c r="BG131" i="81"/>
  <c r="BG132" i="81"/>
  <c r="BG133" i="81"/>
  <c r="BG134" i="81"/>
  <c r="BG135" i="81"/>
  <c r="BG136" i="81"/>
  <c r="BG137" i="81"/>
  <c r="BG138" i="81"/>
  <c r="BG139" i="81"/>
  <c r="BG140" i="81"/>
  <c r="BG141" i="81"/>
  <c r="BG142" i="81"/>
  <c r="BG143" i="81"/>
  <c r="BG144" i="81"/>
  <c r="BG145" i="81"/>
  <c r="BG146" i="81"/>
  <c r="BG147" i="81"/>
  <c r="BG148" i="81"/>
  <c r="BG149" i="81"/>
  <c r="BG150" i="81"/>
  <c r="BG151" i="81"/>
  <c r="BG152" i="81"/>
  <c r="BG153" i="81"/>
  <c r="BG154" i="81"/>
  <c r="BG155" i="81"/>
  <c r="BG156" i="81"/>
  <c r="BG157" i="81"/>
  <c r="BG158" i="81"/>
  <c r="BG159" i="81"/>
  <c r="BG160" i="81"/>
  <c r="BG161" i="81"/>
  <c r="BG162" i="81"/>
  <c r="BG163" i="81"/>
  <c r="BG164" i="81"/>
  <c r="BG165" i="81"/>
  <c r="BG166" i="81"/>
  <c r="BG167" i="81"/>
  <c r="BG168" i="81"/>
  <c r="BG169" i="81"/>
  <c r="BG170" i="81"/>
  <c r="BG171" i="81"/>
  <c r="BG172" i="81"/>
  <c r="BG173" i="81"/>
  <c r="BG174" i="81"/>
  <c r="BG175" i="81"/>
  <c r="BG176" i="81"/>
  <c r="BG177" i="81"/>
  <c r="BG178" i="81"/>
  <c r="BG179" i="81"/>
  <c r="BG180" i="81"/>
  <c r="BG181" i="81"/>
  <c r="BG182" i="81"/>
  <c r="BG183" i="81"/>
  <c r="BG184" i="81"/>
  <c r="BG185" i="81"/>
  <c r="BG186" i="81"/>
  <c r="BG187" i="81"/>
  <c r="BG188" i="81"/>
  <c r="BG189" i="81"/>
  <c r="BG190" i="81"/>
  <c r="BG191" i="81"/>
  <c r="BG192" i="81"/>
  <c r="BG193" i="81"/>
  <c r="BG194" i="81"/>
  <c r="BG4" i="81"/>
  <c r="AM5" i="81"/>
  <c r="AM6" i="81"/>
  <c r="AM7" i="81"/>
  <c r="AM8" i="81"/>
  <c r="AM9" i="81"/>
  <c r="AM10" i="81"/>
  <c r="AM11" i="81"/>
  <c r="AM12" i="81"/>
  <c r="AM13" i="81"/>
  <c r="AM14" i="81"/>
  <c r="AM15" i="81"/>
  <c r="AM16" i="81"/>
  <c r="AM17" i="81"/>
  <c r="AM18" i="81"/>
  <c r="AM19" i="81"/>
  <c r="AM20" i="81"/>
  <c r="AM21" i="81"/>
  <c r="AM22" i="81"/>
  <c r="AM23" i="81"/>
  <c r="AM24" i="81"/>
  <c r="AM25" i="81"/>
  <c r="AM26" i="81"/>
  <c r="AM27" i="81"/>
  <c r="AM28" i="81"/>
  <c r="AM29" i="81"/>
  <c r="AM30" i="81"/>
  <c r="AM31" i="81"/>
  <c r="AM32" i="81"/>
  <c r="AM33" i="81"/>
  <c r="AM34" i="81"/>
  <c r="AM35" i="81"/>
  <c r="AM36" i="81"/>
  <c r="AM37" i="81"/>
  <c r="AM38" i="81"/>
  <c r="AM39" i="81"/>
  <c r="AM40" i="81"/>
  <c r="AM41" i="81"/>
  <c r="AM42" i="81"/>
  <c r="AM43" i="81"/>
  <c r="AM44" i="81"/>
  <c r="AM45" i="81"/>
  <c r="AM46" i="81"/>
  <c r="AM47" i="81"/>
  <c r="AM48" i="81"/>
  <c r="AM49" i="81"/>
  <c r="AM50" i="81"/>
  <c r="AM51" i="81"/>
  <c r="AM52" i="81"/>
  <c r="AM53" i="81"/>
  <c r="AM54" i="81"/>
  <c r="AM55" i="81"/>
  <c r="AM56" i="81"/>
  <c r="AM57" i="81"/>
  <c r="AM58" i="81"/>
  <c r="AM59" i="81"/>
  <c r="AM60" i="81"/>
  <c r="AM61" i="81"/>
  <c r="AM62" i="81"/>
  <c r="AM63" i="81"/>
  <c r="AM64" i="81"/>
  <c r="AM65" i="81"/>
  <c r="AM66" i="81"/>
  <c r="AM67" i="81"/>
  <c r="AM68" i="81"/>
  <c r="AM69" i="81"/>
  <c r="AM70" i="81"/>
  <c r="AM71" i="81"/>
  <c r="AM72" i="81"/>
  <c r="AM73" i="81"/>
  <c r="AM74" i="81"/>
  <c r="AM75" i="81"/>
  <c r="AM76" i="81"/>
  <c r="AM77" i="81"/>
  <c r="AM78" i="81"/>
  <c r="AM79" i="81"/>
  <c r="AM80" i="81"/>
  <c r="AM81" i="81"/>
  <c r="AM82" i="81"/>
  <c r="AM83" i="81"/>
  <c r="AM84" i="81"/>
  <c r="AM85" i="81"/>
  <c r="AM86" i="81"/>
  <c r="AM87" i="81"/>
  <c r="AM88" i="81"/>
  <c r="AM89" i="81"/>
  <c r="AM90" i="81"/>
  <c r="AM91" i="81"/>
  <c r="AM92" i="81"/>
  <c r="AM93" i="81"/>
  <c r="AM94" i="81"/>
  <c r="AM95" i="81"/>
  <c r="AM96" i="81"/>
  <c r="AM97" i="81"/>
  <c r="AM98" i="81"/>
  <c r="AM99" i="81"/>
  <c r="AM100" i="81"/>
  <c r="AM101" i="81"/>
  <c r="AM102" i="81"/>
  <c r="AM103" i="81"/>
  <c r="AM104" i="81"/>
  <c r="AM105" i="81"/>
  <c r="AM106" i="81"/>
  <c r="AM107" i="81"/>
  <c r="AM108" i="81"/>
  <c r="AM109" i="81"/>
  <c r="AM110" i="81"/>
  <c r="AM111" i="81"/>
  <c r="AM112" i="81"/>
  <c r="AM113" i="81"/>
  <c r="AM114" i="81"/>
  <c r="AM115" i="81"/>
  <c r="AM116" i="81"/>
  <c r="AM117" i="81"/>
  <c r="AM118" i="81"/>
  <c r="AM119" i="81"/>
  <c r="AM120" i="81"/>
  <c r="AM121" i="81"/>
  <c r="AM122" i="81"/>
  <c r="AM123" i="81"/>
  <c r="AM124" i="81"/>
  <c r="AM125" i="81"/>
  <c r="AM126" i="81"/>
  <c r="AM127" i="81"/>
  <c r="AM128" i="81"/>
  <c r="AM129" i="81"/>
  <c r="AM130" i="81"/>
  <c r="AM131" i="81"/>
  <c r="AM132" i="81"/>
  <c r="AM133" i="81"/>
  <c r="AM134" i="81"/>
  <c r="AM135" i="81"/>
  <c r="AM136" i="81"/>
  <c r="AM137" i="81"/>
  <c r="AM138" i="81"/>
  <c r="AM139" i="81"/>
  <c r="AM140" i="81"/>
  <c r="AM141" i="81"/>
  <c r="AM142" i="81"/>
  <c r="AM143" i="81"/>
  <c r="AM144" i="81"/>
  <c r="AM145" i="81"/>
  <c r="AM146" i="81"/>
  <c r="AM147" i="81"/>
  <c r="AM148" i="81"/>
  <c r="AM149" i="81"/>
  <c r="AM150" i="81"/>
  <c r="AM151" i="81"/>
  <c r="AM152" i="81"/>
  <c r="AM153" i="81"/>
  <c r="AM154" i="81"/>
  <c r="AM155" i="81"/>
  <c r="AM156" i="81"/>
  <c r="AM157" i="81"/>
  <c r="AM158" i="81"/>
  <c r="AM159" i="81"/>
  <c r="AM160" i="81"/>
  <c r="AM161" i="81"/>
  <c r="AM162" i="81"/>
  <c r="AM163" i="81"/>
  <c r="AM164" i="81"/>
  <c r="AM165" i="81"/>
  <c r="AM166" i="81"/>
  <c r="AM167" i="81"/>
  <c r="AM168" i="81"/>
  <c r="AM169" i="81"/>
  <c r="AM170" i="81"/>
  <c r="AM171" i="81"/>
  <c r="AM172" i="81"/>
  <c r="AM173" i="81"/>
  <c r="AM174" i="81"/>
  <c r="AM175" i="81"/>
  <c r="AM176" i="81"/>
  <c r="AM177" i="81"/>
  <c r="AM178" i="81"/>
  <c r="AM179" i="81"/>
  <c r="AM180" i="81"/>
  <c r="AM181" i="81"/>
  <c r="AM182" i="81"/>
  <c r="AM183" i="81"/>
  <c r="AM184" i="81"/>
  <c r="AM185" i="81"/>
  <c r="AM186" i="81"/>
  <c r="AM187" i="81"/>
  <c r="AM188" i="81"/>
  <c r="AM189" i="81"/>
  <c r="AM190" i="81"/>
  <c r="AM191" i="81"/>
  <c r="AM192" i="81"/>
  <c r="AM193" i="81"/>
  <c r="AM194" i="81"/>
  <c r="AM4" i="81"/>
  <c r="DJ4" i="75" l="1"/>
  <c r="DJ5" i="75"/>
  <c r="DJ6" i="75"/>
  <c r="DJ7" i="75"/>
  <c r="DJ8" i="75"/>
  <c r="DJ9" i="75"/>
  <c r="DJ10" i="75"/>
  <c r="DJ11" i="75"/>
  <c r="DJ12" i="75"/>
  <c r="DJ13" i="75"/>
  <c r="DJ14" i="75"/>
  <c r="DJ15" i="75"/>
  <c r="DJ16" i="75"/>
  <c r="DJ17" i="75"/>
  <c r="DJ18" i="75"/>
  <c r="DJ19" i="75"/>
  <c r="DJ20" i="75"/>
  <c r="DJ21" i="75"/>
  <c r="DJ22" i="75"/>
  <c r="DJ23"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J48" i="75"/>
  <c r="DJ49" i="75"/>
  <c r="DJ50" i="75"/>
  <c r="DJ51" i="75"/>
  <c r="DJ52" i="75"/>
  <c r="DJ53" i="75"/>
  <c r="DJ54" i="75"/>
  <c r="DJ55" i="75"/>
  <c r="DJ56" i="75"/>
  <c r="DJ57" i="75"/>
  <c r="DJ58" i="75"/>
  <c r="DJ59" i="75"/>
  <c r="DJ60" i="75"/>
  <c r="DJ61" i="75"/>
  <c r="DJ62" i="75"/>
  <c r="DJ63" i="75"/>
  <c r="DJ64" i="75"/>
  <c r="DJ65" i="75"/>
  <c r="DJ66" i="75"/>
  <c r="DJ67" i="75"/>
  <c r="DJ68" i="75"/>
  <c r="DJ69" i="75"/>
  <c r="DJ70" i="75"/>
  <c r="DJ71" i="75"/>
  <c r="DJ72" i="75"/>
  <c r="DJ73" i="75"/>
  <c r="DJ74" i="75"/>
  <c r="DJ75" i="75"/>
  <c r="DJ76" i="75"/>
  <c r="DJ77" i="75"/>
  <c r="DJ78" i="75"/>
  <c r="DJ79" i="75"/>
  <c r="DJ80" i="75"/>
  <c r="DJ81" i="75"/>
  <c r="DJ82" i="75"/>
  <c r="DJ83" i="75"/>
  <c r="DJ84" i="75"/>
  <c r="DJ85" i="75"/>
  <c r="DJ86" i="75"/>
  <c r="DJ87" i="75"/>
  <c r="DJ88" i="75"/>
  <c r="DJ89" i="75"/>
  <c r="DJ90" i="75"/>
  <c r="DJ91" i="75"/>
  <c r="DJ92" i="75"/>
  <c r="DJ93" i="75"/>
  <c r="DJ94" i="75"/>
  <c r="DJ95" i="75"/>
  <c r="DJ96" i="75"/>
  <c r="DJ97" i="75"/>
  <c r="DJ98" i="75"/>
  <c r="DJ99" i="75"/>
  <c r="DJ100" i="75"/>
  <c r="DJ101" i="75"/>
  <c r="DJ102" i="75"/>
  <c r="DJ103" i="75"/>
  <c r="DJ104" i="75"/>
  <c r="DJ105" i="75"/>
  <c r="DJ106" i="75"/>
  <c r="DJ107" i="75"/>
  <c r="DJ108" i="75"/>
  <c r="DJ109" i="75"/>
  <c r="DJ110" i="75"/>
  <c r="DJ111" i="75"/>
  <c r="DJ112" i="75"/>
  <c r="DJ113" i="75"/>
  <c r="DJ114" i="75"/>
  <c r="DJ115" i="75"/>
  <c r="DJ116" i="75"/>
  <c r="DJ117" i="75"/>
  <c r="DJ118" i="75"/>
  <c r="DJ119" i="75"/>
  <c r="DJ120" i="75"/>
  <c r="DJ121" i="75"/>
  <c r="DJ122" i="75"/>
  <c r="DJ123" i="75"/>
  <c r="DJ124" i="75"/>
  <c r="DJ125" i="75"/>
  <c r="DJ126" i="75"/>
  <c r="DJ127" i="75"/>
  <c r="DJ128" i="75"/>
  <c r="DJ129" i="75"/>
  <c r="DJ130" i="75"/>
  <c r="DJ131" i="75"/>
  <c r="DJ132" i="75"/>
  <c r="DJ133" i="75"/>
  <c r="DJ134" i="75"/>
  <c r="DJ135" i="75"/>
  <c r="DJ136" i="75"/>
  <c r="DJ137" i="75"/>
  <c r="DJ138" i="75"/>
  <c r="DJ139" i="75"/>
  <c r="DJ140" i="75"/>
  <c r="DJ141" i="75"/>
  <c r="DJ142" i="75"/>
  <c r="DJ143" i="75"/>
  <c r="DJ144" i="75"/>
  <c r="DJ145" i="75"/>
  <c r="DJ146" i="75"/>
  <c r="DJ147" i="75"/>
  <c r="DJ148" i="75"/>
  <c r="DJ149" i="75"/>
  <c r="DJ150" i="75"/>
  <c r="DJ151" i="75"/>
  <c r="DJ152" i="75"/>
  <c r="DJ153" i="75"/>
  <c r="DJ154" i="75"/>
  <c r="DJ155" i="75"/>
  <c r="DJ156" i="75"/>
  <c r="DJ157" i="75"/>
  <c r="DJ158" i="75"/>
  <c r="DJ159" i="75"/>
  <c r="DJ160" i="75"/>
  <c r="DJ161" i="75"/>
  <c r="DJ162" i="75"/>
  <c r="DJ163" i="75"/>
  <c r="DJ164" i="75"/>
  <c r="DJ165" i="75"/>
  <c r="DJ166" i="75"/>
  <c r="DJ167" i="75"/>
  <c r="DJ168" i="75"/>
  <c r="DJ169" i="75"/>
  <c r="DJ170" i="75"/>
  <c r="DJ171" i="75"/>
  <c r="DJ172" i="75"/>
  <c r="DJ173" i="75"/>
  <c r="DJ174" i="75"/>
  <c r="DJ175" i="75"/>
  <c r="DJ176" i="75"/>
  <c r="DJ177" i="75"/>
  <c r="DJ178" i="75"/>
  <c r="DJ179" i="75"/>
  <c r="DJ180" i="75"/>
  <c r="DJ181" i="75"/>
  <c r="DJ182" i="75"/>
  <c r="DJ183" i="75"/>
  <c r="DJ184" i="75"/>
  <c r="DJ185" i="75"/>
  <c r="DJ186" i="75"/>
  <c r="DJ187" i="75"/>
  <c r="DJ188" i="75"/>
  <c r="DJ189" i="75"/>
  <c r="DJ190" i="75"/>
  <c r="DJ191" i="75"/>
  <c r="DJ192" i="75"/>
  <c r="DJ193" i="75"/>
  <c r="DJ3" i="75"/>
  <c r="C2" i="83" l="1"/>
  <c r="D2" i="83"/>
  <c r="E2" i="83"/>
  <c r="F2" i="83"/>
  <c r="G2" i="83"/>
  <c r="H2" i="83"/>
  <c r="I2" i="83"/>
  <c r="J2" i="83"/>
  <c r="K2" i="83"/>
  <c r="L2" i="83"/>
  <c r="M2" i="83"/>
  <c r="N2" i="83"/>
  <c r="O2" i="83"/>
  <c r="P2" i="83"/>
  <c r="Q2" i="83"/>
  <c r="R2" i="83"/>
  <c r="S2" i="83"/>
  <c r="T2" i="83"/>
  <c r="U2" i="83"/>
  <c r="V2" i="83"/>
  <c r="W2" i="83"/>
  <c r="X2" i="83"/>
  <c r="Y2" i="83"/>
  <c r="Z2" i="83"/>
  <c r="AA2" i="83"/>
  <c r="AB2" i="83"/>
  <c r="AC2" i="83"/>
  <c r="AD2" i="83"/>
  <c r="AE2" i="83"/>
  <c r="AF2" i="83"/>
  <c r="AG2" i="83"/>
  <c r="AH2" i="83"/>
  <c r="AI2" i="83"/>
  <c r="AJ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BX2" i="83"/>
  <c r="C3" i="83"/>
  <c r="D3" i="83"/>
  <c r="E3" i="83"/>
  <c r="F3" i="83"/>
  <c r="G3" i="83"/>
  <c r="H3" i="83"/>
  <c r="I3" i="83"/>
  <c r="J3" i="83"/>
  <c r="K3" i="83"/>
  <c r="L3" i="83"/>
  <c r="M3" i="83"/>
  <c r="N3" i="83"/>
  <c r="O3" i="83"/>
  <c r="P3" i="83"/>
  <c r="Q3" i="83"/>
  <c r="R3" i="83"/>
  <c r="S3" i="83"/>
  <c r="T3" i="83"/>
  <c r="U3" i="83"/>
  <c r="V3" i="83"/>
  <c r="W3" i="83"/>
  <c r="X3" i="83"/>
  <c r="Y3" i="83"/>
  <c r="Z3" i="83"/>
  <c r="AA3" i="83"/>
  <c r="AB3" i="83"/>
  <c r="AC3" i="83"/>
  <c r="AD3" i="83"/>
  <c r="AE3" i="83"/>
  <c r="AF3" i="83"/>
  <c r="AG3" i="83"/>
  <c r="AH3" i="83"/>
  <c r="AI3" i="83"/>
  <c r="AJ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BX3" i="83"/>
  <c r="C4" i="83"/>
  <c r="D4" i="83"/>
  <c r="E4" i="83"/>
  <c r="F4" i="83"/>
  <c r="G4" i="83"/>
  <c r="H4" i="83"/>
  <c r="I4" i="83"/>
  <c r="J4" i="83"/>
  <c r="K4" i="83"/>
  <c r="L4" i="83"/>
  <c r="M4" i="83"/>
  <c r="N4" i="83"/>
  <c r="O4" i="83"/>
  <c r="P4" i="83"/>
  <c r="Q4" i="83"/>
  <c r="R4" i="83"/>
  <c r="S4" i="83"/>
  <c r="T4" i="83"/>
  <c r="U4" i="83"/>
  <c r="V4" i="83"/>
  <c r="W4" i="83"/>
  <c r="X4" i="83"/>
  <c r="Y4" i="83"/>
  <c r="Z4" i="83"/>
  <c r="AA4" i="83"/>
  <c r="AB4" i="83"/>
  <c r="AC4" i="83"/>
  <c r="AD4" i="83"/>
  <c r="AE4" i="83"/>
  <c r="AF4" i="83"/>
  <c r="AG4" i="83"/>
  <c r="AH4" i="83"/>
  <c r="AI4" i="83"/>
  <c r="AJ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BX4" i="83"/>
  <c r="C5" i="83"/>
  <c r="D5" i="83"/>
  <c r="E5" i="83"/>
  <c r="F5" i="83"/>
  <c r="G5" i="83"/>
  <c r="H5" i="83"/>
  <c r="I5" i="83"/>
  <c r="J5" i="83"/>
  <c r="K5" i="83"/>
  <c r="L5" i="83"/>
  <c r="M5" i="83"/>
  <c r="N5" i="83"/>
  <c r="O5" i="83"/>
  <c r="P5" i="83"/>
  <c r="Q5" i="83"/>
  <c r="R5" i="83"/>
  <c r="S5" i="83"/>
  <c r="T5" i="83"/>
  <c r="U5" i="83"/>
  <c r="V5" i="83"/>
  <c r="W5" i="83"/>
  <c r="X5" i="83"/>
  <c r="Y5" i="83"/>
  <c r="Z5" i="83"/>
  <c r="AA5" i="83"/>
  <c r="AB5" i="83"/>
  <c r="AC5" i="83"/>
  <c r="AD5" i="83"/>
  <c r="AE5" i="83"/>
  <c r="AF5" i="83"/>
  <c r="AG5" i="83"/>
  <c r="AH5" i="83"/>
  <c r="AI5" i="83"/>
  <c r="AJ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BX5" i="83"/>
  <c r="C6" i="83"/>
  <c r="D6" i="83"/>
  <c r="E6" i="83"/>
  <c r="F6" i="83"/>
  <c r="G6" i="83"/>
  <c r="H6" i="83"/>
  <c r="I6" i="83"/>
  <c r="J6" i="83"/>
  <c r="K6" i="83"/>
  <c r="L6" i="83"/>
  <c r="M6" i="83"/>
  <c r="N6" i="83"/>
  <c r="O6" i="83"/>
  <c r="P6" i="83"/>
  <c r="Q6" i="83"/>
  <c r="R6" i="83"/>
  <c r="S6" i="83"/>
  <c r="T6" i="83"/>
  <c r="U6" i="83"/>
  <c r="V6" i="83"/>
  <c r="W6" i="83"/>
  <c r="X6" i="83"/>
  <c r="Y6" i="83"/>
  <c r="Z6" i="83"/>
  <c r="AA6" i="83"/>
  <c r="AB6" i="83"/>
  <c r="AC6" i="83"/>
  <c r="AD6" i="83"/>
  <c r="AE6" i="83"/>
  <c r="AF6" i="83"/>
  <c r="AG6" i="83"/>
  <c r="AH6" i="83"/>
  <c r="AI6" i="83"/>
  <c r="AJ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BX6" i="83"/>
  <c r="C7" i="83"/>
  <c r="D7" i="83"/>
  <c r="E7" i="83"/>
  <c r="F7" i="83"/>
  <c r="G7" i="83"/>
  <c r="H7" i="83"/>
  <c r="I7" i="83"/>
  <c r="J7" i="83"/>
  <c r="K7" i="83"/>
  <c r="L7" i="83"/>
  <c r="M7" i="83"/>
  <c r="N7" i="83"/>
  <c r="O7" i="83"/>
  <c r="P7" i="83"/>
  <c r="Q7" i="83"/>
  <c r="R7" i="83"/>
  <c r="S7" i="83"/>
  <c r="T7" i="83"/>
  <c r="U7" i="83"/>
  <c r="V7" i="83"/>
  <c r="W7" i="83"/>
  <c r="X7" i="83"/>
  <c r="Y7" i="83"/>
  <c r="Z7" i="83"/>
  <c r="AA7" i="83"/>
  <c r="AB7" i="83"/>
  <c r="AC7" i="83"/>
  <c r="AD7" i="83"/>
  <c r="AE7" i="83"/>
  <c r="AF7" i="83"/>
  <c r="AG7" i="83"/>
  <c r="AH7" i="83"/>
  <c r="AI7" i="83"/>
  <c r="AJ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BX7" i="83"/>
  <c r="C8" i="83"/>
  <c r="D8" i="83"/>
  <c r="E8" i="83"/>
  <c r="F8" i="83"/>
  <c r="G8" i="83"/>
  <c r="H8" i="83"/>
  <c r="I8" i="83"/>
  <c r="J8" i="83"/>
  <c r="K8" i="83"/>
  <c r="L8" i="83"/>
  <c r="M8" i="83"/>
  <c r="N8" i="83"/>
  <c r="O8" i="83"/>
  <c r="P8" i="83"/>
  <c r="Q8" i="83"/>
  <c r="R8" i="83"/>
  <c r="S8" i="83"/>
  <c r="T8" i="83"/>
  <c r="U8" i="83"/>
  <c r="V8" i="83"/>
  <c r="W8" i="83"/>
  <c r="X8" i="83"/>
  <c r="Y8" i="83"/>
  <c r="Z8" i="83"/>
  <c r="AA8" i="83"/>
  <c r="AB8" i="83"/>
  <c r="AC8" i="83"/>
  <c r="AD8" i="83"/>
  <c r="AE8" i="83"/>
  <c r="AF8" i="83"/>
  <c r="AG8" i="83"/>
  <c r="AH8" i="83"/>
  <c r="AI8" i="83"/>
  <c r="AJ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BX8" i="83"/>
  <c r="C9" i="83"/>
  <c r="D9" i="83"/>
  <c r="E9" i="83"/>
  <c r="F9" i="83"/>
  <c r="G9" i="83"/>
  <c r="H9" i="83"/>
  <c r="I9" i="83"/>
  <c r="J9" i="83"/>
  <c r="K9" i="83"/>
  <c r="L9" i="83"/>
  <c r="M9" i="83"/>
  <c r="N9" i="83"/>
  <c r="O9" i="83"/>
  <c r="P9" i="83"/>
  <c r="Q9" i="83"/>
  <c r="R9" i="83"/>
  <c r="S9" i="83"/>
  <c r="T9" i="83"/>
  <c r="U9" i="83"/>
  <c r="V9" i="83"/>
  <c r="W9" i="83"/>
  <c r="X9" i="83"/>
  <c r="Y9" i="83"/>
  <c r="Z9" i="83"/>
  <c r="AA9" i="83"/>
  <c r="AB9" i="83"/>
  <c r="AC9" i="83"/>
  <c r="AD9" i="83"/>
  <c r="AE9" i="83"/>
  <c r="AF9" i="83"/>
  <c r="AG9" i="83"/>
  <c r="AH9" i="83"/>
  <c r="AI9" i="83"/>
  <c r="AJ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BX9" i="83"/>
  <c r="C10" i="83"/>
  <c r="D10" i="83"/>
  <c r="E10" i="83"/>
  <c r="F10" i="83"/>
  <c r="G10" i="83"/>
  <c r="H10" i="83"/>
  <c r="I10" i="83"/>
  <c r="J10" i="83"/>
  <c r="K10" i="83"/>
  <c r="L10" i="83"/>
  <c r="M10" i="83"/>
  <c r="N10" i="83"/>
  <c r="O10" i="83"/>
  <c r="P10" i="83"/>
  <c r="Q10" i="83"/>
  <c r="R10" i="83"/>
  <c r="S10" i="83"/>
  <c r="T10" i="83"/>
  <c r="U10" i="83"/>
  <c r="V10" i="83"/>
  <c r="W10" i="83"/>
  <c r="X10" i="83"/>
  <c r="Y10" i="83"/>
  <c r="Z10" i="83"/>
  <c r="AA10" i="83"/>
  <c r="AB10" i="83"/>
  <c r="AC10" i="83"/>
  <c r="AD10" i="83"/>
  <c r="AE10" i="83"/>
  <c r="AF10" i="83"/>
  <c r="AG10" i="83"/>
  <c r="AH10" i="83"/>
  <c r="AI10" i="83"/>
  <c r="AJ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BX10" i="83"/>
  <c r="C11" i="83"/>
  <c r="D11" i="83"/>
  <c r="E11" i="83"/>
  <c r="F11" i="83"/>
  <c r="G11" i="83"/>
  <c r="H11" i="83"/>
  <c r="I11" i="83"/>
  <c r="J11" i="83"/>
  <c r="K11" i="83"/>
  <c r="L11" i="83"/>
  <c r="M11" i="83"/>
  <c r="N11" i="83"/>
  <c r="O11" i="83"/>
  <c r="P11" i="83"/>
  <c r="Q11" i="83"/>
  <c r="R11" i="83"/>
  <c r="S11" i="83"/>
  <c r="T11" i="83"/>
  <c r="U11" i="83"/>
  <c r="V11" i="83"/>
  <c r="W11" i="83"/>
  <c r="X11" i="83"/>
  <c r="Y11" i="83"/>
  <c r="Z11" i="83"/>
  <c r="AA11" i="83"/>
  <c r="AB11" i="83"/>
  <c r="AC11" i="83"/>
  <c r="AD11" i="83"/>
  <c r="AE11" i="83"/>
  <c r="AF11" i="83"/>
  <c r="AG11" i="83"/>
  <c r="AH11" i="83"/>
  <c r="AI11" i="83"/>
  <c r="AJ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BX11" i="83"/>
  <c r="C12" i="83"/>
  <c r="D12" i="83"/>
  <c r="E12" i="83"/>
  <c r="F12" i="83"/>
  <c r="G12" i="83"/>
  <c r="H12" i="83"/>
  <c r="I12" i="83"/>
  <c r="J12" i="83"/>
  <c r="K12" i="83"/>
  <c r="L12" i="83"/>
  <c r="M12" i="83"/>
  <c r="N12" i="83"/>
  <c r="O12" i="83"/>
  <c r="P12" i="83"/>
  <c r="Q12" i="83"/>
  <c r="R12" i="83"/>
  <c r="S12" i="83"/>
  <c r="T12" i="83"/>
  <c r="U12" i="83"/>
  <c r="V12" i="83"/>
  <c r="W12" i="83"/>
  <c r="X12" i="83"/>
  <c r="Y12" i="83"/>
  <c r="Z12" i="83"/>
  <c r="AA12" i="83"/>
  <c r="AB12" i="83"/>
  <c r="AC12" i="83"/>
  <c r="AD12" i="83"/>
  <c r="AE12" i="83"/>
  <c r="AF12" i="83"/>
  <c r="AG12" i="83"/>
  <c r="AH12" i="83"/>
  <c r="AI12" i="83"/>
  <c r="AJ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BX12" i="83"/>
  <c r="C13" i="83"/>
  <c r="D13" i="83"/>
  <c r="E13" i="83"/>
  <c r="F13" i="83"/>
  <c r="G13" i="83"/>
  <c r="H13" i="83"/>
  <c r="I13" i="83"/>
  <c r="J13" i="83"/>
  <c r="K13" i="83"/>
  <c r="L13" i="83"/>
  <c r="M13" i="83"/>
  <c r="N13" i="83"/>
  <c r="O13" i="83"/>
  <c r="P13" i="83"/>
  <c r="Q13" i="83"/>
  <c r="R13" i="83"/>
  <c r="S13" i="83"/>
  <c r="T13" i="83"/>
  <c r="U13" i="83"/>
  <c r="V13" i="83"/>
  <c r="W13" i="83"/>
  <c r="X13" i="83"/>
  <c r="Y13" i="83"/>
  <c r="Z13" i="83"/>
  <c r="AA13" i="83"/>
  <c r="AB13" i="83"/>
  <c r="AC13" i="83"/>
  <c r="AD13" i="83"/>
  <c r="AE13" i="83"/>
  <c r="AF13" i="83"/>
  <c r="AG13" i="83"/>
  <c r="AH13" i="83"/>
  <c r="AI13" i="83"/>
  <c r="AJ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BX13" i="83"/>
  <c r="C14" i="83"/>
  <c r="D14" i="83"/>
  <c r="E14" i="83"/>
  <c r="F14" i="83"/>
  <c r="G14" i="83"/>
  <c r="H14" i="83"/>
  <c r="I14" i="83"/>
  <c r="J14" i="83"/>
  <c r="K14" i="83"/>
  <c r="L14" i="83"/>
  <c r="M14" i="83"/>
  <c r="N14" i="83"/>
  <c r="O14" i="83"/>
  <c r="P14" i="83"/>
  <c r="Q14" i="83"/>
  <c r="R14" i="83"/>
  <c r="S14" i="83"/>
  <c r="T14" i="83"/>
  <c r="U14" i="83"/>
  <c r="V14" i="83"/>
  <c r="W14" i="83"/>
  <c r="X14" i="83"/>
  <c r="Y14" i="83"/>
  <c r="Z14" i="83"/>
  <c r="AA14" i="83"/>
  <c r="AB14" i="83"/>
  <c r="AC14" i="83"/>
  <c r="AD14" i="83"/>
  <c r="AE14" i="83"/>
  <c r="AF14" i="83"/>
  <c r="AG14" i="83"/>
  <c r="AH14" i="83"/>
  <c r="AI14" i="83"/>
  <c r="AJ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BX14" i="83"/>
  <c r="C15" i="83"/>
  <c r="D15" i="83"/>
  <c r="E15" i="83"/>
  <c r="F15" i="83"/>
  <c r="G15" i="83"/>
  <c r="H15" i="83"/>
  <c r="I15" i="83"/>
  <c r="J15" i="83"/>
  <c r="K15" i="83"/>
  <c r="L15" i="83"/>
  <c r="M15" i="83"/>
  <c r="N15" i="83"/>
  <c r="O15" i="83"/>
  <c r="P15" i="83"/>
  <c r="Q15" i="83"/>
  <c r="R15" i="83"/>
  <c r="S15" i="83"/>
  <c r="T15" i="83"/>
  <c r="U15" i="83"/>
  <c r="V15" i="83"/>
  <c r="W15" i="83"/>
  <c r="X15" i="83"/>
  <c r="Y15" i="83"/>
  <c r="Z15" i="83"/>
  <c r="AA15" i="83"/>
  <c r="AB15" i="83"/>
  <c r="AC15" i="83"/>
  <c r="AD15" i="83"/>
  <c r="AE15" i="83"/>
  <c r="AF15" i="83"/>
  <c r="AG15" i="83"/>
  <c r="AH15" i="83"/>
  <c r="AI15" i="83"/>
  <c r="AJ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BX15" i="83"/>
  <c r="C16" i="83"/>
  <c r="D16" i="83"/>
  <c r="E16" i="83"/>
  <c r="F16" i="83"/>
  <c r="G16" i="83"/>
  <c r="H16" i="83"/>
  <c r="I16" i="83"/>
  <c r="J16" i="83"/>
  <c r="K16" i="83"/>
  <c r="L16" i="83"/>
  <c r="M16" i="83"/>
  <c r="N16" i="83"/>
  <c r="O16" i="83"/>
  <c r="P16" i="83"/>
  <c r="Q16" i="83"/>
  <c r="R16" i="83"/>
  <c r="S16" i="83"/>
  <c r="T16" i="83"/>
  <c r="U16" i="83"/>
  <c r="V16" i="83"/>
  <c r="W16" i="83"/>
  <c r="X16" i="83"/>
  <c r="Y16" i="83"/>
  <c r="Z16" i="83"/>
  <c r="AA16" i="83"/>
  <c r="AB16" i="83"/>
  <c r="AC16" i="83"/>
  <c r="AD16" i="83"/>
  <c r="AE16" i="83"/>
  <c r="AF16" i="83"/>
  <c r="AG16" i="83"/>
  <c r="AH16" i="83"/>
  <c r="AI16" i="83"/>
  <c r="AJ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BX16" i="83"/>
  <c r="C17" i="83"/>
  <c r="D17" i="83"/>
  <c r="E17" i="83"/>
  <c r="F17" i="83"/>
  <c r="G17" i="83"/>
  <c r="H17" i="83"/>
  <c r="I17" i="83"/>
  <c r="J17" i="83"/>
  <c r="K17" i="83"/>
  <c r="L17" i="83"/>
  <c r="M17" i="83"/>
  <c r="N17" i="83"/>
  <c r="O17" i="83"/>
  <c r="P17" i="83"/>
  <c r="Q17" i="83"/>
  <c r="R17" i="83"/>
  <c r="S17" i="83"/>
  <c r="T17" i="83"/>
  <c r="U17" i="83"/>
  <c r="V17" i="83"/>
  <c r="W17" i="83"/>
  <c r="X17" i="83"/>
  <c r="Y17" i="83"/>
  <c r="Z17" i="83"/>
  <c r="AA17" i="83"/>
  <c r="AB17" i="83"/>
  <c r="AC17" i="83"/>
  <c r="AD17" i="83"/>
  <c r="AE17" i="83"/>
  <c r="AF17" i="83"/>
  <c r="AG17" i="83"/>
  <c r="AH17" i="83"/>
  <c r="AI17" i="83"/>
  <c r="AJ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BX17" i="83"/>
  <c r="C18" i="83"/>
  <c r="D18" i="83"/>
  <c r="E18" i="83"/>
  <c r="F18" i="83"/>
  <c r="G18" i="83"/>
  <c r="H18" i="83"/>
  <c r="I18" i="83"/>
  <c r="J18" i="83"/>
  <c r="K18" i="83"/>
  <c r="L18" i="83"/>
  <c r="M18" i="83"/>
  <c r="N18" i="83"/>
  <c r="O18" i="83"/>
  <c r="P18" i="83"/>
  <c r="Q18" i="83"/>
  <c r="R18" i="83"/>
  <c r="S18" i="83"/>
  <c r="T18" i="83"/>
  <c r="U18" i="83"/>
  <c r="V18" i="83"/>
  <c r="W18" i="83"/>
  <c r="X18" i="83"/>
  <c r="Y18" i="83"/>
  <c r="Z18" i="83"/>
  <c r="AA18" i="83"/>
  <c r="AB18" i="83"/>
  <c r="AC18" i="83"/>
  <c r="AD18" i="83"/>
  <c r="AE18" i="83"/>
  <c r="AF18" i="83"/>
  <c r="AG18" i="83"/>
  <c r="AH18" i="83"/>
  <c r="AI18" i="83"/>
  <c r="AJ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BX18" i="83"/>
  <c r="C19" i="83"/>
  <c r="D19" i="83"/>
  <c r="E19" i="83"/>
  <c r="F19" i="83"/>
  <c r="G19" i="83"/>
  <c r="H19" i="83"/>
  <c r="I19" i="83"/>
  <c r="J19" i="83"/>
  <c r="K19" i="83"/>
  <c r="L19" i="83"/>
  <c r="M19" i="83"/>
  <c r="N19" i="83"/>
  <c r="O19" i="83"/>
  <c r="P19" i="83"/>
  <c r="Q19" i="83"/>
  <c r="R19" i="83"/>
  <c r="S19" i="83"/>
  <c r="T19" i="83"/>
  <c r="U19" i="83"/>
  <c r="V19" i="83"/>
  <c r="W19" i="83"/>
  <c r="X19" i="83"/>
  <c r="Y19" i="83"/>
  <c r="Z19" i="83"/>
  <c r="AA19" i="83"/>
  <c r="AB19" i="83"/>
  <c r="AC19" i="83"/>
  <c r="AD19" i="83"/>
  <c r="AE19" i="83"/>
  <c r="AF19" i="83"/>
  <c r="AG19" i="83"/>
  <c r="AH19" i="83"/>
  <c r="AI19" i="83"/>
  <c r="AJ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BX19" i="83"/>
  <c r="C20" i="83"/>
  <c r="D20" i="83"/>
  <c r="E20" i="83"/>
  <c r="F20" i="83"/>
  <c r="G20" i="83"/>
  <c r="H20" i="83"/>
  <c r="I20" i="83"/>
  <c r="J20" i="83"/>
  <c r="K20" i="83"/>
  <c r="L20" i="83"/>
  <c r="M20" i="83"/>
  <c r="N20" i="83"/>
  <c r="O20" i="83"/>
  <c r="P20" i="83"/>
  <c r="Q20" i="83"/>
  <c r="R20" i="83"/>
  <c r="S20" i="83"/>
  <c r="T20" i="83"/>
  <c r="U20" i="83"/>
  <c r="V20" i="83"/>
  <c r="W20" i="83"/>
  <c r="X20" i="83"/>
  <c r="Y20" i="83"/>
  <c r="Z20" i="83"/>
  <c r="AA20" i="83"/>
  <c r="AB20" i="83"/>
  <c r="AC20" i="83"/>
  <c r="AD20" i="83"/>
  <c r="AE20" i="83"/>
  <c r="AF20" i="83"/>
  <c r="AG20" i="83"/>
  <c r="AH20" i="83"/>
  <c r="AI20" i="83"/>
  <c r="AJ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BX20" i="83"/>
  <c r="C21" i="83"/>
  <c r="D21" i="83"/>
  <c r="E21" i="83"/>
  <c r="F21" i="83"/>
  <c r="G21" i="83"/>
  <c r="H21" i="83"/>
  <c r="I21" i="83"/>
  <c r="J21" i="83"/>
  <c r="K21" i="83"/>
  <c r="L21" i="83"/>
  <c r="M21" i="83"/>
  <c r="N21" i="83"/>
  <c r="O21" i="83"/>
  <c r="P21" i="83"/>
  <c r="Q21" i="83"/>
  <c r="R21" i="83"/>
  <c r="S21" i="83"/>
  <c r="T21" i="83"/>
  <c r="U21" i="83"/>
  <c r="V21" i="83"/>
  <c r="W21" i="83"/>
  <c r="X21" i="83"/>
  <c r="Y21" i="83"/>
  <c r="Z21" i="83"/>
  <c r="AA21" i="83"/>
  <c r="AB21" i="83"/>
  <c r="AC21" i="83"/>
  <c r="AD21" i="83"/>
  <c r="AE21" i="83"/>
  <c r="AF21" i="83"/>
  <c r="AG21" i="83"/>
  <c r="AH21" i="83"/>
  <c r="AI21" i="83"/>
  <c r="AJ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BX21" i="83"/>
  <c r="C22" i="83"/>
  <c r="D22" i="83"/>
  <c r="E22" i="83"/>
  <c r="F22" i="83"/>
  <c r="G22" i="83"/>
  <c r="H22" i="83"/>
  <c r="I22" i="83"/>
  <c r="J22" i="83"/>
  <c r="K22" i="83"/>
  <c r="L22" i="83"/>
  <c r="M22" i="83"/>
  <c r="N22" i="83"/>
  <c r="O22" i="83"/>
  <c r="P22" i="83"/>
  <c r="Q22" i="83"/>
  <c r="R22" i="83"/>
  <c r="S22" i="83"/>
  <c r="T22" i="83"/>
  <c r="U22" i="83"/>
  <c r="V22" i="83"/>
  <c r="W22" i="83"/>
  <c r="X22" i="83"/>
  <c r="Y22" i="83"/>
  <c r="Z22" i="83"/>
  <c r="AA22" i="83"/>
  <c r="AB22" i="83"/>
  <c r="AC22" i="83"/>
  <c r="AD22" i="83"/>
  <c r="AE22" i="83"/>
  <c r="AF22" i="83"/>
  <c r="AG22" i="83"/>
  <c r="AH22" i="83"/>
  <c r="AI22" i="83"/>
  <c r="AJ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BX22" i="83"/>
  <c r="C23" i="83"/>
  <c r="D23" i="83"/>
  <c r="E23" i="83"/>
  <c r="F23" i="83"/>
  <c r="G23" i="83"/>
  <c r="H23" i="83"/>
  <c r="I23" i="83"/>
  <c r="J23" i="83"/>
  <c r="K23" i="83"/>
  <c r="L23" i="83"/>
  <c r="M23" i="83"/>
  <c r="N23" i="83"/>
  <c r="O23" i="83"/>
  <c r="P23" i="83"/>
  <c r="Q23" i="83"/>
  <c r="R23" i="83"/>
  <c r="S23" i="83"/>
  <c r="T23" i="83"/>
  <c r="U23" i="83"/>
  <c r="V23" i="83"/>
  <c r="W23" i="83"/>
  <c r="X23" i="83"/>
  <c r="Y23" i="83"/>
  <c r="Z23" i="83"/>
  <c r="AA23" i="83"/>
  <c r="AB23" i="83"/>
  <c r="AC23" i="83"/>
  <c r="AD23" i="83"/>
  <c r="AE23" i="83"/>
  <c r="AF23" i="83"/>
  <c r="AG23" i="83"/>
  <c r="AH23" i="83"/>
  <c r="AI23" i="83"/>
  <c r="AJ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BX23" i="83"/>
  <c r="C24" i="83"/>
  <c r="D24" i="83"/>
  <c r="E24" i="83"/>
  <c r="F24" i="83"/>
  <c r="G24" i="83"/>
  <c r="H24" i="83"/>
  <c r="I24" i="83"/>
  <c r="J24" i="83"/>
  <c r="K24" i="83"/>
  <c r="L24" i="83"/>
  <c r="M24" i="83"/>
  <c r="N24" i="83"/>
  <c r="O24" i="83"/>
  <c r="P24" i="83"/>
  <c r="Q24" i="83"/>
  <c r="R24" i="83"/>
  <c r="S24" i="83"/>
  <c r="T24" i="83"/>
  <c r="U24" i="83"/>
  <c r="V24" i="83"/>
  <c r="W24" i="83"/>
  <c r="X24" i="83"/>
  <c r="Y24" i="83"/>
  <c r="Z24" i="83"/>
  <c r="AA24" i="83"/>
  <c r="AB24" i="83"/>
  <c r="AC24" i="83"/>
  <c r="AD24" i="83"/>
  <c r="AE24" i="83"/>
  <c r="AF24" i="83"/>
  <c r="AG24" i="83"/>
  <c r="AH24" i="83"/>
  <c r="AI24" i="83"/>
  <c r="AJ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BX24" i="83"/>
  <c r="C25" i="83"/>
  <c r="D25" i="83"/>
  <c r="E25" i="83"/>
  <c r="F25" i="83"/>
  <c r="G25" i="83"/>
  <c r="H25" i="83"/>
  <c r="I25" i="83"/>
  <c r="J25" i="83"/>
  <c r="K25" i="83"/>
  <c r="L25" i="83"/>
  <c r="M25" i="83"/>
  <c r="N25" i="83"/>
  <c r="O25" i="83"/>
  <c r="P25" i="83"/>
  <c r="Q25" i="83"/>
  <c r="R25" i="83"/>
  <c r="S25" i="83"/>
  <c r="T25" i="83"/>
  <c r="U25" i="83"/>
  <c r="V25" i="83"/>
  <c r="W25" i="83"/>
  <c r="X25" i="83"/>
  <c r="Y25" i="83"/>
  <c r="Z25" i="83"/>
  <c r="AA25" i="83"/>
  <c r="AB25" i="83"/>
  <c r="AC25" i="83"/>
  <c r="AD25" i="83"/>
  <c r="AE25" i="83"/>
  <c r="AF25" i="83"/>
  <c r="AG25" i="83"/>
  <c r="AH25" i="83"/>
  <c r="AI25" i="83"/>
  <c r="AJ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BX25" i="83"/>
  <c r="C26" i="83"/>
  <c r="D26" i="83"/>
  <c r="E26" i="83"/>
  <c r="F26" i="83"/>
  <c r="G26" i="83"/>
  <c r="H26" i="83"/>
  <c r="I26" i="83"/>
  <c r="J26" i="83"/>
  <c r="K26" i="83"/>
  <c r="L26" i="83"/>
  <c r="M26" i="83"/>
  <c r="N26" i="83"/>
  <c r="O26" i="83"/>
  <c r="P26" i="83"/>
  <c r="Q26" i="83"/>
  <c r="R26" i="83"/>
  <c r="S26" i="83"/>
  <c r="T26" i="83"/>
  <c r="U26" i="83"/>
  <c r="V26" i="83"/>
  <c r="W26" i="83"/>
  <c r="X26" i="83"/>
  <c r="Y26" i="83"/>
  <c r="Z26" i="83"/>
  <c r="AA26" i="83"/>
  <c r="AB26" i="83"/>
  <c r="AC26" i="83"/>
  <c r="AD26" i="83"/>
  <c r="AE26" i="83"/>
  <c r="AF26" i="83"/>
  <c r="AG26" i="83"/>
  <c r="AH26" i="83"/>
  <c r="AI26" i="83"/>
  <c r="AJ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BX26" i="83"/>
  <c r="C27" i="83"/>
  <c r="D27" i="83"/>
  <c r="E27" i="83"/>
  <c r="F27" i="83"/>
  <c r="G27" i="83"/>
  <c r="H27" i="83"/>
  <c r="I27" i="83"/>
  <c r="J27" i="83"/>
  <c r="K27" i="83"/>
  <c r="L27" i="83"/>
  <c r="M27" i="83"/>
  <c r="N27" i="83"/>
  <c r="O27" i="83"/>
  <c r="P27" i="83"/>
  <c r="Q27" i="83"/>
  <c r="R27" i="83"/>
  <c r="S27" i="83"/>
  <c r="T27" i="83"/>
  <c r="U27" i="83"/>
  <c r="V27" i="83"/>
  <c r="W27" i="83"/>
  <c r="X27" i="83"/>
  <c r="Y27" i="83"/>
  <c r="Z27" i="83"/>
  <c r="AA27" i="83"/>
  <c r="AB27" i="83"/>
  <c r="AC27" i="83"/>
  <c r="AD27" i="83"/>
  <c r="AE27" i="83"/>
  <c r="AF27" i="83"/>
  <c r="AG27" i="83"/>
  <c r="AH27" i="83"/>
  <c r="AI27" i="83"/>
  <c r="AJ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BX27" i="83"/>
  <c r="C28" i="83"/>
  <c r="D28" i="83"/>
  <c r="E28" i="83"/>
  <c r="F28" i="83"/>
  <c r="G28" i="83"/>
  <c r="H28" i="83"/>
  <c r="I28" i="83"/>
  <c r="J28" i="83"/>
  <c r="K28" i="83"/>
  <c r="L28" i="83"/>
  <c r="M28" i="83"/>
  <c r="N28" i="83"/>
  <c r="O28" i="83"/>
  <c r="P28" i="83"/>
  <c r="Q28" i="83"/>
  <c r="R28" i="83"/>
  <c r="S28" i="83"/>
  <c r="T28" i="83"/>
  <c r="U28" i="83"/>
  <c r="V28" i="83"/>
  <c r="W28" i="83"/>
  <c r="X28" i="83"/>
  <c r="Y28" i="83"/>
  <c r="Z28" i="83"/>
  <c r="AA28" i="83"/>
  <c r="AB28" i="83"/>
  <c r="AC28" i="83"/>
  <c r="AD28" i="83"/>
  <c r="AE28" i="83"/>
  <c r="AF28" i="83"/>
  <c r="AG28" i="83"/>
  <c r="AH28" i="83"/>
  <c r="AI28" i="83"/>
  <c r="AJ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BX28" i="83"/>
  <c r="C29" i="83"/>
  <c r="D29" i="83"/>
  <c r="E29" i="83"/>
  <c r="F29" i="83"/>
  <c r="G29" i="83"/>
  <c r="H29" i="83"/>
  <c r="I29" i="83"/>
  <c r="J29" i="83"/>
  <c r="K29" i="83"/>
  <c r="L29" i="83"/>
  <c r="M29" i="83"/>
  <c r="N29" i="83"/>
  <c r="O29" i="83"/>
  <c r="P29" i="83"/>
  <c r="Q29" i="83"/>
  <c r="R29" i="83"/>
  <c r="S29" i="83"/>
  <c r="T29" i="83"/>
  <c r="U29" i="83"/>
  <c r="V29" i="83"/>
  <c r="W29" i="83"/>
  <c r="X29" i="83"/>
  <c r="Y29" i="83"/>
  <c r="Z29" i="83"/>
  <c r="AA29" i="83"/>
  <c r="AB29" i="83"/>
  <c r="AC29" i="83"/>
  <c r="AD29" i="83"/>
  <c r="AE29" i="83"/>
  <c r="AF29" i="83"/>
  <c r="AG29" i="83"/>
  <c r="AH29" i="83"/>
  <c r="AI29" i="83"/>
  <c r="AJ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BX29" i="83"/>
  <c r="C30" i="83"/>
  <c r="D30" i="83"/>
  <c r="E30" i="83"/>
  <c r="F30" i="83"/>
  <c r="G30" i="83"/>
  <c r="H30" i="83"/>
  <c r="I30" i="83"/>
  <c r="J30" i="83"/>
  <c r="K30" i="83"/>
  <c r="L30" i="83"/>
  <c r="M30" i="83"/>
  <c r="N30" i="83"/>
  <c r="O30" i="83"/>
  <c r="P30" i="83"/>
  <c r="Q30" i="83"/>
  <c r="R30" i="83"/>
  <c r="S30" i="83"/>
  <c r="T30" i="83"/>
  <c r="U30" i="83"/>
  <c r="V30" i="83"/>
  <c r="W30" i="83"/>
  <c r="X30" i="83"/>
  <c r="Y30" i="83"/>
  <c r="Z30" i="83"/>
  <c r="AA30" i="83"/>
  <c r="AB30" i="83"/>
  <c r="AC30" i="83"/>
  <c r="AD30" i="83"/>
  <c r="AE30" i="83"/>
  <c r="AF30" i="83"/>
  <c r="AG30" i="83"/>
  <c r="AH30" i="83"/>
  <c r="AI30" i="83"/>
  <c r="AJ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BX30" i="83"/>
  <c r="C31" i="83"/>
  <c r="D31" i="83"/>
  <c r="E31" i="83"/>
  <c r="F31" i="83"/>
  <c r="G31" i="83"/>
  <c r="H31" i="83"/>
  <c r="I31" i="83"/>
  <c r="J31" i="83"/>
  <c r="K31" i="83"/>
  <c r="L31" i="83"/>
  <c r="M31" i="83"/>
  <c r="N31" i="83"/>
  <c r="O31" i="83"/>
  <c r="P31" i="83"/>
  <c r="Q31" i="83"/>
  <c r="R31" i="83"/>
  <c r="S31" i="83"/>
  <c r="T31" i="83"/>
  <c r="U31" i="83"/>
  <c r="V31" i="83"/>
  <c r="W31" i="83"/>
  <c r="X31" i="83"/>
  <c r="Y31" i="83"/>
  <c r="Z31" i="83"/>
  <c r="AA31" i="83"/>
  <c r="AB31" i="83"/>
  <c r="AC31" i="83"/>
  <c r="AD31" i="83"/>
  <c r="AE31" i="83"/>
  <c r="AF31" i="83"/>
  <c r="AG31" i="83"/>
  <c r="AH31" i="83"/>
  <c r="AI31" i="83"/>
  <c r="AJ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BX31" i="83"/>
  <c r="C32" i="83"/>
  <c r="D32" i="83"/>
  <c r="E32" i="83"/>
  <c r="F32" i="83"/>
  <c r="G32" i="83"/>
  <c r="H32" i="83"/>
  <c r="I32" i="83"/>
  <c r="J32" i="83"/>
  <c r="K32" i="83"/>
  <c r="L32" i="83"/>
  <c r="M32" i="83"/>
  <c r="N32" i="83"/>
  <c r="O32" i="83"/>
  <c r="P32" i="83"/>
  <c r="Q32" i="83"/>
  <c r="R32" i="83"/>
  <c r="S32" i="83"/>
  <c r="T32" i="83"/>
  <c r="U32" i="83"/>
  <c r="V32" i="83"/>
  <c r="W32" i="83"/>
  <c r="X32" i="83"/>
  <c r="Y32" i="83"/>
  <c r="Z32" i="83"/>
  <c r="AA32" i="83"/>
  <c r="AB32" i="83"/>
  <c r="AC32" i="83"/>
  <c r="AD32" i="83"/>
  <c r="AE32" i="83"/>
  <c r="AF32" i="83"/>
  <c r="AG32" i="83"/>
  <c r="AH32" i="83"/>
  <c r="AI32" i="83"/>
  <c r="AJ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BX32" i="83"/>
  <c r="C33" i="83"/>
  <c r="D33" i="83"/>
  <c r="E33" i="83"/>
  <c r="F33" i="83"/>
  <c r="G33" i="83"/>
  <c r="H33" i="83"/>
  <c r="I33" i="83"/>
  <c r="J33" i="83"/>
  <c r="K33" i="83"/>
  <c r="L33" i="83"/>
  <c r="M33" i="83"/>
  <c r="N33" i="83"/>
  <c r="O33" i="83"/>
  <c r="P33" i="83"/>
  <c r="Q33" i="83"/>
  <c r="R33" i="83"/>
  <c r="S33" i="83"/>
  <c r="T33" i="83"/>
  <c r="U33" i="83"/>
  <c r="V33" i="83"/>
  <c r="W33" i="83"/>
  <c r="X33" i="83"/>
  <c r="Y33" i="83"/>
  <c r="Z33" i="83"/>
  <c r="AA33" i="83"/>
  <c r="AB33" i="83"/>
  <c r="AC33" i="83"/>
  <c r="AD33" i="83"/>
  <c r="AE33" i="83"/>
  <c r="AF33" i="83"/>
  <c r="AG33" i="83"/>
  <c r="AH33" i="83"/>
  <c r="AI33" i="83"/>
  <c r="AJ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BX33" i="83"/>
  <c r="C34" i="83"/>
  <c r="D34" i="83"/>
  <c r="E34" i="83"/>
  <c r="F34" i="83"/>
  <c r="G34" i="83"/>
  <c r="H34" i="83"/>
  <c r="I34" i="83"/>
  <c r="J34" i="83"/>
  <c r="K34" i="83"/>
  <c r="L34" i="83"/>
  <c r="M34" i="83"/>
  <c r="N34" i="83"/>
  <c r="O34" i="83"/>
  <c r="P34" i="83"/>
  <c r="Q34" i="83"/>
  <c r="R34" i="83"/>
  <c r="S34" i="83"/>
  <c r="T34" i="83"/>
  <c r="U34" i="83"/>
  <c r="V34" i="83"/>
  <c r="W34" i="83"/>
  <c r="X34" i="83"/>
  <c r="Y34" i="83"/>
  <c r="Z34" i="83"/>
  <c r="AA34" i="83"/>
  <c r="AB34" i="83"/>
  <c r="AC34" i="83"/>
  <c r="AD34" i="83"/>
  <c r="AE34" i="83"/>
  <c r="AF34" i="83"/>
  <c r="AG34" i="83"/>
  <c r="AH34" i="83"/>
  <c r="AI34" i="83"/>
  <c r="AJ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BX34" i="83"/>
  <c r="C35" i="83"/>
  <c r="D35" i="83"/>
  <c r="E35" i="83"/>
  <c r="F35" i="83"/>
  <c r="G35" i="83"/>
  <c r="H35" i="83"/>
  <c r="I35" i="83"/>
  <c r="J35" i="83"/>
  <c r="K35" i="83"/>
  <c r="L35" i="83"/>
  <c r="M35" i="83"/>
  <c r="N35" i="83"/>
  <c r="O35" i="83"/>
  <c r="P35" i="83"/>
  <c r="Q35" i="83"/>
  <c r="R35" i="83"/>
  <c r="S35" i="83"/>
  <c r="T35" i="83"/>
  <c r="U35" i="83"/>
  <c r="V35" i="83"/>
  <c r="W35" i="83"/>
  <c r="X35" i="83"/>
  <c r="Y35" i="83"/>
  <c r="Z35" i="83"/>
  <c r="AA35" i="83"/>
  <c r="AB35" i="83"/>
  <c r="AC35" i="83"/>
  <c r="AD35" i="83"/>
  <c r="AE35" i="83"/>
  <c r="AF35" i="83"/>
  <c r="AG35" i="83"/>
  <c r="AH35" i="83"/>
  <c r="AI35" i="83"/>
  <c r="AJ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BX35" i="83"/>
  <c r="C36" i="83"/>
  <c r="D36" i="83"/>
  <c r="E36" i="83"/>
  <c r="F36" i="83"/>
  <c r="G36" i="83"/>
  <c r="H36" i="83"/>
  <c r="I36" i="83"/>
  <c r="J36" i="83"/>
  <c r="K36" i="83"/>
  <c r="L36" i="83"/>
  <c r="M36" i="83"/>
  <c r="N36" i="83"/>
  <c r="O36" i="83"/>
  <c r="P36" i="83"/>
  <c r="Q36" i="83"/>
  <c r="R36" i="83"/>
  <c r="S36" i="83"/>
  <c r="T36" i="83"/>
  <c r="U36" i="83"/>
  <c r="V36" i="83"/>
  <c r="W36" i="83"/>
  <c r="X36" i="83"/>
  <c r="Y36" i="83"/>
  <c r="Z36" i="83"/>
  <c r="AA36" i="83"/>
  <c r="AB36" i="83"/>
  <c r="AC36" i="83"/>
  <c r="AD36" i="83"/>
  <c r="AE36" i="83"/>
  <c r="AF36" i="83"/>
  <c r="AG36" i="83"/>
  <c r="AH36" i="83"/>
  <c r="AI36" i="83"/>
  <c r="AJ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BX36" i="83"/>
  <c r="C37" i="83"/>
  <c r="D37" i="83"/>
  <c r="E37" i="83"/>
  <c r="F37" i="83"/>
  <c r="G37" i="83"/>
  <c r="H37" i="83"/>
  <c r="I37" i="83"/>
  <c r="J37" i="83"/>
  <c r="K37" i="83"/>
  <c r="L37" i="83"/>
  <c r="M37" i="83"/>
  <c r="N37" i="83"/>
  <c r="O37" i="83"/>
  <c r="P37" i="83"/>
  <c r="Q37" i="83"/>
  <c r="R37" i="83"/>
  <c r="S37" i="83"/>
  <c r="T37" i="83"/>
  <c r="U37" i="83"/>
  <c r="V37" i="83"/>
  <c r="W37" i="83"/>
  <c r="X37" i="83"/>
  <c r="Y37" i="83"/>
  <c r="Z37" i="83"/>
  <c r="AA37" i="83"/>
  <c r="AB37" i="83"/>
  <c r="AC37" i="83"/>
  <c r="AD37" i="83"/>
  <c r="AE37" i="83"/>
  <c r="AF37" i="83"/>
  <c r="AG37" i="83"/>
  <c r="AH37" i="83"/>
  <c r="AI37" i="83"/>
  <c r="AJ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BX37" i="83"/>
  <c r="C38" i="83"/>
  <c r="D38" i="83"/>
  <c r="E38" i="83"/>
  <c r="F38" i="83"/>
  <c r="G38" i="83"/>
  <c r="H38" i="83"/>
  <c r="I38" i="83"/>
  <c r="J38" i="83"/>
  <c r="K38" i="83"/>
  <c r="L38" i="83"/>
  <c r="M38" i="83"/>
  <c r="N38" i="83"/>
  <c r="O38" i="83"/>
  <c r="P38" i="83"/>
  <c r="Q38" i="83"/>
  <c r="R38" i="83"/>
  <c r="S38" i="83"/>
  <c r="T38" i="83"/>
  <c r="U38" i="83"/>
  <c r="V38" i="83"/>
  <c r="W38" i="83"/>
  <c r="X38" i="83"/>
  <c r="Y38" i="83"/>
  <c r="Z38" i="83"/>
  <c r="AA38" i="83"/>
  <c r="AB38" i="83"/>
  <c r="AC38" i="83"/>
  <c r="AD38" i="83"/>
  <c r="AE38" i="83"/>
  <c r="AF38" i="83"/>
  <c r="AG38" i="83"/>
  <c r="AH38" i="83"/>
  <c r="AI38" i="83"/>
  <c r="AJ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BX38" i="83"/>
  <c r="C39" i="83"/>
  <c r="D39" i="83"/>
  <c r="E39" i="83"/>
  <c r="F39" i="83"/>
  <c r="G39" i="83"/>
  <c r="H39" i="83"/>
  <c r="I39" i="83"/>
  <c r="J39" i="83"/>
  <c r="K39" i="83"/>
  <c r="L39" i="83"/>
  <c r="M39" i="83"/>
  <c r="N39" i="83"/>
  <c r="O39" i="83"/>
  <c r="P39" i="83"/>
  <c r="Q39" i="83"/>
  <c r="R39" i="83"/>
  <c r="S39" i="83"/>
  <c r="T39" i="83"/>
  <c r="U39" i="83"/>
  <c r="V39" i="83"/>
  <c r="W39" i="83"/>
  <c r="X39" i="83"/>
  <c r="Y39" i="83"/>
  <c r="Z39" i="83"/>
  <c r="AA39" i="83"/>
  <c r="AB39" i="83"/>
  <c r="AC39" i="83"/>
  <c r="AD39" i="83"/>
  <c r="AE39" i="83"/>
  <c r="AF39" i="83"/>
  <c r="AG39" i="83"/>
  <c r="AH39" i="83"/>
  <c r="AI39" i="83"/>
  <c r="AJ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BX39" i="83"/>
  <c r="C40" i="83"/>
  <c r="D40" i="83"/>
  <c r="E40" i="83"/>
  <c r="F40" i="83"/>
  <c r="G40" i="83"/>
  <c r="H40" i="83"/>
  <c r="I40" i="83"/>
  <c r="J40" i="83"/>
  <c r="K40" i="83"/>
  <c r="L40" i="83"/>
  <c r="M40" i="83"/>
  <c r="N40" i="83"/>
  <c r="O40" i="83"/>
  <c r="P40" i="83"/>
  <c r="Q40" i="83"/>
  <c r="R40" i="83"/>
  <c r="S40" i="83"/>
  <c r="T40" i="83"/>
  <c r="U40" i="83"/>
  <c r="V40" i="83"/>
  <c r="W40" i="83"/>
  <c r="X40" i="83"/>
  <c r="Y40" i="83"/>
  <c r="Z40" i="83"/>
  <c r="AA40" i="83"/>
  <c r="AB40" i="83"/>
  <c r="AC40" i="83"/>
  <c r="AD40" i="83"/>
  <c r="AE40" i="83"/>
  <c r="AF40" i="83"/>
  <c r="AG40" i="83"/>
  <c r="AH40" i="83"/>
  <c r="AI40" i="83"/>
  <c r="AJ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BX40" i="83"/>
  <c r="C41" i="83"/>
  <c r="D41" i="83"/>
  <c r="E41" i="83"/>
  <c r="F41" i="83"/>
  <c r="G41" i="83"/>
  <c r="H41" i="83"/>
  <c r="I41" i="83"/>
  <c r="J41" i="83"/>
  <c r="K41" i="83"/>
  <c r="L41" i="83"/>
  <c r="M41" i="83"/>
  <c r="N41" i="83"/>
  <c r="O41" i="83"/>
  <c r="P41" i="83"/>
  <c r="Q41" i="83"/>
  <c r="R41" i="83"/>
  <c r="S41" i="83"/>
  <c r="T41" i="83"/>
  <c r="U41" i="83"/>
  <c r="V41" i="83"/>
  <c r="W41" i="83"/>
  <c r="X41" i="83"/>
  <c r="Y41" i="83"/>
  <c r="Z41" i="83"/>
  <c r="AA41" i="83"/>
  <c r="AB41" i="83"/>
  <c r="AC41" i="83"/>
  <c r="AD41" i="83"/>
  <c r="AE41" i="83"/>
  <c r="AF41" i="83"/>
  <c r="AG41" i="83"/>
  <c r="AH41" i="83"/>
  <c r="AI41" i="83"/>
  <c r="AJ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BX41" i="83"/>
  <c r="C42" i="83"/>
  <c r="D42" i="83"/>
  <c r="E42" i="83"/>
  <c r="F42" i="83"/>
  <c r="G42" i="83"/>
  <c r="H42" i="83"/>
  <c r="I42" i="83"/>
  <c r="J42" i="83"/>
  <c r="K42" i="83"/>
  <c r="L42" i="83"/>
  <c r="M42" i="83"/>
  <c r="N42" i="83"/>
  <c r="O42" i="83"/>
  <c r="P42" i="83"/>
  <c r="Q42" i="83"/>
  <c r="R42" i="83"/>
  <c r="S42" i="83"/>
  <c r="T42" i="83"/>
  <c r="U42" i="83"/>
  <c r="V42" i="83"/>
  <c r="W42" i="83"/>
  <c r="X42" i="83"/>
  <c r="Y42" i="83"/>
  <c r="Z42" i="83"/>
  <c r="AA42" i="83"/>
  <c r="AB42" i="83"/>
  <c r="AC42" i="83"/>
  <c r="AD42" i="83"/>
  <c r="AE42" i="83"/>
  <c r="AF42" i="83"/>
  <c r="AG42" i="83"/>
  <c r="AH42" i="83"/>
  <c r="AI42" i="83"/>
  <c r="AJ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BX42" i="83"/>
  <c r="C43" i="83"/>
  <c r="D43" i="83"/>
  <c r="E43" i="83"/>
  <c r="F43" i="83"/>
  <c r="G43" i="83"/>
  <c r="H43" i="83"/>
  <c r="I43" i="83"/>
  <c r="J43" i="83"/>
  <c r="K43" i="83"/>
  <c r="L43" i="83"/>
  <c r="M43" i="83"/>
  <c r="N43" i="83"/>
  <c r="O43" i="83"/>
  <c r="P43" i="83"/>
  <c r="Q43" i="83"/>
  <c r="R43" i="83"/>
  <c r="S43" i="83"/>
  <c r="T43" i="83"/>
  <c r="U43" i="83"/>
  <c r="V43" i="83"/>
  <c r="W43" i="83"/>
  <c r="X43" i="83"/>
  <c r="Y43" i="83"/>
  <c r="Z43" i="83"/>
  <c r="AA43" i="83"/>
  <c r="AB43" i="83"/>
  <c r="AC43" i="83"/>
  <c r="AD43" i="83"/>
  <c r="AE43" i="83"/>
  <c r="AF43" i="83"/>
  <c r="AG43" i="83"/>
  <c r="AH43" i="83"/>
  <c r="AI43" i="83"/>
  <c r="AJ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BX43" i="83"/>
  <c r="C44" i="83"/>
  <c r="D44" i="83"/>
  <c r="E44" i="83"/>
  <c r="F44" i="83"/>
  <c r="G44" i="83"/>
  <c r="H44" i="83"/>
  <c r="I44" i="83"/>
  <c r="J44" i="83"/>
  <c r="K44" i="83"/>
  <c r="L44" i="83"/>
  <c r="M44" i="83"/>
  <c r="N44" i="83"/>
  <c r="O44" i="83"/>
  <c r="P44" i="83"/>
  <c r="Q44" i="83"/>
  <c r="R44" i="83"/>
  <c r="S44" i="83"/>
  <c r="T44" i="83"/>
  <c r="U44" i="83"/>
  <c r="V44" i="83"/>
  <c r="W44" i="83"/>
  <c r="X44" i="83"/>
  <c r="Y44" i="83"/>
  <c r="Z44" i="83"/>
  <c r="AA44" i="83"/>
  <c r="AB44" i="83"/>
  <c r="AC44" i="83"/>
  <c r="AD44" i="83"/>
  <c r="AE44" i="83"/>
  <c r="AF44" i="83"/>
  <c r="AG44" i="83"/>
  <c r="AH44" i="83"/>
  <c r="AI44" i="83"/>
  <c r="AJ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BX44"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C45" i="83"/>
  <c r="AD45" i="83"/>
  <c r="AE45" i="83"/>
  <c r="AF45" i="83"/>
  <c r="AG45" i="83"/>
  <c r="AH45" i="83"/>
  <c r="AI45" i="83"/>
  <c r="AJ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BX45"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C46" i="83"/>
  <c r="AD46" i="83"/>
  <c r="AE46" i="83"/>
  <c r="AF46" i="83"/>
  <c r="AG46" i="83"/>
  <c r="AH46" i="83"/>
  <c r="AI46" i="83"/>
  <c r="AJ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BX46" i="83"/>
  <c r="C47" i="83"/>
  <c r="D47" i="83"/>
  <c r="E47" i="83"/>
  <c r="F47" i="83"/>
  <c r="G47" i="83"/>
  <c r="H47" i="83"/>
  <c r="I47" i="83"/>
  <c r="J47" i="83"/>
  <c r="K47" i="83"/>
  <c r="L47" i="83"/>
  <c r="M47" i="83"/>
  <c r="N47" i="83"/>
  <c r="O47" i="83"/>
  <c r="P47" i="83"/>
  <c r="Q47" i="83"/>
  <c r="R47" i="83"/>
  <c r="S47" i="83"/>
  <c r="T47" i="83"/>
  <c r="U47" i="83"/>
  <c r="V47" i="83"/>
  <c r="W47" i="83"/>
  <c r="X47" i="83"/>
  <c r="Y47" i="83"/>
  <c r="Z47" i="83"/>
  <c r="AA47" i="83"/>
  <c r="AB47" i="83"/>
  <c r="AC47" i="83"/>
  <c r="AD47" i="83"/>
  <c r="AE47" i="83"/>
  <c r="AF47" i="83"/>
  <c r="AG47" i="83"/>
  <c r="AH47" i="83"/>
  <c r="AI47" i="83"/>
  <c r="AJ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BX47" i="83"/>
  <c r="C48" i="83"/>
  <c r="D48" i="83"/>
  <c r="E48" i="83"/>
  <c r="F48" i="83"/>
  <c r="G48" i="83"/>
  <c r="H48" i="83"/>
  <c r="I48" i="83"/>
  <c r="J48" i="83"/>
  <c r="K48" i="83"/>
  <c r="L48" i="83"/>
  <c r="M48" i="83"/>
  <c r="N48" i="83"/>
  <c r="O48" i="83"/>
  <c r="P48" i="83"/>
  <c r="Q48" i="83"/>
  <c r="R48" i="83"/>
  <c r="S48" i="83"/>
  <c r="T48" i="83"/>
  <c r="U48" i="83"/>
  <c r="V48" i="83"/>
  <c r="W48" i="83"/>
  <c r="X48" i="83"/>
  <c r="Y48" i="83"/>
  <c r="Z48" i="83"/>
  <c r="AA48" i="83"/>
  <c r="AB48" i="83"/>
  <c r="AC48" i="83"/>
  <c r="AD48" i="83"/>
  <c r="AE48" i="83"/>
  <c r="AF48" i="83"/>
  <c r="AG48" i="83"/>
  <c r="AH48" i="83"/>
  <c r="AI48" i="83"/>
  <c r="AJ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BX48" i="83"/>
  <c r="C49" i="83"/>
  <c r="D49" i="83"/>
  <c r="E49" i="83"/>
  <c r="F49" i="83"/>
  <c r="G49" i="83"/>
  <c r="H49" i="83"/>
  <c r="I49" i="83"/>
  <c r="J49" i="83"/>
  <c r="K49" i="83"/>
  <c r="L49" i="83"/>
  <c r="M49" i="83"/>
  <c r="N49" i="83"/>
  <c r="O49" i="83"/>
  <c r="P49" i="83"/>
  <c r="Q49" i="83"/>
  <c r="R49" i="83"/>
  <c r="S49" i="83"/>
  <c r="T49" i="83"/>
  <c r="U49" i="83"/>
  <c r="V49" i="83"/>
  <c r="W49" i="83"/>
  <c r="X49" i="83"/>
  <c r="Y49" i="83"/>
  <c r="Z49" i="83"/>
  <c r="AA49" i="83"/>
  <c r="AB49" i="83"/>
  <c r="AC49" i="83"/>
  <c r="AD49" i="83"/>
  <c r="AE49" i="83"/>
  <c r="AF49" i="83"/>
  <c r="AG49" i="83"/>
  <c r="AH49" i="83"/>
  <c r="AI49" i="83"/>
  <c r="AJ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BX49" i="83"/>
  <c r="C50" i="83"/>
  <c r="D50" i="83"/>
  <c r="E50" i="83"/>
  <c r="F50" i="83"/>
  <c r="G50" i="83"/>
  <c r="H50" i="83"/>
  <c r="I50" i="83"/>
  <c r="J50" i="83"/>
  <c r="K50" i="83"/>
  <c r="L50" i="83"/>
  <c r="M50" i="83"/>
  <c r="N50" i="83"/>
  <c r="O50" i="83"/>
  <c r="P50" i="83"/>
  <c r="Q50" i="83"/>
  <c r="R50" i="83"/>
  <c r="S50" i="83"/>
  <c r="T50" i="83"/>
  <c r="U50" i="83"/>
  <c r="V50" i="83"/>
  <c r="W50" i="83"/>
  <c r="X50" i="83"/>
  <c r="Y50" i="83"/>
  <c r="Z50" i="83"/>
  <c r="AA50" i="83"/>
  <c r="AB50" i="83"/>
  <c r="AC50" i="83"/>
  <c r="AD50" i="83"/>
  <c r="AE50" i="83"/>
  <c r="AF50" i="83"/>
  <c r="AG50" i="83"/>
  <c r="AH50" i="83"/>
  <c r="AI50" i="83"/>
  <c r="AJ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BX50" i="83"/>
  <c r="C51" i="83"/>
  <c r="D51" i="83"/>
  <c r="E51" i="83"/>
  <c r="F51" i="83"/>
  <c r="G51" i="83"/>
  <c r="H51" i="83"/>
  <c r="I51" i="83"/>
  <c r="J51" i="83"/>
  <c r="K51" i="83"/>
  <c r="L51" i="83"/>
  <c r="M51" i="83"/>
  <c r="N51" i="83"/>
  <c r="O51" i="83"/>
  <c r="P51" i="83"/>
  <c r="Q51" i="83"/>
  <c r="R51" i="83"/>
  <c r="S51" i="83"/>
  <c r="T51" i="83"/>
  <c r="U51" i="83"/>
  <c r="V51" i="83"/>
  <c r="W51" i="83"/>
  <c r="X51" i="83"/>
  <c r="Y51" i="83"/>
  <c r="Z51" i="83"/>
  <c r="AA51" i="83"/>
  <c r="AB51" i="83"/>
  <c r="AC51" i="83"/>
  <c r="AD51" i="83"/>
  <c r="AE51" i="83"/>
  <c r="AF51" i="83"/>
  <c r="AG51" i="83"/>
  <c r="AH51" i="83"/>
  <c r="AI51" i="83"/>
  <c r="AJ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BX51" i="83"/>
  <c r="C52" i="83"/>
  <c r="D52" i="83"/>
  <c r="E52" i="83"/>
  <c r="F52" i="83"/>
  <c r="G52" i="83"/>
  <c r="H52" i="83"/>
  <c r="I52" i="83"/>
  <c r="J52" i="83"/>
  <c r="K52" i="83"/>
  <c r="L52" i="83"/>
  <c r="M52" i="83"/>
  <c r="N52" i="83"/>
  <c r="O52" i="83"/>
  <c r="P52" i="83"/>
  <c r="Q52" i="83"/>
  <c r="R52" i="83"/>
  <c r="S52" i="83"/>
  <c r="T52" i="83"/>
  <c r="U52" i="83"/>
  <c r="V52" i="83"/>
  <c r="W52" i="83"/>
  <c r="X52" i="83"/>
  <c r="Y52" i="83"/>
  <c r="Z52" i="83"/>
  <c r="AA52" i="83"/>
  <c r="AB52" i="83"/>
  <c r="AC52" i="83"/>
  <c r="AD52" i="83"/>
  <c r="AE52" i="83"/>
  <c r="AF52" i="83"/>
  <c r="AG52" i="83"/>
  <c r="AH52" i="83"/>
  <c r="AI52" i="83"/>
  <c r="AJ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BX52" i="83"/>
  <c r="C53" i="83"/>
  <c r="D53" i="83"/>
  <c r="E53" i="83"/>
  <c r="F53" i="83"/>
  <c r="G53" i="83"/>
  <c r="H53" i="83"/>
  <c r="I53" i="83"/>
  <c r="J53" i="83"/>
  <c r="K53" i="83"/>
  <c r="L53" i="83"/>
  <c r="M53" i="83"/>
  <c r="N53" i="83"/>
  <c r="O53" i="83"/>
  <c r="P53" i="83"/>
  <c r="Q53" i="83"/>
  <c r="R53" i="83"/>
  <c r="S53" i="83"/>
  <c r="T53" i="83"/>
  <c r="U53" i="83"/>
  <c r="V53" i="83"/>
  <c r="W53" i="83"/>
  <c r="X53" i="83"/>
  <c r="Y53" i="83"/>
  <c r="Z53" i="83"/>
  <c r="AA53" i="83"/>
  <c r="AB53" i="83"/>
  <c r="AC53" i="83"/>
  <c r="AD53" i="83"/>
  <c r="AE53" i="83"/>
  <c r="AF53" i="83"/>
  <c r="AG53" i="83"/>
  <c r="AH53" i="83"/>
  <c r="AI53" i="83"/>
  <c r="AJ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BX53" i="83"/>
  <c r="C54" i="83"/>
  <c r="D54" i="83"/>
  <c r="E54" i="83"/>
  <c r="F54" i="83"/>
  <c r="G54" i="83"/>
  <c r="H54" i="83"/>
  <c r="I54" i="83"/>
  <c r="J54" i="83"/>
  <c r="K54" i="83"/>
  <c r="L54" i="83"/>
  <c r="M54" i="83"/>
  <c r="N54" i="83"/>
  <c r="O54" i="83"/>
  <c r="P54" i="83"/>
  <c r="Q54" i="83"/>
  <c r="R54" i="83"/>
  <c r="S54" i="83"/>
  <c r="T54" i="83"/>
  <c r="U54" i="83"/>
  <c r="V54" i="83"/>
  <c r="W54" i="83"/>
  <c r="X54" i="83"/>
  <c r="Y54" i="83"/>
  <c r="Z54" i="83"/>
  <c r="AA54" i="83"/>
  <c r="AB54" i="83"/>
  <c r="AC54" i="83"/>
  <c r="AD54" i="83"/>
  <c r="AE54" i="83"/>
  <c r="AF54" i="83"/>
  <c r="AG54" i="83"/>
  <c r="AH54" i="83"/>
  <c r="AI54" i="83"/>
  <c r="AJ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BX54" i="83"/>
  <c r="C55" i="83"/>
  <c r="D55" i="83"/>
  <c r="E55" i="83"/>
  <c r="F55" i="83"/>
  <c r="G55" i="83"/>
  <c r="H55" i="83"/>
  <c r="I55" i="83"/>
  <c r="J55" i="83"/>
  <c r="K55" i="83"/>
  <c r="L55" i="83"/>
  <c r="M55" i="83"/>
  <c r="N55" i="83"/>
  <c r="O55" i="83"/>
  <c r="P55" i="83"/>
  <c r="Q55" i="83"/>
  <c r="R55" i="83"/>
  <c r="S55" i="83"/>
  <c r="T55" i="83"/>
  <c r="U55" i="83"/>
  <c r="V55" i="83"/>
  <c r="X55" i="83"/>
  <c r="Y55" i="83"/>
  <c r="Z55" i="83"/>
  <c r="AA55" i="83"/>
  <c r="AB55" i="83"/>
  <c r="AC55" i="83"/>
  <c r="AD55" i="83"/>
  <c r="AE55" i="83"/>
  <c r="AF55" i="83"/>
  <c r="AG55" i="83"/>
  <c r="AH55" i="83"/>
  <c r="AI55" i="83"/>
  <c r="AJ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BX55" i="83"/>
  <c r="C56" i="83"/>
  <c r="D56" i="83"/>
  <c r="E56" i="83"/>
  <c r="F56" i="83"/>
  <c r="G56" i="83"/>
  <c r="H56" i="83"/>
  <c r="I56" i="83"/>
  <c r="J56" i="83"/>
  <c r="K56" i="83"/>
  <c r="L56" i="83"/>
  <c r="M56" i="83"/>
  <c r="N56" i="83"/>
  <c r="O56" i="83"/>
  <c r="P56" i="83"/>
  <c r="Q56" i="83"/>
  <c r="R56" i="83"/>
  <c r="S56" i="83"/>
  <c r="T56" i="83"/>
  <c r="U56" i="83"/>
  <c r="V56" i="83"/>
  <c r="W56" i="83"/>
  <c r="X56" i="83"/>
  <c r="Y56" i="83"/>
  <c r="Z56" i="83"/>
  <c r="AA56" i="83"/>
  <c r="AB56" i="83"/>
  <c r="AC56" i="83"/>
  <c r="AD56" i="83"/>
  <c r="AE56" i="83"/>
  <c r="AF56" i="83"/>
  <c r="AG56" i="83"/>
  <c r="AH56" i="83"/>
  <c r="AI56" i="83"/>
  <c r="AJ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BX56" i="83"/>
  <c r="C57" i="83"/>
  <c r="D57" i="83"/>
  <c r="E57" i="83"/>
  <c r="F57" i="83"/>
  <c r="G57" i="83"/>
  <c r="H57" i="83"/>
  <c r="I57" i="83"/>
  <c r="J57" i="83"/>
  <c r="K57" i="83"/>
  <c r="L57" i="83"/>
  <c r="M57" i="83"/>
  <c r="N57" i="83"/>
  <c r="O57" i="83"/>
  <c r="P57" i="83"/>
  <c r="Q57" i="83"/>
  <c r="R57" i="83"/>
  <c r="S57" i="83"/>
  <c r="T57" i="83"/>
  <c r="U57" i="83"/>
  <c r="V57" i="83"/>
  <c r="W57" i="83"/>
  <c r="X57" i="83"/>
  <c r="Y57" i="83"/>
  <c r="Z57" i="83"/>
  <c r="AA57" i="83"/>
  <c r="AB57" i="83"/>
  <c r="AC57" i="83"/>
  <c r="AD57" i="83"/>
  <c r="AE57" i="83"/>
  <c r="AF57" i="83"/>
  <c r="AG57" i="83"/>
  <c r="AH57" i="83"/>
  <c r="AI57" i="83"/>
  <c r="AJ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BX57" i="83"/>
  <c r="C58" i="83"/>
  <c r="D58" i="83"/>
  <c r="E58" i="83"/>
  <c r="F58" i="83"/>
  <c r="G58" i="83"/>
  <c r="H58" i="83"/>
  <c r="I58" i="83"/>
  <c r="J58" i="83"/>
  <c r="K58" i="83"/>
  <c r="L58" i="83"/>
  <c r="M58" i="83"/>
  <c r="N58" i="83"/>
  <c r="O58" i="83"/>
  <c r="P58" i="83"/>
  <c r="Q58" i="83"/>
  <c r="R58" i="83"/>
  <c r="S58" i="83"/>
  <c r="T58" i="83"/>
  <c r="U58" i="83"/>
  <c r="V58" i="83"/>
  <c r="W58" i="83"/>
  <c r="X58" i="83"/>
  <c r="Y58" i="83"/>
  <c r="Z58" i="83"/>
  <c r="AA58" i="83"/>
  <c r="AB58" i="83"/>
  <c r="AC58" i="83"/>
  <c r="AD58" i="83"/>
  <c r="AE58" i="83"/>
  <c r="AF58" i="83"/>
  <c r="AG58" i="83"/>
  <c r="AH58" i="83"/>
  <c r="AI58" i="83"/>
  <c r="AJ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BX58" i="83"/>
  <c r="C59" i="83"/>
  <c r="D59" i="83"/>
  <c r="E59" i="83"/>
  <c r="F59" i="83"/>
  <c r="G59" i="83"/>
  <c r="H59" i="83"/>
  <c r="I59" i="83"/>
  <c r="J59" i="83"/>
  <c r="K59" i="83"/>
  <c r="L59" i="83"/>
  <c r="M59" i="83"/>
  <c r="N59" i="83"/>
  <c r="O59" i="83"/>
  <c r="P59" i="83"/>
  <c r="Q59" i="83"/>
  <c r="R59" i="83"/>
  <c r="S59" i="83"/>
  <c r="T59" i="83"/>
  <c r="U59" i="83"/>
  <c r="V59" i="83"/>
  <c r="W59" i="83"/>
  <c r="X59" i="83"/>
  <c r="Y59" i="83"/>
  <c r="Z59" i="83"/>
  <c r="AA59" i="83"/>
  <c r="AB59" i="83"/>
  <c r="AC59" i="83"/>
  <c r="AD59" i="83"/>
  <c r="AE59" i="83"/>
  <c r="AF59" i="83"/>
  <c r="AG59" i="83"/>
  <c r="AH59" i="83"/>
  <c r="AI59" i="83"/>
  <c r="AJ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BX59" i="83"/>
  <c r="C60" i="83"/>
  <c r="D60" i="83"/>
  <c r="E60" i="83"/>
  <c r="F60" i="83"/>
  <c r="G60" i="83"/>
  <c r="H60" i="83"/>
  <c r="I60" i="83"/>
  <c r="J60" i="83"/>
  <c r="K60" i="83"/>
  <c r="L60" i="83"/>
  <c r="M60" i="83"/>
  <c r="N60" i="83"/>
  <c r="O60" i="83"/>
  <c r="P60" i="83"/>
  <c r="Q60" i="83"/>
  <c r="R60" i="83"/>
  <c r="S60" i="83"/>
  <c r="T60" i="83"/>
  <c r="U60" i="83"/>
  <c r="V60" i="83"/>
  <c r="W60" i="83"/>
  <c r="X60" i="83"/>
  <c r="Y60" i="83"/>
  <c r="Z60" i="83"/>
  <c r="AA60" i="83"/>
  <c r="AB60" i="83"/>
  <c r="AC60" i="83"/>
  <c r="AD60" i="83"/>
  <c r="AE60" i="83"/>
  <c r="AF60" i="83"/>
  <c r="AG60" i="83"/>
  <c r="AH60" i="83"/>
  <c r="AI60" i="83"/>
  <c r="AJ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BX60" i="83"/>
  <c r="C61" i="83"/>
  <c r="D61" i="83"/>
  <c r="E61" i="83"/>
  <c r="F61" i="83"/>
  <c r="G61" i="83"/>
  <c r="H61" i="83"/>
  <c r="I61" i="83"/>
  <c r="J61" i="83"/>
  <c r="K61" i="83"/>
  <c r="L61" i="83"/>
  <c r="M61" i="83"/>
  <c r="N61" i="83"/>
  <c r="O61" i="83"/>
  <c r="P61" i="83"/>
  <c r="Q61" i="83"/>
  <c r="R61" i="83"/>
  <c r="S61" i="83"/>
  <c r="T61" i="83"/>
  <c r="U61" i="83"/>
  <c r="V61" i="83"/>
  <c r="W61" i="83"/>
  <c r="X61" i="83"/>
  <c r="Y61" i="83"/>
  <c r="Z61" i="83"/>
  <c r="AA61" i="83"/>
  <c r="AB61" i="83"/>
  <c r="AC61" i="83"/>
  <c r="AD61" i="83"/>
  <c r="AE61" i="83"/>
  <c r="AF61" i="83"/>
  <c r="AG61" i="83"/>
  <c r="AH61" i="83"/>
  <c r="AI61" i="83"/>
  <c r="AJ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BX61" i="83"/>
  <c r="C62" i="83"/>
  <c r="D62" i="83"/>
  <c r="E62" i="83"/>
  <c r="F62" i="83"/>
  <c r="G62" i="83"/>
  <c r="H62" i="83"/>
  <c r="I62" i="83"/>
  <c r="J62" i="83"/>
  <c r="K62" i="83"/>
  <c r="L62" i="83"/>
  <c r="M62" i="83"/>
  <c r="N62" i="83"/>
  <c r="O62" i="83"/>
  <c r="P62" i="83"/>
  <c r="Q62" i="83"/>
  <c r="R62" i="83"/>
  <c r="S62" i="83"/>
  <c r="T62" i="83"/>
  <c r="U62" i="83"/>
  <c r="V62" i="83"/>
  <c r="W62" i="83"/>
  <c r="X62" i="83"/>
  <c r="Y62" i="83"/>
  <c r="Z62" i="83"/>
  <c r="AA62" i="83"/>
  <c r="AB62" i="83"/>
  <c r="AC62" i="83"/>
  <c r="AD62" i="83"/>
  <c r="AE62" i="83"/>
  <c r="AF62" i="83"/>
  <c r="AG62" i="83"/>
  <c r="AH62" i="83"/>
  <c r="AI62" i="83"/>
  <c r="AJ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BX62" i="83"/>
  <c r="C63" i="83"/>
  <c r="D63" i="83"/>
  <c r="E63" i="83"/>
  <c r="F63" i="83"/>
  <c r="G63" i="83"/>
  <c r="H63" i="83"/>
  <c r="I63" i="83"/>
  <c r="J63" i="83"/>
  <c r="K63" i="83"/>
  <c r="L63" i="83"/>
  <c r="M63" i="83"/>
  <c r="N63" i="83"/>
  <c r="O63" i="83"/>
  <c r="P63" i="83"/>
  <c r="Q63" i="83"/>
  <c r="R63" i="83"/>
  <c r="S63" i="83"/>
  <c r="T63" i="83"/>
  <c r="U63" i="83"/>
  <c r="V63" i="83"/>
  <c r="W63" i="83"/>
  <c r="X63" i="83"/>
  <c r="Y63" i="83"/>
  <c r="Z63" i="83"/>
  <c r="AA63" i="83"/>
  <c r="AB63" i="83"/>
  <c r="AC63" i="83"/>
  <c r="AD63" i="83"/>
  <c r="AE63" i="83"/>
  <c r="AF63" i="83"/>
  <c r="AG63" i="83"/>
  <c r="AH63" i="83"/>
  <c r="AI63" i="83"/>
  <c r="AJ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BX63" i="83"/>
  <c r="C64" i="83"/>
  <c r="D64" i="83"/>
  <c r="E64" i="83"/>
  <c r="F64" i="83"/>
  <c r="G64" i="83"/>
  <c r="H64" i="83"/>
  <c r="I64" i="83"/>
  <c r="J64" i="83"/>
  <c r="K64" i="83"/>
  <c r="L64" i="83"/>
  <c r="M64" i="83"/>
  <c r="N64" i="83"/>
  <c r="O64" i="83"/>
  <c r="P64" i="83"/>
  <c r="Q64" i="83"/>
  <c r="R64" i="83"/>
  <c r="S64" i="83"/>
  <c r="T64" i="83"/>
  <c r="U64" i="83"/>
  <c r="V64" i="83"/>
  <c r="W64" i="83"/>
  <c r="X64" i="83"/>
  <c r="Y64" i="83"/>
  <c r="Z64" i="83"/>
  <c r="AA64" i="83"/>
  <c r="AB64" i="83"/>
  <c r="AC64" i="83"/>
  <c r="AD64" i="83"/>
  <c r="AE64" i="83"/>
  <c r="AF64" i="83"/>
  <c r="AG64" i="83"/>
  <c r="AH64" i="83"/>
  <c r="AI64" i="83"/>
  <c r="AJ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BX64" i="83"/>
  <c r="C65" i="83"/>
  <c r="D65" i="83"/>
  <c r="E65" i="83"/>
  <c r="F65" i="83"/>
  <c r="G65" i="83"/>
  <c r="H65" i="83"/>
  <c r="I65" i="83"/>
  <c r="J65" i="83"/>
  <c r="K65" i="83"/>
  <c r="L65" i="83"/>
  <c r="M65" i="83"/>
  <c r="N65" i="83"/>
  <c r="O65" i="83"/>
  <c r="P65" i="83"/>
  <c r="Q65" i="83"/>
  <c r="R65" i="83"/>
  <c r="S65" i="83"/>
  <c r="T65" i="83"/>
  <c r="U65" i="83"/>
  <c r="V65" i="83"/>
  <c r="W65" i="83"/>
  <c r="X65" i="83"/>
  <c r="Y65" i="83"/>
  <c r="Z65" i="83"/>
  <c r="AA65" i="83"/>
  <c r="AB65" i="83"/>
  <c r="AC65" i="83"/>
  <c r="AD65" i="83"/>
  <c r="AE65" i="83"/>
  <c r="AF65" i="83"/>
  <c r="AG65" i="83"/>
  <c r="AH65" i="83"/>
  <c r="AI65" i="83"/>
  <c r="AJ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BX65" i="83"/>
  <c r="C66" i="83"/>
  <c r="D66" i="83"/>
  <c r="E66" i="83"/>
  <c r="F66" i="83"/>
  <c r="G66" i="83"/>
  <c r="H66" i="83"/>
  <c r="I66" i="83"/>
  <c r="J66" i="83"/>
  <c r="K66" i="83"/>
  <c r="L66" i="83"/>
  <c r="M66" i="83"/>
  <c r="N66" i="83"/>
  <c r="O66" i="83"/>
  <c r="P66" i="83"/>
  <c r="Q66" i="83"/>
  <c r="R66" i="83"/>
  <c r="S66" i="83"/>
  <c r="T66" i="83"/>
  <c r="U66" i="83"/>
  <c r="V66" i="83"/>
  <c r="W66" i="83"/>
  <c r="X66" i="83"/>
  <c r="Y66" i="83"/>
  <c r="Z66" i="83"/>
  <c r="AA66" i="83"/>
  <c r="AB66" i="83"/>
  <c r="AC66" i="83"/>
  <c r="AD66" i="83"/>
  <c r="AE66" i="83"/>
  <c r="AF66" i="83"/>
  <c r="AG66" i="83"/>
  <c r="AH66" i="83"/>
  <c r="AI66" i="83"/>
  <c r="AJ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BX66" i="83"/>
  <c r="C67" i="83"/>
  <c r="D67" i="83"/>
  <c r="E67" i="83"/>
  <c r="F67" i="83"/>
  <c r="G67" i="83"/>
  <c r="H67" i="83"/>
  <c r="I67" i="83"/>
  <c r="J67" i="83"/>
  <c r="K67" i="83"/>
  <c r="L67" i="83"/>
  <c r="M67" i="83"/>
  <c r="N67" i="83"/>
  <c r="O67" i="83"/>
  <c r="P67" i="83"/>
  <c r="Q67" i="83"/>
  <c r="R67" i="83"/>
  <c r="S67" i="83"/>
  <c r="T67" i="83"/>
  <c r="U67" i="83"/>
  <c r="V67" i="83"/>
  <c r="W67" i="83"/>
  <c r="X67" i="83"/>
  <c r="Y67" i="83"/>
  <c r="Z67" i="83"/>
  <c r="AA67" i="83"/>
  <c r="AB67" i="83"/>
  <c r="AC67" i="83"/>
  <c r="AD67" i="83"/>
  <c r="AE67" i="83"/>
  <c r="AF67" i="83"/>
  <c r="AG67" i="83"/>
  <c r="AH67" i="83"/>
  <c r="AI67" i="83"/>
  <c r="AJ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BX67" i="83"/>
  <c r="C68" i="83"/>
  <c r="D68" i="83"/>
  <c r="E68" i="83"/>
  <c r="F68" i="83"/>
  <c r="G68" i="83"/>
  <c r="H68" i="83"/>
  <c r="I68" i="83"/>
  <c r="J68" i="83"/>
  <c r="K68" i="83"/>
  <c r="L68" i="83"/>
  <c r="M68" i="83"/>
  <c r="N68" i="83"/>
  <c r="O68" i="83"/>
  <c r="P68" i="83"/>
  <c r="Q68" i="83"/>
  <c r="R68" i="83"/>
  <c r="S68" i="83"/>
  <c r="T68" i="83"/>
  <c r="U68" i="83"/>
  <c r="V68" i="83"/>
  <c r="W68" i="83"/>
  <c r="X68" i="83"/>
  <c r="Y68" i="83"/>
  <c r="Z68" i="83"/>
  <c r="AA68" i="83"/>
  <c r="AB68" i="83"/>
  <c r="AC68" i="83"/>
  <c r="AD68" i="83"/>
  <c r="AE68" i="83"/>
  <c r="AF68" i="83"/>
  <c r="AG68" i="83"/>
  <c r="AH68" i="83"/>
  <c r="AI68" i="83"/>
  <c r="AJ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BX68" i="83"/>
  <c r="C69" i="83"/>
  <c r="D69" i="83"/>
  <c r="E69" i="83"/>
  <c r="F69" i="83"/>
  <c r="G69" i="83"/>
  <c r="H69" i="83"/>
  <c r="I69" i="83"/>
  <c r="J69" i="83"/>
  <c r="K69" i="83"/>
  <c r="L69" i="83"/>
  <c r="M69" i="83"/>
  <c r="N69" i="83"/>
  <c r="O69" i="83"/>
  <c r="P69" i="83"/>
  <c r="Q69" i="83"/>
  <c r="R69" i="83"/>
  <c r="S69" i="83"/>
  <c r="T69" i="83"/>
  <c r="U69" i="83"/>
  <c r="V69" i="83"/>
  <c r="W69" i="83"/>
  <c r="X69" i="83"/>
  <c r="Y69" i="83"/>
  <c r="Z69" i="83"/>
  <c r="AA69" i="83"/>
  <c r="AB69" i="83"/>
  <c r="AC69" i="83"/>
  <c r="AD69" i="83"/>
  <c r="AE69" i="83"/>
  <c r="AF69" i="83"/>
  <c r="AG69" i="83"/>
  <c r="AH69" i="83"/>
  <c r="AI69" i="83"/>
  <c r="AJ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BX69" i="83"/>
  <c r="C70" i="83"/>
  <c r="D70" i="83"/>
  <c r="E70" i="83"/>
  <c r="F70" i="83"/>
  <c r="G70" i="83"/>
  <c r="H70" i="83"/>
  <c r="I70" i="83"/>
  <c r="J70" i="83"/>
  <c r="K70" i="83"/>
  <c r="L70" i="83"/>
  <c r="M70" i="83"/>
  <c r="N70" i="83"/>
  <c r="O70" i="83"/>
  <c r="P70" i="83"/>
  <c r="Q70" i="83"/>
  <c r="R70" i="83"/>
  <c r="S70" i="83"/>
  <c r="T70" i="83"/>
  <c r="U70" i="83"/>
  <c r="V70" i="83"/>
  <c r="W70" i="83"/>
  <c r="X70" i="83"/>
  <c r="Y70" i="83"/>
  <c r="Z70" i="83"/>
  <c r="AA70" i="83"/>
  <c r="AB70" i="83"/>
  <c r="AC70" i="83"/>
  <c r="AD70" i="83"/>
  <c r="AE70" i="83"/>
  <c r="AF70" i="83"/>
  <c r="AG70" i="83"/>
  <c r="AH70" i="83"/>
  <c r="AI70" i="83"/>
  <c r="AJ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BX70" i="83"/>
  <c r="C71" i="83"/>
  <c r="D71" i="83"/>
  <c r="E71" i="83"/>
  <c r="F71" i="83"/>
  <c r="G71" i="83"/>
  <c r="H71" i="83"/>
  <c r="I71" i="83"/>
  <c r="J71" i="83"/>
  <c r="K71" i="83"/>
  <c r="L71" i="83"/>
  <c r="M71" i="83"/>
  <c r="N71" i="83"/>
  <c r="O71" i="83"/>
  <c r="P71" i="83"/>
  <c r="Q71" i="83"/>
  <c r="R71" i="83"/>
  <c r="S71" i="83"/>
  <c r="T71" i="83"/>
  <c r="U71" i="83"/>
  <c r="V71" i="83"/>
  <c r="W71" i="83"/>
  <c r="X71" i="83"/>
  <c r="Y71" i="83"/>
  <c r="Z71" i="83"/>
  <c r="AA71" i="83"/>
  <c r="AB71" i="83"/>
  <c r="AC71" i="83"/>
  <c r="AD71" i="83"/>
  <c r="AE71" i="83"/>
  <c r="AF71" i="83"/>
  <c r="AG71" i="83"/>
  <c r="AH71" i="83"/>
  <c r="AI71" i="83"/>
  <c r="AJ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BX71" i="83"/>
  <c r="C72" i="83"/>
  <c r="D72" i="83"/>
  <c r="E72" i="83"/>
  <c r="F72" i="83"/>
  <c r="G72" i="83"/>
  <c r="H72" i="83"/>
  <c r="I72" i="83"/>
  <c r="J72" i="83"/>
  <c r="K72" i="83"/>
  <c r="L72" i="83"/>
  <c r="M72" i="83"/>
  <c r="N72" i="83"/>
  <c r="O72" i="83"/>
  <c r="P72" i="83"/>
  <c r="Q72" i="83"/>
  <c r="R72" i="83"/>
  <c r="S72" i="83"/>
  <c r="T72" i="83"/>
  <c r="U72" i="83"/>
  <c r="V72" i="83"/>
  <c r="W72" i="83"/>
  <c r="X72" i="83"/>
  <c r="Y72" i="83"/>
  <c r="Z72" i="83"/>
  <c r="AA72" i="83"/>
  <c r="AB72" i="83"/>
  <c r="AC72" i="83"/>
  <c r="AD72" i="83"/>
  <c r="AE72" i="83"/>
  <c r="AF72" i="83"/>
  <c r="AG72" i="83"/>
  <c r="AH72" i="83"/>
  <c r="AI72" i="83"/>
  <c r="AJ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BX72" i="83"/>
  <c r="C73" i="83"/>
  <c r="D73" i="83"/>
  <c r="E73" i="83"/>
  <c r="F73" i="83"/>
  <c r="G73" i="83"/>
  <c r="H73" i="83"/>
  <c r="I73" i="83"/>
  <c r="J73" i="83"/>
  <c r="K73" i="83"/>
  <c r="L73" i="83"/>
  <c r="M73" i="83"/>
  <c r="N73" i="83"/>
  <c r="O73" i="83"/>
  <c r="P73" i="83"/>
  <c r="Q73" i="83"/>
  <c r="R73" i="83"/>
  <c r="S73" i="83"/>
  <c r="T73" i="83"/>
  <c r="U73" i="83"/>
  <c r="V73" i="83"/>
  <c r="W73" i="83"/>
  <c r="X73" i="83"/>
  <c r="Y73" i="83"/>
  <c r="Z73" i="83"/>
  <c r="AA73" i="83"/>
  <c r="AB73" i="83"/>
  <c r="AC73" i="83"/>
  <c r="AD73" i="83"/>
  <c r="AE73" i="83"/>
  <c r="AF73" i="83"/>
  <c r="AG73" i="83"/>
  <c r="AH73" i="83"/>
  <c r="AI73" i="83"/>
  <c r="AJ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BX73" i="83"/>
  <c r="C74" i="83"/>
  <c r="D74" i="83"/>
  <c r="E74" i="83"/>
  <c r="F74" i="83"/>
  <c r="G74" i="83"/>
  <c r="H74" i="83"/>
  <c r="I74" i="83"/>
  <c r="J74" i="83"/>
  <c r="K74" i="83"/>
  <c r="L74" i="83"/>
  <c r="M74" i="83"/>
  <c r="N74" i="83"/>
  <c r="O74" i="83"/>
  <c r="P74" i="83"/>
  <c r="Q74" i="83"/>
  <c r="R74" i="83"/>
  <c r="S74" i="83"/>
  <c r="T74" i="83"/>
  <c r="U74" i="83"/>
  <c r="V74" i="83"/>
  <c r="W74" i="83"/>
  <c r="X74" i="83"/>
  <c r="Y74" i="83"/>
  <c r="Z74" i="83"/>
  <c r="AA74" i="83"/>
  <c r="AB74" i="83"/>
  <c r="AC74" i="83"/>
  <c r="AD74" i="83"/>
  <c r="AE74" i="83"/>
  <c r="AF74" i="83"/>
  <c r="AG74" i="83"/>
  <c r="AH74" i="83"/>
  <c r="AI74" i="83"/>
  <c r="AJ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BX74" i="83"/>
  <c r="C75" i="83"/>
  <c r="D75" i="83"/>
  <c r="E75" i="83"/>
  <c r="F75" i="83"/>
  <c r="G75" i="83"/>
  <c r="H75" i="83"/>
  <c r="I75" i="83"/>
  <c r="J75" i="83"/>
  <c r="K75" i="83"/>
  <c r="L75" i="83"/>
  <c r="M75" i="83"/>
  <c r="N75" i="83"/>
  <c r="O75" i="83"/>
  <c r="P75" i="83"/>
  <c r="Q75" i="83"/>
  <c r="R75" i="83"/>
  <c r="S75" i="83"/>
  <c r="T75" i="83"/>
  <c r="U75" i="83"/>
  <c r="V75" i="83"/>
  <c r="W75" i="83"/>
  <c r="X75" i="83"/>
  <c r="Y75" i="83"/>
  <c r="Z75" i="83"/>
  <c r="AA75" i="83"/>
  <c r="AB75" i="83"/>
  <c r="AC75" i="83"/>
  <c r="AD75" i="83"/>
  <c r="AE75" i="83"/>
  <c r="AF75" i="83"/>
  <c r="AG75" i="83"/>
  <c r="AH75" i="83"/>
  <c r="AI75" i="83"/>
  <c r="AJ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BX75" i="83"/>
  <c r="C76" i="83"/>
  <c r="D76" i="83"/>
  <c r="E76" i="83"/>
  <c r="F76" i="83"/>
  <c r="G76" i="83"/>
  <c r="H76" i="83"/>
  <c r="I76" i="83"/>
  <c r="J76" i="83"/>
  <c r="K76" i="83"/>
  <c r="L76" i="83"/>
  <c r="M76" i="83"/>
  <c r="N76" i="83"/>
  <c r="O76" i="83"/>
  <c r="P76" i="83"/>
  <c r="Q76" i="83"/>
  <c r="R76" i="83"/>
  <c r="S76" i="83"/>
  <c r="T76" i="83"/>
  <c r="U76" i="83"/>
  <c r="V76" i="83"/>
  <c r="W76" i="83"/>
  <c r="X76" i="83"/>
  <c r="Y76" i="83"/>
  <c r="Z76" i="83"/>
  <c r="AA76" i="83"/>
  <c r="AB76" i="83"/>
  <c r="AC76" i="83"/>
  <c r="AD76" i="83"/>
  <c r="AE76" i="83"/>
  <c r="AF76" i="83"/>
  <c r="AG76" i="83"/>
  <c r="AH76" i="83"/>
  <c r="AI76" i="83"/>
  <c r="AJ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BX76" i="83"/>
  <c r="C77" i="83"/>
  <c r="D77" i="83"/>
  <c r="E77" i="83"/>
  <c r="F77" i="83"/>
  <c r="G77" i="83"/>
  <c r="H77" i="83"/>
  <c r="I77" i="83"/>
  <c r="J77" i="83"/>
  <c r="K77" i="83"/>
  <c r="L77" i="83"/>
  <c r="M77" i="83"/>
  <c r="N77" i="83"/>
  <c r="O77" i="83"/>
  <c r="P77" i="83"/>
  <c r="Q77" i="83"/>
  <c r="R77" i="83"/>
  <c r="S77" i="83"/>
  <c r="T77" i="83"/>
  <c r="U77" i="83"/>
  <c r="V77" i="83"/>
  <c r="W77" i="83"/>
  <c r="X77" i="83"/>
  <c r="Y77" i="83"/>
  <c r="Z77" i="83"/>
  <c r="AA77" i="83"/>
  <c r="AB77" i="83"/>
  <c r="AC77" i="83"/>
  <c r="AD77" i="83"/>
  <c r="AE77" i="83"/>
  <c r="AF77" i="83"/>
  <c r="AG77" i="83"/>
  <c r="AH77" i="83"/>
  <c r="AI77" i="83"/>
  <c r="AJ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BX77" i="83"/>
  <c r="C78" i="83"/>
  <c r="D78" i="83"/>
  <c r="E78" i="83"/>
  <c r="F78" i="83"/>
  <c r="G78" i="83"/>
  <c r="H78" i="83"/>
  <c r="I78" i="83"/>
  <c r="J78" i="83"/>
  <c r="K78" i="83"/>
  <c r="L78" i="83"/>
  <c r="M78" i="83"/>
  <c r="N78" i="83"/>
  <c r="O78" i="83"/>
  <c r="P78" i="83"/>
  <c r="Q78" i="83"/>
  <c r="R78" i="83"/>
  <c r="S78" i="83"/>
  <c r="T78" i="83"/>
  <c r="U78" i="83"/>
  <c r="V78" i="83"/>
  <c r="W78" i="83"/>
  <c r="X78" i="83"/>
  <c r="Y78" i="83"/>
  <c r="Z78" i="83"/>
  <c r="AA78" i="83"/>
  <c r="AB78" i="83"/>
  <c r="AC78" i="83"/>
  <c r="AD78" i="83"/>
  <c r="AE78" i="83"/>
  <c r="AF78" i="83"/>
  <c r="AG78" i="83"/>
  <c r="AH78" i="83"/>
  <c r="AI78" i="83"/>
  <c r="AJ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BX78" i="83"/>
  <c r="C79" i="83"/>
  <c r="D79" i="83"/>
  <c r="E79" i="83"/>
  <c r="F79" i="83"/>
  <c r="G79" i="83"/>
  <c r="H79" i="83"/>
  <c r="I79" i="83"/>
  <c r="J79" i="83"/>
  <c r="K79" i="83"/>
  <c r="L79" i="83"/>
  <c r="M79" i="83"/>
  <c r="N79" i="83"/>
  <c r="O79" i="83"/>
  <c r="P79" i="83"/>
  <c r="Q79" i="83"/>
  <c r="R79" i="83"/>
  <c r="S79" i="83"/>
  <c r="T79" i="83"/>
  <c r="U79" i="83"/>
  <c r="V79" i="83"/>
  <c r="W79" i="83"/>
  <c r="X79" i="83"/>
  <c r="Y79" i="83"/>
  <c r="Z79" i="83"/>
  <c r="AA79" i="83"/>
  <c r="AB79" i="83"/>
  <c r="AC79" i="83"/>
  <c r="AD79" i="83"/>
  <c r="AE79" i="83"/>
  <c r="AF79" i="83"/>
  <c r="AG79" i="83"/>
  <c r="AH79" i="83"/>
  <c r="AI79" i="83"/>
  <c r="AJ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BX79" i="83"/>
  <c r="C80" i="83"/>
  <c r="D80" i="83"/>
  <c r="E80" i="83"/>
  <c r="F80" i="83"/>
  <c r="G80" i="83"/>
  <c r="H80" i="83"/>
  <c r="I80" i="83"/>
  <c r="J80" i="83"/>
  <c r="K80" i="83"/>
  <c r="L80" i="83"/>
  <c r="M80" i="83"/>
  <c r="N80" i="83"/>
  <c r="O80" i="83"/>
  <c r="P80" i="83"/>
  <c r="Q80" i="83"/>
  <c r="R80" i="83"/>
  <c r="S80" i="83"/>
  <c r="T80" i="83"/>
  <c r="U80" i="83"/>
  <c r="V80" i="83"/>
  <c r="W80" i="83"/>
  <c r="X80" i="83"/>
  <c r="Y80" i="83"/>
  <c r="Z80" i="83"/>
  <c r="AA80" i="83"/>
  <c r="AB80" i="83"/>
  <c r="AC80" i="83"/>
  <c r="AD80" i="83"/>
  <c r="AE80" i="83"/>
  <c r="AF80" i="83"/>
  <c r="AG80" i="83"/>
  <c r="AH80" i="83"/>
  <c r="AI80" i="83"/>
  <c r="AJ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BX80" i="83"/>
  <c r="C81" i="83"/>
  <c r="D81" i="83"/>
  <c r="E81" i="83"/>
  <c r="F81" i="83"/>
  <c r="G81" i="83"/>
  <c r="H81" i="83"/>
  <c r="I81" i="83"/>
  <c r="J81" i="83"/>
  <c r="K81" i="83"/>
  <c r="L81" i="83"/>
  <c r="M81" i="83"/>
  <c r="N81" i="83"/>
  <c r="O81" i="83"/>
  <c r="P81" i="83"/>
  <c r="Q81" i="83"/>
  <c r="R81" i="83"/>
  <c r="S81" i="83"/>
  <c r="T81" i="83"/>
  <c r="U81" i="83"/>
  <c r="V81" i="83"/>
  <c r="W81" i="83"/>
  <c r="X81" i="83"/>
  <c r="Y81" i="83"/>
  <c r="Z81" i="83"/>
  <c r="AA81" i="83"/>
  <c r="AB81" i="83"/>
  <c r="AC81" i="83"/>
  <c r="AD81" i="83"/>
  <c r="AE81" i="83"/>
  <c r="AF81" i="83"/>
  <c r="AG81" i="83"/>
  <c r="AH81" i="83"/>
  <c r="AI81" i="83"/>
  <c r="AJ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BX81" i="83"/>
  <c r="C82" i="83"/>
  <c r="D82" i="83"/>
  <c r="E82" i="83"/>
  <c r="F82" i="83"/>
  <c r="G82" i="83"/>
  <c r="H82" i="83"/>
  <c r="I82" i="83"/>
  <c r="J82" i="83"/>
  <c r="K82" i="83"/>
  <c r="L82" i="83"/>
  <c r="M82" i="83"/>
  <c r="N82" i="83"/>
  <c r="O82" i="83"/>
  <c r="P82" i="83"/>
  <c r="Q82" i="83"/>
  <c r="R82" i="83"/>
  <c r="S82" i="83"/>
  <c r="T82" i="83"/>
  <c r="U82" i="83"/>
  <c r="V82" i="83"/>
  <c r="W82" i="83"/>
  <c r="X82" i="83"/>
  <c r="Y82" i="83"/>
  <c r="Z82" i="83"/>
  <c r="AA82" i="83"/>
  <c r="AB82" i="83"/>
  <c r="AC82" i="83"/>
  <c r="AD82" i="83"/>
  <c r="AE82" i="83"/>
  <c r="AF82" i="83"/>
  <c r="AG82" i="83"/>
  <c r="AH82" i="83"/>
  <c r="AI82" i="83"/>
  <c r="AJ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BX82" i="83"/>
  <c r="C83" i="83"/>
  <c r="D83" i="83"/>
  <c r="E83" i="83"/>
  <c r="F83" i="83"/>
  <c r="G83" i="83"/>
  <c r="H83" i="83"/>
  <c r="I83" i="83"/>
  <c r="J83" i="83"/>
  <c r="K83" i="83"/>
  <c r="L83" i="83"/>
  <c r="M83" i="83"/>
  <c r="N83" i="83"/>
  <c r="O83" i="83"/>
  <c r="P83" i="83"/>
  <c r="Q83" i="83"/>
  <c r="R83" i="83"/>
  <c r="S83" i="83"/>
  <c r="T83" i="83"/>
  <c r="U83" i="83"/>
  <c r="V83" i="83"/>
  <c r="W83" i="83"/>
  <c r="X83" i="83"/>
  <c r="Y83" i="83"/>
  <c r="Z83" i="83"/>
  <c r="AA83" i="83"/>
  <c r="AB83" i="83"/>
  <c r="AC83" i="83"/>
  <c r="AD83" i="83"/>
  <c r="AE83" i="83"/>
  <c r="AF83" i="83"/>
  <c r="AG83" i="83"/>
  <c r="AH83" i="83"/>
  <c r="AI83" i="83"/>
  <c r="AJ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BX83" i="83"/>
  <c r="C84" i="83"/>
  <c r="D84" i="83"/>
  <c r="E84" i="83"/>
  <c r="F84" i="83"/>
  <c r="G84" i="83"/>
  <c r="H84" i="83"/>
  <c r="I84" i="83"/>
  <c r="J84" i="83"/>
  <c r="K84" i="83"/>
  <c r="L84" i="83"/>
  <c r="M84" i="83"/>
  <c r="N84" i="83"/>
  <c r="O84" i="83"/>
  <c r="P84" i="83"/>
  <c r="Q84" i="83"/>
  <c r="R84" i="83"/>
  <c r="S84" i="83"/>
  <c r="T84" i="83"/>
  <c r="U84" i="83"/>
  <c r="V84" i="83"/>
  <c r="W84" i="83"/>
  <c r="X84" i="83"/>
  <c r="Y84" i="83"/>
  <c r="Z84" i="83"/>
  <c r="AA84" i="83"/>
  <c r="AB84" i="83"/>
  <c r="AC84" i="83"/>
  <c r="AD84" i="83"/>
  <c r="AE84" i="83"/>
  <c r="AF84" i="83"/>
  <c r="AG84" i="83"/>
  <c r="AH84" i="83"/>
  <c r="AI84" i="83"/>
  <c r="AJ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BX84" i="83"/>
  <c r="C85" i="83"/>
  <c r="D85" i="83"/>
  <c r="E85" i="83"/>
  <c r="F85" i="83"/>
  <c r="G85" i="83"/>
  <c r="H85" i="83"/>
  <c r="I85" i="83"/>
  <c r="J85" i="83"/>
  <c r="K85" i="83"/>
  <c r="L85" i="83"/>
  <c r="M85" i="83"/>
  <c r="N85" i="83"/>
  <c r="O85" i="83"/>
  <c r="P85" i="83"/>
  <c r="Q85" i="83"/>
  <c r="R85" i="83"/>
  <c r="S85" i="83"/>
  <c r="T85" i="83"/>
  <c r="U85" i="83"/>
  <c r="V85" i="83"/>
  <c r="W85" i="83"/>
  <c r="X85" i="83"/>
  <c r="Y85" i="83"/>
  <c r="Z85" i="83"/>
  <c r="AA85" i="83"/>
  <c r="AB85" i="83"/>
  <c r="AC85" i="83"/>
  <c r="AD85" i="83"/>
  <c r="AE85" i="83"/>
  <c r="AF85" i="83"/>
  <c r="AG85" i="83"/>
  <c r="AH85" i="83"/>
  <c r="AI85" i="83"/>
  <c r="AJ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BX85" i="83"/>
  <c r="C86" i="83"/>
  <c r="D86" i="83"/>
  <c r="E86" i="83"/>
  <c r="F86" i="83"/>
  <c r="G86" i="83"/>
  <c r="H86" i="83"/>
  <c r="I86" i="83"/>
  <c r="J86" i="83"/>
  <c r="K86" i="83"/>
  <c r="L86" i="83"/>
  <c r="M86" i="83"/>
  <c r="N86" i="83"/>
  <c r="O86" i="83"/>
  <c r="P86" i="83"/>
  <c r="Q86" i="83"/>
  <c r="R86" i="83"/>
  <c r="S86" i="83"/>
  <c r="T86" i="83"/>
  <c r="U86" i="83"/>
  <c r="V86" i="83"/>
  <c r="W86" i="83"/>
  <c r="X86" i="83"/>
  <c r="Y86" i="83"/>
  <c r="Z86" i="83"/>
  <c r="AA86" i="83"/>
  <c r="AB86" i="83"/>
  <c r="AC86" i="83"/>
  <c r="AD86" i="83"/>
  <c r="AE86" i="83"/>
  <c r="AF86" i="83"/>
  <c r="AG86" i="83"/>
  <c r="AH86" i="83"/>
  <c r="AI86" i="83"/>
  <c r="AJ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BX86" i="83"/>
  <c r="C87" i="83"/>
  <c r="D87" i="83"/>
  <c r="E87" i="83"/>
  <c r="F87" i="83"/>
  <c r="G87" i="83"/>
  <c r="H87" i="83"/>
  <c r="I87" i="83"/>
  <c r="J87" i="83"/>
  <c r="K87" i="83"/>
  <c r="L87" i="83"/>
  <c r="M87" i="83"/>
  <c r="N87" i="83"/>
  <c r="O87" i="83"/>
  <c r="P87" i="83"/>
  <c r="Q87" i="83"/>
  <c r="R87" i="83"/>
  <c r="S87" i="83"/>
  <c r="T87" i="83"/>
  <c r="U87" i="83"/>
  <c r="V87" i="83"/>
  <c r="W87" i="83"/>
  <c r="X87" i="83"/>
  <c r="Y87" i="83"/>
  <c r="Z87" i="83"/>
  <c r="AA87" i="83"/>
  <c r="AB87" i="83"/>
  <c r="AC87" i="83"/>
  <c r="AD87" i="83"/>
  <c r="AE87" i="83"/>
  <c r="AF87" i="83"/>
  <c r="AG87" i="83"/>
  <c r="AH87" i="83"/>
  <c r="AI87" i="83"/>
  <c r="AJ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BX87" i="83"/>
  <c r="C88" i="83"/>
  <c r="D88" i="83"/>
  <c r="E88" i="83"/>
  <c r="F88" i="83"/>
  <c r="G88" i="83"/>
  <c r="H88" i="83"/>
  <c r="I88" i="83"/>
  <c r="J88" i="83"/>
  <c r="K88" i="83"/>
  <c r="L88" i="83"/>
  <c r="M88" i="83"/>
  <c r="N88" i="83"/>
  <c r="O88" i="83"/>
  <c r="P88" i="83"/>
  <c r="Q88" i="83"/>
  <c r="R88" i="83"/>
  <c r="S88" i="83"/>
  <c r="T88" i="83"/>
  <c r="U88" i="83"/>
  <c r="V88" i="83"/>
  <c r="W88" i="83"/>
  <c r="X88" i="83"/>
  <c r="Y88" i="83"/>
  <c r="Z88" i="83"/>
  <c r="AA88" i="83"/>
  <c r="AB88" i="83"/>
  <c r="AC88" i="83"/>
  <c r="AD88" i="83"/>
  <c r="AE88" i="83"/>
  <c r="AF88" i="83"/>
  <c r="AG88" i="83"/>
  <c r="AH88" i="83"/>
  <c r="AI88" i="83"/>
  <c r="AJ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BX88" i="83"/>
  <c r="C89" i="83"/>
  <c r="D89" i="83"/>
  <c r="E89" i="83"/>
  <c r="F89" i="83"/>
  <c r="G89" i="83"/>
  <c r="H89" i="83"/>
  <c r="I89" i="83"/>
  <c r="J89" i="83"/>
  <c r="K89" i="83"/>
  <c r="L89" i="83"/>
  <c r="M89" i="83"/>
  <c r="N89" i="83"/>
  <c r="O89" i="83"/>
  <c r="P89" i="83"/>
  <c r="Q89" i="83"/>
  <c r="R89" i="83"/>
  <c r="S89" i="83"/>
  <c r="T89" i="83"/>
  <c r="U89" i="83"/>
  <c r="V89" i="83"/>
  <c r="W89" i="83"/>
  <c r="X89" i="83"/>
  <c r="Y89" i="83"/>
  <c r="Z89" i="83"/>
  <c r="AA89" i="83"/>
  <c r="AB89" i="83"/>
  <c r="AC89" i="83"/>
  <c r="AD89" i="83"/>
  <c r="AE89" i="83"/>
  <c r="AF89" i="83"/>
  <c r="AG89" i="83"/>
  <c r="AH89" i="83"/>
  <c r="AI89" i="83"/>
  <c r="AJ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BX89" i="83"/>
  <c r="C90" i="83"/>
  <c r="D90" i="83"/>
  <c r="E90" i="83"/>
  <c r="F90" i="83"/>
  <c r="G90" i="83"/>
  <c r="H90" i="83"/>
  <c r="I90" i="83"/>
  <c r="J90" i="83"/>
  <c r="K90" i="83"/>
  <c r="L90" i="83"/>
  <c r="M90" i="83"/>
  <c r="N90" i="83"/>
  <c r="O90" i="83"/>
  <c r="P90" i="83"/>
  <c r="Q90" i="83"/>
  <c r="R90" i="83"/>
  <c r="S90" i="83"/>
  <c r="T90" i="83"/>
  <c r="U90" i="83"/>
  <c r="V90" i="83"/>
  <c r="W90" i="83"/>
  <c r="X90" i="83"/>
  <c r="Y90" i="83"/>
  <c r="Z90" i="83"/>
  <c r="AA90" i="83"/>
  <c r="AB90" i="83"/>
  <c r="AC90" i="83"/>
  <c r="AD90" i="83"/>
  <c r="AE90" i="83"/>
  <c r="AF90" i="83"/>
  <c r="AG90" i="83"/>
  <c r="AH90" i="83"/>
  <c r="AI90" i="83"/>
  <c r="AJ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BX90" i="83"/>
  <c r="C91" i="83"/>
  <c r="D91" i="83"/>
  <c r="E91" i="83"/>
  <c r="F91" i="83"/>
  <c r="G91" i="83"/>
  <c r="H91" i="83"/>
  <c r="I91" i="83"/>
  <c r="J91" i="83"/>
  <c r="K91" i="83"/>
  <c r="L91" i="83"/>
  <c r="M91" i="83"/>
  <c r="N91" i="83"/>
  <c r="O91" i="83"/>
  <c r="P91" i="83"/>
  <c r="Q91" i="83"/>
  <c r="R91" i="83"/>
  <c r="S91" i="83"/>
  <c r="T91" i="83"/>
  <c r="U91" i="83"/>
  <c r="V91" i="83"/>
  <c r="W91" i="83"/>
  <c r="X91" i="83"/>
  <c r="Y91" i="83"/>
  <c r="Z91" i="83"/>
  <c r="AA91" i="83"/>
  <c r="AB91" i="83"/>
  <c r="AC91" i="83"/>
  <c r="AD91" i="83"/>
  <c r="AE91" i="83"/>
  <c r="AF91" i="83"/>
  <c r="AG91" i="83"/>
  <c r="AH91" i="83"/>
  <c r="AI91" i="83"/>
  <c r="AJ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BX91" i="83"/>
  <c r="C92" i="83"/>
  <c r="D92" i="83"/>
  <c r="E92" i="83"/>
  <c r="F92" i="83"/>
  <c r="G92" i="83"/>
  <c r="H92" i="83"/>
  <c r="I92" i="83"/>
  <c r="J92" i="83"/>
  <c r="K92" i="83"/>
  <c r="L92" i="83"/>
  <c r="M92" i="83"/>
  <c r="N92" i="83"/>
  <c r="O92" i="83"/>
  <c r="P92" i="83"/>
  <c r="Q92" i="83"/>
  <c r="R92" i="83"/>
  <c r="S92" i="83"/>
  <c r="T92" i="83"/>
  <c r="U92" i="83"/>
  <c r="V92" i="83"/>
  <c r="W92" i="83"/>
  <c r="X92" i="83"/>
  <c r="Y92" i="83"/>
  <c r="Z92" i="83"/>
  <c r="AA92" i="83"/>
  <c r="AB92" i="83"/>
  <c r="AC92" i="83"/>
  <c r="AD92" i="83"/>
  <c r="AE92" i="83"/>
  <c r="AF92" i="83"/>
  <c r="AG92" i="83"/>
  <c r="AH92" i="83"/>
  <c r="AI92" i="83"/>
  <c r="AJ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BX92" i="83"/>
  <c r="C93" i="83"/>
  <c r="D93" i="83"/>
  <c r="E93" i="83"/>
  <c r="F93" i="83"/>
  <c r="G93" i="83"/>
  <c r="H93" i="83"/>
  <c r="I93" i="83"/>
  <c r="J93" i="83"/>
  <c r="K93" i="83"/>
  <c r="L93" i="83"/>
  <c r="M93" i="83"/>
  <c r="N93" i="83"/>
  <c r="O93" i="83"/>
  <c r="P93" i="83"/>
  <c r="Q93" i="83"/>
  <c r="R93" i="83"/>
  <c r="S93" i="83"/>
  <c r="T93" i="83"/>
  <c r="U93" i="83"/>
  <c r="V93" i="83"/>
  <c r="W93" i="83"/>
  <c r="X93" i="83"/>
  <c r="Y93" i="83"/>
  <c r="Z93" i="83"/>
  <c r="AA93" i="83"/>
  <c r="AB93" i="83"/>
  <c r="AC93" i="83"/>
  <c r="AD93" i="83"/>
  <c r="AE93" i="83"/>
  <c r="AF93" i="83"/>
  <c r="AG93" i="83"/>
  <c r="AH93" i="83"/>
  <c r="AI93" i="83"/>
  <c r="AJ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BX93" i="83"/>
  <c r="C94" i="83"/>
  <c r="D94" i="83"/>
  <c r="E94" i="83"/>
  <c r="F94" i="83"/>
  <c r="G94" i="83"/>
  <c r="H94" i="83"/>
  <c r="I94" i="83"/>
  <c r="J94" i="83"/>
  <c r="K94" i="83"/>
  <c r="L94" i="83"/>
  <c r="M94" i="83"/>
  <c r="N94" i="83"/>
  <c r="O94" i="83"/>
  <c r="P94" i="83"/>
  <c r="Q94" i="83"/>
  <c r="R94" i="83"/>
  <c r="S94" i="83"/>
  <c r="T94" i="83"/>
  <c r="U94" i="83"/>
  <c r="V94" i="83"/>
  <c r="W94" i="83"/>
  <c r="X94" i="83"/>
  <c r="Y94" i="83"/>
  <c r="Z94" i="83"/>
  <c r="AA94" i="83"/>
  <c r="AB94" i="83"/>
  <c r="AC94" i="83"/>
  <c r="AD94" i="83"/>
  <c r="AE94" i="83"/>
  <c r="AF94" i="83"/>
  <c r="AG94" i="83"/>
  <c r="AH94" i="83"/>
  <c r="AI94" i="83"/>
  <c r="AJ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BX94" i="83"/>
  <c r="C95" i="83"/>
  <c r="D95" i="83"/>
  <c r="E95" i="83"/>
  <c r="F95" i="83"/>
  <c r="G95" i="83"/>
  <c r="H95" i="83"/>
  <c r="I95" i="83"/>
  <c r="J95" i="83"/>
  <c r="K95" i="83"/>
  <c r="L95" i="83"/>
  <c r="M95" i="83"/>
  <c r="N95" i="83"/>
  <c r="O95" i="83"/>
  <c r="P95" i="83"/>
  <c r="Q95" i="83"/>
  <c r="R95" i="83"/>
  <c r="S95" i="83"/>
  <c r="T95" i="83"/>
  <c r="U95" i="83"/>
  <c r="V95" i="83"/>
  <c r="W95" i="83"/>
  <c r="X95" i="83"/>
  <c r="Y95" i="83"/>
  <c r="Z95" i="83"/>
  <c r="AA95" i="83"/>
  <c r="AB95" i="83"/>
  <c r="AC95" i="83"/>
  <c r="AD95" i="83"/>
  <c r="AE95" i="83"/>
  <c r="AF95" i="83"/>
  <c r="AG95" i="83"/>
  <c r="AH95" i="83"/>
  <c r="AI95" i="83"/>
  <c r="AJ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BX95" i="83"/>
  <c r="C96" i="83"/>
  <c r="D96" i="83"/>
  <c r="E96" i="83"/>
  <c r="F96" i="83"/>
  <c r="G96" i="83"/>
  <c r="H96" i="83"/>
  <c r="I96" i="83"/>
  <c r="J96" i="83"/>
  <c r="K96" i="83"/>
  <c r="L96" i="83"/>
  <c r="M96" i="83"/>
  <c r="N96" i="83"/>
  <c r="O96" i="83"/>
  <c r="P96" i="83"/>
  <c r="Q96" i="83"/>
  <c r="R96" i="83"/>
  <c r="S96" i="83"/>
  <c r="T96" i="83"/>
  <c r="U96" i="83"/>
  <c r="V96" i="83"/>
  <c r="W96" i="83"/>
  <c r="X96" i="83"/>
  <c r="Y96" i="83"/>
  <c r="Z96" i="83"/>
  <c r="AA96" i="83"/>
  <c r="AB96" i="83"/>
  <c r="AC96" i="83"/>
  <c r="AD96" i="83"/>
  <c r="AE96" i="83"/>
  <c r="AF96" i="83"/>
  <c r="AG96" i="83"/>
  <c r="AH96" i="83"/>
  <c r="AI96" i="83"/>
  <c r="AJ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BX96" i="83"/>
  <c r="C97" i="83"/>
  <c r="D97" i="83"/>
  <c r="E97" i="83"/>
  <c r="F97" i="83"/>
  <c r="G97" i="83"/>
  <c r="H97" i="83"/>
  <c r="I97" i="83"/>
  <c r="J97" i="83"/>
  <c r="K97" i="83"/>
  <c r="L97" i="83"/>
  <c r="M97" i="83"/>
  <c r="N97" i="83"/>
  <c r="O97" i="83"/>
  <c r="P97" i="83"/>
  <c r="Q97" i="83"/>
  <c r="R97" i="83"/>
  <c r="S97" i="83"/>
  <c r="T97" i="83"/>
  <c r="U97" i="83"/>
  <c r="V97" i="83"/>
  <c r="W97" i="83"/>
  <c r="X97" i="83"/>
  <c r="Y97" i="83"/>
  <c r="Z97" i="83"/>
  <c r="AA97" i="83"/>
  <c r="AB97" i="83"/>
  <c r="AC97" i="83"/>
  <c r="AD97" i="83"/>
  <c r="AE97" i="83"/>
  <c r="AF97" i="83"/>
  <c r="AG97" i="83"/>
  <c r="AH97" i="83"/>
  <c r="AI97" i="83"/>
  <c r="AJ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BX97" i="83"/>
  <c r="C98" i="83"/>
  <c r="D98" i="83"/>
  <c r="E98" i="83"/>
  <c r="F98" i="83"/>
  <c r="G98" i="83"/>
  <c r="H98" i="83"/>
  <c r="I98" i="83"/>
  <c r="J98" i="83"/>
  <c r="K98" i="83"/>
  <c r="L98" i="83"/>
  <c r="M98" i="83"/>
  <c r="N98" i="83"/>
  <c r="O98" i="83"/>
  <c r="P98" i="83"/>
  <c r="Q98" i="83"/>
  <c r="R98" i="83"/>
  <c r="S98" i="83"/>
  <c r="T98" i="83"/>
  <c r="U98" i="83"/>
  <c r="V98" i="83"/>
  <c r="W98" i="83"/>
  <c r="X98" i="83"/>
  <c r="Y98" i="83"/>
  <c r="Z98" i="83"/>
  <c r="AA98" i="83"/>
  <c r="AB98" i="83"/>
  <c r="AC98" i="83"/>
  <c r="AD98" i="83"/>
  <c r="AE98" i="83"/>
  <c r="AF98" i="83"/>
  <c r="AG98" i="83"/>
  <c r="AH98" i="83"/>
  <c r="AI98" i="83"/>
  <c r="AJ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BX98"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BX99" i="83"/>
  <c r="C100" i="83"/>
  <c r="D100" i="83"/>
  <c r="E100" i="83"/>
  <c r="F100" i="83"/>
  <c r="G100" i="83"/>
  <c r="H100" i="83"/>
  <c r="I100" i="83"/>
  <c r="J100" i="83"/>
  <c r="K100" i="83"/>
  <c r="L100" i="83"/>
  <c r="M100" i="83"/>
  <c r="N100" i="83"/>
  <c r="O100" i="83"/>
  <c r="P100" i="83"/>
  <c r="Q100" i="83"/>
  <c r="R100" i="83"/>
  <c r="S100" i="83"/>
  <c r="T100" i="83"/>
  <c r="U100" i="83"/>
  <c r="V100" i="83"/>
  <c r="W100" i="83"/>
  <c r="X100" i="83"/>
  <c r="Y100" i="83"/>
  <c r="Z100" i="83"/>
  <c r="AA100" i="83"/>
  <c r="AB100" i="83"/>
  <c r="AC100" i="83"/>
  <c r="AD100" i="83"/>
  <c r="AE100" i="83"/>
  <c r="AF100" i="83"/>
  <c r="AG100" i="83"/>
  <c r="AH100" i="83"/>
  <c r="AI100" i="83"/>
  <c r="AJ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BX100" i="83"/>
  <c r="C101" i="83"/>
  <c r="D101" i="83"/>
  <c r="E101" i="83"/>
  <c r="F101" i="83"/>
  <c r="G101" i="83"/>
  <c r="H101" i="83"/>
  <c r="I101" i="83"/>
  <c r="J101" i="83"/>
  <c r="K101" i="83"/>
  <c r="L101" i="83"/>
  <c r="M101" i="83"/>
  <c r="N101" i="83"/>
  <c r="O101" i="83"/>
  <c r="P101" i="83"/>
  <c r="Q101" i="83"/>
  <c r="R101" i="83"/>
  <c r="S101" i="83"/>
  <c r="T101" i="83"/>
  <c r="U101" i="83"/>
  <c r="V101" i="83"/>
  <c r="W101" i="83"/>
  <c r="X101" i="83"/>
  <c r="Y101" i="83"/>
  <c r="Z101" i="83"/>
  <c r="AA101" i="83"/>
  <c r="AB101" i="83"/>
  <c r="AC101" i="83"/>
  <c r="AD101" i="83"/>
  <c r="AE101" i="83"/>
  <c r="AF101" i="83"/>
  <c r="AG101" i="83"/>
  <c r="AH101" i="83"/>
  <c r="AI101" i="83"/>
  <c r="AJ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BX101" i="83"/>
  <c r="C102" i="83"/>
  <c r="D102" i="83"/>
  <c r="E102" i="83"/>
  <c r="F102" i="83"/>
  <c r="G102" i="83"/>
  <c r="H102" i="83"/>
  <c r="I102" i="83"/>
  <c r="J102" i="83"/>
  <c r="K102" i="83"/>
  <c r="L102" i="83"/>
  <c r="M102" i="83"/>
  <c r="N102" i="83"/>
  <c r="O102" i="83"/>
  <c r="P102" i="83"/>
  <c r="Q102" i="83"/>
  <c r="R102" i="83"/>
  <c r="S102" i="83"/>
  <c r="T102" i="83"/>
  <c r="U102" i="83"/>
  <c r="V102" i="83"/>
  <c r="W102" i="83"/>
  <c r="X102" i="83"/>
  <c r="Y102" i="83"/>
  <c r="Z102" i="83"/>
  <c r="AA102" i="83"/>
  <c r="AB102" i="83"/>
  <c r="AC102" i="83"/>
  <c r="AD102" i="83"/>
  <c r="AE102" i="83"/>
  <c r="AF102" i="83"/>
  <c r="AG102" i="83"/>
  <c r="AH102" i="83"/>
  <c r="AI102" i="83"/>
  <c r="AJ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BX102" i="83"/>
  <c r="C103" i="83"/>
  <c r="D103" i="83"/>
  <c r="E103" i="83"/>
  <c r="F103" i="83"/>
  <c r="G103" i="83"/>
  <c r="H103" i="83"/>
  <c r="I103" i="83"/>
  <c r="J103" i="83"/>
  <c r="K103" i="83"/>
  <c r="L103" i="83"/>
  <c r="M103" i="83"/>
  <c r="N103" i="83"/>
  <c r="O103" i="83"/>
  <c r="P103" i="83"/>
  <c r="Q103" i="83"/>
  <c r="R103" i="83"/>
  <c r="S103" i="83"/>
  <c r="T103" i="83"/>
  <c r="U103" i="83"/>
  <c r="V103" i="83"/>
  <c r="W103" i="83"/>
  <c r="X103" i="83"/>
  <c r="Y103" i="83"/>
  <c r="Z103" i="83"/>
  <c r="AA103" i="83"/>
  <c r="AB103" i="83"/>
  <c r="AC103" i="83"/>
  <c r="AD103" i="83"/>
  <c r="AE103" i="83"/>
  <c r="AF103" i="83"/>
  <c r="AG103" i="83"/>
  <c r="AH103" i="83"/>
  <c r="AI103" i="83"/>
  <c r="AJ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BX103" i="83"/>
  <c r="C104" i="83"/>
  <c r="D104" i="83"/>
  <c r="E104" i="83"/>
  <c r="F104" i="83"/>
  <c r="G104" i="83"/>
  <c r="H104" i="83"/>
  <c r="I104" i="83"/>
  <c r="J104" i="83"/>
  <c r="K104" i="83"/>
  <c r="L104" i="83"/>
  <c r="M104" i="83"/>
  <c r="N104" i="83"/>
  <c r="O104" i="83"/>
  <c r="P104" i="83"/>
  <c r="Q104" i="83"/>
  <c r="R104" i="83"/>
  <c r="S104" i="83"/>
  <c r="T104" i="83"/>
  <c r="U104" i="83"/>
  <c r="V104" i="83"/>
  <c r="W104" i="83"/>
  <c r="X104" i="83"/>
  <c r="Y104" i="83"/>
  <c r="Z104" i="83"/>
  <c r="AA104" i="83"/>
  <c r="AB104" i="83"/>
  <c r="AC104" i="83"/>
  <c r="AD104" i="83"/>
  <c r="AE104" i="83"/>
  <c r="AF104" i="83"/>
  <c r="AG104" i="83"/>
  <c r="AH104" i="83"/>
  <c r="AI104" i="83"/>
  <c r="AJ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BX104" i="83"/>
  <c r="C105" i="83"/>
  <c r="D105" i="83"/>
  <c r="E105" i="83"/>
  <c r="F105" i="83"/>
  <c r="G105" i="83"/>
  <c r="H105" i="83"/>
  <c r="I105" i="83"/>
  <c r="J105" i="83"/>
  <c r="K105" i="83"/>
  <c r="L105" i="83"/>
  <c r="M105" i="83"/>
  <c r="N105" i="83"/>
  <c r="O105" i="83"/>
  <c r="P105" i="83"/>
  <c r="Q105" i="83"/>
  <c r="R105" i="83"/>
  <c r="S105" i="83"/>
  <c r="T105" i="83"/>
  <c r="U105" i="83"/>
  <c r="V105" i="83"/>
  <c r="W105" i="83"/>
  <c r="X105" i="83"/>
  <c r="Y105" i="83"/>
  <c r="Z105" i="83"/>
  <c r="AA105" i="83"/>
  <c r="AB105" i="83"/>
  <c r="AC105" i="83"/>
  <c r="AD105" i="83"/>
  <c r="AE105" i="83"/>
  <c r="AF105" i="83"/>
  <c r="AG105" i="83"/>
  <c r="AH105" i="83"/>
  <c r="AI105" i="83"/>
  <c r="AJ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BX105" i="83"/>
  <c r="C106" i="83"/>
  <c r="D106" i="83"/>
  <c r="E106" i="83"/>
  <c r="F106" i="83"/>
  <c r="G106" i="83"/>
  <c r="H106" i="83"/>
  <c r="I106" i="83"/>
  <c r="J106" i="83"/>
  <c r="K106" i="83"/>
  <c r="L106" i="83"/>
  <c r="M106" i="83"/>
  <c r="N106" i="83"/>
  <c r="O106" i="83"/>
  <c r="P106" i="83"/>
  <c r="Q106" i="83"/>
  <c r="R106" i="83"/>
  <c r="S106" i="83"/>
  <c r="T106" i="83"/>
  <c r="U106" i="83"/>
  <c r="V106" i="83"/>
  <c r="W106" i="83"/>
  <c r="X106" i="83"/>
  <c r="Y106" i="83"/>
  <c r="Z106" i="83"/>
  <c r="AA106" i="83"/>
  <c r="AB106" i="83"/>
  <c r="AC106" i="83"/>
  <c r="AD106" i="83"/>
  <c r="AE106" i="83"/>
  <c r="AF106" i="83"/>
  <c r="AG106" i="83"/>
  <c r="AH106" i="83"/>
  <c r="AI106" i="83"/>
  <c r="AJ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BX106" i="83"/>
  <c r="C107" i="83"/>
  <c r="D107" i="83"/>
  <c r="E107" i="83"/>
  <c r="F107" i="83"/>
  <c r="G107" i="83"/>
  <c r="H107" i="83"/>
  <c r="I107" i="83"/>
  <c r="J107" i="83"/>
  <c r="K107" i="83"/>
  <c r="L107" i="83"/>
  <c r="M107" i="83"/>
  <c r="N107" i="83"/>
  <c r="O107" i="83"/>
  <c r="P107" i="83"/>
  <c r="Q107" i="83"/>
  <c r="R107" i="83"/>
  <c r="S107" i="83"/>
  <c r="T107" i="83"/>
  <c r="U107" i="83"/>
  <c r="V107" i="83"/>
  <c r="W107" i="83"/>
  <c r="X107" i="83"/>
  <c r="Y107" i="83"/>
  <c r="Z107" i="83"/>
  <c r="AA107" i="83"/>
  <c r="AB107" i="83"/>
  <c r="AC107" i="83"/>
  <c r="AD107" i="83"/>
  <c r="AE107" i="83"/>
  <c r="AF107" i="83"/>
  <c r="AG107" i="83"/>
  <c r="AH107" i="83"/>
  <c r="AI107" i="83"/>
  <c r="AJ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BX107" i="83"/>
  <c r="C108" i="83"/>
  <c r="D108" i="83"/>
  <c r="E108" i="83"/>
  <c r="F108" i="83"/>
  <c r="G108" i="83"/>
  <c r="H108" i="83"/>
  <c r="I108" i="83"/>
  <c r="J108" i="83"/>
  <c r="K108" i="83"/>
  <c r="L108" i="83"/>
  <c r="M108" i="83"/>
  <c r="N108" i="83"/>
  <c r="O108" i="83"/>
  <c r="P108" i="83"/>
  <c r="Q108" i="83"/>
  <c r="R108" i="83"/>
  <c r="S108" i="83"/>
  <c r="T108" i="83"/>
  <c r="U108" i="83"/>
  <c r="V108" i="83"/>
  <c r="W108" i="83"/>
  <c r="X108" i="83"/>
  <c r="Y108" i="83"/>
  <c r="Z108" i="83"/>
  <c r="AA108" i="83"/>
  <c r="AB108" i="83"/>
  <c r="AC108" i="83"/>
  <c r="AD108" i="83"/>
  <c r="AE108" i="83"/>
  <c r="AF108" i="83"/>
  <c r="AG108" i="83"/>
  <c r="AH108" i="83"/>
  <c r="AI108" i="83"/>
  <c r="AJ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BX108" i="83"/>
  <c r="C109" i="83"/>
  <c r="D109" i="83"/>
  <c r="E109" i="83"/>
  <c r="F109" i="83"/>
  <c r="G109" i="83"/>
  <c r="H109" i="83"/>
  <c r="I109" i="83"/>
  <c r="J109" i="83"/>
  <c r="K109" i="83"/>
  <c r="L109" i="83"/>
  <c r="M109" i="83"/>
  <c r="N109" i="83"/>
  <c r="O109" i="83"/>
  <c r="P109" i="83"/>
  <c r="Q109" i="83"/>
  <c r="R109" i="83"/>
  <c r="S109" i="83"/>
  <c r="T109" i="83"/>
  <c r="U109" i="83"/>
  <c r="V109" i="83"/>
  <c r="W109" i="83"/>
  <c r="X109" i="83"/>
  <c r="Y109" i="83"/>
  <c r="Z109" i="83"/>
  <c r="AA109" i="83"/>
  <c r="AB109" i="83"/>
  <c r="AC109" i="83"/>
  <c r="AD109" i="83"/>
  <c r="AE109" i="83"/>
  <c r="AF109" i="83"/>
  <c r="AG109" i="83"/>
  <c r="AH109" i="83"/>
  <c r="AI109" i="83"/>
  <c r="AJ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BX109" i="83"/>
  <c r="C110" i="83"/>
  <c r="D110" i="83"/>
  <c r="E110" i="83"/>
  <c r="F110" i="83"/>
  <c r="G110" i="83"/>
  <c r="H110" i="83"/>
  <c r="I110" i="83"/>
  <c r="J110" i="83"/>
  <c r="K110" i="83"/>
  <c r="L110" i="83"/>
  <c r="M110" i="83"/>
  <c r="N110" i="83"/>
  <c r="O110" i="83"/>
  <c r="P110" i="83"/>
  <c r="Q110" i="83"/>
  <c r="R110" i="83"/>
  <c r="S110" i="83"/>
  <c r="T110" i="83"/>
  <c r="U110" i="83"/>
  <c r="V110" i="83"/>
  <c r="W110" i="83"/>
  <c r="X110" i="83"/>
  <c r="Y110" i="83"/>
  <c r="Z110" i="83"/>
  <c r="AA110" i="83"/>
  <c r="AB110" i="83"/>
  <c r="AC110" i="83"/>
  <c r="AD110" i="83"/>
  <c r="AE110" i="83"/>
  <c r="AF110" i="83"/>
  <c r="AG110" i="83"/>
  <c r="AH110" i="83"/>
  <c r="AI110" i="83"/>
  <c r="AJ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BX110" i="83"/>
  <c r="C111" i="83"/>
  <c r="D111" i="83"/>
  <c r="E111" i="83"/>
  <c r="F111" i="83"/>
  <c r="G111" i="83"/>
  <c r="H111" i="83"/>
  <c r="I111" i="83"/>
  <c r="J111" i="83"/>
  <c r="K111" i="83"/>
  <c r="L111" i="83"/>
  <c r="M111" i="83"/>
  <c r="N111" i="83"/>
  <c r="O111" i="83"/>
  <c r="P111" i="83"/>
  <c r="Q111" i="83"/>
  <c r="R111" i="83"/>
  <c r="S111" i="83"/>
  <c r="T111" i="83"/>
  <c r="U111" i="83"/>
  <c r="V111" i="83"/>
  <c r="W111" i="83"/>
  <c r="X111" i="83"/>
  <c r="Y111" i="83"/>
  <c r="Z111" i="83"/>
  <c r="AA111" i="83"/>
  <c r="AB111" i="83"/>
  <c r="AC111" i="83"/>
  <c r="AD111" i="83"/>
  <c r="AE111" i="83"/>
  <c r="AF111" i="83"/>
  <c r="AG111" i="83"/>
  <c r="AH111" i="83"/>
  <c r="AI111" i="83"/>
  <c r="AJ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BX111" i="83"/>
  <c r="C112" i="83"/>
  <c r="D112" i="83"/>
  <c r="E112" i="83"/>
  <c r="F112" i="83"/>
  <c r="G112" i="83"/>
  <c r="H112" i="83"/>
  <c r="I112" i="83"/>
  <c r="J112" i="83"/>
  <c r="K112" i="83"/>
  <c r="L112" i="83"/>
  <c r="M112" i="83"/>
  <c r="N112" i="83"/>
  <c r="O112" i="83"/>
  <c r="P112" i="83"/>
  <c r="Q112" i="83"/>
  <c r="R112" i="83"/>
  <c r="S112" i="83"/>
  <c r="T112" i="83"/>
  <c r="U112" i="83"/>
  <c r="V112" i="83"/>
  <c r="W112" i="83"/>
  <c r="X112" i="83"/>
  <c r="Y112" i="83"/>
  <c r="Z112" i="83"/>
  <c r="AA112" i="83"/>
  <c r="AB112" i="83"/>
  <c r="AC112" i="83"/>
  <c r="AD112" i="83"/>
  <c r="AE112" i="83"/>
  <c r="AF112" i="83"/>
  <c r="AG112" i="83"/>
  <c r="AH112" i="83"/>
  <c r="AI112" i="83"/>
  <c r="AJ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BX112" i="83"/>
  <c r="C113" i="83"/>
  <c r="D113" i="83"/>
  <c r="E113" i="83"/>
  <c r="F113" i="83"/>
  <c r="G113" i="83"/>
  <c r="H113" i="83"/>
  <c r="I113" i="83"/>
  <c r="J113" i="83"/>
  <c r="K113" i="83"/>
  <c r="L113" i="83"/>
  <c r="M113" i="83"/>
  <c r="N113" i="83"/>
  <c r="O113" i="83"/>
  <c r="P113" i="83"/>
  <c r="Q113" i="83"/>
  <c r="R113" i="83"/>
  <c r="S113" i="83"/>
  <c r="T113" i="83"/>
  <c r="U113" i="83"/>
  <c r="V113" i="83"/>
  <c r="W113" i="83"/>
  <c r="X113" i="83"/>
  <c r="Y113" i="83"/>
  <c r="Z113" i="83"/>
  <c r="AA113" i="83"/>
  <c r="AB113" i="83"/>
  <c r="AC113" i="83"/>
  <c r="AD113" i="83"/>
  <c r="AE113" i="83"/>
  <c r="AF113" i="83"/>
  <c r="AG113" i="83"/>
  <c r="AH113" i="83"/>
  <c r="AI113" i="83"/>
  <c r="AJ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BX113" i="83"/>
  <c r="C114" i="83"/>
  <c r="D114" i="83"/>
  <c r="E114" i="83"/>
  <c r="F114" i="83"/>
  <c r="G114" i="83"/>
  <c r="H114" i="83"/>
  <c r="I114" i="83"/>
  <c r="J114" i="83"/>
  <c r="K114" i="83"/>
  <c r="L114" i="83"/>
  <c r="M114" i="83"/>
  <c r="N114" i="83"/>
  <c r="O114" i="83"/>
  <c r="P114" i="83"/>
  <c r="Q114" i="83"/>
  <c r="R114" i="83"/>
  <c r="S114" i="83"/>
  <c r="T114" i="83"/>
  <c r="U114" i="83"/>
  <c r="V114" i="83"/>
  <c r="W114" i="83"/>
  <c r="X114" i="83"/>
  <c r="Y114" i="83"/>
  <c r="Z114" i="83"/>
  <c r="AA114" i="83"/>
  <c r="AB114" i="83"/>
  <c r="AC114" i="83"/>
  <c r="AD114" i="83"/>
  <c r="AE114" i="83"/>
  <c r="AF114" i="83"/>
  <c r="AG114" i="83"/>
  <c r="AH114" i="83"/>
  <c r="AI114" i="83"/>
  <c r="AJ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BX114" i="83"/>
  <c r="C115" i="83"/>
  <c r="D115" i="83"/>
  <c r="E115" i="83"/>
  <c r="F115" i="83"/>
  <c r="G115" i="83"/>
  <c r="H115" i="83"/>
  <c r="I115" i="83"/>
  <c r="J115" i="83"/>
  <c r="K115" i="83"/>
  <c r="L115" i="83"/>
  <c r="M115" i="83"/>
  <c r="N115" i="83"/>
  <c r="O115" i="83"/>
  <c r="P115" i="83"/>
  <c r="Q115" i="83"/>
  <c r="R115" i="83"/>
  <c r="S115" i="83"/>
  <c r="T115" i="83"/>
  <c r="U115" i="83"/>
  <c r="V115" i="83"/>
  <c r="W115" i="83"/>
  <c r="X115" i="83"/>
  <c r="Y115" i="83"/>
  <c r="Z115" i="83"/>
  <c r="AA115" i="83"/>
  <c r="AB115" i="83"/>
  <c r="AC115" i="83"/>
  <c r="AD115" i="83"/>
  <c r="AE115" i="83"/>
  <c r="AF115" i="83"/>
  <c r="AG115" i="83"/>
  <c r="AH115" i="83"/>
  <c r="AI115" i="83"/>
  <c r="AJ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BX115" i="83"/>
  <c r="C116" i="83"/>
  <c r="D116" i="83"/>
  <c r="E116" i="83"/>
  <c r="F116" i="83"/>
  <c r="G116" i="83"/>
  <c r="H116" i="83"/>
  <c r="I116" i="83"/>
  <c r="J116" i="83"/>
  <c r="K116" i="83"/>
  <c r="L116" i="83"/>
  <c r="M116" i="83"/>
  <c r="N116" i="83"/>
  <c r="O116" i="83"/>
  <c r="P116" i="83"/>
  <c r="Q116" i="83"/>
  <c r="R116" i="83"/>
  <c r="S116" i="83"/>
  <c r="T116" i="83"/>
  <c r="U116" i="83"/>
  <c r="V116" i="83"/>
  <c r="W116" i="83"/>
  <c r="X116" i="83"/>
  <c r="Y116" i="83"/>
  <c r="Z116" i="83"/>
  <c r="AA116" i="83"/>
  <c r="AB116" i="83"/>
  <c r="AC116" i="83"/>
  <c r="AD116" i="83"/>
  <c r="AE116" i="83"/>
  <c r="AF116" i="83"/>
  <c r="AG116" i="83"/>
  <c r="AH116" i="83"/>
  <c r="AI116" i="83"/>
  <c r="AJ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BX116" i="83"/>
  <c r="C117" i="83"/>
  <c r="D117" i="83"/>
  <c r="E117" i="83"/>
  <c r="F117" i="83"/>
  <c r="G117" i="83"/>
  <c r="H117" i="83"/>
  <c r="I117" i="83"/>
  <c r="J117" i="83"/>
  <c r="K117" i="83"/>
  <c r="L117" i="83"/>
  <c r="M117" i="83"/>
  <c r="N117" i="83"/>
  <c r="O117" i="83"/>
  <c r="P117" i="83"/>
  <c r="Q117" i="83"/>
  <c r="R117" i="83"/>
  <c r="S117" i="83"/>
  <c r="T117" i="83"/>
  <c r="U117" i="83"/>
  <c r="V117" i="83"/>
  <c r="W117" i="83"/>
  <c r="X117" i="83"/>
  <c r="Y117" i="83"/>
  <c r="Z117" i="83"/>
  <c r="AA117" i="83"/>
  <c r="AB117" i="83"/>
  <c r="AC117" i="83"/>
  <c r="AD117" i="83"/>
  <c r="AE117" i="83"/>
  <c r="AF117" i="83"/>
  <c r="AG117" i="83"/>
  <c r="AH117" i="83"/>
  <c r="AI117" i="83"/>
  <c r="AJ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BX117" i="83"/>
  <c r="C118" i="83"/>
  <c r="D118" i="83"/>
  <c r="E118" i="83"/>
  <c r="F118" i="83"/>
  <c r="G118" i="83"/>
  <c r="H118" i="83"/>
  <c r="I118" i="83"/>
  <c r="J118" i="83"/>
  <c r="K118" i="83"/>
  <c r="L118" i="83"/>
  <c r="M118" i="83"/>
  <c r="N118" i="83"/>
  <c r="O118" i="83"/>
  <c r="P118" i="83"/>
  <c r="Q118" i="83"/>
  <c r="R118" i="83"/>
  <c r="S118" i="83"/>
  <c r="T118" i="83"/>
  <c r="U118" i="83"/>
  <c r="V118" i="83"/>
  <c r="W118" i="83"/>
  <c r="X118" i="83"/>
  <c r="Y118" i="83"/>
  <c r="Z118" i="83"/>
  <c r="AA118" i="83"/>
  <c r="AB118" i="83"/>
  <c r="AC118" i="83"/>
  <c r="AD118" i="83"/>
  <c r="AE118" i="83"/>
  <c r="AF118" i="83"/>
  <c r="AG118" i="83"/>
  <c r="AH118" i="83"/>
  <c r="AI118" i="83"/>
  <c r="AJ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BX118" i="83"/>
  <c r="C119" i="83"/>
  <c r="D119" i="83"/>
  <c r="E119" i="83"/>
  <c r="F119" i="83"/>
  <c r="G119" i="83"/>
  <c r="H119" i="83"/>
  <c r="I119" i="83"/>
  <c r="J119" i="83"/>
  <c r="K119" i="83"/>
  <c r="L119" i="83"/>
  <c r="M119" i="83"/>
  <c r="N119" i="83"/>
  <c r="O119" i="83"/>
  <c r="P119" i="83"/>
  <c r="Q119" i="83"/>
  <c r="R119" i="83"/>
  <c r="S119" i="83"/>
  <c r="T119" i="83"/>
  <c r="U119" i="83"/>
  <c r="V119" i="83"/>
  <c r="W119" i="83"/>
  <c r="X119" i="83"/>
  <c r="Y119" i="83"/>
  <c r="Z119" i="83"/>
  <c r="AA119" i="83"/>
  <c r="AB119" i="83"/>
  <c r="AC119" i="83"/>
  <c r="AD119" i="83"/>
  <c r="AE119" i="83"/>
  <c r="AF119" i="83"/>
  <c r="AG119" i="83"/>
  <c r="AH119" i="83"/>
  <c r="AI119" i="83"/>
  <c r="AJ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BX119" i="83"/>
  <c r="C120" i="83"/>
  <c r="D120" i="83"/>
  <c r="E120" i="83"/>
  <c r="F120" i="83"/>
  <c r="G120" i="83"/>
  <c r="H120" i="83"/>
  <c r="I120" i="83"/>
  <c r="J120" i="83"/>
  <c r="K120" i="83"/>
  <c r="L120" i="83"/>
  <c r="M120" i="83"/>
  <c r="N120" i="83"/>
  <c r="O120" i="83"/>
  <c r="P120" i="83"/>
  <c r="Q120" i="83"/>
  <c r="R120" i="83"/>
  <c r="S120" i="83"/>
  <c r="T120" i="83"/>
  <c r="U120" i="83"/>
  <c r="V120" i="83"/>
  <c r="W120" i="83"/>
  <c r="X120" i="83"/>
  <c r="Y120" i="83"/>
  <c r="Z120" i="83"/>
  <c r="AA120" i="83"/>
  <c r="AB120" i="83"/>
  <c r="AC120" i="83"/>
  <c r="AD120" i="83"/>
  <c r="AE120" i="83"/>
  <c r="AF120" i="83"/>
  <c r="AG120" i="83"/>
  <c r="AH120" i="83"/>
  <c r="AI120" i="83"/>
  <c r="AJ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BX120" i="83"/>
  <c r="C121" i="83"/>
  <c r="D121" i="83"/>
  <c r="E121" i="83"/>
  <c r="F121" i="83"/>
  <c r="G121" i="83"/>
  <c r="H121" i="83"/>
  <c r="I121" i="83"/>
  <c r="J121" i="83"/>
  <c r="K121" i="83"/>
  <c r="L121" i="83"/>
  <c r="M121" i="83"/>
  <c r="N121" i="83"/>
  <c r="O121" i="83"/>
  <c r="P121" i="83"/>
  <c r="Q121" i="83"/>
  <c r="R121" i="83"/>
  <c r="S121" i="83"/>
  <c r="T121" i="83"/>
  <c r="U121" i="83"/>
  <c r="V121" i="83"/>
  <c r="W121" i="83"/>
  <c r="X121" i="83"/>
  <c r="Y121" i="83"/>
  <c r="Z121" i="83"/>
  <c r="AA121" i="83"/>
  <c r="AB121" i="83"/>
  <c r="AC121" i="83"/>
  <c r="AD121" i="83"/>
  <c r="AE121" i="83"/>
  <c r="AF121" i="83"/>
  <c r="AG121" i="83"/>
  <c r="AH121" i="83"/>
  <c r="AI121" i="83"/>
  <c r="AJ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BX121" i="83"/>
  <c r="C122" i="83"/>
  <c r="D122" i="83"/>
  <c r="E122" i="83"/>
  <c r="F122" i="83"/>
  <c r="G122" i="83"/>
  <c r="H122" i="83"/>
  <c r="I122" i="83"/>
  <c r="J122" i="83"/>
  <c r="K122" i="83"/>
  <c r="L122" i="83"/>
  <c r="M122" i="83"/>
  <c r="N122" i="83"/>
  <c r="O122" i="83"/>
  <c r="P122" i="83"/>
  <c r="Q122" i="83"/>
  <c r="R122" i="83"/>
  <c r="S122" i="83"/>
  <c r="T122" i="83"/>
  <c r="U122" i="83"/>
  <c r="V122" i="83"/>
  <c r="W122" i="83"/>
  <c r="X122" i="83"/>
  <c r="Y122" i="83"/>
  <c r="Z122" i="83"/>
  <c r="AA122" i="83"/>
  <c r="AB122" i="83"/>
  <c r="AC122" i="83"/>
  <c r="AD122" i="83"/>
  <c r="AE122" i="83"/>
  <c r="AF122" i="83"/>
  <c r="AG122" i="83"/>
  <c r="AH122" i="83"/>
  <c r="AI122" i="83"/>
  <c r="AJ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BX122" i="83"/>
  <c r="C123" i="83"/>
  <c r="D123" i="83"/>
  <c r="E123" i="83"/>
  <c r="F123" i="83"/>
  <c r="G123" i="83"/>
  <c r="H123" i="83"/>
  <c r="I123" i="83"/>
  <c r="J123" i="83"/>
  <c r="K123" i="83"/>
  <c r="L123" i="83"/>
  <c r="M123" i="83"/>
  <c r="N123" i="83"/>
  <c r="O123" i="83"/>
  <c r="P123" i="83"/>
  <c r="Q123" i="83"/>
  <c r="R123" i="83"/>
  <c r="S123" i="83"/>
  <c r="T123" i="83"/>
  <c r="U123" i="83"/>
  <c r="V123" i="83"/>
  <c r="W123" i="83"/>
  <c r="X123" i="83"/>
  <c r="Y123" i="83"/>
  <c r="Z123" i="83"/>
  <c r="AA123" i="83"/>
  <c r="AB123" i="83"/>
  <c r="AC123" i="83"/>
  <c r="AD123" i="83"/>
  <c r="AE123" i="83"/>
  <c r="AF123" i="83"/>
  <c r="AG123" i="83"/>
  <c r="AH123" i="83"/>
  <c r="AI123" i="83"/>
  <c r="AJ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BX123" i="83"/>
  <c r="C124" i="83"/>
  <c r="D124" i="83"/>
  <c r="E124" i="83"/>
  <c r="F124" i="83"/>
  <c r="G124" i="83"/>
  <c r="H124" i="83"/>
  <c r="I124" i="83"/>
  <c r="J124" i="83"/>
  <c r="K124" i="83"/>
  <c r="L124" i="83"/>
  <c r="M124" i="83"/>
  <c r="N124" i="83"/>
  <c r="O124" i="83"/>
  <c r="P124" i="83"/>
  <c r="Q124" i="83"/>
  <c r="R124" i="83"/>
  <c r="S124" i="83"/>
  <c r="T124" i="83"/>
  <c r="U124" i="83"/>
  <c r="V124" i="83"/>
  <c r="W124" i="83"/>
  <c r="X124" i="83"/>
  <c r="Y124" i="83"/>
  <c r="Z124" i="83"/>
  <c r="AA124" i="83"/>
  <c r="AB124" i="83"/>
  <c r="AC124" i="83"/>
  <c r="AD124" i="83"/>
  <c r="AE124" i="83"/>
  <c r="AF124" i="83"/>
  <c r="AG124" i="83"/>
  <c r="AH124" i="83"/>
  <c r="AI124" i="83"/>
  <c r="AJ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BX124" i="83"/>
  <c r="C125" i="83"/>
  <c r="D125" i="83"/>
  <c r="E125" i="83"/>
  <c r="F125" i="83"/>
  <c r="G125" i="83"/>
  <c r="H125" i="83"/>
  <c r="I125" i="83"/>
  <c r="J125" i="83"/>
  <c r="K125" i="83"/>
  <c r="L125" i="83"/>
  <c r="M125" i="83"/>
  <c r="N125" i="83"/>
  <c r="O125" i="83"/>
  <c r="P125" i="83"/>
  <c r="Q125" i="83"/>
  <c r="R125" i="83"/>
  <c r="S125" i="83"/>
  <c r="T125" i="83"/>
  <c r="U125" i="83"/>
  <c r="V125" i="83"/>
  <c r="W125" i="83"/>
  <c r="X125" i="83"/>
  <c r="Y125" i="83"/>
  <c r="Z125" i="83"/>
  <c r="AA125" i="83"/>
  <c r="AB125" i="83"/>
  <c r="AC125" i="83"/>
  <c r="AD125" i="83"/>
  <c r="AE125" i="83"/>
  <c r="AF125" i="83"/>
  <c r="AG125" i="83"/>
  <c r="AH125" i="83"/>
  <c r="AI125" i="83"/>
  <c r="AJ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BX125" i="83"/>
  <c r="C126" i="83"/>
  <c r="D126" i="83"/>
  <c r="E126" i="83"/>
  <c r="F126" i="83"/>
  <c r="G126" i="83"/>
  <c r="H126" i="83"/>
  <c r="I126" i="83"/>
  <c r="J126" i="83"/>
  <c r="K126" i="83"/>
  <c r="L126" i="83"/>
  <c r="M126" i="83"/>
  <c r="N126" i="83"/>
  <c r="O126" i="83"/>
  <c r="P126" i="83"/>
  <c r="Q126" i="83"/>
  <c r="R126" i="83"/>
  <c r="S126" i="83"/>
  <c r="T126" i="83"/>
  <c r="U126" i="83"/>
  <c r="V126" i="83"/>
  <c r="W126" i="83"/>
  <c r="X126" i="83"/>
  <c r="Y126" i="83"/>
  <c r="Z126" i="83"/>
  <c r="AA126" i="83"/>
  <c r="AB126" i="83"/>
  <c r="AC126" i="83"/>
  <c r="AD126" i="83"/>
  <c r="AE126" i="83"/>
  <c r="AF126" i="83"/>
  <c r="AG126" i="83"/>
  <c r="AH126" i="83"/>
  <c r="AI126" i="83"/>
  <c r="AJ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BX126" i="83"/>
  <c r="C127" i="83"/>
  <c r="D127" i="83"/>
  <c r="E127" i="83"/>
  <c r="F127" i="83"/>
  <c r="G127" i="83"/>
  <c r="H127" i="83"/>
  <c r="I127" i="83"/>
  <c r="J127" i="83"/>
  <c r="K127" i="83"/>
  <c r="L127" i="83"/>
  <c r="M127" i="83"/>
  <c r="N127" i="83"/>
  <c r="O127" i="83"/>
  <c r="P127" i="83"/>
  <c r="Q127" i="83"/>
  <c r="R127" i="83"/>
  <c r="S127" i="83"/>
  <c r="T127" i="83"/>
  <c r="U127" i="83"/>
  <c r="V127" i="83"/>
  <c r="W127" i="83"/>
  <c r="X127" i="83"/>
  <c r="Y127" i="83"/>
  <c r="Z127" i="83"/>
  <c r="AA127" i="83"/>
  <c r="AB127" i="83"/>
  <c r="AC127" i="83"/>
  <c r="AD127" i="83"/>
  <c r="AE127" i="83"/>
  <c r="AF127" i="83"/>
  <c r="AG127" i="83"/>
  <c r="AH127" i="83"/>
  <c r="AI127" i="83"/>
  <c r="AJ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BX127" i="83"/>
  <c r="C128" i="83"/>
  <c r="D128" i="83"/>
  <c r="E128" i="83"/>
  <c r="F128" i="83"/>
  <c r="G128" i="83"/>
  <c r="H128" i="83"/>
  <c r="I128" i="83"/>
  <c r="J128" i="83"/>
  <c r="K128" i="83"/>
  <c r="L128" i="83"/>
  <c r="M128" i="83"/>
  <c r="N128" i="83"/>
  <c r="O128" i="83"/>
  <c r="P128" i="83"/>
  <c r="Q128" i="83"/>
  <c r="R128" i="83"/>
  <c r="S128" i="83"/>
  <c r="T128" i="83"/>
  <c r="U128" i="83"/>
  <c r="V128" i="83"/>
  <c r="W128" i="83"/>
  <c r="X128" i="83"/>
  <c r="Y128" i="83"/>
  <c r="Z128" i="83"/>
  <c r="AA128" i="83"/>
  <c r="AB128" i="83"/>
  <c r="AC128" i="83"/>
  <c r="AD128" i="83"/>
  <c r="AE128" i="83"/>
  <c r="AF128" i="83"/>
  <c r="AG128" i="83"/>
  <c r="AH128" i="83"/>
  <c r="AI128" i="83"/>
  <c r="AJ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BX128" i="83"/>
  <c r="C129" i="83"/>
  <c r="D129" i="83"/>
  <c r="E129" i="83"/>
  <c r="F129" i="83"/>
  <c r="G129" i="83"/>
  <c r="H129" i="83"/>
  <c r="I129" i="83"/>
  <c r="J129" i="83"/>
  <c r="K129" i="83"/>
  <c r="L129" i="83"/>
  <c r="M129" i="83"/>
  <c r="N129" i="83"/>
  <c r="O129" i="83"/>
  <c r="P129" i="83"/>
  <c r="Q129" i="83"/>
  <c r="R129" i="83"/>
  <c r="S129" i="83"/>
  <c r="T129" i="83"/>
  <c r="U129" i="83"/>
  <c r="V129" i="83"/>
  <c r="W129" i="83"/>
  <c r="X129" i="83"/>
  <c r="Y129" i="83"/>
  <c r="Z129" i="83"/>
  <c r="AA129" i="83"/>
  <c r="AB129" i="83"/>
  <c r="AC129" i="83"/>
  <c r="AD129" i="83"/>
  <c r="AE129" i="83"/>
  <c r="AF129" i="83"/>
  <c r="AG129" i="83"/>
  <c r="AH129" i="83"/>
  <c r="AI129" i="83"/>
  <c r="AJ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BX129" i="83"/>
  <c r="C130" i="83"/>
  <c r="D130" i="83"/>
  <c r="E130" i="83"/>
  <c r="F130" i="83"/>
  <c r="G130" i="83"/>
  <c r="H130" i="83"/>
  <c r="I130" i="83"/>
  <c r="J130" i="83"/>
  <c r="K130" i="83"/>
  <c r="L130" i="83"/>
  <c r="M130" i="83"/>
  <c r="N130" i="83"/>
  <c r="O130" i="83"/>
  <c r="P130" i="83"/>
  <c r="Q130" i="83"/>
  <c r="R130" i="83"/>
  <c r="S130" i="83"/>
  <c r="T130" i="83"/>
  <c r="U130" i="83"/>
  <c r="V130" i="83"/>
  <c r="W130" i="83"/>
  <c r="X130" i="83"/>
  <c r="Y130" i="83"/>
  <c r="Z130" i="83"/>
  <c r="AA130" i="83"/>
  <c r="AB130" i="83"/>
  <c r="AC130" i="83"/>
  <c r="AD130" i="83"/>
  <c r="AE130" i="83"/>
  <c r="AF130" i="83"/>
  <c r="AG130" i="83"/>
  <c r="AH130" i="83"/>
  <c r="AI130" i="83"/>
  <c r="AJ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BX130" i="83"/>
  <c r="C131" i="83"/>
  <c r="D131" i="83"/>
  <c r="E131" i="83"/>
  <c r="F131" i="83"/>
  <c r="G131" i="83"/>
  <c r="H131" i="83"/>
  <c r="I131" i="83"/>
  <c r="J131" i="83"/>
  <c r="K131" i="83"/>
  <c r="L131" i="83"/>
  <c r="M131" i="83"/>
  <c r="N131" i="83"/>
  <c r="O131" i="83"/>
  <c r="P131" i="83"/>
  <c r="Q131" i="83"/>
  <c r="R131" i="83"/>
  <c r="S131" i="83"/>
  <c r="T131" i="83"/>
  <c r="U131" i="83"/>
  <c r="V131" i="83"/>
  <c r="W131" i="83"/>
  <c r="X131" i="83"/>
  <c r="Y131" i="83"/>
  <c r="Z131" i="83"/>
  <c r="AA131" i="83"/>
  <c r="AB131" i="83"/>
  <c r="AC131" i="83"/>
  <c r="AD131" i="83"/>
  <c r="AE131" i="83"/>
  <c r="AF131" i="83"/>
  <c r="AG131" i="83"/>
  <c r="AH131" i="83"/>
  <c r="AI131" i="83"/>
  <c r="AJ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BX131" i="83"/>
  <c r="C132" i="83"/>
  <c r="D132" i="83"/>
  <c r="E132" i="83"/>
  <c r="F132" i="83"/>
  <c r="G132" i="83"/>
  <c r="H132" i="83"/>
  <c r="I132" i="83"/>
  <c r="J132" i="83"/>
  <c r="K132" i="83"/>
  <c r="L132" i="83"/>
  <c r="M132" i="83"/>
  <c r="N132" i="83"/>
  <c r="O132" i="83"/>
  <c r="P132" i="83"/>
  <c r="Q132" i="83"/>
  <c r="R132" i="83"/>
  <c r="S132" i="83"/>
  <c r="T132" i="83"/>
  <c r="U132" i="83"/>
  <c r="V132" i="83"/>
  <c r="W132" i="83"/>
  <c r="X132" i="83"/>
  <c r="Y132" i="83"/>
  <c r="Z132" i="83"/>
  <c r="AA132" i="83"/>
  <c r="AB132" i="83"/>
  <c r="AC132" i="83"/>
  <c r="AD132" i="83"/>
  <c r="AE132" i="83"/>
  <c r="AF132" i="83"/>
  <c r="AG132" i="83"/>
  <c r="AH132" i="83"/>
  <c r="AI132" i="83"/>
  <c r="AJ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BX132" i="83"/>
  <c r="C133" i="83"/>
  <c r="D133" i="83"/>
  <c r="E133" i="83"/>
  <c r="F133" i="83"/>
  <c r="G133" i="83"/>
  <c r="H133" i="83"/>
  <c r="I133" i="83"/>
  <c r="J133" i="83"/>
  <c r="K133" i="83"/>
  <c r="L133" i="83"/>
  <c r="M133" i="83"/>
  <c r="N133" i="83"/>
  <c r="O133" i="83"/>
  <c r="P133" i="83"/>
  <c r="Q133" i="83"/>
  <c r="R133" i="83"/>
  <c r="S133" i="83"/>
  <c r="T133" i="83"/>
  <c r="U133" i="83"/>
  <c r="V133" i="83"/>
  <c r="W133" i="83"/>
  <c r="X133" i="83"/>
  <c r="Y133" i="83"/>
  <c r="Z133" i="83"/>
  <c r="AA133" i="83"/>
  <c r="AB133" i="83"/>
  <c r="AC133" i="83"/>
  <c r="AD133" i="83"/>
  <c r="AE133" i="83"/>
  <c r="AF133" i="83"/>
  <c r="AG133" i="83"/>
  <c r="AH133" i="83"/>
  <c r="AI133" i="83"/>
  <c r="AJ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BX133" i="83"/>
  <c r="C134" i="83"/>
  <c r="D134" i="83"/>
  <c r="E134" i="83"/>
  <c r="F134" i="83"/>
  <c r="G134" i="83"/>
  <c r="H134" i="83"/>
  <c r="I134" i="83"/>
  <c r="J134" i="83"/>
  <c r="K134" i="83"/>
  <c r="L134" i="83"/>
  <c r="M134" i="83"/>
  <c r="N134" i="83"/>
  <c r="O134" i="83"/>
  <c r="P134" i="83"/>
  <c r="Q134" i="83"/>
  <c r="R134" i="83"/>
  <c r="S134" i="83"/>
  <c r="T134" i="83"/>
  <c r="U134" i="83"/>
  <c r="V134" i="83"/>
  <c r="W134" i="83"/>
  <c r="X134" i="83"/>
  <c r="Y134" i="83"/>
  <c r="Z134" i="83"/>
  <c r="AA134" i="83"/>
  <c r="AB134" i="83"/>
  <c r="AC134" i="83"/>
  <c r="AD134" i="83"/>
  <c r="AE134" i="83"/>
  <c r="AF134" i="83"/>
  <c r="AG134" i="83"/>
  <c r="AH134" i="83"/>
  <c r="AI134" i="83"/>
  <c r="AJ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BX134" i="83"/>
  <c r="C135" i="83"/>
  <c r="D135" i="83"/>
  <c r="E135" i="83"/>
  <c r="F135" i="83"/>
  <c r="G135" i="83"/>
  <c r="H135" i="83"/>
  <c r="I135" i="83"/>
  <c r="J135" i="83"/>
  <c r="K135" i="83"/>
  <c r="L135" i="83"/>
  <c r="M135" i="83"/>
  <c r="N135" i="83"/>
  <c r="O135" i="83"/>
  <c r="P135" i="83"/>
  <c r="Q135" i="83"/>
  <c r="R135" i="83"/>
  <c r="S135" i="83"/>
  <c r="T135" i="83"/>
  <c r="U135" i="83"/>
  <c r="V135" i="83"/>
  <c r="W135" i="83"/>
  <c r="X135" i="83"/>
  <c r="Y135" i="83"/>
  <c r="Z135" i="83"/>
  <c r="AA135" i="83"/>
  <c r="AB135" i="83"/>
  <c r="AC135" i="83"/>
  <c r="AD135" i="83"/>
  <c r="AE135" i="83"/>
  <c r="AF135" i="83"/>
  <c r="AG135" i="83"/>
  <c r="AH135" i="83"/>
  <c r="AI135" i="83"/>
  <c r="AJ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BX135" i="83"/>
  <c r="C136" i="83"/>
  <c r="D136" i="83"/>
  <c r="E136" i="83"/>
  <c r="F136" i="83"/>
  <c r="G136" i="83"/>
  <c r="H136" i="83"/>
  <c r="I136" i="83"/>
  <c r="J136" i="83"/>
  <c r="K136" i="83"/>
  <c r="L136" i="83"/>
  <c r="M136" i="83"/>
  <c r="N136" i="83"/>
  <c r="O136" i="83"/>
  <c r="P136" i="83"/>
  <c r="Q136" i="83"/>
  <c r="R136" i="83"/>
  <c r="S136" i="83"/>
  <c r="T136" i="83"/>
  <c r="U136" i="83"/>
  <c r="V136" i="83"/>
  <c r="W136" i="83"/>
  <c r="X136" i="83"/>
  <c r="Y136" i="83"/>
  <c r="Z136" i="83"/>
  <c r="AA136" i="83"/>
  <c r="AB136" i="83"/>
  <c r="AC136" i="83"/>
  <c r="AD136" i="83"/>
  <c r="AE136" i="83"/>
  <c r="AF136" i="83"/>
  <c r="AG136" i="83"/>
  <c r="AH136" i="83"/>
  <c r="AI136" i="83"/>
  <c r="AJ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BX136" i="83"/>
  <c r="C137" i="83"/>
  <c r="D137" i="83"/>
  <c r="E137" i="83"/>
  <c r="F137" i="83"/>
  <c r="G137" i="83"/>
  <c r="H137" i="83"/>
  <c r="I137" i="83"/>
  <c r="J137" i="83"/>
  <c r="K137" i="83"/>
  <c r="L137" i="83"/>
  <c r="M137" i="83"/>
  <c r="N137" i="83"/>
  <c r="O137" i="83"/>
  <c r="P137" i="83"/>
  <c r="Q137" i="83"/>
  <c r="R137" i="83"/>
  <c r="S137" i="83"/>
  <c r="T137" i="83"/>
  <c r="U137" i="83"/>
  <c r="V137" i="83"/>
  <c r="W137" i="83"/>
  <c r="X137" i="83"/>
  <c r="Y137" i="83"/>
  <c r="Z137" i="83"/>
  <c r="AA137" i="83"/>
  <c r="AB137" i="83"/>
  <c r="AC137" i="83"/>
  <c r="AD137" i="83"/>
  <c r="AE137" i="83"/>
  <c r="AF137" i="83"/>
  <c r="AG137" i="83"/>
  <c r="AH137" i="83"/>
  <c r="AI137" i="83"/>
  <c r="AJ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BX137" i="83"/>
  <c r="C138" i="83"/>
  <c r="D138" i="83"/>
  <c r="E138" i="83"/>
  <c r="F138" i="83"/>
  <c r="G138" i="83"/>
  <c r="H138" i="83"/>
  <c r="I138" i="83"/>
  <c r="J138" i="83"/>
  <c r="K138" i="83"/>
  <c r="L138" i="83"/>
  <c r="M138" i="83"/>
  <c r="N138" i="83"/>
  <c r="O138" i="83"/>
  <c r="P138" i="83"/>
  <c r="Q138" i="83"/>
  <c r="R138" i="83"/>
  <c r="S138" i="83"/>
  <c r="T138" i="83"/>
  <c r="U138" i="83"/>
  <c r="V138" i="83"/>
  <c r="W138" i="83"/>
  <c r="X138" i="83"/>
  <c r="Y138" i="83"/>
  <c r="Z138" i="83"/>
  <c r="AA138" i="83"/>
  <c r="AB138" i="83"/>
  <c r="AC138" i="83"/>
  <c r="AD138" i="83"/>
  <c r="AE138" i="83"/>
  <c r="AF138" i="83"/>
  <c r="AG138" i="83"/>
  <c r="AH138" i="83"/>
  <c r="AI138" i="83"/>
  <c r="AJ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BX138" i="83"/>
  <c r="C139" i="83"/>
  <c r="D139" i="83"/>
  <c r="E139" i="83"/>
  <c r="F139" i="83"/>
  <c r="G139" i="83"/>
  <c r="H139" i="83"/>
  <c r="I139" i="83"/>
  <c r="J139" i="83"/>
  <c r="K139" i="83"/>
  <c r="L139" i="83"/>
  <c r="M139" i="83"/>
  <c r="N139" i="83"/>
  <c r="O139" i="83"/>
  <c r="P139" i="83"/>
  <c r="Q139" i="83"/>
  <c r="R139" i="83"/>
  <c r="S139" i="83"/>
  <c r="T139" i="83"/>
  <c r="U139" i="83"/>
  <c r="V139" i="83"/>
  <c r="W139" i="83"/>
  <c r="X139" i="83"/>
  <c r="Y139" i="83"/>
  <c r="Z139" i="83"/>
  <c r="AA139" i="83"/>
  <c r="AB139" i="83"/>
  <c r="AC139" i="83"/>
  <c r="AD139" i="83"/>
  <c r="AE139" i="83"/>
  <c r="AF139" i="83"/>
  <c r="AG139" i="83"/>
  <c r="AH139" i="83"/>
  <c r="AI139" i="83"/>
  <c r="AJ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BX139" i="83"/>
  <c r="C140" i="83"/>
  <c r="D140" i="83"/>
  <c r="E140" i="83"/>
  <c r="F140" i="83"/>
  <c r="G140" i="83"/>
  <c r="H140" i="83"/>
  <c r="I140" i="83"/>
  <c r="J140" i="83"/>
  <c r="K140" i="83"/>
  <c r="L140" i="83"/>
  <c r="M140" i="83"/>
  <c r="N140" i="83"/>
  <c r="O140" i="83"/>
  <c r="P140" i="83"/>
  <c r="Q140" i="83"/>
  <c r="R140" i="83"/>
  <c r="S140" i="83"/>
  <c r="T140" i="83"/>
  <c r="U140" i="83"/>
  <c r="V140" i="83"/>
  <c r="W140" i="83"/>
  <c r="X140" i="83"/>
  <c r="Y140" i="83"/>
  <c r="Z140" i="83"/>
  <c r="AA140" i="83"/>
  <c r="AB140" i="83"/>
  <c r="AC140" i="83"/>
  <c r="AD140" i="83"/>
  <c r="AE140" i="83"/>
  <c r="AF140" i="83"/>
  <c r="AG140" i="83"/>
  <c r="AH140" i="83"/>
  <c r="AI140" i="83"/>
  <c r="AJ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BX140" i="83"/>
  <c r="C141" i="83"/>
  <c r="D141" i="83"/>
  <c r="E141" i="83"/>
  <c r="F141" i="83"/>
  <c r="G141" i="83"/>
  <c r="H141" i="83"/>
  <c r="I141" i="83"/>
  <c r="J141" i="83"/>
  <c r="K141" i="83"/>
  <c r="L141" i="83"/>
  <c r="M141" i="83"/>
  <c r="N141" i="83"/>
  <c r="O141" i="83"/>
  <c r="P141" i="83"/>
  <c r="Q141" i="83"/>
  <c r="R141" i="83"/>
  <c r="S141" i="83"/>
  <c r="T141" i="83"/>
  <c r="U141" i="83"/>
  <c r="V141" i="83"/>
  <c r="W141" i="83"/>
  <c r="X141" i="83"/>
  <c r="Y141" i="83"/>
  <c r="Z141" i="83"/>
  <c r="AA141" i="83"/>
  <c r="AB141" i="83"/>
  <c r="AC141" i="83"/>
  <c r="AD141" i="83"/>
  <c r="AE141" i="83"/>
  <c r="AF141" i="83"/>
  <c r="AG141" i="83"/>
  <c r="AH141" i="83"/>
  <c r="AI141" i="83"/>
  <c r="AJ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BX141" i="83"/>
  <c r="C142" i="83"/>
  <c r="D142" i="83"/>
  <c r="E142" i="83"/>
  <c r="F142" i="83"/>
  <c r="G142" i="83"/>
  <c r="H142" i="83"/>
  <c r="I142" i="83"/>
  <c r="J142" i="83"/>
  <c r="K142" i="83"/>
  <c r="L142" i="83"/>
  <c r="M142" i="83"/>
  <c r="N142" i="83"/>
  <c r="O142" i="83"/>
  <c r="P142" i="83"/>
  <c r="Q142" i="83"/>
  <c r="R142" i="83"/>
  <c r="S142" i="83"/>
  <c r="T142" i="83"/>
  <c r="U142" i="83"/>
  <c r="V142" i="83"/>
  <c r="W142" i="83"/>
  <c r="X142" i="83"/>
  <c r="Y142" i="83"/>
  <c r="Z142" i="83"/>
  <c r="AA142" i="83"/>
  <c r="AB142" i="83"/>
  <c r="AC142" i="83"/>
  <c r="AD142" i="83"/>
  <c r="AE142" i="83"/>
  <c r="AF142" i="83"/>
  <c r="AG142" i="83"/>
  <c r="AH142" i="83"/>
  <c r="AI142" i="83"/>
  <c r="AJ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BX142" i="83"/>
  <c r="C143" i="83"/>
  <c r="D143" i="83"/>
  <c r="E143" i="83"/>
  <c r="F143" i="83"/>
  <c r="G143" i="83"/>
  <c r="H143" i="83"/>
  <c r="I143" i="83"/>
  <c r="J143" i="83"/>
  <c r="K143" i="83"/>
  <c r="L143" i="83"/>
  <c r="M143" i="83"/>
  <c r="N143" i="83"/>
  <c r="O143" i="83"/>
  <c r="P143" i="83"/>
  <c r="Q143" i="83"/>
  <c r="R143" i="83"/>
  <c r="S143" i="83"/>
  <c r="T143" i="83"/>
  <c r="U143" i="83"/>
  <c r="V143" i="83"/>
  <c r="W143" i="83"/>
  <c r="X143" i="83"/>
  <c r="Y143" i="83"/>
  <c r="Z143" i="83"/>
  <c r="AA143" i="83"/>
  <c r="AB143" i="83"/>
  <c r="AC143" i="83"/>
  <c r="AD143" i="83"/>
  <c r="AE143" i="83"/>
  <c r="AF143" i="83"/>
  <c r="AG143" i="83"/>
  <c r="AH143" i="83"/>
  <c r="AI143" i="83"/>
  <c r="AJ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BX143" i="83"/>
  <c r="C144" i="83"/>
  <c r="D144" i="83"/>
  <c r="E144" i="83"/>
  <c r="F144" i="83"/>
  <c r="G144" i="83"/>
  <c r="H144" i="83"/>
  <c r="I144" i="83"/>
  <c r="J144" i="83"/>
  <c r="K144" i="83"/>
  <c r="L144" i="83"/>
  <c r="M144" i="83"/>
  <c r="N144" i="83"/>
  <c r="O144" i="83"/>
  <c r="P144" i="83"/>
  <c r="Q144" i="83"/>
  <c r="R144" i="83"/>
  <c r="S144" i="83"/>
  <c r="T144" i="83"/>
  <c r="U144" i="83"/>
  <c r="V144" i="83"/>
  <c r="W144" i="83"/>
  <c r="X144" i="83"/>
  <c r="Y144" i="83"/>
  <c r="Z144" i="83"/>
  <c r="AA144" i="83"/>
  <c r="AB144" i="83"/>
  <c r="AC144" i="83"/>
  <c r="AD144" i="83"/>
  <c r="AE144" i="83"/>
  <c r="AF144" i="83"/>
  <c r="AG144" i="83"/>
  <c r="AH144" i="83"/>
  <c r="AI144" i="83"/>
  <c r="AJ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BX144" i="83"/>
  <c r="C145" i="83"/>
  <c r="D145" i="83"/>
  <c r="E145" i="83"/>
  <c r="F145" i="83"/>
  <c r="G145" i="83"/>
  <c r="H145" i="83"/>
  <c r="I145" i="83"/>
  <c r="J145" i="83"/>
  <c r="K145" i="83"/>
  <c r="L145" i="83"/>
  <c r="M145" i="83"/>
  <c r="N145" i="83"/>
  <c r="O145" i="83"/>
  <c r="P145" i="83"/>
  <c r="Q145" i="83"/>
  <c r="R145" i="83"/>
  <c r="S145" i="83"/>
  <c r="T145" i="83"/>
  <c r="U145" i="83"/>
  <c r="V145" i="83"/>
  <c r="W145" i="83"/>
  <c r="X145" i="83"/>
  <c r="Y145" i="83"/>
  <c r="Z145" i="83"/>
  <c r="AA145" i="83"/>
  <c r="AB145" i="83"/>
  <c r="AC145" i="83"/>
  <c r="AD145" i="83"/>
  <c r="AE145" i="83"/>
  <c r="AF145" i="83"/>
  <c r="AG145" i="83"/>
  <c r="AH145" i="83"/>
  <c r="AI145" i="83"/>
  <c r="AJ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BX145" i="83"/>
  <c r="C146" i="83"/>
  <c r="D146" i="83"/>
  <c r="E146" i="83"/>
  <c r="F146" i="83"/>
  <c r="G146" i="83"/>
  <c r="H146" i="83"/>
  <c r="I146" i="83"/>
  <c r="J146" i="83"/>
  <c r="K146" i="83"/>
  <c r="L146" i="83"/>
  <c r="M146" i="83"/>
  <c r="N146" i="83"/>
  <c r="O146" i="83"/>
  <c r="P146" i="83"/>
  <c r="Q146" i="83"/>
  <c r="R146" i="83"/>
  <c r="S146" i="83"/>
  <c r="T146" i="83"/>
  <c r="U146" i="83"/>
  <c r="V146" i="83"/>
  <c r="W146" i="83"/>
  <c r="X146" i="83"/>
  <c r="Y146" i="83"/>
  <c r="Z146" i="83"/>
  <c r="AA146" i="83"/>
  <c r="AB146" i="83"/>
  <c r="AC146" i="83"/>
  <c r="AD146" i="83"/>
  <c r="AE146" i="83"/>
  <c r="AF146" i="83"/>
  <c r="AG146" i="83"/>
  <c r="AH146" i="83"/>
  <c r="AI146" i="83"/>
  <c r="AJ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BX146" i="83"/>
  <c r="C147" i="83"/>
  <c r="D147" i="83"/>
  <c r="E147" i="83"/>
  <c r="F147" i="83"/>
  <c r="G147" i="83"/>
  <c r="H147" i="83"/>
  <c r="I147" i="83"/>
  <c r="J147" i="83"/>
  <c r="K147" i="83"/>
  <c r="L147" i="83"/>
  <c r="M147" i="83"/>
  <c r="N147" i="83"/>
  <c r="O147" i="83"/>
  <c r="P147" i="83"/>
  <c r="Q147" i="83"/>
  <c r="R147" i="83"/>
  <c r="S147" i="83"/>
  <c r="T147" i="83"/>
  <c r="U147" i="83"/>
  <c r="V147" i="83"/>
  <c r="W147" i="83"/>
  <c r="X147" i="83"/>
  <c r="Y147" i="83"/>
  <c r="Z147" i="83"/>
  <c r="AA147" i="83"/>
  <c r="AB147" i="83"/>
  <c r="AC147" i="83"/>
  <c r="AD147" i="83"/>
  <c r="AE147" i="83"/>
  <c r="AF147" i="83"/>
  <c r="AG147" i="83"/>
  <c r="AH147" i="83"/>
  <c r="AI147" i="83"/>
  <c r="AJ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BX147" i="83"/>
  <c r="C148" i="83"/>
  <c r="D148" i="83"/>
  <c r="E148" i="83"/>
  <c r="F148" i="83"/>
  <c r="G148" i="83"/>
  <c r="H148" i="83"/>
  <c r="I148" i="83"/>
  <c r="J148" i="83"/>
  <c r="K148" i="83"/>
  <c r="L148" i="83"/>
  <c r="M148" i="83"/>
  <c r="N148" i="83"/>
  <c r="O148" i="83"/>
  <c r="P148" i="83"/>
  <c r="Q148" i="83"/>
  <c r="R148" i="83"/>
  <c r="S148" i="83"/>
  <c r="T148" i="83"/>
  <c r="U148" i="83"/>
  <c r="V148" i="83"/>
  <c r="W148" i="83"/>
  <c r="X148" i="83"/>
  <c r="Y148" i="83"/>
  <c r="Z148" i="83"/>
  <c r="AA148" i="83"/>
  <c r="AB148" i="83"/>
  <c r="AC148" i="83"/>
  <c r="AD148" i="83"/>
  <c r="AE148" i="83"/>
  <c r="AF148" i="83"/>
  <c r="AG148" i="83"/>
  <c r="AH148" i="83"/>
  <c r="AI148" i="83"/>
  <c r="AJ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BX148" i="83"/>
  <c r="C149" i="83"/>
  <c r="D149" i="83"/>
  <c r="E149" i="83"/>
  <c r="F149" i="83"/>
  <c r="G149" i="83"/>
  <c r="H149" i="83"/>
  <c r="I149" i="83"/>
  <c r="J149" i="83"/>
  <c r="K149" i="83"/>
  <c r="L149" i="83"/>
  <c r="M149" i="83"/>
  <c r="N149" i="83"/>
  <c r="O149" i="83"/>
  <c r="P149" i="83"/>
  <c r="Q149" i="83"/>
  <c r="R149" i="83"/>
  <c r="S149" i="83"/>
  <c r="T149" i="83"/>
  <c r="U149" i="83"/>
  <c r="V149" i="83"/>
  <c r="W149" i="83"/>
  <c r="X149" i="83"/>
  <c r="Y149" i="83"/>
  <c r="Z149" i="83"/>
  <c r="AA149" i="83"/>
  <c r="AB149" i="83"/>
  <c r="AC149" i="83"/>
  <c r="AD149" i="83"/>
  <c r="AE149" i="83"/>
  <c r="AF149" i="83"/>
  <c r="AG149" i="83"/>
  <c r="AH149" i="83"/>
  <c r="AI149" i="83"/>
  <c r="AJ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BX149" i="83"/>
  <c r="C150" i="83"/>
  <c r="D150" i="83"/>
  <c r="E150" i="83"/>
  <c r="F150" i="83"/>
  <c r="G150" i="83"/>
  <c r="H150" i="83"/>
  <c r="I150" i="83"/>
  <c r="J150" i="83"/>
  <c r="K150" i="83"/>
  <c r="L150" i="83"/>
  <c r="M150" i="83"/>
  <c r="N150" i="83"/>
  <c r="O150" i="83"/>
  <c r="P150" i="83"/>
  <c r="Q150" i="83"/>
  <c r="R150" i="83"/>
  <c r="S150" i="83"/>
  <c r="T150" i="83"/>
  <c r="U150" i="83"/>
  <c r="V150" i="83"/>
  <c r="W150" i="83"/>
  <c r="X150" i="83"/>
  <c r="Y150" i="83"/>
  <c r="Z150" i="83"/>
  <c r="AA150" i="83"/>
  <c r="AB150" i="83"/>
  <c r="AC150" i="83"/>
  <c r="AD150" i="83"/>
  <c r="AE150" i="83"/>
  <c r="AF150" i="83"/>
  <c r="AG150" i="83"/>
  <c r="AH150" i="83"/>
  <c r="AI150" i="83"/>
  <c r="AJ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BX150" i="83"/>
  <c r="C151" i="83"/>
  <c r="D151" i="83"/>
  <c r="E151" i="83"/>
  <c r="F151" i="83"/>
  <c r="G151" i="83"/>
  <c r="H151" i="83"/>
  <c r="I151" i="83"/>
  <c r="J151" i="83"/>
  <c r="K151" i="83"/>
  <c r="L151" i="83"/>
  <c r="M151" i="83"/>
  <c r="N151" i="83"/>
  <c r="O151" i="83"/>
  <c r="P151" i="83"/>
  <c r="Q151" i="83"/>
  <c r="R151" i="83"/>
  <c r="S151" i="83"/>
  <c r="T151" i="83"/>
  <c r="U151" i="83"/>
  <c r="V151" i="83"/>
  <c r="W151" i="83"/>
  <c r="X151" i="83"/>
  <c r="Y151" i="83"/>
  <c r="Z151" i="83"/>
  <c r="AA151" i="83"/>
  <c r="AB151" i="83"/>
  <c r="AC151" i="83"/>
  <c r="AD151" i="83"/>
  <c r="AE151" i="83"/>
  <c r="AF151" i="83"/>
  <c r="AG151" i="83"/>
  <c r="AH151" i="83"/>
  <c r="AI151" i="83"/>
  <c r="AJ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BX151" i="83"/>
  <c r="C152" i="83"/>
  <c r="D152" i="83"/>
  <c r="E152" i="83"/>
  <c r="F152" i="83"/>
  <c r="G152" i="83"/>
  <c r="H152" i="83"/>
  <c r="I152" i="83"/>
  <c r="J152" i="83"/>
  <c r="K152" i="83"/>
  <c r="L152" i="83"/>
  <c r="M152" i="83"/>
  <c r="N152" i="83"/>
  <c r="O152" i="83"/>
  <c r="P152" i="83"/>
  <c r="Q152" i="83"/>
  <c r="R152" i="83"/>
  <c r="S152" i="83"/>
  <c r="T152" i="83"/>
  <c r="U152" i="83"/>
  <c r="V152" i="83"/>
  <c r="W152" i="83"/>
  <c r="X152" i="83"/>
  <c r="Y152" i="83"/>
  <c r="Z152" i="83"/>
  <c r="AA152" i="83"/>
  <c r="AB152" i="83"/>
  <c r="AC152" i="83"/>
  <c r="AD152" i="83"/>
  <c r="AE152" i="83"/>
  <c r="AF152" i="83"/>
  <c r="AG152" i="83"/>
  <c r="AH152" i="83"/>
  <c r="AI152" i="83"/>
  <c r="AJ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BX152" i="83"/>
  <c r="C153" i="83"/>
  <c r="D153" i="83"/>
  <c r="E153" i="83"/>
  <c r="F153" i="83"/>
  <c r="G153" i="83"/>
  <c r="H153" i="83"/>
  <c r="I153" i="83"/>
  <c r="J153" i="83"/>
  <c r="K153" i="83"/>
  <c r="L153" i="83"/>
  <c r="M153" i="83"/>
  <c r="N153" i="83"/>
  <c r="O153" i="83"/>
  <c r="P153" i="83"/>
  <c r="Q153" i="83"/>
  <c r="R153" i="83"/>
  <c r="S153" i="83"/>
  <c r="T153" i="83"/>
  <c r="U153" i="83"/>
  <c r="V153" i="83"/>
  <c r="W153" i="83"/>
  <c r="X153" i="83"/>
  <c r="Y153" i="83"/>
  <c r="Z153" i="83"/>
  <c r="AA153" i="83"/>
  <c r="AB153" i="83"/>
  <c r="AC153" i="83"/>
  <c r="AD153" i="83"/>
  <c r="AE153" i="83"/>
  <c r="AF153" i="83"/>
  <c r="AG153" i="83"/>
  <c r="AH153" i="83"/>
  <c r="AI153" i="83"/>
  <c r="AJ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BX153" i="83"/>
  <c r="C154" i="83"/>
  <c r="D154" i="83"/>
  <c r="E154" i="83"/>
  <c r="F154" i="83"/>
  <c r="G154" i="83"/>
  <c r="H154" i="83"/>
  <c r="I154" i="83"/>
  <c r="J154" i="83"/>
  <c r="K154" i="83"/>
  <c r="L154" i="83"/>
  <c r="M154" i="83"/>
  <c r="N154" i="83"/>
  <c r="O154" i="83"/>
  <c r="P154" i="83"/>
  <c r="Q154" i="83"/>
  <c r="R154" i="83"/>
  <c r="S154" i="83"/>
  <c r="T154" i="83"/>
  <c r="U154" i="83"/>
  <c r="V154" i="83"/>
  <c r="W154" i="83"/>
  <c r="X154" i="83"/>
  <c r="Y154" i="83"/>
  <c r="Z154" i="83"/>
  <c r="AA154" i="83"/>
  <c r="AB154" i="83"/>
  <c r="AC154" i="83"/>
  <c r="AD154" i="83"/>
  <c r="AE154" i="83"/>
  <c r="AF154" i="83"/>
  <c r="AG154" i="83"/>
  <c r="AH154" i="83"/>
  <c r="AI154" i="83"/>
  <c r="AJ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BX154" i="83"/>
  <c r="C155" i="83"/>
  <c r="D155" i="83"/>
  <c r="E155" i="83"/>
  <c r="F155" i="83"/>
  <c r="G155" i="83"/>
  <c r="H155" i="83"/>
  <c r="I155" i="83"/>
  <c r="J155" i="83"/>
  <c r="K155" i="83"/>
  <c r="L155" i="83"/>
  <c r="M155" i="83"/>
  <c r="N155" i="83"/>
  <c r="O155" i="83"/>
  <c r="P155" i="83"/>
  <c r="Q155" i="83"/>
  <c r="R155" i="83"/>
  <c r="S155" i="83"/>
  <c r="T155" i="83"/>
  <c r="U155" i="83"/>
  <c r="V155" i="83"/>
  <c r="W155" i="83"/>
  <c r="X155" i="83"/>
  <c r="Y155" i="83"/>
  <c r="Z155" i="83"/>
  <c r="AA155" i="83"/>
  <c r="AB155" i="83"/>
  <c r="AC155" i="83"/>
  <c r="AD155" i="83"/>
  <c r="AE155" i="83"/>
  <c r="AF155" i="83"/>
  <c r="AG155" i="83"/>
  <c r="AH155" i="83"/>
  <c r="AI155" i="83"/>
  <c r="AJ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BX155" i="83"/>
  <c r="C156" i="83"/>
  <c r="D156" i="83"/>
  <c r="E156" i="83"/>
  <c r="F156" i="83"/>
  <c r="G156" i="83"/>
  <c r="H156" i="83"/>
  <c r="I156" i="83"/>
  <c r="J156" i="83"/>
  <c r="K156" i="83"/>
  <c r="L156" i="83"/>
  <c r="M156" i="83"/>
  <c r="N156" i="83"/>
  <c r="O156" i="83"/>
  <c r="P156" i="83"/>
  <c r="Q156" i="83"/>
  <c r="R156" i="83"/>
  <c r="S156" i="83"/>
  <c r="T156" i="83"/>
  <c r="U156" i="83"/>
  <c r="V156" i="83"/>
  <c r="W156" i="83"/>
  <c r="X156" i="83"/>
  <c r="Y156" i="83"/>
  <c r="Z156" i="83"/>
  <c r="AA156" i="83"/>
  <c r="AB156" i="83"/>
  <c r="AC156" i="83"/>
  <c r="AD156" i="83"/>
  <c r="AE156" i="83"/>
  <c r="AF156" i="83"/>
  <c r="AG156" i="83"/>
  <c r="AH156" i="83"/>
  <c r="AI156" i="83"/>
  <c r="AJ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BX156" i="83"/>
  <c r="C157" i="83"/>
  <c r="D157" i="83"/>
  <c r="E157" i="83"/>
  <c r="F157" i="83"/>
  <c r="G157" i="83"/>
  <c r="H157" i="83"/>
  <c r="I157" i="83"/>
  <c r="J157" i="83"/>
  <c r="K157" i="83"/>
  <c r="L157" i="83"/>
  <c r="M157" i="83"/>
  <c r="N157" i="83"/>
  <c r="O157" i="83"/>
  <c r="P157" i="83"/>
  <c r="Q157" i="83"/>
  <c r="R157" i="83"/>
  <c r="S157" i="83"/>
  <c r="T157" i="83"/>
  <c r="U157" i="83"/>
  <c r="V157" i="83"/>
  <c r="W157" i="83"/>
  <c r="X157" i="83"/>
  <c r="Y157" i="83"/>
  <c r="Z157" i="83"/>
  <c r="AA157" i="83"/>
  <c r="AB157" i="83"/>
  <c r="AC157" i="83"/>
  <c r="AD157" i="83"/>
  <c r="AE157" i="83"/>
  <c r="AF157" i="83"/>
  <c r="AG157" i="83"/>
  <c r="AH157" i="83"/>
  <c r="AI157" i="83"/>
  <c r="AJ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BX157" i="83"/>
  <c r="C158" i="83"/>
  <c r="D158" i="83"/>
  <c r="E158" i="83"/>
  <c r="F158" i="83"/>
  <c r="G158" i="83"/>
  <c r="H158" i="83"/>
  <c r="I158" i="83"/>
  <c r="J158" i="83"/>
  <c r="K158" i="83"/>
  <c r="L158" i="83"/>
  <c r="M158" i="83"/>
  <c r="N158" i="83"/>
  <c r="O158" i="83"/>
  <c r="P158" i="83"/>
  <c r="Q158" i="83"/>
  <c r="R158" i="83"/>
  <c r="S158" i="83"/>
  <c r="T158" i="83"/>
  <c r="U158" i="83"/>
  <c r="V158" i="83"/>
  <c r="W158" i="83"/>
  <c r="X158" i="83"/>
  <c r="Y158" i="83"/>
  <c r="Z158" i="83"/>
  <c r="AA158" i="83"/>
  <c r="AB158" i="83"/>
  <c r="AC158" i="83"/>
  <c r="AD158" i="83"/>
  <c r="AE158" i="83"/>
  <c r="AF158" i="83"/>
  <c r="AG158" i="83"/>
  <c r="AH158" i="83"/>
  <c r="AI158" i="83"/>
  <c r="AJ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BX158" i="83"/>
  <c r="C159" i="83"/>
  <c r="D159" i="83"/>
  <c r="E159" i="83"/>
  <c r="F159" i="83"/>
  <c r="G159" i="83"/>
  <c r="H159" i="83"/>
  <c r="I159" i="83"/>
  <c r="J159" i="83"/>
  <c r="K159" i="83"/>
  <c r="L159" i="83"/>
  <c r="M159" i="83"/>
  <c r="N159" i="83"/>
  <c r="O159" i="83"/>
  <c r="P159" i="83"/>
  <c r="Q159" i="83"/>
  <c r="R159" i="83"/>
  <c r="S159" i="83"/>
  <c r="T159" i="83"/>
  <c r="U159" i="83"/>
  <c r="V159" i="83"/>
  <c r="W159" i="83"/>
  <c r="X159" i="83"/>
  <c r="Y159" i="83"/>
  <c r="Z159" i="83"/>
  <c r="AA159" i="83"/>
  <c r="AB159" i="83"/>
  <c r="AC159" i="83"/>
  <c r="AD159" i="83"/>
  <c r="AE159" i="83"/>
  <c r="AF159" i="83"/>
  <c r="AG159" i="83"/>
  <c r="AH159" i="83"/>
  <c r="AI159" i="83"/>
  <c r="AJ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BX159" i="83"/>
  <c r="C160" i="83"/>
  <c r="D160" i="83"/>
  <c r="E160" i="83"/>
  <c r="F160" i="83"/>
  <c r="G160" i="83"/>
  <c r="H160" i="83"/>
  <c r="I160" i="83"/>
  <c r="J160" i="83"/>
  <c r="K160" i="83"/>
  <c r="L160" i="83"/>
  <c r="M160" i="83"/>
  <c r="N160" i="83"/>
  <c r="O160" i="83"/>
  <c r="P160" i="83"/>
  <c r="Q160" i="83"/>
  <c r="R160" i="83"/>
  <c r="S160" i="83"/>
  <c r="T160" i="83"/>
  <c r="U160" i="83"/>
  <c r="V160" i="83"/>
  <c r="W160" i="83"/>
  <c r="X160" i="83"/>
  <c r="Y160" i="83"/>
  <c r="Z160" i="83"/>
  <c r="AA160" i="83"/>
  <c r="AB160" i="83"/>
  <c r="AC160" i="83"/>
  <c r="AD160" i="83"/>
  <c r="AE160" i="83"/>
  <c r="AF160" i="83"/>
  <c r="AG160" i="83"/>
  <c r="AH160" i="83"/>
  <c r="AI160" i="83"/>
  <c r="AJ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BX160" i="83"/>
  <c r="C161" i="83"/>
  <c r="D161" i="83"/>
  <c r="E161" i="83"/>
  <c r="F161" i="83"/>
  <c r="G161" i="83"/>
  <c r="H161" i="83"/>
  <c r="I161" i="83"/>
  <c r="J161" i="83"/>
  <c r="K161" i="83"/>
  <c r="L161" i="83"/>
  <c r="M161" i="83"/>
  <c r="N161" i="83"/>
  <c r="O161" i="83"/>
  <c r="P161" i="83"/>
  <c r="Q161" i="83"/>
  <c r="R161" i="83"/>
  <c r="S161" i="83"/>
  <c r="T161" i="83"/>
  <c r="U161" i="83"/>
  <c r="V161" i="83"/>
  <c r="X161" i="83"/>
  <c r="Y161" i="83"/>
  <c r="Z161" i="83"/>
  <c r="AA161" i="83"/>
  <c r="AB161" i="83"/>
  <c r="AC161" i="83"/>
  <c r="AD161" i="83"/>
  <c r="AE161" i="83"/>
  <c r="AF161" i="83"/>
  <c r="AG161" i="83"/>
  <c r="AH161" i="83"/>
  <c r="AI161" i="83"/>
  <c r="AJ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BX161" i="83"/>
  <c r="C162" i="83"/>
  <c r="D162" i="83"/>
  <c r="E162" i="83"/>
  <c r="F162" i="83"/>
  <c r="G162" i="83"/>
  <c r="H162" i="83"/>
  <c r="I162" i="83"/>
  <c r="J162" i="83"/>
  <c r="K162" i="83"/>
  <c r="L162" i="83"/>
  <c r="M162" i="83"/>
  <c r="N162" i="83"/>
  <c r="O162" i="83"/>
  <c r="P162" i="83"/>
  <c r="Q162" i="83"/>
  <c r="R162" i="83"/>
  <c r="S162" i="83"/>
  <c r="T162" i="83"/>
  <c r="U162" i="83"/>
  <c r="V162" i="83"/>
  <c r="W162" i="83"/>
  <c r="X162" i="83"/>
  <c r="Y162" i="83"/>
  <c r="Z162" i="83"/>
  <c r="AA162" i="83"/>
  <c r="AB162" i="83"/>
  <c r="AC162" i="83"/>
  <c r="AD162" i="83"/>
  <c r="AE162" i="83"/>
  <c r="AF162" i="83"/>
  <c r="AG162" i="83"/>
  <c r="AH162" i="83"/>
  <c r="AI162" i="83"/>
  <c r="AJ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BX162" i="83"/>
  <c r="C163" i="83"/>
  <c r="D163" i="83"/>
  <c r="E163" i="83"/>
  <c r="F163" i="83"/>
  <c r="G163" i="83"/>
  <c r="H163" i="83"/>
  <c r="I163" i="83"/>
  <c r="J163" i="83"/>
  <c r="K163" i="83"/>
  <c r="L163" i="83"/>
  <c r="M163" i="83"/>
  <c r="N163" i="83"/>
  <c r="O163" i="83"/>
  <c r="P163" i="83"/>
  <c r="Q163" i="83"/>
  <c r="R163" i="83"/>
  <c r="S163" i="83"/>
  <c r="T163" i="83"/>
  <c r="U163" i="83"/>
  <c r="V163" i="83"/>
  <c r="W163" i="83"/>
  <c r="X163" i="83"/>
  <c r="Y163" i="83"/>
  <c r="Z163" i="83"/>
  <c r="AA163" i="83"/>
  <c r="AB163" i="83"/>
  <c r="AC163" i="83"/>
  <c r="AD163" i="83"/>
  <c r="AE163" i="83"/>
  <c r="AF163" i="83"/>
  <c r="AG163" i="83"/>
  <c r="AH163" i="83"/>
  <c r="AI163" i="83"/>
  <c r="AJ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BX163" i="83"/>
  <c r="C164" i="83"/>
  <c r="D164" i="83"/>
  <c r="E164" i="83"/>
  <c r="F164" i="83"/>
  <c r="G164" i="83"/>
  <c r="H164" i="83"/>
  <c r="I164" i="83"/>
  <c r="J164" i="83"/>
  <c r="K164" i="83"/>
  <c r="L164" i="83"/>
  <c r="M164" i="83"/>
  <c r="N164" i="83"/>
  <c r="O164" i="83"/>
  <c r="P164" i="83"/>
  <c r="Q164" i="83"/>
  <c r="R164" i="83"/>
  <c r="S164" i="83"/>
  <c r="T164" i="83"/>
  <c r="U164" i="83"/>
  <c r="V164" i="83"/>
  <c r="X164" i="83"/>
  <c r="Y164" i="83"/>
  <c r="Z164" i="83"/>
  <c r="AA164" i="83"/>
  <c r="AB164" i="83"/>
  <c r="AC164" i="83"/>
  <c r="AD164" i="83"/>
  <c r="AE164" i="83"/>
  <c r="AF164" i="83"/>
  <c r="AG164" i="83"/>
  <c r="AH164" i="83"/>
  <c r="AI164" i="83"/>
  <c r="AJ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BX164" i="83"/>
  <c r="C165" i="83"/>
  <c r="D165" i="83"/>
  <c r="E165" i="83"/>
  <c r="F165" i="83"/>
  <c r="G165" i="83"/>
  <c r="H165" i="83"/>
  <c r="I165" i="83"/>
  <c r="J165" i="83"/>
  <c r="K165" i="83"/>
  <c r="L165" i="83"/>
  <c r="M165" i="83"/>
  <c r="N165" i="83"/>
  <c r="O165" i="83"/>
  <c r="P165" i="83"/>
  <c r="Q165" i="83"/>
  <c r="R165" i="83"/>
  <c r="S165" i="83"/>
  <c r="T165" i="83"/>
  <c r="U165" i="83"/>
  <c r="V165" i="83"/>
  <c r="W165" i="83"/>
  <c r="X165" i="83"/>
  <c r="Y165" i="83"/>
  <c r="Z165" i="83"/>
  <c r="AA165" i="83"/>
  <c r="AB165" i="83"/>
  <c r="AC165" i="83"/>
  <c r="AD165" i="83"/>
  <c r="AE165" i="83"/>
  <c r="AF165" i="83"/>
  <c r="AG165" i="83"/>
  <c r="AH165" i="83"/>
  <c r="AI165" i="83"/>
  <c r="AJ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BX165" i="83"/>
  <c r="C166" i="83"/>
  <c r="D166" i="83"/>
  <c r="E166" i="83"/>
  <c r="F166" i="83"/>
  <c r="G166" i="83"/>
  <c r="H166" i="83"/>
  <c r="I166" i="83"/>
  <c r="J166" i="83"/>
  <c r="K166" i="83"/>
  <c r="L166" i="83"/>
  <c r="M166" i="83"/>
  <c r="N166" i="83"/>
  <c r="O166" i="83"/>
  <c r="P166" i="83"/>
  <c r="Q166" i="83"/>
  <c r="R166" i="83"/>
  <c r="S166" i="83"/>
  <c r="T166" i="83"/>
  <c r="U166" i="83"/>
  <c r="V166" i="83"/>
  <c r="W166" i="83"/>
  <c r="X166" i="83"/>
  <c r="Y166" i="83"/>
  <c r="Z166" i="83"/>
  <c r="AA166" i="83"/>
  <c r="AB166" i="83"/>
  <c r="AC166" i="83"/>
  <c r="AD166" i="83"/>
  <c r="AE166" i="83"/>
  <c r="AF166" i="83"/>
  <c r="AG166" i="83"/>
  <c r="AH166" i="83"/>
  <c r="AI166" i="83"/>
  <c r="AJ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BX166" i="83"/>
  <c r="C167" i="83"/>
  <c r="D167" i="83"/>
  <c r="E167" i="83"/>
  <c r="F167" i="83"/>
  <c r="G167" i="83"/>
  <c r="H167" i="83"/>
  <c r="I167" i="83"/>
  <c r="J167" i="83"/>
  <c r="K167" i="83"/>
  <c r="L167" i="83"/>
  <c r="M167" i="83"/>
  <c r="N167" i="83"/>
  <c r="O167" i="83"/>
  <c r="P167" i="83"/>
  <c r="Q167" i="83"/>
  <c r="R167" i="83"/>
  <c r="S167" i="83"/>
  <c r="T167" i="83"/>
  <c r="U167" i="83"/>
  <c r="V167" i="83"/>
  <c r="W167" i="83"/>
  <c r="X167" i="83"/>
  <c r="Y167" i="83"/>
  <c r="Z167" i="83"/>
  <c r="AA167" i="83"/>
  <c r="AB167" i="83"/>
  <c r="AC167" i="83"/>
  <c r="AD167" i="83"/>
  <c r="AE167" i="83"/>
  <c r="AF167" i="83"/>
  <c r="AG167" i="83"/>
  <c r="AH167" i="83"/>
  <c r="AI167" i="83"/>
  <c r="AJ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BX167" i="83"/>
  <c r="C168" i="83"/>
  <c r="D168" i="83"/>
  <c r="E168" i="83"/>
  <c r="F168" i="83"/>
  <c r="G168" i="83"/>
  <c r="H168" i="83"/>
  <c r="I168" i="83"/>
  <c r="J168" i="83"/>
  <c r="K168" i="83"/>
  <c r="L168" i="83"/>
  <c r="M168" i="83"/>
  <c r="N168" i="83"/>
  <c r="O168" i="83"/>
  <c r="P168" i="83"/>
  <c r="Q168" i="83"/>
  <c r="R168" i="83"/>
  <c r="S168" i="83"/>
  <c r="T168" i="83"/>
  <c r="U168" i="83"/>
  <c r="V168" i="83"/>
  <c r="W168" i="83"/>
  <c r="X168" i="83"/>
  <c r="Y168" i="83"/>
  <c r="Z168" i="83"/>
  <c r="AA168" i="83"/>
  <c r="AB168" i="83"/>
  <c r="AC168" i="83"/>
  <c r="AD168" i="83"/>
  <c r="AE168" i="83"/>
  <c r="AF168" i="83"/>
  <c r="AG168" i="83"/>
  <c r="AH168" i="83"/>
  <c r="AI168" i="83"/>
  <c r="AJ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BX168" i="83"/>
  <c r="C169" i="83"/>
  <c r="D169" i="83"/>
  <c r="E169" i="83"/>
  <c r="F169" i="83"/>
  <c r="G169" i="83"/>
  <c r="H169" i="83"/>
  <c r="I169" i="83"/>
  <c r="J169" i="83"/>
  <c r="K169" i="83"/>
  <c r="L169" i="83"/>
  <c r="M169" i="83"/>
  <c r="N169" i="83"/>
  <c r="O169" i="83"/>
  <c r="P169" i="83"/>
  <c r="Q169" i="83"/>
  <c r="R169" i="83"/>
  <c r="S169" i="83"/>
  <c r="T169" i="83"/>
  <c r="U169" i="83"/>
  <c r="V169" i="83"/>
  <c r="W169" i="83"/>
  <c r="X169" i="83"/>
  <c r="Y169" i="83"/>
  <c r="Z169" i="83"/>
  <c r="AA169" i="83"/>
  <c r="AB169" i="83"/>
  <c r="AC169" i="83"/>
  <c r="AD169" i="83"/>
  <c r="AE169" i="83"/>
  <c r="AF169" i="83"/>
  <c r="AG169" i="83"/>
  <c r="AH169" i="83"/>
  <c r="AI169" i="83"/>
  <c r="AJ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BX169" i="83"/>
  <c r="C170" i="83"/>
  <c r="D170" i="83"/>
  <c r="E170" i="83"/>
  <c r="F170" i="83"/>
  <c r="G170" i="83"/>
  <c r="H170" i="83"/>
  <c r="I170" i="83"/>
  <c r="J170" i="83"/>
  <c r="K170" i="83"/>
  <c r="L170" i="83"/>
  <c r="M170" i="83"/>
  <c r="N170" i="83"/>
  <c r="O170" i="83"/>
  <c r="P170" i="83"/>
  <c r="Q170" i="83"/>
  <c r="R170" i="83"/>
  <c r="S170" i="83"/>
  <c r="T170" i="83"/>
  <c r="U170" i="83"/>
  <c r="V170" i="83"/>
  <c r="W170" i="83"/>
  <c r="X170" i="83"/>
  <c r="Y170" i="83"/>
  <c r="Z170" i="83"/>
  <c r="AA170" i="83"/>
  <c r="AB170" i="83"/>
  <c r="AC170" i="83"/>
  <c r="AD170" i="83"/>
  <c r="AE170" i="83"/>
  <c r="AF170" i="83"/>
  <c r="AG170" i="83"/>
  <c r="AH170" i="83"/>
  <c r="AI170" i="83"/>
  <c r="AJ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BX170" i="83"/>
  <c r="C171" i="83"/>
  <c r="D171" i="83"/>
  <c r="E171" i="83"/>
  <c r="F171" i="83"/>
  <c r="G171" i="83"/>
  <c r="H171" i="83"/>
  <c r="I171" i="83"/>
  <c r="J171" i="83"/>
  <c r="K171" i="83"/>
  <c r="L171" i="83"/>
  <c r="M171" i="83"/>
  <c r="N171" i="83"/>
  <c r="O171" i="83"/>
  <c r="P171" i="83"/>
  <c r="Q171" i="83"/>
  <c r="R171" i="83"/>
  <c r="S171" i="83"/>
  <c r="T171" i="83"/>
  <c r="U171" i="83"/>
  <c r="V171" i="83"/>
  <c r="W171" i="83"/>
  <c r="X171" i="83"/>
  <c r="Y171" i="83"/>
  <c r="Z171" i="83"/>
  <c r="AA171" i="83"/>
  <c r="AB171" i="83"/>
  <c r="AC171" i="83"/>
  <c r="AD171" i="83"/>
  <c r="AE171" i="83"/>
  <c r="AF171" i="83"/>
  <c r="AG171" i="83"/>
  <c r="AH171" i="83"/>
  <c r="AI171" i="83"/>
  <c r="AJ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BX171" i="83"/>
  <c r="C172" i="83"/>
  <c r="D172" i="83"/>
  <c r="E172" i="83"/>
  <c r="F172" i="83"/>
  <c r="G172" i="83"/>
  <c r="H172" i="83"/>
  <c r="I172" i="83"/>
  <c r="J172" i="83"/>
  <c r="K172" i="83"/>
  <c r="L172" i="83"/>
  <c r="M172" i="83"/>
  <c r="N172" i="83"/>
  <c r="O172" i="83"/>
  <c r="P172" i="83"/>
  <c r="Q172" i="83"/>
  <c r="R172" i="83"/>
  <c r="S172" i="83"/>
  <c r="T172" i="83"/>
  <c r="U172" i="83"/>
  <c r="V172" i="83"/>
  <c r="W172" i="83"/>
  <c r="X172" i="83"/>
  <c r="Y172" i="83"/>
  <c r="Z172" i="83"/>
  <c r="AA172" i="83"/>
  <c r="AB172" i="83"/>
  <c r="AC172" i="83"/>
  <c r="AD172" i="83"/>
  <c r="AE172" i="83"/>
  <c r="AF172" i="83"/>
  <c r="AG172" i="83"/>
  <c r="AH172" i="83"/>
  <c r="AI172" i="83"/>
  <c r="AJ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BX172" i="83"/>
  <c r="C173" i="83"/>
  <c r="D173" i="83"/>
  <c r="E173" i="83"/>
  <c r="F173" i="83"/>
  <c r="G173" i="83"/>
  <c r="H173" i="83"/>
  <c r="I173" i="83"/>
  <c r="J173" i="83"/>
  <c r="K173" i="83"/>
  <c r="L173" i="83"/>
  <c r="M173" i="83"/>
  <c r="N173" i="83"/>
  <c r="O173" i="83"/>
  <c r="P173" i="83"/>
  <c r="Q173" i="83"/>
  <c r="R173" i="83"/>
  <c r="S173" i="83"/>
  <c r="T173" i="83"/>
  <c r="U173" i="83"/>
  <c r="V173" i="83"/>
  <c r="W173" i="83"/>
  <c r="X173" i="83"/>
  <c r="Y173" i="83"/>
  <c r="Z173" i="83"/>
  <c r="AA173" i="83"/>
  <c r="AB173" i="83"/>
  <c r="AC173" i="83"/>
  <c r="AD173" i="83"/>
  <c r="AE173" i="83"/>
  <c r="AF173" i="83"/>
  <c r="AG173" i="83"/>
  <c r="AH173" i="83"/>
  <c r="AI173" i="83"/>
  <c r="AJ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BX173" i="83"/>
  <c r="C174" i="83"/>
  <c r="D174" i="83"/>
  <c r="E174" i="83"/>
  <c r="F174" i="83"/>
  <c r="G174" i="83"/>
  <c r="H174" i="83"/>
  <c r="I174" i="83"/>
  <c r="J174" i="83"/>
  <c r="K174" i="83"/>
  <c r="L174" i="83"/>
  <c r="M174" i="83"/>
  <c r="N174" i="83"/>
  <c r="O174" i="83"/>
  <c r="P174" i="83"/>
  <c r="Q174" i="83"/>
  <c r="R174" i="83"/>
  <c r="S174" i="83"/>
  <c r="T174" i="83"/>
  <c r="U174" i="83"/>
  <c r="V174" i="83"/>
  <c r="W174" i="83"/>
  <c r="X174" i="83"/>
  <c r="Y174" i="83"/>
  <c r="Z174" i="83"/>
  <c r="AA174" i="83"/>
  <c r="AB174" i="83"/>
  <c r="AC174" i="83"/>
  <c r="AD174" i="83"/>
  <c r="AE174" i="83"/>
  <c r="AF174" i="83"/>
  <c r="AG174" i="83"/>
  <c r="AH174" i="83"/>
  <c r="AI174" i="83"/>
  <c r="AJ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BX174" i="83"/>
  <c r="C175" i="83"/>
  <c r="D175" i="83"/>
  <c r="E175" i="83"/>
  <c r="F175" i="83"/>
  <c r="G175" i="83"/>
  <c r="H175" i="83"/>
  <c r="I175" i="83"/>
  <c r="J175" i="83"/>
  <c r="K175" i="83"/>
  <c r="L175" i="83"/>
  <c r="M175" i="83"/>
  <c r="N175" i="83"/>
  <c r="O175" i="83"/>
  <c r="P175" i="83"/>
  <c r="Q175" i="83"/>
  <c r="R175" i="83"/>
  <c r="S175" i="83"/>
  <c r="T175" i="83"/>
  <c r="U175" i="83"/>
  <c r="V175" i="83"/>
  <c r="W175" i="83"/>
  <c r="X175" i="83"/>
  <c r="Y175" i="83"/>
  <c r="Z175" i="83"/>
  <c r="AA175" i="83"/>
  <c r="AB175" i="83"/>
  <c r="AC175" i="83"/>
  <c r="AD175" i="83"/>
  <c r="AE175" i="83"/>
  <c r="AF175" i="83"/>
  <c r="AG175" i="83"/>
  <c r="AH175" i="83"/>
  <c r="AI175" i="83"/>
  <c r="AJ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BX175" i="83"/>
  <c r="C176" i="83"/>
  <c r="D176" i="83"/>
  <c r="E176" i="83"/>
  <c r="F176" i="83"/>
  <c r="G176" i="83"/>
  <c r="H176" i="83"/>
  <c r="I176" i="83"/>
  <c r="J176" i="83"/>
  <c r="K176" i="83"/>
  <c r="L176" i="83"/>
  <c r="M176" i="83"/>
  <c r="N176" i="83"/>
  <c r="O176" i="83"/>
  <c r="P176" i="83"/>
  <c r="Q176" i="83"/>
  <c r="R176" i="83"/>
  <c r="S176" i="83"/>
  <c r="T176" i="83"/>
  <c r="U176" i="83"/>
  <c r="V176" i="83"/>
  <c r="W176" i="83"/>
  <c r="X176" i="83"/>
  <c r="Y176" i="83"/>
  <c r="Z176" i="83"/>
  <c r="AA176" i="83"/>
  <c r="AB176" i="83"/>
  <c r="AC176" i="83"/>
  <c r="AD176" i="83"/>
  <c r="AE176" i="83"/>
  <c r="AF176" i="83"/>
  <c r="AG176" i="83"/>
  <c r="AH176" i="83"/>
  <c r="AI176" i="83"/>
  <c r="AJ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BX176" i="83"/>
  <c r="C177" i="83"/>
  <c r="D177" i="83"/>
  <c r="E177" i="83"/>
  <c r="F177" i="83"/>
  <c r="G177" i="83"/>
  <c r="H177" i="83"/>
  <c r="I177" i="83"/>
  <c r="J177" i="83"/>
  <c r="K177" i="83"/>
  <c r="L177" i="83"/>
  <c r="M177" i="83"/>
  <c r="N177" i="83"/>
  <c r="O177" i="83"/>
  <c r="P177" i="83"/>
  <c r="Q177" i="83"/>
  <c r="R177" i="83"/>
  <c r="S177" i="83"/>
  <c r="T177" i="83"/>
  <c r="U177" i="83"/>
  <c r="V177" i="83"/>
  <c r="W177" i="83"/>
  <c r="X177" i="83"/>
  <c r="Y177" i="83"/>
  <c r="Z177" i="83"/>
  <c r="AA177" i="83"/>
  <c r="AB177" i="83"/>
  <c r="AC177" i="83"/>
  <c r="AD177" i="83"/>
  <c r="AE177" i="83"/>
  <c r="AF177" i="83"/>
  <c r="AG177" i="83"/>
  <c r="AH177" i="83"/>
  <c r="AI177" i="83"/>
  <c r="AJ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BX177" i="83"/>
  <c r="C178" i="83"/>
  <c r="D178" i="83"/>
  <c r="E178" i="83"/>
  <c r="F178" i="83"/>
  <c r="G178" i="83"/>
  <c r="H178" i="83"/>
  <c r="I178" i="83"/>
  <c r="J178" i="83"/>
  <c r="K178" i="83"/>
  <c r="L178" i="83"/>
  <c r="M178" i="83"/>
  <c r="N178" i="83"/>
  <c r="O178" i="83"/>
  <c r="P178" i="83"/>
  <c r="Q178" i="83"/>
  <c r="R178" i="83"/>
  <c r="S178" i="83"/>
  <c r="T178" i="83"/>
  <c r="U178" i="83"/>
  <c r="V178" i="83"/>
  <c r="W178" i="83"/>
  <c r="X178" i="83"/>
  <c r="Y178" i="83"/>
  <c r="Z178" i="83"/>
  <c r="AA178" i="83"/>
  <c r="AB178" i="83"/>
  <c r="AC178" i="83"/>
  <c r="AD178" i="83"/>
  <c r="AE178" i="83"/>
  <c r="AF178" i="83"/>
  <c r="AG178" i="83"/>
  <c r="AH178" i="83"/>
  <c r="AI178" i="83"/>
  <c r="AJ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BX178" i="83"/>
  <c r="C179" i="83"/>
  <c r="D179" i="83"/>
  <c r="E179" i="83"/>
  <c r="F179" i="83"/>
  <c r="G179" i="83"/>
  <c r="H179" i="83"/>
  <c r="I179" i="83"/>
  <c r="J179" i="83"/>
  <c r="K179" i="83"/>
  <c r="L179" i="83"/>
  <c r="M179" i="83"/>
  <c r="N179" i="83"/>
  <c r="O179" i="83"/>
  <c r="P179" i="83"/>
  <c r="Q179" i="83"/>
  <c r="R179" i="83"/>
  <c r="S179" i="83"/>
  <c r="T179" i="83"/>
  <c r="U179" i="83"/>
  <c r="V179" i="83"/>
  <c r="W179" i="83"/>
  <c r="X179" i="83"/>
  <c r="Y179" i="83"/>
  <c r="Z179" i="83"/>
  <c r="AA179" i="83"/>
  <c r="AB179" i="83"/>
  <c r="AC179" i="83"/>
  <c r="AD179" i="83"/>
  <c r="AE179" i="83"/>
  <c r="AF179" i="83"/>
  <c r="AG179" i="83"/>
  <c r="AH179" i="83"/>
  <c r="AI179" i="83"/>
  <c r="AJ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BX179" i="83"/>
  <c r="C180" i="83"/>
  <c r="D180" i="83"/>
  <c r="E180" i="83"/>
  <c r="F180" i="83"/>
  <c r="G180" i="83"/>
  <c r="H180" i="83"/>
  <c r="I180" i="83"/>
  <c r="J180" i="83"/>
  <c r="K180" i="83"/>
  <c r="L180" i="83"/>
  <c r="M180" i="83"/>
  <c r="N180" i="83"/>
  <c r="O180" i="83"/>
  <c r="P180" i="83"/>
  <c r="Q180" i="83"/>
  <c r="R180" i="83"/>
  <c r="S180" i="83"/>
  <c r="T180" i="83"/>
  <c r="U180" i="83"/>
  <c r="V180" i="83"/>
  <c r="W180" i="83"/>
  <c r="X180" i="83"/>
  <c r="Y180" i="83"/>
  <c r="Z180" i="83"/>
  <c r="AA180" i="83"/>
  <c r="AB180" i="83"/>
  <c r="AC180" i="83"/>
  <c r="AD180" i="83"/>
  <c r="AE180" i="83"/>
  <c r="AF180" i="83"/>
  <c r="AG180" i="83"/>
  <c r="AH180" i="83"/>
  <c r="AI180" i="83"/>
  <c r="AJ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BX180" i="83"/>
  <c r="C181" i="83"/>
  <c r="D181" i="83"/>
  <c r="E181" i="83"/>
  <c r="F181" i="83"/>
  <c r="G181" i="83"/>
  <c r="H181" i="83"/>
  <c r="I181" i="83"/>
  <c r="J181" i="83"/>
  <c r="K181" i="83"/>
  <c r="L181" i="83"/>
  <c r="M181" i="83"/>
  <c r="N181" i="83"/>
  <c r="O181" i="83"/>
  <c r="P181" i="83"/>
  <c r="Q181" i="83"/>
  <c r="R181" i="83"/>
  <c r="S181" i="83"/>
  <c r="T181" i="83"/>
  <c r="U181" i="83"/>
  <c r="V181" i="83"/>
  <c r="W181" i="83"/>
  <c r="X181" i="83"/>
  <c r="Y181" i="83"/>
  <c r="Z181" i="83"/>
  <c r="AA181" i="83"/>
  <c r="AB181" i="83"/>
  <c r="AC181" i="83"/>
  <c r="AD181" i="83"/>
  <c r="AE181" i="83"/>
  <c r="AF181" i="83"/>
  <c r="AG181" i="83"/>
  <c r="AH181" i="83"/>
  <c r="AI181" i="83"/>
  <c r="AJ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BX181" i="83"/>
  <c r="C182" i="83"/>
  <c r="D182" i="83"/>
  <c r="E182" i="83"/>
  <c r="F182" i="83"/>
  <c r="G182" i="83"/>
  <c r="H182" i="83"/>
  <c r="I182" i="83"/>
  <c r="J182" i="83"/>
  <c r="K182" i="83"/>
  <c r="L182" i="83"/>
  <c r="M182" i="83"/>
  <c r="N182" i="83"/>
  <c r="O182" i="83"/>
  <c r="P182" i="83"/>
  <c r="Q182" i="83"/>
  <c r="R182" i="83"/>
  <c r="S182" i="83"/>
  <c r="T182" i="83"/>
  <c r="U182" i="83"/>
  <c r="V182" i="83"/>
  <c r="W182" i="83"/>
  <c r="X182" i="83"/>
  <c r="Y182" i="83"/>
  <c r="Z182" i="83"/>
  <c r="AA182" i="83"/>
  <c r="AB182" i="83"/>
  <c r="AC182" i="83"/>
  <c r="AD182" i="83"/>
  <c r="AE182" i="83"/>
  <c r="AF182" i="83"/>
  <c r="AG182" i="83"/>
  <c r="AH182" i="83"/>
  <c r="AI182" i="83"/>
  <c r="AJ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BX182" i="83"/>
  <c r="C183" i="83"/>
  <c r="D183" i="83"/>
  <c r="E183" i="83"/>
  <c r="F183" i="83"/>
  <c r="G183" i="83"/>
  <c r="H183" i="83"/>
  <c r="I183" i="83"/>
  <c r="J183" i="83"/>
  <c r="K183" i="83"/>
  <c r="L183" i="83"/>
  <c r="M183" i="83"/>
  <c r="N183" i="83"/>
  <c r="O183" i="83"/>
  <c r="P183" i="83"/>
  <c r="Q183" i="83"/>
  <c r="R183" i="83"/>
  <c r="S183" i="83"/>
  <c r="T183" i="83"/>
  <c r="U183" i="83"/>
  <c r="V183" i="83"/>
  <c r="W183" i="83"/>
  <c r="X183" i="83"/>
  <c r="Y183" i="83"/>
  <c r="Z183" i="83"/>
  <c r="AA183" i="83"/>
  <c r="AB183" i="83"/>
  <c r="AC183" i="83"/>
  <c r="AD183" i="83"/>
  <c r="AE183" i="83"/>
  <c r="AF183" i="83"/>
  <c r="AG183" i="83"/>
  <c r="AH183" i="83"/>
  <c r="AI183" i="83"/>
  <c r="AJ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BX183" i="83"/>
  <c r="C184" i="83"/>
  <c r="D184" i="83"/>
  <c r="E184" i="83"/>
  <c r="F184" i="83"/>
  <c r="G184" i="83"/>
  <c r="H184" i="83"/>
  <c r="I184" i="83"/>
  <c r="J184" i="83"/>
  <c r="K184" i="83"/>
  <c r="L184" i="83"/>
  <c r="M184" i="83"/>
  <c r="N184" i="83"/>
  <c r="O184" i="83"/>
  <c r="P184" i="83"/>
  <c r="Q184" i="83"/>
  <c r="R184" i="83"/>
  <c r="S184" i="83"/>
  <c r="T184" i="83"/>
  <c r="U184" i="83"/>
  <c r="V184" i="83"/>
  <c r="W184" i="83"/>
  <c r="X184" i="83"/>
  <c r="Y184" i="83"/>
  <c r="Z184" i="83"/>
  <c r="AA184" i="83"/>
  <c r="AB184" i="83"/>
  <c r="AC184" i="83"/>
  <c r="AD184" i="83"/>
  <c r="AE184" i="83"/>
  <c r="AF184" i="83"/>
  <c r="AG184" i="83"/>
  <c r="AH184" i="83"/>
  <c r="AI184" i="83"/>
  <c r="AJ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BX184" i="83"/>
  <c r="C185" i="83"/>
  <c r="D185" i="83"/>
  <c r="E185" i="83"/>
  <c r="F185" i="83"/>
  <c r="G185" i="83"/>
  <c r="H185" i="83"/>
  <c r="I185" i="83"/>
  <c r="J185" i="83"/>
  <c r="K185" i="83"/>
  <c r="L185" i="83"/>
  <c r="M185" i="83"/>
  <c r="N185" i="83"/>
  <c r="O185" i="83"/>
  <c r="P185" i="83"/>
  <c r="Q185" i="83"/>
  <c r="R185" i="83"/>
  <c r="S185" i="83"/>
  <c r="T185" i="83"/>
  <c r="U185" i="83"/>
  <c r="V185" i="83"/>
  <c r="W185" i="83"/>
  <c r="X185" i="83"/>
  <c r="Y185" i="83"/>
  <c r="Z185" i="83"/>
  <c r="AA185" i="83"/>
  <c r="AB185" i="83"/>
  <c r="AC185" i="83"/>
  <c r="AD185" i="83"/>
  <c r="AE185" i="83"/>
  <c r="AF185" i="83"/>
  <c r="AG185" i="83"/>
  <c r="AH185" i="83"/>
  <c r="AI185" i="83"/>
  <c r="AJ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BX185" i="83"/>
  <c r="C186" i="83"/>
  <c r="D186" i="83"/>
  <c r="E186" i="83"/>
  <c r="F186" i="83"/>
  <c r="G186" i="83"/>
  <c r="H186" i="83"/>
  <c r="I186" i="83"/>
  <c r="J186" i="83"/>
  <c r="K186" i="83"/>
  <c r="L186" i="83"/>
  <c r="M186" i="83"/>
  <c r="N186" i="83"/>
  <c r="O186" i="83"/>
  <c r="P186" i="83"/>
  <c r="Q186" i="83"/>
  <c r="R186" i="83"/>
  <c r="S186" i="83"/>
  <c r="T186" i="83"/>
  <c r="U186" i="83"/>
  <c r="V186" i="83"/>
  <c r="W186" i="83"/>
  <c r="X186" i="83"/>
  <c r="Y186" i="83"/>
  <c r="Z186" i="83"/>
  <c r="AA186" i="83"/>
  <c r="AB186" i="83"/>
  <c r="AC186" i="83"/>
  <c r="AD186" i="83"/>
  <c r="AE186" i="83"/>
  <c r="AF186" i="83"/>
  <c r="AG186" i="83"/>
  <c r="AH186" i="83"/>
  <c r="AI186" i="83"/>
  <c r="AJ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BX186" i="83"/>
  <c r="C187" i="83"/>
  <c r="D187" i="83"/>
  <c r="E187" i="83"/>
  <c r="F187" i="83"/>
  <c r="G187" i="83"/>
  <c r="H187" i="83"/>
  <c r="I187" i="83"/>
  <c r="J187" i="83"/>
  <c r="K187" i="83"/>
  <c r="L187" i="83"/>
  <c r="M187" i="83"/>
  <c r="N187" i="83"/>
  <c r="O187" i="83"/>
  <c r="P187" i="83"/>
  <c r="Q187" i="83"/>
  <c r="R187" i="83"/>
  <c r="S187" i="83"/>
  <c r="T187" i="83"/>
  <c r="U187" i="83"/>
  <c r="V187" i="83"/>
  <c r="W187" i="83"/>
  <c r="X187" i="83"/>
  <c r="Y187" i="83"/>
  <c r="Z187" i="83"/>
  <c r="AA187" i="83"/>
  <c r="AB187" i="83"/>
  <c r="AC187" i="83"/>
  <c r="AD187" i="83"/>
  <c r="AE187" i="83"/>
  <c r="AF187" i="83"/>
  <c r="AG187" i="83"/>
  <c r="AH187" i="83"/>
  <c r="AI187" i="83"/>
  <c r="AJ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BX187" i="83"/>
  <c r="C188" i="83"/>
  <c r="D188" i="83"/>
  <c r="E188" i="83"/>
  <c r="F188" i="83"/>
  <c r="G188" i="83"/>
  <c r="H188" i="83"/>
  <c r="I188" i="83"/>
  <c r="J188" i="83"/>
  <c r="K188" i="83"/>
  <c r="L188" i="83"/>
  <c r="M188" i="83"/>
  <c r="N188" i="83"/>
  <c r="O188" i="83"/>
  <c r="P188" i="83"/>
  <c r="Q188" i="83"/>
  <c r="R188" i="83"/>
  <c r="S188" i="83"/>
  <c r="T188" i="83"/>
  <c r="U188" i="83"/>
  <c r="V188" i="83"/>
  <c r="W188" i="83"/>
  <c r="X188" i="83"/>
  <c r="Y188" i="83"/>
  <c r="Z188" i="83"/>
  <c r="AA188" i="83"/>
  <c r="AB188" i="83"/>
  <c r="AC188" i="83"/>
  <c r="AD188" i="83"/>
  <c r="AE188" i="83"/>
  <c r="AF188" i="83"/>
  <c r="AG188" i="83"/>
  <c r="AH188" i="83"/>
  <c r="AI188" i="83"/>
  <c r="AJ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BX188" i="83"/>
  <c r="C189" i="83"/>
  <c r="D189" i="83"/>
  <c r="E189" i="83"/>
  <c r="F189" i="83"/>
  <c r="G189" i="83"/>
  <c r="H189" i="83"/>
  <c r="I189" i="83"/>
  <c r="J189" i="83"/>
  <c r="K189" i="83"/>
  <c r="L189" i="83"/>
  <c r="M189" i="83"/>
  <c r="N189" i="83"/>
  <c r="O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BX189" i="83"/>
  <c r="C190" i="83"/>
  <c r="D190" i="83"/>
  <c r="E190" i="83"/>
  <c r="F190" i="83"/>
  <c r="G190" i="83"/>
  <c r="H190" i="83"/>
  <c r="I190" i="83"/>
  <c r="J190" i="83"/>
  <c r="K190" i="83"/>
  <c r="L190" i="83"/>
  <c r="M190" i="83"/>
  <c r="N190" i="83"/>
  <c r="O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BX190" i="83"/>
  <c r="C191" i="83"/>
  <c r="D191" i="83"/>
  <c r="E191" i="83"/>
  <c r="F191" i="83"/>
  <c r="G191" i="83"/>
  <c r="H191" i="83"/>
  <c r="I191" i="83"/>
  <c r="J191" i="83"/>
  <c r="K191" i="83"/>
  <c r="L191" i="83"/>
  <c r="M191" i="83"/>
  <c r="N191" i="83"/>
  <c r="O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BX191" i="83"/>
  <c r="C192" i="83"/>
  <c r="D192" i="83"/>
  <c r="E192" i="83"/>
  <c r="F192" i="83"/>
  <c r="G192" i="83"/>
  <c r="H192" i="83"/>
  <c r="I192" i="83"/>
  <c r="J192" i="83"/>
  <c r="K192" i="83"/>
  <c r="L192" i="83"/>
  <c r="M192" i="83"/>
  <c r="N192" i="83"/>
  <c r="O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BX192" i="83"/>
  <c r="C1" i="83"/>
  <c r="D1" i="83"/>
  <c r="E1" i="83"/>
  <c r="F1" i="83"/>
  <c r="G1" i="83"/>
  <c r="H1" i="83"/>
  <c r="I1" i="83"/>
  <c r="J1" i="83"/>
  <c r="K1" i="83"/>
  <c r="L1" i="83"/>
  <c r="M1" i="83"/>
  <c r="N1" i="83"/>
  <c r="O1" i="83"/>
  <c r="P1" i="83"/>
  <c r="Q1" i="83"/>
  <c r="R1" i="83"/>
  <c r="S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BX1" i="83"/>
  <c r="D2" i="79" l="1"/>
  <c r="E2" i="79"/>
  <c r="F2" i="79"/>
  <c r="G2" i="79"/>
  <c r="H2" i="79"/>
  <c r="I2" i="79"/>
  <c r="J2" i="79"/>
  <c r="K2" i="79"/>
  <c r="L2" i="79"/>
  <c r="M2" i="79"/>
  <c r="N2" i="79"/>
  <c r="O2" i="79"/>
  <c r="P2" i="79"/>
  <c r="Q2" i="79"/>
  <c r="R2" i="79"/>
  <c r="S2" i="79"/>
  <c r="T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CB2" i="79"/>
  <c r="D3" i="79"/>
  <c r="E3" i="79"/>
  <c r="F3" i="79"/>
  <c r="G3" i="79"/>
  <c r="H3" i="79"/>
  <c r="I3" i="79"/>
  <c r="J3" i="79"/>
  <c r="K3" i="79"/>
  <c r="L3" i="79"/>
  <c r="M3" i="79"/>
  <c r="N3" i="79"/>
  <c r="O3" i="79"/>
  <c r="P3" i="79"/>
  <c r="Q3" i="79"/>
  <c r="R3" i="79"/>
  <c r="S3" i="79"/>
  <c r="T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CB3" i="79"/>
  <c r="BX2" i="80" l="1"/>
  <c r="BY2" i="80"/>
  <c r="BZ2" i="80"/>
  <c r="CA2" i="80"/>
  <c r="CB2" i="80"/>
  <c r="BX3" i="80"/>
  <c r="BY3" i="80"/>
  <c r="BZ3" i="80"/>
  <c r="CA3" i="80"/>
  <c r="CB3" i="80"/>
  <c r="BS2" i="80"/>
  <c r="BT2" i="80"/>
  <c r="BU2" i="80"/>
  <c r="BV2" i="80"/>
  <c r="BW2" i="80"/>
  <c r="BS3" i="80"/>
  <c r="BT3" i="80"/>
  <c r="BU3" i="80"/>
  <c r="BV3" i="80"/>
  <c r="BW3" i="80"/>
  <c r="D2" i="80"/>
  <c r="E2" i="80"/>
  <c r="F2" i="80"/>
  <c r="G2" i="80"/>
  <c r="H2" i="80"/>
  <c r="I2" i="80"/>
  <c r="J2" i="80"/>
  <c r="K2" i="80"/>
  <c r="L2" i="80"/>
  <c r="M2" i="80"/>
  <c r="N2" i="80"/>
  <c r="O2" i="80"/>
  <c r="P2" i="80"/>
  <c r="Q2" i="80"/>
  <c r="R2" i="80"/>
  <c r="S2" i="80"/>
  <c r="T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BR2"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C91" i="3" l="1"/>
  <c r="C180" i="3" l="1"/>
  <c r="C122" i="3" l="1"/>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1" i="3"/>
  <c r="C182" i="3"/>
  <c r="C183" i="3"/>
  <c r="C184" i="3"/>
  <c r="C185" i="3"/>
  <c r="C186" i="3"/>
  <c r="C187" i="3"/>
  <c r="C188" i="3"/>
  <c r="C189" i="3"/>
  <c r="C190" i="3"/>
  <c r="C191" i="3"/>
  <c r="C192" i="3"/>
  <c r="C193" i="3"/>
  <c r="C3" i="3"/>
  <c r="CS4" i="75" l="1"/>
  <c r="CT4" i="75"/>
  <c r="CS5" i="75"/>
  <c r="CT5" i="75"/>
  <c r="CS6" i="75"/>
  <c r="CT6" i="75"/>
  <c r="CS7" i="75"/>
  <c r="CT7" i="75"/>
  <c r="CS8" i="75"/>
  <c r="CT8" i="75"/>
  <c r="CS9" i="75"/>
  <c r="CT9" i="75"/>
  <c r="CS10" i="75"/>
  <c r="CT10" i="75"/>
  <c r="CS11" i="75"/>
  <c r="CT11" i="75"/>
  <c r="CS12" i="75"/>
  <c r="CT12" i="75"/>
  <c r="CS13" i="75"/>
  <c r="CT13" i="75"/>
  <c r="CS14" i="75"/>
  <c r="CT14" i="75"/>
  <c r="CS15" i="75"/>
  <c r="CT15" i="75"/>
  <c r="CS16" i="75"/>
  <c r="CT16" i="75"/>
  <c r="CS17" i="75"/>
  <c r="CT17" i="75"/>
  <c r="CS18" i="75"/>
  <c r="CT18" i="75"/>
  <c r="CS19" i="75"/>
  <c r="CT19" i="75"/>
  <c r="CS20" i="75"/>
  <c r="CT20" i="75"/>
  <c r="CS21" i="75"/>
  <c r="CT21" i="75"/>
  <c r="CS22" i="75"/>
  <c r="CT22" i="75"/>
  <c r="CS23" i="75"/>
  <c r="CT23" i="75"/>
  <c r="CS24" i="75"/>
  <c r="CT24" i="75"/>
  <c r="CS25" i="75"/>
  <c r="CT25" i="75"/>
  <c r="CS26" i="75"/>
  <c r="CT26" i="75"/>
  <c r="CS27" i="75"/>
  <c r="CT27" i="75"/>
  <c r="CS28" i="75"/>
  <c r="CT28" i="75"/>
  <c r="CS29" i="75"/>
  <c r="CT29" i="75"/>
  <c r="CS30" i="75"/>
  <c r="CT30" i="75"/>
  <c r="CS31" i="75"/>
  <c r="CT31" i="75"/>
  <c r="CS32" i="75"/>
  <c r="CT32" i="75"/>
  <c r="CS33" i="75"/>
  <c r="CT33" i="75"/>
  <c r="CS34" i="75"/>
  <c r="CT34" i="75"/>
  <c r="CS35" i="75"/>
  <c r="CT35" i="75"/>
  <c r="CS36" i="75"/>
  <c r="CT36" i="75"/>
  <c r="CS37" i="75"/>
  <c r="CT37" i="75"/>
  <c r="CS38" i="75"/>
  <c r="CT38" i="75"/>
  <c r="CS39" i="75"/>
  <c r="CT39" i="75"/>
  <c r="CS40" i="75"/>
  <c r="CT40" i="75"/>
  <c r="CS41" i="75"/>
  <c r="CT41" i="75"/>
  <c r="CS42" i="75"/>
  <c r="CT42" i="75"/>
  <c r="CS43" i="75"/>
  <c r="CT43" i="75"/>
  <c r="CS44" i="75"/>
  <c r="CT44" i="75"/>
  <c r="CS45" i="75"/>
  <c r="CT45" i="75"/>
  <c r="CS46" i="75"/>
  <c r="CT46" i="75"/>
  <c r="CS47" i="75"/>
  <c r="CT47" i="75"/>
  <c r="CS48" i="75"/>
  <c r="CT48" i="75"/>
  <c r="CS49" i="75"/>
  <c r="CT49" i="75"/>
  <c r="CS50" i="75"/>
  <c r="CT50" i="75"/>
  <c r="CS51" i="75"/>
  <c r="CT51" i="75"/>
  <c r="CS52" i="75"/>
  <c r="CT52" i="75"/>
  <c r="CS53" i="75"/>
  <c r="CT53" i="75"/>
  <c r="CS54" i="75"/>
  <c r="CT54" i="75"/>
  <c r="CS55" i="75"/>
  <c r="CT55" i="75"/>
  <c r="CS56" i="75"/>
  <c r="CT56" i="75"/>
  <c r="CS57" i="75"/>
  <c r="CT57" i="75"/>
  <c r="CS58" i="75"/>
  <c r="CT58" i="75"/>
  <c r="CS59" i="75"/>
  <c r="CT59" i="75"/>
  <c r="CS60" i="75"/>
  <c r="CT60" i="75"/>
  <c r="CS61" i="75"/>
  <c r="CT61" i="75"/>
  <c r="CS62" i="75"/>
  <c r="CT62" i="75"/>
  <c r="CS63" i="75"/>
  <c r="CT63" i="75"/>
  <c r="CS64" i="75"/>
  <c r="CT64" i="75"/>
  <c r="CS65" i="75"/>
  <c r="CT65" i="75"/>
  <c r="CS66" i="75"/>
  <c r="CT66" i="75"/>
  <c r="CS67" i="75"/>
  <c r="CT67" i="75"/>
  <c r="CS68" i="75"/>
  <c r="CT68" i="75"/>
  <c r="CS69" i="75"/>
  <c r="CT69" i="75"/>
  <c r="CS70" i="75"/>
  <c r="CT70" i="75"/>
  <c r="CS71" i="75"/>
  <c r="CT71" i="75"/>
  <c r="CS72" i="75"/>
  <c r="CT72" i="75"/>
  <c r="CS73" i="75"/>
  <c r="CT73" i="75"/>
  <c r="CS74" i="75"/>
  <c r="CT74" i="75"/>
  <c r="CS75" i="75"/>
  <c r="CT75" i="75"/>
  <c r="CS76" i="75"/>
  <c r="CT76" i="75"/>
  <c r="CS77" i="75"/>
  <c r="CT77" i="75"/>
  <c r="CS78" i="75"/>
  <c r="CT78" i="75"/>
  <c r="CS79" i="75"/>
  <c r="CT79" i="75"/>
  <c r="CS80" i="75"/>
  <c r="CT80" i="75"/>
  <c r="CS81" i="75"/>
  <c r="CT81" i="75"/>
  <c r="CS82" i="75"/>
  <c r="CT82" i="75"/>
  <c r="CS83" i="75"/>
  <c r="CT83" i="75"/>
  <c r="CS84" i="75"/>
  <c r="CT84" i="75"/>
  <c r="CS85" i="75"/>
  <c r="CT85" i="75"/>
  <c r="CS86" i="75"/>
  <c r="CT86" i="75"/>
  <c r="CS87" i="75"/>
  <c r="CT87" i="75"/>
  <c r="CS88" i="75"/>
  <c r="CT88" i="75"/>
  <c r="CS89" i="75"/>
  <c r="CT89" i="75"/>
  <c r="CS90" i="75"/>
  <c r="CT90" i="75"/>
  <c r="CS91" i="75"/>
  <c r="CT91" i="75"/>
  <c r="CS92" i="75"/>
  <c r="CT92" i="75"/>
  <c r="CS93" i="75"/>
  <c r="CT93" i="75"/>
  <c r="CS94" i="75"/>
  <c r="CT94" i="75"/>
  <c r="CS95" i="75"/>
  <c r="CT95" i="75"/>
  <c r="CS96" i="75"/>
  <c r="CT96" i="75"/>
  <c r="CS97" i="75"/>
  <c r="CT97" i="75"/>
  <c r="CS98" i="75"/>
  <c r="CT98" i="75"/>
  <c r="CS99" i="75"/>
  <c r="CT99" i="75"/>
  <c r="CS100" i="75"/>
  <c r="CT100" i="75"/>
  <c r="CS101" i="75"/>
  <c r="CT101" i="75"/>
  <c r="CS102" i="75"/>
  <c r="CT102" i="75"/>
  <c r="CS103" i="75"/>
  <c r="CT103" i="75"/>
  <c r="CS104" i="75"/>
  <c r="CT104" i="75"/>
  <c r="CS105" i="75"/>
  <c r="CT105" i="75"/>
  <c r="CS106" i="75"/>
  <c r="CT106" i="75"/>
  <c r="CS107" i="75"/>
  <c r="CT107" i="75"/>
  <c r="CS108" i="75"/>
  <c r="CT108" i="75"/>
  <c r="CS109" i="75"/>
  <c r="CT109" i="75"/>
  <c r="CS110" i="75"/>
  <c r="CT110" i="75"/>
  <c r="CS111" i="75"/>
  <c r="CT111" i="75"/>
  <c r="CS112" i="75"/>
  <c r="CT112" i="75"/>
  <c r="CS113" i="75"/>
  <c r="CT113" i="75"/>
  <c r="CS114" i="75"/>
  <c r="CT114" i="75"/>
  <c r="CS115" i="75"/>
  <c r="CT115" i="75"/>
  <c r="CS116" i="75"/>
  <c r="CT116" i="75"/>
  <c r="CS117" i="75"/>
  <c r="CT117" i="75"/>
  <c r="CS118" i="75"/>
  <c r="CT118" i="75"/>
  <c r="CS119" i="75"/>
  <c r="CT119" i="75"/>
  <c r="CS120" i="75"/>
  <c r="CT120" i="75"/>
  <c r="CS121" i="75"/>
  <c r="CT121" i="75"/>
  <c r="CS122" i="75"/>
  <c r="CT122" i="75"/>
  <c r="CS123" i="75"/>
  <c r="CT123" i="75"/>
  <c r="CS124" i="75"/>
  <c r="CT124" i="75"/>
  <c r="CS125" i="75"/>
  <c r="CT125" i="75"/>
  <c r="CS126" i="75"/>
  <c r="CT126" i="75"/>
  <c r="CS127" i="75"/>
  <c r="CT127" i="75"/>
  <c r="CS128" i="75"/>
  <c r="CT128" i="75"/>
  <c r="CS129" i="75"/>
  <c r="CT129" i="75"/>
  <c r="CS130" i="75"/>
  <c r="CT130" i="75"/>
  <c r="CS131" i="75"/>
  <c r="CT131" i="75"/>
  <c r="CS132" i="75"/>
  <c r="CT132" i="75"/>
  <c r="CS133" i="75"/>
  <c r="CT133" i="75"/>
  <c r="CS134" i="75"/>
  <c r="CT134" i="75"/>
  <c r="CS135" i="75"/>
  <c r="CT135" i="75"/>
  <c r="CS136" i="75"/>
  <c r="CT136" i="75"/>
  <c r="CS137" i="75"/>
  <c r="CT137" i="75"/>
  <c r="CS138" i="75"/>
  <c r="CT138" i="75"/>
  <c r="CS139" i="75"/>
  <c r="CT139" i="75"/>
  <c r="CS140" i="75"/>
  <c r="CT140" i="75"/>
  <c r="CS141" i="75"/>
  <c r="CT141" i="75"/>
  <c r="CS142" i="75"/>
  <c r="CT142" i="75"/>
  <c r="CS143" i="75"/>
  <c r="CT143" i="75"/>
  <c r="CS144" i="75"/>
  <c r="CT144" i="75"/>
  <c r="CS145" i="75"/>
  <c r="CT145" i="75"/>
  <c r="CS146" i="75"/>
  <c r="CT146" i="75"/>
  <c r="CS147" i="75"/>
  <c r="CT147" i="75"/>
  <c r="CS148" i="75"/>
  <c r="CT148" i="75"/>
  <c r="CS149" i="75"/>
  <c r="CT149" i="75"/>
  <c r="CS150" i="75"/>
  <c r="CT150" i="75"/>
  <c r="CS151" i="75"/>
  <c r="CT151" i="75"/>
  <c r="CS152" i="75"/>
  <c r="CT152" i="75"/>
  <c r="CS153" i="75"/>
  <c r="CT153" i="75"/>
  <c r="CS154" i="75"/>
  <c r="CT154" i="75"/>
  <c r="CS155" i="75"/>
  <c r="CT155" i="75"/>
  <c r="CS156" i="75"/>
  <c r="CT156" i="75"/>
  <c r="CS157" i="75"/>
  <c r="CT157" i="75"/>
  <c r="CS158" i="75"/>
  <c r="CT158" i="75"/>
  <c r="CS159" i="75"/>
  <c r="CT159" i="75"/>
  <c r="CS160" i="75"/>
  <c r="CT160" i="75"/>
  <c r="CS161" i="75"/>
  <c r="CT161" i="75"/>
  <c r="CS162" i="75"/>
  <c r="CT162" i="75"/>
  <c r="CS163" i="75"/>
  <c r="CT163" i="75"/>
  <c r="CS164" i="75"/>
  <c r="CT164" i="75"/>
  <c r="CS165" i="75"/>
  <c r="CT165" i="75"/>
  <c r="CS166" i="75"/>
  <c r="CT166" i="75"/>
  <c r="CS167" i="75"/>
  <c r="CT167" i="75"/>
  <c r="CS168" i="75"/>
  <c r="CT168" i="75"/>
  <c r="CS169" i="75"/>
  <c r="CT169" i="75"/>
  <c r="CS170" i="75"/>
  <c r="CT170" i="75"/>
  <c r="CS171" i="75"/>
  <c r="CT171" i="75"/>
  <c r="CS172" i="75"/>
  <c r="CT172" i="75"/>
  <c r="CS173" i="75"/>
  <c r="CT173" i="75"/>
  <c r="CS174" i="75"/>
  <c r="CT174" i="75"/>
  <c r="CS175" i="75"/>
  <c r="CT175" i="75"/>
  <c r="CS176" i="75"/>
  <c r="CT176" i="75"/>
  <c r="CS177" i="75"/>
  <c r="CT177" i="75"/>
  <c r="CS178" i="75"/>
  <c r="CT178" i="75"/>
  <c r="CS179" i="75"/>
  <c r="CT179" i="75"/>
  <c r="CS180" i="75"/>
  <c r="CT180" i="75"/>
  <c r="CS181" i="75"/>
  <c r="CT181" i="75"/>
  <c r="CS182" i="75"/>
  <c r="CT182" i="75"/>
  <c r="CS183" i="75"/>
  <c r="CT183" i="75"/>
  <c r="CS184" i="75"/>
  <c r="CT184" i="75"/>
  <c r="CS185" i="75"/>
  <c r="CT185" i="75"/>
  <c r="CS186" i="75"/>
  <c r="CT186" i="75"/>
  <c r="CS187" i="75"/>
  <c r="CT187" i="75"/>
  <c r="CS188" i="75"/>
  <c r="CT188" i="75"/>
  <c r="CS189" i="75"/>
  <c r="CT189" i="75"/>
  <c r="CS190" i="75"/>
  <c r="CT190" i="75"/>
  <c r="CS191" i="75"/>
  <c r="CT191" i="75"/>
  <c r="CS192" i="75"/>
  <c r="CT192" i="75"/>
  <c r="CS193" i="75"/>
  <c r="CT193" i="75"/>
  <c r="CT3" i="75"/>
  <c r="CS3" i="75"/>
  <c r="BE5" i="81" l="1"/>
  <c r="BD4" i="82" s="1"/>
  <c r="BF5" i="81"/>
  <c r="BE6" i="81"/>
  <c r="BD5" i="82" s="1"/>
  <c r="BF6" i="81"/>
  <c r="BE7" i="81"/>
  <c r="BD6" i="82" s="1"/>
  <c r="BF7" i="81"/>
  <c r="BE8" i="81"/>
  <c r="BD7" i="82" s="1"/>
  <c r="BF8" i="81"/>
  <c r="BE9" i="81"/>
  <c r="BD8" i="82" s="1"/>
  <c r="BF9" i="81"/>
  <c r="BE10" i="81"/>
  <c r="BF10" i="81"/>
  <c r="BE11" i="81"/>
  <c r="BD10" i="82" s="1"/>
  <c r="BF11" i="81"/>
  <c r="BE12" i="81"/>
  <c r="BD11" i="82" s="1"/>
  <c r="BF12" i="81"/>
  <c r="BE13" i="81"/>
  <c r="BF13" i="81"/>
  <c r="BE14" i="81"/>
  <c r="BD13" i="82" s="1"/>
  <c r="BF14" i="81"/>
  <c r="BE15" i="81"/>
  <c r="BD14" i="82" s="1"/>
  <c r="BF15" i="81"/>
  <c r="BE16" i="81"/>
  <c r="BF16" i="81"/>
  <c r="BE17" i="81"/>
  <c r="BD16" i="82" s="1"/>
  <c r="BF17" i="81"/>
  <c r="BE18" i="81"/>
  <c r="BD17" i="82" s="1"/>
  <c r="BF18" i="81"/>
  <c r="BE19" i="81"/>
  <c r="BD18" i="82" s="1"/>
  <c r="BF19" i="81"/>
  <c r="BE20" i="81"/>
  <c r="BD19" i="82" s="1"/>
  <c r="BF20" i="81"/>
  <c r="BE21" i="81"/>
  <c r="BD20" i="82" s="1"/>
  <c r="BF21" i="81"/>
  <c r="BE22" i="81"/>
  <c r="BD21" i="82" s="1"/>
  <c r="BF22" i="81"/>
  <c r="BE23" i="81"/>
  <c r="BF23" i="81"/>
  <c r="BE24" i="81"/>
  <c r="BF24" i="81"/>
  <c r="BE25" i="81"/>
  <c r="BD24" i="82" s="1"/>
  <c r="BF25" i="81"/>
  <c r="BE26" i="81"/>
  <c r="BD25" i="82" s="1"/>
  <c r="BF26" i="81"/>
  <c r="BE27" i="81"/>
  <c r="BD26" i="82" s="1"/>
  <c r="BF27" i="81"/>
  <c r="BE28" i="81"/>
  <c r="BD27" i="82" s="1"/>
  <c r="BF28" i="81"/>
  <c r="BE29" i="81"/>
  <c r="BF29" i="81"/>
  <c r="BE30" i="81"/>
  <c r="BF30" i="81"/>
  <c r="BE31" i="81"/>
  <c r="BD30" i="82" s="1"/>
  <c r="BF31" i="81"/>
  <c r="BE32" i="81"/>
  <c r="BD31" i="82" s="1"/>
  <c r="BF32" i="81"/>
  <c r="BE33" i="81"/>
  <c r="BF33" i="81"/>
  <c r="BE34" i="81"/>
  <c r="BD33" i="82" s="1"/>
  <c r="BF34" i="81"/>
  <c r="BE35" i="81"/>
  <c r="BF35" i="81"/>
  <c r="BE36" i="81"/>
  <c r="BF36" i="81"/>
  <c r="BE37" i="81"/>
  <c r="BD36" i="82" s="1"/>
  <c r="BF37" i="81"/>
  <c r="BE38" i="81"/>
  <c r="BD37" i="82" s="1"/>
  <c r="BF38" i="81"/>
  <c r="BE39" i="81"/>
  <c r="BF39" i="81"/>
  <c r="BE40" i="81"/>
  <c r="BD39" i="82" s="1"/>
  <c r="BF40" i="81"/>
  <c r="BE41" i="81"/>
  <c r="BF41" i="81"/>
  <c r="BE42" i="81"/>
  <c r="BF42" i="81"/>
  <c r="BE43" i="81"/>
  <c r="BD42" i="82" s="1"/>
  <c r="BF43" i="81"/>
  <c r="BE44" i="81"/>
  <c r="BF44" i="81"/>
  <c r="BE45" i="81"/>
  <c r="BD44" i="82" s="1"/>
  <c r="BF45" i="81"/>
  <c r="BE46" i="81"/>
  <c r="BD45" i="82" s="1"/>
  <c r="BF46" i="81"/>
  <c r="BE47" i="81"/>
  <c r="BF47" i="81"/>
  <c r="BE48" i="81"/>
  <c r="BD47" i="82" s="1"/>
  <c r="BF48" i="81"/>
  <c r="BE49" i="81"/>
  <c r="BD48" i="82" s="1"/>
  <c r="BF49" i="81"/>
  <c r="BE50" i="81"/>
  <c r="BD49" i="82" s="1"/>
  <c r="BF50" i="81"/>
  <c r="BE51" i="81"/>
  <c r="BD50" i="82" s="1"/>
  <c r="BF51" i="81"/>
  <c r="BE52" i="81"/>
  <c r="BD51" i="82" s="1"/>
  <c r="BF52" i="81"/>
  <c r="BE53" i="81"/>
  <c r="BD52" i="82" s="1"/>
  <c r="BF53" i="81"/>
  <c r="BE54" i="81"/>
  <c r="BF54" i="81"/>
  <c r="BE55" i="81"/>
  <c r="BF55" i="81"/>
  <c r="BE56" i="81"/>
  <c r="BD55" i="82" s="1"/>
  <c r="BF56" i="81"/>
  <c r="BE57" i="81"/>
  <c r="BD56" i="82" s="1"/>
  <c r="BF57" i="81"/>
  <c r="BE58" i="81"/>
  <c r="BD57" i="82" s="1"/>
  <c r="BF58" i="81"/>
  <c r="BE59" i="81"/>
  <c r="BD58" i="82" s="1"/>
  <c r="BF59" i="81"/>
  <c r="BE60" i="81"/>
  <c r="BF60" i="81"/>
  <c r="BE61" i="81"/>
  <c r="BD60" i="82" s="1"/>
  <c r="BF61" i="81"/>
  <c r="BE62" i="81"/>
  <c r="BD61" i="82" s="1"/>
  <c r="BF62" i="81"/>
  <c r="BE63" i="81"/>
  <c r="BD62" i="82" s="1"/>
  <c r="BF63" i="81"/>
  <c r="BE64" i="81"/>
  <c r="BD63" i="82" s="1"/>
  <c r="BF64" i="81"/>
  <c r="BE65" i="81"/>
  <c r="BD64" i="82" s="1"/>
  <c r="BF65" i="81"/>
  <c r="BE66" i="81"/>
  <c r="BF66" i="81"/>
  <c r="BE67" i="81"/>
  <c r="BD66" i="82" s="1"/>
  <c r="BF67" i="81"/>
  <c r="BE68" i="81"/>
  <c r="BF68" i="81"/>
  <c r="BE69" i="81"/>
  <c r="BD68" i="82" s="1"/>
  <c r="BF69" i="81"/>
  <c r="BE70" i="81"/>
  <c r="BD69" i="82" s="1"/>
  <c r="BF70" i="81"/>
  <c r="BE71" i="81"/>
  <c r="BF71" i="81"/>
  <c r="BE72" i="81"/>
  <c r="BD71" i="82" s="1"/>
  <c r="BF72" i="81"/>
  <c r="BE73" i="81"/>
  <c r="BD72" i="82" s="1"/>
  <c r="BF73" i="81"/>
  <c r="BE74" i="81"/>
  <c r="BD73" i="82" s="1"/>
  <c r="BF74" i="81"/>
  <c r="BE75" i="81"/>
  <c r="BF75" i="81"/>
  <c r="BE76" i="81"/>
  <c r="BF76" i="81"/>
  <c r="BE77" i="81"/>
  <c r="BD76" i="82" s="1"/>
  <c r="BF77" i="81"/>
  <c r="BE78" i="81"/>
  <c r="BD77" i="82" s="1"/>
  <c r="BF78" i="81"/>
  <c r="BE79" i="81"/>
  <c r="BF79" i="81"/>
  <c r="BE80" i="81"/>
  <c r="BF80" i="81"/>
  <c r="BE81" i="81"/>
  <c r="BD80" i="82" s="1"/>
  <c r="BF81" i="81"/>
  <c r="BE82" i="81"/>
  <c r="BF82" i="81"/>
  <c r="BE83" i="81"/>
  <c r="BF83" i="81"/>
  <c r="BE84" i="81"/>
  <c r="BD83" i="82" s="1"/>
  <c r="BF84" i="81"/>
  <c r="BE85" i="81"/>
  <c r="BD84" i="82" s="1"/>
  <c r="BF85" i="81"/>
  <c r="BE86" i="81"/>
  <c r="BD85" i="82" s="1"/>
  <c r="BF86" i="81"/>
  <c r="BE87" i="81"/>
  <c r="BD86" i="82" s="1"/>
  <c r="BF87" i="81"/>
  <c r="BE88" i="81"/>
  <c r="BD87" i="82" s="1"/>
  <c r="BF88" i="81"/>
  <c r="BE89" i="81"/>
  <c r="BD88" i="82" s="1"/>
  <c r="BF89" i="81"/>
  <c r="BE90" i="81"/>
  <c r="BF90" i="81"/>
  <c r="BE91" i="81"/>
  <c r="BD90" i="82" s="1"/>
  <c r="BF91" i="81"/>
  <c r="BE92" i="81"/>
  <c r="BD91" i="82" s="1"/>
  <c r="BF92" i="81"/>
  <c r="BE93" i="81"/>
  <c r="BD92" i="82" s="1"/>
  <c r="BF93" i="81"/>
  <c r="BE94" i="81"/>
  <c r="BD93" i="82" s="1"/>
  <c r="BF94" i="81"/>
  <c r="BE95" i="81"/>
  <c r="BD94" i="82" s="1"/>
  <c r="BF95" i="81"/>
  <c r="BE96" i="81"/>
  <c r="BD95" i="82" s="1"/>
  <c r="BF96" i="81"/>
  <c r="BE97" i="81"/>
  <c r="BD96" i="82" s="1"/>
  <c r="BF97" i="81"/>
  <c r="BE98" i="81"/>
  <c r="BF98" i="81"/>
  <c r="BE99" i="81"/>
  <c r="BD98" i="82" s="1"/>
  <c r="BF99" i="81"/>
  <c r="BE100" i="81"/>
  <c r="BD99" i="82" s="1"/>
  <c r="BF100" i="81"/>
  <c r="BE101" i="81"/>
  <c r="BF101" i="81"/>
  <c r="BE102" i="81"/>
  <c r="BD101" i="82" s="1"/>
  <c r="BF102" i="81"/>
  <c r="BE103" i="81"/>
  <c r="BD102" i="82" s="1"/>
  <c r="BF103" i="81"/>
  <c r="BE104" i="81"/>
  <c r="BD103" i="82" s="1"/>
  <c r="BF104" i="81"/>
  <c r="BE105" i="81"/>
  <c r="BF105" i="81"/>
  <c r="BE106" i="81"/>
  <c r="BF106" i="81"/>
  <c r="BE107" i="81"/>
  <c r="BD106" i="82" s="1"/>
  <c r="BF107" i="81"/>
  <c r="BE108" i="81"/>
  <c r="BD107" i="82" s="1"/>
  <c r="BF108" i="81"/>
  <c r="BE109" i="81"/>
  <c r="BF109" i="81"/>
  <c r="BE110" i="81"/>
  <c r="BD109" i="82" s="1"/>
  <c r="BF110" i="81"/>
  <c r="BE111" i="81"/>
  <c r="BD110" i="82" s="1"/>
  <c r="BF111" i="81"/>
  <c r="BE112" i="81"/>
  <c r="BD111" i="82" s="1"/>
  <c r="BF112" i="81"/>
  <c r="BE113" i="81"/>
  <c r="BD112" i="82" s="1"/>
  <c r="BF113" i="81"/>
  <c r="BE114" i="81"/>
  <c r="BF114" i="81"/>
  <c r="BE115" i="81"/>
  <c r="BD114" i="82" s="1"/>
  <c r="BF115" i="81"/>
  <c r="BE116" i="81"/>
  <c r="BD115" i="82" s="1"/>
  <c r="BF116" i="81"/>
  <c r="BE117" i="81"/>
  <c r="BD116" i="82" s="1"/>
  <c r="BF117" i="81"/>
  <c r="BE118" i="81"/>
  <c r="BD117" i="82" s="1"/>
  <c r="BF118" i="81"/>
  <c r="BE119" i="81"/>
  <c r="BD118" i="82" s="1"/>
  <c r="BF119" i="81"/>
  <c r="BE120" i="81"/>
  <c r="BF120" i="81"/>
  <c r="BE121" i="81"/>
  <c r="BF121" i="81"/>
  <c r="BE122" i="81"/>
  <c r="BD121" i="82" s="1"/>
  <c r="BF122" i="81"/>
  <c r="BE123" i="81"/>
  <c r="BD122" i="82" s="1"/>
  <c r="BF123" i="81"/>
  <c r="BE124" i="81"/>
  <c r="BD123" i="82" s="1"/>
  <c r="BF124" i="81"/>
  <c r="BE125" i="81"/>
  <c r="BD124" i="82" s="1"/>
  <c r="BF125" i="81"/>
  <c r="BE126" i="81"/>
  <c r="BD125" i="82" s="1"/>
  <c r="BF126" i="81"/>
  <c r="BE127" i="81"/>
  <c r="BD126" i="82" s="1"/>
  <c r="BF127" i="81"/>
  <c r="BE128" i="81"/>
  <c r="BF128" i="81"/>
  <c r="BE129" i="81"/>
  <c r="BF129" i="81"/>
  <c r="BE130" i="81"/>
  <c r="BF130" i="81"/>
  <c r="BE131" i="81"/>
  <c r="BD130" i="82" s="1"/>
  <c r="BF131" i="81"/>
  <c r="BE132" i="81"/>
  <c r="BD131" i="82" s="1"/>
  <c r="BF132" i="81"/>
  <c r="BE133" i="81"/>
  <c r="BF133" i="81"/>
  <c r="BE134" i="81"/>
  <c r="BD133" i="82" s="1"/>
  <c r="BF134" i="81"/>
  <c r="BE135" i="81"/>
  <c r="BF135" i="81"/>
  <c r="BE136" i="81"/>
  <c r="BD135" i="82" s="1"/>
  <c r="BF136" i="81"/>
  <c r="BE137" i="81"/>
  <c r="BF137" i="81"/>
  <c r="BE138" i="81"/>
  <c r="BD137" i="82" s="1"/>
  <c r="BF138" i="81"/>
  <c r="BE139" i="81"/>
  <c r="BF139" i="81"/>
  <c r="BE140" i="81"/>
  <c r="BF140" i="81"/>
  <c r="BE141" i="81"/>
  <c r="BD140" i="82" s="1"/>
  <c r="BF141" i="81"/>
  <c r="BE142" i="81"/>
  <c r="BD141" i="82" s="1"/>
  <c r="BF142" i="81"/>
  <c r="BE143" i="81"/>
  <c r="BD142" i="82" s="1"/>
  <c r="BF143" i="81"/>
  <c r="BE144" i="81"/>
  <c r="BD143" i="82" s="1"/>
  <c r="BF144" i="81"/>
  <c r="BE145" i="81"/>
  <c r="BF145" i="81"/>
  <c r="BE146" i="81"/>
  <c r="BD145" i="82" s="1"/>
  <c r="BF146" i="81"/>
  <c r="BE147" i="81"/>
  <c r="BD146" i="82" s="1"/>
  <c r="BF147" i="81"/>
  <c r="BE148" i="81"/>
  <c r="BD147" i="82" s="1"/>
  <c r="BF148" i="81"/>
  <c r="BE149" i="81"/>
  <c r="BD148" i="82" s="1"/>
  <c r="BF149" i="81"/>
  <c r="BE150" i="81"/>
  <c r="BD149" i="82" s="1"/>
  <c r="BF150" i="81"/>
  <c r="BE151" i="81"/>
  <c r="BD150" i="82" s="1"/>
  <c r="BF151" i="81"/>
  <c r="BE152" i="81"/>
  <c r="BD151" i="82" s="1"/>
  <c r="BF152" i="81"/>
  <c r="BE153" i="81"/>
  <c r="BF153" i="81"/>
  <c r="BE154" i="81"/>
  <c r="BD153" i="82" s="1"/>
  <c r="BF154" i="81"/>
  <c r="BE155" i="81"/>
  <c r="BD154" i="82" s="1"/>
  <c r="BF155" i="81"/>
  <c r="BE156" i="81"/>
  <c r="BD155" i="82" s="1"/>
  <c r="BF156" i="81"/>
  <c r="BE157" i="81"/>
  <c r="BD156" i="82" s="1"/>
  <c r="BF157" i="81"/>
  <c r="BE158" i="81"/>
  <c r="BD157" i="82" s="1"/>
  <c r="BF158" i="81"/>
  <c r="BE159" i="81"/>
  <c r="BD158" i="82" s="1"/>
  <c r="BF159" i="81"/>
  <c r="BE160" i="81"/>
  <c r="BD159" i="82" s="1"/>
  <c r="BF160" i="81"/>
  <c r="BE161" i="81"/>
  <c r="BF161" i="81"/>
  <c r="BE162" i="81"/>
  <c r="BF162" i="81"/>
  <c r="BE163" i="81"/>
  <c r="BF163" i="81"/>
  <c r="BE164" i="81"/>
  <c r="BD163" i="82" s="1"/>
  <c r="BF164" i="81"/>
  <c r="BE165" i="81"/>
  <c r="BF165" i="81"/>
  <c r="BE166" i="81"/>
  <c r="BF166" i="81"/>
  <c r="BE167" i="81"/>
  <c r="BD166" i="82" s="1"/>
  <c r="BF167" i="81"/>
  <c r="BE168" i="81"/>
  <c r="BD167" i="82" s="1"/>
  <c r="BF168" i="81"/>
  <c r="BE169" i="81"/>
  <c r="BD168" i="82" s="1"/>
  <c r="BF169" i="81"/>
  <c r="BE170" i="81"/>
  <c r="BF170" i="81"/>
  <c r="BE171" i="81"/>
  <c r="BD170" i="82" s="1"/>
  <c r="BF171" i="81"/>
  <c r="BE172" i="81"/>
  <c r="BD171" i="82" s="1"/>
  <c r="BF172" i="81"/>
  <c r="BE173" i="81"/>
  <c r="BF173" i="81"/>
  <c r="BE174" i="81"/>
  <c r="BD173" i="82" s="1"/>
  <c r="BF174" i="81"/>
  <c r="BE175" i="81"/>
  <c r="BF175" i="81"/>
  <c r="BE176" i="81"/>
  <c r="BD175" i="82" s="1"/>
  <c r="BF176" i="81"/>
  <c r="BE177" i="81"/>
  <c r="BD176" i="82" s="1"/>
  <c r="BF177" i="81"/>
  <c r="BE178" i="81"/>
  <c r="BF178" i="81"/>
  <c r="BE179" i="81"/>
  <c r="BF179" i="81"/>
  <c r="BE180" i="81"/>
  <c r="BD179" i="82" s="1"/>
  <c r="BF180" i="81"/>
  <c r="BE181" i="81"/>
  <c r="BD180" i="82" s="1"/>
  <c r="BF181" i="81"/>
  <c r="BE182" i="81"/>
  <c r="BF182" i="81"/>
  <c r="BE183" i="81"/>
  <c r="BF183" i="81"/>
  <c r="BE184" i="81"/>
  <c r="BD183" i="82" s="1"/>
  <c r="BF184" i="81"/>
  <c r="BE185" i="81"/>
  <c r="BD184" i="82" s="1"/>
  <c r="BF185" i="81"/>
  <c r="BE186" i="81"/>
  <c r="BD185" i="82" s="1"/>
  <c r="BF186" i="81"/>
  <c r="BE187" i="81"/>
  <c r="BD186" i="82" s="1"/>
  <c r="BF187" i="81"/>
  <c r="BE188" i="81"/>
  <c r="BD187" i="82" s="1"/>
  <c r="BF188" i="81"/>
  <c r="BE189" i="81"/>
  <c r="BD188" i="82" s="1"/>
  <c r="BF189" i="81"/>
  <c r="BE190" i="81"/>
  <c r="BD189" i="82" s="1"/>
  <c r="BF190" i="81"/>
  <c r="BE191" i="81"/>
  <c r="BD190" i="82" s="1"/>
  <c r="BF191" i="81"/>
  <c r="BE192" i="81"/>
  <c r="BF192" i="81"/>
  <c r="BE193" i="81"/>
  <c r="BD192" i="82" s="1"/>
  <c r="BF193" i="81"/>
  <c r="BE194" i="81"/>
  <c r="BD193" i="82" s="1"/>
  <c r="BF194" i="81"/>
  <c r="BF4" i="81"/>
  <c r="BE4" i="81"/>
  <c r="C1" i="82" l="1"/>
  <c r="D1" i="82"/>
  <c r="E1" i="82"/>
  <c r="F1" i="82"/>
  <c r="G1" i="82"/>
  <c r="H1" i="82"/>
  <c r="I1" i="82"/>
  <c r="J1" i="82"/>
  <c r="K1" i="82"/>
  <c r="L1" i="82"/>
  <c r="M1" i="82"/>
  <c r="N1" i="82"/>
  <c r="O1" i="82"/>
  <c r="P1" i="82"/>
  <c r="Q1" i="82"/>
  <c r="R1" i="82"/>
  <c r="S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BX1" i="82"/>
  <c r="Z4" i="3" l="1"/>
  <c r="Z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3" i="3"/>
  <c r="B1" i="83" l="1"/>
  <c r="B1" i="82"/>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N4" i="81"/>
  <c r="AO4" i="81"/>
  <c r="AP4" i="81"/>
  <c r="AQ4" i="81"/>
  <c r="AR4" i="81"/>
  <c r="AS4" i="81"/>
  <c r="AT4" i="81"/>
  <c r="AU4" i="81"/>
  <c r="AV4" i="81"/>
  <c r="AW4" i="81"/>
  <c r="AX4" i="81"/>
  <c r="AY4" i="81"/>
  <c r="AZ4" i="81"/>
  <c r="BA4" i="81"/>
  <c r="AZ3" i="82" s="1"/>
  <c r="BB4" i="81"/>
  <c r="BC4" i="81"/>
  <c r="BD4" i="81"/>
  <c r="BH4" i="81"/>
  <c r="BI4" i="81"/>
  <c r="BJ4" i="81"/>
  <c r="BK4" i="81"/>
  <c r="BL4" i="81"/>
  <c r="BM4" i="81"/>
  <c r="BN4" i="81"/>
  <c r="BO4" i="81"/>
  <c r="BP4" i="81"/>
  <c r="BQ4" i="81"/>
  <c r="BR4" i="81"/>
  <c r="BS4" i="81"/>
  <c r="BT4" i="81"/>
  <c r="BU4" i="81"/>
  <c r="BV4" i="81"/>
  <c r="BW4" i="81"/>
  <c r="BX4" i="81"/>
  <c r="BY4" i="81"/>
  <c r="BZ4" i="81"/>
  <c r="CA4" i="81"/>
  <c r="CB4" i="81"/>
  <c r="D5" i="81"/>
  <c r="E5" i="81"/>
  <c r="F5" i="81"/>
  <c r="G5" i="81"/>
  <c r="H5" i="81"/>
  <c r="I5" i="81"/>
  <c r="J5" i="81"/>
  <c r="K5" i="81"/>
  <c r="L5" i="81"/>
  <c r="M5" i="81"/>
  <c r="N5" i="81"/>
  <c r="O5" i="81"/>
  <c r="P5" i="81"/>
  <c r="Q5" i="81"/>
  <c r="R5" i="81"/>
  <c r="S5" i="81"/>
  <c r="T5" i="81"/>
  <c r="U5" i="81"/>
  <c r="V5" i="81"/>
  <c r="W5" i="81"/>
  <c r="X5" i="81"/>
  <c r="Y5" i="81"/>
  <c r="Z5" i="81"/>
  <c r="AA5" i="81"/>
  <c r="AB5" i="81"/>
  <c r="AC5" i="81"/>
  <c r="AB4" i="82" s="1"/>
  <c r="AD5" i="81"/>
  <c r="AE5" i="81"/>
  <c r="AF5" i="81"/>
  <c r="AE4" i="82" s="1"/>
  <c r="AG5" i="81"/>
  <c r="AH5" i="81"/>
  <c r="AI5" i="81"/>
  <c r="AJ5" i="81"/>
  <c r="AK5" i="81"/>
  <c r="AL5" i="81"/>
  <c r="AN5" i="81"/>
  <c r="AO5" i="81"/>
  <c r="AP5" i="81"/>
  <c r="AQ5" i="81"/>
  <c r="AR5" i="81"/>
  <c r="AS5" i="81"/>
  <c r="AT5" i="81"/>
  <c r="AU5" i="81"/>
  <c r="AV5" i="81"/>
  <c r="AW5" i="81"/>
  <c r="AX5" i="81"/>
  <c r="AW4" i="82" s="1"/>
  <c r="AY5" i="81"/>
  <c r="AZ5" i="81"/>
  <c r="BA5" i="81"/>
  <c r="BB5" i="81"/>
  <c r="BC5" i="81"/>
  <c r="BD5" i="81"/>
  <c r="BH5" i="81"/>
  <c r="BI5" i="81"/>
  <c r="BJ5" i="81"/>
  <c r="BI4" i="82" s="1"/>
  <c r="BK5" i="81"/>
  <c r="BL5" i="81"/>
  <c r="BM5" i="81"/>
  <c r="BN5" i="81"/>
  <c r="BO5" i="81"/>
  <c r="BP5" i="81"/>
  <c r="BQ5" i="81"/>
  <c r="BR5" i="81"/>
  <c r="BS5" i="81"/>
  <c r="BT5" i="81"/>
  <c r="BU5" i="81"/>
  <c r="BV5" i="81"/>
  <c r="BW5" i="81"/>
  <c r="BX5" i="81"/>
  <c r="BY5" i="81"/>
  <c r="BZ5" i="81"/>
  <c r="CA5" i="81"/>
  <c r="CB5" i="81"/>
  <c r="D6" i="81"/>
  <c r="E6" i="81"/>
  <c r="F6" i="81"/>
  <c r="G6" i="81"/>
  <c r="H6" i="81"/>
  <c r="I6" i="81"/>
  <c r="J6" i="81"/>
  <c r="K6" i="81"/>
  <c r="L6" i="81"/>
  <c r="M6" i="81"/>
  <c r="N6" i="81"/>
  <c r="O6" i="81"/>
  <c r="P6" i="81"/>
  <c r="Q6" i="81"/>
  <c r="R6" i="81"/>
  <c r="S6" i="81"/>
  <c r="T6" i="81"/>
  <c r="U6" i="81"/>
  <c r="V6" i="81"/>
  <c r="W6" i="81"/>
  <c r="X6" i="81"/>
  <c r="Y6" i="81"/>
  <c r="Z6" i="81"/>
  <c r="AA6" i="81"/>
  <c r="Z5" i="82" s="1"/>
  <c r="AB6" i="81"/>
  <c r="AC6" i="81"/>
  <c r="AD6" i="81"/>
  <c r="AE6" i="81"/>
  <c r="AF6" i="81"/>
  <c r="AE5" i="82" s="1"/>
  <c r="AG6" i="81"/>
  <c r="AH6" i="81"/>
  <c r="AI6" i="81"/>
  <c r="AJ6" i="81"/>
  <c r="AK6" i="81"/>
  <c r="AL6" i="81"/>
  <c r="AN6" i="81"/>
  <c r="AO6" i="81"/>
  <c r="AP6" i="81"/>
  <c r="AQ6" i="81"/>
  <c r="AR6" i="81"/>
  <c r="AS6" i="81"/>
  <c r="AT6" i="81"/>
  <c r="AU6" i="81"/>
  <c r="AV6" i="81"/>
  <c r="AW6" i="81"/>
  <c r="AX6" i="81"/>
  <c r="AY6" i="81"/>
  <c r="AZ6" i="81"/>
  <c r="BA6" i="81"/>
  <c r="BB6" i="81"/>
  <c r="BC6" i="81"/>
  <c r="BD6" i="81"/>
  <c r="BH6" i="81"/>
  <c r="BI6" i="81"/>
  <c r="BJ6" i="81"/>
  <c r="BK6" i="81"/>
  <c r="BL6" i="81"/>
  <c r="BM6" i="81"/>
  <c r="BN6" i="81"/>
  <c r="BO6" i="81"/>
  <c r="BP6" i="81"/>
  <c r="BQ6" i="81"/>
  <c r="BR6" i="81"/>
  <c r="BS6" i="81"/>
  <c r="BT6" i="81"/>
  <c r="BU6" i="81"/>
  <c r="BV6" i="81"/>
  <c r="BW6" i="81"/>
  <c r="BX6" i="81"/>
  <c r="BY6" i="81"/>
  <c r="BZ6" i="81"/>
  <c r="CA6" i="81"/>
  <c r="CB6" i="81"/>
  <c r="D7" i="81"/>
  <c r="E7" i="81"/>
  <c r="F7" i="81"/>
  <c r="G7" i="81"/>
  <c r="H7" i="81"/>
  <c r="I7" i="81"/>
  <c r="J7" i="81"/>
  <c r="K7" i="81"/>
  <c r="L7" i="81"/>
  <c r="M7" i="81"/>
  <c r="N7" i="81"/>
  <c r="O7" i="81"/>
  <c r="P7" i="81"/>
  <c r="Q7" i="81"/>
  <c r="R7" i="81"/>
  <c r="S7" i="81"/>
  <c r="T7" i="81"/>
  <c r="U7" i="81"/>
  <c r="V7" i="81"/>
  <c r="W7" i="81"/>
  <c r="X7" i="81"/>
  <c r="Y7" i="81"/>
  <c r="Z7" i="81"/>
  <c r="AA7" i="81"/>
  <c r="AB7" i="81"/>
  <c r="AC7" i="81"/>
  <c r="AD7" i="81"/>
  <c r="AE7" i="81"/>
  <c r="AF7" i="81"/>
  <c r="AG7" i="81"/>
  <c r="AH7" i="81"/>
  <c r="AI7" i="81"/>
  <c r="AJ7" i="81"/>
  <c r="AK7" i="81"/>
  <c r="AL7" i="81"/>
  <c r="AN7" i="81"/>
  <c r="AO7" i="81"/>
  <c r="AP7" i="81"/>
  <c r="AQ7" i="81"/>
  <c r="AR7" i="81"/>
  <c r="AS7" i="81"/>
  <c r="AT7" i="81"/>
  <c r="AU7" i="81"/>
  <c r="AV7" i="81"/>
  <c r="AW7" i="81"/>
  <c r="AX7" i="81"/>
  <c r="AY7" i="81"/>
  <c r="AZ7" i="81"/>
  <c r="BA7" i="81"/>
  <c r="BB7" i="81"/>
  <c r="BC7" i="81"/>
  <c r="BD7" i="81"/>
  <c r="BH7" i="81"/>
  <c r="BI7" i="81"/>
  <c r="BJ7" i="81"/>
  <c r="BK7" i="81"/>
  <c r="BL7" i="81"/>
  <c r="BM7" i="81"/>
  <c r="BN7" i="81"/>
  <c r="BO7" i="81"/>
  <c r="BP7" i="81"/>
  <c r="BQ7" i="81"/>
  <c r="BR7" i="81"/>
  <c r="BS7" i="81"/>
  <c r="BT7" i="81"/>
  <c r="BU7" i="81"/>
  <c r="BV7" i="81"/>
  <c r="BW7" i="81"/>
  <c r="BX7" i="81"/>
  <c r="BY7" i="81"/>
  <c r="BZ7" i="81"/>
  <c r="CA7" i="81"/>
  <c r="CB7" i="81"/>
  <c r="D8" i="81"/>
  <c r="E8" i="81"/>
  <c r="F8" i="81"/>
  <c r="G8" i="81"/>
  <c r="H8" i="81"/>
  <c r="I8" i="81"/>
  <c r="J8" i="81"/>
  <c r="K8" i="81"/>
  <c r="L8" i="81"/>
  <c r="M8" i="81"/>
  <c r="N8" i="81"/>
  <c r="O8" i="81"/>
  <c r="P8" i="81"/>
  <c r="Q8" i="81"/>
  <c r="R8" i="81"/>
  <c r="S8" i="81"/>
  <c r="T8" i="81"/>
  <c r="U8" i="81"/>
  <c r="V8" i="81"/>
  <c r="W8" i="81"/>
  <c r="X8" i="81"/>
  <c r="Y8" i="81"/>
  <c r="Z8" i="81"/>
  <c r="AA8" i="81"/>
  <c r="Z7" i="82" s="1"/>
  <c r="AB8" i="81"/>
  <c r="AC8" i="81"/>
  <c r="AB7" i="82" s="1"/>
  <c r="AD8" i="81"/>
  <c r="AE8" i="81"/>
  <c r="AF8" i="81"/>
  <c r="AE7" i="82" s="1"/>
  <c r="AG8" i="81"/>
  <c r="AH8" i="81"/>
  <c r="AI8" i="81"/>
  <c r="AJ8" i="81"/>
  <c r="AK8" i="81"/>
  <c r="AL8" i="81"/>
  <c r="AL7" i="82"/>
  <c r="AN8" i="81"/>
  <c r="AO8" i="81"/>
  <c r="AP8" i="81"/>
  <c r="AQ8" i="81"/>
  <c r="AR8" i="81"/>
  <c r="AS8" i="81"/>
  <c r="AT8" i="81"/>
  <c r="AS7" i="82" s="1"/>
  <c r="AU8" i="81"/>
  <c r="AV8" i="81"/>
  <c r="AU7" i="82" s="1"/>
  <c r="AW8" i="81"/>
  <c r="AX8" i="81"/>
  <c r="AW7" i="82" s="1"/>
  <c r="AY8" i="81"/>
  <c r="AZ8" i="81"/>
  <c r="AY7" i="82" s="1"/>
  <c r="BA8" i="81"/>
  <c r="AZ7" i="82" s="1"/>
  <c r="BB8" i="81"/>
  <c r="BC8" i="81"/>
  <c r="BD8" i="81"/>
  <c r="BH8" i="81"/>
  <c r="BI8" i="81"/>
  <c r="BJ8" i="81"/>
  <c r="BK8" i="81"/>
  <c r="BL8" i="81"/>
  <c r="BK7" i="82" s="1"/>
  <c r="BM8" i="81"/>
  <c r="BN8" i="81"/>
  <c r="BO8" i="81"/>
  <c r="BP8" i="81"/>
  <c r="BQ8" i="81"/>
  <c r="BR8" i="81"/>
  <c r="BS8" i="81"/>
  <c r="BT8" i="81"/>
  <c r="BU8" i="81"/>
  <c r="BV8" i="81"/>
  <c r="BW8" i="81"/>
  <c r="BV7" i="82" s="1"/>
  <c r="BX8" i="81"/>
  <c r="BY8" i="81"/>
  <c r="BZ8" i="81"/>
  <c r="CA8" i="81"/>
  <c r="CB8" i="81"/>
  <c r="D9" i="81"/>
  <c r="E9" i="81"/>
  <c r="F9" i="81"/>
  <c r="G9" i="81"/>
  <c r="H9" i="81"/>
  <c r="I9" i="81"/>
  <c r="J9" i="81"/>
  <c r="K9" i="81"/>
  <c r="L9" i="81"/>
  <c r="M9" i="81"/>
  <c r="N9" i="81"/>
  <c r="O9" i="81"/>
  <c r="P9" i="81"/>
  <c r="Q9" i="81"/>
  <c r="R9" i="81"/>
  <c r="S9" i="81"/>
  <c r="T9" i="81"/>
  <c r="U9" i="81"/>
  <c r="V9" i="81"/>
  <c r="W9" i="81"/>
  <c r="X9" i="81"/>
  <c r="Y9" i="81"/>
  <c r="Z9" i="81"/>
  <c r="AA9" i="81"/>
  <c r="AB9" i="81"/>
  <c r="AC9" i="81"/>
  <c r="AB8" i="82" s="1"/>
  <c r="AD9" i="81"/>
  <c r="AE9" i="81"/>
  <c r="AF9" i="81"/>
  <c r="AG9" i="81"/>
  <c r="AH9" i="81"/>
  <c r="AI9" i="81"/>
  <c r="AJ9" i="81"/>
  <c r="AK9" i="81"/>
  <c r="AL9" i="81"/>
  <c r="AL8" i="82"/>
  <c r="AN9" i="81"/>
  <c r="AO9" i="81"/>
  <c r="AP9" i="81"/>
  <c r="AQ9" i="81"/>
  <c r="AR9" i="81"/>
  <c r="AS9" i="81"/>
  <c r="AT9" i="81"/>
  <c r="AU9" i="81"/>
  <c r="AV9" i="81"/>
  <c r="AW9" i="81"/>
  <c r="AX9" i="81"/>
  <c r="AY9" i="81"/>
  <c r="AZ9" i="81"/>
  <c r="BA9" i="81"/>
  <c r="BB9" i="81"/>
  <c r="BC9" i="81"/>
  <c r="BD9" i="81"/>
  <c r="BH9" i="81"/>
  <c r="BI9" i="81"/>
  <c r="BJ9" i="81"/>
  <c r="BK9" i="81"/>
  <c r="BL9" i="81"/>
  <c r="BM9" i="81"/>
  <c r="BN9" i="81"/>
  <c r="BO9" i="81"/>
  <c r="BP9" i="81"/>
  <c r="BQ9" i="81"/>
  <c r="BR9" i="81"/>
  <c r="BS9" i="81"/>
  <c r="BT9" i="81"/>
  <c r="BU9" i="81"/>
  <c r="BV9" i="81"/>
  <c r="BW9" i="81"/>
  <c r="BX9" i="81"/>
  <c r="BY9" i="81"/>
  <c r="BZ9" i="81"/>
  <c r="CA9" i="81"/>
  <c r="CB9" i="81"/>
  <c r="D10" i="81"/>
  <c r="E10" i="81"/>
  <c r="F10" i="81"/>
  <c r="G10" i="81"/>
  <c r="H10" i="81"/>
  <c r="I10" i="81"/>
  <c r="J10" i="81"/>
  <c r="K10" i="81"/>
  <c r="L10" i="81"/>
  <c r="M10" i="81"/>
  <c r="N10" i="81"/>
  <c r="O10" i="81"/>
  <c r="P10" i="81"/>
  <c r="Q10" i="81"/>
  <c r="R10" i="81"/>
  <c r="S10" i="81"/>
  <c r="T10" i="81"/>
  <c r="U10" i="81"/>
  <c r="V10" i="81"/>
  <c r="W10" i="81"/>
  <c r="X10" i="81"/>
  <c r="Y10" i="81"/>
  <c r="Z10" i="81"/>
  <c r="AA10" i="81"/>
  <c r="AB10" i="81"/>
  <c r="AC10" i="81"/>
  <c r="AD10" i="81"/>
  <c r="AE10" i="81"/>
  <c r="AF10" i="81"/>
  <c r="AG10" i="81"/>
  <c r="AH10" i="81"/>
  <c r="AI10" i="81"/>
  <c r="AJ10" i="81"/>
  <c r="AK10" i="81"/>
  <c r="AL10" i="81"/>
  <c r="AN10" i="81"/>
  <c r="AO10" i="81"/>
  <c r="AP10" i="81"/>
  <c r="AQ10" i="81"/>
  <c r="AR10" i="81"/>
  <c r="AS10" i="81"/>
  <c r="AT10" i="81"/>
  <c r="AU10" i="81"/>
  <c r="AV10" i="81"/>
  <c r="AW10" i="81"/>
  <c r="AX10" i="81"/>
  <c r="AY10" i="81"/>
  <c r="AZ10" i="81"/>
  <c r="BA10" i="81"/>
  <c r="BB10" i="81"/>
  <c r="BC10" i="81"/>
  <c r="BD10" i="81"/>
  <c r="BH10" i="81"/>
  <c r="BI10" i="81"/>
  <c r="BJ10" i="81"/>
  <c r="BK10" i="81"/>
  <c r="BL10" i="81"/>
  <c r="BM10" i="81"/>
  <c r="BN10" i="81"/>
  <c r="BO10" i="81"/>
  <c r="BP10" i="81"/>
  <c r="BQ10" i="81"/>
  <c r="BR10" i="81"/>
  <c r="BS10" i="81"/>
  <c r="BT10" i="81"/>
  <c r="BU10" i="81"/>
  <c r="BV10" i="81"/>
  <c r="BW10" i="81"/>
  <c r="BX10" i="81"/>
  <c r="BY10" i="81"/>
  <c r="BZ10" i="81"/>
  <c r="CA10" i="81"/>
  <c r="CB10" i="81"/>
  <c r="D11" i="81"/>
  <c r="E11" i="81"/>
  <c r="F11" i="81"/>
  <c r="G11" i="81"/>
  <c r="H11" i="81"/>
  <c r="I11" i="81"/>
  <c r="J11" i="81"/>
  <c r="K11" i="81"/>
  <c r="L11" i="81"/>
  <c r="M11" i="81"/>
  <c r="N11" i="81"/>
  <c r="O11" i="81"/>
  <c r="P11" i="81"/>
  <c r="Q11" i="81"/>
  <c r="R11" i="81"/>
  <c r="S11" i="81"/>
  <c r="T11" i="81"/>
  <c r="U11" i="81"/>
  <c r="V11" i="81"/>
  <c r="W11" i="81"/>
  <c r="X11" i="81"/>
  <c r="Y11" i="81"/>
  <c r="Z11" i="81"/>
  <c r="AA11" i="81"/>
  <c r="AB11" i="81"/>
  <c r="AC11" i="81"/>
  <c r="AB10" i="82" s="1"/>
  <c r="AD11" i="81"/>
  <c r="AE11" i="81"/>
  <c r="AF11" i="81"/>
  <c r="AE10" i="82" s="1"/>
  <c r="AG11" i="81"/>
  <c r="AH11" i="81"/>
  <c r="AI11" i="81"/>
  <c r="AJ11" i="81"/>
  <c r="AK11" i="81"/>
  <c r="AL11" i="81"/>
  <c r="AL10" i="82"/>
  <c r="AN11" i="81"/>
  <c r="AO11" i="81"/>
  <c r="AP11" i="81"/>
  <c r="AQ11" i="81"/>
  <c r="AP10" i="82" s="1"/>
  <c r="AR11" i="81"/>
  <c r="AS11" i="81"/>
  <c r="AT11" i="81"/>
  <c r="AU11" i="81"/>
  <c r="AV11" i="81"/>
  <c r="AW11" i="81"/>
  <c r="AX11" i="81"/>
  <c r="AW10" i="82" s="1"/>
  <c r="AY11" i="81"/>
  <c r="AZ11" i="81"/>
  <c r="BA11" i="81"/>
  <c r="BB11" i="81"/>
  <c r="BC11" i="81"/>
  <c r="BD11" i="81"/>
  <c r="BH11" i="81"/>
  <c r="BI11" i="81"/>
  <c r="BJ11" i="81"/>
  <c r="BK11" i="81"/>
  <c r="BL11" i="81"/>
  <c r="BM11" i="81"/>
  <c r="BN11" i="81"/>
  <c r="BM10" i="82" s="1"/>
  <c r="BO11" i="81"/>
  <c r="BP11" i="81"/>
  <c r="BQ11" i="81"/>
  <c r="BR11" i="81"/>
  <c r="BS11" i="81"/>
  <c r="BT11" i="81"/>
  <c r="BU11" i="81"/>
  <c r="BV11" i="81"/>
  <c r="BW11" i="81"/>
  <c r="BX11" i="81"/>
  <c r="BY11" i="81"/>
  <c r="BZ11" i="81"/>
  <c r="CA11" i="81"/>
  <c r="CB11" i="81"/>
  <c r="D12" i="81"/>
  <c r="E12" i="81"/>
  <c r="F12" i="81"/>
  <c r="G12" i="81"/>
  <c r="H12" i="81"/>
  <c r="I12" i="81"/>
  <c r="J12" i="81"/>
  <c r="K12" i="81"/>
  <c r="L12" i="81"/>
  <c r="M12" i="81"/>
  <c r="N12" i="81"/>
  <c r="O12" i="81"/>
  <c r="P12" i="81"/>
  <c r="Q12" i="81"/>
  <c r="R12" i="81"/>
  <c r="S12" i="81"/>
  <c r="T12" i="81"/>
  <c r="U12" i="81"/>
  <c r="V12" i="81"/>
  <c r="W12" i="81"/>
  <c r="X12" i="81"/>
  <c r="Y12" i="81"/>
  <c r="Z12" i="81"/>
  <c r="AA12" i="81"/>
  <c r="AB12" i="81"/>
  <c r="AC12" i="81"/>
  <c r="AB11" i="82" s="1"/>
  <c r="AD12" i="81"/>
  <c r="AE12" i="81"/>
  <c r="AF12" i="81"/>
  <c r="AE11" i="82" s="1"/>
  <c r="AG12" i="81"/>
  <c r="AH12" i="81"/>
  <c r="AI12" i="81"/>
  <c r="AJ12" i="81"/>
  <c r="AK12" i="81"/>
  <c r="AL12" i="81"/>
  <c r="AL11" i="82"/>
  <c r="AN12" i="81"/>
  <c r="AO12" i="81"/>
  <c r="AP12" i="81"/>
  <c r="AQ12" i="81"/>
  <c r="AP11" i="82" s="1"/>
  <c r="AR12" i="81"/>
  <c r="AS12" i="81"/>
  <c r="AT12" i="81"/>
  <c r="AS11" i="82" s="1"/>
  <c r="AU12" i="81"/>
  <c r="AV12" i="81"/>
  <c r="AW12" i="81"/>
  <c r="AX12" i="81"/>
  <c r="AW11" i="82" s="1"/>
  <c r="AY12" i="81"/>
  <c r="AZ12" i="81"/>
  <c r="BA12" i="81"/>
  <c r="BB12" i="81"/>
  <c r="BC12" i="81"/>
  <c r="BD12" i="81"/>
  <c r="BH12" i="81"/>
  <c r="BI12" i="81"/>
  <c r="BJ12" i="81"/>
  <c r="BK12" i="81"/>
  <c r="BL12" i="81"/>
  <c r="BM12" i="81"/>
  <c r="BN12" i="81"/>
  <c r="BM11" i="82" s="1"/>
  <c r="BO12" i="81"/>
  <c r="BP12" i="81"/>
  <c r="BQ12" i="81"/>
  <c r="BR12" i="81"/>
  <c r="BS12" i="81"/>
  <c r="BT12" i="81"/>
  <c r="BU12" i="81"/>
  <c r="BV12" i="81"/>
  <c r="BW12" i="81"/>
  <c r="BV11" i="82" s="1"/>
  <c r="BX12" i="81"/>
  <c r="BY12" i="81"/>
  <c r="BZ12" i="81"/>
  <c r="CA12" i="81"/>
  <c r="CB12" i="81"/>
  <c r="D13" i="81"/>
  <c r="E13" i="81"/>
  <c r="F13" i="81"/>
  <c r="G13" i="81"/>
  <c r="H13" i="81"/>
  <c r="I13" i="81"/>
  <c r="J13" i="81"/>
  <c r="K13" i="81"/>
  <c r="L13" i="81"/>
  <c r="M13" i="81"/>
  <c r="N13" i="81"/>
  <c r="O13" i="81"/>
  <c r="P13" i="81"/>
  <c r="Q13" i="81"/>
  <c r="R13" i="81"/>
  <c r="S13" i="81"/>
  <c r="T13" i="81"/>
  <c r="U13" i="81"/>
  <c r="V13" i="81"/>
  <c r="W13" i="81"/>
  <c r="X13" i="81"/>
  <c r="Y13" i="81"/>
  <c r="Z13" i="81"/>
  <c r="AA13" i="81"/>
  <c r="AB13" i="81"/>
  <c r="AC13" i="81"/>
  <c r="AD13" i="81"/>
  <c r="AE13" i="81"/>
  <c r="AF13" i="81"/>
  <c r="AE12" i="82" s="1"/>
  <c r="AG13" i="81"/>
  <c r="AH13" i="81"/>
  <c r="AI13" i="81"/>
  <c r="AJ13" i="81"/>
  <c r="AK13" i="81"/>
  <c r="AL13" i="81"/>
  <c r="AL12" i="82"/>
  <c r="AN13" i="81"/>
  <c r="AO13" i="81"/>
  <c r="AP13" i="81"/>
  <c r="AQ13" i="81"/>
  <c r="AR13" i="81"/>
  <c r="AS13" i="81"/>
  <c r="AT13" i="81"/>
  <c r="AU13" i="81"/>
  <c r="AV13" i="81"/>
  <c r="AW13" i="81"/>
  <c r="AX13" i="81"/>
  <c r="AY13" i="81"/>
  <c r="AZ13" i="81"/>
  <c r="BA13" i="81"/>
  <c r="BB13" i="81"/>
  <c r="BC13" i="81"/>
  <c r="BD13" i="81"/>
  <c r="BH13" i="81"/>
  <c r="BI13" i="81"/>
  <c r="BJ13" i="81"/>
  <c r="BI12" i="82" s="1"/>
  <c r="BK13" i="81"/>
  <c r="BL13" i="81"/>
  <c r="BM13" i="81"/>
  <c r="BN13" i="81"/>
  <c r="BO13" i="81"/>
  <c r="BP13" i="81"/>
  <c r="BQ13" i="81"/>
  <c r="BR13" i="81"/>
  <c r="BS13" i="81"/>
  <c r="BT13" i="81"/>
  <c r="BU13" i="81"/>
  <c r="BV13" i="81"/>
  <c r="BW13" i="81"/>
  <c r="BX13" i="81"/>
  <c r="BY13" i="81"/>
  <c r="BZ13" i="81"/>
  <c r="CA13" i="81"/>
  <c r="CB13" i="81"/>
  <c r="D14" i="81"/>
  <c r="E14" i="81"/>
  <c r="F14" i="81"/>
  <c r="G14" i="81"/>
  <c r="H14" i="81"/>
  <c r="I14" i="81"/>
  <c r="J14" i="81"/>
  <c r="K14" i="81"/>
  <c r="L14" i="81"/>
  <c r="M14" i="81"/>
  <c r="N14" i="81"/>
  <c r="O14" i="81"/>
  <c r="P14" i="81"/>
  <c r="Q14" i="81"/>
  <c r="R14" i="81"/>
  <c r="S14" i="81"/>
  <c r="T14" i="81"/>
  <c r="U14" i="81"/>
  <c r="V14" i="81"/>
  <c r="W14" i="81"/>
  <c r="X14" i="81"/>
  <c r="Y14" i="81"/>
  <c r="Z14" i="81"/>
  <c r="AA14" i="81"/>
  <c r="AB14" i="81"/>
  <c r="AC14" i="81"/>
  <c r="AB13" i="82" s="1"/>
  <c r="AD14" i="81"/>
  <c r="AE14" i="81"/>
  <c r="AF14" i="81"/>
  <c r="AE13" i="82" s="1"/>
  <c r="AG14" i="81"/>
  <c r="AH14" i="81"/>
  <c r="AI14" i="81"/>
  <c r="AJ14" i="81"/>
  <c r="AK14" i="81"/>
  <c r="AL14" i="81"/>
  <c r="AL13" i="82"/>
  <c r="AN14" i="81"/>
  <c r="AO14" i="81"/>
  <c r="AP14" i="81"/>
  <c r="AQ14" i="81"/>
  <c r="AP13" i="82" s="1"/>
  <c r="AR14" i="81"/>
  <c r="AQ13" i="82" s="1"/>
  <c r="AS14" i="81"/>
  <c r="AT14" i="81"/>
  <c r="AS13" i="82" s="1"/>
  <c r="AU14" i="81"/>
  <c r="AV14" i="81"/>
  <c r="AW14" i="81"/>
  <c r="AX14" i="81"/>
  <c r="AW13" i="82" s="1"/>
  <c r="AY14" i="81"/>
  <c r="AZ14" i="81"/>
  <c r="BA14" i="81"/>
  <c r="AZ13" i="82" s="1"/>
  <c r="BB14" i="81"/>
  <c r="BC14" i="81"/>
  <c r="BD14" i="81"/>
  <c r="BH14" i="81"/>
  <c r="BI14" i="81"/>
  <c r="BJ14" i="81"/>
  <c r="BI13" i="82" s="1"/>
  <c r="BK14" i="81"/>
  <c r="BL14" i="81"/>
  <c r="BM14" i="81"/>
  <c r="BN14" i="81"/>
  <c r="BM13" i="82" s="1"/>
  <c r="BO14" i="81"/>
  <c r="BP14" i="81"/>
  <c r="BQ14" i="81"/>
  <c r="BR14" i="81"/>
  <c r="BS14" i="81"/>
  <c r="BT14" i="81"/>
  <c r="BU14" i="81"/>
  <c r="BV14" i="81"/>
  <c r="BW14" i="81"/>
  <c r="BX14" i="81"/>
  <c r="BY14" i="81"/>
  <c r="BZ14" i="81"/>
  <c r="CA14" i="81"/>
  <c r="CB14" i="81"/>
  <c r="D15" i="81"/>
  <c r="E15" i="81"/>
  <c r="F15" i="81"/>
  <c r="G15" i="81"/>
  <c r="H15" i="81"/>
  <c r="I15" i="81"/>
  <c r="J15" i="81"/>
  <c r="K15" i="81"/>
  <c r="L15" i="81"/>
  <c r="M15" i="81"/>
  <c r="N15" i="81"/>
  <c r="O15" i="81"/>
  <c r="P15" i="81"/>
  <c r="Q15" i="81"/>
  <c r="R15" i="81"/>
  <c r="S15" i="81"/>
  <c r="T15" i="81"/>
  <c r="U15" i="81"/>
  <c r="V15" i="81"/>
  <c r="W15" i="81"/>
  <c r="X15" i="81"/>
  <c r="Y15" i="81"/>
  <c r="Z15" i="81"/>
  <c r="AA15" i="81"/>
  <c r="Z14" i="82" s="1"/>
  <c r="AB15" i="81"/>
  <c r="AC15" i="81"/>
  <c r="AB14" i="82" s="1"/>
  <c r="AD15" i="81"/>
  <c r="AE15" i="81"/>
  <c r="AF15" i="81"/>
  <c r="AE14" i="82" s="1"/>
  <c r="AG15" i="81"/>
  <c r="AH15" i="81"/>
  <c r="AI15" i="81"/>
  <c r="AJ15" i="81"/>
  <c r="AK15" i="81"/>
  <c r="AL15" i="81"/>
  <c r="AL14" i="82"/>
  <c r="AN15" i="81"/>
  <c r="AO15" i="81"/>
  <c r="AP15" i="81"/>
  <c r="AQ15" i="81"/>
  <c r="AP14" i="82" s="1"/>
  <c r="AR15" i="81"/>
  <c r="AQ14" i="82" s="1"/>
  <c r="AS15" i="81"/>
  <c r="AT15" i="81"/>
  <c r="AS14" i="82" s="1"/>
  <c r="AU15" i="81"/>
  <c r="AV15" i="81"/>
  <c r="AW15" i="81"/>
  <c r="AX15" i="81"/>
  <c r="AW14" i="82" s="1"/>
  <c r="AY15" i="81"/>
  <c r="AZ15" i="81"/>
  <c r="BA15" i="81"/>
  <c r="AZ14" i="82" s="1"/>
  <c r="BB15" i="81"/>
  <c r="BC15" i="81"/>
  <c r="BD15" i="81"/>
  <c r="BH15" i="81"/>
  <c r="BI15" i="81"/>
  <c r="BJ15" i="81"/>
  <c r="BK15" i="81"/>
  <c r="BL15" i="81"/>
  <c r="BM15" i="81"/>
  <c r="BN15" i="81"/>
  <c r="BO15" i="81"/>
  <c r="BP15" i="81"/>
  <c r="BQ15" i="81"/>
  <c r="BR15" i="81"/>
  <c r="BS15" i="81"/>
  <c r="BT15" i="81"/>
  <c r="BU15" i="81"/>
  <c r="BV15" i="81"/>
  <c r="BW15" i="81"/>
  <c r="BX15" i="81"/>
  <c r="BY15" i="81"/>
  <c r="BZ15" i="81"/>
  <c r="CA15" i="81"/>
  <c r="CB15" i="81"/>
  <c r="D16" i="81"/>
  <c r="E16" i="81"/>
  <c r="F16" i="81"/>
  <c r="G16" i="81"/>
  <c r="H16" i="81"/>
  <c r="I16" i="81"/>
  <c r="J16" i="81"/>
  <c r="K16" i="81"/>
  <c r="L16" i="81"/>
  <c r="M16" i="81"/>
  <c r="N16" i="81"/>
  <c r="O16" i="81"/>
  <c r="P16" i="81"/>
  <c r="Q16" i="81"/>
  <c r="R16" i="81"/>
  <c r="S16" i="81"/>
  <c r="T16" i="81"/>
  <c r="U16" i="81"/>
  <c r="V16" i="81"/>
  <c r="W16" i="81"/>
  <c r="X16" i="81"/>
  <c r="Y16" i="81"/>
  <c r="Z16" i="81"/>
  <c r="AA16" i="81"/>
  <c r="AB16" i="81"/>
  <c r="AC16" i="81"/>
  <c r="AD16" i="81"/>
  <c r="AE16" i="81"/>
  <c r="AF16" i="81"/>
  <c r="AG16" i="81"/>
  <c r="AH16" i="81"/>
  <c r="AI16" i="81"/>
  <c r="AJ16" i="81"/>
  <c r="AK16" i="81"/>
  <c r="AL16" i="81"/>
  <c r="AN16" i="81"/>
  <c r="AO16" i="81"/>
  <c r="AP16" i="81"/>
  <c r="AQ16" i="81"/>
  <c r="AR16" i="81"/>
  <c r="AS16" i="81"/>
  <c r="AT16" i="81"/>
  <c r="AU16" i="81"/>
  <c r="AV16" i="81"/>
  <c r="AW16" i="81"/>
  <c r="AX16" i="81"/>
  <c r="AY16" i="81"/>
  <c r="AZ16" i="81"/>
  <c r="BA16" i="81"/>
  <c r="BB16" i="81"/>
  <c r="BC16" i="81"/>
  <c r="BD16" i="81"/>
  <c r="BH16" i="81"/>
  <c r="BI16" i="81"/>
  <c r="BJ16" i="81"/>
  <c r="BK16" i="81"/>
  <c r="BL16" i="81"/>
  <c r="BM16" i="81"/>
  <c r="BN16" i="81"/>
  <c r="BO16" i="81"/>
  <c r="BP16" i="81"/>
  <c r="BQ16" i="81"/>
  <c r="BR16" i="81"/>
  <c r="BS16" i="81"/>
  <c r="BT16" i="81"/>
  <c r="BU16" i="81"/>
  <c r="BV16" i="81"/>
  <c r="BW16" i="81"/>
  <c r="BX16" i="81"/>
  <c r="BY16" i="81"/>
  <c r="BZ16" i="81"/>
  <c r="CA16" i="81"/>
  <c r="CB16" i="81"/>
  <c r="D17" i="81"/>
  <c r="E17" i="81"/>
  <c r="F17" i="81"/>
  <c r="G17" i="81"/>
  <c r="H17" i="81"/>
  <c r="I17" i="81"/>
  <c r="J17" i="81"/>
  <c r="K17" i="81"/>
  <c r="L17" i="81"/>
  <c r="M17" i="81"/>
  <c r="N17" i="81"/>
  <c r="O17" i="81"/>
  <c r="P17" i="81"/>
  <c r="Q17" i="81"/>
  <c r="R17" i="81"/>
  <c r="S17" i="81"/>
  <c r="T17" i="81"/>
  <c r="U17" i="81"/>
  <c r="V17" i="81"/>
  <c r="W17" i="81"/>
  <c r="X17" i="81"/>
  <c r="Y17" i="81"/>
  <c r="Z17" i="81"/>
  <c r="AA17" i="81"/>
  <c r="Z16" i="82" s="1"/>
  <c r="AB17" i="81"/>
  <c r="AC17" i="81"/>
  <c r="AD17" i="81"/>
  <c r="AE17" i="81"/>
  <c r="AF17" i="81"/>
  <c r="AE16" i="82" s="1"/>
  <c r="AG17" i="81"/>
  <c r="AH17" i="81"/>
  <c r="AI17" i="81"/>
  <c r="AJ17" i="81"/>
  <c r="AK17" i="81"/>
  <c r="AL17" i="81"/>
  <c r="AN17" i="81"/>
  <c r="AO17" i="81"/>
  <c r="AP17" i="81"/>
  <c r="AQ17" i="81"/>
  <c r="AP16" i="82" s="1"/>
  <c r="AR17" i="81"/>
  <c r="AS17" i="81"/>
  <c r="AT17" i="81"/>
  <c r="AU17" i="81"/>
  <c r="AV17" i="81"/>
  <c r="AW17" i="81"/>
  <c r="AX17" i="81"/>
  <c r="AW16" i="82" s="1"/>
  <c r="AY17" i="81"/>
  <c r="AZ17" i="81"/>
  <c r="BA17" i="81"/>
  <c r="AZ16" i="82" s="1"/>
  <c r="BB17" i="81"/>
  <c r="BC17" i="81"/>
  <c r="BD17" i="81"/>
  <c r="BH17" i="81"/>
  <c r="BI17" i="81"/>
  <c r="BJ17" i="81"/>
  <c r="BK17" i="81"/>
  <c r="BL17" i="81"/>
  <c r="BM17" i="81"/>
  <c r="BN17" i="81"/>
  <c r="BO17" i="81"/>
  <c r="BP17" i="81"/>
  <c r="BQ17" i="81"/>
  <c r="BR17" i="81"/>
  <c r="BS17" i="81"/>
  <c r="BT17" i="81"/>
  <c r="BU17" i="81"/>
  <c r="BV17" i="81"/>
  <c r="BW17" i="81"/>
  <c r="BX17" i="81"/>
  <c r="BY17" i="81"/>
  <c r="BZ17" i="81"/>
  <c r="CA17" i="81"/>
  <c r="CB17" i="81"/>
  <c r="D18" i="81"/>
  <c r="E18" i="81"/>
  <c r="F18" i="81"/>
  <c r="G18" i="81"/>
  <c r="H18" i="81"/>
  <c r="I18" i="81"/>
  <c r="J18" i="81"/>
  <c r="K18" i="81"/>
  <c r="L18" i="81"/>
  <c r="M18" i="81"/>
  <c r="N18" i="81"/>
  <c r="O18" i="81"/>
  <c r="P18" i="81"/>
  <c r="Q18" i="81"/>
  <c r="R18" i="81"/>
  <c r="S18" i="81"/>
  <c r="T18" i="81"/>
  <c r="U18" i="81"/>
  <c r="V18" i="81"/>
  <c r="W18" i="81"/>
  <c r="X18" i="81"/>
  <c r="Y18" i="81"/>
  <c r="Z18" i="81"/>
  <c r="AA18" i="81"/>
  <c r="AB18" i="81"/>
  <c r="AC18" i="81"/>
  <c r="AB17" i="82" s="1"/>
  <c r="AD18" i="81"/>
  <c r="AE18" i="81"/>
  <c r="AF18" i="81"/>
  <c r="AG18" i="81"/>
  <c r="AH18" i="81"/>
  <c r="AI18" i="81"/>
  <c r="AJ18" i="81"/>
  <c r="AK18" i="81"/>
  <c r="AL18" i="81"/>
  <c r="AL17" i="82"/>
  <c r="AN18" i="81"/>
  <c r="AO18" i="81"/>
  <c r="AP18" i="81"/>
  <c r="AQ18" i="81"/>
  <c r="AR18" i="81"/>
  <c r="AS18" i="81"/>
  <c r="AT18" i="81"/>
  <c r="AS17" i="82" s="1"/>
  <c r="AU18" i="81"/>
  <c r="AV18" i="81"/>
  <c r="AW18" i="81"/>
  <c r="AX18" i="81"/>
  <c r="AW17" i="82" s="1"/>
  <c r="AY18" i="81"/>
  <c r="AZ18" i="81"/>
  <c r="BA18" i="81"/>
  <c r="BB18" i="81"/>
  <c r="BC18" i="81"/>
  <c r="BD18" i="81"/>
  <c r="BH18" i="81"/>
  <c r="BI18" i="81"/>
  <c r="BJ18" i="81"/>
  <c r="BK18" i="81"/>
  <c r="BL18" i="81"/>
  <c r="BM18" i="81"/>
  <c r="BN18" i="81"/>
  <c r="BO18" i="81"/>
  <c r="BP18" i="81"/>
  <c r="BQ18" i="81"/>
  <c r="BR18" i="81"/>
  <c r="BS18" i="81"/>
  <c r="BT18" i="81"/>
  <c r="BU18" i="81"/>
  <c r="BV18" i="81"/>
  <c r="BW18" i="81"/>
  <c r="BV17" i="82" s="1"/>
  <c r="BX18" i="81"/>
  <c r="BY18" i="81"/>
  <c r="BZ18" i="81"/>
  <c r="CA18" i="81"/>
  <c r="CB18" i="81"/>
  <c r="D19" i="81"/>
  <c r="E19" i="81"/>
  <c r="F19" i="81"/>
  <c r="G19" i="81"/>
  <c r="H19" i="81"/>
  <c r="I19" i="81"/>
  <c r="J19" i="81"/>
  <c r="K19" i="81"/>
  <c r="L19" i="81"/>
  <c r="M19" i="81"/>
  <c r="N19" i="81"/>
  <c r="O19" i="81"/>
  <c r="P19" i="81"/>
  <c r="Q19" i="81"/>
  <c r="R19" i="81"/>
  <c r="S19" i="81"/>
  <c r="T19" i="81"/>
  <c r="U19" i="81"/>
  <c r="V19" i="81"/>
  <c r="W19" i="81"/>
  <c r="X19" i="81"/>
  <c r="Y19" i="81"/>
  <c r="Z19" i="81"/>
  <c r="AA19" i="81"/>
  <c r="AB19" i="81"/>
  <c r="AC19" i="81"/>
  <c r="AB18" i="82" s="1"/>
  <c r="AD19" i="81"/>
  <c r="AE19" i="81"/>
  <c r="AF19" i="81"/>
  <c r="AE18" i="82" s="1"/>
  <c r="AG19" i="81"/>
  <c r="AH19" i="81"/>
  <c r="AI19" i="81"/>
  <c r="AJ19" i="81"/>
  <c r="AK19" i="81"/>
  <c r="AL19" i="81"/>
  <c r="AL18" i="82"/>
  <c r="AN19" i="81"/>
  <c r="AO19" i="81"/>
  <c r="AP19" i="81"/>
  <c r="AQ19" i="81"/>
  <c r="AP18" i="82" s="1"/>
  <c r="AR19" i="81"/>
  <c r="AS19" i="81"/>
  <c r="AT19" i="81"/>
  <c r="AS18" i="82" s="1"/>
  <c r="AU19" i="81"/>
  <c r="AV19" i="81"/>
  <c r="AU18" i="82" s="1"/>
  <c r="AW19" i="81"/>
  <c r="AX19" i="81"/>
  <c r="AW18" i="82" s="1"/>
  <c r="AY19" i="81"/>
  <c r="AZ19" i="81"/>
  <c r="BA19" i="81"/>
  <c r="BB19" i="81"/>
  <c r="BC19" i="81"/>
  <c r="BD19" i="81"/>
  <c r="BH19" i="81"/>
  <c r="BI19" i="81"/>
  <c r="BJ19" i="81"/>
  <c r="BI18" i="82" s="1"/>
  <c r="BK19" i="81"/>
  <c r="BL19" i="81"/>
  <c r="BM19" i="81"/>
  <c r="BN19" i="81"/>
  <c r="BM18" i="82" s="1"/>
  <c r="BO19" i="81"/>
  <c r="BP19" i="81"/>
  <c r="BQ19" i="81"/>
  <c r="BR19" i="81"/>
  <c r="BS19" i="81"/>
  <c r="BT19" i="81"/>
  <c r="BU19" i="81"/>
  <c r="BV19" i="81"/>
  <c r="BW19" i="81"/>
  <c r="BX19" i="81"/>
  <c r="BY19" i="81"/>
  <c r="BZ19" i="81"/>
  <c r="CA19" i="81"/>
  <c r="CB19" i="81"/>
  <c r="D20" i="81"/>
  <c r="E20" i="81"/>
  <c r="F20" i="81"/>
  <c r="G20" i="81"/>
  <c r="H20" i="81"/>
  <c r="I20" i="81"/>
  <c r="J20" i="81"/>
  <c r="K20" i="81"/>
  <c r="L20" i="81"/>
  <c r="M20" i="81"/>
  <c r="N20" i="81"/>
  <c r="O20" i="81"/>
  <c r="P20" i="81"/>
  <c r="Q20" i="81"/>
  <c r="R20" i="81"/>
  <c r="S20" i="81"/>
  <c r="T20" i="81"/>
  <c r="U20" i="81"/>
  <c r="V20" i="81"/>
  <c r="W20" i="81"/>
  <c r="X20" i="81"/>
  <c r="Y20" i="81"/>
  <c r="Z20" i="81"/>
  <c r="AA20" i="81"/>
  <c r="Z19" i="82" s="1"/>
  <c r="AB20" i="81"/>
  <c r="AC20" i="81"/>
  <c r="AD20" i="81"/>
  <c r="AE20" i="81"/>
  <c r="AF20" i="81"/>
  <c r="AG20" i="81"/>
  <c r="AH20" i="81"/>
  <c r="AI20" i="81"/>
  <c r="AJ20" i="81"/>
  <c r="AK20" i="81"/>
  <c r="AL20" i="81"/>
  <c r="AN20" i="81"/>
  <c r="AO20" i="81"/>
  <c r="AP20" i="81"/>
  <c r="AQ20" i="81"/>
  <c r="AR20" i="81"/>
  <c r="AS20" i="81"/>
  <c r="AT20" i="81"/>
  <c r="AU20" i="81"/>
  <c r="AV20" i="81"/>
  <c r="AW20" i="81"/>
  <c r="AX20" i="81"/>
  <c r="AY20" i="81"/>
  <c r="AZ20" i="81"/>
  <c r="BA20" i="81"/>
  <c r="AZ19" i="82" s="1"/>
  <c r="BB20" i="81"/>
  <c r="BC20" i="81"/>
  <c r="BD20" i="81"/>
  <c r="BH20" i="81"/>
  <c r="BI20" i="81"/>
  <c r="BJ20" i="81"/>
  <c r="BI19" i="82" s="1"/>
  <c r="BK20" i="81"/>
  <c r="BL20" i="81"/>
  <c r="BK19" i="82" s="1"/>
  <c r="BM20" i="81"/>
  <c r="BN20" i="81"/>
  <c r="BO20" i="81"/>
  <c r="BP20" i="81"/>
  <c r="BQ20" i="81"/>
  <c r="BR20" i="81"/>
  <c r="BS20" i="81"/>
  <c r="BT20" i="81"/>
  <c r="BU20" i="81"/>
  <c r="BV20" i="81"/>
  <c r="BW20" i="81"/>
  <c r="BV19" i="82" s="1"/>
  <c r="BX20" i="81"/>
  <c r="BY20" i="81"/>
  <c r="BZ20" i="81"/>
  <c r="CA20" i="81"/>
  <c r="CB20" i="81"/>
  <c r="D21" i="81"/>
  <c r="E21" i="81"/>
  <c r="F21" i="81"/>
  <c r="G21" i="81"/>
  <c r="H21" i="81"/>
  <c r="I21" i="81"/>
  <c r="J21" i="81"/>
  <c r="K21" i="81"/>
  <c r="L21" i="81"/>
  <c r="M21" i="81"/>
  <c r="N21" i="81"/>
  <c r="O21" i="81"/>
  <c r="P21" i="81"/>
  <c r="Q21" i="81"/>
  <c r="R21" i="81"/>
  <c r="S21" i="81"/>
  <c r="T21" i="81"/>
  <c r="U21" i="81"/>
  <c r="V21" i="81"/>
  <c r="W21" i="81"/>
  <c r="X21" i="81"/>
  <c r="Y21" i="81"/>
  <c r="Z21" i="81"/>
  <c r="AA21" i="81"/>
  <c r="AB21" i="81"/>
  <c r="AC21" i="81"/>
  <c r="AD21" i="81"/>
  <c r="AE21" i="81"/>
  <c r="AF21" i="81"/>
  <c r="AG21" i="81"/>
  <c r="AH21" i="81"/>
  <c r="AI21" i="81"/>
  <c r="AJ21" i="81"/>
  <c r="AK21" i="81"/>
  <c r="AL21" i="81"/>
  <c r="AN21" i="81"/>
  <c r="AO21" i="81"/>
  <c r="AP21" i="81"/>
  <c r="AQ21" i="81"/>
  <c r="AR21" i="81"/>
  <c r="AS21" i="81"/>
  <c r="AT21" i="81"/>
  <c r="AU21" i="81"/>
  <c r="AV21" i="81"/>
  <c r="AW21" i="81"/>
  <c r="AX21" i="81"/>
  <c r="AY21" i="81"/>
  <c r="AZ21" i="81"/>
  <c r="BA21" i="81"/>
  <c r="BB21" i="81"/>
  <c r="BC21" i="81"/>
  <c r="BD21" i="81"/>
  <c r="BH21" i="81"/>
  <c r="BI21" i="81"/>
  <c r="BJ21" i="81"/>
  <c r="BK21" i="81"/>
  <c r="BL21" i="81"/>
  <c r="BM21" i="81"/>
  <c r="BN21" i="81"/>
  <c r="BO21" i="81"/>
  <c r="BP21" i="81"/>
  <c r="BQ21" i="81"/>
  <c r="BR21" i="81"/>
  <c r="BS21" i="81"/>
  <c r="BT21" i="81"/>
  <c r="BU21" i="81"/>
  <c r="BV21" i="81"/>
  <c r="BU20" i="82" s="1"/>
  <c r="BW21" i="81"/>
  <c r="BX21" i="81"/>
  <c r="BY21" i="81"/>
  <c r="BZ21" i="81"/>
  <c r="CA21" i="81"/>
  <c r="CB21" i="81"/>
  <c r="D22" i="81"/>
  <c r="E22" i="81"/>
  <c r="F22" i="81"/>
  <c r="G22" i="81"/>
  <c r="H22" i="81"/>
  <c r="I22" i="81"/>
  <c r="J22" i="81"/>
  <c r="K22" i="81"/>
  <c r="L22" i="81"/>
  <c r="M22" i="81"/>
  <c r="N22" i="81"/>
  <c r="O22" i="81"/>
  <c r="P22" i="81"/>
  <c r="Q22" i="81"/>
  <c r="R22" i="81"/>
  <c r="S22" i="81"/>
  <c r="T22" i="81"/>
  <c r="U22" i="81"/>
  <c r="V22" i="81"/>
  <c r="W22" i="81"/>
  <c r="X22" i="81"/>
  <c r="Y22" i="81"/>
  <c r="Z22" i="81"/>
  <c r="AA22" i="81"/>
  <c r="Z21" i="82" s="1"/>
  <c r="AB22" i="81"/>
  <c r="AC22" i="81"/>
  <c r="AD22" i="81"/>
  <c r="AE22" i="81"/>
  <c r="AF22" i="81"/>
  <c r="AE21" i="82" s="1"/>
  <c r="AG22" i="81"/>
  <c r="AH22" i="81"/>
  <c r="AI22" i="81"/>
  <c r="AJ22" i="81"/>
  <c r="AK22" i="81"/>
  <c r="AL22" i="81"/>
  <c r="AN22" i="81"/>
  <c r="AO22" i="81"/>
  <c r="AP22" i="81"/>
  <c r="AQ22" i="81"/>
  <c r="AR22" i="81"/>
  <c r="AS22" i="81"/>
  <c r="AT22" i="81"/>
  <c r="AU22" i="81"/>
  <c r="AV22" i="81"/>
  <c r="AW22" i="81"/>
  <c r="AX22" i="81"/>
  <c r="AY22" i="81"/>
  <c r="AZ22" i="81"/>
  <c r="BA22" i="81"/>
  <c r="BB22" i="81"/>
  <c r="BC22" i="81"/>
  <c r="BD22" i="81"/>
  <c r="BH22" i="81"/>
  <c r="BI22" i="81"/>
  <c r="BJ22" i="81"/>
  <c r="BK22" i="81"/>
  <c r="BL22" i="81"/>
  <c r="BM22" i="81"/>
  <c r="BN22" i="81"/>
  <c r="BO22" i="81"/>
  <c r="BP22" i="81"/>
  <c r="BQ22" i="81"/>
  <c r="BR22" i="81"/>
  <c r="BS22" i="81"/>
  <c r="BT22" i="81"/>
  <c r="BU22" i="81"/>
  <c r="BV22" i="81"/>
  <c r="BW22" i="81"/>
  <c r="BV21" i="82" s="1"/>
  <c r="BX22" i="81"/>
  <c r="BY22" i="81"/>
  <c r="BZ22" i="81"/>
  <c r="CA22" i="81"/>
  <c r="CB22" i="81"/>
  <c r="D23" i="81"/>
  <c r="E23" i="81"/>
  <c r="F23" i="81"/>
  <c r="G23" i="81"/>
  <c r="H23" i="81"/>
  <c r="I23" i="81"/>
  <c r="J23" i="81"/>
  <c r="K23" i="81"/>
  <c r="L23" i="81"/>
  <c r="M23" i="81"/>
  <c r="N23" i="81"/>
  <c r="O23" i="81"/>
  <c r="P23" i="81"/>
  <c r="Q23" i="81"/>
  <c r="R23" i="81"/>
  <c r="S23" i="81"/>
  <c r="T23" i="81"/>
  <c r="U23" i="81"/>
  <c r="V23" i="81"/>
  <c r="W23" i="81"/>
  <c r="X23" i="81"/>
  <c r="Y23" i="81"/>
  <c r="Z23" i="81"/>
  <c r="AA23" i="81"/>
  <c r="AB23" i="81"/>
  <c r="AC23" i="81"/>
  <c r="AD23" i="81"/>
  <c r="AE23" i="81"/>
  <c r="AF23" i="81"/>
  <c r="AG23" i="81"/>
  <c r="AH23" i="81"/>
  <c r="AI23" i="81"/>
  <c r="AJ23" i="81"/>
  <c r="AK23" i="81"/>
  <c r="AL23" i="81"/>
  <c r="AN23" i="81"/>
  <c r="AO23" i="81"/>
  <c r="AP23" i="81"/>
  <c r="AQ23" i="81"/>
  <c r="AR23" i="81"/>
  <c r="AS23" i="81"/>
  <c r="AT23" i="81"/>
  <c r="AU23" i="81"/>
  <c r="AV23" i="81"/>
  <c r="AW23" i="81"/>
  <c r="AX23" i="81"/>
  <c r="AY23" i="81"/>
  <c r="AZ23" i="81"/>
  <c r="BA23" i="81"/>
  <c r="BB23" i="81"/>
  <c r="BC23" i="81"/>
  <c r="BD23" i="81"/>
  <c r="BH23" i="81"/>
  <c r="BI23" i="81"/>
  <c r="BJ23" i="81"/>
  <c r="BK23" i="81"/>
  <c r="BL23" i="81"/>
  <c r="BM23" i="81"/>
  <c r="BN23" i="81"/>
  <c r="BO23" i="81"/>
  <c r="BP23" i="81"/>
  <c r="BQ23" i="81"/>
  <c r="BR23" i="81"/>
  <c r="BS23" i="81"/>
  <c r="BT23" i="81"/>
  <c r="BU23" i="81"/>
  <c r="BV23" i="81"/>
  <c r="BW23" i="81"/>
  <c r="BX23" i="81"/>
  <c r="BY23" i="81"/>
  <c r="BZ23" i="81"/>
  <c r="CA23" i="81"/>
  <c r="CB23" i="81"/>
  <c r="D24" i="81"/>
  <c r="E24" i="81"/>
  <c r="F24" i="81"/>
  <c r="G24" i="81"/>
  <c r="H24" i="81"/>
  <c r="I24" i="81"/>
  <c r="J24" i="81"/>
  <c r="K24" i="81"/>
  <c r="L24" i="81"/>
  <c r="M24" i="81"/>
  <c r="N24" i="81"/>
  <c r="O24" i="81"/>
  <c r="P24" i="81"/>
  <c r="Q24" i="81"/>
  <c r="R24" i="81"/>
  <c r="S24" i="81"/>
  <c r="T24" i="81"/>
  <c r="U24" i="81"/>
  <c r="V24" i="81"/>
  <c r="W24" i="81"/>
  <c r="X24" i="81"/>
  <c r="Y24" i="81"/>
  <c r="Z24" i="81"/>
  <c r="AA24" i="81"/>
  <c r="Z23" i="82" s="1"/>
  <c r="AB24" i="81"/>
  <c r="AC24" i="81"/>
  <c r="AD24" i="81"/>
  <c r="AE24" i="81"/>
  <c r="AF24" i="81"/>
  <c r="AG24" i="81"/>
  <c r="AH24" i="81"/>
  <c r="AI24" i="81"/>
  <c r="AJ24" i="81"/>
  <c r="AK24" i="81"/>
  <c r="AL24" i="81"/>
  <c r="AN24" i="81"/>
  <c r="AO24" i="81"/>
  <c r="AP24" i="81"/>
  <c r="AQ24" i="81"/>
  <c r="AR24" i="81"/>
  <c r="AS24" i="81"/>
  <c r="AT24" i="81"/>
  <c r="AU24" i="81"/>
  <c r="AV24" i="81"/>
  <c r="AW24" i="81"/>
  <c r="AX24" i="81"/>
  <c r="AW23" i="82" s="1"/>
  <c r="AY24" i="81"/>
  <c r="AZ24" i="81"/>
  <c r="BA24" i="81"/>
  <c r="BB24" i="81"/>
  <c r="BC24" i="81"/>
  <c r="BD24" i="81"/>
  <c r="BH24" i="81"/>
  <c r="BI24" i="81"/>
  <c r="BJ24" i="81"/>
  <c r="BI23" i="82" s="1"/>
  <c r="BK24" i="81"/>
  <c r="BL24" i="81"/>
  <c r="BM24" i="81"/>
  <c r="BN24" i="81"/>
  <c r="BO24" i="81"/>
  <c r="BP24" i="81"/>
  <c r="BQ24" i="81"/>
  <c r="BR24" i="81"/>
  <c r="BS24" i="81"/>
  <c r="BT24" i="81"/>
  <c r="BU24" i="81"/>
  <c r="BV24" i="81"/>
  <c r="BW24" i="81"/>
  <c r="BV23" i="82" s="1"/>
  <c r="BX24" i="81"/>
  <c r="BY24" i="81"/>
  <c r="BZ24" i="81"/>
  <c r="CA24" i="81"/>
  <c r="CB24" i="81"/>
  <c r="D25" i="81"/>
  <c r="E25" i="81"/>
  <c r="F25" i="81"/>
  <c r="G25" i="81"/>
  <c r="H25" i="81"/>
  <c r="I25" i="81"/>
  <c r="J25" i="81"/>
  <c r="K25" i="81"/>
  <c r="L25" i="81"/>
  <c r="M25" i="81"/>
  <c r="N25" i="81"/>
  <c r="O25" i="81"/>
  <c r="P25" i="81"/>
  <c r="Q25" i="81"/>
  <c r="R25" i="81"/>
  <c r="S25" i="81"/>
  <c r="T25" i="81"/>
  <c r="U25" i="81"/>
  <c r="V25" i="81"/>
  <c r="W25" i="81"/>
  <c r="X25" i="81"/>
  <c r="Y25" i="81"/>
  <c r="Z25" i="81"/>
  <c r="AA25" i="81"/>
  <c r="AB25" i="81"/>
  <c r="AC25" i="81"/>
  <c r="AB24" i="82" s="1"/>
  <c r="AD25" i="81"/>
  <c r="AE25" i="81"/>
  <c r="AF25" i="81"/>
  <c r="AE24" i="82" s="1"/>
  <c r="AG25" i="81"/>
  <c r="AH25" i="81"/>
  <c r="AI25" i="81"/>
  <c r="AJ25" i="81"/>
  <c r="AK25" i="81"/>
  <c r="AL25" i="81"/>
  <c r="AN25" i="81"/>
  <c r="AO25" i="81"/>
  <c r="AP25" i="81"/>
  <c r="AQ25" i="81"/>
  <c r="AR25" i="81"/>
  <c r="AS25" i="81"/>
  <c r="AT25" i="81"/>
  <c r="AU25" i="81"/>
  <c r="AV25" i="81"/>
  <c r="AW25" i="81"/>
  <c r="AX25" i="81"/>
  <c r="AY25" i="81"/>
  <c r="AZ25" i="81"/>
  <c r="BA25" i="81"/>
  <c r="BB25" i="81"/>
  <c r="BC25" i="81"/>
  <c r="BD25" i="81"/>
  <c r="BH25" i="81"/>
  <c r="BI25" i="81"/>
  <c r="BJ25" i="81"/>
  <c r="BK25" i="81"/>
  <c r="BL25" i="81"/>
  <c r="BM25" i="81"/>
  <c r="BN25" i="81"/>
  <c r="BO25" i="81"/>
  <c r="BP25" i="81"/>
  <c r="BQ25" i="81"/>
  <c r="BR25" i="81"/>
  <c r="BS25" i="81"/>
  <c r="BT25" i="81"/>
  <c r="BU25" i="81"/>
  <c r="BV25" i="81"/>
  <c r="BW25" i="81"/>
  <c r="BX25" i="81"/>
  <c r="BY25" i="81"/>
  <c r="BZ25" i="81"/>
  <c r="CA25" i="81"/>
  <c r="CB25" i="81"/>
  <c r="D26" i="81"/>
  <c r="E26" i="81"/>
  <c r="F26" i="81"/>
  <c r="G26" i="81"/>
  <c r="H26" i="81"/>
  <c r="I26" i="81"/>
  <c r="J26" i="81"/>
  <c r="K26" i="81"/>
  <c r="L26" i="81"/>
  <c r="M26" i="81"/>
  <c r="N26" i="81"/>
  <c r="O26" i="81"/>
  <c r="P26" i="81"/>
  <c r="Q26" i="81"/>
  <c r="R26" i="81"/>
  <c r="S26" i="81"/>
  <c r="T26" i="81"/>
  <c r="U26" i="81"/>
  <c r="V26" i="81"/>
  <c r="W26" i="81"/>
  <c r="X26" i="81"/>
  <c r="Y26" i="81"/>
  <c r="Z26" i="81"/>
  <c r="AA26" i="81"/>
  <c r="AB26" i="81"/>
  <c r="AC26" i="81"/>
  <c r="AB25" i="82" s="1"/>
  <c r="AD26" i="81"/>
  <c r="AE26" i="81"/>
  <c r="AF26" i="81"/>
  <c r="AG26" i="81"/>
  <c r="AH26" i="81"/>
  <c r="AI26" i="81"/>
  <c r="AJ26" i="81"/>
  <c r="AK26" i="81"/>
  <c r="AL26" i="81"/>
  <c r="AN26" i="81"/>
  <c r="AO26" i="81"/>
  <c r="AP26" i="81"/>
  <c r="AQ26" i="81"/>
  <c r="AR26" i="81"/>
  <c r="AS26" i="81"/>
  <c r="AT26" i="81"/>
  <c r="AU26" i="81"/>
  <c r="AV26" i="81"/>
  <c r="AW26" i="81"/>
  <c r="AX26" i="81"/>
  <c r="AY26" i="81"/>
  <c r="AZ26" i="81"/>
  <c r="BA26" i="81"/>
  <c r="BB26" i="81"/>
  <c r="BC26" i="81"/>
  <c r="BD26" i="81"/>
  <c r="BH26" i="81"/>
  <c r="BI26" i="81"/>
  <c r="BJ26" i="81"/>
  <c r="BK26" i="81"/>
  <c r="BL26" i="81"/>
  <c r="BM26" i="81"/>
  <c r="BN26" i="81"/>
  <c r="BO26" i="81"/>
  <c r="BP26" i="81"/>
  <c r="BQ26" i="81"/>
  <c r="BR26" i="81"/>
  <c r="BS26" i="81"/>
  <c r="BT26" i="81"/>
  <c r="BU26" i="81"/>
  <c r="BV26" i="81"/>
  <c r="BW26" i="81"/>
  <c r="BX26" i="81"/>
  <c r="BY26" i="81"/>
  <c r="BZ26" i="81"/>
  <c r="CA26" i="81"/>
  <c r="CB26" i="81"/>
  <c r="D27" i="81"/>
  <c r="E27" i="81"/>
  <c r="F27" i="81"/>
  <c r="G27" i="81"/>
  <c r="H27" i="81"/>
  <c r="I27" i="81"/>
  <c r="J27" i="81"/>
  <c r="K27" i="81"/>
  <c r="L27" i="81"/>
  <c r="M27" i="81"/>
  <c r="N27" i="81"/>
  <c r="O27" i="81"/>
  <c r="P27" i="81"/>
  <c r="Q27" i="81"/>
  <c r="R27" i="81"/>
  <c r="S27" i="81"/>
  <c r="T27" i="81"/>
  <c r="U27" i="81"/>
  <c r="V27" i="81"/>
  <c r="W27" i="81"/>
  <c r="X27" i="81"/>
  <c r="Y27" i="81"/>
  <c r="Z27" i="81"/>
  <c r="AA27" i="81"/>
  <c r="Z26" i="82" s="1"/>
  <c r="AB27" i="81"/>
  <c r="AC27" i="81"/>
  <c r="AB26" i="82" s="1"/>
  <c r="AD27" i="81"/>
  <c r="AE27" i="81"/>
  <c r="AF27" i="81"/>
  <c r="AE26" i="82" s="1"/>
  <c r="AG27" i="81"/>
  <c r="AH27" i="81"/>
  <c r="AI27" i="81"/>
  <c r="AJ27" i="81"/>
  <c r="AK27" i="81"/>
  <c r="AL27" i="81"/>
  <c r="AL26" i="82"/>
  <c r="AN27" i="81"/>
  <c r="AO27" i="81"/>
  <c r="AP27" i="81"/>
  <c r="AQ27" i="81"/>
  <c r="AP26" i="82" s="1"/>
  <c r="AR27" i="81"/>
  <c r="AQ26" i="82" s="1"/>
  <c r="AS27" i="81"/>
  <c r="AT27" i="81"/>
  <c r="AU27" i="81"/>
  <c r="AV27" i="81"/>
  <c r="AW27" i="81"/>
  <c r="AX27" i="81"/>
  <c r="AW26" i="82" s="1"/>
  <c r="AY27" i="81"/>
  <c r="AZ27" i="81"/>
  <c r="BA27" i="81"/>
  <c r="AZ26" i="82" s="1"/>
  <c r="BB27" i="81"/>
  <c r="BC27" i="81"/>
  <c r="BD27" i="81"/>
  <c r="BH27" i="81"/>
  <c r="BI27" i="81"/>
  <c r="BJ27" i="81"/>
  <c r="BK27" i="81"/>
  <c r="BL27" i="81"/>
  <c r="BM27" i="81"/>
  <c r="BN27" i="81"/>
  <c r="BO27" i="81"/>
  <c r="BP27" i="81"/>
  <c r="BQ27" i="81"/>
  <c r="BR27" i="81"/>
  <c r="BS27" i="81"/>
  <c r="BT27" i="81"/>
  <c r="BU27" i="81"/>
  <c r="BV27" i="81"/>
  <c r="BW27" i="81"/>
  <c r="BV26" i="82" s="1"/>
  <c r="BX27" i="81"/>
  <c r="BY27" i="81"/>
  <c r="BZ27" i="81"/>
  <c r="CA27" i="81"/>
  <c r="CB27"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B27" i="82" s="1"/>
  <c r="AD28" i="81"/>
  <c r="AE28" i="81"/>
  <c r="AF28" i="81"/>
  <c r="AE27" i="82" s="1"/>
  <c r="AG28" i="81"/>
  <c r="AH28" i="81"/>
  <c r="AI28" i="81"/>
  <c r="AJ28" i="81"/>
  <c r="AK28" i="81"/>
  <c r="AL28" i="81"/>
  <c r="AL27" i="82"/>
  <c r="AN28" i="81"/>
  <c r="AO28" i="81"/>
  <c r="AP28" i="81"/>
  <c r="AQ28" i="81"/>
  <c r="AP27" i="82" s="1"/>
  <c r="AR28" i="81"/>
  <c r="AS28" i="81"/>
  <c r="AT28" i="81"/>
  <c r="AU28" i="81"/>
  <c r="AV28" i="81"/>
  <c r="AW28" i="81"/>
  <c r="AX28" i="81"/>
  <c r="AW27" i="82" s="1"/>
  <c r="AY28" i="81"/>
  <c r="AZ28" i="81"/>
  <c r="BA28" i="81"/>
  <c r="BB28" i="81"/>
  <c r="BC28" i="81"/>
  <c r="BD28" i="81"/>
  <c r="BH28" i="81"/>
  <c r="BI28" i="81"/>
  <c r="BJ28" i="81"/>
  <c r="BK28" i="81"/>
  <c r="BL28" i="81"/>
  <c r="BM28" i="81"/>
  <c r="BN28" i="81"/>
  <c r="BO28" i="81"/>
  <c r="BP28" i="81"/>
  <c r="BQ28" i="81"/>
  <c r="BR28" i="81"/>
  <c r="BS28" i="81"/>
  <c r="BT28" i="81"/>
  <c r="BU28" i="81"/>
  <c r="BV28" i="81"/>
  <c r="BW28" i="81"/>
  <c r="BX28" i="81"/>
  <c r="BY28" i="81"/>
  <c r="BZ28" i="81"/>
  <c r="CA28" i="81"/>
  <c r="CB28" i="81"/>
  <c r="D29" i="81"/>
  <c r="E29" i="81"/>
  <c r="F29" i="81"/>
  <c r="G29" i="81"/>
  <c r="H29" i="81"/>
  <c r="I29" i="81"/>
  <c r="J29" i="81"/>
  <c r="K29" i="81"/>
  <c r="L29" i="81"/>
  <c r="M29" i="81"/>
  <c r="N29" i="81"/>
  <c r="O29" i="81"/>
  <c r="P29" i="81"/>
  <c r="Q29" i="81"/>
  <c r="R29" i="81"/>
  <c r="S29" i="81"/>
  <c r="T29" i="81"/>
  <c r="U29" i="81"/>
  <c r="V29" i="81"/>
  <c r="W29" i="81"/>
  <c r="X29" i="81"/>
  <c r="Y29" i="81"/>
  <c r="Z29" i="81"/>
  <c r="AA29" i="81"/>
  <c r="AB29" i="81"/>
  <c r="AC29" i="81"/>
  <c r="AD29" i="81"/>
  <c r="AE29" i="81"/>
  <c r="AF29" i="81"/>
  <c r="AG29" i="81"/>
  <c r="AH29" i="81"/>
  <c r="AI29" i="81"/>
  <c r="AJ29" i="81"/>
  <c r="AK29" i="81"/>
  <c r="AL29" i="81"/>
  <c r="AN29" i="81"/>
  <c r="AO29" i="81"/>
  <c r="AP29" i="81"/>
  <c r="AQ29" i="81"/>
  <c r="AR29" i="81"/>
  <c r="AS29" i="81"/>
  <c r="AT29" i="81"/>
  <c r="AU29" i="81"/>
  <c r="AV29" i="81"/>
  <c r="AW29" i="81"/>
  <c r="AX29" i="81"/>
  <c r="AY29" i="81"/>
  <c r="AZ29" i="81"/>
  <c r="BA29" i="81"/>
  <c r="BB29" i="81"/>
  <c r="BC29" i="81"/>
  <c r="BD29" i="81"/>
  <c r="BH29" i="81"/>
  <c r="BI29" i="81"/>
  <c r="BJ29" i="81"/>
  <c r="BK29" i="81"/>
  <c r="BL29" i="81"/>
  <c r="BM29" i="81"/>
  <c r="BN29" i="81"/>
  <c r="BO29" i="81"/>
  <c r="BP29" i="81"/>
  <c r="BQ29" i="81"/>
  <c r="BR29" i="81"/>
  <c r="BS29" i="81"/>
  <c r="BT29" i="81"/>
  <c r="BU29" i="81"/>
  <c r="BV29" i="81"/>
  <c r="BW29" i="81"/>
  <c r="BX29" i="81"/>
  <c r="BY29" i="81"/>
  <c r="BZ29" i="81"/>
  <c r="CA29" i="81"/>
  <c r="CB29" i="81"/>
  <c r="D30" i="81"/>
  <c r="E30" i="81"/>
  <c r="F30" i="81"/>
  <c r="G30" i="81"/>
  <c r="H30" i="81"/>
  <c r="I30" i="81"/>
  <c r="J30" i="81"/>
  <c r="K30" i="81"/>
  <c r="L30" i="81"/>
  <c r="M30" i="81"/>
  <c r="N30" i="81"/>
  <c r="O30" i="81"/>
  <c r="P30" i="81"/>
  <c r="Q30" i="81"/>
  <c r="R30" i="81"/>
  <c r="S30" i="81"/>
  <c r="T30" i="81"/>
  <c r="U30" i="81"/>
  <c r="V30" i="81"/>
  <c r="W30" i="81"/>
  <c r="X30" i="81"/>
  <c r="Y30" i="81"/>
  <c r="Z30" i="81"/>
  <c r="AA30" i="81"/>
  <c r="AB30" i="81"/>
  <c r="AC30" i="81"/>
  <c r="AD30" i="81"/>
  <c r="AE30" i="81"/>
  <c r="AF30" i="81"/>
  <c r="AG30" i="81"/>
  <c r="AH30" i="81"/>
  <c r="AI30" i="81"/>
  <c r="AJ30" i="81"/>
  <c r="AK30" i="81"/>
  <c r="AL30" i="81"/>
  <c r="AN30" i="81"/>
  <c r="AO30" i="81"/>
  <c r="AP30" i="81"/>
  <c r="AQ30" i="81"/>
  <c r="AR30" i="81"/>
  <c r="AS30" i="81"/>
  <c r="AT30" i="81"/>
  <c r="AU30" i="81"/>
  <c r="AV30" i="81"/>
  <c r="AW30" i="81"/>
  <c r="AX30" i="81"/>
  <c r="AY30" i="81"/>
  <c r="AZ30" i="81"/>
  <c r="BA30" i="81"/>
  <c r="BB30" i="81"/>
  <c r="BC30" i="81"/>
  <c r="BD30" i="81"/>
  <c r="BH30" i="81"/>
  <c r="BI30" i="81"/>
  <c r="BJ30" i="81"/>
  <c r="BK30" i="81"/>
  <c r="BL30" i="81"/>
  <c r="BM30" i="81"/>
  <c r="BN30" i="81"/>
  <c r="BO30" i="81"/>
  <c r="BP30" i="81"/>
  <c r="BQ30" i="81"/>
  <c r="BR30" i="81"/>
  <c r="BS30" i="81"/>
  <c r="BT30" i="81"/>
  <c r="BU30" i="81"/>
  <c r="BV30" i="81"/>
  <c r="BW30" i="81"/>
  <c r="BX30" i="81"/>
  <c r="BY30" i="81"/>
  <c r="BZ30" i="81"/>
  <c r="CA30" i="81"/>
  <c r="CB30" i="81"/>
  <c r="D31" i="81"/>
  <c r="E31" i="81"/>
  <c r="F31" i="81"/>
  <c r="G31" i="81"/>
  <c r="H31" i="81"/>
  <c r="I31" i="81"/>
  <c r="J31" i="81"/>
  <c r="K31" i="81"/>
  <c r="L31" i="81"/>
  <c r="M31" i="81"/>
  <c r="N31" i="81"/>
  <c r="O31" i="81"/>
  <c r="P31" i="81"/>
  <c r="Q31" i="81"/>
  <c r="R31" i="81"/>
  <c r="S31" i="81"/>
  <c r="T31" i="81"/>
  <c r="U31" i="81"/>
  <c r="V31" i="81"/>
  <c r="W31" i="81"/>
  <c r="X31" i="81"/>
  <c r="Y31" i="81"/>
  <c r="Z31" i="81"/>
  <c r="AA31" i="81"/>
  <c r="Z30" i="82" s="1"/>
  <c r="AB31" i="81"/>
  <c r="AC31" i="81"/>
  <c r="AB30" i="82" s="1"/>
  <c r="AD31" i="81"/>
  <c r="AE31" i="81"/>
  <c r="AF31" i="81"/>
  <c r="AE30" i="82" s="1"/>
  <c r="AG31" i="81"/>
  <c r="AH31" i="81"/>
  <c r="AI31" i="81"/>
  <c r="AJ31" i="81"/>
  <c r="AK31" i="81"/>
  <c r="AL31" i="81"/>
  <c r="AL30" i="82"/>
  <c r="AN31" i="81"/>
  <c r="AO31" i="81"/>
  <c r="AP31" i="81"/>
  <c r="AQ31" i="81"/>
  <c r="AR31" i="81"/>
  <c r="AS31" i="81"/>
  <c r="AT31" i="81"/>
  <c r="AS30" i="82" s="1"/>
  <c r="AU31" i="81"/>
  <c r="AV31" i="81"/>
  <c r="AW31" i="81"/>
  <c r="AX31" i="81"/>
  <c r="AY31" i="81"/>
  <c r="AZ31" i="81"/>
  <c r="BA31" i="81"/>
  <c r="BB31" i="81"/>
  <c r="BC31" i="81"/>
  <c r="BD31" i="81"/>
  <c r="BH31" i="81"/>
  <c r="BI31" i="81"/>
  <c r="BJ31" i="81"/>
  <c r="BK31" i="81"/>
  <c r="BL31" i="81"/>
  <c r="BM31" i="81"/>
  <c r="BN31" i="81"/>
  <c r="BO31" i="81"/>
  <c r="BP31" i="81"/>
  <c r="BQ31" i="81"/>
  <c r="BR31" i="81"/>
  <c r="BS31" i="81"/>
  <c r="BT31" i="81"/>
  <c r="BU31" i="81"/>
  <c r="BV31" i="81"/>
  <c r="BW31" i="81"/>
  <c r="BV30" i="82" s="1"/>
  <c r="BX31" i="81"/>
  <c r="BY31" i="81"/>
  <c r="BZ31" i="81"/>
  <c r="CA31" i="81"/>
  <c r="CB31" i="81"/>
  <c r="D32" i="81"/>
  <c r="E32" i="81"/>
  <c r="F32" i="81"/>
  <c r="G32" i="81"/>
  <c r="H32" i="81"/>
  <c r="I32" i="81"/>
  <c r="J32" i="81"/>
  <c r="K32" i="81"/>
  <c r="L32" i="81"/>
  <c r="M32" i="81"/>
  <c r="N32" i="81"/>
  <c r="O32" i="81"/>
  <c r="P32" i="81"/>
  <c r="Q32" i="81"/>
  <c r="R32" i="81"/>
  <c r="S32" i="81"/>
  <c r="T32" i="81"/>
  <c r="U32" i="81"/>
  <c r="V32" i="81"/>
  <c r="W32" i="81"/>
  <c r="X32" i="81"/>
  <c r="Y32" i="81"/>
  <c r="Z32" i="81"/>
  <c r="AA32" i="81"/>
  <c r="AB32" i="81"/>
  <c r="AC32" i="81"/>
  <c r="AD32" i="81"/>
  <c r="AE32" i="81"/>
  <c r="AF32" i="81"/>
  <c r="AG32" i="81"/>
  <c r="AH32" i="81"/>
  <c r="AI32" i="81"/>
  <c r="AJ32" i="81"/>
  <c r="AK32" i="81"/>
  <c r="AL32" i="81"/>
  <c r="AN32" i="81"/>
  <c r="AO32" i="81"/>
  <c r="AP32" i="81"/>
  <c r="AQ32" i="81"/>
  <c r="AR32" i="81"/>
  <c r="AS32" i="81"/>
  <c r="AT32" i="81"/>
  <c r="AU32" i="81"/>
  <c r="AV32" i="81"/>
  <c r="AW32" i="81"/>
  <c r="AX32" i="81"/>
  <c r="AY32" i="81"/>
  <c r="AZ32" i="81"/>
  <c r="BA32" i="81"/>
  <c r="AZ31" i="82" s="1"/>
  <c r="BB32" i="81"/>
  <c r="BC32" i="81"/>
  <c r="BD32" i="81"/>
  <c r="BH32" i="81"/>
  <c r="BI32" i="81"/>
  <c r="BJ32" i="81"/>
  <c r="BK32" i="81"/>
  <c r="BL32" i="81"/>
  <c r="BM32" i="81"/>
  <c r="BN32" i="81"/>
  <c r="BO32" i="81"/>
  <c r="BP32" i="81"/>
  <c r="BQ32" i="81"/>
  <c r="BR32" i="81"/>
  <c r="BS32" i="81"/>
  <c r="BT32" i="81"/>
  <c r="BU32" i="81"/>
  <c r="BV32" i="81"/>
  <c r="BW32" i="81"/>
  <c r="BX32" i="81"/>
  <c r="BY32" i="81"/>
  <c r="BZ32" i="81"/>
  <c r="CA32" i="81"/>
  <c r="CB32" i="81"/>
  <c r="D33" i="81"/>
  <c r="E33" i="81"/>
  <c r="F33" i="81"/>
  <c r="G33" i="81"/>
  <c r="H33" i="81"/>
  <c r="I33" i="81"/>
  <c r="J33" i="81"/>
  <c r="K33" i="81"/>
  <c r="L33" i="81"/>
  <c r="M33" i="81"/>
  <c r="N33" i="81"/>
  <c r="O33" i="81"/>
  <c r="P33" i="81"/>
  <c r="Q33" i="81"/>
  <c r="R33" i="81"/>
  <c r="S33" i="81"/>
  <c r="T33" i="81"/>
  <c r="U33" i="81"/>
  <c r="V33" i="81"/>
  <c r="W33" i="81"/>
  <c r="X33" i="81"/>
  <c r="Y33" i="81"/>
  <c r="Z33" i="81"/>
  <c r="AA33" i="81"/>
  <c r="AB33" i="81"/>
  <c r="AC33" i="81"/>
  <c r="AD33" i="81"/>
  <c r="AE33" i="81"/>
  <c r="AF33" i="81"/>
  <c r="AG33" i="81"/>
  <c r="AH33" i="81"/>
  <c r="AI33" i="81"/>
  <c r="AJ33" i="81"/>
  <c r="AK33" i="81"/>
  <c r="AL33" i="81"/>
  <c r="AN33" i="81"/>
  <c r="AO33" i="81"/>
  <c r="AP33" i="81"/>
  <c r="AQ33" i="81"/>
  <c r="AR33" i="81"/>
  <c r="AS33" i="81"/>
  <c r="AT33" i="81"/>
  <c r="AU33" i="81"/>
  <c r="AV33" i="81"/>
  <c r="AW33" i="81"/>
  <c r="AX33" i="81"/>
  <c r="AY33" i="81"/>
  <c r="AZ33" i="81"/>
  <c r="BA33" i="81"/>
  <c r="BB33" i="81"/>
  <c r="BC33" i="81"/>
  <c r="BD33" i="81"/>
  <c r="BH33" i="81"/>
  <c r="BI33" i="81"/>
  <c r="BJ33" i="81"/>
  <c r="BK33" i="81"/>
  <c r="BL33" i="81"/>
  <c r="BM33" i="81"/>
  <c r="BN33" i="81"/>
  <c r="BO33" i="81"/>
  <c r="BP33" i="81"/>
  <c r="BQ33" i="81"/>
  <c r="BR33" i="81"/>
  <c r="BS33" i="81"/>
  <c r="BT33" i="81"/>
  <c r="BU33" i="81"/>
  <c r="BV33" i="81"/>
  <c r="BU32" i="82" s="1"/>
  <c r="BW33" i="81"/>
  <c r="BX33" i="81"/>
  <c r="BY33" i="81"/>
  <c r="BZ33" i="81"/>
  <c r="CA33" i="81"/>
  <c r="CB33" i="81"/>
  <c r="D34" i="81"/>
  <c r="E34" i="81"/>
  <c r="F34" i="81"/>
  <c r="G34" i="81"/>
  <c r="H34" i="81"/>
  <c r="I34" i="81"/>
  <c r="J34" i="81"/>
  <c r="K34" i="81"/>
  <c r="L34" i="81"/>
  <c r="M34" i="81"/>
  <c r="N34" i="81"/>
  <c r="O34" i="81"/>
  <c r="P34" i="81"/>
  <c r="Q34" i="81"/>
  <c r="R34" i="81"/>
  <c r="S34" i="81"/>
  <c r="T34" i="81"/>
  <c r="U34" i="81"/>
  <c r="V34" i="81"/>
  <c r="W34" i="81"/>
  <c r="X34" i="81"/>
  <c r="Y34" i="81"/>
  <c r="Z34" i="81"/>
  <c r="AA34" i="81"/>
  <c r="AB34" i="81"/>
  <c r="AC34" i="81"/>
  <c r="AB33" i="82" s="1"/>
  <c r="AD34" i="81"/>
  <c r="AE34" i="81"/>
  <c r="AF34" i="81"/>
  <c r="AG34" i="81"/>
  <c r="AH34" i="81"/>
  <c r="AI34" i="81"/>
  <c r="AJ34" i="81"/>
  <c r="AK34" i="81"/>
  <c r="AL34" i="81"/>
  <c r="AL33" i="82"/>
  <c r="AN34" i="81"/>
  <c r="AO34" i="81"/>
  <c r="AP34" i="81"/>
  <c r="AQ34" i="81"/>
  <c r="AP33" i="82" s="1"/>
  <c r="AR34" i="81"/>
  <c r="AS34" i="81"/>
  <c r="AT34" i="81"/>
  <c r="AS33" i="82" s="1"/>
  <c r="AU34" i="81"/>
  <c r="AV34" i="81"/>
  <c r="AU33" i="82" s="1"/>
  <c r="AW34" i="81"/>
  <c r="AX34" i="81"/>
  <c r="AW33" i="82" s="1"/>
  <c r="AY34" i="81"/>
  <c r="AZ34" i="81"/>
  <c r="BA34" i="81"/>
  <c r="BB34" i="81"/>
  <c r="BC34" i="81"/>
  <c r="BD34" i="81"/>
  <c r="BH34" i="81"/>
  <c r="BI34" i="81"/>
  <c r="BJ34" i="81"/>
  <c r="BK34" i="81"/>
  <c r="BL34" i="81"/>
  <c r="BM34" i="81"/>
  <c r="BN34" i="81"/>
  <c r="BM33" i="82" s="1"/>
  <c r="BO34" i="81"/>
  <c r="BP34" i="81"/>
  <c r="BQ34" i="81"/>
  <c r="BR34" i="81"/>
  <c r="BS34" i="81"/>
  <c r="BT34" i="81"/>
  <c r="BU34" i="81"/>
  <c r="BV34" i="81"/>
  <c r="BW34" i="81"/>
  <c r="BX34" i="81"/>
  <c r="BY34" i="81"/>
  <c r="BZ34" i="81"/>
  <c r="CA34" i="81"/>
  <c r="CB34" i="81"/>
  <c r="D35" i="81"/>
  <c r="E35" i="81"/>
  <c r="F35" i="81"/>
  <c r="G35" i="81"/>
  <c r="H35" i="81"/>
  <c r="I35" i="81"/>
  <c r="J35" i="81"/>
  <c r="K35" i="81"/>
  <c r="L35" i="81"/>
  <c r="M35" i="81"/>
  <c r="N35" i="81"/>
  <c r="O35" i="81"/>
  <c r="P35" i="81"/>
  <c r="Q35" i="81"/>
  <c r="R35" i="81"/>
  <c r="S35" i="81"/>
  <c r="T35" i="81"/>
  <c r="U35" i="81"/>
  <c r="V35" i="81"/>
  <c r="W35" i="81"/>
  <c r="X35" i="81"/>
  <c r="Y35" i="81"/>
  <c r="Z35" i="81"/>
  <c r="AA35" i="81"/>
  <c r="Z34" i="82" s="1"/>
  <c r="AB35" i="81"/>
  <c r="AC35" i="81"/>
  <c r="AD35" i="81"/>
  <c r="AE35" i="81"/>
  <c r="AF35" i="81"/>
  <c r="AG35" i="81"/>
  <c r="AH35" i="81"/>
  <c r="AI35" i="81"/>
  <c r="AJ35" i="81"/>
  <c r="AK35" i="81"/>
  <c r="AL35" i="81"/>
  <c r="AN35" i="81"/>
  <c r="AO35" i="81"/>
  <c r="AP35" i="81"/>
  <c r="AQ35" i="81"/>
  <c r="AR35" i="81"/>
  <c r="AQ34" i="82" s="1"/>
  <c r="AS35" i="81"/>
  <c r="AT35" i="81"/>
  <c r="AU35" i="81"/>
  <c r="AV35" i="81"/>
  <c r="AW35" i="81"/>
  <c r="AX35" i="81"/>
  <c r="AY35" i="81"/>
  <c r="AZ35" i="81"/>
  <c r="BA35" i="81"/>
  <c r="BB35" i="81"/>
  <c r="BC35" i="81"/>
  <c r="BD35" i="81"/>
  <c r="BH35" i="81"/>
  <c r="BI35" i="81"/>
  <c r="BJ35" i="81"/>
  <c r="BI34" i="82" s="1"/>
  <c r="BK35" i="81"/>
  <c r="BL35" i="81"/>
  <c r="BM35" i="81"/>
  <c r="BN35" i="81"/>
  <c r="BO35" i="81"/>
  <c r="BP35" i="81"/>
  <c r="BQ35" i="81"/>
  <c r="BR35" i="81"/>
  <c r="BS35" i="81"/>
  <c r="BT35" i="81"/>
  <c r="BU35" i="81"/>
  <c r="BV35" i="81"/>
  <c r="BU34" i="82" s="1"/>
  <c r="BW35" i="81"/>
  <c r="BX35" i="81"/>
  <c r="BY35" i="81"/>
  <c r="BZ35" i="81"/>
  <c r="CA35" i="81"/>
  <c r="CB35" i="81"/>
  <c r="D36" i="81"/>
  <c r="E36" i="81"/>
  <c r="F36" i="81"/>
  <c r="G36" i="81"/>
  <c r="H36" i="81"/>
  <c r="I36" i="81"/>
  <c r="J36" i="81"/>
  <c r="K36" i="81"/>
  <c r="L36" i="81"/>
  <c r="M36" i="81"/>
  <c r="N36" i="81"/>
  <c r="O36" i="81"/>
  <c r="P36" i="81"/>
  <c r="Q36" i="81"/>
  <c r="R36" i="81"/>
  <c r="S36" i="81"/>
  <c r="T36" i="81"/>
  <c r="U36" i="81"/>
  <c r="V36" i="81"/>
  <c r="W36" i="81"/>
  <c r="X36" i="81"/>
  <c r="Y36" i="81"/>
  <c r="Z36" i="81"/>
  <c r="AA36" i="81"/>
  <c r="AB36" i="81"/>
  <c r="AC36" i="81"/>
  <c r="AD36" i="81"/>
  <c r="AE36" i="81"/>
  <c r="AF36" i="81"/>
  <c r="AG36" i="81"/>
  <c r="AH36" i="81"/>
  <c r="AI36" i="81"/>
  <c r="AJ36" i="81"/>
  <c r="AK36" i="81"/>
  <c r="AL36" i="81"/>
  <c r="AN36" i="81"/>
  <c r="AO36" i="81"/>
  <c r="AP36" i="81"/>
  <c r="AQ36" i="81"/>
  <c r="AR36" i="81"/>
  <c r="AQ35" i="82" s="1"/>
  <c r="AS36" i="81"/>
  <c r="AT36" i="81"/>
  <c r="AU36" i="81"/>
  <c r="AV36" i="81"/>
  <c r="AW36" i="81"/>
  <c r="AX36" i="81"/>
  <c r="AY36" i="81"/>
  <c r="AZ36" i="81"/>
  <c r="BA36" i="81"/>
  <c r="BB36" i="81"/>
  <c r="BC36" i="81"/>
  <c r="BD36" i="81"/>
  <c r="BH36" i="81"/>
  <c r="BI36" i="81"/>
  <c r="BJ36" i="81"/>
  <c r="BI35" i="82" s="1"/>
  <c r="BK36" i="81"/>
  <c r="BL36" i="81"/>
  <c r="BM36" i="81"/>
  <c r="BN36" i="81"/>
  <c r="BO36" i="81"/>
  <c r="BP36" i="81"/>
  <c r="BQ36" i="81"/>
  <c r="BR36" i="81"/>
  <c r="BS36" i="81"/>
  <c r="BT36" i="81"/>
  <c r="BU36" i="81"/>
  <c r="BV36" i="81"/>
  <c r="BU35" i="82" s="1"/>
  <c r="BW36" i="81"/>
  <c r="BV35" i="82" s="1"/>
  <c r="BX36" i="81"/>
  <c r="BY36" i="81"/>
  <c r="BZ36" i="81"/>
  <c r="CA36" i="81"/>
  <c r="CB36" i="81"/>
  <c r="D37" i="81"/>
  <c r="E37" i="81"/>
  <c r="F37" i="81"/>
  <c r="G37" i="81"/>
  <c r="H37" i="81"/>
  <c r="I37" i="81"/>
  <c r="J37" i="81"/>
  <c r="K37" i="81"/>
  <c r="L37" i="81"/>
  <c r="M37" i="81"/>
  <c r="N37" i="81"/>
  <c r="O37" i="81"/>
  <c r="P37" i="81"/>
  <c r="Q37" i="81"/>
  <c r="R37" i="81"/>
  <c r="S37" i="81"/>
  <c r="T37" i="81"/>
  <c r="U37" i="81"/>
  <c r="V37" i="81"/>
  <c r="W37" i="81"/>
  <c r="X37" i="81"/>
  <c r="Y37" i="81"/>
  <c r="Z37" i="81"/>
  <c r="AA37" i="81"/>
  <c r="Z36" i="82" s="1"/>
  <c r="AB37" i="81"/>
  <c r="AC37" i="81"/>
  <c r="AB36" i="82" s="1"/>
  <c r="AD37" i="81"/>
  <c r="AE37" i="81"/>
  <c r="AF37" i="81"/>
  <c r="AG37" i="81"/>
  <c r="AH37" i="81"/>
  <c r="AI37" i="81"/>
  <c r="AJ37" i="81"/>
  <c r="AK37" i="81"/>
  <c r="AL37" i="81"/>
  <c r="AL36" i="82"/>
  <c r="AN37" i="81"/>
  <c r="AO37" i="81"/>
  <c r="AP37" i="81"/>
  <c r="AQ37" i="81"/>
  <c r="AR37" i="81"/>
  <c r="AS37" i="81"/>
  <c r="AT37" i="81"/>
  <c r="AU37" i="81"/>
  <c r="AV37" i="81"/>
  <c r="AW37" i="81"/>
  <c r="AX37" i="81"/>
  <c r="AW36" i="82" s="1"/>
  <c r="AY37" i="81"/>
  <c r="AZ37" i="81"/>
  <c r="BA37" i="81"/>
  <c r="BB37" i="81"/>
  <c r="BC37" i="81"/>
  <c r="BD37" i="81"/>
  <c r="BH37" i="81"/>
  <c r="BI37" i="81"/>
  <c r="BJ37" i="81"/>
  <c r="BK37" i="81"/>
  <c r="BL37" i="81"/>
  <c r="BM37" i="81"/>
  <c r="BN37" i="81"/>
  <c r="BO37" i="81"/>
  <c r="BP37" i="81"/>
  <c r="BQ37" i="81"/>
  <c r="BR37" i="81"/>
  <c r="BS37" i="81"/>
  <c r="BT37" i="81"/>
  <c r="BU37" i="81"/>
  <c r="BV37" i="81"/>
  <c r="BW37" i="81"/>
  <c r="BX37" i="81"/>
  <c r="BY37" i="81"/>
  <c r="BZ37" i="81"/>
  <c r="CA37" i="81"/>
  <c r="CB37" i="81"/>
  <c r="D38" i="81"/>
  <c r="E38" i="81"/>
  <c r="F38" i="81"/>
  <c r="G38" i="81"/>
  <c r="H38" i="81"/>
  <c r="I38" i="81"/>
  <c r="J38" i="81"/>
  <c r="K38" i="81"/>
  <c r="L38" i="81"/>
  <c r="M38" i="81"/>
  <c r="N38" i="81"/>
  <c r="O38" i="81"/>
  <c r="P38" i="81"/>
  <c r="Q38" i="81"/>
  <c r="R38" i="81"/>
  <c r="S38" i="81"/>
  <c r="T38" i="81"/>
  <c r="U38" i="81"/>
  <c r="V38" i="81"/>
  <c r="W38" i="81"/>
  <c r="X38" i="81"/>
  <c r="Y38" i="81"/>
  <c r="Z38" i="81"/>
  <c r="AA38" i="81"/>
  <c r="Z37" i="82" s="1"/>
  <c r="AB38" i="81"/>
  <c r="AC38" i="81"/>
  <c r="AB37" i="82" s="1"/>
  <c r="AD38" i="81"/>
  <c r="AE38" i="81"/>
  <c r="AF38" i="81"/>
  <c r="AG38" i="81"/>
  <c r="AH38" i="81"/>
  <c r="AI38" i="81"/>
  <c r="AJ38" i="81"/>
  <c r="AK38" i="81"/>
  <c r="AL38" i="81"/>
  <c r="AN38" i="81"/>
  <c r="AO38" i="81"/>
  <c r="AP38" i="81"/>
  <c r="AQ38" i="81"/>
  <c r="AR38" i="81"/>
  <c r="AS38" i="81"/>
  <c r="AT38" i="81"/>
  <c r="AU38" i="81"/>
  <c r="AV38" i="81"/>
  <c r="AU37" i="82" s="1"/>
  <c r="AW38" i="81"/>
  <c r="AX38" i="81"/>
  <c r="AY38" i="81"/>
  <c r="AZ38" i="81"/>
  <c r="BA38" i="81"/>
  <c r="BB38" i="81"/>
  <c r="BC38" i="81"/>
  <c r="BD38" i="81"/>
  <c r="BH38" i="81"/>
  <c r="BI38" i="81"/>
  <c r="BJ38" i="81"/>
  <c r="BK38" i="81"/>
  <c r="BL38" i="81"/>
  <c r="BM38" i="81"/>
  <c r="BN38" i="81"/>
  <c r="BO38" i="81"/>
  <c r="BP38" i="81"/>
  <c r="BQ38" i="81"/>
  <c r="BR38" i="81"/>
  <c r="BS38" i="81"/>
  <c r="BT38" i="81"/>
  <c r="BU38" i="81"/>
  <c r="BV38" i="81"/>
  <c r="BW38" i="81"/>
  <c r="BV37" i="82" s="1"/>
  <c r="BX38" i="81"/>
  <c r="BY38" i="81"/>
  <c r="BZ38" i="81"/>
  <c r="CA38" i="81"/>
  <c r="CB38" i="81"/>
  <c r="D39" i="81"/>
  <c r="E39" i="81"/>
  <c r="F39" i="81"/>
  <c r="G39" i="81"/>
  <c r="H39" i="81"/>
  <c r="I39" i="81"/>
  <c r="J39" i="81"/>
  <c r="K39" i="81"/>
  <c r="L39" i="81"/>
  <c r="M39" i="81"/>
  <c r="N39" i="81"/>
  <c r="O39" i="81"/>
  <c r="P39" i="81"/>
  <c r="Q39" i="81"/>
  <c r="R39" i="81"/>
  <c r="S39" i="81"/>
  <c r="T39" i="81"/>
  <c r="U39" i="81"/>
  <c r="V39" i="81"/>
  <c r="W39" i="81"/>
  <c r="X39" i="81"/>
  <c r="Y39" i="81"/>
  <c r="Z39" i="81"/>
  <c r="AA39" i="81"/>
  <c r="AB39" i="81"/>
  <c r="AC39" i="81"/>
  <c r="AD39" i="81"/>
  <c r="AE39" i="81"/>
  <c r="AF39" i="81"/>
  <c r="AG39" i="81"/>
  <c r="AH39" i="81"/>
  <c r="AI39" i="81"/>
  <c r="AJ39" i="81"/>
  <c r="AK39" i="81"/>
  <c r="AL39" i="81"/>
  <c r="AN39" i="81"/>
  <c r="AO39" i="81"/>
  <c r="AP39" i="81"/>
  <c r="AQ39" i="81"/>
  <c r="AR39" i="81"/>
  <c r="AS39" i="81"/>
  <c r="AT39" i="81"/>
  <c r="AU39" i="81"/>
  <c r="AV39" i="81"/>
  <c r="AW39" i="81"/>
  <c r="AX39" i="81"/>
  <c r="AY39" i="81"/>
  <c r="AZ39" i="81"/>
  <c r="BA39" i="81"/>
  <c r="BB39" i="81"/>
  <c r="BC39" i="81"/>
  <c r="BD39" i="81"/>
  <c r="BH39" i="81"/>
  <c r="BI39" i="81"/>
  <c r="BJ39" i="81"/>
  <c r="BK39" i="81"/>
  <c r="BL39" i="81"/>
  <c r="BM39" i="81"/>
  <c r="BN39" i="81"/>
  <c r="BO39" i="81"/>
  <c r="BP39" i="81"/>
  <c r="BQ39" i="81"/>
  <c r="BR39" i="81"/>
  <c r="BS39" i="81"/>
  <c r="BT39" i="81"/>
  <c r="BU39" i="81"/>
  <c r="BV39" i="81"/>
  <c r="BW39" i="81"/>
  <c r="BX39" i="81"/>
  <c r="BY39" i="81"/>
  <c r="BZ39" i="81"/>
  <c r="CA39" i="81"/>
  <c r="CB39" i="81"/>
  <c r="D40" i="81"/>
  <c r="E40" i="81"/>
  <c r="F40" i="81"/>
  <c r="G40" i="81"/>
  <c r="H40" i="81"/>
  <c r="I40" i="81"/>
  <c r="J40" i="81"/>
  <c r="K40" i="8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N40" i="81"/>
  <c r="AO40" i="81"/>
  <c r="AP40" i="81"/>
  <c r="AQ40" i="81"/>
  <c r="AR40" i="81"/>
  <c r="AS40" i="81"/>
  <c r="AT40" i="81"/>
  <c r="AU40" i="81"/>
  <c r="AV40" i="81"/>
  <c r="AW40" i="81"/>
  <c r="AX40" i="81"/>
  <c r="AY40" i="81"/>
  <c r="AZ40" i="81"/>
  <c r="AY39" i="82" s="1"/>
  <c r="BA40" i="81"/>
  <c r="BB40" i="81"/>
  <c r="BC40" i="81"/>
  <c r="BD40" i="81"/>
  <c r="BH40" i="81"/>
  <c r="BI40" i="81"/>
  <c r="BJ40" i="81"/>
  <c r="BK40" i="81"/>
  <c r="BL40" i="81"/>
  <c r="BM40" i="81"/>
  <c r="BN40" i="81"/>
  <c r="BO40" i="81"/>
  <c r="BP40" i="81"/>
  <c r="BQ40" i="81"/>
  <c r="BR40" i="81"/>
  <c r="BS40" i="81"/>
  <c r="BT40" i="81"/>
  <c r="BU40" i="81"/>
  <c r="BV40" i="81"/>
  <c r="BU39" i="82" s="1"/>
  <c r="BW40" i="81"/>
  <c r="BV39" i="82" s="1"/>
  <c r="BX40" i="81"/>
  <c r="BY40" i="81"/>
  <c r="BZ40" i="81"/>
  <c r="CA40" i="81"/>
  <c r="CB40" i="81"/>
  <c r="D41" i="81"/>
  <c r="E41" i="81"/>
  <c r="F41" i="81"/>
  <c r="G41" i="81"/>
  <c r="H41" i="81"/>
  <c r="I41" i="81"/>
  <c r="J41" i="81"/>
  <c r="K41" i="81"/>
  <c r="L41" i="81"/>
  <c r="M41" i="81"/>
  <c r="N41" i="81"/>
  <c r="O41" i="81"/>
  <c r="P41" i="81"/>
  <c r="Q41" i="81"/>
  <c r="R41" i="81"/>
  <c r="S41" i="81"/>
  <c r="T41" i="81"/>
  <c r="U41" i="81"/>
  <c r="V41" i="81"/>
  <c r="W41" i="81"/>
  <c r="X41" i="81"/>
  <c r="Y41" i="81"/>
  <c r="Z41" i="81"/>
  <c r="AA41" i="81"/>
  <c r="AB41" i="81"/>
  <c r="AC41" i="81"/>
  <c r="AD41" i="81"/>
  <c r="AE41" i="81"/>
  <c r="AF41" i="81"/>
  <c r="AG41" i="81"/>
  <c r="AH41" i="81"/>
  <c r="AI41" i="81"/>
  <c r="AJ41" i="81"/>
  <c r="AK41" i="81"/>
  <c r="AL41" i="81"/>
  <c r="AN41" i="81"/>
  <c r="AO41" i="81"/>
  <c r="AP41" i="81"/>
  <c r="AQ41" i="81"/>
  <c r="AR41" i="81"/>
  <c r="AS41" i="81"/>
  <c r="AT41" i="81"/>
  <c r="AU41" i="81"/>
  <c r="AV41" i="81"/>
  <c r="AW41" i="81"/>
  <c r="AX41" i="81"/>
  <c r="AY41" i="81"/>
  <c r="AZ41" i="81"/>
  <c r="BA41" i="81"/>
  <c r="BB41" i="81"/>
  <c r="BC41" i="81"/>
  <c r="BD41" i="81"/>
  <c r="BH41" i="81"/>
  <c r="BI41" i="81"/>
  <c r="BJ41" i="81"/>
  <c r="BI40" i="82" s="1"/>
  <c r="BK41" i="81"/>
  <c r="BL41" i="81"/>
  <c r="BM41" i="81"/>
  <c r="BN41" i="81"/>
  <c r="BO41" i="81"/>
  <c r="BP41" i="81"/>
  <c r="BQ41" i="81"/>
  <c r="BR41" i="81"/>
  <c r="BS41" i="81"/>
  <c r="BT41" i="81"/>
  <c r="BU41" i="81"/>
  <c r="BV41" i="81"/>
  <c r="BU40" i="82" s="1"/>
  <c r="BW41" i="81"/>
  <c r="BX41" i="81"/>
  <c r="BY41" i="81"/>
  <c r="BZ41" i="81"/>
  <c r="CA41" i="81"/>
  <c r="CB41" i="81"/>
  <c r="D42" i="81"/>
  <c r="E42" i="81"/>
  <c r="F42" i="81"/>
  <c r="G42" i="81"/>
  <c r="H42" i="81"/>
  <c r="I42" i="81"/>
  <c r="J42" i="81"/>
  <c r="K42" i="81"/>
  <c r="L42" i="81"/>
  <c r="M42" i="81"/>
  <c r="N42" i="81"/>
  <c r="O42" i="81"/>
  <c r="P42" i="81"/>
  <c r="Q42" i="81"/>
  <c r="R42" i="81"/>
  <c r="S42" i="81"/>
  <c r="T42" i="81"/>
  <c r="U42" i="81"/>
  <c r="V42" i="81"/>
  <c r="W42" i="81"/>
  <c r="X42" i="81"/>
  <c r="Y42" i="81"/>
  <c r="Z42" i="81"/>
  <c r="AA42" i="81"/>
  <c r="AB42" i="81"/>
  <c r="AC42" i="81"/>
  <c r="AD42" i="81"/>
  <c r="AE42" i="81"/>
  <c r="AF42" i="81"/>
  <c r="AG42" i="81"/>
  <c r="AH42" i="81"/>
  <c r="AI42" i="81"/>
  <c r="AJ42" i="81"/>
  <c r="AK42" i="81"/>
  <c r="AL42" i="81"/>
  <c r="AN42" i="81"/>
  <c r="AO42" i="81"/>
  <c r="AP42" i="81"/>
  <c r="AQ42" i="81"/>
  <c r="AR42" i="81"/>
  <c r="AS42" i="81"/>
  <c r="AT42" i="81"/>
  <c r="AU42" i="81"/>
  <c r="AV42" i="81"/>
  <c r="AW42" i="81"/>
  <c r="AX42" i="81"/>
  <c r="AY42" i="81"/>
  <c r="AZ42" i="81"/>
  <c r="BA42" i="81"/>
  <c r="BB42" i="81"/>
  <c r="BC42" i="81"/>
  <c r="BD42" i="81"/>
  <c r="BH42" i="81"/>
  <c r="BI42" i="81"/>
  <c r="BJ42" i="81"/>
  <c r="BK42" i="81"/>
  <c r="BL42" i="81"/>
  <c r="BM42" i="81"/>
  <c r="BN42" i="81"/>
  <c r="BO42" i="81"/>
  <c r="BP42" i="81"/>
  <c r="BQ42" i="81"/>
  <c r="BR42" i="81"/>
  <c r="BS42" i="81"/>
  <c r="BT42" i="81"/>
  <c r="BU42" i="81"/>
  <c r="BV42" i="81"/>
  <c r="BU41" i="82" s="1"/>
  <c r="BW42" i="81"/>
  <c r="BX42" i="81"/>
  <c r="BY42" i="81"/>
  <c r="BZ42" i="81"/>
  <c r="CA42" i="81"/>
  <c r="CB42" i="81"/>
  <c r="D43" i="81"/>
  <c r="E43" i="81"/>
  <c r="F43" i="81"/>
  <c r="G43" i="81"/>
  <c r="H43" i="81"/>
  <c r="I43" i="81"/>
  <c r="J43" i="81"/>
  <c r="K43" i="81"/>
  <c r="L43" i="81"/>
  <c r="M43" i="81"/>
  <c r="N43" i="81"/>
  <c r="O43" i="81"/>
  <c r="P43" i="81"/>
  <c r="Q43" i="81"/>
  <c r="R43" i="81"/>
  <c r="S43" i="81"/>
  <c r="T43" i="81"/>
  <c r="U43" i="81"/>
  <c r="V43" i="81"/>
  <c r="W43" i="81"/>
  <c r="X43" i="81"/>
  <c r="Y43" i="81"/>
  <c r="Z43" i="81"/>
  <c r="AA43" i="81"/>
  <c r="AB43" i="81"/>
  <c r="AC43" i="81"/>
  <c r="AD43" i="81"/>
  <c r="AE43" i="81"/>
  <c r="AF43" i="81"/>
  <c r="AG43" i="81"/>
  <c r="AH43" i="81"/>
  <c r="AI43" i="81"/>
  <c r="AJ43" i="81"/>
  <c r="AK43" i="81"/>
  <c r="AL43" i="81"/>
  <c r="AL42" i="82"/>
  <c r="AN43" i="81"/>
  <c r="AO43" i="81"/>
  <c r="AP43" i="81"/>
  <c r="AQ43" i="81"/>
  <c r="AR43" i="81"/>
  <c r="AS43" i="81"/>
  <c r="AT43" i="81"/>
  <c r="AU43" i="81"/>
  <c r="AV43" i="81"/>
  <c r="AW43" i="81"/>
  <c r="AX43" i="81"/>
  <c r="AY43" i="81"/>
  <c r="AZ43" i="81"/>
  <c r="BA43" i="81"/>
  <c r="BB43" i="81"/>
  <c r="BC43" i="81"/>
  <c r="BD43" i="81"/>
  <c r="BH43" i="81"/>
  <c r="BI43" i="81"/>
  <c r="BJ43" i="81"/>
  <c r="BK43" i="81"/>
  <c r="BL43" i="81"/>
  <c r="BM43" i="81"/>
  <c r="BN43" i="81"/>
  <c r="BO43" i="81"/>
  <c r="BP43" i="81"/>
  <c r="BQ43" i="81"/>
  <c r="BR43" i="81"/>
  <c r="BS43" i="81"/>
  <c r="BT43" i="81"/>
  <c r="BU43" i="81"/>
  <c r="BV43" i="81"/>
  <c r="BW43" i="81"/>
  <c r="BX43" i="81"/>
  <c r="BY43" i="81"/>
  <c r="BZ43" i="81"/>
  <c r="CA43" i="81"/>
  <c r="CB43" i="81"/>
  <c r="D44" i="81"/>
  <c r="E44" i="81"/>
  <c r="F44" i="81"/>
  <c r="G44" i="81"/>
  <c r="H44" i="81"/>
  <c r="I44" i="81"/>
  <c r="J44" i="81"/>
  <c r="K44" i="81"/>
  <c r="L44" i="81"/>
  <c r="M44" i="81"/>
  <c r="N44" i="81"/>
  <c r="O44" i="81"/>
  <c r="P44" i="81"/>
  <c r="Q44" i="81"/>
  <c r="R44" i="81"/>
  <c r="S44" i="81"/>
  <c r="T44" i="81"/>
  <c r="U44" i="81"/>
  <c r="V44" i="81"/>
  <c r="W44" i="81"/>
  <c r="X44" i="81"/>
  <c r="Y44" i="81"/>
  <c r="Z44" i="81"/>
  <c r="AA44" i="81"/>
  <c r="AB44" i="81"/>
  <c r="AC44" i="81"/>
  <c r="AD44" i="81"/>
  <c r="AE44" i="81"/>
  <c r="AF44" i="81"/>
  <c r="AG44" i="81"/>
  <c r="AH44" i="81"/>
  <c r="AI44" i="81"/>
  <c r="AJ44" i="81"/>
  <c r="AK44" i="81"/>
  <c r="AL44" i="81"/>
  <c r="AN44" i="81"/>
  <c r="AO44" i="81"/>
  <c r="AP44" i="81"/>
  <c r="AQ44" i="81"/>
  <c r="AR44" i="81"/>
  <c r="AS44" i="81"/>
  <c r="AT44" i="81"/>
  <c r="AU44" i="81"/>
  <c r="AV44" i="81"/>
  <c r="AW44" i="81"/>
  <c r="AX44" i="81"/>
  <c r="AY44" i="81"/>
  <c r="AZ44" i="81"/>
  <c r="BA44" i="81"/>
  <c r="BB44" i="81"/>
  <c r="BC44" i="81"/>
  <c r="BD44" i="81"/>
  <c r="BH44" i="81"/>
  <c r="BI44" i="81"/>
  <c r="BJ44" i="81"/>
  <c r="BK44" i="81"/>
  <c r="BL44" i="81"/>
  <c r="BM44" i="81"/>
  <c r="BN44" i="81"/>
  <c r="BO44" i="81"/>
  <c r="BP44" i="81"/>
  <c r="BQ44" i="81"/>
  <c r="BR44" i="81"/>
  <c r="BS44" i="81"/>
  <c r="BT44" i="81"/>
  <c r="BU44" i="81"/>
  <c r="BV44" i="81"/>
  <c r="BU43" i="82" s="1"/>
  <c r="BW44" i="81"/>
  <c r="BX44" i="81"/>
  <c r="BY44" i="81"/>
  <c r="BZ44" i="81"/>
  <c r="CA44" i="81"/>
  <c r="CB44" i="81"/>
  <c r="D45" i="81"/>
  <c r="E45" i="81"/>
  <c r="F45" i="81"/>
  <c r="G45" i="81"/>
  <c r="H45" i="81"/>
  <c r="I45" i="81"/>
  <c r="J45" i="81"/>
  <c r="K45" i="81"/>
  <c r="L45" i="81"/>
  <c r="M45" i="81"/>
  <c r="N45" i="81"/>
  <c r="O45" i="81"/>
  <c r="P45" i="81"/>
  <c r="Q45" i="81"/>
  <c r="R45" i="81"/>
  <c r="S45" i="81"/>
  <c r="T45" i="81"/>
  <c r="U45" i="81"/>
  <c r="V45" i="81"/>
  <c r="W45" i="81"/>
  <c r="X45" i="81"/>
  <c r="Y45" i="81"/>
  <c r="Z45" i="81"/>
  <c r="AA45" i="81"/>
  <c r="AB45" i="81"/>
  <c r="AC45" i="81"/>
  <c r="AB44" i="82" s="1"/>
  <c r="AD45" i="81"/>
  <c r="AE45" i="81"/>
  <c r="AF45" i="81"/>
  <c r="AE44" i="82" s="1"/>
  <c r="AG45" i="81"/>
  <c r="AH45" i="81"/>
  <c r="AI45" i="81"/>
  <c r="AJ45" i="81"/>
  <c r="AK45" i="81"/>
  <c r="AL45" i="81"/>
  <c r="AN45" i="81"/>
  <c r="AO45" i="81"/>
  <c r="AP45" i="81"/>
  <c r="AQ45" i="81"/>
  <c r="AP44" i="82" s="1"/>
  <c r="AR45" i="81"/>
  <c r="AS45" i="81"/>
  <c r="AT45" i="81"/>
  <c r="AS44" i="82" s="1"/>
  <c r="AU45" i="81"/>
  <c r="AV45" i="81"/>
  <c r="AW45" i="81"/>
  <c r="AX45" i="81"/>
  <c r="AW44" i="82" s="1"/>
  <c r="AY45" i="81"/>
  <c r="AZ45" i="81"/>
  <c r="BA45" i="81"/>
  <c r="BB45" i="81"/>
  <c r="BC45" i="81"/>
  <c r="BD45" i="81"/>
  <c r="BH45" i="81"/>
  <c r="BI45" i="81"/>
  <c r="BJ45" i="81"/>
  <c r="BK45" i="81"/>
  <c r="BL45" i="81"/>
  <c r="BM45" i="81"/>
  <c r="BN45" i="81"/>
  <c r="BO45" i="81"/>
  <c r="BP45" i="81"/>
  <c r="BQ45" i="81"/>
  <c r="BR45" i="81"/>
  <c r="BS45" i="81"/>
  <c r="BT45" i="81"/>
  <c r="BU45" i="81"/>
  <c r="BV45" i="81"/>
  <c r="BW45" i="81"/>
  <c r="BV44" i="82" s="1"/>
  <c r="BX45" i="81"/>
  <c r="BY45" i="81"/>
  <c r="BZ45" i="81"/>
  <c r="CA45" i="81"/>
  <c r="CB45" i="81"/>
  <c r="D46" i="81"/>
  <c r="E46" i="81"/>
  <c r="F46" i="81"/>
  <c r="G46" i="81"/>
  <c r="H46" i="81"/>
  <c r="I46" i="81"/>
  <c r="J46" i="81"/>
  <c r="K46" i="81"/>
  <c r="L46" i="81"/>
  <c r="M46" i="81"/>
  <c r="N46" i="81"/>
  <c r="O46" i="81"/>
  <c r="P46" i="81"/>
  <c r="Q46" i="81"/>
  <c r="R46" i="81"/>
  <c r="S46" i="81"/>
  <c r="T46" i="81"/>
  <c r="U46" i="81"/>
  <c r="V46" i="81"/>
  <c r="W46" i="81"/>
  <c r="X46" i="81"/>
  <c r="Y46" i="81"/>
  <c r="Z46" i="81"/>
  <c r="AA46" i="81"/>
  <c r="Z45" i="82" s="1"/>
  <c r="AB46" i="81"/>
  <c r="AC46" i="81"/>
  <c r="AD46" i="81"/>
  <c r="AE46" i="81"/>
  <c r="AF46" i="81"/>
  <c r="AG46" i="81"/>
  <c r="AH46" i="81"/>
  <c r="AI46" i="81"/>
  <c r="AJ46" i="81"/>
  <c r="AK46" i="81"/>
  <c r="AL46" i="81"/>
  <c r="AL45" i="82"/>
  <c r="AN46" i="81"/>
  <c r="AO46" i="81"/>
  <c r="AP46" i="81"/>
  <c r="AQ46" i="81"/>
  <c r="AR46" i="81"/>
  <c r="AQ45" i="82" s="1"/>
  <c r="AS46" i="81"/>
  <c r="AT46" i="81"/>
  <c r="AS45" i="82" s="1"/>
  <c r="AU46" i="81"/>
  <c r="AV46" i="81"/>
  <c r="AW46" i="81"/>
  <c r="AX46" i="81"/>
  <c r="AW45" i="82" s="1"/>
  <c r="AY46" i="81"/>
  <c r="AZ46" i="81"/>
  <c r="BA46" i="81"/>
  <c r="AZ45" i="82" s="1"/>
  <c r="BB46" i="81"/>
  <c r="BC46" i="81"/>
  <c r="BD46" i="81"/>
  <c r="BH46" i="81"/>
  <c r="BI46" i="81"/>
  <c r="BJ46" i="81"/>
  <c r="BK46" i="81"/>
  <c r="BL46" i="81"/>
  <c r="BM46" i="81"/>
  <c r="BN46" i="81"/>
  <c r="BO46" i="81"/>
  <c r="BP46" i="81"/>
  <c r="BQ46" i="81"/>
  <c r="BR46" i="81"/>
  <c r="BS46" i="81"/>
  <c r="BT46" i="81"/>
  <c r="BU46" i="81"/>
  <c r="BV46" i="81"/>
  <c r="BW46" i="81"/>
  <c r="BV45" i="82" s="1"/>
  <c r="BX46" i="81"/>
  <c r="BY46" i="81"/>
  <c r="BZ46" i="81"/>
  <c r="CA46" i="81"/>
  <c r="CB46" i="81"/>
  <c r="D47" i="81"/>
  <c r="E47" i="81"/>
  <c r="F47" i="81"/>
  <c r="G47" i="81"/>
  <c r="H47" i="81"/>
  <c r="I47" i="81"/>
  <c r="J47" i="81"/>
  <c r="K47" i="81"/>
  <c r="L47" i="81"/>
  <c r="M47" i="81"/>
  <c r="N47" i="81"/>
  <c r="O47" i="81"/>
  <c r="P47" i="81"/>
  <c r="Q47" i="81"/>
  <c r="R47" i="81"/>
  <c r="S47" i="81"/>
  <c r="T47" i="81"/>
  <c r="U47" i="81"/>
  <c r="V47" i="81"/>
  <c r="W47" i="81"/>
  <c r="X47" i="81"/>
  <c r="Y47" i="81"/>
  <c r="Z47" i="81"/>
  <c r="AA47" i="81"/>
  <c r="AB47" i="81"/>
  <c r="AC47" i="81"/>
  <c r="AB46" i="82" s="1"/>
  <c r="AD47" i="81"/>
  <c r="AE47" i="81"/>
  <c r="AF47" i="81"/>
  <c r="AE46" i="82" s="1"/>
  <c r="AG47" i="81"/>
  <c r="AH47" i="81"/>
  <c r="AI47" i="81"/>
  <c r="AJ47" i="81"/>
  <c r="AK47" i="81"/>
  <c r="AL47" i="81"/>
  <c r="AL46" i="82"/>
  <c r="AN47" i="81"/>
  <c r="AO47" i="81"/>
  <c r="AP47" i="81"/>
  <c r="AQ47" i="81"/>
  <c r="AP46" i="82" s="1"/>
  <c r="AR47" i="81"/>
  <c r="AS47" i="81"/>
  <c r="AT47" i="81"/>
  <c r="AS46" i="82" s="1"/>
  <c r="AU47" i="81"/>
  <c r="AV47" i="81"/>
  <c r="AW47" i="81"/>
  <c r="AX47" i="81"/>
  <c r="AW46" i="82" s="1"/>
  <c r="AY47" i="81"/>
  <c r="AZ47" i="81"/>
  <c r="BA47" i="81"/>
  <c r="BB47" i="81"/>
  <c r="BC47" i="81"/>
  <c r="BD47" i="81"/>
  <c r="BH47" i="81"/>
  <c r="BI47" i="81"/>
  <c r="BJ47" i="81"/>
  <c r="BI46" i="82" s="1"/>
  <c r="BK47" i="81"/>
  <c r="BL47" i="81"/>
  <c r="BM47" i="81"/>
  <c r="BN47" i="81"/>
  <c r="BO47" i="81"/>
  <c r="BP47" i="81"/>
  <c r="BQ47" i="81"/>
  <c r="BR47" i="81"/>
  <c r="BS47" i="81"/>
  <c r="BT47" i="81"/>
  <c r="BU47" i="81"/>
  <c r="BV47" i="81"/>
  <c r="BW47" i="81"/>
  <c r="BX47" i="81"/>
  <c r="BY47" i="81"/>
  <c r="BZ47" i="81"/>
  <c r="CA47" i="81"/>
  <c r="CB47" i="81"/>
  <c r="D48" i="81"/>
  <c r="E48" i="81"/>
  <c r="F48" i="81"/>
  <c r="G48" i="81"/>
  <c r="H48" i="81"/>
  <c r="I48" i="81"/>
  <c r="J48" i="81"/>
  <c r="K48" i="81"/>
  <c r="L48" i="81"/>
  <c r="M48" i="81"/>
  <c r="N48" i="81"/>
  <c r="O48" i="81"/>
  <c r="P48" i="81"/>
  <c r="Q48" i="81"/>
  <c r="R48" i="81"/>
  <c r="S48" i="81"/>
  <c r="T48" i="81"/>
  <c r="U48" i="81"/>
  <c r="V48" i="81"/>
  <c r="W48" i="81"/>
  <c r="X48" i="81"/>
  <c r="Y48" i="81"/>
  <c r="Z48" i="81"/>
  <c r="AA48" i="81"/>
  <c r="AB48" i="81"/>
  <c r="AC48" i="81"/>
  <c r="AB47" i="82" s="1"/>
  <c r="AD48" i="81"/>
  <c r="AE48" i="81"/>
  <c r="AF48" i="81"/>
  <c r="AE47" i="82" s="1"/>
  <c r="AG48" i="81"/>
  <c r="AH48" i="81"/>
  <c r="AI48" i="81"/>
  <c r="AJ48" i="81"/>
  <c r="AK48" i="81"/>
  <c r="AL48" i="81"/>
  <c r="AL47" i="82"/>
  <c r="AN48" i="81"/>
  <c r="AO48" i="81"/>
  <c r="AP48" i="81"/>
  <c r="AQ48" i="81"/>
  <c r="AP47" i="82" s="1"/>
  <c r="AR48" i="81"/>
  <c r="AS48" i="81"/>
  <c r="AT48" i="81"/>
  <c r="AS47" i="82" s="1"/>
  <c r="AU48" i="81"/>
  <c r="AV48" i="81"/>
  <c r="AW48" i="81"/>
  <c r="AX48" i="81"/>
  <c r="AW47" i="82" s="1"/>
  <c r="AY48" i="81"/>
  <c r="AZ48" i="81"/>
  <c r="BA48" i="81"/>
  <c r="BB48" i="81"/>
  <c r="BC48" i="81"/>
  <c r="BD48" i="81"/>
  <c r="BH48" i="81"/>
  <c r="BI48" i="81"/>
  <c r="BJ48" i="81"/>
  <c r="BK48" i="81"/>
  <c r="BL48" i="81"/>
  <c r="BM48" i="81"/>
  <c r="BN48" i="81"/>
  <c r="BM47" i="82" s="1"/>
  <c r="BO48" i="81"/>
  <c r="BP48" i="81"/>
  <c r="BQ48" i="81"/>
  <c r="BR48" i="81"/>
  <c r="BS48" i="81"/>
  <c r="BT48" i="81"/>
  <c r="BU48" i="81"/>
  <c r="BV48" i="81"/>
  <c r="BW48" i="81"/>
  <c r="BV47" i="82" s="1"/>
  <c r="BX48" i="81"/>
  <c r="BY48" i="81"/>
  <c r="BZ48" i="81"/>
  <c r="CA48" i="81"/>
  <c r="CB48" i="81"/>
  <c r="D49" i="81"/>
  <c r="E49" i="81"/>
  <c r="F49" i="81"/>
  <c r="G49" i="81"/>
  <c r="H49" i="81"/>
  <c r="I49" i="81"/>
  <c r="J49" i="81"/>
  <c r="K49" i="81"/>
  <c r="L49" i="81"/>
  <c r="M49" i="81"/>
  <c r="N49" i="81"/>
  <c r="O49" i="81"/>
  <c r="P49" i="81"/>
  <c r="Q49" i="81"/>
  <c r="R49" i="81"/>
  <c r="S49" i="81"/>
  <c r="T49" i="81"/>
  <c r="U49" i="81"/>
  <c r="V49" i="81"/>
  <c r="W49" i="81"/>
  <c r="X49" i="81"/>
  <c r="Y49" i="81"/>
  <c r="Z49" i="81"/>
  <c r="AA49" i="81"/>
  <c r="Z48" i="82" s="1"/>
  <c r="AB49" i="81"/>
  <c r="AC49" i="81"/>
  <c r="AB48" i="82" s="1"/>
  <c r="AD49" i="81"/>
  <c r="AE49" i="81"/>
  <c r="AF49" i="81"/>
  <c r="AG49" i="81"/>
  <c r="AH49" i="81"/>
  <c r="AI49" i="81"/>
  <c r="AJ49" i="81"/>
  <c r="AK49" i="81"/>
  <c r="AL49" i="81"/>
  <c r="AL48" i="82"/>
  <c r="AN49" i="81"/>
  <c r="AO49" i="81"/>
  <c r="AP49" i="81"/>
  <c r="AQ49" i="81"/>
  <c r="AP48" i="82" s="1"/>
  <c r="AR49" i="81"/>
  <c r="AS49" i="81"/>
  <c r="AT49" i="81"/>
  <c r="AS48" i="82" s="1"/>
  <c r="AU49" i="81"/>
  <c r="AV49" i="81"/>
  <c r="AW49" i="81"/>
  <c r="AX49" i="81"/>
  <c r="AW48" i="82" s="1"/>
  <c r="AY49" i="81"/>
  <c r="AZ49" i="81"/>
  <c r="BA49" i="81"/>
  <c r="BB49" i="81"/>
  <c r="BC49" i="81"/>
  <c r="BD49" i="81"/>
  <c r="BH49" i="81"/>
  <c r="BI49" i="81"/>
  <c r="BJ49" i="81"/>
  <c r="BK49" i="81"/>
  <c r="BL49" i="81"/>
  <c r="BM49" i="81"/>
  <c r="BN49" i="81"/>
  <c r="BM48" i="82" s="1"/>
  <c r="BO49" i="81"/>
  <c r="BP49" i="81"/>
  <c r="BQ49" i="81"/>
  <c r="BR49" i="81"/>
  <c r="BS49" i="81"/>
  <c r="BT49" i="81"/>
  <c r="BU49" i="81"/>
  <c r="BV49" i="81"/>
  <c r="BW49" i="81"/>
  <c r="BX49" i="81"/>
  <c r="BY49" i="81"/>
  <c r="BZ49" i="81"/>
  <c r="CA49" i="81"/>
  <c r="CB49" i="81"/>
  <c r="D50" i="81"/>
  <c r="E50" i="81"/>
  <c r="F50" i="81"/>
  <c r="G50" i="81"/>
  <c r="H50" i="81"/>
  <c r="I50" i="81"/>
  <c r="J50" i="81"/>
  <c r="K50" i="81"/>
  <c r="L50" i="81"/>
  <c r="M50" i="81"/>
  <c r="N50" i="81"/>
  <c r="O50" i="81"/>
  <c r="P50" i="81"/>
  <c r="Q50" i="81"/>
  <c r="R50" i="81"/>
  <c r="S50" i="81"/>
  <c r="T50" i="81"/>
  <c r="U50" i="81"/>
  <c r="V50" i="81"/>
  <c r="W50" i="81"/>
  <c r="X50" i="81"/>
  <c r="Y50" i="81"/>
  <c r="Z50" i="81"/>
  <c r="AA50" i="81"/>
  <c r="Z49" i="82" s="1"/>
  <c r="AB50" i="81"/>
  <c r="AC50" i="81"/>
  <c r="AB49" i="82" s="1"/>
  <c r="AD50" i="81"/>
  <c r="AE50" i="81"/>
  <c r="AF50" i="81"/>
  <c r="AG50" i="81"/>
  <c r="AH50" i="81"/>
  <c r="AI50" i="81"/>
  <c r="AJ50" i="81"/>
  <c r="AK50" i="81"/>
  <c r="AL50" i="81"/>
  <c r="AL49" i="82"/>
  <c r="AN50" i="81"/>
  <c r="AO50" i="81"/>
  <c r="AP50" i="81"/>
  <c r="AQ50" i="81"/>
  <c r="AR50" i="81"/>
  <c r="AS50" i="81"/>
  <c r="AT50" i="81"/>
  <c r="AU50" i="81"/>
  <c r="AV50" i="81"/>
  <c r="AW50" i="81"/>
  <c r="AX50" i="81"/>
  <c r="AY50" i="81"/>
  <c r="AZ50" i="81"/>
  <c r="AY49" i="82" s="1"/>
  <c r="BA50" i="81"/>
  <c r="BB50" i="81"/>
  <c r="BC50" i="81"/>
  <c r="BD50" i="81"/>
  <c r="BH50" i="81"/>
  <c r="BI50" i="81"/>
  <c r="BJ50" i="81"/>
  <c r="BK50" i="81"/>
  <c r="BL50" i="81"/>
  <c r="BM50" i="81"/>
  <c r="BN50" i="81"/>
  <c r="BM49" i="82" s="1"/>
  <c r="BO50" i="81"/>
  <c r="BP50" i="81"/>
  <c r="BQ50" i="81"/>
  <c r="BR50" i="81"/>
  <c r="BS50" i="81"/>
  <c r="BT50" i="81"/>
  <c r="BU50" i="81"/>
  <c r="BV50" i="81"/>
  <c r="BW50" i="81"/>
  <c r="BX50" i="81"/>
  <c r="BY50" i="81"/>
  <c r="BZ50" i="81"/>
  <c r="CA50" i="81"/>
  <c r="CB50" i="81"/>
  <c r="D51" i="81"/>
  <c r="E51" i="81"/>
  <c r="F51" i="81"/>
  <c r="G51" i="81"/>
  <c r="H51" i="81"/>
  <c r="I51" i="81"/>
  <c r="J51" i="81"/>
  <c r="K51" i="81"/>
  <c r="L51" i="81"/>
  <c r="M51" i="81"/>
  <c r="N51" i="81"/>
  <c r="O51" i="81"/>
  <c r="P51" i="81"/>
  <c r="Q51" i="81"/>
  <c r="R51" i="81"/>
  <c r="S51" i="81"/>
  <c r="T51" i="81"/>
  <c r="U51" i="81"/>
  <c r="V51" i="81"/>
  <c r="W51" i="81"/>
  <c r="X51" i="81"/>
  <c r="Y51" i="81"/>
  <c r="Z51" i="81"/>
  <c r="AA51" i="81"/>
  <c r="Z50" i="82" s="1"/>
  <c r="AB51" i="81"/>
  <c r="AC51" i="81"/>
  <c r="AB50" i="82" s="1"/>
  <c r="AD51" i="81"/>
  <c r="AE51" i="81"/>
  <c r="AF51" i="81"/>
  <c r="AE50" i="82" s="1"/>
  <c r="AG51" i="81"/>
  <c r="AH51" i="81"/>
  <c r="AI51" i="81"/>
  <c r="AJ51" i="81"/>
  <c r="AK51" i="81"/>
  <c r="AL51" i="81"/>
  <c r="AL50" i="82"/>
  <c r="AN51" i="81"/>
  <c r="AO51" i="81"/>
  <c r="AP51" i="81"/>
  <c r="AQ51" i="81"/>
  <c r="AR51" i="81"/>
  <c r="AS51" i="81"/>
  <c r="AT51" i="81"/>
  <c r="AS50" i="82" s="1"/>
  <c r="AU51" i="81"/>
  <c r="AV51" i="81"/>
  <c r="AU50" i="82" s="1"/>
  <c r="AW51" i="81"/>
  <c r="AX51" i="81"/>
  <c r="AW50" i="82" s="1"/>
  <c r="AY51" i="81"/>
  <c r="AZ51" i="81"/>
  <c r="AY50" i="82" s="1"/>
  <c r="BA51" i="81"/>
  <c r="AZ50" i="82" s="1"/>
  <c r="BB51" i="81"/>
  <c r="BC51" i="81"/>
  <c r="BD51" i="81"/>
  <c r="BH51" i="81"/>
  <c r="BI51" i="81"/>
  <c r="BJ51" i="81"/>
  <c r="BI50" i="82" s="1"/>
  <c r="BK51" i="81"/>
  <c r="BL51" i="81"/>
  <c r="BM51" i="81"/>
  <c r="BN51" i="81"/>
  <c r="BM50" i="82" s="1"/>
  <c r="BO51" i="81"/>
  <c r="BP51" i="81"/>
  <c r="BQ51" i="81"/>
  <c r="BR51" i="81"/>
  <c r="BS51" i="81"/>
  <c r="BT51" i="81"/>
  <c r="BU51" i="81"/>
  <c r="BV51" i="81"/>
  <c r="BW51" i="81"/>
  <c r="BV50" i="82" s="1"/>
  <c r="BX51" i="81"/>
  <c r="BY51" i="81"/>
  <c r="BX50" i="82" s="1"/>
  <c r="BZ51" i="81"/>
  <c r="CA51" i="81"/>
  <c r="CB51" i="81"/>
  <c r="D52" i="81"/>
  <c r="E52" i="81"/>
  <c r="F52" i="81"/>
  <c r="G52" i="81"/>
  <c r="H52" i="81"/>
  <c r="I52" i="81"/>
  <c r="J52" i="81"/>
  <c r="K52" i="81"/>
  <c r="L52" i="81"/>
  <c r="M52" i="81"/>
  <c r="N52" i="81"/>
  <c r="O52" i="81"/>
  <c r="P52" i="81"/>
  <c r="Q52" i="81"/>
  <c r="R52" i="81"/>
  <c r="S52" i="81"/>
  <c r="T52" i="81"/>
  <c r="U52" i="81"/>
  <c r="V52" i="81"/>
  <c r="W52" i="81"/>
  <c r="X52" i="81"/>
  <c r="Y52" i="81"/>
  <c r="Z52" i="81"/>
  <c r="AA52" i="81"/>
  <c r="AB52" i="81"/>
  <c r="AC52" i="81"/>
  <c r="AD52" i="81"/>
  <c r="AE52" i="81"/>
  <c r="AF52" i="81"/>
  <c r="AG52" i="81"/>
  <c r="AH52" i="81"/>
  <c r="AI52" i="81"/>
  <c r="AJ52" i="81"/>
  <c r="AK52" i="81"/>
  <c r="AL52" i="81"/>
  <c r="AN52" i="81"/>
  <c r="AO52" i="81"/>
  <c r="AP52" i="81"/>
  <c r="AQ52" i="81"/>
  <c r="AR52" i="81"/>
  <c r="AS52" i="81"/>
  <c r="AT52" i="81"/>
  <c r="AU52" i="81"/>
  <c r="AV52" i="81"/>
  <c r="AW52" i="81"/>
  <c r="AX52" i="81"/>
  <c r="AY52" i="81"/>
  <c r="AZ52" i="81"/>
  <c r="BA52" i="81"/>
  <c r="BB52" i="81"/>
  <c r="BC52" i="81"/>
  <c r="BD52" i="81"/>
  <c r="BH52" i="81"/>
  <c r="BI52" i="81"/>
  <c r="BJ52" i="81"/>
  <c r="BK52" i="81"/>
  <c r="BL52" i="81"/>
  <c r="BM52" i="81"/>
  <c r="BN52" i="81"/>
  <c r="BO52" i="81"/>
  <c r="BP52" i="81"/>
  <c r="BQ52" i="81"/>
  <c r="BR52" i="81"/>
  <c r="BS52" i="81"/>
  <c r="BT52" i="81"/>
  <c r="BU52" i="81"/>
  <c r="BV52" i="81"/>
  <c r="BW52" i="81"/>
  <c r="BX52" i="81"/>
  <c r="BY52" i="81"/>
  <c r="BZ52" i="81"/>
  <c r="CA52" i="81"/>
  <c r="CB52" i="81"/>
  <c r="D53" i="81"/>
  <c r="E53" i="81"/>
  <c r="F53" i="81"/>
  <c r="G53" i="81"/>
  <c r="H53" i="81"/>
  <c r="I53" i="81"/>
  <c r="J53" i="81"/>
  <c r="K53" i="81"/>
  <c r="L53" i="81"/>
  <c r="M53" i="81"/>
  <c r="N53" i="81"/>
  <c r="O53" i="81"/>
  <c r="P53" i="81"/>
  <c r="Q53" i="81"/>
  <c r="R53" i="81"/>
  <c r="S53" i="81"/>
  <c r="T53" i="81"/>
  <c r="U53" i="81"/>
  <c r="V53" i="81"/>
  <c r="W53" i="81"/>
  <c r="X53" i="81"/>
  <c r="Y53" i="81"/>
  <c r="Z53" i="81"/>
  <c r="AA53" i="81"/>
  <c r="AB53" i="81"/>
  <c r="AC53" i="81"/>
  <c r="AD53" i="81"/>
  <c r="AE53" i="81"/>
  <c r="AF53" i="81"/>
  <c r="AG53" i="81"/>
  <c r="AH53" i="81"/>
  <c r="AI53" i="81"/>
  <c r="AJ53" i="81"/>
  <c r="AK53" i="81"/>
  <c r="AL53" i="81"/>
  <c r="AN53" i="81"/>
  <c r="AO53" i="81"/>
  <c r="AP53" i="81"/>
  <c r="AQ53" i="81"/>
  <c r="AR53" i="81"/>
  <c r="AS53" i="81"/>
  <c r="AT53" i="81"/>
  <c r="AU53" i="81"/>
  <c r="AV53" i="81"/>
  <c r="AW53" i="81"/>
  <c r="AX53" i="81"/>
  <c r="AY53" i="81"/>
  <c r="AZ53" i="81"/>
  <c r="BA53" i="81"/>
  <c r="BB53" i="81"/>
  <c r="BC53" i="81"/>
  <c r="BD53" i="81"/>
  <c r="BH53" i="81"/>
  <c r="BI53" i="81"/>
  <c r="BJ53" i="81"/>
  <c r="BK53" i="81"/>
  <c r="BL53" i="81"/>
  <c r="BM53" i="81"/>
  <c r="BN53" i="81"/>
  <c r="BO53" i="81"/>
  <c r="BP53" i="81"/>
  <c r="BQ53" i="81"/>
  <c r="BR53" i="81"/>
  <c r="BS53" i="81"/>
  <c r="BT53" i="81"/>
  <c r="BU53" i="81"/>
  <c r="BV53" i="81"/>
  <c r="BW53" i="81"/>
  <c r="BX53" i="81"/>
  <c r="BY53" i="81"/>
  <c r="BZ53" i="81"/>
  <c r="CA53" i="81"/>
  <c r="CB53" i="81"/>
  <c r="D54" i="81"/>
  <c r="E54" i="81"/>
  <c r="F54" i="81"/>
  <c r="G54" i="81"/>
  <c r="H54" i="81"/>
  <c r="I54" i="81"/>
  <c r="J54" i="81"/>
  <c r="K54" i="81"/>
  <c r="L54" i="81"/>
  <c r="M54" i="81"/>
  <c r="N54" i="81"/>
  <c r="O54" i="81"/>
  <c r="P54" i="81"/>
  <c r="Q54" i="81"/>
  <c r="R54" i="81"/>
  <c r="S54" i="81"/>
  <c r="T54" i="81"/>
  <c r="U54" i="81"/>
  <c r="V54" i="81"/>
  <c r="W54" i="81"/>
  <c r="X54" i="81"/>
  <c r="Y54" i="81"/>
  <c r="Z54" i="81"/>
  <c r="AA54" i="81"/>
  <c r="AB54" i="81"/>
  <c r="AC54" i="81"/>
  <c r="AD54" i="81"/>
  <c r="AE54" i="81"/>
  <c r="AF54" i="81"/>
  <c r="AG54" i="81"/>
  <c r="AH54" i="81"/>
  <c r="AI54" i="81"/>
  <c r="AJ54" i="81"/>
  <c r="AK54" i="81"/>
  <c r="AL54" i="81"/>
  <c r="AN54" i="81"/>
  <c r="AO54" i="81"/>
  <c r="AP54" i="81"/>
  <c r="AQ54" i="81"/>
  <c r="AR54" i="81"/>
  <c r="AS54" i="81"/>
  <c r="AT54" i="81"/>
  <c r="AU54" i="81"/>
  <c r="AV54" i="81"/>
  <c r="AW54" i="81"/>
  <c r="AX54" i="81"/>
  <c r="AY54" i="81"/>
  <c r="AZ54" i="81"/>
  <c r="BA54" i="81"/>
  <c r="BB54" i="81"/>
  <c r="BC54" i="81"/>
  <c r="BD54" i="81"/>
  <c r="BH54" i="81"/>
  <c r="BI54" i="81"/>
  <c r="BJ54" i="81"/>
  <c r="BK54" i="81"/>
  <c r="BL54" i="81"/>
  <c r="BM54" i="81"/>
  <c r="BN54" i="81"/>
  <c r="BO54" i="81"/>
  <c r="BP54" i="81"/>
  <c r="BQ54" i="81"/>
  <c r="BR54" i="81"/>
  <c r="BS54" i="81"/>
  <c r="BT54" i="81"/>
  <c r="BU54" i="81"/>
  <c r="BV54" i="81"/>
  <c r="BW54" i="81"/>
  <c r="BV53" i="82" s="1"/>
  <c r="BX54" i="81"/>
  <c r="BY54" i="81"/>
  <c r="BZ54" i="81"/>
  <c r="CA54" i="81"/>
  <c r="CB54" i="81"/>
  <c r="D55" i="81"/>
  <c r="E55" i="81"/>
  <c r="F55" i="81"/>
  <c r="G55" i="81"/>
  <c r="H55" i="81"/>
  <c r="I55" i="81"/>
  <c r="J55" i="81"/>
  <c r="K55" i="81"/>
  <c r="L55" i="81"/>
  <c r="M55" i="81"/>
  <c r="N55" i="81"/>
  <c r="O55" i="81"/>
  <c r="P55" i="81"/>
  <c r="Q55" i="81"/>
  <c r="R55" i="81"/>
  <c r="S55" i="81"/>
  <c r="T55" i="81"/>
  <c r="U55" i="81"/>
  <c r="V55" i="81"/>
  <c r="W55" i="81"/>
  <c r="X55" i="81"/>
  <c r="Y55" i="81"/>
  <c r="Z55" i="81"/>
  <c r="AA55" i="81"/>
  <c r="AB55" i="81"/>
  <c r="AC55" i="81"/>
  <c r="AD55" i="81"/>
  <c r="AE55" i="81"/>
  <c r="AF55" i="81"/>
  <c r="AG55" i="81"/>
  <c r="AH55" i="81"/>
  <c r="AI55" i="81"/>
  <c r="AJ55" i="81"/>
  <c r="AK55" i="81"/>
  <c r="AL55" i="81"/>
  <c r="AN55" i="81"/>
  <c r="AO55" i="81"/>
  <c r="AP55" i="81"/>
  <c r="AQ55" i="81"/>
  <c r="AR55" i="81"/>
  <c r="AS55" i="81"/>
  <c r="AT55" i="81"/>
  <c r="AU55" i="81"/>
  <c r="AV55" i="81"/>
  <c r="AW55" i="81"/>
  <c r="AX55" i="81"/>
  <c r="AY55" i="81"/>
  <c r="AZ55" i="81"/>
  <c r="BA55" i="81"/>
  <c r="BB55" i="81"/>
  <c r="BC55" i="81"/>
  <c r="BD55" i="81"/>
  <c r="BH55" i="81"/>
  <c r="BI55" i="81"/>
  <c r="BJ55" i="81"/>
  <c r="BK55" i="81"/>
  <c r="BL55" i="81"/>
  <c r="BM55" i="81"/>
  <c r="BN55" i="81"/>
  <c r="BO55" i="81"/>
  <c r="BP55" i="81"/>
  <c r="BQ55" i="81"/>
  <c r="BR55" i="81"/>
  <c r="BS55" i="81"/>
  <c r="BT55" i="81"/>
  <c r="BU55" i="81"/>
  <c r="BV55" i="81"/>
  <c r="BW55" i="81"/>
  <c r="BX55" i="81"/>
  <c r="BY55" i="81"/>
  <c r="BZ55" i="81"/>
  <c r="CA55" i="81"/>
  <c r="CB55" i="81"/>
  <c r="D56" i="81"/>
  <c r="E56" i="81"/>
  <c r="F56" i="81"/>
  <c r="G56" i="81"/>
  <c r="H56" i="81"/>
  <c r="I56" i="81"/>
  <c r="J56" i="81"/>
  <c r="K56" i="81"/>
  <c r="L56" i="81"/>
  <c r="M56" i="81"/>
  <c r="N56" i="81"/>
  <c r="O56" i="81"/>
  <c r="P56" i="81"/>
  <c r="Q56" i="81"/>
  <c r="R56" i="81"/>
  <c r="S56" i="81"/>
  <c r="T56" i="81"/>
  <c r="U56" i="81"/>
  <c r="V56" i="81"/>
  <c r="W56" i="81"/>
  <c r="X56" i="81"/>
  <c r="Y56" i="81"/>
  <c r="Z56" i="81"/>
  <c r="AA56" i="81"/>
  <c r="Z55" i="82" s="1"/>
  <c r="AB56" i="81"/>
  <c r="AC56" i="81"/>
  <c r="AD56" i="81"/>
  <c r="AE56" i="81"/>
  <c r="AF56" i="81"/>
  <c r="AG56" i="81"/>
  <c r="AH56" i="81"/>
  <c r="AI56" i="81"/>
  <c r="AJ56" i="81"/>
  <c r="AK56" i="81"/>
  <c r="AL56" i="81"/>
  <c r="AL55" i="82"/>
  <c r="AN56" i="81"/>
  <c r="AO56" i="81"/>
  <c r="AP56" i="81"/>
  <c r="AQ56" i="81"/>
  <c r="AR56" i="81"/>
  <c r="AQ55" i="82" s="1"/>
  <c r="AS56" i="81"/>
  <c r="AT56" i="81"/>
  <c r="AU56" i="81"/>
  <c r="AV56" i="81"/>
  <c r="AW56" i="81"/>
  <c r="AX56" i="81"/>
  <c r="AY56" i="81"/>
  <c r="AZ56" i="81"/>
  <c r="AY55" i="82" s="1"/>
  <c r="BA56" i="81"/>
  <c r="AZ55" i="82" s="1"/>
  <c r="BB56" i="81"/>
  <c r="BC56" i="81"/>
  <c r="BD56" i="81"/>
  <c r="BH56" i="81"/>
  <c r="BI56" i="81"/>
  <c r="BJ56" i="81"/>
  <c r="BI55" i="82" s="1"/>
  <c r="BK56" i="81"/>
  <c r="BL56" i="81"/>
  <c r="BM56" i="81"/>
  <c r="BN56" i="81"/>
  <c r="BO56" i="81"/>
  <c r="BP56" i="81"/>
  <c r="BQ56" i="81"/>
  <c r="BR56" i="81"/>
  <c r="BS56" i="81"/>
  <c r="BT56" i="81"/>
  <c r="BU56" i="81"/>
  <c r="BV56" i="81"/>
  <c r="BU55" i="82" s="1"/>
  <c r="BW56" i="81"/>
  <c r="BV55" i="82" s="1"/>
  <c r="BX56" i="81"/>
  <c r="BY56" i="81"/>
  <c r="BZ56" i="81"/>
  <c r="CA56" i="81"/>
  <c r="CB56" i="81"/>
  <c r="D57" i="81"/>
  <c r="E57" i="81"/>
  <c r="F57" i="81"/>
  <c r="G57" i="81"/>
  <c r="H57" i="81"/>
  <c r="I57" i="81"/>
  <c r="J57" i="81"/>
  <c r="K57" i="81"/>
  <c r="L57" i="81"/>
  <c r="M57" i="81"/>
  <c r="N57" i="81"/>
  <c r="O57" i="81"/>
  <c r="P57" i="81"/>
  <c r="Q57" i="81"/>
  <c r="R57" i="81"/>
  <c r="S57" i="81"/>
  <c r="T57" i="81"/>
  <c r="U57" i="81"/>
  <c r="V57" i="81"/>
  <c r="W57" i="81"/>
  <c r="X57" i="81"/>
  <c r="Y57" i="81"/>
  <c r="X56" i="82" s="1"/>
  <c r="Z57" i="81"/>
  <c r="Y56" i="82" s="1"/>
  <c r="AA57" i="81"/>
  <c r="Z56" i="82" s="1"/>
  <c r="AB57" i="81"/>
  <c r="AC57" i="81"/>
  <c r="AB56" i="82" s="1"/>
  <c r="AD57" i="81"/>
  <c r="AE57" i="81"/>
  <c r="AF57" i="81"/>
  <c r="AE56" i="82" s="1"/>
  <c r="AG57" i="81"/>
  <c r="AH57" i="81"/>
  <c r="AI57" i="81"/>
  <c r="AJ57" i="81"/>
  <c r="AK57" i="81"/>
  <c r="AL57" i="81"/>
  <c r="AL56" i="82"/>
  <c r="AN57" i="81"/>
  <c r="AO57" i="81"/>
  <c r="AP57" i="81"/>
  <c r="AQ57" i="81"/>
  <c r="AP56" i="82" s="1"/>
  <c r="AR57" i="81"/>
  <c r="AQ56" i="82" s="1"/>
  <c r="AS57" i="81"/>
  <c r="AT57" i="81"/>
  <c r="AU57" i="81"/>
  <c r="AV57" i="81"/>
  <c r="AW57" i="81"/>
  <c r="AX57" i="81"/>
  <c r="AY57" i="81"/>
  <c r="AZ57" i="81"/>
  <c r="AY56" i="82" s="1"/>
  <c r="BA57" i="81"/>
  <c r="AZ56" i="82" s="1"/>
  <c r="BB57" i="81"/>
  <c r="BC57" i="81"/>
  <c r="BD57" i="81"/>
  <c r="BH57" i="81"/>
  <c r="BI57" i="81"/>
  <c r="BJ57" i="81"/>
  <c r="BI56" i="82" s="1"/>
  <c r="BK57" i="81"/>
  <c r="BL57" i="81"/>
  <c r="BM57" i="81"/>
  <c r="BN57" i="81"/>
  <c r="BO57" i="81"/>
  <c r="BP57" i="81"/>
  <c r="BQ57" i="81"/>
  <c r="BR57" i="81"/>
  <c r="BS57" i="81"/>
  <c r="BT57" i="81"/>
  <c r="BS56" i="82" s="1"/>
  <c r="BU57" i="81"/>
  <c r="BV57" i="81"/>
  <c r="BW57" i="81"/>
  <c r="BX57" i="81"/>
  <c r="BY57" i="81"/>
  <c r="BZ57" i="81"/>
  <c r="CA57" i="81"/>
  <c r="CB57" i="81"/>
  <c r="D58" i="81"/>
  <c r="E58" i="81"/>
  <c r="F58" i="81"/>
  <c r="G58" i="81"/>
  <c r="H58" i="81"/>
  <c r="I58" i="81"/>
  <c r="J58" i="81"/>
  <c r="K58" i="81"/>
  <c r="L58" i="81"/>
  <c r="M58" i="81"/>
  <c r="N58" i="81"/>
  <c r="O58" i="81"/>
  <c r="P58" i="81"/>
  <c r="Q58" i="81"/>
  <c r="R58" i="81"/>
  <c r="S58" i="81"/>
  <c r="T58" i="81"/>
  <c r="U58" i="81"/>
  <c r="V58" i="81"/>
  <c r="W58" i="81"/>
  <c r="X58" i="81"/>
  <c r="Y58" i="81"/>
  <c r="Z58" i="81"/>
  <c r="AA58" i="81"/>
  <c r="AB58" i="81"/>
  <c r="AC58" i="81"/>
  <c r="AB57" i="82" s="1"/>
  <c r="AD58" i="81"/>
  <c r="AE58" i="81"/>
  <c r="AF58" i="81"/>
  <c r="AE57" i="82" s="1"/>
  <c r="AG58" i="81"/>
  <c r="AH58" i="81"/>
  <c r="AI58" i="81"/>
  <c r="AJ58" i="81"/>
  <c r="AK58" i="81"/>
  <c r="AL58" i="81"/>
  <c r="AL57" i="82"/>
  <c r="AN58" i="81"/>
  <c r="AO58" i="81"/>
  <c r="AP58" i="81"/>
  <c r="AQ58" i="81"/>
  <c r="AP57" i="82" s="1"/>
  <c r="AR58" i="81"/>
  <c r="AS58" i="81"/>
  <c r="AT58" i="81"/>
  <c r="AS57" i="82" s="1"/>
  <c r="AU58" i="81"/>
  <c r="AV58" i="81"/>
  <c r="AW58" i="81"/>
  <c r="AX58" i="81"/>
  <c r="AW57" i="82" s="1"/>
  <c r="AY58" i="81"/>
  <c r="AZ58" i="81"/>
  <c r="BA58" i="81"/>
  <c r="BB58" i="81"/>
  <c r="BC58" i="81"/>
  <c r="BD58" i="81"/>
  <c r="BH58" i="81"/>
  <c r="BI58" i="81"/>
  <c r="BJ58" i="81"/>
  <c r="BI57" i="82" s="1"/>
  <c r="BK58" i="81"/>
  <c r="BL58" i="81"/>
  <c r="BM58" i="81"/>
  <c r="BN58" i="81"/>
  <c r="BO58" i="81"/>
  <c r="BP58" i="81"/>
  <c r="BQ58" i="81"/>
  <c r="BR58" i="81"/>
  <c r="BS58" i="81"/>
  <c r="BT58" i="81"/>
  <c r="BU58" i="81"/>
  <c r="BV58" i="81"/>
  <c r="BW58" i="81"/>
  <c r="BV57" i="82" s="1"/>
  <c r="BX58" i="81"/>
  <c r="BY58" i="81"/>
  <c r="BZ58" i="81"/>
  <c r="CA58" i="81"/>
  <c r="CB58" i="81"/>
  <c r="D59" i="81"/>
  <c r="E59" i="81"/>
  <c r="F59" i="81"/>
  <c r="G59" i="81"/>
  <c r="H59" i="81"/>
  <c r="I59" i="81"/>
  <c r="J59" i="81"/>
  <c r="K59" i="81"/>
  <c r="L59" i="81"/>
  <c r="M59" i="81"/>
  <c r="N59" i="81"/>
  <c r="O59" i="81"/>
  <c r="P59" i="81"/>
  <c r="Q59" i="81"/>
  <c r="R59" i="81"/>
  <c r="S59" i="81"/>
  <c r="T59" i="81"/>
  <c r="U59" i="81"/>
  <c r="V59" i="81"/>
  <c r="W59" i="81"/>
  <c r="X59" i="81"/>
  <c r="Y59" i="81"/>
  <c r="Z59" i="81"/>
  <c r="AA59" i="81"/>
  <c r="AB59" i="81"/>
  <c r="AC59" i="81"/>
  <c r="AD59" i="81"/>
  <c r="AE59" i="81"/>
  <c r="AF59" i="81"/>
  <c r="AG59" i="81"/>
  <c r="AH59" i="81"/>
  <c r="AI59" i="81"/>
  <c r="AJ59" i="81"/>
  <c r="AK59" i="81"/>
  <c r="AL59" i="81"/>
  <c r="AN59" i="81"/>
  <c r="AO59" i="81"/>
  <c r="AP59" i="81"/>
  <c r="AQ59" i="81"/>
  <c r="AR59" i="81"/>
  <c r="AS59" i="81"/>
  <c r="AT59" i="81"/>
  <c r="AU59" i="81"/>
  <c r="AV59" i="81"/>
  <c r="AW59" i="81"/>
  <c r="AX59" i="81"/>
  <c r="AY59" i="81"/>
  <c r="AZ59" i="81"/>
  <c r="BA59" i="81"/>
  <c r="BB59" i="81"/>
  <c r="BC59" i="81"/>
  <c r="BD59" i="81"/>
  <c r="BH59" i="81"/>
  <c r="BI59" i="81"/>
  <c r="BJ59" i="81"/>
  <c r="BK59" i="81"/>
  <c r="BL59" i="81"/>
  <c r="BM59" i="81"/>
  <c r="BN59" i="81"/>
  <c r="BO59" i="81"/>
  <c r="BP59" i="81"/>
  <c r="BQ59" i="81"/>
  <c r="BR59" i="81"/>
  <c r="BS59" i="81"/>
  <c r="BT59" i="81"/>
  <c r="BU59" i="81"/>
  <c r="BV59" i="81"/>
  <c r="BW59" i="81"/>
  <c r="BX59" i="81"/>
  <c r="BY59" i="81"/>
  <c r="BZ59" i="81"/>
  <c r="CA59" i="81"/>
  <c r="CB59" i="81"/>
  <c r="D60" i="81"/>
  <c r="E60" i="81"/>
  <c r="F60" i="81"/>
  <c r="G60" i="81"/>
  <c r="H60" i="81"/>
  <c r="I60" i="81"/>
  <c r="J60" i="81"/>
  <c r="K60" i="81"/>
  <c r="L60" i="81"/>
  <c r="M60" i="81"/>
  <c r="N60" i="81"/>
  <c r="O60" i="81"/>
  <c r="P60" i="81"/>
  <c r="Q60" i="81"/>
  <c r="R60" i="81"/>
  <c r="S60" i="81"/>
  <c r="T60" i="81"/>
  <c r="U60" i="81"/>
  <c r="V60" i="81"/>
  <c r="W60" i="81"/>
  <c r="X60" i="81"/>
  <c r="Y60" i="81"/>
  <c r="Z60" i="81"/>
  <c r="AA60" i="81"/>
  <c r="AB60" i="81"/>
  <c r="AC60" i="81"/>
  <c r="AD60" i="81"/>
  <c r="AE60" i="81"/>
  <c r="AF60" i="81"/>
  <c r="AG60" i="81"/>
  <c r="AH60" i="81"/>
  <c r="AI60" i="81"/>
  <c r="AJ60" i="81"/>
  <c r="AK60" i="81"/>
  <c r="AL60" i="81"/>
  <c r="AN60" i="81"/>
  <c r="AO60" i="81"/>
  <c r="AP60" i="81"/>
  <c r="AQ60" i="81"/>
  <c r="AR60" i="81"/>
  <c r="AS60" i="81"/>
  <c r="AT60" i="81"/>
  <c r="AU60" i="81"/>
  <c r="AV60" i="81"/>
  <c r="AW60" i="81"/>
  <c r="AX60" i="81"/>
  <c r="AY60" i="81"/>
  <c r="AZ60" i="81"/>
  <c r="BA60" i="81"/>
  <c r="BB60" i="81"/>
  <c r="BC60" i="81"/>
  <c r="BD60" i="81"/>
  <c r="BH60" i="81"/>
  <c r="BI60" i="81"/>
  <c r="BJ60" i="81"/>
  <c r="BK60" i="81"/>
  <c r="BL60" i="81"/>
  <c r="BM60" i="81"/>
  <c r="BN60" i="81"/>
  <c r="BO60" i="81"/>
  <c r="BP60" i="81"/>
  <c r="BQ60" i="81"/>
  <c r="BR60" i="81"/>
  <c r="BS60" i="81"/>
  <c r="BT60" i="81"/>
  <c r="BU60" i="81"/>
  <c r="BV60" i="81"/>
  <c r="BU59" i="82" s="1"/>
  <c r="BW60" i="81"/>
  <c r="BX60" i="81"/>
  <c r="BY60" i="81"/>
  <c r="BZ60" i="81"/>
  <c r="CA60" i="81"/>
  <c r="CB60" i="81"/>
  <c r="D61" i="81"/>
  <c r="E61" i="81"/>
  <c r="F61" i="81"/>
  <c r="G61" i="81"/>
  <c r="H61" i="81"/>
  <c r="I61" i="81"/>
  <c r="J61" i="81"/>
  <c r="K61" i="81"/>
  <c r="L61" i="81"/>
  <c r="M61" i="81"/>
  <c r="N61" i="81"/>
  <c r="O61" i="81"/>
  <c r="P61" i="81"/>
  <c r="Q61" i="81"/>
  <c r="R61" i="81"/>
  <c r="S61" i="81"/>
  <c r="T61" i="81"/>
  <c r="U61" i="81"/>
  <c r="V61" i="81"/>
  <c r="W61" i="81"/>
  <c r="X61" i="81"/>
  <c r="Y61" i="81"/>
  <c r="Z61" i="81"/>
  <c r="AA61" i="81"/>
  <c r="AB61" i="81"/>
  <c r="AC61" i="81"/>
  <c r="AB60" i="82" s="1"/>
  <c r="AD61" i="81"/>
  <c r="AE61" i="81"/>
  <c r="AF61" i="81"/>
  <c r="AG61" i="81"/>
  <c r="AH61" i="81"/>
  <c r="AI61" i="81"/>
  <c r="AJ61" i="81"/>
  <c r="AK61" i="81"/>
  <c r="AL61" i="81"/>
  <c r="AL60" i="82"/>
  <c r="AN61" i="81"/>
  <c r="AO61" i="81"/>
  <c r="AP61" i="81"/>
  <c r="AQ61" i="81"/>
  <c r="AR61" i="81"/>
  <c r="AS61" i="81"/>
  <c r="AT61" i="81"/>
  <c r="AS60" i="82" s="1"/>
  <c r="AU61" i="81"/>
  <c r="AV61" i="81"/>
  <c r="AW61" i="81"/>
  <c r="AX61" i="81"/>
  <c r="AW60" i="82" s="1"/>
  <c r="AY61" i="81"/>
  <c r="AZ61" i="81"/>
  <c r="BA61" i="81"/>
  <c r="BB61" i="81"/>
  <c r="BC61" i="81"/>
  <c r="BD61" i="81"/>
  <c r="BH61" i="81"/>
  <c r="BI61" i="81"/>
  <c r="BJ61" i="81"/>
  <c r="BK61" i="81"/>
  <c r="BL61" i="81"/>
  <c r="BK60" i="82" s="1"/>
  <c r="BM61" i="81"/>
  <c r="BN61" i="81"/>
  <c r="BO61" i="81"/>
  <c r="BP61" i="81"/>
  <c r="BQ61" i="81"/>
  <c r="BR61" i="81"/>
  <c r="BS61" i="81"/>
  <c r="BT61" i="81"/>
  <c r="BU61" i="81"/>
  <c r="BV61" i="81"/>
  <c r="BW61" i="81"/>
  <c r="BX61" i="81"/>
  <c r="BY61" i="81"/>
  <c r="BZ61" i="81"/>
  <c r="CA61" i="81"/>
  <c r="CB61" i="81"/>
  <c r="D62" i="81"/>
  <c r="E62" i="81"/>
  <c r="F62" i="81"/>
  <c r="G62" i="81"/>
  <c r="H62" i="81"/>
  <c r="I62" i="81"/>
  <c r="J62" i="81"/>
  <c r="K62" i="81"/>
  <c r="L62" i="81"/>
  <c r="M62" i="81"/>
  <c r="N62" i="81"/>
  <c r="O62" i="81"/>
  <c r="P62" i="81"/>
  <c r="Q62" i="81"/>
  <c r="R62" i="81"/>
  <c r="S62" i="81"/>
  <c r="T62" i="81"/>
  <c r="U62" i="81"/>
  <c r="V62" i="81"/>
  <c r="W62" i="81"/>
  <c r="X62" i="81"/>
  <c r="Y62" i="81"/>
  <c r="Z62" i="81"/>
  <c r="AA62" i="81"/>
  <c r="AB62" i="81"/>
  <c r="AC62" i="81"/>
  <c r="AB61" i="82" s="1"/>
  <c r="AD62" i="81"/>
  <c r="AE62" i="81"/>
  <c r="AF62" i="81"/>
  <c r="AE61" i="82" s="1"/>
  <c r="AG62" i="81"/>
  <c r="AH62" i="81"/>
  <c r="AI62" i="81"/>
  <c r="AJ62" i="81"/>
  <c r="AK62" i="81"/>
  <c r="AL62" i="81"/>
  <c r="AL61" i="82"/>
  <c r="AN62" i="81"/>
  <c r="AO62" i="81"/>
  <c r="AP62" i="81"/>
  <c r="AQ62" i="81"/>
  <c r="AP61" i="82" s="1"/>
  <c r="AR62" i="81"/>
  <c r="AS62" i="81"/>
  <c r="AT62" i="81"/>
  <c r="AS61" i="82" s="1"/>
  <c r="AU62" i="81"/>
  <c r="AV62" i="81"/>
  <c r="AW62" i="81"/>
  <c r="AX62" i="81"/>
  <c r="AW61" i="82" s="1"/>
  <c r="AY62" i="81"/>
  <c r="AZ62" i="81"/>
  <c r="BA62" i="81"/>
  <c r="BB62" i="81"/>
  <c r="BC62" i="81"/>
  <c r="BD62" i="81"/>
  <c r="BH62" i="81"/>
  <c r="BI62" i="81"/>
  <c r="BJ62" i="81"/>
  <c r="BK62" i="81"/>
  <c r="BL62" i="81"/>
  <c r="BM62" i="81"/>
  <c r="BN62" i="81"/>
  <c r="BM61" i="82" s="1"/>
  <c r="BO62" i="81"/>
  <c r="BP62" i="81"/>
  <c r="BQ62" i="81"/>
  <c r="BR62" i="81"/>
  <c r="BS62" i="81"/>
  <c r="BT62" i="81"/>
  <c r="BU62" i="81"/>
  <c r="BV62" i="81"/>
  <c r="BW62" i="81"/>
  <c r="BX62" i="81"/>
  <c r="BY62" i="81"/>
  <c r="BZ62" i="81"/>
  <c r="CA62" i="81"/>
  <c r="CB62" i="81"/>
  <c r="D63" i="81"/>
  <c r="E63" i="81"/>
  <c r="F63" i="81"/>
  <c r="G63" i="81"/>
  <c r="H63" i="81"/>
  <c r="I63" i="81"/>
  <c r="J63" i="81"/>
  <c r="K63" i="81"/>
  <c r="L63" i="81"/>
  <c r="M63" i="81"/>
  <c r="N63" i="81"/>
  <c r="O63" i="81"/>
  <c r="P63" i="81"/>
  <c r="Q63" i="81"/>
  <c r="R63" i="81"/>
  <c r="S63" i="81"/>
  <c r="T63" i="81"/>
  <c r="U63" i="81"/>
  <c r="V63" i="81"/>
  <c r="W63" i="81"/>
  <c r="X63" i="81"/>
  <c r="Y63" i="81"/>
  <c r="Z63" i="81"/>
  <c r="AA63" i="81"/>
  <c r="AB63" i="81"/>
  <c r="AC63" i="81"/>
  <c r="AB62" i="82" s="1"/>
  <c r="AD63" i="81"/>
  <c r="AE63" i="81"/>
  <c r="AF63" i="81"/>
  <c r="AE62" i="82" s="1"/>
  <c r="AG63" i="81"/>
  <c r="AH63" i="81"/>
  <c r="AI63" i="81"/>
  <c r="AJ63" i="81"/>
  <c r="AK63" i="81"/>
  <c r="AL63" i="81"/>
  <c r="AL62" i="82"/>
  <c r="AN63" i="81"/>
  <c r="AO63" i="81"/>
  <c r="AP63" i="81"/>
  <c r="AQ63" i="81"/>
  <c r="AP62" i="82" s="1"/>
  <c r="AR63" i="81"/>
  <c r="AS63" i="81"/>
  <c r="AT63" i="81"/>
  <c r="AS62" i="82" s="1"/>
  <c r="AU63" i="81"/>
  <c r="AV63" i="81"/>
  <c r="AW63" i="81"/>
  <c r="AX63" i="81"/>
  <c r="AW62" i="82" s="1"/>
  <c r="AY63" i="81"/>
  <c r="AZ63" i="81"/>
  <c r="BA63" i="81"/>
  <c r="BB63" i="81"/>
  <c r="BC63" i="81"/>
  <c r="BD63" i="81"/>
  <c r="BH63" i="81"/>
  <c r="BI63" i="81"/>
  <c r="BJ63" i="81"/>
  <c r="BK63" i="81"/>
  <c r="BL63" i="81"/>
  <c r="BM63" i="81"/>
  <c r="BN63" i="81"/>
  <c r="BM62" i="82" s="1"/>
  <c r="BO63" i="81"/>
  <c r="BP63" i="81"/>
  <c r="BQ63" i="81"/>
  <c r="BR63" i="81"/>
  <c r="BS63" i="81"/>
  <c r="BT63" i="81"/>
  <c r="BU63" i="81"/>
  <c r="BV63" i="81"/>
  <c r="BW63" i="81"/>
  <c r="BX63" i="81"/>
  <c r="BY63" i="81"/>
  <c r="BZ63" i="81"/>
  <c r="CA63" i="81"/>
  <c r="CB63" i="81"/>
  <c r="D64" i="81"/>
  <c r="E64" i="81"/>
  <c r="F64" i="81"/>
  <c r="G64" i="81"/>
  <c r="H64" i="81"/>
  <c r="I64" i="81"/>
  <c r="J64" i="81"/>
  <c r="K64" i="81"/>
  <c r="L64" i="81"/>
  <c r="M64" i="81"/>
  <c r="N64" i="81"/>
  <c r="O64" i="81"/>
  <c r="P64" i="81"/>
  <c r="Q64" i="81"/>
  <c r="R64" i="81"/>
  <c r="S64" i="81"/>
  <c r="T64" i="81"/>
  <c r="U64" i="81"/>
  <c r="V64" i="81"/>
  <c r="W64" i="81"/>
  <c r="X64" i="81"/>
  <c r="Y64" i="81"/>
  <c r="Z64" i="81"/>
  <c r="AA64" i="81"/>
  <c r="AB64" i="81"/>
  <c r="AC64" i="81"/>
  <c r="AB63" i="82" s="1"/>
  <c r="AD64" i="81"/>
  <c r="AE64" i="81"/>
  <c r="AF64" i="81"/>
  <c r="AG64" i="81"/>
  <c r="AH64" i="81"/>
  <c r="AI64" i="81"/>
  <c r="AJ64" i="81"/>
  <c r="AK64" i="81"/>
  <c r="AL64" i="81"/>
  <c r="AN64" i="81"/>
  <c r="AO64" i="81"/>
  <c r="AP64" i="81"/>
  <c r="AQ64" i="81"/>
  <c r="AR64" i="81"/>
  <c r="AS64" i="81"/>
  <c r="AT64" i="81"/>
  <c r="AU64" i="81"/>
  <c r="AV64" i="81"/>
  <c r="AW64" i="81"/>
  <c r="AX64" i="81"/>
  <c r="AY64" i="81"/>
  <c r="AZ64" i="81"/>
  <c r="BA64" i="81"/>
  <c r="BB64" i="81"/>
  <c r="BC64" i="81"/>
  <c r="BD64" i="81"/>
  <c r="BH64" i="81"/>
  <c r="BI64" i="81"/>
  <c r="BJ64" i="81"/>
  <c r="BK64" i="81"/>
  <c r="BL64" i="81"/>
  <c r="BM64" i="81"/>
  <c r="BN64" i="81"/>
  <c r="BO64" i="81"/>
  <c r="BP64" i="81"/>
  <c r="BQ64" i="81"/>
  <c r="BR64" i="81"/>
  <c r="BS64" i="81"/>
  <c r="BT64" i="81"/>
  <c r="BU64" i="81"/>
  <c r="BV64" i="81"/>
  <c r="BU63" i="82" s="1"/>
  <c r="BW64" i="81"/>
  <c r="BV63" i="82" s="1"/>
  <c r="BX64" i="81"/>
  <c r="BY64" i="81"/>
  <c r="BZ64" i="81"/>
  <c r="CA64" i="81"/>
  <c r="CB64" i="81"/>
  <c r="D65" i="81"/>
  <c r="E65" i="81"/>
  <c r="F65" i="81"/>
  <c r="G65" i="81"/>
  <c r="H65" i="81"/>
  <c r="I65" i="81"/>
  <c r="J65" i="81"/>
  <c r="K65" i="81"/>
  <c r="L65" i="81"/>
  <c r="M65" i="81"/>
  <c r="N65" i="81"/>
  <c r="O65" i="81"/>
  <c r="P65" i="81"/>
  <c r="Q65" i="81"/>
  <c r="R65" i="81"/>
  <c r="S65" i="81"/>
  <c r="T65" i="81"/>
  <c r="U65" i="81"/>
  <c r="V65" i="81"/>
  <c r="W65" i="81"/>
  <c r="X65" i="81"/>
  <c r="Y65" i="81"/>
  <c r="Z65" i="81"/>
  <c r="AA65" i="81"/>
  <c r="AB65" i="81"/>
  <c r="AC65" i="81"/>
  <c r="AD65" i="81"/>
  <c r="AE65" i="81"/>
  <c r="AF65" i="81"/>
  <c r="AG65" i="81"/>
  <c r="AH65" i="81"/>
  <c r="AI65" i="81"/>
  <c r="AJ65" i="81"/>
  <c r="AK65" i="81"/>
  <c r="AL65" i="81"/>
  <c r="AN65" i="81"/>
  <c r="AO65" i="81"/>
  <c r="AP65" i="81"/>
  <c r="AQ65" i="81"/>
  <c r="AR65" i="81"/>
  <c r="AS65" i="81"/>
  <c r="AT65" i="81"/>
  <c r="AU65" i="81"/>
  <c r="AV65" i="81"/>
  <c r="AW65" i="81"/>
  <c r="AX65" i="81"/>
  <c r="AY65" i="81"/>
  <c r="AZ65" i="81"/>
  <c r="BA65" i="81"/>
  <c r="BB65" i="81"/>
  <c r="BC65" i="81"/>
  <c r="BD65" i="81"/>
  <c r="BH65" i="81"/>
  <c r="BI65" i="81"/>
  <c r="BJ65" i="81"/>
  <c r="BK65" i="81"/>
  <c r="BL65" i="81"/>
  <c r="BM65" i="81"/>
  <c r="BN65" i="81"/>
  <c r="BO65" i="81"/>
  <c r="BP65" i="81"/>
  <c r="BQ65" i="81"/>
  <c r="BR65" i="81"/>
  <c r="BS65" i="81"/>
  <c r="BT65" i="81"/>
  <c r="BU65" i="81"/>
  <c r="BV65" i="81"/>
  <c r="BW65" i="81"/>
  <c r="BX65" i="81"/>
  <c r="BY65" i="81"/>
  <c r="BZ65" i="81"/>
  <c r="CA65" i="81"/>
  <c r="CB65" i="81"/>
  <c r="D66" i="81"/>
  <c r="E66" i="81"/>
  <c r="F66" i="81"/>
  <c r="G66" i="81"/>
  <c r="H66" i="81"/>
  <c r="I66" i="81"/>
  <c r="J66" i="81"/>
  <c r="K66" i="81"/>
  <c r="L66" i="81"/>
  <c r="M66" i="81"/>
  <c r="N66" i="81"/>
  <c r="O66" i="81"/>
  <c r="P66" i="81"/>
  <c r="Q66" i="81"/>
  <c r="R66" i="81"/>
  <c r="S66" i="81"/>
  <c r="T66" i="81"/>
  <c r="U66" i="81"/>
  <c r="V66" i="81"/>
  <c r="W66" i="81"/>
  <c r="X66" i="81"/>
  <c r="Y66" i="81"/>
  <c r="Z66" i="81"/>
  <c r="AA66" i="81"/>
  <c r="AB66" i="81"/>
  <c r="AC66" i="81"/>
  <c r="AB65" i="82" s="1"/>
  <c r="AD66" i="81"/>
  <c r="AE66" i="81"/>
  <c r="AF66" i="81"/>
  <c r="AG66" i="81"/>
  <c r="AH66" i="81"/>
  <c r="AI66" i="81"/>
  <c r="AJ66" i="81"/>
  <c r="AK66" i="81"/>
  <c r="AL66" i="81"/>
  <c r="AN66" i="81"/>
  <c r="AO66" i="81"/>
  <c r="AP66" i="81"/>
  <c r="AQ66" i="81"/>
  <c r="AR66" i="81"/>
  <c r="AS66" i="81"/>
  <c r="AT66" i="81"/>
  <c r="AU66" i="81"/>
  <c r="AV66" i="81"/>
  <c r="AW66" i="81"/>
  <c r="AX66" i="81"/>
  <c r="AY66" i="81"/>
  <c r="AZ66" i="81"/>
  <c r="BA66" i="81"/>
  <c r="BB66" i="81"/>
  <c r="BC66" i="81"/>
  <c r="BD66" i="81"/>
  <c r="BH66" i="81"/>
  <c r="BI66" i="81"/>
  <c r="BJ66" i="81"/>
  <c r="BK66" i="81"/>
  <c r="BL66" i="81"/>
  <c r="BM66" i="81"/>
  <c r="BN66" i="81"/>
  <c r="BO66" i="81"/>
  <c r="BP66" i="81"/>
  <c r="BQ66" i="81"/>
  <c r="BR66" i="81"/>
  <c r="BS66" i="81"/>
  <c r="BT66" i="81"/>
  <c r="BU66" i="81"/>
  <c r="BV66" i="81"/>
  <c r="BW66" i="81"/>
  <c r="BX66" i="81"/>
  <c r="BY66" i="81"/>
  <c r="BZ66" i="81"/>
  <c r="CA66" i="81"/>
  <c r="CB66"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AB66" i="82" s="1"/>
  <c r="AD67" i="81"/>
  <c r="AE67" i="81"/>
  <c r="AF67" i="81"/>
  <c r="AG67" i="81"/>
  <c r="AH67" i="81"/>
  <c r="AI67" i="81"/>
  <c r="AJ67" i="81"/>
  <c r="AK67" i="81"/>
  <c r="AL67" i="81"/>
  <c r="AL66" i="82"/>
  <c r="AN67" i="81"/>
  <c r="AO67" i="81"/>
  <c r="AP67" i="81"/>
  <c r="AQ67" i="81"/>
  <c r="AP66" i="82" s="1"/>
  <c r="AR67" i="81"/>
  <c r="AS67" i="81"/>
  <c r="AT67" i="81"/>
  <c r="AU67" i="81"/>
  <c r="AV67" i="81"/>
  <c r="AW67" i="81"/>
  <c r="AX67" i="81"/>
  <c r="AW66" i="82" s="1"/>
  <c r="AY67" i="81"/>
  <c r="AZ67" i="81"/>
  <c r="BA67" i="81"/>
  <c r="BB67" i="81"/>
  <c r="BC67" i="81"/>
  <c r="BD67" i="81"/>
  <c r="BH67" i="81"/>
  <c r="BI67" i="81"/>
  <c r="BJ67" i="81"/>
  <c r="BK67" i="81"/>
  <c r="BL67" i="81"/>
  <c r="BM67" i="81"/>
  <c r="BN67" i="81"/>
  <c r="BM66" i="82" s="1"/>
  <c r="BO67" i="81"/>
  <c r="BP67" i="81"/>
  <c r="BQ67" i="81"/>
  <c r="BR67" i="81"/>
  <c r="BS67" i="81"/>
  <c r="BT67" i="81"/>
  <c r="BU67" i="81"/>
  <c r="BV67" i="81"/>
  <c r="BW67" i="81"/>
  <c r="BX67" i="81"/>
  <c r="BY67" i="81"/>
  <c r="BZ67" i="81"/>
  <c r="CA67" i="81"/>
  <c r="CB67" i="81"/>
  <c r="D68" i="81"/>
  <c r="E68" i="81"/>
  <c r="F68" i="81"/>
  <c r="G68" i="81"/>
  <c r="H68" i="81"/>
  <c r="I68" i="81"/>
  <c r="J68" i="81"/>
  <c r="K68" i="81"/>
  <c r="L68" i="81"/>
  <c r="M68" i="81"/>
  <c r="N68" i="81"/>
  <c r="O68" i="81"/>
  <c r="P68" i="81"/>
  <c r="Q68" i="81"/>
  <c r="R68" i="81"/>
  <c r="S68" i="81"/>
  <c r="T68" i="81"/>
  <c r="U68" i="81"/>
  <c r="V68" i="81"/>
  <c r="W68" i="81"/>
  <c r="X68" i="81"/>
  <c r="Y68" i="81"/>
  <c r="Z68" i="81"/>
  <c r="AA68" i="81"/>
  <c r="AB68" i="81"/>
  <c r="AC68" i="81"/>
  <c r="AD68" i="81"/>
  <c r="AE68" i="81"/>
  <c r="AF68" i="81"/>
  <c r="AG68" i="81"/>
  <c r="AH68" i="81"/>
  <c r="AI68" i="81"/>
  <c r="AJ68" i="81"/>
  <c r="AK68" i="81"/>
  <c r="AL68" i="81"/>
  <c r="AN68" i="81"/>
  <c r="AO68" i="81"/>
  <c r="AP68" i="81"/>
  <c r="AQ68" i="81"/>
  <c r="AR68" i="81"/>
  <c r="AS68" i="81"/>
  <c r="AT68" i="81"/>
  <c r="AU68" i="81"/>
  <c r="AV68" i="81"/>
  <c r="AW68" i="81"/>
  <c r="AX68" i="81"/>
  <c r="AY68" i="81"/>
  <c r="AZ68" i="81"/>
  <c r="BA68" i="81"/>
  <c r="BB68" i="81"/>
  <c r="BC68" i="81"/>
  <c r="BD68" i="81"/>
  <c r="BH68" i="81"/>
  <c r="BI68" i="81"/>
  <c r="BJ68" i="81"/>
  <c r="BK68" i="81"/>
  <c r="BL68" i="81"/>
  <c r="BM68" i="81"/>
  <c r="BN68" i="81"/>
  <c r="BO68" i="81"/>
  <c r="BP68" i="81"/>
  <c r="BQ68" i="81"/>
  <c r="BR68" i="81"/>
  <c r="BS68" i="81"/>
  <c r="BT68" i="81"/>
  <c r="BU68" i="81"/>
  <c r="BV68" i="81"/>
  <c r="BW68" i="81"/>
  <c r="BX68" i="81"/>
  <c r="BY68" i="81"/>
  <c r="BZ68" i="81"/>
  <c r="CA68" i="81"/>
  <c r="CB68" i="81"/>
  <c r="D69" i="81"/>
  <c r="E69" i="81"/>
  <c r="F69" i="81"/>
  <c r="G69" i="81"/>
  <c r="H69" i="81"/>
  <c r="I69" i="81"/>
  <c r="J69" i="81"/>
  <c r="K69" i="81"/>
  <c r="L69" i="81"/>
  <c r="M69" i="81"/>
  <c r="N69" i="81"/>
  <c r="O69" i="81"/>
  <c r="P69" i="81"/>
  <c r="Q69" i="81"/>
  <c r="R69" i="81"/>
  <c r="S69" i="81"/>
  <c r="T69" i="81"/>
  <c r="U69" i="81"/>
  <c r="V69" i="81"/>
  <c r="W69" i="81"/>
  <c r="X69" i="81"/>
  <c r="Y69" i="81"/>
  <c r="Z69" i="81"/>
  <c r="AA69" i="81"/>
  <c r="AB69" i="81"/>
  <c r="AC69" i="81"/>
  <c r="AB68" i="82" s="1"/>
  <c r="AD69" i="81"/>
  <c r="AE69" i="81"/>
  <c r="AF69" i="81"/>
  <c r="AG69" i="81"/>
  <c r="AH69" i="81"/>
  <c r="AI69" i="81"/>
  <c r="AJ69" i="81"/>
  <c r="AK69" i="81"/>
  <c r="AL69" i="81"/>
  <c r="AL68" i="82"/>
  <c r="AN69" i="81"/>
  <c r="AO69" i="81"/>
  <c r="AP69" i="81"/>
  <c r="AQ69" i="81"/>
  <c r="AP68" i="82" s="1"/>
  <c r="AR69" i="81"/>
  <c r="AS69" i="81"/>
  <c r="AT69" i="81"/>
  <c r="AS68" i="82" s="1"/>
  <c r="AU69" i="81"/>
  <c r="AV69" i="81"/>
  <c r="AW69" i="81"/>
  <c r="AX69" i="81"/>
  <c r="AW68" i="82" s="1"/>
  <c r="AY69" i="81"/>
  <c r="AZ69" i="81"/>
  <c r="BA69" i="81"/>
  <c r="BB69" i="81"/>
  <c r="BC69" i="81"/>
  <c r="BD69" i="81"/>
  <c r="BH69" i="81"/>
  <c r="BI69" i="81"/>
  <c r="BJ69" i="81"/>
  <c r="BK69" i="81"/>
  <c r="BL69" i="81"/>
  <c r="BM69" i="81"/>
  <c r="BN69" i="81"/>
  <c r="BO69" i="81"/>
  <c r="BP69" i="81"/>
  <c r="BQ69" i="81"/>
  <c r="BR69" i="81"/>
  <c r="BS69" i="81"/>
  <c r="BT69" i="81"/>
  <c r="BU69" i="81"/>
  <c r="BV69" i="81"/>
  <c r="BW69" i="81"/>
  <c r="BX69" i="81"/>
  <c r="BY69" i="81"/>
  <c r="BZ69" i="81"/>
  <c r="CA69" i="81"/>
  <c r="CB69" i="81"/>
  <c r="D70" i="81"/>
  <c r="E70" i="81"/>
  <c r="F70" i="81"/>
  <c r="G70" i="81"/>
  <c r="H70" i="81"/>
  <c r="I70" i="81"/>
  <c r="J70" i="81"/>
  <c r="K70" i="81"/>
  <c r="L70" i="81"/>
  <c r="M70" i="81"/>
  <c r="N70" i="81"/>
  <c r="O70" i="81"/>
  <c r="P70" i="81"/>
  <c r="Q70" i="81"/>
  <c r="R70" i="81"/>
  <c r="S70" i="81"/>
  <c r="T70" i="81"/>
  <c r="U70" i="81"/>
  <c r="V70" i="81"/>
  <c r="W70" i="81"/>
  <c r="X70" i="81"/>
  <c r="Y70" i="81"/>
  <c r="Z70" i="81"/>
  <c r="AA70" i="81"/>
  <c r="Z69" i="82" s="1"/>
  <c r="AB70" i="81"/>
  <c r="AC70" i="81"/>
  <c r="AB69" i="82" s="1"/>
  <c r="AD70" i="81"/>
  <c r="AE70" i="81"/>
  <c r="AF70" i="81"/>
  <c r="AG70" i="81"/>
  <c r="AH70" i="81"/>
  <c r="AI70" i="81"/>
  <c r="AJ70" i="81"/>
  <c r="AK70" i="81"/>
  <c r="AL70" i="81"/>
  <c r="AL69" i="82"/>
  <c r="AN70" i="81"/>
  <c r="AO70" i="81"/>
  <c r="AP70" i="81"/>
  <c r="AQ70" i="81"/>
  <c r="AR70" i="81"/>
  <c r="AS70" i="81"/>
  <c r="AT70" i="81"/>
  <c r="AS69" i="82" s="1"/>
  <c r="AU70" i="81"/>
  <c r="AV70" i="81"/>
  <c r="AU69" i="82" s="1"/>
  <c r="AW70" i="81"/>
  <c r="AX70" i="81"/>
  <c r="AW69" i="82" s="1"/>
  <c r="AY70" i="81"/>
  <c r="AZ70" i="81"/>
  <c r="AY69" i="82" s="1"/>
  <c r="BA70" i="81"/>
  <c r="AZ69" i="82" s="1"/>
  <c r="BB70" i="81"/>
  <c r="BC70" i="81"/>
  <c r="BD70" i="81"/>
  <c r="BH70" i="81"/>
  <c r="BI70" i="81"/>
  <c r="BJ70" i="81"/>
  <c r="BK70" i="81"/>
  <c r="BL70" i="81"/>
  <c r="BM70" i="81"/>
  <c r="BN70" i="81"/>
  <c r="BO70" i="81"/>
  <c r="BP70" i="81"/>
  <c r="BQ70" i="81"/>
  <c r="BR70" i="81"/>
  <c r="BS70" i="81"/>
  <c r="BT70" i="81"/>
  <c r="BU70" i="81"/>
  <c r="BV70" i="81"/>
  <c r="BW70" i="81"/>
  <c r="BV69" i="82" s="1"/>
  <c r="BX70" i="81"/>
  <c r="BY70" i="81"/>
  <c r="BZ70" i="81"/>
  <c r="CA70" i="81"/>
  <c r="CB70" i="81"/>
  <c r="D71" i="81"/>
  <c r="E71" i="81"/>
  <c r="F71" i="81"/>
  <c r="G71" i="81"/>
  <c r="H71" i="81"/>
  <c r="I71" i="81"/>
  <c r="J71" i="81"/>
  <c r="K71" i="81"/>
  <c r="L71" i="81"/>
  <c r="M71" i="81"/>
  <c r="N71" i="81"/>
  <c r="O71" i="81"/>
  <c r="P71" i="81"/>
  <c r="Q71" i="81"/>
  <c r="R71" i="81"/>
  <c r="S71" i="81"/>
  <c r="T71" i="81"/>
  <c r="U71" i="81"/>
  <c r="V71" i="81"/>
  <c r="W71" i="81"/>
  <c r="X71" i="81"/>
  <c r="Y71" i="81"/>
  <c r="Z71" i="81"/>
  <c r="AA71" i="81"/>
  <c r="AB71" i="81"/>
  <c r="AC71" i="81"/>
  <c r="AD71" i="81"/>
  <c r="AE71" i="81"/>
  <c r="AF71" i="81"/>
  <c r="AG71" i="81"/>
  <c r="AH71" i="81"/>
  <c r="AI71" i="81"/>
  <c r="AJ71" i="81"/>
  <c r="AK71" i="81"/>
  <c r="AL71" i="81"/>
  <c r="AN71" i="81"/>
  <c r="AO71" i="81"/>
  <c r="AP71" i="81"/>
  <c r="AQ71" i="81"/>
  <c r="AR71" i="81"/>
  <c r="AS71" i="81"/>
  <c r="AT71" i="81"/>
  <c r="AU71" i="81"/>
  <c r="AV71" i="81"/>
  <c r="AW71" i="81"/>
  <c r="AX71" i="81"/>
  <c r="AY71" i="81"/>
  <c r="AZ71" i="81"/>
  <c r="BA71" i="81"/>
  <c r="BB71" i="81"/>
  <c r="BC71" i="81"/>
  <c r="BD71" i="81"/>
  <c r="BH71" i="81"/>
  <c r="BI71" i="81"/>
  <c r="BJ71" i="81"/>
  <c r="BK71" i="81"/>
  <c r="BL71" i="81"/>
  <c r="BM71" i="81"/>
  <c r="BN71" i="81"/>
  <c r="BO71" i="81"/>
  <c r="BP71" i="81"/>
  <c r="BQ71" i="81"/>
  <c r="BR71" i="81"/>
  <c r="BS71" i="81"/>
  <c r="BT71" i="81"/>
  <c r="BU71" i="81"/>
  <c r="BV71" i="81"/>
  <c r="BW71" i="81"/>
  <c r="BX71" i="81"/>
  <c r="BY71" i="81"/>
  <c r="BZ71" i="81"/>
  <c r="CA71" i="81"/>
  <c r="CB71" i="81"/>
  <c r="D72" i="81"/>
  <c r="E72" i="81"/>
  <c r="F72" i="81"/>
  <c r="G72" i="81"/>
  <c r="H72" i="81"/>
  <c r="I72" i="81"/>
  <c r="J72" i="81"/>
  <c r="K72" i="81"/>
  <c r="L72" i="81"/>
  <c r="M72" i="81"/>
  <c r="N72" i="81"/>
  <c r="O72" i="81"/>
  <c r="P72" i="81"/>
  <c r="Q72" i="81"/>
  <c r="R72" i="81"/>
  <c r="S72" i="81"/>
  <c r="T72" i="81"/>
  <c r="U72" i="81"/>
  <c r="V72" i="81"/>
  <c r="W72" i="81"/>
  <c r="X72" i="81"/>
  <c r="Y72" i="81"/>
  <c r="Z72" i="81"/>
  <c r="AA72" i="81"/>
  <c r="AB72" i="81"/>
  <c r="AC72" i="81"/>
  <c r="AD72" i="81"/>
  <c r="AE72" i="81"/>
  <c r="AF72" i="81"/>
  <c r="AG72" i="81"/>
  <c r="AH72" i="81"/>
  <c r="AI72" i="81"/>
  <c r="AJ72" i="81"/>
  <c r="AK72" i="81"/>
  <c r="AL72" i="81"/>
  <c r="AN72" i="81"/>
  <c r="AO72" i="81"/>
  <c r="AP72" i="81"/>
  <c r="AQ72" i="81"/>
  <c r="AR72" i="81"/>
  <c r="AS72" i="81"/>
  <c r="AT72" i="81"/>
  <c r="AU72" i="81"/>
  <c r="AV72" i="81"/>
  <c r="AW72" i="81"/>
  <c r="AX72" i="81"/>
  <c r="AY72" i="81"/>
  <c r="AZ72" i="81"/>
  <c r="AY71" i="82" s="1"/>
  <c r="BA72" i="81"/>
  <c r="BB72" i="81"/>
  <c r="BC72" i="81"/>
  <c r="BD72" i="81"/>
  <c r="BH72" i="81"/>
  <c r="BI72" i="81"/>
  <c r="BJ72" i="81"/>
  <c r="BK72" i="81"/>
  <c r="BL72" i="81"/>
  <c r="BM72" i="81"/>
  <c r="BN72" i="81"/>
  <c r="BO72" i="81"/>
  <c r="BP72" i="81"/>
  <c r="BQ72" i="81"/>
  <c r="BR72" i="81"/>
  <c r="BS72" i="81"/>
  <c r="BT72" i="81"/>
  <c r="BU72" i="81"/>
  <c r="BV72" i="81"/>
  <c r="BU71" i="82" s="1"/>
  <c r="BW72" i="81"/>
  <c r="BV71" i="82" s="1"/>
  <c r="BX72" i="81"/>
  <c r="BY72" i="81"/>
  <c r="BZ72" i="81"/>
  <c r="CA72" i="81"/>
  <c r="CB72" i="81"/>
  <c r="D73" i="81"/>
  <c r="E73" i="81"/>
  <c r="F73" i="81"/>
  <c r="G73" i="81"/>
  <c r="H73" i="81"/>
  <c r="I73" i="81"/>
  <c r="J73" i="81"/>
  <c r="K73" i="81"/>
  <c r="L73" i="81"/>
  <c r="M73" i="81"/>
  <c r="N73" i="81"/>
  <c r="O73" i="81"/>
  <c r="P73" i="81"/>
  <c r="Q73" i="81"/>
  <c r="R73" i="81"/>
  <c r="S73" i="81"/>
  <c r="T73" i="81"/>
  <c r="U73" i="81"/>
  <c r="V73" i="81"/>
  <c r="W73" i="81"/>
  <c r="X73" i="81"/>
  <c r="Y73" i="81"/>
  <c r="Z73" i="81"/>
  <c r="AA73" i="81"/>
  <c r="Z72" i="82" s="1"/>
  <c r="AB73" i="81"/>
  <c r="AC73" i="81"/>
  <c r="AD73" i="81"/>
  <c r="AE73" i="81"/>
  <c r="AF73" i="81"/>
  <c r="AG73" i="81"/>
  <c r="AH73" i="81"/>
  <c r="AI73" i="81"/>
  <c r="AJ73" i="81"/>
  <c r="AK73" i="81"/>
  <c r="AL73" i="81"/>
  <c r="AN73" i="81"/>
  <c r="AO73" i="81"/>
  <c r="AP73" i="81"/>
  <c r="AQ73" i="81"/>
  <c r="AR73" i="81"/>
  <c r="AS73" i="81"/>
  <c r="AT73" i="81"/>
  <c r="AU73" i="81"/>
  <c r="AV73" i="81"/>
  <c r="AW73" i="81"/>
  <c r="AX73" i="81"/>
  <c r="AY73" i="81"/>
  <c r="AZ73" i="81"/>
  <c r="AY72" i="82" s="1"/>
  <c r="BA73" i="81"/>
  <c r="BB73" i="81"/>
  <c r="BC73" i="81"/>
  <c r="BD73" i="81"/>
  <c r="BH73" i="81"/>
  <c r="BI73" i="81"/>
  <c r="BJ73" i="81"/>
  <c r="BK73" i="81"/>
  <c r="BL73" i="81"/>
  <c r="BM73" i="81"/>
  <c r="BN73" i="81"/>
  <c r="BO73" i="81"/>
  <c r="BP73" i="81"/>
  <c r="BQ73" i="81"/>
  <c r="BR73" i="81"/>
  <c r="BS73" i="81"/>
  <c r="BT73" i="81"/>
  <c r="BU73" i="81"/>
  <c r="BV73" i="81"/>
  <c r="BU72" i="82" s="1"/>
  <c r="BW73" i="81"/>
  <c r="BX73" i="81"/>
  <c r="BY73" i="81"/>
  <c r="BZ73" i="81"/>
  <c r="CA73" i="81"/>
  <c r="CB73" i="81"/>
  <c r="D74" i="81"/>
  <c r="E74" i="81"/>
  <c r="F74" i="81"/>
  <c r="G74" i="81"/>
  <c r="H74" i="81"/>
  <c r="I74" i="81"/>
  <c r="J74" i="81"/>
  <c r="K74" i="81"/>
  <c r="L74" i="81"/>
  <c r="M74" i="81"/>
  <c r="N74" i="81"/>
  <c r="O74" i="81"/>
  <c r="P74" i="81"/>
  <c r="Q74" i="81"/>
  <c r="R74" i="81"/>
  <c r="S74" i="81"/>
  <c r="T74" i="81"/>
  <c r="U74" i="81"/>
  <c r="V74" i="81"/>
  <c r="W74" i="81"/>
  <c r="X74" i="81"/>
  <c r="Y74" i="81"/>
  <c r="Z74" i="81"/>
  <c r="AA74" i="81"/>
  <c r="AB74" i="81"/>
  <c r="AC74" i="81"/>
  <c r="AD74" i="81"/>
  <c r="AE74" i="81"/>
  <c r="AF74" i="81"/>
  <c r="AG74" i="81"/>
  <c r="AH74" i="81"/>
  <c r="AI74" i="81"/>
  <c r="AJ74" i="81"/>
  <c r="AK74" i="81"/>
  <c r="AL74" i="81"/>
  <c r="AN74" i="81"/>
  <c r="AO74" i="81"/>
  <c r="AP74" i="81"/>
  <c r="AQ74" i="81"/>
  <c r="AR74" i="81"/>
  <c r="AS74" i="81"/>
  <c r="AT74" i="81"/>
  <c r="AU74" i="81"/>
  <c r="AV74" i="81"/>
  <c r="AW74" i="81"/>
  <c r="AX74" i="81"/>
  <c r="AY74" i="81"/>
  <c r="AZ74" i="81"/>
  <c r="BA74" i="81"/>
  <c r="AZ73" i="82" s="1"/>
  <c r="BB74" i="81"/>
  <c r="BC74" i="81"/>
  <c r="BD74" i="81"/>
  <c r="BH74" i="81"/>
  <c r="BI74" i="81"/>
  <c r="BJ74" i="81"/>
  <c r="BI73" i="82" s="1"/>
  <c r="BK74" i="81"/>
  <c r="BL74" i="81"/>
  <c r="BM74" i="81"/>
  <c r="BN74" i="81"/>
  <c r="BO74" i="81"/>
  <c r="BP74" i="81"/>
  <c r="BQ74" i="81"/>
  <c r="BR74" i="81"/>
  <c r="BS74" i="81"/>
  <c r="BT74" i="81"/>
  <c r="BU74" i="81"/>
  <c r="BV74" i="81"/>
  <c r="BW74" i="81"/>
  <c r="BX74" i="81"/>
  <c r="BY74" i="81"/>
  <c r="BZ74" i="81"/>
  <c r="CA74" i="81"/>
  <c r="CB74" i="81"/>
  <c r="D75" i="81"/>
  <c r="E75" i="81"/>
  <c r="F75" i="81"/>
  <c r="G75" i="81"/>
  <c r="H75" i="81"/>
  <c r="I75" i="81"/>
  <c r="J75" i="81"/>
  <c r="K75" i="81"/>
  <c r="L75" i="81"/>
  <c r="M75" i="81"/>
  <c r="N75" i="81"/>
  <c r="O75" i="81"/>
  <c r="P75" i="81"/>
  <c r="Q75" i="81"/>
  <c r="R75" i="81"/>
  <c r="S75" i="81"/>
  <c r="T75" i="81"/>
  <c r="U75" i="81"/>
  <c r="V75" i="81"/>
  <c r="W75" i="81"/>
  <c r="X75" i="81"/>
  <c r="Y75" i="81"/>
  <c r="Z75" i="81"/>
  <c r="AA75" i="81"/>
  <c r="AB75" i="81"/>
  <c r="AC75" i="81"/>
  <c r="AD75" i="81"/>
  <c r="AE75" i="81"/>
  <c r="AF75" i="81"/>
  <c r="AG75" i="81"/>
  <c r="AH75" i="81"/>
  <c r="AI75" i="81"/>
  <c r="AJ75" i="81"/>
  <c r="AK75" i="81"/>
  <c r="AL75" i="81"/>
  <c r="AN75" i="81"/>
  <c r="AO75" i="81"/>
  <c r="AP75" i="81"/>
  <c r="AQ75" i="81"/>
  <c r="AR75" i="81"/>
  <c r="AS75" i="81"/>
  <c r="AT75" i="81"/>
  <c r="AU75" i="81"/>
  <c r="AV75" i="81"/>
  <c r="AW75" i="81"/>
  <c r="AX75" i="81"/>
  <c r="AY75" i="81"/>
  <c r="AZ75" i="81"/>
  <c r="BA75" i="81"/>
  <c r="BB75" i="81"/>
  <c r="BC75" i="81"/>
  <c r="BD75" i="81"/>
  <c r="BH75" i="81"/>
  <c r="BI75" i="81"/>
  <c r="BJ75" i="81"/>
  <c r="BK75" i="81"/>
  <c r="BL75" i="81"/>
  <c r="BM75" i="81"/>
  <c r="BN75" i="81"/>
  <c r="BO75" i="81"/>
  <c r="BP75" i="81"/>
  <c r="BQ75" i="81"/>
  <c r="BR75" i="81"/>
  <c r="BS75" i="81"/>
  <c r="BT75" i="81"/>
  <c r="BU75" i="81"/>
  <c r="BV75" i="81"/>
  <c r="BW75" i="81"/>
  <c r="BX75" i="81"/>
  <c r="BY75" i="81"/>
  <c r="BZ75" i="81"/>
  <c r="CA75" i="81"/>
  <c r="CB75" i="81"/>
  <c r="D76" i="81"/>
  <c r="E76" i="81"/>
  <c r="F76" i="81"/>
  <c r="G76" i="81"/>
  <c r="H76" i="81"/>
  <c r="I76" i="81"/>
  <c r="J76" i="81"/>
  <c r="K76" i="81"/>
  <c r="L76" i="81"/>
  <c r="M76" i="81"/>
  <c r="N76" i="81"/>
  <c r="O76" i="81"/>
  <c r="P76" i="81"/>
  <c r="Q76" i="81"/>
  <c r="R76" i="81"/>
  <c r="S76" i="81"/>
  <c r="T76" i="81"/>
  <c r="U76" i="81"/>
  <c r="V76" i="81"/>
  <c r="W76" i="81"/>
  <c r="X76" i="81"/>
  <c r="Y76" i="81"/>
  <c r="Z76" i="81"/>
  <c r="AA76" i="81"/>
  <c r="AB76" i="81"/>
  <c r="AC76" i="81"/>
  <c r="AD76" i="81"/>
  <c r="AE76" i="81"/>
  <c r="AF76" i="81"/>
  <c r="AG76" i="81"/>
  <c r="AH76" i="81"/>
  <c r="AI76" i="81"/>
  <c r="AJ76" i="81"/>
  <c r="AK76" i="81"/>
  <c r="AL76" i="81"/>
  <c r="AN76" i="81"/>
  <c r="AO76" i="81"/>
  <c r="AP76" i="81"/>
  <c r="AQ76" i="81"/>
  <c r="AR76" i="81"/>
  <c r="AS76" i="81"/>
  <c r="AT76" i="81"/>
  <c r="AU76" i="81"/>
  <c r="AV76" i="81"/>
  <c r="AW76" i="81"/>
  <c r="AX76" i="81"/>
  <c r="AY76" i="81"/>
  <c r="AZ76" i="81"/>
  <c r="BA76" i="81"/>
  <c r="BB76" i="81"/>
  <c r="BC76" i="81"/>
  <c r="BD76" i="81"/>
  <c r="BH76" i="81"/>
  <c r="BI76" i="81"/>
  <c r="BJ76" i="81"/>
  <c r="BK76" i="81"/>
  <c r="BL76" i="81"/>
  <c r="BM76" i="81"/>
  <c r="BN76" i="81"/>
  <c r="BO76" i="81"/>
  <c r="BP76" i="81"/>
  <c r="BQ76" i="81"/>
  <c r="BR76" i="81"/>
  <c r="BS76" i="81"/>
  <c r="BT76" i="81"/>
  <c r="BU76" i="81"/>
  <c r="BV76" i="81"/>
  <c r="BW76" i="81"/>
  <c r="BX76" i="81"/>
  <c r="BY76" i="81"/>
  <c r="BZ76" i="81"/>
  <c r="CA76" i="81"/>
  <c r="CB76" i="81"/>
  <c r="D77" i="81"/>
  <c r="E77" i="81"/>
  <c r="F77" i="81"/>
  <c r="G77" i="81"/>
  <c r="H77" i="81"/>
  <c r="I77" i="81"/>
  <c r="J77" i="81"/>
  <c r="K77" i="81"/>
  <c r="L77" i="81"/>
  <c r="M77" i="81"/>
  <c r="N77" i="81"/>
  <c r="O77" i="81"/>
  <c r="P77" i="81"/>
  <c r="Q77" i="81"/>
  <c r="R77" i="81"/>
  <c r="S77" i="81"/>
  <c r="T77" i="81"/>
  <c r="U77" i="81"/>
  <c r="V77" i="81"/>
  <c r="W77" i="81"/>
  <c r="X77" i="81"/>
  <c r="Y77" i="81"/>
  <c r="Z77" i="81"/>
  <c r="AA77" i="81"/>
  <c r="AB77" i="81"/>
  <c r="AC77" i="81"/>
  <c r="AB76" i="82" s="1"/>
  <c r="AD77" i="81"/>
  <c r="AE77" i="81"/>
  <c r="AF77" i="81"/>
  <c r="AG77" i="81"/>
  <c r="AH77" i="81"/>
  <c r="AI77" i="81"/>
  <c r="AJ77" i="81"/>
  <c r="AK77" i="81"/>
  <c r="AL77" i="81"/>
  <c r="AL76" i="82"/>
  <c r="AN77" i="81"/>
  <c r="AO77" i="81"/>
  <c r="AP77" i="81"/>
  <c r="AQ77" i="81"/>
  <c r="AP76" i="82" s="1"/>
  <c r="AR77" i="81"/>
  <c r="AS77" i="81"/>
  <c r="AT77" i="81"/>
  <c r="AS76" i="82" s="1"/>
  <c r="AU77" i="81"/>
  <c r="AV77" i="81"/>
  <c r="AW77" i="81"/>
  <c r="AX77" i="81"/>
  <c r="AW76" i="82" s="1"/>
  <c r="AY77" i="81"/>
  <c r="AZ77" i="81"/>
  <c r="BA77" i="81"/>
  <c r="BB77" i="81"/>
  <c r="BC77" i="81"/>
  <c r="BD77" i="81"/>
  <c r="BH77" i="81"/>
  <c r="BI77" i="81"/>
  <c r="BJ77" i="81"/>
  <c r="BK77" i="81"/>
  <c r="BL77" i="81"/>
  <c r="BM77" i="81"/>
  <c r="BN77" i="81"/>
  <c r="BO77" i="81"/>
  <c r="BP77" i="81"/>
  <c r="BQ77" i="81"/>
  <c r="BR77" i="81"/>
  <c r="BS77" i="81"/>
  <c r="BT77" i="81"/>
  <c r="BU77" i="81"/>
  <c r="BV77" i="81"/>
  <c r="BW77" i="81"/>
  <c r="BX77" i="81"/>
  <c r="BY77" i="81"/>
  <c r="BZ77" i="81"/>
  <c r="CA77" i="81"/>
  <c r="CB77" i="81"/>
  <c r="D78" i="81"/>
  <c r="E78" i="81"/>
  <c r="F78" i="81"/>
  <c r="G78" i="81"/>
  <c r="H78" i="81"/>
  <c r="I78" i="81"/>
  <c r="J78" i="81"/>
  <c r="K78" i="81"/>
  <c r="L78" i="81"/>
  <c r="M78" i="81"/>
  <c r="N78" i="81"/>
  <c r="O78" i="81"/>
  <c r="P78" i="81"/>
  <c r="Q78" i="81"/>
  <c r="R78" i="81"/>
  <c r="S78" i="81"/>
  <c r="T78" i="81"/>
  <c r="U78" i="81"/>
  <c r="V78" i="81"/>
  <c r="W78" i="81"/>
  <c r="X78" i="81"/>
  <c r="Y78" i="81"/>
  <c r="Z78" i="81"/>
  <c r="AA78" i="81"/>
  <c r="Z77" i="82" s="1"/>
  <c r="AB78" i="81"/>
  <c r="AC78" i="81"/>
  <c r="AB77" i="82" s="1"/>
  <c r="AD78" i="81"/>
  <c r="AE78" i="81"/>
  <c r="AF78" i="81"/>
  <c r="AE77" i="82" s="1"/>
  <c r="AG78" i="81"/>
  <c r="AH78" i="81"/>
  <c r="AI78" i="81"/>
  <c r="AJ78" i="81"/>
  <c r="AK78" i="81"/>
  <c r="AL78" i="81"/>
  <c r="AL77" i="82"/>
  <c r="AN78" i="81"/>
  <c r="AO78" i="81"/>
  <c r="AP78" i="81"/>
  <c r="AQ78" i="81"/>
  <c r="AP77" i="82" s="1"/>
  <c r="AR78" i="81"/>
  <c r="AS78" i="81"/>
  <c r="AT78" i="81"/>
  <c r="AS77" i="82" s="1"/>
  <c r="AU78" i="81"/>
  <c r="AV78" i="81"/>
  <c r="AW78" i="81"/>
  <c r="AX78" i="81"/>
  <c r="AW77" i="82" s="1"/>
  <c r="AY78" i="81"/>
  <c r="AZ78" i="81"/>
  <c r="BA78" i="81"/>
  <c r="BB78" i="81"/>
  <c r="BC78" i="81"/>
  <c r="BD78" i="81"/>
  <c r="BH78" i="81"/>
  <c r="BI78" i="81"/>
  <c r="BJ78" i="81"/>
  <c r="BI77" i="82" s="1"/>
  <c r="BK78" i="81"/>
  <c r="BL78" i="81"/>
  <c r="BM78" i="81"/>
  <c r="BN78" i="81"/>
  <c r="BM77" i="82" s="1"/>
  <c r="BO78" i="81"/>
  <c r="BP78" i="81"/>
  <c r="BQ78" i="81"/>
  <c r="BR78" i="81"/>
  <c r="BS78" i="81"/>
  <c r="BT78" i="81"/>
  <c r="BU78" i="81"/>
  <c r="BV78" i="81"/>
  <c r="BW78" i="81"/>
  <c r="BX78" i="81"/>
  <c r="BY78" i="81"/>
  <c r="BZ78" i="81"/>
  <c r="CA78" i="81"/>
  <c r="CB78" i="81"/>
  <c r="D79" i="81"/>
  <c r="E79" i="81"/>
  <c r="F79" i="81"/>
  <c r="G79" i="81"/>
  <c r="H79" i="81"/>
  <c r="I79" i="81"/>
  <c r="J79" i="81"/>
  <c r="K79" i="81"/>
  <c r="L79" i="81"/>
  <c r="M79" i="81"/>
  <c r="N79" i="81"/>
  <c r="O79" i="81"/>
  <c r="P79" i="81"/>
  <c r="Q79" i="81"/>
  <c r="R79" i="81"/>
  <c r="S79" i="81"/>
  <c r="T79" i="81"/>
  <c r="U79" i="81"/>
  <c r="V79" i="81"/>
  <c r="W79" i="81"/>
  <c r="X79" i="81"/>
  <c r="Y79" i="81"/>
  <c r="Z79" i="81"/>
  <c r="AA79" i="81"/>
  <c r="AB79" i="81"/>
  <c r="AC79" i="81"/>
  <c r="AD79" i="81"/>
  <c r="AE79" i="81"/>
  <c r="AF79" i="81"/>
  <c r="AG79" i="81"/>
  <c r="AH79" i="81"/>
  <c r="AI79" i="81"/>
  <c r="AJ79" i="81"/>
  <c r="AK79" i="81"/>
  <c r="AL79" i="81"/>
  <c r="AN79" i="81"/>
  <c r="AO79" i="81"/>
  <c r="AP79" i="81"/>
  <c r="AQ79" i="81"/>
  <c r="AR79" i="81"/>
  <c r="AS79" i="81"/>
  <c r="AT79" i="81"/>
  <c r="AU79" i="81"/>
  <c r="AV79" i="81"/>
  <c r="AW79" i="81"/>
  <c r="AX79" i="81"/>
  <c r="AY79" i="81"/>
  <c r="AZ79" i="81"/>
  <c r="BA79" i="81"/>
  <c r="BB79" i="81"/>
  <c r="BC79" i="81"/>
  <c r="BD79" i="81"/>
  <c r="BH79" i="81"/>
  <c r="BI79" i="81"/>
  <c r="BJ79" i="81"/>
  <c r="BK79" i="81"/>
  <c r="BL79" i="81"/>
  <c r="BM79" i="81"/>
  <c r="BN79" i="81"/>
  <c r="BO79" i="81"/>
  <c r="BP79" i="81"/>
  <c r="BQ79" i="81"/>
  <c r="BR79" i="81"/>
  <c r="BS79" i="81"/>
  <c r="BT79" i="81"/>
  <c r="BU79" i="81"/>
  <c r="BV79" i="81"/>
  <c r="BW79" i="81"/>
  <c r="BX79" i="81"/>
  <c r="BY79" i="81"/>
  <c r="BZ79" i="81"/>
  <c r="CA79" i="81"/>
  <c r="CB79" i="81"/>
  <c r="D80" i="81"/>
  <c r="E80" i="81"/>
  <c r="F80" i="81"/>
  <c r="G80" i="81"/>
  <c r="H80" i="81"/>
  <c r="I80" i="81"/>
  <c r="J80" i="81"/>
  <c r="K80" i="81"/>
  <c r="L80" i="81"/>
  <c r="M80" i="81"/>
  <c r="N80" i="81"/>
  <c r="O80" i="81"/>
  <c r="P80" i="81"/>
  <c r="Q80" i="81"/>
  <c r="R80" i="81"/>
  <c r="S80" i="81"/>
  <c r="T80" i="81"/>
  <c r="U80" i="81"/>
  <c r="V80" i="81"/>
  <c r="W80" i="81"/>
  <c r="X80" i="81"/>
  <c r="Y80" i="81"/>
  <c r="Z80" i="81"/>
  <c r="AA80" i="81"/>
  <c r="AB80" i="81"/>
  <c r="AC80" i="81"/>
  <c r="AD80" i="81"/>
  <c r="AE80" i="81"/>
  <c r="AF80" i="81"/>
  <c r="AG80" i="81"/>
  <c r="AH80" i="81"/>
  <c r="AI80" i="81"/>
  <c r="AJ80" i="81"/>
  <c r="AK80" i="81"/>
  <c r="AL80" i="81"/>
  <c r="AN80" i="81"/>
  <c r="AO80" i="81"/>
  <c r="AP80" i="81"/>
  <c r="AQ80" i="81"/>
  <c r="AR80" i="81"/>
  <c r="AS80" i="81"/>
  <c r="AT80" i="81"/>
  <c r="AU80" i="81"/>
  <c r="AV80" i="81"/>
  <c r="AW80" i="81"/>
  <c r="AX80" i="81"/>
  <c r="AY80" i="81"/>
  <c r="AZ80" i="81"/>
  <c r="BA80" i="81"/>
  <c r="BB80" i="81"/>
  <c r="BC80" i="81"/>
  <c r="BD80" i="81"/>
  <c r="BH80" i="81"/>
  <c r="BI80" i="81"/>
  <c r="BJ80" i="81"/>
  <c r="BK80" i="81"/>
  <c r="BL80" i="81"/>
  <c r="BM80" i="81"/>
  <c r="BN80" i="81"/>
  <c r="BO80" i="81"/>
  <c r="BP80" i="81"/>
  <c r="BQ80" i="81"/>
  <c r="BR80" i="81"/>
  <c r="BS80" i="81"/>
  <c r="BT80" i="81"/>
  <c r="BU80" i="81"/>
  <c r="BV80" i="81"/>
  <c r="BW80" i="81"/>
  <c r="BX80" i="81"/>
  <c r="BY80" i="81"/>
  <c r="BZ80" i="81"/>
  <c r="CA80" i="81"/>
  <c r="CB80" i="81"/>
  <c r="D81" i="81"/>
  <c r="E81" i="81"/>
  <c r="F81" i="81"/>
  <c r="G81" i="81"/>
  <c r="H81" i="81"/>
  <c r="I81" i="81"/>
  <c r="J81" i="81"/>
  <c r="K81" i="81"/>
  <c r="L81" i="81"/>
  <c r="M81" i="81"/>
  <c r="N81" i="81"/>
  <c r="O81" i="81"/>
  <c r="P81" i="81"/>
  <c r="Q81" i="81"/>
  <c r="R81" i="81"/>
  <c r="S81" i="81"/>
  <c r="T81" i="81"/>
  <c r="U81" i="81"/>
  <c r="V81" i="81"/>
  <c r="W81" i="81"/>
  <c r="X81" i="81"/>
  <c r="Y81" i="81"/>
  <c r="Z81" i="81"/>
  <c r="AA81" i="81"/>
  <c r="AB81" i="81"/>
  <c r="AC81" i="81"/>
  <c r="AB80" i="82" s="1"/>
  <c r="AD81" i="81"/>
  <c r="AE81" i="81"/>
  <c r="AF81" i="81"/>
  <c r="AG81" i="81"/>
  <c r="AH81" i="81"/>
  <c r="AI81" i="81"/>
  <c r="AJ81" i="81"/>
  <c r="AK81" i="81"/>
  <c r="AL81" i="81"/>
  <c r="AL80" i="82"/>
  <c r="AN81" i="81"/>
  <c r="AO81" i="81"/>
  <c r="AP81" i="81"/>
  <c r="AQ81" i="81"/>
  <c r="AR81" i="81"/>
  <c r="AS81" i="81"/>
  <c r="AT81" i="81"/>
  <c r="AU81" i="81"/>
  <c r="AV81" i="81"/>
  <c r="AW81" i="81"/>
  <c r="AX81" i="81"/>
  <c r="AY81" i="81"/>
  <c r="AZ81" i="81"/>
  <c r="BA81" i="81"/>
  <c r="BB81" i="81"/>
  <c r="BC81" i="81"/>
  <c r="BD81" i="81"/>
  <c r="BH81" i="81"/>
  <c r="BI81" i="81"/>
  <c r="BJ81" i="81"/>
  <c r="BK81" i="81"/>
  <c r="BL81" i="81"/>
  <c r="BM81" i="81"/>
  <c r="BN81" i="81"/>
  <c r="BO81" i="81"/>
  <c r="BP81" i="81"/>
  <c r="BQ81" i="81"/>
  <c r="BR81" i="81"/>
  <c r="BS81" i="81"/>
  <c r="BT81" i="81"/>
  <c r="BU81" i="81"/>
  <c r="BV81" i="81"/>
  <c r="BW81" i="81"/>
  <c r="BV80" i="82" s="1"/>
  <c r="BX81" i="81"/>
  <c r="BY81" i="81"/>
  <c r="BZ81" i="81"/>
  <c r="CA81" i="81"/>
  <c r="CB81" i="81"/>
  <c r="D82" i="81"/>
  <c r="E82" i="81"/>
  <c r="F82" i="81"/>
  <c r="G82" i="81"/>
  <c r="H82" i="81"/>
  <c r="I82" i="81"/>
  <c r="J82" i="81"/>
  <c r="K82" i="81"/>
  <c r="L82" i="81"/>
  <c r="M82" i="81"/>
  <c r="N82" i="81"/>
  <c r="O82" i="81"/>
  <c r="P82" i="81"/>
  <c r="Q82" i="81"/>
  <c r="R82" i="81"/>
  <c r="S82" i="81"/>
  <c r="T82" i="81"/>
  <c r="U82" i="81"/>
  <c r="V82" i="81"/>
  <c r="W82" i="81"/>
  <c r="X82" i="81"/>
  <c r="Y82" i="81"/>
  <c r="Z82" i="81"/>
  <c r="AA82" i="81"/>
  <c r="Z81" i="82" s="1"/>
  <c r="AB82" i="81"/>
  <c r="AC82" i="81"/>
  <c r="AD82" i="81"/>
  <c r="AE82" i="81"/>
  <c r="AF82" i="81"/>
  <c r="AG82" i="81"/>
  <c r="AH82" i="81"/>
  <c r="AI82" i="81"/>
  <c r="AJ82" i="81"/>
  <c r="AK82" i="81"/>
  <c r="AL82" i="81"/>
  <c r="AN82" i="81"/>
  <c r="AO82" i="81"/>
  <c r="AP82" i="81"/>
  <c r="AQ82" i="81"/>
  <c r="AR82" i="81"/>
  <c r="AS82" i="81"/>
  <c r="AT82" i="81"/>
  <c r="AU82" i="81"/>
  <c r="AV82" i="81"/>
  <c r="AU81" i="82" s="1"/>
  <c r="AW82" i="81"/>
  <c r="AX82" i="81"/>
  <c r="AY82" i="81"/>
  <c r="AZ82" i="81"/>
  <c r="BA82" i="81"/>
  <c r="BB82" i="81"/>
  <c r="BC82" i="81"/>
  <c r="BD82" i="81"/>
  <c r="BH82" i="81"/>
  <c r="BI82" i="81"/>
  <c r="BJ82" i="81"/>
  <c r="BK82" i="81"/>
  <c r="BL82" i="81"/>
  <c r="BM82" i="81"/>
  <c r="BN82" i="81"/>
  <c r="BO82" i="81"/>
  <c r="BP82" i="81"/>
  <c r="BQ82" i="81"/>
  <c r="BR82" i="81"/>
  <c r="BS82" i="81"/>
  <c r="BT82" i="81"/>
  <c r="BU82" i="81"/>
  <c r="BV82" i="81"/>
  <c r="BW82" i="81"/>
  <c r="BX82" i="81"/>
  <c r="BY82" i="81"/>
  <c r="BZ82" i="81"/>
  <c r="CA82" i="81"/>
  <c r="CB82" i="81"/>
  <c r="D83" i="81"/>
  <c r="E83" i="81"/>
  <c r="F83" i="81"/>
  <c r="G83" i="81"/>
  <c r="H83" i="81"/>
  <c r="I83" i="81"/>
  <c r="J83" i="81"/>
  <c r="K83" i="81"/>
  <c r="L83" i="81"/>
  <c r="M83" i="81"/>
  <c r="N83" i="81"/>
  <c r="O83" i="81"/>
  <c r="P83" i="81"/>
  <c r="Q83" i="81"/>
  <c r="R83" i="81"/>
  <c r="S83" i="81"/>
  <c r="T83" i="81"/>
  <c r="U83" i="81"/>
  <c r="V83" i="81"/>
  <c r="W83" i="81"/>
  <c r="X83" i="81"/>
  <c r="Y83" i="81"/>
  <c r="Z83" i="81"/>
  <c r="AA83" i="81"/>
  <c r="AB83" i="81"/>
  <c r="AC83" i="81"/>
  <c r="AB82" i="82" s="1"/>
  <c r="AD83" i="81"/>
  <c r="AE83" i="81"/>
  <c r="AF83" i="81"/>
  <c r="AE82" i="82" s="1"/>
  <c r="AG83" i="81"/>
  <c r="AH83" i="81"/>
  <c r="AI83" i="81"/>
  <c r="AJ83" i="81"/>
  <c r="AK83" i="81"/>
  <c r="AL83" i="81"/>
  <c r="AL82" i="82"/>
  <c r="AN83" i="81"/>
  <c r="AO83" i="81"/>
  <c r="AP83" i="81"/>
  <c r="AQ83" i="81"/>
  <c r="AP82" i="82" s="1"/>
  <c r="AR83" i="81"/>
  <c r="AS83" i="81"/>
  <c r="AT83" i="81"/>
  <c r="AS82" i="82" s="1"/>
  <c r="AU83" i="81"/>
  <c r="AV83" i="81"/>
  <c r="AW83" i="81"/>
  <c r="AX83" i="81"/>
  <c r="AW82" i="82" s="1"/>
  <c r="AY83" i="81"/>
  <c r="AZ83" i="81"/>
  <c r="BA83" i="81"/>
  <c r="BB83" i="81"/>
  <c r="BC83" i="81"/>
  <c r="BD83" i="81"/>
  <c r="BH83" i="81"/>
  <c r="BI83" i="81"/>
  <c r="BJ83" i="81"/>
  <c r="BI82" i="82" s="1"/>
  <c r="BK83" i="81"/>
  <c r="BL83" i="81"/>
  <c r="BM83" i="81"/>
  <c r="BN83" i="81"/>
  <c r="BM82" i="82" s="1"/>
  <c r="BO83" i="81"/>
  <c r="BP83" i="81"/>
  <c r="BQ83" i="81"/>
  <c r="BR83" i="81"/>
  <c r="BS83" i="81"/>
  <c r="BT83" i="81"/>
  <c r="BU83" i="81"/>
  <c r="BV83" i="81"/>
  <c r="BU82" i="82" s="1"/>
  <c r="BW83" i="81"/>
  <c r="BX83" i="81"/>
  <c r="BY83" i="81"/>
  <c r="BZ83" i="81"/>
  <c r="CA83" i="81"/>
  <c r="CB83" i="81"/>
  <c r="D84" i="81"/>
  <c r="E84" i="81"/>
  <c r="F84" i="81"/>
  <c r="G84" i="81"/>
  <c r="H84" i="81"/>
  <c r="I84" i="81"/>
  <c r="J84" i="81"/>
  <c r="K84" i="81"/>
  <c r="L84" i="81"/>
  <c r="M84" i="81"/>
  <c r="N84" i="81"/>
  <c r="O84" i="81"/>
  <c r="P84" i="81"/>
  <c r="Q84" i="81"/>
  <c r="R84" i="81"/>
  <c r="S84" i="81"/>
  <c r="T84" i="81"/>
  <c r="U84" i="81"/>
  <c r="V84" i="81"/>
  <c r="W84" i="81"/>
  <c r="X84" i="81"/>
  <c r="Y84" i="81"/>
  <c r="Z84" i="81"/>
  <c r="AA84" i="81"/>
  <c r="AB84" i="81"/>
  <c r="AC84" i="81"/>
  <c r="AB83" i="82" s="1"/>
  <c r="AD84" i="81"/>
  <c r="AE84" i="81"/>
  <c r="AF84" i="81"/>
  <c r="AE83" i="82" s="1"/>
  <c r="AG84" i="81"/>
  <c r="AH84" i="81"/>
  <c r="AI84" i="81"/>
  <c r="AJ84" i="81"/>
  <c r="AK84" i="81"/>
  <c r="AL84" i="81"/>
  <c r="AL83" i="82"/>
  <c r="AN84" i="81"/>
  <c r="AO84" i="81"/>
  <c r="AP84" i="81"/>
  <c r="AQ84" i="81"/>
  <c r="AP83" i="82" s="1"/>
  <c r="AR84" i="81"/>
  <c r="AS84" i="81"/>
  <c r="AT84" i="81"/>
  <c r="AS83" i="82" s="1"/>
  <c r="AU84" i="81"/>
  <c r="AV84" i="81"/>
  <c r="AW84" i="81"/>
  <c r="AX84" i="81"/>
  <c r="AW83" i="82" s="1"/>
  <c r="AY84" i="81"/>
  <c r="AZ84" i="81"/>
  <c r="BA84" i="81"/>
  <c r="BB84" i="81"/>
  <c r="BC84" i="81"/>
  <c r="BD84" i="81"/>
  <c r="BH84" i="81"/>
  <c r="BI84" i="81"/>
  <c r="BJ84" i="81"/>
  <c r="BI83" i="82" s="1"/>
  <c r="BK84" i="81"/>
  <c r="BL84" i="81"/>
  <c r="BM84" i="81"/>
  <c r="BN84" i="81"/>
  <c r="BM83" i="82" s="1"/>
  <c r="BO84" i="81"/>
  <c r="BP84" i="81"/>
  <c r="BQ84" i="81"/>
  <c r="BR84" i="81"/>
  <c r="BS84" i="81"/>
  <c r="BT84" i="81"/>
  <c r="BU84" i="81"/>
  <c r="BV84" i="81"/>
  <c r="BW84" i="81"/>
  <c r="BX84" i="81"/>
  <c r="BY84" i="81"/>
  <c r="BZ84" i="81"/>
  <c r="CA84" i="81"/>
  <c r="CB84" i="81"/>
  <c r="D85" i="81"/>
  <c r="E85" i="81"/>
  <c r="F85" i="81"/>
  <c r="G85" i="81"/>
  <c r="H85" i="81"/>
  <c r="I85" i="81"/>
  <c r="J85" i="81"/>
  <c r="K85" i="81"/>
  <c r="L85" i="81"/>
  <c r="M85" i="81"/>
  <c r="N85" i="81"/>
  <c r="O85" i="81"/>
  <c r="P85" i="81"/>
  <c r="Q85" i="81"/>
  <c r="R85" i="81"/>
  <c r="S85" i="81"/>
  <c r="T85" i="81"/>
  <c r="U85" i="81"/>
  <c r="V85" i="81"/>
  <c r="W85" i="81"/>
  <c r="X85" i="81"/>
  <c r="Y85" i="81"/>
  <c r="Z85" i="81"/>
  <c r="AA85" i="81"/>
  <c r="AB85" i="81"/>
  <c r="AC85" i="81"/>
  <c r="AB84" i="82" s="1"/>
  <c r="AD85" i="81"/>
  <c r="AE85" i="81"/>
  <c r="AF85" i="81"/>
  <c r="AE84" i="82" s="1"/>
  <c r="AG85" i="81"/>
  <c r="AH85" i="81"/>
  <c r="AI85" i="81"/>
  <c r="AJ85" i="81"/>
  <c r="AK85" i="81"/>
  <c r="AL85" i="81"/>
  <c r="AL84" i="82"/>
  <c r="AN85" i="81"/>
  <c r="AO85" i="81"/>
  <c r="AP85" i="81"/>
  <c r="AQ85" i="81"/>
  <c r="AP84" i="82" s="1"/>
  <c r="AR85" i="81"/>
  <c r="AS85" i="81"/>
  <c r="AT85" i="81"/>
  <c r="AS84" i="82" s="1"/>
  <c r="AU85" i="81"/>
  <c r="AV85" i="81"/>
  <c r="AW85" i="81"/>
  <c r="AX85" i="81"/>
  <c r="AW84" i="82" s="1"/>
  <c r="AY85" i="81"/>
  <c r="AZ85" i="81"/>
  <c r="BA85" i="81"/>
  <c r="BB85" i="81"/>
  <c r="BC85" i="81"/>
  <c r="BD85" i="81"/>
  <c r="BH85" i="81"/>
  <c r="BI85" i="81"/>
  <c r="BJ85" i="81"/>
  <c r="BK85" i="81"/>
  <c r="BL85" i="81"/>
  <c r="BM85" i="81"/>
  <c r="BN85" i="81"/>
  <c r="BO85" i="81"/>
  <c r="BP85" i="81"/>
  <c r="BQ85" i="81"/>
  <c r="BR85" i="81"/>
  <c r="BS85" i="81"/>
  <c r="BT85" i="81"/>
  <c r="BU85" i="81"/>
  <c r="BV85" i="81"/>
  <c r="BW85" i="81"/>
  <c r="BX85" i="81"/>
  <c r="BY85" i="81"/>
  <c r="BZ85" i="81"/>
  <c r="CA85" i="81"/>
  <c r="CB85" i="81"/>
  <c r="D86" i="81"/>
  <c r="E86" i="81"/>
  <c r="F86" i="81"/>
  <c r="G86" i="81"/>
  <c r="H86" i="81"/>
  <c r="I86" i="81"/>
  <c r="J86" i="81"/>
  <c r="K86" i="81"/>
  <c r="L86" i="81"/>
  <c r="M86" i="81"/>
  <c r="N86" i="81"/>
  <c r="O86" i="81"/>
  <c r="P86" i="81"/>
  <c r="Q86" i="81"/>
  <c r="R86" i="81"/>
  <c r="S86" i="81"/>
  <c r="T86" i="81"/>
  <c r="U86" i="81"/>
  <c r="V86" i="81"/>
  <c r="W86" i="81"/>
  <c r="X86" i="81"/>
  <c r="Y86" i="81"/>
  <c r="Z86" i="81"/>
  <c r="AA86" i="81"/>
  <c r="AB86" i="81"/>
  <c r="AC86" i="81"/>
  <c r="AD86" i="81"/>
  <c r="AE86" i="81"/>
  <c r="AF86" i="81"/>
  <c r="AG86" i="81"/>
  <c r="AH86" i="81"/>
  <c r="AI86" i="81"/>
  <c r="AJ86" i="81"/>
  <c r="AK86" i="81"/>
  <c r="AL86" i="81"/>
  <c r="AN86" i="81"/>
  <c r="AO86" i="81"/>
  <c r="AP86" i="81"/>
  <c r="AQ86" i="81"/>
  <c r="AR86" i="81"/>
  <c r="AS86" i="81"/>
  <c r="AT86" i="81"/>
  <c r="AU86" i="81"/>
  <c r="AV86" i="81"/>
  <c r="AW86" i="81"/>
  <c r="AX86" i="81"/>
  <c r="AW85" i="82" s="1"/>
  <c r="AY86" i="81"/>
  <c r="AZ86" i="81"/>
  <c r="BA86" i="81"/>
  <c r="AZ85" i="82" s="1"/>
  <c r="BB86" i="81"/>
  <c r="BC86" i="81"/>
  <c r="BD86" i="81"/>
  <c r="BH86" i="81"/>
  <c r="BI86" i="81"/>
  <c r="BJ86" i="81"/>
  <c r="BK86" i="81"/>
  <c r="BL86" i="81"/>
  <c r="BM86" i="81"/>
  <c r="BN86" i="81"/>
  <c r="BO86" i="81"/>
  <c r="BP86" i="81"/>
  <c r="BQ86" i="81"/>
  <c r="BR86" i="81"/>
  <c r="BS86" i="81"/>
  <c r="BT86" i="81"/>
  <c r="BU86" i="81"/>
  <c r="BV86" i="81"/>
  <c r="BW86" i="81"/>
  <c r="BV85" i="82" s="1"/>
  <c r="BX86" i="81"/>
  <c r="BY86" i="81"/>
  <c r="BZ86" i="81"/>
  <c r="CA86" i="81"/>
  <c r="CB86" i="81"/>
  <c r="D87" i="81"/>
  <c r="E87" i="81"/>
  <c r="F87" i="81"/>
  <c r="G87" i="81"/>
  <c r="H87" i="81"/>
  <c r="I87" i="81"/>
  <c r="J87" i="81"/>
  <c r="K87" i="81"/>
  <c r="L87" i="81"/>
  <c r="M87" i="81"/>
  <c r="N87" i="81"/>
  <c r="O87" i="81"/>
  <c r="P87" i="81"/>
  <c r="Q87" i="81"/>
  <c r="R87" i="81"/>
  <c r="S87" i="81"/>
  <c r="T87" i="81"/>
  <c r="U87" i="81"/>
  <c r="V87" i="81"/>
  <c r="W87" i="81"/>
  <c r="X87" i="81"/>
  <c r="Y87" i="81"/>
  <c r="Z87" i="81"/>
  <c r="AA87" i="81"/>
  <c r="AB87" i="81"/>
  <c r="AC87" i="81"/>
  <c r="AB86" i="82" s="1"/>
  <c r="AD87" i="81"/>
  <c r="AE87" i="81"/>
  <c r="AF87" i="81"/>
  <c r="AE86" i="82" s="1"/>
  <c r="AG87" i="81"/>
  <c r="AH87" i="81"/>
  <c r="AI87" i="81"/>
  <c r="AJ87" i="81"/>
  <c r="AK87" i="81"/>
  <c r="AL87" i="81"/>
  <c r="AL86" i="82"/>
  <c r="AN87" i="81"/>
  <c r="AO87" i="81"/>
  <c r="AP87" i="81"/>
  <c r="AQ87" i="81"/>
  <c r="AP86" i="82" s="1"/>
  <c r="AR87" i="81"/>
  <c r="AS87" i="81"/>
  <c r="AT87" i="81"/>
  <c r="AU87" i="81"/>
  <c r="AV87" i="81"/>
  <c r="AW87" i="81"/>
  <c r="AX87" i="81"/>
  <c r="AW86" i="82" s="1"/>
  <c r="AY87" i="81"/>
  <c r="AZ87" i="81"/>
  <c r="BA87" i="81"/>
  <c r="BB87" i="81"/>
  <c r="BC87" i="81"/>
  <c r="BD87" i="81"/>
  <c r="BH87" i="81"/>
  <c r="BI87" i="81"/>
  <c r="BJ87" i="81"/>
  <c r="BK87" i="81"/>
  <c r="BL87" i="81"/>
  <c r="BM87" i="81"/>
  <c r="BN87" i="81"/>
  <c r="BM86" i="82" s="1"/>
  <c r="BO87" i="81"/>
  <c r="BP87" i="81"/>
  <c r="BQ87" i="81"/>
  <c r="BR87" i="81"/>
  <c r="BS87" i="81"/>
  <c r="BT87" i="81"/>
  <c r="BU87" i="81"/>
  <c r="BV87" i="81"/>
  <c r="BW87" i="81"/>
  <c r="BX87" i="81"/>
  <c r="BY87" i="81"/>
  <c r="BZ87" i="81"/>
  <c r="CA87" i="81"/>
  <c r="CB87" i="81"/>
  <c r="D88" i="81"/>
  <c r="E88" i="81"/>
  <c r="F88" i="81"/>
  <c r="G88" i="81"/>
  <c r="H88" i="81"/>
  <c r="I88" i="81"/>
  <c r="J88" i="81"/>
  <c r="K88" i="81"/>
  <c r="L88" i="81"/>
  <c r="M88" i="81"/>
  <c r="N88" i="81"/>
  <c r="O88" i="81"/>
  <c r="P88" i="81"/>
  <c r="Q88" i="81"/>
  <c r="R88" i="81"/>
  <c r="S88" i="81"/>
  <c r="T88" i="81"/>
  <c r="U88" i="81"/>
  <c r="V88" i="81"/>
  <c r="W88" i="81"/>
  <c r="X88" i="81"/>
  <c r="Y88" i="81"/>
  <c r="Z88" i="81"/>
  <c r="AA88" i="81"/>
  <c r="AB88" i="81"/>
  <c r="AC88" i="81"/>
  <c r="AB87" i="82" s="1"/>
  <c r="AD88" i="81"/>
  <c r="AE88" i="81"/>
  <c r="AF88" i="81"/>
  <c r="AG88" i="81"/>
  <c r="AH88" i="81"/>
  <c r="AI88" i="81"/>
  <c r="AJ88" i="81"/>
  <c r="AK88" i="81"/>
  <c r="AL88" i="81"/>
  <c r="AN88" i="81"/>
  <c r="AO88" i="81"/>
  <c r="AP88" i="81"/>
  <c r="AQ88" i="81"/>
  <c r="AR88" i="81"/>
  <c r="AS88" i="81"/>
  <c r="AT88" i="81"/>
  <c r="AU88" i="81"/>
  <c r="AV88" i="81"/>
  <c r="AW88" i="81"/>
  <c r="AX88" i="81"/>
  <c r="AW87" i="82" s="1"/>
  <c r="AY88" i="81"/>
  <c r="AZ88" i="81"/>
  <c r="BA88" i="81"/>
  <c r="BB88" i="81"/>
  <c r="BC88" i="81"/>
  <c r="BD88" i="81"/>
  <c r="BH88" i="81"/>
  <c r="BI88" i="81"/>
  <c r="BJ88" i="81"/>
  <c r="BK88" i="81"/>
  <c r="BL88" i="81"/>
  <c r="BM88" i="81"/>
  <c r="BN88" i="81"/>
  <c r="BO88" i="81"/>
  <c r="BP88" i="81"/>
  <c r="BQ88" i="81"/>
  <c r="BR88" i="81"/>
  <c r="BS88" i="81"/>
  <c r="BT88" i="81"/>
  <c r="BU88" i="81"/>
  <c r="BV88" i="81"/>
  <c r="BW88" i="81"/>
  <c r="BV87" i="82" s="1"/>
  <c r="BX88" i="81"/>
  <c r="BY88" i="81"/>
  <c r="BZ88" i="81"/>
  <c r="CA88" i="81"/>
  <c r="CB88" i="81"/>
  <c r="D89" i="81"/>
  <c r="E89" i="81"/>
  <c r="F89" i="81"/>
  <c r="G89" i="81"/>
  <c r="H89" i="81"/>
  <c r="I89" i="81"/>
  <c r="J89" i="81"/>
  <c r="K89" i="81"/>
  <c r="L89" i="81"/>
  <c r="M89" i="81"/>
  <c r="N89" i="81"/>
  <c r="O89" i="81"/>
  <c r="P89" i="81"/>
  <c r="Q89" i="81"/>
  <c r="R89" i="81"/>
  <c r="S89" i="81"/>
  <c r="T89" i="81"/>
  <c r="U89" i="81"/>
  <c r="V89" i="81"/>
  <c r="W89" i="81"/>
  <c r="X89" i="81"/>
  <c r="Y89" i="81"/>
  <c r="Z89" i="81"/>
  <c r="AA89" i="81"/>
  <c r="AB89" i="81"/>
  <c r="AC89" i="81"/>
  <c r="AD89" i="81"/>
  <c r="AE89" i="81"/>
  <c r="AF89" i="81"/>
  <c r="AE88" i="82" s="1"/>
  <c r="AG89" i="81"/>
  <c r="AH89" i="81"/>
  <c r="AI89" i="81"/>
  <c r="AJ89" i="81"/>
  <c r="AK89" i="81"/>
  <c r="AL89" i="81"/>
  <c r="AN89" i="81"/>
  <c r="AO89" i="81"/>
  <c r="AP89" i="81"/>
  <c r="AQ89" i="81"/>
  <c r="AR89" i="81"/>
  <c r="AS89" i="81"/>
  <c r="AT89" i="81"/>
  <c r="AU89" i="81"/>
  <c r="AV89" i="81"/>
  <c r="AW89" i="81"/>
  <c r="AX89" i="81"/>
  <c r="AY89" i="81"/>
  <c r="AZ89" i="81"/>
  <c r="BA89" i="81"/>
  <c r="BB89" i="81"/>
  <c r="BC89" i="81"/>
  <c r="BD89" i="81"/>
  <c r="BH89" i="81"/>
  <c r="BI89" i="81"/>
  <c r="BJ89" i="81"/>
  <c r="BK89" i="81"/>
  <c r="BL89" i="81"/>
  <c r="BM89" i="81"/>
  <c r="BN89" i="81"/>
  <c r="BO89" i="81"/>
  <c r="BP89" i="81"/>
  <c r="BQ89" i="81"/>
  <c r="BR89" i="81"/>
  <c r="BS89" i="81"/>
  <c r="BT89" i="81"/>
  <c r="BU89" i="81"/>
  <c r="BV89" i="81"/>
  <c r="BW89" i="81"/>
  <c r="BX89" i="81"/>
  <c r="BY89" i="81"/>
  <c r="BZ89" i="81"/>
  <c r="CA89" i="81"/>
  <c r="CB89" i="81"/>
  <c r="D90" i="81"/>
  <c r="E90" i="81"/>
  <c r="F90" i="81"/>
  <c r="G90" i="81"/>
  <c r="H90" i="81"/>
  <c r="I90" i="81"/>
  <c r="J90" i="81"/>
  <c r="K90" i="81"/>
  <c r="L90" i="81"/>
  <c r="M90" i="81"/>
  <c r="N90" i="81"/>
  <c r="O90" i="81"/>
  <c r="P90" i="81"/>
  <c r="Q90" i="81"/>
  <c r="R90" i="81"/>
  <c r="S90" i="81"/>
  <c r="T90" i="81"/>
  <c r="U90" i="81"/>
  <c r="V90" i="81"/>
  <c r="W90" i="81"/>
  <c r="X90" i="81"/>
  <c r="Y90" i="81"/>
  <c r="Z90" i="81"/>
  <c r="AA90" i="81"/>
  <c r="AB90" i="81"/>
  <c r="AC90" i="81"/>
  <c r="AD90" i="81"/>
  <c r="AE90" i="81"/>
  <c r="AF90" i="81"/>
  <c r="AG90" i="81"/>
  <c r="AH90" i="81"/>
  <c r="AI90" i="81"/>
  <c r="AJ90" i="81"/>
  <c r="AK90" i="81"/>
  <c r="AL90" i="81"/>
  <c r="AN90" i="81"/>
  <c r="AO90" i="81"/>
  <c r="AP90" i="81"/>
  <c r="AQ90" i="81"/>
  <c r="AR90" i="81"/>
  <c r="AS90" i="81"/>
  <c r="AT90" i="81"/>
  <c r="AU90" i="81"/>
  <c r="AV90" i="81"/>
  <c r="AW90" i="81"/>
  <c r="AX90" i="81"/>
  <c r="AY90" i="81"/>
  <c r="AZ90" i="81"/>
  <c r="BA90" i="81"/>
  <c r="BB90" i="81"/>
  <c r="BC90" i="81"/>
  <c r="BD90" i="81"/>
  <c r="BH90" i="81"/>
  <c r="BI90" i="81"/>
  <c r="BJ90" i="81"/>
  <c r="BK90" i="81"/>
  <c r="BL90" i="81"/>
  <c r="BM90" i="81"/>
  <c r="BN90" i="81"/>
  <c r="BO90" i="81"/>
  <c r="BP90" i="81"/>
  <c r="BQ90" i="81"/>
  <c r="BR90" i="81"/>
  <c r="BS90" i="81"/>
  <c r="BT90" i="81"/>
  <c r="BU90" i="81"/>
  <c r="BV90" i="81"/>
  <c r="BW90" i="81"/>
  <c r="BX90" i="81"/>
  <c r="BY90" i="81"/>
  <c r="BZ90" i="81"/>
  <c r="CA90" i="81"/>
  <c r="CB90" i="81"/>
  <c r="D91" i="81"/>
  <c r="E91" i="81"/>
  <c r="F91" i="81"/>
  <c r="G91" i="81"/>
  <c r="H91" i="81"/>
  <c r="I91" i="81"/>
  <c r="J91" i="81"/>
  <c r="K91" i="81"/>
  <c r="L91" i="81"/>
  <c r="M91" i="81"/>
  <c r="N91" i="81"/>
  <c r="O91" i="81"/>
  <c r="P91" i="81"/>
  <c r="Q91" i="81"/>
  <c r="R91" i="81"/>
  <c r="S91" i="81"/>
  <c r="T91" i="81"/>
  <c r="U91" i="81"/>
  <c r="V91" i="81"/>
  <c r="W91" i="81"/>
  <c r="X91" i="81"/>
  <c r="Y91" i="81"/>
  <c r="Z91" i="81"/>
  <c r="AA91" i="81"/>
  <c r="Z90" i="82" s="1"/>
  <c r="AB91" i="81"/>
  <c r="AC91" i="81"/>
  <c r="AB90" i="82" s="1"/>
  <c r="AD91" i="81"/>
  <c r="AE91" i="81"/>
  <c r="AF91" i="81"/>
  <c r="AE90" i="82" s="1"/>
  <c r="AG91" i="81"/>
  <c r="AH91" i="81"/>
  <c r="AI91" i="81"/>
  <c r="AJ91" i="81"/>
  <c r="AK91" i="81"/>
  <c r="AL91" i="81"/>
  <c r="AN91" i="81"/>
  <c r="AO91" i="81"/>
  <c r="AP91" i="81"/>
  <c r="AQ91" i="81"/>
  <c r="AR91" i="81"/>
  <c r="AS91" i="81"/>
  <c r="AT91" i="81"/>
  <c r="AU91" i="81"/>
  <c r="AV91" i="81"/>
  <c r="AU90" i="82" s="1"/>
  <c r="AW91" i="81"/>
  <c r="AX91" i="81"/>
  <c r="AW90" i="82" s="1"/>
  <c r="AY91" i="81"/>
  <c r="AZ91" i="81"/>
  <c r="AY90" i="82" s="1"/>
  <c r="BA91" i="81"/>
  <c r="BB91" i="81"/>
  <c r="BC91" i="81"/>
  <c r="BD91" i="81"/>
  <c r="BH91" i="81"/>
  <c r="BI91" i="81"/>
  <c r="BJ91" i="81"/>
  <c r="BI90" i="82" s="1"/>
  <c r="BK91" i="81"/>
  <c r="BL91" i="81"/>
  <c r="BK90" i="82" s="1"/>
  <c r="BM91" i="81"/>
  <c r="BN91" i="81"/>
  <c r="BM90" i="82" s="1"/>
  <c r="BO91" i="81"/>
  <c r="BP91" i="81"/>
  <c r="BQ91" i="81"/>
  <c r="BR91" i="81"/>
  <c r="BS91" i="81"/>
  <c r="BT91" i="81"/>
  <c r="BU91" i="81"/>
  <c r="BV91" i="81"/>
  <c r="BW91" i="81"/>
  <c r="BX91" i="81"/>
  <c r="BY91" i="81"/>
  <c r="BZ91" i="81"/>
  <c r="CA91" i="81"/>
  <c r="CB91" i="81"/>
  <c r="D92" i="81"/>
  <c r="E92" i="81"/>
  <c r="F92" i="81"/>
  <c r="G92" i="81"/>
  <c r="H92" i="81"/>
  <c r="I92" i="81"/>
  <c r="J92" i="81"/>
  <c r="K92" i="81"/>
  <c r="L92" i="81"/>
  <c r="M92" i="81"/>
  <c r="N92" i="81"/>
  <c r="O92" i="81"/>
  <c r="P92" i="81"/>
  <c r="Q92" i="81"/>
  <c r="R92" i="81"/>
  <c r="S92" i="81"/>
  <c r="T92" i="81"/>
  <c r="U92" i="81"/>
  <c r="V92" i="81"/>
  <c r="W92" i="81"/>
  <c r="X92" i="81"/>
  <c r="Y92" i="81"/>
  <c r="Z92" i="81"/>
  <c r="AA92" i="81"/>
  <c r="AB92" i="81"/>
  <c r="AC92" i="81"/>
  <c r="AB91" i="82" s="1"/>
  <c r="AD92" i="81"/>
  <c r="AE92" i="81"/>
  <c r="AF92" i="81"/>
  <c r="AE91" i="82" s="1"/>
  <c r="AG92" i="81"/>
  <c r="AH92" i="81"/>
  <c r="AI92" i="81"/>
  <c r="AJ92" i="81"/>
  <c r="AK92" i="81"/>
  <c r="AL92" i="81"/>
  <c r="AL91" i="82"/>
  <c r="AN92" i="81"/>
  <c r="AO92" i="81"/>
  <c r="AP92" i="81"/>
  <c r="AQ92" i="81"/>
  <c r="AP91" i="82" s="1"/>
  <c r="AR92" i="81"/>
  <c r="AQ91" i="82" s="1"/>
  <c r="AS92" i="81"/>
  <c r="AT92" i="81"/>
  <c r="AU92" i="81"/>
  <c r="AV92" i="81"/>
  <c r="AU91" i="82" s="1"/>
  <c r="AW92" i="81"/>
  <c r="AX92" i="81"/>
  <c r="AY92" i="81"/>
  <c r="AZ92" i="81"/>
  <c r="BA92" i="81"/>
  <c r="AZ91" i="82" s="1"/>
  <c r="BB92" i="81"/>
  <c r="BC92" i="81"/>
  <c r="BD92" i="81"/>
  <c r="BH92" i="81"/>
  <c r="BI92" i="81"/>
  <c r="BJ92" i="81"/>
  <c r="BI91" i="82" s="1"/>
  <c r="BK92" i="81"/>
  <c r="BL92" i="81"/>
  <c r="BM92" i="81"/>
  <c r="BN92" i="81"/>
  <c r="BO92" i="81"/>
  <c r="BN91" i="82" s="1"/>
  <c r="BP92" i="81"/>
  <c r="BQ92" i="81"/>
  <c r="BR92" i="81"/>
  <c r="BS92" i="81"/>
  <c r="BT92" i="81"/>
  <c r="BU92" i="81"/>
  <c r="BV92" i="81"/>
  <c r="BW92" i="81"/>
  <c r="BV91" i="82" s="1"/>
  <c r="BX92" i="81"/>
  <c r="BW91" i="82" s="1"/>
  <c r="BY92" i="81"/>
  <c r="BZ92" i="81"/>
  <c r="CA92" i="81"/>
  <c r="CB92" i="81"/>
  <c r="D93" i="81"/>
  <c r="E93" i="81"/>
  <c r="F93" i="81"/>
  <c r="G93" i="81"/>
  <c r="H93" i="81"/>
  <c r="I93" i="81"/>
  <c r="J93" i="81"/>
  <c r="K93" i="81"/>
  <c r="L93" i="81"/>
  <c r="M93" i="81"/>
  <c r="N93" i="81"/>
  <c r="O93" i="81"/>
  <c r="P93" i="81"/>
  <c r="Q93" i="81"/>
  <c r="R93" i="81"/>
  <c r="S93" i="81"/>
  <c r="T93" i="81"/>
  <c r="U93" i="81"/>
  <c r="V93" i="81"/>
  <c r="W93" i="81"/>
  <c r="X93" i="81"/>
  <c r="Y93" i="81"/>
  <c r="Z93" i="81"/>
  <c r="AA93" i="81"/>
  <c r="AB93" i="81"/>
  <c r="AC93" i="81"/>
  <c r="AB92" i="82" s="1"/>
  <c r="AD93" i="81"/>
  <c r="AE93" i="81"/>
  <c r="AF93" i="81"/>
  <c r="AE92" i="82" s="1"/>
  <c r="AG93" i="81"/>
  <c r="AH93" i="81"/>
  <c r="AI93" i="81"/>
  <c r="AJ93" i="81"/>
  <c r="AK93" i="81"/>
  <c r="AL93" i="81"/>
  <c r="AL92" i="82"/>
  <c r="AN93" i="81"/>
  <c r="AO93" i="81"/>
  <c r="AP93" i="81"/>
  <c r="AQ93" i="81"/>
  <c r="AP92" i="82" s="1"/>
  <c r="AR93" i="81"/>
  <c r="AS93" i="81"/>
  <c r="AT93" i="81"/>
  <c r="AU93" i="81"/>
  <c r="AV93" i="81"/>
  <c r="AU92" i="82" s="1"/>
  <c r="AW93" i="81"/>
  <c r="AX93" i="81"/>
  <c r="AY93" i="81"/>
  <c r="AZ93" i="81"/>
  <c r="BA93" i="81"/>
  <c r="BB93" i="81"/>
  <c r="BC93" i="81"/>
  <c r="BD93" i="81"/>
  <c r="BH93" i="81"/>
  <c r="BI93" i="81"/>
  <c r="BJ93" i="81"/>
  <c r="BK93" i="81"/>
  <c r="BL93" i="81"/>
  <c r="BM93" i="81"/>
  <c r="BN93" i="81"/>
  <c r="BO93" i="81"/>
  <c r="BP93" i="81"/>
  <c r="BQ93" i="81"/>
  <c r="BR93" i="81"/>
  <c r="BS93" i="81"/>
  <c r="BT93" i="81"/>
  <c r="BU93" i="81"/>
  <c r="BV93" i="81"/>
  <c r="BW93" i="81"/>
  <c r="BX93" i="81"/>
  <c r="BY93" i="81"/>
  <c r="BZ93" i="81"/>
  <c r="CA93" i="81"/>
  <c r="CB93" i="81"/>
  <c r="D94" i="81"/>
  <c r="E94" i="81"/>
  <c r="F94" i="81"/>
  <c r="G94" i="81"/>
  <c r="H94" i="81"/>
  <c r="I94" i="81"/>
  <c r="J94" i="81"/>
  <c r="K94" i="81"/>
  <c r="L94" i="81"/>
  <c r="M94" i="81"/>
  <c r="N94" i="81"/>
  <c r="O94" i="81"/>
  <c r="P94" i="81"/>
  <c r="Q94" i="81"/>
  <c r="R94" i="81"/>
  <c r="S94" i="81"/>
  <c r="T94" i="81"/>
  <c r="U94" i="81"/>
  <c r="V94" i="81"/>
  <c r="W94" i="81"/>
  <c r="X94" i="81"/>
  <c r="Y94" i="81"/>
  <c r="Z94" i="81"/>
  <c r="AA94" i="81"/>
  <c r="Z93" i="82" s="1"/>
  <c r="AB94" i="81"/>
  <c r="AC94" i="81"/>
  <c r="AB93" i="82" s="1"/>
  <c r="AD94" i="81"/>
  <c r="AE94" i="81"/>
  <c r="AF94" i="81"/>
  <c r="AE93" i="82" s="1"/>
  <c r="AG94" i="81"/>
  <c r="AH94" i="81"/>
  <c r="AI94" i="81"/>
  <c r="AJ94" i="81"/>
  <c r="AK94" i="81"/>
  <c r="AL94" i="81"/>
  <c r="AL93" i="82"/>
  <c r="AN94" i="81"/>
  <c r="AO94" i="81"/>
  <c r="AP94" i="81"/>
  <c r="AQ94" i="81"/>
  <c r="AP93" i="82" s="1"/>
  <c r="AR94" i="81"/>
  <c r="AS94" i="81"/>
  <c r="AT94" i="81"/>
  <c r="AU94" i="81"/>
  <c r="AV94" i="81"/>
  <c r="AW94" i="81"/>
  <c r="AX94" i="81"/>
  <c r="AW93" i="82" s="1"/>
  <c r="AY94" i="81"/>
  <c r="AZ94" i="81"/>
  <c r="BA94" i="81"/>
  <c r="AZ93" i="82" s="1"/>
  <c r="BB94" i="81"/>
  <c r="BC94" i="81"/>
  <c r="BD94" i="81"/>
  <c r="BH94" i="81"/>
  <c r="BI94" i="81"/>
  <c r="BJ94" i="81"/>
  <c r="BI93" i="82" s="1"/>
  <c r="BK94" i="81"/>
  <c r="BL94" i="81"/>
  <c r="BM94" i="81"/>
  <c r="BN94" i="81"/>
  <c r="BO94" i="81"/>
  <c r="BP94" i="81"/>
  <c r="BQ94" i="81"/>
  <c r="BR94" i="81"/>
  <c r="BS94" i="81"/>
  <c r="BT94" i="81"/>
  <c r="BU94" i="81"/>
  <c r="BV94" i="81"/>
  <c r="BW94" i="81"/>
  <c r="BX94" i="81"/>
  <c r="BY94" i="81"/>
  <c r="BZ94" i="81"/>
  <c r="CA94" i="81"/>
  <c r="CB94" i="81"/>
  <c r="D95" i="81"/>
  <c r="E95" i="81"/>
  <c r="F95" i="81"/>
  <c r="G95" i="81"/>
  <c r="H95" i="81"/>
  <c r="I95" i="81"/>
  <c r="J95" i="81"/>
  <c r="K95" i="81"/>
  <c r="L95" i="81"/>
  <c r="M95" i="81"/>
  <c r="N95" i="81"/>
  <c r="O95" i="81"/>
  <c r="P95" i="81"/>
  <c r="Q95" i="81"/>
  <c r="R95" i="81"/>
  <c r="S95" i="81"/>
  <c r="T95" i="81"/>
  <c r="U95" i="81"/>
  <c r="V95" i="81"/>
  <c r="W95" i="81"/>
  <c r="X95" i="81"/>
  <c r="Y95" i="81"/>
  <c r="Z95" i="81"/>
  <c r="AA95" i="81"/>
  <c r="AB95" i="81"/>
  <c r="AC95" i="81"/>
  <c r="AD95" i="81"/>
  <c r="AE95" i="81"/>
  <c r="AF95" i="81"/>
  <c r="AG95" i="81"/>
  <c r="AH95" i="81"/>
  <c r="AI95" i="81"/>
  <c r="AJ95" i="81"/>
  <c r="AK95" i="81"/>
  <c r="AL95" i="81"/>
  <c r="AN95" i="81"/>
  <c r="AO95" i="81"/>
  <c r="AP95" i="81"/>
  <c r="AQ95" i="81"/>
  <c r="AR95" i="81"/>
  <c r="AS95" i="81"/>
  <c r="AT95" i="81"/>
  <c r="AU95" i="81"/>
  <c r="AV95" i="81"/>
  <c r="AW95" i="81"/>
  <c r="AX95" i="81"/>
  <c r="AY95" i="81"/>
  <c r="AZ95" i="81"/>
  <c r="BA95" i="81"/>
  <c r="BB95" i="81"/>
  <c r="BC95" i="81"/>
  <c r="BD95" i="81"/>
  <c r="BH95" i="81"/>
  <c r="BI95" i="81"/>
  <c r="BJ95" i="81"/>
  <c r="BK95" i="81"/>
  <c r="BL95" i="81"/>
  <c r="BM95" i="81"/>
  <c r="BN95" i="81"/>
  <c r="BO95" i="81"/>
  <c r="BP95" i="81"/>
  <c r="BQ95" i="81"/>
  <c r="BR95" i="81"/>
  <c r="BS95" i="81"/>
  <c r="BT95" i="81"/>
  <c r="BU95" i="81"/>
  <c r="BV95" i="81"/>
  <c r="BW95" i="81"/>
  <c r="BX95" i="81"/>
  <c r="BY95" i="81"/>
  <c r="BZ95" i="81"/>
  <c r="CA95" i="81"/>
  <c r="CB95" i="81"/>
  <c r="D96" i="81"/>
  <c r="E96" i="81"/>
  <c r="F96" i="81"/>
  <c r="G96" i="81"/>
  <c r="H96" i="81"/>
  <c r="I96" i="81"/>
  <c r="J96" i="81"/>
  <c r="K96" i="81"/>
  <c r="L96" i="81"/>
  <c r="M96" i="81"/>
  <c r="N96" i="81"/>
  <c r="O96" i="81"/>
  <c r="P96" i="81"/>
  <c r="Q96" i="81"/>
  <c r="R96" i="81"/>
  <c r="S96" i="81"/>
  <c r="T96" i="81"/>
  <c r="U96" i="81"/>
  <c r="V96" i="81"/>
  <c r="W96" i="81"/>
  <c r="X96" i="81"/>
  <c r="Y96" i="81"/>
  <c r="Z96" i="81"/>
  <c r="AA96" i="81"/>
  <c r="Z95" i="82" s="1"/>
  <c r="AB96" i="81"/>
  <c r="AC96" i="81"/>
  <c r="AD96" i="81"/>
  <c r="AE96" i="81"/>
  <c r="AF96" i="81"/>
  <c r="AG96" i="81"/>
  <c r="AH96" i="81"/>
  <c r="AI96" i="81"/>
  <c r="AJ96" i="81"/>
  <c r="AK96" i="81"/>
  <c r="AL96" i="81"/>
  <c r="AN96" i="81"/>
  <c r="AO96" i="81"/>
  <c r="AP96" i="81"/>
  <c r="AQ96" i="81"/>
  <c r="AR96" i="81"/>
  <c r="AS96" i="81"/>
  <c r="AT96" i="81"/>
  <c r="AU96" i="81"/>
  <c r="AV96" i="81"/>
  <c r="AW96" i="81"/>
  <c r="AX96" i="81"/>
  <c r="AY96" i="81"/>
  <c r="AZ96" i="81"/>
  <c r="BA96" i="81"/>
  <c r="BB96" i="81"/>
  <c r="BC96" i="81"/>
  <c r="BD96" i="81"/>
  <c r="BH96" i="81"/>
  <c r="BI96" i="81"/>
  <c r="BJ96" i="81"/>
  <c r="BK96" i="81"/>
  <c r="BL96" i="81"/>
  <c r="BM96" i="81"/>
  <c r="BN96" i="81"/>
  <c r="BO96" i="81"/>
  <c r="BP96" i="81"/>
  <c r="BQ96" i="81"/>
  <c r="BR96" i="81"/>
  <c r="BS96" i="81"/>
  <c r="BT96" i="81"/>
  <c r="BU96" i="81"/>
  <c r="BV96" i="81"/>
  <c r="BW96" i="81"/>
  <c r="BX96" i="81"/>
  <c r="BY96" i="81"/>
  <c r="BZ96" i="81"/>
  <c r="CA96" i="81"/>
  <c r="CB96" i="81"/>
  <c r="D97" i="81"/>
  <c r="E97" i="81"/>
  <c r="F97" i="81"/>
  <c r="G97" i="81"/>
  <c r="H97" i="81"/>
  <c r="I97" i="81"/>
  <c r="J97" i="81"/>
  <c r="K97" i="81"/>
  <c r="L97" i="81"/>
  <c r="M97" i="81"/>
  <c r="N97" i="81"/>
  <c r="O97" i="81"/>
  <c r="P97" i="81"/>
  <c r="Q97" i="81"/>
  <c r="R97" i="81"/>
  <c r="S97" i="81"/>
  <c r="T97" i="81"/>
  <c r="U97" i="81"/>
  <c r="V97" i="81"/>
  <c r="W97" i="81"/>
  <c r="X97" i="81"/>
  <c r="Y97" i="81"/>
  <c r="Z97" i="81"/>
  <c r="AA97" i="81"/>
  <c r="AB97" i="81"/>
  <c r="AC97" i="81"/>
  <c r="AB96" i="82" s="1"/>
  <c r="AD97" i="81"/>
  <c r="AE97" i="81"/>
  <c r="AF97" i="81"/>
  <c r="AE96" i="82" s="1"/>
  <c r="AG97" i="81"/>
  <c r="AH97" i="81"/>
  <c r="AI97" i="81"/>
  <c r="AJ97" i="81"/>
  <c r="AK97" i="81"/>
  <c r="AL97" i="81"/>
  <c r="AL96" i="82"/>
  <c r="AN97" i="81"/>
  <c r="AO97" i="81"/>
  <c r="AP97" i="81"/>
  <c r="AQ97" i="81"/>
  <c r="AP96" i="82" s="1"/>
  <c r="AR97" i="81"/>
  <c r="AS97" i="81"/>
  <c r="AT97" i="81"/>
  <c r="AS96" i="82" s="1"/>
  <c r="AU97" i="81"/>
  <c r="AV97" i="81"/>
  <c r="AW97" i="81"/>
  <c r="AX97" i="81"/>
  <c r="AW96" i="82" s="1"/>
  <c r="AY97" i="81"/>
  <c r="AZ97" i="81"/>
  <c r="BA97" i="81"/>
  <c r="BB97" i="81"/>
  <c r="BC97" i="81"/>
  <c r="BD97" i="81"/>
  <c r="BH97" i="81"/>
  <c r="BI97" i="81"/>
  <c r="BJ97" i="81"/>
  <c r="BI96" i="82" s="1"/>
  <c r="BK97" i="81"/>
  <c r="BL97" i="81"/>
  <c r="BM97" i="81"/>
  <c r="BN97" i="81"/>
  <c r="BO97" i="81"/>
  <c r="BP97" i="81"/>
  <c r="BQ97" i="81"/>
  <c r="BR97" i="81"/>
  <c r="BS97" i="81"/>
  <c r="BT97" i="81"/>
  <c r="BU97" i="81"/>
  <c r="BV97" i="81"/>
  <c r="BW97" i="81"/>
  <c r="BX97" i="81"/>
  <c r="BY97" i="81"/>
  <c r="BZ97" i="81"/>
  <c r="CA97" i="81"/>
  <c r="CB97" i="81"/>
  <c r="D98" i="81"/>
  <c r="E98" i="81"/>
  <c r="F98" i="81"/>
  <c r="G98" i="81"/>
  <c r="H98" i="81"/>
  <c r="I98" i="81"/>
  <c r="J98" i="81"/>
  <c r="K98" i="81"/>
  <c r="L98" i="81"/>
  <c r="M98" i="81"/>
  <c r="N98" i="81"/>
  <c r="O98" i="81"/>
  <c r="P98" i="81"/>
  <c r="Q98" i="81"/>
  <c r="R98" i="81"/>
  <c r="S98" i="81"/>
  <c r="T98" i="81"/>
  <c r="U98" i="81"/>
  <c r="V98" i="81"/>
  <c r="W98" i="81"/>
  <c r="X98" i="81"/>
  <c r="Y98" i="81"/>
  <c r="Z98" i="81"/>
  <c r="AA98" i="81"/>
  <c r="Z97" i="82" s="1"/>
  <c r="AB98" i="81"/>
  <c r="AC98" i="81"/>
  <c r="AB97" i="82" s="1"/>
  <c r="AD98" i="81"/>
  <c r="AE98" i="81"/>
  <c r="AF98" i="81"/>
  <c r="AG98" i="81"/>
  <c r="AH98" i="81"/>
  <c r="AI98" i="81"/>
  <c r="AJ98" i="81"/>
  <c r="AK98" i="81"/>
  <c r="AL98" i="81"/>
  <c r="AL97" i="82"/>
  <c r="AN98" i="81"/>
  <c r="AO98" i="81"/>
  <c r="AP98" i="81"/>
  <c r="AQ98" i="81"/>
  <c r="AR98" i="81"/>
  <c r="AS98" i="81"/>
  <c r="AT98" i="81"/>
  <c r="AS97" i="82" s="1"/>
  <c r="AU98" i="81"/>
  <c r="AV98" i="81"/>
  <c r="AW98" i="81"/>
  <c r="AX98" i="81"/>
  <c r="AW97" i="82" s="1"/>
  <c r="AY98" i="81"/>
  <c r="AZ98" i="81"/>
  <c r="BA98" i="81"/>
  <c r="BB98" i="81"/>
  <c r="BC98" i="81"/>
  <c r="BD98" i="81"/>
  <c r="BH98" i="81"/>
  <c r="BI98" i="81"/>
  <c r="BJ98" i="81"/>
  <c r="BK98" i="81"/>
  <c r="BL98" i="81"/>
  <c r="BM98" i="81"/>
  <c r="BN98" i="81"/>
  <c r="BO98" i="81"/>
  <c r="BP98" i="81"/>
  <c r="BQ98" i="81"/>
  <c r="BR98" i="81"/>
  <c r="BS98" i="81"/>
  <c r="BT98" i="81"/>
  <c r="BU98" i="81"/>
  <c r="BV98" i="81"/>
  <c r="BW98" i="81"/>
  <c r="BX98" i="81"/>
  <c r="BY98" i="81"/>
  <c r="BZ98" i="81"/>
  <c r="CA98" i="81"/>
  <c r="CB98" i="81"/>
  <c r="D99" i="81"/>
  <c r="E99" i="81"/>
  <c r="F99" i="81"/>
  <c r="G99" i="81"/>
  <c r="H99" i="81"/>
  <c r="I99" i="81"/>
  <c r="J99" i="81"/>
  <c r="K99" i="81"/>
  <c r="L99" i="81"/>
  <c r="M99" i="81"/>
  <c r="N99" i="81"/>
  <c r="O99" i="81"/>
  <c r="P99" i="81"/>
  <c r="Q99" i="81"/>
  <c r="R99" i="81"/>
  <c r="S99" i="81"/>
  <c r="T99" i="81"/>
  <c r="U99" i="81"/>
  <c r="V99" i="81"/>
  <c r="W99" i="81"/>
  <c r="X99" i="81"/>
  <c r="Y99" i="81"/>
  <c r="Z99" i="81"/>
  <c r="AA99" i="81"/>
  <c r="AB99" i="81"/>
  <c r="AC99" i="81"/>
  <c r="AD99" i="81"/>
  <c r="AE99" i="81"/>
  <c r="AF99" i="81"/>
  <c r="AG99" i="81"/>
  <c r="AH99" i="81"/>
  <c r="AI99" i="81"/>
  <c r="AJ99" i="81"/>
  <c r="AK99" i="81"/>
  <c r="AL99" i="81"/>
  <c r="AN99" i="81"/>
  <c r="AO99" i="81"/>
  <c r="AP99" i="81"/>
  <c r="AQ99" i="81"/>
  <c r="AR99" i="81"/>
  <c r="AS99" i="81"/>
  <c r="AT99" i="81"/>
  <c r="AU99" i="81"/>
  <c r="AV99" i="81"/>
  <c r="AW99" i="81"/>
  <c r="AX99" i="81"/>
  <c r="AW98" i="82" s="1"/>
  <c r="AY99" i="81"/>
  <c r="AZ99" i="81"/>
  <c r="BA99" i="81"/>
  <c r="BB99" i="81"/>
  <c r="BC99" i="81"/>
  <c r="BD99" i="81"/>
  <c r="BH99" i="81"/>
  <c r="BI99" i="81"/>
  <c r="BJ99" i="81"/>
  <c r="BK99" i="81"/>
  <c r="BL99" i="81"/>
  <c r="BM99" i="81"/>
  <c r="BN99" i="81"/>
  <c r="BO99" i="81"/>
  <c r="BP99" i="81"/>
  <c r="BQ99" i="81"/>
  <c r="BR99" i="81"/>
  <c r="BS99" i="81"/>
  <c r="BT99" i="81"/>
  <c r="BS98" i="82" s="1"/>
  <c r="BU99" i="81"/>
  <c r="BV99" i="81"/>
  <c r="BW99" i="81"/>
  <c r="BX99" i="81"/>
  <c r="BY99" i="81"/>
  <c r="BZ99" i="81"/>
  <c r="CA99" i="81"/>
  <c r="CB99" i="81"/>
  <c r="D100" i="81"/>
  <c r="E100" i="81"/>
  <c r="F100" i="81"/>
  <c r="G100" i="81"/>
  <c r="H100" i="81"/>
  <c r="I100" i="81"/>
  <c r="J100" i="81"/>
  <c r="K100" i="81"/>
  <c r="L100" i="81"/>
  <c r="M100" i="81"/>
  <c r="N100" i="81"/>
  <c r="O100" i="81"/>
  <c r="P100" i="81"/>
  <c r="Q100" i="81"/>
  <c r="R100" i="81"/>
  <c r="S100" i="81"/>
  <c r="T100" i="81"/>
  <c r="U100" i="81"/>
  <c r="V100" i="81"/>
  <c r="W100" i="81"/>
  <c r="X100" i="81"/>
  <c r="Y100" i="81"/>
  <c r="Z100" i="81"/>
  <c r="AA100" i="81"/>
  <c r="AB100" i="81"/>
  <c r="AC100" i="81"/>
  <c r="AD100" i="81"/>
  <c r="AE100" i="81"/>
  <c r="AF100" i="81"/>
  <c r="AG100" i="81"/>
  <c r="AH100" i="81"/>
  <c r="AI100" i="81"/>
  <c r="AJ100" i="81"/>
  <c r="AK100" i="81"/>
  <c r="AL100" i="81"/>
  <c r="AN100" i="81"/>
  <c r="AO100" i="81"/>
  <c r="AP100" i="81"/>
  <c r="AQ100" i="81"/>
  <c r="AR100" i="81"/>
  <c r="AS100" i="81"/>
  <c r="AT100" i="81"/>
  <c r="AU100" i="81"/>
  <c r="AV100" i="81"/>
  <c r="AW100" i="81"/>
  <c r="AX100" i="81"/>
  <c r="AY100" i="81"/>
  <c r="AZ100" i="81"/>
  <c r="BA100" i="81"/>
  <c r="BB100" i="81"/>
  <c r="BC100" i="81"/>
  <c r="BD100" i="81"/>
  <c r="BH100" i="81"/>
  <c r="BI100" i="81"/>
  <c r="BJ100" i="81"/>
  <c r="BI99" i="82" s="1"/>
  <c r="BK100" i="81"/>
  <c r="BL100" i="81"/>
  <c r="BM100" i="81"/>
  <c r="BN100" i="81"/>
  <c r="BO100" i="81"/>
  <c r="BP100" i="81"/>
  <c r="BQ100" i="81"/>
  <c r="BR100" i="81"/>
  <c r="BS100" i="81"/>
  <c r="BT100" i="81"/>
  <c r="BU100" i="81"/>
  <c r="BV100" i="81"/>
  <c r="BU99" i="82" s="1"/>
  <c r="BW100" i="81"/>
  <c r="BX100" i="81"/>
  <c r="BY100" i="81"/>
  <c r="BZ100" i="81"/>
  <c r="CA100" i="81"/>
  <c r="CB100" i="81"/>
  <c r="D101" i="81"/>
  <c r="E101" i="81"/>
  <c r="F101" i="81"/>
  <c r="G101" i="81"/>
  <c r="H101" i="81"/>
  <c r="I101" i="81"/>
  <c r="J101" i="81"/>
  <c r="K101" i="81"/>
  <c r="L101" i="81"/>
  <c r="M101" i="81"/>
  <c r="N101" i="81"/>
  <c r="O101" i="81"/>
  <c r="P101" i="81"/>
  <c r="Q101" i="81"/>
  <c r="R101" i="81"/>
  <c r="S101" i="81"/>
  <c r="T101" i="81"/>
  <c r="U101" i="81"/>
  <c r="V101" i="81"/>
  <c r="W101" i="81"/>
  <c r="X101" i="81"/>
  <c r="Y101" i="81"/>
  <c r="Z101" i="81"/>
  <c r="AA101" i="81"/>
  <c r="Z100" i="82" s="1"/>
  <c r="AB101" i="81"/>
  <c r="AC101" i="81"/>
  <c r="AB100" i="82" s="1"/>
  <c r="AD101" i="81"/>
  <c r="AE101" i="81"/>
  <c r="AF101" i="81"/>
  <c r="AE100" i="82" s="1"/>
  <c r="AG101" i="81"/>
  <c r="AH101" i="81"/>
  <c r="AI101" i="81"/>
  <c r="AJ101" i="81"/>
  <c r="AK101" i="81"/>
  <c r="AL101" i="81"/>
  <c r="AN101" i="81"/>
  <c r="AO101" i="81"/>
  <c r="AP101" i="81"/>
  <c r="AQ101" i="81"/>
  <c r="AR101" i="81"/>
  <c r="AQ100" i="82" s="1"/>
  <c r="AS101" i="81"/>
  <c r="AT101" i="81"/>
  <c r="AU101" i="81"/>
  <c r="AV101" i="81"/>
  <c r="AW101" i="81"/>
  <c r="AX101" i="81"/>
  <c r="AW100" i="82" s="1"/>
  <c r="AY101" i="81"/>
  <c r="AZ101" i="81"/>
  <c r="BA101" i="81"/>
  <c r="AZ100" i="82" s="1"/>
  <c r="BB101" i="81"/>
  <c r="BC101" i="81"/>
  <c r="BD101" i="81"/>
  <c r="BH101" i="81"/>
  <c r="BI101" i="81"/>
  <c r="BJ101" i="81"/>
  <c r="BI100" i="82" s="1"/>
  <c r="BK101" i="81"/>
  <c r="BL101" i="81"/>
  <c r="BM101" i="81"/>
  <c r="BN101" i="81"/>
  <c r="BO101" i="81"/>
  <c r="BP101" i="81"/>
  <c r="BQ101" i="81"/>
  <c r="BR101" i="81"/>
  <c r="BS101" i="81"/>
  <c r="BT101" i="81"/>
  <c r="BU101" i="81"/>
  <c r="BV101" i="81"/>
  <c r="BW101" i="81"/>
  <c r="BX101" i="81"/>
  <c r="BY101" i="81"/>
  <c r="BZ101" i="81"/>
  <c r="CA101" i="81"/>
  <c r="CB101" i="81"/>
  <c r="D102" i="81"/>
  <c r="E102" i="81"/>
  <c r="F102" i="81"/>
  <c r="G102" i="81"/>
  <c r="H102" i="81"/>
  <c r="I102" i="81"/>
  <c r="J102" i="81"/>
  <c r="K102" i="81"/>
  <c r="L102" i="81"/>
  <c r="M102" i="81"/>
  <c r="N102" i="81"/>
  <c r="O102" i="81"/>
  <c r="P102" i="81"/>
  <c r="Q102" i="81"/>
  <c r="R102" i="81"/>
  <c r="S102" i="81"/>
  <c r="T102" i="81"/>
  <c r="U102" i="81"/>
  <c r="V102" i="81"/>
  <c r="W102" i="81"/>
  <c r="X102" i="81"/>
  <c r="Y102" i="81"/>
  <c r="Z102" i="81"/>
  <c r="AA102" i="81"/>
  <c r="AB102" i="81"/>
  <c r="AC102" i="81"/>
  <c r="AB101" i="82" s="1"/>
  <c r="AD102" i="81"/>
  <c r="AE102" i="81"/>
  <c r="AF102" i="81"/>
  <c r="AE101" i="82" s="1"/>
  <c r="AG102" i="81"/>
  <c r="AH102" i="81"/>
  <c r="AI102" i="81"/>
  <c r="AJ102" i="81"/>
  <c r="AK102" i="81"/>
  <c r="AL102" i="81"/>
  <c r="AL101" i="82"/>
  <c r="AN102" i="81"/>
  <c r="AO102" i="81"/>
  <c r="AP102" i="81"/>
  <c r="AQ102" i="81"/>
  <c r="AP101" i="82" s="1"/>
  <c r="AR102" i="81"/>
  <c r="AQ101" i="82" s="1"/>
  <c r="AS102" i="81"/>
  <c r="AT102" i="81"/>
  <c r="AS101" i="82" s="1"/>
  <c r="AU102" i="81"/>
  <c r="AV102" i="81"/>
  <c r="AU101" i="82" s="1"/>
  <c r="AW102" i="81"/>
  <c r="AX102" i="81"/>
  <c r="AW101" i="82" s="1"/>
  <c r="AY102" i="81"/>
  <c r="AX101" i="82" s="1"/>
  <c r="AZ102" i="81"/>
  <c r="AY101" i="82" s="1"/>
  <c r="BA102" i="81"/>
  <c r="AZ101" i="82" s="1"/>
  <c r="BB102" i="81"/>
  <c r="BC102" i="81"/>
  <c r="BD102" i="81"/>
  <c r="BH102" i="81"/>
  <c r="BI102" i="81"/>
  <c r="BJ102" i="81"/>
  <c r="BI101" i="82" s="1"/>
  <c r="BK102" i="81"/>
  <c r="BL102" i="81"/>
  <c r="BK101" i="82" s="1"/>
  <c r="BM102" i="81"/>
  <c r="BN102" i="81"/>
  <c r="BM101" i="82" s="1"/>
  <c r="BO102" i="81"/>
  <c r="BP102" i="81"/>
  <c r="BQ102" i="81"/>
  <c r="BR102" i="81"/>
  <c r="BS102" i="81"/>
  <c r="BT102" i="81"/>
  <c r="BS101" i="82" s="1"/>
  <c r="BU102" i="81"/>
  <c r="BT101" i="82" s="1"/>
  <c r="BV102" i="81"/>
  <c r="BU101" i="82" s="1"/>
  <c r="BW102" i="81"/>
  <c r="BV101" i="82" s="1"/>
  <c r="BX102" i="81"/>
  <c r="BW101" i="82" s="1"/>
  <c r="BY102" i="81"/>
  <c r="BX101" i="82" s="1"/>
  <c r="BZ102" i="81"/>
  <c r="CA102" i="81"/>
  <c r="CB102" i="81"/>
  <c r="D103" i="81"/>
  <c r="E103" i="81"/>
  <c r="F103" i="81"/>
  <c r="G103" i="81"/>
  <c r="H103" i="81"/>
  <c r="I103" i="81"/>
  <c r="J103" i="81"/>
  <c r="K103" i="81"/>
  <c r="L103" i="81"/>
  <c r="M103" i="81"/>
  <c r="N103" i="81"/>
  <c r="O103" i="81"/>
  <c r="P103" i="81"/>
  <c r="Q103" i="81"/>
  <c r="R103" i="81"/>
  <c r="S103" i="81"/>
  <c r="T103" i="81"/>
  <c r="U103" i="81"/>
  <c r="V103" i="81"/>
  <c r="W103" i="81"/>
  <c r="X103" i="81"/>
  <c r="Y103" i="81"/>
  <c r="Z103" i="81"/>
  <c r="AA103" i="81"/>
  <c r="AB103" i="81"/>
  <c r="AC103" i="81"/>
  <c r="AB102" i="82" s="1"/>
  <c r="AD103" i="81"/>
  <c r="AE103" i="81"/>
  <c r="AF103" i="81"/>
  <c r="AE102" i="82" s="1"/>
  <c r="AG103" i="81"/>
  <c r="AH103" i="81"/>
  <c r="AI103" i="81"/>
  <c r="AJ103" i="81"/>
  <c r="AK103" i="81"/>
  <c r="AL103" i="81"/>
  <c r="AL102" i="82"/>
  <c r="AN103" i="81"/>
  <c r="AO103" i="81"/>
  <c r="AP103" i="81"/>
  <c r="AQ103" i="81"/>
  <c r="AP102" i="82" s="1"/>
  <c r="AR103" i="81"/>
  <c r="AS103" i="81"/>
  <c r="AT103" i="81"/>
  <c r="AS102" i="82" s="1"/>
  <c r="AU103" i="81"/>
  <c r="AV103" i="81"/>
  <c r="AW103" i="81"/>
  <c r="AX103" i="81"/>
  <c r="AW102" i="82" s="1"/>
  <c r="AY103" i="81"/>
  <c r="AZ103" i="81"/>
  <c r="BA103" i="81"/>
  <c r="BB103" i="81"/>
  <c r="BC103" i="81"/>
  <c r="BD103" i="81"/>
  <c r="BH103" i="81"/>
  <c r="BI103" i="81"/>
  <c r="BJ103" i="81"/>
  <c r="BI102" i="82" s="1"/>
  <c r="BK103" i="81"/>
  <c r="BL103" i="81"/>
  <c r="BM103" i="81"/>
  <c r="BN103" i="81"/>
  <c r="BO103" i="81"/>
  <c r="BP103" i="81"/>
  <c r="BQ103" i="81"/>
  <c r="BR103" i="81"/>
  <c r="BS103" i="81"/>
  <c r="BT103" i="81"/>
  <c r="BU103" i="81"/>
  <c r="BV103" i="81"/>
  <c r="BW103" i="81"/>
  <c r="BX103" i="81"/>
  <c r="BY103" i="81"/>
  <c r="BZ103" i="81"/>
  <c r="CA103" i="81"/>
  <c r="CB103" i="81"/>
  <c r="D104" i="81"/>
  <c r="E104" i="81"/>
  <c r="F104" i="81"/>
  <c r="G104" i="81"/>
  <c r="H104" i="81"/>
  <c r="I104" i="81"/>
  <c r="J104" i="81"/>
  <c r="K104" i="81"/>
  <c r="L104" i="81"/>
  <c r="M104" i="81"/>
  <c r="N104" i="81"/>
  <c r="O104" i="81"/>
  <c r="P104" i="81"/>
  <c r="Q104" i="81"/>
  <c r="R104" i="81"/>
  <c r="S104" i="81"/>
  <c r="T104" i="81"/>
  <c r="U104" i="81"/>
  <c r="V104" i="81"/>
  <c r="W104" i="81"/>
  <c r="X104" i="81"/>
  <c r="Y104" i="81"/>
  <c r="Z104" i="81"/>
  <c r="AA104" i="81"/>
  <c r="AB104" i="81"/>
  <c r="AC104" i="81"/>
  <c r="AB103" i="82" s="1"/>
  <c r="AD104" i="81"/>
  <c r="AE104" i="81"/>
  <c r="AF104" i="81"/>
  <c r="AE103" i="82" s="1"/>
  <c r="AG104" i="81"/>
  <c r="AH104" i="81"/>
  <c r="AI104" i="81"/>
  <c r="AJ104" i="81"/>
  <c r="AK104" i="81"/>
  <c r="AL104" i="81"/>
  <c r="AL103" i="82"/>
  <c r="AN104" i="81"/>
  <c r="AO104" i="81"/>
  <c r="AP104" i="81"/>
  <c r="AQ104" i="81"/>
  <c r="AP103" i="82" s="1"/>
  <c r="AR104" i="81"/>
  <c r="AS104" i="81"/>
  <c r="AT104" i="81"/>
  <c r="AS103" i="82" s="1"/>
  <c r="AU104" i="81"/>
  <c r="AV104" i="81"/>
  <c r="AW104" i="81"/>
  <c r="AX104" i="81"/>
  <c r="AW103" i="82" s="1"/>
  <c r="AY104" i="81"/>
  <c r="AZ104" i="81"/>
  <c r="BA104" i="81"/>
  <c r="BB104" i="81"/>
  <c r="BC104" i="81"/>
  <c r="BD104" i="81"/>
  <c r="BH104" i="81"/>
  <c r="BI104" i="81"/>
  <c r="BJ104" i="81"/>
  <c r="BI103" i="82" s="1"/>
  <c r="BK104" i="81"/>
  <c r="BL104" i="81"/>
  <c r="BM104" i="81"/>
  <c r="BN104" i="81"/>
  <c r="BM103" i="82" s="1"/>
  <c r="BO104" i="81"/>
  <c r="BP104" i="81"/>
  <c r="BQ104" i="81"/>
  <c r="BR104" i="81"/>
  <c r="BS104" i="81"/>
  <c r="BT104" i="81"/>
  <c r="BU104" i="81"/>
  <c r="BV104" i="81"/>
  <c r="BW104" i="81"/>
  <c r="BX104" i="81"/>
  <c r="BY104" i="81"/>
  <c r="BZ104" i="81"/>
  <c r="CA104" i="81"/>
  <c r="CB104" i="81"/>
  <c r="D105" i="81"/>
  <c r="E105" i="81"/>
  <c r="F105" i="81"/>
  <c r="G105" i="81"/>
  <c r="H105" i="81"/>
  <c r="I105" i="81"/>
  <c r="J105" i="81"/>
  <c r="K105" i="81"/>
  <c r="L105" i="81"/>
  <c r="M105" i="81"/>
  <c r="N105" i="81"/>
  <c r="O105" i="81"/>
  <c r="P105" i="81"/>
  <c r="Q105" i="81"/>
  <c r="R105" i="81"/>
  <c r="S105" i="81"/>
  <c r="T105" i="81"/>
  <c r="U105" i="81"/>
  <c r="V105" i="81"/>
  <c r="W105" i="81"/>
  <c r="X105" i="81"/>
  <c r="Y105" i="81"/>
  <c r="Z105" i="81"/>
  <c r="AA105" i="81"/>
  <c r="AB105" i="81"/>
  <c r="AC105" i="81"/>
  <c r="AD105" i="81"/>
  <c r="AE105" i="81"/>
  <c r="AF105" i="81"/>
  <c r="AG105" i="81"/>
  <c r="AH105" i="81"/>
  <c r="AI105" i="81"/>
  <c r="AJ105" i="81"/>
  <c r="AK105" i="81"/>
  <c r="AL105" i="81"/>
  <c r="AN105" i="81"/>
  <c r="AO105" i="81"/>
  <c r="AP105" i="81"/>
  <c r="AQ105" i="81"/>
  <c r="AR105" i="81"/>
  <c r="AS105" i="81"/>
  <c r="AT105" i="81"/>
  <c r="AU105" i="81"/>
  <c r="AV105" i="81"/>
  <c r="AW105" i="81"/>
  <c r="AX105" i="81"/>
  <c r="AY105" i="81"/>
  <c r="AZ105" i="81"/>
  <c r="AY104" i="82" s="1"/>
  <c r="BA105" i="81"/>
  <c r="BB105" i="81"/>
  <c r="BC105" i="81"/>
  <c r="BD105" i="81"/>
  <c r="BH105" i="81"/>
  <c r="BI105" i="81"/>
  <c r="BJ105" i="81"/>
  <c r="BK105" i="81"/>
  <c r="BL105" i="81"/>
  <c r="BM105" i="81"/>
  <c r="BN105" i="81"/>
  <c r="BO105" i="81"/>
  <c r="BP105" i="81"/>
  <c r="BQ105" i="81"/>
  <c r="BR105" i="81"/>
  <c r="BS105" i="81"/>
  <c r="BT105" i="81"/>
  <c r="BU105" i="81"/>
  <c r="BV105" i="81"/>
  <c r="BU104" i="82" s="1"/>
  <c r="BW105" i="81"/>
  <c r="BX105" i="81"/>
  <c r="BY105" i="81"/>
  <c r="BZ105" i="81"/>
  <c r="CA105" i="81"/>
  <c r="CB105" i="81"/>
  <c r="D106" i="81"/>
  <c r="E106" i="81"/>
  <c r="F106" i="81"/>
  <c r="G106" i="81"/>
  <c r="H106" i="81"/>
  <c r="I106" i="81"/>
  <c r="J106" i="81"/>
  <c r="K106" i="81"/>
  <c r="L106" i="81"/>
  <c r="M106" i="81"/>
  <c r="N106" i="81"/>
  <c r="O106" i="81"/>
  <c r="P106" i="81"/>
  <c r="Q106" i="81"/>
  <c r="R106" i="81"/>
  <c r="S106" i="81"/>
  <c r="T106" i="81"/>
  <c r="U106" i="81"/>
  <c r="V106" i="81"/>
  <c r="W106" i="81"/>
  <c r="X106" i="81"/>
  <c r="Y106" i="81"/>
  <c r="Z106" i="81"/>
  <c r="AA106" i="81"/>
  <c r="AB106" i="81"/>
  <c r="AC106" i="81"/>
  <c r="AD106" i="81"/>
  <c r="AE106" i="81"/>
  <c r="AF106" i="81"/>
  <c r="AG106" i="81"/>
  <c r="AH106" i="81"/>
  <c r="AI106" i="81"/>
  <c r="AJ106" i="81"/>
  <c r="AK106" i="81"/>
  <c r="AL106" i="81"/>
  <c r="AN106" i="81"/>
  <c r="AO106" i="81"/>
  <c r="AP106" i="81"/>
  <c r="AQ106" i="81"/>
  <c r="AR106" i="81"/>
  <c r="AS106" i="81"/>
  <c r="AT106" i="81"/>
  <c r="AU106" i="81"/>
  <c r="AV106" i="81"/>
  <c r="AW106" i="81"/>
  <c r="AX106" i="81"/>
  <c r="AY106" i="81"/>
  <c r="AZ106" i="81"/>
  <c r="BA106" i="81"/>
  <c r="BB106" i="81"/>
  <c r="BC106" i="81"/>
  <c r="BD106" i="81"/>
  <c r="BH106" i="81"/>
  <c r="BI106" i="81"/>
  <c r="BJ106" i="81"/>
  <c r="BK106" i="81"/>
  <c r="BL106" i="81"/>
  <c r="BM106" i="81"/>
  <c r="BN106" i="81"/>
  <c r="BO106" i="81"/>
  <c r="BP106" i="81"/>
  <c r="BQ106" i="81"/>
  <c r="BR106" i="81"/>
  <c r="BS106" i="81"/>
  <c r="BT106" i="81"/>
  <c r="BU106" i="81"/>
  <c r="BV106" i="81"/>
  <c r="BW106" i="81"/>
  <c r="BX106" i="81"/>
  <c r="BY106" i="81"/>
  <c r="BZ106" i="81"/>
  <c r="CA106" i="81"/>
  <c r="CB106" i="81"/>
  <c r="D107" i="81"/>
  <c r="E107" i="81"/>
  <c r="F107" i="81"/>
  <c r="G107" i="81"/>
  <c r="H107" i="81"/>
  <c r="I107" i="81"/>
  <c r="J107" i="81"/>
  <c r="K107" i="81"/>
  <c r="L107" i="81"/>
  <c r="M107" i="81"/>
  <c r="N107" i="81"/>
  <c r="O107" i="81"/>
  <c r="P107" i="81"/>
  <c r="Q107" i="81"/>
  <c r="R107" i="81"/>
  <c r="S107" i="81"/>
  <c r="T107" i="81"/>
  <c r="U107" i="81"/>
  <c r="V107" i="81"/>
  <c r="W107" i="81"/>
  <c r="X107" i="81"/>
  <c r="Y107" i="81"/>
  <c r="Z107" i="81"/>
  <c r="AA107" i="81"/>
  <c r="Z106" i="82" s="1"/>
  <c r="AB107" i="81"/>
  <c r="AC107" i="81"/>
  <c r="AB106" i="82" s="1"/>
  <c r="AD107" i="81"/>
  <c r="AE107" i="81"/>
  <c r="AF107" i="81"/>
  <c r="AE106" i="82" s="1"/>
  <c r="AG107" i="81"/>
  <c r="AH107" i="81"/>
  <c r="AI107" i="81"/>
  <c r="AJ107" i="81"/>
  <c r="AK107" i="81"/>
  <c r="AL107" i="81"/>
  <c r="AL106" i="82"/>
  <c r="AN107" i="81"/>
  <c r="AO107" i="81"/>
  <c r="AP107" i="81"/>
  <c r="AQ107" i="81"/>
  <c r="AR107" i="81"/>
  <c r="AS107" i="81"/>
  <c r="AT107" i="81"/>
  <c r="AU107" i="81"/>
  <c r="AV107" i="81"/>
  <c r="AW107" i="81"/>
  <c r="AX107" i="81"/>
  <c r="AY107" i="81"/>
  <c r="AZ107" i="81"/>
  <c r="BA107" i="81"/>
  <c r="BB107" i="81"/>
  <c r="BC107" i="81"/>
  <c r="BD107" i="81"/>
  <c r="BH107" i="81"/>
  <c r="BI107" i="81"/>
  <c r="BJ107" i="81"/>
  <c r="BK107" i="81"/>
  <c r="BL107" i="81"/>
  <c r="BM107" i="81"/>
  <c r="BN107" i="81"/>
  <c r="BO107" i="81"/>
  <c r="BP107" i="81"/>
  <c r="BQ107" i="81"/>
  <c r="BR107" i="81"/>
  <c r="BS107" i="81"/>
  <c r="BT107" i="81"/>
  <c r="BU107" i="81"/>
  <c r="BV107" i="81"/>
  <c r="BW107" i="81"/>
  <c r="BV106" i="82" s="1"/>
  <c r="BX107" i="81"/>
  <c r="BY107" i="81"/>
  <c r="BZ107" i="81"/>
  <c r="CA107" i="81"/>
  <c r="CB107" i="81"/>
  <c r="D108" i="81"/>
  <c r="E108" i="81"/>
  <c r="F108" i="81"/>
  <c r="G108" i="81"/>
  <c r="H108" i="81"/>
  <c r="I108" i="81"/>
  <c r="J108" i="81"/>
  <c r="K108" i="81"/>
  <c r="L108" i="81"/>
  <c r="M108" i="81"/>
  <c r="N108" i="81"/>
  <c r="O108" i="81"/>
  <c r="P108" i="81"/>
  <c r="Q108" i="81"/>
  <c r="R108" i="81"/>
  <c r="S108" i="81"/>
  <c r="T108" i="81"/>
  <c r="U108" i="81"/>
  <c r="V108" i="81"/>
  <c r="W108" i="81"/>
  <c r="X108" i="81"/>
  <c r="Y108" i="81"/>
  <c r="Z108" i="81"/>
  <c r="AA108" i="81"/>
  <c r="AB108" i="81"/>
  <c r="AC108" i="81"/>
  <c r="AD108" i="81"/>
  <c r="AE108" i="81"/>
  <c r="AF108" i="81"/>
  <c r="AG108" i="81"/>
  <c r="AH108" i="81"/>
  <c r="AI108" i="81"/>
  <c r="AJ108" i="81"/>
  <c r="AK108" i="81"/>
  <c r="AL108" i="81"/>
  <c r="AN108" i="81"/>
  <c r="AO108" i="81"/>
  <c r="AP108" i="81"/>
  <c r="AQ108" i="81"/>
  <c r="AR108" i="81"/>
  <c r="AS108" i="81"/>
  <c r="AT108" i="81"/>
  <c r="AU108" i="81"/>
  <c r="AV108" i="81"/>
  <c r="AW108" i="81"/>
  <c r="AX108" i="81"/>
  <c r="AW107" i="82" s="1"/>
  <c r="AY108" i="81"/>
  <c r="AZ108" i="81"/>
  <c r="BA108" i="81"/>
  <c r="BB108" i="81"/>
  <c r="BC108" i="81"/>
  <c r="BD108" i="81"/>
  <c r="BH108" i="81"/>
  <c r="BI108" i="81"/>
  <c r="BJ108" i="81"/>
  <c r="BK108" i="81"/>
  <c r="BL108" i="81"/>
  <c r="BM108" i="81"/>
  <c r="BN108" i="81"/>
  <c r="BO108" i="81"/>
  <c r="BP108" i="81"/>
  <c r="BQ108" i="81"/>
  <c r="BR108" i="81"/>
  <c r="BS108" i="81"/>
  <c r="BT108" i="81"/>
  <c r="BU108" i="81"/>
  <c r="BV108" i="81"/>
  <c r="BW108" i="81"/>
  <c r="BV107" i="82" s="1"/>
  <c r="BX108" i="81"/>
  <c r="BY108" i="81"/>
  <c r="BZ108" i="81"/>
  <c r="CA108" i="81"/>
  <c r="CB108" i="81"/>
  <c r="D109" i="81"/>
  <c r="E109" i="81"/>
  <c r="F109" i="81"/>
  <c r="G109" i="81"/>
  <c r="H109" i="81"/>
  <c r="I109" i="81"/>
  <c r="J109" i="81"/>
  <c r="K109" i="81"/>
  <c r="L109" i="81"/>
  <c r="M109" i="81"/>
  <c r="N109" i="81"/>
  <c r="O109" i="81"/>
  <c r="P109" i="81"/>
  <c r="Q109" i="81"/>
  <c r="R109" i="81"/>
  <c r="S109" i="81"/>
  <c r="T109" i="81"/>
  <c r="U109" i="81"/>
  <c r="V109" i="81"/>
  <c r="W109" i="81"/>
  <c r="X109" i="81"/>
  <c r="Y109" i="81"/>
  <c r="Z109" i="81"/>
  <c r="AA109" i="81"/>
  <c r="AB109" i="81"/>
  <c r="AC109" i="81"/>
  <c r="AD109" i="81"/>
  <c r="AE109" i="81"/>
  <c r="AF109" i="81"/>
  <c r="AG109" i="81"/>
  <c r="AH109" i="81"/>
  <c r="AI109" i="81"/>
  <c r="AJ109" i="81"/>
  <c r="AK109" i="81"/>
  <c r="AL109" i="81"/>
  <c r="AN109" i="81"/>
  <c r="AO109" i="81"/>
  <c r="AP109" i="81"/>
  <c r="AQ109" i="81"/>
  <c r="AR109" i="81"/>
  <c r="AS109" i="81"/>
  <c r="AT109" i="81"/>
  <c r="AU109" i="81"/>
  <c r="AV109" i="81"/>
  <c r="AW109" i="81"/>
  <c r="AX109" i="81"/>
  <c r="AY109" i="81"/>
  <c r="AZ109" i="81"/>
  <c r="BA109" i="81"/>
  <c r="BB109" i="81"/>
  <c r="BC109" i="81"/>
  <c r="BD109" i="81"/>
  <c r="BH109" i="81"/>
  <c r="BI109" i="81"/>
  <c r="BJ109" i="81"/>
  <c r="BK109" i="81"/>
  <c r="BL109" i="81"/>
  <c r="BM109" i="81"/>
  <c r="BN109" i="81"/>
  <c r="BO109" i="81"/>
  <c r="BP109" i="81"/>
  <c r="BQ109" i="81"/>
  <c r="BR109" i="81"/>
  <c r="BS109" i="81"/>
  <c r="BT109" i="81"/>
  <c r="BU109" i="81"/>
  <c r="BV109" i="81"/>
  <c r="BU108" i="82" s="1"/>
  <c r="BW109" i="81"/>
  <c r="BX109" i="81"/>
  <c r="BY109" i="81"/>
  <c r="BZ109" i="81"/>
  <c r="CA109" i="81"/>
  <c r="CB109" i="81"/>
  <c r="D110" i="81"/>
  <c r="E110" i="81"/>
  <c r="F110" i="81"/>
  <c r="G110" i="81"/>
  <c r="H110" i="81"/>
  <c r="I110" i="81"/>
  <c r="J110" i="81"/>
  <c r="K110" i="81"/>
  <c r="L110" i="81"/>
  <c r="M110" i="81"/>
  <c r="N110" i="81"/>
  <c r="O110" i="81"/>
  <c r="P110" i="81"/>
  <c r="Q110" i="81"/>
  <c r="R110" i="81"/>
  <c r="S110" i="81"/>
  <c r="T110" i="81"/>
  <c r="U110" i="81"/>
  <c r="V110" i="81"/>
  <c r="W110" i="81"/>
  <c r="X110" i="81"/>
  <c r="Y110" i="81"/>
  <c r="Z110" i="81"/>
  <c r="AA110" i="81"/>
  <c r="AB110" i="81"/>
  <c r="AC110" i="81"/>
  <c r="AB109" i="82" s="1"/>
  <c r="AD110" i="81"/>
  <c r="AE110" i="81"/>
  <c r="AF110" i="81"/>
  <c r="AE109" i="82" s="1"/>
  <c r="AG110" i="81"/>
  <c r="AH110" i="81"/>
  <c r="AI110" i="81"/>
  <c r="AJ110" i="81"/>
  <c r="AK110" i="81"/>
  <c r="AL110" i="81"/>
  <c r="AL109" i="82"/>
  <c r="AN110" i="81"/>
  <c r="AO110" i="81"/>
  <c r="AP110" i="81"/>
  <c r="AQ110" i="81"/>
  <c r="AP109" i="82" s="1"/>
  <c r="AR110" i="81"/>
  <c r="AS110" i="81"/>
  <c r="AT110" i="81"/>
  <c r="AS109" i="82" s="1"/>
  <c r="AU110" i="81"/>
  <c r="AV110" i="81"/>
  <c r="AW110" i="81"/>
  <c r="AX110" i="81"/>
  <c r="AW109" i="82" s="1"/>
  <c r="AY110" i="81"/>
  <c r="AZ110" i="81"/>
  <c r="BA110" i="81"/>
  <c r="BB110" i="81"/>
  <c r="BC110" i="81"/>
  <c r="BD110" i="81"/>
  <c r="BH110" i="81"/>
  <c r="BI110" i="81"/>
  <c r="BJ110" i="81"/>
  <c r="BI109" i="82" s="1"/>
  <c r="BK110" i="81"/>
  <c r="BL110" i="81"/>
  <c r="BM110" i="81"/>
  <c r="BN110" i="81"/>
  <c r="BO110" i="81"/>
  <c r="BP110" i="81"/>
  <c r="BQ110" i="81"/>
  <c r="BR110" i="81"/>
  <c r="BS110" i="81"/>
  <c r="BT110" i="81"/>
  <c r="BU110" i="81"/>
  <c r="BV110" i="81"/>
  <c r="BW110" i="81"/>
  <c r="BV109" i="82" s="1"/>
  <c r="BX110" i="81"/>
  <c r="BY110" i="81"/>
  <c r="BZ110" i="81"/>
  <c r="CA110" i="81"/>
  <c r="CB110" i="81"/>
  <c r="D111" i="81"/>
  <c r="E111" i="81"/>
  <c r="F111" i="81"/>
  <c r="G111" i="81"/>
  <c r="H111" i="81"/>
  <c r="I111" i="81"/>
  <c r="J111" i="81"/>
  <c r="K111" i="81"/>
  <c r="L111" i="81"/>
  <c r="M111" i="81"/>
  <c r="N111" i="81"/>
  <c r="O111" i="81"/>
  <c r="P111" i="81"/>
  <c r="Q111" i="81"/>
  <c r="R111" i="81"/>
  <c r="S111" i="81"/>
  <c r="T111" i="81"/>
  <c r="U111" i="81"/>
  <c r="V111" i="81"/>
  <c r="W111" i="81"/>
  <c r="X111" i="81"/>
  <c r="Y111" i="81"/>
  <c r="Z111" i="81"/>
  <c r="AA111" i="81"/>
  <c r="Z110" i="82" s="1"/>
  <c r="AB111" i="81"/>
  <c r="AC111" i="81"/>
  <c r="AD111" i="81"/>
  <c r="AE111" i="81"/>
  <c r="AF111" i="81"/>
  <c r="AE110" i="82" s="1"/>
  <c r="AG111" i="81"/>
  <c r="AH111" i="81"/>
  <c r="AI111" i="81"/>
  <c r="AJ111" i="81"/>
  <c r="AK111" i="81"/>
  <c r="AL111" i="81"/>
  <c r="AL110" i="82"/>
  <c r="AN111" i="81"/>
  <c r="AO111" i="81"/>
  <c r="AP111" i="81"/>
  <c r="AQ111" i="81"/>
  <c r="AR111" i="81"/>
  <c r="AS111" i="81"/>
  <c r="AT111" i="81"/>
  <c r="AU111" i="81"/>
  <c r="AV111" i="81"/>
  <c r="AU110" i="82" s="1"/>
  <c r="AW111" i="81"/>
  <c r="AX111" i="81"/>
  <c r="AW110" i="82" s="1"/>
  <c r="AY111" i="81"/>
  <c r="AZ111" i="81"/>
  <c r="AY110" i="82" s="1"/>
  <c r="BA111" i="81"/>
  <c r="AZ110" i="82" s="1"/>
  <c r="BB111" i="81"/>
  <c r="BC111" i="81"/>
  <c r="BD111" i="81"/>
  <c r="BH111" i="81"/>
  <c r="BI111" i="81"/>
  <c r="BJ111" i="81"/>
  <c r="BK111" i="81"/>
  <c r="BL111" i="81"/>
  <c r="BK110" i="82" s="1"/>
  <c r="BM111" i="81"/>
  <c r="BN111" i="81"/>
  <c r="BO111" i="81"/>
  <c r="BP111" i="81"/>
  <c r="BQ111" i="81"/>
  <c r="BR111" i="81"/>
  <c r="BS111" i="81"/>
  <c r="BT111" i="81"/>
  <c r="BU111" i="81"/>
  <c r="BV111" i="81"/>
  <c r="BW111" i="81"/>
  <c r="BX111" i="81"/>
  <c r="BY111" i="81"/>
  <c r="BX110" i="82" s="1"/>
  <c r="BZ111" i="81"/>
  <c r="CA111" i="81"/>
  <c r="CB111" i="81"/>
  <c r="D112" i="81"/>
  <c r="E112" i="81"/>
  <c r="F112" i="81"/>
  <c r="G112" i="81"/>
  <c r="H112" i="81"/>
  <c r="I112" i="81"/>
  <c r="J112" i="81"/>
  <c r="K112" i="81"/>
  <c r="L112" i="81"/>
  <c r="M112" i="81"/>
  <c r="N112" i="81"/>
  <c r="O112" i="81"/>
  <c r="P112" i="81"/>
  <c r="Q112" i="81"/>
  <c r="R112" i="81"/>
  <c r="S112" i="81"/>
  <c r="T112" i="81"/>
  <c r="U112" i="81"/>
  <c r="V112" i="81"/>
  <c r="W112" i="81"/>
  <c r="X112" i="81"/>
  <c r="Y112" i="81"/>
  <c r="Z112" i="81"/>
  <c r="AA112" i="81"/>
  <c r="Z111" i="82" s="1"/>
  <c r="AB112" i="81"/>
  <c r="AC112" i="81"/>
  <c r="AD112" i="81"/>
  <c r="AE112" i="81"/>
  <c r="AF112" i="81"/>
  <c r="AG112" i="81"/>
  <c r="AH112" i="81"/>
  <c r="AI112" i="81"/>
  <c r="AJ112" i="81"/>
  <c r="AK112" i="81"/>
  <c r="AL112" i="81"/>
  <c r="AN112" i="81"/>
  <c r="AO112" i="81"/>
  <c r="AP112" i="81"/>
  <c r="AQ112" i="81"/>
  <c r="AR112" i="81"/>
  <c r="AS112" i="81"/>
  <c r="AT112" i="81"/>
  <c r="AU112" i="81"/>
  <c r="AV112" i="81"/>
  <c r="AW112" i="81"/>
  <c r="AX112" i="81"/>
  <c r="AY112" i="81"/>
  <c r="AZ112" i="81"/>
  <c r="BA112" i="81"/>
  <c r="BB112" i="81"/>
  <c r="BC112" i="81"/>
  <c r="BD112" i="81"/>
  <c r="BH112" i="81"/>
  <c r="BI112" i="81"/>
  <c r="BJ112" i="81"/>
  <c r="BK112" i="81"/>
  <c r="BL112" i="81"/>
  <c r="BM112" i="81"/>
  <c r="BN112" i="81"/>
  <c r="BO112" i="81"/>
  <c r="BP112" i="81"/>
  <c r="BQ112" i="81"/>
  <c r="BR112" i="81"/>
  <c r="BS112" i="81"/>
  <c r="BT112" i="81"/>
  <c r="BU112" i="81"/>
  <c r="BV112" i="81"/>
  <c r="BU111" i="82" s="1"/>
  <c r="BW112" i="81"/>
  <c r="BX112" i="81"/>
  <c r="BY112" i="81"/>
  <c r="BZ112" i="81"/>
  <c r="CA112" i="81"/>
  <c r="CB112" i="81"/>
  <c r="D113" i="81"/>
  <c r="E113" i="81"/>
  <c r="F113" i="81"/>
  <c r="G113" i="81"/>
  <c r="H113" i="81"/>
  <c r="I113" i="81"/>
  <c r="J113" i="81"/>
  <c r="K113" i="81"/>
  <c r="L113" i="81"/>
  <c r="M113" i="81"/>
  <c r="N113" i="81"/>
  <c r="O113" i="81"/>
  <c r="P113" i="81"/>
  <c r="Q113" i="81"/>
  <c r="R113" i="81"/>
  <c r="S113" i="81"/>
  <c r="T113" i="81"/>
  <c r="U113" i="81"/>
  <c r="V113" i="81"/>
  <c r="W113" i="81"/>
  <c r="X113" i="81"/>
  <c r="Y113" i="81"/>
  <c r="Z113" i="81"/>
  <c r="AA113" i="81"/>
  <c r="AB113" i="81"/>
  <c r="AC113" i="81"/>
  <c r="AB112" i="82" s="1"/>
  <c r="AD113" i="81"/>
  <c r="AE113" i="81"/>
  <c r="AF113" i="81"/>
  <c r="AE112" i="82" s="1"/>
  <c r="AG113" i="81"/>
  <c r="AH113" i="81"/>
  <c r="AI113" i="81"/>
  <c r="AJ113" i="81"/>
  <c r="AK113" i="81"/>
  <c r="AL113" i="81"/>
  <c r="AL112" i="82"/>
  <c r="AN113" i="81"/>
  <c r="AO113" i="81"/>
  <c r="AP113" i="81"/>
  <c r="AQ113" i="81"/>
  <c r="AR113" i="81"/>
  <c r="AS113" i="81"/>
  <c r="AT113" i="81"/>
  <c r="AS112" i="82" s="1"/>
  <c r="AU113" i="81"/>
  <c r="AV113" i="81"/>
  <c r="AW113" i="81"/>
  <c r="AX113" i="81"/>
  <c r="AW112" i="82" s="1"/>
  <c r="AY113" i="81"/>
  <c r="AZ113" i="81"/>
  <c r="BA113" i="81"/>
  <c r="BB113" i="81"/>
  <c r="BC113" i="81"/>
  <c r="BD113" i="81"/>
  <c r="BH113" i="81"/>
  <c r="BI113" i="81"/>
  <c r="BJ113" i="81"/>
  <c r="BK113" i="81"/>
  <c r="BL113" i="81"/>
  <c r="BM113" i="81"/>
  <c r="BN113" i="81"/>
  <c r="BO113" i="81"/>
  <c r="BP113" i="81"/>
  <c r="BQ113" i="81"/>
  <c r="BR113" i="81"/>
  <c r="BS113" i="81"/>
  <c r="BT113" i="81"/>
  <c r="BU113" i="81"/>
  <c r="BV113" i="81"/>
  <c r="BW113" i="81"/>
  <c r="BX113" i="81"/>
  <c r="BY113" i="81"/>
  <c r="BZ113" i="81"/>
  <c r="CA113" i="81"/>
  <c r="CB113" i="81"/>
  <c r="D114" i="81"/>
  <c r="E114" i="81"/>
  <c r="F114" i="81"/>
  <c r="G114" i="81"/>
  <c r="H114" i="81"/>
  <c r="I114" i="81"/>
  <c r="J114" i="81"/>
  <c r="K114" i="81"/>
  <c r="L114" i="81"/>
  <c r="M114" i="81"/>
  <c r="N114" i="81"/>
  <c r="O114" i="81"/>
  <c r="P114" i="81"/>
  <c r="Q114" i="81"/>
  <c r="R114" i="81"/>
  <c r="S114" i="81"/>
  <c r="T114" i="81"/>
  <c r="U114" i="81"/>
  <c r="V114" i="81"/>
  <c r="W114" i="81"/>
  <c r="X114" i="81"/>
  <c r="Y114" i="81"/>
  <c r="Z114" i="81"/>
  <c r="AA114" i="81"/>
  <c r="AB114" i="81"/>
  <c r="AC114" i="81"/>
  <c r="AD114" i="81"/>
  <c r="AE114" i="81"/>
  <c r="AF114" i="81"/>
  <c r="AG114" i="81"/>
  <c r="AH114" i="81"/>
  <c r="AI114" i="81"/>
  <c r="AJ114" i="81"/>
  <c r="AK114" i="81"/>
  <c r="AL114" i="81"/>
  <c r="AN114" i="81"/>
  <c r="AO114" i="81"/>
  <c r="AP114" i="81"/>
  <c r="AQ114" i="81"/>
  <c r="AR114" i="81"/>
  <c r="AS114" i="81"/>
  <c r="AT114" i="81"/>
  <c r="AU114" i="81"/>
  <c r="AV114" i="81"/>
  <c r="AW114" i="81"/>
  <c r="AX114" i="81"/>
  <c r="AY114" i="81"/>
  <c r="AZ114" i="81"/>
  <c r="BA114" i="81"/>
  <c r="BB114" i="81"/>
  <c r="BC114" i="81"/>
  <c r="BD114" i="81"/>
  <c r="BH114" i="81"/>
  <c r="BI114" i="81"/>
  <c r="BJ114" i="81"/>
  <c r="BK114" i="81"/>
  <c r="BL114" i="81"/>
  <c r="BM114" i="81"/>
  <c r="BN114" i="81"/>
  <c r="BO114" i="81"/>
  <c r="BP114" i="81"/>
  <c r="BQ114" i="81"/>
  <c r="BR114" i="81"/>
  <c r="BS114" i="81"/>
  <c r="BT114" i="81"/>
  <c r="BU114" i="81"/>
  <c r="BV114" i="81"/>
  <c r="BW114" i="81"/>
  <c r="BX114" i="81"/>
  <c r="BY114" i="81"/>
  <c r="BZ114" i="81"/>
  <c r="CA114" i="81"/>
  <c r="CB114" i="81"/>
  <c r="D115" i="81"/>
  <c r="E115" i="81"/>
  <c r="F115" i="81"/>
  <c r="G115" i="81"/>
  <c r="H115" i="81"/>
  <c r="I115" i="81"/>
  <c r="J115" i="81"/>
  <c r="K115" i="81"/>
  <c r="L115" i="81"/>
  <c r="M115" i="81"/>
  <c r="N115" i="81"/>
  <c r="O115" i="81"/>
  <c r="P115" i="81"/>
  <c r="Q115" i="81"/>
  <c r="R115" i="81"/>
  <c r="S115" i="81"/>
  <c r="T115" i="81"/>
  <c r="U115" i="81"/>
  <c r="V115" i="81"/>
  <c r="W115" i="81"/>
  <c r="X115" i="81"/>
  <c r="Y115" i="81"/>
  <c r="Z115" i="81"/>
  <c r="AA115" i="81"/>
  <c r="Z114" i="82" s="1"/>
  <c r="AB115" i="81"/>
  <c r="AC115" i="81"/>
  <c r="AB114" i="82" s="1"/>
  <c r="AD115" i="81"/>
  <c r="AE115" i="81"/>
  <c r="AF115" i="81"/>
  <c r="AE114" i="82" s="1"/>
  <c r="AG115" i="81"/>
  <c r="AH115" i="81"/>
  <c r="AI115" i="81"/>
  <c r="AJ115" i="81"/>
  <c r="AK115" i="81"/>
  <c r="AL115" i="81"/>
  <c r="AN115" i="81"/>
  <c r="AO115" i="81"/>
  <c r="AP115" i="81"/>
  <c r="AQ115" i="81"/>
  <c r="AR115" i="81"/>
  <c r="AS115" i="81"/>
  <c r="AT115" i="81"/>
  <c r="AS114" i="82" s="1"/>
  <c r="AU115" i="81"/>
  <c r="AV115" i="81"/>
  <c r="AU114" i="82" s="1"/>
  <c r="AW115" i="81"/>
  <c r="AX115" i="81"/>
  <c r="AW114" i="82" s="1"/>
  <c r="AY115" i="81"/>
  <c r="AZ115" i="81"/>
  <c r="AY114" i="82" s="1"/>
  <c r="BA115" i="81"/>
  <c r="BB115" i="81"/>
  <c r="BC115" i="81"/>
  <c r="BD115" i="81"/>
  <c r="BH115" i="81"/>
  <c r="BI115" i="81"/>
  <c r="BJ115" i="81"/>
  <c r="BK115" i="81"/>
  <c r="BL115" i="81"/>
  <c r="BK114" i="82" s="1"/>
  <c r="BM115" i="81"/>
  <c r="BN115" i="81"/>
  <c r="BM114" i="82" s="1"/>
  <c r="BO115" i="81"/>
  <c r="BP115" i="81"/>
  <c r="BQ115" i="81"/>
  <c r="BR115" i="81"/>
  <c r="BS115" i="81"/>
  <c r="BT115" i="81"/>
  <c r="BS114" i="82" s="1"/>
  <c r="BU115" i="81"/>
  <c r="BV115" i="81"/>
  <c r="BW115" i="81"/>
  <c r="BX115" i="81"/>
  <c r="BY115" i="81"/>
  <c r="BZ115" i="81"/>
  <c r="CA115" i="81"/>
  <c r="CB115" i="81"/>
  <c r="D116" i="81"/>
  <c r="E116" i="81"/>
  <c r="F116" i="81"/>
  <c r="G116" i="81"/>
  <c r="H116" i="81"/>
  <c r="I116" i="81"/>
  <c r="J116" i="81"/>
  <c r="K116" i="81"/>
  <c r="L116" i="81"/>
  <c r="M116" i="81"/>
  <c r="N116" i="81"/>
  <c r="O116" i="81"/>
  <c r="P116" i="81"/>
  <c r="Q116" i="81"/>
  <c r="R116" i="81"/>
  <c r="S116" i="81"/>
  <c r="T116" i="81"/>
  <c r="U116" i="81"/>
  <c r="V116" i="81"/>
  <c r="W116" i="81"/>
  <c r="X116" i="81"/>
  <c r="Y116" i="81"/>
  <c r="Z116" i="81"/>
  <c r="AA116" i="81"/>
  <c r="AB116" i="81"/>
  <c r="AC116" i="81"/>
  <c r="AD116" i="81"/>
  <c r="AE116" i="81"/>
  <c r="AF116" i="81"/>
  <c r="AG116" i="81"/>
  <c r="AH116" i="81"/>
  <c r="AI116" i="81"/>
  <c r="AJ116" i="81"/>
  <c r="AK116" i="81"/>
  <c r="AL116" i="81"/>
  <c r="AN116" i="81"/>
  <c r="AO116" i="81"/>
  <c r="AP116" i="81"/>
  <c r="AQ116" i="81"/>
  <c r="AR116" i="81"/>
  <c r="AS116" i="81"/>
  <c r="AT116" i="81"/>
  <c r="AU116" i="81"/>
  <c r="AV116" i="81"/>
  <c r="AW116" i="81"/>
  <c r="AX116" i="81"/>
  <c r="AW115" i="82" s="1"/>
  <c r="AY116" i="81"/>
  <c r="AZ116" i="81"/>
  <c r="BA116" i="81"/>
  <c r="BB116" i="81"/>
  <c r="BC116" i="81"/>
  <c r="BD116" i="81"/>
  <c r="BH116" i="81"/>
  <c r="BI116" i="81"/>
  <c r="BJ116" i="81"/>
  <c r="BK116" i="81"/>
  <c r="BL116" i="81"/>
  <c r="BM116" i="81"/>
  <c r="BN116" i="81"/>
  <c r="BO116" i="81"/>
  <c r="BP116" i="81"/>
  <c r="BQ116" i="81"/>
  <c r="BR116" i="81"/>
  <c r="BS116" i="81"/>
  <c r="BT116" i="81"/>
  <c r="BU116" i="81"/>
  <c r="BV116" i="81"/>
  <c r="BW116" i="81"/>
  <c r="BX116" i="81"/>
  <c r="BY116" i="81"/>
  <c r="BZ116" i="81"/>
  <c r="CA116" i="81"/>
  <c r="CB116" i="81"/>
  <c r="D117" i="81"/>
  <c r="E117" i="81"/>
  <c r="F117" i="81"/>
  <c r="G117" i="81"/>
  <c r="H117" i="81"/>
  <c r="I117" i="81"/>
  <c r="J117" i="81"/>
  <c r="K117" i="81"/>
  <c r="L117" i="81"/>
  <c r="M117" i="81"/>
  <c r="N117" i="81"/>
  <c r="O117" i="81"/>
  <c r="P117" i="81"/>
  <c r="Q117" i="81"/>
  <c r="R117" i="81"/>
  <c r="S117" i="81"/>
  <c r="T117" i="81"/>
  <c r="U117" i="81"/>
  <c r="V117" i="81"/>
  <c r="W117" i="81"/>
  <c r="X117" i="81"/>
  <c r="Y117" i="81"/>
  <c r="Z117" i="81"/>
  <c r="AA117" i="81"/>
  <c r="Z116" i="82" s="1"/>
  <c r="AB117" i="81"/>
  <c r="AC117" i="81"/>
  <c r="AD117" i="81"/>
  <c r="AE117" i="81"/>
  <c r="AF117" i="81"/>
  <c r="AG117" i="81"/>
  <c r="AH117" i="81"/>
  <c r="AI117" i="81"/>
  <c r="AJ117" i="81"/>
  <c r="AK117" i="81"/>
  <c r="AL117" i="81"/>
  <c r="AN117" i="81"/>
  <c r="AO117" i="81"/>
  <c r="AP117" i="81"/>
  <c r="AQ117" i="81"/>
  <c r="AR117" i="81"/>
  <c r="AS117" i="81"/>
  <c r="AT117" i="81"/>
  <c r="AU117" i="81"/>
  <c r="AV117" i="81"/>
  <c r="AW117" i="81"/>
  <c r="AX117" i="81"/>
  <c r="AW116" i="82" s="1"/>
  <c r="AY117" i="81"/>
  <c r="AZ117" i="81"/>
  <c r="BA117" i="81"/>
  <c r="BB117" i="81"/>
  <c r="BC117" i="81"/>
  <c r="BD117" i="81"/>
  <c r="BH117" i="81"/>
  <c r="BI117" i="81"/>
  <c r="BJ117" i="81"/>
  <c r="BK117" i="81"/>
  <c r="BL117" i="81"/>
  <c r="BM117" i="81"/>
  <c r="BN117" i="81"/>
  <c r="BO117" i="81"/>
  <c r="BP117" i="81"/>
  <c r="BQ117" i="81"/>
  <c r="BR117" i="81"/>
  <c r="BS117" i="81"/>
  <c r="BT117" i="81"/>
  <c r="BU117" i="81"/>
  <c r="BV117" i="81"/>
  <c r="BW117" i="81"/>
  <c r="BX117" i="81"/>
  <c r="BY117" i="81"/>
  <c r="BZ117" i="81"/>
  <c r="CA117" i="81"/>
  <c r="CB117" i="81"/>
  <c r="D118" i="81"/>
  <c r="E118" i="81"/>
  <c r="F118" i="81"/>
  <c r="G118" i="81"/>
  <c r="H118" i="81"/>
  <c r="I118" i="81"/>
  <c r="J118" i="81"/>
  <c r="K118" i="81"/>
  <c r="L118" i="81"/>
  <c r="M118" i="81"/>
  <c r="N118" i="81"/>
  <c r="O118" i="81"/>
  <c r="P118" i="81"/>
  <c r="Q118" i="81"/>
  <c r="R118" i="81"/>
  <c r="S118" i="81"/>
  <c r="T118" i="81"/>
  <c r="U118" i="81"/>
  <c r="V118" i="81"/>
  <c r="W118" i="81"/>
  <c r="X118" i="81"/>
  <c r="Y118" i="81"/>
  <c r="Z118" i="81"/>
  <c r="AA118" i="81"/>
  <c r="AB118" i="81"/>
  <c r="AC118" i="81"/>
  <c r="AB117" i="82" s="1"/>
  <c r="AD118" i="81"/>
  <c r="AE118" i="81"/>
  <c r="AF118" i="81"/>
  <c r="AG118" i="81"/>
  <c r="AH118" i="81"/>
  <c r="AI118" i="81"/>
  <c r="AJ118" i="81"/>
  <c r="AK118" i="81"/>
  <c r="AL118" i="81"/>
  <c r="AN118" i="81"/>
  <c r="AO118" i="81"/>
  <c r="AP118" i="81"/>
  <c r="AQ118" i="81"/>
  <c r="AR118" i="81"/>
  <c r="AS118" i="81"/>
  <c r="AT118" i="81"/>
  <c r="AU118" i="81"/>
  <c r="AV118" i="81"/>
  <c r="AW118" i="81"/>
  <c r="AX118" i="81"/>
  <c r="AW117" i="82" s="1"/>
  <c r="AY118" i="81"/>
  <c r="AZ118" i="81"/>
  <c r="BA118" i="81"/>
  <c r="BB118" i="81"/>
  <c r="BC118" i="81"/>
  <c r="BD118" i="81"/>
  <c r="BH118" i="81"/>
  <c r="BI118" i="81"/>
  <c r="BJ118" i="81"/>
  <c r="BK118" i="81"/>
  <c r="BL118" i="81"/>
  <c r="BM118" i="81"/>
  <c r="BN118" i="81"/>
  <c r="BO118" i="81"/>
  <c r="BP118" i="81"/>
  <c r="BQ118" i="81"/>
  <c r="BR118" i="81"/>
  <c r="BS118" i="81"/>
  <c r="BT118" i="81"/>
  <c r="BU118" i="81"/>
  <c r="BV118" i="81"/>
  <c r="BW118" i="81"/>
  <c r="BV117" i="82" s="1"/>
  <c r="BX118" i="81"/>
  <c r="BY118" i="81"/>
  <c r="BZ118" i="81"/>
  <c r="CA118" i="81"/>
  <c r="CB118" i="81"/>
  <c r="D119" i="81"/>
  <c r="E119" i="81"/>
  <c r="F119" i="81"/>
  <c r="G119" i="81"/>
  <c r="H119" i="81"/>
  <c r="I119" i="81"/>
  <c r="J119" i="81"/>
  <c r="K119" i="81"/>
  <c r="L119" i="81"/>
  <c r="M119" i="81"/>
  <c r="N119" i="81"/>
  <c r="O119" i="81"/>
  <c r="P119" i="81"/>
  <c r="Q119" i="81"/>
  <c r="R119" i="81"/>
  <c r="S119" i="81"/>
  <c r="T119" i="81"/>
  <c r="U119" i="81"/>
  <c r="V119" i="81"/>
  <c r="W119" i="81"/>
  <c r="X119" i="81"/>
  <c r="Y119" i="81"/>
  <c r="Z119" i="81"/>
  <c r="AA119" i="81"/>
  <c r="AB119" i="81"/>
  <c r="AC119" i="81"/>
  <c r="AB118" i="82" s="1"/>
  <c r="AD119" i="81"/>
  <c r="AE119" i="81"/>
  <c r="AF119" i="81"/>
  <c r="AG119" i="81"/>
  <c r="AH119" i="81"/>
  <c r="AI119" i="81"/>
  <c r="AJ119" i="81"/>
  <c r="AK119" i="81"/>
  <c r="AL119" i="81"/>
  <c r="AN119" i="81"/>
  <c r="AO119" i="81"/>
  <c r="AP119" i="81"/>
  <c r="AQ119" i="81"/>
  <c r="AR119" i="81"/>
  <c r="AS119" i="81"/>
  <c r="AT119" i="81"/>
  <c r="AU119" i="81"/>
  <c r="AV119" i="81"/>
  <c r="AW119" i="81"/>
  <c r="AX119" i="81"/>
  <c r="AY119" i="81"/>
  <c r="AZ119" i="81"/>
  <c r="BA119" i="81"/>
  <c r="BB119" i="81"/>
  <c r="BC119" i="81"/>
  <c r="BD119" i="81"/>
  <c r="BH119" i="81"/>
  <c r="BI119" i="81"/>
  <c r="BJ119" i="81"/>
  <c r="BK119" i="81"/>
  <c r="BL119" i="81"/>
  <c r="BM119" i="81"/>
  <c r="BN119" i="81"/>
  <c r="BO119" i="81"/>
  <c r="BP119" i="81"/>
  <c r="BQ119" i="81"/>
  <c r="BR119" i="81"/>
  <c r="BS119" i="81"/>
  <c r="BT119" i="81"/>
  <c r="BU119" i="81"/>
  <c r="BV119" i="81"/>
  <c r="BW119" i="81"/>
  <c r="BX119" i="81"/>
  <c r="BY119" i="81"/>
  <c r="BZ119" i="81"/>
  <c r="CA119" i="81"/>
  <c r="CB119" i="81"/>
  <c r="D120" i="81"/>
  <c r="E120" i="81"/>
  <c r="F120" i="81"/>
  <c r="G120" i="81"/>
  <c r="H120" i="81"/>
  <c r="I120" i="81"/>
  <c r="J120" i="81"/>
  <c r="K120" i="81"/>
  <c r="L120" i="81"/>
  <c r="M120" i="81"/>
  <c r="N120" i="81"/>
  <c r="O120" i="81"/>
  <c r="P120" i="81"/>
  <c r="Q120" i="81"/>
  <c r="R120" i="81"/>
  <c r="S120" i="81"/>
  <c r="T120" i="81"/>
  <c r="U120" i="81"/>
  <c r="V120" i="81"/>
  <c r="W120" i="81"/>
  <c r="X120" i="81"/>
  <c r="Y120" i="81"/>
  <c r="Z120" i="81"/>
  <c r="AA120" i="81"/>
  <c r="AB120" i="81"/>
  <c r="AC120" i="81"/>
  <c r="AD120" i="81"/>
  <c r="AE120" i="81"/>
  <c r="AF120" i="81"/>
  <c r="AG120" i="81"/>
  <c r="AH120" i="81"/>
  <c r="AI120" i="81"/>
  <c r="AJ120" i="81"/>
  <c r="AK120" i="81"/>
  <c r="AL120" i="81"/>
  <c r="AN120" i="81"/>
  <c r="AO120" i="81"/>
  <c r="AP120" i="81"/>
  <c r="AQ120" i="81"/>
  <c r="AR120" i="81"/>
  <c r="AS120" i="81"/>
  <c r="AT120" i="81"/>
  <c r="AU120" i="81"/>
  <c r="AV120" i="81"/>
  <c r="AW120" i="81"/>
  <c r="AX120" i="81"/>
  <c r="AY120" i="81"/>
  <c r="AZ120" i="81"/>
  <c r="BA120" i="81"/>
  <c r="BB120" i="81"/>
  <c r="BC120" i="81"/>
  <c r="BD120" i="81"/>
  <c r="BH120" i="81"/>
  <c r="BI120" i="81"/>
  <c r="BJ120" i="81"/>
  <c r="BK120" i="81"/>
  <c r="BL120" i="81"/>
  <c r="BM120" i="81"/>
  <c r="BN120" i="81"/>
  <c r="BO120" i="81"/>
  <c r="BP120" i="81"/>
  <c r="BQ120" i="81"/>
  <c r="BR120" i="81"/>
  <c r="BS120" i="81"/>
  <c r="BT120" i="81"/>
  <c r="BU120" i="81"/>
  <c r="BV120" i="81"/>
  <c r="BW120" i="81"/>
  <c r="BX120" i="81"/>
  <c r="BY120" i="81"/>
  <c r="BZ120" i="81"/>
  <c r="CA120" i="81"/>
  <c r="CB120" i="81"/>
  <c r="D121" i="81"/>
  <c r="E121" i="81"/>
  <c r="F121" i="81"/>
  <c r="G121" i="81"/>
  <c r="H121" i="81"/>
  <c r="I121" i="81"/>
  <c r="J121" i="81"/>
  <c r="K121" i="81"/>
  <c r="L121" i="81"/>
  <c r="M121" i="81"/>
  <c r="N121" i="81"/>
  <c r="O121" i="81"/>
  <c r="P121" i="81"/>
  <c r="Q121" i="81"/>
  <c r="R121" i="81"/>
  <c r="S121" i="81"/>
  <c r="T121" i="81"/>
  <c r="U121" i="81"/>
  <c r="V121" i="81"/>
  <c r="W121" i="81"/>
  <c r="X121" i="81"/>
  <c r="Y121" i="81"/>
  <c r="Z121" i="81"/>
  <c r="AA121" i="81"/>
  <c r="AB121" i="81"/>
  <c r="AC121" i="81"/>
  <c r="AD121" i="81"/>
  <c r="AE121" i="81"/>
  <c r="AF121" i="81"/>
  <c r="AG121" i="81"/>
  <c r="AH121" i="81"/>
  <c r="AI121" i="81"/>
  <c r="AJ121" i="81"/>
  <c r="AK121" i="81"/>
  <c r="AL121" i="81"/>
  <c r="AN121" i="81"/>
  <c r="AO121" i="81"/>
  <c r="AP121" i="81"/>
  <c r="AQ121" i="81"/>
  <c r="AR121" i="81"/>
  <c r="AS121" i="81"/>
  <c r="AT121" i="81"/>
  <c r="AU121" i="81"/>
  <c r="AV121" i="81"/>
  <c r="AW121" i="81"/>
  <c r="AX121" i="81"/>
  <c r="AY121" i="81"/>
  <c r="AZ121" i="81"/>
  <c r="BA121" i="81"/>
  <c r="BB121" i="81"/>
  <c r="BC121" i="81"/>
  <c r="BD121" i="81"/>
  <c r="BH121" i="81"/>
  <c r="BI121" i="81"/>
  <c r="BJ121" i="81"/>
  <c r="BK121" i="81"/>
  <c r="BL121" i="81"/>
  <c r="BM121" i="81"/>
  <c r="BN121" i="81"/>
  <c r="BO121" i="81"/>
  <c r="BP121" i="81"/>
  <c r="BQ121" i="81"/>
  <c r="BR121" i="81"/>
  <c r="BS121" i="81"/>
  <c r="BT121" i="81"/>
  <c r="BU121" i="81"/>
  <c r="BV121" i="81"/>
  <c r="BW121" i="81"/>
  <c r="BX121" i="81"/>
  <c r="BY121" i="81"/>
  <c r="BZ121" i="81"/>
  <c r="CA121" i="81"/>
  <c r="CB121" i="81"/>
  <c r="D122" i="81"/>
  <c r="E122" i="81"/>
  <c r="F122" i="81"/>
  <c r="G122" i="81"/>
  <c r="H122" i="81"/>
  <c r="I122" i="81"/>
  <c r="J122" i="81"/>
  <c r="K122" i="81"/>
  <c r="L122" i="81"/>
  <c r="M122" i="81"/>
  <c r="N122" i="81"/>
  <c r="O122" i="81"/>
  <c r="P122" i="81"/>
  <c r="Q122" i="81"/>
  <c r="R122" i="81"/>
  <c r="S122" i="81"/>
  <c r="T122" i="81"/>
  <c r="U122" i="81"/>
  <c r="V122" i="81"/>
  <c r="W122" i="81"/>
  <c r="X122" i="81"/>
  <c r="Y122" i="81"/>
  <c r="Z122" i="81"/>
  <c r="AA122" i="81"/>
  <c r="AB122" i="81"/>
  <c r="AC122" i="81"/>
  <c r="AD122" i="81"/>
  <c r="AE122" i="81"/>
  <c r="AF122" i="81"/>
  <c r="AG122" i="81"/>
  <c r="AH122" i="81"/>
  <c r="AI122" i="81"/>
  <c r="AJ122" i="81"/>
  <c r="AK122" i="81"/>
  <c r="AL122" i="81"/>
  <c r="AN122" i="81"/>
  <c r="AO122" i="81"/>
  <c r="AP122" i="81"/>
  <c r="AQ122" i="81"/>
  <c r="AR122" i="81"/>
  <c r="AS122" i="81"/>
  <c r="AT122" i="81"/>
  <c r="AU122" i="81"/>
  <c r="AV122" i="81"/>
  <c r="AW122" i="81"/>
  <c r="AX122" i="81"/>
  <c r="AY122" i="81"/>
  <c r="AZ122" i="81"/>
  <c r="BA122" i="81"/>
  <c r="BB122" i="81"/>
  <c r="BC122" i="81"/>
  <c r="BD122" i="81"/>
  <c r="BH122" i="81"/>
  <c r="BI122" i="81"/>
  <c r="BJ122" i="81"/>
  <c r="BK122" i="81"/>
  <c r="BL122" i="81"/>
  <c r="BM122" i="81"/>
  <c r="BN122" i="81"/>
  <c r="BO122" i="81"/>
  <c r="BP122" i="81"/>
  <c r="BQ122" i="81"/>
  <c r="BR122" i="81"/>
  <c r="BS122" i="81"/>
  <c r="BT122" i="81"/>
  <c r="BS121" i="82" s="1"/>
  <c r="BU122" i="81"/>
  <c r="BV122" i="81"/>
  <c r="BW122" i="81"/>
  <c r="BX122" i="81"/>
  <c r="BY122" i="81"/>
  <c r="BZ122" i="81"/>
  <c r="CA122" i="81"/>
  <c r="CB122" i="81"/>
  <c r="D123" i="81"/>
  <c r="E123" i="81"/>
  <c r="F123" i="81"/>
  <c r="G123" i="81"/>
  <c r="H123" i="81"/>
  <c r="I123" i="81"/>
  <c r="J123" i="81"/>
  <c r="K123" i="81"/>
  <c r="L123" i="81"/>
  <c r="M123" i="81"/>
  <c r="N123" i="81"/>
  <c r="O123" i="81"/>
  <c r="P123" i="81"/>
  <c r="Q123" i="81"/>
  <c r="R123" i="81"/>
  <c r="S123" i="81"/>
  <c r="T123" i="81"/>
  <c r="U123" i="81"/>
  <c r="V123" i="81"/>
  <c r="W123" i="81"/>
  <c r="X123" i="81"/>
  <c r="Y123" i="81"/>
  <c r="Z123" i="81"/>
  <c r="AA123" i="81"/>
  <c r="Z122" i="82" s="1"/>
  <c r="AB123" i="81"/>
  <c r="AC123" i="81"/>
  <c r="AB122" i="82" s="1"/>
  <c r="AD123" i="81"/>
  <c r="AE123" i="81"/>
  <c r="AF123" i="81"/>
  <c r="AE122" i="82" s="1"/>
  <c r="AG123" i="81"/>
  <c r="AH123" i="81"/>
  <c r="AI123" i="81"/>
  <c r="AJ123" i="81"/>
  <c r="AK123" i="81"/>
  <c r="AL123" i="81"/>
  <c r="AL122" i="82"/>
  <c r="AN123" i="81"/>
  <c r="AO123" i="81"/>
  <c r="AP123" i="81"/>
  <c r="AQ123" i="81"/>
  <c r="AR123" i="81"/>
  <c r="AS123" i="81"/>
  <c r="AT123" i="81"/>
  <c r="AU123" i="81"/>
  <c r="AV123" i="81"/>
  <c r="AU122" i="82" s="1"/>
  <c r="AW123" i="81"/>
  <c r="AX123" i="81"/>
  <c r="AW122" i="82" s="1"/>
  <c r="AY123" i="81"/>
  <c r="AZ123" i="81"/>
  <c r="AY122" i="82" s="1"/>
  <c r="BA123" i="81"/>
  <c r="BB123" i="81"/>
  <c r="BC123" i="81"/>
  <c r="BD123" i="81"/>
  <c r="BH123" i="81"/>
  <c r="BI123" i="81"/>
  <c r="BJ123" i="81"/>
  <c r="BK123" i="81"/>
  <c r="BL123" i="81"/>
  <c r="BK122" i="82" s="1"/>
  <c r="BM123" i="81"/>
  <c r="BN123" i="81"/>
  <c r="BM122" i="82" s="1"/>
  <c r="BO123" i="81"/>
  <c r="BP123" i="81"/>
  <c r="BQ123" i="81"/>
  <c r="BR123" i="81"/>
  <c r="BS123" i="81"/>
  <c r="BT123" i="81"/>
  <c r="BU123" i="81"/>
  <c r="BV123" i="81"/>
  <c r="BW123" i="81"/>
  <c r="BV122" i="82" s="1"/>
  <c r="BX123" i="81"/>
  <c r="BY123" i="81"/>
  <c r="BX122" i="82" s="1"/>
  <c r="BZ123" i="81"/>
  <c r="CA123" i="81"/>
  <c r="CB123" i="81"/>
  <c r="D124" i="81"/>
  <c r="E124" i="81"/>
  <c r="F124" i="81"/>
  <c r="G124" i="81"/>
  <c r="H124" i="81"/>
  <c r="I124" i="81"/>
  <c r="J124" i="81"/>
  <c r="K124" i="81"/>
  <c r="L124" i="81"/>
  <c r="M124" i="81"/>
  <c r="N124" i="81"/>
  <c r="O124" i="81"/>
  <c r="P124" i="81"/>
  <c r="Q124" i="81"/>
  <c r="R124" i="81"/>
  <c r="S124" i="81"/>
  <c r="T124" i="81"/>
  <c r="U124" i="81"/>
  <c r="V124" i="81"/>
  <c r="W124" i="81"/>
  <c r="X124" i="81"/>
  <c r="Y124" i="81"/>
  <c r="Z124" i="81"/>
  <c r="AA124" i="81"/>
  <c r="AB124" i="81"/>
  <c r="AC124" i="81"/>
  <c r="AD124" i="81"/>
  <c r="AE124" i="81"/>
  <c r="AF124" i="81"/>
  <c r="AG124" i="81"/>
  <c r="AH124" i="81"/>
  <c r="AI124" i="81"/>
  <c r="AJ124" i="81"/>
  <c r="AK124" i="81"/>
  <c r="AL124" i="81"/>
  <c r="AN124" i="81"/>
  <c r="AO124" i="81"/>
  <c r="AP124" i="81"/>
  <c r="AQ124" i="81"/>
  <c r="AR124" i="81"/>
  <c r="AS124" i="81"/>
  <c r="AT124" i="81"/>
  <c r="AU124" i="81"/>
  <c r="AV124" i="81"/>
  <c r="AW124" i="81"/>
  <c r="AX124" i="81"/>
  <c r="AY124" i="81"/>
  <c r="AZ124" i="81"/>
  <c r="BA124" i="81"/>
  <c r="BB124" i="81"/>
  <c r="BC124" i="81"/>
  <c r="BD124" i="81"/>
  <c r="BH124" i="81"/>
  <c r="BI124" i="81"/>
  <c r="BJ124" i="81"/>
  <c r="BK124" i="81"/>
  <c r="BL124" i="81"/>
  <c r="BM124" i="81"/>
  <c r="BN124" i="81"/>
  <c r="BO124" i="81"/>
  <c r="BP124" i="81"/>
  <c r="BQ124" i="81"/>
  <c r="BR124" i="81"/>
  <c r="BS124" i="81"/>
  <c r="BT124" i="81"/>
  <c r="BU124" i="81"/>
  <c r="BV124" i="81"/>
  <c r="BW124" i="81"/>
  <c r="BX124" i="81"/>
  <c r="BY124" i="81"/>
  <c r="BZ124" i="81"/>
  <c r="CA124" i="81"/>
  <c r="CB124" i="81"/>
  <c r="D125" i="81"/>
  <c r="E125" i="81"/>
  <c r="F125" i="81"/>
  <c r="G125" i="81"/>
  <c r="H125" i="81"/>
  <c r="I125" i="81"/>
  <c r="J125" i="81"/>
  <c r="K125" i="81"/>
  <c r="L125" i="81"/>
  <c r="M125" i="81"/>
  <c r="N125" i="81"/>
  <c r="O125" i="81"/>
  <c r="P125" i="81"/>
  <c r="Q125" i="81"/>
  <c r="R125" i="81"/>
  <c r="S125" i="81"/>
  <c r="T125" i="81"/>
  <c r="U125" i="81"/>
  <c r="V125" i="81"/>
  <c r="W125" i="81"/>
  <c r="X125" i="81"/>
  <c r="Y125" i="81"/>
  <c r="Z125" i="81"/>
  <c r="AA125" i="81"/>
  <c r="AB125" i="81"/>
  <c r="AC125" i="81"/>
  <c r="AB124" i="82" s="1"/>
  <c r="AD125" i="81"/>
  <c r="AE125" i="81"/>
  <c r="AF125" i="81"/>
  <c r="AE124" i="82" s="1"/>
  <c r="AG125" i="81"/>
  <c r="AH125" i="81"/>
  <c r="AI125" i="81"/>
  <c r="AJ125" i="81"/>
  <c r="AK125" i="81"/>
  <c r="AL125" i="81"/>
  <c r="AL124" i="82"/>
  <c r="AN125" i="81"/>
  <c r="AO125" i="81"/>
  <c r="AP125" i="81"/>
  <c r="AQ125" i="81"/>
  <c r="AP124" i="82" s="1"/>
  <c r="AR125" i="81"/>
  <c r="AS125" i="81"/>
  <c r="AT125" i="81"/>
  <c r="AS124" i="82" s="1"/>
  <c r="AU125" i="81"/>
  <c r="AV125" i="81"/>
  <c r="AW125" i="81"/>
  <c r="AX125" i="81"/>
  <c r="AW124" i="82" s="1"/>
  <c r="AY125" i="81"/>
  <c r="AZ125" i="81"/>
  <c r="BA125" i="81"/>
  <c r="BB125" i="81"/>
  <c r="BC125" i="81"/>
  <c r="BD125" i="81"/>
  <c r="BH125" i="81"/>
  <c r="BI125" i="81"/>
  <c r="BJ125" i="81"/>
  <c r="BK125" i="81"/>
  <c r="BL125" i="81"/>
  <c r="BM125" i="81"/>
  <c r="BN125" i="81"/>
  <c r="BM124" i="82" s="1"/>
  <c r="BO125" i="81"/>
  <c r="BP125" i="81"/>
  <c r="BQ125" i="81"/>
  <c r="BR125" i="81"/>
  <c r="BS125" i="81"/>
  <c r="BT125" i="81"/>
  <c r="BU125" i="81"/>
  <c r="BV125" i="81"/>
  <c r="BW125" i="81"/>
  <c r="BX125" i="81"/>
  <c r="BY125" i="81"/>
  <c r="BZ125" i="81"/>
  <c r="CA125" i="81"/>
  <c r="CB125" i="81"/>
  <c r="D126" i="81"/>
  <c r="E126" i="81"/>
  <c r="F126" i="81"/>
  <c r="G126" i="81"/>
  <c r="H126" i="81"/>
  <c r="I126" i="81"/>
  <c r="J126" i="81"/>
  <c r="K126" i="81"/>
  <c r="L126" i="81"/>
  <c r="M126" i="81"/>
  <c r="N126" i="81"/>
  <c r="O126" i="81"/>
  <c r="P126" i="81"/>
  <c r="Q126" i="81"/>
  <c r="R126" i="81"/>
  <c r="S126" i="81"/>
  <c r="T126" i="81"/>
  <c r="U126" i="81"/>
  <c r="V126" i="81"/>
  <c r="W126" i="81"/>
  <c r="X126" i="81"/>
  <c r="Y126" i="81"/>
  <c r="Z126" i="81"/>
  <c r="AA126" i="81"/>
  <c r="AB126" i="81"/>
  <c r="AC126" i="81"/>
  <c r="AB125" i="82" s="1"/>
  <c r="AD126" i="81"/>
  <c r="AE126" i="81"/>
  <c r="AF126" i="81"/>
  <c r="AE125" i="82" s="1"/>
  <c r="AG126" i="81"/>
  <c r="AH126" i="81"/>
  <c r="AI126" i="81"/>
  <c r="AJ126" i="81"/>
  <c r="AK126" i="81"/>
  <c r="AL126" i="81"/>
  <c r="AL125" i="82"/>
  <c r="AN126" i="81"/>
  <c r="AO126" i="81"/>
  <c r="AP126" i="81"/>
  <c r="AQ126" i="81"/>
  <c r="AP125" i="82" s="1"/>
  <c r="AR126" i="81"/>
  <c r="AS126" i="81"/>
  <c r="AT126" i="81"/>
  <c r="AS125" i="82" s="1"/>
  <c r="AU126" i="81"/>
  <c r="AV126" i="81"/>
  <c r="AW126" i="81"/>
  <c r="AX126" i="81"/>
  <c r="AW125" i="82" s="1"/>
  <c r="AY126" i="81"/>
  <c r="AZ126" i="81"/>
  <c r="BA126" i="81"/>
  <c r="AZ125" i="82" s="1"/>
  <c r="BB126" i="81"/>
  <c r="BC126" i="81"/>
  <c r="BD126" i="81"/>
  <c r="BH126" i="81"/>
  <c r="BI126" i="81"/>
  <c r="BJ126" i="81"/>
  <c r="BK126" i="81"/>
  <c r="BL126" i="81"/>
  <c r="BM126" i="81"/>
  <c r="BN126" i="81"/>
  <c r="BM125" i="82" s="1"/>
  <c r="BO126" i="81"/>
  <c r="BP126" i="81"/>
  <c r="BQ126" i="81"/>
  <c r="BR126" i="81"/>
  <c r="BS126" i="81"/>
  <c r="BT126" i="81"/>
  <c r="BU126" i="81"/>
  <c r="BV126" i="81"/>
  <c r="BW126" i="81"/>
  <c r="BX126" i="81"/>
  <c r="BY126" i="81"/>
  <c r="BZ126" i="81"/>
  <c r="CA126" i="81"/>
  <c r="CB126" i="81"/>
  <c r="D127" i="81"/>
  <c r="E127" i="81"/>
  <c r="F127" i="81"/>
  <c r="G127" i="81"/>
  <c r="H127" i="81"/>
  <c r="I127" i="81"/>
  <c r="J127" i="81"/>
  <c r="K127" i="81"/>
  <c r="L127" i="81"/>
  <c r="M127" i="81"/>
  <c r="N127" i="81"/>
  <c r="O127" i="81"/>
  <c r="P127" i="81"/>
  <c r="Q127" i="81"/>
  <c r="R127" i="81"/>
  <c r="S127" i="81"/>
  <c r="T127" i="81"/>
  <c r="U127" i="81"/>
  <c r="V127" i="81"/>
  <c r="W127" i="81"/>
  <c r="X127" i="81"/>
  <c r="Y127" i="81"/>
  <c r="Z127" i="81"/>
  <c r="AA127" i="81"/>
  <c r="Z126" i="82" s="1"/>
  <c r="AB127" i="81"/>
  <c r="AC127" i="81"/>
  <c r="AB126" i="82" s="1"/>
  <c r="AD127" i="81"/>
  <c r="AE127" i="81"/>
  <c r="AF127" i="81"/>
  <c r="AG127" i="81"/>
  <c r="AH127" i="81"/>
  <c r="AI127" i="81"/>
  <c r="AJ127" i="81"/>
  <c r="AK127" i="81"/>
  <c r="AL127" i="81"/>
  <c r="AN127" i="81"/>
  <c r="AO127" i="81"/>
  <c r="AP127" i="81"/>
  <c r="AQ127" i="81"/>
  <c r="AR127" i="81"/>
  <c r="AS127" i="81"/>
  <c r="AT127" i="81"/>
  <c r="AU127" i="81"/>
  <c r="AV127" i="81"/>
  <c r="AW127" i="81"/>
  <c r="AX127" i="81"/>
  <c r="AY127" i="81"/>
  <c r="AZ127" i="81"/>
  <c r="BA127" i="81"/>
  <c r="BB127" i="81"/>
  <c r="BC127" i="81"/>
  <c r="BD127" i="81"/>
  <c r="BH127" i="81"/>
  <c r="BI127" i="81"/>
  <c r="BJ127" i="81"/>
  <c r="BK127" i="81"/>
  <c r="BL127" i="81"/>
  <c r="BM127" i="81"/>
  <c r="BN127" i="81"/>
  <c r="BO127" i="81"/>
  <c r="BP127" i="81"/>
  <c r="BQ127" i="81"/>
  <c r="BR127" i="81"/>
  <c r="BS127" i="81"/>
  <c r="BT127" i="81"/>
  <c r="BU127" i="81"/>
  <c r="BV127" i="81"/>
  <c r="BW127" i="81"/>
  <c r="BX127" i="81"/>
  <c r="BY127" i="81"/>
  <c r="BZ127" i="81"/>
  <c r="CA127" i="81"/>
  <c r="CB127" i="81"/>
  <c r="D128" i="81"/>
  <c r="E128" i="81"/>
  <c r="F128" i="81"/>
  <c r="G128" i="81"/>
  <c r="H128" i="81"/>
  <c r="I128" i="81"/>
  <c r="J128" i="81"/>
  <c r="K128" i="81"/>
  <c r="L128" i="81"/>
  <c r="M128" i="81"/>
  <c r="N128" i="81"/>
  <c r="O128" i="81"/>
  <c r="P128" i="81"/>
  <c r="Q128" i="81"/>
  <c r="R128" i="81"/>
  <c r="S128" i="81"/>
  <c r="T128" i="81"/>
  <c r="U128" i="81"/>
  <c r="V128" i="81"/>
  <c r="W128" i="81"/>
  <c r="X128" i="81"/>
  <c r="Y128" i="81"/>
  <c r="Z128" i="81"/>
  <c r="AA128" i="81"/>
  <c r="AB128" i="81"/>
  <c r="AC128" i="81"/>
  <c r="AD128" i="81"/>
  <c r="AE128" i="81"/>
  <c r="AF128" i="81"/>
  <c r="AG128" i="81"/>
  <c r="AH128" i="81"/>
  <c r="AI128" i="81"/>
  <c r="AJ128" i="81"/>
  <c r="AK128" i="81"/>
  <c r="AL128" i="81"/>
  <c r="AN128" i="81"/>
  <c r="AO128" i="81"/>
  <c r="AP128" i="81"/>
  <c r="AQ128" i="81"/>
  <c r="AR128" i="81"/>
  <c r="AS128" i="81"/>
  <c r="AT128" i="81"/>
  <c r="AU128" i="81"/>
  <c r="AV128" i="81"/>
  <c r="AW128" i="81"/>
  <c r="AX128" i="81"/>
  <c r="AY128" i="81"/>
  <c r="AZ128" i="81"/>
  <c r="BA128" i="81"/>
  <c r="BB128" i="81"/>
  <c r="BC128" i="81"/>
  <c r="BD128" i="81"/>
  <c r="BH128" i="81"/>
  <c r="BI128" i="81"/>
  <c r="BJ128" i="81"/>
  <c r="BK128" i="81"/>
  <c r="BL128" i="81"/>
  <c r="BM128" i="81"/>
  <c r="BN128" i="81"/>
  <c r="BO128" i="81"/>
  <c r="BP128" i="81"/>
  <c r="BQ128" i="81"/>
  <c r="BR128" i="81"/>
  <c r="BS128" i="81"/>
  <c r="BT128" i="81"/>
  <c r="BU128" i="81"/>
  <c r="BV128" i="81"/>
  <c r="BW128" i="81"/>
  <c r="BX128" i="81"/>
  <c r="BY128" i="81"/>
  <c r="BZ128" i="81"/>
  <c r="CA128" i="81"/>
  <c r="CB128" i="81"/>
  <c r="D129" i="81"/>
  <c r="E129" i="81"/>
  <c r="F129" i="81"/>
  <c r="G129" i="81"/>
  <c r="H129" i="81"/>
  <c r="I129" i="81"/>
  <c r="J129" i="81"/>
  <c r="K129" i="81"/>
  <c r="L129" i="81"/>
  <c r="M129" i="81"/>
  <c r="N129" i="81"/>
  <c r="O129" i="81"/>
  <c r="P129" i="81"/>
  <c r="Q129" i="81"/>
  <c r="R129" i="81"/>
  <c r="S129" i="81"/>
  <c r="T129" i="81"/>
  <c r="U129" i="81"/>
  <c r="V129" i="81"/>
  <c r="W129" i="81"/>
  <c r="X129" i="81"/>
  <c r="Y129" i="81"/>
  <c r="Z129" i="81"/>
  <c r="AA129" i="81"/>
  <c r="AB129" i="81"/>
  <c r="AC129" i="81"/>
  <c r="AD129" i="81"/>
  <c r="AE129" i="81"/>
  <c r="AF129" i="81"/>
  <c r="AG129" i="81"/>
  <c r="AH129" i="81"/>
  <c r="AI129" i="81"/>
  <c r="AJ129" i="81"/>
  <c r="AK129" i="81"/>
  <c r="AL129" i="81"/>
  <c r="AN129" i="81"/>
  <c r="AO129" i="81"/>
  <c r="AP129" i="81"/>
  <c r="AQ129" i="81"/>
  <c r="AR129" i="81"/>
  <c r="AS129" i="81"/>
  <c r="AT129" i="81"/>
  <c r="AU129" i="81"/>
  <c r="AV129" i="81"/>
  <c r="AW129" i="81"/>
  <c r="AX129" i="81"/>
  <c r="AY129" i="81"/>
  <c r="AZ129" i="81"/>
  <c r="AY128" i="82" s="1"/>
  <c r="BA129" i="81"/>
  <c r="BB129" i="81"/>
  <c r="BC129" i="81"/>
  <c r="BD129" i="81"/>
  <c r="BH129" i="81"/>
  <c r="BI129" i="81"/>
  <c r="BJ129" i="81"/>
  <c r="BK129" i="81"/>
  <c r="BL129" i="81"/>
  <c r="BM129" i="81"/>
  <c r="BN129" i="81"/>
  <c r="BO129" i="81"/>
  <c r="BP129" i="81"/>
  <c r="BQ129" i="81"/>
  <c r="BR129" i="81"/>
  <c r="BS129" i="81"/>
  <c r="BT129" i="81"/>
  <c r="BU129" i="81"/>
  <c r="BV129" i="81"/>
  <c r="BU128" i="82" s="1"/>
  <c r="BW129" i="81"/>
  <c r="BX129" i="81"/>
  <c r="BY129" i="81"/>
  <c r="BZ129" i="81"/>
  <c r="CA129" i="81"/>
  <c r="CB129" i="81"/>
  <c r="D130" i="81"/>
  <c r="E130" i="81"/>
  <c r="F130" i="81"/>
  <c r="G130" i="81"/>
  <c r="H130" i="81"/>
  <c r="I130" i="81"/>
  <c r="J130" i="81"/>
  <c r="K130" i="81"/>
  <c r="L130" i="81"/>
  <c r="M130" i="81"/>
  <c r="N130" i="81"/>
  <c r="O130" i="81"/>
  <c r="P130" i="81"/>
  <c r="Q130" i="81"/>
  <c r="R130" i="81"/>
  <c r="S130" i="81"/>
  <c r="T130" i="81"/>
  <c r="U130" i="81"/>
  <c r="V130" i="81"/>
  <c r="W130" i="81"/>
  <c r="X130" i="81"/>
  <c r="Y130" i="81"/>
  <c r="Z130" i="81"/>
  <c r="AA130" i="81"/>
  <c r="Z129" i="82" s="1"/>
  <c r="AB130" i="81"/>
  <c r="AC130" i="81"/>
  <c r="AB129" i="82" s="1"/>
  <c r="AD130" i="81"/>
  <c r="AE130" i="81"/>
  <c r="AF130" i="81"/>
  <c r="AG130" i="81"/>
  <c r="AH130" i="81"/>
  <c r="AI130" i="81"/>
  <c r="AJ130" i="81"/>
  <c r="AK130" i="81"/>
  <c r="AL130" i="81"/>
  <c r="AN130" i="81"/>
  <c r="AO130" i="81"/>
  <c r="AP130" i="81"/>
  <c r="AQ130" i="81"/>
  <c r="AR130" i="81"/>
  <c r="AS130" i="81"/>
  <c r="AT130" i="81"/>
  <c r="AU130" i="81"/>
  <c r="AV130" i="81"/>
  <c r="AW130" i="81"/>
  <c r="AX130" i="81"/>
  <c r="AW129" i="82" s="1"/>
  <c r="AY130" i="81"/>
  <c r="AZ130" i="81"/>
  <c r="BA130" i="81"/>
  <c r="BB130" i="81"/>
  <c r="BC130" i="81"/>
  <c r="BD130" i="81"/>
  <c r="BH130" i="81"/>
  <c r="BI130" i="81"/>
  <c r="BJ130" i="81"/>
  <c r="BK130" i="81"/>
  <c r="BL130" i="81"/>
  <c r="BM130" i="81"/>
  <c r="BN130" i="81"/>
  <c r="BO130" i="81"/>
  <c r="BP130" i="81"/>
  <c r="BQ130" i="81"/>
  <c r="BR130" i="81"/>
  <c r="BS130" i="81"/>
  <c r="BT130" i="81"/>
  <c r="BU130" i="81"/>
  <c r="BV130" i="81"/>
  <c r="BW130" i="81"/>
  <c r="BV129" i="82" s="1"/>
  <c r="BX130" i="81"/>
  <c r="BY130" i="81"/>
  <c r="BZ130" i="81"/>
  <c r="CA130" i="81"/>
  <c r="CB130" i="81"/>
  <c r="D131" i="81"/>
  <c r="E131" i="81"/>
  <c r="F131" i="81"/>
  <c r="G131" i="81"/>
  <c r="H131" i="81"/>
  <c r="I131" i="81"/>
  <c r="J131" i="81"/>
  <c r="K131" i="81"/>
  <c r="L131" i="81"/>
  <c r="M131" i="81"/>
  <c r="N131" i="81"/>
  <c r="O131" i="81"/>
  <c r="P131" i="81"/>
  <c r="Q131" i="81"/>
  <c r="R131" i="81"/>
  <c r="S131" i="81"/>
  <c r="T131" i="81"/>
  <c r="U131" i="81"/>
  <c r="V131" i="81"/>
  <c r="W131" i="81"/>
  <c r="X131" i="81"/>
  <c r="Y131" i="81"/>
  <c r="Z131" i="81"/>
  <c r="AA131" i="81"/>
  <c r="AB131" i="81"/>
  <c r="AC131" i="81"/>
  <c r="AB130" i="82" s="1"/>
  <c r="AD131" i="81"/>
  <c r="AE131" i="81"/>
  <c r="AF131" i="81"/>
  <c r="AG131" i="81"/>
  <c r="AH131" i="81"/>
  <c r="AI131" i="81"/>
  <c r="AJ131" i="81"/>
  <c r="AK131" i="81"/>
  <c r="AL131" i="81"/>
  <c r="AL130" i="82"/>
  <c r="AN131" i="81"/>
  <c r="AO131" i="81"/>
  <c r="AP131" i="81"/>
  <c r="AQ131" i="81"/>
  <c r="AP130" i="82" s="1"/>
  <c r="AR131" i="81"/>
  <c r="AS131" i="81"/>
  <c r="AT131" i="81"/>
  <c r="AS130" i="82" s="1"/>
  <c r="AU131" i="81"/>
  <c r="AV131" i="81"/>
  <c r="AW131" i="81"/>
  <c r="AX131" i="81"/>
  <c r="AW130" i="82" s="1"/>
  <c r="AY131" i="81"/>
  <c r="AZ131" i="81"/>
  <c r="BA131" i="81"/>
  <c r="BB131" i="81"/>
  <c r="BC131" i="81"/>
  <c r="BD131" i="81"/>
  <c r="BH131" i="81"/>
  <c r="BI131" i="81"/>
  <c r="BJ131" i="81"/>
  <c r="BK131" i="81"/>
  <c r="BL131" i="81"/>
  <c r="BM131" i="81"/>
  <c r="BN131" i="81"/>
  <c r="BM130" i="82" s="1"/>
  <c r="BO131" i="81"/>
  <c r="BP131" i="81"/>
  <c r="BQ131" i="81"/>
  <c r="BR131" i="81"/>
  <c r="BS131" i="81"/>
  <c r="BT131" i="81"/>
  <c r="BU131" i="81"/>
  <c r="BV131" i="81"/>
  <c r="BW131" i="81"/>
  <c r="BX131" i="81"/>
  <c r="BY131" i="81"/>
  <c r="BZ131" i="81"/>
  <c r="CA131" i="81"/>
  <c r="CB131" i="81"/>
  <c r="D132" i="81"/>
  <c r="E132" i="81"/>
  <c r="F132" i="81"/>
  <c r="G132" i="81"/>
  <c r="H132" i="81"/>
  <c r="I132" i="81"/>
  <c r="J132" i="81"/>
  <c r="K132" i="81"/>
  <c r="L132" i="81"/>
  <c r="M132" i="81"/>
  <c r="N132" i="81"/>
  <c r="O132" i="81"/>
  <c r="P132" i="81"/>
  <c r="Q132" i="81"/>
  <c r="R132" i="81"/>
  <c r="S132" i="81"/>
  <c r="T132" i="81"/>
  <c r="U132" i="81"/>
  <c r="V132" i="81"/>
  <c r="W132" i="81"/>
  <c r="X132" i="81"/>
  <c r="Y132" i="81"/>
  <c r="Z132" i="81"/>
  <c r="AA132" i="81"/>
  <c r="Z131" i="82" s="1"/>
  <c r="AB132" i="81"/>
  <c r="AC132" i="81"/>
  <c r="AD132" i="81"/>
  <c r="AE132" i="81"/>
  <c r="AF132" i="81"/>
  <c r="AE131" i="82" s="1"/>
  <c r="AG132" i="81"/>
  <c r="AH132" i="81"/>
  <c r="AI132" i="81"/>
  <c r="AJ132" i="81"/>
  <c r="AK132" i="81"/>
  <c r="AL132" i="81"/>
  <c r="AL131" i="82"/>
  <c r="AN132" i="81"/>
  <c r="AO132" i="81"/>
  <c r="AP132" i="81"/>
  <c r="AQ132" i="81"/>
  <c r="AP131" i="82" s="1"/>
  <c r="AR132" i="81"/>
  <c r="AS132" i="81"/>
  <c r="AT132" i="81"/>
  <c r="AU132" i="81"/>
  <c r="AV132" i="81"/>
  <c r="AW132" i="81"/>
  <c r="AX132" i="81"/>
  <c r="AY132" i="81"/>
  <c r="AZ132" i="81"/>
  <c r="BA132" i="81"/>
  <c r="AZ131" i="82" s="1"/>
  <c r="BB132" i="81"/>
  <c r="BC132" i="81"/>
  <c r="BD132" i="81"/>
  <c r="BH132" i="81"/>
  <c r="BI132" i="81"/>
  <c r="BJ132" i="81"/>
  <c r="BI131" i="82" s="1"/>
  <c r="BK132" i="81"/>
  <c r="BL132" i="81"/>
  <c r="BM132" i="81"/>
  <c r="BN132" i="81"/>
  <c r="BO132" i="81"/>
  <c r="BP132" i="81"/>
  <c r="BQ132" i="81"/>
  <c r="BR132" i="81"/>
  <c r="BS132" i="81"/>
  <c r="BT132" i="81"/>
  <c r="BU132" i="81"/>
  <c r="BV132" i="81"/>
  <c r="BW132" i="81"/>
  <c r="BX132" i="81"/>
  <c r="BY132" i="81"/>
  <c r="BZ132" i="81"/>
  <c r="CA132" i="81"/>
  <c r="CB132" i="81"/>
  <c r="D133" i="81"/>
  <c r="E133" i="81"/>
  <c r="F133" i="81"/>
  <c r="G133" i="81"/>
  <c r="H133" i="81"/>
  <c r="I133" i="81"/>
  <c r="J133" i="81"/>
  <c r="K133" i="81"/>
  <c r="L133" i="81"/>
  <c r="M133" i="81"/>
  <c r="N133" i="81"/>
  <c r="O133" i="81"/>
  <c r="P133" i="81"/>
  <c r="Q133" i="81"/>
  <c r="R133" i="81"/>
  <c r="S133" i="81"/>
  <c r="T133" i="81"/>
  <c r="U133" i="81"/>
  <c r="V133" i="81"/>
  <c r="W133" i="81"/>
  <c r="X133" i="81"/>
  <c r="Y133" i="81"/>
  <c r="Z133" i="81"/>
  <c r="AA133" i="81"/>
  <c r="AB133" i="81"/>
  <c r="AC133" i="81"/>
  <c r="AD133" i="81"/>
  <c r="AE133" i="81"/>
  <c r="AF133" i="81"/>
  <c r="AG133" i="81"/>
  <c r="AH133" i="81"/>
  <c r="AI133" i="81"/>
  <c r="AJ133" i="81"/>
  <c r="AK133" i="81"/>
  <c r="AL133" i="81"/>
  <c r="AN133" i="81"/>
  <c r="AO133" i="81"/>
  <c r="AP133" i="81"/>
  <c r="AQ133" i="81"/>
  <c r="AR133" i="81"/>
  <c r="AS133" i="81"/>
  <c r="AT133" i="81"/>
  <c r="AU133" i="81"/>
  <c r="AV133" i="81"/>
  <c r="AW133" i="81"/>
  <c r="AX133" i="81"/>
  <c r="AY133" i="81"/>
  <c r="AZ133" i="81"/>
  <c r="BA133" i="81"/>
  <c r="BB133" i="81"/>
  <c r="BC133" i="81"/>
  <c r="BD133" i="81"/>
  <c r="BH133" i="81"/>
  <c r="BI133" i="81"/>
  <c r="BJ133" i="81"/>
  <c r="BK133" i="81"/>
  <c r="BL133" i="81"/>
  <c r="BM133" i="81"/>
  <c r="BN133" i="81"/>
  <c r="BO133" i="81"/>
  <c r="BP133" i="81"/>
  <c r="BQ133" i="81"/>
  <c r="BR133" i="81"/>
  <c r="BS133" i="81"/>
  <c r="BT133" i="81"/>
  <c r="BU133" i="81"/>
  <c r="BV133" i="81"/>
  <c r="BW133" i="81"/>
  <c r="BX133" i="81"/>
  <c r="BY133" i="81"/>
  <c r="BZ133" i="81"/>
  <c r="CA133" i="81"/>
  <c r="CB133" i="81"/>
  <c r="D134" i="81"/>
  <c r="E134" i="81"/>
  <c r="F134" i="81"/>
  <c r="G134" i="81"/>
  <c r="H134" i="81"/>
  <c r="I134" i="81"/>
  <c r="J134" i="81"/>
  <c r="K134" i="81"/>
  <c r="L134" i="81"/>
  <c r="M134" i="81"/>
  <c r="N134" i="81"/>
  <c r="O134" i="81"/>
  <c r="P134" i="81"/>
  <c r="Q134" i="81"/>
  <c r="R134" i="81"/>
  <c r="S134" i="81"/>
  <c r="T134" i="81"/>
  <c r="U134" i="81"/>
  <c r="V134" i="81"/>
  <c r="W134" i="81"/>
  <c r="X134" i="81"/>
  <c r="Y134" i="81"/>
  <c r="Z134" i="81"/>
  <c r="AA134" i="81"/>
  <c r="Z133" i="82" s="1"/>
  <c r="AB134" i="81"/>
  <c r="AC134" i="81"/>
  <c r="AB133" i="82" s="1"/>
  <c r="AD134" i="81"/>
  <c r="AE134" i="81"/>
  <c r="AF134" i="81"/>
  <c r="AE133" i="82" s="1"/>
  <c r="AG134" i="81"/>
  <c r="AH134" i="81"/>
  <c r="AI134" i="81"/>
  <c r="AJ134" i="81"/>
  <c r="AK134" i="81"/>
  <c r="AL134" i="81"/>
  <c r="AL133" i="82"/>
  <c r="AN134" i="81"/>
  <c r="AO134" i="81"/>
  <c r="AP134" i="81"/>
  <c r="AQ134" i="81"/>
  <c r="AR134" i="81"/>
  <c r="AS134" i="81"/>
  <c r="AT134" i="81"/>
  <c r="AU134" i="81"/>
  <c r="AV134" i="81"/>
  <c r="AU133" i="82" s="1"/>
  <c r="AW134" i="81"/>
  <c r="AX134" i="81"/>
  <c r="AW133" i="82" s="1"/>
  <c r="AY134" i="81"/>
  <c r="AZ134" i="81"/>
  <c r="AY133" i="82" s="1"/>
  <c r="BA134" i="81"/>
  <c r="AZ133" i="82" s="1"/>
  <c r="BB134" i="81"/>
  <c r="BC134" i="81"/>
  <c r="BD134" i="81"/>
  <c r="BH134" i="81"/>
  <c r="BI134" i="81"/>
  <c r="BJ134" i="81"/>
  <c r="BK134" i="81"/>
  <c r="BL134" i="81"/>
  <c r="BK133" i="82" s="1"/>
  <c r="BM134" i="81"/>
  <c r="BN134" i="81"/>
  <c r="BO134" i="81"/>
  <c r="BN133" i="82" s="1"/>
  <c r="BP134" i="81"/>
  <c r="BQ134" i="81"/>
  <c r="BR134" i="81"/>
  <c r="BS134" i="81"/>
  <c r="BT134" i="81"/>
  <c r="BU134" i="81"/>
  <c r="BV134" i="81"/>
  <c r="BW134" i="81"/>
  <c r="BX134" i="81"/>
  <c r="BY134" i="81"/>
  <c r="BX133" i="82" s="1"/>
  <c r="BZ134" i="81"/>
  <c r="CA134" i="81"/>
  <c r="CB134" i="81"/>
  <c r="D135" i="81"/>
  <c r="E135" i="81"/>
  <c r="F135" i="81"/>
  <c r="G135" i="81"/>
  <c r="H135" i="81"/>
  <c r="I135" i="81"/>
  <c r="J135" i="81"/>
  <c r="K135" i="81"/>
  <c r="L135" i="81"/>
  <c r="M135" i="81"/>
  <c r="N135" i="81"/>
  <c r="O135" i="81"/>
  <c r="P135" i="81"/>
  <c r="Q135" i="81"/>
  <c r="R135" i="81"/>
  <c r="S135" i="81"/>
  <c r="T135" i="81"/>
  <c r="U135" i="81"/>
  <c r="V135" i="81"/>
  <c r="W135" i="81"/>
  <c r="X135" i="81"/>
  <c r="Y135" i="81"/>
  <c r="Z135" i="81"/>
  <c r="AA135" i="81"/>
  <c r="AB135" i="81"/>
  <c r="AC135" i="81"/>
  <c r="AB134" i="82" s="1"/>
  <c r="AD135" i="81"/>
  <c r="AE135" i="81"/>
  <c r="AF135" i="81"/>
  <c r="AG135" i="81"/>
  <c r="AH135" i="81"/>
  <c r="AI135" i="81"/>
  <c r="AJ135" i="81"/>
  <c r="AK135" i="81"/>
  <c r="AL135" i="81"/>
  <c r="AN135" i="81"/>
  <c r="AO135" i="81"/>
  <c r="AP135" i="81"/>
  <c r="AQ135" i="81"/>
  <c r="AR135" i="81"/>
  <c r="AS135" i="81"/>
  <c r="AT135" i="81"/>
  <c r="AU135" i="81"/>
  <c r="AV135" i="81"/>
  <c r="AU134" i="82" s="1"/>
  <c r="AW135" i="81"/>
  <c r="AX135" i="81"/>
  <c r="AW134" i="82" s="1"/>
  <c r="AY135" i="81"/>
  <c r="AX134" i="82" s="1"/>
  <c r="AZ135" i="81"/>
  <c r="AY134" i="82" s="1"/>
  <c r="BA135" i="81"/>
  <c r="BB135" i="81"/>
  <c r="BC135" i="81"/>
  <c r="BD135" i="81"/>
  <c r="BH135" i="81"/>
  <c r="BI135" i="81"/>
  <c r="BJ135" i="81"/>
  <c r="BK135" i="81"/>
  <c r="BL135" i="81"/>
  <c r="BK134" i="82" s="1"/>
  <c r="BM135" i="81"/>
  <c r="BN135" i="81"/>
  <c r="BO135" i="81"/>
  <c r="BP135" i="81"/>
  <c r="BQ135" i="81"/>
  <c r="BR135" i="81"/>
  <c r="BS135" i="81"/>
  <c r="BT135" i="81"/>
  <c r="BS134" i="82" s="1"/>
  <c r="BU135" i="81"/>
  <c r="BV135" i="81"/>
  <c r="BW135" i="81"/>
  <c r="BX135" i="81"/>
  <c r="BW134" i="82" s="1"/>
  <c r="BY135" i="81"/>
  <c r="BZ135" i="81"/>
  <c r="CA135" i="81"/>
  <c r="CB135" i="81"/>
  <c r="D136" i="81"/>
  <c r="E136" i="81"/>
  <c r="F136" i="81"/>
  <c r="G136" i="81"/>
  <c r="H136" i="81"/>
  <c r="I136" i="81"/>
  <c r="J136" i="81"/>
  <c r="K136" i="81"/>
  <c r="L136" i="81"/>
  <c r="M136" i="81"/>
  <c r="N136" i="81"/>
  <c r="O136" i="81"/>
  <c r="P136" i="81"/>
  <c r="Q136" i="81"/>
  <c r="R136" i="81"/>
  <c r="S136" i="81"/>
  <c r="T136" i="81"/>
  <c r="U136" i="81"/>
  <c r="V136" i="81"/>
  <c r="W136" i="81"/>
  <c r="X136" i="81"/>
  <c r="Y136" i="81"/>
  <c r="Z136" i="81"/>
  <c r="AA136" i="81"/>
  <c r="AB136" i="81"/>
  <c r="AC136" i="81"/>
  <c r="AB135" i="82" s="1"/>
  <c r="AD136" i="81"/>
  <c r="AE136" i="81"/>
  <c r="AF136" i="81"/>
  <c r="AG136" i="81"/>
  <c r="AH136" i="81"/>
  <c r="AI136" i="81"/>
  <c r="AJ136" i="81"/>
  <c r="AK136" i="81"/>
  <c r="AL136" i="81"/>
  <c r="AL135" i="82"/>
  <c r="AN136" i="81"/>
  <c r="AO136" i="81"/>
  <c r="AP136" i="81"/>
  <c r="AQ136" i="81"/>
  <c r="AR136" i="81"/>
  <c r="AS136" i="81"/>
  <c r="AT136" i="81"/>
  <c r="AU136" i="81"/>
  <c r="AV136" i="81"/>
  <c r="AW136" i="81"/>
  <c r="AX136" i="81"/>
  <c r="AY136" i="81"/>
  <c r="AZ136" i="81"/>
  <c r="BA136" i="81"/>
  <c r="BB136" i="81"/>
  <c r="BC136" i="81"/>
  <c r="BD136" i="81"/>
  <c r="BH136" i="81"/>
  <c r="BI136" i="81"/>
  <c r="BJ136" i="81"/>
  <c r="BK136" i="81"/>
  <c r="BL136" i="81"/>
  <c r="BM136" i="81"/>
  <c r="BN136" i="81"/>
  <c r="BO136" i="81"/>
  <c r="BP136" i="81"/>
  <c r="BQ136" i="81"/>
  <c r="BR136" i="81"/>
  <c r="BS136" i="81"/>
  <c r="BT136" i="81"/>
  <c r="BU136" i="81"/>
  <c r="BV136" i="81"/>
  <c r="BW136" i="81"/>
  <c r="BX136" i="81"/>
  <c r="BY136" i="81"/>
  <c r="BZ136" i="81"/>
  <c r="CA136" i="81"/>
  <c r="CB136" i="81"/>
  <c r="D137" i="81"/>
  <c r="E137" i="81"/>
  <c r="F137" i="81"/>
  <c r="G137" i="81"/>
  <c r="H137" i="81"/>
  <c r="I137" i="81"/>
  <c r="J137" i="81"/>
  <c r="K137" i="81"/>
  <c r="L137" i="81"/>
  <c r="M137" i="81"/>
  <c r="N137" i="81"/>
  <c r="O137" i="81"/>
  <c r="P137" i="81"/>
  <c r="Q137" i="81"/>
  <c r="R137" i="81"/>
  <c r="S137" i="81"/>
  <c r="T137" i="81"/>
  <c r="U137" i="81"/>
  <c r="V137" i="81"/>
  <c r="W137" i="81"/>
  <c r="X137" i="81"/>
  <c r="Y137" i="81"/>
  <c r="Z137" i="81"/>
  <c r="AA137" i="81"/>
  <c r="Z136" i="82" s="1"/>
  <c r="AB137" i="81"/>
  <c r="AC137" i="81"/>
  <c r="AB136" i="82" s="1"/>
  <c r="AD137" i="81"/>
  <c r="AE137" i="81"/>
  <c r="AF137" i="81"/>
  <c r="AE136" i="82" s="1"/>
  <c r="AG137" i="81"/>
  <c r="AH137" i="81"/>
  <c r="AI137" i="81"/>
  <c r="AJ137" i="81"/>
  <c r="AK137" i="81"/>
  <c r="AL137" i="81"/>
  <c r="AN137" i="81"/>
  <c r="AO137" i="81"/>
  <c r="AP137" i="81"/>
  <c r="AQ137" i="81"/>
  <c r="AR137" i="81"/>
  <c r="AS137" i="81"/>
  <c r="AT137" i="81"/>
  <c r="AU137" i="81"/>
  <c r="AV137" i="81"/>
  <c r="AW137" i="81"/>
  <c r="AX137" i="81"/>
  <c r="AY137" i="81"/>
  <c r="AZ137" i="81"/>
  <c r="BA137" i="81"/>
  <c r="BB137" i="81"/>
  <c r="BC137" i="81"/>
  <c r="BD137" i="81"/>
  <c r="BH137" i="81"/>
  <c r="BI137" i="81"/>
  <c r="BJ137" i="81"/>
  <c r="BK137" i="81"/>
  <c r="BL137" i="81"/>
  <c r="BM137" i="81"/>
  <c r="BN137" i="81"/>
  <c r="BO137" i="81"/>
  <c r="BP137" i="81"/>
  <c r="BQ137" i="81"/>
  <c r="BR137" i="81"/>
  <c r="BS137" i="81"/>
  <c r="BT137" i="81"/>
  <c r="BS136" i="82" s="1"/>
  <c r="BU137" i="81"/>
  <c r="BV137" i="81"/>
  <c r="BU136" i="82" s="1"/>
  <c r="BW137" i="81"/>
  <c r="BX137" i="81"/>
  <c r="BY137" i="81"/>
  <c r="BZ137" i="81"/>
  <c r="CA137" i="81"/>
  <c r="CB137" i="81"/>
  <c r="D138" i="81"/>
  <c r="E138" i="81"/>
  <c r="F138" i="81"/>
  <c r="G138" i="81"/>
  <c r="H138" i="81"/>
  <c r="I138" i="81"/>
  <c r="J138" i="81"/>
  <c r="K138" i="81"/>
  <c r="L138" i="81"/>
  <c r="M138" i="81"/>
  <c r="N138" i="81"/>
  <c r="O138" i="81"/>
  <c r="P138" i="81"/>
  <c r="Q138" i="81"/>
  <c r="R138" i="81"/>
  <c r="S138" i="81"/>
  <c r="T138" i="81"/>
  <c r="U138" i="81"/>
  <c r="V138" i="81"/>
  <c r="W138" i="81"/>
  <c r="X138" i="81"/>
  <c r="Y138" i="81"/>
  <c r="Z138" i="81"/>
  <c r="AA138" i="81"/>
  <c r="Z137" i="82" s="1"/>
  <c r="AB138" i="81"/>
  <c r="AC138" i="81"/>
  <c r="AD138" i="81"/>
  <c r="AE138" i="81"/>
  <c r="AF138" i="81"/>
  <c r="AG138" i="81"/>
  <c r="AH138" i="81"/>
  <c r="AI138" i="81"/>
  <c r="AJ138" i="81"/>
  <c r="AK138" i="81"/>
  <c r="AL138" i="81"/>
  <c r="AN138" i="81"/>
  <c r="AO138" i="81"/>
  <c r="AP138" i="81"/>
  <c r="AQ138" i="81"/>
  <c r="AR138" i="81"/>
  <c r="AS138" i="81"/>
  <c r="AT138" i="81"/>
  <c r="AU138" i="81"/>
  <c r="AV138" i="81"/>
  <c r="AW138" i="81"/>
  <c r="AX138" i="81"/>
  <c r="AY138" i="81"/>
  <c r="AZ138" i="81"/>
  <c r="BA138" i="81"/>
  <c r="BB138" i="81"/>
  <c r="BC138" i="81"/>
  <c r="BD138" i="81"/>
  <c r="BH138" i="81"/>
  <c r="BI138" i="81"/>
  <c r="BJ138" i="81"/>
  <c r="BK138" i="81"/>
  <c r="BL138" i="81"/>
  <c r="BM138" i="81"/>
  <c r="BN138" i="81"/>
  <c r="BO138" i="81"/>
  <c r="BP138" i="81"/>
  <c r="BQ138" i="81"/>
  <c r="BR138" i="81"/>
  <c r="BS138" i="81"/>
  <c r="BT138" i="81"/>
  <c r="BU138" i="81"/>
  <c r="BV138" i="81"/>
  <c r="BW138" i="81"/>
  <c r="BX138" i="81"/>
  <c r="BY138" i="81"/>
  <c r="BZ138" i="81"/>
  <c r="CA138" i="81"/>
  <c r="CB138" i="81"/>
  <c r="D139" i="81"/>
  <c r="E139" i="81"/>
  <c r="F139" i="81"/>
  <c r="G139" i="81"/>
  <c r="H139" i="81"/>
  <c r="I139" i="81"/>
  <c r="J139" i="81"/>
  <c r="K139" i="81"/>
  <c r="L139" i="81"/>
  <c r="M139" i="81"/>
  <c r="N139" i="81"/>
  <c r="O139" i="81"/>
  <c r="P139" i="81"/>
  <c r="Q139" i="81"/>
  <c r="R139" i="81"/>
  <c r="S139" i="81"/>
  <c r="T139" i="81"/>
  <c r="U139" i="81"/>
  <c r="V139" i="81"/>
  <c r="W139" i="81"/>
  <c r="X139" i="81"/>
  <c r="Y139" i="81"/>
  <c r="Z139" i="81"/>
  <c r="AA139" i="81"/>
  <c r="AB139" i="81"/>
  <c r="AC139" i="81"/>
  <c r="AB138" i="82" s="1"/>
  <c r="AD139" i="81"/>
  <c r="AE139" i="81"/>
  <c r="AF139" i="81"/>
  <c r="AG139" i="81"/>
  <c r="AH139" i="81"/>
  <c r="AI139" i="81"/>
  <c r="AJ139" i="81"/>
  <c r="AK139" i="81"/>
  <c r="AL139" i="81"/>
  <c r="AN139" i="81"/>
  <c r="AO139" i="81"/>
  <c r="AP139" i="81"/>
  <c r="AQ139" i="81"/>
  <c r="AR139" i="81"/>
  <c r="AS139" i="81"/>
  <c r="AT139" i="81"/>
  <c r="AU139" i="81"/>
  <c r="AV139" i="81"/>
  <c r="AW139" i="81"/>
  <c r="AX139" i="81"/>
  <c r="AY139" i="81"/>
  <c r="AZ139" i="81"/>
  <c r="BA139" i="81"/>
  <c r="BB139" i="81"/>
  <c r="BC139" i="81"/>
  <c r="BD139" i="81"/>
  <c r="BH139" i="81"/>
  <c r="BI139" i="81"/>
  <c r="BJ139" i="81"/>
  <c r="BK139" i="81"/>
  <c r="BL139" i="81"/>
  <c r="BM139" i="81"/>
  <c r="BN139" i="81"/>
  <c r="BO139" i="81"/>
  <c r="BP139" i="81"/>
  <c r="BQ139" i="81"/>
  <c r="BR139" i="81"/>
  <c r="BS139" i="81"/>
  <c r="BT139" i="81"/>
  <c r="BU139" i="81"/>
  <c r="BV139" i="81"/>
  <c r="BW139" i="81"/>
  <c r="BX139" i="81"/>
  <c r="BY139" i="81"/>
  <c r="BZ139" i="81"/>
  <c r="CA139" i="81"/>
  <c r="CB139" i="81"/>
  <c r="D140" i="81"/>
  <c r="E140" i="81"/>
  <c r="F140" i="81"/>
  <c r="G140" i="81"/>
  <c r="H140" i="81"/>
  <c r="I140" i="81"/>
  <c r="J140" i="81"/>
  <c r="K140" i="81"/>
  <c r="L140" i="81"/>
  <c r="M140" i="81"/>
  <c r="N140" i="81"/>
  <c r="O140" i="81"/>
  <c r="P140" i="81"/>
  <c r="Q140" i="81"/>
  <c r="R140" i="81"/>
  <c r="S140" i="81"/>
  <c r="T140" i="81"/>
  <c r="U140" i="81"/>
  <c r="V140" i="81"/>
  <c r="W140" i="81"/>
  <c r="X140" i="81"/>
  <c r="Y140" i="81"/>
  <c r="Z140" i="81"/>
  <c r="AA140" i="81"/>
  <c r="AB140" i="81"/>
  <c r="AC140" i="81"/>
  <c r="AD140" i="81"/>
  <c r="AE140" i="81"/>
  <c r="AF140" i="81"/>
  <c r="AG140" i="81"/>
  <c r="AH140" i="81"/>
  <c r="AI140" i="81"/>
  <c r="AJ140" i="81"/>
  <c r="AK140" i="81"/>
  <c r="AL140" i="81"/>
  <c r="AN140" i="81"/>
  <c r="AO140" i="81"/>
  <c r="AP140" i="81"/>
  <c r="AQ140" i="81"/>
  <c r="AR140" i="81"/>
  <c r="AS140" i="81"/>
  <c r="AT140" i="81"/>
  <c r="AU140" i="81"/>
  <c r="AV140" i="81"/>
  <c r="AW140" i="81"/>
  <c r="AX140" i="81"/>
  <c r="AY140" i="81"/>
  <c r="AZ140" i="81"/>
  <c r="BA140" i="81"/>
  <c r="BB140" i="81"/>
  <c r="BC140" i="81"/>
  <c r="BD140" i="81"/>
  <c r="BH140" i="81"/>
  <c r="BI140" i="81"/>
  <c r="BJ140" i="81"/>
  <c r="BK140" i="81"/>
  <c r="BL140" i="81"/>
  <c r="BM140" i="81"/>
  <c r="BN140" i="81"/>
  <c r="BO140" i="81"/>
  <c r="BP140" i="81"/>
  <c r="BQ140" i="81"/>
  <c r="BR140" i="81"/>
  <c r="BS140" i="81"/>
  <c r="BT140" i="81"/>
  <c r="BS139" i="82" s="1"/>
  <c r="BU140" i="81"/>
  <c r="BV140" i="81"/>
  <c r="BW140" i="81"/>
  <c r="BX140" i="81"/>
  <c r="BY140" i="81"/>
  <c r="BZ140" i="81"/>
  <c r="CA140" i="81"/>
  <c r="CB140" i="81"/>
  <c r="D141" i="81"/>
  <c r="E141" i="81"/>
  <c r="F141" i="81"/>
  <c r="G141" i="81"/>
  <c r="H141" i="81"/>
  <c r="I141" i="81"/>
  <c r="J141" i="81"/>
  <c r="K141" i="81"/>
  <c r="L141" i="81"/>
  <c r="M141" i="81"/>
  <c r="N141" i="81"/>
  <c r="O141" i="81"/>
  <c r="P141" i="81"/>
  <c r="Q141" i="81"/>
  <c r="R141" i="81"/>
  <c r="S141" i="81"/>
  <c r="T141" i="81"/>
  <c r="U141" i="81"/>
  <c r="V141" i="81"/>
  <c r="W141" i="81"/>
  <c r="X141" i="81"/>
  <c r="Y141" i="81"/>
  <c r="Z141" i="81"/>
  <c r="AA141" i="81"/>
  <c r="AB141" i="81"/>
  <c r="AC141" i="81"/>
  <c r="AB140" i="82" s="1"/>
  <c r="AD141" i="81"/>
  <c r="AE141" i="81"/>
  <c r="AF141" i="81"/>
  <c r="AG141" i="81"/>
  <c r="AH141" i="81"/>
  <c r="AI141" i="81"/>
  <c r="AJ141" i="81"/>
  <c r="AK141" i="81"/>
  <c r="AL141" i="81"/>
  <c r="AL140" i="82"/>
  <c r="AN141" i="81"/>
  <c r="AO141" i="81"/>
  <c r="AP141" i="81"/>
  <c r="AQ141" i="81"/>
  <c r="AP140" i="82" s="1"/>
  <c r="AR141" i="81"/>
  <c r="AS141" i="81"/>
  <c r="AT141" i="81"/>
  <c r="AS140" i="82" s="1"/>
  <c r="AU141" i="81"/>
  <c r="AV141" i="81"/>
  <c r="AW141" i="81"/>
  <c r="AX141" i="81"/>
  <c r="AW140" i="82" s="1"/>
  <c r="AY141" i="81"/>
  <c r="AZ141" i="81"/>
  <c r="BA141" i="81"/>
  <c r="BB141" i="81"/>
  <c r="BC141" i="81"/>
  <c r="BD141" i="81"/>
  <c r="BH141" i="81"/>
  <c r="BI141" i="81"/>
  <c r="BJ141" i="81"/>
  <c r="BK141" i="81"/>
  <c r="BL141" i="81"/>
  <c r="BM141" i="81"/>
  <c r="BN141" i="81"/>
  <c r="BO141" i="81"/>
  <c r="BP141" i="81"/>
  <c r="BQ141" i="81"/>
  <c r="BR141" i="81"/>
  <c r="BS141" i="81"/>
  <c r="BT141" i="81"/>
  <c r="BU141" i="81"/>
  <c r="BV141" i="81"/>
  <c r="BW141" i="81"/>
  <c r="BX141" i="81"/>
  <c r="BY141" i="81"/>
  <c r="BZ141" i="81"/>
  <c r="CA141" i="81"/>
  <c r="CB141" i="81"/>
  <c r="D142" i="81"/>
  <c r="E142" i="81"/>
  <c r="F142" i="81"/>
  <c r="G142" i="81"/>
  <c r="H142" i="81"/>
  <c r="I142" i="81"/>
  <c r="J142" i="81"/>
  <c r="K142" i="81"/>
  <c r="L142" i="81"/>
  <c r="M142" i="81"/>
  <c r="N142" i="81"/>
  <c r="O142" i="81"/>
  <c r="P142" i="81"/>
  <c r="Q142" i="81"/>
  <c r="R142" i="81"/>
  <c r="S142" i="81"/>
  <c r="T142" i="81"/>
  <c r="U142" i="81"/>
  <c r="V142" i="81"/>
  <c r="W142" i="81"/>
  <c r="X142" i="81"/>
  <c r="Y142" i="81"/>
  <c r="Z142" i="81"/>
  <c r="AA142" i="81"/>
  <c r="AB142" i="81"/>
  <c r="AC142" i="81"/>
  <c r="AB141" i="82" s="1"/>
  <c r="AD142" i="81"/>
  <c r="AE142" i="81"/>
  <c r="AF142" i="81"/>
  <c r="AG142" i="81"/>
  <c r="AH142" i="81"/>
  <c r="AI142" i="81"/>
  <c r="AJ142" i="81"/>
  <c r="AK142" i="81"/>
  <c r="AL142" i="81"/>
  <c r="AL141" i="82"/>
  <c r="AN142" i="81"/>
  <c r="AO142" i="81"/>
  <c r="AP142" i="81"/>
  <c r="AQ142" i="81"/>
  <c r="AP141" i="82" s="1"/>
  <c r="AR142" i="81"/>
  <c r="AS142" i="81"/>
  <c r="AT142" i="81"/>
  <c r="AS141" i="82" s="1"/>
  <c r="AU142" i="81"/>
  <c r="AV142" i="81"/>
  <c r="AW142" i="81"/>
  <c r="AX142" i="81"/>
  <c r="AW141" i="82" s="1"/>
  <c r="AY142" i="81"/>
  <c r="AZ142" i="81"/>
  <c r="BA142" i="81"/>
  <c r="BB142" i="81"/>
  <c r="BC142" i="81"/>
  <c r="BD142" i="81"/>
  <c r="BH142" i="81"/>
  <c r="BI142" i="81"/>
  <c r="BJ142" i="81"/>
  <c r="BK142" i="81"/>
  <c r="BL142" i="81"/>
  <c r="BM142" i="81"/>
  <c r="BN142" i="81"/>
  <c r="BO142" i="81"/>
  <c r="BP142" i="81"/>
  <c r="BQ142" i="81"/>
  <c r="BR142" i="81"/>
  <c r="BS142" i="81"/>
  <c r="BT142" i="81"/>
  <c r="BU142" i="81"/>
  <c r="BV142" i="81"/>
  <c r="BW142" i="81"/>
  <c r="BX142" i="81"/>
  <c r="BY142" i="81"/>
  <c r="BZ142" i="81"/>
  <c r="CA142" i="81"/>
  <c r="CB142" i="81"/>
  <c r="D143" i="81"/>
  <c r="E143" i="81"/>
  <c r="F143" i="81"/>
  <c r="G143" i="81"/>
  <c r="H143" i="81"/>
  <c r="I143" i="81"/>
  <c r="J143" i="81"/>
  <c r="K143" i="81"/>
  <c r="L143" i="81"/>
  <c r="M143" i="81"/>
  <c r="N143" i="81"/>
  <c r="O143" i="81"/>
  <c r="P143" i="81"/>
  <c r="Q143" i="81"/>
  <c r="R143" i="81"/>
  <c r="S143" i="81"/>
  <c r="T143" i="81"/>
  <c r="U143" i="81"/>
  <c r="V143" i="81"/>
  <c r="W143" i="81"/>
  <c r="X143" i="81"/>
  <c r="Y143" i="81"/>
  <c r="Z143" i="81"/>
  <c r="AA143" i="81"/>
  <c r="Z142" i="82" s="1"/>
  <c r="AB143" i="81"/>
  <c r="AC143" i="81"/>
  <c r="AB142" i="82" s="1"/>
  <c r="AD143" i="81"/>
  <c r="AE143" i="81"/>
  <c r="AF143" i="81"/>
  <c r="AE142" i="82" s="1"/>
  <c r="AG143" i="81"/>
  <c r="AH143" i="81"/>
  <c r="AI143" i="81"/>
  <c r="AJ143" i="81"/>
  <c r="AK143" i="81"/>
  <c r="AL143" i="81"/>
  <c r="AL142" i="82"/>
  <c r="AN143" i="81"/>
  <c r="AO143" i="81"/>
  <c r="AP143" i="81"/>
  <c r="AQ143" i="81"/>
  <c r="AP142" i="82" s="1"/>
  <c r="AR143" i="81"/>
  <c r="AS143" i="81"/>
  <c r="AT143" i="81"/>
  <c r="AS142" i="82" s="1"/>
  <c r="AU143" i="81"/>
  <c r="AV143" i="81"/>
  <c r="AW143" i="81"/>
  <c r="AX143" i="81"/>
  <c r="AW142" i="82" s="1"/>
  <c r="AY143" i="81"/>
  <c r="AZ143" i="81"/>
  <c r="BA143" i="81"/>
  <c r="AZ142" i="82" s="1"/>
  <c r="BB143" i="81"/>
  <c r="BC143" i="81"/>
  <c r="BD143" i="81"/>
  <c r="BH143" i="81"/>
  <c r="BI143" i="81"/>
  <c r="BJ143" i="81"/>
  <c r="BK143" i="81"/>
  <c r="BL143" i="81"/>
  <c r="BM143" i="81"/>
  <c r="BN143" i="81"/>
  <c r="BO143" i="81"/>
  <c r="BP143" i="81"/>
  <c r="BQ143" i="81"/>
  <c r="BR143" i="81"/>
  <c r="BS143" i="81"/>
  <c r="BT143" i="81"/>
  <c r="BU143" i="81"/>
  <c r="BV143" i="81"/>
  <c r="BW143" i="81"/>
  <c r="BX143" i="81"/>
  <c r="BY143" i="81"/>
  <c r="BZ143" i="81"/>
  <c r="CA143" i="81"/>
  <c r="CB143" i="81"/>
  <c r="D144" i="81"/>
  <c r="E144" i="81"/>
  <c r="F144" i="81"/>
  <c r="G144" i="81"/>
  <c r="H144" i="81"/>
  <c r="I144" i="81"/>
  <c r="J144" i="81"/>
  <c r="K144" i="81"/>
  <c r="L144" i="81"/>
  <c r="M144" i="81"/>
  <c r="N144" i="81"/>
  <c r="O144" i="81"/>
  <c r="P144" i="81"/>
  <c r="Q144" i="81"/>
  <c r="R144" i="81"/>
  <c r="S144" i="81"/>
  <c r="T144" i="81"/>
  <c r="U144" i="81"/>
  <c r="V144" i="81"/>
  <c r="W144" i="81"/>
  <c r="X144" i="81"/>
  <c r="Y144" i="81"/>
  <c r="Z144" i="81"/>
  <c r="AA144" i="81"/>
  <c r="AB144" i="81"/>
  <c r="AC144" i="81"/>
  <c r="AB143" i="82" s="1"/>
  <c r="AD144" i="81"/>
  <c r="AE144" i="81"/>
  <c r="AF144" i="81"/>
  <c r="AG144" i="81"/>
  <c r="AH144" i="81"/>
  <c r="AI144" i="81"/>
  <c r="AJ144" i="81"/>
  <c r="AK144" i="81"/>
  <c r="AL144" i="81"/>
  <c r="AL143" i="82"/>
  <c r="AN144" i="81"/>
  <c r="AO144" i="81"/>
  <c r="AP144" i="81"/>
  <c r="AQ144" i="81"/>
  <c r="AP143" i="82" s="1"/>
  <c r="AR144" i="81"/>
  <c r="AS144" i="81"/>
  <c r="AT144" i="81"/>
  <c r="AS143" i="82" s="1"/>
  <c r="AU144" i="81"/>
  <c r="AV144" i="81"/>
  <c r="AW144" i="81"/>
  <c r="AX144" i="81"/>
  <c r="AW143" i="82" s="1"/>
  <c r="AY144" i="81"/>
  <c r="AZ144" i="81"/>
  <c r="BA144" i="81"/>
  <c r="BB144" i="81"/>
  <c r="BC144" i="81"/>
  <c r="BD144" i="81"/>
  <c r="BH144" i="81"/>
  <c r="BI144" i="81"/>
  <c r="BJ144" i="81"/>
  <c r="BK144" i="81"/>
  <c r="BL144" i="81"/>
  <c r="BM144" i="81"/>
  <c r="BN144" i="81"/>
  <c r="BO144" i="81"/>
  <c r="BP144" i="81"/>
  <c r="BQ144" i="81"/>
  <c r="BR144" i="81"/>
  <c r="BS144" i="81"/>
  <c r="BT144" i="81"/>
  <c r="BU144" i="81"/>
  <c r="BV144" i="81"/>
  <c r="BW144" i="81"/>
  <c r="BV143" i="82" s="1"/>
  <c r="BX144" i="81"/>
  <c r="BY144" i="81"/>
  <c r="BZ144" i="81"/>
  <c r="CA144" i="81"/>
  <c r="CB144" i="81"/>
  <c r="D145" i="81"/>
  <c r="E145" i="81"/>
  <c r="F145" i="81"/>
  <c r="G145" i="81"/>
  <c r="H145" i="81"/>
  <c r="I145" i="81"/>
  <c r="J145" i="81"/>
  <c r="K145" i="81"/>
  <c r="L145" i="81"/>
  <c r="M145" i="81"/>
  <c r="N145" i="81"/>
  <c r="O145" i="81"/>
  <c r="P145" i="81"/>
  <c r="Q145" i="81"/>
  <c r="R145" i="81"/>
  <c r="S145" i="81"/>
  <c r="T145" i="81"/>
  <c r="U145" i="81"/>
  <c r="V145" i="81"/>
  <c r="W145" i="81"/>
  <c r="X145" i="81"/>
  <c r="Y145" i="81"/>
  <c r="Z145" i="81"/>
  <c r="AA145" i="81"/>
  <c r="AB145" i="81"/>
  <c r="AC145" i="81"/>
  <c r="AB144" i="82" s="1"/>
  <c r="AD145" i="81"/>
  <c r="AE145" i="81"/>
  <c r="AF145" i="81"/>
  <c r="AE144" i="82" s="1"/>
  <c r="AG145" i="81"/>
  <c r="AH145" i="81"/>
  <c r="AI145" i="81"/>
  <c r="AJ145" i="81"/>
  <c r="AK145" i="81"/>
  <c r="AL145" i="81"/>
  <c r="AL144" i="82"/>
  <c r="AN145" i="81"/>
  <c r="AO145" i="81"/>
  <c r="AP145" i="81"/>
  <c r="AQ145" i="81"/>
  <c r="AP144" i="82" s="1"/>
  <c r="AR145" i="81"/>
  <c r="AS145" i="81"/>
  <c r="AT145" i="81"/>
  <c r="AS144" i="82" s="1"/>
  <c r="AU145" i="81"/>
  <c r="AV145" i="81"/>
  <c r="AW145" i="81"/>
  <c r="AX145" i="81"/>
  <c r="AW144" i="82" s="1"/>
  <c r="AY145" i="81"/>
  <c r="AZ145" i="81"/>
  <c r="BA145" i="81"/>
  <c r="BB145" i="81"/>
  <c r="BC145" i="81"/>
  <c r="BD145" i="81"/>
  <c r="BH145" i="81"/>
  <c r="BI145" i="81"/>
  <c r="BJ145" i="81"/>
  <c r="BI144" i="82" s="1"/>
  <c r="BK145" i="81"/>
  <c r="BL145" i="81"/>
  <c r="BM145" i="81"/>
  <c r="BN145" i="81"/>
  <c r="BO145" i="81"/>
  <c r="BP145" i="81"/>
  <c r="BQ145" i="81"/>
  <c r="BR145" i="81"/>
  <c r="BS145" i="81"/>
  <c r="BT145" i="81"/>
  <c r="BU145" i="81"/>
  <c r="BV145" i="81"/>
  <c r="BW145" i="81"/>
  <c r="BX145" i="81"/>
  <c r="BY145" i="81"/>
  <c r="BZ145" i="81"/>
  <c r="CA145" i="81"/>
  <c r="CB145" i="81"/>
  <c r="D146" i="81"/>
  <c r="E146" i="81"/>
  <c r="F146" i="81"/>
  <c r="G146" i="81"/>
  <c r="H146" i="81"/>
  <c r="I146" i="81"/>
  <c r="J146" i="81"/>
  <c r="K146" i="81"/>
  <c r="L146" i="81"/>
  <c r="M146" i="81"/>
  <c r="N146" i="81"/>
  <c r="O146" i="81"/>
  <c r="P146" i="81"/>
  <c r="Q146" i="81"/>
  <c r="R146" i="81"/>
  <c r="S146" i="81"/>
  <c r="T146" i="81"/>
  <c r="U146" i="81"/>
  <c r="V146" i="81"/>
  <c r="W146" i="81"/>
  <c r="X146" i="81"/>
  <c r="Y146" i="81"/>
  <c r="Z146" i="81"/>
  <c r="AA146" i="81"/>
  <c r="AB146" i="81"/>
  <c r="AC146" i="81"/>
  <c r="AD146" i="81"/>
  <c r="AE146" i="81"/>
  <c r="AF146" i="81"/>
  <c r="AG146" i="81"/>
  <c r="AH146" i="81"/>
  <c r="AI146" i="81"/>
  <c r="AJ146" i="81"/>
  <c r="AK146" i="81"/>
  <c r="AL146" i="81"/>
  <c r="AN146" i="81"/>
  <c r="AO146" i="81"/>
  <c r="AP146" i="81"/>
  <c r="AQ146" i="81"/>
  <c r="AR146" i="81"/>
  <c r="AS146" i="81"/>
  <c r="AT146" i="81"/>
  <c r="AU146" i="81"/>
  <c r="AV146" i="81"/>
  <c r="AW146" i="81"/>
  <c r="AX146" i="81"/>
  <c r="AY146" i="81"/>
  <c r="AZ146" i="81"/>
  <c r="BA146" i="81"/>
  <c r="BB146" i="81"/>
  <c r="BC146" i="81"/>
  <c r="BD146" i="81"/>
  <c r="BH146" i="81"/>
  <c r="BI146" i="81"/>
  <c r="BJ146" i="81"/>
  <c r="BK146" i="81"/>
  <c r="BL146" i="81"/>
  <c r="BM146" i="81"/>
  <c r="BN146" i="81"/>
  <c r="BO146" i="81"/>
  <c r="BP146" i="81"/>
  <c r="BQ146" i="81"/>
  <c r="BR146" i="81"/>
  <c r="BS146" i="81"/>
  <c r="BT146" i="81"/>
  <c r="BU146" i="81"/>
  <c r="BV146" i="81"/>
  <c r="BW146" i="81"/>
  <c r="BX146" i="81"/>
  <c r="BY146" i="81"/>
  <c r="BZ146" i="81"/>
  <c r="CA146" i="81"/>
  <c r="CB146" i="81"/>
  <c r="D147" i="81"/>
  <c r="E147" i="81"/>
  <c r="F147" i="81"/>
  <c r="G147" i="81"/>
  <c r="H147" i="81"/>
  <c r="I147" i="81"/>
  <c r="J147" i="81"/>
  <c r="K147" i="81"/>
  <c r="L147" i="81"/>
  <c r="M147" i="81"/>
  <c r="N147" i="81"/>
  <c r="O147" i="81"/>
  <c r="P147" i="81"/>
  <c r="Q147" i="81"/>
  <c r="R147" i="81"/>
  <c r="S147" i="81"/>
  <c r="T147" i="81"/>
  <c r="U147" i="81"/>
  <c r="V147" i="81"/>
  <c r="W147" i="81"/>
  <c r="X147" i="81"/>
  <c r="Y147" i="81"/>
  <c r="Z147" i="81"/>
  <c r="AA147" i="81"/>
  <c r="Z146" i="82" s="1"/>
  <c r="AB147" i="81"/>
  <c r="AC147" i="81"/>
  <c r="AB146" i="82" s="1"/>
  <c r="AD147" i="81"/>
  <c r="AE147" i="81"/>
  <c r="AF147" i="81"/>
  <c r="AE146" i="82" s="1"/>
  <c r="AG147" i="81"/>
  <c r="AH147" i="81"/>
  <c r="AI147" i="81"/>
  <c r="AJ147" i="81"/>
  <c r="AK147" i="81"/>
  <c r="AL147" i="81"/>
  <c r="AL146" i="82"/>
  <c r="AN147" i="81"/>
  <c r="AO147" i="81"/>
  <c r="AP147" i="81"/>
  <c r="AQ147" i="81"/>
  <c r="AP146" i="82" s="1"/>
  <c r="AR147" i="81"/>
  <c r="AS147" i="81"/>
  <c r="AT147" i="81"/>
  <c r="AS146" i="82" s="1"/>
  <c r="AU147" i="81"/>
  <c r="AV147" i="81"/>
  <c r="AU146" i="82" s="1"/>
  <c r="AW147" i="81"/>
  <c r="AX147" i="81"/>
  <c r="AW146" i="82" s="1"/>
  <c r="AY147" i="81"/>
  <c r="AZ147" i="81"/>
  <c r="AY146" i="82" s="1"/>
  <c r="BA147" i="81"/>
  <c r="AZ146" i="82" s="1"/>
  <c r="BB147" i="81"/>
  <c r="BC147" i="81"/>
  <c r="BD147" i="81"/>
  <c r="BH147" i="81"/>
  <c r="BI147" i="81"/>
  <c r="BJ147" i="81"/>
  <c r="BK147" i="81"/>
  <c r="BL147" i="81"/>
  <c r="BK146" i="82" s="1"/>
  <c r="BM147" i="81"/>
  <c r="BN147" i="81"/>
  <c r="BM146" i="82" s="1"/>
  <c r="BO147" i="81"/>
  <c r="BP147" i="81"/>
  <c r="BQ147" i="81"/>
  <c r="BR147" i="81"/>
  <c r="BS147" i="81"/>
  <c r="BT147" i="81"/>
  <c r="BU147" i="81"/>
  <c r="BV147" i="81"/>
  <c r="BW147" i="81"/>
  <c r="BV146" i="82" s="1"/>
  <c r="BX147" i="81"/>
  <c r="BY147" i="81"/>
  <c r="BX146" i="82" s="1"/>
  <c r="BZ147" i="81"/>
  <c r="CA147" i="81"/>
  <c r="CB147" i="81"/>
  <c r="D148" i="81"/>
  <c r="E148" i="81"/>
  <c r="F148" i="81"/>
  <c r="G148" i="81"/>
  <c r="H148" i="81"/>
  <c r="I148" i="81"/>
  <c r="J148" i="81"/>
  <c r="K148" i="81"/>
  <c r="L148" i="81"/>
  <c r="M148" i="81"/>
  <c r="N148" i="81"/>
  <c r="O148" i="81"/>
  <c r="P148" i="81"/>
  <c r="Q148" i="81"/>
  <c r="R148" i="81"/>
  <c r="S148" i="81"/>
  <c r="T148" i="81"/>
  <c r="U148" i="81"/>
  <c r="V148" i="81"/>
  <c r="W148" i="81"/>
  <c r="X148" i="81"/>
  <c r="Y148" i="81"/>
  <c r="Z148" i="81"/>
  <c r="AA148" i="81"/>
  <c r="Z147" i="82" s="1"/>
  <c r="AB148" i="81"/>
  <c r="AC148" i="81"/>
  <c r="AD148" i="81"/>
  <c r="AE148" i="81"/>
  <c r="AF148" i="81"/>
  <c r="AG148" i="81"/>
  <c r="AH148" i="81"/>
  <c r="AI148" i="81"/>
  <c r="AJ148" i="81"/>
  <c r="AK148" i="81"/>
  <c r="AL148" i="81"/>
  <c r="AN148" i="81"/>
  <c r="AO148" i="81"/>
  <c r="AP148" i="81"/>
  <c r="AQ148" i="81"/>
  <c r="AR148" i="81"/>
  <c r="AS148" i="81"/>
  <c r="AT148" i="81"/>
  <c r="AU148" i="81"/>
  <c r="AV148" i="81"/>
  <c r="AU147" i="82" s="1"/>
  <c r="AW148" i="81"/>
  <c r="AX148" i="81"/>
  <c r="AW147" i="82" s="1"/>
  <c r="AY148" i="81"/>
  <c r="AZ148" i="81"/>
  <c r="BA148" i="81"/>
  <c r="BB148" i="81"/>
  <c r="BC148" i="81"/>
  <c r="BD148" i="81"/>
  <c r="BH148" i="81"/>
  <c r="BI148" i="81"/>
  <c r="BJ148" i="81"/>
  <c r="BK148" i="81"/>
  <c r="BL148" i="81"/>
  <c r="BM148" i="81"/>
  <c r="BN148" i="81"/>
  <c r="BM147" i="82" s="1"/>
  <c r="BO148" i="81"/>
  <c r="BP148" i="81"/>
  <c r="BQ148" i="81"/>
  <c r="BR148" i="81"/>
  <c r="BS148" i="81"/>
  <c r="BT148" i="81"/>
  <c r="BS147" i="82" s="1"/>
  <c r="BU148" i="81"/>
  <c r="BV148" i="81"/>
  <c r="BW148" i="81"/>
  <c r="BV147" i="82" s="1"/>
  <c r="BX148" i="81"/>
  <c r="BY148" i="81"/>
  <c r="BZ148" i="81"/>
  <c r="CA148" i="81"/>
  <c r="CB148" i="81"/>
  <c r="D149" i="81"/>
  <c r="E149" i="81"/>
  <c r="F149" i="81"/>
  <c r="G149" i="81"/>
  <c r="H149" i="81"/>
  <c r="I149" i="81"/>
  <c r="J149" i="81"/>
  <c r="K149" i="81"/>
  <c r="L149" i="81"/>
  <c r="M149" i="81"/>
  <c r="N149" i="81"/>
  <c r="O149" i="81"/>
  <c r="P149" i="81"/>
  <c r="Q149" i="81"/>
  <c r="R149" i="81"/>
  <c r="S149" i="81"/>
  <c r="T149" i="81"/>
  <c r="U149" i="81"/>
  <c r="V149" i="81"/>
  <c r="W149" i="81"/>
  <c r="X149" i="81"/>
  <c r="Y149" i="81"/>
  <c r="Z149" i="81"/>
  <c r="AA149" i="81"/>
  <c r="Z148" i="82" s="1"/>
  <c r="AB149" i="81"/>
  <c r="AC149" i="81"/>
  <c r="AB148" i="82" s="1"/>
  <c r="AD149" i="81"/>
  <c r="AE149" i="81"/>
  <c r="AF149" i="81"/>
  <c r="AE148" i="82" s="1"/>
  <c r="AG149" i="81"/>
  <c r="AH149" i="81"/>
  <c r="AI149" i="81"/>
  <c r="AJ149" i="81"/>
  <c r="AK149" i="81"/>
  <c r="AL149" i="81"/>
  <c r="AL148" i="82"/>
  <c r="AN149" i="81"/>
  <c r="AO149" i="81"/>
  <c r="AP149" i="81"/>
  <c r="AQ149" i="81"/>
  <c r="AR149" i="81"/>
  <c r="AS149" i="81"/>
  <c r="AT149" i="81"/>
  <c r="AS148" i="82" s="1"/>
  <c r="AU149" i="81"/>
  <c r="AV149" i="81"/>
  <c r="AU148" i="82" s="1"/>
  <c r="AW149" i="81"/>
  <c r="AX149" i="81"/>
  <c r="AW148" i="82" s="1"/>
  <c r="AY149" i="81"/>
  <c r="AZ149" i="81"/>
  <c r="AY148" i="82" s="1"/>
  <c r="BA149" i="81"/>
  <c r="AZ148" i="82" s="1"/>
  <c r="BB149" i="81"/>
  <c r="BC149" i="81"/>
  <c r="BD149" i="81"/>
  <c r="BH149" i="81"/>
  <c r="BI149" i="81"/>
  <c r="BJ149" i="81"/>
  <c r="BI148" i="82" s="1"/>
  <c r="BK149" i="81"/>
  <c r="BL149" i="81"/>
  <c r="BM149" i="81"/>
  <c r="BN149" i="81"/>
  <c r="BM148" i="82" s="1"/>
  <c r="BO149" i="81"/>
  <c r="BP149" i="81"/>
  <c r="BQ149" i="81"/>
  <c r="BR149" i="81"/>
  <c r="BS149" i="81"/>
  <c r="BT149" i="81"/>
  <c r="BS148" i="82" s="1"/>
  <c r="BU149" i="81"/>
  <c r="BV149" i="81"/>
  <c r="BW149" i="81"/>
  <c r="BV148" i="82" s="1"/>
  <c r="BX149" i="81"/>
  <c r="BY149" i="81"/>
  <c r="BZ149" i="81"/>
  <c r="CA149" i="81"/>
  <c r="CB149" i="81"/>
  <c r="D150" i="81"/>
  <c r="E150" i="81"/>
  <c r="F150" i="81"/>
  <c r="G150" i="81"/>
  <c r="H150" i="81"/>
  <c r="I150" i="81"/>
  <c r="J150" i="81"/>
  <c r="K150" i="81"/>
  <c r="L150" i="81"/>
  <c r="M150" i="81"/>
  <c r="N150" i="81"/>
  <c r="O150" i="81"/>
  <c r="P150" i="81"/>
  <c r="Q150" i="81"/>
  <c r="R150" i="81"/>
  <c r="S150" i="81"/>
  <c r="T150" i="81"/>
  <c r="U150" i="81"/>
  <c r="V150" i="81"/>
  <c r="W150" i="81"/>
  <c r="X150" i="81"/>
  <c r="Y150" i="81"/>
  <c r="Z150" i="81"/>
  <c r="AA150" i="81"/>
  <c r="Z149" i="82" s="1"/>
  <c r="AB150" i="81"/>
  <c r="AC150" i="81"/>
  <c r="AB149" i="82" s="1"/>
  <c r="AD150" i="81"/>
  <c r="AE150" i="81"/>
  <c r="AF150" i="81"/>
  <c r="AE149" i="82" s="1"/>
  <c r="AG150" i="81"/>
  <c r="AH150" i="81"/>
  <c r="AI150" i="81"/>
  <c r="AJ150" i="81"/>
  <c r="AK150" i="81"/>
  <c r="AL150" i="81"/>
  <c r="AL149" i="82"/>
  <c r="AN150" i="81"/>
  <c r="AO150" i="81"/>
  <c r="AP150" i="81"/>
  <c r="AQ150" i="81"/>
  <c r="AR150" i="81"/>
  <c r="AS150" i="81"/>
  <c r="AT150" i="81"/>
  <c r="AU150" i="81"/>
  <c r="AV150" i="81"/>
  <c r="AU149" i="82" s="1"/>
  <c r="AW150" i="81"/>
  <c r="AX150" i="81"/>
  <c r="AW149" i="82" s="1"/>
  <c r="AY150" i="81"/>
  <c r="AZ150" i="81"/>
  <c r="BA150" i="81"/>
  <c r="BB150" i="81"/>
  <c r="BC150" i="81"/>
  <c r="BD150" i="81"/>
  <c r="BH150" i="81"/>
  <c r="BI150" i="81"/>
  <c r="BJ150" i="81"/>
  <c r="BK150" i="81"/>
  <c r="BL150" i="81"/>
  <c r="BK149" i="82" s="1"/>
  <c r="BM150" i="81"/>
  <c r="BN150" i="81"/>
  <c r="BO150" i="81"/>
  <c r="BP150" i="81"/>
  <c r="BQ150" i="81"/>
  <c r="BR150" i="81"/>
  <c r="BS150" i="81"/>
  <c r="BT150" i="81"/>
  <c r="BU150" i="81"/>
  <c r="BV150" i="81"/>
  <c r="BW150" i="81"/>
  <c r="BV149" i="82" s="1"/>
  <c r="BX150" i="81"/>
  <c r="BY150" i="81"/>
  <c r="BZ150" i="81"/>
  <c r="CA150" i="81"/>
  <c r="CB150" i="81"/>
  <c r="D151" i="81"/>
  <c r="E151" i="81"/>
  <c r="F151" i="81"/>
  <c r="G151" i="81"/>
  <c r="H151" i="81"/>
  <c r="I151" i="81"/>
  <c r="J151" i="81"/>
  <c r="K151" i="81"/>
  <c r="L151" i="81"/>
  <c r="M151" i="81"/>
  <c r="N151" i="81"/>
  <c r="O151" i="81"/>
  <c r="P151" i="81"/>
  <c r="Q151" i="81"/>
  <c r="R151" i="81"/>
  <c r="S151" i="81"/>
  <c r="T151" i="81"/>
  <c r="U151" i="81"/>
  <c r="V151" i="81"/>
  <c r="W151" i="81"/>
  <c r="X151" i="81"/>
  <c r="Y151" i="81"/>
  <c r="Z151" i="81"/>
  <c r="AA151" i="81"/>
  <c r="AB151" i="81"/>
  <c r="AC151" i="81"/>
  <c r="AD151" i="81"/>
  <c r="AE151" i="81"/>
  <c r="AF151" i="81"/>
  <c r="AG151" i="81"/>
  <c r="AH151" i="81"/>
  <c r="AI151" i="81"/>
  <c r="AJ151" i="81"/>
  <c r="AK151" i="81"/>
  <c r="AL151" i="81"/>
  <c r="AN151" i="81"/>
  <c r="AO151" i="81"/>
  <c r="AP151" i="81"/>
  <c r="AQ151" i="81"/>
  <c r="AR151" i="81"/>
  <c r="AS151" i="81"/>
  <c r="AT151" i="81"/>
  <c r="AU151" i="81"/>
  <c r="AV151" i="81"/>
  <c r="AW151" i="81"/>
  <c r="AX151" i="81"/>
  <c r="AY151" i="81"/>
  <c r="AZ151" i="81"/>
  <c r="BA151" i="81"/>
  <c r="BB151" i="81"/>
  <c r="BC151" i="81"/>
  <c r="BD151" i="81"/>
  <c r="BH151" i="81"/>
  <c r="BI151" i="81"/>
  <c r="BJ151" i="81"/>
  <c r="BI150" i="82" s="1"/>
  <c r="BK151" i="81"/>
  <c r="BL151" i="81"/>
  <c r="BM151" i="81"/>
  <c r="BN151" i="81"/>
  <c r="BO151" i="81"/>
  <c r="BP151" i="81"/>
  <c r="BQ151" i="81"/>
  <c r="BR151" i="81"/>
  <c r="BS151" i="81"/>
  <c r="BT151" i="81"/>
  <c r="BU151" i="81"/>
  <c r="BV151" i="81"/>
  <c r="BW151" i="81"/>
  <c r="BX151" i="81"/>
  <c r="BY151" i="81"/>
  <c r="BZ151" i="81"/>
  <c r="CA151" i="81"/>
  <c r="CB151" i="81"/>
  <c r="D152" i="81"/>
  <c r="E152" i="81"/>
  <c r="F152" i="81"/>
  <c r="G152" i="81"/>
  <c r="H152" i="81"/>
  <c r="I152" i="81"/>
  <c r="J152" i="81"/>
  <c r="K152" i="81"/>
  <c r="L152" i="81"/>
  <c r="M152" i="81"/>
  <c r="N152" i="81"/>
  <c r="O152" i="81"/>
  <c r="P152" i="81"/>
  <c r="Q152" i="81"/>
  <c r="R152" i="81"/>
  <c r="S152" i="81"/>
  <c r="T152" i="81"/>
  <c r="U152" i="81"/>
  <c r="V152" i="81"/>
  <c r="W152" i="81"/>
  <c r="X152" i="81"/>
  <c r="Y152" i="81"/>
  <c r="Z152" i="81"/>
  <c r="AA152" i="81"/>
  <c r="Z151" i="82" s="1"/>
  <c r="AB152" i="81"/>
  <c r="AC152" i="81"/>
  <c r="AB151" i="82" s="1"/>
  <c r="AD152" i="81"/>
  <c r="AE152" i="81"/>
  <c r="AF152" i="81"/>
  <c r="AG152" i="81"/>
  <c r="AH152" i="81"/>
  <c r="AI152" i="81"/>
  <c r="AJ152" i="81"/>
  <c r="AK152" i="81"/>
  <c r="AL152" i="81"/>
  <c r="AL151" i="82"/>
  <c r="AN152" i="81"/>
  <c r="AO152" i="81"/>
  <c r="AP152" i="81"/>
  <c r="AQ152" i="81"/>
  <c r="AP151" i="82" s="1"/>
  <c r="AR152" i="81"/>
  <c r="AS152" i="81"/>
  <c r="AT152" i="81"/>
  <c r="AS151" i="82" s="1"/>
  <c r="AU152" i="81"/>
  <c r="AV152" i="81"/>
  <c r="AW152" i="81"/>
  <c r="AX152" i="81"/>
  <c r="AY152" i="81"/>
  <c r="AZ152" i="81"/>
  <c r="BA152" i="81"/>
  <c r="AZ151" i="82" s="1"/>
  <c r="BB152" i="81"/>
  <c r="BC152" i="81"/>
  <c r="BD152" i="81"/>
  <c r="BH152" i="81"/>
  <c r="BI152" i="81"/>
  <c r="BJ152" i="81"/>
  <c r="BI151" i="82" s="1"/>
  <c r="BK152" i="81"/>
  <c r="BL152" i="81"/>
  <c r="BM152" i="81"/>
  <c r="BN152" i="81"/>
  <c r="BO152" i="81"/>
  <c r="BP152" i="81"/>
  <c r="BQ152" i="81"/>
  <c r="BR152" i="81"/>
  <c r="BS152" i="81"/>
  <c r="BT152" i="81"/>
  <c r="BU152" i="81"/>
  <c r="BV152" i="81"/>
  <c r="BW152" i="81"/>
  <c r="BX152" i="81"/>
  <c r="BY152" i="81"/>
  <c r="BZ152" i="81"/>
  <c r="CA152" i="81"/>
  <c r="CB152" i="81"/>
  <c r="D153" i="81"/>
  <c r="E153" i="81"/>
  <c r="F153" i="81"/>
  <c r="G153" i="81"/>
  <c r="H153" i="81"/>
  <c r="I153" i="81"/>
  <c r="J153" i="81"/>
  <c r="K153" i="81"/>
  <c r="L153" i="81"/>
  <c r="M153" i="81"/>
  <c r="N153" i="81"/>
  <c r="O153" i="81"/>
  <c r="P153" i="81"/>
  <c r="Q153" i="81"/>
  <c r="R153" i="81"/>
  <c r="S153" i="81"/>
  <c r="T153" i="81"/>
  <c r="U153" i="81"/>
  <c r="V153" i="81"/>
  <c r="W153" i="81"/>
  <c r="X153" i="81"/>
  <c r="Y153" i="81"/>
  <c r="Z153" i="81"/>
  <c r="AA153" i="81"/>
  <c r="AB153" i="81"/>
  <c r="AC153" i="81"/>
  <c r="AD153" i="81"/>
  <c r="AE153" i="81"/>
  <c r="AF153" i="81"/>
  <c r="AG153" i="81"/>
  <c r="AH153" i="81"/>
  <c r="AI153" i="81"/>
  <c r="AJ153" i="81"/>
  <c r="AK153" i="81"/>
  <c r="AL153" i="81"/>
  <c r="AN153" i="81"/>
  <c r="AO153" i="81"/>
  <c r="AP153" i="81"/>
  <c r="AQ153" i="81"/>
  <c r="AR153" i="81"/>
  <c r="AS153" i="81"/>
  <c r="AT153" i="81"/>
  <c r="AU153" i="81"/>
  <c r="AV153" i="81"/>
  <c r="AW153" i="81"/>
  <c r="AX153" i="81"/>
  <c r="AY153" i="81"/>
  <c r="AZ153" i="81"/>
  <c r="BA153" i="81"/>
  <c r="BB153" i="81"/>
  <c r="BC153" i="81"/>
  <c r="BD153" i="81"/>
  <c r="BH153" i="81"/>
  <c r="BI153" i="81"/>
  <c r="BJ153" i="81"/>
  <c r="BK153" i="81"/>
  <c r="BL153" i="81"/>
  <c r="BM153" i="81"/>
  <c r="BN153" i="81"/>
  <c r="BO153" i="81"/>
  <c r="BP153" i="81"/>
  <c r="BQ153" i="81"/>
  <c r="BR153" i="81"/>
  <c r="BS153" i="81"/>
  <c r="BT153" i="81"/>
  <c r="BU153" i="81"/>
  <c r="BV153" i="81"/>
  <c r="BW153" i="81"/>
  <c r="BX153" i="81"/>
  <c r="BY153" i="81"/>
  <c r="BZ153" i="81"/>
  <c r="CA153" i="81"/>
  <c r="CB153" i="81"/>
  <c r="D154" i="81"/>
  <c r="E154" i="81"/>
  <c r="F154" i="81"/>
  <c r="G154" i="81"/>
  <c r="H154" i="81"/>
  <c r="I154" i="81"/>
  <c r="J154" i="81"/>
  <c r="K154" i="81"/>
  <c r="L154" i="81"/>
  <c r="M154" i="81"/>
  <c r="N154" i="81"/>
  <c r="O154" i="81"/>
  <c r="P154" i="81"/>
  <c r="Q154" i="81"/>
  <c r="R154" i="81"/>
  <c r="S154" i="81"/>
  <c r="T154" i="81"/>
  <c r="U154" i="81"/>
  <c r="V154" i="81"/>
  <c r="W154" i="81"/>
  <c r="X154" i="81"/>
  <c r="Y154" i="81"/>
  <c r="Z154" i="81"/>
  <c r="AA154" i="81"/>
  <c r="AB154" i="81"/>
  <c r="AC154" i="81"/>
  <c r="AD154" i="81"/>
  <c r="AE154" i="81"/>
  <c r="AF154" i="81"/>
  <c r="AG154" i="81"/>
  <c r="AH154" i="81"/>
  <c r="AI154" i="81"/>
  <c r="AJ154" i="81"/>
  <c r="AK154" i="81"/>
  <c r="AL154" i="81"/>
  <c r="AN154" i="81"/>
  <c r="AO154" i="81"/>
  <c r="AP154" i="81"/>
  <c r="AQ154" i="81"/>
  <c r="AR154" i="81"/>
  <c r="AS154" i="81"/>
  <c r="AT154" i="81"/>
  <c r="AU154" i="81"/>
  <c r="AV154" i="81"/>
  <c r="AW154" i="81"/>
  <c r="AX154" i="81"/>
  <c r="AW153" i="82" s="1"/>
  <c r="AY154" i="81"/>
  <c r="AZ154" i="81"/>
  <c r="BA154" i="81"/>
  <c r="BB154" i="81"/>
  <c r="BC154" i="81"/>
  <c r="BD154" i="81"/>
  <c r="BH154" i="81"/>
  <c r="BI154" i="81"/>
  <c r="BJ154" i="81"/>
  <c r="BK154" i="81"/>
  <c r="BL154" i="81"/>
  <c r="BM154" i="81"/>
  <c r="BN154" i="81"/>
  <c r="BO154" i="81"/>
  <c r="BP154" i="81"/>
  <c r="BQ154" i="81"/>
  <c r="BR154" i="81"/>
  <c r="BS154" i="81"/>
  <c r="BT154" i="81"/>
  <c r="BU154" i="81"/>
  <c r="BV154" i="81"/>
  <c r="BW154" i="81"/>
  <c r="BX154" i="81"/>
  <c r="BY154" i="81"/>
  <c r="BZ154" i="81"/>
  <c r="CA154" i="81"/>
  <c r="CB154" i="81"/>
  <c r="D155" i="81"/>
  <c r="E155" i="81"/>
  <c r="F155" i="81"/>
  <c r="G155" i="81"/>
  <c r="H155" i="81"/>
  <c r="I155" i="81"/>
  <c r="J155" i="81"/>
  <c r="K155" i="81"/>
  <c r="L155" i="81"/>
  <c r="M155" i="81"/>
  <c r="N155" i="81"/>
  <c r="O155" i="81"/>
  <c r="P155" i="81"/>
  <c r="Q155" i="81"/>
  <c r="R155" i="81"/>
  <c r="S155" i="81"/>
  <c r="T155" i="81"/>
  <c r="U155" i="81"/>
  <c r="V155" i="81"/>
  <c r="W155" i="81"/>
  <c r="X155" i="81"/>
  <c r="Y155" i="81"/>
  <c r="Z155" i="81"/>
  <c r="AA155" i="81"/>
  <c r="Z154" i="82" s="1"/>
  <c r="AB155" i="81"/>
  <c r="AC155" i="81"/>
  <c r="AB154" i="82" s="1"/>
  <c r="AD155" i="81"/>
  <c r="AE155" i="81"/>
  <c r="AF155" i="81"/>
  <c r="AE154" i="82" s="1"/>
  <c r="AG155" i="81"/>
  <c r="AH155" i="81"/>
  <c r="AI155" i="81"/>
  <c r="AJ155" i="81"/>
  <c r="AK155" i="81"/>
  <c r="AL155" i="81"/>
  <c r="AN155" i="81"/>
  <c r="AO155" i="81"/>
  <c r="AP155" i="81"/>
  <c r="AQ155" i="81"/>
  <c r="AR155" i="81"/>
  <c r="AS155" i="81"/>
  <c r="AT155" i="81"/>
  <c r="AU155" i="81"/>
  <c r="AV155" i="81"/>
  <c r="AU154" i="82" s="1"/>
  <c r="AW155" i="81"/>
  <c r="AX155" i="81"/>
  <c r="AW154" i="82" s="1"/>
  <c r="AY155" i="81"/>
  <c r="AZ155" i="81"/>
  <c r="AY154" i="82" s="1"/>
  <c r="BA155" i="81"/>
  <c r="BB155" i="81"/>
  <c r="BC155" i="81"/>
  <c r="BD155" i="81"/>
  <c r="BH155" i="81"/>
  <c r="BI155" i="81"/>
  <c r="BJ155" i="81"/>
  <c r="BK155" i="81"/>
  <c r="BL155" i="81"/>
  <c r="BM155" i="81"/>
  <c r="BN155" i="81"/>
  <c r="BO155" i="81"/>
  <c r="BP155" i="81"/>
  <c r="BQ155" i="81"/>
  <c r="BR155" i="81"/>
  <c r="BS155" i="81"/>
  <c r="BT155" i="81"/>
  <c r="BU155" i="81"/>
  <c r="BV155" i="81"/>
  <c r="BW155" i="81"/>
  <c r="BX155" i="81"/>
  <c r="BY155" i="81"/>
  <c r="BZ155" i="81"/>
  <c r="CA155" i="81"/>
  <c r="CB155" i="81"/>
  <c r="D156" i="81"/>
  <c r="E156" i="81"/>
  <c r="F156" i="81"/>
  <c r="G156" i="81"/>
  <c r="H156" i="81"/>
  <c r="I156" i="81"/>
  <c r="J156" i="81"/>
  <c r="K156" i="81"/>
  <c r="L156" i="81"/>
  <c r="M156" i="81"/>
  <c r="N156" i="81"/>
  <c r="O156" i="81"/>
  <c r="P156" i="81"/>
  <c r="Q156" i="81"/>
  <c r="R156" i="81"/>
  <c r="S156" i="81"/>
  <c r="T156" i="81"/>
  <c r="U156" i="81"/>
  <c r="V156" i="81"/>
  <c r="W156" i="81"/>
  <c r="X156" i="81"/>
  <c r="Y156" i="81"/>
  <c r="Z156" i="81"/>
  <c r="AA156" i="81"/>
  <c r="AB156" i="81"/>
  <c r="AC156" i="81"/>
  <c r="AD156" i="81"/>
  <c r="AE156" i="81"/>
  <c r="AF156" i="81"/>
  <c r="AG156" i="81"/>
  <c r="AH156" i="81"/>
  <c r="AI156" i="81"/>
  <c r="AJ156" i="81"/>
  <c r="AK156" i="81"/>
  <c r="AL156" i="81"/>
  <c r="AN156" i="81"/>
  <c r="AO156" i="81"/>
  <c r="AP156" i="81"/>
  <c r="AQ156" i="81"/>
  <c r="AR156" i="81"/>
  <c r="AS156" i="81"/>
  <c r="AT156" i="81"/>
  <c r="AU156" i="81"/>
  <c r="AV156" i="81"/>
  <c r="AW156" i="81"/>
  <c r="AX156" i="81"/>
  <c r="AY156" i="81"/>
  <c r="AZ156" i="81"/>
  <c r="BA156" i="81"/>
  <c r="BB156" i="81"/>
  <c r="BC156" i="81"/>
  <c r="BD156" i="81"/>
  <c r="BH156" i="81"/>
  <c r="BI156" i="81"/>
  <c r="BJ156" i="81"/>
  <c r="BK156" i="81"/>
  <c r="BL156" i="81"/>
  <c r="BM156" i="81"/>
  <c r="BN156" i="81"/>
  <c r="BO156" i="81"/>
  <c r="BP156" i="81"/>
  <c r="BQ156" i="81"/>
  <c r="BR156" i="81"/>
  <c r="BS156" i="81"/>
  <c r="BT156" i="81"/>
  <c r="BU156" i="81"/>
  <c r="BV156" i="81"/>
  <c r="BW156" i="81"/>
  <c r="BX156" i="81"/>
  <c r="BY156" i="81"/>
  <c r="BZ156" i="81"/>
  <c r="CA156" i="81"/>
  <c r="CB156" i="81"/>
  <c r="D157" i="81"/>
  <c r="E157" i="81"/>
  <c r="F157" i="81"/>
  <c r="G157" i="81"/>
  <c r="H157" i="81"/>
  <c r="I157" i="81"/>
  <c r="J157" i="81"/>
  <c r="K157" i="81"/>
  <c r="L157" i="81"/>
  <c r="M157" i="81"/>
  <c r="N157" i="81"/>
  <c r="O157" i="81"/>
  <c r="P157" i="81"/>
  <c r="Q157" i="81"/>
  <c r="R157" i="81"/>
  <c r="S157" i="81"/>
  <c r="T157" i="81"/>
  <c r="U157" i="81"/>
  <c r="V157" i="81"/>
  <c r="W157" i="81"/>
  <c r="X157" i="81"/>
  <c r="Y157" i="81"/>
  <c r="Z157" i="81"/>
  <c r="AA157" i="81"/>
  <c r="AB157" i="81"/>
  <c r="AC157" i="81"/>
  <c r="AB156" i="82" s="1"/>
  <c r="AD157" i="81"/>
  <c r="AE157" i="81"/>
  <c r="AF157" i="81"/>
  <c r="AE156" i="82" s="1"/>
  <c r="AG157" i="81"/>
  <c r="AH157" i="81"/>
  <c r="AI157" i="81"/>
  <c r="AJ157" i="81"/>
  <c r="AK157" i="81"/>
  <c r="AL157" i="81"/>
  <c r="AL156" i="82"/>
  <c r="AN157" i="81"/>
  <c r="AO157" i="81"/>
  <c r="AP157" i="81"/>
  <c r="AQ157" i="81"/>
  <c r="AP156" i="82" s="1"/>
  <c r="AR157" i="81"/>
  <c r="AS157" i="81"/>
  <c r="AT157" i="81"/>
  <c r="AS156" i="82" s="1"/>
  <c r="AU157" i="81"/>
  <c r="AV157" i="81"/>
  <c r="AW157" i="81"/>
  <c r="AX157" i="81"/>
  <c r="AW156" i="82" s="1"/>
  <c r="AY157" i="81"/>
  <c r="AZ157" i="81"/>
  <c r="BA157" i="81"/>
  <c r="AZ156" i="82" s="1"/>
  <c r="BB157" i="81"/>
  <c r="BC157" i="81"/>
  <c r="BD157" i="81"/>
  <c r="BH157" i="81"/>
  <c r="BI157" i="81"/>
  <c r="BJ157" i="81"/>
  <c r="BK157" i="81"/>
  <c r="BL157" i="81"/>
  <c r="BM157" i="81"/>
  <c r="BN157" i="81"/>
  <c r="BO157" i="81"/>
  <c r="BP157" i="81"/>
  <c r="BQ157" i="81"/>
  <c r="BR157" i="81"/>
  <c r="BS157" i="81"/>
  <c r="BT157" i="81"/>
  <c r="BU157" i="81"/>
  <c r="BV157" i="81"/>
  <c r="BW157" i="81"/>
  <c r="BX157" i="81"/>
  <c r="BY157" i="81"/>
  <c r="BZ157" i="81"/>
  <c r="CA157" i="81"/>
  <c r="CB157" i="81"/>
  <c r="D158" i="81"/>
  <c r="E158" i="81"/>
  <c r="F158" i="81"/>
  <c r="G158" i="81"/>
  <c r="H158" i="81"/>
  <c r="I158" i="81"/>
  <c r="J158" i="81"/>
  <c r="K158" i="81"/>
  <c r="L158" i="81"/>
  <c r="M158" i="81"/>
  <c r="N158" i="81"/>
  <c r="O158" i="81"/>
  <c r="P158" i="81"/>
  <c r="Q158" i="81"/>
  <c r="R158" i="81"/>
  <c r="S158" i="81"/>
  <c r="T158" i="81"/>
  <c r="U158" i="81"/>
  <c r="V158" i="81"/>
  <c r="W158" i="81"/>
  <c r="X158" i="81"/>
  <c r="Y158" i="81"/>
  <c r="Z158" i="81"/>
  <c r="AA158" i="81"/>
  <c r="AB158" i="81"/>
  <c r="AC158" i="81"/>
  <c r="AB157" i="82" s="1"/>
  <c r="AD158" i="81"/>
  <c r="AE158" i="81"/>
  <c r="AF158" i="81"/>
  <c r="AE157" i="82" s="1"/>
  <c r="AG158" i="81"/>
  <c r="AH158" i="81"/>
  <c r="AI158" i="81"/>
  <c r="AJ158" i="81"/>
  <c r="AK158" i="81"/>
  <c r="AL158" i="81"/>
  <c r="AL157" i="82"/>
  <c r="AN158" i="81"/>
  <c r="AO158" i="81"/>
  <c r="AP158" i="81"/>
  <c r="AQ158" i="81"/>
  <c r="AP157" i="82" s="1"/>
  <c r="AR158" i="81"/>
  <c r="AS158" i="81"/>
  <c r="AT158" i="81"/>
  <c r="AS157" i="82" s="1"/>
  <c r="AU158" i="81"/>
  <c r="AV158" i="81"/>
  <c r="AW158" i="81"/>
  <c r="AX158" i="81"/>
  <c r="AW157" i="82" s="1"/>
  <c r="AY158" i="81"/>
  <c r="AZ158" i="81"/>
  <c r="BA158" i="81"/>
  <c r="BB158" i="81"/>
  <c r="BC158" i="81"/>
  <c r="BD158" i="81"/>
  <c r="BH158" i="81"/>
  <c r="BI158" i="81"/>
  <c r="BJ158" i="81"/>
  <c r="BK158" i="81"/>
  <c r="BL158" i="81"/>
  <c r="BM158" i="81"/>
  <c r="BN158" i="81"/>
  <c r="BM157" i="82" s="1"/>
  <c r="BO158" i="81"/>
  <c r="BP158" i="81"/>
  <c r="BQ158" i="81"/>
  <c r="BR158" i="81"/>
  <c r="BS158" i="81"/>
  <c r="BT158" i="81"/>
  <c r="BU158" i="81"/>
  <c r="BV158" i="81"/>
  <c r="BW158" i="81"/>
  <c r="BX158" i="81"/>
  <c r="BY158" i="81"/>
  <c r="BZ158" i="81"/>
  <c r="CA158" i="81"/>
  <c r="CB158" i="81"/>
  <c r="D159" i="81"/>
  <c r="E159" i="81"/>
  <c r="F159" i="81"/>
  <c r="G159" i="81"/>
  <c r="H159" i="81"/>
  <c r="I159" i="81"/>
  <c r="J159" i="81"/>
  <c r="K159" i="81"/>
  <c r="L159" i="81"/>
  <c r="M159" i="81"/>
  <c r="N159" i="81"/>
  <c r="O159" i="81"/>
  <c r="P159" i="81"/>
  <c r="Q159" i="81"/>
  <c r="R159" i="81"/>
  <c r="S159" i="81"/>
  <c r="T159" i="81"/>
  <c r="U159" i="81"/>
  <c r="V159" i="81"/>
  <c r="W159" i="81"/>
  <c r="X159" i="81"/>
  <c r="Y159" i="81"/>
  <c r="Z159" i="81"/>
  <c r="AA159" i="81"/>
  <c r="AB159" i="81"/>
  <c r="AC159" i="81"/>
  <c r="AB158" i="82" s="1"/>
  <c r="AD159" i="81"/>
  <c r="AE159" i="81"/>
  <c r="AF159" i="81"/>
  <c r="AG159" i="81"/>
  <c r="AH159" i="81"/>
  <c r="AI159" i="81"/>
  <c r="AJ159" i="81"/>
  <c r="AK159" i="81"/>
  <c r="AL159" i="81"/>
  <c r="AL158" i="82"/>
  <c r="AN159" i="81"/>
  <c r="AO159" i="81"/>
  <c r="AP159" i="81"/>
  <c r="AQ159" i="81"/>
  <c r="AP158" i="82" s="1"/>
  <c r="AR159" i="81"/>
  <c r="AS159" i="81"/>
  <c r="AT159" i="81"/>
  <c r="AS158" i="82" s="1"/>
  <c r="AU159" i="81"/>
  <c r="AV159" i="81"/>
  <c r="AW159" i="81"/>
  <c r="AX159" i="81"/>
  <c r="AW158" i="82" s="1"/>
  <c r="AY159" i="81"/>
  <c r="AZ159" i="81"/>
  <c r="BA159" i="81"/>
  <c r="BB159" i="81"/>
  <c r="BC159" i="81"/>
  <c r="BD159" i="81"/>
  <c r="BH159" i="81"/>
  <c r="BI159" i="81"/>
  <c r="BJ159" i="81"/>
  <c r="BK159" i="81"/>
  <c r="BL159" i="81"/>
  <c r="BM159" i="81"/>
  <c r="BN159" i="81"/>
  <c r="BO159" i="81"/>
  <c r="BP159" i="81"/>
  <c r="BQ159" i="81"/>
  <c r="BR159" i="81"/>
  <c r="BS159" i="81"/>
  <c r="BT159" i="81"/>
  <c r="BU159" i="81"/>
  <c r="BV159" i="81"/>
  <c r="BW159" i="81"/>
  <c r="BX159" i="81"/>
  <c r="BY159" i="81"/>
  <c r="BZ159" i="81"/>
  <c r="CA159" i="81"/>
  <c r="CB159" i="81"/>
  <c r="D160" i="81"/>
  <c r="E160" i="81"/>
  <c r="F160" i="81"/>
  <c r="G160" i="81"/>
  <c r="H160" i="81"/>
  <c r="I160" i="81"/>
  <c r="J160" i="81"/>
  <c r="K160" i="81"/>
  <c r="L160" i="81"/>
  <c r="M160" i="81"/>
  <c r="N160" i="81"/>
  <c r="O160" i="81"/>
  <c r="P160" i="81"/>
  <c r="Q160" i="81"/>
  <c r="R160" i="81"/>
  <c r="S160" i="81"/>
  <c r="T160" i="81"/>
  <c r="U160" i="81"/>
  <c r="V160" i="81"/>
  <c r="W160" i="81"/>
  <c r="X160" i="81"/>
  <c r="Y160" i="81"/>
  <c r="Z160" i="81"/>
  <c r="AA160" i="81"/>
  <c r="Z159" i="82" s="1"/>
  <c r="AB160" i="81"/>
  <c r="AC160" i="81"/>
  <c r="AD160" i="81"/>
  <c r="AE160" i="81"/>
  <c r="AF160" i="81"/>
  <c r="AE159" i="82" s="1"/>
  <c r="AG160" i="81"/>
  <c r="AH160" i="81"/>
  <c r="AI160" i="81"/>
  <c r="AJ160" i="81"/>
  <c r="AK160" i="81"/>
  <c r="AL160" i="81"/>
  <c r="AL159" i="82"/>
  <c r="AN160" i="81"/>
  <c r="AO160" i="81"/>
  <c r="AP160" i="81"/>
  <c r="AQ160" i="81"/>
  <c r="AR160" i="81"/>
  <c r="AS160" i="81"/>
  <c r="AT160" i="81"/>
  <c r="AU160" i="81"/>
  <c r="AV160" i="81"/>
  <c r="AU159" i="82" s="1"/>
  <c r="AW160" i="81"/>
  <c r="AX160" i="81"/>
  <c r="AY160" i="81"/>
  <c r="AZ160" i="81"/>
  <c r="AY159" i="82" s="1"/>
  <c r="BA160" i="81"/>
  <c r="BB160" i="81"/>
  <c r="BC160" i="81"/>
  <c r="BD160" i="81"/>
  <c r="BH160" i="81"/>
  <c r="BI160" i="81"/>
  <c r="BJ160" i="81"/>
  <c r="BK160" i="81"/>
  <c r="BL160" i="81"/>
  <c r="BM160" i="81"/>
  <c r="BN160" i="81"/>
  <c r="BO160" i="81"/>
  <c r="BP160" i="81"/>
  <c r="BQ160" i="81"/>
  <c r="BR160" i="81"/>
  <c r="BS160" i="81"/>
  <c r="BT160" i="81"/>
  <c r="BU160" i="81"/>
  <c r="BV160" i="81"/>
  <c r="BW160" i="81"/>
  <c r="BX160" i="81"/>
  <c r="BY160" i="81"/>
  <c r="BZ160" i="81"/>
  <c r="CA160" i="81"/>
  <c r="CB160" i="81"/>
  <c r="D161" i="81"/>
  <c r="E161" i="81"/>
  <c r="F161" i="81"/>
  <c r="G161" i="81"/>
  <c r="H161" i="81"/>
  <c r="I161" i="81"/>
  <c r="J161" i="81"/>
  <c r="K161" i="81"/>
  <c r="L161" i="81"/>
  <c r="M161" i="81"/>
  <c r="N161" i="81"/>
  <c r="O161" i="81"/>
  <c r="P161" i="81"/>
  <c r="Q161" i="81"/>
  <c r="R161" i="81"/>
  <c r="S161" i="81"/>
  <c r="T161" i="81"/>
  <c r="U161" i="81"/>
  <c r="V161" i="81"/>
  <c r="W161" i="81"/>
  <c r="X161" i="81"/>
  <c r="Y161" i="81"/>
  <c r="Z161" i="81"/>
  <c r="AA161" i="81"/>
  <c r="Z160" i="82" s="1"/>
  <c r="AB161" i="81"/>
  <c r="AC161" i="81"/>
  <c r="AD161" i="81"/>
  <c r="AE161" i="81"/>
  <c r="AF161" i="81"/>
  <c r="AG161" i="81"/>
  <c r="AH161" i="81"/>
  <c r="AI161" i="81"/>
  <c r="AJ161" i="81"/>
  <c r="AK161" i="81"/>
  <c r="AL161" i="81"/>
  <c r="AL160" i="82"/>
  <c r="AN161" i="81"/>
  <c r="AO161" i="81"/>
  <c r="AP161" i="81"/>
  <c r="AQ161" i="81"/>
  <c r="AR161" i="81"/>
  <c r="AS161" i="81"/>
  <c r="AT161" i="81"/>
  <c r="AU161" i="81"/>
  <c r="AV161" i="81"/>
  <c r="AW161" i="81"/>
  <c r="AX161" i="81"/>
  <c r="AY161" i="81"/>
  <c r="AZ161" i="81"/>
  <c r="BA161" i="81"/>
  <c r="BB161" i="81"/>
  <c r="BC161" i="81"/>
  <c r="BD161" i="81"/>
  <c r="BH161" i="81"/>
  <c r="BI161" i="81"/>
  <c r="BJ161" i="81"/>
  <c r="BI160" i="82" s="1"/>
  <c r="BK161" i="81"/>
  <c r="BL161" i="81"/>
  <c r="BM161" i="81"/>
  <c r="BN161" i="81"/>
  <c r="BM160" i="82" s="1"/>
  <c r="BO161" i="81"/>
  <c r="BP161" i="81"/>
  <c r="BQ161" i="81"/>
  <c r="BR161" i="81"/>
  <c r="BS161" i="81"/>
  <c r="BT161" i="81"/>
  <c r="BU161" i="81"/>
  <c r="BV161" i="81"/>
  <c r="BU160" i="82" s="1"/>
  <c r="BW161" i="81"/>
  <c r="BV160" i="82" s="1"/>
  <c r="BX161" i="81"/>
  <c r="BW160" i="82" s="1"/>
  <c r="BY161" i="81"/>
  <c r="BZ161" i="81"/>
  <c r="CA161" i="81"/>
  <c r="CB161" i="81"/>
  <c r="D162" i="81"/>
  <c r="E162" i="81"/>
  <c r="F162" i="81"/>
  <c r="G162" i="81"/>
  <c r="H162" i="81"/>
  <c r="I162" i="81"/>
  <c r="J162" i="81"/>
  <c r="K162" i="81"/>
  <c r="L162" i="81"/>
  <c r="M162" i="81"/>
  <c r="N162" i="81"/>
  <c r="O162" i="81"/>
  <c r="P162" i="81"/>
  <c r="Q162" i="81"/>
  <c r="R162" i="81"/>
  <c r="S162" i="81"/>
  <c r="T162" i="81"/>
  <c r="U162" i="81"/>
  <c r="V162" i="81"/>
  <c r="W162" i="81"/>
  <c r="X162" i="81"/>
  <c r="Y162" i="81"/>
  <c r="Z162" i="81"/>
  <c r="AA162" i="81"/>
  <c r="AB162" i="81"/>
  <c r="AC162" i="81"/>
  <c r="AD162" i="81"/>
  <c r="AE162" i="81"/>
  <c r="AF162" i="81"/>
  <c r="AG162" i="81"/>
  <c r="AH162" i="81"/>
  <c r="AI162" i="81"/>
  <c r="AJ162" i="81"/>
  <c r="AK162" i="81"/>
  <c r="AL162" i="81"/>
  <c r="AN162" i="81"/>
  <c r="AO162" i="81"/>
  <c r="AP162" i="81"/>
  <c r="AQ162" i="81"/>
  <c r="AR162" i="81"/>
  <c r="AS162" i="81"/>
  <c r="AT162" i="81"/>
  <c r="AU162" i="81"/>
  <c r="AV162" i="81"/>
  <c r="AW162" i="81"/>
  <c r="AX162" i="81"/>
  <c r="AY162" i="81"/>
  <c r="AZ162" i="81"/>
  <c r="BA162" i="81"/>
  <c r="BB162" i="81"/>
  <c r="BC162" i="81"/>
  <c r="BD162" i="81"/>
  <c r="BH162" i="81"/>
  <c r="BI162" i="81"/>
  <c r="BJ162" i="81"/>
  <c r="BK162" i="81"/>
  <c r="BL162" i="81"/>
  <c r="BM162" i="81"/>
  <c r="BN162" i="81"/>
  <c r="BO162" i="81"/>
  <c r="BP162" i="81"/>
  <c r="BQ162" i="81"/>
  <c r="BR162" i="81"/>
  <c r="BS162" i="81"/>
  <c r="BT162" i="81"/>
  <c r="BU162" i="81"/>
  <c r="BV162" i="81"/>
  <c r="BW162" i="81"/>
  <c r="BX162" i="81"/>
  <c r="BY162" i="81"/>
  <c r="BZ162" i="81"/>
  <c r="CA162" i="81"/>
  <c r="CB162" i="81"/>
  <c r="D163" i="81"/>
  <c r="E163" i="81"/>
  <c r="F163" i="81"/>
  <c r="G163" i="81"/>
  <c r="H163" i="81"/>
  <c r="I163" i="81"/>
  <c r="J163" i="81"/>
  <c r="K163" i="81"/>
  <c r="L163" i="81"/>
  <c r="M163" i="81"/>
  <c r="N163" i="81"/>
  <c r="O163" i="81"/>
  <c r="P163" i="81"/>
  <c r="Q163" i="81"/>
  <c r="R163" i="81"/>
  <c r="S163" i="81"/>
  <c r="T163" i="81"/>
  <c r="U163" i="81"/>
  <c r="V163" i="81"/>
  <c r="W163" i="81"/>
  <c r="X163" i="81"/>
  <c r="Y163" i="81"/>
  <c r="Z163" i="81"/>
  <c r="AA163" i="81"/>
  <c r="AB163" i="81"/>
  <c r="AC163" i="81"/>
  <c r="AB162" i="82" s="1"/>
  <c r="AD163" i="81"/>
  <c r="AE163" i="81"/>
  <c r="AF163" i="81"/>
  <c r="AG163" i="81"/>
  <c r="AH163" i="81"/>
  <c r="AI163" i="81"/>
  <c r="AJ163" i="81"/>
  <c r="AK163" i="81"/>
  <c r="AL163" i="81"/>
  <c r="AN163" i="81"/>
  <c r="AO163" i="81"/>
  <c r="AP163" i="81"/>
  <c r="AQ163" i="81"/>
  <c r="AR163" i="81"/>
  <c r="AS163" i="81"/>
  <c r="AT163" i="81"/>
  <c r="AU163" i="81"/>
  <c r="AV163" i="81"/>
  <c r="AW163" i="81"/>
  <c r="AX163" i="81"/>
  <c r="AY163" i="81"/>
  <c r="AZ163" i="81"/>
  <c r="AY162" i="82" s="1"/>
  <c r="BA163" i="81"/>
  <c r="BB163" i="81"/>
  <c r="BC163" i="81"/>
  <c r="BD163" i="81"/>
  <c r="BH163" i="81"/>
  <c r="BI163" i="81"/>
  <c r="BJ163" i="81"/>
  <c r="BI162" i="82" s="1"/>
  <c r="BK163" i="81"/>
  <c r="BL163" i="81"/>
  <c r="BM163" i="81"/>
  <c r="BN163" i="81"/>
  <c r="BO163" i="81"/>
  <c r="BP163" i="81"/>
  <c r="BQ163" i="81"/>
  <c r="BR163" i="81"/>
  <c r="BS163" i="81"/>
  <c r="BT163" i="81"/>
  <c r="BS162" i="82" s="1"/>
  <c r="BU163" i="81"/>
  <c r="BV163" i="81"/>
  <c r="BU162" i="82" s="1"/>
  <c r="BW163" i="81"/>
  <c r="BV162" i="82" s="1"/>
  <c r="BX163" i="81"/>
  <c r="BY163" i="81"/>
  <c r="BZ163" i="81"/>
  <c r="CA163" i="81"/>
  <c r="CB163" i="81"/>
  <c r="D164" i="81"/>
  <c r="E164" i="81"/>
  <c r="F164" i="81"/>
  <c r="G164" i="81"/>
  <c r="H164" i="81"/>
  <c r="I164" i="81"/>
  <c r="J164" i="81"/>
  <c r="K164" i="81"/>
  <c r="L164" i="81"/>
  <c r="M164" i="81"/>
  <c r="N164" i="81"/>
  <c r="O164" i="81"/>
  <c r="P164" i="81"/>
  <c r="Q164" i="81"/>
  <c r="R164" i="81"/>
  <c r="S164" i="81"/>
  <c r="T164" i="81"/>
  <c r="U164" i="81"/>
  <c r="V164" i="81"/>
  <c r="W164" i="81"/>
  <c r="X164" i="81"/>
  <c r="Y164" i="81"/>
  <c r="Z164" i="81"/>
  <c r="AA164" i="81"/>
  <c r="AB164" i="81"/>
  <c r="AC164" i="81"/>
  <c r="AB163" i="82" s="1"/>
  <c r="AD164" i="81"/>
  <c r="AE164" i="81"/>
  <c r="AF164" i="81"/>
  <c r="AG164" i="81"/>
  <c r="AH164" i="81"/>
  <c r="AI164" i="81"/>
  <c r="AJ164" i="81"/>
  <c r="AK164" i="81"/>
  <c r="AL164" i="81"/>
  <c r="AL163" i="82"/>
  <c r="AN164" i="81"/>
  <c r="AO164" i="81"/>
  <c r="AP164" i="81"/>
  <c r="AQ164" i="81"/>
  <c r="AP163" i="82" s="1"/>
  <c r="AR164" i="81"/>
  <c r="AS164" i="81"/>
  <c r="AT164" i="81"/>
  <c r="AS163" i="82" s="1"/>
  <c r="AU164" i="81"/>
  <c r="AV164" i="81"/>
  <c r="AW164" i="81"/>
  <c r="AX164" i="81"/>
  <c r="AW163" i="82" s="1"/>
  <c r="AY164" i="81"/>
  <c r="AZ164" i="81"/>
  <c r="BA164" i="81"/>
  <c r="BB164" i="81"/>
  <c r="BC164" i="81"/>
  <c r="BD164" i="81"/>
  <c r="BH164" i="81"/>
  <c r="BI164" i="81"/>
  <c r="BJ164" i="81"/>
  <c r="BK164" i="81"/>
  <c r="BL164" i="81"/>
  <c r="BM164" i="81"/>
  <c r="BN164" i="81"/>
  <c r="BO164" i="81"/>
  <c r="BP164" i="81"/>
  <c r="BQ164" i="81"/>
  <c r="BR164" i="81"/>
  <c r="BS164" i="81"/>
  <c r="BT164" i="81"/>
  <c r="BU164" i="81"/>
  <c r="BV164" i="81"/>
  <c r="BW164" i="81"/>
  <c r="BX164" i="81"/>
  <c r="BY164" i="81"/>
  <c r="BZ164" i="81"/>
  <c r="CA164" i="81"/>
  <c r="CB164" i="81"/>
  <c r="D165" i="81"/>
  <c r="E165" i="81"/>
  <c r="F165" i="81"/>
  <c r="G165" i="81"/>
  <c r="H165" i="81"/>
  <c r="I165" i="81"/>
  <c r="J165" i="81"/>
  <c r="K165" i="81"/>
  <c r="L165" i="81"/>
  <c r="M165" i="81"/>
  <c r="N165" i="81"/>
  <c r="O165" i="81"/>
  <c r="P165" i="81"/>
  <c r="Q165" i="81"/>
  <c r="R165" i="81"/>
  <c r="S165" i="81"/>
  <c r="T165" i="81"/>
  <c r="U165" i="81"/>
  <c r="V165" i="81"/>
  <c r="W165" i="81"/>
  <c r="X165" i="81"/>
  <c r="Y165" i="81"/>
  <c r="Z165" i="81"/>
  <c r="AA165" i="81"/>
  <c r="Z164" i="82" s="1"/>
  <c r="AB165" i="81"/>
  <c r="AC165" i="81"/>
  <c r="AB164" i="82" s="1"/>
  <c r="AD165" i="81"/>
  <c r="AE165" i="81"/>
  <c r="AF165" i="81"/>
  <c r="AE164" i="82" s="1"/>
  <c r="AG165" i="81"/>
  <c r="AH165" i="81"/>
  <c r="AI165" i="81"/>
  <c r="AJ165" i="81"/>
  <c r="AK165" i="81"/>
  <c r="AL165" i="81"/>
  <c r="AN165" i="81"/>
  <c r="AO165" i="81"/>
  <c r="AP165" i="81"/>
  <c r="AQ165" i="81"/>
  <c r="AR165" i="81"/>
  <c r="AS165" i="81"/>
  <c r="AT165" i="81"/>
  <c r="AU165" i="81"/>
  <c r="AV165" i="81"/>
  <c r="AW165" i="81"/>
  <c r="AX165" i="81"/>
  <c r="AY165" i="81"/>
  <c r="AZ165" i="81"/>
  <c r="BA165" i="81"/>
  <c r="BB165" i="81"/>
  <c r="BC165" i="81"/>
  <c r="BD165" i="81"/>
  <c r="BH165" i="81"/>
  <c r="BI165" i="81"/>
  <c r="BJ165" i="81"/>
  <c r="BK165" i="81"/>
  <c r="BL165" i="81"/>
  <c r="BM165" i="81"/>
  <c r="BN165" i="81"/>
  <c r="BO165" i="81"/>
  <c r="BP165" i="81"/>
  <c r="BQ165" i="81"/>
  <c r="BR165" i="81"/>
  <c r="BS165" i="81"/>
  <c r="BT165" i="81"/>
  <c r="BU165" i="81"/>
  <c r="BV165" i="81"/>
  <c r="BW165" i="81"/>
  <c r="BV164" i="82" s="1"/>
  <c r="BX165" i="81"/>
  <c r="BY165" i="81"/>
  <c r="BZ165" i="81"/>
  <c r="CA165" i="81"/>
  <c r="CB165" i="81"/>
  <c r="D166" i="81"/>
  <c r="E166" i="81"/>
  <c r="F166" i="81"/>
  <c r="G166" i="81"/>
  <c r="H166" i="81"/>
  <c r="I166" i="81"/>
  <c r="J166" i="81"/>
  <c r="K166" i="81"/>
  <c r="L166" i="81"/>
  <c r="M166" i="81"/>
  <c r="N166" i="81"/>
  <c r="O166" i="81"/>
  <c r="P166" i="81"/>
  <c r="Q166" i="81"/>
  <c r="R166" i="81"/>
  <c r="S166" i="81"/>
  <c r="T166" i="81"/>
  <c r="U166" i="81"/>
  <c r="V166" i="81"/>
  <c r="W166" i="81"/>
  <c r="X166" i="81"/>
  <c r="Y166" i="81"/>
  <c r="Z166" i="81"/>
  <c r="AA166" i="81"/>
  <c r="AB166" i="81"/>
  <c r="AC166" i="81"/>
  <c r="AD166" i="81"/>
  <c r="AE166" i="81"/>
  <c r="AF166" i="81"/>
  <c r="AG166" i="81"/>
  <c r="AH166" i="81"/>
  <c r="AI166" i="81"/>
  <c r="AJ166" i="81"/>
  <c r="AK166" i="81"/>
  <c r="AL166" i="81"/>
  <c r="AN166" i="81"/>
  <c r="AO166" i="81"/>
  <c r="AP166" i="81"/>
  <c r="AQ166" i="81"/>
  <c r="AR166" i="81"/>
  <c r="AS166" i="81"/>
  <c r="AT166" i="81"/>
  <c r="AU166" i="81"/>
  <c r="AV166" i="81"/>
  <c r="AW166" i="81"/>
  <c r="AX166" i="81"/>
  <c r="AY166" i="81"/>
  <c r="AZ166" i="81"/>
  <c r="BA166" i="81"/>
  <c r="BB166" i="81"/>
  <c r="BC166" i="81"/>
  <c r="BD166" i="81"/>
  <c r="BH166" i="81"/>
  <c r="BI166" i="81"/>
  <c r="BJ166" i="81"/>
  <c r="BK166" i="81"/>
  <c r="BL166" i="81"/>
  <c r="BM166" i="81"/>
  <c r="BN166" i="81"/>
  <c r="BO166" i="81"/>
  <c r="BP166" i="81"/>
  <c r="BQ166" i="81"/>
  <c r="BR166" i="81"/>
  <c r="BS166" i="81"/>
  <c r="BT166" i="81"/>
  <c r="BU166" i="81"/>
  <c r="BV166" i="81"/>
  <c r="BW166" i="81"/>
  <c r="BX166" i="81"/>
  <c r="BY166" i="81"/>
  <c r="BZ166" i="81"/>
  <c r="CA166" i="81"/>
  <c r="CB166" i="81"/>
  <c r="D167" i="81"/>
  <c r="E167" i="81"/>
  <c r="F167" i="81"/>
  <c r="G167" i="81"/>
  <c r="H167" i="81"/>
  <c r="I167" i="81"/>
  <c r="J167" i="81"/>
  <c r="K167" i="81"/>
  <c r="L167" i="81"/>
  <c r="M167" i="81"/>
  <c r="N167" i="81"/>
  <c r="O167" i="81"/>
  <c r="P167" i="81"/>
  <c r="Q167" i="81"/>
  <c r="R167" i="81"/>
  <c r="S167" i="81"/>
  <c r="T167" i="81"/>
  <c r="U167" i="81"/>
  <c r="V167" i="81"/>
  <c r="W167" i="81"/>
  <c r="X167" i="81"/>
  <c r="Y167" i="81"/>
  <c r="Z167" i="81"/>
  <c r="AA167" i="81"/>
  <c r="Z166" i="82" s="1"/>
  <c r="AB167" i="81"/>
  <c r="AC167" i="81"/>
  <c r="AD167" i="81"/>
  <c r="AE167" i="81"/>
  <c r="AF167" i="81"/>
  <c r="AG167" i="81"/>
  <c r="AH167" i="81"/>
  <c r="AI167" i="81"/>
  <c r="AJ167" i="81"/>
  <c r="AK167" i="81"/>
  <c r="AL167" i="81"/>
  <c r="AN167" i="81"/>
  <c r="AO167" i="81"/>
  <c r="AP167" i="81"/>
  <c r="AQ167" i="81"/>
  <c r="AR167" i="81"/>
  <c r="AS167" i="81"/>
  <c r="AT167" i="81"/>
  <c r="AU167" i="81"/>
  <c r="AV167" i="81"/>
  <c r="AW167" i="81"/>
  <c r="AX167" i="81"/>
  <c r="AY167" i="81"/>
  <c r="AZ167" i="81"/>
  <c r="BA167" i="81"/>
  <c r="AZ166" i="82" s="1"/>
  <c r="BB167" i="81"/>
  <c r="BC167" i="81"/>
  <c r="BD167" i="81"/>
  <c r="BH167" i="81"/>
  <c r="BI167" i="81"/>
  <c r="BJ167" i="81"/>
  <c r="BI166" i="82" s="1"/>
  <c r="BK167" i="81"/>
  <c r="BL167" i="81"/>
  <c r="BM167" i="81"/>
  <c r="BN167" i="81"/>
  <c r="BO167" i="81"/>
  <c r="BP167" i="81"/>
  <c r="BQ167" i="81"/>
  <c r="BR167" i="81"/>
  <c r="BS167" i="81"/>
  <c r="BT167" i="81"/>
  <c r="BU167" i="81"/>
  <c r="BV167" i="81"/>
  <c r="BW167" i="81"/>
  <c r="BV166" i="82" s="1"/>
  <c r="BX167" i="81"/>
  <c r="BY167" i="81"/>
  <c r="BZ167" i="81"/>
  <c r="CA167" i="81"/>
  <c r="CB167" i="81"/>
  <c r="D168" i="81"/>
  <c r="E168" i="81"/>
  <c r="F168" i="81"/>
  <c r="G168" i="81"/>
  <c r="H168" i="81"/>
  <c r="I168" i="81"/>
  <c r="J168" i="81"/>
  <c r="K168" i="81"/>
  <c r="L168" i="81"/>
  <c r="M168" i="81"/>
  <c r="N168" i="81"/>
  <c r="O168" i="81"/>
  <c r="P168" i="81"/>
  <c r="Q168" i="81"/>
  <c r="R168" i="81"/>
  <c r="S168" i="81"/>
  <c r="T168" i="81"/>
  <c r="U168" i="81"/>
  <c r="V168" i="81"/>
  <c r="W168" i="81"/>
  <c r="X168" i="81"/>
  <c r="Y168" i="81"/>
  <c r="Z168" i="81"/>
  <c r="AA168" i="81"/>
  <c r="Z167" i="82" s="1"/>
  <c r="AB168" i="81"/>
  <c r="AC168" i="81"/>
  <c r="AB167" i="82" s="1"/>
  <c r="AD168" i="81"/>
  <c r="AE168" i="81"/>
  <c r="AF168" i="81"/>
  <c r="AG168" i="81"/>
  <c r="AH168" i="81"/>
  <c r="AI168" i="81"/>
  <c r="AJ168" i="81"/>
  <c r="AK168" i="81"/>
  <c r="AL168" i="81"/>
  <c r="AL167" i="82"/>
  <c r="AN168" i="81"/>
  <c r="AO168" i="81"/>
  <c r="AP168" i="81"/>
  <c r="AQ168" i="81"/>
  <c r="AP167" i="82" s="1"/>
  <c r="AR168" i="81"/>
  <c r="AS168" i="81"/>
  <c r="AT168" i="81"/>
  <c r="AS167" i="82" s="1"/>
  <c r="AU168" i="81"/>
  <c r="AV168" i="81"/>
  <c r="AW168" i="81"/>
  <c r="AX168" i="81"/>
  <c r="AW167" i="82" s="1"/>
  <c r="AY168" i="81"/>
  <c r="AZ168" i="81"/>
  <c r="BA168" i="81"/>
  <c r="BB168" i="81"/>
  <c r="BC168" i="81"/>
  <c r="BD168" i="81"/>
  <c r="BH168" i="81"/>
  <c r="BI168" i="81"/>
  <c r="BJ168" i="81"/>
  <c r="BK168" i="81"/>
  <c r="BL168" i="81"/>
  <c r="BM168" i="81"/>
  <c r="BN168" i="81"/>
  <c r="BM167" i="82" s="1"/>
  <c r="BO168" i="81"/>
  <c r="BP168" i="81"/>
  <c r="BQ168" i="81"/>
  <c r="BR168" i="81"/>
  <c r="BS168" i="81"/>
  <c r="BT168" i="81"/>
  <c r="BU168" i="81"/>
  <c r="BV168" i="81"/>
  <c r="BW168" i="81"/>
  <c r="BX168" i="81"/>
  <c r="BY168" i="81"/>
  <c r="BZ168" i="81"/>
  <c r="CA168" i="81"/>
  <c r="CB168" i="81"/>
  <c r="D169" i="81"/>
  <c r="E169" i="81"/>
  <c r="F169" i="81"/>
  <c r="G169" i="81"/>
  <c r="H169" i="81"/>
  <c r="I169" i="81"/>
  <c r="J169" i="81"/>
  <c r="K169" i="81"/>
  <c r="L169" i="81"/>
  <c r="M169" i="81"/>
  <c r="N169" i="81"/>
  <c r="O169" i="81"/>
  <c r="P169" i="81"/>
  <c r="Q169" i="81"/>
  <c r="R169" i="81"/>
  <c r="S169" i="81"/>
  <c r="T169" i="81"/>
  <c r="U169" i="81"/>
  <c r="V169" i="81"/>
  <c r="W169" i="81"/>
  <c r="X169" i="81"/>
  <c r="Y169" i="81"/>
  <c r="Z169" i="81"/>
  <c r="AA169" i="81"/>
  <c r="Z168" i="82" s="1"/>
  <c r="AB169" i="81"/>
  <c r="AC169" i="81"/>
  <c r="AB168" i="82" s="1"/>
  <c r="AD169" i="81"/>
  <c r="AE169" i="81"/>
  <c r="AF169" i="81"/>
  <c r="AE168" i="82" s="1"/>
  <c r="AG169" i="81"/>
  <c r="AH169" i="81"/>
  <c r="AI169" i="81"/>
  <c r="AJ169" i="81"/>
  <c r="AK169" i="81"/>
  <c r="AL169" i="81"/>
  <c r="AL168" i="82"/>
  <c r="AN169" i="81"/>
  <c r="AO169" i="81"/>
  <c r="AP169" i="81"/>
  <c r="AQ169" i="81"/>
  <c r="AP168" i="82" s="1"/>
  <c r="AR169" i="81"/>
  <c r="AS169" i="81"/>
  <c r="AT169" i="81"/>
  <c r="AS168" i="82" s="1"/>
  <c r="AU169" i="81"/>
  <c r="AV169" i="81"/>
  <c r="AW169" i="81"/>
  <c r="AX169" i="81"/>
  <c r="AW168" i="82" s="1"/>
  <c r="AY169" i="81"/>
  <c r="AZ169" i="81"/>
  <c r="BA169" i="81"/>
  <c r="BB169" i="81"/>
  <c r="BC169" i="81"/>
  <c r="BD169" i="81"/>
  <c r="BH169" i="81"/>
  <c r="BI169" i="81"/>
  <c r="BJ169" i="81"/>
  <c r="BK169" i="81"/>
  <c r="BL169" i="81"/>
  <c r="BM169" i="81"/>
  <c r="BN169" i="81"/>
  <c r="BM168" i="82" s="1"/>
  <c r="BO169" i="81"/>
  <c r="BP169" i="81"/>
  <c r="BQ169" i="81"/>
  <c r="BR169" i="81"/>
  <c r="BS169" i="81"/>
  <c r="BT169" i="81"/>
  <c r="BU169" i="81"/>
  <c r="BV169" i="81"/>
  <c r="BW169" i="81"/>
  <c r="BX169" i="81"/>
  <c r="BY169" i="81"/>
  <c r="BZ169" i="81"/>
  <c r="CA169" i="81"/>
  <c r="CB169" i="81"/>
  <c r="D170" i="81"/>
  <c r="E170" i="81"/>
  <c r="F170" i="81"/>
  <c r="G170" i="81"/>
  <c r="H170" i="81"/>
  <c r="I170" i="81"/>
  <c r="J170" i="81"/>
  <c r="K170" i="81"/>
  <c r="L170" i="81"/>
  <c r="M170" i="81"/>
  <c r="N170" i="81"/>
  <c r="O170" i="81"/>
  <c r="P170" i="81"/>
  <c r="Q170" i="81"/>
  <c r="R170" i="81"/>
  <c r="S170" i="81"/>
  <c r="T170" i="81"/>
  <c r="U170" i="81"/>
  <c r="V170" i="81"/>
  <c r="W170" i="81"/>
  <c r="X170" i="81"/>
  <c r="Y170" i="81"/>
  <c r="Z170" i="81"/>
  <c r="AA170" i="81"/>
  <c r="Z169" i="82" s="1"/>
  <c r="AB170" i="81"/>
  <c r="AC170" i="81"/>
  <c r="AD170" i="81"/>
  <c r="AE170" i="81"/>
  <c r="AF170" i="81"/>
  <c r="AG170" i="81"/>
  <c r="AH170" i="81"/>
  <c r="AI170" i="81"/>
  <c r="AJ170" i="81"/>
  <c r="AK170" i="81"/>
  <c r="AL170" i="81"/>
  <c r="AN170" i="81"/>
  <c r="AO170" i="81"/>
  <c r="AP170" i="81"/>
  <c r="AQ170" i="81"/>
  <c r="AP169" i="82" s="1"/>
  <c r="AR170" i="81"/>
  <c r="AQ169" i="82" s="1"/>
  <c r="AS170" i="81"/>
  <c r="AT170" i="81"/>
  <c r="AU170" i="81"/>
  <c r="AV170" i="81"/>
  <c r="AW170" i="81"/>
  <c r="AX170" i="81"/>
  <c r="AY170" i="81"/>
  <c r="AZ170" i="81"/>
  <c r="BA170" i="81"/>
  <c r="AZ169" i="82" s="1"/>
  <c r="BB170" i="81"/>
  <c r="BC170" i="81"/>
  <c r="BD170" i="81"/>
  <c r="BH170" i="81"/>
  <c r="BI170" i="81"/>
  <c r="BJ170" i="81"/>
  <c r="BK170" i="81"/>
  <c r="BL170" i="81"/>
  <c r="BM170" i="81"/>
  <c r="BN170" i="81"/>
  <c r="BO170" i="81"/>
  <c r="BP170" i="81"/>
  <c r="BQ170" i="81"/>
  <c r="BR170" i="81"/>
  <c r="BS170" i="81"/>
  <c r="BT170" i="81"/>
  <c r="BU170" i="81"/>
  <c r="BV170" i="81"/>
  <c r="BW170" i="81"/>
  <c r="BV169" i="82" s="1"/>
  <c r="BX170" i="81"/>
  <c r="BY170" i="81"/>
  <c r="BZ170" i="81"/>
  <c r="CA170" i="81"/>
  <c r="CB170" i="81"/>
  <c r="D171" i="81"/>
  <c r="E171" i="81"/>
  <c r="F171" i="81"/>
  <c r="G171" i="81"/>
  <c r="H171" i="81"/>
  <c r="I171" i="81"/>
  <c r="J171" i="81"/>
  <c r="K171" i="81"/>
  <c r="L171" i="81"/>
  <c r="M171" i="81"/>
  <c r="N171" i="81"/>
  <c r="O171" i="81"/>
  <c r="P171" i="81"/>
  <c r="Q171" i="81"/>
  <c r="R171" i="81"/>
  <c r="S171" i="81"/>
  <c r="T171" i="81"/>
  <c r="U171" i="81"/>
  <c r="V171" i="81"/>
  <c r="W171" i="81"/>
  <c r="X171" i="81"/>
  <c r="Y171" i="81"/>
  <c r="Z171" i="81"/>
  <c r="AA171" i="81"/>
  <c r="AB171" i="81"/>
  <c r="AC171" i="81"/>
  <c r="AD171" i="81"/>
  <c r="AE171" i="81"/>
  <c r="AF171" i="81"/>
  <c r="AG171" i="81"/>
  <c r="AH171" i="81"/>
  <c r="AI171" i="81"/>
  <c r="AJ171" i="81"/>
  <c r="AK171" i="81"/>
  <c r="AL171" i="81"/>
  <c r="AN171" i="81"/>
  <c r="AO171" i="81"/>
  <c r="AP171" i="81"/>
  <c r="AQ171" i="81"/>
  <c r="AR171" i="81"/>
  <c r="AS171" i="81"/>
  <c r="AT171" i="81"/>
  <c r="AU171" i="81"/>
  <c r="AV171" i="81"/>
  <c r="AW171" i="81"/>
  <c r="AX171" i="81"/>
  <c r="AY171" i="81"/>
  <c r="AZ171" i="81"/>
  <c r="BA171" i="81"/>
  <c r="BB171" i="81"/>
  <c r="BC171" i="81"/>
  <c r="BD171" i="81"/>
  <c r="BH171" i="81"/>
  <c r="BI171" i="81"/>
  <c r="BJ171" i="81"/>
  <c r="BK171" i="81"/>
  <c r="BL171" i="81"/>
  <c r="BM171" i="81"/>
  <c r="BN171" i="81"/>
  <c r="BO171" i="81"/>
  <c r="BP171" i="81"/>
  <c r="BQ171" i="81"/>
  <c r="BR171" i="81"/>
  <c r="BS171" i="81"/>
  <c r="BT171" i="81"/>
  <c r="BU171" i="81"/>
  <c r="BV171" i="81"/>
  <c r="BW171" i="81"/>
  <c r="BV170" i="82" s="1"/>
  <c r="BX171" i="81"/>
  <c r="BY171" i="81"/>
  <c r="BZ171" i="81"/>
  <c r="CA171" i="81"/>
  <c r="CB171" i="81"/>
  <c r="D172" i="81"/>
  <c r="E172" i="81"/>
  <c r="F172" i="81"/>
  <c r="G172" i="81"/>
  <c r="H172" i="81"/>
  <c r="I172" i="81"/>
  <c r="J172" i="81"/>
  <c r="K172" i="81"/>
  <c r="L172" i="81"/>
  <c r="M172" i="81"/>
  <c r="N172" i="81"/>
  <c r="O172" i="81"/>
  <c r="P172" i="81"/>
  <c r="Q172" i="81"/>
  <c r="R172" i="81"/>
  <c r="S172" i="81"/>
  <c r="T172" i="81"/>
  <c r="U172" i="81"/>
  <c r="V172" i="81"/>
  <c r="W172" i="81"/>
  <c r="X172" i="81"/>
  <c r="Y172" i="81"/>
  <c r="Z172" i="81"/>
  <c r="AA172" i="81"/>
  <c r="AB172" i="81"/>
  <c r="AC172" i="81"/>
  <c r="AD172" i="81"/>
  <c r="AE172" i="81"/>
  <c r="AF172" i="81"/>
  <c r="AG172" i="81"/>
  <c r="AH172" i="81"/>
  <c r="AI172" i="81"/>
  <c r="AJ172" i="81"/>
  <c r="AK172" i="81"/>
  <c r="AL172" i="81"/>
  <c r="AN172" i="81"/>
  <c r="AO172" i="81"/>
  <c r="AP172" i="81"/>
  <c r="AQ172" i="81"/>
  <c r="AR172" i="81"/>
  <c r="AS172" i="81"/>
  <c r="AT172" i="81"/>
  <c r="AU172" i="81"/>
  <c r="AV172" i="81"/>
  <c r="AW172" i="81"/>
  <c r="AX172" i="81"/>
  <c r="AY172" i="81"/>
  <c r="AZ172" i="81"/>
  <c r="BA172" i="81"/>
  <c r="BB172" i="81"/>
  <c r="BC172" i="81"/>
  <c r="BD172" i="81"/>
  <c r="BH172" i="81"/>
  <c r="BI172" i="81"/>
  <c r="BJ172" i="81"/>
  <c r="BK172" i="81"/>
  <c r="BL172" i="81"/>
  <c r="BM172" i="81"/>
  <c r="BN172" i="81"/>
  <c r="BO172" i="81"/>
  <c r="BP172" i="81"/>
  <c r="BQ172" i="81"/>
  <c r="BR172" i="81"/>
  <c r="BS172" i="81"/>
  <c r="BT172" i="81"/>
  <c r="BU172" i="81"/>
  <c r="BV172" i="81"/>
  <c r="BW172" i="81"/>
  <c r="BX172" i="81"/>
  <c r="BY172" i="81"/>
  <c r="BZ172" i="81"/>
  <c r="CA172" i="81"/>
  <c r="CB172" i="81"/>
  <c r="D173" i="81"/>
  <c r="E173" i="81"/>
  <c r="F173" i="81"/>
  <c r="G173" i="81"/>
  <c r="H173" i="81"/>
  <c r="I173" i="81"/>
  <c r="J173" i="81"/>
  <c r="K173" i="81"/>
  <c r="L173" i="81"/>
  <c r="M173" i="81"/>
  <c r="N173" i="81"/>
  <c r="O173" i="81"/>
  <c r="P173" i="81"/>
  <c r="Q173" i="81"/>
  <c r="R173" i="81"/>
  <c r="S173" i="81"/>
  <c r="T173" i="81"/>
  <c r="U173" i="81"/>
  <c r="V173" i="81"/>
  <c r="W173" i="81"/>
  <c r="X173" i="81"/>
  <c r="Y173" i="81"/>
  <c r="Z173" i="81"/>
  <c r="AA173" i="81"/>
  <c r="Z172" i="82" s="1"/>
  <c r="AB173" i="81"/>
  <c r="AC173" i="81"/>
  <c r="AD173" i="81"/>
  <c r="AE173" i="81"/>
  <c r="AF173" i="81"/>
  <c r="AG173" i="81"/>
  <c r="AH173" i="81"/>
  <c r="AI173" i="81"/>
  <c r="AJ173" i="81"/>
  <c r="AK173" i="81"/>
  <c r="AL173" i="81"/>
  <c r="AN173" i="81"/>
  <c r="AO173" i="81"/>
  <c r="AP173" i="81"/>
  <c r="AQ173" i="81"/>
  <c r="AR173" i="81"/>
  <c r="AS173" i="81"/>
  <c r="AT173" i="81"/>
  <c r="AU173" i="81"/>
  <c r="AV173" i="81"/>
  <c r="AW173" i="81"/>
  <c r="AX173" i="81"/>
  <c r="AY173" i="81"/>
  <c r="AZ173" i="81"/>
  <c r="BA173" i="81"/>
  <c r="BB173" i="81"/>
  <c r="BC173" i="81"/>
  <c r="BD173" i="81"/>
  <c r="BH173" i="81"/>
  <c r="BI173" i="81"/>
  <c r="BJ173" i="81"/>
  <c r="BK173" i="81"/>
  <c r="BL173" i="81"/>
  <c r="BM173" i="81"/>
  <c r="BN173" i="81"/>
  <c r="BO173" i="81"/>
  <c r="BP173" i="81"/>
  <c r="BQ173" i="81"/>
  <c r="BR173" i="81"/>
  <c r="BS173" i="81"/>
  <c r="BT173" i="81"/>
  <c r="BU173" i="81"/>
  <c r="BV173" i="81"/>
  <c r="BW173" i="81"/>
  <c r="BV172" i="82" s="1"/>
  <c r="BX173" i="81"/>
  <c r="BY173" i="81"/>
  <c r="BZ173" i="81"/>
  <c r="CA173" i="81"/>
  <c r="CB173" i="81"/>
  <c r="D174" i="81"/>
  <c r="E174" i="81"/>
  <c r="F174" i="81"/>
  <c r="G174" i="81"/>
  <c r="H174" i="81"/>
  <c r="I174" i="81"/>
  <c r="J174" i="81"/>
  <c r="K174" i="81"/>
  <c r="L174" i="81"/>
  <c r="M174" i="81"/>
  <c r="N174" i="81"/>
  <c r="O174" i="81"/>
  <c r="P174" i="81"/>
  <c r="Q174" i="81"/>
  <c r="R174" i="81"/>
  <c r="S174" i="81"/>
  <c r="T174" i="81"/>
  <c r="U174" i="81"/>
  <c r="V174" i="81"/>
  <c r="W174" i="81"/>
  <c r="X174" i="81"/>
  <c r="Y174" i="81"/>
  <c r="Z174" i="81"/>
  <c r="AA174" i="81"/>
  <c r="AB174" i="81"/>
  <c r="AC174" i="81"/>
  <c r="AD174" i="81"/>
  <c r="AE174" i="81"/>
  <c r="AF174" i="81"/>
  <c r="AG174" i="81"/>
  <c r="AH174" i="81"/>
  <c r="AI174" i="81"/>
  <c r="AJ174" i="81"/>
  <c r="AK174" i="81"/>
  <c r="AL174" i="81"/>
  <c r="AN174" i="81"/>
  <c r="AO174" i="81"/>
  <c r="AP174" i="81"/>
  <c r="AQ174" i="81"/>
  <c r="AR174" i="81"/>
  <c r="AS174" i="81"/>
  <c r="AT174" i="81"/>
  <c r="AU174" i="81"/>
  <c r="AV174" i="81"/>
  <c r="AW174" i="81"/>
  <c r="AX174" i="81"/>
  <c r="AY174" i="81"/>
  <c r="AZ174" i="81"/>
  <c r="AY173" i="82" s="1"/>
  <c r="BA174" i="81"/>
  <c r="BB174" i="81"/>
  <c r="BC174" i="81"/>
  <c r="BD174" i="81"/>
  <c r="BH174" i="81"/>
  <c r="BI174" i="81"/>
  <c r="BJ174" i="81"/>
  <c r="BK174" i="81"/>
  <c r="BL174" i="81"/>
  <c r="BM174" i="81"/>
  <c r="BN174" i="81"/>
  <c r="BO174" i="81"/>
  <c r="BP174" i="81"/>
  <c r="BQ174" i="81"/>
  <c r="BR174" i="81"/>
  <c r="BS174" i="81"/>
  <c r="BT174" i="81"/>
  <c r="BU174" i="81"/>
  <c r="BV174" i="81"/>
  <c r="BW174" i="81"/>
  <c r="BV173" i="82" s="1"/>
  <c r="BX174" i="81"/>
  <c r="BY174" i="81"/>
  <c r="BZ174" i="81"/>
  <c r="CA174" i="81"/>
  <c r="CB174" i="81"/>
  <c r="D175" i="81"/>
  <c r="E175" i="81"/>
  <c r="F175" i="81"/>
  <c r="G175" i="81"/>
  <c r="H175" i="81"/>
  <c r="I175" i="81"/>
  <c r="J175" i="81"/>
  <c r="K175" i="81"/>
  <c r="L175" i="81"/>
  <c r="M175" i="81"/>
  <c r="N175" i="81"/>
  <c r="O175" i="81"/>
  <c r="P175" i="81"/>
  <c r="Q175" i="81"/>
  <c r="R175" i="81"/>
  <c r="S175" i="81"/>
  <c r="T175" i="81"/>
  <c r="U175" i="81"/>
  <c r="V175" i="81"/>
  <c r="W175" i="81"/>
  <c r="X175" i="81"/>
  <c r="Y175" i="81"/>
  <c r="Z175" i="81"/>
  <c r="AA175" i="81"/>
  <c r="AB175" i="81"/>
  <c r="AC175" i="81"/>
  <c r="AD175" i="81"/>
  <c r="AE175" i="81"/>
  <c r="AF175" i="81"/>
  <c r="AG175" i="81"/>
  <c r="AH175" i="81"/>
  <c r="AI175" i="81"/>
  <c r="AJ175" i="81"/>
  <c r="AK175" i="81"/>
  <c r="AL175" i="81"/>
  <c r="AN175" i="81"/>
  <c r="AO175" i="81"/>
  <c r="AP175" i="81"/>
  <c r="AQ175" i="81"/>
  <c r="AR175" i="81"/>
  <c r="AS175" i="81"/>
  <c r="AT175" i="81"/>
  <c r="AU175" i="81"/>
  <c r="AV175" i="81"/>
  <c r="AW175" i="81"/>
  <c r="AX175" i="81"/>
  <c r="AY175" i="81"/>
  <c r="AZ175" i="81"/>
  <c r="BA175" i="81"/>
  <c r="BB175" i="81"/>
  <c r="BC175" i="81"/>
  <c r="BD175" i="81"/>
  <c r="BH175" i="81"/>
  <c r="BI175" i="81"/>
  <c r="BJ175" i="81"/>
  <c r="BK175" i="81"/>
  <c r="BL175" i="81"/>
  <c r="BM175" i="81"/>
  <c r="BN175" i="81"/>
  <c r="BO175" i="81"/>
  <c r="BP175" i="81"/>
  <c r="BQ175" i="81"/>
  <c r="BR175" i="81"/>
  <c r="BS175" i="81"/>
  <c r="BT175" i="81"/>
  <c r="BU175" i="81"/>
  <c r="BV175" i="81"/>
  <c r="BU174" i="82" s="1"/>
  <c r="BW175" i="81"/>
  <c r="BX175" i="81"/>
  <c r="BY175" i="81"/>
  <c r="BZ175" i="81"/>
  <c r="CA175" i="81"/>
  <c r="CB175" i="81"/>
  <c r="D176" i="81"/>
  <c r="E176" i="81"/>
  <c r="F176" i="81"/>
  <c r="G176" i="81"/>
  <c r="H176" i="81"/>
  <c r="I176" i="81"/>
  <c r="J176" i="81"/>
  <c r="K176" i="81"/>
  <c r="L176" i="81"/>
  <c r="M176" i="81"/>
  <c r="N176" i="81"/>
  <c r="O176" i="81"/>
  <c r="P176" i="81"/>
  <c r="Q176" i="81"/>
  <c r="R176" i="81"/>
  <c r="S176" i="81"/>
  <c r="T176" i="81"/>
  <c r="U176" i="81"/>
  <c r="V176" i="81"/>
  <c r="W176" i="81"/>
  <c r="X176" i="81"/>
  <c r="Y176" i="81"/>
  <c r="Z176" i="81"/>
  <c r="AA176" i="81"/>
  <c r="Z175" i="82" s="1"/>
  <c r="AB176" i="81"/>
  <c r="AC176" i="81"/>
  <c r="AB175" i="82" s="1"/>
  <c r="AD176" i="81"/>
  <c r="AE176" i="81"/>
  <c r="AF176" i="81"/>
  <c r="AE175" i="82" s="1"/>
  <c r="AG176" i="81"/>
  <c r="AH176" i="81"/>
  <c r="AI176" i="81"/>
  <c r="AJ176" i="81"/>
  <c r="AK176" i="81"/>
  <c r="AL176" i="81"/>
  <c r="AL175" i="82"/>
  <c r="AN176" i="81"/>
  <c r="AO176" i="81"/>
  <c r="AP176" i="81"/>
  <c r="AQ176" i="81"/>
  <c r="AR176" i="81"/>
  <c r="AS176" i="81"/>
  <c r="AT176" i="81"/>
  <c r="AU176" i="81"/>
  <c r="AV176" i="81"/>
  <c r="AU175" i="82" s="1"/>
  <c r="AW176" i="81"/>
  <c r="AX176" i="81"/>
  <c r="AW175" i="82" s="1"/>
  <c r="AY176" i="81"/>
  <c r="AZ176" i="81"/>
  <c r="BA176" i="81"/>
  <c r="BB176" i="81"/>
  <c r="BC176" i="81"/>
  <c r="BD176" i="81"/>
  <c r="BH176" i="81"/>
  <c r="BI176" i="81"/>
  <c r="BJ176" i="81"/>
  <c r="BK176" i="81"/>
  <c r="BL176" i="81"/>
  <c r="BK175" i="82" s="1"/>
  <c r="BM176" i="81"/>
  <c r="BN176" i="81"/>
  <c r="BO176" i="81"/>
  <c r="BP176" i="81"/>
  <c r="BQ176" i="81"/>
  <c r="BR176" i="81"/>
  <c r="BS176" i="81"/>
  <c r="BT176" i="81"/>
  <c r="BU176" i="81"/>
  <c r="BV176" i="81"/>
  <c r="BW176" i="81"/>
  <c r="BV175" i="82" s="1"/>
  <c r="BX176" i="81"/>
  <c r="BY176" i="81"/>
  <c r="BZ176" i="81"/>
  <c r="CA176" i="81"/>
  <c r="CB176" i="81"/>
  <c r="D177" i="81"/>
  <c r="E177" i="81"/>
  <c r="F177" i="81"/>
  <c r="G177" i="81"/>
  <c r="H177" i="81"/>
  <c r="I177" i="81"/>
  <c r="J177" i="81"/>
  <c r="K177" i="81"/>
  <c r="L177" i="81"/>
  <c r="M177" i="81"/>
  <c r="N177" i="81"/>
  <c r="O177" i="81"/>
  <c r="P177" i="81"/>
  <c r="Q177" i="81"/>
  <c r="R177" i="81"/>
  <c r="S177" i="81"/>
  <c r="T177" i="81"/>
  <c r="U177" i="81"/>
  <c r="V177" i="81"/>
  <c r="W177" i="81"/>
  <c r="X177" i="81"/>
  <c r="Y177" i="81"/>
  <c r="Z177" i="81"/>
  <c r="AA177" i="81"/>
  <c r="AB177" i="81"/>
  <c r="AC177" i="81"/>
  <c r="AD177" i="81"/>
  <c r="AE177" i="81"/>
  <c r="AF177" i="81"/>
  <c r="AG177" i="81"/>
  <c r="AH177" i="81"/>
  <c r="AI177" i="81"/>
  <c r="AJ177" i="81"/>
  <c r="AK177" i="81"/>
  <c r="AL177" i="81"/>
  <c r="AN177" i="81"/>
  <c r="AO177" i="81"/>
  <c r="AP177" i="81"/>
  <c r="AQ177" i="81"/>
  <c r="AP176" i="82" s="1"/>
  <c r="AR177" i="81"/>
  <c r="AS177" i="81"/>
  <c r="AT177" i="81"/>
  <c r="AU177" i="81"/>
  <c r="AV177" i="81"/>
  <c r="AW177" i="81"/>
  <c r="AX177" i="81"/>
  <c r="AW176" i="82" s="1"/>
  <c r="AY177" i="81"/>
  <c r="AZ177" i="81"/>
  <c r="BA177" i="81"/>
  <c r="AZ176" i="82" s="1"/>
  <c r="BB177" i="81"/>
  <c r="BC177" i="81"/>
  <c r="BD177" i="81"/>
  <c r="BH177" i="81"/>
  <c r="BI177" i="81"/>
  <c r="BJ177" i="81"/>
  <c r="BK177" i="81"/>
  <c r="BL177" i="81"/>
  <c r="BM177" i="81"/>
  <c r="BN177" i="81"/>
  <c r="BO177" i="81"/>
  <c r="BP177" i="81"/>
  <c r="BQ177" i="81"/>
  <c r="BR177" i="81"/>
  <c r="BS177" i="81"/>
  <c r="BT177" i="81"/>
  <c r="BU177" i="81"/>
  <c r="BV177" i="81"/>
  <c r="BW177" i="81"/>
  <c r="BX177" i="81"/>
  <c r="BY177" i="81"/>
  <c r="BZ177" i="81"/>
  <c r="CA177" i="81"/>
  <c r="CB177" i="81"/>
  <c r="D178" i="81"/>
  <c r="E178" i="81"/>
  <c r="F178" i="81"/>
  <c r="G178" i="81"/>
  <c r="H178" i="81"/>
  <c r="I178" i="81"/>
  <c r="J178" i="81"/>
  <c r="K178" i="81"/>
  <c r="L178" i="81"/>
  <c r="M178" i="81"/>
  <c r="N178" i="81"/>
  <c r="O178" i="81"/>
  <c r="P178" i="81"/>
  <c r="Q178" i="81"/>
  <c r="R178" i="81"/>
  <c r="S178" i="81"/>
  <c r="T178" i="81"/>
  <c r="U178" i="81"/>
  <c r="V178" i="81"/>
  <c r="W178" i="81"/>
  <c r="X178" i="81"/>
  <c r="Y178" i="81"/>
  <c r="Z178" i="81"/>
  <c r="AA178" i="81"/>
  <c r="Z177" i="82" s="1"/>
  <c r="AB178" i="81"/>
  <c r="AC178" i="81"/>
  <c r="AD178" i="81"/>
  <c r="AE178" i="81"/>
  <c r="AF178" i="81"/>
  <c r="AG178" i="81"/>
  <c r="AH178" i="81"/>
  <c r="AI178" i="81"/>
  <c r="AJ178" i="81"/>
  <c r="AK178" i="81"/>
  <c r="AL178" i="81"/>
  <c r="AN178" i="81"/>
  <c r="AO178" i="81"/>
  <c r="AP178" i="81"/>
  <c r="AQ178" i="81"/>
  <c r="AR178" i="81"/>
  <c r="AS178" i="81"/>
  <c r="AT178" i="81"/>
  <c r="AU178" i="81"/>
  <c r="AV178" i="81"/>
  <c r="AW178" i="81"/>
  <c r="AX178" i="81"/>
  <c r="AW177" i="82" s="1"/>
  <c r="AY178" i="81"/>
  <c r="AZ178" i="81"/>
  <c r="BA178" i="81"/>
  <c r="BB178" i="81"/>
  <c r="BC178" i="81"/>
  <c r="BD178" i="81"/>
  <c r="BH178" i="81"/>
  <c r="BI178" i="81"/>
  <c r="BJ178" i="81"/>
  <c r="BK178" i="81"/>
  <c r="BL178" i="81"/>
  <c r="BM178" i="81"/>
  <c r="BN178" i="81"/>
  <c r="BO178" i="81"/>
  <c r="BP178" i="81"/>
  <c r="BQ178" i="81"/>
  <c r="BR178" i="81"/>
  <c r="BS178" i="81"/>
  <c r="BT178" i="81"/>
  <c r="BU178" i="81"/>
  <c r="BV178" i="81"/>
  <c r="BW178" i="81"/>
  <c r="BV177" i="82" s="1"/>
  <c r="BX178" i="81"/>
  <c r="BY178" i="81"/>
  <c r="BZ178" i="81"/>
  <c r="CA178" i="81"/>
  <c r="CB178" i="81"/>
  <c r="D179" i="81"/>
  <c r="E179" i="81"/>
  <c r="F179" i="81"/>
  <c r="G179" i="81"/>
  <c r="H179" i="81"/>
  <c r="I179" i="81"/>
  <c r="J179" i="81"/>
  <c r="K179" i="81"/>
  <c r="L179" i="81"/>
  <c r="M179" i="81"/>
  <c r="N179" i="81"/>
  <c r="O179" i="81"/>
  <c r="P179" i="81"/>
  <c r="Q179" i="81"/>
  <c r="R179" i="81"/>
  <c r="S179" i="81"/>
  <c r="T179" i="81"/>
  <c r="U179" i="81"/>
  <c r="V179" i="81"/>
  <c r="W179" i="81"/>
  <c r="X179" i="81"/>
  <c r="Y179" i="81"/>
  <c r="Z179" i="81"/>
  <c r="AA179" i="81"/>
  <c r="Z178" i="82" s="1"/>
  <c r="AB179" i="81"/>
  <c r="AC179" i="81"/>
  <c r="AB178" i="82" s="1"/>
  <c r="AD179" i="81"/>
  <c r="AE179" i="81"/>
  <c r="AF179" i="81"/>
  <c r="AG179" i="81"/>
  <c r="AH179" i="81"/>
  <c r="AI179" i="81"/>
  <c r="AJ179" i="81"/>
  <c r="AK179" i="81"/>
  <c r="AL179" i="81"/>
  <c r="AL178" i="82"/>
  <c r="AN179" i="81"/>
  <c r="AO179" i="81"/>
  <c r="AP179" i="81"/>
  <c r="AQ179" i="81"/>
  <c r="AR179" i="81"/>
  <c r="AS179" i="81"/>
  <c r="AT179" i="81"/>
  <c r="AU179" i="81"/>
  <c r="AV179" i="81"/>
  <c r="AU178" i="82" s="1"/>
  <c r="AW179" i="81"/>
  <c r="AX179" i="81"/>
  <c r="AY179" i="81"/>
  <c r="AZ179" i="81"/>
  <c r="BA179" i="81"/>
  <c r="BB179" i="81"/>
  <c r="BC179" i="81"/>
  <c r="BD179" i="81"/>
  <c r="BH179" i="81"/>
  <c r="BI179" i="81"/>
  <c r="BJ179" i="81"/>
  <c r="BK179" i="81"/>
  <c r="BL179" i="81"/>
  <c r="BM179" i="81"/>
  <c r="BN179" i="81"/>
  <c r="BO179" i="81"/>
  <c r="BP179" i="81"/>
  <c r="BQ179" i="81"/>
  <c r="BR179" i="81"/>
  <c r="BS179" i="81"/>
  <c r="BT179" i="81"/>
  <c r="BU179" i="81"/>
  <c r="BV179" i="81"/>
  <c r="BW179" i="81"/>
  <c r="BX179" i="81"/>
  <c r="BY179" i="81"/>
  <c r="BZ179" i="81"/>
  <c r="CA179" i="81"/>
  <c r="CB179" i="81"/>
  <c r="D180" i="81"/>
  <c r="E180" i="81"/>
  <c r="F180" i="81"/>
  <c r="G180" i="81"/>
  <c r="H180" i="81"/>
  <c r="I180" i="81"/>
  <c r="J180" i="81"/>
  <c r="K180" i="81"/>
  <c r="L180" i="81"/>
  <c r="M180" i="81"/>
  <c r="N180" i="81"/>
  <c r="O180" i="81"/>
  <c r="P180" i="81"/>
  <c r="Q180" i="81"/>
  <c r="R180" i="81"/>
  <c r="S180" i="81"/>
  <c r="T180" i="81"/>
  <c r="U180" i="81"/>
  <c r="V180" i="81"/>
  <c r="W180" i="81"/>
  <c r="X180" i="81"/>
  <c r="Y180" i="81"/>
  <c r="Z180" i="81"/>
  <c r="AA180" i="81"/>
  <c r="Z179" i="82" s="1"/>
  <c r="AB180" i="81"/>
  <c r="AC180" i="81"/>
  <c r="AD180" i="81"/>
  <c r="AE180" i="81"/>
  <c r="AF180" i="81"/>
  <c r="AE179" i="82" s="1"/>
  <c r="AG180" i="81"/>
  <c r="AH180" i="81"/>
  <c r="AI180" i="81"/>
  <c r="AJ180" i="81"/>
  <c r="AK180" i="81"/>
  <c r="AL180" i="81"/>
  <c r="AN180" i="81"/>
  <c r="AO180" i="81"/>
  <c r="AP180" i="81"/>
  <c r="AQ180" i="81"/>
  <c r="AR180" i="81"/>
  <c r="AS180" i="81"/>
  <c r="AT180" i="81"/>
  <c r="AU180" i="81"/>
  <c r="AV180" i="81"/>
  <c r="AU179" i="82" s="1"/>
  <c r="AW180" i="81"/>
  <c r="AX180" i="81"/>
  <c r="AY180" i="81"/>
  <c r="AZ180" i="81"/>
  <c r="AY179" i="82" s="1"/>
  <c r="BA180" i="81"/>
  <c r="AZ179" i="82" s="1"/>
  <c r="BB180" i="81"/>
  <c r="BC180" i="81"/>
  <c r="BD180" i="81"/>
  <c r="BH180" i="81"/>
  <c r="BI180" i="81"/>
  <c r="BJ180" i="81"/>
  <c r="BI179" i="82" s="1"/>
  <c r="BK180" i="81"/>
  <c r="BL180" i="81"/>
  <c r="BM180" i="81"/>
  <c r="BN180" i="81"/>
  <c r="BO180" i="81"/>
  <c r="BP180" i="81"/>
  <c r="BQ180" i="81"/>
  <c r="BR180" i="81"/>
  <c r="BS180" i="81"/>
  <c r="BT180" i="81"/>
  <c r="BU180" i="81"/>
  <c r="BV180" i="81"/>
  <c r="BW180" i="81"/>
  <c r="BV179" i="82" s="1"/>
  <c r="BX180" i="81"/>
  <c r="BY180" i="81"/>
  <c r="BZ180" i="81"/>
  <c r="CA180" i="81"/>
  <c r="CB180" i="81"/>
  <c r="D181" i="81"/>
  <c r="E181" i="81"/>
  <c r="F181" i="81"/>
  <c r="G181" i="81"/>
  <c r="H181" i="81"/>
  <c r="I181" i="81"/>
  <c r="J181" i="81"/>
  <c r="K181" i="81"/>
  <c r="L181" i="81"/>
  <c r="M181" i="81"/>
  <c r="N181" i="81"/>
  <c r="O181" i="81"/>
  <c r="P181" i="81"/>
  <c r="Q181" i="81"/>
  <c r="R181" i="81"/>
  <c r="S181" i="81"/>
  <c r="T181" i="81"/>
  <c r="U181" i="81"/>
  <c r="V181" i="81"/>
  <c r="W181" i="81"/>
  <c r="X181" i="81"/>
  <c r="Y181" i="81"/>
  <c r="Z181" i="81"/>
  <c r="AA181" i="81"/>
  <c r="Z180" i="82" s="1"/>
  <c r="AB181" i="81"/>
  <c r="AC181" i="81"/>
  <c r="AB180" i="82" s="1"/>
  <c r="AD181" i="81"/>
  <c r="AE181" i="81"/>
  <c r="AF181" i="81"/>
  <c r="AE180" i="82" s="1"/>
  <c r="AG181" i="81"/>
  <c r="AH181" i="81"/>
  <c r="AI181" i="81"/>
  <c r="AJ181" i="81"/>
  <c r="AK181" i="81"/>
  <c r="AL181" i="81"/>
  <c r="AK180" i="82" s="1"/>
  <c r="AL180" i="82"/>
  <c r="AN181" i="81"/>
  <c r="AO181" i="81"/>
  <c r="AP181" i="81"/>
  <c r="AQ181" i="81"/>
  <c r="AR181" i="81"/>
  <c r="AS181" i="81"/>
  <c r="AT181" i="81"/>
  <c r="AU181" i="81"/>
  <c r="AV181" i="81"/>
  <c r="AU180" i="82" s="1"/>
  <c r="AW181" i="81"/>
  <c r="AX181" i="81"/>
  <c r="AW180" i="82" s="1"/>
  <c r="AY181" i="81"/>
  <c r="AZ181" i="81"/>
  <c r="AY180" i="82" s="1"/>
  <c r="BA181" i="81"/>
  <c r="BB181" i="81"/>
  <c r="BC181" i="81"/>
  <c r="BD181" i="81"/>
  <c r="BH181" i="81"/>
  <c r="BI181" i="81"/>
  <c r="BJ181" i="81"/>
  <c r="BI180" i="82" s="1"/>
  <c r="BK181" i="81"/>
  <c r="BL181" i="81"/>
  <c r="BK180" i="82" s="1"/>
  <c r="BM181" i="81"/>
  <c r="BN181" i="81"/>
  <c r="BM180" i="82" s="1"/>
  <c r="BO181" i="81"/>
  <c r="BP181" i="81"/>
  <c r="BQ181" i="81"/>
  <c r="BR181" i="81"/>
  <c r="BS181" i="81"/>
  <c r="BT181" i="81"/>
  <c r="BU181" i="81"/>
  <c r="BV181" i="81"/>
  <c r="BW181" i="81"/>
  <c r="BV180" i="82" s="1"/>
  <c r="BX181" i="81"/>
  <c r="BY181" i="81"/>
  <c r="BX180" i="82" s="1"/>
  <c r="BZ181" i="81"/>
  <c r="CA181" i="81"/>
  <c r="CB181" i="81"/>
  <c r="D182" i="81"/>
  <c r="E182" i="81"/>
  <c r="F182" i="81"/>
  <c r="G182" i="81"/>
  <c r="H182" i="81"/>
  <c r="I182" i="81"/>
  <c r="J182" i="81"/>
  <c r="K182" i="81"/>
  <c r="L182" i="81"/>
  <c r="M182" i="81"/>
  <c r="N182" i="81"/>
  <c r="O182" i="81"/>
  <c r="P182" i="81"/>
  <c r="Q182" i="81"/>
  <c r="R182" i="81"/>
  <c r="S182" i="81"/>
  <c r="T182" i="81"/>
  <c r="U182" i="81"/>
  <c r="V182" i="81"/>
  <c r="W182" i="81"/>
  <c r="X182" i="81"/>
  <c r="Y182" i="81"/>
  <c r="Z182" i="81"/>
  <c r="AA182" i="81"/>
  <c r="AB182" i="81"/>
  <c r="AC182" i="81"/>
  <c r="AD182" i="81"/>
  <c r="AE182" i="81"/>
  <c r="AF182" i="81"/>
  <c r="AG182" i="81"/>
  <c r="AH182" i="81"/>
  <c r="AI182" i="81"/>
  <c r="AJ182" i="81"/>
  <c r="AK182" i="81"/>
  <c r="AL182" i="81"/>
  <c r="AN182" i="81"/>
  <c r="AO182" i="81"/>
  <c r="AP182" i="81"/>
  <c r="AQ182" i="81"/>
  <c r="AR182" i="81"/>
  <c r="AS182" i="81"/>
  <c r="AT182" i="81"/>
  <c r="AU182" i="81"/>
  <c r="AV182" i="81"/>
  <c r="AW182" i="81"/>
  <c r="AX182" i="81"/>
  <c r="AY182" i="81"/>
  <c r="AZ182" i="81"/>
  <c r="BA182" i="81"/>
  <c r="BB182" i="81"/>
  <c r="BC182" i="81"/>
  <c r="BD182" i="81"/>
  <c r="BH182" i="81"/>
  <c r="BI182" i="81"/>
  <c r="BJ182" i="81"/>
  <c r="BI181" i="82" s="1"/>
  <c r="BK182" i="81"/>
  <c r="BL182" i="81"/>
  <c r="BM182" i="81"/>
  <c r="BN182" i="81"/>
  <c r="BO182" i="81"/>
  <c r="BP182" i="81"/>
  <c r="BQ182" i="81"/>
  <c r="BR182" i="81"/>
  <c r="BS182" i="81"/>
  <c r="BT182" i="81"/>
  <c r="BU182" i="81"/>
  <c r="BV182" i="81"/>
  <c r="BU181" i="82" s="1"/>
  <c r="BW182" i="81"/>
  <c r="BX182" i="81"/>
  <c r="BY182" i="81"/>
  <c r="BZ182" i="81"/>
  <c r="CA182" i="81"/>
  <c r="CB182" i="81"/>
  <c r="D183" i="81"/>
  <c r="E183" i="81"/>
  <c r="F183" i="81"/>
  <c r="G183" i="81"/>
  <c r="H183" i="81"/>
  <c r="I183" i="81"/>
  <c r="J183" i="81"/>
  <c r="K183" i="81"/>
  <c r="L183" i="81"/>
  <c r="M183" i="81"/>
  <c r="N183" i="81"/>
  <c r="O183" i="81"/>
  <c r="P183" i="81"/>
  <c r="Q183" i="81"/>
  <c r="R183" i="81"/>
  <c r="S183" i="81"/>
  <c r="T183" i="81"/>
  <c r="U183" i="81"/>
  <c r="V183" i="81"/>
  <c r="W183" i="81"/>
  <c r="X183" i="81"/>
  <c r="Y183" i="81"/>
  <c r="Z183" i="81"/>
  <c r="AA183" i="81"/>
  <c r="AB183" i="81"/>
  <c r="AC183" i="81"/>
  <c r="AB182" i="82" s="1"/>
  <c r="AD183" i="81"/>
  <c r="AE183" i="81"/>
  <c r="AF183" i="81"/>
  <c r="AG183" i="81"/>
  <c r="AH183" i="81"/>
  <c r="AI183" i="81"/>
  <c r="AJ183" i="81"/>
  <c r="AK183" i="81"/>
  <c r="AL183" i="81"/>
  <c r="AN183" i="81"/>
  <c r="AO183" i="81"/>
  <c r="AP183" i="81"/>
  <c r="AQ183" i="81"/>
  <c r="AR183" i="81"/>
  <c r="AS183" i="81"/>
  <c r="AT183" i="81"/>
  <c r="AS182" i="82" s="1"/>
  <c r="AU183" i="81"/>
  <c r="AV183" i="81"/>
  <c r="AW183" i="81"/>
  <c r="AX183" i="81"/>
  <c r="AW182" i="82" s="1"/>
  <c r="AY183" i="81"/>
  <c r="AZ183" i="81"/>
  <c r="BA183" i="81"/>
  <c r="BB183" i="81"/>
  <c r="BC183" i="81"/>
  <c r="BD183" i="81"/>
  <c r="BH183" i="81"/>
  <c r="BI183" i="81"/>
  <c r="BJ183" i="81"/>
  <c r="BI182" i="82" s="1"/>
  <c r="BK183" i="81"/>
  <c r="BL183" i="81"/>
  <c r="BM183" i="81"/>
  <c r="BN183" i="81"/>
  <c r="BO183" i="81"/>
  <c r="BP183" i="81"/>
  <c r="BQ183" i="81"/>
  <c r="BR183" i="81"/>
  <c r="BS183" i="81"/>
  <c r="BT183" i="81"/>
  <c r="BU183" i="81"/>
  <c r="BV183" i="81"/>
  <c r="BW183" i="81"/>
  <c r="BV182" i="82" s="1"/>
  <c r="BX183" i="81"/>
  <c r="BY183" i="81"/>
  <c r="BZ183" i="81"/>
  <c r="CA183" i="81"/>
  <c r="CB183" i="81"/>
  <c r="D184" i="81"/>
  <c r="E184" i="81"/>
  <c r="F184" i="81"/>
  <c r="G184" i="81"/>
  <c r="H184" i="81"/>
  <c r="I184" i="81"/>
  <c r="J184" i="81"/>
  <c r="K184" i="81"/>
  <c r="L184" i="81"/>
  <c r="M184" i="81"/>
  <c r="N184" i="81"/>
  <c r="O184" i="81"/>
  <c r="P184" i="81"/>
  <c r="Q184" i="81"/>
  <c r="R184" i="81"/>
  <c r="S184" i="81"/>
  <c r="T184" i="81"/>
  <c r="U184" i="81"/>
  <c r="V184" i="81"/>
  <c r="W184" i="81"/>
  <c r="X184" i="81"/>
  <c r="Y184" i="81"/>
  <c r="Z184" i="81"/>
  <c r="AA184" i="81"/>
  <c r="Z183" i="82" s="1"/>
  <c r="AB184" i="81"/>
  <c r="AC184" i="81"/>
  <c r="AB183" i="82" s="1"/>
  <c r="AD184" i="81"/>
  <c r="AE184" i="81"/>
  <c r="AF184" i="81"/>
  <c r="AE183" i="82" s="1"/>
  <c r="AG184" i="81"/>
  <c r="AH184" i="81"/>
  <c r="AI184" i="81"/>
  <c r="AJ184" i="81"/>
  <c r="AK184" i="81"/>
  <c r="AL184" i="81"/>
  <c r="AL183" i="82"/>
  <c r="AN184" i="81"/>
  <c r="AO184" i="81"/>
  <c r="AP184" i="81"/>
  <c r="AQ184" i="81"/>
  <c r="AP183" i="82" s="1"/>
  <c r="AR184" i="81"/>
  <c r="AQ183" i="82" s="1"/>
  <c r="AS184" i="81"/>
  <c r="AT184" i="81"/>
  <c r="AS183" i="82" s="1"/>
  <c r="AU184" i="81"/>
  <c r="AV184" i="81"/>
  <c r="AU183" i="82" s="1"/>
  <c r="AW184" i="81"/>
  <c r="AX184" i="81"/>
  <c r="AY184" i="81"/>
  <c r="AZ184" i="81"/>
  <c r="BA184" i="81"/>
  <c r="BB184" i="81"/>
  <c r="BC184" i="81"/>
  <c r="BD184" i="81"/>
  <c r="BH184" i="81"/>
  <c r="BI184" i="81"/>
  <c r="BJ184" i="81"/>
  <c r="BK184" i="81"/>
  <c r="BL184" i="81"/>
  <c r="BM184" i="81"/>
  <c r="BN184" i="81"/>
  <c r="BO184" i="81"/>
  <c r="BP184" i="81"/>
  <c r="BQ184" i="81"/>
  <c r="BR184" i="81"/>
  <c r="BS184" i="81"/>
  <c r="BT184" i="81"/>
  <c r="BU184" i="81"/>
  <c r="BV184" i="81"/>
  <c r="BW184" i="81"/>
  <c r="BX184" i="81"/>
  <c r="BY184" i="81"/>
  <c r="BZ184" i="81"/>
  <c r="CA184" i="81"/>
  <c r="CB184" i="81"/>
  <c r="D185" i="81"/>
  <c r="E185" i="81"/>
  <c r="F185" i="81"/>
  <c r="G185" i="81"/>
  <c r="H185" i="81"/>
  <c r="I185" i="81"/>
  <c r="J185" i="81"/>
  <c r="K185" i="81"/>
  <c r="L185" i="81"/>
  <c r="M185" i="81"/>
  <c r="N185" i="81"/>
  <c r="O185" i="81"/>
  <c r="P185" i="81"/>
  <c r="Q185" i="81"/>
  <c r="R185" i="81"/>
  <c r="S185" i="81"/>
  <c r="T185" i="81"/>
  <c r="U185" i="81"/>
  <c r="V185" i="81"/>
  <c r="W185" i="81"/>
  <c r="X185" i="81"/>
  <c r="Y185" i="81"/>
  <c r="Z185" i="81"/>
  <c r="AA185" i="81"/>
  <c r="AB185" i="81"/>
  <c r="AC185" i="81"/>
  <c r="AB184" i="82" s="1"/>
  <c r="AD185" i="81"/>
  <c r="AE185" i="81"/>
  <c r="AF185" i="81"/>
  <c r="AE184" i="82" s="1"/>
  <c r="AG185" i="81"/>
  <c r="AH185" i="81"/>
  <c r="AI185" i="81"/>
  <c r="AJ185" i="81"/>
  <c r="AK185" i="81"/>
  <c r="AL185" i="81"/>
  <c r="AL184" i="82"/>
  <c r="AN185" i="81"/>
  <c r="AO185" i="81"/>
  <c r="AP185" i="81"/>
  <c r="AQ185" i="81"/>
  <c r="AP184" i="82" s="1"/>
  <c r="AR185" i="81"/>
  <c r="AS185" i="81"/>
  <c r="AT185" i="81"/>
  <c r="AS184" i="82" s="1"/>
  <c r="AU185" i="81"/>
  <c r="AV185" i="81"/>
  <c r="AW185" i="81"/>
  <c r="AX185" i="81"/>
  <c r="AW184" i="82" s="1"/>
  <c r="AY185" i="81"/>
  <c r="AZ185" i="81"/>
  <c r="BA185" i="81"/>
  <c r="BB185" i="81"/>
  <c r="BC185" i="81"/>
  <c r="BD185" i="81"/>
  <c r="BH185" i="81"/>
  <c r="BI185" i="81"/>
  <c r="BJ185" i="81"/>
  <c r="BK185" i="81"/>
  <c r="BL185" i="81"/>
  <c r="BM185" i="81"/>
  <c r="BN185" i="81"/>
  <c r="BM184" i="82" s="1"/>
  <c r="BO185" i="81"/>
  <c r="BP185" i="81"/>
  <c r="BQ185" i="81"/>
  <c r="BR185" i="81"/>
  <c r="BS185" i="81"/>
  <c r="BT185" i="81"/>
  <c r="BU185" i="81"/>
  <c r="BV185" i="81"/>
  <c r="BW185" i="81"/>
  <c r="BX185" i="81"/>
  <c r="BY185" i="81"/>
  <c r="BZ185" i="81"/>
  <c r="CA185" i="81"/>
  <c r="CB185" i="81"/>
  <c r="D186" i="81"/>
  <c r="E186" i="81"/>
  <c r="F186" i="81"/>
  <c r="G186" i="81"/>
  <c r="H186" i="81"/>
  <c r="I186" i="81"/>
  <c r="J186" i="81"/>
  <c r="K186" i="81"/>
  <c r="L186" i="81"/>
  <c r="M186" i="81"/>
  <c r="N186" i="81"/>
  <c r="O186" i="81"/>
  <c r="P186" i="81"/>
  <c r="Q186" i="81"/>
  <c r="R186" i="81"/>
  <c r="S186" i="81"/>
  <c r="T186" i="81"/>
  <c r="U186" i="81"/>
  <c r="V186" i="81"/>
  <c r="W186" i="81"/>
  <c r="X186" i="81"/>
  <c r="Y186" i="81"/>
  <c r="Z186" i="81"/>
  <c r="AA186" i="81"/>
  <c r="AB186" i="81"/>
  <c r="AC186" i="81"/>
  <c r="AB185" i="82" s="1"/>
  <c r="AD186" i="81"/>
  <c r="AE186" i="81"/>
  <c r="AF186" i="81"/>
  <c r="AE185" i="82" s="1"/>
  <c r="AG186" i="81"/>
  <c r="AH186" i="81"/>
  <c r="AI186" i="81"/>
  <c r="AJ186" i="81"/>
  <c r="AK186" i="81"/>
  <c r="AL186" i="81"/>
  <c r="AL185" i="82"/>
  <c r="AN186" i="81"/>
  <c r="AO186" i="81"/>
  <c r="AP186" i="81"/>
  <c r="AQ186" i="81"/>
  <c r="AP185" i="82" s="1"/>
  <c r="AR186" i="81"/>
  <c r="AS186" i="81"/>
  <c r="AT186" i="81"/>
  <c r="AU186" i="81"/>
  <c r="AV186" i="81"/>
  <c r="AW186" i="81"/>
  <c r="AX186" i="81"/>
  <c r="AW185" i="82" s="1"/>
  <c r="AY186" i="81"/>
  <c r="AZ186" i="81"/>
  <c r="BA186" i="81"/>
  <c r="BB186" i="81"/>
  <c r="BC186" i="81"/>
  <c r="BD186" i="81"/>
  <c r="BH186" i="81"/>
  <c r="BI186" i="81"/>
  <c r="BJ186" i="81"/>
  <c r="BK186" i="81"/>
  <c r="BL186" i="81"/>
  <c r="BM186" i="81"/>
  <c r="BN186" i="81"/>
  <c r="BM185" i="82" s="1"/>
  <c r="BO186" i="81"/>
  <c r="BP186" i="81"/>
  <c r="BQ186" i="81"/>
  <c r="BR186" i="81"/>
  <c r="BS186" i="81"/>
  <c r="BT186" i="81"/>
  <c r="BU186" i="81"/>
  <c r="BV186" i="81"/>
  <c r="BW186" i="81"/>
  <c r="BX186" i="81"/>
  <c r="BY186" i="81"/>
  <c r="BZ186" i="81"/>
  <c r="CA186" i="81"/>
  <c r="CB186" i="81"/>
  <c r="D187" i="81"/>
  <c r="E187" i="81"/>
  <c r="F187" i="81"/>
  <c r="G187" i="81"/>
  <c r="H187" i="81"/>
  <c r="I187" i="81"/>
  <c r="J187" i="81"/>
  <c r="K187" i="81"/>
  <c r="L187" i="81"/>
  <c r="M187" i="81"/>
  <c r="N187" i="81"/>
  <c r="O187" i="81"/>
  <c r="P187" i="81"/>
  <c r="Q187" i="81"/>
  <c r="R187" i="81"/>
  <c r="S187" i="81"/>
  <c r="T187" i="81"/>
  <c r="U187" i="81"/>
  <c r="V187" i="81"/>
  <c r="W187" i="81"/>
  <c r="X187" i="81"/>
  <c r="Y187" i="81"/>
  <c r="Z187" i="81"/>
  <c r="AA187" i="81"/>
  <c r="AB187" i="81"/>
  <c r="AC187" i="81"/>
  <c r="AB186" i="82" s="1"/>
  <c r="AD187" i="81"/>
  <c r="AE187" i="81"/>
  <c r="AF187" i="81"/>
  <c r="AE186" i="82" s="1"/>
  <c r="AG187" i="81"/>
  <c r="AH187" i="81"/>
  <c r="AI187" i="81"/>
  <c r="AJ187" i="81"/>
  <c r="AK187" i="81"/>
  <c r="AL187" i="81"/>
  <c r="AL186" i="82"/>
  <c r="AN187" i="81"/>
  <c r="AO187" i="81"/>
  <c r="AP187" i="81"/>
  <c r="AQ187" i="81"/>
  <c r="AR187" i="81"/>
  <c r="AS187" i="81"/>
  <c r="AT187" i="81"/>
  <c r="AU187" i="81"/>
  <c r="AV187" i="81"/>
  <c r="AW187" i="81"/>
  <c r="AX187" i="81"/>
  <c r="AW186" i="82" s="1"/>
  <c r="AY187" i="81"/>
  <c r="AZ187" i="81"/>
  <c r="BA187" i="81"/>
  <c r="BB187" i="81"/>
  <c r="BC187" i="81"/>
  <c r="BD187" i="81"/>
  <c r="BH187" i="81"/>
  <c r="BI187" i="81"/>
  <c r="BJ187" i="81"/>
  <c r="BK187" i="81"/>
  <c r="BL187" i="81"/>
  <c r="BM187" i="81"/>
  <c r="BN187" i="81"/>
  <c r="BO187" i="81"/>
  <c r="BP187" i="81"/>
  <c r="BQ187" i="81"/>
  <c r="BR187" i="81"/>
  <c r="BS187" i="81"/>
  <c r="BT187" i="81"/>
  <c r="BU187" i="81"/>
  <c r="BV187" i="81"/>
  <c r="BW187" i="81"/>
  <c r="BX187" i="81"/>
  <c r="BY187" i="81"/>
  <c r="BZ187" i="81"/>
  <c r="CA187" i="81"/>
  <c r="CB187" i="81"/>
  <c r="D188" i="81"/>
  <c r="E188" i="81"/>
  <c r="F188" i="81"/>
  <c r="G188" i="81"/>
  <c r="H188" i="81"/>
  <c r="I188" i="81"/>
  <c r="J188" i="81"/>
  <c r="K188" i="81"/>
  <c r="L188" i="81"/>
  <c r="M188" i="81"/>
  <c r="N188" i="81"/>
  <c r="O188" i="81"/>
  <c r="P188" i="81"/>
  <c r="Q188" i="81"/>
  <c r="R188" i="81"/>
  <c r="S188" i="81"/>
  <c r="T188" i="81"/>
  <c r="U188" i="81"/>
  <c r="V188" i="81"/>
  <c r="W188" i="81"/>
  <c r="X188" i="81"/>
  <c r="Y188" i="81"/>
  <c r="Z188" i="81"/>
  <c r="AA188" i="81"/>
  <c r="Z187" i="82" s="1"/>
  <c r="AB188" i="81"/>
  <c r="AC188" i="81"/>
  <c r="AB187" i="82" s="1"/>
  <c r="AD188" i="81"/>
  <c r="AE188" i="81"/>
  <c r="AF188" i="81"/>
  <c r="AG188" i="81"/>
  <c r="AH188" i="81"/>
  <c r="AI188" i="81"/>
  <c r="AJ188" i="81"/>
  <c r="AK188" i="81"/>
  <c r="AL188" i="81"/>
  <c r="AL187" i="82"/>
  <c r="AN188" i="81"/>
  <c r="AO188" i="81"/>
  <c r="AP188" i="81"/>
  <c r="AQ188" i="81"/>
  <c r="AR188" i="81"/>
  <c r="AS188" i="81"/>
  <c r="AT188" i="81"/>
  <c r="AU188" i="81"/>
  <c r="AV188" i="81"/>
  <c r="AW188" i="81"/>
  <c r="AX188" i="81"/>
  <c r="AY188" i="81"/>
  <c r="AZ188" i="81"/>
  <c r="BA188" i="81"/>
  <c r="AZ187" i="82" s="1"/>
  <c r="BB188" i="81"/>
  <c r="BC188" i="81"/>
  <c r="BD188" i="81"/>
  <c r="BH188" i="81"/>
  <c r="BI188" i="81"/>
  <c r="BJ188" i="81"/>
  <c r="BK188" i="81"/>
  <c r="BL188" i="81"/>
  <c r="BM188" i="81"/>
  <c r="BN188" i="81"/>
  <c r="BO188" i="81"/>
  <c r="BP188" i="81"/>
  <c r="BQ188" i="81"/>
  <c r="BR188" i="81"/>
  <c r="BS188" i="81"/>
  <c r="BT188" i="81"/>
  <c r="BU188" i="81"/>
  <c r="BV188" i="81"/>
  <c r="BW188" i="81"/>
  <c r="BX188" i="81"/>
  <c r="BY188" i="81"/>
  <c r="BZ188" i="81"/>
  <c r="CA188" i="81"/>
  <c r="CB188" i="81"/>
  <c r="D189" i="81"/>
  <c r="E189" i="81"/>
  <c r="F189" i="81"/>
  <c r="G189" i="81"/>
  <c r="H189" i="81"/>
  <c r="I189" i="81"/>
  <c r="J189" i="81"/>
  <c r="K189" i="81"/>
  <c r="L189" i="81"/>
  <c r="M189" i="81"/>
  <c r="N189" i="81"/>
  <c r="O189" i="81"/>
  <c r="P189" i="81"/>
  <c r="Q189" i="81"/>
  <c r="R189" i="81"/>
  <c r="S189" i="81"/>
  <c r="T189" i="81"/>
  <c r="U189" i="81"/>
  <c r="V189" i="81"/>
  <c r="W189" i="81"/>
  <c r="X189" i="81"/>
  <c r="Y189" i="81"/>
  <c r="Z189" i="81"/>
  <c r="AA189" i="81"/>
  <c r="Z188" i="82" s="1"/>
  <c r="AB189" i="81"/>
  <c r="AC189" i="81"/>
  <c r="AD189" i="81"/>
  <c r="AE189" i="81"/>
  <c r="AF189" i="81"/>
  <c r="AE188" i="82" s="1"/>
  <c r="AG189" i="81"/>
  <c r="AH189" i="81"/>
  <c r="AI189" i="81"/>
  <c r="AJ189" i="81"/>
  <c r="AK189" i="81"/>
  <c r="AL189" i="81"/>
  <c r="AN189" i="81"/>
  <c r="AO189" i="81"/>
  <c r="AP189" i="81"/>
  <c r="AQ189" i="81"/>
  <c r="AR189" i="81"/>
  <c r="AS189" i="81"/>
  <c r="AT189" i="81"/>
  <c r="AU189" i="81"/>
  <c r="AV189" i="81"/>
  <c r="AU188" i="82" s="1"/>
  <c r="AW189" i="81"/>
  <c r="AX189" i="81"/>
  <c r="AY189" i="81"/>
  <c r="AZ189" i="81"/>
  <c r="AY188" i="82" s="1"/>
  <c r="BA189" i="81"/>
  <c r="BB189" i="81"/>
  <c r="BC189" i="81"/>
  <c r="BD189" i="81"/>
  <c r="BH189" i="81"/>
  <c r="BI189" i="81"/>
  <c r="BJ189" i="81"/>
  <c r="BK189" i="81"/>
  <c r="BL189" i="81"/>
  <c r="BM189" i="81"/>
  <c r="BN189" i="81"/>
  <c r="BO189" i="81"/>
  <c r="BP189" i="81"/>
  <c r="BQ189" i="81"/>
  <c r="BR189" i="81"/>
  <c r="BS189" i="81"/>
  <c r="BT189" i="81"/>
  <c r="BU189" i="81"/>
  <c r="BV189" i="81"/>
  <c r="BU188" i="82" s="1"/>
  <c r="BW189" i="81"/>
  <c r="BV188" i="82" s="1"/>
  <c r="BX189" i="81"/>
  <c r="BY189" i="81"/>
  <c r="BZ189" i="81"/>
  <c r="CA189" i="81"/>
  <c r="CB189" i="81"/>
  <c r="D190" i="81"/>
  <c r="E190" i="81"/>
  <c r="F190" i="81"/>
  <c r="G190" i="81"/>
  <c r="H190" i="81"/>
  <c r="I190" i="81"/>
  <c r="J190" i="81"/>
  <c r="K190" i="81"/>
  <c r="L190" i="81"/>
  <c r="M190" i="81"/>
  <c r="N190" i="81"/>
  <c r="O190" i="81"/>
  <c r="P190" i="81"/>
  <c r="Q190" i="81"/>
  <c r="R190" i="81"/>
  <c r="S190" i="81"/>
  <c r="T190" i="81"/>
  <c r="U190" i="81"/>
  <c r="V190" i="81"/>
  <c r="W190" i="81"/>
  <c r="X190" i="81"/>
  <c r="Y190" i="81"/>
  <c r="Z190" i="81"/>
  <c r="AA190" i="81"/>
  <c r="Z189" i="82" s="1"/>
  <c r="AB190" i="81"/>
  <c r="AC190" i="81"/>
  <c r="AB189" i="82" s="1"/>
  <c r="AD190" i="81"/>
  <c r="AE190" i="81"/>
  <c r="AF190" i="81"/>
  <c r="AG190" i="81"/>
  <c r="AH190" i="81"/>
  <c r="AI190" i="81"/>
  <c r="AJ190" i="81"/>
  <c r="AK190" i="81"/>
  <c r="AL190" i="81"/>
  <c r="AL189" i="82"/>
  <c r="AN190" i="81"/>
  <c r="AO190" i="81"/>
  <c r="AP190" i="81"/>
  <c r="AQ190" i="81"/>
  <c r="AR190" i="81"/>
  <c r="AS190" i="81"/>
  <c r="AT190" i="81"/>
  <c r="AU190" i="81"/>
  <c r="AV190" i="81"/>
  <c r="AW190" i="81"/>
  <c r="AX190" i="81"/>
  <c r="AY190" i="81"/>
  <c r="AZ190" i="81"/>
  <c r="BA190" i="81"/>
  <c r="BB190" i="81"/>
  <c r="BC190" i="81"/>
  <c r="BD190" i="81"/>
  <c r="BH190" i="81"/>
  <c r="BI190" i="81"/>
  <c r="BJ190" i="81"/>
  <c r="BK190" i="81"/>
  <c r="BL190" i="81"/>
  <c r="BM190" i="81"/>
  <c r="BN190" i="81"/>
  <c r="BO190" i="81"/>
  <c r="BP190" i="81"/>
  <c r="BQ190" i="81"/>
  <c r="BR190" i="81"/>
  <c r="BS190" i="81"/>
  <c r="BT190" i="81"/>
  <c r="BS189" i="82" s="1"/>
  <c r="BU190" i="81"/>
  <c r="BV190" i="81"/>
  <c r="BW190" i="81"/>
  <c r="BX190" i="81"/>
  <c r="BY190" i="81"/>
  <c r="BZ190" i="81"/>
  <c r="CA190" i="81"/>
  <c r="CB190" i="81"/>
  <c r="D191" i="81"/>
  <c r="E191" i="81"/>
  <c r="F191" i="81"/>
  <c r="G191" i="81"/>
  <c r="H191" i="81"/>
  <c r="I191" i="81"/>
  <c r="J191" i="81"/>
  <c r="K191" i="81"/>
  <c r="L191" i="81"/>
  <c r="M191" i="81"/>
  <c r="N191" i="81"/>
  <c r="O191" i="81"/>
  <c r="P191" i="81"/>
  <c r="Q191" i="81"/>
  <c r="R191" i="81"/>
  <c r="S191" i="81"/>
  <c r="T191" i="81"/>
  <c r="U191" i="81"/>
  <c r="V191" i="81"/>
  <c r="W191" i="81"/>
  <c r="X191" i="81"/>
  <c r="Y191" i="81"/>
  <c r="Z191" i="81"/>
  <c r="AA191" i="81"/>
  <c r="AB191" i="81"/>
  <c r="AC191" i="81"/>
  <c r="AD191" i="81"/>
  <c r="AE191" i="81"/>
  <c r="AF191" i="81"/>
  <c r="AG191" i="81"/>
  <c r="AH191" i="81"/>
  <c r="AI191" i="81"/>
  <c r="AJ191" i="81"/>
  <c r="AK191" i="81"/>
  <c r="AL191" i="81"/>
  <c r="AN191" i="81"/>
  <c r="AO191" i="81"/>
  <c r="AP191" i="81"/>
  <c r="AQ191" i="81"/>
  <c r="AR191" i="81"/>
  <c r="AS191" i="81"/>
  <c r="AT191" i="81"/>
  <c r="AU191" i="81"/>
  <c r="AV191" i="81"/>
  <c r="AW191" i="81"/>
  <c r="AX191" i="81"/>
  <c r="AY191" i="81"/>
  <c r="AZ191" i="81"/>
  <c r="BA191" i="81"/>
  <c r="BB191" i="81"/>
  <c r="BC191" i="81"/>
  <c r="BD191" i="81"/>
  <c r="BH191" i="81"/>
  <c r="BI191" i="81"/>
  <c r="BJ191" i="81"/>
  <c r="BK191" i="81"/>
  <c r="BL191" i="81"/>
  <c r="BM191" i="81"/>
  <c r="BN191" i="81"/>
  <c r="BO191" i="81"/>
  <c r="BP191" i="81"/>
  <c r="BQ191" i="81"/>
  <c r="BR191" i="81"/>
  <c r="BS191" i="81"/>
  <c r="BT191" i="81"/>
  <c r="BU191" i="81"/>
  <c r="BV191" i="81"/>
  <c r="BW191" i="81"/>
  <c r="BV190" i="82" s="1"/>
  <c r="BX191" i="81"/>
  <c r="BY191" i="81"/>
  <c r="BZ191" i="81"/>
  <c r="CA191" i="81"/>
  <c r="CB191" i="81"/>
  <c r="D192" i="81"/>
  <c r="E192" i="81"/>
  <c r="F192" i="81"/>
  <c r="G192" i="81"/>
  <c r="H192" i="81"/>
  <c r="I192" i="81"/>
  <c r="J192" i="81"/>
  <c r="K192" i="81"/>
  <c r="L192" i="81"/>
  <c r="M192" i="81"/>
  <c r="N192" i="81"/>
  <c r="O192" i="81"/>
  <c r="P192" i="81"/>
  <c r="Q192" i="81"/>
  <c r="R192" i="81"/>
  <c r="S192" i="81"/>
  <c r="T192" i="81"/>
  <c r="U192" i="81"/>
  <c r="V192" i="81"/>
  <c r="W192" i="81"/>
  <c r="X192" i="81"/>
  <c r="Y192" i="81"/>
  <c r="Z192" i="81"/>
  <c r="AA192" i="81"/>
  <c r="AB192" i="81"/>
  <c r="AC192" i="81"/>
  <c r="AD192" i="81"/>
  <c r="AE192" i="81"/>
  <c r="AF192" i="81"/>
  <c r="AG192" i="81"/>
  <c r="AH192" i="81"/>
  <c r="AI192" i="81"/>
  <c r="AJ192" i="81"/>
  <c r="AK192" i="81"/>
  <c r="AL192" i="81"/>
  <c r="AN192" i="81"/>
  <c r="AO192" i="81"/>
  <c r="AP192" i="81"/>
  <c r="AQ192" i="81"/>
  <c r="AR192" i="81"/>
  <c r="AS192" i="81"/>
  <c r="AT192" i="81"/>
  <c r="AU192" i="81"/>
  <c r="AV192" i="81"/>
  <c r="AW192" i="81"/>
  <c r="AX192" i="81"/>
  <c r="AY192" i="81"/>
  <c r="AZ192" i="81"/>
  <c r="BA192" i="81"/>
  <c r="BB192" i="81"/>
  <c r="BC192" i="81"/>
  <c r="BD192" i="81"/>
  <c r="BH192" i="81"/>
  <c r="BI192" i="81"/>
  <c r="BJ192" i="81"/>
  <c r="BK192" i="81"/>
  <c r="BL192" i="81"/>
  <c r="BM192" i="81"/>
  <c r="BN192" i="81"/>
  <c r="BO192" i="81"/>
  <c r="BP192" i="81"/>
  <c r="BQ192" i="81"/>
  <c r="BR192" i="81"/>
  <c r="BS192" i="81"/>
  <c r="BT192" i="81"/>
  <c r="BU192" i="81"/>
  <c r="BV192" i="81"/>
  <c r="BW192" i="81"/>
  <c r="BX192" i="81"/>
  <c r="BY192" i="81"/>
  <c r="BZ192" i="81"/>
  <c r="CA192" i="81"/>
  <c r="CB192" i="81"/>
  <c r="D193" i="81"/>
  <c r="E193" i="81"/>
  <c r="F193" i="81"/>
  <c r="G193" i="81"/>
  <c r="H193" i="81"/>
  <c r="I193" i="81"/>
  <c r="J193" i="81"/>
  <c r="K193" i="81"/>
  <c r="L193" i="81"/>
  <c r="M193" i="81"/>
  <c r="N193" i="81"/>
  <c r="O193" i="81"/>
  <c r="P193" i="81"/>
  <c r="Q193" i="81"/>
  <c r="R193" i="81"/>
  <c r="S193" i="81"/>
  <c r="T193" i="81"/>
  <c r="U193" i="81"/>
  <c r="V193" i="81"/>
  <c r="W193" i="81"/>
  <c r="X193" i="81"/>
  <c r="Y193" i="81"/>
  <c r="Z193" i="81"/>
  <c r="AA193" i="81"/>
  <c r="AB193" i="81"/>
  <c r="AC193" i="81"/>
  <c r="AD193" i="81"/>
  <c r="AE193" i="81"/>
  <c r="AF193" i="81"/>
  <c r="AG193" i="81"/>
  <c r="AH193" i="81"/>
  <c r="AI193" i="81"/>
  <c r="AJ193" i="81"/>
  <c r="AK193" i="81"/>
  <c r="AL193" i="81"/>
  <c r="AN193" i="81"/>
  <c r="AO193" i="81"/>
  <c r="AP193" i="81"/>
  <c r="AQ193" i="81"/>
  <c r="AR193" i="81"/>
  <c r="AS193" i="81"/>
  <c r="AT193" i="81"/>
  <c r="AU193" i="81"/>
  <c r="AV193" i="81"/>
  <c r="AW193" i="81"/>
  <c r="AX193" i="81"/>
  <c r="AY193" i="81"/>
  <c r="AZ193" i="81"/>
  <c r="BA193" i="81"/>
  <c r="BB193" i="81"/>
  <c r="BC193" i="81"/>
  <c r="BD193" i="81"/>
  <c r="BH193" i="81"/>
  <c r="BI193" i="81"/>
  <c r="BJ193" i="81"/>
  <c r="BK193" i="81"/>
  <c r="BL193" i="81"/>
  <c r="BM193" i="81"/>
  <c r="BN193" i="81"/>
  <c r="BO193" i="81"/>
  <c r="BP193" i="81"/>
  <c r="BQ193" i="81"/>
  <c r="BR193" i="81"/>
  <c r="BS193" i="81"/>
  <c r="BT193" i="81"/>
  <c r="BU193" i="81"/>
  <c r="BV193" i="81"/>
  <c r="BW193" i="81"/>
  <c r="BX193" i="81"/>
  <c r="BY193" i="81"/>
  <c r="BZ193" i="81"/>
  <c r="CA193" i="81"/>
  <c r="CB193" i="81"/>
  <c r="D194" i="81"/>
  <c r="E194" i="81"/>
  <c r="F194" i="81"/>
  <c r="G194" i="81"/>
  <c r="H194" i="81"/>
  <c r="I194" i="81"/>
  <c r="J194" i="81"/>
  <c r="K194" i="81"/>
  <c r="L194" i="81"/>
  <c r="M194" i="81"/>
  <c r="N194" i="81"/>
  <c r="O194" i="81"/>
  <c r="P194" i="81"/>
  <c r="Q194" i="81"/>
  <c r="R194" i="81"/>
  <c r="S194" i="81"/>
  <c r="T194" i="81"/>
  <c r="U194" i="81"/>
  <c r="V194" i="81"/>
  <c r="W194" i="81"/>
  <c r="X194" i="81"/>
  <c r="Y194" i="81"/>
  <c r="Z194" i="81"/>
  <c r="AA194" i="81"/>
  <c r="AB194" i="81"/>
  <c r="AC194" i="81"/>
  <c r="AD194" i="81"/>
  <c r="AE194" i="81"/>
  <c r="AF194" i="81"/>
  <c r="AG194" i="81"/>
  <c r="AH194" i="81"/>
  <c r="AI194" i="81"/>
  <c r="AJ194" i="81"/>
  <c r="AK194" i="81"/>
  <c r="AL194" i="81"/>
  <c r="AN194" i="81"/>
  <c r="AO194" i="81"/>
  <c r="AP194" i="81"/>
  <c r="AQ194" i="81"/>
  <c r="AR194" i="81"/>
  <c r="AS194" i="81"/>
  <c r="AT194" i="81"/>
  <c r="AU194" i="81"/>
  <c r="AV194" i="81"/>
  <c r="AW194" i="81"/>
  <c r="AX194" i="81"/>
  <c r="AY194" i="81"/>
  <c r="AZ194" i="81"/>
  <c r="BA194" i="81"/>
  <c r="BB194" i="81"/>
  <c r="BC194" i="81"/>
  <c r="BD194" i="81"/>
  <c r="BH194" i="81"/>
  <c r="BI194" i="81"/>
  <c r="BJ194" i="81"/>
  <c r="BK194" i="81"/>
  <c r="BL194" i="81"/>
  <c r="BM194" i="81"/>
  <c r="BN194" i="81"/>
  <c r="BO194" i="81"/>
  <c r="BP194" i="81"/>
  <c r="BQ194" i="81"/>
  <c r="BR194" i="81"/>
  <c r="BS194" i="81"/>
  <c r="BT194" i="81"/>
  <c r="BU194" i="81"/>
  <c r="BV194" i="81"/>
  <c r="BW194" i="81"/>
  <c r="BX194" i="81"/>
  <c r="BY194" i="81"/>
  <c r="BZ194" i="81"/>
  <c r="CA194" i="81"/>
  <c r="CB194" i="81"/>
  <c r="D2" i="81"/>
  <c r="E2" i="81"/>
  <c r="F2" i="81"/>
  <c r="G2" i="81"/>
  <c r="H2" i="81"/>
  <c r="I2" i="81"/>
  <c r="J2" i="81"/>
  <c r="K2" i="81"/>
  <c r="L2" i="81"/>
  <c r="M2" i="81"/>
  <c r="N2" i="81"/>
  <c r="O2" i="81"/>
  <c r="P2" i="81"/>
  <c r="Q2" i="81"/>
  <c r="R2" i="81"/>
  <c r="S2" i="81"/>
  <c r="T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B2" i="81"/>
  <c r="C2" i="81"/>
  <c r="D2" i="78"/>
  <c r="E2" i="78"/>
  <c r="F2" i="78"/>
  <c r="G2" i="78"/>
  <c r="H2" i="78"/>
  <c r="I2" i="78"/>
  <c r="J2" i="78"/>
  <c r="K2" i="78"/>
  <c r="L2" i="78"/>
  <c r="M2" i="78"/>
  <c r="N2" i="78"/>
  <c r="O2" i="78"/>
  <c r="P2" i="78"/>
  <c r="Q2" i="78"/>
  <c r="R2" i="78"/>
  <c r="S2" i="78"/>
  <c r="T2" i="78"/>
  <c r="U2" i="78"/>
  <c r="V2" i="78"/>
  <c r="W2" i="78"/>
  <c r="X2" i="78"/>
  <c r="Y2" i="78"/>
  <c r="Z2" i="78"/>
  <c r="AA2" i="78"/>
  <c r="AB2" i="78"/>
  <c r="AC2" i="78"/>
  <c r="AD2" i="78"/>
  <c r="AE2" i="78"/>
  <c r="AF2" i="78"/>
  <c r="AG2" i="78"/>
  <c r="AH2" i="78"/>
  <c r="AI2" i="78"/>
  <c r="AJ2" i="78"/>
  <c r="AK2" i="78"/>
  <c r="AL2" i="78"/>
  <c r="AM2" i="78"/>
  <c r="AN2" i="78"/>
  <c r="AO2" i="78"/>
  <c r="AP2" i="78"/>
  <c r="AQ2" i="78"/>
  <c r="AR2" i="78"/>
  <c r="AS2" i="78"/>
  <c r="AT2" i="78"/>
  <c r="AU2" i="78"/>
  <c r="AV2" i="78"/>
  <c r="AW2" i="78"/>
  <c r="AX2" i="78"/>
  <c r="AY2" i="78"/>
  <c r="AZ2" i="78"/>
  <c r="BA2" i="78"/>
  <c r="BB2" i="78"/>
  <c r="BC2" i="78"/>
  <c r="BD2" i="78"/>
  <c r="BE2" i="78"/>
  <c r="BF2" i="78"/>
  <c r="BG2" i="78"/>
  <c r="BH2" i="78"/>
  <c r="BI2" i="78"/>
  <c r="BJ2" i="78"/>
  <c r="BK2" i="78"/>
  <c r="BL2" i="78"/>
  <c r="BM2" i="78"/>
  <c r="BN2" i="78"/>
  <c r="BO2" i="78"/>
  <c r="BP2" i="78"/>
  <c r="BQ2" i="78"/>
  <c r="BR2" i="78"/>
  <c r="BS2" i="78"/>
  <c r="BT2" i="78"/>
  <c r="BU2" i="78"/>
  <c r="BV2" i="78"/>
  <c r="BW2" i="78"/>
  <c r="BX2" i="78"/>
  <c r="BY2" i="78"/>
  <c r="BZ2" i="78"/>
  <c r="CA2" i="78"/>
  <c r="CB2" i="78"/>
  <c r="D3" i="78"/>
  <c r="D3" i="81" s="1"/>
  <c r="C2" i="82" s="1"/>
  <c r="E3" i="78"/>
  <c r="E3" i="81" s="1"/>
  <c r="D2" i="82" s="1"/>
  <c r="F3" i="78"/>
  <c r="F3" i="81" s="1"/>
  <c r="E2" i="82" s="1"/>
  <c r="G3" i="78"/>
  <c r="G3" i="81" s="1"/>
  <c r="F2" i="82" s="1"/>
  <c r="H3" i="78"/>
  <c r="H3" i="81" s="1"/>
  <c r="G2" i="82" s="1"/>
  <c r="I3" i="78"/>
  <c r="I3" i="81" s="1"/>
  <c r="H2" i="82" s="1"/>
  <c r="J3" i="78"/>
  <c r="J3" i="81" s="1"/>
  <c r="I2" i="82" s="1"/>
  <c r="K3" i="78"/>
  <c r="K3" i="81" s="1"/>
  <c r="J2" i="82" s="1"/>
  <c r="L3" i="78"/>
  <c r="L3" i="81" s="1"/>
  <c r="K2" i="82" s="1"/>
  <c r="M3" i="78"/>
  <c r="M3" i="81" s="1"/>
  <c r="L2" i="82" s="1"/>
  <c r="N3" i="78"/>
  <c r="N3" i="81" s="1"/>
  <c r="M2" i="82" s="1"/>
  <c r="O3" i="78"/>
  <c r="O3" i="81" s="1"/>
  <c r="N2" i="82" s="1"/>
  <c r="P3" i="78"/>
  <c r="P3" i="81" s="1"/>
  <c r="O2" i="82" s="1"/>
  <c r="Q3" i="78"/>
  <c r="Q3" i="81" s="1"/>
  <c r="P2" i="82" s="1"/>
  <c r="R3" i="78"/>
  <c r="R3" i="81" s="1"/>
  <c r="Q2" i="82" s="1"/>
  <c r="S3" i="78"/>
  <c r="S3" i="81" s="1"/>
  <c r="R2" i="82" s="1"/>
  <c r="T3" i="78"/>
  <c r="T3" i="81" s="1"/>
  <c r="S2" i="82" s="1"/>
  <c r="U3" i="78"/>
  <c r="U3" i="81" s="1"/>
  <c r="T2" i="82" s="1"/>
  <c r="V3" i="78"/>
  <c r="V3" i="81" s="1"/>
  <c r="U2" i="82" s="1"/>
  <c r="W3" i="78"/>
  <c r="W3" i="81" s="1"/>
  <c r="V2" i="82" s="1"/>
  <c r="X3" i="78"/>
  <c r="X3" i="81" s="1"/>
  <c r="W2" i="82" s="1"/>
  <c r="Y3" i="78"/>
  <c r="Y3" i="81" s="1"/>
  <c r="X2" i="82" s="1"/>
  <c r="Z3" i="78"/>
  <c r="Z3" i="81" s="1"/>
  <c r="Y2" i="82" s="1"/>
  <c r="AA3" i="78"/>
  <c r="AA3" i="81" s="1"/>
  <c r="Z2" i="82" s="1"/>
  <c r="AB3" i="78"/>
  <c r="AB3" i="81" s="1"/>
  <c r="AA2" i="82" s="1"/>
  <c r="AC3" i="78"/>
  <c r="AC3" i="81" s="1"/>
  <c r="AB2" i="82" s="1"/>
  <c r="AD3" i="78"/>
  <c r="AD3" i="81" s="1"/>
  <c r="AC2" i="82" s="1"/>
  <c r="AE3" i="78"/>
  <c r="AE3" i="81" s="1"/>
  <c r="AD2" i="82" s="1"/>
  <c r="AF3" i="78"/>
  <c r="AF3" i="81" s="1"/>
  <c r="AE2" i="82" s="1"/>
  <c r="AG3" i="78"/>
  <c r="AG3" i="81" s="1"/>
  <c r="AF2" i="82" s="1"/>
  <c r="AH3" i="78"/>
  <c r="AH3" i="81" s="1"/>
  <c r="AG2" i="82" s="1"/>
  <c r="AI3" i="78"/>
  <c r="AI3" i="81" s="1"/>
  <c r="AH2" i="82" s="1"/>
  <c r="AJ3" i="78"/>
  <c r="AJ3" i="81" s="1"/>
  <c r="AI2" i="82" s="1"/>
  <c r="AK3" i="78"/>
  <c r="AK3" i="81" s="1"/>
  <c r="AJ2" i="82" s="1"/>
  <c r="AL3" i="78"/>
  <c r="AL3" i="81" s="1"/>
  <c r="AK2" i="82" s="1"/>
  <c r="AM3" i="78"/>
  <c r="AM3" i="81" s="1"/>
  <c r="AL2" i="82" s="1"/>
  <c r="AL54" i="82" s="1"/>
  <c r="AN3" i="78"/>
  <c r="AN3" i="81" s="1"/>
  <c r="AM2" i="82" s="1"/>
  <c r="AO3" i="78"/>
  <c r="AO3" i="81" s="1"/>
  <c r="AN2" i="82" s="1"/>
  <c r="AP3" i="78"/>
  <c r="AP3" i="81" s="1"/>
  <c r="AO2" i="82" s="1"/>
  <c r="AQ3" i="78"/>
  <c r="AQ3" i="81" s="1"/>
  <c r="AP2" i="82" s="1"/>
  <c r="AR3" i="78"/>
  <c r="AR3" i="81" s="1"/>
  <c r="AQ2" i="82" s="1"/>
  <c r="AS3" i="78"/>
  <c r="AS3" i="81" s="1"/>
  <c r="AR2" i="82" s="1"/>
  <c r="AT3" i="78"/>
  <c r="AT3" i="81" s="1"/>
  <c r="AS2" i="82" s="1"/>
  <c r="AU3" i="78"/>
  <c r="AU3" i="81" s="1"/>
  <c r="AT2" i="82" s="1"/>
  <c r="AV3" i="78"/>
  <c r="AV3" i="81" s="1"/>
  <c r="AU2" i="82" s="1"/>
  <c r="AW3" i="78"/>
  <c r="AW3" i="81" s="1"/>
  <c r="AV2" i="82" s="1"/>
  <c r="AX3" i="78"/>
  <c r="AX3" i="81" s="1"/>
  <c r="AW2" i="82" s="1"/>
  <c r="AY3" i="78"/>
  <c r="AY3" i="81" s="1"/>
  <c r="AX2" i="82" s="1"/>
  <c r="AZ3" i="78"/>
  <c r="AZ3" i="81" s="1"/>
  <c r="AY2" i="82" s="1"/>
  <c r="BA3" i="78"/>
  <c r="BA3" i="81" s="1"/>
  <c r="AZ2" i="82" s="1"/>
  <c r="BB3" i="78"/>
  <c r="BB3" i="81" s="1"/>
  <c r="BA2" i="82" s="1"/>
  <c r="BC3" i="78"/>
  <c r="BC3" i="81" s="1"/>
  <c r="BB2" i="82" s="1"/>
  <c r="BD3" i="78"/>
  <c r="BD3" i="81" s="1"/>
  <c r="BC2" i="82" s="1"/>
  <c r="BE3" i="78"/>
  <c r="BE3" i="81" s="1"/>
  <c r="BD2" i="82" s="1"/>
  <c r="BD9" i="82" s="1"/>
  <c r="BF3" i="78"/>
  <c r="BF3" i="81" s="1"/>
  <c r="BE2" i="82" s="1"/>
  <c r="BG3" i="78"/>
  <c r="BG3" i="81" s="1"/>
  <c r="BF2" i="82" s="1"/>
  <c r="BH3" i="78"/>
  <c r="BH3" i="81" s="1"/>
  <c r="BG2" i="82" s="1"/>
  <c r="BI3" i="78"/>
  <c r="BI3" i="81" s="1"/>
  <c r="BH2" i="82" s="1"/>
  <c r="BJ3" i="78"/>
  <c r="BJ3" i="81" s="1"/>
  <c r="BI2" i="82" s="1"/>
  <c r="BK3" i="78"/>
  <c r="BK3" i="81" s="1"/>
  <c r="BJ2" i="82" s="1"/>
  <c r="BL3" i="78"/>
  <c r="BL3" i="81" s="1"/>
  <c r="BK2" i="82" s="1"/>
  <c r="BM3" i="78"/>
  <c r="BM3" i="81" s="1"/>
  <c r="BL2" i="82" s="1"/>
  <c r="BN3" i="78"/>
  <c r="BN3" i="81" s="1"/>
  <c r="BM2" i="82" s="1"/>
  <c r="BO3" i="78"/>
  <c r="BO3" i="81" s="1"/>
  <c r="BN2" i="82" s="1"/>
  <c r="BP3" i="78"/>
  <c r="BP3" i="81" s="1"/>
  <c r="BO2" i="82" s="1"/>
  <c r="BO3" i="82" s="1"/>
  <c r="BQ3" i="78"/>
  <c r="BQ3" i="81" s="1"/>
  <c r="BP2" i="82" s="1"/>
  <c r="BR3" i="78"/>
  <c r="BR3" i="81" s="1"/>
  <c r="BQ2" i="82" s="1"/>
  <c r="BS3" i="78"/>
  <c r="BS3" i="81" s="1"/>
  <c r="BR2" i="82" s="1"/>
  <c r="BT3" i="78"/>
  <c r="BT3" i="81" s="1"/>
  <c r="BS2" i="82" s="1"/>
  <c r="BU3" i="78"/>
  <c r="BU3" i="81" s="1"/>
  <c r="BT2" i="82" s="1"/>
  <c r="BV3" i="78"/>
  <c r="BV3" i="81" s="1"/>
  <c r="BU2" i="82" s="1"/>
  <c r="BW3" i="78"/>
  <c r="BW3" i="81" s="1"/>
  <c r="BV2" i="82" s="1"/>
  <c r="BX3" i="78"/>
  <c r="BX3" i="81" s="1"/>
  <c r="BW2" i="82" s="1"/>
  <c r="BY3" i="78"/>
  <c r="BY3" i="81" s="1"/>
  <c r="BX2" i="82" s="1"/>
  <c r="BZ3" i="78"/>
  <c r="BZ3" i="81" s="1"/>
  <c r="CA3" i="78"/>
  <c r="CA3" i="81" s="1"/>
  <c r="CB3" i="78"/>
  <c r="CB3" i="81" s="1"/>
  <c r="AT101" i="82" l="1"/>
  <c r="AU173" i="82"/>
  <c r="AQ160" i="82"/>
  <c r="AQ156" i="82"/>
  <c r="AZ122" i="82"/>
  <c r="AZ160" i="82"/>
  <c r="BV163" i="82"/>
  <c r="AL154" i="82"/>
  <c r="BV141" i="82"/>
  <c r="Z115" i="82"/>
  <c r="AL136" i="82"/>
  <c r="AV190" i="82"/>
  <c r="AV185" i="82"/>
  <c r="AV183" i="82"/>
  <c r="AV150" i="82"/>
  <c r="AV130" i="82"/>
  <c r="AV114" i="82"/>
  <c r="AV109" i="82"/>
  <c r="AV101" i="82"/>
  <c r="AU83" i="82"/>
  <c r="BV81" i="82"/>
  <c r="BV78" i="82"/>
  <c r="AV77" i="82"/>
  <c r="AU61" i="82"/>
  <c r="BU51" i="82"/>
  <c r="AV37" i="82"/>
  <c r="AS27" i="82"/>
  <c r="AL24" i="82"/>
  <c r="AV23" i="82"/>
  <c r="AV7" i="82"/>
  <c r="AZ189" i="82"/>
  <c r="AV189" i="82"/>
  <c r="AU185" i="82"/>
  <c r="AV167" i="82"/>
  <c r="BW162" i="82"/>
  <c r="AV159" i="82"/>
  <c r="BV153" i="82"/>
  <c r="AV149" i="82"/>
  <c r="AV147" i="82"/>
  <c r="AV140" i="82"/>
  <c r="AV95" i="82"/>
  <c r="AV92" i="82"/>
  <c r="AV90" i="82"/>
  <c r="AV87" i="82"/>
  <c r="AV82" i="82"/>
  <c r="AU77" i="82"/>
  <c r="AV60" i="82"/>
  <c r="AL44" i="82"/>
  <c r="AV33" i="82"/>
  <c r="AU23" i="82"/>
  <c r="AV18" i="82"/>
  <c r="AS8" i="82"/>
  <c r="AV3" i="82"/>
  <c r="AZ183" i="82"/>
  <c r="AV180" i="82"/>
  <c r="AV184" i="82"/>
  <c r="AV179" i="82"/>
  <c r="AV173" i="82"/>
  <c r="AV169" i="82"/>
  <c r="AV154" i="82"/>
  <c r="AV151" i="82"/>
  <c r="AV146" i="82"/>
  <c r="BV140" i="82"/>
  <c r="AV134" i="82"/>
  <c r="AV131" i="82"/>
  <c r="AV125" i="82"/>
  <c r="AL114" i="82"/>
  <c r="AV110" i="82"/>
  <c r="AS104" i="82"/>
  <c r="AV100" i="82"/>
  <c r="BV97" i="82"/>
  <c r="AZ86" i="82"/>
  <c r="BU75" i="82"/>
  <c r="BV74" i="82"/>
  <c r="AV69" i="82"/>
  <c r="AS66" i="82"/>
  <c r="AV21" i="82"/>
  <c r="AV191" i="82"/>
  <c r="AV188" i="82"/>
  <c r="AV178" i="82"/>
  <c r="AV175" i="82"/>
  <c r="AV172" i="82"/>
  <c r="AV168" i="82"/>
  <c r="AL164" i="82"/>
  <c r="BU159" i="82"/>
  <c r="BM159" i="82"/>
  <c r="BV154" i="82"/>
  <c r="AV148" i="82"/>
  <c r="AV133" i="82"/>
  <c r="AV128" i="82"/>
  <c r="AV122" i="82"/>
  <c r="BV116" i="82"/>
  <c r="AV112" i="82"/>
  <c r="AV107" i="82"/>
  <c r="AU100" i="82"/>
  <c r="AV96" i="82"/>
  <c r="BU95" i="82"/>
  <c r="BV94" i="82"/>
  <c r="Z92" i="82"/>
  <c r="AV91" i="82"/>
  <c r="AL90" i="82"/>
  <c r="AV83" i="82"/>
  <c r="AV81" i="82"/>
  <c r="BV79" i="82"/>
  <c r="AV66" i="82"/>
  <c r="AL65" i="82"/>
  <c r="Z65" i="82"/>
  <c r="AV61" i="82"/>
  <c r="AV50" i="82"/>
  <c r="AV44" i="82"/>
  <c r="AV38" i="82"/>
  <c r="AV26" i="82"/>
  <c r="BU22" i="82"/>
  <c r="BD177" i="82"/>
  <c r="BD174" i="82"/>
  <c r="BD81" i="82"/>
  <c r="BD161" i="82"/>
  <c r="BD54" i="82"/>
  <c r="BD105" i="82"/>
  <c r="BD22" i="82"/>
  <c r="AP162" i="82"/>
  <c r="AK121" i="82"/>
  <c r="AK109" i="82"/>
  <c r="AS80" i="82"/>
  <c r="AL176" i="82"/>
  <c r="AP58" i="82"/>
  <c r="AL5" i="82"/>
  <c r="AS3" i="82"/>
  <c r="BD172" i="82"/>
  <c r="BD128" i="82"/>
  <c r="BD40" i="82"/>
  <c r="BD169" i="82"/>
  <c r="BD127" i="82"/>
  <c r="BD89" i="82"/>
  <c r="BD65" i="82"/>
  <c r="BD41" i="82"/>
  <c r="BD182" i="82"/>
  <c r="BD144" i="82"/>
  <c r="BD70" i="82"/>
  <c r="BD160" i="82"/>
  <c r="BD120" i="82"/>
  <c r="BD32" i="82"/>
  <c r="BD162" i="82"/>
  <c r="BD165" i="82"/>
  <c r="BD119" i="82"/>
  <c r="BD79" i="82"/>
  <c r="BD59" i="82"/>
  <c r="BD35" i="82"/>
  <c r="BD178" i="82"/>
  <c r="BD138" i="82"/>
  <c r="BD46" i="82"/>
  <c r="BD104" i="82"/>
  <c r="BD129" i="82"/>
  <c r="BD67" i="82"/>
  <c r="BD78" i="82"/>
  <c r="BD136" i="82"/>
  <c r="BD108" i="82"/>
  <c r="BD134" i="82"/>
  <c r="BD139" i="82"/>
  <c r="BD113" i="82"/>
  <c r="BD75" i="82"/>
  <c r="BD53" i="82"/>
  <c r="BD164" i="82"/>
  <c r="BD82" i="82"/>
  <c r="BD38" i="82"/>
  <c r="BD132" i="82"/>
  <c r="BD181" i="82"/>
  <c r="BD97" i="82"/>
  <c r="BD43" i="82"/>
  <c r="BD152" i="82"/>
  <c r="BD34" i="82"/>
  <c r="AS179" i="82"/>
  <c r="AS176" i="82"/>
  <c r="AQ122" i="82"/>
  <c r="AK90" i="82"/>
  <c r="BM60" i="82"/>
  <c r="AY30" i="82"/>
  <c r="BX154" i="82"/>
  <c r="AL72" i="82"/>
  <c r="BM69" i="82"/>
  <c r="AP45" i="82"/>
  <c r="BM16" i="82"/>
  <c r="BX7" i="82"/>
  <c r="AY6" i="82"/>
  <c r="BE110" i="82"/>
  <c r="BE91" i="82"/>
  <c r="BE90" i="82"/>
  <c r="BE107" i="82"/>
  <c r="BE180" i="82"/>
  <c r="AP189" i="82"/>
  <c r="AK158" i="82"/>
  <c r="AR100" i="82"/>
  <c r="BO191" i="82"/>
  <c r="BO187" i="82"/>
  <c r="BO183" i="82"/>
  <c r="BO179" i="82"/>
  <c r="BO175" i="82"/>
  <c r="BO171" i="82"/>
  <c r="BO167" i="82"/>
  <c r="BO163" i="82"/>
  <c r="BO159" i="82"/>
  <c r="BO155" i="82"/>
  <c r="BO151" i="82"/>
  <c r="BO147" i="82"/>
  <c r="BO143" i="82"/>
  <c r="BO139" i="82"/>
  <c r="BO135" i="82"/>
  <c r="BO131" i="82"/>
  <c r="BO127" i="82"/>
  <c r="BO123" i="82"/>
  <c r="BO119" i="82"/>
  <c r="BO115" i="82"/>
  <c r="BO111" i="82"/>
  <c r="BO107" i="82"/>
  <c r="BO103" i="82"/>
  <c r="BO99" i="82"/>
  <c r="BO95" i="82"/>
  <c r="BO91" i="82"/>
  <c r="BO87" i="82"/>
  <c r="BO83" i="82"/>
  <c r="BO79" i="82"/>
  <c r="BO75" i="82"/>
  <c r="BO71" i="82"/>
  <c r="BO67" i="82"/>
  <c r="BO63" i="82"/>
  <c r="BO59" i="82"/>
  <c r="BO55" i="82"/>
  <c r="BO51" i="82"/>
  <c r="BO47" i="82"/>
  <c r="BO43" i="82"/>
  <c r="BO39" i="82"/>
  <c r="BO35" i="82"/>
  <c r="BO31" i="82"/>
  <c r="BO27" i="82"/>
  <c r="BO23" i="82"/>
  <c r="BO19" i="82"/>
  <c r="BO15" i="82"/>
  <c r="BO11" i="82"/>
  <c r="BO7" i="82"/>
  <c r="W4" i="82"/>
  <c r="W5" i="82"/>
  <c r="W6" i="82"/>
  <c r="W7" i="82"/>
  <c r="W8" i="82"/>
  <c r="W9" i="82"/>
  <c r="W10" i="82"/>
  <c r="W14" i="82"/>
  <c r="W13" i="82"/>
  <c r="W15" i="82"/>
  <c r="W16" i="82"/>
  <c r="W17" i="82"/>
  <c r="W18" i="82"/>
  <c r="W19" i="82"/>
  <c r="W20" i="82"/>
  <c r="W11" i="82"/>
  <c r="W12" i="82"/>
  <c r="W21" i="82"/>
  <c r="W22" i="82"/>
  <c r="W23" i="82"/>
  <c r="W25" i="82"/>
  <c r="W29" i="82"/>
  <c r="W30" i="82"/>
  <c r="W31" i="82"/>
  <c r="W32" i="82"/>
  <c r="W33" i="82"/>
  <c r="W34" i="82"/>
  <c r="W24" i="82"/>
  <c r="W35" i="82"/>
  <c r="W26" i="82"/>
  <c r="W28" i="82"/>
  <c r="W36" i="82"/>
  <c r="W27" i="82"/>
  <c r="W37" i="82"/>
  <c r="W38" i="82"/>
  <c r="W39" i="82"/>
  <c r="W40" i="82"/>
  <c r="W41" i="82"/>
  <c r="W42" i="82"/>
  <c r="W43" i="82"/>
  <c r="W44" i="82"/>
  <c r="W45" i="82"/>
  <c r="W46" i="82"/>
  <c r="W47" i="82"/>
  <c r="W48" i="82"/>
  <c r="W49" i="82"/>
  <c r="W50" i="82"/>
  <c r="W51" i="82"/>
  <c r="W52" i="82"/>
  <c r="W53" i="82"/>
  <c r="W54" i="82"/>
  <c r="W55" i="82"/>
  <c r="W56" i="82"/>
  <c r="W57" i="82"/>
  <c r="W58" i="82"/>
  <c r="W63" i="82"/>
  <c r="W64" i="82"/>
  <c r="W65" i="82"/>
  <c r="W66" i="82"/>
  <c r="W67" i="82"/>
  <c r="W68" i="82"/>
  <c r="W69" i="82"/>
  <c r="W70" i="82"/>
  <c r="W71" i="82"/>
  <c r="W72" i="82"/>
  <c r="W59" i="82"/>
  <c r="W62" i="82"/>
  <c r="W60" i="82"/>
  <c r="W74" i="82"/>
  <c r="W75" i="82"/>
  <c r="W76" i="82"/>
  <c r="W77" i="82"/>
  <c r="W78" i="82"/>
  <c r="W79" i="82"/>
  <c r="W80" i="82"/>
  <c r="W61" i="82"/>
  <c r="W82" i="82"/>
  <c r="W83" i="82"/>
  <c r="W84" i="82"/>
  <c r="W89" i="82"/>
  <c r="W90" i="82"/>
  <c r="W91" i="82"/>
  <c r="W73" i="82"/>
  <c r="W81" i="82"/>
  <c r="W85" i="82"/>
  <c r="W86" i="82"/>
  <c r="W88" i="82"/>
  <c r="W87" i="82"/>
  <c r="W92" i="82"/>
  <c r="W93" i="82"/>
  <c r="W94" i="82"/>
  <c r="W95" i="82"/>
  <c r="W96" i="82"/>
  <c r="W101" i="82"/>
  <c r="W103" i="82"/>
  <c r="W99" i="82"/>
  <c r="W104" i="82"/>
  <c r="W105" i="82"/>
  <c r="W106" i="82"/>
  <c r="W107" i="82"/>
  <c r="W108" i="82"/>
  <c r="W109" i="82"/>
  <c r="W110" i="82"/>
  <c r="W111" i="82"/>
  <c r="W112" i="82"/>
  <c r="W113" i="82"/>
  <c r="W114" i="82"/>
  <c r="W115" i="82"/>
  <c r="W116" i="82"/>
  <c r="W100" i="82"/>
  <c r="W102" i="82"/>
  <c r="W98" i="82"/>
  <c r="W118" i="82"/>
  <c r="W119" i="82"/>
  <c r="W120" i="82"/>
  <c r="W121" i="82"/>
  <c r="W122" i="82"/>
  <c r="W97" i="82"/>
  <c r="W117"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61" i="82"/>
  <c r="W162" i="82"/>
  <c r="W163" i="82"/>
  <c r="W147" i="82"/>
  <c r="W148" i="82"/>
  <c r="W149" i="82"/>
  <c r="W150" i="82"/>
  <c r="W151" i="82"/>
  <c r="W152" i="82"/>
  <c r="W153" i="82"/>
  <c r="W154" i="82"/>
  <c r="W155" i="82"/>
  <c r="W156" i="82"/>
  <c r="W160" i="82"/>
  <c r="W164" i="82"/>
  <c r="W165" i="82"/>
  <c r="W166" i="82"/>
  <c r="W167" i="82"/>
  <c r="W168" i="82"/>
  <c r="W169" i="82"/>
  <c r="W159" i="82"/>
  <c r="W170" i="82"/>
  <c r="W171" i="82"/>
  <c r="W172" i="82"/>
  <c r="W173" i="82"/>
  <c r="W174" i="82"/>
  <c r="W175" i="82"/>
  <c r="W176" i="82"/>
  <c r="W177" i="82"/>
  <c r="W178" i="82"/>
  <c r="W179" i="82"/>
  <c r="W180" i="82"/>
  <c r="W181" i="82"/>
  <c r="W157" i="82"/>
  <c r="W183" i="82"/>
  <c r="W188" i="82"/>
  <c r="W3" i="82"/>
  <c r="W193" i="82"/>
  <c r="W184" i="82"/>
  <c r="W187" i="82"/>
  <c r="W189" i="82"/>
  <c r="W190" i="82"/>
  <c r="W191" i="82"/>
  <c r="W192" i="82"/>
  <c r="W182" i="82"/>
  <c r="W185" i="82"/>
  <c r="W186" i="82"/>
  <c r="W158" i="82"/>
  <c r="BR4" i="82"/>
  <c r="BR5" i="82"/>
  <c r="BR6" i="82"/>
  <c r="BR7" i="82"/>
  <c r="BR8" i="82"/>
  <c r="BR9" i="82"/>
  <c r="BR10" i="82"/>
  <c r="BR11" i="82"/>
  <c r="BR12" i="82"/>
  <c r="BR13" i="82"/>
  <c r="BR19" i="82"/>
  <c r="BR17" i="82"/>
  <c r="BR21" i="82"/>
  <c r="BR22" i="82"/>
  <c r="BR23" i="82"/>
  <c r="BR24" i="82"/>
  <c r="BR25" i="82"/>
  <c r="BR14" i="82"/>
  <c r="BR18" i="82"/>
  <c r="BR26" i="82"/>
  <c r="BR27" i="82"/>
  <c r="BR15" i="82"/>
  <c r="BR16" i="82"/>
  <c r="BR20" i="82"/>
  <c r="BR30" i="82"/>
  <c r="BR34" i="82"/>
  <c r="BR28" i="82"/>
  <c r="BR33" i="82"/>
  <c r="BR29" i="82"/>
  <c r="BR31" i="82"/>
  <c r="BR36" i="82"/>
  <c r="BR37" i="82"/>
  <c r="BR38" i="82"/>
  <c r="BR39" i="82"/>
  <c r="BR40" i="82"/>
  <c r="BR41" i="82"/>
  <c r="BR42" i="82"/>
  <c r="BR32" i="82"/>
  <c r="BR35" i="82"/>
  <c r="BR43" i="82"/>
  <c r="BR44" i="82"/>
  <c r="BR52" i="82"/>
  <c r="BR56" i="82"/>
  <c r="BR57" i="82"/>
  <c r="BR58" i="82"/>
  <c r="BR59" i="82"/>
  <c r="BR60" i="82"/>
  <c r="BR61" i="82"/>
  <c r="BR49" i="82"/>
  <c r="BR54" i="82"/>
  <c r="BR47" i="82"/>
  <c r="BR48" i="82"/>
  <c r="BR51" i="82"/>
  <c r="BR45" i="82"/>
  <c r="BR46" i="82"/>
  <c r="BR73" i="82"/>
  <c r="BR74" i="82"/>
  <c r="BR75" i="82"/>
  <c r="BR76" i="82"/>
  <c r="BR77" i="82"/>
  <c r="BR78" i="82"/>
  <c r="BR79" i="82"/>
  <c r="BR80" i="82"/>
  <c r="BR81" i="82"/>
  <c r="BR82" i="82"/>
  <c r="BR83" i="82"/>
  <c r="BR53" i="82"/>
  <c r="BR63" i="82"/>
  <c r="BR72" i="82"/>
  <c r="BR65" i="82"/>
  <c r="BR66" i="82"/>
  <c r="BR68" i="82"/>
  <c r="BR71" i="82"/>
  <c r="BR50" i="82"/>
  <c r="BR70" i="82"/>
  <c r="BR67" i="82"/>
  <c r="BR88" i="82"/>
  <c r="BR89" i="82"/>
  <c r="BR90" i="82"/>
  <c r="BR91" i="82"/>
  <c r="BR85" i="82"/>
  <c r="BR87" i="82"/>
  <c r="BR92" i="82"/>
  <c r="BR93" i="82"/>
  <c r="BR94" i="82"/>
  <c r="BR95" i="82"/>
  <c r="BR96" i="82"/>
  <c r="BR97" i="82"/>
  <c r="BR98" i="82"/>
  <c r="BR99" i="82"/>
  <c r="BR84" i="82"/>
  <c r="BR62" i="82"/>
  <c r="BR86" i="82"/>
  <c r="BR101" i="82"/>
  <c r="BR64" i="82"/>
  <c r="BR69" i="82"/>
  <c r="BR102" i="82"/>
  <c r="BR104" i="82"/>
  <c r="BR105" i="82"/>
  <c r="BR106" i="82"/>
  <c r="BR107" i="82"/>
  <c r="BR108" i="82"/>
  <c r="BR109" i="82"/>
  <c r="BR110" i="82"/>
  <c r="BR103" i="82"/>
  <c r="BR55" i="82"/>
  <c r="BR100" i="82"/>
  <c r="BR111" i="82"/>
  <c r="BR112" i="82"/>
  <c r="BR113" i="82"/>
  <c r="BR117" i="82"/>
  <c r="BR114" i="82"/>
  <c r="BR115" i="82"/>
  <c r="BR116" i="82"/>
  <c r="BR118" i="82"/>
  <c r="BR119" i="82"/>
  <c r="BR120" i="82"/>
  <c r="BR123" i="82"/>
  <c r="BR124" i="82"/>
  <c r="BR135" i="82"/>
  <c r="BR136" i="82"/>
  <c r="BR137" i="82"/>
  <c r="BR138" i="82"/>
  <c r="BR139" i="82"/>
  <c r="BR140" i="82"/>
  <c r="BR141" i="82"/>
  <c r="BR142" i="82"/>
  <c r="BR143" i="82"/>
  <c r="BR144" i="82"/>
  <c r="BR125" i="82"/>
  <c r="BR127" i="82"/>
  <c r="BR122" i="82"/>
  <c r="BR129" i="82"/>
  <c r="BR130" i="82"/>
  <c r="BR121" i="82"/>
  <c r="BR126" i="82"/>
  <c r="BR131" i="82"/>
  <c r="BR132" i="82"/>
  <c r="BR133" i="82"/>
  <c r="BR134" i="82"/>
  <c r="BR146" i="82"/>
  <c r="BR128" i="82"/>
  <c r="BR147" i="82"/>
  <c r="BR148" i="82"/>
  <c r="BR149" i="82"/>
  <c r="BR150" i="82"/>
  <c r="BR151" i="82"/>
  <c r="BR152" i="82"/>
  <c r="BR153" i="82"/>
  <c r="BR154" i="82"/>
  <c r="BR155" i="82"/>
  <c r="BR156" i="82"/>
  <c r="BR157" i="82"/>
  <c r="BR158" i="82"/>
  <c r="BR159" i="82"/>
  <c r="BR160" i="82"/>
  <c r="BR161" i="82"/>
  <c r="BR162" i="82"/>
  <c r="BR163" i="82"/>
  <c r="BR164" i="82"/>
  <c r="BR165" i="82"/>
  <c r="BR166" i="82"/>
  <c r="BR167" i="82"/>
  <c r="BR168" i="82"/>
  <c r="BR169" i="82"/>
  <c r="BR170" i="82"/>
  <c r="BR171" i="82"/>
  <c r="BR172" i="82"/>
  <c r="BR173" i="82"/>
  <c r="BR174" i="82"/>
  <c r="BR175" i="82"/>
  <c r="BR176" i="82"/>
  <c r="BR177" i="82"/>
  <c r="BR178" i="82"/>
  <c r="BR179" i="82"/>
  <c r="BR180" i="82"/>
  <c r="BR181" i="82"/>
  <c r="BR182" i="82"/>
  <c r="BR183" i="82"/>
  <c r="BR184" i="82"/>
  <c r="BR185" i="82"/>
  <c r="BR186" i="82"/>
  <c r="BR187" i="82"/>
  <c r="BR145" i="82"/>
  <c r="BR188" i="82"/>
  <c r="BR189" i="82"/>
  <c r="BR190" i="82"/>
  <c r="BR191" i="82"/>
  <c r="BR192" i="82"/>
  <c r="BR193" i="82"/>
  <c r="BR3" i="82"/>
  <c r="BJ14" i="82"/>
  <c r="BJ15" i="82"/>
  <c r="BJ16" i="82"/>
  <c r="BJ17" i="82"/>
  <c r="BJ18" i="82"/>
  <c r="BJ19" i="82"/>
  <c r="BJ20" i="82"/>
  <c r="BJ7" i="82"/>
  <c r="BJ8" i="82"/>
  <c r="BJ5" i="82"/>
  <c r="BJ10" i="82"/>
  <c r="BJ9" i="82"/>
  <c r="BJ12" i="82"/>
  <c r="BJ11" i="82"/>
  <c r="BJ4" i="82"/>
  <c r="BJ6" i="82"/>
  <c r="BJ21" i="82"/>
  <c r="BJ22" i="82"/>
  <c r="BJ23" i="82"/>
  <c r="BJ24" i="82"/>
  <c r="BJ25" i="82"/>
  <c r="BJ26" i="82"/>
  <c r="BJ27" i="82"/>
  <c r="BJ13" i="82"/>
  <c r="BJ28" i="82"/>
  <c r="BJ29" i="82"/>
  <c r="BJ30" i="82"/>
  <c r="BJ31" i="82"/>
  <c r="BJ32" i="82"/>
  <c r="BJ35" i="82"/>
  <c r="BJ34" i="82"/>
  <c r="BJ33" i="82"/>
  <c r="BJ36" i="82"/>
  <c r="BJ37" i="82"/>
  <c r="BJ38" i="82"/>
  <c r="BJ45" i="82"/>
  <c r="BJ46" i="82"/>
  <c r="BJ47" i="82"/>
  <c r="BJ48" i="82"/>
  <c r="BJ49" i="82"/>
  <c r="BJ50" i="82"/>
  <c r="BJ51" i="82"/>
  <c r="BJ52" i="82"/>
  <c r="BJ53" i="82"/>
  <c r="BJ54" i="82"/>
  <c r="BJ41" i="82"/>
  <c r="BJ43" i="82"/>
  <c r="BJ40" i="82"/>
  <c r="BJ39" i="82"/>
  <c r="BJ42" i="82"/>
  <c r="BJ55" i="82"/>
  <c r="BJ56" i="82"/>
  <c r="BJ57" i="82"/>
  <c r="BJ58" i="82"/>
  <c r="BJ59" i="82"/>
  <c r="BJ60" i="82"/>
  <c r="BJ61" i="82"/>
  <c r="BJ62" i="82"/>
  <c r="BJ44" i="82"/>
  <c r="BJ63" i="82"/>
  <c r="BJ64" i="82"/>
  <c r="BJ65" i="82"/>
  <c r="BJ66" i="82"/>
  <c r="BJ67" i="82"/>
  <c r="BJ68" i="82"/>
  <c r="BJ69" i="82"/>
  <c r="BJ70" i="82"/>
  <c r="BJ71" i="82"/>
  <c r="BJ72" i="82"/>
  <c r="BJ73" i="82"/>
  <c r="BJ74" i="82"/>
  <c r="BJ75" i="82"/>
  <c r="BJ76" i="82"/>
  <c r="BJ77" i="82"/>
  <c r="BJ78" i="82"/>
  <c r="BJ79" i="82"/>
  <c r="BJ80" i="82"/>
  <c r="BJ84" i="82"/>
  <c r="BJ89" i="82"/>
  <c r="BJ90" i="82"/>
  <c r="BJ81" i="82"/>
  <c r="BJ88" i="82"/>
  <c r="BJ91" i="82"/>
  <c r="BJ82" i="82"/>
  <c r="BJ92" i="82"/>
  <c r="BJ93" i="82"/>
  <c r="BJ94" i="82"/>
  <c r="BJ95" i="82"/>
  <c r="BJ96" i="82"/>
  <c r="BJ97" i="82"/>
  <c r="BJ98" i="82"/>
  <c r="BJ99" i="82"/>
  <c r="BJ100" i="82"/>
  <c r="BJ83" i="82"/>
  <c r="BJ85" i="82"/>
  <c r="BJ87" i="82"/>
  <c r="BJ102" i="82"/>
  <c r="BJ103" i="82"/>
  <c r="BJ104" i="82"/>
  <c r="BJ105" i="82"/>
  <c r="BJ106" i="82"/>
  <c r="BJ107" i="82"/>
  <c r="BJ108" i="82"/>
  <c r="BJ109" i="82"/>
  <c r="BJ110" i="82"/>
  <c r="BJ111" i="82"/>
  <c r="BJ112" i="82"/>
  <c r="BJ113" i="82"/>
  <c r="BJ114" i="82"/>
  <c r="BJ115" i="82"/>
  <c r="BJ116" i="82"/>
  <c r="BJ117" i="82"/>
  <c r="BJ86" i="82"/>
  <c r="BJ101" i="82"/>
  <c r="BJ122" i="82"/>
  <c r="BJ123" i="82"/>
  <c r="BJ124" i="82"/>
  <c r="BJ125" i="82"/>
  <c r="BJ126" i="82"/>
  <c r="BJ127" i="82"/>
  <c r="BJ128" i="82"/>
  <c r="BJ129" i="82"/>
  <c r="BJ130" i="82"/>
  <c r="BJ131" i="82"/>
  <c r="BJ132" i="82"/>
  <c r="BJ133" i="82"/>
  <c r="BJ134" i="82"/>
  <c r="BJ120" i="82"/>
  <c r="BJ135" i="82"/>
  <c r="BJ136" i="82"/>
  <c r="BJ137" i="82"/>
  <c r="BJ138" i="82"/>
  <c r="BJ139" i="82"/>
  <c r="BJ140" i="82"/>
  <c r="BJ118" i="82"/>
  <c r="BJ121" i="82"/>
  <c r="BJ144" i="82"/>
  <c r="BJ119" i="82"/>
  <c r="BJ141" i="82"/>
  <c r="BJ145" i="82"/>
  <c r="BJ147" i="82"/>
  <c r="BJ148" i="82"/>
  <c r="BJ149" i="82"/>
  <c r="BJ150" i="82"/>
  <c r="BJ151" i="82"/>
  <c r="BJ152" i="82"/>
  <c r="BJ153" i="82"/>
  <c r="BJ154" i="82"/>
  <c r="BJ155" i="82"/>
  <c r="BJ142" i="82"/>
  <c r="BJ143" i="82"/>
  <c r="BJ146" i="82"/>
  <c r="BJ156" i="82"/>
  <c r="BJ157" i="82"/>
  <c r="BJ158" i="82"/>
  <c r="BJ159" i="82"/>
  <c r="BJ160" i="82"/>
  <c r="BJ162" i="82"/>
  <c r="BJ163" i="82"/>
  <c r="BJ164" i="82"/>
  <c r="BJ165" i="82"/>
  <c r="BJ166" i="82"/>
  <c r="BJ167" i="82"/>
  <c r="BJ168" i="82"/>
  <c r="BJ169" i="82"/>
  <c r="BJ170" i="82"/>
  <c r="BJ171" i="82"/>
  <c r="BJ172" i="82"/>
  <c r="BJ173" i="82"/>
  <c r="BJ174" i="82"/>
  <c r="BJ175" i="82"/>
  <c r="BJ176" i="82"/>
  <c r="BJ177" i="82"/>
  <c r="BJ178" i="82"/>
  <c r="BJ179" i="82"/>
  <c r="BJ180" i="82"/>
  <c r="BJ181" i="82"/>
  <c r="BJ182" i="82"/>
  <c r="BJ161" i="82"/>
  <c r="BJ183" i="82"/>
  <c r="BJ3" i="82"/>
  <c r="BJ188" i="82"/>
  <c r="BJ189" i="82"/>
  <c r="BJ190" i="82"/>
  <c r="BJ191" i="82"/>
  <c r="BJ192" i="82"/>
  <c r="BJ193" i="82"/>
  <c r="BJ187" i="82"/>
  <c r="BJ184" i="82"/>
  <c r="BJ185" i="82"/>
  <c r="BJ186" i="82"/>
  <c r="BB14" i="82"/>
  <c r="BB15" i="82"/>
  <c r="BB16" i="82"/>
  <c r="BB17" i="82"/>
  <c r="BB18" i="82"/>
  <c r="BB19" i="82"/>
  <c r="BB20" i="82"/>
  <c r="BB7" i="82"/>
  <c r="BB8" i="82"/>
  <c r="BB12" i="82"/>
  <c r="BB5" i="82"/>
  <c r="BB10" i="82"/>
  <c r="BB9" i="82"/>
  <c r="BB11" i="82"/>
  <c r="BB4" i="82"/>
  <c r="BB6" i="82"/>
  <c r="BB21" i="82"/>
  <c r="BB22" i="82"/>
  <c r="BB23" i="82"/>
  <c r="BB24" i="82"/>
  <c r="BB25" i="82"/>
  <c r="BB13" i="82"/>
  <c r="BB26" i="82"/>
  <c r="BB27" i="82"/>
  <c r="BB29" i="82"/>
  <c r="BB30" i="82"/>
  <c r="BB31" i="82"/>
  <c r="BB32" i="82"/>
  <c r="BB28" i="82"/>
  <c r="BB35" i="82"/>
  <c r="BB33" i="82"/>
  <c r="BB36" i="82"/>
  <c r="BB37" i="82"/>
  <c r="BB38" i="82"/>
  <c r="BB45" i="82"/>
  <c r="BB46" i="82"/>
  <c r="BB47" i="82"/>
  <c r="BB48" i="82"/>
  <c r="BB49" i="82"/>
  <c r="BB50" i="82"/>
  <c r="BB51" i="82"/>
  <c r="BB52" i="82"/>
  <c r="BB53" i="82"/>
  <c r="BB54" i="82"/>
  <c r="BB39" i="82"/>
  <c r="BB42" i="82"/>
  <c r="BB43" i="82"/>
  <c r="BB34" i="82"/>
  <c r="BB41" i="82"/>
  <c r="BB44" i="82"/>
  <c r="BB55" i="82"/>
  <c r="BB56" i="82"/>
  <c r="BB57" i="82"/>
  <c r="BB58" i="82"/>
  <c r="BB59" i="82"/>
  <c r="BB60" i="82"/>
  <c r="BB61" i="82"/>
  <c r="BB62" i="82"/>
  <c r="BB40" i="82"/>
  <c r="BB63" i="82"/>
  <c r="BB64" i="82"/>
  <c r="BB65" i="82"/>
  <c r="BB66" i="82"/>
  <c r="BB67" i="82"/>
  <c r="BB68" i="82"/>
  <c r="BB69" i="82"/>
  <c r="BB70" i="82"/>
  <c r="BB71" i="82"/>
  <c r="BB72" i="82"/>
  <c r="BB73" i="82"/>
  <c r="BB74" i="82"/>
  <c r="BB75" i="82"/>
  <c r="BB76" i="82"/>
  <c r="BB77" i="82"/>
  <c r="BB78" i="82"/>
  <c r="BB79" i="82"/>
  <c r="BB80" i="82"/>
  <c r="BB83" i="82"/>
  <c r="BB85" i="82"/>
  <c r="BB87" i="82"/>
  <c r="BB89" i="82"/>
  <c r="BB90" i="82"/>
  <c r="BB86" i="82"/>
  <c r="BB91" i="82"/>
  <c r="BB88" i="82"/>
  <c r="BB92" i="82"/>
  <c r="BB93" i="82"/>
  <c r="BB94" i="82"/>
  <c r="BB95" i="82"/>
  <c r="BB96" i="82"/>
  <c r="BB97" i="82"/>
  <c r="BB98" i="82"/>
  <c r="BB99" i="82"/>
  <c r="BB84" i="82"/>
  <c r="BB100" i="82"/>
  <c r="BB102" i="82"/>
  <c r="BB103" i="82"/>
  <c r="BB82" i="82"/>
  <c r="BB104" i="82"/>
  <c r="BB105" i="82"/>
  <c r="BB106" i="82"/>
  <c r="BB107" i="82"/>
  <c r="BB108" i="82"/>
  <c r="BB109" i="82"/>
  <c r="BB110" i="82"/>
  <c r="BB111" i="82"/>
  <c r="BB112" i="82"/>
  <c r="BB113" i="82"/>
  <c r="BB114" i="82"/>
  <c r="BB115" i="82"/>
  <c r="BB116" i="82"/>
  <c r="BB117" i="82"/>
  <c r="BB81" i="82"/>
  <c r="BB122" i="82"/>
  <c r="BB123" i="82"/>
  <c r="BB124" i="82"/>
  <c r="BB125" i="82"/>
  <c r="BB126" i="82"/>
  <c r="BB127" i="82"/>
  <c r="BB128" i="82"/>
  <c r="BB129" i="82"/>
  <c r="BB130" i="82"/>
  <c r="BB131" i="82"/>
  <c r="BB132" i="82"/>
  <c r="BB133" i="82"/>
  <c r="BB134" i="82"/>
  <c r="BB118" i="82"/>
  <c r="BB135" i="82"/>
  <c r="BB136" i="82"/>
  <c r="BB137" i="82"/>
  <c r="BB138" i="82"/>
  <c r="BB139" i="82"/>
  <c r="BB140" i="82"/>
  <c r="BB101" i="82"/>
  <c r="BB119" i="82"/>
  <c r="BB121" i="82"/>
  <c r="BB145" i="82"/>
  <c r="BB142" i="82"/>
  <c r="BB143" i="82"/>
  <c r="BB144" i="82"/>
  <c r="BB120" i="82"/>
  <c r="BB147" i="82"/>
  <c r="BB148" i="82"/>
  <c r="BB149" i="82"/>
  <c r="BB150" i="82"/>
  <c r="BB151" i="82"/>
  <c r="BB152" i="82"/>
  <c r="BB153" i="82"/>
  <c r="BB154" i="82"/>
  <c r="BB155" i="82"/>
  <c r="BB156" i="82"/>
  <c r="BB157" i="82"/>
  <c r="BB158" i="82"/>
  <c r="BB159" i="82"/>
  <c r="BB141" i="82"/>
  <c r="BB160" i="82"/>
  <c r="BB161" i="82"/>
  <c r="BB163" i="82"/>
  <c r="BB164" i="82"/>
  <c r="BB165" i="82"/>
  <c r="BB166" i="82"/>
  <c r="BB167" i="82"/>
  <c r="BB168" i="82"/>
  <c r="BB169" i="82"/>
  <c r="BB170" i="82"/>
  <c r="BB171" i="82"/>
  <c r="BB172" i="82"/>
  <c r="BB173" i="82"/>
  <c r="BB174" i="82"/>
  <c r="BB175" i="82"/>
  <c r="BB176" i="82"/>
  <c r="BB177" i="82"/>
  <c r="BB178" i="82"/>
  <c r="BB179" i="82"/>
  <c r="BB180" i="82"/>
  <c r="BB181" i="82"/>
  <c r="BB182" i="82"/>
  <c r="BB183" i="82"/>
  <c r="BB146" i="82"/>
  <c r="BB162" i="82"/>
  <c r="BB184" i="82"/>
  <c r="BB185" i="82"/>
  <c r="BB186" i="82"/>
  <c r="BB3" i="82"/>
  <c r="BB188" i="82"/>
  <c r="BB189" i="82"/>
  <c r="BB190" i="82"/>
  <c r="BB191" i="82"/>
  <c r="BB192" i="82"/>
  <c r="BB193" i="82"/>
  <c r="BB187" i="82"/>
  <c r="AT8" i="82"/>
  <c r="AT10" i="82"/>
  <c r="AT13" i="82"/>
  <c r="AT14" i="82"/>
  <c r="AT15" i="82"/>
  <c r="AT16" i="82"/>
  <c r="AT17" i="82"/>
  <c r="AT18" i="82"/>
  <c r="AT19" i="82"/>
  <c r="AT20" i="82"/>
  <c r="AT5" i="82"/>
  <c r="AT4" i="82"/>
  <c r="AT9" i="82"/>
  <c r="AT6" i="82"/>
  <c r="AT7" i="82"/>
  <c r="AT12" i="82"/>
  <c r="AT21" i="82"/>
  <c r="AT22" i="82"/>
  <c r="AT23" i="82"/>
  <c r="AT24" i="82"/>
  <c r="AT25" i="82"/>
  <c r="AT26" i="82"/>
  <c r="AT27" i="82"/>
  <c r="AT28" i="82"/>
  <c r="AT11" i="82"/>
  <c r="AT29" i="82"/>
  <c r="AT30" i="82"/>
  <c r="AT31" i="82"/>
  <c r="AT32" i="82"/>
  <c r="AT35" i="82"/>
  <c r="AT34" i="82"/>
  <c r="AT33" i="82"/>
  <c r="AT36" i="82"/>
  <c r="AT37" i="82"/>
  <c r="AT38" i="82"/>
  <c r="AT45" i="82"/>
  <c r="AT46" i="82"/>
  <c r="AT47" i="82"/>
  <c r="AT48" i="82"/>
  <c r="AT49" i="82"/>
  <c r="AT50" i="82"/>
  <c r="AT51" i="82"/>
  <c r="AT52" i="82"/>
  <c r="AT53" i="82"/>
  <c r="AT54" i="82"/>
  <c r="AT41" i="82"/>
  <c r="AT40" i="82"/>
  <c r="AT39" i="82"/>
  <c r="AT43" i="82"/>
  <c r="AT44" i="82"/>
  <c r="AT42" i="82"/>
  <c r="AT56" i="82"/>
  <c r="AT57" i="82"/>
  <c r="AT58" i="82"/>
  <c r="AT59" i="82"/>
  <c r="AT60" i="82"/>
  <c r="AT61" i="82"/>
  <c r="AT62" i="82"/>
  <c r="AT55" i="82"/>
  <c r="AT63" i="82"/>
  <c r="AT64" i="82"/>
  <c r="AT65" i="82"/>
  <c r="AT66" i="82"/>
  <c r="AT67" i="82"/>
  <c r="AT68" i="82"/>
  <c r="AT69" i="82"/>
  <c r="AT70" i="82"/>
  <c r="AT71" i="82"/>
  <c r="AT72" i="82"/>
  <c r="AT73" i="82"/>
  <c r="AT74" i="82"/>
  <c r="AT75" i="82"/>
  <c r="AT76" i="82"/>
  <c r="AT77" i="82"/>
  <c r="AT78" i="82"/>
  <c r="AT79" i="82"/>
  <c r="AT80" i="82"/>
  <c r="AT89" i="82"/>
  <c r="AT90" i="82"/>
  <c r="AT85" i="82"/>
  <c r="AT91" i="82"/>
  <c r="AT81" i="82"/>
  <c r="AT82" i="82"/>
  <c r="AT86" i="82"/>
  <c r="AT87" i="82"/>
  <c r="AT92" i="82"/>
  <c r="AT93" i="82"/>
  <c r="AT94" i="82"/>
  <c r="AT95" i="82"/>
  <c r="AT96" i="82"/>
  <c r="AT97" i="82"/>
  <c r="AT98" i="82"/>
  <c r="AT99" i="82"/>
  <c r="AT83" i="82"/>
  <c r="AT100" i="82"/>
  <c r="AT88" i="82"/>
  <c r="AT102" i="82"/>
  <c r="AT103" i="82"/>
  <c r="AT104" i="82"/>
  <c r="AT105" i="82"/>
  <c r="AT106" i="82"/>
  <c r="AT107" i="82"/>
  <c r="AT108" i="82"/>
  <c r="AT109" i="82"/>
  <c r="AT110" i="82"/>
  <c r="AT111" i="82"/>
  <c r="AT112" i="82"/>
  <c r="AT113" i="82"/>
  <c r="AT114" i="82"/>
  <c r="AT115" i="82"/>
  <c r="AT116" i="82"/>
  <c r="AT117" i="82"/>
  <c r="AT84" i="82"/>
  <c r="AT122" i="82"/>
  <c r="AT123" i="82"/>
  <c r="AT124" i="82"/>
  <c r="AT125" i="82"/>
  <c r="AT126" i="82"/>
  <c r="AT127" i="82"/>
  <c r="AT128" i="82"/>
  <c r="AT129" i="82"/>
  <c r="AT130" i="82"/>
  <c r="AT118" i="82"/>
  <c r="AT131" i="82"/>
  <c r="AT132" i="82"/>
  <c r="AT133" i="82"/>
  <c r="AT134" i="82"/>
  <c r="AT119" i="82"/>
  <c r="AT135" i="82"/>
  <c r="AT136" i="82"/>
  <c r="AT137" i="82"/>
  <c r="AT138" i="82"/>
  <c r="AT139" i="82"/>
  <c r="AT140" i="82"/>
  <c r="AT141" i="82"/>
  <c r="AT120" i="82"/>
  <c r="AT121" i="82"/>
  <c r="AT142" i="82"/>
  <c r="AT147" i="82"/>
  <c r="AT148" i="82"/>
  <c r="AT149" i="82"/>
  <c r="AT150" i="82"/>
  <c r="AT151" i="82"/>
  <c r="AT152" i="82"/>
  <c r="AT153" i="82"/>
  <c r="AT154" i="82"/>
  <c r="AT155" i="82"/>
  <c r="AT143" i="82"/>
  <c r="AT145" i="82"/>
  <c r="AT156" i="82"/>
  <c r="AT157" i="82"/>
  <c r="AT158" i="82"/>
  <c r="AT159" i="82"/>
  <c r="AT160" i="82"/>
  <c r="AT161" i="82"/>
  <c r="AT163" i="82"/>
  <c r="AT164" i="82"/>
  <c r="AT165" i="82"/>
  <c r="AT166" i="82"/>
  <c r="AT167" i="82"/>
  <c r="AT168" i="82"/>
  <c r="AT169" i="82"/>
  <c r="AT170" i="82"/>
  <c r="AT171" i="82"/>
  <c r="AT172" i="82"/>
  <c r="AT173" i="82"/>
  <c r="AT174" i="82"/>
  <c r="AT175" i="82"/>
  <c r="AT176" i="82"/>
  <c r="AT177" i="82"/>
  <c r="AT178" i="82"/>
  <c r="AT179" i="82"/>
  <c r="AT180" i="82"/>
  <c r="AT181" i="82"/>
  <c r="AT182" i="82"/>
  <c r="AT183" i="82"/>
  <c r="AT144" i="82"/>
  <c r="AT162" i="82"/>
  <c r="AT146" i="82"/>
  <c r="AT3" i="82"/>
  <c r="AT187" i="82"/>
  <c r="AT188" i="82"/>
  <c r="AT189" i="82"/>
  <c r="AT190" i="82"/>
  <c r="AT191" i="82"/>
  <c r="AT192" i="82"/>
  <c r="AT193" i="82"/>
  <c r="AT184" i="82"/>
  <c r="AT185" i="82"/>
  <c r="AT186" i="82"/>
  <c r="AL4" i="82"/>
  <c r="AL6" i="82"/>
  <c r="AL9" i="82"/>
  <c r="AL15" i="82"/>
  <c r="AL16" i="82"/>
  <c r="AL20" i="82"/>
  <c r="AL19" i="82"/>
  <c r="AL21" i="82"/>
  <c r="AL22" i="82"/>
  <c r="AL23" i="82"/>
  <c r="AL25" i="82"/>
  <c r="AL29" i="82"/>
  <c r="AL31" i="82"/>
  <c r="AL28" i="82"/>
  <c r="AL35" i="82"/>
  <c r="AL32" i="82"/>
  <c r="AL34" i="82"/>
  <c r="AL41" i="82"/>
  <c r="AL38" i="82"/>
  <c r="AL43" i="82"/>
  <c r="AL51" i="82"/>
  <c r="AL40" i="82"/>
  <c r="AL39" i="82"/>
  <c r="AL37" i="82"/>
  <c r="AL53" i="82"/>
  <c r="AL58" i="82"/>
  <c r="AL59" i="82"/>
  <c r="AL63" i="82"/>
  <c r="AL64" i="82"/>
  <c r="AL67" i="82"/>
  <c r="AL70" i="82"/>
  <c r="AL71" i="82"/>
  <c r="AL52" i="82"/>
  <c r="AL73" i="82"/>
  <c r="AL74" i="82"/>
  <c r="AL75" i="82"/>
  <c r="AL78" i="82"/>
  <c r="AL79" i="82"/>
  <c r="AL81" i="82"/>
  <c r="AL85" i="82"/>
  <c r="AL87" i="82"/>
  <c r="AL88" i="82"/>
  <c r="AL89" i="82"/>
  <c r="AL94" i="82"/>
  <c r="AL95" i="82"/>
  <c r="AL98" i="82"/>
  <c r="AL99" i="82"/>
  <c r="AL100" i="82"/>
  <c r="AL104" i="82"/>
  <c r="AL105" i="82"/>
  <c r="AL107" i="82"/>
  <c r="AL108" i="82"/>
  <c r="AL111" i="82"/>
  <c r="AL113" i="82"/>
  <c r="AL118" i="82"/>
  <c r="AL119" i="82"/>
  <c r="AL120" i="82"/>
  <c r="AL121" i="82"/>
  <c r="AL116" i="82"/>
  <c r="AL123" i="82"/>
  <c r="AL126" i="82"/>
  <c r="AL127" i="82"/>
  <c r="AL128" i="82"/>
  <c r="AL129" i="82"/>
  <c r="AL115" i="82"/>
  <c r="AL117" i="82"/>
  <c r="AL132" i="82"/>
  <c r="AL134" i="82"/>
  <c r="AL137" i="82"/>
  <c r="AL138" i="82"/>
  <c r="AL139" i="82"/>
  <c r="AL145" i="82"/>
  <c r="AL147" i="82"/>
  <c r="AL161" i="82"/>
  <c r="AL162" i="82"/>
  <c r="AL150" i="82"/>
  <c r="AL152" i="82"/>
  <c r="AL153" i="82"/>
  <c r="AL155" i="82"/>
  <c r="AL165" i="82"/>
  <c r="AL166" i="82"/>
  <c r="AL169" i="82"/>
  <c r="AL170" i="82"/>
  <c r="AL171" i="82"/>
  <c r="AL172" i="82"/>
  <c r="AL173" i="82"/>
  <c r="AL174" i="82"/>
  <c r="AL177" i="82"/>
  <c r="AL179" i="82"/>
  <c r="AL181" i="82"/>
  <c r="AL182" i="82"/>
  <c r="AL3" i="82"/>
  <c r="AL190" i="82"/>
  <c r="AL191" i="82"/>
  <c r="AL192" i="82"/>
  <c r="AL193" i="82"/>
  <c r="AL188" i="82"/>
  <c r="AD4" i="82"/>
  <c r="AD5" i="82"/>
  <c r="AD6" i="82"/>
  <c r="AD7" i="82"/>
  <c r="AD8" i="82"/>
  <c r="AD9" i="82"/>
  <c r="AD10" i="82"/>
  <c r="AD11" i="82"/>
  <c r="AD12" i="82"/>
  <c r="AD13" i="82"/>
  <c r="AD14" i="82"/>
  <c r="AD15" i="82"/>
  <c r="AD16" i="82"/>
  <c r="AD17" i="82"/>
  <c r="AD18" i="82"/>
  <c r="AD19" i="82"/>
  <c r="AD21" i="82"/>
  <c r="AD22" i="82"/>
  <c r="AD23" i="82"/>
  <c r="AD24" i="82"/>
  <c r="AD25" i="82"/>
  <c r="AD26" i="82"/>
  <c r="AD29" i="82"/>
  <c r="AD30" i="82"/>
  <c r="AD31" i="82"/>
  <c r="AD20" i="82"/>
  <c r="AD27" i="82"/>
  <c r="AD35" i="82"/>
  <c r="AD33" i="82"/>
  <c r="AD28" i="82"/>
  <c r="AD38" i="82"/>
  <c r="AD44" i="82"/>
  <c r="AD45" i="82"/>
  <c r="AD46" i="82"/>
  <c r="AD47" i="82"/>
  <c r="AD48" i="82"/>
  <c r="AD49" i="82"/>
  <c r="AD50" i="82"/>
  <c r="AD51" i="82"/>
  <c r="AD42" i="82"/>
  <c r="AD34" i="82"/>
  <c r="AD39" i="82"/>
  <c r="AD43" i="82"/>
  <c r="AD37" i="82"/>
  <c r="AD41" i="82"/>
  <c r="AD32" i="82"/>
  <c r="AD36" i="82"/>
  <c r="AD55" i="82"/>
  <c r="AD52" i="82"/>
  <c r="AD56" i="82"/>
  <c r="AD54" i="82"/>
  <c r="AD57" i="82"/>
  <c r="AD58" i="82"/>
  <c r="AD59" i="82"/>
  <c r="AD60" i="82"/>
  <c r="AD61" i="82"/>
  <c r="AD62" i="82"/>
  <c r="AD53" i="82"/>
  <c r="AD63" i="82"/>
  <c r="AD64" i="82"/>
  <c r="AD65" i="82"/>
  <c r="AD66" i="82"/>
  <c r="AD67" i="82"/>
  <c r="AD68" i="82"/>
  <c r="AD69" i="82"/>
  <c r="AD70" i="82"/>
  <c r="AD71" i="82"/>
  <c r="AD72" i="82"/>
  <c r="AD74" i="82"/>
  <c r="AD75" i="82"/>
  <c r="AD76" i="82"/>
  <c r="AD77" i="82"/>
  <c r="AD78" i="82"/>
  <c r="AD79" i="82"/>
  <c r="AD80" i="82"/>
  <c r="AD81" i="82"/>
  <c r="AD82" i="82"/>
  <c r="AD83" i="82"/>
  <c r="AD84" i="82"/>
  <c r="AD85" i="82"/>
  <c r="AD86" i="82"/>
  <c r="AD87" i="82"/>
  <c r="AD88" i="82"/>
  <c r="AD73" i="82"/>
  <c r="AD89" i="82"/>
  <c r="AD90" i="82"/>
  <c r="AD91" i="82"/>
  <c r="AD92" i="82"/>
  <c r="AD93" i="82"/>
  <c r="AD94" i="82"/>
  <c r="AD95" i="82"/>
  <c r="AD96" i="82"/>
  <c r="AD97" i="82"/>
  <c r="AD98" i="82"/>
  <c r="AD99" i="82"/>
  <c r="AD100" i="82"/>
  <c r="AD40" i="82"/>
  <c r="AD102" i="82"/>
  <c r="AD101" i="82"/>
  <c r="AD104" i="82"/>
  <c r="AD105" i="82"/>
  <c r="AD106" i="82"/>
  <c r="AD107" i="82"/>
  <c r="AD108" i="82"/>
  <c r="AD109" i="82"/>
  <c r="AD110" i="82"/>
  <c r="AD111" i="82"/>
  <c r="AD112" i="82"/>
  <c r="AD118" i="82"/>
  <c r="AD119" i="82"/>
  <c r="AD120" i="82"/>
  <c r="AD121" i="82"/>
  <c r="AD122" i="82"/>
  <c r="AD123" i="82"/>
  <c r="AD124" i="82"/>
  <c r="AD125" i="82"/>
  <c r="AD126" i="82"/>
  <c r="AD127" i="82"/>
  <c r="AD128" i="82"/>
  <c r="AD129" i="82"/>
  <c r="AD130" i="82"/>
  <c r="AD103" i="82"/>
  <c r="AD114" i="82"/>
  <c r="AD113" i="82"/>
  <c r="AD116" i="82"/>
  <c r="AD115"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0" i="82"/>
  <c r="AD151" i="82"/>
  <c r="AD152" i="82"/>
  <c r="AD153" i="82"/>
  <c r="AD154" i="82"/>
  <c r="AD155" i="82"/>
  <c r="AD156" i="82"/>
  <c r="AD157" i="82"/>
  <c r="AD158" i="82"/>
  <c r="AD159" i="82"/>
  <c r="AD160" i="82"/>
  <c r="AD164" i="82"/>
  <c r="AD165" i="82"/>
  <c r="AD166" i="82"/>
  <c r="AD167" i="82"/>
  <c r="AD168" i="82"/>
  <c r="AD169" i="82"/>
  <c r="AD170" i="82"/>
  <c r="AD171" i="82"/>
  <c r="AD172" i="82"/>
  <c r="AD173" i="82"/>
  <c r="AD174" i="82"/>
  <c r="AD175" i="82"/>
  <c r="AD176" i="82"/>
  <c r="AD177" i="82"/>
  <c r="AD178" i="82"/>
  <c r="AD179" i="82"/>
  <c r="AD180" i="82"/>
  <c r="AD181" i="82"/>
  <c r="AD182" i="82"/>
  <c r="AD183" i="82"/>
  <c r="AD163" i="82"/>
  <c r="AD184" i="82"/>
  <c r="AD187" i="82"/>
  <c r="AD185" i="82"/>
  <c r="AD186" i="82"/>
  <c r="AD3" i="82"/>
  <c r="AD189" i="82"/>
  <c r="AD190" i="82"/>
  <c r="AD191" i="82"/>
  <c r="AD192" i="82"/>
  <c r="AD193" i="82"/>
  <c r="AD188" i="82"/>
  <c r="V4" i="82"/>
  <c r="V5" i="82"/>
  <c r="V6" i="82"/>
  <c r="V7" i="82"/>
  <c r="V8" i="82"/>
  <c r="V9" i="82"/>
  <c r="V10" i="82"/>
  <c r="V11" i="82"/>
  <c r="V12" i="82"/>
  <c r="V13" i="82"/>
  <c r="V14" i="82"/>
  <c r="V15" i="82"/>
  <c r="V16" i="82"/>
  <c r="V17" i="82"/>
  <c r="V20" i="82"/>
  <c r="V21" i="82"/>
  <c r="V22" i="82"/>
  <c r="V23" i="82"/>
  <c r="V24" i="82"/>
  <c r="V25" i="82"/>
  <c r="V26" i="82"/>
  <c r="V18" i="82"/>
  <c r="V19" i="82"/>
  <c r="V29" i="82"/>
  <c r="V30" i="82"/>
  <c r="V31" i="82"/>
  <c r="V35" i="82"/>
  <c r="V28" i="82"/>
  <c r="V27" i="82"/>
  <c r="V33" i="82"/>
  <c r="V36" i="82"/>
  <c r="V34" i="82"/>
  <c r="V32" i="82"/>
  <c r="V44" i="82"/>
  <c r="V45" i="82"/>
  <c r="V37" i="82"/>
  <c r="V46" i="82"/>
  <c r="V47" i="82"/>
  <c r="V48" i="82"/>
  <c r="V49" i="82"/>
  <c r="V50" i="82"/>
  <c r="V51" i="82"/>
  <c r="V39" i="82"/>
  <c r="V41" i="82"/>
  <c r="V40" i="82"/>
  <c r="V43" i="82"/>
  <c r="V52" i="82"/>
  <c r="V42" i="82"/>
  <c r="V38" i="82"/>
  <c r="V56" i="82"/>
  <c r="V53" i="82"/>
  <c r="V57" i="82"/>
  <c r="V58" i="82"/>
  <c r="V59" i="82"/>
  <c r="V60" i="82"/>
  <c r="V61" i="82"/>
  <c r="V62" i="82"/>
  <c r="V55" i="82"/>
  <c r="V63" i="82"/>
  <c r="V64" i="82"/>
  <c r="V65" i="82"/>
  <c r="V66" i="82"/>
  <c r="V67" i="82"/>
  <c r="V68" i="82"/>
  <c r="V69" i="82"/>
  <c r="V70" i="82"/>
  <c r="V71" i="82"/>
  <c r="V54" i="82"/>
  <c r="V74" i="82"/>
  <c r="V75" i="82"/>
  <c r="V76" i="82"/>
  <c r="V77" i="82"/>
  <c r="V78" i="82"/>
  <c r="V79" i="82"/>
  <c r="V80" i="82"/>
  <c r="V81" i="82"/>
  <c r="V82" i="82"/>
  <c r="V83" i="82"/>
  <c r="V84" i="82"/>
  <c r="V85" i="82"/>
  <c r="V86" i="82"/>
  <c r="V87" i="82"/>
  <c r="V88" i="82"/>
  <c r="V72" i="82"/>
  <c r="V73" i="82"/>
  <c r="V89" i="82"/>
  <c r="V90" i="82"/>
  <c r="V91" i="82"/>
  <c r="V92" i="82"/>
  <c r="V93" i="82"/>
  <c r="V94" i="82"/>
  <c r="V95" i="82"/>
  <c r="V96" i="82"/>
  <c r="V97" i="82"/>
  <c r="V98" i="82"/>
  <c r="V99" i="82"/>
  <c r="V100" i="82"/>
  <c r="V103" i="82"/>
  <c r="V104" i="82"/>
  <c r="V105" i="82"/>
  <c r="V106" i="82"/>
  <c r="V107" i="82"/>
  <c r="V108" i="82"/>
  <c r="V109" i="82"/>
  <c r="V110" i="82"/>
  <c r="V111" i="82"/>
  <c r="V112" i="82"/>
  <c r="V113" i="82"/>
  <c r="V102" i="82"/>
  <c r="V101" i="82"/>
  <c r="V118" i="82"/>
  <c r="V119" i="82"/>
  <c r="V120" i="82"/>
  <c r="V121" i="82"/>
  <c r="V122" i="82"/>
  <c r="V117" i="82"/>
  <c r="V123" i="82"/>
  <c r="V124" i="82"/>
  <c r="V125" i="82"/>
  <c r="V126" i="82"/>
  <c r="V127" i="82"/>
  <c r="V128" i="82"/>
  <c r="V129" i="82"/>
  <c r="V130" i="82"/>
  <c r="V114" i="82"/>
  <c r="V116" i="82"/>
  <c r="V115" i="82"/>
  <c r="V131" i="82"/>
  <c r="V132" i="82"/>
  <c r="V133" i="82"/>
  <c r="V134" i="82"/>
  <c r="V135" i="82"/>
  <c r="V136" i="82"/>
  <c r="V137" i="82"/>
  <c r="V138" i="82"/>
  <c r="V139" i="82"/>
  <c r="V140" i="82"/>
  <c r="V141" i="82"/>
  <c r="V142" i="82"/>
  <c r="V143" i="82"/>
  <c r="V144" i="82"/>
  <c r="V145" i="82"/>
  <c r="V146" i="82"/>
  <c r="V147" i="82"/>
  <c r="V161" i="82"/>
  <c r="V162" i="82"/>
  <c r="V163" i="82"/>
  <c r="V148" i="82"/>
  <c r="V149" i="82"/>
  <c r="V150" i="82"/>
  <c r="V151" i="82"/>
  <c r="V152" i="82"/>
  <c r="V153" i="82"/>
  <c r="V154" i="82"/>
  <c r="V155" i="82"/>
  <c r="V156" i="82"/>
  <c r="V157" i="82"/>
  <c r="V158" i="82"/>
  <c r="V159" i="82"/>
  <c r="V160" i="82"/>
  <c r="V164" i="82"/>
  <c r="V165" i="82"/>
  <c r="V166" i="82"/>
  <c r="V167" i="82"/>
  <c r="V168" i="82"/>
  <c r="V169" i="82"/>
  <c r="V170" i="82"/>
  <c r="V171" i="82"/>
  <c r="V172" i="82"/>
  <c r="V173" i="82"/>
  <c r="V174" i="82"/>
  <c r="V175" i="82"/>
  <c r="V176" i="82"/>
  <c r="V177" i="82"/>
  <c r="V178" i="82"/>
  <c r="V179" i="82"/>
  <c r="V180" i="82"/>
  <c r="V181" i="82"/>
  <c r="V182" i="82"/>
  <c r="V183" i="82"/>
  <c r="V188" i="82"/>
  <c r="V3" i="82"/>
  <c r="V184" i="82"/>
  <c r="V187" i="82"/>
  <c r="V189" i="82"/>
  <c r="V190" i="82"/>
  <c r="V191" i="82"/>
  <c r="V192" i="82"/>
  <c r="V193" i="82"/>
  <c r="V185" i="82"/>
  <c r="V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BC4" i="82"/>
  <c r="BC5" i="82"/>
  <c r="BC6" i="82"/>
  <c r="BC7" i="82"/>
  <c r="BC8" i="82"/>
  <c r="BC9" i="82"/>
  <c r="BC10" i="82"/>
  <c r="BC11" i="82"/>
  <c r="BC12" i="82"/>
  <c r="BC13" i="82"/>
  <c r="BC14" i="82"/>
  <c r="BC15" i="82"/>
  <c r="BC16" i="82"/>
  <c r="BC19" i="82"/>
  <c r="BC17" i="82"/>
  <c r="BC18" i="82"/>
  <c r="BC21" i="82"/>
  <c r="BC22" i="82"/>
  <c r="BC23" i="82"/>
  <c r="BC24" i="82"/>
  <c r="BC25" i="82"/>
  <c r="BC20" i="82"/>
  <c r="BC29" i="82"/>
  <c r="BC30" i="82"/>
  <c r="BC31" i="82"/>
  <c r="BC28" i="82"/>
  <c r="BC34" i="82"/>
  <c r="BC35" i="82"/>
  <c r="BC27" i="82"/>
  <c r="BC26" i="82"/>
  <c r="BC33" i="82"/>
  <c r="BC32" i="82"/>
  <c r="BC37" i="82"/>
  <c r="BC40" i="82"/>
  <c r="BC44" i="82"/>
  <c r="BC45" i="82"/>
  <c r="BC46" i="82"/>
  <c r="BC47" i="82"/>
  <c r="BC48" i="82"/>
  <c r="BC49" i="82"/>
  <c r="BC50" i="82"/>
  <c r="BC39" i="82"/>
  <c r="BC55" i="82"/>
  <c r="BC36" i="82"/>
  <c r="BC42" i="82"/>
  <c r="BC38" i="82"/>
  <c r="BC43" i="82"/>
  <c r="BC41" i="82"/>
  <c r="BC53" i="82"/>
  <c r="BC52" i="82"/>
  <c r="BC56" i="82"/>
  <c r="BC57" i="82"/>
  <c r="BC58" i="82"/>
  <c r="BC59" i="82"/>
  <c r="BC60" i="82"/>
  <c r="BC61" i="82"/>
  <c r="BC62" i="82"/>
  <c r="BC54" i="82"/>
  <c r="BC51" i="82"/>
  <c r="BC63" i="82"/>
  <c r="BC64" i="82"/>
  <c r="BC65" i="82"/>
  <c r="BC66" i="82"/>
  <c r="BC67" i="82"/>
  <c r="BC68" i="82"/>
  <c r="BC69" i="82"/>
  <c r="BC70" i="82"/>
  <c r="BC71" i="82"/>
  <c r="BC72" i="82"/>
  <c r="BC73" i="82"/>
  <c r="BC74" i="82"/>
  <c r="BC75" i="82"/>
  <c r="BC76" i="82"/>
  <c r="BC77" i="82"/>
  <c r="BC78" i="82"/>
  <c r="BC79" i="82"/>
  <c r="BC80" i="82"/>
  <c r="BC81" i="82"/>
  <c r="BC82" i="82"/>
  <c r="BC83" i="82"/>
  <c r="BC84" i="82"/>
  <c r="BC85" i="82"/>
  <c r="BC86" i="82"/>
  <c r="BC87" i="82"/>
  <c r="BC88" i="82"/>
  <c r="BC89" i="82"/>
  <c r="BC90" i="82"/>
  <c r="BC91" i="82"/>
  <c r="BC92" i="82"/>
  <c r="BC93" i="82"/>
  <c r="BC94" i="82"/>
  <c r="BC95" i="82"/>
  <c r="BC96" i="82"/>
  <c r="BC97" i="82"/>
  <c r="BC98" i="82"/>
  <c r="BC99" i="82"/>
  <c r="BC101" i="82"/>
  <c r="BC102" i="82"/>
  <c r="BC104" i="82"/>
  <c r="BC105" i="82"/>
  <c r="BC106" i="82"/>
  <c r="BC107" i="82"/>
  <c r="BC108" i="82"/>
  <c r="BC109" i="82"/>
  <c r="BC110" i="82"/>
  <c r="BC111" i="82"/>
  <c r="BC112" i="82"/>
  <c r="BC100" i="82"/>
  <c r="BC103" i="82"/>
  <c r="BC118" i="82"/>
  <c r="BC119" i="82"/>
  <c r="BC120" i="82"/>
  <c r="BC121" i="82"/>
  <c r="BC117" i="82"/>
  <c r="BC122" i="82"/>
  <c r="BC123" i="82"/>
  <c r="BC124" i="82"/>
  <c r="BC125" i="82"/>
  <c r="BC126" i="82"/>
  <c r="BC127" i="82"/>
  <c r="BC128" i="82"/>
  <c r="BC129" i="82"/>
  <c r="BC130" i="82"/>
  <c r="BC113" i="82"/>
  <c r="BC116" i="82"/>
  <c r="BC114" i="82"/>
  <c r="BC115" i="82"/>
  <c r="BC131" i="82"/>
  <c r="BC132" i="82"/>
  <c r="BC133" i="82"/>
  <c r="BC134" i="82"/>
  <c r="BC135" i="82"/>
  <c r="BC136" i="82"/>
  <c r="BC137" i="82"/>
  <c r="BC138" i="82"/>
  <c r="BC139" i="82"/>
  <c r="BC140" i="82"/>
  <c r="BC141" i="82"/>
  <c r="BC142" i="82"/>
  <c r="BC143" i="82"/>
  <c r="BC144" i="82"/>
  <c r="BC145" i="82"/>
  <c r="BC146" i="82"/>
  <c r="BC161" i="82"/>
  <c r="BC162" i="82"/>
  <c r="BC147" i="82"/>
  <c r="BC148" i="82"/>
  <c r="BC149" i="82"/>
  <c r="BC150" i="82"/>
  <c r="BC151" i="82"/>
  <c r="BC152" i="82"/>
  <c r="BC153" i="82"/>
  <c r="BC154" i="82"/>
  <c r="BC155" i="82"/>
  <c r="BC156" i="82"/>
  <c r="BC157" i="82"/>
  <c r="BC158" i="82"/>
  <c r="BC159" i="82"/>
  <c r="BC160" i="82"/>
  <c r="BC163" i="82"/>
  <c r="BC164" i="82"/>
  <c r="BC165" i="82"/>
  <c r="BC166" i="82"/>
  <c r="BC167" i="82"/>
  <c r="BC168" i="82"/>
  <c r="BC169" i="82"/>
  <c r="BC170" i="82"/>
  <c r="BC171" i="82"/>
  <c r="BC172" i="82"/>
  <c r="BC173" i="82"/>
  <c r="BC174" i="82"/>
  <c r="BC175" i="82"/>
  <c r="BC176" i="82"/>
  <c r="BC177" i="82"/>
  <c r="BC178" i="82"/>
  <c r="BC179" i="82"/>
  <c r="BC180" i="82"/>
  <c r="BC181" i="82"/>
  <c r="BC182" i="82"/>
  <c r="BC187" i="82"/>
  <c r="BC184" i="82"/>
  <c r="BC185" i="82"/>
  <c r="BC186" i="82"/>
  <c r="BC3" i="82"/>
  <c r="BC188" i="82"/>
  <c r="BC189" i="82"/>
  <c r="BC190" i="82"/>
  <c r="BC191" i="82"/>
  <c r="BC192" i="82"/>
  <c r="BC193" i="82"/>
  <c r="BC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Q4" i="82"/>
  <c r="BQ5" i="82"/>
  <c r="BQ6" i="82"/>
  <c r="BQ7" i="82"/>
  <c r="BQ8" i="82"/>
  <c r="BQ9" i="82"/>
  <c r="BQ10" i="82"/>
  <c r="BQ11" i="82"/>
  <c r="BQ13" i="82"/>
  <c r="BQ14" i="82"/>
  <c r="BQ15" i="82"/>
  <c r="BQ16" i="82"/>
  <c r="BQ17" i="82"/>
  <c r="BQ18" i="82"/>
  <c r="BQ19" i="82"/>
  <c r="BQ20" i="82"/>
  <c r="BQ12" i="82"/>
  <c r="BQ21" i="82"/>
  <c r="BQ22" i="82"/>
  <c r="BQ23" i="82"/>
  <c r="BQ26" i="82"/>
  <c r="BQ27" i="82"/>
  <c r="BQ25" i="82"/>
  <c r="BQ24" i="82"/>
  <c r="BQ28" i="82"/>
  <c r="BQ29" i="82"/>
  <c r="BQ30" i="82"/>
  <c r="BQ31" i="82"/>
  <c r="BQ32" i="82"/>
  <c r="BQ33" i="82"/>
  <c r="BQ36" i="82"/>
  <c r="BQ37" i="82"/>
  <c r="BQ38" i="82"/>
  <c r="BQ39" i="82"/>
  <c r="BQ40" i="82"/>
  <c r="BQ41" i="82"/>
  <c r="BQ42" i="82"/>
  <c r="BQ34" i="82"/>
  <c r="BQ35" i="82"/>
  <c r="BQ44" i="82"/>
  <c r="BQ45" i="82"/>
  <c r="BQ46" i="82"/>
  <c r="BQ47" i="82"/>
  <c r="BQ48" i="82"/>
  <c r="BQ49" i="82"/>
  <c r="BQ50" i="82"/>
  <c r="BQ51" i="82"/>
  <c r="BQ52" i="82"/>
  <c r="BQ53" i="82"/>
  <c r="BQ54" i="82"/>
  <c r="BQ55" i="82"/>
  <c r="BQ43" i="82"/>
  <c r="BQ58" i="82"/>
  <c r="BQ56" i="82"/>
  <c r="BQ60" i="82"/>
  <c r="BQ61" i="82"/>
  <c r="BQ59" i="82"/>
  <c r="BQ63" i="82"/>
  <c r="BQ72" i="82"/>
  <c r="BQ65" i="82"/>
  <c r="BQ66" i="82"/>
  <c r="BQ68" i="82"/>
  <c r="BQ71" i="82"/>
  <c r="BQ57" i="82"/>
  <c r="BQ62" i="82"/>
  <c r="BQ64" i="82"/>
  <c r="BQ67" i="82"/>
  <c r="BQ69" i="82"/>
  <c r="BQ73" i="82"/>
  <c r="BQ74" i="82"/>
  <c r="BQ75" i="82"/>
  <c r="BQ76" i="82"/>
  <c r="BQ77" i="82"/>
  <c r="BQ78" i="82"/>
  <c r="BQ79" i="82"/>
  <c r="BQ80" i="82"/>
  <c r="BQ81" i="82"/>
  <c r="BQ82" i="82"/>
  <c r="BQ83" i="82"/>
  <c r="BQ84" i="82"/>
  <c r="BQ85" i="82"/>
  <c r="BQ86" i="82"/>
  <c r="BQ87" i="82"/>
  <c r="BQ91" i="82"/>
  <c r="BQ92" i="82"/>
  <c r="BQ93" i="82"/>
  <c r="BQ94" i="82"/>
  <c r="BQ95" i="82"/>
  <c r="BQ70" i="82"/>
  <c r="BQ100" i="82"/>
  <c r="BQ102" i="82"/>
  <c r="BQ88" i="82"/>
  <c r="BQ99" i="82"/>
  <c r="BQ104" i="82"/>
  <c r="BQ105" i="82"/>
  <c r="BQ106" i="82"/>
  <c r="BQ107" i="82"/>
  <c r="BQ108" i="82"/>
  <c r="BQ109" i="82"/>
  <c r="BQ110" i="82"/>
  <c r="BQ111" i="82"/>
  <c r="BQ90" i="82"/>
  <c r="BQ98" i="82"/>
  <c r="BQ101" i="82"/>
  <c r="BQ103" i="82"/>
  <c r="BQ89" i="82"/>
  <c r="BQ96" i="82"/>
  <c r="BQ97" i="82"/>
  <c r="BQ112" i="82"/>
  <c r="BQ113" i="82"/>
  <c r="BQ117" i="82"/>
  <c r="BQ114" i="82"/>
  <c r="BQ115" i="82"/>
  <c r="BQ116" i="82"/>
  <c r="BQ125" i="82"/>
  <c r="BQ127" i="82"/>
  <c r="BQ122" i="82"/>
  <c r="BQ120" i="82"/>
  <c r="BQ129" i="82"/>
  <c r="BQ130" i="82"/>
  <c r="BQ118" i="82"/>
  <c r="BQ121" i="82"/>
  <c r="BQ126" i="82"/>
  <c r="BQ128" i="82"/>
  <c r="BQ119" i="82"/>
  <c r="BQ123" i="82"/>
  <c r="BQ124" i="82"/>
  <c r="BQ135" i="82"/>
  <c r="BQ136" i="82"/>
  <c r="BQ137" i="82"/>
  <c r="BQ138" i="82"/>
  <c r="BQ139" i="82"/>
  <c r="BQ140" i="82"/>
  <c r="BQ141" i="82"/>
  <c r="BQ142" i="82"/>
  <c r="BQ143" i="82"/>
  <c r="BQ144" i="82"/>
  <c r="BQ145" i="82"/>
  <c r="BQ146" i="82"/>
  <c r="BQ133" i="82"/>
  <c r="BQ147" i="82"/>
  <c r="BQ148" i="82"/>
  <c r="BQ149" i="82"/>
  <c r="BQ150" i="82"/>
  <c r="BQ151" i="82"/>
  <c r="BQ152" i="82"/>
  <c r="BQ153" i="82"/>
  <c r="BQ154" i="82"/>
  <c r="BQ155" i="82"/>
  <c r="BQ156" i="82"/>
  <c r="BQ157" i="82"/>
  <c r="BQ158" i="82"/>
  <c r="BQ159" i="82"/>
  <c r="BQ131" i="82"/>
  <c r="BQ134" i="82"/>
  <c r="BQ160" i="82"/>
  <c r="BQ161" i="82"/>
  <c r="BQ162" i="82"/>
  <c r="BQ132" i="82"/>
  <c r="BQ163" i="82"/>
  <c r="BQ164" i="82"/>
  <c r="BQ165" i="82"/>
  <c r="BQ166" i="82"/>
  <c r="BQ167" i="82"/>
  <c r="BQ168" i="82"/>
  <c r="BQ169" i="82"/>
  <c r="BQ170" i="82"/>
  <c r="BQ171" i="82"/>
  <c r="BQ172" i="82"/>
  <c r="BQ173" i="82"/>
  <c r="BQ174" i="82"/>
  <c r="BQ175" i="82"/>
  <c r="BQ176" i="82"/>
  <c r="BQ177" i="82"/>
  <c r="BQ178" i="82"/>
  <c r="BQ179" i="82"/>
  <c r="BQ180" i="82"/>
  <c r="BQ183" i="82"/>
  <c r="BQ184" i="82"/>
  <c r="BQ185" i="82"/>
  <c r="BQ186" i="82"/>
  <c r="BQ187" i="82"/>
  <c r="BQ182" i="82"/>
  <c r="BQ181" i="82"/>
  <c r="BQ191" i="82"/>
  <c r="BQ189" i="82"/>
  <c r="BQ193" i="82"/>
  <c r="BQ3" i="82"/>
  <c r="BQ192" i="82"/>
  <c r="BQ188" i="82"/>
  <c r="BQ190" i="82"/>
  <c r="BI5" i="82"/>
  <c r="BI6" i="82"/>
  <c r="BI7" i="82"/>
  <c r="BI8" i="82"/>
  <c r="BI9" i="82"/>
  <c r="BI10" i="82"/>
  <c r="BI11" i="82"/>
  <c r="BI14" i="82"/>
  <c r="BI16" i="82"/>
  <c r="BI20" i="82"/>
  <c r="BI21" i="82"/>
  <c r="BI22" i="82"/>
  <c r="BI24" i="82"/>
  <c r="BI25" i="82"/>
  <c r="BI15" i="82"/>
  <c r="BI26" i="82"/>
  <c r="BI27" i="82"/>
  <c r="BI17" i="82"/>
  <c r="BI28" i="82"/>
  <c r="BI29" i="82"/>
  <c r="BI32" i="82"/>
  <c r="BI31" i="82"/>
  <c r="BI33" i="82"/>
  <c r="BI36" i="82"/>
  <c r="BI37" i="82"/>
  <c r="BI38" i="82"/>
  <c r="BI39" i="82"/>
  <c r="BI41" i="82"/>
  <c r="BI42" i="82"/>
  <c r="BI30" i="82"/>
  <c r="BI43" i="82"/>
  <c r="BI44" i="82"/>
  <c r="BI54" i="82"/>
  <c r="BI49" i="82"/>
  <c r="BI51" i="82"/>
  <c r="BI58" i="82"/>
  <c r="BI59" i="82"/>
  <c r="BI60" i="82"/>
  <c r="BI61" i="82"/>
  <c r="BI47" i="82"/>
  <c r="BI48" i="82"/>
  <c r="BI53" i="82"/>
  <c r="BI52" i="82"/>
  <c r="BI62" i="82"/>
  <c r="BI45" i="82"/>
  <c r="BI66" i="82"/>
  <c r="BI71" i="82"/>
  <c r="BI74" i="82"/>
  <c r="BI75" i="82"/>
  <c r="BI76" i="82"/>
  <c r="BI78" i="82"/>
  <c r="BI79" i="82"/>
  <c r="BI80" i="82"/>
  <c r="BI81" i="82"/>
  <c r="BI65" i="82"/>
  <c r="BI68" i="82"/>
  <c r="BI69" i="82"/>
  <c r="BI64" i="82"/>
  <c r="BI67" i="82"/>
  <c r="BI70" i="82"/>
  <c r="BI72" i="82"/>
  <c r="BI63" i="82"/>
  <c r="BI89" i="82"/>
  <c r="BI88" i="82"/>
  <c r="BI92" i="82"/>
  <c r="BI94" i="82"/>
  <c r="BI95" i="82"/>
  <c r="BI97" i="82"/>
  <c r="BI98" i="82"/>
  <c r="BI85" i="82"/>
  <c r="BI87" i="82"/>
  <c r="BI86" i="82"/>
  <c r="BI104" i="82"/>
  <c r="BI105" i="82"/>
  <c r="BI106" i="82"/>
  <c r="BI107" i="82"/>
  <c r="BI108" i="82"/>
  <c r="BI110" i="82"/>
  <c r="BI116" i="82"/>
  <c r="BI114" i="82"/>
  <c r="BI115" i="82"/>
  <c r="BI111" i="82"/>
  <c r="BI84" i="82"/>
  <c r="BI112" i="82"/>
  <c r="BI117" i="82"/>
  <c r="BI118" i="82"/>
  <c r="BI119" i="82"/>
  <c r="BI120" i="82"/>
  <c r="BI135" i="82"/>
  <c r="BI136" i="82"/>
  <c r="BI137" i="82"/>
  <c r="BI138" i="82"/>
  <c r="BI139" i="82"/>
  <c r="BI140" i="82"/>
  <c r="BI141" i="82"/>
  <c r="BI142" i="82"/>
  <c r="BI143" i="82"/>
  <c r="BI145" i="82"/>
  <c r="BI129" i="82"/>
  <c r="BI121" i="82"/>
  <c r="BI126" i="82"/>
  <c r="BI128" i="82"/>
  <c r="BI124" i="82"/>
  <c r="BI113" i="82"/>
  <c r="BI122" i="82"/>
  <c r="BI123" i="82"/>
  <c r="BI125" i="82"/>
  <c r="BI130" i="82"/>
  <c r="BI132" i="82"/>
  <c r="BI133" i="82"/>
  <c r="BI134" i="82"/>
  <c r="BI147" i="82"/>
  <c r="BI149" i="82"/>
  <c r="BI152" i="82"/>
  <c r="BI153" i="82"/>
  <c r="BI154" i="82"/>
  <c r="BI155" i="82"/>
  <c r="BI127" i="82"/>
  <c r="BI146" i="82"/>
  <c r="BI156" i="82"/>
  <c r="BI157" i="82"/>
  <c r="BI158" i="82"/>
  <c r="BI159" i="82"/>
  <c r="BI161" i="82"/>
  <c r="BI163" i="82"/>
  <c r="BI164" i="82"/>
  <c r="BI165" i="82"/>
  <c r="BI167" i="82"/>
  <c r="BI168" i="82"/>
  <c r="BI169" i="82"/>
  <c r="BI170" i="82"/>
  <c r="BI171" i="82"/>
  <c r="BI172" i="82"/>
  <c r="BI173" i="82"/>
  <c r="BI174" i="82"/>
  <c r="BI175" i="82"/>
  <c r="BI176" i="82"/>
  <c r="BI177" i="82"/>
  <c r="BI178" i="82"/>
  <c r="BI183" i="82"/>
  <c r="BI184" i="82"/>
  <c r="BI185" i="82"/>
  <c r="BI186" i="82"/>
  <c r="BI187" i="82"/>
  <c r="BI188" i="82"/>
  <c r="BI189" i="82"/>
  <c r="BI190" i="82"/>
  <c r="BI191" i="82"/>
  <c r="BI192" i="82"/>
  <c r="BI193" i="82"/>
  <c r="BI3" i="82"/>
  <c r="BA4" i="82"/>
  <c r="BA5" i="82"/>
  <c r="BA6" i="82"/>
  <c r="BA7" i="82"/>
  <c r="BA8" i="82"/>
  <c r="BA9" i="82"/>
  <c r="BA10" i="82"/>
  <c r="BA11" i="82"/>
  <c r="BA12" i="82"/>
  <c r="BA13" i="82"/>
  <c r="BA14" i="82"/>
  <c r="BA16" i="82"/>
  <c r="BA19" i="82"/>
  <c r="BA15" i="82"/>
  <c r="BA21" i="82"/>
  <c r="BA22" i="82"/>
  <c r="BA23" i="82"/>
  <c r="BA24" i="82"/>
  <c r="BA25" i="82"/>
  <c r="BA17" i="82"/>
  <c r="BA18" i="82"/>
  <c r="BA26" i="82"/>
  <c r="BA27" i="82"/>
  <c r="BA28" i="82"/>
  <c r="BA20" i="82"/>
  <c r="BA29" i="82"/>
  <c r="BA31" i="82"/>
  <c r="BA36" i="82"/>
  <c r="BA37" i="82"/>
  <c r="BA38" i="82"/>
  <c r="BA39" i="82"/>
  <c r="BA40" i="82"/>
  <c r="BA41" i="82"/>
  <c r="BA42" i="82"/>
  <c r="BA30" i="82"/>
  <c r="BA34" i="82"/>
  <c r="BA35" i="82"/>
  <c r="BA33" i="82"/>
  <c r="BA55" i="82"/>
  <c r="BA43" i="82"/>
  <c r="BA44" i="82"/>
  <c r="BA32" i="82"/>
  <c r="BA47" i="82"/>
  <c r="BA48" i="82"/>
  <c r="BA50" i="82"/>
  <c r="BA56" i="82"/>
  <c r="BA57" i="82"/>
  <c r="BA58" i="82"/>
  <c r="BA59" i="82"/>
  <c r="BA60" i="82"/>
  <c r="BA61" i="82"/>
  <c r="BA62" i="82"/>
  <c r="BA46" i="82"/>
  <c r="BA52" i="82"/>
  <c r="BA45" i="82"/>
  <c r="BA54" i="82"/>
  <c r="BA49" i="82"/>
  <c r="BA53" i="82"/>
  <c r="BA51" i="82"/>
  <c r="BA69" i="82"/>
  <c r="BA70" i="82"/>
  <c r="BA73" i="82"/>
  <c r="BA74" i="82"/>
  <c r="BA75" i="82"/>
  <c r="BA76" i="82"/>
  <c r="BA77" i="82"/>
  <c r="BA78" i="82"/>
  <c r="BA79" i="82"/>
  <c r="BA80" i="82"/>
  <c r="BA81" i="82"/>
  <c r="BA82" i="82"/>
  <c r="BA83" i="82"/>
  <c r="BA64" i="82"/>
  <c r="BA67" i="82"/>
  <c r="BA63" i="82"/>
  <c r="BA71" i="82"/>
  <c r="BA66" i="82"/>
  <c r="BA68" i="82"/>
  <c r="BA72" i="82"/>
  <c r="BA85" i="82"/>
  <c r="BA87" i="82"/>
  <c r="BA89" i="82"/>
  <c r="BA90" i="82"/>
  <c r="BA86" i="82"/>
  <c r="BA91" i="82"/>
  <c r="BA65" i="82"/>
  <c r="BA88" i="82"/>
  <c r="BA92" i="82"/>
  <c r="BA93" i="82"/>
  <c r="BA94" i="82"/>
  <c r="BA95" i="82"/>
  <c r="BA96" i="82"/>
  <c r="BA97" i="82"/>
  <c r="BA98" i="82"/>
  <c r="BA99" i="82"/>
  <c r="BA84" i="82"/>
  <c r="BA101" i="82"/>
  <c r="BA104" i="82"/>
  <c r="BA105" i="82"/>
  <c r="BA106" i="82"/>
  <c r="BA107" i="82"/>
  <c r="BA108" i="82"/>
  <c r="BA109" i="82"/>
  <c r="BA110" i="82"/>
  <c r="BA100" i="82"/>
  <c r="BA102" i="82"/>
  <c r="BA103" i="82"/>
  <c r="BA117" i="82"/>
  <c r="BA111" i="82"/>
  <c r="BA112" i="82"/>
  <c r="BA113" i="82"/>
  <c r="BA116" i="82"/>
  <c r="BA114" i="82"/>
  <c r="BA115" i="82"/>
  <c r="BA118" i="82"/>
  <c r="BA119" i="82"/>
  <c r="BA120" i="82"/>
  <c r="BA124" i="82"/>
  <c r="BA135" i="82"/>
  <c r="BA136" i="82"/>
  <c r="BA137" i="82"/>
  <c r="BA138" i="82"/>
  <c r="BA139" i="82"/>
  <c r="BA140" i="82"/>
  <c r="BA141" i="82"/>
  <c r="BA142" i="82"/>
  <c r="BA143" i="82"/>
  <c r="BA144" i="82"/>
  <c r="BA145" i="82"/>
  <c r="BA122" i="82"/>
  <c r="BA123" i="82"/>
  <c r="BA125" i="82"/>
  <c r="BA127" i="82"/>
  <c r="BA130" i="82"/>
  <c r="BA129" i="82"/>
  <c r="BA128" i="82"/>
  <c r="BA131" i="82"/>
  <c r="BA132" i="82"/>
  <c r="BA133" i="82"/>
  <c r="BA134" i="82"/>
  <c r="BA121" i="82"/>
  <c r="BA147" i="82"/>
  <c r="BA148" i="82"/>
  <c r="BA149" i="82"/>
  <c r="BA150" i="82"/>
  <c r="BA151" i="82"/>
  <c r="BA152" i="82"/>
  <c r="BA153" i="82"/>
  <c r="BA154" i="82"/>
  <c r="BA155" i="82"/>
  <c r="BA156" i="82"/>
  <c r="BA157" i="82"/>
  <c r="BA158" i="82"/>
  <c r="BA159" i="82"/>
  <c r="BA160" i="82"/>
  <c r="BA126" i="82"/>
  <c r="BA146" i="82"/>
  <c r="BA161" i="82"/>
  <c r="BA162" i="82"/>
  <c r="BA163" i="82"/>
  <c r="BA164" i="82"/>
  <c r="BA165" i="82"/>
  <c r="BA166" i="82"/>
  <c r="BA167" i="82"/>
  <c r="BA168" i="82"/>
  <c r="BA169" i="82"/>
  <c r="BA170" i="82"/>
  <c r="BA171" i="82"/>
  <c r="BA172" i="82"/>
  <c r="BA173" i="82"/>
  <c r="BA174" i="82"/>
  <c r="BA175" i="82"/>
  <c r="BA176" i="82"/>
  <c r="BA177" i="82"/>
  <c r="BA178" i="82"/>
  <c r="BA179" i="82"/>
  <c r="BA180" i="82"/>
  <c r="BA181" i="82"/>
  <c r="BA182" i="82"/>
  <c r="BA183" i="82"/>
  <c r="BA184" i="82"/>
  <c r="BA185" i="82"/>
  <c r="BA186" i="82"/>
  <c r="BA187" i="82"/>
  <c r="BA188" i="82"/>
  <c r="BA189" i="82"/>
  <c r="BA190" i="82"/>
  <c r="BA191" i="82"/>
  <c r="BA192" i="82"/>
  <c r="BA193" i="82"/>
  <c r="BA3" i="82"/>
  <c r="AS4" i="82"/>
  <c r="AS5" i="82"/>
  <c r="AS6" i="82"/>
  <c r="AS9" i="82"/>
  <c r="AS10" i="82"/>
  <c r="AS12" i="82"/>
  <c r="AS15" i="82"/>
  <c r="AS21" i="82"/>
  <c r="AS22" i="82"/>
  <c r="AS23" i="82"/>
  <c r="AS24" i="82"/>
  <c r="AS25" i="82"/>
  <c r="AS20" i="82"/>
  <c r="AS26" i="82"/>
  <c r="AS28" i="82"/>
  <c r="AS16" i="82"/>
  <c r="AS19" i="82"/>
  <c r="AS34" i="82"/>
  <c r="AS35" i="82"/>
  <c r="AS32" i="82"/>
  <c r="AS36" i="82"/>
  <c r="AS37" i="82"/>
  <c r="AS38" i="82"/>
  <c r="AS39" i="82"/>
  <c r="AS40" i="82"/>
  <c r="AS41" i="82"/>
  <c r="AS42" i="82"/>
  <c r="AS29" i="82"/>
  <c r="AS31" i="82"/>
  <c r="AS55" i="82"/>
  <c r="AS43" i="82"/>
  <c r="AS52" i="82"/>
  <c r="AS56" i="82"/>
  <c r="AS58" i="82"/>
  <c r="AS59" i="82"/>
  <c r="AS51" i="82"/>
  <c r="AS53" i="82"/>
  <c r="AS49" i="82"/>
  <c r="AS73" i="82"/>
  <c r="AS74" i="82"/>
  <c r="AS75" i="82"/>
  <c r="AS78" i="82"/>
  <c r="AS79" i="82"/>
  <c r="AS81" i="82"/>
  <c r="AS71" i="82"/>
  <c r="AS63" i="82"/>
  <c r="AS72" i="82"/>
  <c r="AS54" i="82"/>
  <c r="AS65" i="82"/>
  <c r="AS70" i="82"/>
  <c r="AS64" i="82"/>
  <c r="AS67" i="82"/>
  <c r="AS89" i="82"/>
  <c r="AS90" i="82"/>
  <c r="AS85" i="82"/>
  <c r="AS91" i="82"/>
  <c r="AS86" i="82"/>
  <c r="AS87" i="82"/>
  <c r="AS92" i="82"/>
  <c r="AS93" i="82"/>
  <c r="AS94" i="82"/>
  <c r="AS95" i="82"/>
  <c r="AS98" i="82"/>
  <c r="AS99" i="82"/>
  <c r="AS88" i="82"/>
  <c r="AS105" i="82"/>
  <c r="AS106" i="82"/>
  <c r="AS107" i="82"/>
  <c r="AS108" i="82"/>
  <c r="AS110" i="82"/>
  <c r="AS100" i="82"/>
  <c r="AS117" i="82"/>
  <c r="AS113" i="82"/>
  <c r="AS116" i="82"/>
  <c r="AS111" i="82"/>
  <c r="AS115" i="82"/>
  <c r="AS118" i="82"/>
  <c r="AS119" i="82"/>
  <c r="AS120" i="82"/>
  <c r="AS135" i="82"/>
  <c r="AS136" i="82"/>
  <c r="AS137" i="82"/>
  <c r="AS138" i="82"/>
  <c r="AS139" i="82"/>
  <c r="AS145" i="82"/>
  <c r="AS129" i="82"/>
  <c r="AS121" i="82"/>
  <c r="AS122" i="82"/>
  <c r="AS126" i="82"/>
  <c r="AS128" i="82"/>
  <c r="AS127" i="82"/>
  <c r="AS131" i="82"/>
  <c r="AS132" i="82"/>
  <c r="AS133" i="82"/>
  <c r="AS134" i="82"/>
  <c r="AS147" i="82"/>
  <c r="AS149" i="82"/>
  <c r="AS150" i="82"/>
  <c r="AS152" i="82"/>
  <c r="AS153" i="82"/>
  <c r="AS154" i="82"/>
  <c r="AS155" i="82"/>
  <c r="AS159" i="82"/>
  <c r="AS160" i="82"/>
  <c r="AS161" i="82"/>
  <c r="AS162" i="82"/>
  <c r="AS164" i="82"/>
  <c r="AS165" i="82"/>
  <c r="AS166" i="82"/>
  <c r="AS169" i="82"/>
  <c r="AS170" i="82"/>
  <c r="AS171" i="82"/>
  <c r="AS172" i="82"/>
  <c r="AS173" i="82"/>
  <c r="AS174" i="82"/>
  <c r="AS175" i="82"/>
  <c r="AS177" i="82"/>
  <c r="AS178" i="82"/>
  <c r="AS180" i="82"/>
  <c r="AS181" i="82"/>
  <c r="AS185" i="82"/>
  <c r="AS186" i="82"/>
  <c r="AS187" i="82"/>
  <c r="AS123" i="82"/>
  <c r="AS188" i="82"/>
  <c r="AS189" i="82"/>
  <c r="AS190" i="82"/>
  <c r="AS191" i="82"/>
  <c r="AS192" i="82"/>
  <c r="AS193" i="82"/>
  <c r="AK7" i="82"/>
  <c r="AK15" i="82"/>
  <c r="AK16" i="82"/>
  <c r="AK17" i="82"/>
  <c r="AK18" i="82"/>
  <c r="AK19" i="82"/>
  <c r="AK20" i="82"/>
  <c r="AK4" i="82"/>
  <c r="AK9" i="82"/>
  <c r="AK11" i="82"/>
  <c r="AK13" i="82"/>
  <c r="AK6" i="82"/>
  <c r="AK12" i="82"/>
  <c r="AK8" i="82"/>
  <c r="AK10" i="82"/>
  <c r="AK14" i="82"/>
  <c r="AK21" i="82"/>
  <c r="AK22" i="82"/>
  <c r="AK23" i="82"/>
  <c r="AK24" i="82"/>
  <c r="AK25" i="82"/>
  <c r="AK26" i="82"/>
  <c r="AK5" i="82"/>
  <c r="AK27" i="82"/>
  <c r="AK28" i="82"/>
  <c r="AK29" i="82"/>
  <c r="AK30" i="82"/>
  <c r="AK31" i="82"/>
  <c r="AK32" i="82"/>
  <c r="AK34" i="82"/>
  <c r="AK35" i="82"/>
  <c r="AK36" i="82"/>
  <c r="AK37" i="82"/>
  <c r="AK38" i="82"/>
  <c r="AK39" i="82"/>
  <c r="AK43" i="82"/>
  <c r="AK46" i="82"/>
  <c r="AK47" i="82"/>
  <c r="AK48" i="82"/>
  <c r="AK49" i="82"/>
  <c r="AK50" i="82"/>
  <c r="AK51" i="82"/>
  <c r="AK52" i="82"/>
  <c r="AK53" i="82"/>
  <c r="AK54" i="82"/>
  <c r="AK55" i="82"/>
  <c r="AK40" i="82"/>
  <c r="AK42" i="82"/>
  <c r="AK33" i="82"/>
  <c r="AK56" i="82"/>
  <c r="AK57" i="82"/>
  <c r="AK58" i="82"/>
  <c r="AK59" i="82"/>
  <c r="AK60" i="82"/>
  <c r="AK61" i="82"/>
  <c r="AK62" i="82"/>
  <c r="AK44" i="82"/>
  <c r="AK41" i="82"/>
  <c r="AK45" i="82"/>
  <c r="AK63" i="82"/>
  <c r="AK64" i="82"/>
  <c r="AK65" i="82"/>
  <c r="AK66" i="82"/>
  <c r="AK67" i="82"/>
  <c r="AK68" i="82"/>
  <c r="AK69" i="82"/>
  <c r="AK70" i="82"/>
  <c r="AK71" i="82"/>
  <c r="AK72" i="82"/>
  <c r="AK73" i="82"/>
  <c r="AK74" i="82"/>
  <c r="AK75" i="82"/>
  <c r="AK76" i="82"/>
  <c r="AK77" i="82"/>
  <c r="AK78" i="82"/>
  <c r="AK79" i="82"/>
  <c r="AK80" i="82"/>
  <c r="AK81" i="82"/>
  <c r="AK89" i="82"/>
  <c r="AK91" i="82"/>
  <c r="AK84" i="82"/>
  <c r="AK92" i="82"/>
  <c r="AK93" i="82"/>
  <c r="AK94" i="82"/>
  <c r="AK95" i="82"/>
  <c r="AK96" i="82"/>
  <c r="AK97" i="82"/>
  <c r="AK98" i="82"/>
  <c r="AK99" i="82"/>
  <c r="AK101" i="82"/>
  <c r="AK85" i="82"/>
  <c r="AK86" i="82"/>
  <c r="AK82" i="82"/>
  <c r="AK87" i="82"/>
  <c r="AK102" i="82"/>
  <c r="AK103" i="82"/>
  <c r="AK104" i="82"/>
  <c r="AK105" i="82"/>
  <c r="AK106" i="82"/>
  <c r="AK107" i="82"/>
  <c r="AK108" i="82"/>
  <c r="AK110" i="82"/>
  <c r="AK111" i="82"/>
  <c r="AK112" i="82"/>
  <c r="AK113" i="82"/>
  <c r="AK114" i="82"/>
  <c r="AK115" i="82"/>
  <c r="AK116" i="82"/>
  <c r="AK117" i="82"/>
  <c r="AK83" i="82"/>
  <c r="AK88" i="82"/>
  <c r="AK123" i="82"/>
  <c r="AK124" i="82"/>
  <c r="AK125" i="82"/>
  <c r="AK126" i="82"/>
  <c r="AK127" i="82"/>
  <c r="AK128" i="82"/>
  <c r="AK129" i="82"/>
  <c r="AK130" i="82"/>
  <c r="AK131" i="82"/>
  <c r="AK100" i="82"/>
  <c r="AK132" i="82"/>
  <c r="AK133" i="82"/>
  <c r="AK134" i="82"/>
  <c r="AK135" i="82"/>
  <c r="AK136" i="82"/>
  <c r="AK137" i="82"/>
  <c r="AK138" i="82"/>
  <c r="AK139" i="82"/>
  <c r="AK140" i="82"/>
  <c r="AK141" i="82"/>
  <c r="AK120" i="82"/>
  <c r="AK118" i="82"/>
  <c r="AK119" i="82"/>
  <c r="AK122" i="82"/>
  <c r="AK143" i="82"/>
  <c r="AK163" i="82"/>
  <c r="AK146" i="82"/>
  <c r="AK144" i="82"/>
  <c r="AK145" i="82"/>
  <c r="AK148" i="82"/>
  <c r="AK149" i="82"/>
  <c r="AK150" i="82"/>
  <c r="AK151" i="82"/>
  <c r="AK152" i="82"/>
  <c r="AK153" i="82"/>
  <c r="AK154" i="82"/>
  <c r="AK155" i="82"/>
  <c r="AK156" i="82"/>
  <c r="AK157" i="82"/>
  <c r="AK159" i="82"/>
  <c r="AK160" i="82"/>
  <c r="AK147" i="82"/>
  <c r="AK161" i="82"/>
  <c r="AK164" i="82"/>
  <c r="AK165" i="82"/>
  <c r="AK166" i="82"/>
  <c r="AK167" i="82"/>
  <c r="AK168" i="82"/>
  <c r="AK169" i="82"/>
  <c r="AK142" i="82"/>
  <c r="AK162" i="82"/>
  <c r="AK170" i="82"/>
  <c r="AK171" i="82"/>
  <c r="AK172" i="82"/>
  <c r="AK173" i="82"/>
  <c r="AK174" i="82"/>
  <c r="AK175" i="82"/>
  <c r="AK176" i="82"/>
  <c r="AK177" i="82"/>
  <c r="AK178" i="82"/>
  <c r="AK179" i="82"/>
  <c r="AK181" i="82"/>
  <c r="AK182" i="82"/>
  <c r="AK183" i="82"/>
  <c r="AK3" i="82"/>
  <c r="AK189" i="82"/>
  <c r="AK190" i="82"/>
  <c r="AK191" i="82"/>
  <c r="AK192" i="82"/>
  <c r="AK193" i="82"/>
  <c r="AK188" i="82"/>
  <c r="AK184" i="82"/>
  <c r="AK187" i="82"/>
  <c r="AK185" i="82"/>
  <c r="AK186" i="82"/>
  <c r="AC9" i="82"/>
  <c r="AC15" i="82"/>
  <c r="AC16"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3" i="82"/>
  <c r="AC54" i="82"/>
  <c r="AC55" i="82"/>
  <c r="AC42" i="82"/>
  <c r="AC43" i="82"/>
  <c r="AC35" i="82"/>
  <c r="AC41" i="82"/>
  <c r="AC40" i="82"/>
  <c r="AC44" i="82"/>
  <c r="AC56" i="82"/>
  <c r="AC57" i="82"/>
  <c r="AC58" i="82"/>
  <c r="AC59" i="82"/>
  <c r="AC60" i="82"/>
  <c r="AC61" i="82"/>
  <c r="AC62" i="82"/>
  <c r="AC45" i="82"/>
  <c r="AC63" i="82"/>
  <c r="AC64" i="82"/>
  <c r="AC65" i="82"/>
  <c r="AC66" i="82"/>
  <c r="AC67" i="82"/>
  <c r="AC68" i="82"/>
  <c r="AC69" i="82"/>
  <c r="AC70" i="82"/>
  <c r="AC71" i="82"/>
  <c r="AC72" i="82"/>
  <c r="AC73" i="82"/>
  <c r="AC74" i="82"/>
  <c r="AC75" i="82"/>
  <c r="AC76" i="82"/>
  <c r="AC77" i="82"/>
  <c r="AC78" i="82"/>
  <c r="AC79" i="82"/>
  <c r="AC80" i="82"/>
  <c r="AC81" i="82"/>
  <c r="AC85" i="82"/>
  <c r="AC86" i="82"/>
  <c r="AC87" i="82"/>
  <c r="AC88" i="82"/>
  <c r="AC89" i="82"/>
  <c r="AC90" i="82"/>
  <c r="AC91" i="82"/>
  <c r="AC82" i="82"/>
  <c r="AC92" i="82"/>
  <c r="AC93" i="82"/>
  <c r="AC94" i="82"/>
  <c r="AC95" i="82"/>
  <c r="AC96" i="82"/>
  <c r="AC97" i="82"/>
  <c r="AC98" i="82"/>
  <c r="AC99" i="82"/>
  <c r="AC100" i="82"/>
  <c r="AC83" i="82"/>
  <c r="AC101" i="82"/>
  <c r="AC84" i="82"/>
  <c r="AC102" i="82"/>
  <c r="AC103" i="82"/>
  <c r="AC104" i="82"/>
  <c r="AC105" i="82"/>
  <c r="AC106" i="82"/>
  <c r="AC107" i="82"/>
  <c r="AC108" i="82"/>
  <c r="AC109" i="82"/>
  <c r="AC110" i="82"/>
  <c r="AC111" i="82"/>
  <c r="AC112" i="82"/>
  <c r="AC113" i="82"/>
  <c r="AC114" i="82"/>
  <c r="AC115" i="82"/>
  <c r="AC116" i="82"/>
  <c r="AC117" i="82"/>
  <c r="AC123"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47" i="82"/>
  <c r="AC163" i="82"/>
  <c r="AC142" i="82"/>
  <c r="AC146" i="82"/>
  <c r="AC148" i="82"/>
  <c r="AC149" i="82"/>
  <c r="AC150" i="82"/>
  <c r="AC151" i="82"/>
  <c r="AC152" i="82"/>
  <c r="AC153" i="82"/>
  <c r="AC154" i="82"/>
  <c r="AC155" i="82"/>
  <c r="AC156" i="82"/>
  <c r="AC118" i="82"/>
  <c r="AC143" i="82"/>
  <c r="AC157" i="82"/>
  <c r="AC158" i="82"/>
  <c r="AC159" i="82"/>
  <c r="AC160" i="82"/>
  <c r="AC144" i="82"/>
  <c r="AC145" i="82"/>
  <c r="AC162" i="82"/>
  <c r="AC164" i="82"/>
  <c r="AC165" i="82"/>
  <c r="AC166" i="82"/>
  <c r="AC167" i="82"/>
  <c r="AC168" i="82"/>
  <c r="AC169" i="82"/>
  <c r="AC170" i="82"/>
  <c r="AC171" i="82"/>
  <c r="AC172" i="82"/>
  <c r="AC173" i="82"/>
  <c r="AC174" i="82"/>
  <c r="AC175" i="82"/>
  <c r="AC176" i="82"/>
  <c r="AC177" i="82"/>
  <c r="AC178" i="82"/>
  <c r="AC179" i="82"/>
  <c r="AC180" i="82"/>
  <c r="AC181" i="82"/>
  <c r="AC182" i="82"/>
  <c r="AC183" i="82"/>
  <c r="AC121" i="82"/>
  <c r="AC161" i="82"/>
  <c r="AC185" i="82"/>
  <c r="AC186" i="82"/>
  <c r="AC3" i="82"/>
  <c r="AC184" i="82"/>
  <c r="AC187" i="82"/>
  <c r="AC189" i="82"/>
  <c r="AC190" i="82"/>
  <c r="AC191" i="82"/>
  <c r="AC192" i="82"/>
  <c r="AC193" i="82"/>
  <c r="AC188" i="82"/>
  <c r="U6" i="82"/>
  <c r="U15" i="82"/>
  <c r="U16" i="82"/>
  <c r="U17" i="82"/>
  <c r="U18" i="82"/>
  <c r="U19" i="82"/>
  <c r="U20" i="82"/>
  <c r="U10" i="82"/>
  <c r="U13" i="82"/>
  <c r="U8" i="82"/>
  <c r="U11" i="82"/>
  <c r="U5" i="82"/>
  <c r="U7" i="82"/>
  <c r="U12" i="82"/>
  <c r="U4" i="82"/>
  <c r="U21" i="82"/>
  <c r="U22" i="82"/>
  <c r="U23" i="82"/>
  <c r="U24" i="82"/>
  <c r="U25" i="82"/>
  <c r="U26" i="82"/>
  <c r="U14" i="82"/>
  <c r="U27" i="82"/>
  <c r="U28" i="82"/>
  <c r="U9" i="82"/>
  <c r="U29" i="82"/>
  <c r="U30" i="82"/>
  <c r="U31" i="82"/>
  <c r="U32" i="82"/>
  <c r="U33" i="82"/>
  <c r="U36" i="82"/>
  <c r="U34" i="82"/>
  <c r="U35" i="82"/>
  <c r="U37" i="82"/>
  <c r="U38" i="82"/>
  <c r="U39" i="82"/>
  <c r="U46" i="82"/>
  <c r="U47" i="82"/>
  <c r="U48" i="82"/>
  <c r="U49" i="82"/>
  <c r="U50" i="82"/>
  <c r="U51" i="82"/>
  <c r="U52" i="82"/>
  <c r="U53" i="82"/>
  <c r="U54" i="82"/>
  <c r="U55" i="82"/>
  <c r="U41" i="82"/>
  <c r="U40" i="82"/>
  <c r="U43" i="82"/>
  <c r="U42" i="82"/>
  <c r="U44" i="82"/>
  <c r="U45" i="82"/>
  <c r="U56" i="82"/>
  <c r="U57" i="82"/>
  <c r="U58" i="82"/>
  <c r="U59" i="82"/>
  <c r="U60" i="82"/>
  <c r="U61" i="82"/>
  <c r="U62" i="82"/>
  <c r="U63" i="82"/>
  <c r="U64" i="82"/>
  <c r="U65" i="82"/>
  <c r="U66" i="82"/>
  <c r="U67" i="82"/>
  <c r="U68" i="82"/>
  <c r="U69" i="82"/>
  <c r="U70" i="82"/>
  <c r="U71" i="82"/>
  <c r="U72" i="82"/>
  <c r="U73" i="82"/>
  <c r="U74" i="82"/>
  <c r="U75" i="82"/>
  <c r="U76" i="82"/>
  <c r="U77" i="82"/>
  <c r="U78" i="82"/>
  <c r="U79" i="82"/>
  <c r="U80" i="82"/>
  <c r="U81" i="82"/>
  <c r="U83" i="82"/>
  <c r="U89" i="82"/>
  <c r="U90" i="82"/>
  <c r="U91" i="82"/>
  <c r="U84" i="82"/>
  <c r="U85" i="82"/>
  <c r="U86" i="82"/>
  <c r="U88" i="82"/>
  <c r="U92" i="82"/>
  <c r="U93" i="82"/>
  <c r="U94" i="82"/>
  <c r="U95" i="82"/>
  <c r="U96" i="82"/>
  <c r="U97" i="82"/>
  <c r="U98" i="82"/>
  <c r="U99" i="82"/>
  <c r="U100" i="82"/>
  <c r="U87" i="82"/>
  <c r="U101" i="82"/>
  <c r="U102" i="82"/>
  <c r="U103" i="82"/>
  <c r="U82" i="82"/>
  <c r="U104" i="82"/>
  <c r="U105" i="82"/>
  <c r="U106" i="82"/>
  <c r="U107" i="82"/>
  <c r="U108" i="82"/>
  <c r="U109" i="82"/>
  <c r="U110" i="82"/>
  <c r="U111" i="82"/>
  <c r="U112" i="82"/>
  <c r="U113" i="82"/>
  <c r="U114" i="82"/>
  <c r="U115" i="82"/>
  <c r="U116" i="82"/>
  <c r="U117" i="82"/>
  <c r="U123" i="82"/>
  <c r="U124" i="82"/>
  <c r="U125" i="82"/>
  <c r="U126" i="82"/>
  <c r="U127" i="82"/>
  <c r="U128" i="82"/>
  <c r="U129" i="82"/>
  <c r="U130" i="82"/>
  <c r="U131" i="82"/>
  <c r="U132" i="82"/>
  <c r="U133" i="82"/>
  <c r="U134" i="82"/>
  <c r="U135" i="82"/>
  <c r="U136" i="82"/>
  <c r="U137" i="82"/>
  <c r="U138" i="82"/>
  <c r="U139" i="82"/>
  <c r="U140" i="82"/>
  <c r="U141" i="82"/>
  <c r="U119" i="82"/>
  <c r="U121" i="82"/>
  <c r="U118" i="82"/>
  <c r="U122" i="82"/>
  <c r="U163" i="82"/>
  <c r="U143" i="82"/>
  <c r="U144" i="82"/>
  <c r="U147" i="82"/>
  <c r="U120" i="82"/>
  <c r="U145" i="82"/>
  <c r="U148" i="82"/>
  <c r="U149" i="82"/>
  <c r="U150" i="82"/>
  <c r="U151" i="82"/>
  <c r="U152" i="82"/>
  <c r="U153" i="82"/>
  <c r="U154" i="82"/>
  <c r="U155" i="82"/>
  <c r="U156" i="82"/>
  <c r="U157" i="82"/>
  <c r="U158" i="82"/>
  <c r="U159" i="82"/>
  <c r="U160" i="82"/>
  <c r="U146" i="82"/>
  <c r="U162" i="82"/>
  <c r="U164" i="82"/>
  <c r="U165" i="82"/>
  <c r="U166" i="82"/>
  <c r="U167" i="82"/>
  <c r="U168" i="82"/>
  <c r="U169" i="82"/>
  <c r="U170" i="82"/>
  <c r="U171" i="82"/>
  <c r="U172" i="82"/>
  <c r="U173" i="82"/>
  <c r="U174" i="82"/>
  <c r="U175" i="82"/>
  <c r="U176" i="82"/>
  <c r="U177" i="82"/>
  <c r="U178" i="82"/>
  <c r="U179" i="82"/>
  <c r="U180" i="82"/>
  <c r="U181" i="82"/>
  <c r="U182" i="82"/>
  <c r="U183" i="82"/>
  <c r="U142" i="82"/>
  <c r="U188" i="82"/>
  <c r="U3" i="82"/>
  <c r="U184" i="82"/>
  <c r="U187" i="82"/>
  <c r="U189" i="82"/>
  <c r="U190" i="82"/>
  <c r="U191" i="82"/>
  <c r="U192" i="82"/>
  <c r="U193" i="82"/>
  <c r="U185" i="82"/>
  <c r="U186" i="82"/>
  <c r="U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O190" i="82"/>
  <c r="BO186" i="82"/>
  <c r="BO182" i="82"/>
  <c r="BO178" i="82"/>
  <c r="BO174" i="82"/>
  <c r="BO170" i="82"/>
  <c r="BO166" i="82"/>
  <c r="BO162" i="82"/>
  <c r="BO158" i="82"/>
  <c r="BO154" i="82"/>
  <c r="BO150" i="82"/>
  <c r="BO146" i="82"/>
  <c r="BO142" i="82"/>
  <c r="BO138" i="82"/>
  <c r="BO134" i="82"/>
  <c r="BO130" i="82"/>
  <c r="BO126" i="82"/>
  <c r="BO122" i="82"/>
  <c r="BO118" i="82"/>
  <c r="BO114" i="82"/>
  <c r="BO110" i="82"/>
  <c r="BO106" i="82"/>
  <c r="BO102" i="82"/>
  <c r="BO98" i="82"/>
  <c r="BO94" i="82"/>
  <c r="BO90" i="82"/>
  <c r="BO86" i="82"/>
  <c r="BO82" i="82"/>
  <c r="BO78" i="82"/>
  <c r="BO74" i="82"/>
  <c r="BO70" i="82"/>
  <c r="BO66" i="82"/>
  <c r="BO62" i="82"/>
  <c r="BO58" i="82"/>
  <c r="BO54" i="82"/>
  <c r="BO50" i="82"/>
  <c r="BO46" i="82"/>
  <c r="BO42" i="82"/>
  <c r="BO38" i="82"/>
  <c r="BO34" i="82"/>
  <c r="BO30" i="82"/>
  <c r="BO26" i="82"/>
  <c r="BO22" i="82"/>
  <c r="BO18" i="82"/>
  <c r="BO14" i="82"/>
  <c r="BO10" i="82"/>
  <c r="BO6" i="82"/>
  <c r="AM4" i="82"/>
  <c r="AM5" i="82"/>
  <c r="AM6" i="82"/>
  <c r="AM7" i="82"/>
  <c r="AM8" i="82"/>
  <c r="AM9" i="82"/>
  <c r="AM10" i="82"/>
  <c r="AM14" i="82"/>
  <c r="AM15" i="82"/>
  <c r="AM16" i="82"/>
  <c r="AM17" i="82"/>
  <c r="AM18" i="82"/>
  <c r="AM19" i="82"/>
  <c r="AM20" i="82"/>
  <c r="AM11" i="82"/>
  <c r="AM13" i="82"/>
  <c r="AM12" i="82"/>
  <c r="AM21" i="82"/>
  <c r="AM22" i="82"/>
  <c r="AM23" i="82"/>
  <c r="AM29" i="82"/>
  <c r="AM30" i="82"/>
  <c r="AM31" i="82"/>
  <c r="AM32" i="82"/>
  <c r="AM33" i="82"/>
  <c r="AM34" i="82"/>
  <c r="AM24" i="82"/>
  <c r="AM28" i="82"/>
  <c r="AM35" i="82"/>
  <c r="AM26" i="82"/>
  <c r="AM27" i="82"/>
  <c r="AM25" i="82"/>
  <c r="AM36" i="82"/>
  <c r="AM37" i="82"/>
  <c r="AM38" i="82"/>
  <c r="AM39" i="82"/>
  <c r="AM40" i="82"/>
  <c r="AM41" i="82"/>
  <c r="AM42" i="82"/>
  <c r="AM43" i="82"/>
  <c r="AM44" i="82"/>
  <c r="AM45" i="82"/>
  <c r="AM46" i="82"/>
  <c r="AM47" i="82"/>
  <c r="AM48" i="82"/>
  <c r="AM49" i="82"/>
  <c r="AM50" i="82"/>
  <c r="AM51" i="82"/>
  <c r="AM52" i="82"/>
  <c r="AM53" i="82"/>
  <c r="AM54" i="82"/>
  <c r="AM55" i="82"/>
  <c r="AM56" i="82"/>
  <c r="AM57" i="82"/>
  <c r="AM59" i="82"/>
  <c r="AM63" i="82"/>
  <c r="AM64" i="82"/>
  <c r="AM65" i="82"/>
  <c r="AM66" i="82"/>
  <c r="AM67" i="82"/>
  <c r="AM68" i="82"/>
  <c r="AM69" i="82"/>
  <c r="AM70" i="82"/>
  <c r="AM71" i="82"/>
  <c r="AM72" i="82"/>
  <c r="AM58" i="82"/>
  <c r="AM73" i="82"/>
  <c r="AM74" i="82"/>
  <c r="AM75" i="82"/>
  <c r="AM76" i="82"/>
  <c r="AM77" i="82"/>
  <c r="AM78" i="82"/>
  <c r="AM79" i="82"/>
  <c r="AM80" i="82"/>
  <c r="AM61" i="82"/>
  <c r="AM60" i="82"/>
  <c r="AM62" i="82"/>
  <c r="AM82" i="82"/>
  <c r="AM88" i="82"/>
  <c r="AM81" i="82"/>
  <c r="AM83" i="82"/>
  <c r="AM89" i="82"/>
  <c r="AM90" i="82"/>
  <c r="AM91" i="82"/>
  <c r="AM84" i="82"/>
  <c r="AM92" i="82"/>
  <c r="AM93" i="82"/>
  <c r="AM94" i="82"/>
  <c r="AM95" i="82"/>
  <c r="AM96" i="82"/>
  <c r="AM85" i="82"/>
  <c r="AM101" i="82"/>
  <c r="AM87" i="82"/>
  <c r="AM99" i="82"/>
  <c r="AM103" i="82"/>
  <c r="AM104" i="82"/>
  <c r="AM105" i="82"/>
  <c r="AM106" i="82"/>
  <c r="AM107" i="82"/>
  <c r="AM108" i="82"/>
  <c r="AM109" i="82"/>
  <c r="AM110" i="82"/>
  <c r="AM111" i="82"/>
  <c r="AM112" i="82"/>
  <c r="AM113" i="82"/>
  <c r="AM114" i="82"/>
  <c r="AM115" i="82"/>
  <c r="AM116" i="82"/>
  <c r="AM86" i="82"/>
  <c r="AM98" i="82"/>
  <c r="AM97" i="82"/>
  <c r="AM100" i="82"/>
  <c r="AM102" i="82"/>
  <c r="AM118" i="82"/>
  <c r="AM119" i="82"/>
  <c r="AM120" i="82"/>
  <c r="AM121" i="82"/>
  <c r="AM122" i="82"/>
  <c r="AM123" i="82"/>
  <c r="AM124" i="82"/>
  <c r="AM125" i="82"/>
  <c r="AM126" i="82"/>
  <c r="AM127" i="82"/>
  <c r="AM128" i="82"/>
  <c r="AM129" i="82"/>
  <c r="AM117" i="82"/>
  <c r="AM132" i="82"/>
  <c r="AM133" i="82"/>
  <c r="AM134" i="82"/>
  <c r="AM130" i="82"/>
  <c r="AM135" i="82"/>
  <c r="AM136" i="82"/>
  <c r="AM137" i="82"/>
  <c r="AM138" i="82"/>
  <c r="AM139" i="82"/>
  <c r="AM140" i="82"/>
  <c r="AM141" i="82"/>
  <c r="AM142" i="82"/>
  <c r="AM143" i="82"/>
  <c r="AM144" i="82"/>
  <c r="AM145" i="82"/>
  <c r="AM146" i="82"/>
  <c r="AM131" i="82"/>
  <c r="AM161" i="82"/>
  <c r="AM162" i="82"/>
  <c r="AM148" i="82"/>
  <c r="AM149" i="82"/>
  <c r="AM150" i="82"/>
  <c r="AM151" i="82"/>
  <c r="AM152" i="82"/>
  <c r="AM153" i="82"/>
  <c r="AM154" i="82"/>
  <c r="AM155" i="82"/>
  <c r="AM156" i="82"/>
  <c r="AM159" i="82"/>
  <c r="AM157" i="82"/>
  <c r="AM158" i="82"/>
  <c r="AM163" i="82"/>
  <c r="AM164" i="82"/>
  <c r="AM165" i="82"/>
  <c r="AM166" i="82"/>
  <c r="AM167" i="82"/>
  <c r="AM168" i="82"/>
  <c r="AM169" i="82"/>
  <c r="AM170" i="82"/>
  <c r="AM171" i="82"/>
  <c r="AM172" i="82"/>
  <c r="AM173" i="82"/>
  <c r="AM174" i="82"/>
  <c r="AM175" i="82"/>
  <c r="AM176" i="82"/>
  <c r="AM177" i="82"/>
  <c r="AM178" i="82"/>
  <c r="AM179" i="82"/>
  <c r="AM180" i="82"/>
  <c r="AM147" i="82"/>
  <c r="AM160" i="82"/>
  <c r="AM186" i="82"/>
  <c r="AM3" i="82"/>
  <c r="AM185" i="82"/>
  <c r="AM182" i="82"/>
  <c r="AM183" i="82"/>
  <c r="AM189" i="82"/>
  <c r="AM190" i="82"/>
  <c r="AM191" i="82"/>
  <c r="AM192" i="82"/>
  <c r="AM193" i="82"/>
  <c r="AM188" i="82"/>
  <c r="AM181" i="82"/>
  <c r="AM184" i="82"/>
  <c r="AM187" i="82"/>
  <c r="BX4" i="82"/>
  <c r="BX5" i="82"/>
  <c r="BX6" i="82"/>
  <c r="BX8" i="82"/>
  <c r="BX9" i="82"/>
  <c r="BX10" i="82"/>
  <c r="BX11" i="82"/>
  <c r="BX12" i="82"/>
  <c r="BX13" i="82"/>
  <c r="BX14" i="82"/>
  <c r="BX15" i="82"/>
  <c r="BX16" i="82"/>
  <c r="BX17" i="82"/>
  <c r="BX18" i="82"/>
  <c r="BX19" i="82"/>
  <c r="BX20" i="82"/>
  <c r="BX26" i="82"/>
  <c r="BX27" i="82"/>
  <c r="BX21" i="82"/>
  <c r="BX22" i="82"/>
  <c r="BX23" i="82"/>
  <c r="BX24" i="82"/>
  <c r="BX25" i="82"/>
  <c r="BX28" i="82"/>
  <c r="BX29" i="82"/>
  <c r="BX30" i="82"/>
  <c r="BX31" i="82"/>
  <c r="BX32" i="82"/>
  <c r="BX33" i="82"/>
  <c r="BX35" i="82"/>
  <c r="BX36" i="82"/>
  <c r="BX37" i="82"/>
  <c r="BX38" i="82"/>
  <c r="BX34" i="82"/>
  <c r="BX40" i="82"/>
  <c r="BX42" i="82"/>
  <c r="BX44" i="82"/>
  <c r="BX39" i="82"/>
  <c r="BX45" i="82"/>
  <c r="BX46" i="82"/>
  <c r="BX47" i="82"/>
  <c r="BX48" i="82"/>
  <c r="BX49" i="82"/>
  <c r="BX51" i="82"/>
  <c r="BX52" i="82"/>
  <c r="BX53" i="82"/>
  <c r="BX54" i="82"/>
  <c r="BX43" i="82"/>
  <c r="BX41" i="82"/>
  <c r="BX56" i="82"/>
  <c r="BX57" i="82"/>
  <c r="BX58" i="82"/>
  <c r="BX59" i="82"/>
  <c r="BX60" i="82"/>
  <c r="BX61" i="82"/>
  <c r="BX55" i="82"/>
  <c r="BX62" i="82"/>
  <c r="BX63" i="82"/>
  <c r="BX64" i="82"/>
  <c r="BX65" i="82"/>
  <c r="BX66" i="82"/>
  <c r="BX67" i="82"/>
  <c r="BX68" i="82"/>
  <c r="BX69" i="82"/>
  <c r="BX70" i="82"/>
  <c r="BX71" i="82"/>
  <c r="BX72" i="82"/>
  <c r="BX73" i="82"/>
  <c r="BX74" i="82"/>
  <c r="BX75" i="82"/>
  <c r="BX76" i="82"/>
  <c r="BX77" i="82"/>
  <c r="BX78" i="82"/>
  <c r="BX79" i="82"/>
  <c r="BX80" i="82"/>
  <c r="BX81" i="82"/>
  <c r="BX82" i="82"/>
  <c r="BX83" i="82"/>
  <c r="BX102" i="82"/>
  <c r="BX103" i="82"/>
  <c r="BX88" i="82"/>
  <c r="BX89" i="82"/>
  <c r="BX90" i="82"/>
  <c r="BX84" i="82"/>
  <c r="BX85" i="82"/>
  <c r="BX87" i="82"/>
  <c r="BX91" i="82"/>
  <c r="BX100" i="82"/>
  <c r="BX92" i="82"/>
  <c r="BX99" i="82"/>
  <c r="BX93" i="82"/>
  <c r="BX95" i="82"/>
  <c r="BX98" i="82"/>
  <c r="BX86" i="82"/>
  <c r="BX97" i="82"/>
  <c r="BX94" i="82"/>
  <c r="BX109" i="82"/>
  <c r="BX117" i="82"/>
  <c r="BX96" i="82"/>
  <c r="BX107" i="82"/>
  <c r="BX115" i="82"/>
  <c r="BX104" i="82"/>
  <c r="BX114" i="82"/>
  <c r="BX116" i="82"/>
  <c r="BX106" i="82"/>
  <c r="BX111" i="82"/>
  <c r="BX118" i="82"/>
  <c r="BX119" i="82"/>
  <c r="BX120" i="82"/>
  <c r="BX121" i="82"/>
  <c r="BX105" i="82"/>
  <c r="BX108" i="82"/>
  <c r="BX112" i="82"/>
  <c r="BX123" i="82"/>
  <c r="BX124" i="82"/>
  <c r="BX125" i="82"/>
  <c r="BX126" i="82"/>
  <c r="BX127" i="82"/>
  <c r="BX128" i="82"/>
  <c r="BX129" i="82"/>
  <c r="BX130" i="82"/>
  <c r="BX131" i="82"/>
  <c r="BX132" i="82"/>
  <c r="BX134" i="82"/>
  <c r="BX135" i="82"/>
  <c r="BX136" i="82"/>
  <c r="BX137" i="82"/>
  <c r="BX138" i="82"/>
  <c r="BX139" i="82"/>
  <c r="BX140" i="82"/>
  <c r="BX147" i="82"/>
  <c r="BX148" i="82"/>
  <c r="BX149" i="82"/>
  <c r="BX150" i="82"/>
  <c r="BX151" i="82"/>
  <c r="BX152" i="82"/>
  <c r="BX153" i="82"/>
  <c r="BX155" i="82"/>
  <c r="BX113" i="82"/>
  <c r="BX142" i="82"/>
  <c r="BX145" i="82"/>
  <c r="BX156" i="82"/>
  <c r="BX157" i="82"/>
  <c r="BX158" i="82"/>
  <c r="BX159" i="82"/>
  <c r="BX143" i="82"/>
  <c r="BX160" i="82"/>
  <c r="BX161" i="82"/>
  <c r="BX144" i="82"/>
  <c r="BX162" i="82"/>
  <c r="BX169" i="82"/>
  <c r="BX170" i="82"/>
  <c r="BX171" i="82"/>
  <c r="BX172" i="82"/>
  <c r="BX173" i="82"/>
  <c r="BX174" i="82"/>
  <c r="BX175" i="82"/>
  <c r="BX176" i="82"/>
  <c r="BX177" i="82"/>
  <c r="BX178" i="82"/>
  <c r="BX179" i="82"/>
  <c r="BX181" i="82"/>
  <c r="BX182" i="82"/>
  <c r="BX164" i="82"/>
  <c r="BX166" i="82"/>
  <c r="BX163" i="82"/>
  <c r="BX165" i="82"/>
  <c r="BX167" i="82"/>
  <c r="BX187" i="82"/>
  <c r="BX3" i="82"/>
  <c r="BX141" i="82"/>
  <c r="BX186" i="82"/>
  <c r="BX188" i="82"/>
  <c r="BX189" i="82"/>
  <c r="BX190" i="82"/>
  <c r="BX191" i="82"/>
  <c r="BX192" i="82"/>
  <c r="BX193" i="82"/>
  <c r="BX184" i="82"/>
  <c r="BX185" i="82"/>
  <c r="BX168" i="82"/>
  <c r="BX183" i="82"/>
  <c r="BP4" i="82"/>
  <c r="BP5" i="82"/>
  <c r="BP6" i="82"/>
  <c r="BP7" i="82"/>
  <c r="BP8" i="82"/>
  <c r="BP9" i="82"/>
  <c r="BP10" i="82"/>
  <c r="BP11" i="82"/>
  <c r="BP12" i="82"/>
  <c r="BP13" i="82"/>
  <c r="BP14" i="82"/>
  <c r="BP15" i="82"/>
  <c r="BP16" i="82"/>
  <c r="BP21" i="82"/>
  <c r="BP22" i="82"/>
  <c r="BP23" i="82"/>
  <c r="BP24" i="82"/>
  <c r="BP25" i="82"/>
  <c r="BP17" i="82"/>
  <c r="BP18" i="82"/>
  <c r="BP20" i="82"/>
  <c r="BP19" i="82"/>
  <c r="BP27" i="82"/>
  <c r="BP26" i="82"/>
  <c r="BP28" i="82"/>
  <c r="BP29" i="82"/>
  <c r="BP30" i="82"/>
  <c r="BP31" i="82"/>
  <c r="BP34" i="82"/>
  <c r="BP33" i="82"/>
  <c r="BP36" i="82"/>
  <c r="BP37" i="82"/>
  <c r="BP38" i="82"/>
  <c r="BP39" i="82"/>
  <c r="BP40" i="82"/>
  <c r="BP41" i="82"/>
  <c r="BP42" i="82"/>
  <c r="BP43" i="82"/>
  <c r="BP32" i="82"/>
  <c r="BP35" i="82"/>
  <c r="BP44" i="82"/>
  <c r="BP45" i="82"/>
  <c r="BP46" i="82"/>
  <c r="BP47" i="82"/>
  <c r="BP48" i="82"/>
  <c r="BP49" i="82"/>
  <c r="BP50" i="82"/>
  <c r="BP56" i="82"/>
  <c r="BP57" i="82"/>
  <c r="BP58" i="82"/>
  <c r="BP59" i="82"/>
  <c r="BP60" i="82"/>
  <c r="BP61" i="82"/>
  <c r="BP54" i="82"/>
  <c r="BP51" i="82"/>
  <c r="BP53" i="82"/>
  <c r="BP55" i="82"/>
  <c r="BP52" i="82"/>
  <c r="BP62" i="82"/>
  <c r="BP63" i="82"/>
  <c r="BP64" i="82"/>
  <c r="BP65" i="82"/>
  <c r="BP66" i="82"/>
  <c r="BP67" i="82"/>
  <c r="BP68" i="82"/>
  <c r="BP69" i="82"/>
  <c r="BP72" i="82"/>
  <c r="BP71" i="82"/>
  <c r="BP70" i="82"/>
  <c r="BP75" i="82"/>
  <c r="BP83" i="82"/>
  <c r="BP92" i="82"/>
  <c r="BP93" i="82"/>
  <c r="BP94" i="82"/>
  <c r="BP95" i="82"/>
  <c r="BP96" i="82"/>
  <c r="BP97" i="82"/>
  <c r="BP98" i="82"/>
  <c r="BP85" i="82"/>
  <c r="BP87" i="82"/>
  <c r="BP77" i="82"/>
  <c r="BP84" i="82"/>
  <c r="BP101" i="82"/>
  <c r="BP86" i="82"/>
  <c r="BP73" i="82"/>
  <c r="BP78" i="82"/>
  <c r="BP81" i="82"/>
  <c r="BP74" i="82"/>
  <c r="BP80" i="82"/>
  <c r="BP82" i="82"/>
  <c r="BP88" i="82"/>
  <c r="BP89" i="82"/>
  <c r="BP90" i="82"/>
  <c r="BP76" i="82"/>
  <c r="BP102" i="82"/>
  <c r="BP103" i="82"/>
  <c r="BP79" i="82"/>
  <c r="BP100" i="82"/>
  <c r="BP91" i="82"/>
  <c r="BP99" i="82"/>
  <c r="BP104" i="82"/>
  <c r="BP105" i="82"/>
  <c r="BP106" i="82"/>
  <c r="BP107" i="82"/>
  <c r="BP108" i="82"/>
  <c r="BP109" i="82"/>
  <c r="BP110" i="82"/>
  <c r="BP111" i="82"/>
  <c r="BP112" i="82"/>
  <c r="BP113" i="82"/>
  <c r="BP114" i="82"/>
  <c r="BP115" i="82"/>
  <c r="BP116" i="82"/>
  <c r="BP117" i="82"/>
  <c r="BP118" i="82"/>
  <c r="BP119" i="82"/>
  <c r="BP120" i="82"/>
  <c r="BP121" i="82"/>
  <c r="BP122" i="82"/>
  <c r="BP129" i="82"/>
  <c r="BP130" i="82"/>
  <c r="BP126" i="82"/>
  <c r="BP128" i="82"/>
  <c r="BP131" i="82"/>
  <c r="BP132" i="82"/>
  <c r="BP133" i="82"/>
  <c r="BP134" i="82"/>
  <c r="BP125" i="82"/>
  <c r="BP127" i="82"/>
  <c r="BP139" i="82"/>
  <c r="BP140" i="82"/>
  <c r="BP123" i="82"/>
  <c r="BP146" i="82"/>
  <c r="BP147" i="82"/>
  <c r="BP148" i="82"/>
  <c r="BP149" i="82"/>
  <c r="BP150" i="82"/>
  <c r="BP151" i="82"/>
  <c r="BP152" i="82"/>
  <c r="BP153" i="82"/>
  <c r="BP154" i="82"/>
  <c r="BP155" i="82"/>
  <c r="BP135" i="82"/>
  <c r="BP144" i="82"/>
  <c r="BP156" i="82"/>
  <c r="BP157" i="82"/>
  <c r="BP158" i="82"/>
  <c r="BP159" i="82"/>
  <c r="BP137" i="82"/>
  <c r="BP160" i="82"/>
  <c r="BP141" i="82"/>
  <c r="BP161" i="82"/>
  <c r="BP162" i="82"/>
  <c r="BP124" i="82"/>
  <c r="BP138" i="82"/>
  <c r="BP145" i="82"/>
  <c r="BP169" i="82"/>
  <c r="BP170" i="82"/>
  <c r="BP171" i="82"/>
  <c r="BP172" i="82"/>
  <c r="BP173" i="82"/>
  <c r="BP174" i="82"/>
  <c r="BP175" i="82"/>
  <c r="BP176" i="82"/>
  <c r="BP177" i="82"/>
  <c r="BP178" i="82"/>
  <c r="BP179" i="82"/>
  <c r="BP180" i="82"/>
  <c r="BP181" i="82"/>
  <c r="BP182" i="82"/>
  <c r="BP142" i="82"/>
  <c r="BP143" i="82"/>
  <c r="BP136" i="82"/>
  <c r="BP163" i="82"/>
  <c r="BP164" i="82"/>
  <c r="BP165" i="82"/>
  <c r="BP166" i="82"/>
  <c r="BP167" i="82"/>
  <c r="BP168" i="82"/>
  <c r="BP187" i="82"/>
  <c r="BP186" i="82"/>
  <c r="BP184" i="82"/>
  <c r="BP185" i="82"/>
  <c r="BP183" i="82"/>
  <c r="BP188" i="82"/>
  <c r="BP189" i="82"/>
  <c r="BP190" i="82"/>
  <c r="BP191" i="82"/>
  <c r="BP192" i="82"/>
  <c r="BP193" i="82"/>
  <c r="BP3" i="82"/>
  <c r="BH4" i="82"/>
  <c r="BH5" i="82"/>
  <c r="BH6" i="82"/>
  <c r="BH7" i="82"/>
  <c r="BH8" i="82"/>
  <c r="BH9" i="82"/>
  <c r="BH10" i="82"/>
  <c r="BH12" i="82"/>
  <c r="BH11" i="82"/>
  <c r="BH13" i="82"/>
  <c r="BH14" i="82"/>
  <c r="BH15" i="82"/>
  <c r="BH16" i="82"/>
  <c r="BH17" i="82"/>
  <c r="BH18" i="82"/>
  <c r="BH19" i="82"/>
  <c r="BH20" i="82"/>
  <c r="BH21" i="82"/>
  <c r="BH22" i="82"/>
  <c r="BH23" i="82"/>
  <c r="BH26" i="82"/>
  <c r="BH27" i="82"/>
  <c r="BH24" i="82"/>
  <c r="BH28" i="82"/>
  <c r="BH29" i="82"/>
  <c r="BH30" i="82"/>
  <c r="BH31" i="82"/>
  <c r="BH32" i="82"/>
  <c r="BH33" i="82"/>
  <c r="BH35" i="82"/>
  <c r="BH34" i="82"/>
  <c r="BH36" i="82"/>
  <c r="BH37" i="82"/>
  <c r="BH38" i="82"/>
  <c r="BH39" i="82"/>
  <c r="BH40" i="82"/>
  <c r="BH41" i="82"/>
  <c r="BH42" i="82"/>
  <c r="BH25" i="82"/>
  <c r="BH43" i="82"/>
  <c r="BH44" i="82"/>
  <c r="BH45" i="82"/>
  <c r="BH46" i="82"/>
  <c r="BH47" i="82"/>
  <c r="BH48" i="82"/>
  <c r="BH49" i="82"/>
  <c r="BH50" i="82"/>
  <c r="BH51" i="82"/>
  <c r="BH52" i="82"/>
  <c r="BH53" i="82"/>
  <c r="BH54" i="82"/>
  <c r="BH55" i="82"/>
  <c r="BH56" i="82"/>
  <c r="BH60" i="82"/>
  <c r="BH62" i="82"/>
  <c r="BH61" i="82"/>
  <c r="BH57" i="82"/>
  <c r="BH59" i="82"/>
  <c r="BH65" i="82"/>
  <c r="BH68" i="82"/>
  <c r="BH69" i="82"/>
  <c r="BH64" i="82"/>
  <c r="BH67" i="82"/>
  <c r="BH70" i="82"/>
  <c r="BH72" i="82"/>
  <c r="BH58" i="82"/>
  <c r="BH66" i="82"/>
  <c r="BH71" i="82"/>
  <c r="BH73" i="82"/>
  <c r="BH74" i="82"/>
  <c r="BH75" i="82"/>
  <c r="BH76" i="82"/>
  <c r="BH77" i="82"/>
  <c r="BH78" i="82"/>
  <c r="BH79" i="82"/>
  <c r="BH80" i="82"/>
  <c r="BH81" i="82"/>
  <c r="BH82" i="82"/>
  <c r="BH83" i="82"/>
  <c r="BH84" i="82"/>
  <c r="BH85" i="82"/>
  <c r="BH86" i="82"/>
  <c r="BH87" i="82"/>
  <c r="BH88" i="82"/>
  <c r="BH91" i="82"/>
  <c r="BH92" i="82"/>
  <c r="BH93" i="82"/>
  <c r="BH94" i="82"/>
  <c r="BH95" i="82"/>
  <c r="BH100" i="82"/>
  <c r="BH102" i="82"/>
  <c r="BH96" i="82"/>
  <c r="BH104" i="82"/>
  <c r="BH105" i="82"/>
  <c r="BH106" i="82"/>
  <c r="BH107" i="82"/>
  <c r="BH108" i="82"/>
  <c r="BH109" i="82"/>
  <c r="BH110" i="82"/>
  <c r="BH111" i="82"/>
  <c r="BH89" i="82"/>
  <c r="BH97" i="82"/>
  <c r="BH101" i="82"/>
  <c r="BH99" i="82"/>
  <c r="BH103" i="82"/>
  <c r="BH90" i="82"/>
  <c r="BH63" i="82"/>
  <c r="BH114" i="82"/>
  <c r="BH115" i="82"/>
  <c r="BH112" i="82"/>
  <c r="BH117" i="82"/>
  <c r="BH118" i="82"/>
  <c r="BH113" i="82"/>
  <c r="BH120" i="82"/>
  <c r="BH129" i="82"/>
  <c r="BH121" i="82"/>
  <c r="BH126" i="82"/>
  <c r="BH128" i="82"/>
  <c r="BH124" i="82"/>
  <c r="BH122" i="82"/>
  <c r="BH123" i="82"/>
  <c r="BH125" i="82"/>
  <c r="BH98" i="82"/>
  <c r="BH119" i="82"/>
  <c r="BH127" i="82"/>
  <c r="BH135" i="82"/>
  <c r="BH136" i="82"/>
  <c r="BH137" i="82"/>
  <c r="BH138" i="82"/>
  <c r="BH139" i="82"/>
  <c r="BH140" i="82"/>
  <c r="BH141" i="82"/>
  <c r="BH142" i="82"/>
  <c r="BH143" i="82"/>
  <c r="BH144" i="82"/>
  <c r="BH145" i="82"/>
  <c r="BH146" i="82"/>
  <c r="BH131" i="82"/>
  <c r="BH134" i="82"/>
  <c r="BH147" i="82"/>
  <c r="BH148" i="82"/>
  <c r="BH149" i="82"/>
  <c r="BH150" i="82"/>
  <c r="BH151" i="82"/>
  <c r="BH152" i="82"/>
  <c r="BH153" i="82"/>
  <c r="BH154" i="82"/>
  <c r="BH155" i="82"/>
  <c r="BH156" i="82"/>
  <c r="BH157" i="82"/>
  <c r="BH158" i="82"/>
  <c r="BH159" i="82"/>
  <c r="BH160" i="82"/>
  <c r="BH130" i="82"/>
  <c r="BH132" i="82"/>
  <c r="BH161" i="82"/>
  <c r="BH162" i="82"/>
  <c r="BH116" i="82"/>
  <c r="BH163" i="82"/>
  <c r="BH164" i="82"/>
  <c r="BH165" i="82"/>
  <c r="BH166" i="82"/>
  <c r="BH167" i="82"/>
  <c r="BH168" i="82"/>
  <c r="BH169" i="82"/>
  <c r="BH170" i="82"/>
  <c r="BH171" i="82"/>
  <c r="BH172" i="82"/>
  <c r="BH173" i="82"/>
  <c r="BH174" i="82"/>
  <c r="BH175" i="82"/>
  <c r="BH176" i="82"/>
  <c r="BH177" i="82"/>
  <c r="BH178" i="82"/>
  <c r="BH179" i="82"/>
  <c r="BH180" i="82"/>
  <c r="BH183" i="82"/>
  <c r="BH184" i="82"/>
  <c r="BH185" i="82"/>
  <c r="BH186" i="82"/>
  <c r="BH187" i="82"/>
  <c r="BH133" i="82"/>
  <c r="BH188" i="82"/>
  <c r="BH189" i="82"/>
  <c r="BH193" i="82"/>
  <c r="BH190" i="82"/>
  <c r="BH191" i="82"/>
  <c r="BH182" i="82"/>
  <c r="BH181" i="82"/>
  <c r="BH3" i="82"/>
  <c r="BH192" i="82"/>
  <c r="AZ4" i="82"/>
  <c r="AZ5" i="82"/>
  <c r="AZ6" i="82"/>
  <c r="AZ8" i="82"/>
  <c r="AZ9" i="82"/>
  <c r="AZ10" i="82"/>
  <c r="AZ12" i="82"/>
  <c r="AZ11" i="82"/>
  <c r="AZ15" i="82"/>
  <c r="AZ17" i="82"/>
  <c r="AZ18" i="82"/>
  <c r="AZ20" i="82"/>
  <c r="AZ21" i="82"/>
  <c r="AZ22" i="82"/>
  <c r="AZ23" i="82"/>
  <c r="AZ27" i="82"/>
  <c r="AZ24" i="82"/>
  <c r="AZ28" i="82"/>
  <c r="AZ25" i="82"/>
  <c r="AZ29" i="82"/>
  <c r="AZ30" i="82"/>
  <c r="AZ32" i="82"/>
  <c r="AZ33" i="82"/>
  <c r="AZ36" i="82"/>
  <c r="AZ37" i="82"/>
  <c r="AZ38" i="82"/>
  <c r="AZ39" i="82"/>
  <c r="AZ40" i="82"/>
  <c r="AZ41" i="82"/>
  <c r="AZ42" i="82"/>
  <c r="AZ34" i="82"/>
  <c r="AZ35" i="82"/>
  <c r="AZ43" i="82"/>
  <c r="AZ44" i="82"/>
  <c r="AZ46" i="82"/>
  <c r="AZ47" i="82"/>
  <c r="AZ48" i="82"/>
  <c r="AZ49" i="82"/>
  <c r="AZ51" i="82"/>
  <c r="AZ52" i="82"/>
  <c r="AZ53" i="82"/>
  <c r="AZ54" i="82"/>
  <c r="AZ58" i="82"/>
  <c r="AZ60" i="82"/>
  <c r="AZ62" i="82"/>
  <c r="AZ64" i="82"/>
  <c r="AZ67" i="82"/>
  <c r="AZ57" i="82"/>
  <c r="AZ61" i="82"/>
  <c r="AZ63" i="82"/>
  <c r="AZ71" i="82"/>
  <c r="AZ66" i="82"/>
  <c r="AZ59" i="82"/>
  <c r="AZ65" i="82"/>
  <c r="AZ70" i="82"/>
  <c r="AZ74" i="82"/>
  <c r="AZ75" i="82"/>
  <c r="AZ76" i="82"/>
  <c r="AZ77" i="82"/>
  <c r="AZ78" i="82"/>
  <c r="AZ79" i="82"/>
  <c r="AZ80" i="82"/>
  <c r="AZ81" i="82"/>
  <c r="AZ82" i="82"/>
  <c r="AZ83" i="82"/>
  <c r="AZ84" i="82"/>
  <c r="AZ87" i="82"/>
  <c r="AZ88" i="82"/>
  <c r="AZ92" i="82"/>
  <c r="AZ94" i="82"/>
  <c r="AZ95" i="82"/>
  <c r="AZ102" i="82"/>
  <c r="AZ68" i="82"/>
  <c r="AZ72" i="82"/>
  <c r="AZ104" i="82"/>
  <c r="AZ105" i="82"/>
  <c r="AZ106" i="82"/>
  <c r="AZ107" i="82"/>
  <c r="AZ108" i="82"/>
  <c r="AZ109" i="82"/>
  <c r="AZ111" i="82"/>
  <c r="AZ112" i="82"/>
  <c r="AZ90" i="82"/>
  <c r="AZ98" i="82"/>
  <c r="AZ96" i="82"/>
  <c r="AZ103" i="82"/>
  <c r="AZ89" i="82"/>
  <c r="AZ99" i="82"/>
  <c r="AZ97" i="82"/>
  <c r="AZ113" i="82"/>
  <c r="AZ116" i="82"/>
  <c r="AZ114" i="82"/>
  <c r="AZ115" i="82"/>
  <c r="AZ118" i="82"/>
  <c r="AZ123" i="82"/>
  <c r="AZ127" i="82"/>
  <c r="AZ119" i="82"/>
  <c r="AZ130" i="82"/>
  <c r="AZ129" i="82"/>
  <c r="AZ120" i="82"/>
  <c r="AZ121" i="82"/>
  <c r="AZ126" i="82"/>
  <c r="AZ117" i="82"/>
  <c r="AZ124" i="82"/>
  <c r="AZ135" i="82"/>
  <c r="AZ136" i="82"/>
  <c r="AZ137" i="82"/>
  <c r="AZ138" i="82"/>
  <c r="AZ139" i="82"/>
  <c r="AZ140" i="82"/>
  <c r="AZ141" i="82"/>
  <c r="AZ143" i="82"/>
  <c r="AZ144" i="82"/>
  <c r="AZ145" i="82"/>
  <c r="AZ134" i="82"/>
  <c r="AZ128" i="82"/>
  <c r="AZ147" i="82"/>
  <c r="AZ149" i="82"/>
  <c r="AZ150" i="82"/>
  <c r="AZ152" i="82"/>
  <c r="AZ153" i="82"/>
  <c r="AZ154" i="82"/>
  <c r="AZ155" i="82"/>
  <c r="AZ132" i="82"/>
  <c r="AZ157" i="82"/>
  <c r="AZ158" i="82"/>
  <c r="AZ159" i="82"/>
  <c r="AZ161" i="82"/>
  <c r="AZ162" i="82"/>
  <c r="AZ163" i="82"/>
  <c r="AZ164" i="82"/>
  <c r="AZ165" i="82"/>
  <c r="AZ167" i="82"/>
  <c r="AZ168" i="82"/>
  <c r="AZ170" i="82"/>
  <c r="AZ171" i="82"/>
  <c r="AZ172" i="82"/>
  <c r="AZ173" i="82"/>
  <c r="AZ174" i="82"/>
  <c r="AZ175" i="82"/>
  <c r="AZ177" i="82"/>
  <c r="AZ178" i="82"/>
  <c r="AZ180" i="82"/>
  <c r="AZ184" i="82"/>
  <c r="AZ185" i="82"/>
  <c r="AZ186" i="82"/>
  <c r="AZ190" i="82"/>
  <c r="AZ182" i="82"/>
  <c r="AZ191" i="82"/>
  <c r="AZ188" i="82"/>
  <c r="AZ192" i="82"/>
  <c r="AZ181" i="82"/>
  <c r="AZ193" i="82"/>
  <c r="AR4" i="82"/>
  <c r="AR5" i="82"/>
  <c r="AR6" i="82"/>
  <c r="AR7" i="82"/>
  <c r="AR8" i="82"/>
  <c r="AR9" i="82"/>
  <c r="AR10" i="82"/>
  <c r="AR11" i="82"/>
  <c r="AR12" i="82"/>
  <c r="AR13" i="82"/>
  <c r="AR14" i="82"/>
  <c r="AR15" i="82"/>
  <c r="AR16" i="82"/>
  <c r="AR17" i="82"/>
  <c r="AR18" i="82"/>
  <c r="AR19" i="82"/>
  <c r="AR20" i="82"/>
  <c r="AR21" i="82"/>
  <c r="AR22" i="82"/>
  <c r="AR23" i="82"/>
  <c r="AR26" i="82"/>
  <c r="AR27" i="82"/>
  <c r="AR28" i="82"/>
  <c r="AR25" i="82"/>
  <c r="AR24" i="82"/>
  <c r="AR29" i="82"/>
  <c r="AR30" i="82"/>
  <c r="AR31" i="82"/>
  <c r="AR32" i="82"/>
  <c r="AR33" i="82"/>
  <c r="AR36" i="82"/>
  <c r="AR37" i="82"/>
  <c r="AR38" i="82"/>
  <c r="AR39" i="82"/>
  <c r="AR40" i="82"/>
  <c r="AR41" i="82"/>
  <c r="AR42" i="82"/>
  <c r="AR34" i="82"/>
  <c r="AR35" i="82"/>
  <c r="AR43" i="82"/>
  <c r="AR44" i="82"/>
  <c r="AR45" i="82"/>
  <c r="AR46" i="82"/>
  <c r="AR47" i="82"/>
  <c r="AR48" i="82"/>
  <c r="AR49" i="82"/>
  <c r="AR50" i="82"/>
  <c r="AR51" i="82"/>
  <c r="AR52" i="82"/>
  <c r="AR53" i="82"/>
  <c r="AR54" i="82"/>
  <c r="AR58" i="82"/>
  <c r="AR60" i="82"/>
  <c r="AR61" i="82"/>
  <c r="AR62" i="82"/>
  <c r="AR56" i="82"/>
  <c r="AR57" i="82"/>
  <c r="AR59" i="82"/>
  <c r="AR66" i="82"/>
  <c r="AR71" i="82"/>
  <c r="AR55" i="82"/>
  <c r="AR63" i="82"/>
  <c r="AR69" i="82"/>
  <c r="AR72" i="82"/>
  <c r="AR65" i="82"/>
  <c r="AR68" i="82"/>
  <c r="AR70" i="82"/>
  <c r="AR73" i="82"/>
  <c r="AR74" i="82"/>
  <c r="AR75" i="82"/>
  <c r="AR76" i="82"/>
  <c r="AR77" i="82"/>
  <c r="AR78" i="82"/>
  <c r="AR79" i="82"/>
  <c r="AR80" i="82"/>
  <c r="AR81" i="82"/>
  <c r="AR82" i="82"/>
  <c r="AR83" i="82"/>
  <c r="AR84" i="82"/>
  <c r="AR85" i="82"/>
  <c r="AR86" i="82"/>
  <c r="AR87" i="82"/>
  <c r="AR88" i="82"/>
  <c r="AR91" i="82"/>
  <c r="AR92" i="82"/>
  <c r="AR93" i="82"/>
  <c r="AR94" i="82"/>
  <c r="AR95" i="82"/>
  <c r="AR64" i="82"/>
  <c r="AR102" i="82"/>
  <c r="AR67" i="82"/>
  <c r="AR96" i="82"/>
  <c r="AR104" i="82"/>
  <c r="AR105" i="82"/>
  <c r="AR106" i="82"/>
  <c r="AR107" i="82"/>
  <c r="AR108" i="82"/>
  <c r="AR109" i="82"/>
  <c r="AR110" i="82"/>
  <c r="AR111" i="82"/>
  <c r="AR112" i="82"/>
  <c r="AR97" i="82"/>
  <c r="AR99" i="82"/>
  <c r="AR90" i="82"/>
  <c r="AR101" i="82"/>
  <c r="AR98" i="82"/>
  <c r="AR103" i="82"/>
  <c r="AR117" i="82"/>
  <c r="AR113" i="82"/>
  <c r="AR114" i="82"/>
  <c r="AR116" i="82"/>
  <c r="AR89" i="82"/>
  <c r="AR115" i="82"/>
  <c r="AR118" i="82"/>
  <c r="AR119" i="82"/>
  <c r="AR129" i="82"/>
  <c r="AR121" i="82"/>
  <c r="AR122" i="82"/>
  <c r="AR126" i="82"/>
  <c r="AR128" i="82"/>
  <c r="AR120" i="82"/>
  <c r="AR124" i="82"/>
  <c r="AR125" i="82"/>
  <c r="AR123" i="82"/>
  <c r="AR130" i="82"/>
  <c r="AR135" i="82"/>
  <c r="AR136" i="82"/>
  <c r="AR137" i="82"/>
  <c r="AR138" i="82"/>
  <c r="AR139" i="82"/>
  <c r="AR140" i="82"/>
  <c r="AR141" i="82"/>
  <c r="AR142" i="82"/>
  <c r="AR143" i="82"/>
  <c r="AR144" i="82"/>
  <c r="AR145" i="82"/>
  <c r="AR146" i="82"/>
  <c r="AR147" i="82"/>
  <c r="AR133" i="82"/>
  <c r="AR127" i="82"/>
  <c r="AR132" i="82"/>
  <c r="AR134" i="82"/>
  <c r="AR148" i="82"/>
  <c r="AR149" i="82"/>
  <c r="AR150" i="82"/>
  <c r="AR151" i="82"/>
  <c r="AR152" i="82"/>
  <c r="AR153" i="82"/>
  <c r="AR154" i="82"/>
  <c r="AR155" i="82"/>
  <c r="AR156" i="82"/>
  <c r="AR157" i="82"/>
  <c r="AR158" i="82"/>
  <c r="AR159" i="82"/>
  <c r="AR160" i="82"/>
  <c r="AR161" i="82"/>
  <c r="AR162" i="82"/>
  <c r="AR131" i="82"/>
  <c r="AR163" i="82"/>
  <c r="AR164" i="82"/>
  <c r="AR165" i="82"/>
  <c r="AR166" i="82"/>
  <c r="AR167" i="82"/>
  <c r="AR168" i="82"/>
  <c r="AR169" i="82"/>
  <c r="AR170" i="82"/>
  <c r="AR171" i="82"/>
  <c r="AR172" i="82"/>
  <c r="AR173" i="82"/>
  <c r="AR174" i="82"/>
  <c r="AR175" i="82"/>
  <c r="AR176" i="82"/>
  <c r="AR177" i="82"/>
  <c r="AR178" i="82"/>
  <c r="AR179" i="82"/>
  <c r="AR180" i="82"/>
  <c r="AR183" i="82"/>
  <c r="AR184" i="82"/>
  <c r="AR185" i="82"/>
  <c r="AR186" i="82"/>
  <c r="AR187" i="82"/>
  <c r="AR181" i="82"/>
  <c r="AR193" i="82"/>
  <c r="AR192" i="82"/>
  <c r="AR182" i="82"/>
  <c r="AR3" i="82"/>
  <c r="AR188" i="82"/>
  <c r="AR189" i="82"/>
  <c r="AR190" i="82"/>
  <c r="AR191" i="82"/>
  <c r="AJ4" i="82"/>
  <c r="AJ5" i="82"/>
  <c r="AJ6" i="82"/>
  <c r="AJ7" i="82"/>
  <c r="AJ8" i="82"/>
  <c r="AJ9" i="82"/>
  <c r="AJ10" i="82"/>
  <c r="AJ11" i="82"/>
  <c r="AJ12" i="82"/>
  <c r="AJ13" i="82"/>
  <c r="AJ14" i="82"/>
  <c r="AJ15" i="82"/>
  <c r="AJ20" i="82"/>
  <c r="AJ19" i="82"/>
  <c r="AJ21" i="82"/>
  <c r="AJ22" i="82"/>
  <c r="AJ23" i="82"/>
  <c r="AJ24" i="82"/>
  <c r="AJ25" i="82"/>
  <c r="AJ26" i="82"/>
  <c r="AJ16" i="82"/>
  <c r="AJ18" i="82"/>
  <c r="AJ27" i="82"/>
  <c r="AJ28" i="82"/>
  <c r="AJ17" i="82"/>
  <c r="AJ32" i="82"/>
  <c r="AJ30" i="82"/>
  <c r="AJ34" i="82"/>
  <c r="AJ35" i="82"/>
  <c r="AJ36" i="82"/>
  <c r="AJ37" i="82"/>
  <c r="AJ38" i="82"/>
  <c r="AJ39" i="82"/>
  <c r="AJ40" i="82"/>
  <c r="AJ41" i="82"/>
  <c r="AJ42" i="82"/>
  <c r="AJ33" i="82"/>
  <c r="AJ29" i="82"/>
  <c r="AJ31" i="82"/>
  <c r="AJ44" i="82"/>
  <c r="AJ45" i="82"/>
  <c r="AJ43" i="82"/>
  <c r="AJ50" i="82"/>
  <c r="AJ51" i="82"/>
  <c r="AJ55" i="82"/>
  <c r="AJ57" i="82"/>
  <c r="AJ58" i="82"/>
  <c r="AJ59" i="82"/>
  <c r="AJ60" i="82"/>
  <c r="AJ61" i="82"/>
  <c r="AJ62" i="82"/>
  <c r="AJ49" i="82"/>
  <c r="AJ47" i="82"/>
  <c r="AJ48" i="82"/>
  <c r="AJ52" i="82"/>
  <c r="AJ46" i="82"/>
  <c r="AJ53" i="82"/>
  <c r="AJ54" i="82"/>
  <c r="AJ56" i="82"/>
  <c r="AJ63" i="82"/>
  <c r="AJ68" i="82"/>
  <c r="AJ73" i="82"/>
  <c r="AJ74" i="82"/>
  <c r="AJ75" i="82"/>
  <c r="AJ76" i="82"/>
  <c r="AJ77" i="82"/>
  <c r="AJ78" i="82"/>
  <c r="AJ79" i="82"/>
  <c r="AJ80" i="82"/>
  <c r="AJ81" i="82"/>
  <c r="AJ82" i="82"/>
  <c r="AJ83" i="82"/>
  <c r="AJ65" i="82"/>
  <c r="AJ70" i="82"/>
  <c r="AJ64" i="82"/>
  <c r="AJ66" i="82"/>
  <c r="AJ67" i="82"/>
  <c r="AJ72" i="82"/>
  <c r="AJ69" i="82"/>
  <c r="AJ89" i="82"/>
  <c r="AJ90" i="82"/>
  <c r="AJ91" i="82"/>
  <c r="AJ84" i="82"/>
  <c r="AJ92" i="82"/>
  <c r="AJ93" i="82"/>
  <c r="AJ94" i="82"/>
  <c r="AJ95" i="82"/>
  <c r="AJ96" i="82"/>
  <c r="AJ97" i="82"/>
  <c r="AJ98" i="82"/>
  <c r="AJ99" i="82"/>
  <c r="AJ100" i="82"/>
  <c r="AJ71" i="82"/>
  <c r="AJ85" i="82"/>
  <c r="AJ86" i="82"/>
  <c r="AJ87" i="82"/>
  <c r="AJ88" i="82"/>
  <c r="AJ104" i="82"/>
  <c r="AJ105" i="82"/>
  <c r="AJ106" i="82"/>
  <c r="AJ107" i="82"/>
  <c r="AJ108" i="82"/>
  <c r="AJ109" i="82"/>
  <c r="AJ110" i="82"/>
  <c r="AJ103" i="82"/>
  <c r="AJ102" i="82"/>
  <c r="AJ101" i="82"/>
  <c r="AJ116" i="82"/>
  <c r="AJ112" i="82"/>
  <c r="AJ115" i="82"/>
  <c r="AJ111" i="82"/>
  <c r="AJ117" i="82"/>
  <c r="AJ118" i="82"/>
  <c r="AJ119" i="82"/>
  <c r="AJ120" i="82"/>
  <c r="AJ121" i="82"/>
  <c r="AJ124" i="82"/>
  <c r="AJ125" i="82"/>
  <c r="AJ126" i="82"/>
  <c r="AJ128" i="82"/>
  <c r="AJ135" i="82"/>
  <c r="AJ136" i="82"/>
  <c r="AJ137" i="82"/>
  <c r="AJ138" i="82"/>
  <c r="AJ139" i="82"/>
  <c r="AJ140" i="82"/>
  <c r="AJ141" i="82"/>
  <c r="AJ142" i="82"/>
  <c r="AJ143" i="82"/>
  <c r="AJ144" i="82"/>
  <c r="AJ145" i="82"/>
  <c r="AJ130" i="82"/>
  <c r="AJ113" i="82"/>
  <c r="AJ131" i="82"/>
  <c r="AJ114" i="82"/>
  <c r="AJ123" i="82"/>
  <c r="AJ127" i="82"/>
  <c r="AJ132" i="82"/>
  <c r="AJ133" i="82"/>
  <c r="AJ134" i="82"/>
  <c r="AJ122" i="82"/>
  <c r="AJ129" i="82"/>
  <c r="AJ146" i="82"/>
  <c r="AJ148" i="82"/>
  <c r="AJ149" i="82"/>
  <c r="AJ150" i="82"/>
  <c r="AJ151" i="82"/>
  <c r="AJ152" i="82"/>
  <c r="AJ153" i="82"/>
  <c r="AJ154" i="82"/>
  <c r="AJ155" i="82"/>
  <c r="AJ156" i="82"/>
  <c r="AJ157" i="82"/>
  <c r="AJ158" i="82"/>
  <c r="AJ159" i="82"/>
  <c r="AJ160" i="82"/>
  <c r="AJ147" i="82"/>
  <c r="AJ161" i="82"/>
  <c r="AJ162" i="82"/>
  <c r="AJ164" i="82"/>
  <c r="AJ165" i="82"/>
  <c r="AJ166" i="82"/>
  <c r="AJ167" i="82"/>
  <c r="AJ168" i="82"/>
  <c r="AJ169" i="82"/>
  <c r="AJ163" i="82"/>
  <c r="AJ170" i="82"/>
  <c r="AJ171" i="82"/>
  <c r="AJ172" i="82"/>
  <c r="AJ173" i="82"/>
  <c r="AJ174" i="82"/>
  <c r="AJ175" i="82"/>
  <c r="AJ176" i="82"/>
  <c r="AJ177" i="82"/>
  <c r="AJ178" i="82"/>
  <c r="AJ179" i="82"/>
  <c r="AJ180" i="82"/>
  <c r="AJ181" i="82"/>
  <c r="AJ182" i="82"/>
  <c r="AJ183" i="82"/>
  <c r="AJ184" i="82"/>
  <c r="AJ185" i="82"/>
  <c r="AJ186" i="82"/>
  <c r="AJ187" i="82"/>
  <c r="AJ188" i="82"/>
  <c r="AJ189" i="82"/>
  <c r="AJ190" i="82"/>
  <c r="AJ191" i="82"/>
  <c r="AJ192" i="82"/>
  <c r="AJ193" i="82"/>
  <c r="AJ3" i="82"/>
  <c r="AB5" i="82"/>
  <c r="AB6" i="82"/>
  <c r="AB9" i="82"/>
  <c r="AB12" i="82"/>
  <c r="AB16" i="82"/>
  <c r="AB21" i="82"/>
  <c r="AB22" i="82"/>
  <c r="AB23" i="82"/>
  <c r="AB28" i="82"/>
  <c r="AB20"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7" i="82"/>
  <c r="AB121" i="82"/>
  <c r="AB128" i="82"/>
  <c r="AB131" i="82"/>
  <c r="AB132" i="82"/>
  <c r="AB150" i="82"/>
  <c r="AB152" i="82"/>
  <c r="AB153" i="82"/>
  <c r="AB155" i="82"/>
  <c r="AB159" i="82"/>
  <c r="AB160" i="82"/>
  <c r="AB161" i="82"/>
  <c r="AB165" i="82"/>
  <c r="AB166" i="82"/>
  <c r="AB169" i="82"/>
  <c r="AB170" i="82"/>
  <c r="AB171"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7" i="82"/>
  <c r="T78" i="82"/>
  <c r="T79" i="82"/>
  <c r="T80" i="82"/>
  <c r="T81" i="82"/>
  <c r="T82" i="82"/>
  <c r="T83" i="82"/>
  <c r="T84" i="82"/>
  <c r="T56" i="82"/>
  <c r="T64" i="82"/>
  <c r="T66" i="82"/>
  <c r="T67" i="82"/>
  <c r="T69" i="82"/>
  <c r="T72" i="82"/>
  <c r="T63" i="82"/>
  <c r="T65" i="82"/>
  <c r="T68" i="82"/>
  <c r="T73" i="82"/>
  <c r="T70" i="82"/>
  <c r="T89" i="82"/>
  <c r="T90" i="82"/>
  <c r="T91" i="82"/>
  <c r="T85" i="82"/>
  <c r="T86" i="82"/>
  <c r="T88" i="82"/>
  <c r="T92" i="82"/>
  <c r="T93" i="82"/>
  <c r="T94" i="82"/>
  <c r="T95" i="82"/>
  <c r="T96" i="82"/>
  <c r="T97" i="82"/>
  <c r="T98" i="82"/>
  <c r="T99" i="82"/>
  <c r="T100" i="82"/>
  <c r="T87" i="82"/>
  <c r="T103" i="82"/>
  <c r="T104" i="82"/>
  <c r="T105" i="82"/>
  <c r="T106" i="82"/>
  <c r="T107" i="82"/>
  <c r="T108" i="82"/>
  <c r="T109" i="82"/>
  <c r="T110" i="82"/>
  <c r="T102" i="82"/>
  <c r="T101" i="82"/>
  <c r="T117" i="82"/>
  <c r="T112" i="82"/>
  <c r="T114" i="82"/>
  <c r="T111" i="82"/>
  <c r="T116" i="82"/>
  <c r="T113" i="82"/>
  <c r="T115" i="82"/>
  <c r="T118" i="82"/>
  <c r="T119" i="82"/>
  <c r="T120" i="82"/>
  <c r="T129" i="82"/>
  <c r="T131" i="82"/>
  <c r="T135" i="82"/>
  <c r="T136" i="82"/>
  <c r="T137" i="82"/>
  <c r="T138" i="82"/>
  <c r="T139" i="82"/>
  <c r="T140" i="82"/>
  <c r="T141" i="82"/>
  <c r="T142" i="82"/>
  <c r="T143" i="82"/>
  <c r="T144" i="82"/>
  <c r="T145" i="82"/>
  <c r="T12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69" i="82"/>
  <c r="T170"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G4" i="82"/>
  <c r="BG5" i="82"/>
  <c r="BG6" i="82"/>
  <c r="BG7" i="82"/>
  <c r="BG8" i="82"/>
  <c r="BG9" i="82"/>
  <c r="BG10" i="82"/>
  <c r="BG11" i="82"/>
  <c r="BG12" i="82"/>
  <c r="BG13" i="82"/>
  <c r="BG14" i="82"/>
  <c r="BG15" i="82"/>
  <c r="BG16" i="82"/>
  <c r="BG21" i="82"/>
  <c r="BG22" i="82"/>
  <c r="BG23" i="82"/>
  <c r="BG24" i="82"/>
  <c r="BG25" i="82"/>
  <c r="BG20" i="82"/>
  <c r="BG19" i="82"/>
  <c r="BG26" i="82"/>
  <c r="BG17" i="82"/>
  <c r="BG28" i="82"/>
  <c r="BG29" i="82"/>
  <c r="BG30" i="82"/>
  <c r="BG31" i="82"/>
  <c r="BG18" i="82"/>
  <c r="BG34" i="82"/>
  <c r="BG35" i="82"/>
  <c r="BG32" i="82"/>
  <c r="BG36" i="82"/>
  <c r="BG37" i="82"/>
  <c r="BG38" i="82"/>
  <c r="BG39" i="82"/>
  <c r="BG40" i="82"/>
  <c r="BG41" i="82"/>
  <c r="BG42" i="82"/>
  <c r="BG43" i="82"/>
  <c r="BG33" i="82"/>
  <c r="BG27" i="82"/>
  <c r="BG44" i="82"/>
  <c r="BG45" i="82"/>
  <c r="BG46" i="82"/>
  <c r="BG47" i="82"/>
  <c r="BG48" i="82"/>
  <c r="BG49" i="82"/>
  <c r="BG50" i="82"/>
  <c r="BG56" i="82"/>
  <c r="BG57" i="82"/>
  <c r="BG58" i="82"/>
  <c r="BG59" i="82"/>
  <c r="BG60" i="82"/>
  <c r="BG61" i="82"/>
  <c r="BG62" i="82"/>
  <c r="BG53" i="82"/>
  <c r="BG54" i="82"/>
  <c r="BG55" i="82"/>
  <c r="BG63" i="82"/>
  <c r="BG64" i="82"/>
  <c r="BG65" i="82"/>
  <c r="BG66" i="82"/>
  <c r="BG67" i="82"/>
  <c r="BG68" i="82"/>
  <c r="BG69" i="82"/>
  <c r="BG70" i="82"/>
  <c r="BG51" i="82"/>
  <c r="BG72" i="82"/>
  <c r="BG52" i="82"/>
  <c r="BG92" i="82"/>
  <c r="BG93" i="82"/>
  <c r="BG94" i="82"/>
  <c r="BG95" i="82"/>
  <c r="BG96" i="82"/>
  <c r="BG97" i="82"/>
  <c r="BG98" i="82"/>
  <c r="BG81" i="82"/>
  <c r="BG82" i="82"/>
  <c r="BG73" i="82"/>
  <c r="BG101" i="82"/>
  <c r="BG78" i="82"/>
  <c r="BG83" i="82"/>
  <c r="BG74" i="82"/>
  <c r="BG80" i="82"/>
  <c r="BG85" i="82"/>
  <c r="BG87" i="82"/>
  <c r="BG86" i="82"/>
  <c r="BG76" i="82"/>
  <c r="BG79" i="82"/>
  <c r="BG84" i="82"/>
  <c r="BG89" i="82"/>
  <c r="BG90" i="82"/>
  <c r="BG91" i="82"/>
  <c r="BG99" i="82"/>
  <c r="BG103" i="82"/>
  <c r="BG77" i="82"/>
  <c r="BG102" i="82"/>
  <c r="BG71" i="82"/>
  <c r="BG75" i="82"/>
  <c r="BG88" i="82"/>
  <c r="BG100" i="82"/>
  <c r="BG104" i="82"/>
  <c r="BG105" i="82"/>
  <c r="BG106" i="82"/>
  <c r="BG107" i="82"/>
  <c r="BG108" i="82"/>
  <c r="BG109" i="82"/>
  <c r="BG110" i="82"/>
  <c r="BG111" i="82"/>
  <c r="BG112" i="82"/>
  <c r="BG113" i="82"/>
  <c r="BG114" i="82"/>
  <c r="BG115" i="82"/>
  <c r="BG116" i="82"/>
  <c r="BG117" i="82"/>
  <c r="BG118" i="82"/>
  <c r="BG119" i="82"/>
  <c r="BG120" i="82"/>
  <c r="BG121" i="82"/>
  <c r="BG126" i="82"/>
  <c r="BG128" i="82"/>
  <c r="BG124" i="82"/>
  <c r="BG122" i="82"/>
  <c r="BG123" i="82"/>
  <c r="BG125" i="82"/>
  <c r="BG127" i="82"/>
  <c r="BG130" i="82"/>
  <c r="BG131" i="82"/>
  <c r="BG132" i="82"/>
  <c r="BG133" i="82"/>
  <c r="BG134" i="82"/>
  <c r="BG129" i="82"/>
  <c r="BG135" i="82"/>
  <c r="BG141" i="82"/>
  <c r="BG147" i="82"/>
  <c r="BG148" i="82"/>
  <c r="BG149" i="82"/>
  <c r="BG150" i="82"/>
  <c r="BG151" i="82"/>
  <c r="BG152" i="82"/>
  <c r="BG153" i="82"/>
  <c r="BG154" i="82"/>
  <c r="BG155" i="82"/>
  <c r="BG137" i="82"/>
  <c r="BG156" i="82"/>
  <c r="BG157" i="82"/>
  <c r="BG158" i="82"/>
  <c r="BG159" i="82"/>
  <c r="BG145" i="82"/>
  <c r="BG146" i="82"/>
  <c r="BG160" i="82"/>
  <c r="BG142" i="82"/>
  <c r="BG143" i="82"/>
  <c r="BG161" i="82"/>
  <c r="BG162" i="82"/>
  <c r="BG138" i="82"/>
  <c r="BG136" i="82"/>
  <c r="BG144" i="82"/>
  <c r="BG169" i="82"/>
  <c r="BG170" i="82"/>
  <c r="BG171" i="82"/>
  <c r="BG172" i="82"/>
  <c r="BG173" i="82"/>
  <c r="BG174" i="82"/>
  <c r="BG175" i="82"/>
  <c r="BG176" i="82"/>
  <c r="BG177" i="82"/>
  <c r="BG178" i="82"/>
  <c r="BG179" i="82"/>
  <c r="BG180" i="82"/>
  <c r="BG181" i="82"/>
  <c r="BG182" i="82"/>
  <c r="BG139" i="82"/>
  <c r="BG140" i="82"/>
  <c r="BG163" i="82"/>
  <c r="BG164" i="82"/>
  <c r="BG165" i="82"/>
  <c r="BG166" i="82"/>
  <c r="BG167" i="82"/>
  <c r="BG168" i="82"/>
  <c r="BG183" i="82"/>
  <c r="BG187" i="82"/>
  <c r="BG184" i="82"/>
  <c r="BG185" i="82"/>
  <c r="BG186" i="82"/>
  <c r="BG3" i="82"/>
  <c r="BG188" i="82"/>
  <c r="BG189" i="82"/>
  <c r="BG190" i="82"/>
  <c r="BG191" i="82"/>
  <c r="BG192" i="82"/>
  <c r="BG193" i="82"/>
  <c r="AY4" i="82"/>
  <c r="AY5" i="82"/>
  <c r="AY8" i="82"/>
  <c r="AY9" i="82"/>
  <c r="AY10" i="82"/>
  <c r="AY11" i="82"/>
  <c r="AY12" i="82"/>
  <c r="AY13" i="82"/>
  <c r="AY14" i="82"/>
  <c r="AY15" i="82"/>
  <c r="AY16" i="82"/>
  <c r="AY21" i="82"/>
  <c r="AY22" i="82"/>
  <c r="AY23" i="82"/>
  <c r="AY24" i="82"/>
  <c r="AY25" i="82"/>
  <c r="AY17" i="82"/>
  <c r="AY18" i="82"/>
  <c r="AY20" i="82"/>
  <c r="AY19" i="82"/>
  <c r="AY26" i="82"/>
  <c r="AY27" i="82"/>
  <c r="AY29" i="82"/>
  <c r="AY31" i="82"/>
  <c r="AY34" i="82"/>
  <c r="AY36" i="82"/>
  <c r="AY37" i="82"/>
  <c r="AY38" i="82"/>
  <c r="AY40" i="82"/>
  <c r="AY41" i="82"/>
  <c r="AY42" i="82"/>
  <c r="AY43" i="82"/>
  <c r="AY35" i="82"/>
  <c r="AY32" i="82"/>
  <c r="AY28" i="82"/>
  <c r="AY33" i="82"/>
  <c r="AY44" i="82"/>
  <c r="AY45" i="82"/>
  <c r="AY46" i="82"/>
  <c r="AY47" i="82"/>
  <c r="AY48" i="82"/>
  <c r="AY57" i="82"/>
  <c r="AY58" i="82"/>
  <c r="AY59" i="82"/>
  <c r="AY60" i="82"/>
  <c r="AY61" i="82"/>
  <c r="AY62" i="82"/>
  <c r="AY52" i="82"/>
  <c r="AY54" i="82"/>
  <c r="AY51" i="82"/>
  <c r="AY53" i="82"/>
  <c r="AY63" i="82"/>
  <c r="AY64" i="82"/>
  <c r="AY65" i="82"/>
  <c r="AY66" i="82"/>
  <c r="AY67" i="82"/>
  <c r="AY68" i="82"/>
  <c r="AY70" i="82"/>
  <c r="AY83" i="82"/>
  <c r="AY92" i="82"/>
  <c r="AY93" i="82"/>
  <c r="AY94" i="82"/>
  <c r="AY95" i="82"/>
  <c r="AY96" i="82"/>
  <c r="AY97" i="82"/>
  <c r="AY98" i="82"/>
  <c r="AY99" i="82"/>
  <c r="AY78" i="82"/>
  <c r="AY88" i="82"/>
  <c r="AY80" i="82"/>
  <c r="AY84" i="82"/>
  <c r="AY74" i="82"/>
  <c r="AY76" i="82"/>
  <c r="AY79" i="82"/>
  <c r="AY75" i="82"/>
  <c r="AY77" i="82"/>
  <c r="AY81" i="82"/>
  <c r="AY82" i="82"/>
  <c r="AY85" i="82"/>
  <c r="AY89" i="82"/>
  <c r="AY86" i="82"/>
  <c r="AY100" i="82"/>
  <c r="AY87" i="82"/>
  <c r="AY103" i="82"/>
  <c r="AY73" i="82"/>
  <c r="AY105" i="82"/>
  <c r="AY106" i="82"/>
  <c r="AY107" i="82"/>
  <c r="AY108" i="82"/>
  <c r="AY109" i="82"/>
  <c r="AY111" i="82"/>
  <c r="AY112" i="82"/>
  <c r="AY113" i="82"/>
  <c r="AY115" i="82"/>
  <c r="AY116" i="82"/>
  <c r="AY117" i="82"/>
  <c r="AY102" i="82"/>
  <c r="AY91" i="82"/>
  <c r="AY118" i="82"/>
  <c r="AY119" i="82"/>
  <c r="AY120" i="82"/>
  <c r="AY121" i="82"/>
  <c r="AY127" i="82"/>
  <c r="AY130" i="82"/>
  <c r="AY129" i="82"/>
  <c r="AY126" i="82"/>
  <c r="AY131" i="82"/>
  <c r="AY132" i="82"/>
  <c r="AY123" i="82"/>
  <c r="AY125" i="82"/>
  <c r="AY137" i="82"/>
  <c r="AY143" i="82"/>
  <c r="AY147" i="82"/>
  <c r="AY149" i="82"/>
  <c r="AY150" i="82"/>
  <c r="AY151" i="82"/>
  <c r="AY152" i="82"/>
  <c r="AY153" i="82"/>
  <c r="AY155" i="82"/>
  <c r="AY124" i="82"/>
  <c r="AY144" i="82"/>
  <c r="AY156" i="82"/>
  <c r="AY157" i="82"/>
  <c r="AY158" i="82"/>
  <c r="AY138" i="82"/>
  <c r="AY160" i="82"/>
  <c r="AY136" i="82"/>
  <c r="AY161" i="82"/>
  <c r="AY139" i="82"/>
  <c r="AY140" i="82"/>
  <c r="AY141" i="82"/>
  <c r="AY135" i="82"/>
  <c r="AY142" i="82"/>
  <c r="AY169" i="82"/>
  <c r="AY170" i="82"/>
  <c r="AY171" i="82"/>
  <c r="AY172" i="82"/>
  <c r="AY174" i="82"/>
  <c r="AY175" i="82"/>
  <c r="AY176" i="82"/>
  <c r="AY177" i="82"/>
  <c r="AY178" i="82"/>
  <c r="AY181" i="82"/>
  <c r="AY182" i="82"/>
  <c r="AY145" i="82"/>
  <c r="AY163" i="82"/>
  <c r="AY164" i="82"/>
  <c r="AY165" i="82"/>
  <c r="AY166" i="82"/>
  <c r="AY167" i="82"/>
  <c r="AY168" i="82"/>
  <c r="AY184" i="82"/>
  <c r="AY185" i="82"/>
  <c r="AY183" i="82"/>
  <c r="AY3" i="82"/>
  <c r="AY187" i="82"/>
  <c r="AY189" i="82"/>
  <c r="AY190" i="82"/>
  <c r="AY191" i="82"/>
  <c r="AY192" i="82"/>
  <c r="AY193" i="82"/>
  <c r="AY186" i="82"/>
  <c r="AI4" i="82"/>
  <c r="AI5" i="82"/>
  <c r="AI6" i="82"/>
  <c r="AI7" i="82"/>
  <c r="AI8" i="82"/>
  <c r="AI9" i="82"/>
  <c r="AI10" i="82"/>
  <c r="AI11" i="82"/>
  <c r="AI12" i="82"/>
  <c r="AI14" i="82"/>
  <c r="AI15" i="82"/>
  <c r="AI16" i="82"/>
  <c r="AI17" i="82"/>
  <c r="AI18" i="82"/>
  <c r="AI19" i="82"/>
  <c r="AI20" i="82"/>
  <c r="AI21" i="82"/>
  <c r="AI22" i="82"/>
  <c r="AI23" i="82"/>
  <c r="AI27" i="82"/>
  <c r="AI28" i="82"/>
  <c r="AI13" i="82"/>
  <c r="AI24" i="82"/>
  <c r="AI26" i="82"/>
  <c r="AI25" i="82"/>
  <c r="AI29" i="82"/>
  <c r="AI30" i="82"/>
  <c r="AI31" i="82"/>
  <c r="AI32" i="82"/>
  <c r="AI33" i="82"/>
  <c r="AI34" i="82"/>
  <c r="AI35" i="82"/>
  <c r="AI36" i="82"/>
  <c r="AI37" i="82"/>
  <c r="AI38" i="82"/>
  <c r="AI39" i="82"/>
  <c r="AI40" i="82"/>
  <c r="AI41" i="82"/>
  <c r="AI42" i="82"/>
  <c r="AI44" i="82"/>
  <c r="AI45" i="82"/>
  <c r="AI43" i="82"/>
  <c r="AI46" i="82"/>
  <c r="AI47" i="82"/>
  <c r="AI48" i="82"/>
  <c r="AI49" i="82"/>
  <c r="AI50" i="82"/>
  <c r="AI51" i="82"/>
  <c r="AI52" i="82"/>
  <c r="AI53" i="82"/>
  <c r="AI54" i="82"/>
  <c r="AI55" i="82"/>
  <c r="AI56" i="82"/>
  <c r="AI57" i="82"/>
  <c r="AI59" i="82"/>
  <c r="AI61" i="82"/>
  <c r="AI62" i="82"/>
  <c r="AI58" i="82"/>
  <c r="AI60" i="82"/>
  <c r="AI65" i="82"/>
  <c r="AI70" i="82"/>
  <c r="AI64" i="82"/>
  <c r="AI66" i="82"/>
  <c r="AI67" i="82"/>
  <c r="AI72" i="82"/>
  <c r="AI71" i="82"/>
  <c r="AI63" i="82"/>
  <c r="AI68" i="82"/>
  <c r="AI73" i="82"/>
  <c r="AI74" i="82"/>
  <c r="AI75" i="82"/>
  <c r="AI76" i="82"/>
  <c r="AI77" i="82"/>
  <c r="AI78" i="82"/>
  <c r="AI79" i="82"/>
  <c r="AI80" i="82"/>
  <c r="AI81" i="82"/>
  <c r="AI82" i="82"/>
  <c r="AI83" i="82"/>
  <c r="AI84" i="82"/>
  <c r="AI85" i="82"/>
  <c r="AI86" i="82"/>
  <c r="AI87" i="82"/>
  <c r="AI88" i="82"/>
  <c r="AI92" i="82"/>
  <c r="AI93" i="82"/>
  <c r="AI94" i="82"/>
  <c r="AI95" i="82"/>
  <c r="AI101" i="82"/>
  <c r="AI69" i="82"/>
  <c r="AI102" i="82"/>
  <c r="AI103" i="82"/>
  <c r="AI91" i="82"/>
  <c r="AI104" i="82"/>
  <c r="AI105" i="82"/>
  <c r="AI106" i="82"/>
  <c r="AI107" i="82"/>
  <c r="AI108" i="82"/>
  <c r="AI109" i="82"/>
  <c r="AI110" i="82"/>
  <c r="AI111" i="82"/>
  <c r="AI112" i="82"/>
  <c r="AI99" i="82"/>
  <c r="AI90" i="82"/>
  <c r="AI96" i="82"/>
  <c r="AI98" i="82"/>
  <c r="AI89" i="82"/>
  <c r="AI97" i="82"/>
  <c r="AI100" i="82"/>
  <c r="AI115" i="82"/>
  <c r="AI117" i="82"/>
  <c r="AI118" i="82"/>
  <c r="AI113" i="82"/>
  <c r="AI114" i="82"/>
  <c r="AI130" i="82"/>
  <c r="AI120" i="82"/>
  <c r="AI131" i="82"/>
  <c r="AI123" i="82"/>
  <c r="AI116" i="82"/>
  <c r="AI127" i="82"/>
  <c r="AI122" i="82"/>
  <c r="AI129" i="82"/>
  <c r="AI121" i="82"/>
  <c r="AI124" i="82"/>
  <c r="AI125" i="82"/>
  <c r="AI126" i="82"/>
  <c r="AI128" i="82"/>
  <c r="AI135" i="82"/>
  <c r="AI136" i="82"/>
  <c r="AI137" i="82"/>
  <c r="AI138" i="82"/>
  <c r="AI139" i="82"/>
  <c r="AI140" i="82"/>
  <c r="AI141" i="82"/>
  <c r="AI142" i="82"/>
  <c r="AI143" i="82"/>
  <c r="AI144" i="82"/>
  <c r="AI145" i="82"/>
  <c r="AI146" i="82"/>
  <c r="AI147" i="82"/>
  <c r="AI119" i="82"/>
  <c r="AI132" i="82"/>
  <c r="AI134" i="82"/>
  <c r="AI148" i="82"/>
  <c r="AI149" i="82"/>
  <c r="AI150" i="82"/>
  <c r="AI151" i="82"/>
  <c r="AI152" i="82"/>
  <c r="AI153" i="82"/>
  <c r="AI154" i="82"/>
  <c r="AI155" i="82"/>
  <c r="AI156" i="82"/>
  <c r="AI157" i="82"/>
  <c r="AI158" i="82"/>
  <c r="AI159" i="82"/>
  <c r="AI160" i="82"/>
  <c r="AI161" i="82"/>
  <c r="AI162" i="82"/>
  <c r="AI133" i="82"/>
  <c r="AI164" i="82"/>
  <c r="AI165" i="82"/>
  <c r="AI166" i="82"/>
  <c r="AI167" i="82"/>
  <c r="AI168" i="82"/>
  <c r="AI169" i="82"/>
  <c r="AI163" i="82"/>
  <c r="AI170" i="82"/>
  <c r="AI171" i="82"/>
  <c r="AI172" i="82"/>
  <c r="AI173" i="82"/>
  <c r="AI174" i="82"/>
  <c r="AI175" i="82"/>
  <c r="AI176" i="82"/>
  <c r="AI177" i="82"/>
  <c r="AI178" i="82"/>
  <c r="AI179" i="82"/>
  <c r="AI180" i="82"/>
  <c r="AI184" i="82"/>
  <c r="AI185" i="82"/>
  <c r="AI186" i="82"/>
  <c r="AI187" i="82"/>
  <c r="AI188" i="82"/>
  <c r="AI183" i="82"/>
  <c r="AI190" i="82"/>
  <c r="AI192" i="82"/>
  <c r="AI182" i="82"/>
  <c r="AI191" i="82"/>
  <c r="AI181" i="82"/>
  <c r="AI3" i="82"/>
  <c r="AI189" i="82"/>
  <c r="AI193" i="82"/>
  <c r="AA4" i="82"/>
  <c r="AA5" i="82"/>
  <c r="AA6" i="82"/>
  <c r="AA7" i="82"/>
  <c r="AA8" i="82"/>
  <c r="AA9" i="82"/>
  <c r="AA10" i="82"/>
  <c r="AA13" i="82"/>
  <c r="AA11" i="82"/>
  <c r="AA14" i="82"/>
  <c r="AA12" i="82"/>
  <c r="AA15" i="82"/>
  <c r="AA16" i="82"/>
  <c r="AA17" i="82"/>
  <c r="AA18" i="82"/>
  <c r="AA19" i="82"/>
  <c r="AA20" i="82"/>
  <c r="AA21" i="82"/>
  <c r="AA22" i="82"/>
  <c r="AA23" i="82"/>
  <c r="AA27" i="82"/>
  <c r="AA28" i="82"/>
  <c r="AA25" i="82"/>
  <c r="AA24" i="82"/>
  <c r="AA29" i="82"/>
  <c r="AA30" i="82"/>
  <c r="AA31" i="82"/>
  <c r="AA32" i="82"/>
  <c r="AA33" i="82"/>
  <c r="AA34" i="82"/>
  <c r="AA26" i="82"/>
  <c r="AA37" i="82"/>
  <c r="AA38" i="82"/>
  <c r="AA39" i="82"/>
  <c r="AA40" i="82"/>
  <c r="AA41" i="82"/>
  <c r="AA42" i="82"/>
  <c r="AA35" i="82"/>
  <c r="AA36" i="82"/>
  <c r="AA43" i="82"/>
  <c r="AA44" i="82"/>
  <c r="AA45" i="82"/>
  <c r="AA46" i="82"/>
  <c r="AA47" i="82"/>
  <c r="AA48" i="82"/>
  <c r="AA49" i="82"/>
  <c r="AA50" i="82"/>
  <c r="AA51" i="82"/>
  <c r="AA52" i="82"/>
  <c r="AA53" i="82"/>
  <c r="AA54" i="82"/>
  <c r="AA55" i="82"/>
  <c r="AA56" i="82"/>
  <c r="AA61" i="82"/>
  <c r="AA62" i="82"/>
  <c r="AA60" i="82"/>
  <c r="AA58" i="82"/>
  <c r="AA57"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103" i="82"/>
  <c r="AA96" i="82"/>
  <c r="AA100" i="82"/>
  <c r="AA104" i="82"/>
  <c r="AA105" i="82"/>
  <c r="AA106" i="82"/>
  <c r="AA107" i="82"/>
  <c r="AA108" i="82"/>
  <c r="AA109" i="82"/>
  <c r="AA110" i="82"/>
  <c r="AA111" i="82"/>
  <c r="AA112" i="82"/>
  <c r="AA97" i="82"/>
  <c r="AA98" i="82"/>
  <c r="AA70" i="82"/>
  <c r="AA65" i="82"/>
  <c r="AA89" i="82"/>
  <c r="AA91" i="82"/>
  <c r="AA90" i="82"/>
  <c r="AA114" i="82"/>
  <c r="AA113"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69" i="82"/>
  <c r="AA170" i="82"/>
  <c r="AA171" i="82"/>
  <c r="AA172" i="82"/>
  <c r="AA173" i="82"/>
  <c r="AA174" i="82"/>
  <c r="AA175" i="82"/>
  <c r="AA176" i="82"/>
  <c r="AA177" i="82"/>
  <c r="AA178" i="82"/>
  <c r="AA179" i="82"/>
  <c r="AA180" i="82"/>
  <c r="AA134" i="82"/>
  <c r="AA184" i="82"/>
  <c r="AA185" i="82"/>
  <c r="AA186" i="82"/>
  <c r="AA187" i="82"/>
  <c r="AA188" i="82"/>
  <c r="AA189" i="82"/>
  <c r="AA190" i="82"/>
  <c r="AA191" i="82"/>
  <c r="AA181" i="82"/>
  <c r="AA193" i="82"/>
  <c r="AA183" i="82"/>
  <c r="AA182" i="82"/>
  <c r="AA3" i="82"/>
  <c r="AA192" i="82"/>
  <c r="S4" i="82"/>
  <c r="S5" i="82"/>
  <c r="S6" i="82"/>
  <c r="S7" i="82"/>
  <c r="S8" i="82"/>
  <c r="S9" i="82"/>
  <c r="S10" i="82"/>
  <c r="S13" i="82"/>
  <c r="S11" i="82"/>
  <c r="S12" i="82"/>
  <c r="S14" i="82"/>
  <c r="S15" i="82"/>
  <c r="S16" i="82"/>
  <c r="S17" i="82"/>
  <c r="S18" i="82"/>
  <c r="S19" i="82"/>
  <c r="S20" i="82"/>
  <c r="S21" i="82"/>
  <c r="S22" i="82"/>
  <c r="S23" i="82"/>
  <c r="S27" i="82"/>
  <c r="S28" i="82"/>
  <c r="S24" i="82"/>
  <c r="S26" i="82"/>
  <c r="S29" i="82"/>
  <c r="S30" i="82"/>
  <c r="S31" i="82"/>
  <c r="S32" i="82"/>
  <c r="S33" i="82"/>
  <c r="S34" i="82"/>
  <c r="S25" i="82"/>
  <c r="S37" i="82"/>
  <c r="S38" i="82"/>
  <c r="S39" i="82"/>
  <c r="S40" i="82"/>
  <c r="S41" i="82"/>
  <c r="S42" i="82"/>
  <c r="S35" i="82"/>
  <c r="S43" i="82"/>
  <c r="S36" i="82"/>
  <c r="S44" i="82"/>
  <c r="S45" i="82"/>
  <c r="S46" i="82"/>
  <c r="S47" i="82"/>
  <c r="S48" i="82"/>
  <c r="S49" i="82"/>
  <c r="S50" i="82"/>
  <c r="S51" i="82"/>
  <c r="S52" i="82"/>
  <c r="S53" i="82"/>
  <c r="S54" i="82"/>
  <c r="S55" i="82"/>
  <c r="S56" i="82"/>
  <c r="S57" i="82"/>
  <c r="S59" i="82"/>
  <c r="S61" i="82"/>
  <c r="S62" i="82"/>
  <c r="S64" i="82"/>
  <c r="S66" i="82"/>
  <c r="S67" i="82"/>
  <c r="S58" i="82"/>
  <c r="S60" i="82"/>
  <c r="S69" i="82"/>
  <c r="S72" i="82"/>
  <c r="S63" i="82"/>
  <c r="S65" i="82"/>
  <c r="S68" i="82"/>
  <c r="S73" i="82"/>
  <c r="S70" i="82"/>
  <c r="S71" i="82"/>
  <c r="S74" i="82"/>
  <c r="S75" i="82"/>
  <c r="S76" i="82"/>
  <c r="S77" i="82"/>
  <c r="S78" i="82"/>
  <c r="S79" i="82"/>
  <c r="S80" i="82"/>
  <c r="S81" i="82"/>
  <c r="S82" i="82"/>
  <c r="S83" i="82"/>
  <c r="S84" i="82"/>
  <c r="S85" i="82"/>
  <c r="S86" i="82"/>
  <c r="S87" i="82"/>
  <c r="S88" i="82"/>
  <c r="S92" i="82"/>
  <c r="S93" i="82"/>
  <c r="S94" i="82"/>
  <c r="S95" i="82"/>
  <c r="S101" i="82"/>
  <c r="S102" i="82"/>
  <c r="S103" i="82"/>
  <c r="S104" i="82"/>
  <c r="S105" i="82"/>
  <c r="S106" i="82"/>
  <c r="S107" i="82"/>
  <c r="S108" i="82"/>
  <c r="S109" i="82"/>
  <c r="S110" i="82"/>
  <c r="S111" i="82"/>
  <c r="S112" i="82"/>
  <c r="S89" i="82"/>
  <c r="S99" i="82"/>
  <c r="S91" i="82"/>
  <c r="S100" i="82"/>
  <c r="S90" i="82"/>
  <c r="S97" i="82"/>
  <c r="S114" i="82"/>
  <c r="S98" i="82"/>
  <c r="S116" i="82"/>
  <c r="S113" i="82"/>
  <c r="S115" i="82"/>
  <c r="S118" i="82"/>
  <c r="S96" i="82"/>
  <c r="S124" i="82"/>
  <c r="S125" i="82"/>
  <c r="S130" i="82"/>
  <c r="S121" i="82"/>
  <c r="S126" i="82"/>
  <c r="S128" i="82"/>
  <c r="S117" i="82"/>
  <c r="S119" i="82"/>
  <c r="S123" i="82"/>
  <c r="S120" i="82"/>
  <c r="S122" i="82"/>
  <c r="S127" i="82"/>
  <c r="S129" i="82"/>
  <c r="S131" i="82"/>
  <c r="S135" i="82"/>
  <c r="S136" i="82"/>
  <c r="S137" i="82"/>
  <c r="S138" i="82"/>
  <c r="S139" i="82"/>
  <c r="S140" i="82"/>
  <c r="S141" i="82"/>
  <c r="S142" i="82"/>
  <c r="S143" i="82"/>
  <c r="S144" i="82"/>
  <c r="S145" i="82"/>
  <c r="S146" i="82"/>
  <c r="S147" i="82"/>
  <c r="S133" i="82"/>
  <c r="S148" i="82"/>
  <c r="S149" i="82"/>
  <c r="S150" i="82"/>
  <c r="S151" i="82"/>
  <c r="S152" i="82"/>
  <c r="S153" i="82"/>
  <c r="S154" i="82"/>
  <c r="S155" i="82"/>
  <c r="S156" i="82"/>
  <c r="S157" i="82"/>
  <c r="S158" i="82"/>
  <c r="S159" i="82"/>
  <c r="S160" i="82"/>
  <c r="S161" i="82"/>
  <c r="S162" i="82"/>
  <c r="S134" i="82"/>
  <c r="S163" i="82"/>
  <c r="S164" i="82"/>
  <c r="S165" i="82"/>
  <c r="S166" i="82"/>
  <c r="S167" i="82"/>
  <c r="S168" i="82"/>
  <c r="S169" i="82"/>
  <c r="S132" i="82"/>
  <c r="S170" i="82"/>
  <c r="S171" i="82"/>
  <c r="S172" i="82"/>
  <c r="S173" i="82"/>
  <c r="S174" i="82"/>
  <c r="S175" i="82"/>
  <c r="S176" i="82"/>
  <c r="S177" i="82"/>
  <c r="S178" i="82"/>
  <c r="S179" i="82"/>
  <c r="S180" i="82"/>
  <c r="S181" i="82"/>
  <c r="S184" i="82"/>
  <c r="S185" i="82"/>
  <c r="S186" i="82"/>
  <c r="S187" i="82"/>
  <c r="S188" i="82"/>
  <c r="S193" i="82"/>
  <c r="S183" i="82"/>
  <c r="S189" i="82"/>
  <c r="S192" i="82"/>
  <c r="S182" i="82"/>
  <c r="S190" i="82"/>
  <c r="S3" i="82"/>
  <c r="S191"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O193" i="82"/>
  <c r="BO189" i="82"/>
  <c r="BO185" i="82"/>
  <c r="BO181" i="82"/>
  <c r="BO177" i="82"/>
  <c r="BO173" i="82"/>
  <c r="BO169" i="82"/>
  <c r="BO165" i="82"/>
  <c r="BO161" i="82"/>
  <c r="BO157" i="82"/>
  <c r="BO153" i="82"/>
  <c r="BO149" i="82"/>
  <c r="BO145" i="82"/>
  <c r="BO141" i="82"/>
  <c r="BO137" i="82"/>
  <c r="BO133" i="82"/>
  <c r="BO129" i="82"/>
  <c r="BO125" i="82"/>
  <c r="BO121" i="82"/>
  <c r="BO117" i="82"/>
  <c r="BO113" i="82"/>
  <c r="BO109" i="82"/>
  <c r="BO105" i="82"/>
  <c r="BO101" i="82"/>
  <c r="BO97" i="82"/>
  <c r="BO93" i="82"/>
  <c r="BO89" i="82"/>
  <c r="BO85" i="82"/>
  <c r="BO81" i="82"/>
  <c r="BO77" i="82"/>
  <c r="BO73" i="82"/>
  <c r="BO69" i="82"/>
  <c r="BO65" i="82"/>
  <c r="BO61" i="82"/>
  <c r="BO57" i="82"/>
  <c r="BO53" i="82"/>
  <c r="BO49" i="82"/>
  <c r="BO45" i="82"/>
  <c r="BO41" i="82"/>
  <c r="BO37" i="82"/>
  <c r="BO33" i="82"/>
  <c r="BO29" i="82"/>
  <c r="BO25" i="82"/>
  <c r="BO21" i="82"/>
  <c r="BO17" i="82"/>
  <c r="BO13" i="82"/>
  <c r="BO9" i="82"/>
  <c r="BO5" i="82"/>
  <c r="BK4" i="82"/>
  <c r="BK5" i="82"/>
  <c r="BK6" i="82"/>
  <c r="BK8" i="82"/>
  <c r="BK9" i="82"/>
  <c r="BK10" i="82"/>
  <c r="BK11" i="82"/>
  <c r="BK12" i="82"/>
  <c r="BK13" i="82"/>
  <c r="BK14" i="82"/>
  <c r="BK15" i="82"/>
  <c r="BK16" i="82"/>
  <c r="BK17" i="82"/>
  <c r="BK18" i="82"/>
  <c r="BK20" i="82"/>
  <c r="BK21" i="82"/>
  <c r="BK22" i="82"/>
  <c r="BK23" i="82"/>
  <c r="BK24" i="82"/>
  <c r="BK25" i="82"/>
  <c r="BK27" i="82"/>
  <c r="BK26" i="82"/>
  <c r="BK28" i="82"/>
  <c r="BK29" i="82"/>
  <c r="BK30" i="82"/>
  <c r="BK31" i="82"/>
  <c r="BK34" i="82"/>
  <c r="BK35" i="82"/>
  <c r="BK32" i="82"/>
  <c r="BK44" i="82"/>
  <c r="BK45" i="82"/>
  <c r="BK46" i="82"/>
  <c r="BK47" i="82"/>
  <c r="BK48" i="82"/>
  <c r="BK49" i="82"/>
  <c r="BK50" i="82"/>
  <c r="BK37" i="82"/>
  <c r="BK41" i="82"/>
  <c r="BK43" i="82"/>
  <c r="BK36" i="82"/>
  <c r="BK40" i="82"/>
  <c r="BK33" i="82"/>
  <c r="BK38" i="82"/>
  <c r="BK39" i="82"/>
  <c r="BK52" i="82"/>
  <c r="BK51" i="82"/>
  <c r="BK55" i="82"/>
  <c r="BK53" i="82"/>
  <c r="BK56" i="82"/>
  <c r="BK57" i="82"/>
  <c r="BK58" i="82"/>
  <c r="BK59" i="82"/>
  <c r="BK61" i="82"/>
  <c r="BK62" i="82"/>
  <c r="BK42" i="82"/>
  <c r="BK54" i="82"/>
  <c r="BK63" i="82"/>
  <c r="BK64" i="82"/>
  <c r="BK65" i="82"/>
  <c r="BK66" i="82"/>
  <c r="BK67" i="82"/>
  <c r="BK68" i="82"/>
  <c r="BK69" i="82"/>
  <c r="BK70" i="82"/>
  <c r="BK71" i="82"/>
  <c r="BK73" i="82"/>
  <c r="BK74" i="82"/>
  <c r="BK75" i="82"/>
  <c r="BK76" i="82"/>
  <c r="BK77" i="82"/>
  <c r="BK78" i="82"/>
  <c r="BK79" i="82"/>
  <c r="BK80" i="82"/>
  <c r="BK81" i="82"/>
  <c r="BK82" i="82"/>
  <c r="BK83" i="82"/>
  <c r="BK84" i="82"/>
  <c r="BK85" i="82"/>
  <c r="BK86" i="82"/>
  <c r="BK87" i="82"/>
  <c r="BK88" i="82"/>
  <c r="BK72" i="82"/>
  <c r="BK89" i="82"/>
  <c r="BK91" i="82"/>
  <c r="BK92" i="82"/>
  <c r="BK93" i="82"/>
  <c r="BK94" i="82"/>
  <c r="BK95" i="82"/>
  <c r="BK96" i="82"/>
  <c r="BK97" i="82"/>
  <c r="BK98" i="82"/>
  <c r="BK99" i="82"/>
  <c r="BK100" i="82"/>
  <c r="BK104" i="82"/>
  <c r="BK105" i="82"/>
  <c r="BK106" i="82"/>
  <c r="BK107" i="82"/>
  <c r="BK108" i="82"/>
  <c r="BK109" i="82"/>
  <c r="BK111" i="82"/>
  <c r="BK112" i="82"/>
  <c r="BK102" i="82"/>
  <c r="BK103" i="82"/>
  <c r="BK113" i="82"/>
  <c r="BK118" i="82"/>
  <c r="BK119" i="82"/>
  <c r="BK120" i="82"/>
  <c r="BK121" i="82"/>
  <c r="BK116" i="82"/>
  <c r="BK123" i="82"/>
  <c r="BK124" i="82"/>
  <c r="BK125" i="82"/>
  <c r="BK126" i="82"/>
  <c r="BK127" i="82"/>
  <c r="BK128" i="82"/>
  <c r="BK129" i="82"/>
  <c r="BK130" i="82"/>
  <c r="BK115" i="82"/>
  <c r="BK117" i="82"/>
  <c r="BK131" i="82"/>
  <c r="BK132" i="82"/>
  <c r="BK135" i="82"/>
  <c r="BK136" i="82"/>
  <c r="BK137" i="82"/>
  <c r="BK138" i="82"/>
  <c r="BK139" i="82"/>
  <c r="BK140" i="82"/>
  <c r="BK141" i="82"/>
  <c r="BK142" i="82"/>
  <c r="BK143" i="82"/>
  <c r="BK144" i="82"/>
  <c r="BK145" i="82"/>
  <c r="BK161" i="82"/>
  <c r="BK162" i="82"/>
  <c r="BK147" i="82"/>
  <c r="BK148" i="82"/>
  <c r="BK150" i="82"/>
  <c r="BK151" i="82"/>
  <c r="BK152" i="82"/>
  <c r="BK153" i="82"/>
  <c r="BK154" i="82"/>
  <c r="BK155" i="82"/>
  <c r="BK156" i="82"/>
  <c r="BK157" i="82"/>
  <c r="BK158" i="82"/>
  <c r="BK159" i="82"/>
  <c r="BK163" i="82"/>
  <c r="BK164" i="82"/>
  <c r="BK165" i="82"/>
  <c r="BK166" i="82"/>
  <c r="BK167" i="82"/>
  <c r="BK168" i="82"/>
  <c r="BK169" i="82"/>
  <c r="BK170" i="82"/>
  <c r="BK171" i="82"/>
  <c r="BK172" i="82"/>
  <c r="BK173" i="82"/>
  <c r="BK174" i="82"/>
  <c r="BK176" i="82"/>
  <c r="BK177" i="82"/>
  <c r="BK178" i="82"/>
  <c r="BK179" i="82"/>
  <c r="BK181" i="82"/>
  <c r="BK182" i="82"/>
  <c r="BK3" i="82"/>
  <c r="BK183" i="82"/>
  <c r="BK188" i="82"/>
  <c r="BK189" i="82"/>
  <c r="BK190" i="82"/>
  <c r="BK191" i="82"/>
  <c r="BK192" i="82"/>
  <c r="BK193" i="82"/>
  <c r="BK187" i="82"/>
  <c r="BK160" i="82"/>
  <c r="BK184" i="82"/>
  <c r="BK185" i="82"/>
  <c r="BK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V4" i="82"/>
  <c r="BV5" i="82"/>
  <c r="BV6" i="82"/>
  <c r="BV8" i="82"/>
  <c r="BV9" i="82"/>
  <c r="BV10" i="82"/>
  <c r="BV12" i="82"/>
  <c r="BV13" i="82"/>
  <c r="BV14" i="82"/>
  <c r="BV15" i="82"/>
  <c r="BV16" i="82"/>
  <c r="BV18" i="82"/>
  <c r="BV20" i="82"/>
  <c r="BV27" i="82"/>
  <c r="BV24" i="82"/>
  <c r="BV28" i="82"/>
  <c r="BV29" i="82"/>
  <c r="BV31" i="82"/>
  <c r="BV32" i="82"/>
  <c r="BV33" i="82"/>
  <c r="BV25" i="82"/>
  <c r="BV22" i="82"/>
  <c r="BV36" i="82"/>
  <c r="BV38" i="82"/>
  <c r="BV40" i="82"/>
  <c r="BV41" i="82"/>
  <c r="BV42" i="82"/>
  <c r="BV34" i="82"/>
  <c r="BV46" i="82"/>
  <c r="BV48" i="82"/>
  <c r="BV49" i="82"/>
  <c r="BV51" i="82"/>
  <c r="BV52" i="82"/>
  <c r="BV54" i="82"/>
  <c r="BV43" i="82"/>
  <c r="BV62" i="82"/>
  <c r="BV64" i="82"/>
  <c r="BV65" i="82"/>
  <c r="BV66" i="82"/>
  <c r="BV67" i="82"/>
  <c r="BV68" i="82"/>
  <c r="BV70" i="82"/>
  <c r="BV58" i="82"/>
  <c r="BV56" i="82"/>
  <c r="BV59" i="82"/>
  <c r="BV73" i="82"/>
  <c r="BV75" i="82"/>
  <c r="BV76" i="82"/>
  <c r="BV77" i="82"/>
  <c r="BV82" i="82"/>
  <c r="BV83" i="82"/>
  <c r="BV84" i="82"/>
  <c r="BV86" i="82"/>
  <c r="BV60" i="82"/>
  <c r="BV72" i="82"/>
  <c r="BV61" i="82"/>
  <c r="BV88" i="82"/>
  <c r="BV89" i="82"/>
  <c r="BV90" i="82"/>
  <c r="BV92" i="82"/>
  <c r="BV93" i="82"/>
  <c r="BV95" i="82"/>
  <c r="BV96" i="82"/>
  <c r="BV98" i="82"/>
  <c r="BV99" i="82"/>
  <c r="BV102" i="82"/>
  <c r="BV104" i="82"/>
  <c r="BV105" i="82"/>
  <c r="BV108" i="82"/>
  <c r="BV100" i="82"/>
  <c r="BV115" i="82"/>
  <c r="BV114" i="82"/>
  <c r="BV111" i="82"/>
  <c r="BV118" i="82"/>
  <c r="BV119" i="82"/>
  <c r="BV120" i="82"/>
  <c r="BV121" i="82"/>
  <c r="BV112" i="82"/>
  <c r="BV123" i="82"/>
  <c r="BV124" i="82"/>
  <c r="BV125" i="82"/>
  <c r="BV126" i="82"/>
  <c r="BV127" i="82"/>
  <c r="BV128" i="82"/>
  <c r="BV130" i="82"/>
  <c r="BV103" i="82"/>
  <c r="BV110" i="82"/>
  <c r="BV113" i="82"/>
  <c r="BV131" i="82"/>
  <c r="BV132" i="82"/>
  <c r="BV133" i="82"/>
  <c r="BV134" i="82"/>
  <c r="BV135" i="82"/>
  <c r="BV136" i="82"/>
  <c r="BV137" i="82"/>
  <c r="BV138" i="82"/>
  <c r="BV139" i="82"/>
  <c r="BV142" i="82"/>
  <c r="BV144" i="82"/>
  <c r="BV145" i="82"/>
  <c r="BV156" i="82"/>
  <c r="BV157" i="82"/>
  <c r="BV158" i="82"/>
  <c r="BV159" i="82"/>
  <c r="BV161" i="82"/>
  <c r="BV150" i="82"/>
  <c r="BV151" i="82"/>
  <c r="BV155" i="82"/>
  <c r="BV152" i="82"/>
  <c r="BV165" i="82"/>
  <c r="BV167" i="82"/>
  <c r="BV168" i="82"/>
  <c r="BV183" i="82"/>
  <c r="BV184" i="82"/>
  <c r="BV185" i="82"/>
  <c r="BV186" i="82"/>
  <c r="BV187" i="82"/>
  <c r="BV171" i="82"/>
  <c r="BV192" i="82"/>
  <c r="BV193" i="82"/>
  <c r="BV3" i="82"/>
  <c r="BV181" i="82"/>
  <c r="BV189" i="82"/>
  <c r="BV191" i="82"/>
  <c r="BV176" i="82"/>
  <c r="BV174" i="82"/>
  <c r="BV178" i="82"/>
  <c r="BN4" i="82"/>
  <c r="BN5" i="82"/>
  <c r="BN6" i="82"/>
  <c r="BN7" i="82"/>
  <c r="BN8" i="82"/>
  <c r="BN9" i="82"/>
  <c r="BN10" i="82"/>
  <c r="BN11" i="82"/>
  <c r="BN12" i="82"/>
  <c r="BN13" i="82"/>
  <c r="BN14" i="82"/>
  <c r="BN15" i="82"/>
  <c r="BN16" i="82"/>
  <c r="BN17" i="82"/>
  <c r="BN18" i="82"/>
  <c r="BN19" i="82"/>
  <c r="BN20" i="82"/>
  <c r="BN26" i="82"/>
  <c r="BN27" i="82"/>
  <c r="BN21" i="82"/>
  <c r="BN22" i="82"/>
  <c r="BN23" i="82"/>
  <c r="BN24" i="82"/>
  <c r="BN25" i="82"/>
  <c r="BN28" i="82"/>
  <c r="BN29" i="82"/>
  <c r="BN30" i="82"/>
  <c r="BN31" i="82"/>
  <c r="BN32" i="82"/>
  <c r="BN33" i="82"/>
  <c r="BN35" i="82"/>
  <c r="BN36" i="82"/>
  <c r="BN37" i="82"/>
  <c r="BN38" i="82"/>
  <c r="BN34" i="82"/>
  <c r="BN42" i="82"/>
  <c r="BN41" i="82"/>
  <c r="BN44" i="82"/>
  <c r="BN45" i="82"/>
  <c r="BN46" i="82"/>
  <c r="BN47" i="82"/>
  <c r="BN48" i="82"/>
  <c r="BN49" i="82"/>
  <c r="BN50" i="82"/>
  <c r="BN51" i="82"/>
  <c r="BN52" i="82"/>
  <c r="BN53" i="82"/>
  <c r="BN54" i="82"/>
  <c r="BN40" i="82"/>
  <c r="BN43" i="82"/>
  <c r="BN39" i="82"/>
  <c r="BN56" i="82"/>
  <c r="BN57" i="82"/>
  <c r="BN58" i="82"/>
  <c r="BN59" i="82"/>
  <c r="BN60" i="82"/>
  <c r="BN61" i="82"/>
  <c r="BN62" i="82"/>
  <c r="BN63" i="82"/>
  <c r="BN64" i="82"/>
  <c r="BN65" i="82"/>
  <c r="BN66" i="82"/>
  <c r="BN67" i="82"/>
  <c r="BN68" i="82"/>
  <c r="BN69" i="82"/>
  <c r="BN70" i="82"/>
  <c r="BN71" i="82"/>
  <c r="BN72" i="82"/>
  <c r="BN55" i="82"/>
  <c r="BN73" i="82"/>
  <c r="BN74" i="82"/>
  <c r="BN75" i="82"/>
  <c r="BN76" i="82"/>
  <c r="BN77" i="82"/>
  <c r="BN78" i="82"/>
  <c r="BN79" i="82"/>
  <c r="BN80" i="82"/>
  <c r="BN81" i="82"/>
  <c r="BN82" i="82"/>
  <c r="BN83" i="82"/>
  <c r="BN84" i="82"/>
  <c r="BN85" i="82"/>
  <c r="BN87" i="82"/>
  <c r="BN86" i="82"/>
  <c r="BN102" i="82"/>
  <c r="BN103" i="82"/>
  <c r="BN88" i="82"/>
  <c r="BN89" i="82"/>
  <c r="BN90" i="82"/>
  <c r="BN92" i="82"/>
  <c r="BN98" i="82"/>
  <c r="BN101" i="82"/>
  <c r="BN95" i="82"/>
  <c r="BN93" i="82"/>
  <c r="BN96" i="82"/>
  <c r="BN97" i="82"/>
  <c r="BN100" i="82"/>
  <c r="BN94" i="82"/>
  <c r="BN104" i="82"/>
  <c r="BN112" i="82"/>
  <c r="BN106" i="82"/>
  <c r="BN108" i="82"/>
  <c r="BN113" i="82"/>
  <c r="BN117" i="82"/>
  <c r="BN105" i="82"/>
  <c r="BN118" i="82"/>
  <c r="BN119" i="82"/>
  <c r="BN120" i="82"/>
  <c r="BN121" i="82"/>
  <c r="BN110" i="82"/>
  <c r="BN114" i="82"/>
  <c r="BN115" i="82"/>
  <c r="BN116" i="82"/>
  <c r="BN122" i="82"/>
  <c r="BN123" i="82"/>
  <c r="BN124" i="82"/>
  <c r="BN125" i="82"/>
  <c r="BN126" i="82"/>
  <c r="BN127" i="82"/>
  <c r="BN128" i="82"/>
  <c r="BN129" i="82"/>
  <c r="BN130" i="82"/>
  <c r="BN99" i="82"/>
  <c r="BN109" i="82"/>
  <c r="BN107" i="82"/>
  <c r="BN111" i="82"/>
  <c r="BN131" i="82"/>
  <c r="BN132" i="82"/>
  <c r="BN134" i="82"/>
  <c r="BN135" i="82"/>
  <c r="BN136" i="82"/>
  <c r="BN137" i="82"/>
  <c r="BN138" i="82"/>
  <c r="BN139" i="82"/>
  <c r="BN140" i="82"/>
  <c r="BN146" i="82"/>
  <c r="BN147" i="82"/>
  <c r="BN148" i="82"/>
  <c r="BN149" i="82"/>
  <c r="BN150" i="82"/>
  <c r="BN151" i="82"/>
  <c r="BN152" i="82"/>
  <c r="BN153" i="82"/>
  <c r="BN154" i="82"/>
  <c r="BN155" i="82"/>
  <c r="BN144" i="82"/>
  <c r="BN156" i="82"/>
  <c r="BN157" i="82"/>
  <c r="BN158" i="82"/>
  <c r="BN159" i="82"/>
  <c r="BN160" i="82"/>
  <c r="BN141" i="82"/>
  <c r="BN161" i="82"/>
  <c r="BN162" i="82"/>
  <c r="BN145" i="82"/>
  <c r="BN142" i="82"/>
  <c r="BN143" i="82"/>
  <c r="BN169" i="82"/>
  <c r="BN170" i="82"/>
  <c r="BN171" i="82"/>
  <c r="BN172" i="82"/>
  <c r="BN173" i="82"/>
  <c r="BN174" i="82"/>
  <c r="BN175" i="82"/>
  <c r="BN176" i="82"/>
  <c r="BN177" i="82"/>
  <c r="BN178" i="82"/>
  <c r="BN179" i="82"/>
  <c r="BN180" i="82"/>
  <c r="BN181" i="82"/>
  <c r="BN182" i="82"/>
  <c r="BN164" i="82"/>
  <c r="BN166" i="82"/>
  <c r="BN186" i="82"/>
  <c r="BN163" i="82"/>
  <c r="BN184" i="82"/>
  <c r="BN185" i="82"/>
  <c r="BN3" i="82"/>
  <c r="BN193" i="82"/>
  <c r="BN165" i="82"/>
  <c r="BN167" i="82"/>
  <c r="BN183" i="82"/>
  <c r="BN188" i="82"/>
  <c r="BN189" i="82"/>
  <c r="BN190" i="82"/>
  <c r="BN191" i="82"/>
  <c r="BN192" i="82"/>
  <c r="BN168" i="82"/>
  <c r="BN187" i="82"/>
  <c r="BF4" i="82"/>
  <c r="BF5" i="82"/>
  <c r="BF6" i="82"/>
  <c r="BF7" i="82"/>
  <c r="BF8" i="82"/>
  <c r="BF9" i="82"/>
  <c r="BF10" i="82"/>
  <c r="BF11" i="82"/>
  <c r="BF12" i="82"/>
  <c r="BF13" i="82"/>
  <c r="BF14" i="82"/>
  <c r="BF15" i="82"/>
  <c r="BF16" i="82"/>
  <c r="BF17" i="82"/>
  <c r="BF18" i="82"/>
  <c r="BF19" i="82"/>
  <c r="BF20" i="82"/>
  <c r="BF26" i="82"/>
  <c r="BF27" i="82"/>
  <c r="BF21" i="82"/>
  <c r="BF22" i="82"/>
  <c r="BF23" i="82"/>
  <c r="BF24" i="82"/>
  <c r="BF25" i="82"/>
  <c r="BF28" i="82"/>
  <c r="BF29" i="82"/>
  <c r="BF30" i="82"/>
  <c r="BF31" i="82"/>
  <c r="BF32" i="82"/>
  <c r="BF33" i="82"/>
  <c r="BF35" i="82"/>
  <c r="BF34" i="82"/>
  <c r="BF36" i="82"/>
  <c r="BF37" i="82"/>
  <c r="BF38" i="82"/>
  <c r="BF41" i="82"/>
  <c r="BF43" i="82"/>
  <c r="BF40" i="82"/>
  <c r="BF44" i="82"/>
  <c r="BF39" i="82"/>
  <c r="BF45" i="82"/>
  <c r="BF46" i="82"/>
  <c r="BF47" i="82"/>
  <c r="BF48" i="82"/>
  <c r="BF49" i="82"/>
  <c r="BF50" i="82"/>
  <c r="BF51" i="82"/>
  <c r="BF52" i="82"/>
  <c r="BF53" i="82"/>
  <c r="BF54" i="82"/>
  <c r="BF42" i="82"/>
  <c r="BF56" i="82"/>
  <c r="BF57" i="82"/>
  <c r="BF58" i="82"/>
  <c r="BF59" i="82"/>
  <c r="BF60" i="82"/>
  <c r="BF61" i="82"/>
  <c r="BF62" i="82"/>
  <c r="BF55" i="82"/>
  <c r="BF63" i="82"/>
  <c r="BF64" i="82"/>
  <c r="BF65" i="82"/>
  <c r="BF66" i="82"/>
  <c r="BF67" i="82"/>
  <c r="BF68" i="82"/>
  <c r="BF69" i="82"/>
  <c r="BF70" i="82"/>
  <c r="BF71" i="82"/>
  <c r="BF72" i="82"/>
  <c r="BF73" i="82"/>
  <c r="BF74" i="82"/>
  <c r="BF75" i="82"/>
  <c r="BF76" i="82"/>
  <c r="BF77" i="82"/>
  <c r="BF78" i="82"/>
  <c r="BF79" i="82"/>
  <c r="BF80" i="82"/>
  <c r="BF81" i="82"/>
  <c r="BF82" i="82"/>
  <c r="BF83" i="82"/>
  <c r="BF84" i="82"/>
  <c r="BF102" i="82"/>
  <c r="BF103" i="82"/>
  <c r="BF85" i="82"/>
  <c r="BF87" i="82"/>
  <c r="BF86" i="82"/>
  <c r="BF89" i="82"/>
  <c r="BF90" i="82"/>
  <c r="BF88" i="82"/>
  <c r="BF91" i="82"/>
  <c r="BF93" i="82"/>
  <c r="BF95" i="82"/>
  <c r="BF97" i="82"/>
  <c r="BF99" i="82"/>
  <c r="BF101" i="82"/>
  <c r="BF94" i="82"/>
  <c r="BF98" i="82"/>
  <c r="BF92" i="82"/>
  <c r="BF96" i="82"/>
  <c r="BF106" i="82"/>
  <c r="BF108" i="82"/>
  <c r="BF110" i="82"/>
  <c r="BF105" i="82"/>
  <c r="BF118" i="82"/>
  <c r="BF119" i="82"/>
  <c r="BF120" i="82"/>
  <c r="BF121" i="82"/>
  <c r="BF100" i="82"/>
  <c r="BF109" i="82"/>
  <c r="BF111" i="82"/>
  <c r="BF112" i="82"/>
  <c r="BF117" i="82"/>
  <c r="BF122" i="82"/>
  <c r="BF123" i="82"/>
  <c r="BF124" i="82"/>
  <c r="BF125" i="82"/>
  <c r="BF126" i="82"/>
  <c r="BF127" i="82"/>
  <c r="BF128" i="82"/>
  <c r="BF129" i="82"/>
  <c r="BF130" i="82"/>
  <c r="BF113" i="82"/>
  <c r="BF107" i="82"/>
  <c r="BF116" i="82"/>
  <c r="BF104" i="82"/>
  <c r="BF114" i="82"/>
  <c r="BF131" i="82"/>
  <c r="BF132" i="82"/>
  <c r="BF133" i="82"/>
  <c r="BF134" i="82"/>
  <c r="BF135" i="82"/>
  <c r="BF136" i="82"/>
  <c r="BF137" i="82"/>
  <c r="BF138" i="82"/>
  <c r="BF139" i="82"/>
  <c r="BF140" i="82"/>
  <c r="BF141" i="82"/>
  <c r="BF147" i="82"/>
  <c r="BF148" i="82"/>
  <c r="BF149" i="82"/>
  <c r="BF150" i="82"/>
  <c r="BF151" i="82"/>
  <c r="BF152" i="82"/>
  <c r="BF153" i="82"/>
  <c r="BF154" i="82"/>
  <c r="BF155" i="82"/>
  <c r="BF156" i="82"/>
  <c r="BF157" i="82"/>
  <c r="BF158" i="82"/>
  <c r="BF159" i="82"/>
  <c r="BF115" i="82"/>
  <c r="BF145" i="82"/>
  <c r="BF146" i="82"/>
  <c r="BF160" i="82"/>
  <c r="BF142" i="82"/>
  <c r="BF143" i="82"/>
  <c r="BF161" i="82"/>
  <c r="BF162" i="82"/>
  <c r="BF144" i="82"/>
  <c r="BF169" i="82"/>
  <c r="BF170" i="82"/>
  <c r="BF171" i="82"/>
  <c r="BF172" i="82"/>
  <c r="BF173" i="82"/>
  <c r="BF174" i="82"/>
  <c r="BF175" i="82"/>
  <c r="BF176" i="82"/>
  <c r="BF177" i="82"/>
  <c r="BF178" i="82"/>
  <c r="BF179" i="82"/>
  <c r="BF180" i="82"/>
  <c r="BF181" i="82"/>
  <c r="BF182" i="82"/>
  <c r="BF163" i="82"/>
  <c r="BF167" i="82"/>
  <c r="BF165" i="82"/>
  <c r="BF187" i="82"/>
  <c r="BF183" i="82"/>
  <c r="BF184" i="82"/>
  <c r="BF185" i="82"/>
  <c r="BF186" i="82"/>
  <c r="BF3" i="82"/>
  <c r="BF193" i="82"/>
  <c r="BF168" i="82"/>
  <c r="BF188" i="82"/>
  <c r="BF189" i="82"/>
  <c r="BF190" i="82"/>
  <c r="BF191" i="82"/>
  <c r="BF192" i="82"/>
  <c r="BF166" i="82"/>
  <c r="BF164" i="82"/>
  <c r="AX4" i="82"/>
  <c r="AX5" i="82"/>
  <c r="AX6" i="82"/>
  <c r="AX7" i="82"/>
  <c r="AX8" i="82"/>
  <c r="AX9" i="82"/>
  <c r="AX10" i="82"/>
  <c r="AX11" i="82"/>
  <c r="AX12" i="82"/>
  <c r="AX13" i="82"/>
  <c r="AX14" i="82"/>
  <c r="AX15" i="82"/>
  <c r="AX16" i="82"/>
  <c r="AX17" i="82"/>
  <c r="AX18" i="82"/>
  <c r="AX19" i="82"/>
  <c r="AX20" i="82"/>
  <c r="AX26" i="82"/>
  <c r="AX27" i="82"/>
  <c r="AX28" i="82"/>
  <c r="AX21" i="82"/>
  <c r="AX22" i="82"/>
  <c r="AX23" i="82"/>
  <c r="AX24" i="82"/>
  <c r="AX25" i="82"/>
  <c r="AX29" i="82"/>
  <c r="AX30" i="82"/>
  <c r="AX31" i="82"/>
  <c r="AX32" i="82"/>
  <c r="AX33" i="82"/>
  <c r="AX35" i="82"/>
  <c r="AX36" i="82"/>
  <c r="AX37" i="82"/>
  <c r="AX38" i="82"/>
  <c r="AX34" i="82"/>
  <c r="AX42" i="82"/>
  <c r="AX43" i="82"/>
  <c r="AX44" i="82"/>
  <c r="AX41" i="82"/>
  <c r="AX45" i="82"/>
  <c r="AX46" i="82"/>
  <c r="AX47" i="82"/>
  <c r="AX48" i="82"/>
  <c r="AX49" i="82"/>
  <c r="AX50" i="82"/>
  <c r="AX51" i="82"/>
  <c r="AX52" i="82"/>
  <c r="AX53" i="82"/>
  <c r="AX54" i="82"/>
  <c r="AX40" i="82"/>
  <c r="AX55" i="82"/>
  <c r="AX39" i="82"/>
  <c r="AX56" i="82"/>
  <c r="AX57" i="82"/>
  <c r="AX58" i="82"/>
  <c r="AX59" i="82"/>
  <c r="AX60" i="82"/>
  <c r="AX61" i="82"/>
  <c r="AX62" i="82"/>
  <c r="AX63" i="82"/>
  <c r="AX64" i="82"/>
  <c r="AX65" i="82"/>
  <c r="AX66" i="82"/>
  <c r="AX67" i="82"/>
  <c r="AX68" i="82"/>
  <c r="AX69" i="82"/>
  <c r="AX70" i="82"/>
  <c r="AX71" i="82"/>
  <c r="AX72" i="82"/>
  <c r="AX73" i="82"/>
  <c r="AX74" i="82"/>
  <c r="AX75" i="82"/>
  <c r="AX76" i="82"/>
  <c r="AX77" i="82"/>
  <c r="AX78" i="82"/>
  <c r="AX79" i="82"/>
  <c r="AX80" i="82"/>
  <c r="AX81" i="82"/>
  <c r="AX82" i="82"/>
  <c r="AX83" i="82"/>
  <c r="AX84" i="82"/>
  <c r="AX88" i="82"/>
  <c r="AX102" i="82"/>
  <c r="AX103" i="82"/>
  <c r="AX85" i="82"/>
  <c r="AX89" i="82"/>
  <c r="AX90" i="82"/>
  <c r="AX86" i="82"/>
  <c r="AX87" i="82"/>
  <c r="AX91" i="82"/>
  <c r="AX100" i="82"/>
  <c r="AX94" i="82"/>
  <c r="AX98" i="82"/>
  <c r="AX96" i="82"/>
  <c r="AX92" i="82"/>
  <c r="AX93" i="82"/>
  <c r="AX97" i="82"/>
  <c r="AX105" i="82"/>
  <c r="AX111" i="82"/>
  <c r="AX112" i="82"/>
  <c r="AX114" i="82"/>
  <c r="AX116" i="82"/>
  <c r="AX115" i="82"/>
  <c r="AX109" i="82"/>
  <c r="AX95" i="82"/>
  <c r="AX99" i="82"/>
  <c r="AX107" i="82"/>
  <c r="AX118" i="82"/>
  <c r="AX119" i="82"/>
  <c r="AX120" i="82"/>
  <c r="AX121" i="82"/>
  <c r="AX104" i="82"/>
  <c r="AX110" i="82"/>
  <c r="AX122" i="82"/>
  <c r="AX123" i="82"/>
  <c r="AX124" i="82"/>
  <c r="AX125" i="82"/>
  <c r="AX126" i="82"/>
  <c r="AX127" i="82"/>
  <c r="AX128" i="82"/>
  <c r="AX129" i="82"/>
  <c r="AX130" i="82"/>
  <c r="AX106" i="82"/>
  <c r="AX117" i="82"/>
  <c r="AX113" i="82"/>
  <c r="AX131" i="82"/>
  <c r="AX132" i="82"/>
  <c r="AX133" i="82"/>
  <c r="AX108" i="82"/>
  <c r="AX135" i="82"/>
  <c r="AX136" i="82"/>
  <c r="AX137" i="82"/>
  <c r="AX138" i="82"/>
  <c r="AX139" i="82"/>
  <c r="AX140" i="82"/>
  <c r="AX147" i="82"/>
  <c r="AX148" i="82"/>
  <c r="AX149" i="82"/>
  <c r="AX150" i="82"/>
  <c r="AX151" i="82"/>
  <c r="AX152" i="82"/>
  <c r="AX153" i="82"/>
  <c r="AX154" i="82"/>
  <c r="AX155" i="82"/>
  <c r="AX144" i="82"/>
  <c r="AX156" i="82"/>
  <c r="AX157" i="82"/>
  <c r="AX158" i="82"/>
  <c r="AX159" i="82"/>
  <c r="AX160" i="82"/>
  <c r="AX146" i="82"/>
  <c r="AX161" i="82"/>
  <c r="AX162" i="82"/>
  <c r="AX141" i="82"/>
  <c r="AX142" i="82"/>
  <c r="AX145" i="82"/>
  <c r="AX143" i="82"/>
  <c r="AX169" i="82"/>
  <c r="AX170" i="82"/>
  <c r="AX171" i="82"/>
  <c r="AX172" i="82"/>
  <c r="AX173" i="82"/>
  <c r="AX174" i="82"/>
  <c r="AX175" i="82"/>
  <c r="AX176" i="82"/>
  <c r="AX177" i="82"/>
  <c r="AX178" i="82"/>
  <c r="AX179" i="82"/>
  <c r="AX180" i="82"/>
  <c r="AX181" i="82"/>
  <c r="AX182" i="82"/>
  <c r="AX165" i="82"/>
  <c r="AX168" i="82"/>
  <c r="AX183" i="82"/>
  <c r="AX3" i="82"/>
  <c r="AX166" i="82"/>
  <c r="AX187" i="82"/>
  <c r="AX164" i="82"/>
  <c r="AX188" i="82"/>
  <c r="AX189" i="82"/>
  <c r="AX190" i="82"/>
  <c r="AX191" i="82"/>
  <c r="AX192" i="82"/>
  <c r="AX193" i="82"/>
  <c r="AX163" i="82"/>
  <c r="AX184" i="82"/>
  <c r="AX185" i="82"/>
  <c r="AX186" i="82"/>
  <c r="AX167" i="82"/>
  <c r="AP4" i="82"/>
  <c r="AP5" i="82"/>
  <c r="AP6" i="82"/>
  <c r="AP7" i="82"/>
  <c r="AP8" i="82"/>
  <c r="AP9" i="82"/>
  <c r="AP12" i="82"/>
  <c r="AP15" i="82"/>
  <c r="AP21" i="82"/>
  <c r="AP22" i="82"/>
  <c r="AP23" i="82"/>
  <c r="AP24" i="82"/>
  <c r="AP25" i="82"/>
  <c r="AP20" i="82"/>
  <c r="AP19" i="82"/>
  <c r="AP28" i="82"/>
  <c r="AP17" i="82"/>
  <c r="AP29" i="82"/>
  <c r="AP30" i="82"/>
  <c r="AP31" i="82"/>
  <c r="AP35" i="82"/>
  <c r="AP32" i="82"/>
  <c r="AP36" i="82"/>
  <c r="AP37" i="82"/>
  <c r="AP38" i="82"/>
  <c r="AP39" i="82"/>
  <c r="AP40" i="82"/>
  <c r="AP41" i="82"/>
  <c r="AP42" i="82"/>
  <c r="AP43" i="82"/>
  <c r="AP34" i="82"/>
  <c r="AP49" i="82"/>
  <c r="AP50" i="82"/>
  <c r="AP54" i="82"/>
  <c r="AP59" i="82"/>
  <c r="AP60" i="82"/>
  <c r="AP51" i="82"/>
  <c r="AP53" i="82"/>
  <c r="AP55" i="82"/>
  <c r="AP52" i="82"/>
  <c r="AP63" i="82"/>
  <c r="AP64" i="82"/>
  <c r="AP65" i="82"/>
  <c r="AP67" i="82"/>
  <c r="AP69" i="82"/>
  <c r="AP72" i="82"/>
  <c r="AP70" i="82"/>
  <c r="AP71" i="82"/>
  <c r="AP78" i="82"/>
  <c r="AP80" i="82"/>
  <c r="AP85" i="82"/>
  <c r="AP94" i="82"/>
  <c r="AP95" i="82"/>
  <c r="AP97" i="82"/>
  <c r="AP98" i="82"/>
  <c r="AP99" i="82"/>
  <c r="AP87" i="82"/>
  <c r="AP74" i="82"/>
  <c r="AP81" i="82"/>
  <c r="AP79" i="82"/>
  <c r="AP88" i="82"/>
  <c r="AP75" i="82"/>
  <c r="AP73" i="82"/>
  <c r="AP89" i="82"/>
  <c r="AP90" i="82"/>
  <c r="AP100" i="82"/>
  <c r="AP104" i="82"/>
  <c r="AP105" i="82"/>
  <c r="AP106" i="82"/>
  <c r="AP107" i="82"/>
  <c r="AP108" i="82"/>
  <c r="AP110" i="82"/>
  <c r="AP111" i="82"/>
  <c r="AP112" i="82"/>
  <c r="AP113" i="82"/>
  <c r="AP114" i="82"/>
  <c r="AP115" i="82"/>
  <c r="AP116" i="82"/>
  <c r="AP117" i="82"/>
  <c r="AP118" i="82"/>
  <c r="AP119" i="82"/>
  <c r="AP120" i="82"/>
  <c r="AP121" i="82"/>
  <c r="AP122" i="82"/>
  <c r="AP126" i="82"/>
  <c r="AP128" i="82"/>
  <c r="AP123" i="82"/>
  <c r="AP127" i="82"/>
  <c r="AP132" i="82"/>
  <c r="AP133" i="82"/>
  <c r="AP134" i="82"/>
  <c r="AP129" i="82"/>
  <c r="AP148" i="82"/>
  <c r="AP149" i="82"/>
  <c r="AP150" i="82"/>
  <c r="AP152" i="82"/>
  <c r="AP153" i="82"/>
  <c r="AP154" i="82"/>
  <c r="AP155" i="82"/>
  <c r="AP138" i="82"/>
  <c r="AP147" i="82"/>
  <c r="AP159" i="82"/>
  <c r="AP160" i="82"/>
  <c r="AP136" i="82"/>
  <c r="AP139" i="82"/>
  <c r="AP145" i="82"/>
  <c r="AP161" i="82"/>
  <c r="AP135" i="82"/>
  <c r="AP170" i="82"/>
  <c r="AP171" i="82"/>
  <c r="AP172" i="82"/>
  <c r="AP173" i="82"/>
  <c r="AP174" i="82"/>
  <c r="AP175" i="82"/>
  <c r="AP177" i="82"/>
  <c r="AP178" i="82"/>
  <c r="AP179" i="82"/>
  <c r="AP180" i="82"/>
  <c r="AP181" i="82"/>
  <c r="AP182" i="82"/>
  <c r="AP137" i="82"/>
  <c r="AP164" i="82"/>
  <c r="AP165" i="82"/>
  <c r="AP166" i="82"/>
  <c r="AP187" i="82"/>
  <c r="AP186" i="82"/>
  <c r="AP3" i="82"/>
  <c r="AP188" i="82"/>
  <c r="AP190" i="82"/>
  <c r="AP191" i="82"/>
  <c r="AP192" i="82"/>
  <c r="AP193" i="82"/>
  <c r="AH4" i="82"/>
  <c r="AH5" i="82"/>
  <c r="AH6" i="82"/>
  <c r="AH7" i="82"/>
  <c r="AH8" i="82"/>
  <c r="AH9" i="82"/>
  <c r="AH10" i="82"/>
  <c r="AH11" i="82"/>
  <c r="AH12" i="82"/>
  <c r="AH13" i="82"/>
  <c r="AH14" i="82"/>
  <c r="AH15" i="82"/>
  <c r="AH16" i="82"/>
  <c r="AH21" i="82"/>
  <c r="AH22" i="82"/>
  <c r="AH23" i="82"/>
  <c r="AH24" i="82"/>
  <c r="AH25" i="82"/>
  <c r="AH26" i="82"/>
  <c r="AH19" i="82"/>
  <c r="AH18" i="82"/>
  <c r="AH17" i="82"/>
  <c r="AH20" i="82"/>
  <c r="AH28" i="82"/>
  <c r="AH27" i="82"/>
  <c r="AH29" i="82"/>
  <c r="AH30" i="82"/>
  <c r="AH31" i="82"/>
  <c r="AH35" i="82"/>
  <c r="AH34" i="82"/>
  <c r="AH36" i="82"/>
  <c r="AH37" i="82"/>
  <c r="AH38" i="82"/>
  <c r="AH39" i="82"/>
  <c r="AH40" i="82"/>
  <c r="AH41" i="82"/>
  <c r="AH42" i="82"/>
  <c r="AH43" i="82"/>
  <c r="AH33" i="82"/>
  <c r="AH32" i="82"/>
  <c r="AH44" i="82"/>
  <c r="AH45" i="82"/>
  <c r="AH46" i="82"/>
  <c r="AH47" i="82"/>
  <c r="AH48" i="82"/>
  <c r="AH49" i="82"/>
  <c r="AH50" i="82"/>
  <c r="AH53" i="82"/>
  <c r="AH57" i="82"/>
  <c r="AH58" i="82"/>
  <c r="AH59" i="82"/>
  <c r="AH60" i="82"/>
  <c r="AH61" i="82"/>
  <c r="AH62" i="82"/>
  <c r="AH52" i="82"/>
  <c r="AH54" i="82"/>
  <c r="AH56" i="82"/>
  <c r="AH51" i="82"/>
  <c r="AH55" i="82"/>
  <c r="AH63" i="82"/>
  <c r="AH64" i="82"/>
  <c r="AH65" i="82"/>
  <c r="AH66" i="82"/>
  <c r="AH67" i="82"/>
  <c r="AH68" i="82"/>
  <c r="AH69" i="82"/>
  <c r="AH70" i="82"/>
  <c r="AH72" i="82"/>
  <c r="AH71" i="82"/>
  <c r="AH84" i="82"/>
  <c r="AH92" i="82"/>
  <c r="AH93" i="82"/>
  <c r="AH94" i="82"/>
  <c r="AH95" i="82"/>
  <c r="AH96" i="82"/>
  <c r="AH97" i="82"/>
  <c r="AH98" i="82"/>
  <c r="AH99" i="82"/>
  <c r="AH74" i="82"/>
  <c r="AH79" i="82"/>
  <c r="AH75" i="82"/>
  <c r="AH85" i="82"/>
  <c r="AH86" i="82"/>
  <c r="AH87" i="82"/>
  <c r="AH73" i="82"/>
  <c r="AH82" i="82"/>
  <c r="AH88" i="82"/>
  <c r="AH77" i="82"/>
  <c r="AH80" i="82"/>
  <c r="AH83" i="82"/>
  <c r="AH89" i="82"/>
  <c r="AH90" i="82"/>
  <c r="AH91" i="82"/>
  <c r="AH103" i="82"/>
  <c r="AH76" i="82"/>
  <c r="AH81" i="82"/>
  <c r="AH100" i="82"/>
  <c r="AH102" i="82"/>
  <c r="AH104" i="82"/>
  <c r="AH105" i="82"/>
  <c r="AH106" i="82"/>
  <c r="AH107" i="82"/>
  <c r="AH108" i="82"/>
  <c r="AH109" i="82"/>
  <c r="AH110" i="82"/>
  <c r="AH111" i="82"/>
  <c r="AH112" i="82"/>
  <c r="AH113" i="82"/>
  <c r="AH114" i="82"/>
  <c r="AH115" i="82"/>
  <c r="AH116" i="82"/>
  <c r="AH117" i="82"/>
  <c r="AH78" i="82"/>
  <c r="AH101" i="82"/>
  <c r="AH118" i="82"/>
  <c r="AH119" i="82"/>
  <c r="AH120" i="82"/>
  <c r="AH121" i="82"/>
  <c r="AH122" i="82"/>
  <c r="AH131" i="82"/>
  <c r="AH123" i="82"/>
  <c r="AH127" i="82"/>
  <c r="AH129" i="82"/>
  <c r="AH132" i="82"/>
  <c r="AH133" i="82"/>
  <c r="AH134" i="82"/>
  <c r="AH130" i="82"/>
  <c r="AH125" i="82"/>
  <c r="AH136" i="82"/>
  <c r="AH138" i="82"/>
  <c r="AH144" i="82"/>
  <c r="AH145" i="82"/>
  <c r="AH148" i="82"/>
  <c r="AH149" i="82"/>
  <c r="AH150" i="82"/>
  <c r="AH151" i="82"/>
  <c r="AH152" i="82"/>
  <c r="AH153" i="82"/>
  <c r="AH154" i="82"/>
  <c r="AH155" i="82"/>
  <c r="AH156" i="82"/>
  <c r="AH157" i="82"/>
  <c r="AH158" i="82"/>
  <c r="AH159" i="82"/>
  <c r="AH160" i="82"/>
  <c r="AH139" i="82"/>
  <c r="AH135" i="82"/>
  <c r="AH147" i="82"/>
  <c r="AH161" i="82"/>
  <c r="AH162" i="82"/>
  <c r="AH124" i="82"/>
  <c r="AH126" i="82"/>
  <c r="AH128" i="82"/>
  <c r="AH137" i="82"/>
  <c r="AH142" i="82"/>
  <c r="AH163" i="82"/>
  <c r="AH170" i="82"/>
  <c r="AH171" i="82"/>
  <c r="AH172" i="82"/>
  <c r="AH173" i="82"/>
  <c r="AH174" i="82"/>
  <c r="AH175" i="82"/>
  <c r="AH176" i="82"/>
  <c r="AH177" i="82"/>
  <c r="AH178" i="82"/>
  <c r="AH179" i="82"/>
  <c r="AH180" i="82"/>
  <c r="AH181" i="82"/>
  <c r="AH182" i="82"/>
  <c r="AH183" i="82"/>
  <c r="AH146" i="82"/>
  <c r="AH140" i="82"/>
  <c r="AH141" i="82"/>
  <c r="AH164" i="82"/>
  <c r="AH165" i="82"/>
  <c r="AH166" i="82"/>
  <c r="AH167" i="82"/>
  <c r="AH168" i="82"/>
  <c r="AH169" i="82"/>
  <c r="AH143" i="82"/>
  <c r="AH188" i="82"/>
  <c r="AH184" i="82"/>
  <c r="AH187" i="82"/>
  <c r="AH3" i="82"/>
  <c r="AH185" i="82"/>
  <c r="AH186" i="82"/>
  <c r="AH189" i="82"/>
  <c r="AH190" i="82"/>
  <c r="AH191" i="82"/>
  <c r="AH192" i="82"/>
  <c r="AH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4" i="82"/>
  <c r="Z96" i="82"/>
  <c r="Z98" i="82"/>
  <c r="Z99" i="82"/>
  <c r="Z79" i="82"/>
  <c r="Z82" i="82"/>
  <c r="Z75" i="82"/>
  <c r="Z83" i="82"/>
  <c r="Z80" i="82"/>
  <c r="Z84" i="82"/>
  <c r="Z76" i="82"/>
  <c r="Z78" i="82"/>
  <c r="Z85" i="82"/>
  <c r="Z86" i="82"/>
  <c r="Z89" i="82"/>
  <c r="Z91" i="82"/>
  <c r="Z101" i="82"/>
  <c r="Z88" i="82"/>
  <c r="Z103" i="82"/>
  <c r="Z87" i="82"/>
  <c r="Z102" i="82"/>
  <c r="Z104" i="82"/>
  <c r="Z105" i="82"/>
  <c r="Z107" i="82"/>
  <c r="Z108" i="82"/>
  <c r="Z109" i="82"/>
  <c r="Z112" i="82"/>
  <c r="Z113" i="82"/>
  <c r="Z117" i="82"/>
  <c r="Z118" i="82"/>
  <c r="Z119" i="82"/>
  <c r="Z120" i="82"/>
  <c r="Z121" i="82"/>
  <c r="Z124" i="82"/>
  <c r="Z125" i="82"/>
  <c r="Z128" i="82"/>
  <c r="Z130" i="82"/>
  <c r="Z132" i="82"/>
  <c r="Z134" i="82"/>
  <c r="Z127" i="82"/>
  <c r="Z150" i="82"/>
  <c r="Z152" i="82"/>
  <c r="Z153" i="82"/>
  <c r="Z155" i="82"/>
  <c r="Z156" i="82"/>
  <c r="Z135" i="82"/>
  <c r="Z139" i="82"/>
  <c r="Z157" i="82"/>
  <c r="Z158" i="82"/>
  <c r="Z143" i="82"/>
  <c r="Z144" i="82"/>
  <c r="Z161" i="82"/>
  <c r="Z162"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29"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3" i="82"/>
  <c r="R114" i="82"/>
  <c r="R115" i="82"/>
  <c r="R116" i="82"/>
  <c r="R117" i="82"/>
  <c r="R118" i="82"/>
  <c r="R119" i="82"/>
  <c r="R120" i="82"/>
  <c r="R121"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37"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U4" i="82"/>
  <c r="AU5" i="82"/>
  <c r="AU6" i="82"/>
  <c r="AU8" i="82"/>
  <c r="AU9" i="82"/>
  <c r="AU10" i="82"/>
  <c r="AU11" i="82"/>
  <c r="AU12" i="82"/>
  <c r="AU13" i="82"/>
  <c r="AU14" i="82"/>
  <c r="AU15" i="82"/>
  <c r="AU16" i="82"/>
  <c r="AU17" i="82"/>
  <c r="AU20" i="82"/>
  <c r="AU21" i="82"/>
  <c r="AU22" i="82"/>
  <c r="AU24" i="82"/>
  <c r="AU25" i="82"/>
  <c r="AU26" i="82"/>
  <c r="AU27" i="82"/>
  <c r="AU29" i="82"/>
  <c r="AU30" i="82"/>
  <c r="AU31" i="82"/>
  <c r="AU34" i="82"/>
  <c r="AU19" i="82"/>
  <c r="AU35" i="82"/>
  <c r="AU28" i="82"/>
  <c r="AU32" i="82"/>
  <c r="AU42" i="82"/>
  <c r="AU44" i="82"/>
  <c r="AU36" i="82"/>
  <c r="AU45" i="82"/>
  <c r="AU46" i="82"/>
  <c r="AU47" i="82"/>
  <c r="AU48" i="82"/>
  <c r="AU49" i="82"/>
  <c r="AU51" i="82"/>
  <c r="AU38" i="82"/>
  <c r="AU55" i="82"/>
  <c r="AU41" i="82"/>
  <c r="AU40" i="82"/>
  <c r="AU39" i="82"/>
  <c r="AU43" i="82"/>
  <c r="AU54" i="82"/>
  <c r="AU56" i="82"/>
  <c r="AU57" i="82"/>
  <c r="AU58" i="82"/>
  <c r="AU59" i="82"/>
  <c r="AU60" i="82"/>
  <c r="AU62" i="82"/>
  <c r="AU53" i="82"/>
  <c r="AU63" i="82"/>
  <c r="AU64" i="82"/>
  <c r="AU65" i="82"/>
  <c r="AU66" i="82"/>
  <c r="AU67" i="82"/>
  <c r="AU68" i="82"/>
  <c r="AU70" i="82"/>
  <c r="AU71" i="82"/>
  <c r="AU52" i="82"/>
  <c r="AU73" i="82"/>
  <c r="AU74" i="82"/>
  <c r="AU75" i="82"/>
  <c r="AU76" i="82"/>
  <c r="AU78" i="82"/>
  <c r="AU79" i="82"/>
  <c r="AU80" i="82"/>
  <c r="AU82" i="82"/>
  <c r="AU84" i="82"/>
  <c r="AU85" i="82"/>
  <c r="AU86" i="82"/>
  <c r="AU87" i="82"/>
  <c r="AU88" i="82"/>
  <c r="AU72" i="82"/>
  <c r="AU89" i="82"/>
  <c r="AU93" i="82"/>
  <c r="AU94" i="82"/>
  <c r="AU95" i="82"/>
  <c r="AU96" i="82"/>
  <c r="AU97" i="82"/>
  <c r="AU98" i="82"/>
  <c r="AU99" i="82"/>
  <c r="AU103" i="82"/>
  <c r="AU102" i="82"/>
  <c r="AU104" i="82"/>
  <c r="AU105" i="82"/>
  <c r="AU106" i="82"/>
  <c r="AU107" i="82"/>
  <c r="AU108" i="82"/>
  <c r="AU109" i="82"/>
  <c r="AU111" i="82"/>
  <c r="AU112" i="82"/>
  <c r="AU118" i="82"/>
  <c r="AU119" i="82"/>
  <c r="AU120" i="82"/>
  <c r="AU121" i="82"/>
  <c r="AU123" i="82"/>
  <c r="AU124" i="82"/>
  <c r="AU125" i="82"/>
  <c r="AU126" i="82"/>
  <c r="AU127" i="82"/>
  <c r="AU128" i="82"/>
  <c r="AU129" i="82"/>
  <c r="AU130" i="82"/>
  <c r="AU117" i="82"/>
  <c r="AU113" i="82"/>
  <c r="AU116" i="82"/>
  <c r="AU131" i="82"/>
  <c r="AU132" i="82"/>
  <c r="AU135" i="82"/>
  <c r="AU136" i="82"/>
  <c r="AU137" i="82"/>
  <c r="AU138" i="82"/>
  <c r="AU139" i="82"/>
  <c r="AU140" i="82"/>
  <c r="AU141" i="82"/>
  <c r="AU142" i="82"/>
  <c r="AU143" i="82"/>
  <c r="AU144" i="82"/>
  <c r="AU145" i="82"/>
  <c r="AU115" i="82"/>
  <c r="AU161" i="82"/>
  <c r="AU162" i="82"/>
  <c r="AU150" i="82"/>
  <c r="AU151" i="82"/>
  <c r="AU152" i="82"/>
  <c r="AU153" i="82"/>
  <c r="AU155" i="82"/>
  <c r="AU156" i="82"/>
  <c r="AU157" i="82"/>
  <c r="AU158" i="82"/>
  <c r="AU160" i="82"/>
  <c r="AU163" i="82"/>
  <c r="AU164" i="82"/>
  <c r="AU165" i="82"/>
  <c r="AU166" i="82"/>
  <c r="AU167" i="82"/>
  <c r="AU168" i="82"/>
  <c r="AU169" i="82"/>
  <c r="AU170" i="82"/>
  <c r="AU171" i="82"/>
  <c r="AU172" i="82"/>
  <c r="AU174" i="82"/>
  <c r="AU176" i="82"/>
  <c r="AU177" i="82"/>
  <c r="AU181" i="82"/>
  <c r="AU182" i="82"/>
  <c r="AU3" i="82"/>
  <c r="AU187" i="82"/>
  <c r="AU189" i="82"/>
  <c r="AU190" i="82"/>
  <c r="AU191" i="82"/>
  <c r="AU192" i="82"/>
  <c r="AU193" i="82"/>
  <c r="AU184" i="82"/>
  <c r="AU186" i="82"/>
  <c r="BU4" i="82"/>
  <c r="BU5" i="82"/>
  <c r="BU6" i="82"/>
  <c r="BU7" i="82"/>
  <c r="BU8" i="82"/>
  <c r="BU9" i="82"/>
  <c r="BU10" i="82"/>
  <c r="BU12" i="82"/>
  <c r="BU13" i="82"/>
  <c r="BU14" i="82"/>
  <c r="BU15" i="82"/>
  <c r="BU16" i="82"/>
  <c r="BU17" i="82"/>
  <c r="BU18" i="82"/>
  <c r="BU19" i="82"/>
  <c r="BU11" i="82"/>
  <c r="BU21" i="82"/>
  <c r="BU23" i="82"/>
  <c r="BU28" i="82"/>
  <c r="BU29" i="82"/>
  <c r="BU30" i="82"/>
  <c r="BU31" i="82"/>
  <c r="BU33" i="82"/>
  <c r="BU25" i="82"/>
  <c r="BU27" i="82"/>
  <c r="BU26" i="82"/>
  <c r="BU24" i="82"/>
  <c r="BU36" i="82"/>
  <c r="BU37" i="82"/>
  <c r="BU38" i="82"/>
  <c r="BU42" i="82"/>
  <c r="BU44" i="82"/>
  <c r="BU45" i="82"/>
  <c r="BU46" i="82"/>
  <c r="BU47" i="82"/>
  <c r="BU48" i="82"/>
  <c r="BU49" i="82"/>
  <c r="BU50" i="82"/>
  <c r="BU52" i="82"/>
  <c r="BU53" i="82"/>
  <c r="BU54" i="82"/>
  <c r="BU56" i="82"/>
  <c r="BU62" i="82"/>
  <c r="BU64" i="82"/>
  <c r="BU65" i="82"/>
  <c r="BU66" i="82"/>
  <c r="BU67" i="82"/>
  <c r="BU68" i="82"/>
  <c r="BU69" i="82"/>
  <c r="BU70" i="82"/>
  <c r="BU58" i="82"/>
  <c r="BU60" i="82"/>
  <c r="BU61" i="82"/>
  <c r="BU73" i="82"/>
  <c r="BU74" i="82"/>
  <c r="BU76" i="82"/>
  <c r="BU77" i="82"/>
  <c r="BU78" i="82"/>
  <c r="BU79" i="82"/>
  <c r="BU80" i="82"/>
  <c r="BU57" i="82"/>
  <c r="BU83" i="82"/>
  <c r="BU88" i="82"/>
  <c r="BU89" i="82"/>
  <c r="BU90" i="82"/>
  <c r="BU85" i="82"/>
  <c r="BU87" i="82"/>
  <c r="BU91" i="82"/>
  <c r="BU84" i="82"/>
  <c r="BU92" i="82"/>
  <c r="BU93" i="82"/>
  <c r="BU94" i="82"/>
  <c r="BU81" i="82"/>
  <c r="BU86" i="82"/>
  <c r="BU100" i="82"/>
  <c r="BU98" i="82"/>
  <c r="BU102" i="82"/>
  <c r="BU105" i="82"/>
  <c r="BU106" i="82"/>
  <c r="BU107" i="82"/>
  <c r="BU109" i="82"/>
  <c r="BU110" i="82"/>
  <c r="BU112" i="82"/>
  <c r="BU113" i="82"/>
  <c r="BU114" i="82"/>
  <c r="BU115" i="82"/>
  <c r="BU96" i="82"/>
  <c r="BU97" i="82"/>
  <c r="BU103" i="82"/>
  <c r="BU116" i="82"/>
  <c r="BU118" i="82"/>
  <c r="BU119" i="82"/>
  <c r="BU120" i="82"/>
  <c r="BU121" i="82"/>
  <c r="BU122" i="82"/>
  <c r="BU123" i="82"/>
  <c r="BU124" i="82"/>
  <c r="BU125" i="82"/>
  <c r="BU126" i="82"/>
  <c r="BU127" i="82"/>
  <c r="BU117" i="82"/>
  <c r="BU131" i="82"/>
  <c r="BU132" i="82"/>
  <c r="BU133" i="82"/>
  <c r="BU134" i="82"/>
  <c r="BU135" i="82"/>
  <c r="BU137" i="82"/>
  <c r="BU138" i="82"/>
  <c r="BU139" i="82"/>
  <c r="BU140" i="82"/>
  <c r="BU141" i="82"/>
  <c r="BU142" i="82"/>
  <c r="BU143" i="82"/>
  <c r="BU144" i="82"/>
  <c r="BU145" i="82"/>
  <c r="BU146" i="82"/>
  <c r="BU129" i="82"/>
  <c r="BU130" i="82"/>
  <c r="BU161" i="82"/>
  <c r="BU147" i="82"/>
  <c r="BU148" i="82"/>
  <c r="BU149" i="82"/>
  <c r="BU150" i="82"/>
  <c r="BU151" i="82"/>
  <c r="BU152" i="82"/>
  <c r="BU153" i="82"/>
  <c r="BU154" i="82"/>
  <c r="BU155" i="82"/>
  <c r="BU158" i="82"/>
  <c r="BU157" i="82"/>
  <c r="BU156" i="82"/>
  <c r="BU163" i="82"/>
  <c r="BU164" i="82"/>
  <c r="BU165" i="82"/>
  <c r="BU166" i="82"/>
  <c r="BU167" i="82"/>
  <c r="BU168" i="82"/>
  <c r="BU169" i="82"/>
  <c r="BU170" i="82"/>
  <c r="BU171" i="82"/>
  <c r="BU172" i="82"/>
  <c r="BU173" i="82"/>
  <c r="BU175" i="82"/>
  <c r="BU176" i="82"/>
  <c r="BU177" i="82"/>
  <c r="BU178" i="82"/>
  <c r="BU179" i="82"/>
  <c r="BU180" i="82"/>
  <c r="BU182" i="82"/>
  <c r="BU193" i="82"/>
  <c r="BU3" i="82"/>
  <c r="BU187" i="82"/>
  <c r="BU189" i="82"/>
  <c r="BU190" i="82"/>
  <c r="BU191" i="82"/>
  <c r="BU192" i="82"/>
  <c r="BU186" i="82"/>
  <c r="BU184" i="82"/>
  <c r="BU185" i="82"/>
  <c r="BU183" i="82"/>
  <c r="BM4" i="82"/>
  <c r="BM5" i="82"/>
  <c r="BM6" i="82"/>
  <c r="BM7" i="82"/>
  <c r="BM8" i="82"/>
  <c r="BM9" i="82"/>
  <c r="BM12" i="82"/>
  <c r="BM14" i="82"/>
  <c r="BM15" i="82"/>
  <c r="BM17" i="82"/>
  <c r="BM19" i="82"/>
  <c r="BM20" i="82"/>
  <c r="BM26" i="82"/>
  <c r="BM27" i="82"/>
  <c r="BM21" i="82"/>
  <c r="BM23" i="82"/>
  <c r="BM25" i="82"/>
  <c r="BM22" i="82"/>
  <c r="BM28" i="82"/>
  <c r="BM29" i="82"/>
  <c r="BM30" i="82"/>
  <c r="BM31" i="82"/>
  <c r="BM32" i="82"/>
  <c r="BM24" i="82"/>
  <c r="BM36" i="82"/>
  <c r="BM37" i="82"/>
  <c r="BM38" i="82"/>
  <c r="BM39" i="82"/>
  <c r="BM40" i="82"/>
  <c r="BM41" i="82"/>
  <c r="BM42" i="82"/>
  <c r="BM35" i="82"/>
  <c r="BM34" i="82"/>
  <c r="BM44" i="82"/>
  <c r="BM45" i="82"/>
  <c r="BM46" i="82"/>
  <c r="BM51" i="82"/>
  <c r="BM52" i="82"/>
  <c r="BM53" i="82"/>
  <c r="BM54" i="82"/>
  <c r="BM43" i="82"/>
  <c r="BM55" i="82"/>
  <c r="BM58" i="82"/>
  <c r="BM56" i="82"/>
  <c r="BM63" i="82"/>
  <c r="BM64" i="82"/>
  <c r="BM65" i="82"/>
  <c r="BM67" i="82"/>
  <c r="BM68" i="82"/>
  <c r="BM70" i="82"/>
  <c r="BM59" i="82"/>
  <c r="BM57" i="82"/>
  <c r="BM71" i="82"/>
  <c r="BM73" i="82"/>
  <c r="BM74" i="82"/>
  <c r="BM75" i="82"/>
  <c r="BM76" i="82"/>
  <c r="BM78" i="82"/>
  <c r="BM79" i="82"/>
  <c r="BM80" i="82"/>
  <c r="BM81" i="82"/>
  <c r="BM84" i="82"/>
  <c r="BM85" i="82"/>
  <c r="BM87" i="82"/>
  <c r="BM72" i="82"/>
  <c r="BM88" i="82"/>
  <c r="BM89" i="82"/>
  <c r="BM91" i="82"/>
  <c r="BM92" i="82"/>
  <c r="BM93" i="82"/>
  <c r="BM94" i="82"/>
  <c r="BM95" i="82"/>
  <c r="BM96" i="82"/>
  <c r="BM97" i="82"/>
  <c r="BM98" i="82"/>
  <c r="BM99" i="82"/>
  <c r="BM100" i="82"/>
  <c r="BM104" i="82"/>
  <c r="BM105" i="82"/>
  <c r="BM106" i="82"/>
  <c r="BM107" i="82"/>
  <c r="BM108" i="82"/>
  <c r="BM109" i="82"/>
  <c r="BM102" i="82"/>
  <c r="BM113" i="82"/>
  <c r="BM117" i="82"/>
  <c r="BM118" i="82"/>
  <c r="BM119" i="82"/>
  <c r="BM120" i="82"/>
  <c r="BM121" i="82"/>
  <c r="BM110" i="82"/>
  <c r="BM115" i="82"/>
  <c r="BM116" i="82"/>
  <c r="BM123" i="82"/>
  <c r="BM126" i="82"/>
  <c r="BM127" i="82"/>
  <c r="BM128" i="82"/>
  <c r="BM129" i="82"/>
  <c r="BM111" i="82"/>
  <c r="BM131" i="82"/>
  <c r="BM132" i="82"/>
  <c r="BM133" i="82"/>
  <c r="BM134" i="82"/>
  <c r="BM135" i="82"/>
  <c r="BM136" i="82"/>
  <c r="BM137" i="82"/>
  <c r="BM138" i="82"/>
  <c r="BM139" i="82"/>
  <c r="BM140" i="82"/>
  <c r="BM141" i="82"/>
  <c r="BM142" i="82"/>
  <c r="BM143" i="82"/>
  <c r="BM144" i="82"/>
  <c r="BM145" i="82"/>
  <c r="BM112" i="82"/>
  <c r="BM156" i="82"/>
  <c r="BM158" i="82"/>
  <c r="BM161" i="82"/>
  <c r="BM162" i="82"/>
  <c r="BM150" i="82"/>
  <c r="BM151" i="82"/>
  <c r="BM155" i="82"/>
  <c r="BM149" i="82"/>
  <c r="BM152" i="82"/>
  <c r="BM163" i="82"/>
  <c r="BM164" i="82"/>
  <c r="BM165" i="82"/>
  <c r="BM166" i="82"/>
  <c r="BM154" i="82"/>
  <c r="BM183" i="82"/>
  <c r="BM186" i="82"/>
  <c r="BM187" i="82"/>
  <c r="BM153" i="82"/>
  <c r="BM179" i="82"/>
  <c r="BM170" i="82"/>
  <c r="BM182" i="82"/>
  <c r="BM171" i="82"/>
  <c r="BM181" i="82"/>
  <c r="BM173" i="82"/>
  <c r="BM3" i="82"/>
  <c r="BM191" i="82"/>
  <c r="BM193" i="82"/>
  <c r="BM174" i="82"/>
  <c r="BM176" i="82"/>
  <c r="BM188" i="82"/>
  <c r="BM189" i="82"/>
  <c r="BM190" i="82"/>
  <c r="BM192" i="82"/>
  <c r="BM169" i="82"/>
  <c r="BM172" i="82"/>
  <c r="BM175" i="82"/>
  <c r="BM178" i="82"/>
  <c r="BM177" i="82"/>
  <c r="BE4" i="82"/>
  <c r="BE5" i="82"/>
  <c r="BE6" i="82"/>
  <c r="BE7" i="82"/>
  <c r="BE8" i="82"/>
  <c r="BE9" i="82"/>
  <c r="BE10" i="82"/>
  <c r="BE11" i="82"/>
  <c r="BE12" i="82"/>
  <c r="BE13" i="82"/>
  <c r="BE14" i="82"/>
  <c r="BE15" i="82"/>
  <c r="BE16" i="82"/>
  <c r="BE17" i="82"/>
  <c r="BE18" i="82"/>
  <c r="BE19" i="82"/>
  <c r="BE20" i="82"/>
  <c r="BE26" i="82"/>
  <c r="BE27" i="82"/>
  <c r="BE28" i="82"/>
  <c r="BE21" i="82"/>
  <c r="BE22" i="82"/>
  <c r="BE24" i="82"/>
  <c r="BE29" i="82"/>
  <c r="BE30" i="82"/>
  <c r="BE31" i="82"/>
  <c r="BE32" i="82"/>
  <c r="BE33" i="82"/>
  <c r="BE25" i="82"/>
  <c r="BE34" i="82"/>
  <c r="BE36" i="82"/>
  <c r="BE37" i="82"/>
  <c r="BE38" i="82"/>
  <c r="BE39" i="82"/>
  <c r="BE40" i="82"/>
  <c r="BE41" i="82"/>
  <c r="BE42" i="82"/>
  <c r="BE23" i="82"/>
  <c r="BE35" i="82"/>
  <c r="BE44" i="82"/>
  <c r="BE45" i="82"/>
  <c r="BE46" i="82"/>
  <c r="BE47" i="82"/>
  <c r="BE48" i="82"/>
  <c r="BE49" i="82"/>
  <c r="BE50" i="82"/>
  <c r="BE51" i="82"/>
  <c r="BE52" i="82"/>
  <c r="BE53" i="82"/>
  <c r="BE54" i="82"/>
  <c r="BE43" i="82"/>
  <c r="BE55" i="82"/>
  <c r="BE61" i="82"/>
  <c r="BE57" i="82"/>
  <c r="BE59" i="82"/>
  <c r="BE63" i="82"/>
  <c r="BE64" i="82"/>
  <c r="BE65" i="82"/>
  <c r="BE66" i="82"/>
  <c r="BE67" i="82"/>
  <c r="BE68" i="82"/>
  <c r="BE69" i="82"/>
  <c r="BE70" i="82"/>
  <c r="BE71" i="82"/>
  <c r="BE60" i="82"/>
  <c r="BE72" i="82"/>
  <c r="BE62" i="82"/>
  <c r="BE73" i="82"/>
  <c r="BE74" i="82"/>
  <c r="BE75" i="82"/>
  <c r="BE76" i="82"/>
  <c r="BE77" i="82"/>
  <c r="BE78" i="82"/>
  <c r="BE79" i="82"/>
  <c r="BE80" i="82"/>
  <c r="BE81" i="82"/>
  <c r="BE82" i="82"/>
  <c r="BE83" i="82"/>
  <c r="BE84" i="82"/>
  <c r="BE85" i="82"/>
  <c r="BE86" i="82"/>
  <c r="BE87" i="82"/>
  <c r="BE58" i="82"/>
  <c r="BE89" i="82"/>
  <c r="BE56" i="82"/>
  <c r="BE88" i="82"/>
  <c r="BE92" i="82"/>
  <c r="BE93" i="82"/>
  <c r="BE94" i="82"/>
  <c r="BE95" i="82"/>
  <c r="BE96" i="82"/>
  <c r="BE97" i="82"/>
  <c r="BE98" i="82"/>
  <c r="BE99" i="82"/>
  <c r="BE101" i="82"/>
  <c r="BE103" i="82"/>
  <c r="BE102" i="82"/>
  <c r="BE100" i="82"/>
  <c r="BE104" i="82"/>
  <c r="BE105" i="82"/>
  <c r="BE106" i="82"/>
  <c r="BE108" i="82"/>
  <c r="BE109" i="82"/>
  <c r="BE118" i="82"/>
  <c r="BE119" i="82"/>
  <c r="BE120" i="82"/>
  <c r="BE121" i="82"/>
  <c r="BE111" i="82"/>
  <c r="BE112" i="82"/>
  <c r="BE117" i="82"/>
  <c r="BE122" i="82"/>
  <c r="BE123" i="82"/>
  <c r="BE124" i="82"/>
  <c r="BE125" i="82"/>
  <c r="BE126" i="82"/>
  <c r="BE127" i="82"/>
  <c r="BE128" i="82"/>
  <c r="BE129" i="82"/>
  <c r="BE130" i="82"/>
  <c r="BE113" i="82"/>
  <c r="BE116" i="82"/>
  <c r="BE114" i="82"/>
  <c r="BE115" i="82"/>
  <c r="BE131" i="82"/>
  <c r="BE132" i="82"/>
  <c r="BE133" i="82"/>
  <c r="BE134" i="82"/>
  <c r="BE135" i="82"/>
  <c r="BE136" i="82"/>
  <c r="BE137" i="82"/>
  <c r="BE138" i="82"/>
  <c r="BE139" i="82"/>
  <c r="BE140" i="82"/>
  <c r="BE141" i="82"/>
  <c r="BE142" i="82"/>
  <c r="BE143" i="82"/>
  <c r="BE144" i="82"/>
  <c r="BE145" i="82"/>
  <c r="BE156" i="82"/>
  <c r="BE157" i="82"/>
  <c r="BE158" i="82"/>
  <c r="BE159" i="82"/>
  <c r="BE146" i="82"/>
  <c r="BE160" i="82"/>
  <c r="BE161" i="82"/>
  <c r="BE162" i="82"/>
  <c r="BE148" i="82"/>
  <c r="BE151" i="82"/>
  <c r="BE155" i="82"/>
  <c r="BE149" i="82"/>
  <c r="BE152" i="82"/>
  <c r="BE147" i="82"/>
  <c r="BE153" i="82"/>
  <c r="BE163" i="82"/>
  <c r="BE164" i="82"/>
  <c r="BE165" i="82"/>
  <c r="BE166" i="82"/>
  <c r="BE167" i="82"/>
  <c r="BE168" i="82"/>
  <c r="BE183" i="82"/>
  <c r="BE184" i="82"/>
  <c r="BE185" i="82"/>
  <c r="BE186" i="82"/>
  <c r="BE187" i="82"/>
  <c r="BE150" i="82"/>
  <c r="BE171" i="82"/>
  <c r="BE173" i="82"/>
  <c r="BE192" i="82"/>
  <c r="BE174" i="82"/>
  <c r="BE176" i="82"/>
  <c r="BE182" i="82"/>
  <c r="BE3" i="82"/>
  <c r="BE154" i="82"/>
  <c r="BE169" i="82"/>
  <c r="BE172" i="82"/>
  <c r="BE175" i="82"/>
  <c r="BE188" i="82"/>
  <c r="BE189" i="82"/>
  <c r="BE190" i="82"/>
  <c r="BE191" i="82"/>
  <c r="BE193" i="82"/>
  <c r="BE178" i="82"/>
  <c r="BE181" i="82"/>
  <c r="BE170" i="82"/>
  <c r="BE177" i="82"/>
  <c r="BE179" i="82"/>
  <c r="AW5" i="82"/>
  <c r="AW6" i="82"/>
  <c r="AW8" i="82"/>
  <c r="AW9" i="82"/>
  <c r="AW12" i="82"/>
  <c r="AW15" i="82"/>
  <c r="AW19" i="82"/>
  <c r="AW20" i="82"/>
  <c r="AW28" i="82"/>
  <c r="AW22" i="82"/>
  <c r="AW25" i="82"/>
  <c r="AW29" i="82"/>
  <c r="AW30" i="82"/>
  <c r="AW31" i="82"/>
  <c r="AW32" i="82"/>
  <c r="AW21" i="82"/>
  <c r="AW37" i="82"/>
  <c r="AW38" i="82"/>
  <c r="AW39" i="82"/>
  <c r="AW40" i="82"/>
  <c r="AW41" i="82"/>
  <c r="AW42" i="82"/>
  <c r="AW34" i="82"/>
  <c r="AW35" i="82"/>
  <c r="AW43" i="82"/>
  <c r="AW24" i="82"/>
  <c r="AW49" i="82"/>
  <c r="AW51" i="82"/>
  <c r="AW52" i="82"/>
  <c r="AW53" i="82"/>
  <c r="AW54" i="82"/>
  <c r="AW55" i="82"/>
  <c r="AW56" i="82"/>
  <c r="AW58" i="82"/>
  <c r="AW63" i="82"/>
  <c r="AW64" i="82"/>
  <c r="AW65" i="82"/>
  <c r="AW67" i="82"/>
  <c r="AW70" i="82"/>
  <c r="AW71" i="82"/>
  <c r="AW59" i="82"/>
  <c r="AW72" i="82"/>
  <c r="AW73" i="82"/>
  <c r="AW74" i="82"/>
  <c r="AW75" i="82"/>
  <c r="AW78" i="82"/>
  <c r="AW79" i="82"/>
  <c r="AW80" i="82"/>
  <c r="AW81" i="82"/>
  <c r="AW89" i="82"/>
  <c r="AW91" i="82"/>
  <c r="AW92" i="82"/>
  <c r="AW94" i="82"/>
  <c r="AW95" i="82"/>
  <c r="AW99" i="82"/>
  <c r="AW88" i="82"/>
  <c r="AW104" i="82"/>
  <c r="AW105" i="82"/>
  <c r="AW106" i="82"/>
  <c r="AW108" i="82"/>
  <c r="AW118" i="82"/>
  <c r="AW119" i="82"/>
  <c r="AW120" i="82"/>
  <c r="AW121" i="82"/>
  <c r="AW123" i="82"/>
  <c r="AW126" i="82"/>
  <c r="AW127" i="82"/>
  <c r="AW128" i="82"/>
  <c r="AW113" i="82"/>
  <c r="AW111" i="82"/>
  <c r="AW131" i="82"/>
  <c r="AW132" i="82"/>
  <c r="AW135" i="82"/>
  <c r="AW136" i="82"/>
  <c r="AW137" i="82"/>
  <c r="AW138" i="82"/>
  <c r="AW139" i="82"/>
  <c r="AW145" i="82"/>
  <c r="AW159" i="82"/>
  <c r="AW160" i="82"/>
  <c r="AW161" i="82"/>
  <c r="AW162" i="82"/>
  <c r="AW152" i="82"/>
  <c r="AW150" i="82"/>
  <c r="AW151" i="82"/>
  <c r="AW164" i="82"/>
  <c r="AW165" i="82"/>
  <c r="AW166" i="82"/>
  <c r="AW155" i="82"/>
  <c r="AW183" i="82"/>
  <c r="AW187" i="82"/>
  <c r="AW169" i="82"/>
  <c r="AW174" i="82"/>
  <c r="AW172" i="82"/>
  <c r="AW179" i="82"/>
  <c r="AW181" i="82"/>
  <c r="AW3" i="82"/>
  <c r="AW193" i="82"/>
  <c r="AW178" i="82"/>
  <c r="AW170" i="82"/>
  <c r="AW188" i="82"/>
  <c r="AW189" i="82"/>
  <c r="AW190" i="82"/>
  <c r="AW191" i="82"/>
  <c r="AW192" i="82"/>
  <c r="AW171" i="82"/>
  <c r="AW173" i="82"/>
  <c r="AO4" i="82"/>
  <c r="AO5" i="82"/>
  <c r="AO6" i="82"/>
  <c r="AO7" i="82"/>
  <c r="AO8" i="82"/>
  <c r="AO9" i="82"/>
  <c r="AO10" i="82"/>
  <c r="AO11" i="82"/>
  <c r="AO12" i="82"/>
  <c r="AO13" i="82"/>
  <c r="AO14" i="82"/>
  <c r="AO15" i="82"/>
  <c r="AO16" i="82"/>
  <c r="AO17" i="82"/>
  <c r="AO18" i="82"/>
  <c r="AO19" i="82"/>
  <c r="AO20" i="82"/>
  <c r="AO27" i="82"/>
  <c r="AO28" i="82"/>
  <c r="AO21" i="82"/>
  <c r="AO22" i="82"/>
  <c r="AO23" i="82"/>
  <c r="AO24" i="82"/>
  <c r="AO25" i="82"/>
  <c r="AO26" i="82"/>
  <c r="AO29" i="82"/>
  <c r="AO30" i="82"/>
  <c r="AO31" i="82"/>
  <c r="AO32" i="82"/>
  <c r="AO33" i="82"/>
  <c r="AO36" i="82"/>
  <c r="AO37" i="82"/>
  <c r="AO38" i="82"/>
  <c r="AO39" i="82"/>
  <c r="AO34" i="82"/>
  <c r="AO35" i="82"/>
  <c r="AO41" i="82"/>
  <c r="AO40" i="82"/>
  <c r="AO43" i="82"/>
  <c r="AO44" i="82"/>
  <c r="AO45" i="82"/>
  <c r="AO46" i="82"/>
  <c r="AO47" i="82"/>
  <c r="AO48" i="82"/>
  <c r="AO49" i="82"/>
  <c r="AO50" i="82"/>
  <c r="AO51" i="82"/>
  <c r="AO52" i="82"/>
  <c r="AO53" i="82"/>
  <c r="AO54" i="82"/>
  <c r="AO55" i="82"/>
  <c r="AO42" i="82"/>
  <c r="AO57" i="82"/>
  <c r="AO58" i="82"/>
  <c r="AO59" i="82"/>
  <c r="AO60" i="82"/>
  <c r="AO61" i="82"/>
  <c r="AO62" i="82"/>
  <c r="AO63" i="82"/>
  <c r="AO64" i="82"/>
  <c r="AO65" i="82"/>
  <c r="AO66" i="82"/>
  <c r="AO67" i="82"/>
  <c r="AO68" i="82"/>
  <c r="AO69" i="82"/>
  <c r="AO70" i="82"/>
  <c r="AO71" i="82"/>
  <c r="AO72" i="82"/>
  <c r="AO56" i="82"/>
  <c r="AO73" i="82"/>
  <c r="AO74" i="82"/>
  <c r="AO75" i="82"/>
  <c r="AO76" i="82"/>
  <c r="AO77" i="82"/>
  <c r="AO78" i="82"/>
  <c r="AO79" i="82"/>
  <c r="AO80" i="82"/>
  <c r="AO81" i="82"/>
  <c r="AO82" i="82"/>
  <c r="AO83" i="82"/>
  <c r="AO84" i="82"/>
  <c r="AO86" i="82"/>
  <c r="AO87" i="82"/>
  <c r="AO88" i="82"/>
  <c r="AO102" i="82"/>
  <c r="AO103" i="82"/>
  <c r="AO89" i="82"/>
  <c r="AO90" i="82"/>
  <c r="AO91" i="82"/>
  <c r="AO94" i="82"/>
  <c r="AO97" i="82"/>
  <c r="AO100" i="82"/>
  <c r="AO92" i="82"/>
  <c r="AO85" i="82"/>
  <c r="AO93" i="82"/>
  <c r="AO101" i="82"/>
  <c r="AO99" i="82"/>
  <c r="AO95" i="82"/>
  <c r="AO107" i="82"/>
  <c r="AO110" i="82"/>
  <c r="AO117" i="82"/>
  <c r="AO96" i="82"/>
  <c r="AO104" i="82"/>
  <c r="AO113" i="82"/>
  <c r="AO114" i="82"/>
  <c r="AO116" i="82"/>
  <c r="AO118" i="82"/>
  <c r="AO119" i="82"/>
  <c r="AO120" i="82"/>
  <c r="AO121" i="82"/>
  <c r="AO122" i="82"/>
  <c r="AO98" i="82"/>
  <c r="AO112" i="82"/>
  <c r="AO115" i="82"/>
  <c r="AO123" i="82"/>
  <c r="AO124" i="82"/>
  <c r="AO125" i="82"/>
  <c r="AO126" i="82"/>
  <c r="AO127" i="82"/>
  <c r="AO128" i="82"/>
  <c r="AO129" i="82"/>
  <c r="AO130" i="82"/>
  <c r="AO131" i="82"/>
  <c r="AO106" i="82"/>
  <c r="AO109" i="82"/>
  <c r="AO111" i="82"/>
  <c r="AO108" i="82"/>
  <c r="AO132" i="82"/>
  <c r="AO133" i="82"/>
  <c r="AO134" i="82"/>
  <c r="AO105" i="82"/>
  <c r="AO135" i="82"/>
  <c r="AO136" i="82"/>
  <c r="AO137" i="82"/>
  <c r="AO138" i="82"/>
  <c r="AO139" i="82"/>
  <c r="AO140" i="82"/>
  <c r="AO141" i="82"/>
  <c r="AO148" i="82"/>
  <c r="AO149" i="82"/>
  <c r="AO150" i="82"/>
  <c r="AO151" i="82"/>
  <c r="AO152" i="82"/>
  <c r="AO153" i="82"/>
  <c r="AO154" i="82"/>
  <c r="AO155" i="82"/>
  <c r="AO156" i="82"/>
  <c r="AO142" i="82"/>
  <c r="AO147" i="82"/>
  <c r="AO157" i="82"/>
  <c r="AO158" i="82"/>
  <c r="AO159" i="82"/>
  <c r="AO160" i="82"/>
  <c r="AO143" i="82"/>
  <c r="AO145" i="82"/>
  <c r="AO161" i="82"/>
  <c r="AO162" i="82"/>
  <c r="AO144" i="82"/>
  <c r="AO146" i="82"/>
  <c r="AO170" i="82"/>
  <c r="AO171" i="82"/>
  <c r="AO172" i="82"/>
  <c r="AO173" i="82"/>
  <c r="AO174" i="82"/>
  <c r="AO175" i="82"/>
  <c r="AO176" i="82"/>
  <c r="AO177" i="82"/>
  <c r="AO178" i="82"/>
  <c r="AO179" i="82"/>
  <c r="AO180" i="82"/>
  <c r="AO181" i="82"/>
  <c r="AO182" i="82"/>
  <c r="AO183" i="82"/>
  <c r="AO185" i="82"/>
  <c r="AO186" i="82"/>
  <c r="AO163" i="82"/>
  <c r="AO166" i="82"/>
  <c r="AO167" i="82"/>
  <c r="AO187" i="82"/>
  <c r="AO164" i="82"/>
  <c r="AO3" i="82"/>
  <c r="AO168" i="82"/>
  <c r="AO169" i="82"/>
  <c r="AO188" i="82"/>
  <c r="AO189" i="82"/>
  <c r="AO190" i="82"/>
  <c r="AO191" i="82"/>
  <c r="AO192" i="82"/>
  <c r="AO193" i="82"/>
  <c r="AO165" i="82"/>
  <c r="AO184" i="82"/>
  <c r="AG4" i="82"/>
  <c r="AG5" i="82"/>
  <c r="AG6" i="82"/>
  <c r="AG7" i="82"/>
  <c r="AG8" i="82"/>
  <c r="AG9" i="82"/>
  <c r="AG10" i="82"/>
  <c r="AG11" i="82"/>
  <c r="AG12" i="82"/>
  <c r="AG13" i="82"/>
  <c r="AG14" i="82"/>
  <c r="AG15" i="82"/>
  <c r="AG16" i="82"/>
  <c r="AG17" i="82"/>
  <c r="AG18" i="82"/>
  <c r="AG19" i="82"/>
  <c r="AG20" i="82"/>
  <c r="AG27" i="82"/>
  <c r="AG28" i="82"/>
  <c r="AG21" i="82"/>
  <c r="AG22" i="82"/>
  <c r="AG23" i="82"/>
  <c r="AG24" i="82"/>
  <c r="AG25" i="82"/>
  <c r="AG26" i="82"/>
  <c r="AG29" i="82"/>
  <c r="AG30" i="82"/>
  <c r="AG31" i="82"/>
  <c r="AG32" i="82"/>
  <c r="AG33" i="82"/>
  <c r="AG35" i="82"/>
  <c r="AG36" i="82"/>
  <c r="AG37" i="82"/>
  <c r="AG38" i="82"/>
  <c r="AG39" i="82"/>
  <c r="AG34" i="82"/>
  <c r="AG40" i="82"/>
  <c r="AG42" i="82"/>
  <c r="AG44" i="82"/>
  <c r="AG45" i="82"/>
  <c r="AG46" i="82"/>
  <c r="AG47" i="82"/>
  <c r="AG48" i="82"/>
  <c r="AG49" i="82"/>
  <c r="AG50" i="82"/>
  <c r="AG51" i="82"/>
  <c r="AG52" i="82"/>
  <c r="AG53" i="82"/>
  <c r="AG54" i="82"/>
  <c r="AG55" i="82"/>
  <c r="AG43" i="82"/>
  <c r="AG41" i="82"/>
  <c r="AG57" i="82"/>
  <c r="AG58" i="82"/>
  <c r="AG59" i="82"/>
  <c r="AG60" i="82"/>
  <c r="AG61" i="82"/>
  <c r="AG62" i="82"/>
  <c r="AG56"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102" i="82"/>
  <c r="AG103" i="82"/>
  <c r="AG87" i="82"/>
  <c r="AG88" i="82"/>
  <c r="AG89" i="82"/>
  <c r="AG90" i="82"/>
  <c r="AG91" i="82"/>
  <c r="AG93" i="82"/>
  <c r="AG99" i="82"/>
  <c r="AG95" i="82"/>
  <c r="AG96" i="82"/>
  <c r="AG98" i="82"/>
  <c r="AG100" i="82"/>
  <c r="AG97" i="82"/>
  <c r="AG101" i="82"/>
  <c r="AG92" i="82"/>
  <c r="AG94" i="82"/>
  <c r="AG112" i="82"/>
  <c r="AG104" i="82"/>
  <c r="AG109" i="82"/>
  <c r="AG111" i="82"/>
  <c r="AG117" i="82"/>
  <c r="AG106" i="82"/>
  <c r="AG118" i="82"/>
  <c r="AG119" i="82"/>
  <c r="AG120" i="82"/>
  <c r="AG121" i="82"/>
  <c r="AG122" i="82"/>
  <c r="AG123" i="82"/>
  <c r="AG124" i="82"/>
  <c r="AG125" i="82"/>
  <c r="AG126" i="82"/>
  <c r="AG127" i="82"/>
  <c r="AG128" i="82"/>
  <c r="AG129" i="82"/>
  <c r="AG130" i="82"/>
  <c r="AG131" i="82"/>
  <c r="AG108" i="82"/>
  <c r="AG113" i="82"/>
  <c r="AG114" i="82"/>
  <c r="AG105" i="82"/>
  <c r="AG110" i="82"/>
  <c r="AG116" i="82"/>
  <c r="AG115" i="82"/>
  <c r="AG132" i="82"/>
  <c r="AG133" i="82"/>
  <c r="AG134" i="82"/>
  <c r="AG135" i="82"/>
  <c r="AG136" i="82"/>
  <c r="AG137" i="82"/>
  <c r="AG138" i="82"/>
  <c r="AG139" i="82"/>
  <c r="AG140" i="82"/>
  <c r="AG141" i="82"/>
  <c r="AG144" i="82"/>
  <c r="AG145" i="82"/>
  <c r="AG148" i="82"/>
  <c r="AG149" i="82"/>
  <c r="AG150" i="82"/>
  <c r="AG151" i="82"/>
  <c r="AG152" i="82"/>
  <c r="AG153" i="82"/>
  <c r="AG154" i="82"/>
  <c r="AG155" i="82"/>
  <c r="AG156" i="82"/>
  <c r="AG157" i="82"/>
  <c r="AG158" i="82"/>
  <c r="AG159" i="82"/>
  <c r="AG160" i="82"/>
  <c r="AG147" i="82"/>
  <c r="AG161" i="82"/>
  <c r="AG162" i="82"/>
  <c r="AG163" i="82"/>
  <c r="AG142" i="82"/>
  <c r="AG107" i="82"/>
  <c r="AG143" i="82"/>
  <c r="AG146" i="82"/>
  <c r="AG170" i="82"/>
  <c r="AG171" i="82"/>
  <c r="AG172" i="82"/>
  <c r="AG173" i="82"/>
  <c r="AG174" i="82"/>
  <c r="AG175" i="82"/>
  <c r="AG176" i="82"/>
  <c r="AG177" i="82"/>
  <c r="AG178" i="82"/>
  <c r="AG179" i="82"/>
  <c r="AG180" i="82"/>
  <c r="AG181" i="82"/>
  <c r="AG182" i="82"/>
  <c r="AG183" i="82"/>
  <c r="AG167" i="82"/>
  <c r="AG188" i="82"/>
  <c r="AG166" i="82"/>
  <c r="AG164" i="82"/>
  <c r="AG184" i="82"/>
  <c r="AG187" i="82"/>
  <c r="AG168" i="82"/>
  <c r="AG185" i="82"/>
  <c r="AG186" i="82"/>
  <c r="AG3" i="82"/>
  <c r="AG169" i="82"/>
  <c r="AG189" i="82"/>
  <c r="AG190" i="82"/>
  <c r="AG191" i="82"/>
  <c r="AG192" i="82"/>
  <c r="AG193" i="82"/>
  <c r="AG165"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8" i="82"/>
  <c r="Y119" i="82"/>
  <c r="Y120" i="82"/>
  <c r="Y121" i="82"/>
  <c r="Y122" i="82"/>
  <c r="Y108" i="82"/>
  <c r="Y112" i="82"/>
  <c r="Y117" i="82"/>
  <c r="Y123"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Q4" i="82"/>
  <c r="Q5" i="82"/>
  <c r="Q6" i="82"/>
  <c r="Q7" i="82"/>
  <c r="Q8" i="82"/>
  <c r="Q9" i="82"/>
  <c r="Q10" i="82"/>
  <c r="Q11" i="82"/>
  <c r="Q12" i="82"/>
  <c r="Q13" i="82"/>
  <c r="Q14" i="82"/>
  <c r="Q15" i="82"/>
  <c r="Q16" i="82"/>
  <c r="Q17" i="82"/>
  <c r="Q18" i="82"/>
  <c r="Q19" i="82"/>
  <c r="Q20" i="82"/>
  <c r="Q21" i="82"/>
  <c r="Q27" i="82"/>
  <c r="Q28" i="82"/>
  <c r="Q22" i="82"/>
  <c r="Q23" i="82"/>
  <c r="Q24" i="82"/>
  <c r="Q25" i="82"/>
  <c r="Q26" i="82"/>
  <c r="Q29" i="82"/>
  <c r="Q30" i="82"/>
  <c r="Q31" i="82"/>
  <c r="Q32" i="82"/>
  <c r="Q33" i="82"/>
  <c r="Q36" i="82"/>
  <c r="Q37" i="82"/>
  <c r="Q38" i="82"/>
  <c r="Q39" i="82"/>
  <c r="Q34" i="82"/>
  <c r="Q41" i="82"/>
  <c r="Q40" i="82"/>
  <c r="Q43" i="82"/>
  <c r="Q35" i="82"/>
  <c r="Q44" i="82"/>
  <c r="Q45" i="82"/>
  <c r="Q46" i="82"/>
  <c r="Q47" i="82"/>
  <c r="Q48" i="82"/>
  <c r="Q49" i="82"/>
  <c r="Q50" i="82"/>
  <c r="Q51" i="82"/>
  <c r="Q52" i="82"/>
  <c r="Q53" i="82"/>
  <c r="Q54" i="82"/>
  <c r="Q55" i="82"/>
  <c r="Q42" i="82"/>
  <c r="Q57" i="82"/>
  <c r="Q58" i="82"/>
  <c r="Q59" i="82"/>
  <c r="Q60" i="82"/>
  <c r="Q61" i="82"/>
  <c r="Q62" i="82"/>
  <c r="Q63" i="82"/>
  <c r="Q64" i="82"/>
  <c r="Q65" i="82"/>
  <c r="Q66" i="82"/>
  <c r="Q67" i="82"/>
  <c r="Q68" i="82"/>
  <c r="Q69" i="82"/>
  <c r="Q70" i="82"/>
  <c r="Q71" i="82"/>
  <c r="Q72" i="82"/>
  <c r="Q73" i="82"/>
  <c r="Q56" i="82"/>
  <c r="Q74" i="82"/>
  <c r="Q75" i="82"/>
  <c r="Q76" i="82"/>
  <c r="Q77" i="82"/>
  <c r="Q78" i="82"/>
  <c r="Q79" i="82"/>
  <c r="Q80" i="82"/>
  <c r="Q81" i="82"/>
  <c r="Q82" i="82"/>
  <c r="Q83" i="82"/>
  <c r="Q84" i="82"/>
  <c r="Q85" i="82"/>
  <c r="Q86" i="82"/>
  <c r="Q88" i="82"/>
  <c r="Q87" i="82"/>
  <c r="Q102" i="82"/>
  <c r="Q103" i="82"/>
  <c r="Q89" i="82"/>
  <c r="Q90" i="82"/>
  <c r="Q91" i="82"/>
  <c r="Q95" i="82"/>
  <c r="Q92" i="82"/>
  <c r="Q99" i="82"/>
  <c r="Q100" i="82"/>
  <c r="Q101" i="82"/>
  <c r="Q93" i="82"/>
  <c r="Q97" i="82"/>
  <c r="Q94" i="82"/>
  <c r="Q96" i="82"/>
  <c r="Q98" i="82"/>
  <c r="Q112" i="82"/>
  <c r="Q114" i="82"/>
  <c r="Q110" i="82"/>
  <c r="Q108" i="82"/>
  <c r="Q111" i="82"/>
  <c r="Q116" i="82"/>
  <c r="Q119" i="82"/>
  <c r="Q120" i="82"/>
  <c r="Q121" i="82"/>
  <c r="Q122" i="82"/>
  <c r="Q105" i="82"/>
  <c r="Q113" i="82"/>
  <c r="Q115" i="82"/>
  <c r="Q118" i="82"/>
  <c r="Q123" i="82"/>
  <c r="Q124" i="82"/>
  <c r="Q125" i="82"/>
  <c r="Q126" i="82"/>
  <c r="Q127" i="82"/>
  <c r="Q128" i="82"/>
  <c r="Q129" i="82"/>
  <c r="Q130" i="82"/>
  <c r="Q131" i="82"/>
  <c r="Q107" i="82"/>
  <c r="Q106" i="82"/>
  <c r="Q109" i="82"/>
  <c r="Q117" i="82"/>
  <c r="Q132" i="82"/>
  <c r="Q133" i="82"/>
  <c r="Q134" i="82"/>
  <c r="Q135" i="82"/>
  <c r="Q136" i="82"/>
  <c r="Q137" i="82"/>
  <c r="Q138" i="82"/>
  <c r="Q139" i="82"/>
  <c r="Q140" i="82"/>
  <c r="Q141" i="82"/>
  <c r="Q104" i="82"/>
  <c r="Q144" i="82"/>
  <c r="Q148" i="82"/>
  <c r="Q149" i="82"/>
  <c r="Q150" i="82"/>
  <c r="Q151" i="82"/>
  <c r="Q152" i="82"/>
  <c r="Q153" i="82"/>
  <c r="Q154" i="82"/>
  <c r="Q155" i="82"/>
  <c r="Q156" i="82"/>
  <c r="Q157" i="82"/>
  <c r="Q158" i="82"/>
  <c r="Q159" i="82"/>
  <c r="Q160" i="82"/>
  <c r="Q145" i="82"/>
  <c r="Q146" i="82"/>
  <c r="Q161" i="82"/>
  <c r="Q162" i="82"/>
  <c r="Q163" i="82"/>
  <c r="Q142" i="82"/>
  <c r="Q143" i="82"/>
  <c r="Q147" i="82"/>
  <c r="Q170" i="82"/>
  <c r="Q171" i="82"/>
  <c r="Q172" i="82"/>
  <c r="Q173" i="82"/>
  <c r="Q174" i="82"/>
  <c r="Q175" i="82"/>
  <c r="Q176" i="82"/>
  <c r="Q177" i="82"/>
  <c r="Q178" i="82"/>
  <c r="Q179" i="82"/>
  <c r="Q180" i="82"/>
  <c r="Q181" i="82"/>
  <c r="Q182" i="82"/>
  <c r="Q183" i="82"/>
  <c r="Q185" i="82"/>
  <c r="Q186" i="82"/>
  <c r="Q169" i="82"/>
  <c r="Q3" i="82"/>
  <c r="Q165" i="82"/>
  <c r="Q167" i="82"/>
  <c r="Q164" i="82"/>
  <c r="Q189" i="82"/>
  <c r="Q190" i="82"/>
  <c r="Q191" i="82"/>
  <c r="Q192" i="82"/>
  <c r="Q193" i="82"/>
  <c r="Q166" i="82"/>
  <c r="Q168" i="82"/>
  <c r="Q188" i="82"/>
  <c r="Q184" i="82"/>
  <c r="Q187"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O192" i="82"/>
  <c r="BO188" i="82"/>
  <c r="BO184" i="82"/>
  <c r="BO180" i="82"/>
  <c r="BO176" i="82"/>
  <c r="BO172" i="82"/>
  <c r="BO168" i="82"/>
  <c r="BO164" i="82"/>
  <c r="BO160" i="82"/>
  <c r="BO156" i="82"/>
  <c r="BO152" i="82"/>
  <c r="BO148" i="82"/>
  <c r="BO144" i="82"/>
  <c r="BO140" i="82"/>
  <c r="BO136" i="82"/>
  <c r="BO132" i="82"/>
  <c r="BO128" i="82"/>
  <c r="BO124" i="82"/>
  <c r="BO120" i="82"/>
  <c r="BO116" i="82"/>
  <c r="BO112" i="82"/>
  <c r="BO108" i="82"/>
  <c r="BO104" i="82"/>
  <c r="BO100" i="82"/>
  <c r="BO96" i="82"/>
  <c r="BO92" i="82"/>
  <c r="BO88" i="82"/>
  <c r="BO84" i="82"/>
  <c r="BO80" i="82"/>
  <c r="BO76" i="82"/>
  <c r="BO72" i="82"/>
  <c r="BO68" i="82"/>
  <c r="BO64" i="82"/>
  <c r="BO60" i="82"/>
  <c r="BO56" i="82"/>
  <c r="BO52" i="82"/>
  <c r="BO48" i="82"/>
  <c r="BO44" i="82"/>
  <c r="BO40" i="82"/>
  <c r="BO36" i="82"/>
  <c r="BO32" i="82"/>
  <c r="BO28" i="82"/>
  <c r="BO24" i="82"/>
  <c r="BO20" i="82"/>
  <c r="BO16" i="82"/>
  <c r="BO12" i="82"/>
  <c r="BO8" i="82"/>
  <c r="BO4" i="82"/>
  <c r="BS4" i="82"/>
  <c r="BS6" i="82"/>
  <c r="BS12" i="82"/>
  <c r="BS14" i="82"/>
  <c r="BS15" i="82"/>
  <c r="BS16" i="82"/>
  <c r="BS17" i="82"/>
  <c r="BS18" i="82"/>
  <c r="BS19" i="82"/>
  <c r="BS20" i="82"/>
  <c r="BS11" i="82"/>
  <c r="BS8" i="82"/>
  <c r="BS5" i="82"/>
  <c r="BS7" i="82"/>
  <c r="BS9" i="82"/>
  <c r="BS10" i="82"/>
  <c r="BS13" i="82"/>
  <c r="BS21" i="82"/>
  <c r="BS22" i="82"/>
  <c r="BS23" i="82"/>
  <c r="BS24" i="82"/>
  <c r="BS25" i="82"/>
  <c r="BS26" i="82"/>
  <c r="BS27" i="82"/>
  <c r="BS28" i="82"/>
  <c r="BS29" i="82"/>
  <c r="BS30" i="82"/>
  <c r="BS31" i="82"/>
  <c r="BS32" i="82"/>
  <c r="BS35" i="82"/>
  <c r="BS34" i="82"/>
  <c r="BS33" i="82"/>
  <c r="BS36" i="82"/>
  <c r="BS37" i="82"/>
  <c r="BS38" i="82"/>
  <c r="BS39" i="82"/>
  <c r="BS45" i="82"/>
  <c r="BS46" i="82"/>
  <c r="BS47" i="82"/>
  <c r="BS48" i="82"/>
  <c r="BS49" i="82"/>
  <c r="BS50" i="82"/>
  <c r="BS51" i="82"/>
  <c r="BS52" i="82"/>
  <c r="BS53" i="82"/>
  <c r="BS54" i="82"/>
  <c r="BS42" i="82"/>
  <c r="BS43" i="82"/>
  <c r="BS41" i="82"/>
  <c r="BS40" i="82"/>
  <c r="BS55" i="82"/>
  <c r="BS57" i="82"/>
  <c r="BS58" i="82"/>
  <c r="BS59" i="82"/>
  <c r="BS60" i="82"/>
  <c r="BS61" i="82"/>
  <c r="BS62" i="82"/>
  <c r="BS63" i="82"/>
  <c r="BS64" i="82"/>
  <c r="BS65" i="82"/>
  <c r="BS66" i="82"/>
  <c r="BS67" i="82"/>
  <c r="BS68" i="82"/>
  <c r="BS69" i="82"/>
  <c r="BS70" i="82"/>
  <c r="BS71" i="82"/>
  <c r="BS72" i="82"/>
  <c r="BS44" i="82"/>
  <c r="BS73" i="82"/>
  <c r="BS74" i="82"/>
  <c r="BS75" i="82"/>
  <c r="BS76" i="82"/>
  <c r="BS77" i="82"/>
  <c r="BS78" i="82"/>
  <c r="BS79" i="82"/>
  <c r="BS80" i="82"/>
  <c r="BS83" i="82"/>
  <c r="BS88" i="82"/>
  <c r="BS89" i="82"/>
  <c r="BS90" i="82"/>
  <c r="BS91" i="82"/>
  <c r="BS85" i="82"/>
  <c r="BS87" i="82"/>
  <c r="BS92" i="82"/>
  <c r="BS93" i="82"/>
  <c r="BS94" i="82"/>
  <c r="BS95" i="82"/>
  <c r="BS96" i="82"/>
  <c r="BS97" i="82"/>
  <c r="BS99" i="82"/>
  <c r="BS84" i="82"/>
  <c r="BS100" i="82"/>
  <c r="BS81" i="82"/>
  <c r="BS86" i="82"/>
  <c r="BS102" i="82"/>
  <c r="BS104" i="82"/>
  <c r="BS105" i="82"/>
  <c r="BS106" i="82"/>
  <c r="BS107" i="82"/>
  <c r="BS108" i="82"/>
  <c r="BS109" i="82"/>
  <c r="BS110" i="82"/>
  <c r="BS111" i="82"/>
  <c r="BS112" i="82"/>
  <c r="BS113" i="82"/>
  <c r="BS115" i="82"/>
  <c r="BS116" i="82"/>
  <c r="BS117" i="82"/>
  <c r="BS103" i="82"/>
  <c r="BS122" i="82"/>
  <c r="BS123" i="82"/>
  <c r="BS124" i="82"/>
  <c r="BS125" i="82"/>
  <c r="BS126" i="82"/>
  <c r="BS127" i="82"/>
  <c r="BS128" i="82"/>
  <c r="BS129" i="82"/>
  <c r="BS130" i="82"/>
  <c r="BS82" i="82"/>
  <c r="BS119" i="82"/>
  <c r="BS131" i="82"/>
  <c r="BS132" i="82"/>
  <c r="BS133" i="82"/>
  <c r="BS135" i="82"/>
  <c r="BS137" i="82"/>
  <c r="BS138" i="82"/>
  <c r="BS140" i="82"/>
  <c r="BS120" i="82"/>
  <c r="BS118" i="82"/>
  <c r="BS142" i="82"/>
  <c r="BS143" i="82"/>
  <c r="BS145" i="82"/>
  <c r="BS144" i="82"/>
  <c r="BS146" i="82"/>
  <c r="BS149" i="82"/>
  <c r="BS150" i="82"/>
  <c r="BS151" i="82"/>
  <c r="BS152" i="82"/>
  <c r="BS153" i="82"/>
  <c r="BS154" i="82"/>
  <c r="BS155" i="82"/>
  <c r="BS141" i="82"/>
  <c r="BS156" i="82"/>
  <c r="BS157" i="82"/>
  <c r="BS158" i="82"/>
  <c r="BS159" i="82"/>
  <c r="BS160" i="82"/>
  <c r="BS163" i="82"/>
  <c r="BS164" i="82"/>
  <c r="BS165" i="82"/>
  <c r="BS166" i="82"/>
  <c r="BS167" i="82"/>
  <c r="BS168" i="82"/>
  <c r="BS169" i="82"/>
  <c r="BS170" i="82"/>
  <c r="BS171" i="82"/>
  <c r="BS172" i="82"/>
  <c r="BS173" i="82"/>
  <c r="BS174" i="82"/>
  <c r="BS175" i="82"/>
  <c r="BS176" i="82"/>
  <c r="BS177" i="82"/>
  <c r="BS178" i="82"/>
  <c r="BS179" i="82"/>
  <c r="BS180" i="82"/>
  <c r="BS181" i="82"/>
  <c r="BS182" i="82"/>
  <c r="BS183" i="82"/>
  <c r="BS161" i="82"/>
  <c r="BS187" i="82"/>
  <c r="BS188" i="82"/>
  <c r="BS190" i="82"/>
  <c r="BS191" i="82"/>
  <c r="BS192" i="82"/>
  <c r="BS193" i="82"/>
  <c r="BS3" i="82"/>
  <c r="BS186" i="82"/>
  <c r="BS184" i="82"/>
  <c r="BS185" i="82"/>
  <c r="AE6" i="82"/>
  <c r="AE8" i="82"/>
  <c r="AE9" i="82"/>
  <c r="AE15" i="82"/>
  <c r="AE17" i="82"/>
  <c r="AE19" i="82"/>
  <c r="AE20" i="82"/>
  <c r="AE22" i="82"/>
  <c r="AE23" i="82"/>
  <c r="AE28" i="82"/>
  <c r="AE29" i="82"/>
  <c r="AE31" i="82"/>
  <c r="AE32" i="82"/>
  <c r="AE33" i="82"/>
  <c r="AE34" i="82"/>
  <c r="AE35" i="82"/>
  <c r="AE25" i="82"/>
  <c r="AE36" i="82"/>
  <c r="AE37" i="82"/>
  <c r="AE38" i="82"/>
  <c r="AE39"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2" i="82"/>
  <c r="AE153" i="82"/>
  <c r="AE155" i="82"/>
  <c r="AE158" i="82"/>
  <c r="AE165" i="82"/>
  <c r="AE166" i="82"/>
  <c r="AE167" i="82"/>
  <c r="AE169" i="82"/>
  <c r="AE160" i="82"/>
  <c r="AE170" i="82"/>
  <c r="AE171" i="82"/>
  <c r="AE172" i="82"/>
  <c r="AE173" i="82"/>
  <c r="AE174" i="82"/>
  <c r="AE176" i="82"/>
  <c r="AE177" i="82"/>
  <c r="AE178" i="82"/>
  <c r="AE163" i="82"/>
  <c r="AE182" i="82"/>
  <c r="AE187" i="82"/>
  <c r="AE3" i="82"/>
  <c r="AE181" i="82"/>
  <c r="AE189" i="82"/>
  <c r="AE190" i="82"/>
  <c r="AE191" i="82"/>
  <c r="AE192" i="82"/>
  <c r="AE193" i="82"/>
  <c r="BT4" i="82"/>
  <c r="BT5" i="82"/>
  <c r="BT6" i="82"/>
  <c r="BT7" i="82"/>
  <c r="BT8" i="82"/>
  <c r="BT9" i="82"/>
  <c r="BT10" i="82"/>
  <c r="BT11" i="82"/>
  <c r="BT12" i="82"/>
  <c r="BT13" i="82"/>
  <c r="BT14" i="82"/>
  <c r="BT15" i="82"/>
  <c r="BT16" i="82"/>
  <c r="BT19" i="82"/>
  <c r="BT17" i="82"/>
  <c r="BT18" i="82"/>
  <c r="BT21" i="82"/>
  <c r="BT22" i="82"/>
  <c r="BT23" i="82"/>
  <c r="BT24" i="82"/>
  <c r="BT25" i="82"/>
  <c r="BT28" i="82"/>
  <c r="BT29" i="82"/>
  <c r="BT30" i="82"/>
  <c r="BT31" i="82"/>
  <c r="BT34" i="82"/>
  <c r="BT27" i="82"/>
  <c r="BT35" i="82"/>
  <c r="BT26" i="82"/>
  <c r="BT20" i="82"/>
  <c r="BT33" i="82"/>
  <c r="BT40" i="82"/>
  <c r="BT44" i="82"/>
  <c r="BT32" i="82"/>
  <c r="BT39" i="82"/>
  <c r="BT45" i="82"/>
  <c r="BT46" i="82"/>
  <c r="BT47" i="82"/>
  <c r="BT48" i="82"/>
  <c r="BT49" i="82"/>
  <c r="BT50" i="82"/>
  <c r="BT42" i="82"/>
  <c r="BT43" i="82"/>
  <c r="BT37" i="82"/>
  <c r="BT41" i="82"/>
  <c r="BT36" i="82"/>
  <c r="BT52" i="82"/>
  <c r="BT55" i="82"/>
  <c r="BT54" i="82"/>
  <c r="BT56" i="82"/>
  <c r="BT57" i="82"/>
  <c r="BT58" i="82"/>
  <c r="BT59" i="82"/>
  <c r="BT60" i="82"/>
  <c r="BT61" i="82"/>
  <c r="BT53" i="82"/>
  <c r="BT62" i="82"/>
  <c r="BT63" i="82"/>
  <c r="BT64" i="82"/>
  <c r="BT65" i="82"/>
  <c r="BT66" i="82"/>
  <c r="BT67" i="82"/>
  <c r="BT68" i="82"/>
  <c r="BT69" i="82"/>
  <c r="BT70" i="82"/>
  <c r="BT71" i="82"/>
  <c r="BT38" i="82"/>
  <c r="BT73" i="82"/>
  <c r="BT74" i="82"/>
  <c r="BT75" i="82"/>
  <c r="BT76" i="82"/>
  <c r="BT77" i="82"/>
  <c r="BT78" i="82"/>
  <c r="BT79" i="82"/>
  <c r="BT80" i="82"/>
  <c r="BT81" i="82"/>
  <c r="BT82" i="82"/>
  <c r="BT83" i="82"/>
  <c r="BT84" i="82"/>
  <c r="BT85" i="82"/>
  <c r="BT86" i="82"/>
  <c r="BT87" i="82"/>
  <c r="BT72" i="82"/>
  <c r="BT51" i="82"/>
  <c r="BT88" i="82"/>
  <c r="BT89" i="82"/>
  <c r="BT90" i="82"/>
  <c r="BT91" i="82"/>
  <c r="BT92" i="82"/>
  <c r="BT93" i="82"/>
  <c r="BT94" i="82"/>
  <c r="BT95" i="82"/>
  <c r="BT96" i="82"/>
  <c r="BT97" i="82"/>
  <c r="BT98" i="82"/>
  <c r="BT99" i="82"/>
  <c r="BT102" i="82"/>
  <c r="BT104" i="82"/>
  <c r="BT105" i="82"/>
  <c r="BT106" i="82"/>
  <c r="BT107" i="82"/>
  <c r="BT108" i="82"/>
  <c r="BT109" i="82"/>
  <c r="BT110" i="82"/>
  <c r="BT111" i="82"/>
  <c r="BT112" i="82"/>
  <c r="BT103" i="82"/>
  <c r="BT114" i="82"/>
  <c r="BT118" i="82"/>
  <c r="BT119" i="82"/>
  <c r="BT120" i="82"/>
  <c r="BT121" i="82"/>
  <c r="BT122" i="82"/>
  <c r="BT123" i="82"/>
  <c r="BT124" i="82"/>
  <c r="BT125" i="82"/>
  <c r="BT126" i="82"/>
  <c r="BT127" i="82"/>
  <c r="BT128" i="82"/>
  <c r="BT129" i="82"/>
  <c r="BT130" i="82"/>
  <c r="BT113" i="82"/>
  <c r="BT117" i="82"/>
  <c r="BT100" i="82"/>
  <c r="BT131" i="82"/>
  <c r="BT132" i="82"/>
  <c r="BT133" i="82"/>
  <c r="BT134" i="82"/>
  <c r="BT135" i="82"/>
  <c r="BT136" i="82"/>
  <c r="BT137" i="82"/>
  <c r="BT138" i="82"/>
  <c r="BT139" i="82"/>
  <c r="BT140" i="82"/>
  <c r="BT141" i="82"/>
  <c r="BT142" i="82"/>
  <c r="BT143" i="82"/>
  <c r="BT144" i="82"/>
  <c r="BT145" i="82"/>
  <c r="BT146" i="82"/>
  <c r="BT115" i="82"/>
  <c r="BT116" i="82"/>
  <c r="BT161" i="82"/>
  <c r="BT162" i="82"/>
  <c r="BT147" i="82"/>
  <c r="BT148" i="82"/>
  <c r="BT149" i="82"/>
  <c r="BT150" i="82"/>
  <c r="BT151" i="82"/>
  <c r="BT152" i="82"/>
  <c r="BT153" i="82"/>
  <c r="BT154" i="82"/>
  <c r="BT155" i="82"/>
  <c r="BT156" i="82"/>
  <c r="BT157" i="82"/>
  <c r="BT158" i="82"/>
  <c r="BT159" i="82"/>
  <c r="BT160" i="82"/>
  <c r="BT163" i="82"/>
  <c r="BT164" i="82"/>
  <c r="BT165" i="82"/>
  <c r="BT166" i="82"/>
  <c r="BT167" i="82"/>
  <c r="BT168" i="82"/>
  <c r="BT169" i="82"/>
  <c r="BT170" i="82"/>
  <c r="BT171" i="82"/>
  <c r="BT172" i="82"/>
  <c r="BT173" i="82"/>
  <c r="BT174" i="82"/>
  <c r="BT175" i="82"/>
  <c r="BT176" i="82"/>
  <c r="BT177" i="82"/>
  <c r="BT178" i="82"/>
  <c r="BT179" i="82"/>
  <c r="BT180" i="82"/>
  <c r="BT181" i="82"/>
  <c r="BT182" i="82"/>
  <c r="BT187" i="82"/>
  <c r="BT188" i="82"/>
  <c r="BT189" i="82"/>
  <c r="BT190" i="82"/>
  <c r="BT191" i="82"/>
  <c r="BT192" i="82"/>
  <c r="BT193" i="82"/>
  <c r="BT3" i="82"/>
  <c r="BT186" i="82"/>
  <c r="BT184" i="82"/>
  <c r="BT185" i="82"/>
  <c r="BT183" i="82"/>
  <c r="BL4" i="82"/>
  <c r="BL5" i="82"/>
  <c r="BL6" i="82"/>
  <c r="BL7" i="82"/>
  <c r="BL8" i="82"/>
  <c r="BL9" i="82"/>
  <c r="BL10" i="82"/>
  <c r="BL13" i="82"/>
  <c r="BL14" i="82"/>
  <c r="BL15" i="82"/>
  <c r="BL16" i="82"/>
  <c r="BL17" i="82"/>
  <c r="BL18" i="82"/>
  <c r="BL19" i="82"/>
  <c r="BL20" i="82"/>
  <c r="BL12" i="82"/>
  <c r="BL11" i="82"/>
  <c r="BL21" i="82"/>
  <c r="BL22" i="82"/>
  <c r="BL23" i="82"/>
  <c r="BL25" i="82"/>
  <c r="BL27" i="82"/>
  <c r="BL26" i="82"/>
  <c r="BL28" i="82"/>
  <c r="BL29" i="82"/>
  <c r="BL30" i="82"/>
  <c r="BL31" i="82"/>
  <c r="BL32" i="82"/>
  <c r="BL33" i="82"/>
  <c r="BL34" i="82"/>
  <c r="BL24" i="82"/>
  <c r="BL35" i="82"/>
  <c r="BL36" i="82"/>
  <c r="BL37" i="82"/>
  <c r="BL38" i="82"/>
  <c r="BL39" i="82"/>
  <c r="BL40" i="82"/>
  <c r="BL41" i="82"/>
  <c r="BL42" i="82"/>
  <c r="BL43" i="82"/>
  <c r="BL44" i="82"/>
  <c r="BL45" i="82"/>
  <c r="BL46" i="82"/>
  <c r="BL47" i="82"/>
  <c r="BL48" i="82"/>
  <c r="BL49" i="82"/>
  <c r="BL50" i="82"/>
  <c r="BL51" i="82"/>
  <c r="BL52" i="82"/>
  <c r="BL53" i="82"/>
  <c r="BL54" i="82"/>
  <c r="BL55" i="82"/>
  <c r="BL56" i="82"/>
  <c r="BL58" i="82"/>
  <c r="BL60" i="82"/>
  <c r="BL61" i="82"/>
  <c r="BL62" i="82"/>
  <c r="BL63" i="82"/>
  <c r="BL64" i="82"/>
  <c r="BL65" i="82"/>
  <c r="BL66" i="82"/>
  <c r="BL67" i="82"/>
  <c r="BL68" i="82"/>
  <c r="BL69" i="82"/>
  <c r="BL70" i="82"/>
  <c r="BL71" i="82"/>
  <c r="BL72" i="82"/>
  <c r="BL59" i="82"/>
  <c r="BL57" i="82"/>
  <c r="BL73" i="82"/>
  <c r="BL74" i="82"/>
  <c r="BL75" i="82"/>
  <c r="BL76" i="82"/>
  <c r="BL77" i="82"/>
  <c r="BL78" i="82"/>
  <c r="BL79" i="82"/>
  <c r="BL80" i="82"/>
  <c r="BL86" i="82"/>
  <c r="BL84" i="82"/>
  <c r="BL81" i="82"/>
  <c r="BL88" i="82"/>
  <c r="BL89" i="82"/>
  <c r="BL90" i="82"/>
  <c r="BL82" i="82"/>
  <c r="BL91" i="82"/>
  <c r="BL92" i="82"/>
  <c r="BL93" i="82"/>
  <c r="BL94" i="82"/>
  <c r="BL95" i="82"/>
  <c r="BL83" i="82"/>
  <c r="BL100" i="82"/>
  <c r="BL96" i="82"/>
  <c r="BL97" i="82"/>
  <c r="BL104" i="82"/>
  <c r="BL105" i="82"/>
  <c r="BL106" i="82"/>
  <c r="BL107" i="82"/>
  <c r="BL108" i="82"/>
  <c r="BL109" i="82"/>
  <c r="BL110" i="82"/>
  <c r="BL111" i="82"/>
  <c r="BL112" i="82"/>
  <c r="BL113" i="82"/>
  <c r="BL114" i="82"/>
  <c r="BL115" i="82"/>
  <c r="BL99" i="82"/>
  <c r="BL98" i="82"/>
  <c r="BL117" i="82"/>
  <c r="BL87" i="82"/>
  <c r="BL118" i="82"/>
  <c r="BL119" i="82"/>
  <c r="BL120" i="82"/>
  <c r="BL121" i="82"/>
  <c r="BL85" i="82"/>
  <c r="BL116" i="82"/>
  <c r="BL122" i="82"/>
  <c r="BL123" i="82"/>
  <c r="BL124" i="82"/>
  <c r="BL125" i="82"/>
  <c r="BL126" i="82"/>
  <c r="BL127" i="82"/>
  <c r="BL128" i="82"/>
  <c r="BL129" i="82"/>
  <c r="BL101" i="82"/>
  <c r="BL103" i="82"/>
  <c r="BL102" i="82"/>
  <c r="BL130" i="82"/>
  <c r="BL131" i="82"/>
  <c r="BL132" i="82"/>
  <c r="BL133" i="82"/>
  <c r="BL134" i="82"/>
  <c r="BL135" i="82"/>
  <c r="BL136" i="82"/>
  <c r="BL137" i="82"/>
  <c r="BL138" i="82"/>
  <c r="BL139" i="82"/>
  <c r="BL140" i="82"/>
  <c r="BL141" i="82"/>
  <c r="BL142" i="82"/>
  <c r="BL143" i="82"/>
  <c r="BL144" i="82"/>
  <c r="BL145" i="82"/>
  <c r="BL146" i="82"/>
  <c r="BL160" i="82"/>
  <c r="BL161" i="82"/>
  <c r="BL162" i="82"/>
  <c r="BL147" i="82"/>
  <c r="BL148" i="82"/>
  <c r="BL149" i="82"/>
  <c r="BL150" i="82"/>
  <c r="BL151" i="82"/>
  <c r="BL152" i="82"/>
  <c r="BL153" i="82"/>
  <c r="BL154" i="82"/>
  <c r="BL155" i="82"/>
  <c r="BL157" i="82"/>
  <c r="BL158" i="82"/>
  <c r="BL156" i="82"/>
  <c r="BL163" i="82"/>
  <c r="BL164" i="82"/>
  <c r="BL165" i="82"/>
  <c r="BL166" i="82"/>
  <c r="BL167" i="82"/>
  <c r="BL168" i="82"/>
  <c r="BL169" i="82"/>
  <c r="BL170" i="82"/>
  <c r="BL171" i="82"/>
  <c r="BL172" i="82"/>
  <c r="BL173" i="82"/>
  <c r="BL174" i="82"/>
  <c r="BL175" i="82"/>
  <c r="BL176" i="82"/>
  <c r="BL177" i="82"/>
  <c r="BL178" i="82"/>
  <c r="BL179" i="82"/>
  <c r="BL180" i="82"/>
  <c r="BL181" i="82"/>
  <c r="BL185" i="82"/>
  <c r="BL183" i="82"/>
  <c r="BL3" i="82"/>
  <c r="BL192" i="82"/>
  <c r="BL193" i="82"/>
  <c r="BL186" i="82"/>
  <c r="BL188" i="82"/>
  <c r="BL189" i="82"/>
  <c r="BL190" i="82"/>
  <c r="BL191" i="82"/>
  <c r="BL159" i="82"/>
  <c r="BL182" i="82"/>
  <c r="BL187" i="82"/>
  <c r="BL184" i="82"/>
  <c r="BD12" i="82"/>
  <c r="BD15" i="82"/>
  <c r="BD23" i="82"/>
  <c r="BD29" i="82"/>
  <c r="BD28" i="82"/>
  <c r="BD74" i="82"/>
  <c r="BD100" i="82"/>
  <c r="BD3" i="82"/>
  <c r="BD191" i="82"/>
  <c r="AV4" i="82"/>
  <c r="AV5" i="82"/>
  <c r="AV6" i="82"/>
  <c r="AV8" i="82"/>
  <c r="AV9" i="82"/>
  <c r="AV10" i="82"/>
  <c r="AV13" i="82"/>
  <c r="AV11" i="82"/>
  <c r="AV14" i="82"/>
  <c r="AV15" i="82"/>
  <c r="AV16" i="82"/>
  <c r="AV17" i="82"/>
  <c r="AV19" i="82"/>
  <c r="AV20" i="82"/>
  <c r="AV22" i="82"/>
  <c r="AV12" i="82"/>
  <c r="AV25" i="82"/>
  <c r="AV27" i="82"/>
  <c r="AV29" i="82"/>
  <c r="AV30" i="82"/>
  <c r="AV31" i="82"/>
  <c r="AV32" i="82"/>
  <c r="AV34" i="82"/>
  <c r="AV24" i="82"/>
  <c r="AV28" i="82"/>
  <c r="AV35" i="82"/>
  <c r="AV36" i="82"/>
  <c r="AV39" i="82"/>
  <c r="AV40" i="82"/>
  <c r="AV41" i="82"/>
  <c r="AV42" i="82"/>
  <c r="AV43" i="82"/>
  <c r="AV45" i="82"/>
  <c r="AV46" i="82"/>
  <c r="AV47" i="82"/>
  <c r="AV48" i="82"/>
  <c r="AV49" i="82"/>
  <c r="AV51" i="82"/>
  <c r="AV52" i="82"/>
  <c r="AV53" i="82"/>
  <c r="AV54" i="82"/>
  <c r="AV55" i="82"/>
  <c r="AV56" i="82"/>
  <c r="AV57" i="82"/>
  <c r="AV58" i="82"/>
  <c r="AV63" i="82"/>
  <c r="AV64" i="82"/>
  <c r="AV65" i="82"/>
  <c r="AV67" i="82"/>
  <c r="AV68" i="82"/>
  <c r="AV70" i="82"/>
  <c r="AV71" i="82"/>
  <c r="AV72" i="82"/>
  <c r="AV62" i="82"/>
  <c r="AV59" i="82"/>
  <c r="AV73" i="82"/>
  <c r="AV74" i="82"/>
  <c r="AV75" i="82"/>
  <c r="AV76" i="82"/>
  <c r="AV78" i="82"/>
  <c r="AV79" i="82"/>
  <c r="AV80" i="82"/>
  <c r="AV84" i="82"/>
  <c r="AV85" i="82"/>
  <c r="AV89" i="82"/>
  <c r="AV86" i="82"/>
  <c r="AV93" i="82"/>
  <c r="AV94" i="82"/>
  <c r="AV88" i="82"/>
  <c r="AV98" i="82"/>
  <c r="AV103" i="82"/>
  <c r="AV97" i="82"/>
  <c r="AV102" i="82"/>
  <c r="AV104" i="82"/>
  <c r="AV105" i="82"/>
  <c r="AV106" i="82"/>
  <c r="AV108" i="82"/>
  <c r="AV111" i="82"/>
  <c r="AV113" i="82"/>
  <c r="AV115" i="82"/>
  <c r="AV116" i="82"/>
  <c r="AV99" i="82"/>
  <c r="AV118" i="82"/>
  <c r="AV119" i="82"/>
  <c r="AV120" i="82"/>
  <c r="AV121" i="82"/>
  <c r="AV123" i="82"/>
  <c r="AV124" i="82"/>
  <c r="AV126" i="82"/>
  <c r="AV127" i="82"/>
  <c r="AV129" i="82"/>
  <c r="AV117" i="82"/>
  <c r="AV132" i="82"/>
  <c r="AV135" i="82"/>
  <c r="AV136" i="82"/>
  <c r="AV137" i="82"/>
  <c r="AV138" i="82"/>
  <c r="AV139" i="82"/>
  <c r="AV141" i="82"/>
  <c r="AV142" i="82"/>
  <c r="AV143" i="82"/>
  <c r="AV144" i="82"/>
  <c r="AV145" i="82"/>
  <c r="AV160" i="82"/>
  <c r="AV161" i="82"/>
  <c r="AV162" i="82"/>
  <c r="AV152" i="82"/>
  <c r="AV153" i="82"/>
  <c r="AV155" i="82"/>
  <c r="AV163" i="82"/>
  <c r="AV164" i="82"/>
  <c r="AV165" i="82"/>
  <c r="AV166" i="82"/>
  <c r="AV170" i="82"/>
  <c r="AV171" i="82"/>
  <c r="AV174" i="82"/>
  <c r="AV176" i="82"/>
  <c r="AV177" i="82"/>
  <c r="AV156" i="82"/>
  <c r="AV157" i="82"/>
  <c r="AV181" i="82"/>
  <c r="AV193" i="82"/>
  <c r="AV158" i="82"/>
  <c r="AV187" i="82"/>
  <c r="AV192" i="82"/>
  <c r="AV186" i="82"/>
  <c r="AV182" i="82"/>
  <c r="AN4" i="82"/>
  <c r="AN5" i="82"/>
  <c r="AN6" i="82"/>
  <c r="AN7" i="82"/>
  <c r="AN8" i="82"/>
  <c r="AN9" i="82"/>
  <c r="AN10" i="82"/>
  <c r="AN11" i="82"/>
  <c r="AN12" i="82"/>
  <c r="AN13" i="82"/>
  <c r="AN14" i="82"/>
  <c r="AN15" i="82"/>
  <c r="AN16" i="82"/>
  <c r="AN17" i="82"/>
  <c r="AN18" i="82"/>
  <c r="AN19" i="82"/>
  <c r="AN20" i="82"/>
  <c r="AN27" i="82"/>
  <c r="AN28" i="82"/>
  <c r="AN25" i="82"/>
  <c r="AN23" i="82"/>
  <c r="AN29" i="82"/>
  <c r="AN30" i="82"/>
  <c r="AN31" i="82"/>
  <c r="AN32" i="82"/>
  <c r="AN33" i="82"/>
  <c r="AN34" i="82"/>
  <c r="AN21" i="82"/>
  <c r="AN24" i="82"/>
  <c r="AN26" i="82"/>
  <c r="AN36" i="82"/>
  <c r="AN37" i="82"/>
  <c r="AN38" i="82"/>
  <c r="AN39" i="82"/>
  <c r="AN40" i="82"/>
  <c r="AN41" i="82"/>
  <c r="AN42" i="82"/>
  <c r="AN35" i="82"/>
  <c r="AN22" i="82"/>
  <c r="AN43" i="82"/>
  <c r="AN44" i="82"/>
  <c r="AN45" i="82"/>
  <c r="AN46" i="82"/>
  <c r="AN47" i="82"/>
  <c r="AN48" i="82"/>
  <c r="AN49" i="82"/>
  <c r="AN50" i="82"/>
  <c r="AN51" i="82"/>
  <c r="AN52" i="82"/>
  <c r="AN53" i="82"/>
  <c r="AN54" i="82"/>
  <c r="AN55" i="82"/>
  <c r="AN56" i="82"/>
  <c r="AN60" i="82"/>
  <c r="AN57" i="82"/>
  <c r="AN59" i="82"/>
  <c r="AN63" i="82"/>
  <c r="AN64" i="82"/>
  <c r="AN65" i="82"/>
  <c r="AN66" i="82"/>
  <c r="AN67" i="82"/>
  <c r="AN68" i="82"/>
  <c r="AN69" i="82"/>
  <c r="AN70" i="82"/>
  <c r="AN71" i="82"/>
  <c r="AN58" i="82"/>
  <c r="AN73" i="82"/>
  <c r="AN74" i="82"/>
  <c r="AN75" i="82"/>
  <c r="AN76" i="82"/>
  <c r="AN77" i="82"/>
  <c r="AN78" i="82"/>
  <c r="AN79" i="82"/>
  <c r="AN80" i="82"/>
  <c r="AN81" i="82"/>
  <c r="AN82" i="82"/>
  <c r="AN83" i="82"/>
  <c r="AN84" i="82"/>
  <c r="AN85" i="82"/>
  <c r="AN86" i="82"/>
  <c r="AN87" i="82"/>
  <c r="AN61" i="82"/>
  <c r="AN72" i="82"/>
  <c r="AN88" i="82"/>
  <c r="AN89" i="82"/>
  <c r="AN90" i="82"/>
  <c r="AN91" i="82"/>
  <c r="AN62" i="82"/>
  <c r="AN92" i="82"/>
  <c r="AN93" i="82"/>
  <c r="AN94" i="82"/>
  <c r="AN95" i="82"/>
  <c r="AN96" i="82"/>
  <c r="AN97" i="82"/>
  <c r="AN98" i="82"/>
  <c r="AN99" i="82"/>
  <c r="AN100" i="82"/>
  <c r="AN102" i="82"/>
  <c r="AN101" i="82"/>
  <c r="AN103" i="82"/>
  <c r="AN104" i="82"/>
  <c r="AN105" i="82"/>
  <c r="AN106" i="82"/>
  <c r="AN107" i="82"/>
  <c r="AN108" i="82"/>
  <c r="AN109" i="82"/>
  <c r="AN110" i="82"/>
  <c r="AN113" i="82"/>
  <c r="AN114" i="82"/>
  <c r="AN116" i="82"/>
  <c r="AN118" i="82"/>
  <c r="AN119" i="82"/>
  <c r="AN120" i="82"/>
  <c r="AN121" i="82"/>
  <c r="AN122" i="82"/>
  <c r="AN112" i="82"/>
  <c r="AN115" i="82"/>
  <c r="AN123" i="82"/>
  <c r="AN124" i="82"/>
  <c r="AN125" i="82"/>
  <c r="AN126" i="82"/>
  <c r="AN127" i="82"/>
  <c r="AN128" i="82"/>
  <c r="AN129" i="82"/>
  <c r="AN130" i="82"/>
  <c r="AN131" i="82"/>
  <c r="AN111" i="82"/>
  <c r="AN132" i="82"/>
  <c r="AN133" i="82"/>
  <c r="AN134" i="82"/>
  <c r="AN135" i="82"/>
  <c r="AN136" i="82"/>
  <c r="AN137" i="82"/>
  <c r="AN138" i="82"/>
  <c r="AN139" i="82"/>
  <c r="AN140" i="82"/>
  <c r="AN141" i="82"/>
  <c r="AN142" i="82"/>
  <c r="AN143" i="82"/>
  <c r="AN144" i="82"/>
  <c r="AN145" i="82"/>
  <c r="AN117" i="82"/>
  <c r="AN147" i="82"/>
  <c r="AN157" i="82"/>
  <c r="AN158" i="82"/>
  <c r="AN159" i="82"/>
  <c r="AN160" i="82"/>
  <c r="AN161" i="82"/>
  <c r="AN162" i="82"/>
  <c r="AN146" i="82"/>
  <c r="AN148" i="82"/>
  <c r="AN152" i="82"/>
  <c r="AN154" i="82"/>
  <c r="AN151" i="82"/>
  <c r="AN150" i="82"/>
  <c r="AN153" i="82"/>
  <c r="AN156" i="82"/>
  <c r="AN149" i="82"/>
  <c r="AN163" i="82"/>
  <c r="AN164" i="82"/>
  <c r="AN165" i="82"/>
  <c r="AN166" i="82"/>
  <c r="AN167" i="82"/>
  <c r="AN168" i="82"/>
  <c r="AN169" i="82"/>
  <c r="AN184" i="82"/>
  <c r="AN185" i="82"/>
  <c r="AN186" i="82"/>
  <c r="AN187" i="82"/>
  <c r="AN188" i="82"/>
  <c r="AN172" i="82"/>
  <c r="AN174" i="82"/>
  <c r="AN178" i="82"/>
  <c r="AN3" i="82"/>
  <c r="AN170" i="82"/>
  <c r="AN173" i="82"/>
  <c r="AN177" i="82"/>
  <c r="AN180" i="82"/>
  <c r="AN193" i="82"/>
  <c r="AN182" i="82"/>
  <c r="AN183" i="82"/>
  <c r="AN189" i="82"/>
  <c r="AN190" i="82"/>
  <c r="AN191" i="82"/>
  <c r="AN192" i="82"/>
  <c r="AN171" i="82"/>
  <c r="AN176" i="82"/>
  <c r="AN179" i="82"/>
  <c r="AN155" i="82"/>
  <c r="AN175" i="82"/>
  <c r="AN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09" i="82"/>
  <c r="AF110" i="82"/>
  <c r="AF111" i="82"/>
  <c r="AF117" i="82"/>
  <c r="AF118"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45"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0" i="82"/>
  <c r="AF183" i="82"/>
  <c r="AF182" i="82"/>
  <c r="AF170" i="82"/>
  <c r="AF173" i="82"/>
  <c r="AF177" i="82"/>
  <c r="AF176" i="82"/>
  <c r="AF3" i="82"/>
  <c r="AF171"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8"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W11" i="82"/>
  <c r="BW17" i="82"/>
  <c r="BW25" i="82"/>
  <c r="BW28" i="82"/>
  <c r="BW42" i="82"/>
  <c r="BW45" i="82"/>
  <c r="BW53" i="82"/>
  <c r="BW59" i="82"/>
  <c r="BW67" i="82"/>
  <c r="BW75" i="82"/>
  <c r="BW83" i="82"/>
  <c r="BW94" i="82"/>
  <c r="BW108" i="82"/>
  <c r="BW116" i="82"/>
  <c r="BW127" i="82"/>
  <c r="BW135" i="82"/>
  <c r="BW143" i="82"/>
  <c r="BW151" i="82"/>
  <c r="BW165" i="82"/>
  <c r="BW176" i="82"/>
  <c r="BW187" i="82"/>
  <c r="BW22" i="82"/>
  <c r="BW184" i="82"/>
  <c r="BW5" i="82"/>
  <c r="BW19" i="82"/>
  <c r="BW30" i="82"/>
  <c r="BW36" i="82"/>
  <c r="BW44" i="82"/>
  <c r="BW47" i="82"/>
  <c r="BW61" i="82"/>
  <c r="BW69" i="82"/>
  <c r="BW77" i="82"/>
  <c r="BW85" i="82"/>
  <c r="BW96" i="82"/>
  <c r="BW102" i="82"/>
  <c r="BW110" i="82"/>
  <c r="BW118" i="82"/>
  <c r="BW129" i="82"/>
  <c r="BW137" i="82"/>
  <c r="BW145" i="82"/>
  <c r="BW153" i="82"/>
  <c r="BW156" i="82"/>
  <c r="BW167" i="82"/>
  <c r="BW170" i="82"/>
  <c r="BW178" i="82"/>
  <c r="BW189" i="82"/>
  <c r="BW3" i="82"/>
  <c r="BW33" i="82"/>
  <c r="BW50" i="82"/>
  <c r="BW80" i="82"/>
  <c r="BW113" i="82"/>
  <c r="BW140" i="82"/>
  <c r="BW159" i="82"/>
  <c r="BW181" i="82"/>
  <c r="BW10" i="82"/>
  <c r="BW13" i="82"/>
  <c r="BW16" i="82"/>
  <c r="BW24" i="82"/>
  <c r="BW27" i="82"/>
  <c r="BW41" i="82"/>
  <c r="BW52" i="82"/>
  <c r="BW55" i="82"/>
  <c r="BW58" i="82"/>
  <c r="BW66" i="82"/>
  <c r="BW74" i="82"/>
  <c r="BW82" i="82"/>
  <c r="BW90" i="82"/>
  <c r="BW93" i="82"/>
  <c r="BW107" i="82"/>
  <c r="BW115" i="82"/>
  <c r="BW126" i="82"/>
  <c r="BW142" i="82"/>
  <c r="BW150" i="82"/>
  <c r="BW164" i="82"/>
  <c r="BW175" i="82"/>
  <c r="BW186" i="82"/>
  <c r="BW56" i="82"/>
  <c r="BW88" i="82"/>
  <c r="BW105" i="82"/>
  <c r="BW121" i="82"/>
  <c r="BW132" i="82"/>
  <c r="BW148" i="82"/>
  <c r="BW7" i="82"/>
  <c r="BW21" i="82"/>
  <c r="BW32" i="82"/>
  <c r="BW38" i="82"/>
  <c r="BW49" i="82"/>
  <c r="BW63" i="82"/>
  <c r="BW71" i="82"/>
  <c r="BW79" i="82"/>
  <c r="BW87" i="82"/>
  <c r="BW98" i="82"/>
  <c r="BW104" i="82"/>
  <c r="BW112" i="82"/>
  <c r="BW120" i="82"/>
  <c r="BW123" i="82"/>
  <c r="BW131" i="82"/>
  <c r="BW139" i="82"/>
  <c r="BW147" i="82"/>
  <c r="BW155" i="82"/>
  <c r="BW158" i="82"/>
  <c r="BW161" i="82"/>
  <c r="BW172" i="82"/>
  <c r="BW180" i="82"/>
  <c r="BW183" i="82"/>
  <c r="BW191" i="82"/>
  <c r="BW4" i="82"/>
  <c r="BW12" i="82"/>
  <c r="BW18" i="82"/>
  <c r="BW29" i="82"/>
  <c r="BW35" i="82"/>
  <c r="BW43" i="82"/>
  <c r="BW46" i="82"/>
  <c r="BW54" i="82"/>
  <c r="BW60" i="82"/>
  <c r="BW68" i="82"/>
  <c r="BW76" i="82"/>
  <c r="BW84" i="82"/>
  <c r="BW95" i="82"/>
  <c r="BW109" i="82"/>
  <c r="BW117" i="82"/>
  <c r="BW128" i="82"/>
  <c r="BW136" i="82"/>
  <c r="BW144" i="82"/>
  <c r="BW152" i="82"/>
  <c r="BW166" i="82"/>
  <c r="BW169" i="82"/>
  <c r="BW177" i="82"/>
  <c r="BW188" i="82"/>
  <c r="BW39" i="82"/>
  <c r="BW64" i="82"/>
  <c r="BW124" i="82"/>
  <c r="BW173" i="82"/>
  <c r="BW192" i="82"/>
  <c r="BW9" i="82"/>
  <c r="BW15" i="82"/>
  <c r="BW23" i="82"/>
  <c r="BW26" i="82"/>
  <c r="BW40" i="82"/>
  <c r="BW51" i="82"/>
  <c r="BW57" i="82"/>
  <c r="BW65" i="82"/>
  <c r="BW73" i="82"/>
  <c r="BW81" i="82"/>
  <c r="BW89" i="82"/>
  <c r="BW92" i="82"/>
  <c r="BW106" i="82"/>
  <c r="BW114" i="82"/>
  <c r="BW125" i="82"/>
  <c r="BW133" i="82"/>
  <c r="BW141" i="82"/>
  <c r="BW149" i="82"/>
  <c r="BW163" i="82"/>
  <c r="BW174" i="82"/>
  <c r="BW182" i="82"/>
  <c r="BW185" i="82"/>
  <c r="BW193" i="82"/>
  <c r="BW14" i="82"/>
  <c r="BW99" i="82"/>
  <c r="BW6" i="82"/>
  <c r="BW20" i="82"/>
  <c r="BW31" i="82"/>
  <c r="BW34" i="82"/>
  <c r="BW37" i="82"/>
  <c r="BW48" i="82"/>
  <c r="BW62" i="82"/>
  <c r="BW70" i="82"/>
  <c r="BW78" i="82"/>
  <c r="BW86" i="82"/>
  <c r="BW97" i="82"/>
  <c r="BW100" i="82"/>
  <c r="BW103" i="82"/>
  <c r="BW111" i="82"/>
  <c r="BW119" i="82"/>
  <c r="BW122" i="82"/>
  <c r="BW130" i="82"/>
  <c r="BW138" i="82"/>
  <c r="BW146" i="82"/>
  <c r="BW154" i="82"/>
  <c r="BW157" i="82"/>
  <c r="BW168" i="82"/>
  <c r="BW171" i="82"/>
  <c r="BW179" i="82"/>
  <c r="BW190" i="82"/>
  <c r="BW8" i="82"/>
  <c r="BW72" i="82"/>
  <c r="AQ7" i="82"/>
  <c r="AQ11" i="82"/>
  <c r="AQ15" i="82"/>
  <c r="AQ19" i="82"/>
  <c r="AQ23" i="82"/>
  <c r="AQ27" i="82"/>
  <c r="AQ31" i="82"/>
  <c r="AQ39" i="82"/>
  <c r="AQ43" i="82"/>
  <c r="AQ47" i="82"/>
  <c r="AQ51" i="82"/>
  <c r="AQ59" i="82"/>
  <c r="AQ63" i="82"/>
  <c r="AQ67" i="82"/>
  <c r="AQ71" i="82"/>
  <c r="AQ75" i="82"/>
  <c r="AQ79" i="82"/>
  <c r="AQ83" i="82"/>
  <c r="AQ87" i="82"/>
  <c r="AQ95" i="82"/>
  <c r="AQ99" i="82"/>
  <c r="AQ103" i="82"/>
  <c r="AQ107" i="82"/>
  <c r="AQ111" i="82"/>
  <c r="AQ115" i="82"/>
  <c r="AQ119" i="82"/>
  <c r="AQ123" i="82"/>
  <c r="AQ127" i="82"/>
  <c r="AQ131" i="82"/>
  <c r="AQ135" i="82"/>
  <c r="AQ139" i="82"/>
  <c r="AQ143" i="82"/>
  <c r="AQ147" i="82"/>
  <c r="AQ151" i="82"/>
  <c r="AQ155" i="82"/>
  <c r="AQ159" i="82"/>
  <c r="AQ163" i="82"/>
  <c r="AQ167" i="82"/>
  <c r="AQ171" i="82"/>
  <c r="AQ175" i="82"/>
  <c r="AQ179" i="82"/>
  <c r="AQ187" i="82"/>
  <c r="AQ191" i="82"/>
  <c r="AQ126" i="82"/>
  <c r="AQ142" i="82"/>
  <c r="AQ182" i="82"/>
  <c r="AQ3" i="82"/>
  <c r="AQ46" i="82"/>
  <c r="AQ54" i="82"/>
  <c r="AQ62" i="82"/>
  <c r="AQ70" i="82"/>
  <c r="AQ74" i="82"/>
  <c r="AQ78" i="82"/>
  <c r="AQ86" i="82"/>
  <c r="AQ110" i="82"/>
  <c r="AQ162" i="82"/>
  <c r="AQ170" i="82"/>
  <c r="AQ178" i="82"/>
  <c r="AQ186" i="82"/>
  <c r="AQ6" i="82"/>
  <c r="AQ10" i="82"/>
  <c r="AQ18" i="82"/>
  <c r="AQ22" i="82"/>
  <c r="AQ30" i="82"/>
  <c r="AQ38" i="82"/>
  <c r="AQ42" i="82"/>
  <c r="AQ50" i="82"/>
  <c r="AQ58" i="82"/>
  <c r="AQ66" i="82"/>
  <c r="AQ102" i="82"/>
  <c r="AQ130" i="82"/>
  <c r="AQ5" i="82"/>
  <c r="AQ9" i="82"/>
  <c r="AQ17" i="82"/>
  <c r="AQ21" i="82"/>
  <c r="AQ25" i="82"/>
  <c r="AQ29" i="82"/>
  <c r="AQ33" i="82"/>
  <c r="AQ37" i="82"/>
  <c r="AQ41" i="82"/>
  <c r="AQ49" i="82"/>
  <c r="AQ53" i="82"/>
  <c r="AQ57" i="82"/>
  <c r="AQ61" i="82"/>
  <c r="AQ65" i="82"/>
  <c r="AQ69" i="82"/>
  <c r="AQ73" i="82"/>
  <c r="AQ77" i="82"/>
  <c r="AQ81" i="82"/>
  <c r="AQ85" i="82"/>
  <c r="AQ89" i="82"/>
  <c r="AQ93" i="82"/>
  <c r="AQ97" i="82"/>
  <c r="AQ105" i="82"/>
  <c r="AQ109" i="82"/>
  <c r="AQ113" i="82"/>
  <c r="AQ117" i="82"/>
  <c r="AQ121" i="82"/>
  <c r="AQ125" i="82"/>
  <c r="AQ129" i="82"/>
  <c r="AQ133" i="82"/>
  <c r="AQ137" i="82"/>
  <c r="AQ141" i="82"/>
  <c r="AQ145" i="82"/>
  <c r="AQ149" i="82"/>
  <c r="AQ153" i="82"/>
  <c r="AQ157" i="82"/>
  <c r="AQ161" i="82"/>
  <c r="AQ165" i="82"/>
  <c r="AQ173" i="82"/>
  <c r="AQ177" i="82"/>
  <c r="AQ181" i="82"/>
  <c r="AQ185" i="82"/>
  <c r="AQ189" i="82"/>
  <c r="AQ193" i="82"/>
  <c r="AQ82" i="82"/>
  <c r="AQ90" i="82"/>
  <c r="AQ94" i="82"/>
  <c r="AQ98" i="82"/>
  <c r="AQ106" i="82"/>
  <c r="AQ114" i="82"/>
  <c r="AQ118" i="82"/>
  <c r="AQ134" i="82"/>
  <c r="AQ138" i="82"/>
  <c r="AQ146" i="82"/>
  <c r="AQ150" i="82"/>
  <c r="AQ154" i="82"/>
  <c r="AQ158" i="82"/>
  <c r="AQ166" i="82"/>
  <c r="AQ174" i="82"/>
  <c r="AQ190" i="82"/>
  <c r="AQ4" i="82"/>
  <c r="AQ8" i="82"/>
  <c r="AQ12" i="82"/>
  <c r="AQ16" i="82"/>
  <c r="AQ20" i="82"/>
  <c r="AQ24" i="82"/>
  <c r="AQ28" i="82"/>
  <c r="AQ32" i="82"/>
  <c r="AQ36" i="82"/>
  <c r="AQ40" i="82"/>
  <c r="AQ44" i="82"/>
  <c r="AQ48" i="82"/>
  <c r="AQ52" i="82"/>
  <c r="AQ60" i="82"/>
  <c r="AQ64" i="82"/>
  <c r="AQ68" i="82"/>
  <c r="AQ72" i="82"/>
  <c r="AQ76" i="82"/>
  <c r="AQ80" i="82"/>
  <c r="AQ84" i="82"/>
  <c r="AQ88" i="82"/>
  <c r="AQ92" i="82"/>
  <c r="AQ96" i="82"/>
  <c r="AQ104" i="82"/>
  <c r="AQ108" i="82"/>
  <c r="AQ112" i="82"/>
  <c r="AQ116" i="82"/>
  <c r="AQ120" i="82"/>
  <c r="AQ124" i="82"/>
  <c r="AQ128" i="82"/>
  <c r="AQ132" i="82"/>
  <c r="AQ136" i="82"/>
  <c r="AQ140" i="82"/>
  <c r="AQ144" i="82"/>
  <c r="AQ148" i="82"/>
  <c r="AQ152" i="82"/>
  <c r="AQ164" i="82"/>
  <c r="AQ168" i="82"/>
  <c r="AQ172" i="82"/>
  <c r="AQ176" i="82"/>
  <c r="AQ180" i="82"/>
  <c r="AQ184" i="82"/>
  <c r="AQ188" i="82"/>
  <c r="AQ192" i="82"/>
  <c r="BK193" i="83"/>
  <c r="BK194" i="83" s="1"/>
  <c r="AW193" i="83"/>
  <c r="AW194" i="83" s="1"/>
  <c r="AP193" i="83"/>
  <c r="AP194" i="83" s="1"/>
  <c r="I193" i="83"/>
  <c r="I194" i="83" s="1"/>
  <c r="BR193" i="83"/>
  <c r="BR194" i="83" s="1"/>
  <c r="BJ193" i="83"/>
  <c r="BJ194" i="83" s="1"/>
  <c r="BD193" i="83"/>
  <c r="BD194" i="83" s="1"/>
  <c r="AV193" i="83"/>
  <c r="AV194" i="83" s="1"/>
  <c r="AO193" i="83"/>
  <c r="AO194" i="83" s="1"/>
  <c r="AI193" i="83"/>
  <c r="AI194" i="83" s="1"/>
  <c r="AA193" i="83"/>
  <c r="AA194" i="83" s="1"/>
  <c r="H193" i="83"/>
  <c r="H194" i="83" s="1"/>
  <c r="BS193" i="83"/>
  <c r="BS194" i="83" s="1"/>
  <c r="BE193" i="83"/>
  <c r="BE194" i="83" s="1"/>
  <c r="AB193" i="83"/>
  <c r="AB194" i="83" s="1"/>
  <c r="Q193" i="83"/>
  <c r="Q194" i="83" s="1"/>
  <c r="M193" i="83"/>
  <c r="M194" i="83" s="1"/>
  <c r="E193" i="83"/>
  <c r="E194" i="83" s="1"/>
  <c r="BV193" i="83"/>
  <c r="BV194" i="83" s="1"/>
  <c r="BN193" i="83"/>
  <c r="BN194" i="83" s="1"/>
  <c r="AZ193" i="83"/>
  <c r="AZ194" i="83" s="1"/>
  <c r="AS193" i="83"/>
  <c r="AS194" i="83" s="1"/>
  <c r="AE193" i="83"/>
  <c r="AE194" i="83" s="1"/>
  <c r="Y193" i="83"/>
  <c r="Y194" i="83" s="1"/>
  <c r="N193" i="83"/>
  <c r="N194" i="83" s="1"/>
  <c r="F193" i="83"/>
  <c r="F194" i="83" s="1"/>
  <c r="BW193" i="83"/>
  <c r="BW194" i="83" s="1"/>
  <c r="BO193" i="83"/>
  <c r="BO194" i="83" s="1"/>
  <c r="BG193" i="83"/>
  <c r="BA193" i="83"/>
  <c r="BA194" i="83" s="1"/>
  <c r="AT193" i="83"/>
  <c r="AT194" i="83" s="1"/>
  <c r="AL193" i="83"/>
  <c r="AL194" i="83" s="1"/>
  <c r="AF193" i="83"/>
  <c r="AF194" i="83" s="1"/>
  <c r="Z193" i="83"/>
  <c r="Z194" i="83" s="1"/>
  <c r="U193" i="83"/>
  <c r="U194" i="83" s="1"/>
  <c r="O193" i="83"/>
  <c r="O194" i="83" s="1"/>
  <c r="G193" i="83"/>
  <c r="G194" i="83" s="1"/>
  <c r="BP193" i="83"/>
  <c r="BP194" i="83" s="1"/>
  <c r="BH193" i="83"/>
  <c r="BH194" i="83" s="1"/>
  <c r="BB193" i="83"/>
  <c r="BB194" i="83" s="1"/>
  <c r="AM193" i="83"/>
  <c r="AM194" i="83" s="1"/>
  <c r="AG193" i="83"/>
  <c r="AG194" i="83" s="1"/>
  <c r="BX193" i="83"/>
  <c r="BX194" i="83" s="1"/>
  <c r="BQ193" i="83"/>
  <c r="BQ194" i="83" s="1"/>
  <c r="BI193" i="83"/>
  <c r="BI194" i="83" s="1"/>
  <c r="BC193" i="83"/>
  <c r="BC194" i="83" s="1"/>
  <c r="AU193" i="83"/>
  <c r="AU194" i="83" s="1"/>
  <c r="AN193" i="83"/>
  <c r="AN194" i="83" s="1"/>
  <c r="AH193" i="83"/>
  <c r="AH194" i="83" s="1"/>
  <c r="V193" i="83"/>
  <c r="V194" i="83" s="1"/>
  <c r="T193" i="83"/>
  <c r="T194" i="83" s="1"/>
  <c r="L193" i="83"/>
  <c r="L194" i="83" s="1"/>
  <c r="D193" i="83"/>
  <c r="D194" i="83" s="1"/>
  <c r="BU193" i="83"/>
  <c r="BU194" i="83" s="1"/>
  <c r="BM193" i="83"/>
  <c r="BM194" i="83" s="1"/>
  <c r="AY193" i="83"/>
  <c r="AY194" i="83" s="1"/>
  <c r="AR193" i="83"/>
  <c r="AR194" i="83" s="1"/>
  <c r="AJ193" i="83"/>
  <c r="AJ194" i="83" s="1"/>
  <c r="AD193" i="83"/>
  <c r="AD194" i="83" s="1"/>
  <c r="X193" i="83"/>
  <c r="X194" i="83" s="1"/>
  <c r="S193" i="83"/>
  <c r="S194" i="83" s="1"/>
  <c r="K193" i="83"/>
  <c r="K194" i="83" s="1"/>
  <c r="C193" i="83"/>
  <c r="C194" i="83" s="1"/>
  <c r="BT193" i="83"/>
  <c r="BT194" i="83" s="1"/>
  <c r="BL193" i="83"/>
  <c r="BL194" i="83" s="1"/>
  <c r="BF193" i="83"/>
  <c r="BF194" i="83" s="1"/>
  <c r="AX193" i="83"/>
  <c r="AX194" i="83" s="1"/>
  <c r="AQ193" i="83"/>
  <c r="AQ194" i="83" s="1"/>
  <c r="AC193" i="83"/>
  <c r="AC194" i="83" s="1"/>
  <c r="R193" i="83"/>
  <c r="R194" i="83" s="1"/>
  <c r="J193" i="83"/>
  <c r="J194" i="83" s="1"/>
  <c r="X168" i="74"/>
  <c r="X165" i="74"/>
  <c r="X59" i="74"/>
  <c r="W55" i="83" l="1"/>
  <c r="W161" i="83"/>
  <c r="W164" i="83"/>
  <c r="BG194" i="83"/>
  <c r="C199" i="83"/>
  <c r="CU4" i="75"/>
  <c r="CU5" i="75"/>
  <c r="CU6" i="75"/>
  <c r="CU7" i="75"/>
  <c r="CU8" i="75"/>
  <c r="CU9" i="75"/>
  <c r="CU10" i="75"/>
  <c r="CU11" i="75"/>
  <c r="CU12" i="75"/>
  <c r="CU13" i="75"/>
  <c r="CU14" i="75"/>
  <c r="CU15" i="75"/>
  <c r="CU16" i="75"/>
  <c r="CU17" i="75"/>
  <c r="CU18" i="75"/>
  <c r="CU19" i="75"/>
  <c r="CU20" i="75"/>
  <c r="CU21" i="75"/>
  <c r="CU22" i="75"/>
  <c r="CU23" i="75"/>
  <c r="CU24" i="75"/>
  <c r="CU25" i="75"/>
  <c r="CU26" i="75"/>
  <c r="CU27" i="75"/>
  <c r="CU28" i="75"/>
  <c r="CU29" i="75"/>
  <c r="CU30" i="75"/>
  <c r="CU31" i="75"/>
  <c r="CU32" i="75"/>
  <c r="CU33" i="75"/>
  <c r="CU34" i="75"/>
  <c r="CU35" i="75"/>
  <c r="CU36" i="75"/>
  <c r="CU37" i="75"/>
  <c r="CU38" i="75"/>
  <c r="CU39" i="75"/>
  <c r="CU40" i="75"/>
  <c r="CU41" i="75"/>
  <c r="CU42" i="75"/>
  <c r="CU43" i="75"/>
  <c r="CU44" i="75"/>
  <c r="CU45" i="75"/>
  <c r="CU46" i="75"/>
  <c r="CU47" i="75"/>
  <c r="CU48" i="75"/>
  <c r="CU49" i="75"/>
  <c r="CU50" i="75"/>
  <c r="CU51" i="75"/>
  <c r="CU52" i="75"/>
  <c r="CU53" i="75"/>
  <c r="CU54" i="75"/>
  <c r="CU55" i="75"/>
  <c r="CU56" i="75"/>
  <c r="CU57" i="75"/>
  <c r="CU58" i="75"/>
  <c r="CU59" i="75"/>
  <c r="CU60" i="75"/>
  <c r="CU61" i="75"/>
  <c r="CU62" i="75"/>
  <c r="CU63" i="75"/>
  <c r="CU64" i="75"/>
  <c r="CU65" i="75"/>
  <c r="CU66" i="75"/>
  <c r="CU67" i="75"/>
  <c r="CU68" i="75"/>
  <c r="CU69" i="75"/>
  <c r="CU70" i="75"/>
  <c r="CU71" i="75"/>
  <c r="CU72" i="75"/>
  <c r="CU73" i="75"/>
  <c r="CU74" i="75"/>
  <c r="CU75" i="75"/>
  <c r="CU76" i="75"/>
  <c r="CU77" i="75"/>
  <c r="CU78" i="75"/>
  <c r="CU79" i="75"/>
  <c r="CU80" i="75"/>
  <c r="CU81" i="75"/>
  <c r="CU82" i="75"/>
  <c r="CU83" i="75"/>
  <c r="CU84" i="75"/>
  <c r="CU85" i="75"/>
  <c r="CU86" i="75"/>
  <c r="CU87" i="75"/>
  <c r="CU88" i="75"/>
  <c r="CU89" i="75"/>
  <c r="CU90" i="75"/>
  <c r="CU91" i="75"/>
  <c r="CU92" i="75"/>
  <c r="CU93" i="75"/>
  <c r="CU94" i="75"/>
  <c r="CU95" i="75"/>
  <c r="CU96" i="75"/>
  <c r="CU97" i="75"/>
  <c r="CU98" i="75"/>
  <c r="CU99" i="75"/>
  <c r="CU100" i="75"/>
  <c r="CU101" i="75"/>
  <c r="CU102" i="75"/>
  <c r="CU103" i="75"/>
  <c r="CU104" i="75"/>
  <c r="CU105" i="75"/>
  <c r="CU106" i="75"/>
  <c r="CU107" i="75"/>
  <c r="CU108" i="75"/>
  <c r="CU109" i="75"/>
  <c r="CU110" i="75"/>
  <c r="CU111" i="75"/>
  <c r="CU112" i="75"/>
  <c r="CU113" i="75"/>
  <c r="CU114" i="75"/>
  <c r="CU115" i="75"/>
  <c r="CU116" i="75"/>
  <c r="CU117" i="75"/>
  <c r="CU118" i="75"/>
  <c r="CU119" i="75"/>
  <c r="CU120" i="75"/>
  <c r="CU121" i="75"/>
  <c r="CU122" i="75"/>
  <c r="CU123" i="75"/>
  <c r="CU124" i="75"/>
  <c r="CU125" i="75"/>
  <c r="CU126" i="75"/>
  <c r="CU127" i="75"/>
  <c r="CU128" i="75"/>
  <c r="CU129" i="75"/>
  <c r="CU130" i="75"/>
  <c r="CU131" i="75"/>
  <c r="CU132" i="75"/>
  <c r="CU133" i="75"/>
  <c r="CU134" i="75"/>
  <c r="CU135" i="75"/>
  <c r="CU136" i="75"/>
  <c r="CU137" i="75"/>
  <c r="CU138" i="75"/>
  <c r="CU139" i="75"/>
  <c r="CU140" i="75"/>
  <c r="CU141" i="75"/>
  <c r="CU142" i="75"/>
  <c r="CU143" i="75"/>
  <c r="CU144" i="75"/>
  <c r="CU145" i="75"/>
  <c r="CU146" i="75"/>
  <c r="CU147" i="75"/>
  <c r="CU148" i="75"/>
  <c r="CU149" i="75"/>
  <c r="CU150" i="75"/>
  <c r="CU151" i="75"/>
  <c r="CU152" i="75"/>
  <c r="CU153" i="75"/>
  <c r="CU154" i="75"/>
  <c r="CU155" i="75"/>
  <c r="CU156" i="75"/>
  <c r="CU157" i="75"/>
  <c r="CU158" i="75"/>
  <c r="CU159" i="75"/>
  <c r="CU160" i="75"/>
  <c r="CU161" i="75"/>
  <c r="CU162" i="75"/>
  <c r="CU163" i="75"/>
  <c r="CU164" i="75"/>
  <c r="CU165" i="75"/>
  <c r="CU166" i="75"/>
  <c r="CU167" i="75"/>
  <c r="CU168" i="75"/>
  <c r="CU169" i="75"/>
  <c r="CU170" i="75"/>
  <c r="CU171" i="75"/>
  <c r="CU172" i="75"/>
  <c r="CU173" i="75"/>
  <c r="CU174" i="75"/>
  <c r="CU175" i="75"/>
  <c r="CU176" i="75"/>
  <c r="CU177" i="75"/>
  <c r="CU178" i="75"/>
  <c r="CU179" i="75"/>
  <c r="CU180" i="75"/>
  <c r="CU181" i="75"/>
  <c r="CU182" i="75"/>
  <c r="CU183" i="75"/>
  <c r="CU184" i="75"/>
  <c r="CU185" i="75"/>
  <c r="CU186" i="75"/>
  <c r="CU187" i="75"/>
  <c r="CU188" i="75"/>
  <c r="CU189" i="75"/>
  <c r="CU190" i="75"/>
  <c r="CU191" i="75"/>
  <c r="CU192" i="75"/>
  <c r="CU193" i="75"/>
  <c r="CU3" i="75"/>
  <c r="DF4" i="75"/>
  <c r="DF5" i="75"/>
  <c r="DF6" i="75"/>
  <c r="DF7" i="75"/>
  <c r="DF8" i="75"/>
  <c r="DF9"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F48" i="75"/>
  <c r="DF49" i="75"/>
  <c r="DF50" i="75"/>
  <c r="DF51" i="75"/>
  <c r="DF52" i="75"/>
  <c r="DF53" i="75"/>
  <c r="DF54" i="75"/>
  <c r="DF55" i="75"/>
  <c r="DF56" i="75"/>
  <c r="DF57" i="75"/>
  <c r="DF58" i="75"/>
  <c r="DF59" i="75"/>
  <c r="DF60" i="75"/>
  <c r="DF61" i="75"/>
  <c r="DF62" i="75"/>
  <c r="DF63" i="75"/>
  <c r="DF64" i="75"/>
  <c r="DF65" i="75"/>
  <c r="DF66" i="75"/>
  <c r="DF67" i="75"/>
  <c r="DF68" i="75"/>
  <c r="DF69" i="75"/>
  <c r="DF70" i="75"/>
  <c r="DF71" i="75"/>
  <c r="DF72" i="75"/>
  <c r="DF73" i="75"/>
  <c r="DF74" i="75"/>
  <c r="DF75" i="75"/>
  <c r="DF76" i="75"/>
  <c r="DF77" i="75"/>
  <c r="DF78" i="75"/>
  <c r="DF79" i="75"/>
  <c r="DF80" i="75"/>
  <c r="DF81" i="75"/>
  <c r="DF82" i="75"/>
  <c r="DF83" i="75"/>
  <c r="DF84" i="75"/>
  <c r="DF85" i="75"/>
  <c r="DF86" i="75"/>
  <c r="DF87" i="75"/>
  <c r="DF88" i="75"/>
  <c r="DF89" i="75"/>
  <c r="DF90" i="75"/>
  <c r="DF91" i="75"/>
  <c r="DF92" i="75"/>
  <c r="DF93" i="75"/>
  <c r="DF94" i="75"/>
  <c r="DF95" i="75"/>
  <c r="DF96" i="75"/>
  <c r="DF97" i="75"/>
  <c r="DF98" i="75"/>
  <c r="DF99" i="75"/>
  <c r="DF100" i="75"/>
  <c r="DF101" i="75"/>
  <c r="DF102" i="75"/>
  <c r="DF103" i="75"/>
  <c r="DF104" i="75"/>
  <c r="DF105" i="75"/>
  <c r="DF106" i="75"/>
  <c r="DF107" i="75"/>
  <c r="DF108" i="75"/>
  <c r="DF109" i="75"/>
  <c r="DF110" i="75"/>
  <c r="DF111" i="75"/>
  <c r="DF112" i="75"/>
  <c r="DF113" i="75"/>
  <c r="DF114" i="75"/>
  <c r="DF115" i="75"/>
  <c r="DF116" i="75"/>
  <c r="DF117" i="75"/>
  <c r="DF118" i="75"/>
  <c r="DF119" i="75"/>
  <c r="DF120" i="75"/>
  <c r="DF121" i="75"/>
  <c r="DF122" i="75"/>
  <c r="DF123" i="75"/>
  <c r="DF124" i="75"/>
  <c r="DF125" i="75"/>
  <c r="DF126" i="75"/>
  <c r="DF127" i="75"/>
  <c r="DF128" i="75"/>
  <c r="DF129" i="75"/>
  <c r="DF130" i="75"/>
  <c r="DF131" i="75"/>
  <c r="DF132" i="75"/>
  <c r="DF133" i="75"/>
  <c r="DF134" i="75"/>
  <c r="DF135" i="75"/>
  <c r="DF136" i="75"/>
  <c r="DF137" i="75"/>
  <c r="DF138" i="75"/>
  <c r="DF139" i="75"/>
  <c r="DF140" i="75"/>
  <c r="DF141" i="75"/>
  <c r="DF142" i="75"/>
  <c r="DF143" i="75"/>
  <c r="DF144" i="75"/>
  <c r="DF145" i="75"/>
  <c r="DF146" i="75"/>
  <c r="DF147" i="75"/>
  <c r="DF148" i="75"/>
  <c r="DF149" i="75"/>
  <c r="DF150" i="75"/>
  <c r="DF151" i="75"/>
  <c r="DF152" i="75"/>
  <c r="DF153" i="75"/>
  <c r="DF154" i="75"/>
  <c r="DF155" i="75"/>
  <c r="DF156" i="75"/>
  <c r="DF157" i="75"/>
  <c r="DF158" i="75"/>
  <c r="DF159" i="75"/>
  <c r="DF160" i="75"/>
  <c r="DF161" i="75"/>
  <c r="DF162" i="75"/>
  <c r="DF163" i="75"/>
  <c r="DF164" i="75"/>
  <c r="DF165" i="75"/>
  <c r="DF166" i="75"/>
  <c r="DF167" i="75"/>
  <c r="DF168" i="75"/>
  <c r="DF169" i="75"/>
  <c r="DF170" i="75"/>
  <c r="DF171" i="75"/>
  <c r="DF172" i="75"/>
  <c r="DF173" i="75"/>
  <c r="DF174" i="75"/>
  <c r="DF175" i="75"/>
  <c r="DF176" i="75"/>
  <c r="DF177" i="75"/>
  <c r="DF178" i="75"/>
  <c r="DF179" i="75"/>
  <c r="DF180" i="75"/>
  <c r="DF181" i="75"/>
  <c r="DF182" i="75"/>
  <c r="DF183" i="75"/>
  <c r="DF184" i="75"/>
  <c r="DF185" i="75"/>
  <c r="DF186" i="75"/>
  <c r="DF187" i="75"/>
  <c r="DF188" i="75"/>
  <c r="DF189" i="75"/>
  <c r="DF190" i="75"/>
  <c r="DF191" i="75"/>
  <c r="DF192" i="75"/>
  <c r="DF193" i="75"/>
  <c r="DF3" i="75"/>
  <c r="W193" i="83" l="1"/>
  <c r="W194" i="83" s="1"/>
  <c r="DG190" i="75"/>
  <c r="DG186" i="75"/>
  <c r="DG182" i="75"/>
  <c r="DG193" i="75"/>
  <c r="DG189" i="75"/>
  <c r="DG185" i="75"/>
  <c r="DG181" i="75"/>
  <c r="DG177" i="75"/>
  <c r="DG173" i="75"/>
  <c r="DG169" i="75"/>
  <c r="DG165" i="75"/>
  <c r="DG161" i="75"/>
  <c r="DG157" i="75"/>
  <c r="DG153" i="75"/>
  <c r="DG149" i="75"/>
  <c r="DG145" i="75"/>
  <c r="DG141" i="75"/>
  <c r="DG137" i="75"/>
  <c r="DG133" i="75"/>
  <c r="DG129" i="75"/>
  <c r="DG125" i="75"/>
  <c r="DG121" i="75"/>
  <c r="DG117" i="75"/>
  <c r="DG113" i="75"/>
  <c r="DG109" i="75"/>
  <c r="DG105" i="75"/>
  <c r="DG101" i="75"/>
  <c r="DG97" i="75"/>
  <c r="DG93" i="75"/>
  <c r="DG89" i="75"/>
  <c r="DG85" i="75"/>
  <c r="DG81" i="75"/>
  <c r="DG77" i="75"/>
  <c r="DG73" i="75"/>
  <c r="DG69" i="75"/>
  <c r="DG65" i="75"/>
  <c r="DG61" i="75"/>
  <c r="DG57" i="75"/>
  <c r="DG53" i="75"/>
  <c r="DG49" i="75"/>
  <c r="DG45" i="75"/>
  <c r="DG41" i="75"/>
  <c r="DG37" i="75"/>
  <c r="DG33" i="75"/>
  <c r="DG29" i="75"/>
  <c r="DG25" i="75"/>
  <c r="DG21" i="75"/>
  <c r="DG17" i="75"/>
  <c r="DG13" i="75"/>
  <c r="DG9" i="75"/>
  <c r="DG5" i="75"/>
  <c r="DG191" i="75"/>
  <c r="DG187" i="75"/>
  <c r="DG183" i="75"/>
  <c r="DG179" i="75"/>
  <c r="DG175" i="75"/>
  <c r="DG171" i="75"/>
  <c r="DG167" i="75"/>
  <c r="DG163" i="75"/>
  <c r="DG159" i="75"/>
  <c r="DG155" i="75"/>
  <c r="DG151" i="75"/>
  <c r="DG147" i="75"/>
  <c r="DG143" i="75"/>
  <c r="DG139" i="75"/>
  <c r="DG135" i="75"/>
  <c r="DG131" i="75"/>
  <c r="DG127" i="75"/>
  <c r="DG123" i="75"/>
  <c r="DG119" i="75"/>
  <c r="DG115" i="75"/>
  <c r="DG111" i="75"/>
  <c r="DG107" i="75"/>
  <c r="DG103" i="75"/>
  <c r="DG99" i="75"/>
  <c r="DG95" i="75"/>
  <c r="DG91" i="75"/>
  <c r="DG87" i="75"/>
  <c r="DG83" i="75"/>
  <c r="DG79" i="75"/>
  <c r="DG75" i="75"/>
  <c r="DG71" i="75"/>
  <c r="DG67" i="75"/>
  <c r="DG63" i="75"/>
  <c r="DG59" i="75"/>
  <c r="DG55" i="75"/>
  <c r="DG51" i="75"/>
  <c r="DG47" i="75"/>
  <c r="DG43" i="75"/>
  <c r="DG39" i="75"/>
  <c r="DG35" i="75"/>
  <c r="DG31" i="75"/>
  <c r="DG27" i="75"/>
  <c r="DG23" i="75"/>
  <c r="DG19" i="75"/>
  <c r="DG15" i="75"/>
  <c r="DG11" i="75"/>
  <c r="DG7" i="75"/>
  <c r="DG178" i="75"/>
  <c r="DG174" i="75"/>
  <c r="DG170" i="75"/>
  <c r="DG166" i="75"/>
  <c r="DG162" i="75"/>
  <c r="DG158" i="75"/>
  <c r="DG154" i="75"/>
  <c r="DG150" i="75"/>
  <c r="DG146" i="75"/>
  <c r="DG142" i="75"/>
  <c r="DG138" i="75"/>
  <c r="DG134" i="75"/>
  <c r="DG130" i="75"/>
  <c r="DG126" i="75"/>
  <c r="DG122" i="75"/>
  <c r="DG118" i="75"/>
  <c r="DG114" i="75"/>
  <c r="DG110" i="75"/>
  <c r="DG106" i="75"/>
  <c r="DG102" i="75"/>
  <c r="DG98" i="75"/>
  <c r="DG94" i="75"/>
  <c r="DG90" i="75"/>
  <c r="DG86" i="75"/>
  <c r="DG82" i="75"/>
  <c r="DG78" i="75"/>
  <c r="DG74" i="75"/>
  <c r="DG70" i="75"/>
  <c r="DG66" i="75"/>
  <c r="DG62" i="75"/>
  <c r="DG58" i="75"/>
  <c r="DG54" i="75"/>
  <c r="DG50" i="75"/>
  <c r="DG46" i="75"/>
  <c r="DG42" i="75"/>
  <c r="DG38" i="75"/>
  <c r="DG34" i="75"/>
  <c r="DG30" i="75"/>
  <c r="DG26" i="75"/>
  <c r="DG22" i="75"/>
  <c r="DG18" i="75"/>
  <c r="DG14" i="75"/>
  <c r="DG10" i="75"/>
  <c r="DG6" i="75"/>
  <c r="DG192" i="75"/>
  <c r="DG188" i="75"/>
  <c r="DG184" i="75"/>
  <c r="DG180" i="75"/>
  <c r="DG176" i="75"/>
  <c r="DG172" i="75"/>
  <c r="DG168" i="75"/>
  <c r="DG164" i="75"/>
  <c r="DG160" i="75"/>
  <c r="DG156" i="75"/>
  <c r="DG152" i="75"/>
  <c r="DG148" i="75"/>
  <c r="DG144" i="75"/>
  <c r="DG140" i="75"/>
  <c r="DG3" i="75"/>
  <c r="DG136" i="75"/>
  <c r="DG132" i="75"/>
  <c r="DG128" i="75"/>
  <c r="DG124" i="75"/>
  <c r="DG120" i="75"/>
  <c r="DG116" i="75"/>
  <c r="DG112" i="75"/>
  <c r="DG108" i="75"/>
  <c r="DG104" i="75"/>
  <c r="DG100" i="75"/>
  <c r="DG96" i="75"/>
  <c r="DG92" i="75"/>
  <c r="DG88" i="75"/>
  <c r="DG84" i="75"/>
  <c r="DG80" i="75"/>
  <c r="DG76" i="75"/>
  <c r="DG72" i="75"/>
  <c r="DG68" i="75"/>
  <c r="DG64" i="75"/>
  <c r="DG60" i="75"/>
  <c r="DG56" i="75"/>
  <c r="DG52" i="75"/>
  <c r="DG48" i="75"/>
  <c r="DG44" i="75"/>
  <c r="DG40" i="75"/>
  <c r="DG36" i="75"/>
  <c r="DG32" i="75"/>
  <c r="DG28" i="75"/>
  <c r="DG24" i="75"/>
  <c r="DG20" i="75"/>
  <c r="DG16" i="75"/>
  <c r="DG12" i="75"/>
  <c r="DG8" i="75"/>
  <c r="DG4" i="75"/>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3" i="3"/>
  <c r="T4" i="4" l="1"/>
  <c r="U4" i="4"/>
  <c r="V4" i="4"/>
  <c r="T5" i="4"/>
  <c r="U5" i="4"/>
  <c r="V5" i="4"/>
  <c r="T6" i="4"/>
  <c r="U6" i="4"/>
  <c r="V6" i="4"/>
  <c r="T7" i="4"/>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U3" i="4"/>
  <c r="V3" i="4"/>
  <c r="T3" i="4"/>
  <c r="AA4" i="3"/>
  <c r="AA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3" i="3"/>
  <c r="W193" i="4" l="1"/>
  <c r="W185" i="4"/>
  <c r="W177" i="4"/>
  <c r="W169" i="4"/>
  <c r="W161" i="4"/>
  <c r="W153" i="4"/>
  <c r="W145" i="4"/>
  <c r="W137" i="4"/>
  <c r="W129" i="4"/>
  <c r="W121" i="4"/>
  <c r="W113" i="4"/>
  <c r="W105" i="4"/>
  <c r="W97" i="4"/>
  <c r="W89" i="4"/>
  <c r="W81" i="4"/>
  <c r="W73" i="4"/>
  <c r="W65" i="4"/>
  <c r="W57" i="4"/>
  <c r="W49" i="4"/>
  <c r="W41" i="4"/>
  <c r="W33" i="4"/>
  <c r="W25" i="4"/>
  <c r="W17" i="4"/>
  <c r="W9" i="4"/>
  <c r="W182" i="4"/>
  <c r="W166" i="4"/>
  <c r="W134" i="4"/>
  <c r="W118" i="4"/>
  <c r="W102" i="4"/>
  <c r="W70" i="4"/>
  <c r="W54" i="4"/>
  <c r="W14" i="4"/>
  <c r="W187" i="4"/>
  <c r="W179" i="4"/>
  <c r="W171" i="4"/>
  <c r="W163" i="4"/>
  <c r="W155" i="4"/>
  <c r="W147" i="4"/>
  <c r="W139" i="4"/>
  <c r="W131" i="4"/>
  <c r="W123" i="4"/>
  <c r="W115" i="4"/>
  <c r="W107" i="4"/>
  <c r="W99" i="4"/>
  <c r="W91" i="4"/>
  <c r="W83" i="4"/>
  <c r="W75" i="4"/>
  <c r="W67" i="4"/>
  <c r="W59" i="4"/>
  <c r="W51" i="4"/>
  <c r="W43" i="4"/>
  <c r="W35" i="4"/>
  <c r="W27" i="4"/>
  <c r="W19" i="4"/>
  <c r="W11" i="4"/>
  <c r="W190" i="4"/>
  <c r="W174" i="4"/>
  <c r="W158" i="4"/>
  <c r="W142" i="4"/>
  <c r="W110" i="4"/>
  <c r="W38" i="4"/>
  <c r="W22" i="4"/>
  <c r="W3" i="4"/>
  <c r="W192" i="4"/>
  <c r="W184" i="4"/>
  <c r="W176" i="4"/>
  <c r="W168" i="4"/>
  <c r="W160" i="4"/>
  <c r="W152" i="4"/>
  <c r="W144" i="4"/>
  <c r="W136" i="4"/>
  <c r="W128" i="4"/>
  <c r="W120" i="4"/>
  <c r="W112" i="4"/>
  <c r="W104" i="4"/>
  <c r="W96" i="4"/>
  <c r="W88" i="4"/>
  <c r="W80" i="4"/>
  <c r="W72" i="4"/>
  <c r="W64" i="4"/>
  <c r="W56" i="4"/>
  <c r="W48" i="4"/>
  <c r="W40" i="4"/>
  <c r="W32" i="4"/>
  <c r="W24" i="4"/>
  <c r="W16" i="4"/>
  <c r="W8" i="4"/>
  <c r="W94" i="4"/>
  <c r="W30" i="4"/>
  <c r="W189" i="4"/>
  <c r="W181" i="4"/>
  <c r="W173" i="4"/>
  <c r="W165" i="4"/>
  <c r="W157" i="4"/>
  <c r="W149" i="4"/>
  <c r="W141" i="4"/>
  <c r="W133" i="4"/>
  <c r="W125" i="4"/>
  <c r="W117" i="4"/>
  <c r="W109" i="4"/>
  <c r="W101" i="4"/>
  <c r="W93" i="4"/>
  <c r="W85" i="4"/>
  <c r="W77" i="4"/>
  <c r="W69" i="4"/>
  <c r="W61" i="4"/>
  <c r="W53" i="4"/>
  <c r="W45" i="4"/>
  <c r="W37" i="4"/>
  <c r="W29" i="4"/>
  <c r="W21" i="4"/>
  <c r="W13" i="4"/>
  <c r="W5" i="4"/>
  <c r="W126" i="4"/>
  <c r="W78" i="4"/>
  <c r="W186" i="4"/>
  <c r="W178" i="4"/>
  <c r="W170" i="4"/>
  <c r="W162" i="4"/>
  <c r="W154" i="4"/>
  <c r="W146" i="4"/>
  <c r="W138" i="4"/>
  <c r="W130" i="4"/>
  <c r="W122" i="4"/>
  <c r="W114" i="4"/>
  <c r="W106" i="4"/>
  <c r="W98" i="4"/>
  <c r="W90" i="4"/>
  <c r="W82" i="4"/>
  <c r="W74" i="4"/>
  <c r="W66" i="4"/>
  <c r="W58" i="4"/>
  <c r="W50" i="4"/>
  <c r="W42" i="4"/>
  <c r="W34" i="4"/>
  <c r="W26" i="4"/>
  <c r="W18" i="4"/>
  <c r="W10" i="4"/>
  <c r="W150" i="4"/>
  <c r="W86" i="4"/>
  <c r="W62" i="4"/>
  <c r="W46" i="4"/>
  <c r="W6" i="4"/>
  <c r="W191" i="4"/>
  <c r="W188" i="4"/>
  <c r="W183" i="4"/>
  <c r="W180" i="4"/>
  <c r="W175" i="4"/>
  <c r="W172" i="4"/>
  <c r="W167" i="4"/>
  <c r="W164" i="4"/>
  <c r="W159" i="4"/>
  <c r="W156" i="4"/>
  <c r="W151" i="4"/>
  <c r="W148" i="4"/>
  <c r="W143" i="4"/>
  <c r="W140" i="4"/>
  <c r="W135" i="4"/>
  <c r="W132" i="4"/>
  <c r="W127" i="4"/>
  <c r="W124" i="4"/>
  <c r="W119" i="4"/>
  <c r="W116" i="4"/>
  <c r="W111" i="4"/>
  <c r="W108" i="4"/>
  <c r="W103" i="4"/>
  <c r="W100" i="4"/>
  <c r="W95" i="4"/>
  <c r="W92" i="4"/>
  <c r="W87" i="4"/>
  <c r="W84" i="4"/>
  <c r="W79" i="4"/>
  <c r="W76" i="4"/>
  <c r="W71" i="4"/>
  <c r="W68" i="4"/>
  <c r="W63" i="4"/>
  <c r="W60" i="4"/>
  <c r="W55" i="4"/>
  <c r="W52" i="4"/>
  <c r="W47" i="4"/>
  <c r="W44" i="4"/>
  <c r="W39" i="4"/>
  <c r="W36" i="4"/>
  <c r="W31" i="4"/>
  <c r="W28" i="4"/>
  <c r="W23" i="4"/>
  <c r="W20" i="4"/>
  <c r="W15" i="4"/>
  <c r="W12" i="4"/>
  <c r="W7" i="4"/>
  <c r="W4" i="4"/>
  <c r="Y4" i="3"/>
  <c r="Y5"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3" i="3"/>
  <c r="CK4" i="75" l="1"/>
  <c r="CK5" i="75"/>
  <c r="CK6" i="75"/>
  <c r="CK7" i="75"/>
  <c r="CK8" i="75"/>
  <c r="CK9"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CK49" i="75"/>
  <c r="CK50" i="75"/>
  <c r="CK51" i="75"/>
  <c r="CK52" i="75"/>
  <c r="CK53" i="75"/>
  <c r="CK54" i="75"/>
  <c r="CK55" i="75"/>
  <c r="CK56" i="75"/>
  <c r="CK57" i="75"/>
  <c r="CK58" i="75"/>
  <c r="CK59" i="75"/>
  <c r="CK60" i="75"/>
  <c r="CK61" i="75"/>
  <c r="CK62" i="75"/>
  <c r="CK63" i="75"/>
  <c r="CK64" i="75"/>
  <c r="CK65" i="75"/>
  <c r="CK66" i="75"/>
  <c r="CK67" i="75"/>
  <c r="CK68" i="75"/>
  <c r="CK69" i="75"/>
  <c r="CK70" i="75"/>
  <c r="CK71" i="75"/>
  <c r="CK72" i="75"/>
  <c r="CK73" i="75"/>
  <c r="CK74" i="75"/>
  <c r="CK75" i="75"/>
  <c r="CK76" i="75"/>
  <c r="CK77" i="75"/>
  <c r="CK78" i="75"/>
  <c r="CK79" i="75"/>
  <c r="CK80" i="75"/>
  <c r="CK81" i="75"/>
  <c r="CK82" i="75"/>
  <c r="CK83" i="75"/>
  <c r="CK84" i="75"/>
  <c r="CK85" i="75"/>
  <c r="CK86" i="75"/>
  <c r="CK87" i="75"/>
  <c r="CK88" i="75"/>
  <c r="CK89" i="75"/>
  <c r="CK90" i="75"/>
  <c r="CK91" i="75"/>
  <c r="CK92" i="75"/>
  <c r="CK93" i="75"/>
  <c r="CK94" i="75"/>
  <c r="CK95" i="75"/>
  <c r="CK96" i="75"/>
  <c r="CK97" i="75"/>
  <c r="CK98" i="75"/>
  <c r="CK99" i="75"/>
  <c r="CK100" i="75"/>
  <c r="CK101" i="75"/>
  <c r="CK102" i="75"/>
  <c r="CK103" i="75"/>
  <c r="CK104" i="75"/>
  <c r="CK105" i="75"/>
  <c r="CK106" i="75"/>
  <c r="CK107" i="75"/>
  <c r="CK108" i="75"/>
  <c r="CK109" i="75"/>
  <c r="CK110" i="75"/>
  <c r="CK111" i="75"/>
  <c r="CK112" i="75"/>
  <c r="CK113" i="75"/>
  <c r="CK114" i="75"/>
  <c r="CK115" i="75"/>
  <c r="CK116" i="75"/>
  <c r="CK117" i="75"/>
  <c r="CK118" i="75"/>
  <c r="CK119" i="75"/>
  <c r="CK120" i="75"/>
  <c r="CK121" i="75"/>
  <c r="CK122" i="75"/>
  <c r="CK123" i="75"/>
  <c r="CK124" i="75"/>
  <c r="CK125" i="75"/>
  <c r="CK126" i="75"/>
  <c r="CK127" i="75"/>
  <c r="CK128" i="75"/>
  <c r="CK129" i="75"/>
  <c r="CK130" i="75"/>
  <c r="CK131" i="75"/>
  <c r="CK132" i="75"/>
  <c r="CK133" i="75"/>
  <c r="CK134" i="75"/>
  <c r="CK135" i="75"/>
  <c r="CK136" i="75"/>
  <c r="CK137" i="75"/>
  <c r="CK138" i="75"/>
  <c r="CK139" i="75"/>
  <c r="CK140" i="75"/>
  <c r="CK141" i="75"/>
  <c r="CK142" i="75"/>
  <c r="CK143" i="75"/>
  <c r="CK144" i="75"/>
  <c r="CK145" i="75"/>
  <c r="CK146" i="75"/>
  <c r="CK147" i="75"/>
  <c r="CK148" i="75"/>
  <c r="CK149" i="75"/>
  <c r="CK150" i="75"/>
  <c r="CK151" i="75"/>
  <c r="CK152" i="75"/>
  <c r="CK153" i="75"/>
  <c r="CK154" i="75"/>
  <c r="CK155" i="75"/>
  <c r="CK156" i="75"/>
  <c r="CK157" i="75"/>
  <c r="CK158" i="75"/>
  <c r="CK159" i="75"/>
  <c r="CK160" i="75"/>
  <c r="CK161" i="75"/>
  <c r="CK162" i="75"/>
  <c r="CK163" i="75"/>
  <c r="CK164" i="75"/>
  <c r="CK165" i="75"/>
  <c r="CK166" i="75"/>
  <c r="CK167" i="75"/>
  <c r="CK168" i="75"/>
  <c r="CK169" i="75"/>
  <c r="CK170" i="75"/>
  <c r="CK171" i="75"/>
  <c r="CK172" i="75"/>
  <c r="CK173" i="75"/>
  <c r="CK174" i="75"/>
  <c r="CK175" i="75"/>
  <c r="CK176" i="75"/>
  <c r="CK177" i="75"/>
  <c r="CK178" i="75"/>
  <c r="CK179" i="75"/>
  <c r="CK180" i="75"/>
  <c r="CK181" i="75"/>
  <c r="CK182" i="75"/>
  <c r="CK183" i="75"/>
  <c r="CK184" i="75"/>
  <c r="CK185" i="75"/>
  <c r="CK186" i="75"/>
  <c r="CK187" i="75"/>
  <c r="CK188" i="75"/>
  <c r="CK189" i="75"/>
  <c r="CK190" i="75"/>
  <c r="CK191" i="75"/>
  <c r="CK192" i="75"/>
  <c r="CK193" i="75"/>
  <c r="CK3" i="75"/>
  <c r="DH5" i="75" l="1"/>
  <c r="DI5" i="75" s="1"/>
  <c r="DH6" i="75"/>
  <c r="DI6" i="75" s="1"/>
  <c r="DH7" i="75"/>
  <c r="DI7" i="75" s="1"/>
  <c r="DH8" i="75"/>
  <c r="DI8" i="75" s="1"/>
  <c r="DH9" i="75"/>
  <c r="DI9" i="75" s="1"/>
  <c r="DH10" i="75"/>
  <c r="DI10" i="75" s="1"/>
  <c r="DH11" i="75"/>
  <c r="DI11" i="75" s="1"/>
  <c r="DH12" i="75"/>
  <c r="DI12" i="75" s="1"/>
  <c r="DH13" i="75"/>
  <c r="DI13" i="75" s="1"/>
  <c r="DH14" i="75"/>
  <c r="DI14" i="75" s="1"/>
  <c r="DH15" i="75"/>
  <c r="DI15" i="75" s="1"/>
  <c r="DH16" i="75"/>
  <c r="DI16" i="75" s="1"/>
  <c r="DH17" i="75"/>
  <c r="DI17" i="75" s="1"/>
  <c r="DH18" i="75"/>
  <c r="DI18" i="75" s="1"/>
  <c r="DH19" i="75"/>
  <c r="DI19" i="75" s="1"/>
  <c r="DH20" i="75"/>
  <c r="DI20" i="75" s="1"/>
  <c r="DH21" i="75"/>
  <c r="DI21" i="75" s="1"/>
  <c r="DH22" i="75"/>
  <c r="DI22" i="75" s="1"/>
  <c r="DH23" i="75"/>
  <c r="DI23" i="75" s="1"/>
  <c r="DH24" i="75"/>
  <c r="DI24" i="75" s="1"/>
  <c r="DH25" i="75"/>
  <c r="DI25" i="75" s="1"/>
  <c r="DH26" i="75"/>
  <c r="DI26" i="75" s="1"/>
  <c r="DH27" i="75"/>
  <c r="DI27" i="75" s="1"/>
  <c r="DH28" i="75"/>
  <c r="DI28" i="75" s="1"/>
  <c r="DH29" i="75"/>
  <c r="DI29" i="75" s="1"/>
  <c r="DH30" i="75"/>
  <c r="DI30" i="75" s="1"/>
  <c r="DH31" i="75"/>
  <c r="DI31" i="75" s="1"/>
  <c r="DH32" i="75"/>
  <c r="DI32" i="75" s="1"/>
  <c r="DH33" i="75"/>
  <c r="DI33" i="75" s="1"/>
  <c r="DH34" i="75"/>
  <c r="DI34" i="75" s="1"/>
  <c r="DH35" i="75"/>
  <c r="DI35" i="75" s="1"/>
  <c r="DH36" i="75"/>
  <c r="DI36" i="75" s="1"/>
  <c r="DH37" i="75"/>
  <c r="DI37" i="75" s="1"/>
  <c r="DH38" i="75"/>
  <c r="DI38" i="75" s="1"/>
  <c r="DH39" i="75"/>
  <c r="DI39" i="75" s="1"/>
  <c r="DH40" i="75"/>
  <c r="DI40" i="75" s="1"/>
  <c r="DH41" i="75"/>
  <c r="DI41" i="75" s="1"/>
  <c r="DH42" i="75"/>
  <c r="DI42" i="75" s="1"/>
  <c r="DH43" i="75"/>
  <c r="DI43" i="75" s="1"/>
  <c r="DH44" i="75"/>
  <c r="DI44" i="75" s="1"/>
  <c r="DH45" i="75"/>
  <c r="DI45" i="75" s="1"/>
  <c r="DH46" i="75"/>
  <c r="DI46" i="75" s="1"/>
  <c r="DH47" i="75"/>
  <c r="DI47" i="75" s="1"/>
  <c r="DH48" i="75"/>
  <c r="DI48" i="75" s="1"/>
  <c r="DH49" i="75"/>
  <c r="DI49" i="75" s="1"/>
  <c r="DH50" i="75"/>
  <c r="DI50" i="75" s="1"/>
  <c r="DH51" i="75"/>
  <c r="DI51" i="75" s="1"/>
  <c r="DH52" i="75"/>
  <c r="DI52" i="75" s="1"/>
  <c r="DH53" i="75"/>
  <c r="DI53" i="75" s="1"/>
  <c r="DH54" i="75"/>
  <c r="DI54" i="75" s="1"/>
  <c r="DH55" i="75"/>
  <c r="DI55" i="75" s="1"/>
  <c r="DH56" i="75"/>
  <c r="DI56" i="75" s="1"/>
  <c r="DH57" i="75"/>
  <c r="DI57" i="75" s="1"/>
  <c r="DH58" i="75"/>
  <c r="DI58" i="75" s="1"/>
  <c r="DH59" i="75"/>
  <c r="DI59" i="75" s="1"/>
  <c r="DH60" i="75"/>
  <c r="DI60" i="75" s="1"/>
  <c r="DH61" i="75"/>
  <c r="DI61" i="75" s="1"/>
  <c r="DH62" i="75"/>
  <c r="DI62" i="75" s="1"/>
  <c r="DH63" i="75"/>
  <c r="DI63" i="75" s="1"/>
  <c r="DH64" i="75"/>
  <c r="DI64" i="75" s="1"/>
  <c r="DH65" i="75"/>
  <c r="DI65" i="75" s="1"/>
  <c r="DH66" i="75"/>
  <c r="DI66" i="75" s="1"/>
  <c r="DH67" i="75"/>
  <c r="DI67" i="75" s="1"/>
  <c r="DH68" i="75"/>
  <c r="DI68" i="75" s="1"/>
  <c r="DH69" i="75"/>
  <c r="DI69" i="75" s="1"/>
  <c r="DH70" i="75"/>
  <c r="DI70" i="75" s="1"/>
  <c r="DH71" i="75"/>
  <c r="DI71" i="75" s="1"/>
  <c r="DH72" i="75"/>
  <c r="DI72" i="75" s="1"/>
  <c r="DH73" i="75"/>
  <c r="DI73" i="75" s="1"/>
  <c r="DH74" i="75"/>
  <c r="DI74" i="75" s="1"/>
  <c r="DH75" i="75"/>
  <c r="DI75" i="75" s="1"/>
  <c r="DH76" i="75"/>
  <c r="DI76" i="75" s="1"/>
  <c r="DH77" i="75"/>
  <c r="DI77" i="75" s="1"/>
  <c r="DH78" i="75"/>
  <c r="DI78" i="75" s="1"/>
  <c r="DH79" i="75"/>
  <c r="DI79" i="75" s="1"/>
  <c r="DH80" i="75"/>
  <c r="DI80" i="75" s="1"/>
  <c r="DH81" i="75"/>
  <c r="DI81" i="75" s="1"/>
  <c r="DH82" i="75"/>
  <c r="DI82" i="75" s="1"/>
  <c r="DH83" i="75"/>
  <c r="DI83" i="75" s="1"/>
  <c r="DH84" i="75"/>
  <c r="DI84" i="75" s="1"/>
  <c r="DH85" i="75"/>
  <c r="DI85" i="75" s="1"/>
  <c r="DH86" i="75"/>
  <c r="DI86" i="75" s="1"/>
  <c r="DH87" i="75"/>
  <c r="DI87" i="75" s="1"/>
  <c r="DH88" i="75"/>
  <c r="DI88" i="75" s="1"/>
  <c r="DH89" i="75"/>
  <c r="DI89" i="75" s="1"/>
  <c r="DH90" i="75"/>
  <c r="DI90" i="75" s="1"/>
  <c r="DH91" i="75"/>
  <c r="DI91" i="75" s="1"/>
  <c r="DH92" i="75"/>
  <c r="DI92" i="75" s="1"/>
  <c r="DH93" i="75"/>
  <c r="DI93" i="75" s="1"/>
  <c r="DH94" i="75"/>
  <c r="DI94" i="75" s="1"/>
  <c r="DH95" i="75"/>
  <c r="DI95" i="75" s="1"/>
  <c r="DH96" i="75"/>
  <c r="DI96" i="75" s="1"/>
  <c r="DH97" i="75"/>
  <c r="DI97" i="75" s="1"/>
  <c r="DH98" i="75"/>
  <c r="DI98" i="75" s="1"/>
  <c r="DH99" i="75"/>
  <c r="DI99" i="75" s="1"/>
  <c r="DH100" i="75"/>
  <c r="DI100" i="75" s="1"/>
  <c r="DH101" i="75"/>
  <c r="DI101" i="75" s="1"/>
  <c r="DH102" i="75"/>
  <c r="DI102" i="75" s="1"/>
  <c r="DH103" i="75"/>
  <c r="DI103" i="75" s="1"/>
  <c r="DH104" i="75"/>
  <c r="DI104" i="75" s="1"/>
  <c r="DH105" i="75"/>
  <c r="DI105" i="75" s="1"/>
  <c r="DH106" i="75"/>
  <c r="DI106" i="75" s="1"/>
  <c r="DH107" i="75"/>
  <c r="DI107" i="75" s="1"/>
  <c r="DH108" i="75"/>
  <c r="DI108" i="75" s="1"/>
  <c r="DH109" i="75"/>
  <c r="DI109" i="75" s="1"/>
  <c r="DH110" i="75"/>
  <c r="DI110" i="75" s="1"/>
  <c r="DH111" i="75"/>
  <c r="DI111" i="75" s="1"/>
  <c r="DH112" i="75"/>
  <c r="DI112" i="75" s="1"/>
  <c r="DH113" i="75"/>
  <c r="DI113" i="75" s="1"/>
  <c r="DH114" i="75"/>
  <c r="DI114" i="75" s="1"/>
  <c r="DH115" i="75"/>
  <c r="DI115" i="75" s="1"/>
  <c r="DH116" i="75"/>
  <c r="DI116" i="75" s="1"/>
  <c r="DH117" i="75"/>
  <c r="DI117" i="75" s="1"/>
  <c r="DH118" i="75"/>
  <c r="DI118" i="75" s="1"/>
  <c r="DH119" i="75"/>
  <c r="DI119" i="75" s="1"/>
  <c r="DH120" i="75"/>
  <c r="DI120" i="75" s="1"/>
  <c r="DH121" i="75"/>
  <c r="DI121" i="75" s="1"/>
  <c r="DH122" i="75"/>
  <c r="DI122" i="75" s="1"/>
  <c r="DH123" i="75"/>
  <c r="DI123" i="75" s="1"/>
  <c r="DH124" i="75"/>
  <c r="DI124" i="75" s="1"/>
  <c r="DH125" i="75"/>
  <c r="DI125" i="75" s="1"/>
  <c r="DH126" i="75"/>
  <c r="DI126" i="75" s="1"/>
  <c r="DH127" i="75"/>
  <c r="DI127" i="75" s="1"/>
  <c r="DH128" i="75"/>
  <c r="DI128" i="75" s="1"/>
  <c r="DH129" i="75"/>
  <c r="DI129" i="75" s="1"/>
  <c r="DH130" i="75"/>
  <c r="DI130" i="75" s="1"/>
  <c r="DH131" i="75"/>
  <c r="DI131" i="75" s="1"/>
  <c r="DH132" i="75"/>
  <c r="DI132" i="75" s="1"/>
  <c r="DH133" i="75"/>
  <c r="DI133" i="75" s="1"/>
  <c r="DH134" i="75"/>
  <c r="DI134" i="75" s="1"/>
  <c r="DH135" i="75"/>
  <c r="DI135" i="75" s="1"/>
  <c r="DH136" i="75"/>
  <c r="DI136" i="75" s="1"/>
  <c r="DH137" i="75"/>
  <c r="DI137" i="75" s="1"/>
  <c r="DH138" i="75"/>
  <c r="DI138" i="75" s="1"/>
  <c r="DH139" i="75"/>
  <c r="DI139" i="75" s="1"/>
  <c r="DH140" i="75"/>
  <c r="DI140" i="75" s="1"/>
  <c r="DH141" i="75"/>
  <c r="DI141" i="75" s="1"/>
  <c r="DH142" i="75"/>
  <c r="DI142" i="75" s="1"/>
  <c r="DH143" i="75"/>
  <c r="DI143" i="75" s="1"/>
  <c r="DH144" i="75"/>
  <c r="DI144" i="75" s="1"/>
  <c r="DH145" i="75"/>
  <c r="DI145" i="75" s="1"/>
  <c r="DH146" i="75"/>
  <c r="DI146" i="75" s="1"/>
  <c r="DH147" i="75"/>
  <c r="DI147" i="75" s="1"/>
  <c r="DH148" i="75"/>
  <c r="DI148" i="75" s="1"/>
  <c r="DH149" i="75"/>
  <c r="DI149" i="75" s="1"/>
  <c r="DH150" i="75"/>
  <c r="DI150" i="75" s="1"/>
  <c r="DH151" i="75"/>
  <c r="DI151" i="75" s="1"/>
  <c r="DH152" i="75"/>
  <c r="DI152" i="75" s="1"/>
  <c r="DH153" i="75"/>
  <c r="DI153" i="75" s="1"/>
  <c r="DH154" i="75"/>
  <c r="DI154" i="75" s="1"/>
  <c r="DH155" i="75"/>
  <c r="DI155" i="75" s="1"/>
  <c r="DH156" i="75"/>
  <c r="DI156" i="75" s="1"/>
  <c r="DH157" i="75"/>
  <c r="DI157" i="75" s="1"/>
  <c r="DH158" i="75"/>
  <c r="DI158" i="75" s="1"/>
  <c r="DH159" i="75"/>
  <c r="DI159" i="75" s="1"/>
  <c r="DH160" i="75"/>
  <c r="DI160" i="75" s="1"/>
  <c r="DH161" i="75"/>
  <c r="DI161" i="75" s="1"/>
  <c r="DH162" i="75"/>
  <c r="DI162" i="75" s="1"/>
  <c r="DH163" i="75"/>
  <c r="DI163" i="75" s="1"/>
  <c r="DH164" i="75"/>
  <c r="DI164" i="75" s="1"/>
  <c r="DH165" i="75"/>
  <c r="DI165" i="75" s="1"/>
  <c r="DH166" i="75"/>
  <c r="DI166" i="75" s="1"/>
  <c r="DH167" i="75"/>
  <c r="DI167" i="75" s="1"/>
  <c r="DH168" i="75"/>
  <c r="DI168" i="75" s="1"/>
  <c r="DH169" i="75"/>
  <c r="DI169" i="75" s="1"/>
  <c r="DH170" i="75"/>
  <c r="DI170" i="75" s="1"/>
  <c r="DH171" i="75"/>
  <c r="DI171" i="75" s="1"/>
  <c r="DH172" i="75"/>
  <c r="DI172" i="75" s="1"/>
  <c r="DH173" i="75"/>
  <c r="DI173" i="75" s="1"/>
  <c r="DH174" i="75"/>
  <c r="DI174" i="75" s="1"/>
  <c r="DH175" i="75"/>
  <c r="DI175" i="75" s="1"/>
  <c r="DH176" i="75"/>
  <c r="DI176" i="75" s="1"/>
  <c r="DH177" i="75"/>
  <c r="DI177" i="75" s="1"/>
  <c r="DH178" i="75"/>
  <c r="DI178" i="75" s="1"/>
  <c r="DH179" i="75"/>
  <c r="DI179" i="75" s="1"/>
  <c r="DH180" i="75"/>
  <c r="DI180" i="75" s="1"/>
  <c r="DH181" i="75"/>
  <c r="DI181" i="75" s="1"/>
  <c r="DH182" i="75"/>
  <c r="DI182" i="75" s="1"/>
  <c r="DH183" i="75"/>
  <c r="DI183" i="75" s="1"/>
  <c r="DH184" i="75"/>
  <c r="DI184" i="75" s="1"/>
  <c r="DH185" i="75"/>
  <c r="DI185" i="75" s="1"/>
  <c r="DH186" i="75"/>
  <c r="DI186" i="75" s="1"/>
  <c r="DH187" i="75"/>
  <c r="DI187" i="75" s="1"/>
  <c r="DH188" i="75"/>
  <c r="DI188" i="75" s="1"/>
  <c r="DH189" i="75"/>
  <c r="DI189" i="75" s="1"/>
  <c r="DH190" i="75"/>
  <c r="DI190" i="75" s="1"/>
  <c r="DH191" i="75"/>
  <c r="DI191" i="75" s="1"/>
  <c r="DH192" i="75"/>
  <c r="DI192" i="75" s="1"/>
  <c r="DH193" i="75"/>
  <c r="DI193" i="75" s="1"/>
  <c r="DH4" i="75"/>
  <c r="DI4" i="75" s="1"/>
  <c r="DH3" i="75"/>
  <c r="DD4" i="75"/>
  <c r="DD5" i="75"/>
  <c r="DD6" i="75"/>
  <c r="DD7" i="75"/>
  <c r="DD8" i="75"/>
  <c r="DD9" i="75"/>
  <c r="DD10" i="75"/>
  <c r="DD11" i="75"/>
  <c r="DD12" i="75"/>
  <c r="DD13" i="75"/>
  <c r="DD14" i="75"/>
  <c r="DD15" i="75"/>
  <c r="DD16" i="75"/>
  <c r="DD17" i="75"/>
  <c r="DD18" i="75"/>
  <c r="DD19" i="75"/>
  <c r="DD20" i="75"/>
  <c r="DD21" i="75"/>
  <c r="DD22" i="75"/>
  <c r="DD23"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D48" i="75"/>
  <c r="DD49" i="75"/>
  <c r="DD50" i="75"/>
  <c r="DD51" i="75"/>
  <c r="DD52" i="75"/>
  <c r="DD53" i="75"/>
  <c r="DD54" i="75"/>
  <c r="DD55" i="75"/>
  <c r="DD56" i="75"/>
  <c r="DD57" i="75"/>
  <c r="DD58" i="75"/>
  <c r="DD59" i="75"/>
  <c r="DD60" i="75"/>
  <c r="DD61" i="75"/>
  <c r="DD62" i="75"/>
  <c r="DD63" i="75"/>
  <c r="DD64" i="75"/>
  <c r="DD65" i="75"/>
  <c r="DD66" i="75"/>
  <c r="DD67" i="75"/>
  <c r="DD68" i="75"/>
  <c r="DD69" i="75"/>
  <c r="DD70" i="75"/>
  <c r="DD71" i="75"/>
  <c r="DD72" i="75"/>
  <c r="DD73" i="75"/>
  <c r="DD74" i="75"/>
  <c r="DD75" i="75"/>
  <c r="DD76" i="75"/>
  <c r="DD77" i="75"/>
  <c r="DD78" i="75"/>
  <c r="DD79" i="75"/>
  <c r="DD80" i="75"/>
  <c r="DD81" i="75"/>
  <c r="DD82" i="75"/>
  <c r="DD83" i="75"/>
  <c r="DD84" i="75"/>
  <c r="DD85" i="75"/>
  <c r="DD86" i="75"/>
  <c r="DD87" i="75"/>
  <c r="DD88" i="75"/>
  <c r="DD89" i="75"/>
  <c r="DD90" i="75"/>
  <c r="DD91" i="75"/>
  <c r="DD92" i="75"/>
  <c r="DD93" i="75"/>
  <c r="DD94" i="75"/>
  <c r="DD95" i="75"/>
  <c r="DD96" i="75"/>
  <c r="DD97" i="75"/>
  <c r="DD98" i="75"/>
  <c r="DD99" i="75"/>
  <c r="DD100" i="75"/>
  <c r="DD101" i="75"/>
  <c r="DD102" i="75"/>
  <c r="DD103" i="75"/>
  <c r="DD104" i="75"/>
  <c r="DD105" i="75"/>
  <c r="DD106" i="75"/>
  <c r="DD107" i="75"/>
  <c r="DD108" i="75"/>
  <c r="DD109" i="75"/>
  <c r="DD110" i="75"/>
  <c r="DD111" i="75"/>
  <c r="DD112" i="75"/>
  <c r="DD113" i="75"/>
  <c r="DD114" i="75"/>
  <c r="DD115" i="75"/>
  <c r="DD116" i="75"/>
  <c r="DD117" i="75"/>
  <c r="DD118" i="75"/>
  <c r="DD119" i="75"/>
  <c r="DD120" i="75"/>
  <c r="DD121" i="75"/>
  <c r="DD122" i="75"/>
  <c r="DD123" i="75"/>
  <c r="DD124" i="75"/>
  <c r="DD125" i="75"/>
  <c r="DD126" i="75"/>
  <c r="DD127" i="75"/>
  <c r="DD128" i="75"/>
  <c r="DD129" i="75"/>
  <c r="DD130" i="75"/>
  <c r="DD131" i="75"/>
  <c r="DD132" i="75"/>
  <c r="DD133" i="75"/>
  <c r="DD134" i="75"/>
  <c r="DD135" i="75"/>
  <c r="DD136" i="75"/>
  <c r="DD137" i="75"/>
  <c r="DD138" i="75"/>
  <c r="DD139" i="75"/>
  <c r="DD140" i="75"/>
  <c r="DD141" i="75"/>
  <c r="DD142" i="75"/>
  <c r="DD143" i="75"/>
  <c r="DD144" i="75"/>
  <c r="DD145" i="75"/>
  <c r="DD146" i="75"/>
  <c r="DD147" i="75"/>
  <c r="DD148" i="75"/>
  <c r="DD149" i="75"/>
  <c r="DD150" i="75"/>
  <c r="DD151" i="75"/>
  <c r="DD152" i="75"/>
  <c r="DD153" i="75"/>
  <c r="DD154" i="75"/>
  <c r="DD155" i="75"/>
  <c r="DD156" i="75"/>
  <c r="DD157" i="75"/>
  <c r="DD158" i="75"/>
  <c r="DD159" i="75"/>
  <c r="DD160" i="75"/>
  <c r="DD161" i="75"/>
  <c r="DD162" i="75"/>
  <c r="DD163" i="75"/>
  <c r="DD164" i="75"/>
  <c r="DD165" i="75"/>
  <c r="DD166" i="75"/>
  <c r="DD167" i="75"/>
  <c r="DD168" i="75"/>
  <c r="DD169" i="75"/>
  <c r="DD170" i="75"/>
  <c r="DD171" i="75"/>
  <c r="DD172" i="75"/>
  <c r="DD173" i="75"/>
  <c r="DD174" i="75"/>
  <c r="DD175" i="75"/>
  <c r="DD176" i="75"/>
  <c r="DD177" i="75"/>
  <c r="DD178" i="75"/>
  <c r="DD179" i="75"/>
  <c r="DD180" i="75"/>
  <c r="DD181" i="75"/>
  <c r="DD182" i="75"/>
  <c r="DD183" i="75"/>
  <c r="DD184" i="75"/>
  <c r="DD185" i="75"/>
  <c r="DD186" i="75"/>
  <c r="DD187" i="75"/>
  <c r="DD188" i="75"/>
  <c r="DD189" i="75"/>
  <c r="DD190" i="75"/>
  <c r="DD191" i="75"/>
  <c r="DD192" i="75"/>
  <c r="DD193" i="75"/>
  <c r="DD3" i="75"/>
  <c r="DC4" i="75"/>
  <c r="DC5" i="75"/>
  <c r="DC6" i="75"/>
  <c r="DC7" i="75"/>
  <c r="DC8" i="75"/>
  <c r="DC9"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DC48" i="75"/>
  <c r="DC49" i="75"/>
  <c r="DC50" i="75"/>
  <c r="DC51" i="75"/>
  <c r="DC52" i="75"/>
  <c r="DC53" i="75"/>
  <c r="DC54" i="75"/>
  <c r="DC55" i="75"/>
  <c r="DC56" i="75"/>
  <c r="DC57" i="75"/>
  <c r="DC58" i="75"/>
  <c r="DC59" i="75"/>
  <c r="DC60" i="75"/>
  <c r="DC61" i="75"/>
  <c r="DC62" i="75"/>
  <c r="DC63" i="75"/>
  <c r="DC64" i="75"/>
  <c r="DC65" i="75"/>
  <c r="DC66" i="75"/>
  <c r="DC67" i="75"/>
  <c r="DC68" i="75"/>
  <c r="DC69" i="75"/>
  <c r="DC70" i="75"/>
  <c r="DC71" i="75"/>
  <c r="DC72" i="75"/>
  <c r="DC73" i="75"/>
  <c r="DC74" i="75"/>
  <c r="DC75" i="75"/>
  <c r="DC76" i="75"/>
  <c r="DC77" i="75"/>
  <c r="DC78" i="75"/>
  <c r="DC79" i="75"/>
  <c r="DC80" i="75"/>
  <c r="DC81" i="75"/>
  <c r="DC82" i="75"/>
  <c r="DC83" i="75"/>
  <c r="DC84" i="75"/>
  <c r="DC85" i="75"/>
  <c r="DC86" i="75"/>
  <c r="DC87" i="75"/>
  <c r="DC88" i="75"/>
  <c r="DC89" i="75"/>
  <c r="DC90" i="75"/>
  <c r="DC91" i="75"/>
  <c r="DC92" i="75"/>
  <c r="DC93" i="75"/>
  <c r="DC94" i="75"/>
  <c r="DC95" i="75"/>
  <c r="DC96" i="75"/>
  <c r="DC97" i="75"/>
  <c r="DC98" i="75"/>
  <c r="DC99" i="75"/>
  <c r="DC100" i="75"/>
  <c r="DC101" i="75"/>
  <c r="DC102" i="75"/>
  <c r="DC103" i="75"/>
  <c r="DC104" i="75"/>
  <c r="DC105" i="75"/>
  <c r="DC106" i="75"/>
  <c r="DC107" i="75"/>
  <c r="DC108" i="75"/>
  <c r="DC109" i="75"/>
  <c r="DC110" i="75"/>
  <c r="DC111" i="75"/>
  <c r="DC112" i="75"/>
  <c r="DC113" i="75"/>
  <c r="DC114" i="75"/>
  <c r="DC115" i="75"/>
  <c r="DC116" i="75"/>
  <c r="DC117" i="75"/>
  <c r="DC118" i="75"/>
  <c r="DC119" i="75"/>
  <c r="DC120" i="75"/>
  <c r="DC121" i="75"/>
  <c r="DC122" i="75"/>
  <c r="DC123" i="75"/>
  <c r="DC124" i="75"/>
  <c r="DC125" i="75"/>
  <c r="DC126" i="75"/>
  <c r="DC127" i="75"/>
  <c r="DC128" i="75"/>
  <c r="DC129" i="75"/>
  <c r="DC130" i="75"/>
  <c r="DC131" i="75"/>
  <c r="DC132" i="75"/>
  <c r="DC133" i="75"/>
  <c r="DC134" i="75"/>
  <c r="DC135" i="75"/>
  <c r="DC136" i="75"/>
  <c r="DC137" i="75"/>
  <c r="DC138" i="75"/>
  <c r="DC139" i="75"/>
  <c r="DC140" i="75"/>
  <c r="DC141" i="75"/>
  <c r="DC142" i="75"/>
  <c r="DC143" i="75"/>
  <c r="DC144" i="75"/>
  <c r="DC145" i="75"/>
  <c r="DC146" i="75"/>
  <c r="DC147" i="75"/>
  <c r="DC148" i="75"/>
  <c r="DC149" i="75"/>
  <c r="DC150" i="75"/>
  <c r="DC151" i="75"/>
  <c r="DC152" i="75"/>
  <c r="DC153" i="75"/>
  <c r="DC154" i="75"/>
  <c r="DC155" i="75"/>
  <c r="DC156" i="75"/>
  <c r="DC157" i="75"/>
  <c r="DC158" i="75"/>
  <c r="DC159" i="75"/>
  <c r="DC160" i="75"/>
  <c r="DC161" i="75"/>
  <c r="DC162" i="75"/>
  <c r="DC163" i="75"/>
  <c r="DC164" i="75"/>
  <c r="DC165" i="75"/>
  <c r="DC166" i="75"/>
  <c r="DC167" i="75"/>
  <c r="DC168" i="75"/>
  <c r="DC169" i="75"/>
  <c r="DC170" i="75"/>
  <c r="DC171" i="75"/>
  <c r="DC172" i="75"/>
  <c r="DC173" i="75"/>
  <c r="DC174" i="75"/>
  <c r="DC175" i="75"/>
  <c r="DC176" i="75"/>
  <c r="DC177" i="75"/>
  <c r="DC178" i="75"/>
  <c r="DC179" i="75"/>
  <c r="DC180" i="75"/>
  <c r="DC181" i="75"/>
  <c r="DC182" i="75"/>
  <c r="DC183" i="75"/>
  <c r="DC184" i="75"/>
  <c r="DC185" i="75"/>
  <c r="DC186" i="75"/>
  <c r="DC187" i="75"/>
  <c r="DC188" i="75"/>
  <c r="DC189" i="75"/>
  <c r="DC190" i="75"/>
  <c r="DC191" i="75"/>
  <c r="DC192" i="75"/>
  <c r="DC193" i="75"/>
  <c r="DC3" i="75"/>
  <c r="CW11" i="75"/>
  <c r="CW19" i="75"/>
  <c r="CW27" i="75"/>
  <c r="CW35" i="75"/>
  <c r="CW43" i="75"/>
  <c r="CW51" i="75"/>
  <c r="CW59" i="75"/>
  <c r="CW67" i="75"/>
  <c r="CW75" i="75"/>
  <c r="CW83" i="75"/>
  <c r="CW91" i="75"/>
  <c r="CW99" i="75"/>
  <c r="CW107" i="75"/>
  <c r="CW115" i="75"/>
  <c r="CW123" i="75"/>
  <c r="CW131" i="75"/>
  <c r="CW139" i="75"/>
  <c r="CW147" i="75"/>
  <c r="CW155" i="75"/>
  <c r="CW163" i="75"/>
  <c r="CW171" i="75"/>
  <c r="CW179" i="75"/>
  <c r="CW187" i="75"/>
  <c r="CZ4" i="75"/>
  <c r="CZ5" i="75"/>
  <c r="CZ6" i="75"/>
  <c r="CZ7" i="75"/>
  <c r="CZ8" i="75"/>
  <c r="CZ9"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CZ48" i="75"/>
  <c r="CZ49" i="75"/>
  <c r="CZ50" i="75"/>
  <c r="CZ51" i="75"/>
  <c r="CZ52" i="75"/>
  <c r="CZ53" i="75"/>
  <c r="CZ54" i="75"/>
  <c r="CZ55" i="75"/>
  <c r="CZ56" i="75"/>
  <c r="CZ57" i="75"/>
  <c r="CZ58" i="75"/>
  <c r="CZ59" i="75"/>
  <c r="CZ60" i="75"/>
  <c r="CZ61" i="75"/>
  <c r="CZ62" i="75"/>
  <c r="CZ63" i="75"/>
  <c r="CZ64" i="75"/>
  <c r="CZ65" i="75"/>
  <c r="CZ66" i="75"/>
  <c r="CZ67" i="75"/>
  <c r="CZ68" i="75"/>
  <c r="CZ69" i="75"/>
  <c r="CZ70" i="75"/>
  <c r="CZ71" i="75"/>
  <c r="CZ72" i="75"/>
  <c r="CZ73" i="75"/>
  <c r="CZ74" i="75"/>
  <c r="CZ75" i="75"/>
  <c r="CZ76" i="75"/>
  <c r="CZ77" i="75"/>
  <c r="CZ78" i="75"/>
  <c r="CZ79" i="75"/>
  <c r="CZ80" i="75"/>
  <c r="CZ81" i="75"/>
  <c r="CZ82" i="75"/>
  <c r="CZ83" i="75"/>
  <c r="CZ84" i="75"/>
  <c r="CZ85" i="75"/>
  <c r="CZ86" i="75"/>
  <c r="CZ87" i="75"/>
  <c r="CZ88" i="75"/>
  <c r="CZ89" i="75"/>
  <c r="CZ90" i="75"/>
  <c r="CZ91" i="75"/>
  <c r="CZ92" i="75"/>
  <c r="CZ93" i="75"/>
  <c r="CZ94" i="75"/>
  <c r="CZ95" i="75"/>
  <c r="CZ96" i="75"/>
  <c r="CZ97" i="75"/>
  <c r="CZ98" i="75"/>
  <c r="CZ99" i="75"/>
  <c r="CZ100" i="75"/>
  <c r="CZ101" i="75"/>
  <c r="CZ102" i="75"/>
  <c r="CZ103" i="75"/>
  <c r="CZ104" i="75"/>
  <c r="CZ105" i="75"/>
  <c r="CZ106" i="75"/>
  <c r="CZ107" i="75"/>
  <c r="CZ108" i="75"/>
  <c r="CZ109" i="75"/>
  <c r="CZ110" i="75"/>
  <c r="CZ111" i="75"/>
  <c r="CZ112" i="75"/>
  <c r="CZ113" i="75"/>
  <c r="CZ114" i="75"/>
  <c r="CZ115" i="75"/>
  <c r="CZ116" i="75"/>
  <c r="CZ117" i="75"/>
  <c r="CZ118" i="75"/>
  <c r="CZ119" i="75"/>
  <c r="CZ120" i="75"/>
  <c r="CZ121" i="75"/>
  <c r="CZ122" i="75"/>
  <c r="CZ123" i="75"/>
  <c r="CZ124" i="75"/>
  <c r="CZ125" i="75"/>
  <c r="CZ126" i="75"/>
  <c r="CZ127" i="75"/>
  <c r="CZ128" i="75"/>
  <c r="CZ129" i="75"/>
  <c r="CZ130" i="75"/>
  <c r="CZ131" i="75"/>
  <c r="CZ132" i="75"/>
  <c r="CZ133" i="75"/>
  <c r="CZ134" i="75"/>
  <c r="CZ135" i="75"/>
  <c r="CZ136" i="75"/>
  <c r="CZ137" i="75"/>
  <c r="CZ138" i="75"/>
  <c r="CZ139" i="75"/>
  <c r="CZ140" i="75"/>
  <c r="CZ141" i="75"/>
  <c r="CZ142" i="75"/>
  <c r="CZ143" i="75"/>
  <c r="CZ144" i="75"/>
  <c r="CZ145" i="75"/>
  <c r="CZ146" i="75"/>
  <c r="CZ147" i="75"/>
  <c r="CZ148" i="75"/>
  <c r="CZ149" i="75"/>
  <c r="CZ150" i="75"/>
  <c r="CZ151" i="75"/>
  <c r="CZ152" i="75"/>
  <c r="CZ153" i="75"/>
  <c r="CZ154" i="75"/>
  <c r="CZ155" i="75"/>
  <c r="CZ156" i="75"/>
  <c r="CZ157" i="75"/>
  <c r="CZ158" i="75"/>
  <c r="CZ159" i="75"/>
  <c r="CZ160" i="75"/>
  <c r="CZ161" i="75"/>
  <c r="CZ162" i="75"/>
  <c r="CZ163" i="75"/>
  <c r="CZ164" i="75"/>
  <c r="CZ165" i="75"/>
  <c r="CZ166" i="75"/>
  <c r="CZ167" i="75"/>
  <c r="CZ168" i="75"/>
  <c r="CZ169" i="75"/>
  <c r="CZ170" i="75"/>
  <c r="CZ171" i="75"/>
  <c r="CZ172" i="75"/>
  <c r="CZ173" i="75"/>
  <c r="CZ174" i="75"/>
  <c r="CZ175" i="75"/>
  <c r="CZ176" i="75"/>
  <c r="CZ177" i="75"/>
  <c r="CZ178" i="75"/>
  <c r="CZ179" i="75"/>
  <c r="CZ180" i="75"/>
  <c r="CZ181" i="75"/>
  <c r="CZ182" i="75"/>
  <c r="CZ183" i="75"/>
  <c r="CZ184" i="75"/>
  <c r="CZ185" i="75"/>
  <c r="CZ186" i="75"/>
  <c r="CZ187" i="75"/>
  <c r="CZ188" i="75"/>
  <c r="CZ189" i="75"/>
  <c r="CZ190" i="75"/>
  <c r="CZ191" i="75"/>
  <c r="CZ192" i="75"/>
  <c r="CZ193" i="75"/>
  <c r="CZ3" i="75"/>
  <c r="CY4" i="75"/>
  <c r="CY5" i="75"/>
  <c r="CY6" i="75"/>
  <c r="CY7" i="75"/>
  <c r="CY8" i="75"/>
  <c r="CY9" i="75"/>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Y48" i="75"/>
  <c r="CY49" i="75"/>
  <c r="CY50" i="75"/>
  <c r="CY51" i="75"/>
  <c r="CY52" i="75"/>
  <c r="CY53" i="75"/>
  <c r="CY54" i="75"/>
  <c r="CY55" i="75"/>
  <c r="CY56" i="75"/>
  <c r="CY57" i="75"/>
  <c r="CY58" i="75"/>
  <c r="CY59" i="75"/>
  <c r="CY60" i="75"/>
  <c r="CY61" i="75"/>
  <c r="CY62" i="75"/>
  <c r="CY63" i="75"/>
  <c r="CY64" i="75"/>
  <c r="CY65" i="75"/>
  <c r="CY66" i="75"/>
  <c r="CY67" i="75"/>
  <c r="CY68" i="75"/>
  <c r="CY69" i="75"/>
  <c r="CY70" i="75"/>
  <c r="CY71" i="75"/>
  <c r="CY72" i="75"/>
  <c r="CY73" i="75"/>
  <c r="CY74" i="75"/>
  <c r="CY75" i="75"/>
  <c r="CY76" i="75"/>
  <c r="CY77" i="75"/>
  <c r="CY78" i="75"/>
  <c r="CY79" i="75"/>
  <c r="CY80" i="75"/>
  <c r="CY81" i="75"/>
  <c r="CY82" i="75"/>
  <c r="CY83" i="75"/>
  <c r="CY84" i="75"/>
  <c r="CY85" i="75"/>
  <c r="CY86" i="75"/>
  <c r="CY87" i="75"/>
  <c r="CY88" i="75"/>
  <c r="CY89" i="75"/>
  <c r="CY90" i="75"/>
  <c r="CY91" i="75"/>
  <c r="CY92" i="75"/>
  <c r="CY93" i="75"/>
  <c r="CY94" i="75"/>
  <c r="CY95" i="75"/>
  <c r="CY96" i="75"/>
  <c r="CY97" i="75"/>
  <c r="CY98" i="75"/>
  <c r="CY99" i="75"/>
  <c r="CY100" i="75"/>
  <c r="CY101" i="75"/>
  <c r="CY102" i="75"/>
  <c r="CY103" i="75"/>
  <c r="CY104" i="75"/>
  <c r="CY105" i="75"/>
  <c r="CY106" i="75"/>
  <c r="CY107" i="75"/>
  <c r="CY108" i="75"/>
  <c r="CY109" i="75"/>
  <c r="CY110" i="75"/>
  <c r="CY111" i="75"/>
  <c r="CY112" i="75"/>
  <c r="CY113" i="75"/>
  <c r="CY114" i="75"/>
  <c r="CY115" i="75"/>
  <c r="CY116" i="75"/>
  <c r="CY117" i="75"/>
  <c r="CY118" i="75"/>
  <c r="CY119" i="75"/>
  <c r="CY120" i="75"/>
  <c r="CY121" i="75"/>
  <c r="CY122" i="75"/>
  <c r="CY123" i="75"/>
  <c r="CY124" i="75"/>
  <c r="CY125" i="75"/>
  <c r="CY126" i="75"/>
  <c r="CY127" i="75"/>
  <c r="CY128" i="75"/>
  <c r="CY129" i="75"/>
  <c r="CY130" i="75"/>
  <c r="CY131" i="75"/>
  <c r="CY132" i="75"/>
  <c r="CY133" i="75"/>
  <c r="CY134" i="75"/>
  <c r="CY135" i="75"/>
  <c r="CY136" i="75"/>
  <c r="CY137" i="75"/>
  <c r="CY138" i="75"/>
  <c r="CY139" i="75"/>
  <c r="CY140" i="75"/>
  <c r="CY141" i="75"/>
  <c r="CY142" i="75"/>
  <c r="CY143" i="75"/>
  <c r="CY144" i="75"/>
  <c r="CY145" i="75"/>
  <c r="CY146" i="75"/>
  <c r="CY147" i="75"/>
  <c r="CY148" i="75"/>
  <c r="CY149" i="75"/>
  <c r="CY150" i="75"/>
  <c r="CY151" i="75"/>
  <c r="CY152" i="75"/>
  <c r="CY153" i="75"/>
  <c r="CY154" i="75"/>
  <c r="CY155" i="75"/>
  <c r="CY156" i="75"/>
  <c r="CY157" i="75"/>
  <c r="CY158" i="75"/>
  <c r="CY159" i="75"/>
  <c r="CY160" i="75"/>
  <c r="CY161" i="75"/>
  <c r="CY162" i="75"/>
  <c r="CY163" i="75"/>
  <c r="CY164" i="75"/>
  <c r="CY165" i="75"/>
  <c r="CY166" i="75"/>
  <c r="CY167" i="75"/>
  <c r="CY168" i="75"/>
  <c r="CY169" i="75"/>
  <c r="CY170" i="75"/>
  <c r="CY171" i="75"/>
  <c r="CY172" i="75"/>
  <c r="CY173" i="75"/>
  <c r="CY174" i="75"/>
  <c r="CY175" i="75"/>
  <c r="CY176" i="75"/>
  <c r="CY177" i="75"/>
  <c r="CY178" i="75"/>
  <c r="CY179" i="75"/>
  <c r="CY180" i="75"/>
  <c r="CY181" i="75"/>
  <c r="CY182" i="75"/>
  <c r="CY183" i="75"/>
  <c r="CY184" i="75"/>
  <c r="CY185" i="75"/>
  <c r="CY186" i="75"/>
  <c r="CY187" i="75"/>
  <c r="CY188" i="75"/>
  <c r="CY189" i="75"/>
  <c r="CY190" i="75"/>
  <c r="CY191" i="75"/>
  <c r="CY192" i="75"/>
  <c r="CY193" i="75"/>
  <c r="CY3" i="75"/>
  <c r="CX4" i="75"/>
  <c r="CX5" i="75"/>
  <c r="CX6" i="75"/>
  <c r="CX7" i="75"/>
  <c r="CX8" i="75"/>
  <c r="CX9" i="75"/>
  <c r="CX10" i="75"/>
  <c r="CX11" i="75"/>
  <c r="CX12" i="75"/>
  <c r="CX13" i="75"/>
  <c r="CX14" i="75"/>
  <c r="CX15" i="75"/>
  <c r="CX16" i="75"/>
  <c r="CX17" i="75"/>
  <c r="CX18" i="75"/>
  <c r="CX19" i="75"/>
  <c r="CX20" i="75"/>
  <c r="CX21" i="75"/>
  <c r="CX22" i="75"/>
  <c r="CX23" i="75"/>
  <c r="CX24" i="75"/>
  <c r="CX25" i="75"/>
  <c r="CX26" i="75"/>
  <c r="CX27" i="75"/>
  <c r="CX28" i="75"/>
  <c r="CX29" i="75"/>
  <c r="CX30" i="75"/>
  <c r="CX31" i="75"/>
  <c r="CX32" i="75"/>
  <c r="CX33" i="75"/>
  <c r="CX34" i="75"/>
  <c r="CX35" i="75"/>
  <c r="CX36" i="75"/>
  <c r="CX37" i="75"/>
  <c r="CX38" i="75"/>
  <c r="CX39" i="75"/>
  <c r="CX40" i="75"/>
  <c r="CX41" i="75"/>
  <c r="CX42" i="75"/>
  <c r="CX43" i="75"/>
  <c r="CX44" i="75"/>
  <c r="CX45" i="75"/>
  <c r="CX46" i="75"/>
  <c r="CX47" i="75"/>
  <c r="CX48" i="75"/>
  <c r="CX49" i="75"/>
  <c r="CX50" i="75"/>
  <c r="CX51" i="75"/>
  <c r="CX52" i="75"/>
  <c r="CX53" i="75"/>
  <c r="CX54" i="75"/>
  <c r="CX55" i="75"/>
  <c r="CX56" i="75"/>
  <c r="CX57" i="75"/>
  <c r="CX58" i="75"/>
  <c r="CX59" i="75"/>
  <c r="CX60" i="75"/>
  <c r="CX61" i="75"/>
  <c r="CX62" i="75"/>
  <c r="CX63" i="75"/>
  <c r="CX64" i="75"/>
  <c r="CX65" i="75"/>
  <c r="CX66" i="75"/>
  <c r="CX67" i="75"/>
  <c r="CX68" i="75"/>
  <c r="CX69" i="75"/>
  <c r="CX70" i="75"/>
  <c r="CX71" i="75"/>
  <c r="CX72" i="75"/>
  <c r="CX73" i="75"/>
  <c r="CX74" i="75"/>
  <c r="CX75" i="75"/>
  <c r="CX76" i="75"/>
  <c r="CX77" i="75"/>
  <c r="CX78" i="75"/>
  <c r="CX79" i="75"/>
  <c r="CX80" i="75"/>
  <c r="CX81" i="75"/>
  <c r="CX82" i="75"/>
  <c r="CX83" i="75"/>
  <c r="CX84" i="75"/>
  <c r="CX85" i="75"/>
  <c r="CX86" i="75"/>
  <c r="CX87" i="75"/>
  <c r="CX88" i="75"/>
  <c r="CX89" i="75"/>
  <c r="CX90" i="75"/>
  <c r="CX91" i="75"/>
  <c r="CX92" i="75"/>
  <c r="CX93" i="75"/>
  <c r="CX94" i="75"/>
  <c r="CX95" i="75"/>
  <c r="CX96" i="75"/>
  <c r="CX97" i="75"/>
  <c r="CX98" i="75"/>
  <c r="CX99" i="75"/>
  <c r="CX100" i="75"/>
  <c r="CX101" i="75"/>
  <c r="CX102" i="75"/>
  <c r="CX103" i="75"/>
  <c r="CX104" i="75"/>
  <c r="CX105" i="75"/>
  <c r="CX106" i="75"/>
  <c r="CX107" i="75"/>
  <c r="CX108" i="75"/>
  <c r="CX109" i="75"/>
  <c r="CX110" i="75"/>
  <c r="CX111" i="75"/>
  <c r="CX112" i="75"/>
  <c r="CX113" i="75"/>
  <c r="CX114" i="75"/>
  <c r="CX115" i="75"/>
  <c r="CX116" i="75"/>
  <c r="CX117" i="75"/>
  <c r="CX118" i="75"/>
  <c r="CX119" i="75"/>
  <c r="CX120" i="75"/>
  <c r="CX121" i="75"/>
  <c r="CX122" i="75"/>
  <c r="CX123" i="75"/>
  <c r="CX124" i="75"/>
  <c r="CX125" i="75"/>
  <c r="CX126" i="75"/>
  <c r="CX127" i="75"/>
  <c r="CX128" i="75"/>
  <c r="CX129" i="75"/>
  <c r="CX130" i="75"/>
  <c r="CX131" i="75"/>
  <c r="CX132" i="75"/>
  <c r="CX133" i="75"/>
  <c r="CX134" i="75"/>
  <c r="CX135" i="75"/>
  <c r="CX136" i="75"/>
  <c r="CX137" i="75"/>
  <c r="CX138" i="75"/>
  <c r="CX139" i="75"/>
  <c r="CX140" i="75"/>
  <c r="CX141" i="75"/>
  <c r="CX142" i="75"/>
  <c r="CX143" i="75"/>
  <c r="CX144" i="75"/>
  <c r="CX145" i="75"/>
  <c r="CX146" i="75"/>
  <c r="CX147" i="75"/>
  <c r="CX148" i="75"/>
  <c r="CX149" i="75"/>
  <c r="CX150" i="75"/>
  <c r="CX151" i="75"/>
  <c r="CX152" i="75"/>
  <c r="CX153" i="75"/>
  <c r="CX154" i="75"/>
  <c r="CX155" i="75"/>
  <c r="CX156" i="75"/>
  <c r="CX157" i="75"/>
  <c r="CX158" i="75"/>
  <c r="CX159" i="75"/>
  <c r="CX160" i="75"/>
  <c r="CX161" i="75"/>
  <c r="CX162" i="75"/>
  <c r="CX163" i="75"/>
  <c r="CX164" i="75"/>
  <c r="CX165" i="75"/>
  <c r="CX166" i="75"/>
  <c r="CX167" i="75"/>
  <c r="CX168" i="75"/>
  <c r="CX169" i="75"/>
  <c r="CX170" i="75"/>
  <c r="CX171" i="75"/>
  <c r="CX172" i="75"/>
  <c r="CX173" i="75"/>
  <c r="CX174" i="75"/>
  <c r="CX175" i="75"/>
  <c r="CX176" i="75"/>
  <c r="CX177" i="75"/>
  <c r="CX178" i="75"/>
  <c r="CX179" i="75"/>
  <c r="CX180" i="75"/>
  <c r="CX181" i="75"/>
  <c r="CX182" i="75"/>
  <c r="CX183" i="75"/>
  <c r="CX184" i="75"/>
  <c r="CX185" i="75"/>
  <c r="CX186" i="75"/>
  <c r="CX187" i="75"/>
  <c r="CX188" i="75"/>
  <c r="CX189" i="75"/>
  <c r="CX190" i="75"/>
  <c r="CX191" i="75"/>
  <c r="CX192" i="75"/>
  <c r="CX193" i="75"/>
  <c r="CX3" i="75"/>
  <c r="CW3" i="75"/>
  <c r="CW4" i="75"/>
  <c r="CW5" i="75"/>
  <c r="CW6" i="75"/>
  <c r="CW7" i="75"/>
  <c r="CW8" i="75"/>
  <c r="CW9" i="75"/>
  <c r="CW10" i="75"/>
  <c r="CW12" i="75"/>
  <c r="CW13" i="75"/>
  <c r="CW14" i="75"/>
  <c r="CW15" i="75"/>
  <c r="CW16" i="75"/>
  <c r="CW17" i="75"/>
  <c r="CW18" i="75"/>
  <c r="CW20" i="75"/>
  <c r="CW21" i="75"/>
  <c r="CW22" i="75"/>
  <c r="CW23" i="75"/>
  <c r="CW24" i="75"/>
  <c r="CW25" i="75"/>
  <c r="CW26" i="75"/>
  <c r="CW28" i="75"/>
  <c r="CW29" i="75"/>
  <c r="CW30" i="75"/>
  <c r="CW31" i="75"/>
  <c r="CW32" i="75"/>
  <c r="CW33" i="75"/>
  <c r="CW34" i="75"/>
  <c r="CW36" i="75"/>
  <c r="CW37" i="75"/>
  <c r="CW38" i="75"/>
  <c r="CW39" i="75"/>
  <c r="CW40" i="75"/>
  <c r="CW41" i="75"/>
  <c r="CW42" i="75"/>
  <c r="CW44" i="75"/>
  <c r="CW45" i="75"/>
  <c r="CW46" i="75"/>
  <c r="CW47" i="75"/>
  <c r="CW48" i="75"/>
  <c r="CW49" i="75"/>
  <c r="CW50" i="75"/>
  <c r="CW52" i="75"/>
  <c r="CW53" i="75"/>
  <c r="CW54" i="75"/>
  <c r="CW55" i="75"/>
  <c r="CW56" i="75"/>
  <c r="CW57" i="75"/>
  <c r="CW58" i="75"/>
  <c r="CW60" i="75"/>
  <c r="CW61" i="75"/>
  <c r="CW62" i="75"/>
  <c r="CW63" i="75"/>
  <c r="CW64" i="75"/>
  <c r="CW65" i="75"/>
  <c r="CW66" i="75"/>
  <c r="CW68" i="75"/>
  <c r="CW69" i="75"/>
  <c r="CW70" i="75"/>
  <c r="CW71" i="75"/>
  <c r="CW72" i="75"/>
  <c r="CW73" i="75"/>
  <c r="CW74" i="75"/>
  <c r="CW76" i="75"/>
  <c r="CW77" i="75"/>
  <c r="CW78" i="75"/>
  <c r="CW79" i="75"/>
  <c r="CW80" i="75"/>
  <c r="CW81" i="75"/>
  <c r="CW82" i="75"/>
  <c r="CW84" i="75"/>
  <c r="CW85" i="75"/>
  <c r="CW86" i="75"/>
  <c r="CW87" i="75"/>
  <c r="CW88" i="75"/>
  <c r="CW89" i="75"/>
  <c r="CW90" i="75"/>
  <c r="CW92" i="75"/>
  <c r="CW93" i="75"/>
  <c r="CW94" i="75"/>
  <c r="CW95" i="75"/>
  <c r="CW96" i="75"/>
  <c r="CW97" i="75"/>
  <c r="CW98" i="75"/>
  <c r="CW100" i="75"/>
  <c r="CW101" i="75"/>
  <c r="CW102" i="75"/>
  <c r="CW103" i="75"/>
  <c r="CW104" i="75"/>
  <c r="CW105" i="75"/>
  <c r="CW106" i="75"/>
  <c r="CW108" i="75"/>
  <c r="CW109" i="75"/>
  <c r="CW110" i="75"/>
  <c r="CW111" i="75"/>
  <c r="CW112" i="75"/>
  <c r="CW113" i="75"/>
  <c r="CW114" i="75"/>
  <c r="CW116" i="75"/>
  <c r="CW117" i="75"/>
  <c r="CW118" i="75"/>
  <c r="CW119" i="75"/>
  <c r="CW120" i="75"/>
  <c r="CW121" i="75"/>
  <c r="CW122" i="75"/>
  <c r="CW124" i="75"/>
  <c r="CW125" i="75"/>
  <c r="CW126" i="75"/>
  <c r="CW127" i="75"/>
  <c r="CW128" i="75"/>
  <c r="CW129" i="75"/>
  <c r="CW130" i="75"/>
  <c r="CW132" i="75"/>
  <c r="CW133" i="75"/>
  <c r="CW134" i="75"/>
  <c r="CW135" i="75"/>
  <c r="CW136" i="75"/>
  <c r="CW137" i="75"/>
  <c r="CW138" i="75"/>
  <c r="CW140" i="75"/>
  <c r="CW141" i="75"/>
  <c r="CW142" i="75"/>
  <c r="CW143" i="75"/>
  <c r="CW144" i="75"/>
  <c r="CW145" i="75"/>
  <c r="CW146" i="75"/>
  <c r="CW148" i="75"/>
  <c r="CW149" i="75"/>
  <c r="CW150" i="75"/>
  <c r="CW151" i="75"/>
  <c r="CW152" i="75"/>
  <c r="CW153" i="75"/>
  <c r="CW154" i="75"/>
  <c r="CW156" i="75"/>
  <c r="CW157" i="75"/>
  <c r="CW158" i="75"/>
  <c r="CW159" i="75"/>
  <c r="CW160" i="75"/>
  <c r="CW161" i="75"/>
  <c r="CW162" i="75"/>
  <c r="CW164" i="75"/>
  <c r="CW165" i="75"/>
  <c r="CW166" i="75"/>
  <c r="CW167" i="75"/>
  <c r="CW168" i="75"/>
  <c r="CW169" i="75"/>
  <c r="CW170" i="75"/>
  <c r="CW172" i="75"/>
  <c r="CW173" i="75"/>
  <c r="CW174" i="75"/>
  <c r="CW175" i="75"/>
  <c r="CW176" i="75"/>
  <c r="CW177" i="75"/>
  <c r="CW178" i="75"/>
  <c r="CW180" i="75"/>
  <c r="CW181" i="75"/>
  <c r="CW182" i="75"/>
  <c r="CW183" i="75"/>
  <c r="CW184" i="75"/>
  <c r="CW185" i="75"/>
  <c r="CW186" i="75"/>
  <c r="CW188" i="75"/>
  <c r="CW189" i="75"/>
  <c r="CW190" i="75"/>
  <c r="CW191" i="75"/>
  <c r="CW192" i="75"/>
  <c r="CW193" i="75"/>
  <c r="CN4" i="75"/>
  <c r="CO4" i="75"/>
  <c r="CN5" i="75"/>
  <c r="CO5" i="75"/>
  <c r="CN6" i="75"/>
  <c r="CO6" i="75"/>
  <c r="CN7" i="75"/>
  <c r="CO7" i="75"/>
  <c r="CN8" i="75"/>
  <c r="CO8" i="75"/>
  <c r="CN9" i="75"/>
  <c r="CO9" i="75"/>
  <c r="CN10" i="75"/>
  <c r="CO10" i="75"/>
  <c r="CN11" i="75"/>
  <c r="CO11" i="75"/>
  <c r="CN12" i="75"/>
  <c r="CO12" i="75"/>
  <c r="CN13" i="75"/>
  <c r="CO13" i="75"/>
  <c r="CN14" i="75"/>
  <c r="CO14" i="75"/>
  <c r="CN15" i="75"/>
  <c r="CO15" i="75"/>
  <c r="CN16" i="75"/>
  <c r="CO16" i="75"/>
  <c r="CN17" i="75"/>
  <c r="CO17" i="75"/>
  <c r="CN18" i="75"/>
  <c r="CO18" i="75"/>
  <c r="CN19" i="75"/>
  <c r="CO19" i="75"/>
  <c r="CN20" i="75"/>
  <c r="CO20" i="75"/>
  <c r="CN21" i="75"/>
  <c r="CO21" i="75"/>
  <c r="CN22" i="75"/>
  <c r="CO22" i="75"/>
  <c r="CN23" i="75"/>
  <c r="CO23" i="75"/>
  <c r="CN24" i="75"/>
  <c r="CO24" i="75"/>
  <c r="CN25" i="75"/>
  <c r="CO25" i="75"/>
  <c r="CN26" i="75"/>
  <c r="CO26" i="75"/>
  <c r="CN27" i="75"/>
  <c r="CO27" i="75"/>
  <c r="CN28" i="75"/>
  <c r="CO28" i="75"/>
  <c r="CN29" i="75"/>
  <c r="CO29" i="75"/>
  <c r="CN30" i="75"/>
  <c r="CO30" i="75"/>
  <c r="CN31" i="75"/>
  <c r="CO31" i="75"/>
  <c r="CN32" i="75"/>
  <c r="CO32" i="75"/>
  <c r="CN33" i="75"/>
  <c r="CO33" i="75"/>
  <c r="CN34" i="75"/>
  <c r="CO34" i="75"/>
  <c r="CN35" i="75"/>
  <c r="CO35" i="75"/>
  <c r="CN36" i="75"/>
  <c r="CO36" i="75"/>
  <c r="CN37" i="75"/>
  <c r="CO37" i="75"/>
  <c r="CN38" i="75"/>
  <c r="CO38" i="75"/>
  <c r="CN39" i="75"/>
  <c r="CO39" i="75"/>
  <c r="CN40" i="75"/>
  <c r="CO40" i="75"/>
  <c r="CN41" i="75"/>
  <c r="CO41" i="75"/>
  <c r="CN42" i="75"/>
  <c r="CO42" i="75"/>
  <c r="CN43" i="75"/>
  <c r="CO43" i="75"/>
  <c r="CN44" i="75"/>
  <c r="CO44" i="75"/>
  <c r="CN45" i="75"/>
  <c r="CO45" i="75"/>
  <c r="CN46" i="75"/>
  <c r="CO46" i="75"/>
  <c r="CN47" i="75"/>
  <c r="CO47" i="75"/>
  <c r="CN48" i="75"/>
  <c r="CO48" i="75"/>
  <c r="CN49" i="75"/>
  <c r="CO49" i="75"/>
  <c r="CN50" i="75"/>
  <c r="CO50" i="75"/>
  <c r="CN51" i="75"/>
  <c r="CO51" i="75"/>
  <c r="CN52" i="75"/>
  <c r="CO52" i="75"/>
  <c r="CN53" i="75"/>
  <c r="CO53" i="75"/>
  <c r="CN54" i="75"/>
  <c r="CO54" i="75"/>
  <c r="CN55" i="75"/>
  <c r="CO55" i="75"/>
  <c r="CN56" i="75"/>
  <c r="CO56" i="75"/>
  <c r="CN57" i="75"/>
  <c r="CO57" i="75"/>
  <c r="CN58" i="75"/>
  <c r="CO58" i="75"/>
  <c r="CN59" i="75"/>
  <c r="CO59" i="75"/>
  <c r="CN60" i="75"/>
  <c r="CO60" i="75"/>
  <c r="CN61" i="75"/>
  <c r="CO61" i="75"/>
  <c r="CN62" i="75"/>
  <c r="CO62" i="75"/>
  <c r="CN63" i="75"/>
  <c r="CO63" i="75"/>
  <c r="CN64" i="75"/>
  <c r="CO64" i="75"/>
  <c r="CN65" i="75"/>
  <c r="CO65" i="75"/>
  <c r="CN66" i="75"/>
  <c r="CO66" i="75"/>
  <c r="CN67" i="75"/>
  <c r="CO67" i="75"/>
  <c r="CN68" i="75"/>
  <c r="CO68" i="75"/>
  <c r="CN69" i="75"/>
  <c r="CO69" i="75"/>
  <c r="CN70" i="75"/>
  <c r="CO70" i="75"/>
  <c r="CN71" i="75"/>
  <c r="CO71" i="75"/>
  <c r="CN72" i="75"/>
  <c r="CO72" i="75"/>
  <c r="CN73" i="75"/>
  <c r="CO73" i="75"/>
  <c r="CN74" i="75"/>
  <c r="CO74" i="75"/>
  <c r="CN75" i="75"/>
  <c r="CO75" i="75"/>
  <c r="CN76" i="75"/>
  <c r="CO76" i="75"/>
  <c r="CN77" i="75"/>
  <c r="CO77" i="75"/>
  <c r="CN78" i="75"/>
  <c r="CO78" i="75"/>
  <c r="CN79" i="75"/>
  <c r="CO79" i="75"/>
  <c r="CN80" i="75"/>
  <c r="CO80" i="75"/>
  <c r="CN81" i="75"/>
  <c r="CO81" i="75"/>
  <c r="CN82" i="75"/>
  <c r="CO82" i="75"/>
  <c r="CN83" i="75"/>
  <c r="CO83" i="75"/>
  <c r="CN84" i="75"/>
  <c r="CO84" i="75"/>
  <c r="CN85" i="75"/>
  <c r="CO85" i="75"/>
  <c r="CN86" i="75"/>
  <c r="CO86" i="75"/>
  <c r="CN87" i="75"/>
  <c r="CO87" i="75"/>
  <c r="CN88" i="75"/>
  <c r="CO88" i="75"/>
  <c r="CN89" i="75"/>
  <c r="CO89" i="75"/>
  <c r="CN90" i="75"/>
  <c r="CO90" i="75"/>
  <c r="CN91" i="75"/>
  <c r="CO91" i="75"/>
  <c r="CN92" i="75"/>
  <c r="CO92" i="75"/>
  <c r="CN93" i="75"/>
  <c r="CO93" i="75"/>
  <c r="CN94" i="75"/>
  <c r="CO94" i="75"/>
  <c r="CN95" i="75"/>
  <c r="CO95" i="75"/>
  <c r="CN96" i="75"/>
  <c r="CO96" i="75"/>
  <c r="CN97" i="75"/>
  <c r="CO97" i="75"/>
  <c r="CN98" i="75"/>
  <c r="CO98" i="75"/>
  <c r="CN99" i="75"/>
  <c r="CO99" i="75"/>
  <c r="CN100" i="75"/>
  <c r="CO100" i="75"/>
  <c r="CN101" i="75"/>
  <c r="CO101" i="75"/>
  <c r="CN102" i="75"/>
  <c r="CO102" i="75"/>
  <c r="CN103" i="75"/>
  <c r="CO103" i="75"/>
  <c r="CN104" i="75"/>
  <c r="CO104" i="75"/>
  <c r="CN105" i="75"/>
  <c r="CO105" i="75"/>
  <c r="CN106" i="75"/>
  <c r="CO106" i="75"/>
  <c r="CN107" i="75"/>
  <c r="CO107" i="75"/>
  <c r="CN108" i="75"/>
  <c r="CO108" i="75"/>
  <c r="CN109" i="75"/>
  <c r="CO109" i="75"/>
  <c r="CN110" i="75"/>
  <c r="CO110" i="75"/>
  <c r="CN111" i="75"/>
  <c r="CO111" i="75"/>
  <c r="CN112" i="75"/>
  <c r="CO112" i="75"/>
  <c r="CN113" i="75"/>
  <c r="CO113" i="75"/>
  <c r="CN114" i="75"/>
  <c r="CO114" i="75"/>
  <c r="CN115" i="75"/>
  <c r="CO115" i="75"/>
  <c r="CN116" i="75"/>
  <c r="CO116" i="75"/>
  <c r="CN117" i="75"/>
  <c r="CO117" i="75"/>
  <c r="CN118" i="75"/>
  <c r="CO118" i="75"/>
  <c r="CN119" i="75"/>
  <c r="CO119" i="75"/>
  <c r="CN120" i="75"/>
  <c r="CO120" i="75"/>
  <c r="CN121" i="75"/>
  <c r="CO121" i="75"/>
  <c r="CN122" i="75"/>
  <c r="CO122" i="75"/>
  <c r="CN123" i="75"/>
  <c r="CO123" i="75"/>
  <c r="CN124" i="75"/>
  <c r="CO124" i="75"/>
  <c r="CN125" i="75"/>
  <c r="CO125" i="75"/>
  <c r="CN126" i="75"/>
  <c r="CO126" i="75"/>
  <c r="CN127" i="75"/>
  <c r="CO127" i="75"/>
  <c r="CN128" i="75"/>
  <c r="CO128" i="75"/>
  <c r="CN129" i="75"/>
  <c r="CO129" i="75"/>
  <c r="CN130" i="75"/>
  <c r="CO130" i="75"/>
  <c r="CN131" i="75"/>
  <c r="CO131" i="75"/>
  <c r="CN132" i="75"/>
  <c r="CO132" i="75"/>
  <c r="CN133" i="75"/>
  <c r="CO133" i="75"/>
  <c r="CN134" i="75"/>
  <c r="CO134" i="75"/>
  <c r="CN135" i="75"/>
  <c r="CO135" i="75"/>
  <c r="CN136" i="75"/>
  <c r="CO136" i="75"/>
  <c r="CN137" i="75"/>
  <c r="CO137" i="75"/>
  <c r="CN138" i="75"/>
  <c r="CO138" i="75"/>
  <c r="CN139" i="75"/>
  <c r="CO139" i="75"/>
  <c r="CN140" i="75"/>
  <c r="CO140" i="75"/>
  <c r="CN141" i="75"/>
  <c r="CO141" i="75"/>
  <c r="CN142" i="75"/>
  <c r="CO142" i="75"/>
  <c r="CN143" i="75"/>
  <c r="CO143" i="75"/>
  <c r="CN144" i="75"/>
  <c r="CO144" i="75"/>
  <c r="CN145" i="75"/>
  <c r="CO145" i="75"/>
  <c r="CN146" i="75"/>
  <c r="CO146" i="75"/>
  <c r="CN147" i="75"/>
  <c r="CO147" i="75"/>
  <c r="CN148" i="75"/>
  <c r="CO148" i="75"/>
  <c r="CN149" i="75"/>
  <c r="CO149" i="75"/>
  <c r="CN150" i="75"/>
  <c r="CO150" i="75"/>
  <c r="CN151" i="75"/>
  <c r="CO151" i="75"/>
  <c r="CN152" i="75"/>
  <c r="CO152" i="75"/>
  <c r="CN153" i="75"/>
  <c r="CO153" i="75"/>
  <c r="CN154" i="75"/>
  <c r="CO154" i="75"/>
  <c r="CN155" i="75"/>
  <c r="CO155" i="75"/>
  <c r="CN156" i="75"/>
  <c r="CO156" i="75"/>
  <c r="CN157" i="75"/>
  <c r="CO157" i="75"/>
  <c r="CN158" i="75"/>
  <c r="CO158" i="75"/>
  <c r="CN159" i="75"/>
  <c r="CO159" i="75"/>
  <c r="CN160" i="75"/>
  <c r="CO160" i="75"/>
  <c r="CN161" i="75"/>
  <c r="CO161" i="75"/>
  <c r="CN162" i="75"/>
  <c r="CO162" i="75"/>
  <c r="CN163" i="75"/>
  <c r="CO163" i="75"/>
  <c r="CN164" i="75"/>
  <c r="CO164" i="75"/>
  <c r="CN165" i="75"/>
  <c r="CO165" i="75"/>
  <c r="CN166" i="75"/>
  <c r="CO166" i="75"/>
  <c r="CN167" i="75"/>
  <c r="CO167" i="75"/>
  <c r="CN168" i="75"/>
  <c r="CO168" i="75"/>
  <c r="CN169" i="75"/>
  <c r="CO169" i="75"/>
  <c r="CN170" i="75"/>
  <c r="CO170" i="75"/>
  <c r="CN171" i="75"/>
  <c r="CO171" i="75"/>
  <c r="CN172" i="75"/>
  <c r="CO172" i="75"/>
  <c r="CN173" i="75"/>
  <c r="CO173" i="75"/>
  <c r="CN174" i="75"/>
  <c r="CO174" i="75"/>
  <c r="CN175" i="75"/>
  <c r="CO175" i="75"/>
  <c r="CN176" i="75"/>
  <c r="CO176" i="75"/>
  <c r="CN177" i="75"/>
  <c r="CO177" i="75"/>
  <c r="CN178" i="75"/>
  <c r="CO178" i="75"/>
  <c r="CN179" i="75"/>
  <c r="CO179" i="75"/>
  <c r="CN180" i="75"/>
  <c r="CO180" i="75"/>
  <c r="CN181" i="75"/>
  <c r="CO181" i="75"/>
  <c r="CN182" i="75"/>
  <c r="CO182" i="75"/>
  <c r="CN183" i="75"/>
  <c r="CO183" i="75"/>
  <c r="CN184" i="75"/>
  <c r="CO184" i="75"/>
  <c r="CN185" i="75"/>
  <c r="CO185" i="75"/>
  <c r="CN186" i="75"/>
  <c r="CO186" i="75"/>
  <c r="CN187" i="75"/>
  <c r="CO187" i="75"/>
  <c r="CN188" i="75"/>
  <c r="CO188" i="75"/>
  <c r="CN189" i="75"/>
  <c r="CO189" i="75"/>
  <c r="CN190" i="75"/>
  <c r="CO190" i="75"/>
  <c r="CN191" i="75"/>
  <c r="CO191" i="75"/>
  <c r="CN192" i="75"/>
  <c r="CO192" i="75"/>
  <c r="CN193" i="75"/>
  <c r="CO193" i="75"/>
  <c r="CO3" i="75"/>
  <c r="CN3" i="75"/>
  <c r="CJ4" i="75"/>
  <c r="CJ5" i="75"/>
  <c r="CJ6" i="75"/>
  <c r="CJ7" i="75"/>
  <c r="CJ8" i="75"/>
  <c r="CJ9"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CJ49" i="75"/>
  <c r="CJ50" i="75"/>
  <c r="CJ51" i="75"/>
  <c r="CJ52" i="75"/>
  <c r="CJ53" i="75"/>
  <c r="CJ54" i="75"/>
  <c r="CJ55" i="75"/>
  <c r="CJ56" i="75"/>
  <c r="CJ57" i="75"/>
  <c r="CJ58" i="75"/>
  <c r="CJ59" i="75"/>
  <c r="CJ60" i="75"/>
  <c r="CJ61" i="75"/>
  <c r="CJ62" i="75"/>
  <c r="CJ63" i="75"/>
  <c r="CJ64" i="75"/>
  <c r="CJ65" i="75"/>
  <c r="CJ66" i="75"/>
  <c r="CJ67" i="75"/>
  <c r="CJ68" i="75"/>
  <c r="CJ69" i="75"/>
  <c r="CJ70" i="75"/>
  <c r="CJ71" i="75"/>
  <c r="CJ72" i="75"/>
  <c r="CJ73" i="75"/>
  <c r="CJ74" i="75"/>
  <c r="CJ75" i="75"/>
  <c r="CJ76" i="75"/>
  <c r="CJ77" i="75"/>
  <c r="CJ78" i="75"/>
  <c r="CJ79" i="75"/>
  <c r="CJ80" i="75"/>
  <c r="CJ81" i="75"/>
  <c r="CJ82" i="75"/>
  <c r="CJ83" i="75"/>
  <c r="CJ84" i="75"/>
  <c r="CJ85" i="75"/>
  <c r="CJ86" i="75"/>
  <c r="CJ87" i="75"/>
  <c r="CJ88" i="75"/>
  <c r="CJ89" i="75"/>
  <c r="CJ90" i="75"/>
  <c r="CJ91" i="75"/>
  <c r="CJ92" i="75"/>
  <c r="CJ93" i="75"/>
  <c r="CJ94" i="75"/>
  <c r="CJ95" i="75"/>
  <c r="CJ96" i="75"/>
  <c r="CJ97" i="75"/>
  <c r="CJ98" i="75"/>
  <c r="CJ99" i="75"/>
  <c r="CJ100" i="75"/>
  <c r="CJ101" i="75"/>
  <c r="CJ102" i="75"/>
  <c r="CJ103" i="75"/>
  <c r="CJ104" i="75"/>
  <c r="CJ105" i="75"/>
  <c r="CJ106" i="75"/>
  <c r="CJ107" i="75"/>
  <c r="CJ108" i="75"/>
  <c r="CJ109" i="75"/>
  <c r="CJ110" i="75"/>
  <c r="CJ111" i="75"/>
  <c r="CJ112" i="75"/>
  <c r="CJ113" i="75"/>
  <c r="CJ114" i="75"/>
  <c r="CJ115" i="75"/>
  <c r="CJ116" i="75"/>
  <c r="CJ117" i="75"/>
  <c r="CJ118" i="75"/>
  <c r="CJ119" i="75"/>
  <c r="CJ120" i="75"/>
  <c r="CJ121" i="75"/>
  <c r="CJ122" i="75"/>
  <c r="CJ123" i="75"/>
  <c r="CJ124" i="75"/>
  <c r="CJ125" i="75"/>
  <c r="CJ126" i="75"/>
  <c r="CJ127" i="75"/>
  <c r="CJ128" i="75"/>
  <c r="CJ129" i="75"/>
  <c r="CJ130" i="75"/>
  <c r="CJ131" i="75"/>
  <c r="CJ132" i="75"/>
  <c r="CJ133" i="75"/>
  <c r="CJ134" i="75"/>
  <c r="CJ135" i="75"/>
  <c r="CJ136" i="75"/>
  <c r="CJ137" i="75"/>
  <c r="CJ138" i="75"/>
  <c r="CJ139" i="75"/>
  <c r="CJ140" i="75"/>
  <c r="CJ141" i="75"/>
  <c r="CJ142" i="75"/>
  <c r="CJ143" i="75"/>
  <c r="CJ144" i="75"/>
  <c r="CJ145" i="75"/>
  <c r="CJ146" i="75"/>
  <c r="CJ147" i="75"/>
  <c r="CJ148" i="75"/>
  <c r="CJ149" i="75"/>
  <c r="CJ150" i="75"/>
  <c r="CJ151" i="75"/>
  <c r="CJ152" i="75"/>
  <c r="CJ153" i="75"/>
  <c r="CJ154" i="75"/>
  <c r="CJ155" i="75"/>
  <c r="CJ156" i="75"/>
  <c r="CJ157" i="75"/>
  <c r="CJ158" i="75"/>
  <c r="CJ159" i="75"/>
  <c r="CJ160" i="75"/>
  <c r="CJ161" i="75"/>
  <c r="CJ162" i="75"/>
  <c r="CJ163" i="75"/>
  <c r="CJ164" i="75"/>
  <c r="CJ165" i="75"/>
  <c r="CJ166" i="75"/>
  <c r="CJ167" i="75"/>
  <c r="CJ168" i="75"/>
  <c r="CJ169" i="75"/>
  <c r="CJ170" i="75"/>
  <c r="CJ171" i="75"/>
  <c r="CJ172" i="75"/>
  <c r="CJ173" i="75"/>
  <c r="CJ174" i="75"/>
  <c r="CJ175" i="75"/>
  <c r="CJ176" i="75"/>
  <c r="CJ177" i="75"/>
  <c r="CJ178" i="75"/>
  <c r="CJ179" i="75"/>
  <c r="CJ180" i="75"/>
  <c r="CJ181" i="75"/>
  <c r="CJ182" i="75"/>
  <c r="CJ183" i="75"/>
  <c r="CJ184" i="75"/>
  <c r="CJ185" i="75"/>
  <c r="CJ186" i="75"/>
  <c r="CJ187" i="75"/>
  <c r="CJ188" i="75"/>
  <c r="CJ189" i="75"/>
  <c r="CJ190" i="75"/>
  <c r="CJ191" i="75"/>
  <c r="CJ192" i="75"/>
  <c r="CJ193" i="75"/>
  <c r="CJ3" i="75"/>
  <c r="CF4" i="75"/>
  <c r="CG4" i="75"/>
  <c r="CF5" i="75"/>
  <c r="CG5" i="75"/>
  <c r="CF6" i="75"/>
  <c r="CG6" i="75"/>
  <c r="CF7" i="75"/>
  <c r="CG7" i="75"/>
  <c r="CF8" i="75"/>
  <c r="CG8" i="75"/>
  <c r="CF9" i="75"/>
  <c r="CG9" i="75"/>
  <c r="CF10" i="75"/>
  <c r="CG10" i="75"/>
  <c r="CF11" i="75"/>
  <c r="CG11" i="75"/>
  <c r="CF12" i="75"/>
  <c r="CG12" i="75"/>
  <c r="CF13" i="75"/>
  <c r="CG13" i="75"/>
  <c r="CF14" i="75"/>
  <c r="CG14" i="75"/>
  <c r="CF15" i="75"/>
  <c r="CG15" i="75"/>
  <c r="CF16" i="75"/>
  <c r="CG16" i="75"/>
  <c r="CF17" i="75"/>
  <c r="CG17" i="75"/>
  <c r="CF18" i="75"/>
  <c r="CG18" i="75"/>
  <c r="CF19" i="75"/>
  <c r="CG19" i="75"/>
  <c r="CF20" i="75"/>
  <c r="CG20" i="75"/>
  <c r="CF21" i="75"/>
  <c r="CG21" i="75"/>
  <c r="CF22" i="75"/>
  <c r="CG22" i="75"/>
  <c r="CF23" i="75"/>
  <c r="CG23" i="75"/>
  <c r="CF24" i="75"/>
  <c r="CG24" i="75"/>
  <c r="CF25" i="75"/>
  <c r="CG25" i="75"/>
  <c r="CF26" i="75"/>
  <c r="CG26" i="75"/>
  <c r="CF27" i="75"/>
  <c r="CG27" i="75"/>
  <c r="CF28" i="75"/>
  <c r="CG28" i="75"/>
  <c r="CF29" i="75"/>
  <c r="CG29" i="75"/>
  <c r="CF30" i="75"/>
  <c r="CG30" i="75"/>
  <c r="CF31" i="75"/>
  <c r="CG31" i="75"/>
  <c r="CF32" i="75"/>
  <c r="CG32" i="75"/>
  <c r="CF33" i="75"/>
  <c r="CG33" i="75"/>
  <c r="CF34" i="75"/>
  <c r="CG34" i="75"/>
  <c r="CF35" i="75"/>
  <c r="CG35" i="75"/>
  <c r="CF36" i="75"/>
  <c r="CG36" i="75"/>
  <c r="CF37" i="75"/>
  <c r="CG37" i="75"/>
  <c r="CF38" i="75"/>
  <c r="CG38" i="75"/>
  <c r="CF39" i="75"/>
  <c r="CG39" i="75"/>
  <c r="CF40" i="75"/>
  <c r="CG40" i="75"/>
  <c r="CF41" i="75"/>
  <c r="CG41" i="75"/>
  <c r="CF42" i="75"/>
  <c r="CG42" i="75"/>
  <c r="CF43" i="75"/>
  <c r="CG43" i="75"/>
  <c r="CF44" i="75"/>
  <c r="CG44" i="75"/>
  <c r="CF45" i="75"/>
  <c r="CG45" i="75"/>
  <c r="CF46" i="75"/>
  <c r="CG46" i="75"/>
  <c r="CF47" i="75"/>
  <c r="CG47" i="75"/>
  <c r="CF48" i="75"/>
  <c r="CG48" i="75"/>
  <c r="CF49" i="75"/>
  <c r="CG49" i="75"/>
  <c r="CF50" i="75"/>
  <c r="CG50" i="75"/>
  <c r="CF51" i="75"/>
  <c r="CG51" i="75"/>
  <c r="CF52" i="75"/>
  <c r="CG52" i="75"/>
  <c r="CF53" i="75"/>
  <c r="CG53" i="75"/>
  <c r="CF54" i="75"/>
  <c r="CG54" i="75"/>
  <c r="CF55" i="75"/>
  <c r="CG55" i="75"/>
  <c r="CF56" i="75"/>
  <c r="CG56" i="75"/>
  <c r="CF57" i="75"/>
  <c r="CG57" i="75"/>
  <c r="CF58" i="75"/>
  <c r="CG58" i="75"/>
  <c r="CF59" i="75"/>
  <c r="CG59" i="75"/>
  <c r="CF60" i="75"/>
  <c r="CG60" i="75"/>
  <c r="CF61" i="75"/>
  <c r="CG61" i="75"/>
  <c r="CF62" i="75"/>
  <c r="CG62" i="75"/>
  <c r="CF63" i="75"/>
  <c r="CG63" i="75"/>
  <c r="CF64" i="75"/>
  <c r="CG64" i="75"/>
  <c r="CF65" i="75"/>
  <c r="CG65" i="75"/>
  <c r="CF66" i="75"/>
  <c r="CG66" i="75"/>
  <c r="CF67" i="75"/>
  <c r="CG67" i="75"/>
  <c r="CF68" i="75"/>
  <c r="CG68" i="75"/>
  <c r="CF69" i="75"/>
  <c r="CG69" i="75"/>
  <c r="CF70" i="75"/>
  <c r="CG70" i="75"/>
  <c r="CF71" i="75"/>
  <c r="CG71" i="75"/>
  <c r="CF72" i="75"/>
  <c r="CG72" i="75"/>
  <c r="CF73" i="75"/>
  <c r="CG73" i="75"/>
  <c r="CF74" i="75"/>
  <c r="CG74" i="75"/>
  <c r="CF75" i="75"/>
  <c r="CG75" i="75"/>
  <c r="CF76" i="75"/>
  <c r="CG76" i="75"/>
  <c r="CF77" i="75"/>
  <c r="CG77" i="75"/>
  <c r="CF78" i="75"/>
  <c r="CG78" i="75"/>
  <c r="CF79" i="75"/>
  <c r="CG79" i="75"/>
  <c r="CF80" i="75"/>
  <c r="CG80" i="75"/>
  <c r="CF81" i="75"/>
  <c r="CG81" i="75"/>
  <c r="CF82" i="75"/>
  <c r="CG82" i="75"/>
  <c r="CF83" i="75"/>
  <c r="CG83" i="75"/>
  <c r="CF84" i="75"/>
  <c r="CG84" i="75"/>
  <c r="CF85" i="75"/>
  <c r="CG85" i="75"/>
  <c r="CF86" i="75"/>
  <c r="CG86" i="75"/>
  <c r="CF87" i="75"/>
  <c r="CG87" i="75"/>
  <c r="CF88" i="75"/>
  <c r="CG88" i="75"/>
  <c r="CF89" i="75"/>
  <c r="CG89" i="75"/>
  <c r="CF90" i="75"/>
  <c r="CG90" i="75"/>
  <c r="CF91" i="75"/>
  <c r="CG91" i="75"/>
  <c r="CF92" i="75"/>
  <c r="CG92" i="75"/>
  <c r="CF93" i="75"/>
  <c r="CG93" i="75"/>
  <c r="CF94" i="75"/>
  <c r="CG94" i="75"/>
  <c r="CF95" i="75"/>
  <c r="CG95" i="75"/>
  <c r="CF96" i="75"/>
  <c r="CG96" i="75"/>
  <c r="CF97" i="75"/>
  <c r="CG97" i="75"/>
  <c r="CF98" i="75"/>
  <c r="CG98" i="75"/>
  <c r="CF99" i="75"/>
  <c r="CG99" i="75"/>
  <c r="CF100" i="75"/>
  <c r="CG100" i="75"/>
  <c r="CF101" i="75"/>
  <c r="CG101" i="75"/>
  <c r="CF102" i="75"/>
  <c r="CG102" i="75"/>
  <c r="CF103" i="75"/>
  <c r="CG103" i="75"/>
  <c r="CF104" i="75"/>
  <c r="CG104" i="75"/>
  <c r="CF105" i="75"/>
  <c r="CG105" i="75"/>
  <c r="CF106" i="75"/>
  <c r="CG106" i="75"/>
  <c r="CF107" i="75"/>
  <c r="CG107" i="75"/>
  <c r="CF108" i="75"/>
  <c r="CG108" i="75"/>
  <c r="CF109" i="75"/>
  <c r="CG109" i="75"/>
  <c r="CF110" i="75"/>
  <c r="CG110" i="75"/>
  <c r="CF111" i="75"/>
  <c r="CG111" i="75"/>
  <c r="CF112" i="75"/>
  <c r="CG112" i="75"/>
  <c r="CF113" i="75"/>
  <c r="CG113" i="75"/>
  <c r="CF114" i="75"/>
  <c r="CG114" i="75"/>
  <c r="CF115" i="75"/>
  <c r="CG115" i="75"/>
  <c r="CF116" i="75"/>
  <c r="CG116" i="75"/>
  <c r="CF117" i="75"/>
  <c r="CG117" i="75"/>
  <c r="CF118" i="75"/>
  <c r="CG118" i="75"/>
  <c r="CF119" i="75"/>
  <c r="CG119" i="75"/>
  <c r="CF120" i="75"/>
  <c r="CG120" i="75"/>
  <c r="CF121" i="75"/>
  <c r="CG121" i="75"/>
  <c r="CF122" i="75"/>
  <c r="CG122" i="75"/>
  <c r="CF123" i="75"/>
  <c r="CG123" i="75"/>
  <c r="CF124" i="75"/>
  <c r="CG124" i="75"/>
  <c r="CF125" i="75"/>
  <c r="CG125" i="75"/>
  <c r="CF126" i="75"/>
  <c r="CG126" i="75"/>
  <c r="CF127" i="75"/>
  <c r="CG127" i="75"/>
  <c r="CF128" i="75"/>
  <c r="CG128" i="75"/>
  <c r="CF129" i="75"/>
  <c r="CG129" i="75"/>
  <c r="CF130" i="75"/>
  <c r="CG130" i="75"/>
  <c r="CF131" i="75"/>
  <c r="CG131" i="75"/>
  <c r="CF132" i="75"/>
  <c r="CG132" i="75"/>
  <c r="CF133" i="75"/>
  <c r="CG133" i="75"/>
  <c r="CF134" i="75"/>
  <c r="CG134" i="75"/>
  <c r="CF135" i="75"/>
  <c r="CG135" i="75"/>
  <c r="CF136" i="75"/>
  <c r="CG136" i="75"/>
  <c r="CF137" i="75"/>
  <c r="CG137" i="75"/>
  <c r="CF138" i="75"/>
  <c r="CG138" i="75"/>
  <c r="CF139" i="75"/>
  <c r="CG139" i="75"/>
  <c r="CF140" i="75"/>
  <c r="CG140" i="75"/>
  <c r="CF141" i="75"/>
  <c r="CG141" i="75"/>
  <c r="CF142" i="75"/>
  <c r="CG142" i="75"/>
  <c r="CF143" i="75"/>
  <c r="CG143" i="75"/>
  <c r="CF144" i="75"/>
  <c r="CG144" i="75"/>
  <c r="CF145" i="75"/>
  <c r="CG145" i="75"/>
  <c r="CF146" i="75"/>
  <c r="CG146" i="75"/>
  <c r="CF147" i="75"/>
  <c r="CG147" i="75"/>
  <c r="CF148" i="75"/>
  <c r="CG148" i="75"/>
  <c r="CF149" i="75"/>
  <c r="CG149" i="75"/>
  <c r="CF150" i="75"/>
  <c r="CG150" i="75"/>
  <c r="CF151" i="75"/>
  <c r="CG151" i="75"/>
  <c r="CF152" i="75"/>
  <c r="CG152" i="75"/>
  <c r="CF153" i="75"/>
  <c r="CG153" i="75"/>
  <c r="CF154" i="75"/>
  <c r="CG154" i="75"/>
  <c r="CF155" i="75"/>
  <c r="CG155" i="75"/>
  <c r="CF156" i="75"/>
  <c r="CG156" i="75"/>
  <c r="CF157" i="75"/>
  <c r="CG157" i="75"/>
  <c r="CF158" i="75"/>
  <c r="CG158" i="75"/>
  <c r="CF159" i="75"/>
  <c r="CG159" i="75"/>
  <c r="CF160" i="75"/>
  <c r="CG160" i="75"/>
  <c r="CF161" i="75"/>
  <c r="CG161" i="75"/>
  <c r="CF162" i="75"/>
  <c r="CG162" i="75"/>
  <c r="CF163" i="75"/>
  <c r="CG163" i="75"/>
  <c r="CF164" i="75"/>
  <c r="CG164" i="75"/>
  <c r="CF165" i="75"/>
  <c r="CG165" i="75"/>
  <c r="CF166" i="75"/>
  <c r="CG166" i="75"/>
  <c r="CF167" i="75"/>
  <c r="CG167" i="75"/>
  <c r="CF168" i="75"/>
  <c r="CG168" i="75"/>
  <c r="CF169" i="75"/>
  <c r="CG169" i="75"/>
  <c r="CF170" i="75"/>
  <c r="CG170" i="75"/>
  <c r="CF171" i="75"/>
  <c r="CG171" i="75"/>
  <c r="CF172" i="75"/>
  <c r="CG172" i="75"/>
  <c r="CF173" i="75"/>
  <c r="CG173" i="75"/>
  <c r="CF174" i="75"/>
  <c r="CG174" i="75"/>
  <c r="CF175" i="75"/>
  <c r="CG175" i="75"/>
  <c r="CF176" i="75"/>
  <c r="CG176" i="75"/>
  <c r="CF177" i="75"/>
  <c r="CG177" i="75"/>
  <c r="CF178" i="75"/>
  <c r="CG178" i="75"/>
  <c r="CF179" i="75"/>
  <c r="CG179" i="75"/>
  <c r="CF180" i="75"/>
  <c r="CG180" i="75"/>
  <c r="CF181" i="75"/>
  <c r="CG181" i="75"/>
  <c r="CF182" i="75"/>
  <c r="CG182" i="75"/>
  <c r="CF183" i="75"/>
  <c r="CG183" i="75"/>
  <c r="CF184" i="75"/>
  <c r="CG184" i="75"/>
  <c r="CF185" i="75"/>
  <c r="CG185" i="75"/>
  <c r="CF186" i="75"/>
  <c r="CG186" i="75"/>
  <c r="CF187" i="75"/>
  <c r="CG187" i="75"/>
  <c r="CF188" i="75"/>
  <c r="CG188" i="75"/>
  <c r="CF189" i="75"/>
  <c r="CG189" i="75"/>
  <c r="CF190" i="75"/>
  <c r="CG190" i="75"/>
  <c r="CF191" i="75"/>
  <c r="CG191" i="75"/>
  <c r="CF192" i="75"/>
  <c r="CG192" i="75"/>
  <c r="CF193" i="75"/>
  <c r="CG193" i="75"/>
  <c r="CG3" i="75"/>
  <c r="CF3" i="75"/>
  <c r="BY4" i="75"/>
  <c r="BZ4" i="75"/>
  <c r="BY5" i="75"/>
  <c r="BZ5" i="75"/>
  <c r="BY6" i="75"/>
  <c r="BZ6" i="75"/>
  <c r="BY7" i="75"/>
  <c r="BZ7" i="75"/>
  <c r="BY8" i="75"/>
  <c r="BZ8" i="75"/>
  <c r="BY9" i="75"/>
  <c r="BZ9" i="75"/>
  <c r="BY10" i="75"/>
  <c r="BZ10" i="75"/>
  <c r="BY11" i="75"/>
  <c r="BZ11" i="75"/>
  <c r="BY12" i="75"/>
  <c r="BZ12" i="75"/>
  <c r="BY13" i="75"/>
  <c r="BZ13" i="75"/>
  <c r="BY14" i="75"/>
  <c r="BZ14" i="75"/>
  <c r="BY15" i="75"/>
  <c r="BZ15" i="75"/>
  <c r="BY16" i="75"/>
  <c r="BZ16" i="75"/>
  <c r="BY17" i="75"/>
  <c r="BZ17" i="75"/>
  <c r="BY18" i="75"/>
  <c r="BZ18" i="75"/>
  <c r="BY19" i="75"/>
  <c r="BZ19" i="75"/>
  <c r="BY20" i="75"/>
  <c r="BZ20" i="75"/>
  <c r="BY21" i="75"/>
  <c r="BZ21" i="75"/>
  <c r="BY22" i="75"/>
  <c r="BZ22" i="75"/>
  <c r="BY23" i="75"/>
  <c r="BZ23" i="75"/>
  <c r="BY24" i="75"/>
  <c r="BZ24" i="75"/>
  <c r="BY25" i="75"/>
  <c r="BZ25" i="75"/>
  <c r="BY26" i="75"/>
  <c r="BZ26" i="75"/>
  <c r="BY27" i="75"/>
  <c r="BZ27" i="75"/>
  <c r="BY28" i="75"/>
  <c r="BZ28" i="75"/>
  <c r="BY29" i="75"/>
  <c r="BZ29" i="75"/>
  <c r="BY30" i="75"/>
  <c r="BZ30" i="75"/>
  <c r="BY31" i="75"/>
  <c r="BZ31" i="75"/>
  <c r="BY32" i="75"/>
  <c r="BZ32" i="75"/>
  <c r="BY33" i="75"/>
  <c r="BZ33" i="75"/>
  <c r="BY34" i="75"/>
  <c r="BZ34" i="75"/>
  <c r="BY35" i="75"/>
  <c r="BZ35" i="75"/>
  <c r="BY36" i="75"/>
  <c r="BZ36" i="75"/>
  <c r="BY37" i="75"/>
  <c r="BZ37" i="75"/>
  <c r="BY38" i="75"/>
  <c r="BZ38" i="75"/>
  <c r="BY39" i="75"/>
  <c r="BZ39" i="75"/>
  <c r="BY40" i="75"/>
  <c r="BZ40" i="75"/>
  <c r="BY41" i="75"/>
  <c r="BZ41" i="75"/>
  <c r="BY42" i="75"/>
  <c r="BZ42" i="75"/>
  <c r="BY43" i="75"/>
  <c r="BZ43" i="75"/>
  <c r="BY44" i="75"/>
  <c r="BZ44" i="75"/>
  <c r="BY45" i="75"/>
  <c r="BZ45" i="75"/>
  <c r="BY46" i="75"/>
  <c r="BZ46" i="75"/>
  <c r="BY47" i="75"/>
  <c r="BZ47" i="75"/>
  <c r="BY48" i="75"/>
  <c r="BZ48" i="75"/>
  <c r="BY49" i="75"/>
  <c r="BZ49" i="75"/>
  <c r="BY50" i="75"/>
  <c r="BZ50" i="75"/>
  <c r="BY51" i="75"/>
  <c r="BZ51" i="75"/>
  <c r="BY52" i="75"/>
  <c r="BZ52" i="75"/>
  <c r="BY53" i="75"/>
  <c r="BZ53" i="75"/>
  <c r="BY54" i="75"/>
  <c r="BZ54" i="75"/>
  <c r="BY55" i="75"/>
  <c r="BZ55" i="75"/>
  <c r="BY56" i="75"/>
  <c r="BZ56" i="75"/>
  <c r="BY57" i="75"/>
  <c r="BZ57" i="75"/>
  <c r="BY58" i="75"/>
  <c r="BZ58" i="75"/>
  <c r="BY59" i="75"/>
  <c r="BZ59" i="75"/>
  <c r="BY60" i="75"/>
  <c r="BZ60" i="75"/>
  <c r="BY61" i="75"/>
  <c r="BZ61" i="75"/>
  <c r="BY62" i="75"/>
  <c r="BZ62" i="75"/>
  <c r="BY63" i="75"/>
  <c r="BZ63" i="75"/>
  <c r="BY64" i="75"/>
  <c r="BZ64" i="75"/>
  <c r="BY65" i="75"/>
  <c r="BZ65" i="75"/>
  <c r="BY66" i="75"/>
  <c r="BZ66" i="75"/>
  <c r="BY67" i="75"/>
  <c r="BZ67" i="75"/>
  <c r="BY68" i="75"/>
  <c r="BZ68" i="75"/>
  <c r="BY69" i="75"/>
  <c r="BZ69" i="75"/>
  <c r="BY70" i="75"/>
  <c r="BZ70" i="75"/>
  <c r="BY71" i="75"/>
  <c r="BZ71" i="75"/>
  <c r="BY72" i="75"/>
  <c r="BZ72" i="75"/>
  <c r="BY73" i="75"/>
  <c r="BZ73" i="75"/>
  <c r="BY74" i="75"/>
  <c r="BZ74" i="75"/>
  <c r="BY75" i="75"/>
  <c r="BZ75" i="75"/>
  <c r="BY76" i="75"/>
  <c r="BZ76" i="75"/>
  <c r="BY77" i="75"/>
  <c r="BZ77" i="75"/>
  <c r="BY78" i="75"/>
  <c r="BZ78" i="75"/>
  <c r="BY79" i="75"/>
  <c r="BZ79" i="75"/>
  <c r="BY80" i="75"/>
  <c r="BZ80" i="75"/>
  <c r="BY81" i="75"/>
  <c r="BZ81" i="75"/>
  <c r="BY82" i="75"/>
  <c r="BZ82" i="75"/>
  <c r="BY83" i="75"/>
  <c r="BZ83" i="75"/>
  <c r="BY84" i="75"/>
  <c r="BZ84" i="75"/>
  <c r="BY85" i="75"/>
  <c r="BZ85" i="75"/>
  <c r="BY86" i="75"/>
  <c r="BZ86" i="75"/>
  <c r="BY87" i="75"/>
  <c r="BZ87" i="75"/>
  <c r="BY88" i="75"/>
  <c r="BZ88" i="75"/>
  <c r="BY89" i="75"/>
  <c r="BZ89" i="75"/>
  <c r="BY90" i="75"/>
  <c r="BZ90" i="75"/>
  <c r="BY91" i="75"/>
  <c r="BZ91" i="75"/>
  <c r="BY92" i="75"/>
  <c r="BZ92" i="75"/>
  <c r="BY93" i="75"/>
  <c r="BZ93" i="75"/>
  <c r="BY94" i="75"/>
  <c r="BZ94" i="75"/>
  <c r="BY95" i="75"/>
  <c r="BZ95" i="75"/>
  <c r="BY96" i="75"/>
  <c r="BZ96" i="75"/>
  <c r="BY97" i="75"/>
  <c r="BZ97" i="75"/>
  <c r="BY98" i="75"/>
  <c r="BZ98" i="75"/>
  <c r="BY99" i="75"/>
  <c r="BZ99" i="75"/>
  <c r="BY100" i="75"/>
  <c r="BZ100" i="75"/>
  <c r="BY101" i="75"/>
  <c r="BZ101" i="75"/>
  <c r="BY102" i="75"/>
  <c r="BZ102" i="75"/>
  <c r="BY103" i="75"/>
  <c r="BZ103" i="75"/>
  <c r="BY104" i="75"/>
  <c r="BZ104" i="75"/>
  <c r="BY105" i="75"/>
  <c r="BZ105" i="75"/>
  <c r="BY106" i="75"/>
  <c r="BZ106" i="75"/>
  <c r="BY107" i="75"/>
  <c r="BZ107" i="75"/>
  <c r="BY108" i="75"/>
  <c r="BZ108" i="75"/>
  <c r="BY109" i="75"/>
  <c r="BZ109" i="75"/>
  <c r="BY110" i="75"/>
  <c r="BZ110" i="75"/>
  <c r="BY111" i="75"/>
  <c r="BZ111" i="75"/>
  <c r="BY112" i="75"/>
  <c r="BZ112" i="75"/>
  <c r="BY113" i="75"/>
  <c r="BZ113" i="75"/>
  <c r="BY114" i="75"/>
  <c r="BZ114" i="75"/>
  <c r="BY115" i="75"/>
  <c r="BZ115" i="75"/>
  <c r="BY116" i="75"/>
  <c r="BZ116" i="75"/>
  <c r="BY117" i="75"/>
  <c r="BZ117" i="75"/>
  <c r="BY118" i="75"/>
  <c r="BZ118" i="75"/>
  <c r="BY119" i="75"/>
  <c r="BZ119" i="75"/>
  <c r="BY120" i="75"/>
  <c r="BZ120" i="75"/>
  <c r="BY121" i="75"/>
  <c r="BZ121" i="75"/>
  <c r="BY122" i="75"/>
  <c r="BZ122" i="75"/>
  <c r="BY123" i="75"/>
  <c r="BZ123" i="75"/>
  <c r="BY124" i="75"/>
  <c r="BZ124" i="75"/>
  <c r="BY125" i="75"/>
  <c r="BZ125" i="75"/>
  <c r="BY126" i="75"/>
  <c r="BZ126" i="75"/>
  <c r="BY127" i="75"/>
  <c r="BZ127" i="75"/>
  <c r="BY128" i="75"/>
  <c r="BZ128" i="75"/>
  <c r="BY129" i="75"/>
  <c r="BZ129" i="75"/>
  <c r="BY130" i="75"/>
  <c r="BZ130" i="75"/>
  <c r="BY131" i="75"/>
  <c r="BZ131" i="75"/>
  <c r="BY132" i="75"/>
  <c r="BZ132" i="75"/>
  <c r="BY133" i="75"/>
  <c r="BZ133" i="75"/>
  <c r="BY134" i="75"/>
  <c r="BZ134" i="75"/>
  <c r="BY135" i="75"/>
  <c r="BZ135" i="75"/>
  <c r="BY136" i="75"/>
  <c r="BZ136" i="75"/>
  <c r="BY137" i="75"/>
  <c r="BZ137" i="75"/>
  <c r="BY138" i="75"/>
  <c r="BZ138" i="75"/>
  <c r="BY139" i="75"/>
  <c r="BZ139" i="75"/>
  <c r="BY140" i="75"/>
  <c r="BZ140" i="75"/>
  <c r="BY141" i="75"/>
  <c r="BZ141" i="75"/>
  <c r="BY142" i="75"/>
  <c r="BZ142" i="75"/>
  <c r="BY143" i="75"/>
  <c r="BZ143" i="75"/>
  <c r="BY144" i="75"/>
  <c r="BZ144" i="75"/>
  <c r="BY145" i="75"/>
  <c r="BZ145" i="75"/>
  <c r="BY146" i="75"/>
  <c r="BZ146" i="75"/>
  <c r="BY147" i="75"/>
  <c r="BZ147" i="75"/>
  <c r="BY148" i="75"/>
  <c r="BZ148" i="75"/>
  <c r="BY149" i="75"/>
  <c r="BZ149" i="75"/>
  <c r="BY150" i="75"/>
  <c r="BZ150" i="75"/>
  <c r="BY151" i="75"/>
  <c r="BZ151" i="75"/>
  <c r="BY152" i="75"/>
  <c r="BZ152" i="75"/>
  <c r="BY153" i="75"/>
  <c r="BZ153" i="75"/>
  <c r="BY154" i="75"/>
  <c r="BZ154" i="75"/>
  <c r="BY155" i="75"/>
  <c r="BZ155" i="75"/>
  <c r="BY156" i="75"/>
  <c r="BZ156" i="75"/>
  <c r="BY157" i="75"/>
  <c r="BZ157" i="75"/>
  <c r="BY158" i="75"/>
  <c r="BZ158" i="75"/>
  <c r="BY159" i="75"/>
  <c r="BZ159" i="75"/>
  <c r="BY160" i="75"/>
  <c r="BZ160" i="75"/>
  <c r="BY161" i="75"/>
  <c r="BZ161" i="75"/>
  <c r="BY162" i="75"/>
  <c r="BZ162" i="75"/>
  <c r="BY163" i="75"/>
  <c r="BZ163" i="75"/>
  <c r="BY164" i="75"/>
  <c r="BZ164" i="75"/>
  <c r="BY165" i="75"/>
  <c r="BZ165" i="75"/>
  <c r="BY166" i="75"/>
  <c r="BZ166" i="75"/>
  <c r="BY167" i="75"/>
  <c r="BZ167" i="75"/>
  <c r="BY168" i="75"/>
  <c r="BZ168" i="75"/>
  <c r="BY169" i="75"/>
  <c r="BZ169" i="75"/>
  <c r="BY170" i="75"/>
  <c r="BZ170" i="75"/>
  <c r="BY171" i="75"/>
  <c r="BZ171" i="75"/>
  <c r="BY172" i="75"/>
  <c r="BZ172" i="75"/>
  <c r="BY173" i="75"/>
  <c r="BZ173" i="75"/>
  <c r="BY174" i="75"/>
  <c r="BZ174" i="75"/>
  <c r="BY175" i="75"/>
  <c r="BZ175" i="75"/>
  <c r="BY176" i="75"/>
  <c r="BZ176" i="75"/>
  <c r="BY177" i="75"/>
  <c r="BZ177" i="75"/>
  <c r="BY178" i="75"/>
  <c r="BZ178" i="75"/>
  <c r="BY179" i="75"/>
  <c r="BZ179" i="75"/>
  <c r="BY180" i="75"/>
  <c r="BZ180" i="75"/>
  <c r="BY181" i="75"/>
  <c r="BZ181" i="75"/>
  <c r="BY182" i="75"/>
  <c r="BZ182" i="75"/>
  <c r="BY183" i="75"/>
  <c r="BZ183" i="75"/>
  <c r="BY184" i="75"/>
  <c r="BZ184" i="75"/>
  <c r="BY185" i="75"/>
  <c r="BZ185" i="75"/>
  <c r="BY186" i="75"/>
  <c r="BZ186" i="75"/>
  <c r="BY187" i="75"/>
  <c r="BZ187" i="75"/>
  <c r="BY188" i="75"/>
  <c r="BZ188" i="75"/>
  <c r="BY189" i="75"/>
  <c r="BZ189" i="75"/>
  <c r="BY190" i="75"/>
  <c r="BZ190" i="75"/>
  <c r="BY191" i="75"/>
  <c r="BZ191" i="75"/>
  <c r="BY192" i="75"/>
  <c r="BZ192" i="75"/>
  <c r="BY193" i="75"/>
  <c r="BZ193" i="75"/>
  <c r="BZ3" i="75"/>
  <c r="BY3" i="75"/>
  <c r="BV4" i="75"/>
  <c r="BW4" i="75"/>
  <c r="BV5" i="75"/>
  <c r="BW5" i="75"/>
  <c r="BV6" i="75"/>
  <c r="BW6" i="75"/>
  <c r="BV7" i="75"/>
  <c r="BW7" i="75"/>
  <c r="BV8" i="75"/>
  <c r="BW8" i="75"/>
  <c r="BV9" i="75"/>
  <c r="BW9" i="75"/>
  <c r="BV10" i="75"/>
  <c r="BW10" i="75"/>
  <c r="BV11" i="75"/>
  <c r="BW11" i="75"/>
  <c r="BV12" i="75"/>
  <c r="BW12" i="75"/>
  <c r="BV13" i="75"/>
  <c r="BW13" i="75"/>
  <c r="BV14" i="75"/>
  <c r="BW14" i="75"/>
  <c r="BV15" i="75"/>
  <c r="BW15" i="75"/>
  <c r="BV16" i="75"/>
  <c r="BW16" i="75"/>
  <c r="BV17" i="75"/>
  <c r="BW17" i="75"/>
  <c r="BV18" i="75"/>
  <c r="BW18" i="75"/>
  <c r="BV19" i="75"/>
  <c r="BW19" i="75"/>
  <c r="BV20" i="75"/>
  <c r="BW20" i="75"/>
  <c r="BV21" i="75"/>
  <c r="BW21" i="75"/>
  <c r="BV22" i="75"/>
  <c r="BW22" i="75"/>
  <c r="BV23" i="75"/>
  <c r="BW23" i="75"/>
  <c r="BV24" i="75"/>
  <c r="BW24" i="75"/>
  <c r="BV25" i="75"/>
  <c r="BW25" i="75"/>
  <c r="BV26" i="75"/>
  <c r="BW26" i="75"/>
  <c r="BV27" i="75"/>
  <c r="BW27" i="75"/>
  <c r="BV28" i="75"/>
  <c r="BW28" i="75"/>
  <c r="BV29" i="75"/>
  <c r="BW29" i="75"/>
  <c r="BV30" i="75"/>
  <c r="BW30" i="75"/>
  <c r="BV31" i="75"/>
  <c r="BW31" i="75"/>
  <c r="BV32" i="75"/>
  <c r="BW32" i="75"/>
  <c r="BV33" i="75"/>
  <c r="BW33" i="75"/>
  <c r="BV34" i="75"/>
  <c r="BW34" i="75"/>
  <c r="BV35" i="75"/>
  <c r="BW35" i="75"/>
  <c r="BV36" i="75"/>
  <c r="BW36" i="75"/>
  <c r="BV37" i="75"/>
  <c r="BW37" i="75"/>
  <c r="BV38" i="75"/>
  <c r="BW38" i="75"/>
  <c r="BV39" i="75"/>
  <c r="BW39" i="75"/>
  <c r="BV40" i="75"/>
  <c r="BW40" i="75"/>
  <c r="BV41" i="75"/>
  <c r="BW41" i="75"/>
  <c r="BV42" i="75"/>
  <c r="BW42" i="75"/>
  <c r="BV43" i="75"/>
  <c r="BW43" i="75"/>
  <c r="BV44" i="75"/>
  <c r="BW44" i="75"/>
  <c r="BV45" i="75"/>
  <c r="BW45" i="75"/>
  <c r="BV46" i="75"/>
  <c r="BW46" i="75"/>
  <c r="BV47" i="75"/>
  <c r="BW47" i="75"/>
  <c r="BV48" i="75"/>
  <c r="BW48" i="75"/>
  <c r="BV49" i="75"/>
  <c r="BW49" i="75"/>
  <c r="BV50" i="75"/>
  <c r="BW50" i="75"/>
  <c r="BV51" i="75"/>
  <c r="BW51" i="75"/>
  <c r="BV52" i="75"/>
  <c r="BW52" i="75"/>
  <c r="BV53" i="75"/>
  <c r="BW53" i="75"/>
  <c r="BV54" i="75"/>
  <c r="BW54" i="75"/>
  <c r="BV55" i="75"/>
  <c r="BW55" i="75"/>
  <c r="BV56" i="75"/>
  <c r="BW56" i="75"/>
  <c r="BV57" i="75"/>
  <c r="BW57" i="75"/>
  <c r="BV58" i="75"/>
  <c r="BW58" i="75"/>
  <c r="BV59" i="75"/>
  <c r="BW59" i="75"/>
  <c r="BV60" i="75"/>
  <c r="BW60" i="75"/>
  <c r="BV61" i="75"/>
  <c r="BW61" i="75"/>
  <c r="BV62" i="75"/>
  <c r="BW62" i="75"/>
  <c r="BV63" i="75"/>
  <c r="BW63" i="75"/>
  <c r="BV64" i="75"/>
  <c r="BW64" i="75"/>
  <c r="BV65" i="75"/>
  <c r="BW65" i="75"/>
  <c r="BV66" i="75"/>
  <c r="BW66" i="75"/>
  <c r="BV67" i="75"/>
  <c r="BW67" i="75"/>
  <c r="BV68" i="75"/>
  <c r="BW68" i="75"/>
  <c r="BV69" i="75"/>
  <c r="BW69" i="75"/>
  <c r="BV70" i="75"/>
  <c r="BW70" i="75"/>
  <c r="BV71" i="75"/>
  <c r="BW71" i="75"/>
  <c r="BV72" i="75"/>
  <c r="BW72" i="75"/>
  <c r="BV73" i="75"/>
  <c r="BW73" i="75"/>
  <c r="BV74" i="75"/>
  <c r="BW74" i="75"/>
  <c r="BV75" i="75"/>
  <c r="BW75" i="75"/>
  <c r="BV76" i="75"/>
  <c r="BW76" i="75"/>
  <c r="BV77" i="75"/>
  <c r="BW77" i="75"/>
  <c r="BV78" i="75"/>
  <c r="BW78" i="75"/>
  <c r="BV79" i="75"/>
  <c r="BW79" i="75"/>
  <c r="BV80" i="75"/>
  <c r="BW80" i="75"/>
  <c r="BV81" i="75"/>
  <c r="BW81" i="75"/>
  <c r="BV82" i="75"/>
  <c r="BW82" i="75"/>
  <c r="BV83" i="75"/>
  <c r="BW83" i="75"/>
  <c r="BV84" i="75"/>
  <c r="BW84" i="75"/>
  <c r="BV85" i="75"/>
  <c r="BW85" i="75"/>
  <c r="BV86" i="75"/>
  <c r="BW86" i="75"/>
  <c r="BV87" i="75"/>
  <c r="BW87" i="75"/>
  <c r="BV88" i="75"/>
  <c r="BW88" i="75"/>
  <c r="BV89" i="75"/>
  <c r="BW89" i="75"/>
  <c r="BV90" i="75"/>
  <c r="BW90" i="75"/>
  <c r="BV91" i="75"/>
  <c r="BW91" i="75"/>
  <c r="BV92" i="75"/>
  <c r="BW92" i="75"/>
  <c r="BV93" i="75"/>
  <c r="BW93" i="75"/>
  <c r="BV94" i="75"/>
  <c r="BW94" i="75"/>
  <c r="BV95" i="75"/>
  <c r="BW95" i="75"/>
  <c r="BV96" i="75"/>
  <c r="BW96" i="75"/>
  <c r="BV97" i="75"/>
  <c r="BW97" i="75"/>
  <c r="BV98" i="75"/>
  <c r="BW98" i="75"/>
  <c r="BV99" i="75"/>
  <c r="BW99" i="75"/>
  <c r="BV100" i="75"/>
  <c r="BW100" i="75"/>
  <c r="BV101" i="75"/>
  <c r="BW101" i="75"/>
  <c r="BV102" i="75"/>
  <c r="BW102" i="75"/>
  <c r="BV103" i="75"/>
  <c r="BW103" i="75"/>
  <c r="BV104" i="75"/>
  <c r="BW104" i="75"/>
  <c r="BV105" i="75"/>
  <c r="BW105" i="75"/>
  <c r="BV106" i="75"/>
  <c r="BW106" i="75"/>
  <c r="BV107" i="75"/>
  <c r="BW107" i="75"/>
  <c r="BV108" i="75"/>
  <c r="BW108" i="75"/>
  <c r="BV109" i="75"/>
  <c r="BW109" i="75"/>
  <c r="BV110" i="75"/>
  <c r="BW110" i="75"/>
  <c r="BV111" i="75"/>
  <c r="BW111" i="75"/>
  <c r="BV112" i="75"/>
  <c r="BW112" i="75"/>
  <c r="BV113" i="75"/>
  <c r="BW113" i="75"/>
  <c r="BV114" i="75"/>
  <c r="BW114" i="75"/>
  <c r="BV115" i="75"/>
  <c r="BW115" i="75"/>
  <c r="BV116" i="75"/>
  <c r="BW116" i="75"/>
  <c r="BV117" i="75"/>
  <c r="BW117" i="75"/>
  <c r="BV118" i="75"/>
  <c r="BW118" i="75"/>
  <c r="BV119" i="75"/>
  <c r="BW119" i="75"/>
  <c r="BV120" i="75"/>
  <c r="BW120" i="75"/>
  <c r="BV121" i="75"/>
  <c r="BW121" i="75"/>
  <c r="BV122" i="75"/>
  <c r="BW122" i="75"/>
  <c r="BV123" i="75"/>
  <c r="BW123" i="75"/>
  <c r="BV124" i="75"/>
  <c r="BW124" i="75"/>
  <c r="BV125" i="75"/>
  <c r="BW125" i="75"/>
  <c r="BV126" i="75"/>
  <c r="BW126" i="75"/>
  <c r="BV127" i="75"/>
  <c r="BW127" i="75"/>
  <c r="BV128" i="75"/>
  <c r="BW128" i="75"/>
  <c r="BV129" i="75"/>
  <c r="BW129" i="75"/>
  <c r="BV130" i="75"/>
  <c r="BW130" i="75"/>
  <c r="BV131" i="75"/>
  <c r="BW131" i="75"/>
  <c r="BV132" i="75"/>
  <c r="BW132" i="75"/>
  <c r="BV133" i="75"/>
  <c r="BW133" i="75"/>
  <c r="BV134" i="75"/>
  <c r="BW134" i="75"/>
  <c r="BV135" i="75"/>
  <c r="BW135" i="75"/>
  <c r="BV136" i="75"/>
  <c r="BW136" i="75"/>
  <c r="BV137" i="75"/>
  <c r="BW137" i="75"/>
  <c r="BV138" i="75"/>
  <c r="BW138" i="75"/>
  <c r="BV139" i="75"/>
  <c r="BW139" i="75"/>
  <c r="BV140" i="75"/>
  <c r="BW140" i="75"/>
  <c r="BV141" i="75"/>
  <c r="BW141" i="75"/>
  <c r="BV142" i="75"/>
  <c r="BW142" i="75"/>
  <c r="BV143" i="75"/>
  <c r="BW143" i="75"/>
  <c r="BV144" i="75"/>
  <c r="BW144" i="75"/>
  <c r="BV145" i="75"/>
  <c r="BW145" i="75"/>
  <c r="BV146" i="75"/>
  <c r="BW146" i="75"/>
  <c r="BV147" i="75"/>
  <c r="BW147" i="75"/>
  <c r="BV148" i="75"/>
  <c r="BW148" i="75"/>
  <c r="BV149" i="75"/>
  <c r="BW149" i="75"/>
  <c r="BV150" i="75"/>
  <c r="BW150" i="75"/>
  <c r="BV151" i="75"/>
  <c r="BW151" i="75"/>
  <c r="BV152" i="75"/>
  <c r="BW152" i="75"/>
  <c r="BV153" i="75"/>
  <c r="BW153" i="75"/>
  <c r="BV154" i="75"/>
  <c r="BW154" i="75"/>
  <c r="BV155" i="75"/>
  <c r="BW155" i="75"/>
  <c r="BV156" i="75"/>
  <c r="BW156" i="75"/>
  <c r="BV157" i="75"/>
  <c r="BW157" i="75"/>
  <c r="BV158" i="75"/>
  <c r="BW158" i="75"/>
  <c r="BV159" i="75"/>
  <c r="BW159" i="75"/>
  <c r="BV160" i="75"/>
  <c r="BW160" i="75"/>
  <c r="BV161" i="75"/>
  <c r="BW161" i="75"/>
  <c r="BV162" i="75"/>
  <c r="BW162" i="75"/>
  <c r="BV163" i="75"/>
  <c r="BW163" i="75"/>
  <c r="BV164" i="75"/>
  <c r="BW164" i="75"/>
  <c r="BV165" i="75"/>
  <c r="BW165" i="75"/>
  <c r="BV166" i="75"/>
  <c r="BW166" i="75"/>
  <c r="BV167" i="75"/>
  <c r="BW167" i="75"/>
  <c r="BV168" i="75"/>
  <c r="BW168" i="75"/>
  <c r="BV169" i="75"/>
  <c r="BW169" i="75"/>
  <c r="BV170" i="75"/>
  <c r="BW170" i="75"/>
  <c r="BV171" i="75"/>
  <c r="BW171" i="75"/>
  <c r="BV172" i="75"/>
  <c r="BW172" i="75"/>
  <c r="BV173" i="75"/>
  <c r="BW173" i="75"/>
  <c r="BV174" i="75"/>
  <c r="BW174" i="75"/>
  <c r="BV175" i="75"/>
  <c r="BW175" i="75"/>
  <c r="BV176" i="75"/>
  <c r="BW176" i="75"/>
  <c r="BV177" i="75"/>
  <c r="BW177" i="75"/>
  <c r="BV178" i="75"/>
  <c r="BW178" i="75"/>
  <c r="BV179" i="75"/>
  <c r="BW179" i="75"/>
  <c r="BV180" i="75"/>
  <c r="BW180" i="75"/>
  <c r="BV181" i="75"/>
  <c r="BW181" i="75"/>
  <c r="BV182" i="75"/>
  <c r="BW182" i="75"/>
  <c r="BV183" i="75"/>
  <c r="BW183" i="75"/>
  <c r="BV184" i="75"/>
  <c r="BW184" i="75"/>
  <c r="BV185" i="75"/>
  <c r="BW185" i="75"/>
  <c r="BV186" i="75"/>
  <c r="BW186" i="75"/>
  <c r="BV187" i="75"/>
  <c r="BW187" i="75"/>
  <c r="BV188" i="75"/>
  <c r="BW188" i="75"/>
  <c r="BV189" i="75"/>
  <c r="BW189" i="75"/>
  <c r="BV190" i="75"/>
  <c r="BW190" i="75"/>
  <c r="BV191" i="75"/>
  <c r="BW191" i="75"/>
  <c r="BV192" i="75"/>
  <c r="BW192" i="75"/>
  <c r="BV193" i="75"/>
  <c r="BW193" i="75"/>
  <c r="BW3" i="75"/>
  <c r="BV3" i="75"/>
  <c r="BP4" i="75"/>
  <c r="BQ4" i="75"/>
  <c r="BP5" i="75"/>
  <c r="BQ5" i="75"/>
  <c r="BP6" i="75"/>
  <c r="BQ6" i="75"/>
  <c r="BP7" i="75"/>
  <c r="BQ7" i="75"/>
  <c r="BP8" i="75"/>
  <c r="BQ8" i="75"/>
  <c r="BP9" i="75"/>
  <c r="BQ9" i="75"/>
  <c r="BP10" i="75"/>
  <c r="BQ10" i="75"/>
  <c r="BP11" i="75"/>
  <c r="BQ11" i="75"/>
  <c r="BP12" i="75"/>
  <c r="BQ12" i="75"/>
  <c r="BP13" i="75"/>
  <c r="BQ13" i="75"/>
  <c r="BP14" i="75"/>
  <c r="BQ14" i="75"/>
  <c r="BP15" i="75"/>
  <c r="BQ15" i="75"/>
  <c r="BP16" i="75"/>
  <c r="BQ16" i="75"/>
  <c r="BP17" i="75"/>
  <c r="BQ17" i="75"/>
  <c r="BP18" i="75"/>
  <c r="BQ18" i="75"/>
  <c r="BP19" i="75"/>
  <c r="BQ19" i="75"/>
  <c r="BP20" i="75"/>
  <c r="BQ20" i="75"/>
  <c r="BP21" i="75"/>
  <c r="BQ21" i="75"/>
  <c r="BP22" i="75"/>
  <c r="BQ22" i="75"/>
  <c r="BP23" i="75"/>
  <c r="BQ23" i="75"/>
  <c r="BP24" i="75"/>
  <c r="BQ24" i="75"/>
  <c r="BP25" i="75"/>
  <c r="BQ25" i="75"/>
  <c r="BP26" i="75"/>
  <c r="BQ26" i="75"/>
  <c r="BP27" i="75"/>
  <c r="BQ27" i="75"/>
  <c r="BP28" i="75"/>
  <c r="BQ28" i="75"/>
  <c r="BP29" i="75"/>
  <c r="BQ29" i="75"/>
  <c r="BP30" i="75"/>
  <c r="BQ30" i="75"/>
  <c r="BP31" i="75"/>
  <c r="BQ31" i="75"/>
  <c r="BP32" i="75"/>
  <c r="BQ32" i="75"/>
  <c r="BP33" i="75"/>
  <c r="BQ33" i="75"/>
  <c r="BP34" i="75"/>
  <c r="BQ34" i="75"/>
  <c r="BP35" i="75"/>
  <c r="BQ35" i="75"/>
  <c r="BP36" i="75"/>
  <c r="BQ36" i="75"/>
  <c r="BP37" i="75"/>
  <c r="BQ37" i="75"/>
  <c r="BP38" i="75"/>
  <c r="BQ38" i="75"/>
  <c r="BP39" i="75"/>
  <c r="BQ39" i="75"/>
  <c r="BP40" i="75"/>
  <c r="BQ40" i="75"/>
  <c r="BP41" i="75"/>
  <c r="BQ41" i="75"/>
  <c r="BP42" i="75"/>
  <c r="BQ42" i="75"/>
  <c r="BP43" i="75"/>
  <c r="BQ43" i="75"/>
  <c r="BP44" i="75"/>
  <c r="BQ44" i="75"/>
  <c r="BP45" i="75"/>
  <c r="BQ45" i="75"/>
  <c r="BP46" i="75"/>
  <c r="BQ46" i="75"/>
  <c r="BP47" i="75"/>
  <c r="BQ47" i="75"/>
  <c r="BP48" i="75"/>
  <c r="BQ48" i="75"/>
  <c r="BP49" i="75"/>
  <c r="BQ49" i="75"/>
  <c r="BP50" i="75"/>
  <c r="BQ50" i="75"/>
  <c r="BP51" i="75"/>
  <c r="BQ51" i="75"/>
  <c r="BP52" i="75"/>
  <c r="BQ52" i="75"/>
  <c r="BP53" i="75"/>
  <c r="BQ53" i="75"/>
  <c r="BP54" i="75"/>
  <c r="BQ54" i="75"/>
  <c r="BP55" i="75"/>
  <c r="BQ55" i="75"/>
  <c r="BP56" i="75"/>
  <c r="BQ56" i="75"/>
  <c r="BP57" i="75"/>
  <c r="BQ57" i="75"/>
  <c r="BP58" i="75"/>
  <c r="BQ58" i="75"/>
  <c r="BP59" i="75"/>
  <c r="BQ59" i="75"/>
  <c r="BP60" i="75"/>
  <c r="BQ60" i="75"/>
  <c r="BP61" i="75"/>
  <c r="BQ61" i="75"/>
  <c r="BP62" i="75"/>
  <c r="BQ62" i="75"/>
  <c r="BP63" i="75"/>
  <c r="BQ63" i="75"/>
  <c r="BP64" i="75"/>
  <c r="BQ64" i="75"/>
  <c r="BP65" i="75"/>
  <c r="BQ65" i="75"/>
  <c r="BP66" i="75"/>
  <c r="BQ66" i="75"/>
  <c r="BP67" i="75"/>
  <c r="BQ67" i="75"/>
  <c r="BP68" i="75"/>
  <c r="BQ68" i="75"/>
  <c r="BP69" i="75"/>
  <c r="BQ69" i="75"/>
  <c r="BP70" i="75"/>
  <c r="BQ70" i="75"/>
  <c r="BP71" i="75"/>
  <c r="BQ71" i="75"/>
  <c r="BP72" i="75"/>
  <c r="BQ72" i="75"/>
  <c r="BP73" i="75"/>
  <c r="BQ73" i="75"/>
  <c r="BP74" i="75"/>
  <c r="BQ74" i="75"/>
  <c r="BP75" i="75"/>
  <c r="BQ75" i="75"/>
  <c r="BP76" i="75"/>
  <c r="BQ76" i="75"/>
  <c r="BP77" i="75"/>
  <c r="BQ77" i="75"/>
  <c r="BP78" i="75"/>
  <c r="BQ78" i="75"/>
  <c r="BP79" i="75"/>
  <c r="BQ79" i="75"/>
  <c r="BP80" i="75"/>
  <c r="BQ80" i="75"/>
  <c r="BP81" i="75"/>
  <c r="BQ81" i="75"/>
  <c r="BP82" i="75"/>
  <c r="BQ82" i="75"/>
  <c r="BP83" i="75"/>
  <c r="BQ83" i="75"/>
  <c r="BP84" i="75"/>
  <c r="BQ84" i="75"/>
  <c r="BP85" i="75"/>
  <c r="BQ85" i="75"/>
  <c r="BP86" i="75"/>
  <c r="BQ86" i="75"/>
  <c r="BP87" i="75"/>
  <c r="BQ87" i="75"/>
  <c r="BP88" i="75"/>
  <c r="BQ88" i="75"/>
  <c r="BP89" i="75"/>
  <c r="BQ89" i="75"/>
  <c r="BP90" i="75"/>
  <c r="BQ90" i="75"/>
  <c r="BP91" i="75"/>
  <c r="BQ91" i="75"/>
  <c r="BP92" i="75"/>
  <c r="BQ92" i="75"/>
  <c r="BP93" i="75"/>
  <c r="BQ93" i="75"/>
  <c r="BP94" i="75"/>
  <c r="BQ94" i="75"/>
  <c r="BP95" i="75"/>
  <c r="BQ95" i="75"/>
  <c r="BP96" i="75"/>
  <c r="BQ96" i="75"/>
  <c r="BP97" i="75"/>
  <c r="BQ97" i="75"/>
  <c r="BP98" i="75"/>
  <c r="BQ98" i="75"/>
  <c r="BP99" i="75"/>
  <c r="BQ99" i="75"/>
  <c r="BP100" i="75"/>
  <c r="BQ100" i="75"/>
  <c r="BP101" i="75"/>
  <c r="BQ101" i="75"/>
  <c r="BP102" i="75"/>
  <c r="BQ102" i="75"/>
  <c r="BP103" i="75"/>
  <c r="BQ103" i="75"/>
  <c r="BP104" i="75"/>
  <c r="BQ104" i="75"/>
  <c r="BP105" i="75"/>
  <c r="BQ105" i="75"/>
  <c r="BP106" i="75"/>
  <c r="BQ106" i="75"/>
  <c r="BP107" i="75"/>
  <c r="BQ107" i="75"/>
  <c r="BP108" i="75"/>
  <c r="BQ108" i="75"/>
  <c r="BP109" i="75"/>
  <c r="BQ109" i="75"/>
  <c r="BP110" i="75"/>
  <c r="BQ110" i="75"/>
  <c r="BP111" i="75"/>
  <c r="BQ111" i="75"/>
  <c r="BP112" i="75"/>
  <c r="BQ112" i="75"/>
  <c r="BP113" i="75"/>
  <c r="BQ113" i="75"/>
  <c r="BP114" i="75"/>
  <c r="BQ114" i="75"/>
  <c r="BP115" i="75"/>
  <c r="BQ115" i="75"/>
  <c r="BP116" i="75"/>
  <c r="BQ116" i="75"/>
  <c r="BP117" i="75"/>
  <c r="BQ117" i="75"/>
  <c r="BP118" i="75"/>
  <c r="BQ118" i="75"/>
  <c r="BP119" i="75"/>
  <c r="BQ119" i="75"/>
  <c r="BP120" i="75"/>
  <c r="BQ120" i="75"/>
  <c r="BP121" i="75"/>
  <c r="BQ121" i="75"/>
  <c r="BP122" i="75"/>
  <c r="BQ122" i="75"/>
  <c r="BP123" i="75"/>
  <c r="BQ123" i="75"/>
  <c r="BP124" i="75"/>
  <c r="BQ124" i="75"/>
  <c r="BP125" i="75"/>
  <c r="BQ125" i="75"/>
  <c r="BP126" i="75"/>
  <c r="BQ126" i="75"/>
  <c r="BP127" i="75"/>
  <c r="BQ127" i="75"/>
  <c r="BP128" i="75"/>
  <c r="BQ128" i="75"/>
  <c r="BP129" i="75"/>
  <c r="BQ129" i="75"/>
  <c r="BP130" i="75"/>
  <c r="BQ130" i="75"/>
  <c r="BP131" i="75"/>
  <c r="BQ131" i="75"/>
  <c r="BP132" i="75"/>
  <c r="BQ132" i="75"/>
  <c r="BP133" i="75"/>
  <c r="BQ133" i="75"/>
  <c r="BP134" i="75"/>
  <c r="BQ134" i="75"/>
  <c r="BP135" i="75"/>
  <c r="BQ135" i="75"/>
  <c r="BP136" i="75"/>
  <c r="BQ136" i="75"/>
  <c r="BP137" i="75"/>
  <c r="BQ137" i="75"/>
  <c r="BP138" i="75"/>
  <c r="BQ138" i="75"/>
  <c r="BP139" i="75"/>
  <c r="BQ139" i="75"/>
  <c r="BP140" i="75"/>
  <c r="BQ140" i="75"/>
  <c r="BP141" i="75"/>
  <c r="BQ141" i="75"/>
  <c r="BP142" i="75"/>
  <c r="BQ142" i="75"/>
  <c r="BP143" i="75"/>
  <c r="BQ143" i="75"/>
  <c r="BP144" i="75"/>
  <c r="BQ144" i="75"/>
  <c r="BP145" i="75"/>
  <c r="BQ145" i="75"/>
  <c r="BP146" i="75"/>
  <c r="BQ146" i="75"/>
  <c r="BP147" i="75"/>
  <c r="BQ147" i="75"/>
  <c r="BP148" i="75"/>
  <c r="BQ148" i="75"/>
  <c r="BP149" i="75"/>
  <c r="BQ149" i="75"/>
  <c r="BP150" i="75"/>
  <c r="BQ150" i="75"/>
  <c r="BP151" i="75"/>
  <c r="BQ151" i="75"/>
  <c r="BP152" i="75"/>
  <c r="BQ152" i="75"/>
  <c r="BP153" i="75"/>
  <c r="BQ153" i="75"/>
  <c r="BP154" i="75"/>
  <c r="BQ154" i="75"/>
  <c r="BP155" i="75"/>
  <c r="BQ155" i="75"/>
  <c r="BP156" i="75"/>
  <c r="BQ156" i="75"/>
  <c r="BP157" i="75"/>
  <c r="BQ157" i="75"/>
  <c r="BP158" i="75"/>
  <c r="BQ158" i="75"/>
  <c r="BP159" i="75"/>
  <c r="BQ159" i="75"/>
  <c r="BP160" i="75"/>
  <c r="BQ160" i="75"/>
  <c r="BP161" i="75"/>
  <c r="BQ161" i="75"/>
  <c r="BP162" i="75"/>
  <c r="BQ162" i="75"/>
  <c r="BP163" i="75"/>
  <c r="BQ163" i="75"/>
  <c r="BP164" i="75"/>
  <c r="BQ164" i="75"/>
  <c r="BP165" i="75"/>
  <c r="BQ165" i="75"/>
  <c r="BP166" i="75"/>
  <c r="BQ166" i="75"/>
  <c r="BP167" i="75"/>
  <c r="BQ167" i="75"/>
  <c r="BP168" i="75"/>
  <c r="BQ168" i="75"/>
  <c r="BP169" i="75"/>
  <c r="BQ169" i="75"/>
  <c r="BP170" i="75"/>
  <c r="BQ170" i="75"/>
  <c r="BP171" i="75"/>
  <c r="BQ171" i="75"/>
  <c r="BP172" i="75"/>
  <c r="BQ172" i="75"/>
  <c r="BP173" i="75"/>
  <c r="BQ173" i="75"/>
  <c r="BP174" i="75"/>
  <c r="BQ174" i="75"/>
  <c r="BP175" i="75"/>
  <c r="BQ175" i="75"/>
  <c r="BP176" i="75"/>
  <c r="BQ176" i="75"/>
  <c r="BP177" i="75"/>
  <c r="BQ177" i="75"/>
  <c r="BP178" i="75"/>
  <c r="BQ178" i="75"/>
  <c r="BP179" i="75"/>
  <c r="BQ179" i="75"/>
  <c r="BP180" i="75"/>
  <c r="BQ180" i="75"/>
  <c r="BP181" i="75"/>
  <c r="BQ181" i="75"/>
  <c r="BP182" i="75"/>
  <c r="BQ182" i="75"/>
  <c r="BP183" i="75"/>
  <c r="BQ183" i="75"/>
  <c r="BP184" i="75"/>
  <c r="BQ184" i="75"/>
  <c r="BP185" i="75"/>
  <c r="BQ185" i="75"/>
  <c r="BP186" i="75"/>
  <c r="BQ186" i="75"/>
  <c r="BP187" i="75"/>
  <c r="BQ187" i="75"/>
  <c r="BP188" i="75"/>
  <c r="BQ188" i="75"/>
  <c r="BP189" i="75"/>
  <c r="BQ189" i="75"/>
  <c r="BP190" i="75"/>
  <c r="BQ190" i="75"/>
  <c r="BP191" i="75"/>
  <c r="BQ191" i="75"/>
  <c r="BP192" i="75"/>
  <c r="BQ192" i="75"/>
  <c r="BP193" i="75"/>
  <c r="BQ193" i="75"/>
  <c r="BQ3" i="75"/>
  <c r="BP3" i="75"/>
  <c r="BM4" i="75"/>
  <c r="BN4" i="75"/>
  <c r="BM5" i="75"/>
  <c r="BN5" i="75"/>
  <c r="BM6" i="75"/>
  <c r="BN6" i="75"/>
  <c r="BM7" i="75"/>
  <c r="BN7" i="75"/>
  <c r="BM8" i="75"/>
  <c r="BN8" i="75"/>
  <c r="BM9" i="75"/>
  <c r="BN9" i="75"/>
  <c r="BM10" i="75"/>
  <c r="BN10" i="75"/>
  <c r="BM11" i="75"/>
  <c r="BN11" i="75"/>
  <c r="BM12" i="75"/>
  <c r="BN12" i="75"/>
  <c r="BM13" i="75"/>
  <c r="BN13" i="75"/>
  <c r="BM14" i="75"/>
  <c r="BN14" i="75"/>
  <c r="BM15" i="75"/>
  <c r="BN15" i="75"/>
  <c r="BM16" i="75"/>
  <c r="BN16" i="75"/>
  <c r="BM17" i="75"/>
  <c r="BN17" i="75"/>
  <c r="BM18" i="75"/>
  <c r="BN18" i="75"/>
  <c r="BM19" i="75"/>
  <c r="BN19" i="75"/>
  <c r="BM20" i="75"/>
  <c r="BN20" i="75"/>
  <c r="BM21" i="75"/>
  <c r="BN21" i="75"/>
  <c r="BM22" i="75"/>
  <c r="BN22" i="75"/>
  <c r="BM23" i="75"/>
  <c r="BN23" i="75"/>
  <c r="BM24" i="75"/>
  <c r="BN24" i="75"/>
  <c r="BM25" i="75"/>
  <c r="BN25" i="75"/>
  <c r="BM26" i="75"/>
  <c r="BN26" i="75"/>
  <c r="BM27" i="75"/>
  <c r="BN27" i="75"/>
  <c r="BM28" i="75"/>
  <c r="BN28" i="75"/>
  <c r="BM29" i="75"/>
  <c r="BN29" i="75"/>
  <c r="BM30" i="75"/>
  <c r="BN30" i="75"/>
  <c r="BM31" i="75"/>
  <c r="BN31" i="75"/>
  <c r="BM32" i="75"/>
  <c r="BN32" i="75"/>
  <c r="BM33" i="75"/>
  <c r="BN33" i="75"/>
  <c r="BM34" i="75"/>
  <c r="BN34" i="75"/>
  <c r="BM35" i="75"/>
  <c r="BN35" i="75"/>
  <c r="BM36" i="75"/>
  <c r="BN36" i="75"/>
  <c r="BM37" i="75"/>
  <c r="BN37" i="75"/>
  <c r="BM38" i="75"/>
  <c r="BN38" i="75"/>
  <c r="BM39" i="75"/>
  <c r="BN39" i="75"/>
  <c r="BM40" i="75"/>
  <c r="BN40" i="75"/>
  <c r="BM41" i="75"/>
  <c r="BN41" i="75"/>
  <c r="BM42" i="75"/>
  <c r="BN42" i="75"/>
  <c r="BM43" i="75"/>
  <c r="BN43" i="75"/>
  <c r="BM44" i="75"/>
  <c r="BN44" i="75"/>
  <c r="BM45" i="75"/>
  <c r="BN45" i="75"/>
  <c r="BM46" i="75"/>
  <c r="BN46" i="75"/>
  <c r="BM47" i="75"/>
  <c r="BN47" i="75"/>
  <c r="BM48" i="75"/>
  <c r="BN48" i="75"/>
  <c r="BM49" i="75"/>
  <c r="BN49" i="75"/>
  <c r="BM50" i="75"/>
  <c r="BN50" i="75"/>
  <c r="BM51" i="75"/>
  <c r="BN51" i="75"/>
  <c r="BM52" i="75"/>
  <c r="BN52" i="75"/>
  <c r="BM53" i="75"/>
  <c r="BN53" i="75"/>
  <c r="BM54" i="75"/>
  <c r="BN54" i="75"/>
  <c r="BM55" i="75"/>
  <c r="BN55" i="75"/>
  <c r="BM56" i="75"/>
  <c r="BN56" i="75"/>
  <c r="BM57" i="75"/>
  <c r="BN57" i="75"/>
  <c r="BM58" i="75"/>
  <c r="BN58" i="75"/>
  <c r="BM59" i="75"/>
  <c r="BN59" i="75"/>
  <c r="BM60" i="75"/>
  <c r="BN60" i="75"/>
  <c r="BM61" i="75"/>
  <c r="BN61" i="75"/>
  <c r="BM62" i="75"/>
  <c r="BN62" i="75"/>
  <c r="BM63" i="75"/>
  <c r="BN63" i="75"/>
  <c r="BM64" i="75"/>
  <c r="BN64" i="75"/>
  <c r="BM65" i="75"/>
  <c r="BN65" i="75"/>
  <c r="BM66" i="75"/>
  <c r="BN66" i="75"/>
  <c r="BM67" i="75"/>
  <c r="BN67" i="75"/>
  <c r="BM68" i="75"/>
  <c r="BN68" i="75"/>
  <c r="BM69" i="75"/>
  <c r="BN69" i="75"/>
  <c r="BM70" i="75"/>
  <c r="BN70" i="75"/>
  <c r="BM71" i="75"/>
  <c r="BN71" i="75"/>
  <c r="BM72" i="75"/>
  <c r="BN72" i="75"/>
  <c r="BM73" i="75"/>
  <c r="BN73" i="75"/>
  <c r="BM74" i="75"/>
  <c r="BN74" i="75"/>
  <c r="BM75" i="75"/>
  <c r="BN75" i="75"/>
  <c r="BM76" i="75"/>
  <c r="BN76" i="75"/>
  <c r="BM77" i="75"/>
  <c r="BN77" i="75"/>
  <c r="BM78" i="75"/>
  <c r="BN78" i="75"/>
  <c r="BM79" i="75"/>
  <c r="BN79" i="75"/>
  <c r="BM80" i="75"/>
  <c r="BN80" i="75"/>
  <c r="BM81" i="75"/>
  <c r="BN81" i="75"/>
  <c r="BM82" i="75"/>
  <c r="BN82" i="75"/>
  <c r="BM83" i="75"/>
  <c r="BN83" i="75"/>
  <c r="BM84" i="75"/>
  <c r="BN84" i="75"/>
  <c r="BM85" i="75"/>
  <c r="BN85" i="75"/>
  <c r="BM86" i="75"/>
  <c r="BN86" i="75"/>
  <c r="BM87" i="75"/>
  <c r="BN87" i="75"/>
  <c r="BM88" i="75"/>
  <c r="BN88" i="75"/>
  <c r="BM89" i="75"/>
  <c r="BN89" i="75"/>
  <c r="BM90" i="75"/>
  <c r="BN90" i="75"/>
  <c r="BM91" i="75"/>
  <c r="BN91" i="75"/>
  <c r="BM92" i="75"/>
  <c r="BN92" i="75"/>
  <c r="BM93" i="75"/>
  <c r="BN93" i="75"/>
  <c r="BM94" i="75"/>
  <c r="BN94" i="75"/>
  <c r="BM95" i="75"/>
  <c r="BN95" i="75"/>
  <c r="BM96" i="75"/>
  <c r="BN96" i="75"/>
  <c r="BM97" i="75"/>
  <c r="BN97" i="75"/>
  <c r="BM98" i="75"/>
  <c r="BN98" i="75"/>
  <c r="BM99" i="75"/>
  <c r="BN99" i="75"/>
  <c r="BM100" i="75"/>
  <c r="BN100" i="75"/>
  <c r="BM101" i="75"/>
  <c r="BN101" i="75"/>
  <c r="BM102" i="75"/>
  <c r="BN102" i="75"/>
  <c r="BM103" i="75"/>
  <c r="BN103" i="75"/>
  <c r="BM104" i="75"/>
  <c r="BN104" i="75"/>
  <c r="BM105" i="75"/>
  <c r="BN105" i="75"/>
  <c r="BM106" i="75"/>
  <c r="BN106" i="75"/>
  <c r="BM107" i="75"/>
  <c r="BN107" i="75"/>
  <c r="BM108" i="75"/>
  <c r="BN108" i="75"/>
  <c r="BM109" i="75"/>
  <c r="BN109" i="75"/>
  <c r="BM110" i="75"/>
  <c r="BN110" i="75"/>
  <c r="BM111" i="75"/>
  <c r="BN111" i="75"/>
  <c r="BM112" i="75"/>
  <c r="BN112" i="75"/>
  <c r="BM113" i="75"/>
  <c r="BN113" i="75"/>
  <c r="BM114" i="75"/>
  <c r="BN114" i="75"/>
  <c r="BM115" i="75"/>
  <c r="BN115" i="75"/>
  <c r="BM116" i="75"/>
  <c r="BN116" i="75"/>
  <c r="BM117" i="75"/>
  <c r="BN117" i="75"/>
  <c r="BM118" i="75"/>
  <c r="BN118" i="75"/>
  <c r="BM119" i="75"/>
  <c r="BN119" i="75"/>
  <c r="BM120" i="75"/>
  <c r="BN120" i="75"/>
  <c r="BM121" i="75"/>
  <c r="BN121" i="75"/>
  <c r="BM122" i="75"/>
  <c r="BN122" i="75"/>
  <c r="BM123" i="75"/>
  <c r="BN123" i="75"/>
  <c r="BM124" i="75"/>
  <c r="BN124" i="75"/>
  <c r="BM125" i="75"/>
  <c r="BN125" i="75"/>
  <c r="BM126" i="75"/>
  <c r="BN126" i="75"/>
  <c r="BM127" i="75"/>
  <c r="BN127" i="75"/>
  <c r="BM128" i="75"/>
  <c r="BN128" i="75"/>
  <c r="BM129" i="75"/>
  <c r="BN129" i="75"/>
  <c r="BM130" i="75"/>
  <c r="BN130" i="75"/>
  <c r="BM131" i="75"/>
  <c r="BN131" i="75"/>
  <c r="BM132" i="75"/>
  <c r="BN132" i="75"/>
  <c r="BM133" i="75"/>
  <c r="BN133" i="75"/>
  <c r="BM134" i="75"/>
  <c r="BN134" i="75"/>
  <c r="BM135" i="75"/>
  <c r="BN135" i="75"/>
  <c r="BM136" i="75"/>
  <c r="BN136" i="75"/>
  <c r="BM137" i="75"/>
  <c r="BN137" i="75"/>
  <c r="BM138" i="75"/>
  <c r="BN138" i="75"/>
  <c r="BM139" i="75"/>
  <c r="BN139" i="75"/>
  <c r="BM140" i="75"/>
  <c r="BN140" i="75"/>
  <c r="BM141" i="75"/>
  <c r="BN141" i="75"/>
  <c r="BM142" i="75"/>
  <c r="BN142" i="75"/>
  <c r="BM143" i="75"/>
  <c r="BN143" i="75"/>
  <c r="BM144" i="75"/>
  <c r="BN144" i="75"/>
  <c r="BM145" i="75"/>
  <c r="BN145" i="75"/>
  <c r="BM146" i="75"/>
  <c r="BN146" i="75"/>
  <c r="BM147" i="75"/>
  <c r="BN147" i="75"/>
  <c r="BM148" i="75"/>
  <c r="BN148" i="75"/>
  <c r="BM149" i="75"/>
  <c r="BN149" i="75"/>
  <c r="BM150" i="75"/>
  <c r="BN150" i="75"/>
  <c r="BM151" i="75"/>
  <c r="BN151" i="75"/>
  <c r="BM152" i="75"/>
  <c r="BN152" i="75"/>
  <c r="BM153" i="75"/>
  <c r="BN153" i="75"/>
  <c r="BM154" i="75"/>
  <c r="BN154" i="75"/>
  <c r="BM155" i="75"/>
  <c r="BN155" i="75"/>
  <c r="BM156" i="75"/>
  <c r="BN156" i="75"/>
  <c r="BM157" i="75"/>
  <c r="BN157" i="75"/>
  <c r="BM158" i="75"/>
  <c r="BN158" i="75"/>
  <c r="BM159" i="75"/>
  <c r="BN159" i="75"/>
  <c r="BM160" i="75"/>
  <c r="BN160" i="75"/>
  <c r="BM161" i="75"/>
  <c r="BN161" i="75"/>
  <c r="BM162" i="75"/>
  <c r="BN162" i="75"/>
  <c r="BM163" i="75"/>
  <c r="BN163" i="75"/>
  <c r="BM164" i="75"/>
  <c r="BN164" i="75"/>
  <c r="BM165" i="75"/>
  <c r="BN165" i="75"/>
  <c r="BM166" i="75"/>
  <c r="BN166" i="75"/>
  <c r="BM167" i="75"/>
  <c r="BN167" i="75"/>
  <c r="BM168" i="75"/>
  <c r="BN168" i="75"/>
  <c r="BM169" i="75"/>
  <c r="BN169" i="75"/>
  <c r="BM170" i="75"/>
  <c r="BN170" i="75"/>
  <c r="BM171" i="75"/>
  <c r="BN171" i="75"/>
  <c r="BM172" i="75"/>
  <c r="BN172" i="75"/>
  <c r="BM173" i="75"/>
  <c r="BN173" i="75"/>
  <c r="BM174" i="75"/>
  <c r="BN174" i="75"/>
  <c r="BM175" i="75"/>
  <c r="BN175" i="75"/>
  <c r="BM176" i="75"/>
  <c r="BN176" i="75"/>
  <c r="BM177" i="75"/>
  <c r="BN177" i="75"/>
  <c r="BM178" i="75"/>
  <c r="BN178" i="75"/>
  <c r="BM179" i="75"/>
  <c r="BN179" i="75"/>
  <c r="BM180" i="75"/>
  <c r="BN180" i="75"/>
  <c r="BM181" i="75"/>
  <c r="BN181" i="75"/>
  <c r="BM182" i="75"/>
  <c r="BN182" i="75"/>
  <c r="BM183" i="75"/>
  <c r="BN183" i="75"/>
  <c r="BM184" i="75"/>
  <c r="BN184" i="75"/>
  <c r="BM185" i="75"/>
  <c r="BN185" i="75"/>
  <c r="BM186" i="75"/>
  <c r="BN186" i="75"/>
  <c r="BM187" i="75"/>
  <c r="BN187" i="75"/>
  <c r="BM188" i="75"/>
  <c r="BN188" i="75"/>
  <c r="BM189" i="75"/>
  <c r="BN189" i="75"/>
  <c r="BM190" i="75"/>
  <c r="BN190" i="75"/>
  <c r="BM191" i="75"/>
  <c r="BN191" i="75"/>
  <c r="BM192" i="75"/>
  <c r="BN192" i="75"/>
  <c r="BM193" i="75"/>
  <c r="BN193" i="75"/>
  <c r="BN3" i="75"/>
  <c r="BM3" i="75"/>
  <c r="AV3" i="75"/>
  <c r="AV4" i="75"/>
  <c r="BH4" i="75"/>
  <c r="BJ4" i="75" s="1"/>
  <c r="BH5" i="75"/>
  <c r="BH6" i="75"/>
  <c r="BH7" i="75"/>
  <c r="BJ7" i="75" s="1"/>
  <c r="BH8" i="75"/>
  <c r="BJ8" i="75" s="1"/>
  <c r="BH9" i="75"/>
  <c r="BJ9" i="75" s="1"/>
  <c r="BH10" i="75"/>
  <c r="BJ10" i="75" s="1"/>
  <c r="BH11" i="75"/>
  <c r="BJ11" i="75" s="1"/>
  <c r="BH12" i="75"/>
  <c r="BJ12" i="75" s="1"/>
  <c r="BH13" i="75"/>
  <c r="BJ13" i="75" s="1"/>
  <c r="BH14" i="75"/>
  <c r="BJ14" i="75" s="1"/>
  <c r="BH15" i="75"/>
  <c r="BJ15" i="75" s="1"/>
  <c r="BH16" i="75"/>
  <c r="BH17" i="75"/>
  <c r="BJ17" i="75" s="1"/>
  <c r="BH18" i="75"/>
  <c r="BJ18" i="75" s="1"/>
  <c r="BH19" i="75"/>
  <c r="BJ19" i="75" s="1"/>
  <c r="BH20" i="75"/>
  <c r="BH21" i="75"/>
  <c r="BJ21" i="75" s="1"/>
  <c r="BH22" i="75"/>
  <c r="BH23" i="75"/>
  <c r="BJ23" i="75" s="1"/>
  <c r="BH24" i="75"/>
  <c r="BH25" i="75"/>
  <c r="BJ25" i="75" s="1"/>
  <c r="BH26" i="75"/>
  <c r="BH27" i="75"/>
  <c r="BJ27" i="75" s="1"/>
  <c r="BH28" i="75"/>
  <c r="BH29" i="75"/>
  <c r="BH30" i="75"/>
  <c r="BJ30" i="75" s="1"/>
  <c r="BH31" i="75"/>
  <c r="BJ31" i="75" s="1"/>
  <c r="BH32" i="75"/>
  <c r="BH33" i="75"/>
  <c r="BJ33" i="75" s="1"/>
  <c r="BH34" i="75"/>
  <c r="BH35" i="75"/>
  <c r="BH36" i="75"/>
  <c r="BJ36" i="75" s="1"/>
  <c r="BH37" i="75"/>
  <c r="BJ37" i="75" s="1"/>
  <c r="BH38" i="75"/>
  <c r="BJ38" i="75" s="1"/>
  <c r="BH39" i="75"/>
  <c r="BH40" i="75"/>
  <c r="BH41" i="75"/>
  <c r="BH42" i="75"/>
  <c r="BJ42" i="75" s="1"/>
  <c r="BH43" i="75"/>
  <c r="BH44" i="75"/>
  <c r="BJ44" i="75" s="1"/>
  <c r="BH45" i="75"/>
  <c r="BJ45" i="75" s="1"/>
  <c r="BH46" i="75"/>
  <c r="BH47" i="75"/>
  <c r="BH48" i="75"/>
  <c r="BJ48" i="75" s="1"/>
  <c r="BH49" i="75"/>
  <c r="BH50" i="75"/>
  <c r="BH51" i="75"/>
  <c r="BJ51" i="75" s="1"/>
  <c r="BH52" i="75"/>
  <c r="BJ52" i="75" s="1"/>
  <c r="BH53" i="75"/>
  <c r="BH54" i="75"/>
  <c r="BH55" i="75"/>
  <c r="BH56" i="75"/>
  <c r="BH57" i="75"/>
  <c r="BJ57" i="75" s="1"/>
  <c r="BH58" i="75"/>
  <c r="BH59" i="75"/>
  <c r="BH60" i="75"/>
  <c r="BJ60" i="75" s="1"/>
  <c r="BH61" i="75"/>
  <c r="BJ61" i="75" s="1"/>
  <c r="BH62" i="75"/>
  <c r="BJ62" i="75" s="1"/>
  <c r="BH63" i="75"/>
  <c r="BH64" i="75"/>
  <c r="BH65" i="75"/>
  <c r="BJ65" i="75" s="1"/>
  <c r="BH66" i="75"/>
  <c r="BJ66" i="75" s="1"/>
  <c r="BH67" i="75"/>
  <c r="BH68" i="75"/>
  <c r="BH69" i="75"/>
  <c r="BJ69" i="75" s="1"/>
  <c r="BH70" i="75"/>
  <c r="BJ70" i="75" s="1"/>
  <c r="BH71" i="75"/>
  <c r="BH72" i="75"/>
  <c r="BH73" i="75"/>
  <c r="BJ73" i="75" s="1"/>
  <c r="BH74" i="75"/>
  <c r="BJ74" i="75" s="1"/>
  <c r="BH75" i="75"/>
  <c r="BJ75" i="75" s="1"/>
  <c r="BH76" i="75"/>
  <c r="BH77" i="75"/>
  <c r="BJ77" i="75" s="1"/>
  <c r="BH78" i="75"/>
  <c r="BJ78" i="75" s="1"/>
  <c r="BH79" i="75"/>
  <c r="BH80" i="75"/>
  <c r="BH81" i="75"/>
  <c r="BH82" i="75"/>
  <c r="BJ82" i="75" s="1"/>
  <c r="BH83" i="75"/>
  <c r="BH84" i="75"/>
  <c r="BH85" i="75"/>
  <c r="BJ85" i="75" s="1"/>
  <c r="BH86" i="75"/>
  <c r="BJ86" i="75" s="1"/>
  <c r="BH87" i="75"/>
  <c r="BH88" i="75"/>
  <c r="BJ88" i="75" s="1"/>
  <c r="BH89" i="75"/>
  <c r="BH90" i="75"/>
  <c r="BJ90" i="75" s="1"/>
  <c r="BH91" i="75"/>
  <c r="BJ91" i="75" s="1"/>
  <c r="BH92" i="75"/>
  <c r="BJ92" i="75" s="1"/>
  <c r="BH93" i="75"/>
  <c r="BJ93" i="75" s="1"/>
  <c r="BH94" i="75"/>
  <c r="BJ94" i="75" s="1"/>
  <c r="BH95" i="75"/>
  <c r="BJ95" i="75" s="1"/>
  <c r="BH96" i="75"/>
  <c r="BJ96" i="75" s="1"/>
  <c r="BH97" i="75"/>
  <c r="BH98" i="75"/>
  <c r="BH99" i="75"/>
  <c r="BH100" i="75"/>
  <c r="BH101" i="75"/>
  <c r="BJ101" i="75" s="1"/>
  <c r="BH102" i="75"/>
  <c r="BJ102" i="75" s="1"/>
  <c r="BH103" i="75"/>
  <c r="BJ103" i="75" s="1"/>
  <c r="BH104" i="75"/>
  <c r="BH105" i="75"/>
  <c r="BH106" i="75"/>
  <c r="BH107" i="75"/>
  <c r="BJ107" i="75" s="1"/>
  <c r="BH108" i="75"/>
  <c r="BH109" i="75"/>
  <c r="BH110" i="75"/>
  <c r="BJ110" i="75" s="1"/>
  <c r="BH111" i="75"/>
  <c r="BH112" i="75"/>
  <c r="BJ112" i="75" s="1"/>
  <c r="BH113" i="75"/>
  <c r="BJ113" i="75" s="1"/>
  <c r="BH114" i="75"/>
  <c r="BJ114" i="75" s="1"/>
  <c r="BH115" i="75"/>
  <c r="BJ115" i="75" s="1"/>
  <c r="BH116" i="75"/>
  <c r="BJ116" i="75" s="1"/>
  <c r="BH117" i="75"/>
  <c r="BJ117" i="75" s="1"/>
  <c r="BH118" i="75"/>
  <c r="BH119" i="75"/>
  <c r="BH120" i="75"/>
  <c r="BJ120" i="75" s="1"/>
  <c r="BH121" i="75"/>
  <c r="BH122" i="75"/>
  <c r="BJ122" i="75" s="1"/>
  <c r="BH123" i="75"/>
  <c r="BJ123" i="75" s="1"/>
  <c r="BH124" i="75"/>
  <c r="BH125" i="75"/>
  <c r="BH126" i="75"/>
  <c r="BJ126" i="75" s="1"/>
  <c r="BH127" i="75"/>
  <c r="BH128" i="75"/>
  <c r="BH129" i="75"/>
  <c r="BJ129" i="75" s="1"/>
  <c r="BH130" i="75"/>
  <c r="BJ130" i="75" s="1"/>
  <c r="BH131" i="75"/>
  <c r="BH132" i="75"/>
  <c r="BH133" i="75"/>
  <c r="BJ133" i="75" s="1"/>
  <c r="BH134" i="75"/>
  <c r="BH135" i="75"/>
  <c r="BJ135" i="75" s="1"/>
  <c r="BH136" i="75"/>
  <c r="BJ136" i="75" s="1"/>
  <c r="BH137" i="75"/>
  <c r="BJ137" i="75" s="1"/>
  <c r="BH138" i="75"/>
  <c r="BJ138" i="75" s="1"/>
  <c r="BH139" i="75"/>
  <c r="BJ139" i="75" s="1"/>
  <c r="BH140" i="75"/>
  <c r="BJ140" i="75" s="1"/>
  <c r="BH141" i="75"/>
  <c r="BH142" i="75"/>
  <c r="BJ142" i="75" s="1"/>
  <c r="BH143" i="75"/>
  <c r="BJ143" i="75" s="1"/>
  <c r="BH144" i="75"/>
  <c r="BH145" i="75"/>
  <c r="BH146" i="75"/>
  <c r="BJ146" i="75" s="1"/>
  <c r="BH147" i="75"/>
  <c r="BH148" i="75"/>
  <c r="BJ148" i="75" s="1"/>
  <c r="BH149" i="75"/>
  <c r="BJ149" i="75" s="1"/>
  <c r="BH150" i="75"/>
  <c r="BH151" i="75"/>
  <c r="BH152" i="75"/>
  <c r="BH153" i="75"/>
  <c r="BJ153" i="75" s="1"/>
  <c r="BH154" i="75"/>
  <c r="BH155" i="75"/>
  <c r="BH156" i="75"/>
  <c r="BH157" i="75"/>
  <c r="BJ157" i="75" s="1"/>
  <c r="BH158" i="75"/>
  <c r="BJ158" i="75" s="1"/>
  <c r="BH159" i="75"/>
  <c r="BJ159" i="75" s="1"/>
  <c r="BH160" i="75"/>
  <c r="BH161" i="75"/>
  <c r="BH162" i="75"/>
  <c r="BH163" i="75"/>
  <c r="BH164" i="75"/>
  <c r="BJ164" i="75" s="1"/>
  <c r="BH165" i="75"/>
  <c r="BH166" i="75"/>
  <c r="BJ166" i="75" s="1"/>
  <c r="BH167" i="75"/>
  <c r="BJ167" i="75" s="1"/>
  <c r="BH168" i="75"/>
  <c r="BJ168" i="75" s="1"/>
  <c r="BH169" i="75"/>
  <c r="BH170" i="75"/>
  <c r="BH171" i="75"/>
  <c r="BH172" i="75"/>
  <c r="BH173" i="75"/>
  <c r="BJ173" i="75" s="1"/>
  <c r="BH174" i="75"/>
  <c r="BH175" i="75"/>
  <c r="BJ175" i="75" s="1"/>
  <c r="BH176" i="75"/>
  <c r="BJ176" i="75" s="1"/>
  <c r="BH177" i="75"/>
  <c r="BH178" i="75"/>
  <c r="BH179" i="75"/>
  <c r="BJ179" i="75" s="1"/>
  <c r="BH180" i="75"/>
  <c r="BJ180" i="75" s="1"/>
  <c r="BH181" i="75"/>
  <c r="BH182" i="75"/>
  <c r="BJ182" i="75" s="1"/>
  <c r="BH183" i="75"/>
  <c r="BJ183" i="75" s="1"/>
  <c r="BH184" i="75"/>
  <c r="BJ184" i="75" s="1"/>
  <c r="BH185" i="75"/>
  <c r="BH186" i="75"/>
  <c r="BJ186" i="75" s="1"/>
  <c r="BH187" i="75"/>
  <c r="BJ187" i="75" s="1"/>
  <c r="BH188" i="75"/>
  <c r="BH189" i="75"/>
  <c r="BJ189" i="75" s="1"/>
  <c r="BH190" i="75"/>
  <c r="BJ190" i="75" s="1"/>
  <c r="BH191" i="75"/>
  <c r="BH192" i="75"/>
  <c r="BH193" i="75"/>
  <c r="BH3" i="75"/>
  <c r="BJ3" i="75" s="1"/>
  <c r="BD4" i="75"/>
  <c r="BF4" i="75" s="1"/>
  <c r="BD5" i="75"/>
  <c r="BD6" i="75"/>
  <c r="BD7" i="75"/>
  <c r="BF7" i="75" s="1"/>
  <c r="BD8" i="75"/>
  <c r="BD9" i="75"/>
  <c r="BF9" i="75" s="1"/>
  <c r="BD10" i="75"/>
  <c r="BF10" i="75" s="1"/>
  <c r="BD11" i="75"/>
  <c r="BF11" i="75" s="1"/>
  <c r="BD12" i="75"/>
  <c r="BF12" i="75" s="1"/>
  <c r="BD13" i="75"/>
  <c r="BF13" i="75" s="1"/>
  <c r="BD14" i="75"/>
  <c r="BF14" i="75" s="1"/>
  <c r="BD15" i="75"/>
  <c r="BF15" i="75" s="1"/>
  <c r="BD16" i="75"/>
  <c r="BF16" i="75" s="1"/>
  <c r="BD17" i="75"/>
  <c r="BF17" i="75" s="1"/>
  <c r="BD18" i="75"/>
  <c r="BF18" i="75" s="1"/>
  <c r="BD19" i="75"/>
  <c r="BF19" i="75" s="1"/>
  <c r="BD20" i="75"/>
  <c r="BD21" i="75"/>
  <c r="BF21" i="75" s="1"/>
  <c r="BD22" i="75"/>
  <c r="BD23" i="75"/>
  <c r="BF23" i="75" s="1"/>
  <c r="BD24" i="75"/>
  <c r="BD25" i="75"/>
  <c r="BD26" i="75"/>
  <c r="BF26" i="75" s="1"/>
  <c r="BD27" i="75"/>
  <c r="BD28" i="75"/>
  <c r="BD29" i="75"/>
  <c r="BD30" i="75"/>
  <c r="BF30" i="75" s="1"/>
  <c r="BD31" i="75"/>
  <c r="BF31" i="75" s="1"/>
  <c r="BD32" i="75"/>
  <c r="BD33" i="75"/>
  <c r="BF33" i="75" s="1"/>
  <c r="BD34" i="75"/>
  <c r="BD35" i="75"/>
  <c r="BD36" i="75"/>
  <c r="BF36" i="75" s="1"/>
  <c r="BD37" i="75"/>
  <c r="BF37" i="75" s="1"/>
  <c r="BD38" i="75"/>
  <c r="BF38" i="75" s="1"/>
  <c r="BD39" i="75"/>
  <c r="BD40" i="75"/>
  <c r="BD41" i="75"/>
  <c r="BD42" i="75"/>
  <c r="BF42" i="75" s="1"/>
  <c r="BD43" i="75"/>
  <c r="BD44" i="75"/>
  <c r="BF44" i="75" s="1"/>
  <c r="BD45" i="75"/>
  <c r="BF45" i="75" s="1"/>
  <c r="BD46" i="75"/>
  <c r="BF46" i="75" s="1"/>
  <c r="BD47" i="75"/>
  <c r="BF47" i="75" s="1"/>
  <c r="BD48" i="75"/>
  <c r="BF48" i="75" s="1"/>
  <c r="BD49" i="75"/>
  <c r="BD50" i="75"/>
  <c r="BF50" i="75" s="1"/>
  <c r="BD51" i="75"/>
  <c r="BD52" i="75"/>
  <c r="BD53" i="75"/>
  <c r="BD54" i="75"/>
  <c r="BF54" i="75" s="1"/>
  <c r="BD55" i="75"/>
  <c r="BD56" i="75"/>
  <c r="BD57" i="75"/>
  <c r="BF57" i="75" s="1"/>
  <c r="BD58" i="75"/>
  <c r="BD59" i="75"/>
  <c r="BD60" i="75"/>
  <c r="BF60" i="75" s="1"/>
  <c r="BD61" i="75"/>
  <c r="BF61" i="75" s="1"/>
  <c r="BD62" i="75"/>
  <c r="BF62" i="75" s="1"/>
  <c r="BD63" i="75"/>
  <c r="BD64" i="75"/>
  <c r="BD65" i="75"/>
  <c r="BF65" i="75" s="1"/>
  <c r="BD66" i="75"/>
  <c r="BF66" i="75" s="1"/>
  <c r="BD67" i="75"/>
  <c r="BD68" i="75"/>
  <c r="BD69" i="75"/>
  <c r="BF69" i="75" s="1"/>
  <c r="BD70" i="75"/>
  <c r="BD71" i="75"/>
  <c r="BD72" i="75"/>
  <c r="BD73" i="75"/>
  <c r="BD74" i="75"/>
  <c r="BD75" i="75"/>
  <c r="BF75" i="75" s="1"/>
  <c r="BD76" i="75"/>
  <c r="BF76" i="75" s="1"/>
  <c r="BD77" i="75"/>
  <c r="BF77" i="75" s="1"/>
  <c r="BD78" i="75"/>
  <c r="BF78" i="75" s="1"/>
  <c r="BD79" i="75"/>
  <c r="BF79" i="75" s="1"/>
  <c r="BD80" i="75"/>
  <c r="BD81" i="75"/>
  <c r="BF81" i="75" s="1"/>
  <c r="BD82" i="75"/>
  <c r="BF82" i="75" s="1"/>
  <c r="BD83" i="75"/>
  <c r="BD84" i="75"/>
  <c r="BF84" i="75" s="1"/>
  <c r="BD85" i="75"/>
  <c r="BF85" i="75" s="1"/>
  <c r="BD86" i="75"/>
  <c r="BF86" i="75" s="1"/>
  <c r="BD87" i="75"/>
  <c r="BF87" i="75" s="1"/>
  <c r="BD88" i="75"/>
  <c r="BF88" i="75" s="1"/>
  <c r="BD89" i="75"/>
  <c r="BD90" i="75"/>
  <c r="BF90" i="75" s="1"/>
  <c r="BD91" i="75"/>
  <c r="BF91" i="75" s="1"/>
  <c r="BD92" i="75"/>
  <c r="BF92" i="75" s="1"/>
  <c r="BD93" i="75"/>
  <c r="BF93" i="75" s="1"/>
  <c r="BD94" i="75"/>
  <c r="BF94" i="75" s="1"/>
  <c r="BD95" i="75"/>
  <c r="BF95" i="75" s="1"/>
  <c r="BD96" i="75"/>
  <c r="BF96" i="75" s="1"/>
  <c r="BD97" i="75"/>
  <c r="BF97" i="75" s="1"/>
  <c r="BD98" i="75"/>
  <c r="BD99" i="75"/>
  <c r="BD100" i="75"/>
  <c r="BD101" i="75"/>
  <c r="BF101" i="75" s="1"/>
  <c r="BD102" i="75"/>
  <c r="BF102" i="75" s="1"/>
  <c r="BD103" i="75"/>
  <c r="BF103" i="75" s="1"/>
  <c r="BD104" i="75"/>
  <c r="BD105" i="75"/>
  <c r="BD106" i="75"/>
  <c r="BF106" i="75" s="1"/>
  <c r="BD107" i="75"/>
  <c r="BF107" i="75" s="1"/>
  <c r="BD108" i="75"/>
  <c r="BD109" i="75"/>
  <c r="BF109" i="75" s="1"/>
  <c r="BD110" i="75"/>
  <c r="BD111" i="75"/>
  <c r="BD112" i="75"/>
  <c r="BF112" i="75" s="1"/>
  <c r="BD113" i="75"/>
  <c r="BF113" i="75" s="1"/>
  <c r="BD114" i="75"/>
  <c r="BF114" i="75" s="1"/>
  <c r="BD115" i="75"/>
  <c r="BD116" i="75"/>
  <c r="BF116" i="75" s="1"/>
  <c r="BD117" i="75"/>
  <c r="BD118" i="75"/>
  <c r="BD119" i="75"/>
  <c r="BD120" i="75"/>
  <c r="BF120" i="75" s="1"/>
  <c r="BD121" i="75"/>
  <c r="BD122" i="75"/>
  <c r="BF122" i="75" s="1"/>
  <c r="BD123" i="75"/>
  <c r="BF123" i="75" s="1"/>
  <c r="BD124" i="75"/>
  <c r="BD125" i="75"/>
  <c r="BD126" i="75"/>
  <c r="BD127" i="75"/>
  <c r="BD128" i="75"/>
  <c r="BD129" i="75"/>
  <c r="BF129" i="75" s="1"/>
  <c r="BD130" i="75"/>
  <c r="BF130" i="75" s="1"/>
  <c r="BD131" i="75"/>
  <c r="BF131" i="75" s="1"/>
  <c r="BD132" i="75"/>
  <c r="BF132" i="75" s="1"/>
  <c r="BD133" i="75"/>
  <c r="BF133" i="75" s="1"/>
  <c r="BD134" i="75"/>
  <c r="BF134" i="75" s="1"/>
  <c r="BD135" i="75"/>
  <c r="BF135" i="75" s="1"/>
  <c r="BD136" i="75"/>
  <c r="BF136" i="75" s="1"/>
  <c r="BD137" i="75"/>
  <c r="BF137" i="75" s="1"/>
  <c r="BD138" i="75"/>
  <c r="BF138" i="75" s="1"/>
  <c r="BD139" i="75"/>
  <c r="BF139" i="75" s="1"/>
  <c r="BD140" i="75"/>
  <c r="BF140" i="75" s="1"/>
  <c r="BD141" i="75"/>
  <c r="BF141" i="75" s="1"/>
  <c r="BD142" i="75"/>
  <c r="BD143" i="75"/>
  <c r="BF143" i="75" s="1"/>
  <c r="BD144" i="75"/>
  <c r="BD145" i="75"/>
  <c r="BD146" i="75"/>
  <c r="BF146" i="75" s="1"/>
  <c r="BD147" i="75"/>
  <c r="BF147" i="75" s="1"/>
  <c r="BD148" i="75"/>
  <c r="BF148" i="75" s="1"/>
  <c r="BD149" i="75"/>
  <c r="BF149" i="75" s="1"/>
  <c r="BD150" i="75"/>
  <c r="BD151" i="75"/>
  <c r="BF151" i="75" s="1"/>
  <c r="BD152" i="75"/>
  <c r="BD153" i="75"/>
  <c r="BF153" i="75" s="1"/>
  <c r="BD154" i="75"/>
  <c r="BD155" i="75"/>
  <c r="BD156" i="75"/>
  <c r="BD157" i="75"/>
  <c r="BF157" i="75" s="1"/>
  <c r="BD158" i="75"/>
  <c r="BF158" i="75" s="1"/>
  <c r="BD159" i="75"/>
  <c r="BD160" i="75"/>
  <c r="BD161" i="75"/>
  <c r="BD162" i="75"/>
  <c r="BD163" i="75"/>
  <c r="BD164" i="75"/>
  <c r="BF164" i="75" s="1"/>
  <c r="BD165" i="75"/>
  <c r="BD166" i="75"/>
  <c r="BD167" i="75"/>
  <c r="BF167" i="75" s="1"/>
  <c r="BD168" i="75"/>
  <c r="BF168" i="75" s="1"/>
  <c r="BD169" i="75"/>
  <c r="BF169" i="75" s="1"/>
  <c r="BD170" i="75"/>
  <c r="BF170" i="75" s="1"/>
  <c r="BD171" i="75"/>
  <c r="BD172" i="75"/>
  <c r="BD173" i="75"/>
  <c r="BF173" i="75" s="1"/>
  <c r="BD174" i="75"/>
  <c r="BD175" i="75"/>
  <c r="BF175" i="75" s="1"/>
  <c r="BD176" i="75"/>
  <c r="BF176" i="75" s="1"/>
  <c r="BD177" i="75"/>
  <c r="BD178" i="75"/>
  <c r="BF178" i="75" s="1"/>
  <c r="BD179" i="75"/>
  <c r="BF179" i="75" s="1"/>
  <c r="BD180" i="75"/>
  <c r="BF180" i="75" s="1"/>
  <c r="BD181" i="75"/>
  <c r="BD182" i="75"/>
  <c r="BF182" i="75" s="1"/>
  <c r="BD183" i="75"/>
  <c r="BF183" i="75" s="1"/>
  <c r="BD184" i="75"/>
  <c r="BF184" i="75" s="1"/>
  <c r="BD185" i="75"/>
  <c r="BF185" i="75" s="1"/>
  <c r="BD186" i="75"/>
  <c r="BF186" i="75" s="1"/>
  <c r="BD187" i="75"/>
  <c r="BD188" i="75"/>
  <c r="BD189" i="75"/>
  <c r="BF189" i="75" s="1"/>
  <c r="BD190" i="75"/>
  <c r="BD191" i="75"/>
  <c r="BF191" i="75" s="1"/>
  <c r="BD192" i="75"/>
  <c r="BD193" i="75"/>
  <c r="BD3" i="75"/>
  <c r="AZ4" i="75"/>
  <c r="BB4" i="75" s="1"/>
  <c r="AZ5" i="75"/>
  <c r="AZ6" i="75"/>
  <c r="AZ7" i="75"/>
  <c r="BB7" i="75" s="1"/>
  <c r="AZ8" i="75"/>
  <c r="BB8" i="75" s="1"/>
  <c r="AZ9" i="75"/>
  <c r="BB9" i="75" s="1"/>
  <c r="AZ10" i="75"/>
  <c r="AZ11" i="75"/>
  <c r="AZ12" i="75"/>
  <c r="AZ13" i="75"/>
  <c r="BB13" i="75" s="1"/>
  <c r="AZ14" i="75"/>
  <c r="BB14" i="75" s="1"/>
  <c r="AZ15" i="75"/>
  <c r="BB15" i="75" s="1"/>
  <c r="AZ16" i="75"/>
  <c r="BB16" i="75" s="1"/>
  <c r="AZ17" i="75"/>
  <c r="BB17" i="75" s="1"/>
  <c r="AZ18" i="75"/>
  <c r="BB18" i="75" s="1"/>
  <c r="AZ19" i="75"/>
  <c r="BB19" i="75" s="1"/>
  <c r="AZ20" i="75"/>
  <c r="AZ21" i="75"/>
  <c r="BB21" i="75" s="1"/>
  <c r="AZ22" i="75"/>
  <c r="BB22" i="75" s="1"/>
  <c r="AZ23" i="75"/>
  <c r="AZ24" i="75"/>
  <c r="AZ25" i="75"/>
  <c r="BB25" i="75" s="1"/>
  <c r="AZ26" i="75"/>
  <c r="BB26" i="75" s="1"/>
  <c r="AZ27" i="75"/>
  <c r="BB27" i="75" s="1"/>
  <c r="AZ28" i="75"/>
  <c r="AZ29" i="75"/>
  <c r="AZ30" i="75"/>
  <c r="BB30" i="75" s="1"/>
  <c r="AZ31" i="75"/>
  <c r="AZ32" i="75"/>
  <c r="AZ33" i="75"/>
  <c r="BB33" i="75" s="1"/>
  <c r="AZ34" i="75"/>
  <c r="AZ35" i="75"/>
  <c r="AZ36" i="75"/>
  <c r="BB36" i="75" s="1"/>
  <c r="AZ37" i="75"/>
  <c r="BB37" i="75" s="1"/>
  <c r="AZ38" i="75"/>
  <c r="AZ39" i="75"/>
  <c r="AZ40" i="75"/>
  <c r="AZ41" i="75"/>
  <c r="AZ42" i="75"/>
  <c r="AZ43" i="75"/>
  <c r="AZ44" i="75"/>
  <c r="AZ45" i="75"/>
  <c r="BB45" i="75" s="1"/>
  <c r="AZ46" i="75"/>
  <c r="AZ47" i="75"/>
  <c r="BB47" i="75" s="1"/>
  <c r="AZ48" i="75"/>
  <c r="BB48" i="75" s="1"/>
  <c r="AZ49" i="75"/>
  <c r="AZ50" i="75"/>
  <c r="BB50" i="75" s="1"/>
  <c r="AZ51" i="75"/>
  <c r="BB51" i="75" s="1"/>
  <c r="AZ52" i="75"/>
  <c r="BB52" i="75" s="1"/>
  <c r="AZ53" i="75"/>
  <c r="AZ54" i="75"/>
  <c r="AZ55" i="75"/>
  <c r="AZ56" i="75"/>
  <c r="AZ57" i="75"/>
  <c r="AZ58" i="75"/>
  <c r="AZ59" i="75"/>
  <c r="AZ60" i="75"/>
  <c r="BB60" i="75" s="1"/>
  <c r="AZ61" i="75"/>
  <c r="BB61" i="75" s="1"/>
  <c r="AZ62" i="75"/>
  <c r="BB62" i="75" s="1"/>
  <c r="AZ63" i="75"/>
  <c r="AZ64" i="75"/>
  <c r="AZ65" i="75"/>
  <c r="BB65" i="75" s="1"/>
  <c r="AZ66" i="75"/>
  <c r="AZ67" i="75"/>
  <c r="AZ68" i="75"/>
  <c r="AZ69" i="75"/>
  <c r="AZ70" i="75"/>
  <c r="BB70" i="75" s="1"/>
  <c r="AZ71" i="75"/>
  <c r="AZ72" i="75"/>
  <c r="AZ73" i="75"/>
  <c r="BB73" i="75" s="1"/>
  <c r="AZ74" i="75"/>
  <c r="BB74" i="75" s="1"/>
  <c r="AZ75" i="75"/>
  <c r="BB75" i="75" s="1"/>
  <c r="AZ76" i="75"/>
  <c r="BB76" i="75" s="1"/>
  <c r="AZ77" i="75"/>
  <c r="BB77" i="75" s="1"/>
  <c r="AZ78" i="75"/>
  <c r="AZ79" i="75"/>
  <c r="AZ80" i="75"/>
  <c r="AZ81" i="75"/>
  <c r="AZ82" i="75"/>
  <c r="BB82" i="75" s="1"/>
  <c r="AZ83" i="75"/>
  <c r="AZ84" i="75"/>
  <c r="AZ85" i="75"/>
  <c r="BB85" i="75" s="1"/>
  <c r="AZ86" i="75"/>
  <c r="BB86" i="75" s="1"/>
  <c r="AZ87" i="75"/>
  <c r="AZ88" i="75"/>
  <c r="BB88" i="75" s="1"/>
  <c r="AZ89" i="75"/>
  <c r="AZ90" i="75"/>
  <c r="AZ91" i="75"/>
  <c r="BB91" i="75" s="1"/>
  <c r="AZ92" i="75"/>
  <c r="BB92" i="75" s="1"/>
  <c r="AZ93" i="75"/>
  <c r="AZ94" i="75"/>
  <c r="AZ95" i="75"/>
  <c r="BB95" i="75" s="1"/>
  <c r="AZ96" i="75"/>
  <c r="BB96" i="75" s="1"/>
  <c r="AZ97" i="75"/>
  <c r="AZ98" i="75"/>
  <c r="AZ99" i="75"/>
  <c r="AZ100" i="75"/>
  <c r="AZ101" i="75"/>
  <c r="BB101" i="75" s="1"/>
  <c r="AZ102" i="75"/>
  <c r="BB102" i="75" s="1"/>
  <c r="AZ103" i="75"/>
  <c r="AZ104" i="75"/>
  <c r="AZ105" i="75"/>
  <c r="AZ106" i="75"/>
  <c r="BB106" i="75" s="1"/>
  <c r="AZ107" i="75"/>
  <c r="BB107" i="75" s="1"/>
  <c r="AZ108" i="75"/>
  <c r="AZ109" i="75"/>
  <c r="AZ110" i="75"/>
  <c r="BB110" i="75" s="1"/>
  <c r="AZ111" i="75"/>
  <c r="AZ112" i="75"/>
  <c r="BB112" i="75" s="1"/>
  <c r="AZ113" i="75"/>
  <c r="BB113" i="75" s="1"/>
  <c r="AZ114" i="75"/>
  <c r="BB114" i="75" s="1"/>
  <c r="AZ115" i="75"/>
  <c r="BB115" i="75" s="1"/>
  <c r="AZ116" i="75"/>
  <c r="BB116" i="75" s="1"/>
  <c r="AZ117" i="75"/>
  <c r="AZ118" i="75"/>
  <c r="AZ119" i="75"/>
  <c r="AZ120" i="75"/>
  <c r="BB120" i="75" s="1"/>
  <c r="AZ121" i="75"/>
  <c r="AZ122" i="75"/>
  <c r="AZ123" i="75"/>
  <c r="BB123" i="75" s="1"/>
  <c r="AZ124" i="75"/>
  <c r="AZ125" i="75"/>
  <c r="BB125" i="75" s="1"/>
  <c r="AZ126" i="75"/>
  <c r="BB126" i="75" s="1"/>
  <c r="AZ127" i="75"/>
  <c r="AZ128" i="75"/>
  <c r="AZ129" i="75"/>
  <c r="BB129" i="75" s="1"/>
  <c r="AZ130" i="75"/>
  <c r="BB130" i="75" s="1"/>
  <c r="AZ131" i="75"/>
  <c r="AZ132" i="75"/>
  <c r="BB132" i="75" s="1"/>
  <c r="AZ133" i="75"/>
  <c r="AZ134" i="75"/>
  <c r="AZ135" i="75"/>
  <c r="BB135" i="75" s="1"/>
  <c r="AZ136" i="75"/>
  <c r="BB136" i="75" s="1"/>
  <c r="AZ137" i="75"/>
  <c r="BB137" i="75" s="1"/>
  <c r="AZ138" i="75"/>
  <c r="BB138" i="75" s="1"/>
  <c r="AZ139" i="75"/>
  <c r="BB139" i="75" s="1"/>
  <c r="AZ140" i="75"/>
  <c r="BB140" i="75" s="1"/>
  <c r="AZ141" i="75"/>
  <c r="AZ142" i="75"/>
  <c r="AZ143" i="75"/>
  <c r="AZ144" i="75"/>
  <c r="AZ145" i="75"/>
  <c r="AZ146" i="75"/>
  <c r="BB146" i="75" s="1"/>
  <c r="AZ147" i="75"/>
  <c r="BB147" i="75" s="1"/>
  <c r="AZ148" i="75"/>
  <c r="BB148" i="75" s="1"/>
  <c r="AZ149" i="75"/>
  <c r="BB149" i="75" s="1"/>
  <c r="AZ150" i="75"/>
  <c r="AZ151" i="75"/>
  <c r="AZ152" i="75"/>
  <c r="AZ153" i="75"/>
  <c r="AZ154" i="75"/>
  <c r="AZ155" i="75"/>
  <c r="AZ156" i="75"/>
  <c r="BB156" i="75" s="1"/>
  <c r="AZ157" i="75"/>
  <c r="AZ158" i="75"/>
  <c r="AZ159" i="75"/>
  <c r="BB159" i="75" s="1"/>
  <c r="AZ160" i="75"/>
  <c r="AZ161" i="75"/>
  <c r="AZ162" i="75"/>
  <c r="AZ163" i="75"/>
  <c r="AZ164" i="75"/>
  <c r="AZ165" i="75"/>
  <c r="AZ166" i="75"/>
  <c r="BB166" i="75" s="1"/>
  <c r="AZ167" i="75"/>
  <c r="BB167" i="75" s="1"/>
  <c r="AZ168" i="75"/>
  <c r="AZ169" i="75"/>
  <c r="AZ170" i="75"/>
  <c r="BB170" i="75" s="1"/>
  <c r="AZ171" i="75"/>
  <c r="AZ172" i="75"/>
  <c r="BB172" i="75" s="1"/>
  <c r="AZ173" i="75"/>
  <c r="BB173" i="75" s="1"/>
  <c r="AZ174" i="75"/>
  <c r="AZ175" i="75"/>
  <c r="AZ176" i="75"/>
  <c r="AZ177" i="75"/>
  <c r="AZ178" i="75"/>
  <c r="AZ179" i="75"/>
  <c r="BB179" i="75" s="1"/>
  <c r="AZ180" i="75"/>
  <c r="BB180" i="75" s="1"/>
  <c r="AZ181" i="75"/>
  <c r="AZ182" i="75"/>
  <c r="AZ183" i="75"/>
  <c r="AZ184" i="75"/>
  <c r="BB184" i="75" s="1"/>
  <c r="AZ185" i="75"/>
  <c r="AZ186" i="75"/>
  <c r="BB186" i="75" s="1"/>
  <c r="AZ187" i="75"/>
  <c r="BB187" i="75" s="1"/>
  <c r="AZ188" i="75"/>
  <c r="AZ189" i="75"/>
  <c r="BB189" i="75" s="1"/>
  <c r="AZ190" i="75"/>
  <c r="BB190" i="75" s="1"/>
  <c r="AZ191" i="75"/>
  <c r="AZ192" i="75"/>
  <c r="AZ193" i="75"/>
  <c r="AZ3" i="75"/>
  <c r="BB3" i="75" s="1"/>
  <c r="AV5" i="75"/>
  <c r="AV6" i="75"/>
  <c r="AV7" i="75"/>
  <c r="AV8" i="75"/>
  <c r="AX8" i="75" s="1"/>
  <c r="AV9" i="75"/>
  <c r="AV10" i="75"/>
  <c r="AV11" i="75"/>
  <c r="AV12" i="75"/>
  <c r="AV13" i="75"/>
  <c r="AX13" i="75" s="1"/>
  <c r="AV14" i="75"/>
  <c r="AV15" i="75"/>
  <c r="AV16" i="75"/>
  <c r="AV17" i="75"/>
  <c r="AV18" i="75"/>
  <c r="AV19" i="75"/>
  <c r="AV20" i="75"/>
  <c r="AV21" i="75"/>
  <c r="AV22" i="75"/>
  <c r="AX22" i="75" s="1"/>
  <c r="AV23" i="75"/>
  <c r="AV24" i="75"/>
  <c r="AV25" i="75"/>
  <c r="AX25" i="75" s="1"/>
  <c r="AV26" i="75"/>
  <c r="AV27" i="75"/>
  <c r="AV28" i="75"/>
  <c r="AV29" i="75"/>
  <c r="AV30" i="75"/>
  <c r="AV31" i="75"/>
  <c r="AV32" i="75"/>
  <c r="AV33" i="75"/>
  <c r="AX33" i="75" s="1"/>
  <c r="AV34" i="75"/>
  <c r="AV35" i="75"/>
  <c r="AV36" i="75"/>
  <c r="AX36" i="75" s="1"/>
  <c r="AV37" i="75"/>
  <c r="AV38" i="75"/>
  <c r="AX38" i="75" s="1"/>
  <c r="AV39" i="75"/>
  <c r="AV40" i="75"/>
  <c r="AV41" i="75"/>
  <c r="AV42" i="75"/>
  <c r="AX42" i="75" s="1"/>
  <c r="AV43" i="75"/>
  <c r="AV44" i="75"/>
  <c r="AV45" i="75"/>
  <c r="AX45" i="75" s="1"/>
  <c r="AV46" i="75"/>
  <c r="AV47" i="75"/>
  <c r="AV48" i="75"/>
  <c r="AV49" i="75"/>
  <c r="AV50" i="75"/>
  <c r="AX50" i="75" s="1"/>
  <c r="AV51" i="75"/>
  <c r="AV52" i="75"/>
  <c r="AV53" i="75"/>
  <c r="AV54" i="75"/>
  <c r="AX54" i="75" s="1"/>
  <c r="AV55" i="75"/>
  <c r="AV56" i="75"/>
  <c r="AV57" i="75"/>
  <c r="AV58" i="75"/>
  <c r="AV59" i="75"/>
  <c r="AV60" i="75"/>
  <c r="AV61" i="75"/>
  <c r="AV62" i="75"/>
  <c r="AV63" i="75"/>
  <c r="AV64" i="75"/>
  <c r="AV65" i="75"/>
  <c r="AV66" i="75"/>
  <c r="AV67" i="75"/>
  <c r="AV68" i="75"/>
  <c r="AV69" i="75"/>
  <c r="AX69" i="75" s="1"/>
  <c r="AV70" i="75"/>
  <c r="AV71" i="75"/>
  <c r="AV72" i="75"/>
  <c r="AV73" i="75"/>
  <c r="AX73" i="75" s="1"/>
  <c r="AV74" i="75"/>
  <c r="AX74" i="75" s="1"/>
  <c r="AV75" i="75"/>
  <c r="AX75" i="75" s="1"/>
  <c r="AV76" i="75"/>
  <c r="AV77" i="75"/>
  <c r="AX77" i="75" s="1"/>
  <c r="AV78" i="75"/>
  <c r="AV79" i="75"/>
  <c r="AV80" i="75"/>
  <c r="AV81" i="75"/>
  <c r="AV82" i="75"/>
  <c r="AV83" i="75"/>
  <c r="AV84" i="75"/>
  <c r="AV85" i="75"/>
  <c r="AX85" i="75" s="1"/>
  <c r="AV86" i="75"/>
  <c r="AV87" i="75"/>
  <c r="AV88" i="75"/>
  <c r="AV89" i="75"/>
  <c r="AV90" i="75"/>
  <c r="AX90" i="75" s="1"/>
  <c r="AV91" i="75"/>
  <c r="AV92" i="75"/>
  <c r="AV93" i="75"/>
  <c r="AV94" i="75"/>
  <c r="AV95" i="75"/>
  <c r="AV96" i="75"/>
  <c r="AV97" i="75"/>
  <c r="AV98" i="75"/>
  <c r="AV99" i="75"/>
  <c r="AV100" i="75"/>
  <c r="AV101" i="75"/>
  <c r="AV102" i="75"/>
  <c r="AV103" i="75"/>
  <c r="AV104" i="75"/>
  <c r="AV105" i="75"/>
  <c r="AV106" i="75"/>
  <c r="AV107" i="75"/>
  <c r="AX107" i="75" s="1"/>
  <c r="AV108" i="75"/>
  <c r="AV109" i="75"/>
  <c r="AV110" i="75"/>
  <c r="AX110" i="75" s="1"/>
  <c r="AV111" i="75"/>
  <c r="AV112" i="75"/>
  <c r="AV113" i="75"/>
  <c r="AX113" i="75" s="1"/>
  <c r="AV114" i="75"/>
  <c r="AV115" i="75"/>
  <c r="AV116" i="75"/>
  <c r="AV117" i="75"/>
  <c r="AV118" i="75"/>
  <c r="AV119" i="75"/>
  <c r="AV120" i="75"/>
  <c r="AV121" i="75"/>
  <c r="AV122" i="75"/>
  <c r="AX122" i="75" s="1"/>
  <c r="AV123" i="75"/>
  <c r="AV124" i="75"/>
  <c r="AV125" i="75"/>
  <c r="AX125" i="75" s="1"/>
  <c r="AV126" i="75"/>
  <c r="AX126" i="75" s="1"/>
  <c r="AV127" i="75"/>
  <c r="AV128" i="75"/>
  <c r="AV129" i="75"/>
  <c r="AV130" i="75"/>
  <c r="AV131" i="75"/>
  <c r="AV132" i="75"/>
  <c r="AV133" i="75"/>
  <c r="AV134" i="75"/>
  <c r="AV135" i="75"/>
  <c r="AX135" i="75" s="1"/>
  <c r="AV136" i="75"/>
  <c r="AV137" i="75"/>
  <c r="AV138" i="75"/>
  <c r="AV139" i="75"/>
  <c r="AV140" i="75"/>
  <c r="AV141" i="75"/>
  <c r="AV142" i="75"/>
  <c r="AV143" i="75"/>
  <c r="AV144" i="75"/>
  <c r="AV145" i="75"/>
  <c r="AV146" i="75"/>
  <c r="AX146" i="75" s="1"/>
  <c r="AV147" i="75"/>
  <c r="AX147" i="75" s="1"/>
  <c r="AV148" i="75"/>
  <c r="AX148" i="75" s="1"/>
  <c r="AV149" i="75"/>
  <c r="AX149" i="75" s="1"/>
  <c r="AV150" i="75"/>
  <c r="AV151" i="75"/>
  <c r="AV152" i="75"/>
  <c r="AV153" i="75"/>
  <c r="AV154" i="75"/>
  <c r="AV155" i="75"/>
  <c r="AV156" i="75"/>
  <c r="AV157" i="75"/>
  <c r="AV158" i="75"/>
  <c r="AV159" i="75"/>
  <c r="AV160" i="75"/>
  <c r="AV161" i="75"/>
  <c r="AV162" i="75"/>
  <c r="AV163" i="75"/>
  <c r="AV164" i="75"/>
  <c r="AV165" i="75"/>
  <c r="AV166" i="75"/>
  <c r="AX166" i="75" s="1"/>
  <c r="AV167" i="75"/>
  <c r="AV168" i="75"/>
  <c r="AV169" i="75"/>
  <c r="AV170" i="75"/>
  <c r="AV171" i="75"/>
  <c r="AV172" i="75"/>
  <c r="AV173" i="75"/>
  <c r="AV174" i="75"/>
  <c r="AV175" i="75"/>
  <c r="AX175" i="75" s="1"/>
  <c r="AV176" i="75"/>
  <c r="AV177" i="75"/>
  <c r="AV178" i="75"/>
  <c r="AV179" i="75"/>
  <c r="AV180" i="75"/>
  <c r="AX180" i="75" s="1"/>
  <c r="AV181" i="75"/>
  <c r="AV182" i="75"/>
  <c r="AV183" i="75"/>
  <c r="AV184" i="75"/>
  <c r="AV185" i="75"/>
  <c r="AX185" i="75" s="1"/>
  <c r="AV186" i="75"/>
  <c r="AX186" i="75" s="1"/>
  <c r="AV187" i="75"/>
  <c r="AV188" i="75"/>
  <c r="AV189" i="75"/>
  <c r="AX189" i="75" s="1"/>
  <c r="AV190" i="75"/>
  <c r="AV191" i="75"/>
  <c r="AV192" i="75"/>
  <c r="AV193" i="75"/>
  <c r="DA10" i="75" l="1"/>
  <c r="DA11" i="75"/>
  <c r="AW147" i="75"/>
  <c r="BA92" i="75"/>
  <c r="BA142" i="75"/>
  <c r="BB142" i="75"/>
  <c r="BI76" i="75"/>
  <c r="BJ76" i="75"/>
  <c r="AW79" i="75"/>
  <c r="AX79" i="75" s="1"/>
  <c r="AW7" i="75"/>
  <c r="AX7" i="75"/>
  <c r="BA69" i="75"/>
  <c r="BB69" i="75"/>
  <c r="BE124" i="75"/>
  <c r="BF124" i="75"/>
  <c r="BI171" i="75"/>
  <c r="BJ171" i="75" s="1"/>
  <c r="AW158" i="75"/>
  <c r="AX158" i="75" s="1"/>
  <c r="AW134" i="75"/>
  <c r="AX134" i="75" s="1"/>
  <c r="AW102" i="75"/>
  <c r="AX102" i="75" s="1"/>
  <c r="AW70" i="75"/>
  <c r="AX70" i="75"/>
  <c r="AW62" i="75"/>
  <c r="AX62" i="75" s="1"/>
  <c r="AW30" i="75"/>
  <c r="AX30" i="75" s="1"/>
  <c r="AW6" i="75"/>
  <c r="AX6" i="75" s="1"/>
  <c r="BA188" i="75"/>
  <c r="BB188" i="75"/>
  <c r="BA164" i="75"/>
  <c r="BB164" i="75"/>
  <c r="BA124" i="75"/>
  <c r="BB124" i="75"/>
  <c r="BA100" i="75"/>
  <c r="BB100" i="75" s="1"/>
  <c r="BA68" i="75"/>
  <c r="BB68" i="75" s="1"/>
  <c r="BA44" i="75"/>
  <c r="BB44" i="75"/>
  <c r="BA28" i="75"/>
  <c r="BB28" i="75" s="1"/>
  <c r="BA12" i="75"/>
  <c r="BB12" i="75"/>
  <c r="BE187" i="75"/>
  <c r="BF187" i="75"/>
  <c r="BE171" i="75"/>
  <c r="BF171" i="75" s="1"/>
  <c r="BE115" i="75"/>
  <c r="BF115" i="75"/>
  <c r="BE99" i="75"/>
  <c r="BF99" i="75" s="1"/>
  <c r="BE51" i="75"/>
  <c r="BF51" i="75"/>
  <c r="BE27" i="75"/>
  <c r="BF27" i="75"/>
  <c r="BI170" i="75"/>
  <c r="BJ170" i="75"/>
  <c r="BI106" i="75"/>
  <c r="BJ106" i="75"/>
  <c r="BI50" i="75"/>
  <c r="BJ50" i="75"/>
  <c r="BI26" i="75"/>
  <c r="BJ26" i="75"/>
  <c r="BA182" i="75"/>
  <c r="BB182" i="75"/>
  <c r="BA78" i="75"/>
  <c r="BB78" i="75"/>
  <c r="BA54" i="75"/>
  <c r="BB54" i="75"/>
  <c r="BE117" i="75"/>
  <c r="BF117" i="75"/>
  <c r="BI124" i="75"/>
  <c r="BJ124" i="75"/>
  <c r="AW103" i="75"/>
  <c r="AX103" i="75" s="1"/>
  <c r="AW15" i="75"/>
  <c r="AX15" i="75" s="1"/>
  <c r="BA53" i="75"/>
  <c r="BB53" i="75" s="1"/>
  <c r="BE188" i="75"/>
  <c r="BF188" i="75"/>
  <c r="BE172" i="75"/>
  <c r="BF172" i="75"/>
  <c r="BE156" i="75"/>
  <c r="BF156" i="75"/>
  <c r="BE108" i="75"/>
  <c r="BF108" i="75" s="1"/>
  <c r="BE68" i="75"/>
  <c r="BF68" i="75"/>
  <c r="BE52" i="75"/>
  <c r="BF52" i="75"/>
  <c r="BI147" i="75"/>
  <c r="BJ147" i="75"/>
  <c r="BA11" i="75"/>
  <c r="BB11" i="75"/>
  <c r="BE3" i="75"/>
  <c r="BF3" i="75"/>
  <c r="BE74" i="75"/>
  <c r="BF74" i="75"/>
  <c r="BI185" i="75"/>
  <c r="BJ185" i="75"/>
  <c r="BI49" i="75"/>
  <c r="BJ49" i="75" s="1"/>
  <c r="AW3" i="75"/>
  <c r="AX3" i="75" s="1"/>
  <c r="AW176" i="75"/>
  <c r="AX176" i="75"/>
  <c r="BA158" i="75"/>
  <c r="BB158" i="75"/>
  <c r="BA38" i="75"/>
  <c r="BB38" i="75"/>
  <c r="BI156" i="75"/>
  <c r="BJ156" i="75"/>
  <c r="AW47" i="75"/>
  <c r="AX47" i="75" s="1"/>
  <c r="BA181" i="75"/>
  <c r="BB181" i="75" s="1"/>
  <c r="BA157" i="75"/>
  <c r="BB157" i="75"/>
  <c r="AW132" i="75"/>
  <c r="AX132" i="75" s="1"/>
  <c r="AW124" i="75"/>
  <c r="AX124" i="75" s="1"/>
  <c r="AW100" i="75"/>
  <c r="AX100" i="75" s="1"/>
  <c r="AW92" i="75"/>
  <c r="AX92" i="75" s="1"/>
  <c r="AW84" i="75"/>
  <c r="AX84" i="75" s="1"/>
  <c r="AW20" i="75"/>
  <c r="AX20" i="75" s="1"/>
  <c r="BA154" i="75"/>
  <c r="BB154" i="75" s="1"/>
  <c r="BA10" i="75"/>
  <c r="BB10" i="75"/>
  <c r="BE25" i="75"/>
  <c r="BF25" i="75"/>
  <c r="BI128" i="75"/>
  <c r="BJ128" i="75" s="1"/>
  <c r="BI80" i="75"/>
  <c r="BJ80" i="75" s="1"/>
  <c r="AW115" i="75"/>
  <c r="AX115" i="75" s="1"/>
  <c r="AW83" i="75"/>
  <c r="AX83" i="75" s="1"/>
  <c r="AW51" i="75"/>
  <c r="AX51" i="75"/>
  <c r="AW19" i="75"/>
  <c r="AX19" i="75"/>
  <c r="BA185" i="75"/>
  <c r="BB185" i="75"/>
  <c r="BA153" i="75"/>
  <c r="BB153" i="75"/>
  <c r="BA145" i="75"/>
  <c r="BB145" i="75" s="1"/>
  <c r="BA121" i="75"/>
  <c r="BB121" i="75" s="1"/>
  <c r="BA57" i="75"/>
  <c r="BB57" i="75"/>
  <c r="BE144" i="75"/>
  <c r="BF144" i="75"/>
  <c r="BE80" i="75"/>
  <c r="BF80" i="75"/>
  <c r="BE8" i="75"/>
  <c r="BF8" i="75"/>
  <c r="BI127" i="75"/>
  <c r="BJ127" i="75" s="1"/>
  <c r="BI79" i="75"/>
  <c r="BJ79" i="75"/>
  <c r="BI47" i="75"/>
  <c r="BJ47" i="75"/>
  <c r="BE157" i="75"/>
  <c r="AW16" i="75"/>
  <c r="AX16" i="75"/>
  <c r="BA118" i="75"/>
  <c r="BB118" i="75" s="1"/>
  <c r="BA94" i="75"/>
  <c r="BB94" i="75"/>
  <c r="BE125" i="75"/>
  <c r="BF125" i="75"/>
  <c r="BI188" i="75"/>
  <c r="BJ188" i="75"/>
  <c r="BI172" i="75"/>
  <c r="BJ172" i="75"/>
  <c r="BI132" i="75"/>
  <c r="BJ132" i="75"/>
  <c r="AW31" i="75"/>
  <c r="AX31" i="75" s="1"/>
  <c r="BA117" i="75"/>
  <c r="BB117" i="75"/>
  <c r="AW188" i="75"/>
  <c r="AX188" i="75" s="1"/>
  <c r="AW156" i="75"/>
  <c r="AX156" i="75" s="1"/>
  <c r="AW52" i="75"/>
  <c r="AX52" i="75"/>
  <c r="BA122" i="75"/>
  <c r="BB122" i="75"/>
  <c r="BA42" i="75"/>
  <c r="BB42" i="75"/>
  <c r="BI144" i="75"/>
  <c r="BJ144" i="75"/>
  <c r="BI72" i="75"/>
  <c r="BJ72" i="75" s="1"/>
  <c r="BI16" i="75"/>
  <c r="BJ16" i="75"/>
  <c r="AW170" i="75"/>
  <c r="AX170" i="75" s="1"/>
  <c r="AW154" i="75"/>
  <c r="AX154" i="75" s="1"/>
  <c r="AW138" i="75"/>
  <c r="AX138" i="75"/>
  <c r="AW114" i="75"/>
  <c r="AX114" i="75" s="1"/>
  <c r="AW106" i="75"/>
  <c r="AX106" i="75" s="1"/>
  <c r="AW18" i="75"/>
  <c r="AX18" i="75" s="1"/>
  <c r="BA192" i="75"/>
  <c r="BB192" i="75" s="1"/>
  <c r="BA176" i="75"/>
  <c r="BB176" i="75"/>
  <c r="BA168" i="75"/>
  <c r="BB168" i="75"/>
  <c r="BA144" i="75"/>
  <c r="BB144" i="75"/>
  <c r="BA128" i="75"/>
  <c r="BB128" i="75" s="1"/>
  <c r="BA104" i="75"/>
  <c r="BB104" i="75" s="1"/>
  <c r="BA80" i="75"/>
  <c r="BB80" i="75" s="1"/>
  <c r="BA64" i="75"/>
  <c r="BB64" i="75" s="1"/>
  <c r="BA32" i="75"/>
  <c r="BB32" i="75" s="1"/>
  <c r="BE159" i="75"/>
  <c r="BF159" i="75"/>
  <c r="BE127" i="75"/>
  <c r="BF127" i="75" s="1"/>
  <c r="BE71" i="75"/>
  <c r="BF71" i="75" s="1"/>
  <c r="BI54" i="75"/>
  <c r="BJ54" i="75"/>
  <c r="BI22" i="75"/>
  <c r="BJ22" i="75"/>
  <c r="BE7" i="75"/>
  <c r="AW48" i="75"/>
  <c r="AX48" i="75" s="1"/>
  <c r="BE29" i="75"/>
  <c r="BF29" i="75" s="1"/>
  <c r="BI100" i="75"/>
  <c r="BJ100" i="75" s="1"/>
  <c r="AW39" i="75"/>
  <c r="AX39" i="75" s="1"/>
  <c r="BA133" i="75"/>
  <c r="BB133" i="75"/>
  <c r="BA93" i="75"/>
  <c r="BB93" i="75"/>
  <c r="AW116" i="75"/>
  <c r="AX116" i="75" s="1"/>
  <c r="AW60" i="75"/>
  <c r="AX60" i="75" s="1"/>
  <c r="AW28" i="75"/>
  <c r="AX28" i="75" s="1"/>
  <c r="BA90" i="75"/>
  <c r="BB90" i="75"/>
  <c r="BA66" i="75"/>
  <c r="BB66" i="75"/>
  <c r="BE73" i="75"/>
  <c r="BF73" i="75"/>
  <c r="AW177" i="75"/>
  <c r="AX177" i="75" s="1"/>
  <c r="AW169" i="75"/>
  <c r="AX169" i="75" s="1"/>
  <c r="AW137" i="75"/>
  <c r="AX137" i="75"/>
  <c r="AW105" i="75"/>
  <c r="AX105" i="75" s="1"/>
  <c r="AW41" i="75"/>
  <c r="AX41" i="75" s="1"/>
  <c r="AW17" i="75"/>
  <c r="AX17" i="75" s="1"/>
  <c r="BA183" i="75"/>
  <c r="BB183" i="75"/>
  <c r="BA175" i="75"/>
  <c r="BB175" i="75"/>
  <c r="BA143" i="75"/>
  <c r="BB143" i="75"/>
  <c r="BA119" i="75"/>
  <c r="BB119" i="75" s="1"/>
  <c r="BA103" i="75"/>
  <c r="BB103" i="75"/>
  <c r="BA79" i="75"/>
  <c r="BB79" i="75"/>
  <c r="BA39" i="75"/>
  <c r="BB39" i="75" s="1"/>
  <c r="BA31" i="75"/>
  <c r="BB31" i="75"/>
  <c r="BA23" i="75"/>
  <c r="BB23" i="75"/>
  <c r="BE190" i="75"/>
  <c r="BF190" i="75"/>
  <c r="BE166" i="75"/>
  <c r="BF166" i="75"/>
  <c r="BE142" i="75"/>
  <c r="BF142" i="75"/>
  <c r="BE126" i="75"/>
  <c r="BF126" i="75"/>
  <c r="BE110" i="75"/>
  <c r="BF110" i="75"/>
  <c r="BE70" i="75"/>
  <c r="BF70" i="75"/>
  <c r="BE22" i="75"/>
  <c r="BF22" i="75"/>
  <c r="BE6" i="75"/>
  <c r="BF6" i="75" s="1"/>
  <c r="BI125" i="75"/>
  <c r="BJ125" i="75"/>
  <c r="AW26" i="75"/>
  <c r="AX26" i="75" s="1"/>
  <c r="AW121" i="75"/>
  <c r="AX121" i="75" s="1"/>
  <c r="AW81" i="75"/>
  <c r="AX81" i="75" s="1"/>
  <c r="AW146" i="75"/>
  <c r="AW184" i="75"/>
  <c r="AX184" i="75" s="1"/>
  <c r="AW168" i="75"/>
  <c r="AX168" i="75" s="1"/>
  <c r="AW144" i="75"/>
  <c r="AX144" i="75" s="1"/>
  <c r="AW120" i="75"/>
  <c r="AX120" i="75" s="1"/>
  <c r="AW104" i="75"/>
  <c r="AX104" i="75" s="1"/>
  <c r="AW80" i="75"/>
  <c r="AX80" i="75" s="1"/>
  <c r="AW64" i="75"/>
  <c r="AX64" i="75" s="1"/>
  <c r="AW122" i="75"/>
  <c r="AW34" i="75"/>
  <c r="AX34" i="75" s="1"/>
  <c r="AW129" i="75"/>
  <c r="AX129" i="75" s="1"/>
  <c r="AW89" i="75"/>
  <c r="AX89" i="75" s="1"/>
  <c r="AW160" i="75"/>
  <c r="AX160" i="75" s="1"/>
  <c r="AW152" i="75"/>
  <c r="AX152" i="75" s="1"/>
  <c r="AW136" i="75"/>
  <c r="AX136" i="75" s="1"/>
  <c r="AW128" i="75"/>
  <c r="AX128" i="75" s="1"/>
  <c r="AW112" i="75"/>
  <c r="AX112" i="75" s="1"/>
  <c r="AW96" i="75"/>
  <c r="AX96" i="75" s="1"/>
  <c r="AW88" i="75"/>
  <c r="AX88" i="75" s="1"/>
  <c r="AW72" i="75"/>
  <c r="AX72" i="75" s="1"/>
  <c r="AW183" i="75"/>
  <c r="AX183" i="75" s="1"/>
  <c r="AW175" i="75"/>
  <c r="AW151" i="75"/>
  <c r="AX151" i="75" s="1"/>
  <c r="AW143" i="75"/>
  <c r="AX143" i="75" s="1"/>
  <c r="AW119" i="75"/>
  <c r="AX119" i="75" s="1"/>
  <c r="AW111" i="75"/>
  <c r="AX111" i="75" s="1"/>
  <c r="AW87" i="75"/>
  <c r="AX87" i="75" s="1"/>
  <c r="AW55" i="75"/>
  <c r="AX55" i="75" s="1"/>
  <c r="AW23" i="75"/>
  <c r="AX23" i="75" s="1"/>
  <c r="AW191" i="75"/>
  <c r="AX191" i="75" s="1"/>
  <c r="AW167" i="75"/>
  <c r="AX167" i="75" s="1"/>
  <c r="AW82" i="75"/>
  <c r="AX82" i="75" s="1"/>
  <c r="AW186" i="75"/>
  <c r="AW162" i="75"/>
  <c r="AX162" i="75" s="1"/>
  <c r="AW178" i="75"/>
  <c r="AX178" i="75" s="1"/>
  <c r="AW153" i="75"/>
  <c r="AX153" i="75" s="1"/>
  <c r="AW113" i="75"/>
  <c r="AW65" i="75"/>
  <c r="AX65" i="75" s="1"/>
  <c r="AW192" i="75"/>
  <c r="AX192" i="75" s="1"/>
  <c r="AW182" i="75"/>
  <c r="AX182" i="75" s="1"/>
  <c r="AW174" i="75"/>
  <c r="AX174" i="75" s="1"/>
  <c r="AW166" i="75"/>
  <c r="AW150" i="75"/>
  <c r="AX150" i="75" s="1"/>
  <c r="AW142" i="75"/>
  <c r="AX142" i="75" s="1"/>
  <c r="AW118" i="75"/>
  <c r="AX118" i="75" s="1"/>
  <c r="AW110" i="75"/>
  <c r="AW86" i="75"/>
  <c r="AX86" i="75" s="1"/>
  <c r="AW78" i="75"/>
  <c r="AX78" i="75" s="1"/>
  <c r="AW54" i="75"/>
  <c r="AW46" i="75"/>
  <c r="AX46" i="75" s="1"/>
  <c r="AW38" i="75"/>
  <c r="AW190" i="75"/>
  <c r="AX190" i="75" s="1"/>
  <c r="AW159" i="75"/>
  <c r="AX159" i="75" s="1"/>
  <c r="AW135" i="75"/>
  <c r="AW74" i="75"/>
  <c r="AW50" i="75"/>
  <c r="AW90" i="75"/>
  <c r="AW145" i="75"/>
  <c r="AX145" i="75" s="1"/>
  <c r="AW157" i="75"/>
  <c r="AX157" i="75" s="1"/>
  <c r="AW125" i="75"/>
  <c r="AW101" i="75"/>
  <c r="AX101" i="75" s="1"/>
  <c r="AW85" i="75"/>
  <c r="AW69" i="75"/>
  <c r="AW61" i="75"/>
  <c r="AX61" i="75" s="1"/>
  <c r="AW53" i="75"/>
  <c r="AX53" i="75" s="1"/>
  <c r="AW45" i="75"/>
  <c r="AW37" i="75"/>
  <c r="AX37" i="75" s="1"/>
  <c r="AW29" i="75"/>
  <c r="AX29" i="75" s="1"/>
  <c r="AW21" i="75"/>
  <c r="AX21" i="75" s="1"/>
  <c r="AW13" i="75"/>
  <c r="AW5" i="75"/>
  <c r="AX5" i="75" s="1"/>
  <c r="BA187" i="75"/>
  <c r="BA179" i="75"/>
  <c r="BA171" i="75"/>
  <c r="BB171" i="75" s="1"/>
  <c r="BA163" i="75"/>
  <c r="BB163" i="75" s="1"/>
  <c r="BA155" i="75"/>
  <c r="BB155" i="75" s="1"/>
  <c r="BA147" i="75"/>
  <c r="BA139" i="75"/>
  <c r="BA131" i="75"/>
  <c r="BB131" i="75" s="1"/>
  <c r="BA123" i="75"/>
  <c r="BA115" i="75"/>
  <c r="BA107" i="75"/>
  <c r="BA99" i="75"/>
  <c r="BB99" i="75" s="1"/>
  <c r="BA91" i="75"/>
  <c r="BA83" i="75"/>
  <c r="BB83" i="75" s="1"/>
  <c r="BA75" i="75"/>
  <c r="BA67" i="75"/>
  <c r="BB67" i="75" s="1"/>
  <c r="BA59" i="75"/>
  <c r="BB59" i="75" s="1"/>
  <c r="BA51" i="75"/>
  <c r="BA43" i="75"/>
  <c r="BB43" i="75" s="1"/>
  <c r="BA35" i="75"/>
  <c r="BB35" i="75" s="1"/>
  <c r="BA27" i="75"/>
  <c r="BA19" i="75"/>
  <c r="BE186" i="75"/>
  <c r="BE178" i="75"/>
  <c r="BE170" i="75"/>
  <c r="BE162" i="75"/>
  <c r="BF162" i="75" s="1"/>
  <c r="BE154" i="75"/>
  <c r="BF154" i="75" s="1"/>
  <c r="BE146" i="75"/>
  <c r="BE138" i="75"/>
  <c r="BE130" i="75"/>
  <c r="BE122" i="75"/>
  <c r="BE114" i="75"/>
  <c r="BE106" i="75"/>
  <c r="BE98" i="75"/>
  <c r="BF98" i="75" s="1"/>
  <c r="BE90" i="75"/>
  <c r="BE82" i="75"/>
  <c r="BE66" i="75"/>
  <c r="BE58" i="75"/>
  <c r="BF58" i="75" s="1"/>
  <c r="BE50" i="75"/>
  <c r="BE42" i="75"/>
  <c r="BE34" i="75"/>
  <c r="BF34" i="75" s="1"/>
  <c r="BE26" i="75"/>
  <c r="BE18" i="75"/>
  <c r="BE10" i="75"/>
  <c r="BI193" i="75"/>
  <c r="BJ193" i="75" s="1"/>
  <c r="BI177" i="75"/>
  <c r="BJ177" i="75" s="1"/>
  <c r="BI169" i="75"/>
  <c r="BJ169" i="75" s="1"/>
  <c r="BI161" i="75"/>
  <c r="BJ161" i="75" s="1"/>
  <c r="BI153" i="75"/>
  <c r="BI145" i="75"/>
  <c r="BJ145" i="75" s="1"/>
  <c r="BI137" i="75"/>
  <c r="BI129" i="75"/>
  <c r="BI121" i="75"/>
  <c r="BJ121" i="75" s="1"/>
  <c r="BI113" i="75"/>
  <c r="BI105" i="75"/>
  <c r="BJ105" i="75" s="1"/>
  <c r="BI97" i="75"/>
  <c r="BJ97" i="75" s="1"/>
  <c r="BI89" i="75"/>
  <c r="BJ89" i="75" s="1"/>
  <c r="BI81" i="75"/>
  <c r="BJ81" i="75" s="1"/>
  <c r="BI73" i="75"/>
  <c r="BI65" i="75"/>
  <c r="BI57" i="75"/>
  <c r="BI41" i="75"/>
  <c r="BJ41" i="75" s="1"/>
  <c r="BI33" i="75"/>
  <c r="BI25" i="75"/>
  <c r="BI17" i="75"/>
  <c r="AW127" i="75"/>
  <c r="AX127" i="75" s="1"/>
  <c r="AW73" i="75"/>
  <c r="AW42" i="75"/>
  <c r="AW130" i="75"/>
  <c r="AX130" i="75" s="1"/>
  <c r="AW98" i="75"/>
  <c r="AX98" i="75" s="1"/>
  <c r="AW66" i="75"/>
  <c r="AX66" i="75" s="1"/>
  <c r="AW185" i="75"/>
  <c r="AW97" i="75"/>
  <c r="AX97" i="75" s="1"/>
  <c r="AW181" i="75"/>
  <c r="AX181" i="75" s="1"/>
  <c r="AW173" i="75"/>
  <c r="AX173" i="75" s="1"/>
  <c r="AW149" i="75"/>
  <c r="AW133" i="75"/>
  <c r="AX133" i="75" s="1"/>
  <c r="AW109" i="75"/>
  <c r="AX109" i="75" s="1"/>
  <c r="AW93" i="75"/>
  <c r="AX93" i="75" s="1"/>
  <c r="AW172" i="75"/>
  <c r="AX172" i="75" s="1"/>
  <c r="AW164" i="75"/>
  <c r="AX164" i="75" s="1"/>
  <c r="AW140" i="75"/>
  <c r="AX140" i="75" s="1"/>
  <c r="AW108" i="75"/>
  <c r="AX108" i="75" s="1"/>
  <c r="AW76" i="75"/>
  <c r="AX76" i="75" s="1"/>
  <c r="AW68" i="75"/>
  <c r="AX68" i="75" s="1"/>
  <c r="AW44" i="75"/>
  <c r="AX44" i="75" s="1"/>
  <c r="AW36" i="75"/>
  <c r="AW12" i="75"/>
  <c r="AX12" i="75" s="1"/>
  <c r="BA3" i="75"/>
  <c r="BA186" i="75"/>
  <c r="BA178" i="75"/>
  <c r="BB178" i="75" s="1"/>
  <c r="BA170" i="75"/>
  <c r="BA162" i="75"/>
  <c r="BB162" i="75" s="1"/>
  <c r="BA146" i="75"/>
  <c r="BA138" i="75"/>
  <c r="BA130" i="75"/>
  <c r="BA114" i="75"/>
  <c r="BA106" i="75"/>
  <c r="BA98" i="75"/>
  <c r="BB98" i="75" s="1"/>
  <c r="BA82" i="75"/>
  <c r="BA74" i="75"/>
  <c r="BA58" i="75"/>
  <c r="BB58" i="75" s="1"/>
  <c r="BA50" i="75"/>
  <c r="BA34" i="75"/>
  <c r="BB34" i="75" s="1"/>
  <c r="BA26" i="75"/>
  <c r="BA18" i="75"/>
  <c r="BE193" i="75"/>
  <c r="BF193" i="75" s="1"/>
  <c r="BE185" i="75"/>
  <c r="BE177" i="75"/>
  <c r="BF177" i="75" s="1"/>
  <c r="BE169" i="75"/>
  <c r="BE161" i="75"/>
  <c r="BF161" i="75" s="1"/>
  <c r="BE153" i="75"/>
  <c r="BE145" i="75"/>
  <c r="BF145" i="75" s="1"/>
  <c r="BE137" i="75"/>
  <c r="BE129" i="75"/>
  <c r="BE121" i="75"/>
  <c r="BF121" i="75" s="1"/>
  <c r="BE113" i="75"/>
  <c r="BE105" i="75"/>
  <c r="BF105" i="75" s="1"/>
  <c r="BE97" i="75"/>
  <c r="BE89" i="75"/>
  <c r="BF89" i="75" s="1"/>
  <c r="BE81" i="75"/>
  <c r="BE65" i="75"/>
  <c r="BE57" i="75"/>
  <c r="BE49" i="75"/>
  <c r="BF49" i="75" s="1"/>
  <c r="BE41" i="75"/>
  <c r="BF41" i="75" s="1"/>
  <c r="BE33" i="75"/>
  <c r="BE17" i="75"/>
  <c r="BE9" i="75"/>
  <c r="BI192" i="75"/>
  <c r="BJ192" i="75" s="1"/>
  <c r="BI184" i="75"/>
  <c r="BI176" i="75"/>
  <c r="BI168" i="75"/>
  <c r="BI160" i="75"/>
  <c r="BJ160" i="75" s="1"/>
  <c r="BI152" i="75"/>
  <c r="BJ152" i="75" s="1"/>
  <c r="BI136" i="75"/>
  <c r="BI120" i="75"/>
  <c r="BI112" i="75"/>
  <c r="BI104" i="75"/>
  <c r="BJ104" i="75" s="1"/>
  <c r="BI96" i="75"/>
  <c r="BI88" i="75"/>
  <c r="BI64" i="75"/>
  <c r="BJ64" i="75" s="1"/>
  <c r="BI56" i="75"/>
  <c r="BJ56" i="75" s="1"/>
  <c r="BI48" i="75"/>
  <c r="BI40" i="75"/>
  <c r="BJ40" i="75" s="1"/>
  <c r="BI32" i="75"/>
  <c r="BJ32" i="75" s="1"/>
  <c r="BI24" i="75"/>
  <c r="BJ24" i="75" s="1"/>
  <c r="BI8" i="75"/>
  <c r="AW180" i="75"/>
  <c r="AW126" i="75"/>
  <c r="AW95" i="75"/>
  <c r="AX95" i="75" s="1"/>
  <c r="AW71" i="75"/>
  <c r="AX71" i="75" s="1"/>
  <c r="AW4" i="75"/>
  <c r="AX4" i="75" s="1"/>
  <c r="AW58" i="75"/>
  <c r="AX58" i="75" s="1"/>
  <c r="AW10" i="75"/>
  <c r="AX10" i="75" s="1"/>
  <c r="AW193" i="75"/>
  <c r="AX193" i="75" s="1"/>
  <c r="AW161" i="75"/>
  <c r="AX161" i="75" s="1"/>
  <c r="AW189" i="75"/>
  <c r="AW165" i="75"/>
  <c r="AX165" i="75" s="1"/>
  <c r="AW141" i="75"/>
  <c r="AX141" i="75" s="1"/>
  <c r="AW117" i="75"/>
  <c r="AX117" i="75" s="1"/>
  <c r="AW77" i="75"/>
  <c r="AW187" i="75"/>
  <c r="AX187" i="75" s="1"/>
  <c r="AW171" i="75"/>
  <c r="AX171" i="75" s="1"/>
  <c r="AW163" i="75"/>
  <c r="AX163" i="75" s="1"/>
  <c r="AW155" i="75"/>
  <c r="AX155" i="75" s="1"/>
  <c r="AW139" i="75"/>
  <c r="AX139" i="75" s="1"/>
  <c r="AW131" i="75"/>
  <c r="AX131" i="75" s="1"/>
  <c r="AW123" i="75"/>
  <c r="AX123" i="75" s="1"/>
  <c r="AW107" i="75"/>
  <c r="AW99" i="75"/>
  <c r="AX99" i="75" s="1"/>
  <c r="AW91" i="75"/>
  <c r="AX91" i="75" s="1"/>
  <c r="AW75" i="75"/>
  <c r="AW67" i="75"/>
  <c r="AX67" i="75" s="1"/>
  <c r="AW59" i="75"/>
  <c r="AX59" i="75" s="1"/>
  <c r="AW43" i="75"/>
  <c r="AX43" i="75" s="1"/>
  <c r="AW35" i="75"/>
  <c r="AX35" i="75" s="1"/>
  <c r="AW27" i="75"/>
  <c r="AX27" i="75" s="1"/>
  <c r="AW11" i="75"/>
  <c r="AX11" i="75" s="1"/>
  <c r="BA193" i="75"/>
  <c r="BB193" i="75" s="1"/>
  <c r="BA169" i="75"/>
  <c r="BB169" i="75" s="1"/>
  <c r="BA161" i="75"/>
  <c r="BB161" i="75" s="1"/>
  <c r="BA137" i="75"/>
  <c r="BA129" i="75"/>
  <c r="BA113" i="75"/>
  <c r="BA105" i="75"/>
  <c r="BB105" i="75" s="1"/>
  <c r="BA97" i="75"/>
  <c r="BB97" i="75" s="1"/>
  <c r="BA89" i="75"/>
  <c r="BB89" i="75" s="1"/>
  <c r="BA81" i="75"/>
  <c r="BB81" i="75" s="1"/>
  <c r="BA73" i="75"/>
  <c r="BA65" i="75"/>
  <c r="BA49" i="75"/>
  <c r="BB49" i="75" s="1"/>
  <c r="BA41" i="75"/>
  <c r="BB41" i="75" s="1"/>
  <c r="BA33" i="75"/>
  <c r="BA25" i="75"/>
  <c r="BA17" i="75"/>
  <c r="BA9" i="75"/>
  <c r="BE192" i="75"/>
  <c r="BF192" i="75" s="1"/>
  <c r="BE184" i="75"/>
  <c r="BE176" i="75"/>
  <c r="BE168" i="75"/>
  <c r="BE160" i="75"/>
  <c r="BF160" i="75" s="1"/>
  <c r="BE152" i="75"/>
  <c r="BF152" i="75" s="1"/>
  <c r="BE136" i="75"/>
  <c r="BE128" i="75"/>
  <c r="BF128" i="75" s="1"/>
  <c r="BE120" i="75"/>
  <c r="BE112" i="75"/>
  <c r="BE104" i="75"/>
  <c r="BF104" i="75" s="1"/>
  <c r="BE96" i="75"/>
  <c r="BE88" i="75"/>
  <c r="BE72" i="75"/>
  <c r="BF72" i="75" s="1"/>
  <c r="BE64" i="75"/>
  <c r="BF64" i="75" s="1"/>
  <c r="BE56" i="75"/>
  <c r="BF56" i="75" s="1"/>
  <c r="BE48" i="75"/>
  <c r="BE40" i="75"/>
  <c r="BF40" i="75" s="1"/>
  <c r="BE32" i="75"/>
  <c r="BF32" i="75" s="1"/>
  <c r="BE24" i="75"/>
  <c r="BF24" i="75" s="1"/>
  <c r="BE16" i="75"/>
  <c r="BI191" i="75"/>
  <c r="BJ191" i="75" s="1"/>
  <c r="BI183" i="75"/>
  <c r="BI175" i="75"/>
  <c r="BI167" i="75"/>
  <c r="BI159" i="75"/>
  <c r="BI151" i="75"/>
  <c r="BJ151" i="75" s="1"/>
  <c r="BI143" i="75"/>
  <c r="BI135" i="75"/>
  <c r="BI119" i="75"/>
  <c r="BJ119" i="75" s="1"/>
  <c r="BI111" i="75"/>
  <c r="BJ111" i="75" s="1"/>
  <c r="BI103" i="75"/>
  <c r="BI95" i="75"/>
  <c r="BI87" i="75"/>
  <c r="BJ87" i="75" s="1"/>
  <c r="BI71" i="75"/>
  <c r="BJ71" i="75" s="1"/>
  <c r="BI63" i="75"/>
  <c r="BJ63" i="75" s="1"/>
  <c r="BI55" i="75"/>
  <c r="BJ55" i="75" s="1"/>
  <c r="BI39" i="75"/>
  <c r="BJ39" i="75" s="1"/>
  <c r="BI31" i="75"/>
  <c r="BI23" i="75"/>
  <c r="BI15" i="75"/>
  <c r="BI7" i="75"/>
  <c r="AW179" i="75"/>
  <c r="AX179" i="75" s="1"/>
  <c r="AW148" i="75"/>
  <c r="AW94" i="75"/>
  <c r="AX94" i="75" s="1"/>
  <c r="AW63" i="75"/>
  <c r="AX63" i="75" s="1"/>
  <c r="BA177" i="75"/>
  <c r="BB177" i="75" s="1"/>
  <c r="BA184" i="75"/>
  <c r="BA160" i="75"/>
  <c r="BB160" i="75" s="1"/>
  <c r="BA152" i="75"/>
  <c r="BB152" i="75" s="1"/>
  <c r="BA136" i="75"/>
  <c r="BA120" i="75"/>
  <c r="BA96" i="75"/>
  <c r="BA88" i="75"/>
  <c r="BA72" i="75"/>
  <c r="BB72" i="75" s="1"/>
  <c r="BA48" i="75"/>
  <c r="BA40" i="75"/>
  <c r="BB40" i="75" s="1"/>
  <c r="BA24" i="75"/>
  <c r="BB24" i="75" s="1"/>
  <c r="BA8" i="75"/>
  <c r="BE191" i="75"/>
  <c r="BE183" i="75"/>
  <c r="BE175" i="75"/>
  <c r="BE167" i="75"/>
  <c r="BE151" i="75"/>
  <c r="BE143" i="75"/>
  <c r="BE135" i="75"/>
  <c r="BE119" i="75"/>
  <c r="BF119" i="75" s="1"/>
  <c r="BE111" i="75"/>
  <c r="BF111" i="75" s="1"/>
  <c r="BE103" i="75"/>
  <c r="BE95" i="75"/>
  <c r="BE87" i="75"/>
  <c r="BE79" i="75"/>
  <c r="BE63" i="75"/>
  <c r="BF63" i="75" s="1"/>
  <c r="BE55" i="75"/>
  <c r="BF55" i="75" s="1"/>
  <c r="BE47" i="75"/>
  <c r="BE39" i="75"/>
  <c r="BF39" i="75" s="1"/>
  <c r="BE31" i="75"/>
  <c r="BE23" i="75"/>
  <c r="BE15" i="75"/>
  <c r="BI190" i="75"/>
  <c r="BI182" i="75"/>
  <c r="BI174" i="75"/>
  <c r="BJ174" i="75" s="1"/>
  <c r="BI166" i="75"/>
  <c r="BI158" i="75"/>
  <c r="BI150" i="75"/>
  <c r="BJ150" i="75" s="1"/>
  <c r="BI142" i="75"/>
  <c r="BI134" i="75"/>
  <c r="BJ134" i="75" s="1"/>
  <c r="BI126" i="75"/>
  <c r="BI118" i="75"/>
  <c r="BJ118" i="75" s="1"/>
  <c r="BI110" i="75"/>
  <c r="BI102" i="75"/>
  <c r="BI94" i="75"/>
  <c r="BI86" i="75"/>
  <c r="BI78" i="75"/>
  <c r="BI70" i="75"/>
  <c r="BI62" i="75"/>
  <c r="BI46" i="75"/>
  <c r="BJ46" i="75" s="1"/>
  <c r="BI38" i="75"/>
  <c r="BI30" i="75"/>
  <c r="BI14" i="75"/>
  <c r="AW49" i="75"/>
  <c r="AX49" i="75" s="1"/>
  <c r="BA56" i="75"/>
  <c r="BB56" i="75" s="1"/>
  <c r="BE53" i="75"/>
  <c r="BF53" i="75" s="1"/>
  <c r="BA191" i="75"/>
  <c r="BB191" i="75" s="1"/>
  <c r="BA159" i="75"/>
  <c r="BA151" i="75"/>
  <c r="BB151" i="75" s="1"/>
  <c r="BA127" i="75"/>
  <c r="BB127" i="75" s="1"/>
  <c r="BA95" i="75"/>
  <c r="BA87" i="75"/>
  <c r="BB87" i="75" s="1"/>
  <c r="BA63" i="75"/>
  <c r="BB63" i="75" s="1"/>
  <c r="BA47" i="75"/>
  <c r="BA15" i="75"/>
  <c r="BE182" i="75"/>
  <c r="BE158" i="75"/>
  <c r="BE150" i="75"/>
  <c r="BF150" i="75" s="1"/>
  <c r="BE134" i="75"/>
  <c r="BE118" i="75"/>
  <c r="BF118" i="75" s="1"/>
  <c r="BE102" i="75"/>
  <c r="BE94" i="75"/>
  <c r="BE86" i="75"/>
  <c r="BE78" i="75"/>
  <c r="BE62" i="75"/>
  <c r="BE54" i="75"/>
  <c r="BE46" i="75"/>
  <c r="BE38" i="75"/>
  <c r="BE30" i="75"/>
  <c r="BE14" i="75"/>
  <c r="BI189" i="75"/>
  <c r="BI181" i="75"/>
  <c r="BJ181" i="75" s="1"/>
  <c r="BI173" i="75"/>
  <c r="BI165" i="75"/>
  <c r="BJ165" i="75" s="1"/>
  <c r="BI157" i="75"/>
  <c r="BI149" i="75"/>
  <c r="BI141" i="75"/>
  <c r="BJ141" i="75" s="1"/>
  <c r="BI133" i="75"/>
  <c r="BI117" i="75"/>
  <c r="BI109" i="75"/>
  <c r="BJ109" i="75" s="1"/>
  <c r="BI101" i="75"/>
  <c r="BI93" i="75"/>
  <c r="BI85" i="75"/>
  <c r="BI77" i="75"/>
  <c r="BI69" i="75"/>
  <c r="BI61" i="75"/>
  <c r="BI53" i="75"/>
  <c r="BJ53" i="75" s="1"/>
  <c r="BI45" i="75"/>
  <c r="BI37" i="75"/>
  <c r="BI29" i="75"/>
  <c r="BJ29" i="75" s="1"/>
  <c r="BI21" i="75"/>
  <c r="BI13" i="75"/>
  <c r="BI5" i="75"/>
  <c r="BJ5" i="75" s="1"/>
  <c r="BA167" i="75"/>
  <c r="BA112" i="75"/>
  <c r="BA55" i="75"/>
  <c r="BB55" i="75" s="1"/>
  <c r="AW56" i="75"/>
  <c r="AX56" i="75" s="1"/>
  <c r="AW40" i="75"/>
  <c r="AX40" i="75" s="1"/>
  <c r="AW32" i="75"/>
  <c r="AX32" i="75" s="1"/>
  <c r="AW24" i="75"/>
  <c r="AX24" i="75" s="1"/>
  <c r="AW8" i="75"/>
  <c r="BA190" i="75"/>
  <c r="BA174" i="75"/>
  <c r="BB174" i="75" s="1"/>
  <c r="BA150" i="75"/>
  <c r="BB150" i="75" s="1"/>
  <c r="BA126" i="75"/>
  <c r="BA110" i="75"/>
  <c r="BA86" i="75"/>
  <c r="BA70" i="75"/>
  <c r="BA62" i="75"/>
  <c r="BA46" i="75"/>
  <c r="BB46" i="75" s="1"/>
  <c r="BA30" i="75"/>
  <c r="BA22" i="75"/>
  <c r="BA14" i="75"/>
  <c r="BA6" i="75"/>
  <c r="BB6" i="75" s="1"/>
  <c r="BE189" i="75"/>
  <c r="BE181" i="75"/>
  <c r="BF181" i="75" s="1"/>
  <c r="BE165" i="75"/>
  <c r="BF165" i="75" s="1"/>
  <c r="BE149" i="75"/>
  <c r="BE133" i="75"/>
  <c r="BE109" i="75"/>
  <c r="BE101" i="75"/>
  <c r="BE85" i="75"/>
  <c r="BE77" i="75"/>
  <c r="BE69" i="75"/>
  <c r="BE61" i="75"/>
  <c r="BE37" i="75"/>
  <c r="BE21" i="75"/>
  <c r="BE13" i="75"/>
  <c r="BE5" i="75"/>
  <c r="BF5" i="75" s="1"/>
  <c r="BI180" i="75"/>
  <c r="BI164" i="75"/>
  <c r="BI148" i="75"/>
  <c r="BI140" i="75"/>
  <c r="BI116" i="75"/>
  <c r="BI108" i="75"/>
  <c r="BJ108" i="75" s="1"/>
  <c r="BI92" i="75"/>
  <c r="BI84" i="75"/>
  <c r="BJ84" i="75" s="1"/>
  <c r="BI68" i="75"/>
  <c r="BJ68" i="75" s="1"/>
  <c r="BI60" i="75"/>
  <c r="BI52" i="75"/>
  <c r="BI44" i="75"/>
  <c r="BI36" i="75"/>
  <c r="BI28" i="75"/>
  <c r="BJ28" i="75" s="1"/>
  <c r="BI20" i="75"/>
  <c r="BJ20" i="75" s="1"/>
  <c r="BI12" i="75"/>
  <c r="BI4" i="75"/>
  <c r="AW57" i="75"/>
  <c r="AX57" i="75" s="1"/>
  <c r="AW25" i="75"/>
  <c r="BA166" i="75"/>
  <c r="BA135" i="75"/>
  <c r="BA111" i="75"/>
  <c r="BB111" i="75" s="1"/>
  <c r="BA16" i="75"/>
  <c r="BE93" i="75"/>
  <c r="BE45" i="75"/>
  <c r="BA189" i="75"/>
  <c r="BA173" i="75"/>
  <c r="BA165" i="75"/>
  <c r="BB165" i="75" s="1"/>
  <c r="BA149" i="75"/>
  <c r="BA141" i="75"/>
  <c r="BB141" i="75" s="1"/>
  <c r="BA125" i="75"/>
  <c r="BA109" i="75"/>
  <c r="BB109" i="75" s="1"/>
  <c r="BA101" i="75"/>
  <c r="BA85" i="75"/>
  <c r="BA77" i="75"/>
  <c r="BA61" i="75"/>
  <c r="BA45" i="75"/>
  <c r="BA37" i="75"/>
  <c r="BA29" i="75"/>
  <c r="BB29" i="75" s="1"/>
  <c r="BA21" i="75"/>
  <c r="BA13" i="75"/>
  <c r="BA5" i="75"/>
  <c r="BB5" i="75" s="1"/>
  <c r="BE180" i="75"/>
  <c r="BE164" i="75"/>
  <c r="BE148" i="75"/>
  <c r="BE140" i="75"/>
  <c r="BE132" i="75"/>
  <c r="BE116" i="75"/>
  <c r="BE100" i="75"/>
  <c r="BF100" i="75" s="1"/>
  <c r="BE84" i="75"/>
  <c r="BE76" i="75"/>
  <c r="BE60" i="75"/>
  <c r="BE44" i="75"/>
  <c r="BE36" i="75"/>
  <c r="BE28" i="75"/>
  <c r="BF28" i="75" s="1"/>
  <c r="BE20" i="75"/>
  <c r="BF20" i="75" s="1"/>
  <c r="BE12" i="75"/>
  <c r="BE4" i="75"/>
  <c r="BI187" i="75"/>
  <c r="BI179" i="75"/>
  <c r="BI163" i="75"/>
  <c r="BJ163" i="75" s="1"/>
  <c r="BI155" i="75"/>
  <c r="BJ155" i="75" s="1"/>
  <c r="BI139" i="75"/>
  <c r="BI131" i="75"/>
  <c r="BJ131" i="75" s="1"/>
  <c r="BI123" i="75"/>
  <c r="BI115" i="75"/>
  <c r="BI107" i="75"/>
  <c r="BI91" i="75"/>
  <c r="BI83" i="75"/>
  <c r="BJ83" i="75" s="1"/>
  <c r="BI75" i="75"/>
  <c r="BI67" i="75"/>
  <c r="BJ67" i="75" s="1"/>
  <c r="BI59" i="75"/>
  <c r="BJ59" i="75" s="1"/>
  <c r="BI51" i="75"/>
  <c r="BI43" i="75"/>
  <c r="BJ43" i="75" s="1"/>
  <c r="BI35" i="75"/>
  <c r="BJ35" i="75" s="1"/>
  <c r="BI27" i="75"/>
  <c r="BI19" i="75"/>
  <c r="BI11" i="75"/>
  <c r="BA134" i="75"/>
  <c r="BB134" i="75" s="1"/>
  <c r="BA7" i="75"/>
  <c r="BE174" i="75"/>
  <c r="BF174" i="75" s="1"/>
  <c r="BE141" i="75"/>
  <c r="BE92" i="75"/>
  <c r="BI99" i="75"/>
  <c r="BJ99" i="75" s="1"/>
  <c r="AW14" i="75"/>
  <c r="AX14" i="75" s="1"/>
  <c r="BA180" i="75"/>
  <c r="BA172" i="75"/>
  <c r="BA148" i="75"/>
  <c r="BA140" i="75"/>
  <c r="BA116" i="75"/>
  <c r="BA108" i="75"/>
  <c r="BB108" i="75" s="1"/>
  <c r="BA84" i="75"/>
  <c r="BB84" i="75" s="1"/>
  <c r="BA76" i="75"/>
  <c r="BA60" i="75"/>
  <c r="BA52" i="75"/>
  <c r="BA36" i="75"/>
  <c r="BA20" i="75"/>
  <c r="BB20" i="75" s="1"/>
  <c r="BE179" i="75"/>
  <c r="BE163" i="75"/>
  <c r="BF163" i="75" s="1"/>
  <c r="BE155" i="75"/>
  <c r="BF155" i="75" s="1"/>
  <c r="BE147" i="75"/>
  <c r="BE139" i="75"/>
  <c r="BE131" i="75"/>
  <c r="BE123" i="75"/>
  <c r="BE107" i="75"/>
  <c r="BE83" i="75"/>
  <c r="BF83" i="75" s="1"/>
  <c r="BE75" i="75"/>
  <c r="BE67" i="75"/>
  <c r="BF67" i="75" s="1"/>
  <c r="BE59" i="75"/>
  <c r="BF59" i="75" s="1"/>
  <c r="BE43" i="75"/>
  <c r="BF43" i="75" s="1"/>
  <c r="BE35" i="75"/>
  <c r="BF35" i="75" s="1"/>
  <c r="BE19" i="75"/>
  <c r="BE11" i="75"/>
  <c r="BI3" i="75"/>
  <c r="BI186" i="75"/>
  <c r="BI178" i="75"/>
  <c r="BJ178" i="75" s="1"/>
  <c r="BI162" i="75"/>
  <c r="BJ162" i="75" s="1"/>
  <c r="BI154" i="75"/>
  <c r="BJ154" i="75" s="1"/>
  <c r="BI146" i="75"/>
  <c r="BI138" i="75"/>
  <c r="BI130" i="75"/>
  <c r="BI122" i="75"/>
  <c r="BI114" i="75"/>
  <c r="BI90" i="75"/>
  <c r="BI82" i="75"/>
  <c r="BI74" i="75"/>
  <c r="BI66" i="75"/>
  <c r="BI58" i="75"/>
  <c r="BJ58" i="75" s="1"/>
  <c r="BI42" i="75"/>
  <c r="BI34" i="75"/>
  <c r="BJ34" i="75" s="1"/>
  <c r="BI18" i="75"/>
  <c r="BI10" i="75"/>
  <c r="AW33" i="75"/>
  <c r="AW22" i="75"/>
  <c r="AW9" i="75"/>
  <c r="AX9" i="75" s="1"/>
  <c r="BA156" i="75"/>
  <c r="BA132" i="75"/>
  <c r="BA102" i="75"/>
  <c r="BA71" i="75"/>
  <c r="BB71" i="75" s="1"/>
  <c r="BA4" i="75"/>
  <c r="BE173" i="75"/>
  <c r="BE91" i="75"/>
  <c r="BI98" i="75"/>
  <c r="BJ98" i="75" s="1"/>
  <c r="BI9" i="75"/>
  <c r="BI6" i="75"/>
  <c r="BJ6" i="75" s="1"/>
  <c r="F4" i="75" l="1"/>
  <c r="P4" i="75" s="1"/>
  <c r="Y4" i="75" s="1"/>
  <c r="F5" i="75"/>
  <c r="P5" i="75" s="1"/>
  <c r="Y5" i="75" s="1"/>
  <c r="F6" i="75"/>
  <c r="P6" i="75" s="1"/>
  <c r="Y6" i="75" s="1"/>
  <c r="F7" i="75"/>
  <c r="P7" i="75" s="1"/>
  <c r="Y7" i="75" s="1"/>
  <c r="F8" i="75"/>
  <c r="P8" i="75" s="1"/>
  <c r="Y8" i="75" s="1"/>
  <c r="F9" i="75"/>
  <c r="P9" i="75" s="1"/>
  <c r="Y9" i="75" s="1"/>
  <c r="F10" i="75"/>
  <c r="P10" i="75" s="1"/>
  <c r="Y10" i="75" s="1"/>
  <c r="F11" i="75"/>
  <c r="P11" i="75" s="1"/>
  <c r="Y11" i="75" s="1"/>
  <c r="F12" i="75"/>
  <c r="P12" i="75" s="1"/>
  <c r="Y12" i="75" s="1"/>
  <c r="F13" i="75"/>
  <c r="P13" i="75" s="1"/>
  <c r="Y13" i="75" s="1"/>
  <c r="F14" i="75"/>
  <c r="P14" i="75" s="1"/>
  <c r="Y14" i="75" s="1"/>
  <c r="F15" i="75"/>
  <c r="P15" i="75" s="1"/>
  <c r="Y15" i="75" s="1"/>
  <c r="F16" i="75"/>
  <c r="P16" i="75" s="1"/>
  <c r="Y16" i="75" s="1"/>
  <c r="F17" i="75"/>
  <c r="P17" i="75" s="1"/>
  <c r="Y17" i="75" s="1"/>
  <c r="F18" i="75"/>
  <c r="P18" i="75" s="1"/>
  <c r="Y18" i="75" s="1"/>
  <c r="F19" i="75"/>
  <c r="P19" i="75" s="1"/>
  <c r="Y19" i="75" s="1"/>
  <c r="F20" i="75"/>
  <c r="P20" i="75" s="1"/>
  <c r="Y20" i="75" s="1"/>
  <c r="F21" i="75"/>
  <c r="P21" i="75" s="1"/>
  <c r="Y21" i="75" s="1"/>
  <c r="F22" i="75"/>
  <c r="P22" i="75" s="1"/>
  <c r="Y22" i="75" s="1"/>
  <c r="F23" i="75"/>
  <c r="P23" i="75" s="1"/>
  <c r="Y23" i="75" s="1"/>
  <c r="F24" i="75"/>
  <c r="P24" i="75" s="1"/>
  <c r="Y24" i="75" s="1"/>
  <c r="F25" i="75"/>
  <c r="P25" i="75" s="1"/>
  <c r="Y25" i="75" s="1"/>
  <c r="F26" i="75"/>
  <c r="P26" i="75" s="1"/>
  <c r="Y26" i="75" s="1"/>
  <c r="F27" i="75"/>
  <c r="P27" i="75" s="1"/>
  <c r="Y27" i="75" s="1"/>
  <c r="F28" i="75"/>
  <c r="P28" i="75" s="1"/>
  <c r="Y28" i="75" s="1"/>
  <c r="F29" i="75"/>
  <c r="P29" i="75" s="1"/>
  <c r="Y29" i="75" s="1"/>
  <c r="F30" i="75"/>
  <c r="P30" i="75" s="1"/>
  <c r="Y30" i="75" s="1"/>
  <c r="F31" i="75"/>
  <c r="P31" i="75" s="1"/>
  <c r="Y31" i="75" s="1"/>
  <c r="F32" i="75"/>
  <c r="P32" i="75" s="1"/>
  <c r="Y32" i="75" s="1"/>
  <c r="F33" i="75"/>
  <c r="P33" i="75" s="1"/>
  <c r="Y33" i="75" s="1"/>
  <c r="F34" i="75"/>
  <c r="P34" i="75" s="1"/>
  <c r="Y34" i="75" s="1"/>
  <c r="F35" i="75"/>
  <c r="P35" i="75" s="1"/>
  <c r="Y35" i="75" s="1"/>
  <c r="F36" i="75"/>
  <c r="P36" i="75" s="1"/>
  <c r="Y36" i="75" s="1"/>
  <c r="F37" i="75"/>
  <c r="P37" i="75" s="1"/>
  <c r="Y37" i="75" s="1"/>
  <c r="F38" i="75"/>
  <c r="P38" i="75" s="1"/>
  <c r="Y38" i="75" s="1"/>
  <c r="F39" i="75"/>
  <c r="P39" i="75" s="1"/>
  <c r="Y39" i="75" s="1"/>
  <c r="F40" i="75"/>
  <c r="P40" i="75" s="1"/>
  <c r="Y40" i="75" s="1"/>
  <c r="F41" i="75"/>
  <c r="P41" i="75" s="1"/>
  <c r="Y41" i="75" s="1"/>
  <c r="F42" i="75"/>
  <c r="P42" i="75" s="1"/>
  <c r="Y42" i="75" s="1"/>
  <c r="F43" i="75"/>
  <c r="P43" i="75" s="1"/>
  <c r="Y43" i="75" s="1"/>
  <c r="F44" i="75"/>
  <c r="P44" i="75" s="1"/>
  <c r="Y44" i="75" s="1"/>
  <c r="F45" i="75"/>
  <c r="P45" i="75" s="1"/>
  <c r="Y45" i="75" s="1"/>
  <c r="F46" i="75"/>
  <c r="P46" i="75" s="1"/>
  <c r="Y46" i="75" s="1"/>
  <c r="F47" i="75"/>
  <c r="P47" i="75" s="1"/>
  <c r="Y47" i="75" s="1"/>
  <c r="F48" i="75"/>
  <c r="P48" i="75" s="1"/>
  <c r="Y48" i="75" s="1"/>
  <c r="F49" i="75"/>
  <c r="P49" i="75" s="1"/>
  <c r="Y49" i="75" s="1"/>
  <c r="F50" i="75"/>
  <c r="P50" i="75" s="1"/>
  <c r="Y50" i="75" s="1"/>
  <c r="F51" i="75"/>
  <c r="P51" i="75" s="1"/>
  <c r="Y51" i="75" s="1"/>
  <c r="F52" i="75"/>
  <c r="P52" i="75" s="1"/>
  <c r="Y52" i="75" s="1"/>
  <c r="F53" i="75"/>
  <c r="P53" i="75" s="1"/>
  <c r="Y53" i="75" s="1"/>
  <c r="F54" i="75"/>
  <c r="P54" i="75" s="1"/>
  <c r="Y54" i="75" s="1"/>
  <c r="F55" i="75"/>
  <c r="P55" i="75" s="1"/>
  <c r="Y55" i="75" s="1"/>
  <c r="F56" i="75"/>
  <c r="P56" i="75" s="1"/>
  <c r="Y56" i="75" s="1"/>
  <c r="F57" i="75"/>
  <c r="P57" i="75" s="1"/>
  <c r="Y57" i="75" s="1"/>
  <c r="F58" i="75"/>
  <c r="P58" i="75" s="1"/>
  <c r="Y58" i="75" s="1"/>
  <c r="F59" i="75"/>
  <c r="P59" i="75" s="1"/>
  <c r="Y59" i="75" s="1"/>
  <c r="F60" i="75"/>
  <c r="P60" i="75" s="1"/>
  <c r="Y60" i="75" s="1"/>
  <c r="F61" i="75"/>
  <c r="P61" i="75" s="1"/>
  <c r="Y61" i="75" s="1"/>
  <c r="F62" i="75"/>
  <c r="P62" i="75" s="1"/>
  <c r="Y62" i="75" s="1"/>
  <c r="F63" i="75"/>
  <c r="P63" i="75" s="1"/>
  <c r="Y63" i="75" s="1"/>
  <c r="F64" i="75"/>
  <c r="P64" i="75" s="1"/>
  <c r="Y64" i="75" s="1"/>
  <c r="F65" i="75"/>
  <c r="P65" i="75" s="1"/>
  <c r="Y65" i="75" s="1"/>
  <c r="F66" i="75"/>
  <c r="P66" i="75" s="1"/>
  <c r="Y66" i="75" s="1"/>
  <c r="F67" i="75"/>
  <c r="P67" i="75" s="1"/>
  <c r="Y67" i="75" s="1"/>
  <c r="F68" i="75"/>
  <c r="P68" i="75" s="1"/>
  <c r="Y68" i="75" s="1"/>
  <c r="F69" i="75"/>
  <c r="P69" i="75" s="1"/>
  <c r="Y69" i="75" s="1"/>
  <c r="F70" i="75"/>
  <c r="P70" i="75" s="1"/>
  <c r="Y70" i="75" s="1"/>
  <c r="F71" i="75"/>
  <c r="P71" i="75" s="1"/>
  <c r="Y71" i="75" s="1"/>
  <c r="F72" i="75"/>
  <c r="P72" i="75" s="1"/>
  <c r="Y72" i="75" s="1"/>
  <c r="F73" i="75"/>
  <c r="P73" i="75" s="1"/>
  <c r="Y73" i="75" s="1"/>
  <c r="F74" i="75"/>
  <c r="P74" i="75" s="1"/>
  <c r="Y74" i="75" s="1"/>
  <c r="F75" i="75"/>
  <c r="P75" i="75" s="1"/>
  <c r="Y75" i="75" s="1"/>
  <c r="F76" i="75"/>
  <c r="P76" i="75" s="1"/>
  <c r="Y76" i="75" s="1"/>
  <c r="F77" i="75"/>
  <c r="P77" i="75" s="1"/>
  <c r="Y77" i="75" s="1"/>
  <c r="F78" i="75"/>
  <c r="P78" i="75" s="1"/>
  <c r="Y78" i="75" s="1"/>
  <c r="F79" i="75"/>
  <c r="P79" i="75" s="1"/>
  <c r="Y79" i="75" s="1"/>
  <c r="F80" i="75"/>
  <c r="P80" i="75" s="1"/>
  <c r="Y80" i="75" s="1"/>
  <c r="F81" i="75"/>
  <c r="P81" i="75" s="1"/>
  <c r="Y81" i="75" s="1"/>
  <c r="F82" i="75"/>
  <c r="P82" i="75" s="1"/>
  <c r="Y82" i="75" s="1"/>
  <c r="F83" i="75"/>
  <c r="P83" i="75" s="1"/>
  <c r="Y83" i="75" s="1"/>
  <c r="F84" i="75"/>
  <c r="P84" i="75" s="1"/>
  <c r="Y84" i="75" s="1"/>
  <c r="F85" i="75"/>
  <c r="P85" i="75" s="1"/>
  <c r="Y85" i="75" s="1"/>
  <c r="F86" i="75"/>
  <c r="P86" i="75" s="1"/>
  <c r="Y86" i="75" s="1"/>
  <c r="F87" i="75"/>
  <c r="P87" i="75" s="1"/>
  <c r="Y87" i="75" s="1"/>
  <c r="F88" i="75"/>
  <c r="P88" i="75" s="1"/>
  <c r="Y88" i="75" s="1"/>
  <c r="F89" i="75"/>
  <c r="P89" i="75" s="1"/>
  <c r="Y89" i="75" s="1"/>
  <c r="F90" i="75"/>
  <c r="P90" i="75" s="1"/>
  <c r="Y90" i="75" s="1"/>
  <c r="F91" i="75"/>
  <c r="P91" i="75" s="1"/>
  <c r="Y91" i="75" s="1"/>
  <c r="F92" i="75"/>
  <c r="P92" i="75" s="1"/>
  <c r="Y92" i="75" s="1"/>
  <c r="F93" i="75"/>
  <c r="P93" i="75" s="1"/>
  <c r="Y93" i="75" s="1"/>
  <c r="F94" i="75"/>
  <c r="P94" i="75" s="1"/>
  <c r="Y94" i="75" s="1"/>
  <c r="F95" i="75"/>
  <c r="P95" i="75" s="1"/>
  <c r="Y95" i="75" s="1"/>
  <c r="F96" i="75"/>
  <c r="P96" i="75" s="1"/>
  <c r="Y96" i="75" s="1"/>
  <c r="F97" i="75"/>
  <c r="P97" i="75" s="1"/>
  <c r="Y97" i="75" s="1"/>
  <c r="F98" i="75"/>
  <c r="P98" i="75" s="1"/>
  <c r="Y98" i="75" s="1"/>
  <c r="F99" i="75"/>
  <c r="P99" i="75" s="1"/>
  <c r="Y99" i="75" s="1"/>
  <c r="F100" i="75"/>
  <c r="P100" i="75" s="1"/>
  <c r="Y100" i="75" s="1"/>
  <c r="F101" i="75"/>
  <c r="P101" i="75" s="1"/>
  <c r="Y101" i="75" s="1"/>
  <c r="F102" i="75"/>
  <c r="P102" i="75" s="1"/>
  <c r="Y102" i="75" s="1"/>
  <c r="F103" i="75"/>
  <c r="P103" i="75" s="1"/>
  <c r="Y103" i="75" s="1"/>
  <c r="F104" i="75"/>
  <c r="P104" i="75" s="1"/>
  <c r="Y104" i="75" s="1"/>
  <c r="F105" i="75"/>
  <c r="P105" i="75" s="1"/>
  <c r="Y105" i="75" s="1"/>
  <c r="F106" i="75"/>
  <c r="P106" i="75" s="1"/>
  <c r="Y106" i="75" s="1"/>
  <c r="F107" i="75"/>
  <c r="P107" i="75" s="1"/>
  <c r="Y107" i="75" s="1"/>
  <c r="F108" i="75"/>
  <c r="P108" i="75" s="1"/>
  <c r="Y108" i="75" s="1"/>
  <c r="F109" i="75"/>
  <c r="P109" i="75" s="1"/>
  <c r="Y109" i="75" s="1"/>
  <c r="F110" i="75"/>
  <c r="P110" i="75" s="1"/>
  <c r="Y110" i="75" s="1"/>
  <c r="F111" i="75"/>
  <c r="P111" i="75" s="1"/>
  <c r="Y111" i="75" s="1"/>
  <c r="F112" i="75"/>
  <c r="P112" i="75" s="1"/>
  <c r="Y112" i="75" s="1"/>
  <c r="F113" i="75"/>
  <c r="P113" i="75" s="1"/>
  <c r="Y113" i="75" s="1"/>
  <c r="F114" i="75"/>
  <c r="P114" i="75" s="1"/>
  <c r="Y114" i="75" s="1"/>
  <c r="F115" i="75"/>
  <c r="P115" i="75" s="1"/>
  <c r="Y115" i="75" s="1"/>
  <c r="F116" i="75"/>
  <c r="P116" i="75" s="1"/>
  <c r="Y116" i="75" s="1"/>
  <c r="F117" i="75"/>
  <c r="P117" i="75" s="1"/>
  <c r="Y117" i="75" s="1"/>
  <c r="F118" i="75"/>
  <c r="P118" i="75" s="1"/>
  <c r="Y118" i="75" s="1"/>
  <c r="F119" i="75"/>
  <c r="P119" i="75" s="1"/>
  <c r="Y119" i="75" s="1"/>
  <c r="F120" i="75"/>
  <c r="P120" i="75" s="1"/>
  <c r="Y120" i="75" s="1"/>
  <c r="F121" i="75"/>
  <c r="P121" i="75" s="1"/>
  <c r="Y121" i="75" s="1"/>
  <c r="F122" i="75"/>
  <c r="P122" i="75" s="1"/>
  <c r="Y122" i="75" s="1"/>
  <c r="F123" i="75"/>
  <c r="P123" i="75" s="1"/>
  <c r="Y123" i="75" s="1"/>
  <c r="F124" i="75"/>
  <c r="P124" i="75" s="1"/>
  <c r="Y124" i="75" s="1"/>
  <c r="F125" i="75"/>
  <c r="P125" i="75" s="1"/>
  <c r="Y125" i="75" s="1"/>
  <c r="F126" i="75"/>
  <c r="P126" i="75" s="1"/>
  <c r="Y126" i="75" s="1"/>
  <c r="F127" i="75"/>
  <c r="P127" i="75" s="1"/>
  <c r="Y127" i="75" s="1"/>
  <c r="F128" i="75"/>
  <c r="P128" i="75" s="1"/>
  <c r="Y128" i="75" s="1"/>
  <c r="F129" i="75"/>
  <c r="P129" i="75" s="1"/>
  <c r="Y129" i="75" s="1"/>
  <c r="F130" i="75"/>
  <c r="P130" i="75" s="1"/>
  <c r="Y130" i="75" s="1"/>
  <c r="F131" i="75"/>
  <c r="P131" i="75" s="1"/>
  <c r="Y131" i="75" s="1"/>
  <c r="F132" i="75"/>
  <c r="P132" i="75" s="1"/>
  <c r="Y132" i="75" s="1"/>
  <c r="F133" i="75"/>
  <c r="P133" i="75" s="1"/>
  <c r="Y133" i="75" s="1"/>
  <c r="F134" i="75"/>
  <c r="P134" i="75" s="1"/>
  <c r="Y134" i="75" s="1"/>
  <c r="F135" i="75"/>
  <c r="P135" i="75" s="1"/>
  <c r="Y135" i="75" s="1"/>
  <c r="F136" i="75"/>
  <c r="P136" i="75" s="1"/>
  <c r="Y136" i="75" s="1"/>
  <c r="F137" i="75"/>
  <c r="P137" i="75" s="1"/>
  <c r="Y137" i="75" s="1"/>
  <c r="F138" i="75"/>
  <c r="P138" i="75" s="1"/>
  <c r="Y138" i="75" s="1"/>
  <c r="F139" i="75"/>
  <c r="P139" i="75" s="1"/>
  <c r="Y139" i="75" s="1"/>
  <c r="F140" i="75"/>
  <c r="P140" i="75" s="1"/>
  <c r="Y140" i="75" s="1"/>
  <c r="F141" i="75"/>
  <c r="P141" i="75" s="1"/>
  <c r="Y141" i="75" s="1"/>
  <c r="F142" i="75"/>
  <c r="P142" i="75" s="1"/>
  <c r="Y142" i="75" s="1"/>
  <c r="F143" i="75"/>
  <c r="P143" i="75" s="1"/>
  <c r="Y143" i="75" s="1"/>
  <c r="F144" i="75"/>
  <c r="P144" i="75" s="1"/>
  <c r="Y144" i="75" s="1"/>
  <c r="F145" i="75"/>
  <c r="P145" i="75" s="1"/>
  <c r="Y145" i="75" s="1"/>
  <c r="F146" i="75"/>
  <c r="P146" i="75" s="1"/>
  <c r="Y146" i="75" s="1"/>
  <c r="F147" i="75"/>
  <c r="P147" i="75" s="1"/>
  <c r="Y147" i="75" s="1"/>
  <c r="F148" i="75"/>
  <c r="P148" i="75" s="1"/>
  <c r="Y148" i="75" s="1"/>
  <c r="F149" i="75"/>
  <c r="P149" i="75" s="1"/>
  <c r="Y149" i="75" s="1"/>
  <c r="F150" i="75"/>
  <c r="P150" i="75" s="1"/>
  <c r="Y150" i="75" s="1"/>
  <c r="F151" i="75"/>
  <c r="P151" i="75" s="1"/>
  <c r="Y151" i="75" s="1"/>
  <c r="F152" i="75"/>
  <c r="P152" i="75" s="1"/>
  <c r="Y152" i="75" s="1"/>
  <c r="F153" i="75"/>
  <c r="P153" i="75" s="1"/>
  <c r="Y153" i="75" s="1"/>
  <c r="F154" i="75"/>
  <c r="P154" i="75" s="1"/>
  <c r="Y154" i="75" s="1"/>
  <c r="F155" i="75"/>
  <c r="P155" i="75" s="1"/>
  <c r="Y155" i="75" s="1"/>
  <c r="F156" i="75"/>
  <c r="P156" i="75" s="1"/>
  <c r="Y156" i="75" s="1"/>
  <c r="F157" i="75"/>
  <c r="P157" i="75" s="1"/>
  <c r="Y157" i="75" s="1"/>
  <c r="F158" i="75"/>
  <c r="P158" i="75" s="1"/>
  <c r="Y158" i="75" s="1"/>
  <c r="F159" i="75"/>
  <c r="P159" i="75" s="1"/>
  <c r="Y159" i="75" s="1"/>
  <c r="F160" i="75"/>
  <c r="P160" i="75" s="1"/>
  <c r="Y160" i="75" s="1"/>
  <c r="F161" i="75"/>
  <c r="P161" i="75" s="1"/>
  <c r="Y161" i="75" s="1"/>
  <c r="F162" i="75"/>
  <c r="P162" i="75" s="1"/>
  <c r="Y162" i="75" s="1"/>
  <c r="F163" i="75"/>
  <c r="P163" i="75" s="1"/>
  <c r="Y163" i="75" s="1"/>
  <c r="F164" i="75"/>
  <c r="P164" i="75" s="1"/>
  <c r="Y164" i="75" s="1"/>
  <c r="F165" i="75"/>
  <c r="P165" i="75" s="1"/>
  <c r="Y165" i="75" s="1"/>
  <c r="F166" i="75"/>
  <c r="P166" i="75" s="1"/>
  <c r="Y166" i="75" s="1"/>
  <c r="F167" i="75"/>
  <c r="P167" i="75" s="1"/>
  <c r="Y167" i="75" s="1"/>
  <c r="F168" i="75"/>
  <c r="P168" i="75" s="1"/>
  <c r="Y168" i="75" s="1"/>
  <c r="F169" i="75"/>
  <c r="P169" i="75" s="1"/>
  <c r="Y169" i="75" s="1"/>
  <c r="F170" i="75"/>
  <c r="P170" i="75" s="1"/>
  <c r="Y170" i="75" s="1"/>
  <c r="F171" i="75"/>
  <c r="P171" i="75" s="1"/>
  <c r="Y171" i="75" s="1"/>
  <c r="F172" i="75"/>
  <c r="P172" i="75" s="1"/>
  <c r="Y172" i="75" s="1"/>
  <c r="F173" i="75"/>
  <c r="P173" i="75" s="1"/>
  <c r="Y173" i="75" s="1"/>
  <c r="F174" i="75"/>
  <c r="P174" i="75" s="1"/>
  <c r="Y174" i="75" s="1"/>
  <c r="F175" i="75"/>
  <c r="P175" i="75" s="1"/>
  <c r="Y175" i="75" s="1"/>
  <c r="F176" i="75"/>
  <c r="P176" i="75" s="1"/>
  <c r="Y176" i="75" s="1"/>
  <c r="F177" i="75"/>
  <c r="P177" i="75" s="1"/>
  <c r="Y177" i="75" s="1"/>
  <c r="F178" i="75"/>
  <c r="P178" i="75" s="1"/>
  <c r="Y178" i="75" s="1"/>
  <c r="F179" i="75"/>
  <c r="P179" i="75" s="1"/>
  <c r="Y179" i="75" s="1"/>
  <c r="F180" i="75"/>
  <c r="P180" i="75" s="1"/>
  <c r="Y180" i="75" s="1"/>
  <c r="F181" i="75"/>
  <c r="P181" i="75" s="1"/>
  <c r="Y181" i="75" s="1"/>
  <c r="F182" i="75"/>
  <c r="P182" i="75" s="1"/>
  <c r="Y182" i="75" s="1"/>
  <c r="F183" i="75"/>
  <c r="P183" i="75" s="1"/>
  <c r="Y183" i="75" s="1"/>
  <c r="F184" i="75"/>
  <c r="P184" i="75" s="1"/>
  <c r="Y184" i="75" s="1"/>
  <c r="F185" i="75"/>
  <c r="P185" i="75" s="1"/>
  <c r="Y185" i="75" s="1"/>
  <c r="F186" i="75"/>
  <c r="P186" i="75" s="1"/>
  <c r="Y186" i="75" s="1"/>
  <c r="F187" i="75"/>
  <c r="P187" i="75" s="1"/>
  <c r="Y187" i="75" s="1"/>
  <c r="F188" i="75"/>
  <c r="P188" i="75" s="1"/>
  <c r="Y188" i="75" s="1"/>
  <c r="F189" i="75"/>
  <c r="P189" i="75" s="1"/>
  <c r="Y189" i="75" s="1"/>
  <c r="F190" i="75"/>
  <c r="P190" i="75" s="1"/>
  <c r="Y190" i="75" s="1"/>
  <c r="F191" i="75"/>
  <c r="P191" i="75" s="1"/>
  <c r="Y191" i="75" s="1"/>
  <c r="F192" i="75"/>
  <c r="P192" i="75" s="1"/>
  <c r="Y192" i="75" s="1"/>
  <c r="F193" i="75"/>
  <c r="P193" i="75" s="1"/>
  <c r="Y193" i="75" s="1"/>
  <c r="F3" i="75" l="1"/>
  <c r="P3" i="75" s="1"/>
  <c r="Y3" i="75" s="1"/>
  <c r="AP4" i="75" l="1"/>
  <c r="AP5" i="75"/>
  <c r="AP6" i="75"/>
  <c r="AP7" i="75"/>
  <c r="AP8" i="75"/>
  <c r="AP9"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AP49" i="75"/>
  <c r="AP50" i="75"/>
  <c r="AP51" i="75"/>
  <c r="AP52" i="75"/>
  <c r="AP53" i="75"/>
  <c r="AP54" i="75"/>
  <c r="AP55" i="75"/>
  <c r="AP56" i="75"/>
  <c r="AP57" i="75"/>
  <c r="AP58" i="75"/>
  <c r="AP59" i="75"/>
  <c r="AP60" i="75"/>
  <c r="AP61" i="75"/>
  <c r="AP62" i="75"/>
  <c r="AP63" i="75"/>
  <c r="AP64" i="75"/>
  <c r="AP65" i="75"/>
  <c r="AP66" i="75"/>
  <c r="AP67" i="75"/>
  <c r="AP68" i="75"/>
  <c r="AP69" i="75"/>
  <c r="AP70" i="75"/>
  <c r="AP71" i="75"/>
  <c r="AP72" i="75"/>
  <c r="AP73" i="75"/>
  <c r="AP74" i="75"/>
  <c r="AP75" i="75"/>
  <c r="AP76" i="75"/>
  <c r="AP77" i="75"/>
  <c r="AP78" i="75"/>
  <c r="AP79" i="75"/>
  <c r="AP80" i="75"/>
  <c r="AP81" i="75"/>
  <c r="AP82" i="75"/>
  <c r="AP83" i="75"/>
  <c r="AP84" i="75"/>
  <c r="AP85" i="75"/>
  <c r="AP86" i="75"/>
  <c r="AP87" i="75"/>
  <c r="AP88" i="75"/>
  <c r="AP89" i="75"/>
  <c r="AP90" i="75"/>
  <c r="AP91" i="75"/>
  <c r="AP92" i="75"/>
  <c r="AP93" i="75"/>
  <c r="AP94" i="75"/>
  <c r="AP95" i="75"/>
  <c r="AP96" i="75"/>
  <c r="AP97" i="75"/>
  <c r="AP98" i="75"/>
  <c r="AP99" i="75"/>
  <c r="AP100" i="75"/>
  <c r="AP101" i="75"/>
  <c r="AP102" i="75"/>
  <c r="AP103" i="75"/>
  <c r="AP104" i="75"/>
  <c r="AP105" i="75"/>
  <c r="AP106" i="75"/>
  <c r="AP107" i="75"/>
  <c r="AP108" i="75"/>
  <c r="AP109" i="75"/>
  <c r="AP110" i="75"/>
  <c r="AP111" i="75"/>
  <c r="AP112" i="75"/>
  <c r="AP113" i="75"/>
  <c r="AP114" i="75"/>
  <c r="AP115" i="75"/>
  <c r="AP116" i="75"/>
  <c r="AP117" i="75"/>
  <c r="AP118" i="75"/>
  <c r="AP119" i="75"/>
  <c r="AP120" i="75"/>
  <c r="AP121" i="75"/>
  <c r="AP122" i="75"/>
  <c r="AP123" i="75"/>
  <c r="AP124" i="75"/>
  <c r="AP125" i="75"/>
  <c r="AP126" i="75"/>
  <c r="AP127" i="75"/>
  <c r="AP128" i="75"/>
  <c r="AP129" i="75"/>
  <c r="AP130" i="75"/>
  <c r="AP131" i="75"/>
  <c r="AP132" i="75"/>
  <c r="AP133" i="75"/>
  <c r="AP134" i="75"/>
  <c r="AP135" i="75"/>
  <c r="AP136" i="75"/>
  <c r="AP137" i="75"/>
  <c r="AP138" i="75"/>
  <c r="AP139" i="75"/>
  <c r="AP140" i="75"/>
  <c r="AP141" i="75"/>
  <c r="AP142" i="75"/>
  <c r="AP143" i="75"/>
  <c r="AP144" i="75"/>
  <c r="AP145" i="75"/>
  <c r="AP146" i="75"/>
  <c r="AP147" i="75"/>
  <c r="AP148" i="75"/>
  <c r="AP149" i="75"/>
  <c r="AP150" i="75"/>
  <c r="AP151" i="75"/>
  <c r="AP152" i="75"/>
  <c r="AP153" i="75"/>
  <c r="AP154" i="75"/>
  <c r="AP155" i="75"/>
  <c r="AP156" i="75"/>
  <c r="AP157" i="75"/>
  <c r="AP158" i="75"/>
  <c r="AP159" i="75"/>
  <c r="AP160" i="75"/>
  <c r="AP161" i="75"/>
  <c r="AP162" i="75"/>
  <c r="AP163" i="75"/>
  <c r="AP164" i="75"/>
  <c r="AP165" i="75"/>
  <c r="AP166" i="75"/>
  <c r="AP167" i="75"/>
  <c r="AP168" i="75"/>
  <c r="AP169" i="75"/>
  <c r="AP170" i="75"/>
  <c r="AP171" i="75"/>
  <c r="AP172" i="75"/>
  <c r="AP173" i="75"/>
  <c r="AP174" i="75"/>
  <c r="AP175" i="75"/>
  <c r="AP176" i="75"/>
  <c r="AP177" i="75"/>
  <c r="AP178" i="75"/>
  <c r="AP179" i="75"/>
  <c r="AP180" i="75"/>
  <c r="AP181" i="75"/>
  <c r="AP182" i="75"/>
  <c r="AP183" i="75"/>
  <c r="AP184" i="75"/>
  <c r="AP185" i="75"/>
  <c r="AP186" i="75"/>
  <c r="AP187" i="75"/>
  <c r="AP188" i="75"/>
  <c r="AP189" i="75"/>
  <c r="AP190" i="75"/>
  <c r="AP191" i="75"/>
  <c r="AP192" i="75"/>
  <c r="AP193" i="75"/>
  <c r="AP3" i="75"/>
  <c r="AY11" i="75" l="1"/>
  <c r="AY18" i="75"/>
  <c r="AY27" i="75"/>
  <c r="AY34" i="75"/>
  <c r="AY35" i="75"/>
  <c r="AY43" i="75"/>
  <c r="AY50" i="75"/>
  <c r="AY51" i="75"/>
  <c r="AY58" i="75"/>
  <c r="AY59" i="75"/>
  <c r="AY66" i="75"/>
  <c r="AY67" i="75"/>
  <c r="AY74" i="75"/>
  <c r="AY75" i="75"/>
  <c r="AY83" i="75"/>
  <c r="AY90" i="75"/>
  <c r="AY91" i="75"/>
  <c r="AY98" i="75"/>
  <c r="AY99" i="75"/>
  <c r="AY106" i="75"/>
  <c r="AY107" i="75"/>
  <c r="AY114" i="75"/>
  <c r="AY115" i="75"/>
  <c r="AY122" i="75"/>
  <c r="AY123" i="75"/>
  <c r="AY130" i="75"/>
  <c r="AY131" i="75"/>
  <c r="AY138" i="75"/>
  <c r="AY139" i="75"/>
  <c r="AY146" i="75"/>
  <c r="AY147" i="75"/>
  <c r="AY154" i="75"/>
  <c r="AY155" i="75"/>
  <c r="AY162" i="75"/>
  <c r="AY163" i="75"/>
  <c r="AY170" i="75"/>
  <c r="AY171" i="75"/>
  <c r="AY178" i="75"/>
  <c r="AY179" i="75"/>
  <c r="AY186" i="75"/>
  <c r="AY187" i="75"/>
  <c r="AY3" i="75"/>
  <c r="AY19" i="75"/>
  <c r="CV176" i="75"/>
  <c r="DE166" i="75"/>
  <c r="CV165" i="75"/>
  <c r="DA158" i="75"/>
  <c r="CV152" i="75"/>
  <c r="DE142" i="75"/>
  <c r="CV136" i="75"/>
  <c r="DA134" i="75"/>
  <c r="DA117" i="75"/>
  <c r="CV115" i="75"/>
  <c r="DA110" i="75"/>
  <c r="CV107" i="75"/>
  <c r="CV104" i="75"/>
  <c r="CV99" i="75"/>
  <c r="DA93" i="75"/>
  <c r="CV91" i="75"/>
  <c r="CV80" i="75"/>
  <c r="CV75" i="75"/>
  <c r="CV72" i="75"/>
  <c r="CV69" i="75"/>
  <c r="CV67" i="75"/>
  <c r="DE61" i="75"/>
  <c r="CV61" i="75"/>
  <c r="DA53" i="75"/>
  <c r="CV48" i="75"/>
  <c r="DE46" i="75"/>
  <c r="CV35" i="75"/>
  <c r="CV27" i="75"/>
  <c r="DE21" i="75"/>
  <c r="CV21" i="75"/>
  <c r="CV19" i="75"/>
  <c r="DA14" i="75"/>
  <c r="CV13" i="75"/>
  <c r="DE6" i="75"/>
  <c r="CV5" i="75"/>
  <c r="CH192" i="75"/>
  <c r="CL191" i="75"/>
  <c r="CL190" i="75"/>
  <c r="CP189" i="75"/>
  <c r="CP188" i="75"/>
  <c r="CH188" i="75"/>
  <c r="CL187" i="75"/>
  <c r="CP185" i="75"/>
  <c r="CH184" i="75"/>
  <c r="CL183" i="75"/>
  <c r="CP181" i="75"/>
  <c r="CP180" i="75"/>
  <c r="CQ180" i="75" s="1"/>
  <c r="CH180" i="75"/>
  <c r="CL179" i="75"/>
  <c r="CH179" i="75"/>
  <c r="CP177" i="75"/>
  <c r="CH176" i="75"/>
  <c r="CL175" i="75"/>
  <c r="CH172" i="75"/>
  <c r="CL171" i="75"/>
  <c r="CP169" i="75"/>
  <c r="CH168" i="75"/>
  <c r="CL167" i="75"/>
  <c r="CP165" i="75"/>
  <c r="CH164" i="75"/>
  <c r="CL163" i="75"/>
  <c r="CL162" i="75"/>
  <c r="CP161" i="75"/>
  <c r="CH160" i="75"/>
  <c r="CL159" i="75"/>
  <c r="CP157" i="75"/>
  <c r="CP156" i="75"/>
  <c r="CH156" i="75"/>
  <c r="CL155" i="75"/>
  <c r="CP153" i="75"/>
  <c r="CH152" i="75"/>
  <c r="CL151" i="75"/>
  <c r="CL150" i="75"/>
  <c r="CP149" i="75"/>
  <c r="CP148" i="75"/>
  <c r="CH148" i="75"/>
  <c r="CL147" i="75"/>
  <c r="CH147" i="75"/>
  <c r="CP145" i="75"/>
  <c r="CH144" i="75"/>
  <c r="CL143" i="75"/>
  <c r="CL142" i="75"/>
  <c r="CP141" i="75"/>
  <c r="CH140" i="75"/>
  <c r="CL139" i="75"/>
  <c r="CP137" i="75"/>
  <c r="CP136" i="75"/>
  <c r="CH136" i="75"/>
  <c r="CL135" i="75"/>
  <c r="CP133" i="75"/>
  <c r="CH132" i="75"/>
  <c r="CL131" i="75"/>
  <c r="CL130" i="75"/>
  <c r="CP129" i="75"/>
  <c r="CP128" i="75"/>
  <c r="CH128" i="75"/>
  <c r="CL127" i="75"/>
  <c r="CP125" i="75"/>
  <c r="CH124" i="75"/>
  <c r="CL123" i="75"/>
  <c r="CP121" i="75"/>
  <c r="CH120" i="75"/>
  <c r="CL119" i="75"/>
  <c r="CM119" i="75" s="1"/>
  <c r="CL118" i="75"/>
  <c r="CP117" i="75"/>
  <c r="CH116" i="75"/>
  <c r="CL115" i="75"/>
  <c r="CP113" i="75"/>
  <c r="CH112" i="75"/>
  <c r="CL111" i="75"/>
  <c r="CP109" i="75"/>
  <c r="CH108" i="75"/>
  <c r="CL107" i="75"/>
  <c r="CP105" i="75"/>
  <c r="CH104" i="75"/>
  <c r="CL103" i="75"/>
  <c r="CH102" i="75"/>
  <c r="CP101" i="75"/>
  <c r="CH100" i="75"/>
  <c r="CH98" i="75"/>
  <c r="CH96" i="75"/>
  <c r="CL95" i="75"/>
  <c r="CH94" i="75"/>
  <c r="CP93" i="75"/>
  <c r="CH92" i="75"/>
  <c r="CL91" i="75"/>
  <c r="CH90" i="75"/>
  <c r="CP89" i="75"/>
  <c r="CH88" i="75"/>
  <c r="CL87" i="75"/>
  <c r="CH86" i="75"/>
  <c r="CP85" i="75"/>
  <c r="CH84" i="75"/>
  <c r="CL83" i="75"/>
  <c r="CH82" i="75"/>
  <c r="CP81" i="75"/>
  <c r="CH80" i="75"/>
  <c r="CL79" i="75"/>
  <c r="CH78" i="75"/>
  <c r="CP77" i="75"/>
  <c r="CH76" i="75"/>
  <c r="CH74" i="75"/>
  <c r="CP73" i="75"/>
  <c r="CH72" i="75"/>
  <c r="CL71" i="75"/>
  <c r="CH68" i="75"/>
  <c r="CL67" i="75"/>
  <c r="CH66" i="75"/>
  <c r="CP65" i="75"/>
  <c r="CL63" i="75"/>
  <c r="CP61" i="75"/>
  <c r="CH60" i="75"/>
  <c r="CL59" i="75"/>
  <c r="CH58" i="75"/>
  <c r="CH56" i="75"/>
  <c r="CL55" i="75"/>
  <c r="CH54" i="75"/>
  <c r="CH52" i="75"/>
  <c r="CL51" i="75"/>
  <c r="CH48" i="75"/>
  <c r="CL47" i="75"/>
  <c r="CH46" i="75"/>
  <c r="CP45" i="75"/>
  <c r="CH44" i="75"/>
  <c r="CL43" i="75"/>
  <c r="CH42" i="75"/>
  <c r="CP41" i="75"/>
  <c r="CH38" i="75"/>
  <c r="CL35" i="75"/>
  <c r="CH32" i="75"/>
  <c r="CL31" i="75"/>
  <c r="CH30" i="75"/>
  <c r="CP29" i="75"/>
  <c r="CH28" i="75"/>
  <c r="CL27" i="75"/>
  <c r="CH24" i="75"/>
  <c r="CH22" i="75"/>
  <c r="CH20" i="75"/>
  <c r="CL19" i="75"/>
  <c r="CH18" i="75"/>
  <c r="CP17" i="75"/>
  <c r="CL15" i="75"/>
  <c r="CH14" i="75"/>
  <c r="CP13" i="75"/>
  <c r="CH12" i="75"/>
  <c r="CL11" i="75"/>
  <c r="CH10" i="75"/>
  <c r="CP9" i="75"/>
  <c r="CL7" i="75"/>
  <c r="CH6" i="75"/>
  <c r="CP5" i="75"/>
  <c r="CH4" i="75"/>
  <c r="CL3" i="75"/>
  <c r="CB192" i="75"/>
  <c r="CA192" i="75"/>
  <c r="BX192" i="75"/>
  <c r="CB190" i="75"/>
  <c r="CA190" i="75"/>
  <c r="CB188" i="75"/>
  <c r="BX188" i="75"/>
  <c r="CB186" i="75"/>
  <c r="CA186" i="75"/>
  <c r="CB184" i="75"/>
  <c r="CA184" i="75"/>
  <c r="CB182" i="75"/>
  <c r="CB180" i="75"/>
  <c r="CA180" i="75"/>
  <c r="CB178" i="75"/>
  <c r="BX178" i="75"/>
  <c r="CA176" i="75"/>
  <c r="BX176" i="75"/>
  <c r="CB174" i="75"/>
  <c r="BX174" i="75"/>
  <c r="CB172" i="75"/>
  <c r="CA172" i="75"/>
  <c r="CB170" i="75"/>
  <c r="CA170" i="75"/>
  <c r="CB168" i="75"/>
  <c r="CA168" i="75"/>
  <c r="BX168" i="75"/>
  <c r="CB166" i="75"/>
  <c r="BX166" i="75"/>
  <c r="CB164" i="75"/>
  <c r="CB162" i="75"/>
  <c r="CB160" i="75"/>
  <c r="CA160" i="75"/>
  <c r="BX160" i="75"/>
  <c r="CB158" i="75"/>
  <c r="CB156" i="75"/>
  <c r="BX156" i="75"/>
  <c r="CB154" i="75"/>
  <c r="CA154" i="75"/>
  <c r="CB152" i="75"/>
  <c r="CA152" i="75"/>
  <c r="BX152" i="75"/>
  <c r="CB150" i="75"/>
  <c r="CA150" i="75"/>
  <c r="CB148" i="75"/>
  <c r="CB146" i="75"/>
  <c r="CA146" i="75"/>
  <c r="CB144" i="75"/>
  <c r="BX144" i="75"/>
  <c r="CB142" i="75"/>
  <c r="CA142" i="75"/>
  <c r="BX142" i="75"/>
  <c r="CB140" i="75"/>
  <c r="CA140" i="75"/>
  <c r="CB138" i="75"/>
  <c r="CA138" i="75"/>
  <c r="CB136" i="75"/>
  <c r="BX136" i="75"/>
  <c r="CB134" i="75"/>
  <c r="BX134" i="75"/>
  <c r="CB132" i="75"/>
  <c r="CA132" i="75"/>
  <c r="CB130" i="75"/>
  <c r="CA130" i="75"/>
  <c r="BX130" i="75"/>
  <c r="CB128" i="75"/>
  <c r="CB126" i="75"/>
  <c r="CA126" i="75"/>
  <c r="BX126" i="75"/>
  <c r="CB124" i="75"/>
  <c r="CA124" i="75"/>
  <c r="BX124" i="75"/>
  <c r="CB122" i="75"/>
  <c r="CA122" i="75"/>
  <c r="CB120" i="75"/>
  <c r="BX120" i="75"/>
  <c r="CB118" i="75"/>
  <c r="CB116" i="75"/>
  <c r="CA116" i="75"/>
  <c r="CB114" i="75"/>
  <c r="BX114" i="75"/>
  <c r="CB112" i="75"/>
  <c r="BX112" i="75"/>
  <c r="CB110" i="75"/>
  <c r="BX110" i="75"/>
  <c r="CB108" i="75"/>
  <c r="BX108" i="75"/>
  <c r="CB106" i="75"/>
  <c r="CB104" i="75"/>
  <c r="BX104" i="75"/>
  <c r="CB102" i="75"/>
  <c r="BX102" i="75"/>
  <c r="CB100" i="75"/>
  <c r="BX100" i="75"/>
  <c r="CB98" i="75"/>
  <c r="BX98" i="75"/>
  <c r="CB96" i="75"/>
  <c r="CB94" i="75"/>
  <c r="BX94" i="75"/>
  <c r="CB92" i="75"/>
  <c r="BX92" i="75"/>
  <c r="CB90" i="75"/>
  <c r="CB88" i="75"/>
  <c r="CB86" i="75"/>
  <c r="BX86" i="75"/>
  <c r="CB84" i="75"/>
  <c r="BX84" i="75"/>
  <c r="CB82" i="75"/>
  <c r="CB80" i="75"/>
  <c r="BX80" i="75"/>
  <c r="CB78" i="75"/>
  <c r="BX78" i="75"/>
  <c r="CB76" i="75"/>
  <c r="BX76" i="75"/>
  <c r="CB74" i="75"/>
  <c r="CA74" i="75"/>
  <c r="BX74" i="75"/>
  <c r="CB72" i="75"/>
  <c r="BX72" i="75"/>
  <c r="BX70" i="75"/>
  <c r="CB68" i="75"/>
  <c r="BX68" i="75"/>
  <c r="CB66" i="75"/>
  <c r="CB62" i="75"/>
  <c r="BX62" i="75"/>
  <c r="BX54" i="75"/>
  <c r="CB52" i="75"/>
  <c r="CB50" i="75"/>
  <c r="BX50" i="75"/>
  <c r="CB48" i="75"/>
  <c r="BX48" i="75"/>
  <c r="CB46" i="75"/>
  <c r="BX46" i="75"/>
  <c r="CB44" i="75"/>
  <c r="CB42" i="75"/>
  <c r="CB40" i="75"/>
  <c r="CB38" i="75"/>
  <c r="CB36" i="75"/>
  <c r="CB34" i="75"/>
  <c r="CB30" i="75"/>
  <c r="CB28" i="75"/>
  <c r="BX28" i="75"/>
  <c r="CB26" i="75"/>
  <c r="BX26" i="75"/>
  <c r="CB24" i="75"/>
  <c r="BX24" i="75"/>
  <c r="CB22" i="75"/>
  <c r="CB20" i="75"/>
  <c r="CB18" i="75"/>
  <c r="CB16" i="75"/>
  <c r="BX16" i="75"/>
  <c r="CB14" i="75"/>
  <c r="CB12" i="75"/>
  <c r="CB10" i="75"/>
  <c r="BX10" i="75"/>
  <c r="CB8" i="75"/>
  <c r="CB6" i="75"/>
  <c r="BX6" i="75"/>
  <c r="BX4" i="75"/>
  <c r="BS193" i="75"/>
  <c r="BR193" i="75"/>
  <c r="BS191" i="75"/>
  <c r="BS189" i="75"/>
  <c r="BS187" i="75"/>
  <c r="BR187" i="75"/>
  <c r="BS185" i="75"/>
  <c r="BR185" i="75"/>
  <c r="BO185" i="75"/>
  <c r="BS183" i="75"/>
  <c r="BO183" i="75"/>
  <c r="BS181" i="75"/>
  <c r="BS179" i="75"/>
  <c r="BR179" i="75"/>
  <c r="BS177" i="75"/>
  <c r="BR177" i="75"/>
  <c r="BO177" i="75"/>
  <c r="BS175" i="75"/>
  <c r="BR175" i="75"/>
  <c r="BO175" i="75"/>
  <c r="BS173" i="75"/>
  <c r="BS171" i="75"/>
  <c r="BR171" i="75"/>
  <c r="BS169" i="75"/>
  <c r="BS167" i="75"/>
  <c r="BR167" i="75"/>
  <c r="BO167" i="75"/>
  <c r="BS165" i="75"/>
  <c r="BS163" i="75"/>
  <c r="BR163" i="75"/>
  <c r="BS161" i="75"/>
  <c r="BR161" i="75"/>
  <c r="BS159" i="75"/>
  <c r="BR159" i="75"/>
  <c r="BS157" i="75"/>
  <c r="BO157" i="75"/>
  <c r="BS155" i="75"/>
  <c r="BS153" i="75"/>
  <c r="BR153" i="75"/>
  <c r="BO153" i="75"/>
  <c r="BS151" i="75"/>
  <c r="BO151" i="75"/>
  <c r="BS149" i="75"/>
  <c r="BO149" i="75"/>
  <c r="BS147" i="75"/>
  <c r="BS145" i="75"/>
  <c r="BR145" i="75"/>
  <c r="BS143" i="75"/>
  <c r="BR143" i="75"/>
  <c r="BS141" i="75"/>
  <c r="BS139" i="75"/>
  <c r="BS137" i="75"/>
  <c r="BS135" i="75"/>
  <c r="BR135" i="75"/>
  <c r="BS133" i="75"/>
  <c r="BS131" i="75"/>
  <c r="BO131" i="75"/>
  <c r="BS129" i="75"/>
  <c r="BR129" i="75"/>
  <c r="BO129" i="75"/>
  <c r="BS127" i="75"/>
  <c r="BR127" i="75"/>
  <c r="BS125" i="75"/>
  <c r="BO125" i="75"/>
  <c r="BS123" i="75"/>
  <c r="BR123" i="75"/>
  <c r="BO123" i="75"/>
  <c r="BS121" i="75"/>
  <c r="BR121" i="75"/>
  <c r="BO121" i="75"/>
  <c r="BS119" i="75"/>
  <c r="BS117" i="75"/>
  <c r="BR117" i="75"/>
  <c r="BS115" i="75"/>
  <c r="BO114" i="75"/>
  <c r="BS113" i="75"/>
  <c r="BO113" i="75"/>
  <c r="BS111" i="75"/>
  <c r="BR111" i="75"/>
  <c r="BO111" i="75"/>
  <c r="BS109" i="75"/>
  <c r="BO108" i="75"/>
  <c r="BO106" i="75"/>
  <c r="BS105" i="75"/>
  <c r="BS103" i="75"/>
  <c r="BR103" i="75"/>
  <c r="BS101" i="75"/>
  <c r="BR101" i="75"/>
  <c r="BO101" i="75"/>
  <c r="BS99" i="75"/>
  <c r="BO99" i="75"/>
  <c r="BO98" i="75"/>
  <c r="BS97" i="75"/>
  <c r="BS95" i="75"/>
  <c r="BS93" i="75"/>
  <c r="BO93" i="75"/>
  <c r="BS91" i="75"/>
  <c r="BS89" i="75"/>
  <c r="BS87" i="75"/>
  <c r="BS85" i="75"/>
  <c r="BO85" i="75"/>
  <c r="BS83" i="75"/>
  <c r="BS81" i="75"/>
  <c r="BO81" i="75"/>
  <c r="BS79" i="75"/>
  <c r="BO79" i="75"/>
  <c r="BS77" i="75"/>
  <c r="BS75" i="75"/>
  <c r="BO75" i="75"/>
  <c r="BS73" i="75"/>
  <c r="BO73" i="75"/>
  <c r="BO72" i="75"/>
  <c r="BS71" i="75"/>
  <c r="BO71" i="75"/>
  <c r="BS69" i="75"/>
  <c r="BS67" i="75"/>
  <c r="BO67" i="75"/>
  <c r="BS65" i="75"/>
  <c r="BO65" i="75"/>
  <c r="BS63" i="75"/>
  <c r="BO63" i="75"/>
  <c r="BO62" i="75"/>
  <c r="BS61" i="75"/>
  <c r="BO61" i="75"/>
  <c r="BS59" i="75"/>
  <c r="BS57" i="75"/>
  <c r="BS55" i="75"/>
  <c r="BO55" i="75"/>
  <c r="BS53" i="75"/>
  <c r="BO53" i="75"/>
  <c r="BS51" i="75"/>
  <c r="BO50" i="75"/>
  <c r="BS49" i="75"/>
  <c r="BO49" i="75"/>
  <c r="BS47" i="75"/>
  <c r="BO47" i="75"/>
  <c r="BO45" i="75"/>
  <c r="BS43" i="75"/>
  <c r="BS41" i="75"/>
  <c r="BO41" i="75"/>
  <c r="BS39" i="75"/>
  <c r="BO39" i="75"/>
  <c r="BO36" i="75"/>
  <c r="BS35" i="75"/>
  <c r="BO35" i="75"/>
  <c r="BS33" i="75"/>
  <c r="BO33" i="75"/>
  <c r="BS31" i="75"/>
  <c r="BO31" i="75"/>
  <c r="BS29" i="75"/>
  <c r="BO29" i="75"/>
  <c r="BS27" i="75"/>
  <c r="BO27" i="75"/>
  <c r="BO26" i="75"/>
  <c r="BS25" i="75"/>
  <c r="BO25" i="75"/>
  <c r="BS23" i="75"/>
  <c r="BS21" i="75"/>
  <c r="BO21" i="75"/>
  <c r="BS19" i="75"/>
  <c r="BO19" i="75"/>
  <c r="BS17" i="75"/>
  <c r="BO17" i="75"/>
  <c r="BS15" i="75"/>
  <c r="BO15" i="75"/>
  <c r="BS13" i="75"/>
  <c r="BO13" i="75"/>
  <c r="BO11" i="75"/>
  <c r="BS9" i="75"/>
  <c r="BS7" i="75"/>
  <c r="BS5" i="75"/>
  <c r="BO5" i="75"/>
  <c r="BS3" i="75"/>
  <c r="BO3" i="75"/>
  <c r="BC193" i="75"/>
  <c r="AY193" i="75"/>
  <c r="BK192" i="75"/>
  <c r="BG192" i="75"/>
  <c r="BC192" i="75"/>
  <c r="AY192" i="75"/>
  <c r="BK191" i="75"/>
  <c r="BC191" i="75"/>
  <c r="BK190" i="75"/>
  <c r="BG190" i="75"/>
  <c r="AY190" i="75"/>
  <c r="BK189" i="75"/>
  <c r="BG189" i="75"/>
  <c r="BC189" i="75"/>
  <c r="AY189" i="75"/>
  <c r="BG188" i="75"/>
  <c r="BC188" i="75"/>
  <c r="AY188" i="75"/>
  <c r="BG187" i="75"/>
  <c r="BK186" i="75"/>
  <c r="BG186" i="75"/>
  <c r="BG185" i="75"/>
  <c r="AY185" i="75"/>
  <c r="BK184" i="75"/>
  <c r="BG184" i="75"/>
  <c r="AY184" i="75"/>
  <c r="BK183" i="75"/>
  <c r="BC183" i="75"/>
  <c r="AY183" i="75"/>
  <c r="BK182" i="75"/>
  <c r="BG182" i="75"/>
  <c r="BC182" i="75"/>
  <c r="AY182" i="75"/>
  <c r="BK181" i="75"/>
  <c r="BG181" i="75"/>
  <c r="AY181" i="75"/>
  <c r="BG180" i="75"/>
  <c r="BC180" i="75"/>
  <c r="BK179" i="75"/>
  <c r="BG179" i="75"/>
  <c r="BC179" i="75"/>
  <c r="BK178" i="75"/>
  <c r="BG178" i="75"/>
  <c r="BK177" i="75"/>
  <c r="BG177" i="75"/>
  <c r="BC177" i="75"/>
  <c r="AY177" i="75"/>
  <c r="BG176" i="75"/>
  <c r="AY176" i="75"/>
  <c r="BG175" i="75"/>
  <c r="BC175" i="75"/>
  <c r="AY175" i="75"/>
  <c r="BK174" i="75"/>
  <c r="BG174" i="75"/>
  <c r="BC174" i="75"/>
  <c r="BG173" i="75"/>
  <c r="AY173" i="75"/>
  <c r="BK172" i="75"/>
  <c r="BG172" i="75"/>
  <c r="BK171" i="75"/>
  <c r="BG171" i="75"/>
  <c r="BC171" i="75"/>
  <c r="BG170" i="75"/>
  <c r="BC170" i="75"/>
  <c r="BG169" i="75"/>
  <c r="BC169" i="75"/>
  <c r="AY169" i="75"/>
  <c r="BG168" i="75"/>
  <c r="AY168" i="75"/>
  <c r="BG167" i="75"/>
  <c r="AY167" i="75"/>
  <c r="BK166" i="75"/>
  <c r="BC166" i="75"/>
  <c r="AY166" i="75"/>
  <c r="BK165" i="75"/>
  <c r="BG165" i="75"/>
  <c r="BC165" i="75"/>
  <c r="AY165" i="75"/>
  <c r="BG164" i="75"/>
  <c r="AY164" i="75"/>
  <c r="BG163" i="75"/>
  <c r="BC163" i="75"/>
  <c r="BK162" i="75"/>
  <c r="BC162" i="75"/>
  <c r="BK161" i="75"/>
  <c r="BG161" i="75"/>
  <c r="BK160" i="75"/>
  <c r="BG160" i="75"/>
  <c r="BC160" i="75"/>
  <c r="AY160" i="75"/>
  <c r="BG159" i="75"/>
  <c r="AY159" i="75"/>
  <c r="BG158" i="75"/>
  <c r="BK157" i="75"/>
  <c r="BC157" i="75"/>
  <c r="BK156" i="75"/>
  <c r="BG156" i="75"/>
  <c r="AY156" i="75"/>
  <c r="BK155" i="75"/>
  <c r="BC155" i="75"/>
  <c r="BK154" i="75"/>
  <c r="BG154" i="75"/>
  <c r="BK153" i="75"/>
  <c r="BG153" i="75"/>
  <c r="BC153" i="75"/>
  <c r="AY153" i="75"/>
  <c r="BK152" i="75"/>
  <c r="BG152" i="75"/>
  <c r="BC152" i="75"/>
  <c r="BK151" i="75"/>
  <c r="BG151" i="75"/>
  <c r="AY151" i="75"/>
  <c r="BK150" i="75"/>
  <c r="BC150" i="75"/>
  <c r="AY150" i="75"/>
  <c r="BK149" i="75"/>
  <c r="BG149" i="75"/>
  <c r="BC149" i="75"/>
  <c r="BG148" i="75"/>
  <c r="BC148" i="75"/>
  <c r="AY148" i="75"/>
  <c r="BK147" i="75"/>
  <c r="BC147" i="75"/>
  <c r="BG146" i="75"/>
  <c r="BK145" i="75"/>
  <c r="BC145" i="75"/>
  <c r="BK144" i="75"/>
  <c r="BG144" i="75"/>
  <c r="AY144" i="75"/>
  <c r="BG143" i="75"/>
  <c r="BC143" i="75"/>
  <c r="AY143" i="75"/>
  <c r="BK142" i="75"/>
  <c r="BG142" i="75"/>
  <c r="BC142" i="75"/>
  <c r="BG141" i="75"/>
  <c r="BC141" i="75"/>
  <c r="AY141" i="75"/>
  <c r="BK140" i="75"/>
  <c r="BG140" i="75"/>
  <c r="BK139" i="75"/>
  <c r="BG139" i="75"/>
  <c r="BC139" i="75"/>
  <c r="BG138" i="75"/>
  <c r="BC138" i="75"/>
  <c r="BG137" i="75"/>
  <c r="BC137" i="75"/>
  <c r="AY137" i="75"/>
  <c r="BG136" i="75"/>
  <c r="AY136" i="75"/>
  <c r="BK135" i="75"/>
  <c r="BG135" i="75"/>
  <c r="BC135" i="75"/>
  <c r="AY135" i="75"/>
  <c r="BK134" i="75"/>
  <c r="BC134" i="75"/>
  <c r="AY134" i="75"/>
  <c r="BK133" i="75"/>
  <c r="BG133" i="75"/>
  <c r="BC133" i="75"/>
  <c r="AY133" i="75"/>
  <c r="BK132" i="75"/>
  <c r="BG132" i="75"/>
  <c r="AY132" i="75"/>
  <c r="BG131" i="75"/>
  <c r="BC131" i="75"/>
  <c r="BK130" i="75"/>
  <c r="BG130" i="75"/>
  <c r="BC130" i="75"/>
  <c r="BK129" i="75"/>
  <c r="BG129" i="75"/>
  <c r="AY129" i="75"/>
  <c r="BK128" i="75"/>
  <c r="BG128" i="75"/>
  <c r="BC128" i="75"/>
  <c r="AY128" i="75"/>
  <c r="BK127" i="75"/>
  <c r="BG127" i="75"/>
  <c r="AY127" i="75"/>
  <c r="BK126" i="75"/>
  <c r="BG126" i="75"/>
  <c r="BK125" i="75"/>
  <c r="BG125" i="75"/>
  <c r="BC125" i="75"/>
  <c r="BG124" i="75"/>
  <c r="AY124" i="75"/>
  <c r="BK123" i="75"/>
  <c r="BG123" i="75"/>
  <c r="BK122" i="75"/>
  <c r="BG122" i="75"/>
  <c r="BG121" i="75"/>
  <c r="BC121" i="75"/>
  <c r="AY121" i="75"/>
  <c r="BK120" i="75"/>
  <c r="BG120" i="75"/>
  <c r="BC120" i="75"/>
  <c r="AY120" i="75"/>
  <c r="BK119" i="75"/>
  <c r="BC119" i="75"/>
  <c r="AY119" i="75"/>
  <c r="BG118" i="75"/>
  <c r="AY118" i="75"/>
  <c r="BK117" i="75"/>
  <c r="BG117" i="75"/>
  <c r="AY117" i="75"/>
  <c r="BK116" i="75"/>
  <c r="BC116" i="75"/>
  <c r="AY116" i="75"/>
  <c r="BK115" i="75"/>
  <c r="BG115" i="75"/>
  <c r="BC115" i="75"/>
  <c r="BG114" i="75"/>
  <c r="BC114" i="75"/>
  <c r="BK113" i="75"/>
  <c r="BC113" i="75"/>
  <c r="BK112" i="75"/>
  <c r="BG112" i="75"/>
  <c r="AY112" i="75"/>
  <c r="BK111" i="75"/>
  <c r="BC111" i="75"/>
  <c r="AY111" i="75"/>
  <c r="BK110" i="75"/>
  <c r="BC110" i="75"/>
  <c r="AY110" i="75"/>
  <c r="BG109" i="75"/>
  <c r="AY109" i="75"/>
  <c r="BG108" i="75"/>
  <c r="BC108" i="75"/>
  <c r="BC107" i="75"/>
  <c r="BK106" i="75"/>
  <c r="BG106" i="75"/>
  <c r="BK105" i="75"/>
  <c r="BC105" i="75"/>
  <c r="AY105" i="75"/>
  <c r="BG104" i="75"/>
  <c r="AY104" i="75"/>
  <c r="BG103" i="75"/>
  <c r="BC103" i="75"/>
  <c r="BK102" i="75"/>
  <c r="BC102" i="75"/>
  <c r="AY102" i="75"/>
  <c r="BG101" i="75"/>
  <c r="BC101" i="75"/>
  <c r="AY101" i="75"/>
  <c r="BK100" i="75"/>
  <c r="BG100" i="75"/>
  <c r="AY100" i="75"/>
  <c r="BK99" i="75"/>
  <c r="BC99" i="75"/>
  <c r="BG98" i="75"/>
  <c r="BK97" i="75"/>
  <c r="BC97" i="75"/>
  <c r="BG96" i="75"/>
  <c r="AY96" i="75"/>
  <c r="BG95" i="75"/>
  <c r="AY95" i="75"/>
  <c r="BK94" i="75"/>
  <c r="BC94" i="75"/>
  <c r="AY94" i="75"/>
  <c r="BK93" i="75"/>
  <c r="BC93" i="75"/>
  <c r="BG92" i="75"/>
  <c r="BK91" i="75"/>
  <c r="BC91" i="75"/>
  <c r="BK90" i="75"/>
  <c r="BG90" i="75"/>
  <c r="BK89" i="75"/>
  <c r="BC89" i="75"/>
  <c r="BG88" i="75"/>
  <c r="BC88" i="75"/>
  <c r="AY88" i="75"/>
  <c r="BK87" i="75"/>
  <c r="BC87" i="75"/>
  <c r="BG86" i="75"/>
  <c r="BK85" i="75"/>
  <c r="BC85" i="75"/>
  <c r="AY85" i="75"/>
  <c r="BK84" i="75"/>
  <c r="BG84" i="75"/>
  <c r="BC84" i="75"/>
  <c r="BG83" i="75"/>
  <c r="BC83" i="75"/>
  <c r="BK82" i="75"/>
  <c r="BC82" i="75"/>
  <c r="BK81" i="75"/>
  <c r="BG81" i="75"/>
  <c r="BK80" i="75"/>
  <c r="BG80" i="75"/>
  <c r="BC80" i="75"/>
  <c r="BG79" i="75"/>
  <c r="AY79" i="75"/>
  <c r="BK78" i="75"/>
  <c r="BC78" i="75"/>
  <c r="BG77" i="75"/>
  <c r="AY77" i="75"/>
  <c r="BG76" i="75"/>
  <c r="BK75" i="75"/>
  <c r="BG75" i="75"/>
  <c r="BC75" i="75"/>
  <c r="BG74" i="75"/>
  <c r="BC74" i="75"/>
  <c r="BK73" i="75"/>
  <c r="BC73" i="75"/>
  <c r="AY73" i="75"/>
  <c r="BG72" i="75"/>
  <c r="BK71" i="75"/>
  <c r="BC71" i="75"/>
  <c r="BG70" i="75"/>
  <c r="BK69" i="75"/>
  <c r="BC69" i="75"/>
  <c r="BG68" i="75"/>
  <c r="BK67" i="75"/>
  <c r="BC67" i="75"/>
  <c r="BK66" i="75"/>
  <c r="BG66" i="75"/>
  <c r="BK65" i="75"/>
  <c r="BC65" i="75"/>
  <c r="BG64" i="75"/>
  <c r="BK63" i="75"/>
  <c r="BC63" i="75"/>
  <c r="BK62" i="75"/>
  <c r="BG62" i="75"/>
  <c r="BK61" i="75"/>
  <c r="BC61" i="75"/>
  <c r="BG60" i="75"/>
  <c r="BC60" i="75"/>
  <c r="BK59" i="75"/>
  <c r="BC59" i="75"/>
  <c r="BG58" i="75"/>
  <c r="BK57" i="75"/>
  <c r="BC57" i="75"/>
  <c r="BG56" i="75"/>
  <c r="BC55" i="75"/>
  <c r="BG54" i="75"/>
  <c r="BK53" i="75"/>
  <c r="BC53" i="75"/>
  <c r="BG52" i="75"/>
  <c r="BK51" i="75"/>
  <c r="BC51" i="75"/>
  <c r="BG50" i="75"/>
  <c r="BK49" i="75"/>
  <c r="BC49" i="75"/>
  <c r="BG48" i="75"/>
  <c r="BK47" i="75"/>
  <c r="BC47" i="75"/>
  <c r="BG46" i="75"/>
  <c r="BK45" i="75"/>
  <c r="BC45" i="75"/>
  <c r="BG44" i="75"/>
  <c r="BK43" i="75"/>
  <c r="BC43" i="75"/>
  <c r="BG42" i="75"/>
  <c r="BK41" i="75"/>
  <c r="BC41" i="75"/>
  <c r="BG40" i="75"/>
  <c r="BK39" i="75"/>
  <c r="BC39" i="75"/>
  <c r="BG38" i="75"/>
  <c r="BK37" i="75"/>
  <c r="BC37" i="75"/>
  <c r="BG36" i="75"/>
  <c r="BK35" i="75"/>
  <c r="BC35" i="75"/>
  <c r="BG34" i="75"/>
  <c r="BK33" i="75"/>
  <c r="BC33" i="75"/>
  <c r="BG32" i="75"/>
  <c r="BK31" i="75"/>
  <c r="BC31" i="75"/>
  <c r="BG30" i="75"/>
  <c r="BK29" i="75"/>
  <c r="BC29" i="75"/>
  <c r="BG28" i="75"/>
  <c r="BK27" i="75"/>
  <c r="BC27" i="75"/>
  <c r="BG26" i="75"/>
  <c r="BK25" i="75"/>
  <c r="BC25" i="75"/>
  <c r="BG24" i="75"/>
  <c r="BC23" i="75"/>
  <c r="BG22" i="75"/>
  <c r="BK21" i="75"/>
  <c r="BC21" i="75"/>
  <c r="BG20" i="75"/>
  <c r="BK19" i="75"/>
  <c r="BC19" i="75"/>
  <c r="BG18" i="75"/>
  <c r="BK17" i="75"/>
  <c r="BC17" i="75"/>
  <c r="BG16" i="75"/>
  <c r="BK15" i="75"/>
  <c r="BC15" i="75"/>
  <c r="BG14" i="75"/>
  <c r="BK13" i="75"/>
  <c r="BC13" i="75"/>
  <c r="BG12" i="75"/>
  <c r="BK11" i="75"/>
  <c r="BC11" i="75"/>
  <c r="BG10" i="75"/>
  <c r="BK9" i="75"/>
  <c r="BC9" i="75"/>
  <c r="BG8" i="75"/>
  <c r="BK7" i="75"/>
  <c r="BC7" i="75"/>
  <c r="BK5" i="75"/>
  <c r="BC5" i="75"/>
  <c r="BG4" i="75"/>
  <c r="BK3" i="75"/>
  <c r="BC3" i="75"/>
  <c r="CP193" i="75"/>
  <c r="CL193" i="75"/>
  <c r="CH193" i="75"/>
  <c r="CB193" i="75"/>
  <c r="CA193" i="75"/>
  <c r="BX193" i="75"/>
  <c r="BK193" i="75"/>
  <c r="BG193" i="75"/>
  <c r="CP192" i="75"/>
  <c r="CL192" i="75"/>
  <c r="BS192" i="75"/>
  <c r="BR192" i="75"/>
  <c r="CP191" i="75"/>
  <c r="CQ191" i="75" s="1"/>
  <c r="CH191" i="75"/>
  <c r="CA191" i="75"/>
  <c r="CB191" i="75"/>
  <c r="BR191" i="75"/>
  <c r="BG191" i="75"/>
  <c r="AY191" i="75"/>
  <c r="CP190" i="75"/>
  <c r="CH190" i="75"/>
  <c r="CI190" i="75" s="1"/>
  <c r="BS190" i="75"/>
  <c r="BR190" i="75"/>
  <c r="BC190" i="75"/>
  <c r="CL189" i="75"/>
  <c r="CH189" i="75"/>
  <c r="CB189" i="75"/>
  <c r="CA189" i="75"/>
  <c r="BR189" i="75"/>
  <c r="DA188" i="75"/>
  <c r="CL188" i="75"/>
  <c r="CA188" i="75"/>
  <c r="BS188" i="75"/>
  <c r="BR188" i="75"/>
  <c r="BK188" i="75"/>
  <c r="CP187" i="75"/>
  <c r="CQ187" i="75" s="1"/>
  <c r="CH187" i="75"/>
  <c r="CA187" i="75"/>
  <c r="CB187" i="75"/>
  <c r="BK187" i="75"/>
  <c r="BC187" i="75"/>
  <c r="DE186" i="75"/>
  <c r="CP186" i="75"/>
  <c r="CQ186" i="75" s="1"/>
  <c r="CL186" i="75"/>
  <c r="CH186" i="75"/>
  <c r="CI186" i="75" s="1"/>
  <c r="BS186" i="75"/>
  <c r="BR186" i="75"/>
  <c r="BC186" i="75"/>
  <c r="CL185" i="75"/>
  <c r="CH185" i="75"/>
  <c r="CI185" i="75" s="1"/>
  <c r="CB185" i="75"/>
  <c r="CA185" i="75"/>
  <c r="BK185" i="75"/>
  <c r="BC185" i="75"/>
  <c r="CP184" i="75"/>
  <c r="CL184" i="75"/>
  <c r="BS184" i="75"/>
  <c r="BR184" i="75"/>
  <c r="BC184" i="75"/>
  <c r="DA183" i="75"/>
  <c r="CP183" i="75"/>
  <c r="CQ183" i="75" s="1"/>
  <c r="CH183" i="75"/>
  <c r="CA183" i="75"/>
  <c r="CB183" i="75"/>
  <c r="BR183" i="75"/>
  <c r="BG183" i="75"/>
  <c r="CV182" i="75"/>
  <c r="CP182" i="75"/>
  <c r="CL182" i="75"/>
  <c r="CH182" i="75"/>
  <c r="CI182" i="75" s="1"/>
  <c r="CA182" i="75"/>
  <c r="BR182" i="75"/>
  <c r="BS182" i="75"/>
  <c r="CL181" i="75"/>
  <c r="CH181" i="75"/>
  <c r="CB181" i="75"/>
  <c r="CA181" i="75"/>
  <c r="BX181" i="75"/>
  <c r="BR181" i="75"/>
  <c r="BC181" i="75"/>
  <c r="DK180" i="75"/>
  <c r="CL180" i="75"/>
  <c r="BS180" i="75"/>
  <c r="BR180" i="75"/>
  <c r="BK180" i="75"/>
  <c r="AY180" i="75"/>
  <c r="CP179" i="75"/>
  <c r="CQ179" i="75" s="1"/>
  <c r="CB179" i="75"/>
  <c r="CA179" i="75"/>
  <c r="BX179" i="75"/>
  <c r="DE178" i="75"/>
  <c r="CP178" i="75"/>
  <c r="CL178" i="75"/>
  <c r="CH178" i="75"/>
  <c r="CI178" i="75" s="1"/>
  <c r="CA178" i="75"/>
  <c r="BR178" i="75"/>
  <c r="BS178" i="75"/>
  <c r="BC178" i="75"/>
  <c r="CL177" i="75"/>
  <c r="CM177" i="75" s="1"/>
  <c r="CH177" i="75"/>
  <c r="CB177" i="75"/>
  <c r="CA177" i="75"/>
  <c r="DA176" i="75"/>
  <c r="CP176" i="75"/>
  <c r="CL176" i="75"/>
  <c r="CB176" i="75"/>
  <c r="BS176" i="75"/>
  <c r="BR176" i="75"/>
  <c r="BK176" i="75"/>
  <c r="BC176" i="75"/>
  <c r="CP175" i="75"/>
  <c r="CH175" i="75"/>
  <c r="CA175" i="75"/>
  <c r="CB175" i="75"/>
  <c r="BK175" i="75"/>
  <c r="CP174" i="75"/>
  <c r="CL174" i="75"/>
  <c r="CH174" i="75"/>
  <c r="CI174" i="75" s="1"/>
  <c r="CA174" i="75"/>
  <c r="BR174" i="75"/>
  <c r="BS174" i="75"/>
  <c r="AY174" i="75"/>
  <c r="CP173" i="75"/>
  <c r="CL173" i="75"/>
  <c r="CH173" i="75"/>
  <c r="CA173" i="75"/>
  <c r="CB173" i="75"/>
  <c r="BR173" i="75"/>
  <c r="BK173" i="75"/>
  <c r="BC173" i="75"/>
  <c r="CP172" i="75"/>
  <c r="CL172" i="75"/>
  <c r="BR172" i="75"/>
  <c r="BS172" i="75"/>
  <c r="BC172" i="75"/>
  <c r="AY172" i="75"/>
  <c r="CP171" i="75"/>
  <c r="CQ171" i="75" s="1"/>
  <c r="CH171" i="75"/>
  <c r="CA171" i="75"/>
  <c r="CB171" i="75"/>
  <c r="CP170" i="75"/>
  <c r="CQ170" i="75" s="1"/>
  <c r="CL170" i="75"/>
  <c r="CM170" i="75" s="1"/>
  <c r="CH170" i="75"/>
  <c r="BR170" i="75"/>
  <c r="BS170" i="75"/>
  <c r="BK170" i="75"/>
  <c r="CL169" i="75"/>
  <c r="CH169" i="75"/>
  <c r="CI169" i="75" s="1"/>
  <c r="CA169" i="75"/>
  <c r="CB169" i="75"/>
  <c r="BR169" i="75"/>
  <c r="BK169" i="75"/>
  <c r="CP168" i="75"/>
  <c r="CL168" i="75"/>
  <c r="BS168" i="75"/>
  <c r="BR168" i="75"/>
  <c r="BK168" i="75"/>
  <c r="BC168" i="75"/>
  <c r="DE167" i="75"/>
  <c r="CV167" i="75"/>
  <c r="CP167" i="75"/>
  <c r="CQ167" i="75" s="1"/>
  <c r="CH167" i="75"/>
  <c r="CB167" i="75"/>
  <c r="CA167" i="75"/>
  <c r="BX167" i="75"/>
  <c r="BK167" i="75"/>
  <c r="BC167" i="75"/>
  <c r="CV166" i="75"/>
  <c r="CP166" i="75"/>
  <c r="CL166" i="75"/>
  <c r="CH166" i="75"/>
  <c r="CA166" i="75"/>
  <c r="BS166" i="75"/>
  <c r="BR166" i="75"/>
  <c r="BG166" i="75"/>
  <c r="CL165" i="75"/>
  <c r="CM165" i="75" s="1"/>
  <c r="CH165" i="75"/>
  <c r="CA165" i="75"/>
  <c r="CB165" i="75"/>
  <c r="BX165" i="75"/>
  <c r="BR165" i="75"/>
  <c r="CP164" i="75"/>
  <c r="CL164" i="75"/>
  <c r="CA164" i="75"/>
  <c r="BS164" i="75"/>
  <c r="BR164" i="75"/>
  <c r="BO164" i="75"/>
  <c r="BK164" i="75"/>
  <c r="BC164" i="75"/>
  <c r="CV163" i="75"/>
  <c r="CP163" i="75"/>
  <c r="CQ163" i="75" s="1"/>
  <c r="CH163" i="75"/>
  <c r="CB163" i="75"/>
  <c r="CA163" i="75"/>
  <c r="BX163" i="75"/>
  <c r="BK163" i="75"/>
  <c r="CP162" i="75"/>
  <c r="CH162" i="75"/>
  <c r="CI162" i="75" s="1"/>
  <c r="CA162" i="75"/>
  <c r="BS162" i="75"/>
  <c r="BR162" i="75"/>
  <c r="BG162" i="75"/>
  <c r="CL161" i="75"/>
  <c r="CH161" i="75"/>
  <c r="CB161" i="75"/>
  <c r="CA161" i="75"/>
  <c r="BX161" i="75"/>
  <c r="BC161" i="75"/>
  <c r="AY161" i="75"/>
  <c r="CP160" i="75"/>
  <c r="CL160" i="75"/>
  <c r="CM160" i="75" s="1"/>
  <c r="BS160" i="75"/>
  <c r="BR160" i="75"/>
  <c r="CP159" i="75"/>
  <c r="CH159" i="75"/>
  <c r="CB159" i="75"/>
  <c r="CA159" i="75"/>
  <c r="BK159" i="75"/>
  <c r="BC159" i="75"/>
  <c r="CP158" i="75"/>
  <c r="CQ158" i="75" s="1"/>
  <c r="CL158" i="75"/>
  <c r="CH158" i="75"/>
  <c r="CI158" i="75" s="1"/>
  <c r="CA158" i="75"/>
  <c r="BS158" i="75"/>
  <c r="BR158" i="75"/>
  <c r="BK158" i="75"/>
  <c r="BC158" i="75"/>
  <c r="AY158" i="75"/>
  <c r="CL157" i="75"/>
  <c r="CM157" i="75" s="1"/>
  <c r="CH157" i="75"/>
  <c r="CB157" i="75"/>
  <c r="CA157" i="75"/>
  <c r="BR157" i="75"/>
  <c r="BG157" i="75"/>
  <c r="AY157" i="75"/>
  <c r="DA156" i="75"/>
  <c r="CV156" i="75"/>
  <c r="CL156" i="75"/>
  <c r="CM156" i="75" s="1"/>
  <c r="CA156" i="75"/>
  <c r="BS156" i="75"/>
  <c r="BR156" i="75"/>
  <c r="BC156" i="75"/>
  <c r="CP155" i="75"/>
  <c r="CQ155" i="75" s="1"/>
  <c r="CH155" i="75"/>
  <c r="CB155" i="75"/>
  <c r="CA155" i="75"/>
  <c r="BR155" i="75"/>
  <c r="BG155" i="75"/>
  <c r="CP154" i="75"/>
  <c r="CL154" i="75"/>
  <c r="CH154" i="75"/>
  <c r="CI154" i="75" s="1"/>
  <c r="BS154" i="75"/>
  <c r="BR154" i="75"/>
  <c r="BC154" i="75"/>
  <c r="DA153" i="75"/>
  <c r="CV153" i="75"/>
  <c r="CL153" i="75"/>
  <c r="CH153" i="75"/>
  <c r="CA153" i="75"/>
  <c r="CB153" i="75"/>
  <c r="CP152" i="75"/>
  <c r="CL152" i="75"/>
  <c r="BR152" i="75"/>
  <c r="BS152" i="75"/>
  <c r="AY152" i="75"/>
  <c r="CP151" i="75"/>
  <c r="CQ151" i="75" s="1"/>
  <c r="CH151" i="75"/>
  <c r="CB151" i="75"/>
  <c r="CA151" i="75"/>
  <c r="BR151" i="75"/>
  <c r="BC151" i="75"/>
  <c r="CV150" i="75"/>
  <c r="CP150" i="75"/>
  <c r="CQ150" i="75" s="1"/>
  <c r="CH150" i="75"/>
  <c r="BS150" i="75"/>
  <c r="BR150" i="75"/>
  <c r="BG150" i="75"/>
  <c r="CL149" i="75"/>
  <c r="CM149" i="75" s="1"/>
  <c r="CH149" i="75"/>
  <c r="CB149" i="75"/>
  <c r="CA149" i="75"/>
  <c r="BR149" i="75"/>
  <c r="AY149" i="75"/>
  <c r="CL148" i="75"/>
  <c r="CA148" i="75"/>
  <c r="BS148" i="75"/>
  <c r="BR148" i="75"/>
  <c r="BK148" i="75"/>
  <c r="CP147" i="75"/>
  <c r="CQ147" i="75" s="1"/>
  <c r="CB147" i="75"/>
  <c r="CA147" i="75"/>
  <c r="BR147" i="75"/>
  <c r="BG147" i="75"/>
  <c r="DA146" i="75"/>
  <c r="CP146" i="75"/>
  <c r="CL146" i="75"/>
  <c r="CH146" i="75"/>
  <c r="CI146" i="75" s="1"/>
  <c r="BR146" i="75"/>
  <c r="BS146" i="75"/>
  <c r="BK146" i="75"/>
  <c r="BC146" i="75"/>
  <c r="CL145" i="75"/>
  <c r="CH145" i="75"/>
  <c r="CI145" i="75" s="1"/>
  <c r="CB145" i="75"/>
  <c r="CA145" i="75"/>
  <c r="BG145" i="75"/>
  <c r="AY145" i="75"/>
  <c r="CP144" i="75"/>
  <c r="CL144" i="75"/>
  <c r="CM144" i="75" s="1"/>
  <c r="CA144" i="75"/>
  <c r="BR144" i="75"/>
  <c r="BS144" i="75"/>
  <c r="BC144" i="75"/>
  <c r="CP143" i="75"/>
  <c r="CH143" i="75"/>
  <c r="CB143" i="75"/>
  <c r="CA143" i="75"/>
  <c r="BK143" i="75"/>
  <c r="CV142" i="75"/>
  <c r="CP142" i="75"/>
  <c r="CH142" i="75"/>
  <c r="CI142" i="75" s="1"/>
  <c r="BS142" i="75"/>
  <c r="BR142" i="75"/>
  <c r="AY142" i="75"/>
  <c r="CL141" i="75"/>
  <c r="CH141" i="75"/>
  <c r="CI141" i="75" s="1"/>
  <c r="CB141" i="75"/>
  <c r="CA141" i="75"/>
  <c r="BR141" i="75"/>
  <c r="BK141" i="75"/>
  <c r="CP140" i="75"/>
  <c r="CL140" i="75"/>
  <c r="BS140" i="75"/>
  <c r="BR140" i="75"/>
  <c r="BO140" i="75"/>
  <c r="BC140" i="75"/>
  <c r="AY140" i="75"/>
  <c r="CP139" i="75"/>
  <c r="CH139" i="75"/>
  <c r="CA139" i="75"/>
  <c r="CB139" i="75"/>
  <c r="BR139" i="75"/>
  <c r="CP138" i="75"/>
  <c r="CL138" i="75"/>
  <c r="CH138" i="75"/>
  <c r="CI138" i="75" s="1"/>
  <c r="BR138" i="75"/>
  <c r="BS138" i="75"/>
  <c r="BK138" i="75"/>
  <c r="CV137" i="75"/>
  <c r="CL137" i="75"/>
  <c r="CH137" i="75"/>
  <c r="CB137" i="75"/>
  <c r="CA137" i="75"/>
  <c r="BR137" i="75"/>
  <c r="BK137" i="75"/>
  <c r="CL136" i="75"/>
  <c r="CM136" i="75" s="1"/>
  <c r="CA136" i="75"/>
  <c r="BS136" i="75"/>
  <c r="BR136" i="75"/>
  <c r="BK136" i="75"/>
  <c r="BC136" i="75"/>
  <c r="CP135" i="75"/>
  <c r="CQ135" i="75" s="1"/>
  <c r="CH135" i="75"/>
  <c r="CB135" i="75"/>
  <c r="CA135" i="75"/>
  <c r="CP134" i="75"/>
  <c r="CL134" i="75"/>
  <c r="CH134" i="75"/>
  <c r="CI134" i="75" s="1"/>
  <c r="CA134" i="75"/>
  <c r="BS134" i="75"/>
  <c r="BR134" i="75"/>
  <c r="BG134" i="75"/>
  <c r="CL133" i="75"/>
  <c r="CH133" i="75"/>
  <c r="CI133" i="75" s="1"/>
  <c r="CA133" i="75"/>
  <c r="CB133" i="75"/>
  <c r="BR133" i="75"/>
  <c r="CP132" i="75"/>
  <c r="CL132" i="75"/>
  <c r="BS132" i="75"/>
  <c r="BR132" i="75"/>
  <c r="BC132" i="75"/>
  <c r="DA131" i="75"/>
  <c r="CP131" i="75"/>
  <c r="CH131" i="75"/>
  <c r="CA131" i="75"/>
  <c r="CB131" i="75"/>
  <c r="BR131" i="75"/>
  <c r="BK131" i="75"/>
  <c r="CP130" i="75"/>
  <c r="CH130" i="75"/>
  <c r="BS130" i="75"/>
  <c r="BR130" i="75"/>
  <c r="DE129" i="75"/>
  <c r="CV129" i="75"/>
  <c r="CL129" i="75"/>
  <c r="CM129" i="75" s="1"/>
  <c r="CH129" i="75"/>
  <c r="CI129" i="75" s="1"/>
  <c r="CA129" i="75"/>
  <c r="CB129" i="75"/>
  <c r="BX129" i="75"/>
  <c r="BC129" i="75"/>
  <c r="CL128" i="75"/>
  <c r="CM128" i="75" s="1"/>
  <c r="CA128" i="75"/>
  <c r="BS128" i="75"/>
  <c r="BR128" i="75"/>
  <c r="CP127" i="75"/>
  <c r="CQ127" i="75" s="1"/>
  <c r="CH127" i="75"/>
  <c r="CB127" i="75"/>
  <c r="CA127" i="75"/>
  <c r="BC127" i="75"/>
  <c r="CP126" i="75"/>
  <c r="CL126" i="75"/>
  <c r="CH126" i="75"/>
  <c r="CI126" i="75" s="1"/>
  <c r="BS126" i="75"/>
  <c r="BR126" i="75"/>
  <c r="BC126" i="75"/>
  <c r="AY126" i="75"/>
  <c r="CL125" i="75"/>
  <c r="CM125" i="75" s="1"/>
  <c r="CH125" i="75"/>
  <c r="CI125" i="75" s="1"/>
  <c r="CA125" i="75"/>
  <c r="CB125" i="75"/>
  <c r="BR125" i="75"/>
  <c r="AY125" i="75"/>
  <c r="CP124" i="75"/>
  <c r="CL124" i="75"/>
  <c r="BS124" i="75"/>
  <c r="BR124" i="75"/>
  <c r="BK124" i="75"/>
  <c r="BC124" i="75"/>
  <c r="CP123" i="75"/>
  <c r="CH123" i="75"/>
  <c r="CB123" i="75"/>
  <c r="CA123" i="75"/>
  <c r="BX123" i="75"/>
  <c r="BC123" i="75"/>
  <c r="CP122" i="75"/>
  <c r="CQ122" i="75" s="1"/>
  <c r="CL122" i="75"/>
  <c r="CH122" i="75"/>
  <c r="BS122" i="75"/>
  <c r="BR122" i="75"/>
  <c r="BC122" i="75"/>
  <c r="CV121" i="75"/>
  <c r="CL121" i="75"/>
  <c r="CH121" i="75"/>
  <c r="CB121" i="75"/>
  <c r="CA121" i="75"/>
  <c r="BX121" i="75"/>
  <c r="BK121" i="75"/>
  <c r="CP120" i="75"/>
  <c r="CL120" i="75"/>
  <c r="CM120" i="75" s="1"/>
  <c r="CA120" i="75"/>
  <c r="BS120" i="75"/>
  <c r="BR120" i="75"/>
  <c r="DA119" i="75"/>
  <c r="CP119" i="75"/>
  <c r="CQ119" i="75" s="1"/>
  <c r="CH119" i="75"/>
  <c r="CA119" i="75"/>
  <c r="CB119" i="75"/>
  <c r="BX119" i="75"/>
  <c r="BR119" i="75"/>
  <c r="BG119" i="75"/>
  <c r="CP118" i="75"/>
  <c r="CH118" i="75"/>
  <c r="CI118" i="75" s="1"/>
  <c r="CA118" i="75"/>
  <c r="BS118" i="75"/>
  <c r="BR118" i="75"/>
  <c r="BO118" i="75"/>
  <c r="BK118" i="75"/>
  <c r="BC118" i="75"/>
  <c r="CL117" i="75"/>
  <c r="CM117" i="75" s="1"/>
  <c r="CH117" i="75"/>
  <c r="CI117" i="75" s="1"/>
  <c r="CA117" i="75"/>
  <c r="CB117" i="75"/>
  <c r="BC117" i="75"/>
  <c r="CP116" i="75"/>
  <c r="CL116" i="75"/>
  <c r="CM116" i="75" s="1"/>
  <c r="BR116" i="75"/>
  <c r="BS116" i="75"/>
  <c r="BG116" i="75"/>
  <c r="CP115" i="75"/>
  <c r="CH115" i="75"/>
  <c r="CA115" i="75"/>
  <c r="CB115" i="75"/>
  <c r="BR115" i="75"/>
  <c r="BT115" i="75" s="1"/>
  <c r="CP114" i="75"/>
  <c r="CL114" i="75"/>
  <c r="CH114" i="75"/>
  <c r="CA114" i="75"/>
  <c r="BS114" i="75"/>
  <c r="BR114" i="75"/>
  <c r="BK114" i="75"/>
  <c r="CL113" i="75"/>
  <c r="CH113" i="75"/>
  <c r="CI113" i="75" s="1"/>
  <c r="CB113" i="75"/>
  <c r="CA113" i="75"/>
  <c r="BR113" i="75"/>
  <c r="BG113" i="75"/>
  <c r="AY113" i="75"/>
  <c r="CP112" i="75"/>
  <c r="CL112" i="75"/>
  <c r="CA112" i="75"/>
  <c r="BS112" i="75"/>
  <c r="BR112" i="75"/>
  <c r="BC112" i="75"/>
  <c r="CV111" i="75"/>
  <c r="CP111" i="75"/>
  <c r="CH111" i="75"/>
  <c r="CB111" i="75"/>
  <c r="CA111" i="75"/>
  <c r="BX111" i="75"/>
  <c r="BG111" i="75"/>
  <c r="DK110" i="75"/>
  <c r="CV110" i="75"/>
  <c r="CP110" i="75"/>
  <c r="CL110" i="75"/>
  <c r="CH110" i="75"/>
  <c r="CA110" i="75"/>
  <c r="BS110" i="75"/>
  <c r="BR110" i="75"/>
  <c r="BG110" i="75"/>
  <c r="CL109" i="75"/>
  <c r="CH109" i="75"/>
  <c r="CB109" i="75"/>
  <c r="CA109" i="75"/>
  <c r="BR109" i="75"/>
  <c r="BK109" i="75"/>
  <c r="BC109" i="75"/>
  <c r="DE108" i="75"/>
  <c r="CP108" i="75"/>
  <c r="CL108" i="75"/>
  <c r="CA108" i="75"/>
  <c r="BS108" i="75"/>
  <c r="BR108" i="75"/>
  <c r="BK108" i="75"/>
  <c r="AY108" i="75"/>
  <c r="CP107" i="75"/>
  <c r="CQ107" i="75" s="1"/>
  <c r="CH107" i="75"/>
  <c r="CB107" i="75"/>
  <c r="CA107" i="75"/>
  <c r="BS107" i="75"/>
  <c r="BR107" i="75"/>
  <c r="BK107" i="75"/>
  <c r="BG107" i="75"/>
  <c r="CP106" i="75"/>
  <c r="CQ106" i="75" s="1"/>
  <c r="CL106" i="75"/>
  <c r="CH106" i="75"/>
  <c r="CA106" i="75"/>
  <c r="BS106" i="75"/>
  <c r="BR106" i="75"/>
  <c r="BC106" i="75"/>
  <c r="DA105" i="75"/>
  <c r="CL105" i="75"/>
  <c r="CH105" i="75"/>
  <c r="CI105" i="75" s="1"/>
  <c r="CA105" i="75"/>
  <c r="CB105" i="75"/>
  <c r="BR105" i="75"/>
  <c r="BG105" i="75"/>
  <c r="CP104" i="75"/>
  <c r="CL104" i="75"/>
  <c r="CA104" i="75"/>
  <c r="BR104" i="75"/>
  <c r="BS104" i="75"/>
  <c r="BK104" i="75"/>
  <c r="BC104" i="75"/>
  <c r="DK103" i="75"/>
  <c r="CP103" i="75"/>
  <c r="CH103" i="75"/>
  <c r="CB103" i="75"/>
  <c r="CA103" i="75"/>
  <c r="BK103" i="75"/>
  <c r="AY103" i="75"/>
  <c r="CV102" i="75"/>
  <c r="CP102" i="75"/>
  <c r="CL102" i="75"/>
  <c r="CA102" i="75"/>
  <c r="BS102" i="75"/>
  <c r="BR102" i="75"/>
  <c r="BO102" i="75"/>
  <c r="BG102" i="75"/>
  <c r="CL101" i="75"/>
  <c r="CH101" i="75"/>
  <c r="CB101" i="75"/>
  <c r="CA101" i="75"/>
  <c r="BX101" i="75"/>
  <c r="BK101" i="75"/>
  <c r="CP100" i="75"/>
  <c r="CL100" i="75"/>
  <c r="CA100" i="75"/>
  <c r="BS100" i="75"/>
  <c r="BR100" i="75"/>
  <c r="BC100" i="75"/>
  <c r="DA99" i="75"/>
  <c r="CP99" i="75"/>
  <c r="CL99" i="75"/>
  <c r="CM99" i="75" s="1"/>
  <c r="CH99" i="75"/>
  <c r="CB99" i="75"/>
  <c r="CA99" i="75"/>
  <c r="BR99" i="75"/>
  <c r="BG99" i="75"/>
  <c r="CP98" i="75"/>
  <c r="CL98" i="75"/>
  <c r="CA98" i="75"/>
  <c r="BS98" i="75"/>
  <c r="BR98" i="75"/>
  <c r="BK98" i="75"/>
  <c r="BC98" i="75"/>
  <c r="DK97" i="75"/>
  <c r="CV97" i="75"/>
  <c r="CP97" i="75"/>
  <c r="CL97" i="75"/>
  <c r="CM97" i="75" s="1"/>
  <c r="CH97" i="75"/>
  <c r="CI97" i="75" s="1"/>
  <c r="CA97" i="75"/>
  <c r="CB97" i="75"/>
  <c r="BR97" i="75"/>
  <c r="BG97" i="75"/>
  <c r="AY97" i="75"/>
  <c r="DA96" i="75"/>
  <c r="CP96" i="75"/>
  <c r="CL96" i="75"/>
  <c r="CA96" i="75"/>
  <c r="BS96" i="75"/>
  <c r="BR96" i="75"/>
  <c r="BK96" i="75"/>
  <c r="BC96" i="75"/>
  <c r="CP95" i="75"/>
  <c r="CH95" i="75"/>
  <c r="CA95" i="75"/>
  <c r="CB95" i="75"/>
  <c r="BR95" i="75"/>
  <c r="BK95" i="75"/>
  <c r="BC95" i="75"/>
  <c r="CP94" i="75"/>
  <c r="CL94" i="75"/>
  <c r="CA94" i="75"/>
  <c r="BS94" i="75"/>
  <c r="BR94" i="75"/>
  <c r="BG94" i="75"/>
  <c r="CL93" i="75"/>
  <c r="CH93" i="75"/>
  <c r="CI93" i="75" s="1"/>
  <c r="CB93" i="75"/>
  <c r="CA93" i="75"/>
  <c r="BX93" i="75"/>
  <c r="BR93" i="75"/>
  <c r="BG93" i="75"/>
  <c r="AY93" i="75"/>
  <c r="CP92" i="75"/>
  <c r="CL92" i="75"/>
  <c r="CM92" i="75" s="1"/>
  <c r="CA92" i="75"/>
  <c r="BS92" i="75"/>
  <c r="BR92" i="75"/>
  <c r="BK92" i="75"/>
  <c r="BC92" i="75"/>
  <c r="AY92" i="75"/>
  <c r="DA91" i="75"/>
  <c r="CP91" i="75"/>
  <c r="CQ91" i="75" s="1"/>
  <c r="CH91" i="75"/>
  <c r="CB91" i="75"/>
  <c r="CA91" i="75"/>
  <c r="BR91" i="75"/>
  <c r="BG91" i="75"/>
  <c r="CP90" i="75"/>
  <c r="CQ90" i="75" s="1"/>
  <c r="CL90" i="75"/>
  <c r="CA90" i="75"/>
  <c r="BS90" i="75"/>
  <c r="BR90" i="75"/>
  <c r="BC90" i="75"/>
  <c r="CL89" i="75"/>
  <c r="CM89" i="75" s="1"/>
  <c r="CH89" i="75"/>
  <c r="CA89" i="75"/>
  <c r="CB89" i="75"/>
  <c r="BX89" i="75"/>
  <c r="BR89" i="75"/>
  <c r="BG89" i="75"/>
  <c r="AY89" i="75"/>
  <c r="DA88" i="75"/>
  <c r="CP88" i="75"/>
  <c r="CL88" i="75"/>
  <c r="CM88" i="75" s="1"/>
  <c r="CA88" i="75"/>
  <c r="BS88" i="75"/>
  <c r="BR88" i="75"/>
  <c r="BK88" i="75"/>
  <c r="DE87" i="75"/>
  <c r="CP87" i="75"/>
  <c r="CH87" i="75"/>
  <c r="CB87" i="75"/>
  <c r="CA87" i="75"/>
  <c r="BR87" i="75"/>
  <c r="BG87" i="75"/>
  <c r="AY87" i="75"/>
  <c r="CP86" i="75"/>
  <c r="CL86" i="75"/>
  <c r="CA86" i="75"/>
  <c r="BR86" i="75"/>
  <c r="BS86" i="75"/>
  <c r="BK86" i="75"/>
  <c r="BC86" i="75"/>
  <c r="AY86" i="75"/>
  <c r="CL85" i="75"/>
  <c r="CH85" i="75"/>
  <c r="CB85" i="75"/>
  <c r="CA85" i="75"/>
  <c r="BX85" i="75"/>
  <c r="BR85" i="75"/>
  <c r="BG85" i="75"/>
  <c r="CP84" i="75"/>
  <c r="CL84" i="75"/>
  <c r="CM84" i="75" s="1"/>
  <c r="CA84" i="75"/>
  <c r="BS84" i="75"/>
  <c r="BR84" i="75"/>
  <c r="AY84" i="75"/>
  <c r="DE83" i="75"/>
  <c r="CP83" i="75"/>
  <c r="CQ83" i="75" s="1"/>
  <c r="CH83" i="75"/>
  <c r="CB83" i="75"/>
  <c r="CA83" i="75"/>
  <c r="BR83" i="75"/>
  <c r="BK83" i="75"/>
  <c r="DA82" i="75"/>
  <c r="CP82" i="75"/>
  <c r="CL82" i="75"/>
  <c r="CA82" i="75"/>
  <c r="BS82" i="75"/>
  <c r="BR82" i="75"/>
  <c r="BG82" i="75"/>
  <c r="AY82" i="75"/>
  <c r="CL81" i="75"/>
  <c r="CH81" i="75"/>
  <c r="CB81" i="75"/>
  <c r="CA81" i="75"/>
  <c r="BR81" i="75"/>
  <c r="BC81" i="75"/>
  <c r="AY81" i="75"/>
  <c r="DA80" i="75"/>
  <c r="CP80" i="75"/>
  <c r="CL80" i="75"/>
  <c r="CA80" i="75"/>
  <c r="BS80" i="75"/>
  <c r="BR80" i="75"/>
  <c r="AY80" i="75"/>
  <c r="CP79" i="75"/>
  <c r="CH79" i="75"/>
  <c r="CB79" i="75"/>
  <c r="CA79" i="75"/>
  <c r="BR79" i="75"/>
  <c r="BK79" i="75"/>
  <c r="BC79" i="75"/>
  <c r="CV78" i="75"/>
  <c r="CP78" i="75"/>
  <c r="CL78" i="75"/>
  <c r="CA78" i="75"/>
  <c r="BS78" i="75"/>
  <c r="BR78" i="75"/>
  <c r="BG78" i="75"/>
  <c r="AY78" i="75"/>
  <c r="CL77" i="75"/>
  <c r="CH77" i="75"/>
  <c r="CI77" i="75" s="1"/>
  <c r="CB77" i="75"/>
  <c r="CA77" i="75"/>
  <c r="BR77" i="75"/>
  <c r="BK77" i="75"/>
  <c r="BC77" i="75"/>
  <c r="DE76" i="75"/>
  <c r="CV76" i="75"/>
  <c r="CP76" i="75"/>
  <c r="CL76" i="75"/>
  <c r="CA76" i="75"/>
  <c r="BS76" i="75"/>
  <c r="BR76" i="75"/>
  <c r="BK76" i="75"/>
  <c r="BC76" i="75"/>
  <c r="AY76" i="75"/>
  <c r="CP75" i="75"/>
  <c r="CQ75" i="75" s="1"/>
  <c r="CL75" i="75"/>
  <c r="CM75" i="75" s="1"/>
  <c r="CH75" i="75"/>
  <c r="CB75" i="75"/>
  <c r="CA75" i="75"/>
  <c r="BR75" i="75"/>
  <c r="CP74" i="75"/>
  <c r="CQ74" i="75" s="1"/>
  <c r="CL74" i="75"/>
  <c r="BS74" i="75"/>
  <c r="BR74" i="75"/>
  <c r="BK74" i="75"/>
  <c r="CL73" i="75"/>
  <c r="CH73" i="75"/>
  <c r="CB73" i="75"/>
  <c r="CA73" i="75"/>
  <c r="BR73" i="75"/>
  <c r="BG73" i="75"/>
  <c r="DA72" i="75"/>
  <c r="CP72" i="75"/>
  <c r="CL72" i="75"/>
  <c r="CA72" i="75"/>
  <c r="BS72" i="75"/>
  <c r="BR72" i="75"/>
  <c r="BK72" i="75"/>
  <c r="BC72" i="75"/>
  <c r="AY72" i="75"/>
  <c r="CP71" i="75"/>
  <c r="CH71" i="75"/>
  <c r="CA71" i="75"/>
  <c r="CB71" i="75"/>
  <c r="BR71" i="75"/>
  <c r="BG71" i="75"/>
  <c r="AY71" i="75"/>
  <c r="CP70" i="75"/>
  <c r="CQ70" i="75" s="1"/>
  <c r="CL70" i="75"/>
  <c r="CH70" i="75"/>
  <c r="CI70" i="75" s="1"/>
  <c r="CA70" i="75"/>
  <c r="CB70" i="75"/>
  <c r="BS70" i="75"/>
  <c r="BR70" i="75"/>
  <c r="BK70" i="75"/>
  <c r="BC70" i="75"/>
  <c r="AY70" i="75"/>
  <c r="CP69" i="75"/>
  <c r="CQ69" i="75" s="1"/>
  <c r="CL69" i="75"/>
  <c r="CH69" i="75"/>
  <c r="CB69" i="75"/>
  <c r="CA69" i="75"/>
  <c r="BR69" i="75"/>
  <c r="BG69" i="75"/>
  <c r="AY69" i="75"/>
  <c r="CP68" i="75"/>
  <c r="CL68" i="75"/>
  <c r="CA68" i="75"/>
  <c r="BS68" i="75"/>
  <c r="BR68" i="75"/>
  <c r="BK68" i="75"/>
  <c r="BC68" i="75"/>
  <c r="AY68" i="75"/>
  <c r="CP67" i="75"/>
  <c r="CQ67" i="75" s="1"/>
  <c r="CH67" i="75"/>
  <c r="CB67" i="75"/>
  <c r="CA67" i="75"/>
  <c r="BX67" i="75"/>
  <c r="BR67" i="75"/>
  <c r="BG67" i="75"/>
  <c r="CP66" i="75"/>
  <c r="CQ66" i="75" s="1"/>
  <c r="CL66" i="75"/>
  <c r="CA66" i="75"/>
  <c r="BR66" i="75"/>
  <c r="BS66" i="75"/>
  <c r="BC66" i="75"/>
  <c r="DA65" i="75"/>
  <c r="CL65" i="75"/>
  <c r="CH65" i="75"/>
  <c r="CB65" i="75"/>
  <c r="CA65" i="75"/>
  <c r="BX65" i="75"/>
  <c r="BR65" i="75"/>
  <c r="BG65" i="75"/>
  <c r="AY65" i="75"/>
  <c r="CP64" i="75"/>
  <c r="CL64" i="75"/>
  <c r="CH64" i="75"/>
  <c r="CA64" i="75"/>
  <c r="CB64" i="75"/>
  <c r="BS64" i="75"/>
  <c r="BR64" i="75"/>
  <c r="BK64" i="75"/>
  <c r="BC64" i="75"/>
  <c r="AY64" i="75"/>
  <c r="DK63" i="75"/>
  <c r="CP63" i="75"/>
  <c r="CH63" i="75"/>
  <c r="CB63" i="75"/>
  <c r="CA63" i="75"/>
  <c r="BR63" i="75"/>
  <c r="BG63" i="75"/>
  <c r="AY63" i="75"/>
  <c r="CP62" i="75"/>
  <c r="CQ62" i="75" s="1"/>
  <c r="CL62" i="75"/>
  <c r="CH62" i="75"/>
  <c r="CA62" i="75"/>
  <c r="BS62" i="75"/>
  <c r="BR62" i="75"/>
  <c r="BC62" i="75"/>
  <c r="AY62" i="75"/>
  <c r="CL61" i="75"/>
  <c r="CM61" i="75" s="1"/>
  <c r="CH61" i="75"/>
  <c r="CA61" i="75"/>
  <c r="CB61" i="75"/>
  <c r="BX61" i="75"/>
  <c r="BR61" i="75"/>
  <c r="BG61" i="75"/>
  <c r="AY61" i="75"/>
  <c r="CP60" i="75"/>
  <c r="CL60" i="75"/>
  <c r="CB60" i="75"/>
  <c r="CA60" i="75"/>
  <c r="BS60" i="75"/>
  <c r="BR60" i="75"/>
  <c r="BO60" i="75"/>
  <c r="BK60" i="75"/>
  <c r="AY60" i="75"/>
  <c r="CP59" i="75"/>
  <c r="CH59" i="75"/>
  <c r="CB59" i="75"/>
  <c r="CA59" i="75"/>
  <c r="BR59" i="75"/>
  <c r="BG59" i="75"/>
  <c r="CP58" i="75"/>
  <c r="CL58" i="75"/>
  <c r="CB58" i="75"/>
  <c r="CA58" i="75"/>
  <c r="BS58" i="75"/>
  <c r="BR58" i="75"/>
  <c r="BK58" i="75"/>
  <c r="BC58" i="75"/>
  <c r="CV57" i="75"/>
  <c r="CP57" i="75"/>
  <c r="CQ57" i="75" s="1"/>
  <c r="CL57" i="75"/>
  <c r="CH57" i="75"/>
  <c r="CI57" i="75" s="1"/>
  <c r="CB57" i="75"/>
  <c r="CA57" i="75"/>
  <c r="BX57" i="75"/>
  <c r="BR57" i="75"/>
  <c r="BG57" i="75"/>
  <c r="AY57" i="75"/>
  <c r="CP56" i="75"/>
  <c r="CL56" i="75"/>
  <c r="CM56" i="75" s="1"/>
  <c r="CB56" i="75"/>
  <c r="CA56" i="75"/>
  <c r="BS56" i="75"/>
  <c r="BR56" i="75"/>
  <c r="BK56" i="75"/>
  <c r="BC56" i="75"/>
  <c r="AY56" i="75"/>
  <c r="CP55" i="75"/>
  <c r="CH55" i="75"/>
  <c r="CB55" i="75"/>
  <c r="CA55" i="75"/>
  <c r="BR55" i="75"/>
  <c r="BK55" i="75"/>
  <c r="BG55" i="75"/>
  <c r="AY55" i="75"/>
  <c r="CV54" i="75"/>
  <c r="CP54" i="75"/>
  <c r="CL54" i="75"/>
  <c r="CB54" i="75"/>
  <c r="CA54" i="75"/>
  <c r="BS54" i="75"/>
  <c r="BR54" i="75"/>
  <c r="BK54" i="75"/>
  <c r="BC54" i="75"/>
  <c r="AY54" i="75"/>
  <c r="CP53" i="75"/>
  <c r="CQ53" i="75" s="1"/>
  <c r="CL53" i="75"/>
  <c r="CM53" i="75" s="1"/>
  <c r="CH53" i="75"/>
  <c r="CB53" i="75"/>
  <c r="CA53" i="75"/>
  <c r="BX53" i="75"/>
  <c r="BR53" i="75"/>
  <c r="BG53" i="75"/>
  <c r="AY53" i="75"/>
  <c r="CP52" i="75"/>
  <c r="CL52" i="75"/>
  <c r="CA52" i="75"/>
  <c r="BS52" i="75"/>
  <c r="BR52" i="75"/>
  <c r="BK52" i="75"/>
  <c r="BC52" i="75"/>
  <c r="AY52" i="75"/>
  <c r="CP51" i="75"/>
  <c r="CH51" i="75"/>
  <c r="CB51" i="75"/>
  <c r="CA51" i="75"/>
  <c r="BX51" i="75"/>
  <c r="BR51" i="75"/>
  <c r="BG51" i="75"/>
  <c r="DK50" i="75"/>
  <c r="DA50" i="75"/>
  <c r="CP50" i="75"/>
  <c r="CL50" i="75"/>
  <c r="CH50" i="75"/>
  <c r="CI50" i="75" s="1"/>
  <c r="CA50" i="75"/>
  <c r="BS50" i="75"/>
  <c r="BR50" i="75"/>
  <c r="BK50" i="75"/>
  <c r="BC50" i="75"/>
  <c r="CP49" i="75"/>
  <c r="CL49" i="75"/>
  <c r="CM49" i="75" s="1"/>
  <c r="CH49" i="75"/>
  <c r="CA49" i="75"/>
  <c r="CB49" i="75"/>
  <c r="BR49" i="75"/>
  <c r="BG49" i="75"/>
  <c r="AY49" i="75"/>
  <c r="CP48" i="75"/>
  <c r="CL48" i="75"/>
  <c r="CA48" i="75"/>
  <c r="BS48" i="75"/>
  <c r="BR48" i="75"/>
  <c r="BK48" i="75"/>
  <c r="BC48" i="75"/>
  <c r="AY48" i="75"/>
  <c r="CV47" i="75"/>
  <c r="CP47" i="75"/>
  <c r="CH47" i="75"/>
  <c r="CB47" i="75"/>
  <c r="CA47" i="75"/>
  <c r="BX47" i="75"/>
  <c r="BR47" i="75"/>
  <c r="BG47" i="75"/>
  <c r="AY47" i="75"/>
  <c r="CP46" i="75"/>
  <c r="CQ46" i="75" s="1"/>
  <c r="CL46" i="75"/>
  <c r="CA46" i="75"/>
  <c r="BS46" i="75"/>
  <c r="BR46" i="75"/>
  <c r="BK46" i="75"/>
  <c r="BC46" i="75"/>
  <c r="AY46" i="75"/>
  <c r="DA45" i="75"/>
  <c r="CL45" i="75"/>
  <c r="CM45" i="75" s="1"/>
  <c r="CH45" i="75"/>
  <c r="CA45" i="75"/>
  <c r="CB45" i="75"/>
  <c r="BS45" i="75"/>
  <c r="BR45" i="75"/>
  <c r="BG45" i="75"/>
  <c r="AY45" i="75"/>
  <c r="CP44" i="75"/>
  <c r="CL44" i="75"/>
  <c r="CM44" i="75" s="1"/>
  <c r="CA44" i="75"/>
  <c r="BS44" i="75"/>
  <c r="BR44" i="75"/>
  <c r="BK44" i="75"/>
  <c r="BC44" i="75"/>
  <c r="AY44" i="75"/>
  <c r="CP43" i="75"/>
  <c r="CQ43" i="75" s="1"/>
  <c r="CH43" i="75"/>
  <c r="CI43" i="75" s="1"/>
  <c r="CB43" i="75"/>
  <c r="CA43" i="75"/>
  <c r="BX43" i="75"/>
  <c r="BR43" i="75"/>
  <c r="BG43" i="75"/>
  <c r="CP42" i="75"/>
  <c r="CL42" i="75"/>
  <c r="CA42" i="75"/>
  <c r="BS42" i="75"/>
  <c r="BR42" i="75"/>
  <c r="BK42" i="75"/>
  <c r="BC42" i="75"/>
  <c r="AY42" i="75"/>
  <c r="CL41" i="75"/>
  <c r="CH41" i="75"/>
  <c r="CI41" i="75" s="1"/>
  <c r="CA41" i="75"/>
  <c r="CB41" i="75"/>
  <c r="BR41" i="75"/>
  <c r="BG41" i="75"/>
  <c r="AY41" i="75"/>
  <c r="CP40" i="75"/>
  <c r="CL40" i="75"/>
  <c r="CH40" i="75"/>
  <c r="CA40" i="75"/>
  <c r="BR40" i="75"/>
  <c r="BS40" i="75"/>
  <c r="BK40" i="75"/>
  <c r="BC40" i="75"/>
  <c r="AY40" i="75"/>
  <c r="CP39" i="75"/>
  <c r="CL39" i="75"/>
  <c r="CH39" i="75"/>
  <c r="CB39" i="75"/>
  <c r="CA39" i="75"/>
  <c r="BX39" i="75"/>
  <c r="BR39" i="75"/>
  <c r="BG39" i="75"/>
  <c r="AY39" i="75"/>
  <c r="CP38" i="75"/>
  <c r="CL38" i="75"/>
  <c r="CA38" i="75"/>
  <c r="BS38" i="75"/>
  <c r="BR38" i="75"/>
  <c r="BK38" i="75"/>
  <c r="BC38" i="75"/>
  <c r="AY38" i="75"/>
  <c r="DK37" i="75"/>
  <c r="CP37" i="75"/>
  <c r="CL37" i="75"/>
  <c r="CH37" i="75"/>
  <c r="CI37" i="75" s="1"/>
  <c r="CB37" i="75"/>
  <c r="CA37" i="75"/>
  <c r="BX37" i="75"/>
  <c r="BS37" i="75"/>
  <c r="BR37" i="75"/>
  <c r="BG37" i="75"/>
  <c r="AY37" i="75"/>
  <c r="CV36" i="75"/>
  <c r="CP36" i="75"/>
  <c r="CL36" i="75"/>
  <c r="CH36" i="75"/>
  <c r="CA36" i="75"/>
  <c r="BS36" i="75"/>
  <c r="BR36" i="75"/>
  <c r="BK36" i="75"/>
  <c r="BC36" i="75"/>
  <c r="AY36" i="75"/>
  <c r="CP35" i="75"/>
  <c r="CH35" i="75"/>
  <c r="CB35" i="75"/>
  <c r="CA35" i="75"/>
  <c r="BX35" i="75"/>
  <c r="BR35" i="75"/>
  <c r="BG35" i="75"/>
  <c r="CV34" i="75"/>
  <c r="CP34" i="75"/>
  <c r="CQ34" i="75" s="1"/>
  <c r="CL34" i="75"/>
  <c r="CH34" i="75"/>
  <c r="CI34" i="75" s="1"/>
  <c r="CA34" i="75"/>
  <c r="BR34" i="75"/>
  <c r="BS34" i="75"/>
  <c r="BK34" i="75"/>
  <c r="BC34" i="75"/>
  <c r="DA33" i="75"/>
  <c r="CP33" i="75"/>
  <c r="CL33" i="75"/>
  <c r="CH33" i="75"/>
  <c r="CB33" i="75"/>
  <c r="CA33" i="75"/>
  <c r="BX33" i="75"/>
  <c r="BR33" i="75"/>
  <c r="BT33" i="75" s="1"/>
  <c r="BG33" i="75"/>
  <c r="AY33" i="75"/>
  <c r="CP32" i="75"/>
  <c r="CL32" i="75"/>
  <c r="CM32" i="75" s="1"/>
  <c r="CA32" i="75"/>
  <c r="CB32" i="75"/>
  <c r="BS32" i="75"/>
  <c r="BR32" i="75"/>
  <c r="BK32" i="75"/>
  <c r="BC32" i="75"/>
  <c r="AY32" i="75"/>
  <c r="CP31" i="75"/>
  <c r="CH31" i="75"/>
  <c r="CB31" i="75"/>
  <c r="CA31" i="75"/>
  <c r="BR31" i="75"/>
  <c r="BG31" i="75"/>
  <c r="AY31" i="75"/>
  <c r="CV30" i="75"/>
  <c r="CP30" i="75"/>
  <c r="CL30" i="75"/>
  <c r="CA30" i="75"/>
  <c r="BS30" i="75"/>
  <c r="BR30" i="75"/>
  <c r="BK30" i="75"/>
  <c r="BC30" i="75"/>
  <c r="AY30" i="75"/>
  <c r="CL29" i="75"/>
  <c r="CM29" i="75" s="1"/>
  <c r="CH29" i="75"/>
  <c r="CB29" i="75"/>
  <c r="CA29" i="75"/>
  <c r="BX29" i="75"/>
  <c r="BR29" i="75"/>
  <c r="BT29" i="75" s="1"/>
  <c r="BG29" i="75"/>
  <c r="AY29" i="75"/>
  <c r="CV28" i="75"/>
  <c r="CP28" i="75"/>
  <c r="CL28" i="75"/>
  <c r="CM28" i="75" s="1"/>
  <c r="CA28" i="75"/>
  <c r="BS28" i="75"/>
  <c r="BR28" i="75"/>
  <c r="BK28" i="75"/>
  <c r="BC28" i="75"/>
  <c r="AY28" i="75"/>
  <c r="CP27" i="75"/>
  <c r="CQ27" i="75" s="1"/>
  <c r="CH27" i="75"/>
  <c r="CA27" i="75"/>
  <c r="CB27" i="75"/>
  <c r="BR27" i="75"/>
  <c r="BG27" i="75"/>
  <c r="CP26" i="75"/>
  <c r="CQ26" i="75" s="1"/>
  <c r="CL26" i="75"/>
  <c r="CH26" i="75"/>
  <c r="CA26" i="75"/>
  <c r="CC26" i="75" s="1"/>
  <c r="BR26" i="75"/>
  <c r="BS26" i="75"/>
  <c r="BK26" i="75"/>
  <c r="BC26" i="75"/>
  <c r="AY26" i="75"/>
  <c r="DA25" i="75"/>
  <c r="CV25" i="75"/>
  <c r="CP25" i="75"/>
  <c r="CL25" i="75"/>
  <c r="CH25" i="75"/>
  <c r="CB25" i="75"/>
  <c r="CA25" i="75"/>
  <c r="BR25" i="75"/>
  <c r="BG25" i="75"/>
  <c r="AY25" i="75"/>
  <c r="CP24" i="75"/>
  <c r="CL24" i="75"/>
  <c r="CM24" i="75" s="1"/>
  <c r="CA24" i="75"/>
  <c r="BS24" i="75"/>
  <c r="BR24" i="75"/>
  <c r="BK24" i="75"/>
  <c r="BC24" i="75"/>
  <c r="AY24" i="75"/>
  <c r="CV23" i="75"/>
  <c r="CP23" i="75"/>
  <c r="CQ23" i="75" s="1"/>
  <c r="CL23" i="75"/>
  <c r="CH23" i="75"/>
  <c r="CB23" i="75"/>
  <c r="CA23" i="75"/>
  <c r="BX23" i="75"/>
  <c r="BR23" i="75"/>
  <c r="BK23" i="75"/>
  <c r="BG23" i="75"/>
  <c r="AY23" i="75"/>
  <c r="CP22" i="75"/>
  <c r="CQ22" i="75" s="1"/>
  <c r="CL22" i="75"/>
  <c r="CA22" i="75"/>
  <c r="BS22" i="75"/>
  <c r="BR22" i="75"/>
  <c r="BK22" i="75"/>
  <c r="BC22" i="75"/>
  <c r="AY22" i="75"/>
  <c r="CP21" i="75"/>
  <c r="CQ21" i="75" s="1"/>
  <c r="CL21" i="75"/>
  <c r="CH21" i="75"/>
  <c r="CB21" i="75"/>
  <c r="CA21" i="75"/>
  <c r="BX21" i="75"/>
  <c r="BR21" i="75"/>
  <c r="BG21" i="75"/>
  <c r="AY21" i="75"/>
  <c r="CP20" i="75"/>
  <c r="CL20" i="75"/>
  <c r="CA20" i="75"/>
  <c r="BS20" i="75"/>
  <c r="BR20" i="75"/>
  <c r="BO20" i="75"/>
  <c r="BK20" i="75"/>
  <c r="BC20" i="75"/>
  <c r="AY20" i="75"/>
  <c r="DA19" i="75"/>
  <c r="CP19" i="75"/>
  <c r="CH19" i="75"/>
  <c r="CA19" i="75"/>
  <c r="CB19" i="75"/>
  <c r="BX19" i="75"/>
  <c r="BR19" i="75"/>
  <c r="BG19" i="75"/>
  <c r="CP18" i="75"/>
  <c r="CQ18" i="75" s="1"/>
  <c r="CL18" i="75"/>
  <c r="CA18" i="75"/>
  <c r="BS18" i="75"/>
  <c r="BR18" i="75"/>
  <c r="BK18" i="75"/>
  <c r="BC18" i="75"/>
  <c r="DE17" i="75"/>
  <c r="CL17" i="75"/>
  <c r="CM17" i="75" s="1"/>
  <c r="CH17" i="75"/>
  <c r="CB17" i="75"/>
  <c r="CA17" i="75"/>
  <c r="BX17" i="75"/>
  <c r="BR17" i="75"/>
  <c r="BG17" i="75"/>
  <c r="AY17" i="75"/>
  <c r="DA16" i="75"/>
  <c r="CP16" i="75"/>
  <c r="CL16" i="75"/>
  <c r="CH16" i="75"/>
  <c r="CA16" i="75"/>
  <c r="BS16" i="75"/>
  <c r="BR16" i="75"/>
  <c r="BK16" i="75"/>
  <c r="BC16" i="75"/>
  <c r="AY16" i="75"/>
  <c r="CP15" i="75"/>
  <c r="CH15" i="75"/>
  <c r="CI15" i="75" s="1"/>
  <c r="CA15" i="75"/>
  <c r="CB15" i="75"/>
  <c r="BX15" i="75"/>
  <c r="BR15" i="75"/>
  <c r="BG15" i="75"/>
  <c r="AY15" i="75"/>
  <c r="CP14" i="75"/>
  <c r="CQ14" i="75" s="1"/>
  <c r="CL14" i="75"/>
  <c r="CA14" i="75"/>
  <c r="BS14" i="75"/>
  <c r="BR14" i="75"/>
  <c r="BK14" i="75"/>
  <c r="BC14" i="75"/>
  <c r="AY14" i="75"/>
  <c r="CL13" i="75"/>
  <c r="CH13" i="75"/>
  <c r="CB13" i="75"/>
  <c r="CA13" i="75"/>
  <c r="BX13" i="75"/>
  <c r="BR13" i="75"/>
  <c r="BG13" i="75"/>
  <c r="AY13" i="75"/>
  <c r="CP12" i="75"/>
  <c r="CL12" i="75"/>
  <c r="CM12" i="75" s="1"/>
  <c r="CA12" i="75"/>
  <c r="BS12" i="75"/>
  <c r="BR12" i="75"/>
  <c r="BK12" i="75"/>
  <c r="BC12" i="75"/>
  <c r="AY12" i="75"/>
  <c r="CP11" i="75"/>
  <c r="CH11" i="75"/>
  <c r="CB11" i="75"/>
  <c r="CA11" i="75"/>
  <c r="BX11" i="75"/>
  <c r="BS11" i="75"/>
  <c r="BR11" i="75"/>
  <c r="BG11" i="75"/>
  <c r="CP10" i="75"/>
  <c r="CL10" i="75"/>
  <c r="CA10" i="75"/>
  <c r="BS10" i="75"/>
  <c r="BR10" i="75"/>
  <c r="BO10" i="75"/>
  <c r="BK10" i="75"/>
  <c r="BC10" i="75"/>
  <c r="AY10" i="75"/>
  <c r="CV9" i="75"/>
  <c r="CL9" i="75"/>
  <c r="CM9" i="75" s="1"/>
  <c r="CH9" i="75"/>
  <c r="CI9" i="75" s="1"/>
  <c r="CB9" i="75"/>
  <c r="CA9" i="75"/>
  <c r="BX9" i="75"/>
  <c r="BR9" i="75"/>
  <c r="BG9" i="75"/>
  <c r="AY9" i="75"/>
  <c r="CP8" i="75"/>
  <c r="CL8" i="75"/>
  <c r="CM8" i="75" s="1"/>
  <c r="CH8" i="75"/>
  <c r="CA8" i="75"/>
  <c r="BS8" i="75"/>
  <c r="BR8" i="75"/>
  <c r="BK8" i="75"/>
  <c r="BC8" i="75"/>
  <c r="AY8" i="75"/>
  <c r="CP7" i="75"/>
  <c r="CH7" i="75"/>
  <c r="CB7" i="75"/>
  <c r="CA7" i="75"/>
  <c r="BX7" i="75"/>
  <c r="BR7" i="75"/>
  <c r="BG7" i="75"/>
  <c r="AY7" i="75"/>
  <c r="CP6" i="75"/>
  <c r="CL6" i="75"/>
  <c r="CM6" i="75" s="1"/>
  <c r="CA6" i="75"/>
  <c r="BS6" i="75"/>
  <c r="BR6" i="75"/>
  <c r="BK6" i="75"/>
  <c r="BG6" i="75"/>
  <c r="BC6" i="75"/>
  <c r="AY6" i="75"/>
  <c r="DA5" i="75"/>
  <c r="CL5" i="75"/>
  <c r="CH5" i="75"/>
  <c r="CI5" i="75" s="1"/>
  <c r="CB5" i="75"/>
  <c r="CA5" i="75"/>
  <c r="BX5" i="75"/>
  <c r="BR5" i="75"/>
  <c r="BG5" i="75"/>
  <c r="AY5" i="75"/>
  <c r="CP4" i="75"/>
  <c r="CL4" i="75"/>
  <c r="CM4" i="75" s="1"/>
  <c r="CB4" i="75"/>
  <c r="CA4" i="75"/>
  <c r="BS4" i="75"/>
  <c r="BR4" i="75"/>
  <c r="BK4" i="75"/>
  <c r="BC4" i="75"/>
  <c r="AY4" i="75"/>
  <c r="CP3" i="75"/>
  <c r="CQ3" i="75" s="1"/>
  <c r="CH3" i="75"/>
  <c r="CB3" i="75"/>
  <c r="CA3" i="75"/>
  <c r="BR3" i="75"/>
  <c r="BG3" i="75"/>
  <c r="BT105" i="75" l="1"/>
  <c r="BT53" i="75"/>
  <c r="BT109" i="75"/>
  <c r="CC40" i="75"/>
  <c r="CC114" i="75"/>
  <c r="CC182" i="75"/>
  <c r="BT161" i="75"/>
  <c r="CC162" i="75"/>
  <c r="BL66" i="75"/>
  <c r="BT125" i="75"/>
  <c r="BT47" i="75"/>
  <c r="BU47" i="75" s="1"/>
  <c r="CC44" i="75"/>
  <c r="CC108" i="75"/>
  <c r="CD108" i="75" s="1"/>
  <c r="CC72" i="75"/>
  <c r="CD72" i="75" s="1"/>
  <c r="BT55" i="75"/>
  <c r="BU55" i="75" s="1"/>
  <c r="CC188" i="75"/>
  <c r="CD188" i="75" s="1"/>
  <c r="BT81" i="75"/>
  <c r="BU81" i="75" s="1"/>
  <c r="BL184" i="75"/>
  <c r="BT65" i="75"/>
  <c r="BU65" i="75" s="1"/>
  <c r="BT95" i="75"/>
  <c r="CC12" i="75"/>
  <c r="BT141" i="75"/>
  <c r="BT99" i="75"/>
  <c r="BU99" i="75" s="1"/>
  <c r="CC38" i="75"/>
  <c r="BT17" i="75"/>
  <c r="BU17" i="75" s="1"/>
  <c r="CC158" i="75"/>
  <c r="BT165" i="75"/>
  <c r="CC66" i="75"/>
  <c r="BT85" i="75"/>
  <c r="BU85" i="75" s="1"/>
  <c r="CC120" i="75"/>
  <c r="CD120" i="75" s="1"/>
  <c r="CC22" i="75"/>
  <c r="BT181" i="75"/>
  <c r="CC134" i="75"/>
  <c r="CD134" i="75" s="1"/>
  <c r="BL127" i="75"/>
  <c r="CC116" i="75"/>
  <c r="CC73" i="75"/>
  <c r="BL123" i="75"/>
  <c r="BL190" i="75"/>
  <c r="BL132" i="75"/>
  <c r="BL181" i="75"/>
  <c r="BL129" i="75"/>
  <c r="BL168" i="75"/>
  <c r="BL176" i="75"/>
  <c r="BL112" i="75"/>
  <c r="BL156" i="75"/>
  <c r="BL161" i="75"/>
  <c r="BL54" i="75"/>
  <c r="BL56" i="75"/>
  <c r="BT121" i="75"/>
  <c r="BU121" i="75" s="1"/>
  <c r="BT128" i="75"/>
  <c r="BL62" i="75"/>
  <c r="BL117" i="75"/>
  <c r="BL34" i="75"/>
  <c r="BT44" i="75"/>
  <c r="BL124" i="75"/>
  <c r="BT170" i="75"/>
  <c r="BL106" i="75"/>
  <c r="CC141" i="75"/>
  <c r="BL144" i="75"/>
  <c r="BL55" i="75"/>
  <c r="BL65" i="75"/>
  <c r="BL74" i="75"/>
  <c r="BL78" i="75"/>
  <c r="BL93" i="75"/>
  <c r="BL114" i="75"/>
  <c r="BL152" i="75"/>
  <c r="BL165" i="75"/>
  <c r="BL192" i="75"/>
  <c r="BL4" i="75"/>
  <c r="BL8" i="75"/>
  <c r="BL12" i="75"/>
  <c r="BL48" i="75"/>
  <c r="BL92" i="75"/>
  <c r="BL96" i="75"/>
  <c r="BL136" i="75"/>
  <c r="BL187" i="75"/>
  <c r="BL36" i="75"/>
  <c r="BT116" i="75"/>
  <c r="BL20" i="75"/>
  <c r="BL90" i="75"/>
  <c r="BL140" i="75"/>
  <c r="BL151" i="75"/>
  <c r="BL167" i="75"/>
  <c r="CC187" i="75"/>
  <c r="BL130" i="75"/>
  <c r="BL179" i="75"/>
  <c r="BL18" i="75"/>
  <c r="BL40" i="75"/>
  <c r="BL79" i="75"/>
  <c r="BL104" i="75"/>
  <c r="BL164" i="75"/>
  <c r="CC87" i="75"/>
  <c r="CC145" i="75"/>
  <c r="CC192" i="75"/>
  <c r="CD192" i="75" s="1"/>
  <c r="BT39" i="75"/>
  <c r="BU39" i="75" s="1"/>
  <c r="BT160" i="75"/>
  <c r="BT184" i="75"/>
  <c r="BT123" i="75"/>
  <c r="BU123" i="75" s="1"/>
  <c r="BT167" i="75"/>
  <c r="BU167" i="75" s="1"/>
  <c r="CC41" i="75"/>
  <c r="BT147" i="75"/>
  <c r="BT23" i="75"/>
  <c r="BT6" i="75"/>
  <c r="CC8" i="75"/>
  <c r="BT60" i="75"/>
  <c r="BU60" i="75" s="1"/>
  <c r="BT90" i="75"/>
  <c r="CC140" i="75"/>
  <c r="CC45" i="75"/>
  <c r="CC166" i="75"/>
  <c r="CD166" i="75" s="1"/>
  <c r="BT179" i="75"/>
  <c r="BT187" i="75"/>
  <c r="BL64" i="75"/>
  <c r="BL72" i="75"/>
  <c r="BL95" i="75"/>
  <c r="BL98" i="75"/>
  <c r="BL109" i="75"/>
  <c r="BL122" i="75"/>
  <c r="BL185" i="75"/>
  <c r="BL21" i="75"/>
  <c r="BL27" i="75"/>
  <c r="BL43" i="75"/>
  <c r="BL73" i="75"/>
  <c r="BL110" i="75"/>
  <c r="BL113" i="75"/>
  <c r="BL116" i="75"/>
  <c r="BL119" i="75"/>
  <c r="BL128" i="75"/>
  <c r="BL139" i="75"/>
  <c r="BL142" i="75"/>
  <c r="BL157" i="75"/>
  <c r="BL174" i="75"/>
  <c r="BL10" i="75"/>
  <c r="BL14" i="75"/>
  <c r="BL24" i="75"/>
  <c r="BL44" i="75"/>
  <c r="BL46" i="75"/>
  <c r="BL70" i="75"/>
  <c r="BL77" i="75"/>
  <c r="BL81" i="75"/>
  <c r="BL118" i="75"/>
  <c r="BL146" i="75"/>
  <c r="BL159" i="75"/>
  <c r="BL178" i="75"/>
  <c r="BL186" i="75"/>
  <c r="BL5" i="75"/>
  <c r="BL11" i="75"/>
  <c r="BL33" i="75"/>
  <c r="BL49" i="75"/>
  <c r="BL60" i="75"/>
  <c r="BL69" i="75"/>
  <c r="BL88" i="75"/>
  <c r="BL103" i="75"/>
  <c r="BL131" i="75"/>
  <c r="BL145" i="75"/>
  <c r="BL149" i="75"/>
  <c r="BL171" i="75"/>
  <c r="BL177" i="75"/>
  <c r="BL180" i="75"/>
  <c r="BL189" i="75"/>
  <c r="BL17" i="75"/>
  <c r="BL6" i="75"/>
  <c r="BL42" i="75"/>
  <c r="BL68" i="75"/>
  <c r="BL7" i="75"/>
  <c r="BL23" i="75"/>
  <c r="BL29" i="75"/>
  <c r="BL45" i="75"/>
  <c r="BL61" i="75"/>
  <c r="BL82" i="75"/>
  <c r="BL85" i="75"/>
  <c r="BL89" i="75"/>
  <c r="BL97" i="75"/>
  <c r="BL108" i="75"/>
  <c r="BL111" i="75"/>
  <c r="BL120" i="75"/>
  <c r="BL134" i="75"/>
  <c r="BL155" i="75"/>
  <c r="BL162" i="75"/>
  <c r="BL183" i="75"/>
  <c r="BL28" i="75"/>
  <c r="BL32" i="75"/>
  <c r="BL86" i="75"/>
  <c r="BL172" i="75"/>
  <c r="BL173" i="75"/>
  <c r="BL13" i="75"/>
  <c r="BL35" i="75"/>
  <c r="BL51" i="75"/>
  <c r="BL57" i="75"/>
  <c r="BL71" i="75"/>
  <c r="BL75" i="75"/>
  <c r="BL101" i="75"/>
  <c r="BL115" i="75"/>
  <c r="BL137" i="75"/>
  <c r="BL143" i="75"/>
  <c r="BL147" i="75"/>
  <c r="BL175" i="75"/>
  <c r="BL30" i="75"/>
  <c r="BL76" i="75"/>
  <c r="BL154" i="75"/>
  <c r="BL19" i="75"/>
  <c r="BL25" i="75"/>
  <c r="BL41" i="75"/>
  <c r="BL83" i="75"/>
  <c r="BL94" i="75"/>
  <c r="BL150" i="75"/>
  <c r="BL163" i="75"/>
  <c r="BL169" i="75"/>
  <c r="BL107" i="75"/>
  <c r="BL22" i="75"/>
  <c r="BL50" i="75"/>
  <c r="BL52" i="75"/>
  <c r="BL58" i="75"/>
  <c r="BL100" i="75"/>
  <c r="BL158" i="75"/>
  <c r="BL3" i="75"/>
  <c r="BL9" i="75"/>
  <c r="BL31" i="75"/>
  <c r="BL47" i="75"/>
  <c r="BL67" i="75"/>
  <c r="BL80" i="75"/>
  <c r="BL87" i="75"/>
  <c r="BL99" i="75"/>
  <c r="BL105" i="75"/>
  <c r="BL135" i="75"/>
  <c r="BL138" i="75"/>
  <c r="BL141" i="75"/>
  <c r="BL153" i="75"/>
  <c r="BL160" i="75"/>
  <c r="BL166" i="75"/>
  <c r="BL188" i="75"/>
  <c r="BL193" i="75"/>
  <c r="BL39" i="75"/>
  <c r="BL16" i="75"/>
  <c r="BL26" i="75"/>
  <c r="BL38" i="75"/>
  <c r="BL126" i="75"/>
  <c r="BL15" i="75"/>
  <c r="BL37" i="75"/>
  <c r="BL53" i="75"/>
  <c r="BL59" i="75"/>
  <c r="BL63" i="75"/>
  <c r="BL84" i="75"/>
  <c r="BL91" i="75"/>
  <c r="BL102" i="75"/>
  <c r="BL121" i="75"/>
  <c r="BL125" i="75"/>
  <c r="BL133" i="75"/>
  <c r="BL148" i="75"/>
  <c r="BL170" i="75"/>
  <c r="BL182" i="75"/>
  <c r="BL191" i="75"/>
  <c r="BT78" i="75"/>
  <c r="BT102" i="75"/>
  <c r="BU102" i="75" s="1"/>
  <c r="BT139" i="75"/>
  <c r="CC11" i="75"/>
  <c r="CD11" i="75" s="1"/>
  <c r="BT36" i="75"/>
  <c r="BU36" i="75" s="1"/>
  <c r="CC51" i="75"/>
  <c r="CD51" i="75" s="1"/>
  <c r="BT64" i="75"/>
  <c r="CC48" i="75"/>
  <c r="CD48" i="75" s="1"/>
  <c r="BT26" i="75"/>
  <c r="BU26" i="75" s="1"/>
  <c r="BT25" i="75"/>
  <c r="BU25" i="75" s="1"/>
  <c r="CC79" i="75"/>
  <c r="CC93" i="75"/>
  <c r="CD93" i="75" s="1"/>
  <c r="CC103" i="75"/>
  <c r="CC115" i="75"/>
  <c r="CC127" i="75"/>
  <c r="CC165" i="75"/>
  <c r="CD165" i="75" s="1"/>
  <c r="BT166" i="75"/>
  <c r="BT61" i="75"/>
  <c r="BU61" i="75" s="1"/>
  <c r="DK127" i="75"/>
  <c r="CC77" i="75"/>
  <c r="CC169" i="75"/>
  <c r="CC125" i="75"/>
  <c r="CC4" i="75"/>
  <c r="CD4" i="75" s="1"/>
  <c r="CC64" i="75"/>
  <c r="BT27" i="75"/>
  <c r="BU27" i="75" s="1"/>
  <c r="BT86" i="75"/>
  <c r="BT11" i="75"/>
  <c r="BU11" i="75" s="1"/>
  <c r="BT37" i="75"/>
  <c r="BT58" i="75"/>
  <c r="BT63" i="75"/>
  <c r="BU63" i="75" s="1"/>
  <c r="BT80" i="75"/>
  <c r="BT100" i="75"/>
  <c r="BT130" i="75"/>
  <c r="BT168" i="75"/>
  <c r="BT18" i="75"/>
  <c r="BT20" i="75"/>
  <c r="BU20" i="75" s="1"/>
  <c r="BT48" i="75"/>
  <c r="BT106" i="75"/>
  <c r="BU106" i="75" s="1"/>
  <c r="BT132" i="75"/>
  <c r="BT4" i="75"/>
  <c r="BT76" i="75"/>
  <c r="BT96" i="75"/>
  <c r="CV119" i="75"/>
  <c r="DB119" i="75" s="1"/>
  <c r="CV151" i="75"/>
  <c r="DK91" i="75"/>
  <c r="BO4" i="75"/>
  <c r="BO6" i="75"/>
  <c r="BO8" i="75"/>
  <c r="BO12" i="75"/>
  <c r="BO14" i="75"/>
  <c r="BO16" i="75"/>
  <c r="BO18" i="75"/>
  <c r="BO24" i="75"/>
  <c r="BO28" i="75"/>
  <c r="BO32" i="75"/>
  <c r="BO34" i="75"/>
  <c r="CV180" i="75"/>
  <c r="CV188" i="75"/>
  <c r="DB188" i="75" s="1"/>
  <c r="BO38" i="75"/>
  <c r="BO46" i="75"/>
  <c r="BO48" i="75"/>
  <c r="BO52" i="75"/>
  <c r="BO54" i="75"/>
  <c r="BO58" i="75"/>
  <c r="BO64" i="75"/>
  <c r="BO68" i="75"/>
  <c r="BO74" i="75"/>
  <c r="BO76" i="75"/>
  <c r="BO82" i="75"/>
  <c r="BO86" i="75"/>
  <c r="BO94" i="75"/>
  <c r="BO100" i="75"/>
  <c r="BO128" i="75"/>
  <c r="BO162" i="75"/>
  <c r="BO180" i="75"/>
  <c r="BX91" i="75"/>
  <c r="BX113" i="75"/>
  <c r="BX137" i="75"/>
  <c r="BX141" i="75"/>
  <c r="BX145" i="75"/>
  <c r="BX149" i="75"/>
  <c r="BX151" i="75"/>
  <c r="BX153" i="75"/>
  <c r="BX183" i="75"/>
  <c r="BX185" i="75"/>
  <c r="BX189" i="75"/>
  <c r="CI27" i="75"/>
  <c r="CM18" i="75"/>
  <c r="CM182" i="75"/>
  <c r="CI155" i="75"/>
  <c r="CM3" i="75"/>
  <c r="CM19" i="75"/>
  <c r="CM27" i="75"/>
  <c r="CM35" i="75"/>
  <c r="CQ45" i="75"/>
  <c r="CM67" i="75"/>
  <c r="CQ77" i="75"/>
  <c r="CM79" i="75"/>
  <c r="CM83" i="75"/>
  <c r="CQ85" i="75"/>
  <c r="CQ89" i="75"/>
  <c r="CM91" i="75"/>
  <c r="CM103" i="75"/>
  <c r="CM107" i="75"/>
  <c r="CQ113" i="75"/>
  <c r="CQ125" i="75"/>
  <c r="CM127" i="75"/>
  <c r="CQ129" i="75"/>
  <c r="CQ133" i="75"/>
  <c r="CM135" i="75"/>
  <c r="CQ149" i="75"/>
  <c r="CM151" i="75"/>
  <c r="CQ157" i="75"/>
  <c r="CQ161" i="75"/>
  <c r="CM171" i="75"/>
  <c r="CM179" i="75"/>
  <c r="CM183" i="75"/>
  <c r="CQ185" i="75"/>
  <c r="CM187" i="75"/>
  <c r="CM191" i="75"/>
  <c r="CV12" i="75"/>
  <c r="CV31" i="75"/>
  <c r="CV68" i="75"/>
  <c r="CV100" i="75"/>
  <c r="CV108" i="75"/>
  <c r="CV124" i="75"/>
  <c r="CV148" i="75"/>
  <c r="CV172" i="75"/>
  <c r="CQ116" i="75"/>
  <c r="BO109" i="75"/>
  <c r="BO115" i="75"/>
  <c r="BU115" i="75" s="1"/>
  <c r="BO135" i="75"/>
  <c r="BO143" i="75"/>
  <c r="BO161" i="75"/>
  <c r="BO179" i="75"/>
  <c r="BO193" i="75"/>
  <c r="BX122" i="75"/>
  <c r="BX132" i="75"/>
  <c r="BX138" i="75"/>
  <c r="BX140" i="75"/>
  <c r="BX146" i="75"/>
  <c r="BX162" i="75"/>
  <c r="BX164" i="75"/>
  <c r="BX184" i="75"/>
  <c r="CM118" i="75"/>
  <c r="CQ128" i="75"/>
  <c r="CQ136" i="75"/>
  <c r="CM142" i="75"/>
  <c r="CM150" i="75"/>
  <c r="CM82" i="75"/>
  <c r="CM138" i="75"/>
  <c r="CQ48" i="75"/>
  <c r="BT113" i="75"/>
  <c r="BU113" i="75" s="1"/>
  <c r="CC96" i="75"/>
  <c r="CQ12" i="75"/>
  <c r="CQ192" i="75"/>
  <c r="CM14" i="75"/>
  <c r="CM54" i="75"/>
  <c r="CM62" i="75"/>
  <c r="CQ88" i="75"/>
  <c r="CQ92" i="75"/>
  <c r="CI115" i="75"/>
  <c r="CM178" i="75"/>
  <c r="CM186" i="75"/>
  <c r="CQ64" i="75"/>
  <c r="CM26" i="75"/>
  <c r="BU29" i="75"/>
  <c r="CQ8" i="75"/>
  <c r="CQ16" i="75"/>
  <c r="CQ96" i="75"/>
  <c r="CQ160" i="75"/>
  <c r="CQ32" i="75"/>
  <c r="CM98" i="75"/>
  <c r="CM110" i="75"/>
  <c r="CM158" i="75"/>
  <c r="CM74" i="75"/>
  <c r="CM174" i="75"/>
  <c r="CM30" i="75"/>
  <c r="CQ4" i="75"/>
  <c r="CQ24" i="75"/>
  <c r="CM38" i="75"/>
  <c r="CQ60" i="75"/>
  <c r="CM66" i="75"/>
  <c r="BX190" i="75"/>
  <c r="CM190" i="75"/>
  <c r="CV74" i="75"/>
  <c r="CV114" i="75"/>
  <c r="CV122" i="75"/>
  <c r="CV154" i="75"/>
  <c r="CV170" i="75"/>
  <c r="CV178" i="75"/>
  <c r="BO84" i="75"/>
  <c r="BO90" i="75"/>
  <c r="BO120" i="75"/>
  <c r="BO122" i="75"/>
  <c r="BO130" i="75"/>
  <c r="BO132" i="75"/>
  <c r="BO136" i="75"/>
  <c r="BO150" i="75"/>
  <c r="BO152" i="75"/>
  <c r="BO154" i="75"/>
  <c r="BO158" i="75"/>
  <c r="BO160" i="75"/>
  <c r="BO166" i="75"/>
  <c r="BO170" i="75"/>
  <c r="BO172" i="75"/>
  <c r="BO176" i="75"/>
  <c r="BO184" i="75"/>
  <c r="BO186" i="75"/>
  <c r="BO188" i="75"/>
  <c r="BO190" i="75"/>
  <c r="BO192" i="75"/>
  <c r="CQ56" i="75"/>
  <c r="DK107" i="75"/>
  <c r="BT180" i="75"/>
  <c r="CI6" i="75"/>
  <c r="CI10" i="75"/>
  <c r="CI18" i="75"/>
  <c r="CI42" i="75"/>
  <c r="CI58" i="75"/>
  <c r="CI66" i="75"/>
  <c r="CI74" i="75"/>
  <c r="CI86" i="75"/>
  <c r="CI102" i="75"/>
  <c r="CI8" i="75"/>
  <c r="CI16" i="75"/>
  <c r="CI64" i="75"/>
  <c r="CI7" i="75"/>
  <c r="CI88" i="75"/>
  <c r="CI100" i="75"/>
  <c r="CI116" i="75"/>
  <c r="CI124" i="75"/>
  <c r="CI132" i="75"/>
  <c r="CI144" i="75"/>
  <c r="CI168" i="75"/>
  <c r="CI67" i="75"/>
  <c r="CI87" i="75"/>
  <c r="CI179" i="75"/>
  <c r="CI147" i="75"/>
  <c r="CI23" i="75"/>
  <c r="CI95" i="75"/>
  <c r="CI12" i="75"/>
  <c r="CI24" i="75"/>
  <c r="CI44" i="75"/>
  <c r="CI48" i="75"/>
  <c r="CI52" i="75"/>
  <c r="CI103" i="75"/>
  <c r="CI175" i="75"/>
  <c r="CI183" i="75"/>
  <c r="CI191" i="75"/>
  <c r="CI31" i="75"/>
  <c r="CI75" i="75"/>
  <c r="CI123" i="75"/>
  <c r="CI131" i="75"/>
  <c r="CI171" i="75"/>
  <c r="CI3" i="75"/>
  <c r="DB5" i="75"/>
  <c r="CC9" i="75"/>
  <c r="CD9" i="75" s="1"/>
  <c r="BT68" i="75"/>
  <c r="BT155" i="75"/>
  <c r="CC69" i="75"/>
  <c r="BT152" i="75"/>
  <c r="DK154" i="75"/>
  <c r="DK170" i="75"/>
  <c r="BT21" i="75"/>
  <c r="BU21" i="75" s="1"/>
  <c r="BT32" i="75"/>
  <c r="BT34" i="75"/>
  <c r="CC54" i="75"/>
  <c r="CD54" i="75" s="1"/>
  <c r="BT71" i="75"/>
  <c r="BU71" i="75" s="1"/>
  <c r="BT79" i="75"/>
  <c r="BU79" i="75" s="1"/>
  <c r="BT111" i="75"/>
  <c r="BU111" i="75" s="1"/>
  <c r="BT127" i="75"/>
  <c r="BT145" i="75"/>
  <c r="BT153" i="75"/>
  <c r="BU153" i="75" s="1"/>
  <c r="BT159" i="75"/>
  <c r="BT171" i="75"/>
  <c r="BT175" i="75"/>
  <c r="BU175" i="75" s="1"/>
  <c r="BT185" i="75"/>
  <c r="BU185" i="75" s="1"/>
  <c r="BT193" i="75"/>
  <c r="CC154" i="75"/>
  <c r="CC190" i="75"/>
  <c r="BT10" i="75"/>
  <c r="BU10" i="75" s="1"/>
  <c r="BT24" i="75"/>
  <c r="BT40" i="75"/>
  <c r="BT84" i="75"/>
  <c r="CC164" i="75"/>
  <c r="BT9" i="75"/>
  <c r="BT22" i="75"/>
  <c r="BT28" i="75"/>
  <c r="BT38" i="75"/>
  <c r="BT41" i="75"/>
  <c r="BU41" i="75" s="1"/>
  <c r="CC56" i="75"/>
  <c r="BT82" i="75"/>
  <c r="DB110" i="75"/>
  <c r="CC119" i="75"/>
  <c r="CD119" i="75" s="1"/>
  <c r="BT3" i="75"/>
  <c r="BU3" i="75" s="1"/>
  <c r="BT7" i="75"/>
  <c r="CC10" i="75"/>
  <c r="CD10" i="75" s="1"/>
  <c r="BT15" i="75"/>
  <c r="BU15" i="75" s="1"/>
  <c r="CC30" i="75"/>
  <c r="BT54" i="75"/>
  <c r="BT74" i="75"/>
  <c r="BT146" i="75"/>
  <c r="CC31" i="75"/>
  <c r="BT42" i="75"/>
  <c r="BT52" i="75"/>
  <c r="BT62" i="75"/>
  <c r="CC78" i="75"/>
  <c r="CD78" i="75" s="1"/>
  <c r="CC82" i="75"/>
  <c r="BT98" i="75"/>
  <c r="BU98" i="75" s="1"/>
  <c r="BT104" i="75"/>
  <c r="CC112" i="75"/>
  <c r="CD112" i="75" s="1"/>
  <c r="DB99" i="75"/>
  <c r="BT108" i="75"/>
  <c r="BU108" i="75" s="1"/>
  <c r="CC111" i="75"/>
  <c r="CD111" i="75" s="1"/>
  <c r="BT162" i="75"/>
  <c r="CM180" i="75"/>
  <c r="BT150" i="75"/>
  <c r="BO127" i="75"/>
  <c r="BO139" i="75"/>
  <c r="BO159" i="75"/>
  <c r="BO165" i="75"/>
  <c r="BO169" i="75"/>
  <c r="BO171" i="75"/>
  <c r="BO187" i="75"/>
  <c r="BO191" i="75"/>
  <c r="CM147" i="75"/>
  <c r="CI152" i="75"/>
  <c r="CC157" i="75"/>
  <c r="BT158" i="75"/>
  <c r="CC159" i="75"/>
  <c r="CC161" i="75"/>
  <c r="CD161" i="75" s="1"/>
  <c r="BT118" i="75"/>
  <c r="BU118" i="75" s="1"/>
  <c r="BT126" i="75"/>
  <c r="CC147" i="75"/>
  <c r="BT148" i="75"/>
  <c r="BT154" i="75"/>
  <c r="CC155" i="75"/>
  <c r="CI160" i="75"/>
  <c r="CM164" i="75"/>
  <c r="CQ173" i="75"/>
  <c r="BT176" i="75"/>
  <c r="CC7" i="75"/>
  <c r="CD7" i="75" s="1"/>
  <c r="CI4" i="75"/>
  <c r="BT8" i="75"/>
  <c r="DE7" i="75"/>
  <c r="CC3" i="75"/>
  <c r="CV3" i="75"/>
  <c r="CC5" i="75"/>
  <c r="CD5" i="75" s="1"/>
  <c r="CQ6" i="75"/>
  <c r="BO7" i="75"/>
  <c r="DA7" i="75"/>
  <c r="CQ9" i="75"/>
  <c r="CV10" i="75"/>
  <c r="DE12" i="75"/>
  <c r="CQ15" i="75"/>
  <c r="CQ19" i="75"/>
  <c r="CI22" i="75"/>
  <c r="CC24" i="75"/>
  <c r="CD24" i="75" s="1"/>
  <c r="CV41" i="75"/>
  <c r="BT49" i="75"/>
  <c r="BU49" i="75" s="1"/>
  <c r="DE32" i="75"/>
  <c r="DA32" i="75"/>
  <c r="CQ10" i="75"/>
  <c r="CM11" i="75"/>
  <c r="DE11" i="75"/>
  <c r="CC32" i="75"/>
  <c r="CV4" i="75"/>
  <c r="DE8" i="75"/>
  <c r="CI14" i="75"/>
  <c r="DE4" i="75"/>
  <c r="DE3" i="75"/>
  <c r="DA4" i="75"/>
  <c r="CM5" i="75"/>
  <c r="CV6" i="75"/>
  <c r="CV7" i="75"/>
  <c r="DK7" i="75"/>
  <c r="BX8" i="75"/>
  <c r="CV11" i="75"/>
  <c r="DK17" i="75"/>
  <c r="DL17" i="75" s="1"/>
  <c r="DE20" i="75"/>
  <c r="DA22" i="75"/>
  <c r="CI28" i="75"/>
  <c r="BT31" i="75"/>
  <c r="BU31" i="75" s="1"/>
  <c r="BX3" i="75"/>
  <c r="CC6" i="75"/>
  <c r="CD6" i="75" s="1"/>
  <c r="DA8" i="75"/>
  <c r="CQ11" i="75"/>
  <c r="BT13" i="75"/>
  <c r="BU13" i="75" s="1"/>
  <c r="CC17" i="75"/>
  <c r="CD17" i="75" s="1"/>
  <c r="CM20" i="75"/>
  <c r="DA24" i="75"/>
  <c r="BX25" i="75"/>
  <c r="CM34" i="75"/>
  <c r="DA144" i="75"/>
  <c r="DE144" i="75"/>
  <c r="DE5" i="75"/>
  <c r="DA6" i="75"/>
  <c r="BT19" i="75"/>
  <c r="BU19" i="75" s="1"/>
  <c r="DA28" i="75"/>
  <c r="DB28" i="75" s="1"/>
  <c r="BX36" i="75"/>
  <c r="CQ44" i="75"/>
  <c r="BT45" i="75"/>
  <c r="BU45" i="75" s="1"/>
  <c r="CI45" i="75"/>
  <c r="CI49" i="75"/>
  <c r="CV49" i="75"/>
  <c r="CC50" i="75"/>
  <c r="CD50" i="75" s="1"/>
  <c r="BT51" i="75"/>
  <c r="BT57" i="75"/>
  <c r="CQ58" i="75"/>
  <c r="DA58" i="75"/>
  <c r="BX59" i="75"/>
  <c r="CV62" i="75"/>
  <c r="CM68" i="75"/>
  <c r="BO9" i="75"/>
  <c r="BT12" i="75"/>
  <c r="CI13" i="75"/>
  <c r="CQ13" i="75"/>
  <c r="BX20" i="75"/>
  <c r="BX22" i="75"/>
  <c r="CD22" i="75" s="1"/>
  <c r="BO23" i="75"/>
  <c r="CM23" i="75"/>
  <c r="CC25" i="75"/>
  <c r="CV26" i="75"/>
  <c r="BO30" i="75"/>
  <c r="CQ36" i="75"/>
  <c r="DE37" i="75"/>
  <c r="DL37" i="75" s="1"/>
  <c r="CI38" i="75"/>
  <c r="CQ41" i="75"/>
  <c r="BT43" i="75"/>
  <c r="DA43" i="75"/>
  <c r="DE43" i="75"/>
  <c r="CC52" i="75"/>
  <c r="CQ54" i="75"/>
  <c r="BO56" i="75"/>
  <c r="DE56" i="75"/>
  <c r="BX58" i="75"/>
  <c r="BT67" i="75"/>
  <c r="BU67" i="75" s="1"/>
  <c r="BX77" i="75"/>
  <c r="CC20" i="75"/>
  <c r="CV20" i="75"/>
  <c r="DA21" i="75"/>
  <c r="DB21" i="75" s="1"/>
  <c r="CQ25" i="75"/>
  <c r="DA34" i="75"/>
  <c r="DB34" i="75" s="1"/>
  <c r="CM46" i="75"/>
  <c r="DE52" i="75"/>
  <c r="DA52" i="75"/>
  <c r="CM10" i="75"/>
  <c r="DE13" i="75"/>
  <c r="BX14" i="75"/>
  <c r="CV15" i="75"/>
  <c r="CC16" i="75"/>
  <c r="CD16" i="75" s="1"/>
  <c r="DA17" i="75"/>
  <c r="BX18" i="75"/>
  <c r="DA20" i="75"/>
  <c r="CI21" i="75"/>
  <c r="BO22" i="75"/>
  <c r="CM22" i="75"/>
  <c r="CV24" i="75"/>
  <c r="BX27" i="75"/>
  <c r="CC29" i="75"/>
  <c r="CD29" i="75" s="1"/>
  <c r="BX31" i="75"/>
  <c r="CI36" i="75"/>
  <c r="DE36" i="75"/>
  <c r="CI39" i="75"/>
  <c r="CM41" i="75"/>
  <c r="CV46" i="75"/>
  <c r="BT50" i="75"/>
  <c r="BU50" i="75" s="1"/>
  <c r="CQ50" i="75"/>
  <c r="DE53" i="75"/>
  <c r="BX55" i="75"/>
  <c r="CV55" i="75"/>
  <c r="CC65" i="75"/>
  <c r="BX69" i="75"/>
  <c r="BT16" i="75"/>
  <c r="DE16" i="75"/>
  <c r="DA18" i="75"/>
  <c r="CC28" i="75"/>
  <c r="CD28" i="75" s="1"/>
  <c r="DE28" i="75"/>
  <c r="CI30" i="75"/>
  <c r="CC33" i="75"/>
  <c r="CD33" i="75" s="1"/>
  <c r="DE33" i="75"/>
  <c r="CQ35" i="75"/>
  <c r="BX42" i="75"/>
  <c r="CM42" i="75"/>
  <c r="CQ42" i="75"/>
  <c r="DA42" i="75"/>
  <c r="CC46" i="75"/>
  <c r="CD46" i="75" s="1"/>
  <c r="CM47" i="75"/>
  <c r="BO51" i="75"/>
  <c r="CQ52" i="75"/>
  <c r="CC57" i="75"/>
  <c r="CD57" i="75" s="1"/>
  <c r="BT59" i="75"/>
  <c r="CV87" i="75"/>
  <c r="DA9" i="75"/>
  <c r="DB9" i="75" s="1"/>
  <c r="BX12" i="75"/>
  <c r="CC14" i="75"/>
  <c r="CM15" i="75"/>
  <c r="DE15" i="75"/>
  <c r="CV17" i="75"/>
  <c r="CC18" i="75"/>
  <c r="CQ20" i="75"/>
  <c r="CM21" i="75"/>
  <c r="CI26" i="75"/>
  <c r="BT30" i="75"/>
  <c r="BX32" i="75"/>
  <c r="DE47" i="75"/>
  <c r="DE69" i="75"/>
  <c r="CQ105" i="75"/>
  <c r="CC118" i="75"/>
  <c r="CI33" i="75"/>
  <c r="DA35" i="75"/>
  <c r="DB35" i="75" s="1"/>
  <c r="CV37" i="75"/>
  <c r="CQ38" i="75"/>
  <c r="DA38" i="75"/>
  <c r="CQ39" i="75"/>
  <c r="CV39" i="75"/>
  <c r="BO42" i="75"/>
  <c r="CC42" i="75"/>
  <c r="BX44" i="75"/>
  <c r="DA44" i="75"/>
  <c r="CV45" i="75"/>
  <c r="DA48" i="75"/>
  <c r="DB48" i="75" s="1"/>
  <c r="BX49" i="75"/>
  <c r="CM50" i="75"/>
  <c r="CI51" i="75"/>
  <c r="DA51" i="75"/>
  <c r="CI54" i="75"/>
  <c r="CQ61" i="75"/>
  <c r="CQ63" i="75"/>
  <c r="DA63" i="75"/>
  <c r="DE63" i="75"/>
  <c r="DL63" i="75" s="1"/>
  <c r="CC67" i="75"/>
  <c r="CD67" i="75" s="1"/>
  <c r="DE75" i="75"/>
  <c r="CI78" i="75"/>
  <c r="DE48" i="75"/>
  <c r="CC53" i="75"/>
  <c r="CD53" i="75" s="1"/>
  <c r="DE57" i="75"/>
  <c r="DA98" i="75"/>
  <c r="CD114" i="75"/>
  <c r="DA27" i="75"/>
  <c r="DB27" i="75" s="1"/>
  <c r="CV29" i="75"/>
  <c r="BX30" i="75"/>
  <c r="CQ30" i="75"/>
  <c r="DE30" i="75"/>
  <c r="CM31" i="75"/>
  <c r="BX34" i="75"/>
  <c r="BO37" i="75"/>
  <c r="BX38" i="75"/>
  <c r="DE39" i="75"/>
  <c r="BX40" i="75"/>
  <c r="CV40" i="75"/>
  <c r="DA41" i="75"/>
  <c r="CV42" i="75"/>
  <c r="CC43" i="75"/>
  <c r="CD43" i="75" s="1"/>
  <c r="CV43" i="75"/>
  <c r="BX45" i="75"/>
  <c r="CQ47" i="75"/>
  <c r="DA47" i="75"/>
  <c r="DB47" i="75" s="1"/>
  <c r="BX52" i="75"/>
  <c r="CM52" i="75"/>
  <c r="CV58" i="75"/>
  <c r="CM60" i="75"/>
  <c r="CI63" i="75"/>
  <c r="CV65" i="75"/>
  <c r="DB65" i="75" s="1"/>
  <c r="BO66" i="75"/>
  <c r="DE68" i="75"/>
  <c r="BT77" i="75"/>
  <c r="CI79" i="75"/>
  <c r="CQ98" i="75"/>
  <c r="DA30" i="75"/>
  <c r="DB30" i="75" s="1"/>
  <c r="DE31" i="75"/>
  <c r="CI32" i="75"/>
  <c r="DE34" i="75"/>
  <c r="BT35" i="75"/>
  <c r="BU35" i="75" s="1"/>
  <c r="CC36" i="75"/>
  <c r="CQ37" i="75"/>
  <c r="BX41" i="75"/>
  <c r="BO44" i="75"/>
  <c r="CV44" i="75"/>
  <c r="DE45" i="75"/>
  <c r="BT46" i="75"/>
  <c r="CI46" i="75"/>
  <c r="CV51" i="75"/>
  <c r="BX56" i="75"/>
  <c r="CV56" i="75"/>
  <c r="CM57" i="75"/>
  <c r="CC59" i="75"/>
  <c r="CM63" i="75"/>
  <c r="BX64" i="75"/>
  <c r="DE66" i="75"/>
  <c r="CI71" i="75"/>
  <c r="BT72" i="75"/>
  <c r="BU72" i="75" s="1"/>
  <c r="DA76" i="75"/>
  <c r="DB76" i="75" s="1"/>
  <c r="CC60" i="75"/>
  <c r="DE60" i="75"/>
  <c r="DA61" i="75"/>
  <c r="DB61" i="75" s="1"/>
  <c r="CV64" i="75"/>
  <c r="CQ65" i="75"/>
  <c r="CQ73" i="75"/>
  <c r="BO77" i="75"/>
  <c r="CV77" i="75"/>
  <c r="CQ82" i="75"/>
  <c r="DA83" i="75"/>
  <c r="BT88" i="75"/>
  <c r="DK90" i="75"/>
  <c r="CV92" i="75"/>
  <c r="DK99" i="75"/>
  <c r="CV103" i="75"/>
  <c r="DE112" i="75"/>
  <c r="DA112" i="75"/>
  <c r="CC62" i="75"/>
  <c r="CD62" i="75" s="1"/>
  <c r="CM69" i="75"/>
  <c r="CC70" i="75"/>
  <c r="CD70" i="75" s="1"/>
  <c r="CI72" i="75"/>
  <c r="CI73" i="75"/>
  <c r="DA74" i="75"/>
  <c r="BX75" i="75"/>
  <c r="CQ76" i="75"/>
  <c r="CC80" i="75"/>
  <c r="CD80" i="75" s="1"/>
  <c r="CQ80" i="75"/>
  <c r="DE86" i="75"/>
  <c r="DA86" i="75"/>
  <c r="BT93" i="75"/>
  <c r="BU93" i="75" s="1"/>
  <c r="CQ99" i="75"/>
  <c r="CQ117" i="75"/>
  <c r="DE123" i="75"/>
  <c r="DA123" i="75"/>
  <c r="CI56" i="75"/>
  <c r="BO57" i="75"/>
  <c r="DA59" i="75"/>
  <c r="DA60" i="75"/>
  <c r="CI61" i="75"/>
  <c r="DA62" i="75"/>
  <c r="CM64" i="75"/>
  <c r="BX66" i="75"/>
  <c r="CQ71" i="75"/>
  <c r="CV71" i="75"/>
  <c r="DA75" i="75"/>
  <c r="DB75" i="75" s="1"/>
  <c r="CI80" i="75"/>
  <c r="CV82" i="75"/>
  <c r="DB82" i="75" s="1"/>
  <c r="BO83" i="75"/>
  <c r="CI84" i="75"/>
  <c r="CI85" i="75"/>
  <c r="CC89" i="75"/>
  <c r="CD89" i="75" s="1"/>
  <c r="DE92" i="75"/>
  <c r="CI94" i="75"/>
  <c r="CM95" i="75"/>
  <c r="CI68" i="75"/>
  <c r="CQ68" i="75"/>
  <c r="BO69" i="75"/>
  <c r="DK69" i="75"/>
  <c r="CV70" i="75"/>
  <c r="CM71" i="75"/>
  <c r="BX73" i="75"/>
  <c r="CM76" i="75"/>
  <c r="CQ79" i="75"/>
  <c r="CC81" i="75"/>
  <c r="CI82" i="75"/>
  <c r="CV83" i="75"/>
  <c r="CM86" i="75"/>
  <c r="BT89" i="75"/>
  <c r="DA89" i="75"/>
  <c r="CM90" i="75"/>
  <c r="BO91" i="75"/>
  <c r="BX95" i="75"/>
  <c r="CC98" i="75"/>
  <c r="CD98" i="75" s="1"/>
  <c r="CQ100" i="75"/>
  <c r="DE100" i="75"/>
  <c r="CV106" i="75"/>
  <c r="DA120" i="75"/>
  <c r="DE120" i="75"/>
  <c r="CQ78" i="75"/>
  <c r="DE81" i="75"/>
  <c r="BX82" i="75"/>
  <c r="BX83" i="75"/>
  <c r="BO87" i="75"/>
  <c r="DE88" i="75"/>
  <c r="DE89" i="75"/>
  <c r="CC90" i="75"/>
  <c r="CV93" i="75"/>
  <c r="DB93" i="75" s="1"/>
  <c r="DA94" i="75"/>
  <c r="CC97" i="75"/>
  <c r="DE97" i="75"/>
  <c r="DL97" i="75" s="1"/>
  <c r="CM100" i="75"/>
  <c r="BT101" i="75"/>
  <c r="BU101" i="75" s="1"/>
  <c r="CI101" i="75"/>
  <c r="CC110" i="75"/>
  <c r="CD110" i="75" s="1"/>
  <c r="CM113" i="75"/>
  <c r="BT117" i="75"/>
  <c r="CQ118" i="75"/>
  <c r="CV125" i="75"/>
  <c r="BO144" i="75"/>
  <c r="CI96" i="75"/>
  <c r="BT97" i="75"/>
  <c r="CQ97" i="75"/>
  <c r="BX99" i="75"/>
  <c r="CC102" i="75"/>
  <c r="CD102" i="75" s="1"/>
  <c r="CQ110" i="75"/>
  <c r="CC122" i="75"/>
  <c r="BU125" i="75"/>
  <c r="DE125" i="75"/>
  <c r="DA125" i="75"/>
  <c r="BX133" i="75"/>
  <c r="CM81" i="75"/>
  <c r="CQ84" i="75"/>
  <c r="CV84" i="75"/>
  <c r="CV85" i="75"/>
  <c r="BT87" i="75"/>
  <c r="BO92" i="75"/>
  <c r="CV95" i="75"/>
  <c r="DE96" i="75"/>
  <c r="BT103" i="75"/>
  <c r="BO104" i="75"/>
  <c r="CC104" i="75"/>
  <c r="CD104" i="75" s="1"/>
  <c r="DE104" i="75"/>
  <c r="CM105" i="75"/>
  <c r="BO107" i="75"/>
  <c r="CI107" i="75"/>
  <c r="DA107" i="75"/>
  <c r="DB107" i="75" s="1"/>
  <c r="CI109" i="75"/>
  <c r="CQ111" i="75"/>
  <c r="BX115" i="75"/>
  <c r="DE116" i="75"/>
  <c r="CV120" i="75"/>
  <c r="CI122" i="75"/>
  <c r="DA126" i="75"/>
  <c r="BO80" i="75"/>
  <c r="CM80" i="75"/>
  <c r="BX81" i="75"/>
  <c r="DA81" i="75"/>
  <c r="BT83" i="75"/>
  <c r="CI83" i="75"/>
  <c r="CM85" i="75"/>
  <c r="CC86" i="75"/>
  <c r="CD86" i="75" s="1"/>
  <c r="CV86" i="75"/>
  <c r="DA87" i="75"/>
  <c r="BO88" i="75"/>
  <c r="BT91" i="75"/>
  <c r="CI92" i="75"/>
  <c r="CV94" i="75"/>
  <c r="CQ95" i="75"/>
  <c r="BO96" i="75"/>
  <c r="DA97" i="75"/>
  <c r="DB97" i="75" s="1"/>
  <c r="CC100" i="75"/>
  <c r="CD100" i="75" s="1"/>
  <c r="CC101" i="75"/>
  <c r="CD101" i="75" s="1"/>
  <c r="DA108" i="75"/>
  <c r="DA114" i="75"/>
  <c r="CC126" i="75"/>
  <c r="CD126" i="75" s="1"/>
  <c r="BX87" i="75"/>
  <c r="CM87" i="75"/>
  <c r="CC88" i="75"/>
  <c r="BO89" i="75"/>
  <c r="CV89" i="75"/>
  <c r="BT94" i="75"/>
  <c r="DE95" i="75"/>
  <c r="CM96" i="75"/>
  <c r="BX97" i="75"/>
  <c r="CI99" i="75"/>
  <c r="DA102" i="75"/>
  <c r="DB102" i="75" s="1"/>
  <c r="CI104" i="75"/>
  <c r="CM106" i="75"/>
  <c r="CI111" i="75"/>
  <c r="DA111" i="75"/>
  <c r="DB111" i="75" s="1"/>
  <c r="BT114" i="75"/>
  <c r="BU114" i="75" s="1"/>
  <c r="CQ121" i="75"/>
  <c r="BT124" i="75"/>
  <c r="DA124" i="75"/>
  <c r="DA127" i="75"/>
  <c r="CV101" i="75"/>
  <c r="CQ103" i="75"/>
  <c r="CM108" i="75"/>
  <c r="CM109" i="75"/>
  <c r="DE111" i="75"/>
  <c r="CV113" i="75"/>
  <c r="CM114" i="75"/>
  <c r="BX116" i="75"/>
  <c r="CV117" i="75"/>
  <c r="BO119" i="75"/>
  <c r="CM121" i="75"/>
  <c r="BO124" i="75"/>
  <c r="CV128" i="75"/>
  <c r="CV131" i="75"/>
  <c r="DB131" i="75" s="1"/>
  <c r="CM134" i="75"/>
  <c r="CV134" i="75"/>
  <c r="DB134" i="75" s="1"/>
  <c r="CQ138" i="75"/>
  <c r="CQ142" i="75"/>
  <c r="DA142" i="75"/>
  <c r="DB142" i="75" s="1"/>
  <c r="DE145" i="75"/>
  <c r="CC148" i="75"/>
  <c r="DE148" i="75"/>
  <c r="DA148" i="75"/>
  <c r="CV161" i="75"/>
  <c r="BX103" i="75"/>
  <c r="BX105" i="75"/>
  <c r="BX109" i="75"/>
  <c r="CV109" i="75"/>
  <c r="BO110" i="75"/>
  <c r="CM111" i="75"/>
  <c r="BO112" i="75"/>
  <c r="BO116" i="75"/>
  <c r="BX117" i="75"/>
  <c r="DE117" i="75"/>
  <c r="BT119" i="75"/>
  <c r="CI120" i="75"/>
  <c r="CM122" i="75"/>
  <c r="CV130" i="75"/>
  <c r="BO133" i="75"/>
  <c r="CC133" i="75"/>
  <c r="CV143" i="75"/>
  <c r="DE118" i="75"/>
  <c r="CQ120" i="75"/>
  <c r="DE121" i="75"/>
  <c r="DA104" i="75"/>
  <c r="DB104" i="75" s="1"/>
  <c r="BX107" i="75"/>
  <c r="CI114" i="75"/>
  <c r="DA116" i="75"/>
  <c r="CI119" i="75"/>
  <c r="DE119" i="75"/>
  <c r="CV126" i="75"/>
  <c r="CV127" i="75"/>
  <c r="BX128" i="75"/>
  <c r="DA130" i="75"/>
  <c r="DE132" i="75"/>
  <c r="CC139" i="75"/>
  <c r="DA143" i="75"/>
  <c r="DE143" i="75"/>
  <c r="DA145" i="75"/>
  <c r="CC149" i="75"/>
  <c r="CQ102" i="75"/>
  <c r="CC105" i="75"/>
  <c r="DE105" i="75"/>
  <c r="CC106" i="75"/>
  <c r="CQ108" i="75"/>
  <c r="CI110" i="75"/>
  <c r="CI112" i="75"/>
  <c r="CQ114" i="75"/>
  <c r="CQ115" i="75"/>
  <c r="CI121" i="75"/>
  <c r="BT122" i="75"/>
  <c r="CI139" i="75"/>
  <c r="CI140" i="75"/>
  <c r="CC146" i="75"/>
  <c r="DE146" i="75"/>
  <c r="BX150" i="75"/>
  <c r="BO156" i="75"/>
  <c r="BX131" i="75"/>
  <c r="BT134" i="75"/>
  <c r="BT136" i="75"/>
  <c r="DA138" i="75"/>
  <c r="CM139" i="75"/>
  <c r="CQ140" i="75"/>
  <c r="BO142" i="75"/>
  <c r="BX143" i="75"/>
  <c r="CC144" i="75"/>
  <c r="CD144" i="75" s="1"/>
  <c r="BO145" i="75"/>
  <c r="BO148" i="75"/>
  <c r="DA151" i="75"/>
  <c r="DA155" i="75"/>
  <c r="CC156" i="75"/>
  <c r="CD156" i="75" s="1"/>
  <c r="BX157" i="75"/>
  <c r="CV158" i="75"/>
  <c r="DK173" i="75"/>
  <c r="CC176" i="75"/>
  <c r="CD176" i="75" s="1"/>
  <c r="CV184" i="75"/>
  <c r="BT186" i="75"/>
  <c r="CV132" i="75"/>
  <c r="DE133" i="75"/>
  <c r="CM140" i="75"/>
  <c r="BO141" i="75"/>
  <c r="CQ141" i="75"/>
  <c r="CQ144" i="75"/>
  <c r="BX147" i="75"/>
  <c r="DA150" i="75"/>
  <c r="DB150" i="75" s="1"/>
  <c r="CM152" i="75"/>
  <c r="CQ153" i="75"/>
  <c r="CV155" i="75"/>
  <c r="CQ156" i="75"/>
  <c r="CQ190" i="75"/>
  <c r="BT191" i="75"/>
  <c r="DE134" i="75"/>
  <c r="BO137" i="75"/>
  <c r="CC138" i="75"/>
  <c r="CQ143" i="75"/>
  <c r="DK146" i="75"/>
  <c r="BO147" i="75"/>
  <c r="CI148" i="75"/>
  <c r="CC150" i="75"/>
  <c r="CI153" i="75"/>
  <c r="BX154" i="75"/>
  <c r="CI156" i="75"/>
  <c r="CI161" i="75"/>
  <c r="CM162" i="75"/>
  <c r="CI166" i="75"/>
  <c r="CQ169" i="75"/>
  <c r="BX172" i="75"/>
  <c r="CI173" i="75"/>
  <c r="CC181" i="75"/>
  <c r="CD181" i="75" s="1"/>
  <c r="CI187" i="75"/>
  <c r="BT133" i="75"/>
  <c r="DA133" i="75"/>
  <c r="CQ134" i="75"/>
  <c r="BT137" i="75"/>
  <c r="CV138" i="75"/>
  <c r="BX139" i="75"/>
  <c r="CV140" i="75"/>
  <c r="CV145" i="75"/>
  <c r="BX148" i="75"/>
  <c r="CI150" i="75"/>
  <c r="CI151" i="75"/>
  <c r="BO155" i="75"/>
  <c r="CM155" i="75"/>
  <c r="CQ165" i="75"/>
  <c r="CC167" i="75"/>
  <c r="CD167" i="75" s="1"/>
  <c r="BX170" i="75"/>
  <c r="CC179" i="75"/>
  <c r="CD179" i="75" s="1"/>
  <c r="CI136" i="75"/>
  <c r="CQ139" i="75"/>
  <c r="BT140" i="75"/>
  <c r="BU140" i="75" s="1"/>
  <c r="CV141" i="75"/>
  <c r="CM143" i="75"/>
  <c r="CV144" i="75"/>
  <c r="DA147" i="75"/>
  <c r="DE152" i="75"/>
  <c r="DE154" i="75"/>
  <c r="DA159" i="75"/>
  <c r="DA160" i="75"/>
  <c r="CI164" i="75"/>
  <c r="BX171" i="75"/>
  <c r="CV171" i="75"/>
  <c r="DE174" i="75"/>
  <c r="CQ175" i="75"/>
  <c r="DE175" i="75"/>
  <c r="CQ182" i="75"/>
  <c r="DA186" i="75"/>
  <c r="BX187" i="75"/>
  <c r="DA190" i="75"/>
  <c r="CV192" i="75"/>
  <c r="CM193" i="75"/>
  <c r="DE158" i="75"/>
  <c r="BX159" i="75"/>
  <c r="CM161" i="75"/>
  <c r="CQ164" i="75"/>
  <c r="CM166" i="75"/>
  <c r="CI167" i="75"/>
  <c r="BX169" i="75"/>
  <c r="CC170" i="75"/>
  <c r="BX173" i="75"/>
  <c r="BO174" i="75"/>
  <c r="DA174" i="75"/>
  <c r="CI176" i="75"/>
  <c r="CQ176" i="75"/>
  <c r="BX177" i="75"/>
  <c r="BO178" i="75"/>
  <c r="CC178" i="75"/>
  <c r="CD178" i="75" s="1"/>
  <c r="CV183" i="75"/>
  <c r="DB183" i="75" s="1"/>
  <c r="CM185" i="75"/>
  <c r="CV185" i="75"/>
  <c r="BX186" i="75"/>
  <c r="BX191" i="75"/>
  <c r="DE192" i="75"/>
  <c r="CV177" i="75"/>
  <c r="BT188" i="75"/>
  <c r="CV189" i="75"/>
  <c r="CI165" i="75"/>
  <c r="CM167" i="75"/>
  <c r="CC168" i="75"/>
  <c r="CD168" i="75" s="1"/>
  <c r="CV168" i="75"/>
  <c r="CM169" i="75"/>
  <c r="DE171" i="75"/>
  <c r="CQ172" i="75"/>
  <c r="BO173" i="75"/>
  <c r="CM173" i="75"/>
  <c r="BX175" i="75"/>
  <c r="CC177" i="75"/>
  <c r="CQ178" i="75"/>
  <c r="CV179" i="75"/>
  <c r="CI180" i="75"/>
  <c r="CI181" i="75"/>
  <c r="BX182" i="75"/>
  <c r="CD182" i="75" s="1"/>
  <c r="DE183" i="75"/>
  <c r="CV191" i="75"/>
  <c r="BT192" i="75"/>
  <c r="CC193" i="75"/>
  <c r="CD193" i="75" s="1"/>
  <c r="CV193" i="75"/>
  <c r="CC185" i="75"/>
  <c r="DA185" i="75"/>
  <c r="BT172" i="75"/>
  <c r="CC173" i="75"/>
  <c r="CV173" i="75"/>
  <c r="BT174" i="75"/>
  <c r="CQ177" i="75"/>
  <c r="BT178" i="75"/>
  <c r="DA180" i="75"/>
  <c r="CV181" i="75"/>
  <c r="BT183" i="75"/>
  <c r="BU183" i="75" s="1"/>
  <c r="CV186" i="75"/>
  <c r="CC189" i="75"/>
  <c r="CI192" i="75"/>
  <c r="CQ193" i="75"/>
  <c r="DE193" i="75"/>
  <c r="CQ159" i="75"/>
  <c r="CV162" i="75"/>
  <c r="BO163" i="75"/>
  <c r="CQ166" i="75"/>
  <c r="DA166" i="75"/>
  <c r="DB166" i="75" s="1"/>
  <c r="DA168" i="75"/>
  <c r="CM172" i="75"/>
  <c r="CQ174" i="75"/>
  <c r="CV174" i="75"/>
  <c r="CV175" i="75"/>
  <c r="CI177" i="75"/>
  <c r="BX180" i="75"/>
  <c r="BO181" i="75"/>
  <c r="DA182" i="75"/>
  <c r="DB182" i="75" s="1"/>
  <c r="CM188" i="75"/>
  <c r="BO189" i="75"/>
  <c r="CQ189" i="75"/>
  <c r="CV190" i="75"/>
  <c r="CI193" i="75"/>
  <c r="DB19" i="75"/>
  <c r="CM33" i="75"/>
  <c r="DA55" i="75"/>
  <c r="DE55" i="75"/>
  <c r="CD26" i="75"/>
  <c r="DE25" i="75"/>
  <c r="CV33" i="75"/>
  <c r="CV53" i="75"/>
  <c r="BT5" i="75"/>
  <c r="BU5" i="75" s="1"/>
  <c r="CQ5" i="75"/>
  <c r="CI25" i="75"/>
  <c r="DA26" i="75"/>
  <c r="DE26" i="75"/>
  <c r="CQ28" i="75"/>
  <c r="CQ31" i="75"/>
  <c r="CC34" i="75"/>
  <c r="CM36" i="75"/>
  <c r="DA40" i="75"/>
  <c r="DE40" i="75"/>
  <c r="CM59" i="75"/>
  <c r="DA73" i="75"/>
  <c r="DE73" i="75"/>
  <c r="DE18" i="75"/>
  <c r="DA29" i="75"/>
  <c r="DE29" i="75"/>
  <c r="CC19" i="75"/>
  <c r="CD19" i="75" s="1"/>
  <c r="DB25" i="75"/>
  <c r="DE10" i="75"/>
  <c r="DE14" i="75"/>
  <c r="CM16" i="75"/>
  <c r="CI20" i="75"/>
  <c r="BU33" i="75"/>
  <c r="CC37" i="75"/>
  <c r="CD37" i="75" s="1"/>
  <c r="DE44" i="75"/>
  <c r="BX60" i="75"/>
  <c r="DE35" i="75"/>
  <c r="DE42" i="75"/>
  <c r="DE77" i="75"/>
  <c r="DA77" i="75"/>
  <c r="CC35" i="75"/>
  <c r="CD35" i="75" s="1"/>
  <c r="CQ7" i="75"/>
  <c r="CI11" i="75"/>
  <c r="CM13" i="75"/>
  <c r="BT14" i="75"/>
  <c r="DA15" i="75"/>
  <c r="CI19" i="75"/>
  <c r="DE22" i="75"/>
  <c r="CC23" i="75"/>
  <c r="CD23" i="75" s="1"/>
  <c r="DE24" i="75"/>
  <c r="CQ33" i="75"/>
  <c r="DA37" i="75"/>
  <c r="CV38" i="75"/>
  <c r="BO40" i="75"/>
  <c r="CC49" i="75"/>
  <c r="CV22" i="75"/>
  <c r="CM25" i="75"/>
  <c r="CV16" i="75"/>
  <c r="CQ17" i="75"/>
  <c r="CC21" i="75"/>
  <c r="CD21" i="75" s="1"/>
  <c r="DE23" i="75"/>
  <c r="DE27" i="75"/>
  <c r="CI35" i="75"/>
  <c r="CM39" i="75"/>
  <c r="DA46" i="75"/>
  <c r="CC15" i="75"/>
  <c r="CD15" i="75" s="1"/>
  <c r="CM7" i="75"/>
  <c r="DA13" i="75"/>
  <c r="DB13" i="75" s="1"/>
  <c r="DA3" i="75"/>
  <c r="CV8" i="75"/>
  <c r="DE9" i="75"/>
  <c r="DA12" i="75"/>
  <c r="CC13" i="75"/>
  <c r="CD13" i="75" s="1"/>
  <c r="CV14" i="75"/>
  <c r="CI17" i="75"/>
  <c r="CV18" i="75"/>
  <c r="CC27" i="75"/>
  <c r="CI29" i="75"/>
  <c r="CQ29" i="75"/>
  <c r="CV32" i="75"/>
  <c r="DA36" i="75"/>
  <c r="DB36" i="75" s="1"/>
  <c r="CM37" i="75"/>
  <c r="DE38" i="75"/>
  <c r="CC39" i="75"/>
  <c r="CD39" i="75" s="1"/>
  <c r="CI40" i="75"/>
  <c r="DE41" i="75"/>
  <c r="CI47" i="75"/>
  <c r="CV52" i="75"/>
  <c r="DA54" i="75"/>
  <c r="DB54" i="75" s="1"/>
  <c r="DE54" i="75"/>
  <c r="DK55" i="75"/>
  <c r="CC58" i="75"/>
  <c r="DE19" i="75"/>
  <c r="DA23" i="75"/>
  <c r="DB23" i="75" s="1"/>
  <c r="DA31" i="75"/>
  <c r="DA39" i="75"/>
  <c r="CM43" i="75"/>
  <c r="DE49" i="75"/>
  <c r="CV50" i="75"/>
  <c r="CM55" i="75"/>
  <c r="DA56" i="75"/>
  <c r="CD65" i="75"/>
  <c r="DA66" i="75"/>
  <c r="DA69" i="75"/>
  <c r="DB69" i="75" s="1"/>
  <c r="DB80" i="75"/>
  <c r="CC83" i="75"/>
  <c r="DE122" i="75"/>
  <c r="DA122" i="75"/>
  <c r="DA101" i="75"/>
  <c r="DE101" i="75"/>
  <c r="CQ51" i="75"/>
  <c r="BU53" i="75"/>
  <c r="CC55" i="75"/>
  <c r="CV59" i="75"/>
  <c r="CI62" i="75"/>
  <c r="DA67" i="75"/>
  <c r="DB67" i="75" s="1"/>
  <c r="BT69" i="75"/>
  <c r="CI69" i="75"/>
  <c r="DE70" i="75"/>
  <c r="CQ40" i="75"/>
  <c r="CM40" i="75"/>
  <c r="DE50" i="75"/>
  <c r="DL50" i="75" s="1"/>
  <c r="CQ59" i="75"/>
  <c r="BU62" i="75"/>
  <c r="DE65" i="75"/>
  <c r="CC68" i="75"/>
  <c r="CD68" i="75" s="1"/>
  <c r="CC76" i="75"/>
  <c r="CD76" i="75" s="1"/>
  <c r="CC94" i="75"/>
  <c r="CD94" i="75" s="1"/>
  <c r="CC47" i="75"/>
  <c r="CD47" i="75" s="1"/>
  <c r="DE51" i="75"/>
  <c r="CI53" i="75"/>
  <c r="CI59" i="75"/>
  <c r="DE59" i="75"/>
  <c r="CV60" i="75"/>
  <c r="CC61" i="75"/>
  <c r="CD61" i="75" s="1"/>
  <c r="DE62" i="75"/>
  <c r="BX63" i="75"/>
  <c r="DB72" i="75"/>
  <c r="CI81" i="75"/>
  <c r="BX90" i="75"/>
  <c r="BO43" i="75"/>
  <c r="CM48" i="75"/>
  <c r="CQ49" i="75"/>
  <c r="CM51" i="75"/>
  <c r="CI55" i="75"/>
  <c r="CQ55" i="75"/>
  <c r="BT56" i="75"/>
  <c r="CM58" i="75"/>
  <c r="DE58" i="75"/>
  <c r="BO59" i="75"/>
  <c r="CI60" i="75"/>
  <c r="DA64" i="75"/>
  <c r="CM65" i="75"/>
  <c r="DE85" i="75"/>
  <c r="DA109" i="75"/>
  <c r="DE109" i="75"/>
  <c r="DA49" i="75"/>
  <c r="DA57" i="75"/>
  <c r="DB57" i="75" s="1"/>
  <c r="BT66" i="75"/>
  <c r="BT70" i="75"/>
  <c r="CC71" i="75"/>
  <c r="CQ72" i="75"/>
  <c r="CM73" i="75"/>
  <c r="CI76" i="75"/>
  <c r="CM77" i="75"/>
  <c r="CV79" i="75"/>
  <c r="CI89" i="75"/>
  <c r="CQ104" i="75"/>
  <c r="CQ109" i="75"/>
  <c r="DE80" i="75"/>
  <c r="CC63" i="75"/>
  <c r="DA68" i="75"/>
  <c r="DE72" i="75"/>
  <c r="DE79" i="75"/>
  <c r="CV81" i="75"/>
  <c r="DA90" i="75"/>
  <c r="DE90" i="75"/>
  <c r="CC92" i="75"/>
  <c r="CD92" i="75" s="1"/>
  <c r="CV105" i="75"/>
  <c r="CI65" i="75"/>
  <c r="CV66" i="75"/>
  <c r="DE71" i="75"/>
  <c r="CM72" i="75"/>
  <c r="CV73" i="75"/>
  <c r="BT75" i="75"/>
  <c r="BU75" i="75" s="1"/>
  <c r="CC75" i="75"/>
  <c r="BO78" i="75"/>
  <c r="CM78" i="75"/>
  <c r="BX79" i="75"/>
  <c r="DE82" i="75"/>
  <c r="DE84" i="75"/>
  <c r="CV63" i="75"/>
  <c r="DE64" i="75"/>
  <c r="DE67" i="75"/>
  <c r="BO70" i="75"/>
  <c r="CM70" i="75"/>
  <c r="BX71" i="75"/>
  <c r="BT73" i="75"/>
  <c r="BU73" i="75" s="1"/>
  <c r="CC74" i="75"/>
  <c r="CD74" i="75" s="1"/>
  <c r="DE74" i="75"/>
  <c r="DE78" i="75"/>
  <c r="CQ81" i="75"/>
  <c r="CC84" i="75"/>
  <c r="CD84" i="75" s="1"/>
  <c r="DE91" i="75"/>
  <c r="DA71" i="75"/>
  <c r="DA79" i="75"/>
  <c r="CQ86" i="75"/>
  <c r="CC91" i="75"/>
  <c r="BT92" i="75"/>
  <c r="DE93" i="75"/>
  <c r="BO95" i="75"/>
  <c r="CV98" i="75"/>
  <c r="DA100" i="75"/>
  <c r="CM101" i="75"/>
  <c r="DE102" i="75"/>
  <c r="CI106" i="75"/>
  <c r="CC107" i="75"/>
  <c r="DA115" i="75"/>
  <c r="DB115" i="75" s="1"/>
  <c r="DE115" i="75"/>
  <c r="DA137" i="75"/>
  <c r="DB137" i="75" s="1"/>
  <c r="DE137" i="75"/>
  <c r="DA70" i="75"/>
  <c r="DA78" i="75"/>
  <c r="DB78" i="75" s="1"/>
  <c r="CQ93" i="75"/>
  <c r="CI98" i="75"/>
  <c r="DE98" i="75"/>
  <c r="CM102" i="75"/>
  <c r="CM104" i="75"/>
  <c r="BX106" i="75"/>
  <c r="DE106" i="75"/>
  <c r="CV112" i="75"/>
  <c r="CC85" i="75"/>
  <c r="CD85" i="75" s="1"/>
  <c r="DE99" i="75"/>
  <c r="DA85" i="75"/>
  <c r="BX88" i="75"/>
  <c r="CI91" i="75"/>
  <c r="CQ94" i="75"/>
  <c r="CC95" i="75"/>
  <c r="BX96" i="75"/>
  <c r="DE103" i="75"/>
  <c r="DL103" i="75" s="1"/>
  <c r="BT107" i="75"/>
  <c r="DK111" i="75"/>
  <c r="DA113" i="75"/>
  <c r="DE113" i="75"/>
  <c r="CC117" i="75"/>
  <c r="CV133" i="75"/>
  <c r="CV88" i="75"/>
  <c r="CV90" i="75"/>
  <c r="DA92" i="75"/>
  <c r="CM93" i="75"/>
  <c r="DE94" i="75"/>
  <c r="CV96" i="75"/>
  <c r="BO97" i="75"/>
  <c r="CC99" i="75"/>
  <c r="BO103" i="75"/>
  <c r="CI108" i="75"/>
  <c r="CC109" i="75"/>
  <c r="BT110" i="75"/>
  <c r="DA84" i="75"/>
  <c r="CQ87" i="75"/>
  <c r="CI90" i="75"/>
  <c r="DB91" i="75"/>
  <c r="CM94" i="75"/>
  <c r="CQ101" i="75"/>
  <c r="BO105" i="75"/>
  <c r="BU105" i="75" s="1"/>
  <c r="DA106" i="75"/>
  <c r="CM115" i="75"/>
  <c r="CV116" i="75"/>
  <c r="BO117" i="75"/>
  <c r="CV118" i="75"/>
  <c r="DK122" i="75"/>
  <c r="CC123" i="75"/>
  <c r="CD123" i="75" s="1"/>
  <c r="CC124" i="75"/>
  <c r="CD124" i="75" s="1"/>
  <c r="BO126" i="75"/>
  <c r="BU126" i="75" s="1"/>
  <c r="DA95" i="75"/>
  <c r="DA103" i="75"/>
  <c r="DE107" i="75"/>
  <c r="DE110" i="75"/>
  <c r="DL110" i="75" s="1"/>
  <c r="DE114" i="75"/>
  <c r="CC121" i="75"/>
  <c r="CD121" i="75" s="1"/>
  <c r="DA136" i="75"/>
  <c r="DB136" i="75" s="1"/>
  <c r="DE136" i="75"/>
  <c r="CQ112" i="75"/>
  <c r="CC131" i="75"/>
  <c r="BT120" i="75"/>
  <c r="CM124" i="75"/>
  <c r="CM126" i="75"/>
  <c r="BT112" i="75"/>
  <c r="CM112" i="75"/>
  <c r="BX118" i="75"/>
  <c r="CC132" i="75"/>
  <c r="CC113" i="75"/>
  <c r="DA118" i="75"/>
  <c r="CQ123" i="75"/>
  <c r="CV123" i="75"/>
  <c r="DE124" i="75"/>
  <c r="BX125" i="75"/>
  <c r="CC128" i="75"/>
  <c r="DA128" i="75"/>
  <c r="CI130" i="75"/>
  <c r="CQ130" i="75"/>
  <c r="DE130" i="75"/>
  <c r="BT131" i="75"/>
  <c r="BU131" i="75" s="1"/>
  <c r="BO134" i="75"/>
  <c r="CV135" i="75"/>
  <c r="DA141" i="75"/>
  <c r="DE141" i="75"/>
  <c r="CM123" i="75"/>
  <c r="DA132" i="75"/>
  <c r="CM133" i="75"/>
  <c r="BT135" i="75"/>
  <c r="CI135" i="75"/>
  <c r="CQ145" i="75"/>
  <c r="DE135" i="75"/>
  <c r="DA121" i="75"/>
  <c r="DB121" i="75" s="1"/>
  <c r="CQ126" i="75"/>
  <c r="CI127" i="75"/>
  <c r="DE127" i="75"/>
  <c r="CI128" i="75"/>
  <c r="DA129" i="75"/>
  <c r="DB129" i="75" s="1"/>
  <c r="CM130" i="75"/>
  <c r="CQ131" i="75"/>
  <c r="BX135" i="75"/>
  <c r="CC136" i="75"/>
  <c r="CD136" i="75" s="1"/>
  <c r="CC137" i="75"/>
  <c r="DB156" i="75"/>
  <c r="DE131" i="75"/>
  <c r="CQ132" i="75"/>
  <c r="CQ124" i="75"/>
  <c r="DE126" i="75"/>
  <c r="BX127" i="75"/>
  <c r="BT129" i="75"/>
  <c r="BU129" i="75" s="1"/>
  <c r="CC129" i="75"/>
  <c r="CD129" i="75" s="1"/>
  <c r="CC130" i="75"/>
  <c r="CD130" i="75" s="1"/>
  <c r="CM131" i="75"/>
  <c r="CM132" i="75"/>
  <c r="CC135" i="75"/>
  <c r="CC142" i="75"/>
  <c r="CD142" i="75" s="1"/>
  <c r="DA135" i="75"/>
  <c r="CI137" i="75"/>
  <c r="CQ137" i="75"/>
  <c r="BO138" i="75"/>
  <c r="DA169" i="75"/>
  <c r="DE169" i="75"/>
  <c r="DE128" i="75"/>
  <c r="CM137" i="75"/>
  <c r="DE138" i="75"/>
  <c r="CV139" i="75"/>
  <c r="BT143" i="75"/>
  <c r="CI143" i="75"/>
  <c r="DE157" i="75"/>
  <c r="DA157" i="75"/>
  <c r="BT138" i="75"/>
  <c r="DE140" i="75"/>
  <c r="CC153" i="75"/>
  <c r="DA163" i="75"/>
  <c r="DB163" i="75" s="1"/>
  <c r="DE163" i="75"/>
  <c r="DE139" i="75"/>
  <c r="BT142" i="75"/>
  <c r="BT144" i="75"/>
  <c r="DA139" i="75"/>
  <c r="DA140" i="75"/>
  <c r="CM141" i="75"/>
  <c r="DA149" i="75"/>
  <c r="DE149" i="75"/>
  <c r="CC151" i="75"/>
  <c r="DA164" i="75"/>
  <c r="DE164" i="75"/>
  <c r="CM145" i="75"/>
  <c r="CQ146" i="75"/>
  <c r="BT151" i="75"/>
  <c r="BU151" i="75" s="1"/>
  <c r="DE153" i="75"/>
  <c r="CQ154" i="75"/>
  <c r="DE156" i="75"/>
  <c r="CM146" i="75"/>
  <c r="CV146" i="75"/>
  <c r="CM148" i="75"/>
  <c r="CC152" i="75"/>
  <c r="CD152" i="75" s="1"/>
  <c r="CM153" i="75"/>
  <c r="CM154" i="75"/>
  <c r="DE160" i="75"/>
  <c r="DE161" i="75"/>
  <c r="CC163" i="75"/>
  <c r="CD163" i="75" s="1"/>
  <c r="BT164" i="75"/>
  <c r="BU164" i="75" s="1"/>
  <c r="CV147" i="75"/>
  <c r="DE162" i="75"/>
  <c r="DA162" i="75"/>
  <c r="CC171" i="75"/>
  <c r="DE151" i="75"/>
  <c r="CQ152" i="75"/>
  <c r="DE155" i="75"/>
  <c r="BX158" i="75"/>
  <c r="CV159" i="75"/>
  <c r="CQ162" i="75"/>
  <c r="BT163" i="75"/>
  <c r="BO146" i="75"/>
  <c r="DE147" i="75"/>
  <c r="BT149" i="75"/>
  <c r="BU149" i="75" s="1"/>
  <c r="CV149" i="75"/>
  <c r="DA154" i="75"/>
  <c r="BT156" i="75"/>
  <c r="CV157" i="75"/>
  <c r="CI159" i="75"/>
  <c r="DK159" i="75"/>
  <c r="CC160" i="75"/>
  <c r="CD160" i="75" s="1"/>
  <c r="DA172" i="75"/>
  <c r="DE172" i="75"/>
  <c r="CC143" i="75"/>
  <c r="CQ148" i="75"/>
  <c r="CI149" i="75"/>
  <c r="DA152" i="75"/>
  <c r="DB152" i="75" s="1"/>
  <c r="DB153" i="75"/>
  <c r="BX155" i="75"/>
  <c r="BT157" i="75"/>
  <c r="BU157" i="75" s="1"/>
  <c r="CI157" i="75"/>
  <c r="DE159" i="75"/>
  <c r="CI163" i="75"/>
  <c r="CV164" i="75"/>
  <c r="DA165" i="75"/>
  <c r="DB165" i="75" s="1"/>
  <c r="DA167" i="75"/>
  <c r="DB167" i="75" s="1"/>
  <c r="DE150" i="75"/>
  <c r="CM163" i="75"/>
  <c r="CM176" i="75"/>
  <c r="CV160" i="75"/>
  <c r="DA173" i="75"/>
  <c r="DE173" i="75"/>
  <c r="DA177" i="75"/>
  <c r="DE177" i="75"/>
  <c r="CM159" i="75"/>
  <c r="DA161" i="75"/>
  <c r="DE165" i="75"/>
  <c r="BO168" i="75"/>
  <c r="DE185" i="75"/>
  <c r="DA171" i="75"/>
  <c r="CC172" i="75"/>
  <c r="CM175" i="75"/>
  <c r="DA175" i="75"/>
  <c r="DA178" i="75"/>
  <c r="DE182" i="75"/>
  <c r="CQ168" i="75"/>
  <c r="DE170" i="75"/>
  <c r="DB176" i="75"/>
  <c r="CI172" i="75"/>
  <c r="CM168" i="75"/>
  <c r="CV169" i="75"/>
  <c r="CI170" i="75"/>
  <c r="BT173" i="75"/>
  <c r="CC174" i="75"/>
  <c r="CD174" i="75" s="1"/>
  <c r="CC175" i="75"/>
  <c r="DE176" i="75"/>
  <c r="DA181" i="75"/>
  <c r="DE181" i="75"/>
  <c r="DA189" i="75"/>
  <c r="DE189" i="75"/>
  <c r="DE168" i="75"/>
  <c r="BT169" i="75"/>
  <c r="BT177" i="75"/>
  <c r="BU177" i="75" s="1"/>
  <c r="CC180" i="75"/>
  <c r="DA170" i="75"/>
  <c r="DE180" i="75"/>
  <c r="DL180" i="75" s="1"/>
  <c r="CQ181" i="75"/>
  <c r="BT182" i="75"/>
  <c r="CM184" i="75"/>
  <c r="DE187" i="75"/>
  <c r="CI188" i="75"/>
  <c r="DE179" i="75"/>
  <c r="CC183" i="75"/>
  <c r="CC191" i="75"/>
  <c r="DE191" i="75"/>
  <c r="CM181" i="75"/>
  <c r="BO182" i="75"/>
  <c r="CC184" i="75"/>
  <c r="CD184" i="75" s="1"/>
  <c r="CQ184" i="75"/>
  <c r="CC186" i="75"/>
  <c r="BT189" i="75"/>
  <c r="CI189" i="75"/>
  <c r="DA191" i="75"/>
  <c r="DA192" i="75"/>
  <c r="DE184" i="75"/>
  <c r="CI184" i="75"/>
  <c r="CV187" i="75"/>
  <c r="CQ188" i="75"/>
  <c r="DE188" i="75"/>
  <c r="CM189" i="75"/>
  <c r="BT190" i="75"/>
  <c r="CM192" i="75"/>
  <c r="DA179" i="75"/>
  <c r="DA187" i="75"/>
  <c r="DE190" i="75"/>
  <c r="DA193" i="75"/>
  <c r="DA184" i="75"/>
  <c r="CD73" i="75" l="1"/>
  <c r="CD40" i="75"/>
  <c r="CD64" i="75"/>
  <c r="CD66" i="75"/>
  <c r="BU161" i="75"/>
  <c r="BU109" i="75"/>
  <c r="BU95" i="75"/>
  <c r="BU6" i="75"/>
  <c r="CE6" i="75" s="1"/>
  <c r="CR6" i="75" s="1"/>
  <c r="CD44" i="75"/>
  <c r="CD162" i="75"/>
  <c r="DL111" i="75"/>
  <c r="DL122" i="75"/>
  <c r="CD95" i="75"/>
  <c r="CD12" i="75"/>
  <c r="BU141" i="75"/>
  <c r="BU8" i="75"/>
  <c r="CD36" i="75"/>
  <c r="CE36" i="75" s="1"/>
  <c r="CE108" i="75"/>
  <c r="CR108" i="75" s="1"/>
  <c r="BU40" i="75"/>
  <c r="CD8" i="75"/>
  <c r="CE8" i="75" s="1"/>
  <c r="CR8" i="75" s="1"/>
  <c r="CD38" i="75"/>
  <c r="DL90" i="75"/>
  <c r="CD30" i="75"/>
  <c r="DL7" i="75"/>
  <c r="DL154" i="75"/>
  <c r="DL173" i="75"/>
  <c r="DL127" i="75"/>
  <c r="DL55" i="75"/>
  <c r="DL99" i="75"/>
  <c r="DL69" i="75"/>
  <c r="DL91" i="75"/>
  <c r="CD158" i="75"/>
  <c r="DL146" i="75"/>
  <c r="DL159" i="75"/>
  <c r="DL170" i="75"/>
  <c r="DL107" i="75"/>
  <c r="CD113" i="75"/>
  <c r="CE113" i="75" s="1"/>
  <c r="CR113" i="75" s="1"/>
  <c r="CD116" i="75"/>
  <c r="BU165" i="75"/>
  <c r="CE165" i="75" s="1"/>
  <c r="CR165" i="75" s="1"/>
  <c r="CD58" i="75"/>
  <c r="CE47" i="75"/>
  <c r="CR47" i="75" s="1"/>
  <c r="BU135" i="75"/>
  <c r="CD157" i="75"/>
  <c r="CE157" i="75" s="1"/>
  <c r="CR157" i="75" s="1"/>
  <c r="CD56" i="75"/>
  <c r="BU180" i="75"/>
  <c r="CD145" i="75"/>
  <c r="BU181" i="75"/>
  <c r="CE181" i="75" s="1"/>
  <c r="CR181" i="75" s="1"/>
  <c r="CD115" i="75"/>
  <c r="CE115" i="75" s="1"/>
  <c r="CR115" i="75" s="1"/>
  <c r="CE33" i="75"/>
  <c r="CR33" i="75" s="1"/>
  <c r="BU147" i="75"/>
  <c r="CD146" i="75"/>
  <c r="BU170" i="75"/>
  <c r="BU143" i="75"/>
  <c r="BU136" i="75"/>
  <c r="CE136" i="75" s="1"/>
  <c r="CR136" i="75" s="1"/>
  <c r="BU24" i="75"/>
  <c r="CE24" i="75" s="1"/>
  <c r="CR24" i="75" s="1"/>
  <c r="BU78" i="75"/>
  <c r="CE78" i="75" s="1"/>
  <c r="CR78" i="75" s="1"/>
  <c r="BU172" i="75"/>
  <c r="BU34" i="75"/>
  <c r="DB180" i="75"/>
  <c r="CD151" i="75"/>
  <c r="BU171" i="75"/>
  <c r="BU66" i="75"/>
  <c r="BU76" i="75"/>
  <c r="CE76" i="75" s="1"/>
  <c r="BU184" i="75"/>
  <c r="CE184" i="75" s="1"/>
  <c r="CR184" i="75" s="1"/>
  <c r="CD55" i="75"/>
  <c r="CE55" i="75" s="1"/>
  <c r="CR55" i="75" s="1"/>
  <c r="BU107" i="75"/>
  <c r="CD34" i="75"/>
  <c r="CD27" i="75"/>
  <c r="CE27" i="75" s="1"/>
  <c r="CR27" i="75" s="1"/>
  <c r="BU37" i="75"/>
  <c r="CD69" i="75"/>
  <c r="CD77" i="75"/>
  <c r="CD91" i="75"/>
  <c r="BU186" i="75"/>
  <c r="CE114" i="75"/>
  <c r="CR114" i="75" s="1"/>
  <c r="BU12" i="75"/>
  <c r="BU64" i="75"/>
  <c r="CD183" i="75"/>
  <c r="BU46" i="75"/>
  <c r="CE46" i="75" s="1"/>
  <c r="CR46" i="75" s="1"/>
  <c r="BU48" i="75"/>
  <c r="CE48" i="75" s="1"/>
  <c r="BU58" i="75"/>
  <c r="DB77" i="75"/>
  <c r="BU90" i="75"/>
  <c r="CD143" i="75"/>
  <c r="BU14" i="75"/>
  <c r="BU173" i="75"/>
  <c r="BU163" i="75"/>
  <c r="CE163" i="75" s="1"/>
  <c r="CR163" i="75" s="1"/>
  <c r="CD132" i="75"/>
  <c r="BU128" i="75"/>
  <c r="BU87" i="75"/>
  <c r="CD190" i="75"/>
  <c r="CD141" i="75"/>
  <c r="CD187" i="75"/>
  <c r="CD45" i="75"/>
  <c r="CE45" i="75" s="1"/>
  <c r="CR45" i="75" s="1"/>
  <c r="CD103" i="75"/>
  <c r="BU54" i="75"/>
  <c r="CE54" i="75" s="1"/>
  <c r="CR54" i="75" s="1"/>
  <c r="BU146" i="75"/>
  <c r="CE29" i="75"/>
  <c r="CR29" i="75" s="1"/>
  <c r="CD155" i="75"/>
  <c r="CD87" i="75"/>
  <c r="CD41" i="75"/>
  <c r="CE41" i="75" s="1"/>
  <c r="CR41" i="75" s="1"/>
  <c r="BU132" i="75"/>
  <c r="CE123" i="75"/>
  <c r="CR123" i="75" s="1"/>
  <c r="CD106" i="75"/>
  <c r="CE106" i="75" s="1"/>
  <c r="CR106" i="75" s="1"/>
  <c r="BU80" i="75"/>
  <c r="CE80" i="75" s="1"/>
  <c r="DB31" i="75"/>
  <c r="DB172" i="75"/>
  <c r="CD154" i="75"/>
  <c r="DB68" i="75"/>
  <c r="CD149" i="75"/>
  <c r="CE149" i="75" s="1"/>
  <c r="CR149" i="75" s="1"/>
  <c r="BU44" i="75"/>
  <c r="CD127" i="75"/>
  <c r="BU23" i="75"/>
  <c r="CE23" i="75" s="1"/>
  <c r="BU116" i="75"/>
  <c r="CD180" i="75"/>
  <c r="BU74" i="75"/>
  <c r="CE74" i="75" s="1"/>
  <c r="CR74" i="75" s="1"/>
  <c r="BU28" i="75"/>
  <c r="CE28" i="75" s="1"/>
  <c r="CR28" i="75" s="1"/>
  <c r="BU166" i="75"/>
  <c r="CE166" i="75" s="1"/>
  <c r="BU130" i="75"/>
  <c r="CE130" i="75" s="1"/>
  <c r="CR130" i="75" s="1"/>
  <c r="BU179" i="75"/>
  <c r="CE179" i="75" s="1"/>
  <c r="CR179" i="75" s="1"/>
  <c r="BU160" i="75"/>
  <c r="CE160" i="75" s="1"/>
  <c r="CR160" i="75" s="1"/>
  <c r="CD153" i="75"/>
  <c r="CE153" i="75" s="1"/>
  <c r="CD173" i="75"/>
  <c r="BU42" i="75"/>
  <c r="BU187" i="75"/>
  <c r="BU193" i="75"/>
  <c r="CE193" i="75" s="1"/>
  <c r="CR193" i="75" s="1"/>
  <c r="BU32" i="75"/>
  <c r="BU22" i="75"/>
  <c r="CE22" i="75" s="1"/>
  <c r="CR22" i="75" s="1"/>
  <c r="BU162" i="75"/>
  <c r="CD164" i="75"/>
  <c r="CE164" i="75" s="1"/>
  <c r="CR164" i="75" s="1"/>
  <c r="BU145" i="75"/>
  <c r="CD31" i="75"/>
  <c r="CE31" i="75" s="1"/>
  <c r="CR31" i="75" s="1"/>
  <c r="BU18" i="75"/>
  <c r="BU168" i="75"/>
  <c r="CE168" i="75" s="1"/>
  <c r="CR168" i="75" s="1"/>
  <c r="BU86" i="75"/>
  <c r="CE86" i="75" s="1"/>
  <c r="CR86" i="75" s="1"/>
  <c r="BU16" i="75"/>
  <c r="CE16" i="75" s="1"/>
  <c r="CR16" i="75" s="1"/>
  <c r="CD140" i="75"/>
  <c r="CE140" i="75" s="1"/>
  <c r="CR140" i="75" s="1"/>
  <c r="CE167" i="75"/>
  <c r="DB62" i="75"/>
  <c r="BU68" i="75"/>
  <c r="CE68" i="75" s="1"/>
  <c r="CR68" i="75" s="1"/>
  <c r="BU117" i="75"/>
  <c r="BU97" i="75"/>
  <c r="CD96" i="75"/>
  <c r="DB114" i="75"/>
  <c r="BU96" i="75"/>
  <c r="BU139" i="75"/>
  <c r="BU38" i="75"/>
  <c r="CE38" i="75" s="1"/>
  <c r="CR38" i="75" s="1"/>
  <c r="CD189" i="75"/>
  <c r="BU82" i="75"/>
  <c r="CD18" i="75"/>
  <c r="BU127" i="75"/>
  <c r="BU156" i="75"/>
  <c r="CE156" i="75" s="1"/>
  <c r="CD49" i="75"/>
  <c r="CE49" i="75" s="1"/>
  <c r="CR49" i="75" s="1"/>
  <c r="CD125" i="75"/>
  <c r="CE125" i="75" s="1"/>
  <c r="CR125" i="75" s="1"/>
  <c r="CD137" i="75"/>
  <c r="BU176" i="75"/>
  <c r="CE176" i="75" s="1"/>
  <c r="CD88" i="75"/>
  <c r="BU52" i="75"/>
  <c r="DB151" i="75"/>
  <c r="DB17" i="75"/>
  <c r="DB122" i="75"/>
  <c r="DB138" i="75"/>
  <c r="DB86" i="75"/>
  <c r="DB108" i="75"/>
  <c r="DB132" i="75"/>
  <c r="DB40" i="75"/>
  <c r="DB45" i="75"/>
  <c r="DB175" i="75"/>
  <c r="DB95" i="75"/>
  <c r="DB154" i="75"/>
  <c r="DB141" i="75"/>
  <c r="DB170" i="75"/>
  <c r="DB162" i="75"/>
  <c r="DB106" i="75"/>
  <c r="DB12" i="75"/>
  <c r="DB11" i="75"/>
  <c r="DB179" i="75"/>
  <c r="DB148" i="75"/>
  <c r="BU110" i="75"/>
  <c r="CE110" i="75" s="1"/>
  <c r="CD169" i="75"/>
  <c r="BU192" i="75"/>
  <c r="CE192" i="75" s="1"/>
  <c r="CR192" i="75" s="1"/>
  <c r="DB161" i="75"/>
  <c r="CD79" i="75"/>
  <c r="CE79" i="75" s="1"/>
  <c r="CR79" i="75" s="1"/>
  <c r="CD122" i="75"/>
  <c r="DB184" i="75"/>
  <c r="CD185" i="75"/>
  <c r="CE185" i="75" s="1"/>
  <c r="CR185" i="75" s="1"/>
  <c r="DB124" i="75"/>
  <c r="BU4" i="75"/>
  <c r="CE4" i="75" s="1"/>
  <c r="CR4" i="75" s="1"/>
  <c r="BU100" i="75"/>
  <c r="CE100" i="75" s="1"/>
  <c r="CR100" i="75" s="1"/>
  <c r="BU169" i="75"/>
  <c r="DB103" i="75"/>
  <c r="DB20" i="75"/>
  <c r="DB49" i="75"/>
  <c r="DB101" i="75"/>
  <c r="DB70" i="75"/>
  <c r="DB74" i="75"/>
  <c r="DB171" i="75"/>
  <c r="DB177" i="75"/>
  <c r="DB100" i="75"/>
  <c r="DB26" i="75"/>
  <c r="DB125" i="75"/>
  <c r="DB3" i="75"/>
  <c r="CD133" i="75"/>
  <c r="CD25" i="75"/>
  <c r="CE25" i="75" s="1"/>
  <c r="CD172" i="75"/>
  <c r="CD191" i="75"/>
  <c r="CD177" i="75"/>
  <c r="CE177" i="75" s="1"/>
  <c r="CR177" i="75" s="1"/>
  <c r="CE111" i="75"/>
  <c r="CR111" i="75" s="1"/>
  <c r="BU137" i="75"/>
  <c r="BU69" i="75"/>
  <c r="BU154" i="75"/>
  <c r="CE101" i="75"/>
  <c r="CR101" i="75" s="1"/>
  <c r="CD42" i="75"/>
  <c r="CD20" i="75"/>
  <c r="CE20" i="75" s="1"/>
  <c r="CR20" i="75" s="1"/>
  <c r="BU150" i="75"/>
  <c r="CD170" i="75"/>
  <c r="CE72" i="75"/>
  <c r="CR72" i="75" s="1"/>
  <c r="BU144" i="75"/>
  <c r="CE144" i="75" s="1"/>
  <c r="CR144" i="75" s="1"/>
  <c r="DB155" i="75"/>
  <c r="CD3" i="75"/>
  <c r="CE3" i="75" s="1"/>
  <c r="CR3" i="75" s="1"/>
  <c r="DB178" i="75"/>
  <c r="CD128" i="75"/>
  <c r="CD90" i="75"/>
  <c r="BU94" i="75"/>
  <c r="CE94" i="75" s="1"/>
  <c r="CR94" i="75" s="1"/>
  <c r="BU84" i="75"/>
  <c r="CE84" i="75" s="1"/>
  <c r="CR84" i="75" s="1"/>
  <c r="CD148" i="75"/>
  <c r="CD52" i="75"/>
  <c r="BU152" i="75"/>
  <c r="CE152" i="75" s="1"/>
  <c r="CR152" i="75" s="1"/>
  <c r="DB173" i="75"/>
  <c r="CE121" i="75"/>
  <c r="CR121" i="75" s="1"/>
  <c r="BU155" i="75"/>
  <c r="DB130" i="75"/>
  <c r="CD82" i="75"/>
  <c r="DB71" i="75"/>
  <c r="CE11" i="75"/>
  <c r="CR11" i="75" s="1"/>
  <c r="BU190" i="75"/>
  <c r="CE85" i="75"/>
  <c r="CR85" i="75" s="1"/>
  <c r="DB190" i="75"/>
  <c r="BU122" i="75"/>
  <c r="DB126" i="75"/>
  <c r="DB94" i="75"/>
  <c r="DB41" i="75"/>
  <c r="BU148" i="75"/>
  <c r="CE98" i="75"/>
  <c r="CR98" i="75" s="1"/>
  <c r="CE10" i="75"/>
  <c r="CR10" i="75" s="1"/>
  <c r="CE93" i="75"/>
  <c r="CR93" i="75" s="1"/>
  <c r="BU112" i="75"/>
  <c r="CE112" i="75" s="1"/>
  <c r="CR112" i="75" s="1"/>
  <c r="CD138" i="75"/>
  <c r="BU83" i="75"/>
  <c r="BU174" i="75"/>
  <c r="CE174" i="75" s="1"/>
  <c r="CR174" i="75" s="1"/>
  <c r="BU119" i="75"/>
  <c r="CE119" i="75" s="1"/>
  <c r="CR119" i="75" s="1"/>
  <c r="CD75" i="75"/>
  <c r="CE75" i="75" s="1"/>
  <c r="CR75" i="75" s="1"/>
  <c r="CE161" i="75"/>
  <c r="CR161" i="75" s="1"/>
  <c r="DB192" i="75"/>
  <c r="BU191" i="75"/>
  <c r="BU188" i="75"/>
  <c r="CE188" i="75" s="1"/>
  <c r="CR188" i="75" s="1"/>
  <c r="BU158" i="75"/>
  <c r="BU56" i="75"/>
  <c r="DB15" i="75"/>
  <c r="CE50" i="75"/>
  <c r="CR50" i="75" s="1"/>
  <c r="DB10" i="75"/>
  <c r="BU120" i="75"/>
  <c r="CE120" i="75" s="1"/>
  <c r="CR120" i="75" s="1"/>
  <c r="CD83" i="75"/>
  <c r="DB55" i="75"/>
  <c r="DB24" i="75"/>
  <c r="DB189" i="75"/>
  <c r="DB44" i="75"/>
  <c r="DB191" i="75"/>
  <c r="CD131" i="75"/>
  <c r="CE131" i="75" s="1"/>
  <c r="CR131" i="75" s="1"/>
  <c r="DB113" i="75"/>
  <c r="DB89" i="75"/>
  <c r="DB39" i="75"/>
  <c r="DB185" i="75"/>
  <c r="CD105" i="75"/>
  <c r="CE105" i="75" s="1"/>
  <c r="CR105" i="75" s="1"/>
  <c r="CD150" i="75"/>
  <c r="CE39" i="75"/>
  <c r="CR39" i="75" s="1"/>
  <c r="CE13" i="75"/>
  <c r="CR13" i="75" s="1"/>
  <c r="CE17" i="75"/>
  <c r="CR17" i="75" s="1"/>
  <c r="DB84" i="75"/>
  <c r="DB64" i="75"/>
  <c r="CE15" i="75"/>
  <c r="CR15" i="75" s="1"/>
  <c r="CD147" i="75"/>
  <c r="DB181" i="75"/>
  <c r="CD159" i="75"/>
  <c r="BU104" i="75"/>
  <c r="CE104" i="75" s="1"/>
  <c r="BU7" i="75"/>
  <c r="CE7" i="75" s="1"/>
  <c r="CR7" i="75" s="1"/>
  <c r="BU59" i="75"/>
  <c r="BU9" i="75"/>
  <c r="CE9" i="75" s="1"/>
  <c r="DB140" i="75"/>
  <c r="DB85" i="75"/>
  <c r="CE21" i="75"/>
  <c r="DB143" i="75"/>
  <c r="CD63" i="75"/>
  <c r="CE63" i="75" s="1"/>
  <c r="CR63" i="75" s="1"/>
  <c r="CE102" i="75"/>
  <c r="CR102" i="75" s="1"/>
  <c r="BU124" i="75"/>
  <c r="CE124" i="75" s="1"/>
  <c r="CR124" i="75" s="1"/>
  <c r="CE67" i="75"/>
  <c r="CR67" i="75" s="1"/>
  <c r="CE61" i="75"/>
  <c r="CR61" i="75" s="1"/>
  <c r="DB168" i="75"/>
  <c r="DB174" i="75"/>
  <c r="DB127" i="75"/>
  <c r="CD81" i="75"/>
  <c r="CE81" i="75" s="1"/>
  <c r="CR81" i="75" s="1"/>
  <c r="DB120" i="75"/>
  <c r="DB56" i="75"/>
  <c r="CE53" i="75"/>
  <c r="CR53" i="75" s="1"/>
  <c r="DB7" i="75"/>
  <c r="CE151" i="75"/>
  <c r="CR151" i="75" s="1"/>
  <c r="DB83" i="75"/>
  <c r="CD60" i="75"/>
  <c r="CE60" i="75" s="1"/>
  <c r="CR60" i="75" s="1"/>
  <c r="CD14" i="75"/>
  <c r="BU159" i="75"/>
  <c r="CD139" i="75"/>
  <c r="CD118" i="75"/>
  <c r="CE118" i="75" s="1"/>
  <c r="CR118" i="75" s="1"/>
  <c r="DB58" i="75"/>
  <c r="CE62" i="75"/>
  <c r="CR62" i="75" s="1"/>
  <c r="DB4" i="75"/>
  <c r="BU134" i="75"/>
  <c r="CE134" i="75" s="1"/>
  <c r="CD186" i="75"/>
  <c r="CE183" i="75"/>
  <c r="CR183" i="75" s="1"/>
  <c r="DB193" i="75"/>
  <c r="DB158" i="75"/>
  <c r="DB144" i="75"/>
  <c r="CD99" i="75"/>
  <c r="CE99" i="75" s="1"/>
  <c r="CE37" i="75"/>
  <c r="CR37" i="75" s="1"/>
  <c r="CE19" i="75"/>
  <c r="CR19" i="75" s="1"/>
  <c r="CE5" i="75"/>
  <c r="CR5" i="75" s="1"/>
  <c r="CD97" i="75"/>
  <c r="DB42" i="75"/>
  <c r="DB87" i="75"/>
  <c r="CD32" i="75"/>
  <c r="DB46" i="75"/>
  <c r="CE35" i="75"/>
  <c r="CR35" i="75" s="1"/>
  <c r="BU77" i="75"/>
  <c r="BU30" i="75"/>
  <c r="BU189" i="75"/>
  <c r="CD175" i="75"/>
  <c r="CE175" i="75" s="1"/>
  <c r="CR175" i="75" s="1"/>
  <c r="CD171" i="75"/>
  <c r="BU142" i="75"/>
  <c r="CE142" i="75" s="1"/>
  <c r="DB128" i="75"/>
  <c r="BU178" i="75"/>
  <c r="CE178" i="75" s="1"/>
  <c r="CR178" i="75" s="1"/>
  <c r="BU133" i="75"/>
  <c r="DB51" i="75"/>
  <c r="BU57" i="75"/>
  <c r="CE57" i="75" s="1"/>
  <c r="CR57" i="75" s="1"/>
  <c r="DB145" i="75"/>
  <c r="CE129" i="75"/>
  <c r="DB117" i="75"/>
  <c r="CD117" i="75"/>
  <c r="DB37" i="75"/>
  <c r="CE26" i="75"/>
  <c r="CR26" i="75" s="1"/>
  <c r="DB186" i="75"/>
  <c r="CD59" i="75"/>
  <c r="BU51" i="75"/>
  <c r="CE51" i="75" s="1"/>
  <c r="CR51" i="75" s="1"/>
  <c r="DB6" i="75"/>
  <c r="BU92" i="75"/>
  <c r="CE92" i="75" s="1"/>
  <c r="CR92" i="75" s="1"/>
  <c r="DB109" i="75"/>
  <c r="BU103" i="75"/>
  <c r="CD107" i="75"/>
  <c r="CE73" i="75"/>
  <c r="CR73" i="75" s="1"/>
  <c r="BU91" i="75"/>
  <c r="BU89" i="75"/>
  <c r="CE89" i="75" s="1"/>
  <c r="CR89" i="75" s="1"/>
  <c r="BU88" i="75"/>
  <c r="DB43" i="75"/>
  <c r="CD109" i="75"/>
  <c r="CE109" i="75" s="1"/>
  <c r="CR109" i="75" s="1"/>
  <c r="DB92" i="75"/>
  <c r="BU43" i="75"/>
  <c r="CE43" i="75" s="1"/>
  <c r="CR43" i="75" s="1"/>
  <c r="DB29" i="75"/>
  <c r="DB169" i="75"/>
  <c r="DB164" i="75"/>
  <c r="DB88" i="75"/>
  <c r="DB60" i="75"/>
  <c r="DB52" i="75"/>
  <c r="DB32" i="75"/>
  <c r="DB18" i="75"/>
  <c r="BU138" i="75"/>
  <c r="DB135" i="75"/>
  <c r="DB118" i="75"/>
  <c r="DB96" i="75"/>
  <c r="DB133" i="75"/>
  <c r="DB98" i="75"/>
  <c r="DB81" i="75"/>
  <c r="DB79" i="75"/>
  <c r="DB50" i="75"/>
  <c r="DB53" i="75"/>
  <c r="DB149" i="75"/>
  <c r="DB146" i="75"/>
  <c r="CD135" i="75"/>
  <c r="DB123" i="75"/>
  <c r="CE126" i="75"/>
  <c r="CR126" i="75" s="1"/>
  <c r="DB59" i="75"/>
  <c r="DB14" i="75"/>
  <c r="BU182" i="75"/>
  <c r="CE182" i="75" s="1"/>
  <c r="DB159" i="75"/>
  <c r="DB116" i="75"/>
  <c r="DB112" i="75"/>
  <c r="DB105" i="75"/>
  <c r="CD71" i="75"/>
  <c r="CE71" i="75" s="1"/>
  <c r="CR71" i="75" s="1"/>
  <c r="BU70" i="75"/>
  <c r="CE70" i="75" s="1"/>
  <c r="CR70" i="75" s="1"/>
  <c r="DB22" i="75"/>
  <c r="DB187" i="75"/>
  <c r="DB160" i="75"/>
  <c r="DB157" i="75"/>
  <c r="DB73" i="75"/>
  <c r="DB66" i="75"/>
  <c r="CE65" i="75"/>
  <c r="CR65" i="75" s="1"/>
  <c r="DB8" i="75"/>
  <c r="DB16" i="75"/>
  <c r="DB38" i="75"/>
  <c r="DB33" i="75"/>
  <c r="DB147" i="75"/>
  <c r="DB139" i="75"/>
  <c r="DB90" i="75"/>
  <c r="DB63" i="75"/>
  <c r="CE64" i="75" l="1"/>
  <c r="CR64" i="75" s="1"/>
  <c r="CE44" i="75"/>
  <c r="CR44" i="75" s="1"/>
  <c r="CE40" i="75"/>
  <c r="CR40" i="75" s="1"/>
  <c r="CE66" i="75"/>
  <c r="CR66" i="75" s="1"/>
  <c r="CE95" i="75"/>
  <c r="CR95" i="75" s="1"/>
  <c r="CE162" i="75"/>
  <c r="CR162" i="75" s="1"/>
  <c r="CE147" i="75"/>
  <c r="CR147" i="75" s="1"/>
  <c r="CE135" i="75"/>
  <c r="CR135" i="75" s="1"/>
  <c r="CE172" i="75"/>
  <c r="CR172" i="75" s="1"/>
  <c r="CE12" i="75"/>
  <c r="CR12" i="75" s="1"/>
  <c r="CE158" i="75"/>
  <c r="CR158" i="75" s="1"/>
  <c r="CE171" i="75"/>
  <c r="CR171" i="75" s="1"/>
  <c r="CE141" i="75"/>
  <c r="CR141" i="75" s="1"/>
  <c r="CE30" i="75"/>
  <c r="CR30" i="75" s="1"/>
  <c r="CE14" i="75"/>
  <c r="CR14" i="75" s="1"/>
  <c r="CE117" i="75"/>
  <c r="CR117" i="75" s="1"/>
  <c r="CE58" i="75"/>
  <c r="CR58" i="75" s="1"/>
  <c r="CE116" i="75"/>
  <c r="CR116" i="75" s="1"/>
  <c r="CE56" i="75"/>
  <c r="CR56" i="75" s="1"/>
  <c r="CE154" i="75"/>
  <c r="CR154" i="75" s="1"/>
  <c r="DM154" i="75" s="1"/>
  <c r="H155" i="5" s="1"/>
  <c r="CE145" i="75"/>
  <c r="CR145" i="75" s="1"/>
  <c r="CE180" i="75"/>
  <c r="CR180" i="75" s="1"/>
  <c r="DM180" i="75" s="1"/>
  <c r="H181" i="5" s="1"/>
  <c r="CE143" i="75"/>
  <c r="CR143" i="75" s="1"/>
  <c r="CE146" i="75"/>
  <c r="CR146" i="75" s="1"/>
  <c r="DM146" i="75" s="1"/>
  <c r="H147" i="5" s="1"/>
  <c r="CE107" i="75"/>
  <c r="CR107" i="75" s="1"/>
  <c r="DM107" i="75" s="1"/>
  <c r="H108" i="5" s="1"/>
  <c r="CE190" i="75"/>
  <c r="CR190" i="75" s="1"/>
  <c r="CE97" i="75"/>
  <c r="CR97" i="75" s="1"/>
  <c r="DM97" i="75" s="1"/>
  <c r="H98" i="5" s="1"/>
  <c r="CE69" i="75"/>
  <c r="CR69" i="75" s="1"/>
  <c r="DM69" i="75" s="1"/>
  <c r="H70" i="5" s="1"/>
  <c r="CE34" i="75"/>
  <c r="CR34" i="75" s="1"/>
  <c r="CE170" i="75"/>
  <c r="CR170" i="75" s="1"/>
  <c r="DM170" i="75" s="1"/>
  <c r="H171" i="5" s="1"/>
  <c r="CE189" i="75"/>
  <c r="CR189" i="75" s="1"/>
  <c r="CE173" i="75"/>
  <c r="CR173" i="75" s="1"/>
  <c r="DM173" i="75" s="1"/>
  <c r="H174" i="5" s="1"/>
  <c r="CE155" i="75"/>
  <c r="CR155" i="75" s="1"/>
  <c r="CE77" i="75"/>
  <c r="CR77" i="75" s="1"/>
  <c r="CE187" i="75"/>
  <c r="CR187" i="75" s="1"/>
  <c r="CE122" i="75"/>
  <c r="CR122" i="75" s="1"/>
  <c r="DM122" i="75" s="1"/>
  <c r="H123" i="5" s="1"/>
  <c r="CR21" i="75"/>
  <c r="CR156" i="75"/>
  <c r="CR23" i="75"/>
  <c r="CR134" i="75"/>
  <c r="CR129" i="75"/>
  <c r="CR25" i="75"/>
  <c r="CR167" i="75"/>
  <c r="CR166" i="75"/>
  <c r="CR153" i="75"/>
  <c r="CR110" i="75"/>
  <c r="DM110" i="75" s="1"/>
  <c r="H111" i="5" s="1"/>
  <c r="CR99" i="75"/>
  <c r="DM99" i="75" s="1"/>
  <c r="H100" i="5" s="1"/>
  <c r="CR76" i="75"/>
  <c r="CR36" i="75"/>
  <c r="CR142" i="75"/>
  <c r="CR176" i="75"/>
  <c r="CR48" i="75"/>
  <c r="CR104" i="75"/>
  <c r="CR80" i="75"/>
  <c r="CR182" i="75"/>
  <c r="CR9" i="75"/>
  <c r="DM111" i="75"/>
  <c r="H112" i="5" s="1"/>
  <c r="CE91" i="75"/>
  <c r="CE83" i="75"/>
  <c r="CE186" i="75"/>
  <c r="CE87" i="75"/>
  <c r="CE133" i="75"/>
  <c r="CR133" i="75" s="1"/>
  <c r="CE32" i="75"/>
  <c r="CE139" i="75"/>
  <c r="CE90" i="75"/>
  <c r="CE103" i="75"/>
  <c r="CE42" i="75"/>
  <c r="CE132" i="75"/>
  <c r="CE128" i="75"/>
  <c r="CE88" i="75"/>
  <c r="CE159" i="75"/>
  <c r="CE150" i="75"/>
  <c r="CE96" i="75"/>
  <c r="CE18" i="75"/>
  <c r="CE82" i="75"/>
  <c r="CE127" i="75"/>
  <c r="DM55" i="75"/>
  <c r="H56" i="5" s="1"/>
  <c r="DM7" i="75"/>
  <c r="H8" i="5" s="1"/>
  <c r="CE52" i="75"/>
  <c r="CE137" i="75"/>
  <c r="CE148" i="75"/>
  <c r="DM17" i="75"/>
  <c r="H18" i="5" s="1"/>
  <c r="DM63" i="75"/>
  <c r="H64" i="5" s="1"/>
  <c r="DM50" i="75"/>
  <c r="H51" i="5" s="1"/>
  <c r="DM37" i="75"/>
  <c r="H38" i="5" s="1"/>
  <c r="CE169" i="75"/>
  <c r="CE191" i="75"/>
  <c r="CE138" i="75"/>
  <c r="CE59" i="75"/>
  <c r="CR59" i="7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CR138" i="75" l="1"/>
  <c r="CR148" i="75"/>
  <c r="CR82" i="75"/>
  <c r="CR90" i="75"/>
  <c r="DM90" i="75" s="1"/>
  <c r="H91" i="5" s="1"/>
  <c r="CR83" i="75"/>
  <c r="CR186" i="75"/>
  <c r="CR191" i="75"/>
  <c r="CR127" i="75"/>
  <c r="DM127" i="75" s="1"/>
  <c r="H128" i="5" s="1"/>
  <c r="CR18" i="75"/>
  <c r="CR88" i="75"/>
  <c r="CR91" i="75"/>
  <c r="DM91" i="75" s="1"/>
  <c r="H92" i="5" s="1"/>
  <c r="CR52" i="75"/>
  <c r="CR169" i="75"/>
  <c r="CR96" i="75"/>
  <c r="CR139" i="75"/>
  <c r="CR150" i="75"/>
  <c r="CR128" i="75"/>
  <c r="CR32" i="75"/>
  <c r="CR159" i="75"/>
  <c r="DM159" i="75" s="1"/>
  <c r="H160" i="5" s="1"/>
  <c r="CR103" i="75"/>
  <c r="DM103" i="75" s="1"/>
  <c r="H104" i="5" s="1"/>
  <c r="CR137" i="75"/>
  <c r="CR132" i="75"/>
  <c r="CR42" i="75"/>
  <c r="CR87" i="75"/>
  <c r="B193" i="83"/>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A5" i="78"/>
  <c r="B5" i="78"/>
  <c r="A6" i="78"/>
  <c r="B6" i="78"/>
  <c r="A7" i="78"/>
  <c r="B7" i="78"/>
  <c r="A8" i="78"/>
  <c r="B8" i="78"/>
  <c r="A9" i="78"/>
  <c r="B9" i="78"/>
  <c r="A10" i="78"/>
  <c r="B10" i="78"/>
  <c r="A11" i="78"/>
  <c r="B11" i="78"/>
  <c r="A12" i="78"/>
  <c r="B12" i="78"/>
  <c r="A13" i="78"/>
  <c r="B13" i="78"/>
  <c r="A14" i="78"/>
  <c r="B14" i="78"/>
  <c r="A15" i="78"/>
  <c r="B15" i="78"/>
  <c r="A16" i="78"/>
  <c r="B16" i="78"/>
  <c r="A17" i="78"/>
  <c r="B17" i="78"/>
  <c r="A18" i="78"/>
  <c r="B18" i="78"/>
  <c r="A19" i="78"/>
  <c r="B19" i="78"/>
  <c r="A20" i="78"/>
  <c r="B20" i="78"/>
  <c r="A21" i="78"/>
  <c r="B21" i="78"/>
  <c r="A22" i="78"/>
  <c r="B22" i="78"/>
  <c r="A23" i="78"/>
  <c r="B23" i="78"/>
  <c r="A24" i="78"/>
  <c r="B24" i="78"/>
  <c r="A25" i="78"/>
  <c r="B25" i="78"/>
  <c r="A26" i="78"/>
  <c r="B26" i="78"/>
  <c r="A27" i="78"/>
  <c r="B27" i="78"/>
  <c r="A28" i="78"/>
  <c r="B28" i="78"/>
  <c r="A29" i="78"/>
  <c r="B29" i="78"/>
  <c r="A30" i="78"/>
  <c r="B30" i="78"/>
  <c r="A31" i="78"/>
  <c r="B31" i="78"/>
  <c r="A32" i="78"/>
  <c r="B32" i="78"/>
  <c r="A33" i="78"/>
  <c r="B33" i="78"/>
  <c r="A34" i="78"/>
  <c r="B34" i="78"/>
  <c r="A35" i="78"/>
  <c r="B35" i="78"/>
  <c r="A36" i="78"/>
  <c r="B36" i="78"/>
  <c r="A37" i="78"/>
  <c r="B37" i="78"/>
  <c r="A38" i="78"/>
  <c r="B38" i="78"/>
  <c r="A39" i="78"/>
  <c r="B39" i="78"/>
  <c r="A40" i="78"/>
  <c r="B40" i="78"/>
  <c r="A41" i="78"/>
  <c r="B41" i="78"/>
  <c r="A42" i="78"/>
  <c r="B42" i="78"/>
  <c r="A43" i="78"/>
  <c r="B43" i="78"/>
  <c r="A44" i="78"/>
  <c r="B44" i="78"/>
  <c r="A45" i="78"/>
  <c r="B45" i="78"/>
  <c r="A46" i="78"/>
  <c r="B46" i="78"/>
  <c r="A47" i="78"/>
  <c r="B47" i="78"/>
  <c r="A48" i="78"/>
  <c r="B48" i="78"/>
  <c r="A49" i="78"/>
  <c r="B49" i="78"/>
  <c r="A50" i="78"/>
  <c r="B50" i="78"/>
  <c r="A51" i="78"/>
  <c r="B51" i="78"/>
  <c r="A52" i="78"/>
  <c r="B52" i="78"/>
  <c r="A53" i="78"/>
  <c r="B53" i="78"/>
  <c r="A54" i="78"/>
  <c r="B54" i="78"/>
  <c r="A55" i="78"/>
  <c r="B55" i="78"/>
  <c r="A56" i="78"/>
  <c r="B56" i="78"/>
  <c r="A57" i="78"/>
  <c r="B57" i="78"/>
  <c r="A58" i="78"/>
  <c r="B58" i="78"/>
  <c r="A59" i="78"/>
  <c r="B59" i="78"/>
  <c r="A60" i="78"/>
  <c r="B60" i="78"/>
  <c r="A61" i="78"/>
  <c r="B61" i="78"/>
  <c r="A62" i="78"/>
  <c r="B62" i="78"/>
  <c r="A63" i="78"/>
  <c r="B63" i="78"/>
  <c r="A64" i="78"/>
  <c r="B64" i="78"/>
  <c r="A65" i="78"/>
  <c r="B65" i="78"/>
  <c r="A66" i="78"/>
  <c r="B66" i="78"/>
  <c r="A67" i="78"/>
  <c r="B67" i="78"/>
  <c r="A68" i="78"/>
  <c r="B68" i="78"/>
  <c r="A69" i="78"/>
  <c r="B69" i="78"/>
  <c r="A70" i="78"/>
  <c r="B70" i="78"/>
  <c r="A71" i="78"/>
  <c r="B71" i="78"/>
  <c r="A72" i="78"/>
  <c r="B72" i="78"/>
  <c r="A73" i="78"/>
  <c r="B73" i="78"/>
  <c r="A74" i="78"/>
  <c r="B74" i="78"/>
  <c r="A75" i="78"/>
  <c r="B75" i="78"/>
  <c r="A76" i="78"/>
  <c r="B76" i="78"/>
  <c r="A77" i="78"/>
  <c r="B77" i="78"/>
  <c r="A78" i="78"/>
  <c r="B78" i="78"/>
  <c r="A79" i="78"/>
  <c r="B79" i="78"/>
  <c r="A80" i="78"/>
  <c r="B80" i="78"/>
  <c r="A81" i="78"/>
  <c r="B81" i="78"/>
  <c r="A82" i="78"/>
  <c r="B82" i="78"/>
  <c r="A83" i="78"/>
  <c r="B83" i="78"/>
  <c r="A84" i="78"/>
  <c r="B84" i="78"/>
  <c r="A85" i="78"/>
  <c r="B85" i="78"/>
  <c r="A86" i="78"/>
  <c r="B86" i="78"/>
  <c r="A87" i="78"/>
  <c r="B87" i="78"/>
  <c r="A88" i="78"/>
  <c r="B88" i="78"/>
  <c r="A89" i="78"/>
  <c r="B89" i="78"/>
  <c r="A90" i="78"/>
  <c r="B90" i="78"/>
  <c r="A91" i="78"/>
  <c r="B91" i="78"/>
  <c r="A92" i="78"/>
  <c r="B92" i="78"/>
  <c r="A93" i="78"/>
  <c r="B93" i="78"/>
  <c r="A94" i="78"/>
  <c r="B94" i="78"/>
  <c r="A95" i="78"/>
  <c r="B95" i="78"/>
  <c r="A96" i="78"/>
  <c r="B96" i="78"/>
  <c r="A97" i="78"/>
  <c r="B97" i="78"/>
  <c r="A98" i="78"/>
  <c r="B98" i="78"/>
  <c r="A99" i="78"/>
  <c r="B99" i="78"/>
  <c r="A100" i="78"/>
  <c r="B100" i="78"/>
  <c r="A101" i="78"/>
  <c r="B101" i="78"/>
  <c r="A102" i="78"/>
  <c r="B102" i="78"/>
  <c r="A103" i="78"/>
  <c r="B103" i="78"/>
  <c r="A104" i="78"/>
  <c r="B104" i="78"/>
  <c r="A105" i="78"/>
  <c r="B105" i="78"/>
  <c r="A106" i="78"/>
  <c r="B106" i="78"/>
  <c r="A107" i="78"/>
  <c r="B107" i="78"/>
  <c r="A108" i="78"/>
  <c r="B108" i="78"/>
  <c r="A109" i="78"/>
  <c r="B109" i="78"/>
  <c r="A110" i="78"/>
  <c r="B110" i="78"/>
  <c r="A111" i="78"/>
  <c r="B111" i="78"/>
  <c r="A112" i="78"/>
  <c r="B112" i="78"/>
  <c r="A113" i="78"/>
  <c r="B113" i="78"/>
  <c r="A114" i="78"/>
  <c r="B114" i="78"/>
  <c r="A115" i="78"/>
  <c r="B115" i="78"/>
  <c r="A116" i="78"/>
  <c r="B116" i="78"/>
  <c r="A117" i="78"/>
  <c r="B117" i="78"/>
  <c r="A118" i="78"/>
  <c r="B118" i="78"/>
  <c r="A119" i="78"/>
  <c r="B119" i="78"/>
  <c r="A120" i="78"/>
  <c r="B120" i="78"/>
  <c r="A121" i="78"/>
  <c r="B121" i="78"/>
  <c r="A122" i="78"/>
  <c r="B122" i="78"/>
  <c r="A123" i="78"/>
  <c r="B123" i="78"/>
  <c r="A124" i="78"/>
  <c r="B124" i="78"/>
  <c r="A125" i="78"/>
  <c r="B125" i="78"/>
  <c r="A126" i="78"/>
  <c r="B126" i="78"/>
  <c r="A127" i="78"/>
  <c r="B127" i="78"/>
  <c r="A128" i="78"/>
  <c r="B128" i="78"/>
  <c r="A129" i="78"/>
  <c r="B129" i="78"/>
  <c r="A130" i="78"/>
  <c r="B130" i="78"/>
  <c r="A131" i="78"/>
  <c r="B131" i="78"/>
  <c r="A132" i="78"/>
  <c r="B132" i="78"/>
  <c r="A133" i="78"/>
  <c r="B133" i="78"/>
  <c r="A134" i="78"/>
  <c r="B134" i="78"/>
  <c r="A135" i="78"/>
  <c r="B135" i="78"/>
  <c r="A136" i="78"/>
  <c r="B136" i="78"/>
  <c r="A137" i="78"/>
  <c r="B137" i="78"/>
  <c r="A138" i="78"/>
  <c r="B138" i="78"/>
  <c r="A139" i="78"/>
  <c r="B139" i="78"/>
  <c r="A140" i="78"/>
  <c r="B140" i="78"/>
  <c r="A141" i="78"/>
  <c r="B141" i="78"/>
  <c r="A142" i="78"/>
  <c r="B142" i="78"/>
  <c r="A143" i="78"/>
  <c r="B143" i="78"/>
  <c r="A144" i="78"/>
  <c r="B144" i="78"/>
  <c r="A145" i="78"/>
  <c r="B145" i="78"/>
  <c r="A146" i="78"/>
  <c r="B146" i="78"/>
  <c r="A147" i="78"/>
  <c r="B147" i="78"/>
  <c r="A148" i="78"/>
  <c r="B148" i="78"/>
  <c r="A149" i="78"/>
  <c r="B149" i="78"/>
  <c r="A150" i="78"/>
  <c r="B150" i="78"/>
  <c r="A151" i="78"/>
  <c r="B151" i="78"/>
  <c r="A152" i="78"/>
  <c r="B152" i="78"/>
  <c r="A153" i="78"/>
  <c r="B153" i="78"/>
  <c r="A154" i="78"/>
  <c r="B154" i="78"/>
  <c r="A155" i="78"/>
  <c r="B155" i="78"/>
  <c r="A156" i="78"/>
  <c r="B156" i="78"/>
  <c r="A157" i="78"/>
  <c r="B157" i="78"/>
  <c r="A158" i="78"/>
  <c r="B158" i="78"/>
  <c r="A159" i="78"/>
  <c r="B159" i="78"/>
  <c r="A160" i="78"/>
  <c r="B160" i="78"/>
  <c r="A161" i="78"/>
  <c r="B161" i="78"/>
  <c r="A162" i="78"/>
  <c r="B162" i="78"/>
  <c r="A163" i="78"/>
  <c r="B163" i="78"/>
  <c r="A164" i="78"/>
  <c r="B164" i="78"/>
  <c r="A165" i="78"/>
  <c r="B165" i="78"/>
  <c r="A166" i="78"/>
  <c r="B166" i="78"/>
  <c r="A167" i="78"/>
  <c r="B167" i="78"/>
  <c r="A168" i="78"/>
  <c r="B168" i="78"/>
  <c r="A169" i="78"/>
  <c r="B169" i="78"/>
  <c r="A170" i="78"/>
  <c r="B170" i="78"/>
  <c r="A171" i="78"/>
  <c r="B171" i="78"/>
  <c r="A172" i="78"/>
  <c r="B172" i="78"/>
  <c r="A173" i="78"/>
  <c r="B173" i="78"/>
  <c r="A174" i="78"/>
  <c r="B174" i="78"/>
  <c r="A175" i="78"/>
  <c r="B175" i="78"/>
  <c r="A176" i="78"/>
  <c r="B176" i="78"/>
  <c r="A177" i="78"/>
  <c r="B177" i="78"/>
  <c r="A178" i="78"/>
  <c r="B178" i="78"/>
  <c r="A179" i="78"/>
  <c r="B179" i="78"/>
  <c r="A180" i="78"/>
  <c r="B180" i="78"/>
  <c r="A181" i="78"/>
  <c r="B181" i="78"/>
  <c r="A182" i="78"/>
  <c r="B182" i="78"/>
  <c r="A183" i="78"/>
  <c r="B183" i="78"/>
  <c r="A184" i="78"/>
  <c r="B184" i="78"/>
  <c r="A185" i="78"/>
  <c r="B185" i="78"/>
  <c r="A186" i="78"/>
  <c r="B186" i="78"/>
  <c r="A187" i="78"/>
  <c r="B187" i="78"/>
  <c r="A188" i="78"/>
  <c r="B188" i="78"/>
  <c r="A189" i="78"/>
  <c r="B189" i="78"/>
  <c r="A190" i="78"/>
  <c r="B190" i="78"/>
  <c r="A191" i="78"/>
  <c r="B191" i="78"/>
  <c r="A192" i="78"/>
  <c r="B192" i="78"/>
  <c r="A193" i="78"/>
  <c r="B193" i="78"/>
  <c r="A194" i="78"/>
  <c r="B194" i="78"/>
  <c r="B4" i="78"/>
  <c r="A4" i="78"/>
  <c r="C3" i="78"/>
  <c r="C3" i="81" s="1"/>
  <c r="B2" i="82" s="1"/>
  <c r="C2" i="78"/>
  <c r="A5" i="5" l="1"/>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B4" i="5"/>
  <c r="A4" i="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5" i="75"/>
  <c r="A5" i="75"/>
  <c r="B4" i="75"/>
  <c r="A4" i="75"/>
  <c r="B3" i="75"/>
  <c r="A3" i="75"/>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B3" i="4"/>
  <c r="A3" i="4"/>
  <c r="C5" i="81" l="1"/>
  <c r="B4" i="82" s="1"/>
  <c r="C6" i="81"/>
  <c r="B5" i="82" s="1"/>
  <c r="C7" i="81"/>
  <c r="B6" i="82" s="1"/>
  <c r="C8" i="81"/>
  <c r="B7" i="82" s="1"/>
  <c r="C9" i="81"/>
  <c r="B8" i="82" s="1"/>
  <c r="C10" i="81"/>
  <c r="B9" i="82" s="1"/>
  <c r="C11" i="81"/>
  <c r="B10" i="82" s="1"/>
  <c r="C12" i="81"/>
  <c r="B11" i="82" s="1"/>
  <c r="C13" i="81"/>
  <c r="B12" i="82" s="1"/>
  <c r="C14" i="81"/>
  <c r="B13" i="82" s="1"/>
  <c r="C15" i="81"/>
  <c r="B14" i="82" s="1"/>
  <c r="C16" i="81"/>
  <c r="B15" i="82" s="1"/>
  <c r="C17" i="81"/>
  <c r="B16" i="82" s="1"/>
  <c r="C18" i="81"/>
  <c r="B17" i="82" s="1"/>
  <c r="C19" i="81"/>
  <c r="B18" i="82" s="1"/>
  <c r="C20" i="81"/>
  <c r="B19" i="82" s="1"/>
  <c r="C21" i="81"/>
  <c r="B20" i="82" s="1"/>
  <c r="C22" i="81"/>
  <c r="B21" i="82" s="1"/>
  <c r="C23" i="81"/>
  <c r="B22" i="82" s="1"/>
  <c r="C24" i="81"/>
  <c r="B23" i="82" s="1"/>
  <c r="C25" i="81"/>
  <c r="B24" i="82" s="1"/>
  <c r="C26" i="81"/>
  <c r="B25" i="82" s="1"/>
  <c r="C27" i="81"/>
  <c r="B26" i="82" s="1"/>
  <c r="C28" i="81"/>
  <c r="B27" i="82" s="1"/>
  <c r="C29" i="81"/>
  <c r="B28" i="82" s="1"/>
  <c r="C30" i="81"/>
  <c r="B29" i="82" s="1"/>
  <c r="C31" i="81"/>
  <c r="B30" i="82" s="1"/>
  <c r="C32" i="81"/>
  <c r="B31" i="82" s="1"/>
  <c r="C33" i="81"/>
  <c r="B32" i="82" s="1"/>
  <c r="C34" i="81"/>
  <c r="B33" i="82" s="1"/>
  <c r="C35" i="81"/>
  <c r="B34" i="82" s="1"/>
  <c r="C36" i="81"/>
  <c r="B35" i="82" s="1"/>
  <c r="C37" i="81"/>
  <c r="B36" i="82" s="1"/>
  <c r="C38" i="81"/>
  <c r="B37" i="82" s="1"/>
  <c r="C39" i="81"/>
  <c r="B38" i="82" s="1"/>
  <c r="C40" i="81"/>
  <c r="B39" i="82" s="1"/>
  <c r="C41" i="81"/>
  <c r="B40" i="82" s="1"/>
  <c r="C42" i="81"/>
  <c r="B41" i="82" s="1"/>
  <c r="C43" i="81"/>
  <c r="B42" i="82" s="1"/>
  <c r="C44" i="81"/>
  <c r="B43" i="82" s="1"/>
  <c r="C45" i="81"/>
  <c r="B44" i="82" s="1"/>
  <c r="C46" i="81"/>
  <c r="B45" i="82" s="1"/>
  <c r="C47" i="81"/>
  <c r="B46" i="82" s="1"/>
  <c r="C48" i="81"/>
  <c r="B47" i="82" s="1"/>
  <c r="C49" i="81"/>
  <c r="B48" i="82" s="1"/>
  <c r="C50" i="81"/>
  <c r="B49" i="82" s="1"/>
  <c r="C51" i="81"/>
  <c r="B50" i="82" s="1"/>
  <c r="C52" i="81"/>
  <c r="B51" i="82" s="1"/>
  <c r="C53" i="81"/>
  <c r="B52" i="82" s="1"/>
  <c r="C54" i="81"/>
  <c r="B53" i="82" s="1"/>
  <c r="C55" i="81"/>
  <c r="B54" i="82" s="1"/>
  <c r="C56" i="81"/>
  <c r="B55" i="82" s="1"/>
  <c r="C57" i="81"/>
  <c r="B56" i="82" s="1"/>
  <c r="C58" i="81"/>
  <c r="B57" i="82" s="1"/>
  <c r="C59" i="81"/>
  <c r="B58" i="82" s="1"/>
  <c r="C60" i="81"/>
  <c r="B59" i="82" s="1"/>
  <c r="C61" i="81"/>
  <c r="B60" i="82" s="1"/>
  <c r="C62" i="81"/>
  <c r="B61" i="82" s="1"/>
  <c r="C63" i="81"/>
  <c r="B62" i="82" s="1"/>
  <c r="C64" i="81"/>
  <c r="B63" i="82" s="1"/>
  <c r="C65" i="81"/>
  <c r="B64" i="82" s="1"/>
  <c r="C66" i="81"/>
  <c r="B65" i="82" s="1"/>
  <c r="C67" i="81"/>
  <c r="B66" i="82" s="1"/>
  <c r="C68" i="81"/>
  <c r="B67" i="82" s="1"/>
  <c r="C69" i="81"/>
  <c r="B68" i="82" s="1"/>
  <c r="C70" i="81"/>
  <c r="B69" i="82" s="1"/>
  <c r="C71" i="81"/>
  <c r="B70" i="82" s="1"/>
  <c r="C72" i="81"/>
  <c r="B71" i="82" s="1"/>
  <c r="C73" i="81"/>
  <c r="B72" i="82" s="1"/>
  <c r="C74" i="81"/>
  <c r="B73" i="82" s="1"/>
  <c r="C75" i="81"/>
  <c r="B74" i="82" s="1"/>
  <c r="C76" i="81"/>
  <c r="B75" i="82" s="1"/>
  <c r="C77" i="81"/>
  <c r="B76" i="82" s="1"/>
  <c r="C78" i="81"/>
  <c r="B77" i="82" s="1"/>
  <c r="C79" i="81"/>
  <c r="B78" i="82" s="1"/>
  <c r="C80" i="81"/>
  <c r="B79" i="82" s="1"/>
  <c r="C81" i="81"/>
  <c r="B80" i="82" s="1"/>
  <c r="C82" i="81"/>
  <c r="B81" i="82" s="1"/>
  <c r="C83" i="81"/>
  <c r="B82" i="82" s="1"/>
  <c r="C84" i="81"/>
  <c r="B83" i="82" s="1"/>
  <c r="C85" i="81"/>
  <c r="B84" i="82" s="1"/>
  <c r="C86" i="81"/>
  <c r="B85" i="82" s="1"/>
  <c r="C87" i="81"/>
  <c r="B86" i="82" s="1"/>
  <c r="C88" i="81"/>
  <c r="B87" i="82" s="1"/>
  <c r="C89" i="81"/>
  <c r="B88" i="82" s="1"/>
  <c r="C90" i="81"/>
  <c r="B89" i="82" s="1"/>
  <c r="C91" i="81"/>
  <c r="B90" i="82" s="1"/>
  <c r="C92" i="81"/>
  <c r="B91" i="82" s="1"/>
  <c r="C93" i="81"/>
  <c r="B92" i="82" s="1"/>
  <c r="C94" i="81"/>
  <c r="B93" i="82" s="1"/>
  <c r="C95" i="81"/>
  <c r="B94" i="82" s="1"/>
  <c r="C96" i="81"/>
  <c r="B95" i="82" s="1"/>
  <c r="C97" i="81"/>
  <c r="B96" i="82" s="1"/>
  <c r="C98" i="81"/>
  <c r="B97" i="82" s="1"/>
  <c r="C99" i="81"/>
  <c r="B98" i="82" s="1"/>
  <c r="C100" i="81"/>
  <c r="B99" i="82" s="1"/>
  <c r="C101" i="81"/>
  <c r="B100" i="82" s="1"/>
  <c r="C102" i="81"/>
  <c r="B101" i="82" s="1"/>
  <c r="C103" i="81"/>
  <c r="B102" i="82" s="1"/>
  <c r="C104" i="81"/>
  <c r="B103" i="82" s="1"/>
  <c r="C105" i="81"/>
  <c r="B104" i="82" s="1"/>
  <c r="C106" i="81"/>
  <c r="B105" i="82" s="1"/>
  <c r="C107" i="81"/>
  <c r="B106" i="82" s="1"/>
  <c r="C108" i="81"/>
  <c r="B107" i="82" s="1"/>
  <c r="C109" i="81"/>
  <c r="B108" i="82" s="1"/>
  <c r="C110" i="81"/>
  <c r="B109" i="82" s="1"/>
  <c r="C111" i="81"/>
  <c r="B110" i="82" s="1"/>
  <c r="C112" i="81"/>
  <c r="B111" i="82" s="1"/>
  <c r="C113" i="81"/>
  <c r="B112" i="82" s="1"/>
  <c r="C114" i="81"/>
  <c r="B113" i="82" s="1"/>
  <c r="C115" i="81"/>
  <c r="B114" i="82" s="1"/>
  <c r="C116" i="81"/>
  <c r="B115" i="82" s="1"/>
  <c r="C117" i="81"/>
  <c r="B116" i="82" s="1"/>
  <c r="C118" i="81"/>
  <c r="B117" i="82" s="1"/>
  <c r="C119" i="81"/>
  <c r="B118" i="82" s="1"/>
  <c r="C120" i="81"/>
  <c r="B119" i="82" s="1"/>
  <c r="C121" i="81"/>
  <c r="B120" i="82" s="1"/>
  <c r="C122" i="81"/>
  <c r="B121" i="82" s="1"/>
  <c r="C123" i="81"/>
  <c r="B122" i="82" s="1"/>
  <c r="C124" i="81"/>
  <c r="B123" i="82" s="1"/>
  <c r="C125" i="81"/>
  <c r="B124" i="82" s="1"/>
  <c r="C126" i="81"/>
  <c r="B125" i="82" s="1"/>
  <c r="C127" i="81"/>
  <c r="B126" i="82" s="1"/>
  <c r="C128" i="81"/>
  <c r="B127" i="82" s="1"/>
  <c r="C129" i="81"/>
  <c r="B128" i="82" s="1"/>
  <c r="C130" i="81"/>
  <c r="B129" i="82" s="1"/>
  <c r="C131" i="81"/>
  <c r="B130" i="82" s="1"/>
  <c r="C132" i="81"/>
  <c r="B131" i="82" s="1"/>
  <c r="C133" i="81"/>
  <c r="B132" i="82" s="1"/>
  <c r="C134" i="81"/>
  <c r="B133" i="82" s="1"/>
  <c r="C135" i="81"/>
  <c r="B134" i="82" s="1"/>
  <c r="C136" i="81"/>
  <c r="B135" i="82" s="1"/>
  <c r="C137" i="81"/>
  <c r="B136" i="82" s="1"/>
  <c r="C138" i="81"/>
  <c r="B137" i="82" s="1"/>
  <c r="C139" i="81"/>
  <c r="B138" i="82" s="1"/>
  <c r="C140" i="81"/>
  <c r="B139" i="82" s="1"/>
  <c r="C141" i="81"/>
  <c r="B140" i="82" s="1"/>
  <c r="C142" i="81"/>
  <c r="B141" i="82" s="1"/>
  <c r="C143" i="81"/>
  <c r="B142" i="82" s="1"/>
  <c r="C144" i="81"/>
  <c r="B143" i="82" s="1"/>
  <c r="C145" i="81"/>
  <c r="B144" i="82" s="1"/>
  <c r="C146" i="81"/>
  <c r="B145" i="82" s="1"/>
  <c r="C147" i="81"/>
  <c r="B146" i="82" s="1"/>
  <c r="C148" i="81"/>
  <c r="B147" i="82" s="1"/>
  <c r="C149" i="81"/>
  <c r="B148" i="82" s="1"/>
  <c r="C150" i="81"/>
  <c r="B149" i="82" s="1"/>
  <c r="C151" i="81"/>
  <c r="B150" i="82" s="1"/>
  <c r="C152" i="81"/>
  <c r="B151" i="82" s="1"/>
  <c r="C153" i="81"/>
  <c r="B152" i="82" s="1"/>
  <c r="C154" i="81"/>
  <c r="B153" i="82" s="1"/>
  <c r="C155" i="81"/>
  <c r="B154" i="82" s="1"/>
  <c r="C156" i="81"/>
  <c r="B155" i="82" s="1"/>
  <c r="C157" i="81"/>
  <c r="B156" i="82" s="1"/>
  <c r="C158" i="81"/>
  <c r="B157" i="82" s="1"/>
  <c r="C159" i="81"/>
  <c r="B158" i="82" s="1"/>
  <c r="C160" i="81"/>
  <c r="B159" i="82" s="1"/>
  <c r="C161" i="81"/>
  <c r="B160" i="82" s="1"/>
  <c r="C162" i="81"/>
  <c r="B161" i="82" s="1"/>
  <c r="C163" i="81"/>
  <c r="B162" i="82" s="1"/>
  <c r="C164" i="81"/>
  <c r="B163" i="82" s="1"/>
  <c r="C165" i="81"/>
  <c r="B164" i="82" s="1"/>
  <c r="C166" i="81"/>
  <c r="B165" i="82" s="1"/>
  <c r="C167" i="81"/>
  <c r="B166" i="82" s="1"/>
  <c r="C168" i="81"/>
  <c r="B167" i="82" s="1"/>
  <c r="C169" i="81"/>
  <c r="B168" i="82" s="1"/>
  <c r="C170" i="81"/>
  <c r="B169" i="82" s="1"/>
  <c r="C171" i="81"/>
  <c r="B170" i="82" s="1"/>
  <c r="C172" i="81"/>
  <c r="B171" i="82" s="1"/>
  <c r="C173" i="81"/>
  <c r="B172" i="82" s="1"/>
  <c r="C174" i="81"/>
  <c r="B173" i="82" s="1"/>
  <c r="C175" i="81"/>
  <c r="B174" i="82" s="1"/>
  <c r="C176" i="81"/>
  <c r="B175" i="82" s="1"/>
  <c r="C177" i="81"/>
  <c r="B176" i="82" s="1"/>
  <c r="C178" i="81"/>
  <c r="B177" i="82" s="1"/>
  <c r="C179" i="81"/>
  <c r="B178" i="82" s="1"/>
  <c r="C180" i="81"/>
  <c r="B179" i="82" s="1"/>
  <c r="C181" i="81"/>
  <c r="B180" i="82" s="1"/>
  <c r="C182" i="81"/>
  <c r="B181" i="82" s="1"/>
  <c r="C183" i="81"/>
  <c r="B182" i="82" s="1"/>
  <c r="C184" i="81"/>
  <c r="B183" i="82" s="1"/>
  <c r="C185" i="81"/>
  <c r="B184" i="82" s="1"/>
  <c r="C186" i="81"/>
  <c r="B185" i="82" s="1"/>
  <c r="C187" i="81"/>
  <c r="B186" i="82" s="1"/>
  <c r="C188" i="81"/>
  <c r="B187" i="82" s="1"/>
  <c r="C189" i="81"/>
  <c r="B188" i="82" s="1"/>
  <c r="C190" i="81"/>
  <c r="B189" i="82" s="1"/>
  <c r="C191" i="81"/>
  <c r="B190" i="82" s="1"/>
  <c r="C192" i="81"/>
  <c r="B191" i="82" s="1"/>
  <c r="C193" i="81"/>
  <c r="B192" i="82" s="1"/>
  <c r="C194" i="81"/>
  <c r="B193" i="82" s="1"/>
  <c r="C4" i="81"/>
  <c r="B3" i="82" s="1"/>
  <c r="D4" i="3" l="1"/>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3" i="3"/>
  <c r="AT31" i="75" l="1"/>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DP3" i="75"/>
  <c r="DP4" i="75"/>
  <c r="DP5" i="75"/>
  <c r="DP6" i="75"/>
  <c r="DP7" i="75"/>
  <c r="DP8" i="75"/>
  <c r="DP9" i="75"/>
  <c r="DP10" i="75"/>
  <c r="DP11" i="75"/>
  <c r="DP12" i="75"/>
  <c r="DP13" i="75"/>
  <c r="DP14" i="75"/>
  <c r="DP15" i="75"/>
  <c r="DP16" i="75"/>
  <c r="DP17" i="75"/>
  <c r="DP18" i="75"/>
  <c r="DP19" i="75"/>
  <c r="DP20" i="75"/>
  <c r="DP21" i="75"/>
  <c r="DP22" i="75"/>
  <c r="DP23"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P48" i="75"/>
  <c r="DP49" i="75"/>
  <c r="DP50" i="75"/>
  <c r="DP51" i="75"/>
  <c r="DP52" i="75"/>
  <c r="DP53" i="75"/>
  <c r="DP54" i="75"/>
  <c r="DP55" i="75"/>
  <c r="DP56" i="75"/>
  <c r="DP57" i="75"/>
  <c r="DP58" i="75"/>
  <c r="DP59" i="75"/>
  <c r="DP60" i="75"/>
  <c r="DP61" i="75"/>
  <c r="DP62" i="75"/>
  <c r="DP63" i="75"/>
  <c r="DP64" i="75"/>
  <c r="DP65" i="75"/>
  <c r="DP66" i="75"/>
  <c r="DP67" i="75"/>
  <c r="DP68" i="75"/>
  <c r="DP69" i="75"/>
  <c r="DP70" i="75"/>
  <c r="DP71" i="75"/>
  <c r="DP72" i="75"/>
  <c r="DP73" i="75"/>
  <c r="DP74" i="75"/>
  <c r="DP75" i="75"/>
  <c r="DP76" i="75"/>
  <c r="DP77" i="75"/>
  <c r="DP78" i="75"/>
  <c r="DP79" i="75"/>
  <c r="DP80" i="75"/>
  <c r="DP81" i="75"/>
  <c r="DP82" i="75"/>
  <c r="DP83" i="75"/>
  <c r="DP84" i="75"/>
  <c r="DP85" i="75"/>
  <c r="DP86" i="75"/>
  <c r="DP87" i="75"/>
  <c r="DP88" i="75"/>
  <c r="DP89" i="75"/>
  <c r="DP90" i="75"/>
  <c r="DP91" i="75"/>
  <c r="DP92" i="75"/>
  <c r="DP93" i="75"/>
  <c r="DP94" i="75"/>
  <c r="DP95" i="75"/>
  <c r="DP96" i="75"/>
  <c r="DP97" i="75"/>
  <c r="DP98" i="75"/>
  <c r="DP99" i="75"/>
  <c r="DP100" i="75"/>
  <c r="DP101" i="75"/>
  <c r="DP102" i="75"/>
  <c r="DP103" i="75"/>
  <c r="DP104" i="75"/>
  <c r="DP105" i="75"/>
  <c r="DP106" i="75"/>
  <c r="DP107" i="75"/>
  <c r="DP108" i="75"/>
  <c r="DP109" i="75"/>
  <c r="DP110" i="75"/>
  <c r="DP111" i="75"/>
  <c r="DP112" i="75"/>
  <c r="DP113" i="75"/>
  <c r="DP114" i="75"/>
  <c r="DP115" i="75"/>
  <c r="DP116" i="75"/>
  <c r="DP117" i="75"/>
  <c r="DP118" i="75"/>
  <c r="DP119" i="75"/>
  <c r="DP120" i="75"/>
  <c r="DP121" i="75"/>
  <c r="DP122" i="75"/>
  <c r="DP123" i="75"/>
  <c r="DP124" i="75"/>
  <c r="DP125" i="75"/>
  <c r="DP126" i="75"/>
  <c r="DP127" i="75"/>
  <c r="DP128" i="75"/>
  <c r="DP129" i="75"/>
  <c r="DP130" i="75"/>
  <c r="DP131" i="75"/>
  <c r="DP132" i="75"/>
  <c r="DP133" i="75"/>
  <c r="DP134" i="75"/>
  <c r="DP135" i="75"/>
  <c r="DP136" i="75"/>
  <c r="DP137" i="75"/>
  <c r="DP138" i="75"/>
  <c r="DP139" i="75"/>
  <c r="DP140" i="75"/>
  <c r="DP141" i="75"/>
  <c r="DP142" i="75"/>
  <c r="DP143" i="75"/>
  <c r="DP144" i="75"/>
  <c r="DP145" i="75"/>
  <c r="DP146" i="75"/>
  <c r="DP147" i="75"/>
  <c r="DP148" i="75"/>
  <c r="DP149" i="75"/>
  <c r="DP150" i="75"/>
  <c r="DP151" i="75"/>
  <c r="DP152" i="75"/>
  <c r="DP153" i="75"/>
  <c r="DP154" i="75"/>
  <c r="DP155" i="75"/>
  <c r="DP156" i="75"/>
  <c r="DP157" i="75"/>
  <c r="DP158" i="75"/>
  <c r="DP159" i="75"/>
  <c r="DP160" i="75"/>
  <c r="DP161" i="75"/>
  <c r="DP162" i="75"/>
  <c r="DP163" i="75"/>
  <c r="DP164" i="75"/>
  <c r="DP165" i="75"/>
  <c r="DP166" i="75"/>
  <c r="DP167" i="75"/>
  <c r="DP168" i="75"/>
  <c r="DP169" i="75"/>
  <c r="DP170" i="75"/>
  <c r="DP171" i="75"/>
  <c r="DP172" i="75"/>
  <c r="DP173" i="75"/>
  <c r="DP174" i="75"/>
  <c r="DP175" i="75"/>
  <c r="DP176" i="75"/>
  <c r="DP177" i="75"/>
  <c r="DP178" i="75"/>
  <c r="DP179" i="75"/>
  <c r="DP180" i="75"/>
  <c r="DP181" i="75"/>
  <c r="DP182" i="75"/>
  <c r="DP183" i="75"/>
  <c r="DP184" i="75"/>
  <c r="DP185" i="75"/>
  <c r="DP186" i="75"/>
  <c r="DP187" i="75"/>
  <c r="DP188" i="75"/>
  <c r="DP189" i="75"/>
  <c r="DP190" i="75"/>
  <c r="DP191" i="75"/>
  <c r="DP192" i="75"/>
  <c r="DP193" i="75"/>
  <c r="AL6" i="79"/>
  <c r="AK3" i="83" s="1"/>
  <c r="AL7" i="79"/>
  <c r="AK4" i="83" s="1"/>
  <c r="AL8" i="79"/>
  <c r="AK5" i="83" s="1"/>
  <c r="AL9" i="79"/>
  <c r="AK6" i="83" s="1"/>
  <c r="AL10" i="79"/>
  <c r="AK7" i="83" s="1"/>
  <c r="AL11" i="79"/>
  <c r="AK8" i="83" s="1"/>
  <c r="AL12" i="79"/>
  <c r="AK9" i="83" s="1"/>
  <c r="AL13" i="79"/>
  <c r="AK10" i="83" s="1"/>
  <c r="AL14" i="79"/>
  <c r="AK11" i="83" s="1"/>
  <c r="AL15" i="79"/>
  <c r="AK12" i="83" s="1"/>
  <c r="AL16" i="79"/>
  <c r="AK13" i="83" s="1"/>
  <c r="AL17" i="79"/>
  <c r="AK14" i="83" s="1"/>
  <c r="AL18" i="79"/>
  <c r="AK15" i="83" s="1"/>
  <c r="AL19" i="79"/>
  <c r="AK16" i="83" s="1"/>
  <c r="AL20" i="79"/>
  <c r="AK17" i="83" s="1"/>
  <c r="AL21" i="79"/>
  <c r="AK18" i="83" s="1"/>
  <c r="AL22" i="79"/>
  <c r="AK19" i="83" s="1"/>
  <c r="AL23" i="79"/>
  <c r="AK20" i="83" s="1"/>
  <c r="AL24" i="79"/>
  <c r="AK21" i="83" s="1"/>
  <c r="AL25" i="79"/>
  <c r="AK22" i="83" s="1"/>
  <c r="AL26" i="79"/>
  <c r="AK23" i="83" s="1"/>
  <c r="AL27" i="79"/>
  <c r="AK24" i="83" s="1"/>
  <c r="AL28" i="79"/>
  <c r="AK25" i="83" s="1"/>
  <c r="AL29" i="79"/>
  <c r="AK26" i="83" s="1"/>
  <c r="AL30" i="79"/>
  <c r="AK27" i="83" s="1"/>
  <c r="AL31" i="79"/>
  <c r="AK28" i="83" s="1"/>
  <c r="AL32" i="79"/>
  <c r="AK29" i="83" s="1"/>
  <c r="AL33" i="79"/>
  <c r="AK30" i="83" s="1"/>
  <c r="AL34" i="79"/>
  <c r="AK31" i="83" s="1"/>
  <c r="AL35" i="79"/>
  <c r="AK32" i="83" s="1"/>
  <c r="AL36" i="79"/>
  <c r="AK33" i="83" s="1"/>
  <c r="AL37" i="79"/>
  <c r="AK34" i="83" s="1"/>
  <c r="AL38" i="79"/>
  <c r="AK35" i="83" s="1"/>
  <c r="AL39" i="79"/>
  <c r="AK36" i="83" s="1"/>
  <c r="AL40" i="79"/>
  <c r="AK37" i="83" s="1"/>
  <c r="AL41" i="79"/>
  <c r="AK38" i="83" s="1"/>
  <c r="AL42" i="79"/>
  <c r="AK39" i="83" s="1"/>
  <c r="AL43" i="79"/>
  <c r="AK40" i="83" s="1"/>
  <c r="AL44" i="79"/>
  <c r="AK41" i="83" s="1"/>
  <c r="AL45" i="79"/>
  <c r="AK42" i="83" s="1"/>
  <c r="AL46" i="79"/>
  <c r="AK43" i="83" s="1"/>
  <c r="AL47" i="79"/>
  <c r="AK44" i="83" s="1"/>
  <c r="AL48" i="79"/>
  <c r="AK45" i="83" s="1"/>
  <c r="AL49" i="79"/>
  <c r="AK46" i="83" s="1"/>
  <c r="AL50" i="79"/>
  <c r="AK47" i="83" s="1"/>
  <c r="AL51" i="79"/>
  <c r="AK48" i="83" s="1"/>
  <c r="AL52" i="79"/>
  <c r="AK49" i="83" s="1"/>
  <c r="AL53" i="79"/>
  <c r="AK50" i="83" s="1"/>
  <c r="AL54" i="79"/>
  <c r="AK51" i="83" s="1"/>
  <c r="AL55" i="79"/>
  <c r="AK52" i="83" s="1"/>
  <c r="AL56" i="79"/>
  <c r="AK53" i="83" s="1"/>
  <c r="AL57" i="79"/>
  <c r="AK54" i="83" s="1"/>
  <c r="AL58" i="79"/>
  <c r="AK55" i="83" s="1"/>
  <c r="AL59" i="79"/>
  <c r="AK56" i="83" s="1"/>
  <c r="AL60" i="79"/>
  <c r="AK57" i="83" s="1"/>
  <c r="AL61" i="79"/>
  <c r="AK58" i="83" s="1"/>
  <c r="AL62" i="79"/>
  <c r="AK59" i="83" s="1"/>
  <c r="AL63" i="79"/>
  <c r="AK60" i="83" s="1"/>
  <c r="AL64" i="79"/>
  <c r="AK61" i="83" s="1"/>
  <c r="AL65" i="79"/>
  <c r="AK62" i="83" s="1"/>
  <c r="AL66" i="79"/>
  <c r="AK63" i="83" s="1"/>
  <c r="AL67" i="79"/>
  <c r="AK64" i="83" s="1"/>
  <c r="AL68" i="79"/>
  <c r="AK65" i="83" s="1"/>
  <c r="AL69" i="79"/>
  <c r="AK66" i="83" s="1"/>
  <c r="AL70" i="79"/>
  <c r="AK67" i="83" s="1"/>
  <c r="AL71" i="79"/>
  <c r="AK68" i="83" s="1"/>
  <c r="AL72" i="79"/>
  <c r="AK69" i="83" s="1"/>
  <c r="AL73" i="79"/>
  <c r="AK70" i="83" s="1"/>
  <c r="AL74" i="79"/>
  <c r="AK71" i="83" s="1"/>
  <c r="AL75" i="79"/>
  <c r="AK72" i="83" s="1"/>
  <c r="AL76" i="79"/>
  <c r="AK73" i="83" s="1"/>
  <c r="AL77" i="79"/>
  <c r="AK74" i="83" s="1"/>
  <c r="AL78" i="79"/>
  <c r="AK75" i="83" s="1"/>
  <c r="AL79" i="79"/>
  <c r="AK76" i="83" s="1"/>
  <c r="AL80" i="79"/>
  <c r="AK77" i="83" s="1"/>
  <c r="AL81" i="79"/>
  <c r="AK78" i="83" s="1"/>
  <c r="AL82" i="79"/>
  <c r="AK79" i="83" s="1"/>
  <c r="AL83" i="79"/>
  <c r="AK80" i="83" s="1"/>
  <c r="AL84" i="79"/>
  <c r="AK81" i="83" s="1"/>
  <c r="AL85" i="79"/>
  <c r="AK82" i="83" s="1"/>
  <c r="AL86" i="79"/>
  <c r="AK83" i="83" s="1"/>
  <c r="AL87" i="79"/>
  <c r="AK84" i="83" s="1"/>
  <c r="AL88" i="79"/>
  <c r="AK85" i="83" s="1"/>
  <c r="AL89" i="79"/>
  <c r="AK86" i="83" s="1"/>
  <c r="AL90" i="79"/>
  <c r="AK87" i="83" s="1"/>
  <c r="AL91" i="79"/>
  <c r="AK88" i="83" s="1"/>
  <c r="AL92" i="79"/>
  <c r="AK89" i="83" s="1"/>
  <c r="AL93" i="79"/>
  <c r="AK90" i="83" s="1"/>
  <c r="AL94" i="79"/>
  <c r="AK91" i="83" s="1"/>
  <c r="AL95" i="79"/>
  <c r="AK92" i="83" s="1"/>
  <c r="AL96" i="79"/>
  <c r="AK93" i="83" s="1"/>
  <c r="AL97" i="79"/>
  <c r="AK94" i="83" s="1"/>
  <c r="AL98" i="79"/>
  <c r="AK95" i="83" s="1"/>
  <c r="AL99" i="79"/>
  <c r="AK96" i="83" s="1"/>
  <c r="AL100" i="79"/>
  <c r="AK97" i="83" s="1"/>
  <c r="AL101" i="79"/>
  <c r="AK98" i="83" s="1"/>
  <c r="AL102" i="79"/>
  <c r="AK99" i="83" s="1"/>
  <c r="AL103" i="79"/>
  <c r="AK100" i="83" s="1"/>
  <c r="AL104" i="79"/>
  <c r="AK101" i="83" s="1"/>
  <c r="AL105" i="79"/>
  <c r="AK102" i="83" s="1"/>
  <c r="AL106" i="79"/>
  <c r="AK103" i="83" s="1"/>
  <c r="AL107" i="79"/>
  <c r="AK104" i="83" s="1"/>
  <c r="AL108" i="79"/>
  <c r="AK105" i="83" s="1"/>
  <c r="AL109" i="79"/>
  <c r="AK106" i="83" s="1"/>
  <c r="AL110" i="79"/>
  <c r="AK107" i="83" s="1"/>
  <c r="AL111" i="79"/>
  <c r="AK108" i="83" s="1"/>
  <c r="AL112" i="79"/>
  <c r="AK109" i="83" s="1"/>
  <c r="AL113" i="79"/>
  <c r="AK110" i="83" s="1"/>
  <c r="AL114" i="79"/>
  <c r="AK111" i="83" s="1"/>
  <c r="AL115" i="79"/>
  <c r="AK112" i="83" s="1"/>
  <c r="AL116" i="79"/>
  <c r="AK113" i="83" s="1"/>
  <c r="AL117" i="79"/>
  <c r="AK114" i="83" s="1"/>
  <c r="AL118" i="79"/>
  <c r="AK115" i="83" s="1"/>
  <c r="AL119" i="79"/>
  <c r="AK116" i="83" s="1"/>
  <c r="AL120" i="79"/>
  <c r="AK117" i="83" s="1"/>
  <c r="AL121" i="79"/>
  <c r="AK118" i="83" s="1"/>
  <c r="AL122" i="79"/>
  <c r="AK119" i="83" s="1"/>
  <c r="AL123" i="79"/>
  <c r="AK120" i="83" s="1"/>
  <c r="AL124" i="79"/>
  <c r="AK121" i="83" s="1"/>
  <c r="AL125" i="79"/>
  <c r="AK122" i="83" s="1"/>
  <c r="AL126" i="79"/>
  <c r="AK123" i="83" s="1"/>
  <c r="AL127" i="79"/>
  <c r="AK124" i="83" s="1"/>
  <c r="AL128" i="79"/>
  <c r="AK125" i="83" s="1"/>
  <c r="AL129" i="79"/>
  <c r="AK126" i="83" s="1"/>
  <c r="AL130" i="79"/>
  <c r="AK127" i="83" s="1"/>
  <c r="AL131" i="79"/>
  <c r="AK128" i="83" s="1"/>
  <c r="AL132" i="79"/>
  <c r="AK129" i="83" s="1"/>
  <c r="AL133" i="79"/>
  <c r="AK130" i="83" s="1"/>
  <c r="AL134" i="79"/>
  <c r="AK131" i="83" s="1"/>
  <c r="AL135" i="79"/>
  <c r="AK132" i="83" s="1"/>
  <c r="AL136" i="79"/>
  <c r="AK133" i="83" s="1"/>
  <c r="AL137" i="79"/>
  <c r="AK134" i="83" s="1"/>
  <c r="AL138" i="79"/>
  <c r="AK135" i="83" s="1"/>
  <c r="AL139" i="79"/>
  <c r="AK136" i="83" s="1"/>
  <c r="AL140" i="79"/>
  <c r="AK137" i="83" s="1"/>
  <c r="AL141" i="79"/>
  <c r="AK138" i="83" s="1"/>
  <c r="AL142" i="79"/>
  <c r="AK139" i="83" s="1"/>
  <c r="AL143" i="79"/>
  <c r="AK140" i="83" s="1"/>
  <c r="AL144" i="79"/>
  <c r="AK141" i="83" s="1"/>
  <c r="AL145" i="79"/>
  <c r="AK142" i="83" s="1"/>
  <c r="AL146" i="79"/>
  <c r="AK143" i="83" s="1"/>
  <c r="AL147" i="79"/>
  <c r="AK144" i="83" s="1"/>
  <c r="AL148" i="79"/>
  <c r="AK145" i="83" s="1"/>
  <c r="AL149" i="79"/>
  <c r="AK146" i="83" s="1"/>
  <c r="AL150" i="79"/>
  <c r="AK147" i="83" s="1"/>
  <c r="AL151" i="79"/>
  <c r="AK148" i="83" s="1"/>
  <c r="AL152" i="79"/>
  <c r="AK149" i="83" s="1"/>
  <c r="AL153" i="79"/>
  <c r="AK150" i="83" s="1"/>
  <c r="AL154" i="79"/>
  <c r="AK151" i="83" s="1"/>
  <c r="AL155" i="79"/>
  <c r="AK152" i="83" s="1"/>
  <c r="AL156" i="79"/>
  <c r="AK153" i="83" s="1"/>
  <c r="AL157" i="79"/>
  <c r="AK154" i="83" s="1"/>
  <c r="AL158" i="79"/>
  <c r="AK155" i="83" s="1"/>
  <c r="AL159" i="79"/>
  <c r="AK156" i="83" s="1"/>
  <c r="AL160" i="79"/>
  <c r="AK157" i="83" s="1"/>
  <c r="AL161" i="79"/>
  <c r="AK158" i="83" s="1"/>
  <c r="AL162" i="79"/>
  <c r="AK159" i="83" s="1"/>
  <c r="AL163" i="79"/>
  <c r="AK160" i="83" s="1"/>
  <c r="AL164" i="79"/>
  <c r="AK161" i="83" s="1"/>
  <c r="AL165" i="79"/>
  <c r="AK162" i="83" s="1"/>
  <c r="AL166" i="79"/>
  <c r="AK163" i="83" s="1"/>
  <c r="AL167" i="79"/>
  <c r="AK164" i="83" s="1"/>
  <c r="AL168" i="79"/>
  <c r="AK165" i="83" s="1"/>
  <c r="AL169" i="79"/>
  <c r="AK166" i="83" s="1"/>
  <c r="AL170" i="79"/>
  <c r="AK167" i="83" s="1"/>
  <c r="AL171" i="79"/>
  <c r="AL172" i="79"/>
  <c r="AK169" i="83" s="1"/>
  <c r="AL173" i="79"/>
  <c r="AK170" i="83" s="1"/>
  <c r="AL174" i="79"/>
  <c r="AK171" i="83" s="1"/>
  <c r="AL175" i="79"/>
  <c r="AK172" i="83" s="1"/>
  <c r="AL176" i="79"/>
  <c r="AK173" i="83" s="1"/>
  <c r="AL177" i="79"/>
  <c r="AK174" i="83" s="1"/>
  <c r="AL178" i="79"/>
  <c r="AK175" i="83" s="1"/>
  <c r="AL179" i="79"/>
  <c r="AK176" i="83" s="1"/>
  <c r="AL180" i="79"/>
  <c r="AK177" i="83" s="1"/>
  <c r="AL181" i="79"/>
  <c r="AK178" i="83" s="1"/>
  <c r="AL182" i="79"/>
  <c r="AK179" i="83" s="1"/>
  <c r="AL183" i="79"/>
  <c r="AK180" i="83" s="1"/>
  <c r="AL184" i="79"/>
  <c r="AK181" i="83" s="1"/>
  <c r="AL185" i="79"/>
  <c r="AK182" i="83" s="1"/>
  <c r="AL186" i="79"/>
  <c r="AK183" i="83" s="1"/>
  <c r="AL187" i="79"/>
  <c r="AK184" i="83" s="1"/>
  <c r="AL188" i="79"/>
  <c r="AK185" i="83" s="1"/>
  <c r="AL189" i="79"/>
  <c r="AK186" i="83" s="1"/>
  <c r="AL190" i="79"/>
  <c r="AK187" i="83" s="1"/>
  <c r="AL191" i="79"/>
  <c r="AK188" i="83" s="1"/>
  <c r="Q192" i="79"/>
  <c r="P189" i="83" s="1"/>
  <c r="Q193" i="79"/>
  <c r="P190" i="83" s="1"/>
  <c r="Q194" i="79"/>
  <c r="P191" i="83" s="1"/>
  <c r="Q195" i="79"/>
  <c r="P192" i="83" s="1"/>
  <c r="AL5" i="79"/>
  <c r="AK2" i="83" s="1"/>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3" i="4"/>
  <c r="D4" i="75"/>
  <c r="H4" i="75"/>
  <c r="I4" i="75"/>
  <c r="J4" i="75" s="1"/>
  <c r="K4" i="75"/>
  <c r="N4" i="75"/>
  <c r="V4" i="75" s="1"/>
  <c r="O4" i="75"/>
  <c r="W4" i="75" s="1"/>
  <c r="Q4" i="75"/>
  <c r="Z4" i="75" s="1"/>
  <c r="R4" i="75"/>
  <c r="AA4" i="75" s="1"/>
  <c r="S4" i="75"/>
  <c r="AB4" i="75" s="1"/>
  <c r="T4" i="75"/>
  <c r="U4" i="75"/>
  <c r="AF4" i="75" s="1"/>
  <c r="DR4" i="75"/>
  <c r="DS4" i="75"/>
  <c r="D5" i="75"/>
  <c r="H5" i="75"/>
  <c r="I5" i="75"/>
  <c r="K5" i="75"/>
  <c r="M5" i="75"/>
  <c r="N5" i="75"/>
  <c r="V5" i="75" s="1"/>
  <c r="O5" i="75"/>
  <c r="W5" i="75" s="1"/>
  <c r="Q5" i="75"/>
  <c r="Z5" i="75" s="1"/>
  <c r="R5" i="75"/>
  <c r="AA5" i="75" s="1"/>
  <c r="S5" i="75"/>
  <c r="AB5" i="75" s="1"/>
  <c r="T5" i="75"/>
  <c r="AD5" i="75" s="1"/>
  <c r="U5" i="75"/>
  <c r="AF5" i="75" s="1"/>
  <c r="AG5" i="75"/>
  <c r="DR5" i="75"/>
  <c r="DS5" i="75"/>
  <c r="C6" i="75"/>
  <c r="D6" i="75"/>
  <c r="G6" i="75"/>
  <c r="H6" i="75"/>
  <c r="I6" i="75"/>
  <c r="K6" i="75"/>
  <c r="N6" i="75"/>
  <c r="O6" i="75"/>
  <c r="W6" i="75" s="1"/>
  <c r="Q6" i="75"/>
  <c r="Z6" i="75" s="1"/>
  <c r="R6" i="75"/>
  <c r="AA6" i="75" s="1"/>
  <c r="S6" i="75"/>
  <c r="AB6" i="75" s="1"/>
  <c r="T6" i="75"/>
  <c r="AD6" i="75" s="1"/>
  <c r="U6" i="75"/>
  <c r="AF6" i="75" s="1"/>
  <c r="DR6" i="75"/>
  <c r="DS6" i="75"/>
  <c r="DT6" i="75" s="1"/>
  <c r="C5" i="84" s="1"/>
  <c r="D8" i="5"/>
  <c r="G7" i="75"/>
  <c r="M7" i="75"/>
  <c r="N7" i="75"/>
  <c r="V7" i="75" s="1"/>
  <c r="O7" i="75"/>
  <c r="W7" i="75" s="1"/>
  <c r="Q7" i="75"/>
  <c r="Z7" i="75" s="1"/>
  <c r="R7" i="75"/>
  <c r="S7" i="75"/>
  <c r="AB7" i="75" s="1"/>
  <c r="T7" i="75"/>
  <c r="AD7" i="75" s="1"/>
  <c r="U7" i="75"/>
  <c r="AF7" i="75" s="1"/>
  <c r="AG7" i="75"/>
  <c r="DR7" i="75"/>
  <c r="DS7" i="75"/>
  <c r="G8" i="75"/>
  <c r="H8" i="75"/>
  <c r="I8" i="75"/>
  <c r="J8" i="75" s="1"/>
  <c r="K8" i="75"/>
  <c r="M8" i="75"/>
  <c r="N8" i="75"/>
  <c r="V8" i="75" s="1"/>
  <c r="O8" i="75"/>
  <c r="W8" i="75" s="1"/>
  <c r="Q8" i="75"/>
  <c r="Z8" i="75" s="1"/>
  <c r="R8" i="75"/>
  <c r="AA8" i="75" s="1"/>
  <c r="S8" i="75"/>
  <c r="T8" i="75"/>
  <c r="AD8" i="75" s="1"/>
  <c r="U8" i="75"/>
  <c r="AF8" i="75" s="1"/>
  <c r="DR8" i="75"/>
  <c r="DS8" i="75"/>
  <c r="G9" i="75"/>
  <c r="H9" i="75"/>
  <c r="I9" i="75"/>
  <c r="K9" i="75"/>
  <c r="N9" i="75"/>
  <c r="V9" i="75" s="1"/>
  <c r="O9" i="75"/>
  <c r="W9" i="75" s="1"/>
  <c r="Q9" i="75"/>
  <c r="Z9" i="75" s="1"/>
  <c r="R9" i="75"/>
  <c r="AA9" i="75" s="1"/>
  <c r="S9" i="75"/>
  <c r="AB9" i="75" s="1"/>
  <c r="T9" i="75"/>
  <c r="AD9" i="75" s="1"/>
  <c r="U9" i="75"/>
  <c r="AF9" i="75" s="1"/>
  <c r="DR9" i="75"/>
  <c r="DS9" i="75"/>
  <c r="D10" i="75"/>
  <c r="N10" i="75"/>
  <c r="V10" i="75" s="1"/>
  <c r="O10" i="75"/>
  <c r="W10" i="75" s="1"/>
  <c r="Q10" i="75"/>
  <c r="Z10" i="75" s="1"/>
  <c r="R10" i="75"/>
  <c r="AA10" i="75" s="1"/>
  <c r="S10" i="75"/>
  <c r="AB10" i="75" s="1"/>
  <c r="T10" i="75"/>
  <c r="U10" i="75"/>
  <c r="AF10" i="75" s="1"/>
  <c r="DR10" i="75"/>
  <c r="DS10" i="75"/>
  <c r="D11" i="75"/>
  <c r="G11" i="75"/>
  <c r="H11" i="75"/>
  <c r="I11" i="75"/>
  <c r="K11" i="75"/>
  <c r="M11" i="75"/>
  <c r="N11" i="75"/>
  <c r="V11" i="75" s="1"/>
  <c r="O11" i="75"/>
  <c r="W11" i="75" s="1"/>
  <c r="Q11" i="75"/>
  <c r="Z11" i="75" s="1"/>
  <c r="R11" i="75"/>
  <c r="AA11" i="75" s="1"/>
  <c r="S11" i="75"/>
  <c r="AB11" i="75" s="1"/>
  <c r="T11" i="75"/>
  <c r="AD11" i="75" s="1"/>
  <c r="U11" i="75"/>
  <c r="AG11" i="75"/>
  <c r="DR11" i="75"/>
  <c r="DS11" i="75"/>
  <c r="G12" i="75"/>
  <c r="H12" i="75"/>
  <c r="I12" i="75"/>
  <c r="K12" i="75"/>
  <c r="M12" i="75"/>
  <c r="N12" i="75"/>
  <c r="V12" i="75" s="1"/>
  <c r="O12" i="75"/>
  <c r="W12" i="75" s="1"/>
  <c r="Q12" i="75"/>
  <c r="Z12" i="75" s="1"/>
  <c r="R12" i="75"/>
  <c r="AA12" i="75" s="1"/>
  <c r="S12" i="75"/>
  <c r="AB12" i="75" s="1"/>
  <c r="T12" i="75"/>
  <c r="AD12" i="75" s="1"/>
  <c r="U12" i="75"/>
  <c r="AF12" i="75" s="1"/>
  <c r="DR12" i="75"/>
  <c r="DS12" i="75"/>
  <c r="C13" i="75"/>
  <c r="D13" i="75"/>
  <c r="D14" i="5"/>
  <c r="G13" i="75"/>
  <c r="M13" i="75"/>
  <c r="N13" i="75"/>
  <c r="V13" i="75" s="1"/>
  <c r="O13" i="75"/>
  <c r="Q13" i="75"/>
  <c r="Z13" i="75" s="1"/>
  <c r="R13" i="75"/>
  <c r="AA13" i="75" s="1"/>
  <c r="S13" i="75"/>
  <c r="AB13" i="75" s="1"/>
  <c r="T13" i="75"/>
  <c r="AD13" i="75" s="1"/>
  <c r="U13" i="75"/>
  <c r="AF13" i="75" s="1"/>
  <c r="AG13" i="75"/>
  <c r="DR13" i="75"/>
  <c r="DS13" i="75"/>
  <c r="C14" i="75"/>
  <c r="D14" i="75"/>
  <c r="D15" i="5"/>
  <c r="G14" i="75"/>
  <c r="H14" i="75"/>
  <c r="I14" i="75"/>
  <c r="K14" i="75"/>
  <c r="M14" i="75"/>
  <c r="N14" i="75"/>
  <c r="V14" i="75" s="1"/>
  <c r="AH14" i="75" s="1"/>
  <c r="O14" i="75"/>
  <c r="W14" i="75" s="1"/>
  <c r="Q14" i="75"/>
  <c r="Z14" i="75" s="1"/>
  <c r="R14" i="75"/>
  <c r="AA14" i="75" s="1"/>
  <c r="S14" i="75"/>
  <c r="AB14" i="75" s="1"/>
  <c r="T14" i="75"/>
  <c r="AD14" i="75" s="1"/>
  <c r="U14" i="75"/>
  <c r="AF14" i="75" s="1"/>
  <c r="AG14" i="75"/>
  <c r="DR14" i="75"/>
  <c r="DS14" i="75"/>
  <c r="N15" i="75"/>
  <c r="V15" i="75" s="1"/>
  <c r="O15" i="75"/>
  <c r="W15" i="75" s="1"/>
  <c r="Q15" i="75"/>
  <c r="Z15" i="75" s="1"/>
  <c r="R15" i="75"/>
  <c r="AA15" i="75" s="1"/>
  <c r="S15" i="75"/>
  <c r="AB15" i="75" s="1"/>
  <c r="T15" i="75"/>
  <c r="U15" i="75"/>
  <c r="AF15" i="75" s="1"/>
  <c r="DR15" i="75"/>
  <c r="DS15" i="75"/>
  <c r="C16" i="75"/>
  <c r="D16" i="75"/>
  <c r="D17" i="5"/>
  <c r="H16" i="75"/>
  <c r="M16" i="75"/>
  <c r="N16" i="75"/>
  <c r="V16" i="75" s="1"/>
  <c r="O16" i="75"/>
  <c r="W16" i="75" s="1"/>
  <c r="Q16" i="75"/>
  <c r="Z16" i="75" s="1"/>
  <c r="R16" i="75"/>
  <c r="AA16" i="75" s="1"/>
  <c r="S16" i="75"/>
  <c r="AB16" i="75" s="1"/>
  <c r="T16" i="75"/>
  <c r="AD16" i="75" s="1"/>
  <c r="U16" i="75"/>
  <c r="AF16" i="75" s="1"/>
  <c r="DR16" i="75"/>
  <c r="DS16" i="75"/>
  <c r="DT16" i="75" s="1"/>
  <c r="C15" i="84" s="1"/>
  <c r="C17" i="75"/>
  <c r="D17" i="75"/>
  <c r="G17" i="75"/>
  <c r="H17" i="75"/>
  <c r="I17" i="75"/>
  <c r="K17" i="75"/>
  <c r="M17" i="75"/>
  <c r="N17" i="75"/>
  <c r="V17" i="75" s="1"/>
  <c r="O17" i="75"/>
  <c r="W17" i="75" s="1"/>
  <c r="Q17" i="75"/>
  <c r="Z17" i="75" s="1"/>
  <c r="R17" i="75"/>
  <c r="AA17" i="75" s="1"/>
  <c r="S17" i="75"/>
  <c r="AB17" i="75" s="1"/>
  <c r="T17" i="75"/>
  <c r="AD17" i="75" s="1"/>
  <c r="U17" i="75"/>
  <c r="AF17" i="75" s="1"/>
  <c r="AG17" i="75"/>
  <c r="DR17" i="75"/>
  <c r="DS17" i="75"/>
  <c r="D18" i="75"/>
  <c r="G18" i="75"/>
  <c r="H18" i="75"/>
  <c r="I18" i="75"/>
  <c r="K18" i="75"/>
  <c r="M18" i="75"/>
  <c r="N18" i="75"/>
  <c r="V18" i="75" s="1"/>
  <c r="O18" i="75"/>
  <c r="W18" i="75" s="1"/>
  <c r="Q18" i="75"/>
  <c r="Z18" i="75" s="1"/>
  <c r="R18" i="75"/>
  <c r="AA18" i="75" s="1"/>
  <c r="S18" i="75"/>
  <c r="AB18" i="75" s="1"/>
  <c r="T18" i="75"/>
  <c r="AD18" i="75" s="1"/>
  <c r="U18" i="75"/>
  <c r="AF18" i="75" s="1"/>
  <c r="AG18" i="75"/>
  <c r="DR18" i="75"/>
  <c r="DS18" i="75"/>
  <c r="D19" i="75"/>
  <c r="M19" i="75"/>
  <c r="N19" i="75"/>
  <c r="V19" i="75" s="1"/>
  <c r="O19" i="75"/>
  <c r="W19" i="75" s="1"/>
  <c r="Q19" i="75"/>
  <c r="Z19" i="75" s="1"/>
  <c r="R19" i="75"/>
  <c r="S19" i="75"/>
  <c r="AB19" i="75" s="1"/>
  <c r="T19" i="75"/>
  <c r="AD19" i="75" s="1"/>
  <c r="U19" i="75"/>
  <c r="AF19" i="75" s="1"/>
  <c r="AG19" i="75"/>
  <c r="DR19" i="75"/>
  <c r="DS19" i="75"/>
  <c r="C20" i="75"/>
  <c r="D20" i="75"/>
  <c r="G20" i="75"/>
  <c r="H20" i="75"/>
  <c r="I20" i="75"/>
  <c r="K20" i="75"/>
  <c r="M20" i="75"/>
  <c r="N20" i="75"/>
  <c r="V20" i="75" s="1"/>
  <c r="O20" i="75"/>
  <c r="W20" i="75" s="1"/>
  <c r="Q20" i="75"/>
  <c r="R20" i="75"/>
  <c r="AA20" i="75" s="1"/>
  <c r="S20" i="75"/>
  <c r="AB20" i="75" s="1"/>
  <c r="T20" i="75"/>
  <c r="AD20" i="75" s="1"/>
  <c r="U20" i="75"/>
  <c r="AF20" i="75" s="1"/>
  <c r="AG20" i="75"/>
  <c r="DR20" i="75"/>
  <c r="DS20" i="75"/>
  <c r="G21" i="75"/>
  <c r="H21" i="75"/>
  <c r="I21" i="75"/>
  <c r="K21" i="75"/>
  <c r="M21" i="75"/>
  <c r="N21" i="75"/>
  <c r="V21" i="75" s="1"/>
  <c r="O21" i="75"/>
  <c r="W21" i="75" s="1"/>
  <c r="Q21" i="75"/>
  <c r="Z21" i="75" s="1"/>
  <c r="R21" i="75"/>
  <c r="S21" i="75"/>
  <c r="AB21" i="75" s="1"/>
  <c r="T21" i="75"/>
  <c r="AD21" i="75" s="1"/>
  <c r="U21" i="75"/>
  <c r="AF21" i="75" s="1"/>
  <c r="AG21" i="75"/>
  <c r="DR21" i="75"/>
  <c r="DS21" i="75"/>
  <c r="D22" i="75"/>
  <c r="G22" i="75"/>
  <c r="H22" i="75"/>
  <c r="I22" i="75"/>
  <c r="K22" i="75"/>
  <c r="N22" i="75"/>
  <c r="V22" i="75" s="1"/>
  <c r="O22" i="75"/>
  <c r="W22" i="75" s="1"/>
  <c r="Q22" i="75"/>
  <c r="Z22" i="75" s="1"/>
  <c r="R22" i="75"/>
  <c r="AA22" i="75" s="1"/>
  <c r="S22" i="75"/>
  <c r="T22" i="75"/>
  <c r="AD22" i="75" s="1"/>
  <c r="U22" i="75"/>
  <c r="AF22" i="75" s="1"/>
  <c r="DR22" i="75"/>
  <c r="DS22" i="75"/>
  <c r="D23" i="75"/>
  <c r="H23" i="75"/>
  <c r="I23" i="75"/>
  <c r="K23" i="75"/>
  <c r="N23" i="75"/>
  <c r="V23" i="75" s="1"/>
  <c r="O23" i="75"/>
  <c r="W23" i="75" s="1"/>
  <c r="Q23" i="75"/>
  <c r="Z23" i="75" s="1"/>
  <c r="R23" i="75"/>
  <c r="AA23" i="75" s="1"/>
  <c r="S23" i="75"/>
  <c r="AB23" i="75" s="1"/>
  <c r="T23" i="75"/>
  <c r="AD23" i="75" s="1"/>
  <c r="U23" i="75"/>
  <c r="AF23" i="75" s="1"/>
  <c r="DR23" i="75"/>
  <c r="DS23" i="75"/>
  <c r="C24" i="75"/>
  <c r="D24" i="75"/>
  <c r="G24" i="75"/>
  <c r="H24" i="75"/>
  <c r="I24" i="75"/>
  <c r="K24" i="75"/>
  <c r="N24" i="75"/>
  <c r="O24" i="75"/>
  <c r="Q24" i="75"/>
  <c r="Z24" i="75" s="1"/>
  <c r="R24" i="75"/>
  <c r="AA24" i="75" s="1"/>
  <c r="S24" i="75"/>
  <c r="AB24" i="75" s="1"/>
  <c r="T24" i="75"/>
  <c r="AD24" i="75" s="1"/>
  <c r="U24" i="75"/>
  <c r="AF24" i="75" s="1"/>
  <c r="DR24" i="75"/>
  <c r="DS24" i="75"/>
  <c r="D25" i="75"/>
  <c r="G25" i="75"/>
  <c r="H25" i="75"/>
  <c r="I25" i="75"/>
  <c r="K25" i="75"/>
  <c r="N25" i="75"/>
  <c r="V25" i="75" s="1"/>
  <c r="O25" i="75"/>
  <c r="W25" i="75" s="1"/>
  <c r="Q25" i="75"/>
  <c r="R25" i="75"/>
  <c r="AA25" i="75" s="1"/>
  <c r="S25" i="75"/>
  <c r="AB25" i="75" s="1"/>
  <c r="T25" i="75"/>
  <c r="AD25" i="75" s="1"/>
  <c r="U25" i="75"/>
  <c r="AF25" i="75" s="1"/>
  <c r="DR25" i="75"/>
  <c r="DS25" i="75"/>
  <c r="C26" i="75"/>
  <c r="D26" i="75"/>
  <c r="I26" i="75"/>
  <c r="M26" i="75"/>
  <c r="N26" i="75"/>
  <c r="V26" i="75" s="1"/>
  <c r="O26" i="75"/>
  <c r="W26" i="75" s="1"/>
  <c r="Q26" i="75"/>
  <c r="Z26" i="75" s="1"/>
  <c r="R26" i="75"/>
  <c r="AA26" i="75" s="1"/>
  <c r="S26" i="75"/>
  <c r="AB26" i="75" s="1"/>
  <c r="T26" i="75"/>
  <c r="U26" i="75"/>
  <c r="AG26" i="75"/>
  <c r="DR26" i="75"/>
  <c r="DS26" i="75"/>
  <c r="G27" i="75"/>
  <c r="H27" i="75"/>
  <c r="I27" i="75"/>
  <c r="K27" i="75"/>
  <c r="M27" i="75"/>
  <c r="N27" i="75"/>
  <c r="V27" i="75" s="1"/>
  <c r="O27" i="75"/>
  <c r="W27" i="75" s="1"/>
  <c r="Q27" i="75"/>
  <c r="Z27" i="75" s="1"/>
  <c r="R27" i="75"/>
  <c r="AA27" i="75" s="1"/>
  <c r="S27" i="75"/>
  <c r="AB27" i="75" s="1"/>
  <c r="T27" i="75"/>
  <c r="AD27" i="75" s="1"/>
  <c r="U27" i="75"/>
  <c r="DR27" i="75"/>
  <c r="DS27" i="75"/>
  <c r="C28" i="75"/>
  <c r="D28" i="75"/>
  <c r="G28" i="75"/>
  <c r="H28" i="75"/>
  <c r="I28" i="75"/>
  <c r="K28" i="75"/>
  <c r="N28" i="75"/>
  <c r="V28" i="75" s="1"/>
  <c r="O28" i="75"/>
  <c r="W28" i="75" s="1"/>
  <c r="Q28" i="75"/>
  <c r="Z28" i="75" s="1"/>
  <c r="R28" i="75"/>
  <c r="AA28" i="75" s="1"/>
  <c r="S28" i="75"/>
  <c r="AB28" i="75" s="1"/>
  <c r="T28" i="75"/>
  <c r="AD28" i="75" s="1"/>
  <c r="U28" i="75"/>
  <c r="AF28" i="75" s="1"/>
  <c r="DR28" i="75"/>
  <c r="DS28" i="75"/>
  <c r="D29" i="75"/>
  <c r="G29" i="75"/>
  <c r="H29" i="75"/>
  <c r="I29" i="75"/>
  <c r="K29" i="75"/>
  <c r="N29" i="75"/>
  <c r="V29" i="75" s="1"/>
  <c r="O29" i="75"/>
  <c r="Q29" i="75"/>
  <c r="Z29" i="75" s="1"/>
  <c r="R29" i="75"/>
  <c r="AA29" i="75" s="1"/>
  <c r="S29" i="75"/>
  <c r="AB29" i="75" s="1"/>
  <c r="T29" i="75"/>
  <c r="AD29" i="75" s="1"/>
  <c r="U29" i="75"/>
  <c r="AF29" i="75" s="1"/>
  <c r="DR29" i="75"/>
  <c r="DS29" i="75"/>
  <c r="C30" i="75"/>
  <c r="D30" i="75"/>
  <c r="E30" i="75" s="1"/>
  <c r="D31" i="5"/>
  <c r="G30" i="75"/>
  <c r="H30" i="75"/>
  <c r="I30" i="75"/>
  <c r="K30" i="75"/>
  <c r="M30" i="75"/>
  <c r="N30" i="75"/>
  <c r="O30" i="75"/>
  <c r="W30" i="75" s="1"/>
  <c r="AI30" i="75" s="1"/>
  <c r="Q30" i="75"/>
  <c r="Z30" i="75" s="1"/>
  <c r="R30" i="75"/>
  <c r="AA30" i="75" s="1"/>
  <c r="S30" i="75"/>
  <c r="AB30" i="75" s="1"/>
  <c r="T30" i="75"/>
  <c r="AD30" i="75" s="1"/>
  <c r="U30" i="75"/>
  <c r="AF30" i="75" s="1"/>
  <c r="DR30" i="75"/>
  <c r="DS30" i="75"/>
  <c r="C31" i="75"/>
  <c r="D31" i="75"/>
  <c r="N31" i="75"/>
  <c r="V31" i="75" s="1"/>
  <c r="O31" i="75"/>
  <c r="W31" i="75" s="1"/>
  <c r="Q31" i="75"/>
  <c r="Z31" i="75" s="1"/>
  <c r="R31" i="75"/>
  <c r="AA31" i="75" s="1"/>
  <c r="S31" i="75"/>
  <c r="AB31" i="75" s="1"/>
  <c r="T31" i="75"/>
  <c r="U31" i="75"/>
  <c r="AF31" i="75" s="1"/>
  <c r="DR31" i="75"/>
  <c r="DS31" i="75"/>
  <c r="D32" i="75"/>
  <c r="G32" i="75"/>
  <c r="H32" i="75"/>
  <c r="I32" i="75"/>
  <c r="K32" i="75"/>
  <c r="N32" i="75"/>
  <c r="V32" i="75" s="1"/>
  <c r="O32" i="75"/>
  <c r="W32" i="75" s="1"/>
  <c r="Q32" i="75"/>
  <c r="Z32" i="75" s="1"/>
  <c r="R32" i="75"/>
  <c r="AA32" i="75" s="1"/>
  <c r="S32" i="75"/>
  <c r="AB32" i="75" s="1"/>
  <c r="T32" i="75"/>
  <c r="AD32" i="75" s="1"/>
  <c r="U32" i="75"/>
  <c r="AF32" i="75" s="1"/>
  <c r="DR32" i="75"/>
  <c r="DS32" i="75"/>
  <c r="N33" i="75"/>
  <c r="V33" i="75" s="1"/>
  <c r="O33" i="75"/>
  <c r="W33" i="75" s="1"/>
  <c r="Q33" i="75"/>
  <c r="Z33" i="75" s="1"/>
  <c r="R33" i="75"/>
  <c r="AA33" i="75" s="1"/>
  <c r="S33" i="75"/>
  <c r="AB33" i="75" s="1"/>
  <c r="T33" i="75"/>
  <c r="AD33" i="75" s="1"/>
  <c r="U33" i="75"/>
  <c r="DR33" i="75"/>
  <c r="DS33" i="75"/>
  <c r="D34" i="75"/>
  <c r="G34" i="75"/>
  <c r="H34" i="75"/>
  <c r="I34" i="75"/>
  <c r="K34" i="75"/>
  <c r="M34" i="75"/>
  <c r="N34" i="75"/>
  <c r="V34" i="75" s="1"/>
  <c r="O34" i="75"/>
  <c r="W34" i="75" s="1"/>
  <c r="Q34" i="75"/>
  <c r="Z34" i="75" s="1"/>
  <c r="R34" i="75"/>
  <c r="AA34" i="75" s="1"/>
  <c r="S34" i="75"/>
  <c r="AB34" i="75" s="1"/>
  <c r="T34" i="75"/>
  <c r="AD34" i="75" s="1"/>
  <c r="U34" i="75"/>
  <c r="AF34" i="75" s="1"/>
  <c r="AG34" i="75"/>
  <c r="DR34" i="75"/>
  <c r="DS34" i="75"/>
  <c r="C35" i="75"/>
  <c r="D35" i="75"/>
  <c r="G35" i="75"/>
  <c r="H35" i="75"/>
  <c r="I35" i="75"/>
  <c r="K35" i="75"/>
  <c r="N35" i="75"/>
  <c r="V35" i="75" s="1"/>
  <c r="O35" i="75"/>
  <c r="W35" i="75" s="1"/>
  <c r="Q35" i="75"/>
  <c r="Z35" i="75" s="1"/>
  <c r="R35" i="75"/>
  <c r="AA35" i="75" s="1"/>
  <c r="S35" i="75"/>
  <c r="AB35" i="75" s="1"/>
  <c r="T35" i="75"/>
  <c r="AD35" i="75" s="1"/>
  <c r="U35" i="75"/>
  <c r="AF35" i="75" s="1"/>
  <c r="DR35" i="75"/>
  <c r="DS35" i="75"/>
  <c r="DT35" i="75" s="1"/>
  <c r="C34" i="84" s="1"/>
  <c r="H36" i="75"/>
  <c r="I36" i="75"/>
  <c r="K36" i="75"/>
  <c r="M36" i="75"/>
  <c r="N36" i="75"/>
  <c r="V36" i="75" s="1"/>
  <c r="O36" i="75"/>
  <c r="W36" i="75" s="1"/>
  <c r="Q36" i="75"/>
  <c r="R36" i="75"/>
  <c r="AA36" i="75" s="1"/>
  <c r="S36" i="75"/>
  <c r="AB36" i="75" s="1"/>
  <c r="T36" i="75"/>
  <c r="AD36" i="75" s="1"/>
  <c r="U36" i="75"/>
  <c r="AF36" i="75" s="1"/>
  <c r="DR36" i="75"/>
  <c r="DS36" i="75"/>
  <c r="N37" i="75"/>
  <c r="V37" i="75" s="1"/>
  <c r="O37" i="75"/>
  <c r="Q37" i="75"/>
  <c r="Z37" i="75" s="1"/>
  <c r="R37" i="75"/>
  <c r="AA37" i="75" s="1"/>
  <c r="S37" i="75"/>
  <c r="AB37" i="75" s="1"/>
  <c r="T37" i="75"/>
  <c r="AD37" i="75" s="1"/>
  <c r="U37" i="75"/>
  <c r="AF37" i="75" s="1"/>
  <c r="DR37" i="75"/>
  <c r="DS37" i="75"/>
  <c r="K38" i="75"/>
  <c r="N38" i="75"/>
  <c r="V38" i="75" s="1"/>
  <c r="O38" i="75"/>
  <c r="W38" i="75" s="1"/>
  <c r="Q38" i="75"/>
  <c r="Z38" i="75" s="1"/>
  <c r="R38" i="75"/>
  <c r="AA38" i="75" s="1"/>
  <c r="S38" i="75"/>
  <c r="AB38" i="75" s="1"/>
  <c r="T38" i="75"/>
  <c r="AD38" i="75" s="1"/>
  <c r="U38" i="75"/>
  <c r="AF38" i="75" s="1"/>
  <c r="DR38" i="75"/>
  <c r="DS38" i="75"/>
  <c r="C39" i="75"/>
  <c r="D39" i="75"/>
  <c r="D40" i="5"/>
  <c r="K39" i="75"/>
  <c r="M39" i="75"/>
  <c r="N39" i="75"/>
  <c r="V39" i="75" s="1"/>
  <c r="O39" i="75"/>
  <c r="Q39" i="75"/>
  <c r="Z39" i="75" s="1"/>
  <c r="R39" i="75"/>
  <c r="AA39" i="75" s="1"/>
  <c r="S39" i="75"/>
  <c r="AB39" i="75" s="1"/>
  <c r="T39" i="75"/>
  <c r="AD39" i="75" s="1"/>
  <c r="U39" i="75"/>
  <c r="AF39" i="75" s="1"/>
  <c r="AG39" i="75"/>
  <c r="DR39" i="75"/>
  <c r="DS39" i="75"/>
  <c r="D40" i="75"/>
  <c r="G40" i="75"/>
  <c r="H40" i="75"/>
  <c r="I40" i="75"/>
  <c r="K40" i="75"/>
  <c r="M40" i="75"/>
  <c r="N40" i="75"/>
  <c r="V40" i="75" s="1"/>
  <c r="O40" i="75"/>
  <c r="Q40" i="75"/>
  <c r="Z40" i="75" s="1"/>
  <c r="R40" i="75"/>
  <c r="AA40" i="75" s="1"/>
  <c r="S40" i="75"/>
  <c r="AB40" i="75" s="1"/>
  <c r="T40" i="75"/>
  <c r="AD40" i="75" s="1"/>
  <c r="U40" i="75"/>
  <c r="AF40" i="75" s="1"/>
  <c r="AG40" i="75"/>
  <c r="DR40" i="75"/>
  <c r="DS40" i="75"/>
  <c r="D41" i="75"/>
  <c r="G41" i="75"/>
  <c r="H41" i="75"/>
  <c r="I41" i="75"/>
  <c r="K41" i="75"/>
  <c r="N41" i="75"/>
  <c r="V41" i="75" s="1"/>
  <c r="O41" i="75"/>
  <c r="W41" i="75" s="1"/>
  <c r="Q41" i="75"/>
  <c r="R41" i="75"/>
  <c r="AA41" i="75" s="1"/>
  <c r="S41" i="75"/>
  <c r="AB41" i="75" s="1"/>
  <c r="T41" i="75"/>
  <c r="AD41" i="75" s="1"/>
  <c r="U41" i="75"/>
  <c r="AF41" i="75" s="1"/>
  <c r="DR41" i="75"/>
  <c r="DS41" i="75"/>
  <c r="I42" i="75"/>
  <c r="M42" i="75"/>
  <c r="N42" i="75"/>
  <c r="V42" i="75" s="1"/>
  <c r="O42" i="75"/>
  <c r="W42" i="75" s="1"/>
  <c r="Q42" i="75"/>
  <c r="Z42" i="75" s="1"/>
  <c r="R42" i="75"/>
  <c r="AA42" i="75" s="1"/>
  <c r="S42" i="75"/>
  <c r="AB42" i="75" s="1"/>
  <c r="T42" i="75"/>
  <c r="AD42" i="75" s="1"/>
  <c r="U42" i="75"/>
  <c r="AF42" i="75" s="1"/>
  <c r="DR42" i="75"/>
  <c r="DS42" i="75"/>
  <c r="C43" i="75"/>
  <c r="D43" i="75"/>
  <c r="H43" i="75"/>
  <c r="I43" i="75"/>
  <c r="K43" i="75"/>
  <c r="M43" i="75"/>
  <c r="N43" i="75"/>
  <c r="O43" i="75"/>
  <c r="W43" i="75" s="1"/>
  <c r="Q43" i="75"/>
  <c r="Z43" i="75" s="1"/>
  <c r="R43" i="75"/>
  <c r="AA43" i="75" s="1"/>
  <c r="S43" i="75"/>
  <c r="AB43" i="75" s="1"/>
  <c r="T43" i="75"/>
  <c r="AD43" i="75" s="1"/>
  <c r="U43" i="75"/>
  <c r="AF43" i="75" s="1"/>
  <c r="AG43" i="75"/>
  <c r="DR43" i="75"/>
  <c r="DS43" i="75"/>
  <c r="H44" i="75"/>
  <c r="I44" i="75"/>
  <c r="K44" i="75"/>
  <c r="M44" i="75"/>
  <c r="N44" i="75"/>
  <c r="V44" i="75" s="1"/>
  <c r="O44" i="75"/>
  <c r="W44" i="75" s="1"/>
  <c r="Q44" i="75"/>
  <c r="R44" i="75"/>
  <c r="AA44" i="75" s="1"/>
  <c r="S44" i="75"/>
  <c r="AB44" i="75" s="1"/>
  <c r="T44" i="75"/>
  <c r="AD44" i="75" s="1"/>
  <c r="U44" i="75"/>
  <c r="AF44" i="75" s="1"/>
  <c r="DR44" i="75"/>
  <c r="DS44" i="75"/>
  <c r="H45" i="75"/>
  <c r="K45" i="75"/>
  <c r="N45" i="75"/>
  <c r="O45" i="75"/>
  <c r="W45" i="75" s="1"/>
  <c r="Q45" i="75"/>
  <c r="Z45" i="75" s="1"/>
  <c r="R45" i="75"/>
  <c r="AA45" i="75" s="1"/>
  <c r="S45" i="75"/>
  <c r="AB45" i="75" s="1"/>
  <c r="T45" i="75"/>
  <c r="AD45" i="75" s="1"/>
  <c r="U45" i="75"/>
  <c r="AF45" i="75" s="1"/>
  <c r="DR45" i="75"/>
  <c r="DS45" i="75"/>
  <c r="DT45" i="75" s="1"/>
  <c r="C44" i="84" s="1"/>
  <c r="H46" i="75"/>
  <c r="H10" i="75"/>
  <c r="I46" i="75"/>
  <c r="I7" i="75"/>
  <c r="K46" i="75"/>
  <c r="K16" i="75"/>
  <c r="M46" i="75"/>
  <c r="M32" i="75"/>
  <c r="N46" i="75"/>
  <c r="V46" i="75" s="1"/>
  <c r="O46" i="75"/>
  <c r="W46" i="75" s="1"/>
  <c r="Q46" i="75"/>
  <c r="Z46" i="75" s="1"/>
  <c r="R46" i="75"/>
  <c r="AA46" i="75" s="1"/>
  <c r="S46" i="75"/>
  <c r="AB46" i="75" s="1"/>
  <c r="T46" i="75"/>
  <c r="AD46" i="75" s="1"/>
  <c r="U46" i="75"/>
  <c r="DR46" i="75"/>
  <c r="DS46" i="75"/>
  <c r="D47" i="75"/>
  <c r="G47" i="75"/>
  <c r="H47" i="75"/>
  <c r="I47" i="75"/>
  <c r="K47" i="75"/>
  <c r="M47" i="75"/>
  <c r="N47" i="75"/>
  <c r="V47" i="75" s="1"/>
  <c r="O47" i="75"/>
  <c r="W47" i="75" s="1"/>
  <c r="Q47" i="75"/>
  <c r="Z47" i="75" s="1"/>
  <c r="R47" i="75"/>
  <c r="AA47" i="75" s="1"/>
  <c r="S47" i="75"/>
  <c r="AB47" i="75" s="1"/>
  <c r="T47" i="75"/>
  <c r="AD47" i="75" s="1"/>
  <c r="U47" i="75"/>
  <c r="AF47" i="75" s="1"/>
  <c r="AG47" i="75"/>
  <c r="DR47" i="75"/>
  <c r="DS47" i="75"/>
  <c r="C48" i="75"/>
  <c r="D48" i="75"/>
  <c r="G48" i="75"/>
  <c r="H48" i="75"/>
  <c r="I48" i="75"/>
  <c r="K48" i="75"/>
  <c r="M48" i="75"/>
  <c r="N48" i="75"/>
  <c r="V48" i="75" s="1"/>
  <c r="O48" i="75"/>
  <c r="W48" i="75" s="1"/>
  <c r="Q48" i="75"/>
  <c r="Z48" i="75" s="1"/>
  <c r="R48" i="75"/>
  <c r="AA48" i="75" s="1"/>
  <c r="S48" i="75"/>
  <c r="AB48" i="75" s="1"/>
  <c r="T48" i="75"/>
  <c r="AD48" i="75" s="1"/>
  <c r="U48" i="75"/>
  <c r="DR48" i="75"/>
  <c r="DS48" i="75"/>
  <c r="D49" i="75"/>
  <c r="H49" i="75"/>
  <c r="I49" i="75"/>
  <c r="K49" i="75"/>
  <c r="M49" i="75"/>
  <c r="N49" i="75"/>
  <c r="O49" i="75"/>
  <c r="W49" i="75" s="1"/>
  <c r="Q49" i="75"/>
  <c r="Z49" i="75" s="1"/>
  <c r="R49" i="75"/>
  <c r="AA49" i="75" s="1"/>
  <c r="S49" i="75"/>
  <c r="AB49" i="75" s="1"/>
  <c r="T49" i="75"/>
  <c r="AD49" i="75" s="1"/>
  <c r="U49" i="75"/>
  <c r="AF49" i="75" s="1"/>
  <c r="DR49" i="75"/>
  <c r="DS49" i="75"/>
  <c r="D50" i="75"/>
  <c r="D51" i="5"/>
  <c r="H50" i="75"/>
  <c r="K50" i="75"/>
  <c r="M50" i="75"/>
  <c r="N50" i="75"/>
  <c r="V50" i="75" s="1"/>
  <c r="O50" i="75"/>
  <c r="W50" i="75" s="1"/>
  <c r="Q50" i="75"/>
  <c r="R50" i="75"/>
  <c r="S50" i="75"/>
  <c r="AB50" i="75" s="1"/>
  <c r="T50" i="75"/>
  <c r="AD50" i="75" s="1"/>
  <c r="U50" i="75"/>
  <c r="AF50" i="75" s="1"/>
  <c r="AG50" i="75"/>
  <c r="DR50" i="75"/>
  <c r="DS50" i="75"/>
  <c r="H51" i="75"/>
  <c r="K51" i="75"/>
  <c r="M51" i="75"/>
  <c r="N51" i="75"/>
  <c r="V51" i="75" s="1"/>
  <c r="O51" i="75"/>
  <c r="W51" i="75" s="1"/>
  <c r="Q51" i="75"/>
  <c r="Z51" i="75" s="1"/>
  <c r="R51" i="75"/>
  <c r="AA51" i="75" s="1"/>
  <c r="S51" i="75"/>
  <c r="AB51" i="75" s="1"/>
  <c r="T51" i="75"/>
  <c r="AD51" i="75" s="1"/>
  <c r="U51" i="75"/>
  <c r="AF51" i="75" s="1"/>
  <c r="AG51" i="75"/>
  <c r="DR51" i="75"/>
  <c r="DS51" i="75"/>
  <c r="H52" i="75"/>
  <c r="I52" i="75"/>
  <c r="K52" i="75"/>
  <c r="M52" i="75"/>
  <c r="N52" i="75"/>
  <c r="V52" i="75" s="1"/>
  <c r="O52" i="75"/>
  <c r="W52" i="75" s="1"/>
  <c r="Q52" i="75"/>
  <c r="Z52" i="75" s="1"/>
  <c r="R52" i="75"/>
  <c r="AA52" i="75" s="1"/>
  <c r="S52" i="75"/>
  <c r="AB52" i="75" s="1"/>
  <c r="T52" i="75"/>
  <c r="AD52" i="75" s="1"/>
  <c r="U52" i="75"/>
  <c r="AF52" i="75" s="1"/>
  <c r="DR52" i="75"/>
  <c r="DS52" i="75"/>
  <c r="DT52" i="75" s="1"/>
  <c r="C51" i="84" s="1"/>
  <c r="D53" i="75"/>
  <c r="H53" i="75"/>
  <c r="I53" i="75"/>
  <c r="K53" i="75"/>
  <c r="M53" i="75"/>
  <c r="N53" i="75"/>
  <c r="V53" i="75" s="1"/>
  <c r="O53" i="75"/>
  <c r="Q53" i="75"/>
  <c r="Z53" i="75" s="1"/>
  <c r="R53" i="75"/>
  <c r="AA53" i="75" s="1"/>
  <c r="S53" i="75"/>
  <c r="AB53" i="75" s="1"/>
  <c r="T53" i="75"/>
  <c r="AD53" i="75" s="1"/>
  <c r="U53" i="75"/>
  <c r="AF53" i="75" s="1"/>
  <c r="AG53" i="75"/>
  <c r="DR53" i="75"/>
  <c r="DS53" i="75"/>
  <c r="H54" i="75"/>
  <c r="K54" i="75"/>
  <c r="M54" i="75"/>
  <c r="N54" i="75"/>
  <c r="V54" i="75" s="1"/>
  <c r="O54" i="75"/>
  <c r="W54" i="75" s="1"/>
  <c r="Q54" i="75"/>
  <c r="Z54" i="75" s="1"/>
  <c r="R54" i="75"/>
  <c r="AA54" i="75" s="1"/>
  <c r="S54" i="75"/>
  <c r="T54" i="75"/>
  <c r="AD54" i="75" s="1"/>
  <c r="U54" i="75"/>
  <c r="AF54" i="75" s="1"/>
  <c r="DR54" i="75"/>
  <c r="DS54" i="75"/>
  <c r="D55" i="75"/>
  <c r="G55" i="75"/>
  <c r="H55" i="75"/>
  <c r="I55" i="75"/>
  <c r="K55" i="75"/>
  <c r="M55" i="75"/>
  <c r="N55" i="75"/>
  <c r="V55" i="75" s="1"/>
  <c r="O55" i="75"/>
  <c r="W55" i="75" s="1"/>
  <c r="Q55" i="75"/>
  <c r="Z55" i="75" s="1"/>
  <c r="R55" i="75"/>
  <c r="AA55" i="75" s="1"/>
  <c r="S55" i="75"/>
  <c r="AB55" i="75" s="1"/>
  <c r="T55" i="75"/>
  <c r="U55" i="75"/>
  <c r="AF55" i="75" s="1"/>
  <c r="AG55" i="75"/>
  <c r="DR55" i="75"/>
  <c r="DS55" i="75"/>
  <c r="D56" i="75"/>
  <c r="G56" i="75"/>
  <c r="H56" i="75"/>
  <c r="I56" i="75"/>
  <c r="K56" i="75"/>
  <c r="AM56" i="75" s="1"/>
  <c r="M56" i="75"/>
  <c r="N56" i="75"/>
  <c r="V56" i="75" s="1"/>
  <c r="O56" i="75"/>
  <c r="W56" i="75" s="1"/>
  <c r="Q56" i="75"/>
  <c r="Z56" i="75" s="1"/>
  <c r="R56" i="75"/>
  <c r="AA56" i="75" s="1"/>
  <c r="S56" i="75"/>
  <c r="AB56" i="75" s="1"/>
  <c r="T56" i="75"/>
  <c r="AD56" i="75" s="1"/>
  <c r="U56" i="75"/>
  <c r="AF56" i="75" s="1"/>
  <c r="DR56" i="75"/>
  <c r="DS56" i="75"/>
  <c r="C57" i="75"/>
  <c r="D57" i="75"/>
  <c r="G57" i="75"/>
  <c r="H57" i="75"/>
  <c r="I57" i="75"/>
  <c r="K57" i="75"/>
  <c r="AM57" i="75" s="1"/>
  <c r="M57" i="75"/>
  <c r="N57" i="75"/>
  <c r="V57" i="75" s="1"/>
  <c r="O57" i="75"/>
  <c r="W57" i="75" s="1"/>
  <c r="Q57" i="75"/>
  <c r="Z57" i="75" s="1"/>
  <c r="R57" i="75"/>
  <c r="AA57" i="75" s="1"/>
  <c r="S57" i="75"/>
  <c r="AB57" i="75" s="1"/>
  <c r="T57" i="75"/>
  <c r="AD57" i="75" s="1"/>
  <c r="U57" i="75"/>
  <c r="AF57" i="75" s="1"/>
  <c r="AG57" i="75"/>
  <c r="DR57" i="75"/>
  <c r="DS57" i="75"/>
  <c r="D58" i="75"/>
  <c r="G58" i="75"/>
  <c r="H58" i="75"/>
  <c r="I58" i="75"/>
  <c r="K58" i="75"/>
  <c r="M58" i="75"/>
  <c r="N58" i="75"/>
  <c r="V58" i="75" s="1"/>
  <c r="O58" i="75"/>
  <c r="W58" i="75" s="1"/>
  <c r="Q58" i="75"/>
  <c r="Z58" i="75" s="1"/>
  <c r="R58" i="75"/>
  <c r="AA58" i="75" s="1"/>
  <c r="S58" i="75"/>
  <c r="AB58" i="75" s="1"/>
  <c r="T58" i="75"/>
  <c r="U58" i="75"/>
  <c r="AF58" i="75" s="1"/>
  <c r="DR58" i="75"/>
  <c r="DS58" i="75"/>
  <c r="D59" i="75"/>
  <c r="D60" i="5"/>
  <c r="H59" i="75"/>
  <c r="K59" i="75"/>
  <c r="M59" i="75"/>
  <c r="N59" i="75"/>
  <c r="O59" i="75"/>
  <c r="W59" i="75" s="1"/>
  <c r="Q59" i="75"/>
  <c r="Z59" i="75" s="1"/>
  <c r="R59" i="75"/>
  <c r="AA59" i="75" s="1"/>
  <c r="S59" i="75"/>
  <c r="AB59" i="75" s="1"/>
  <c r="T59" i="75"/>
  <c r="AD59" i="75" s="1"/>
  <c r="U59" i="75"/>
  <c r="AF59" i="75" s="1"/>
  <c r="DR59" i="75"/>
  <c r="DS59" i="75"/>
  <c r="C60" i="75"/>
  <c r="D60" i="75"/>
  <c r="D61" i="5"/>
  <c r="G60" i="75"/>
  <c r="H60" i="75"/>
  <c r="I60" i="75"/>
  <c r="K60" i="75"/>
  <c r="M60" i="75"/>
  <c r="N60" i="75"/>
  <c r="V60" i="75" s="1"/>
  <c r="O60" i="75"/>
  <c r="W60" i="75" s="1"/>
  <c r="AI60" i="75" s="1"/>
  <c r="Q60" i="75"/>
  <c r="Z60" i="75" s="1"/>
  <c r="R60" i="75"/>
  <c r="AA60" i="75" s="1"/>
  <c r="S60" i="75"/>
  <c r="AB60" i="75" s="1"/>
  <c r="T60" i="75"/>
  <c r="AD60" i="75" s="1"/>
  <c r="U60" i="75"/>
  <c r="AG60" i="75"/>
  <c r="DR60" i="75"/>
  <c r="DS60" i="75"/>
  <c r="D61" i="75"/>
  <c r="H61" i="75"/>
  <c r="I61" i="75"/>
  <c r="K61" i="75"/>
  <c r="M61" i="75"/>
  <c r="N61" i="75"/>
  <c r="V61" i="75" s="1"/>
  <c r="O61" i="75"/>
  <c r="W61" i="75" s="1"/>
  <c r="Q61" i="75"/>
  <c r="Z61" i="75" s="1"/>
  <c r="R61" i="75"/>
  <c r="AA61" i="75" s="1"/>
  <c r="S61" i="75"/>
  <c r="AB61" i="75" s="1"/>
  <c r="T61" i="75"/>
  <c r="AD61" i="75" s="1"/>
  <c r="U61" i="75"/>
  <c r="AF61" i="75" s="1"/>
  <c r="DR61" i="75"/>
  <c r="DS61" i="75"/>
  <c r="D62" i="75"/>
  <c r="G62" i="75"/>
  <c r="H62" i="75"/>
  <c r="I62" i="75"/>
  <c r="K62" i="75"/>
  <c r="M62" i="75"/>
  <c r="N62" i="75"/>
  <c r="O62" i="75"/>
  <c r="W62" i="75" s="1"/>
  <c r="Q62" i="75"/>
  <c r="Z62" i="75" s="1"/>
  <c r="R62" i="75"/>
  <c r="AA62" i="75" s="1"/>
  <c r="S62" i="75"/>
  <c r="AB62" i="75" s="1"/>
  <c r="T62" i="75"/>
  <c r="AD62" i="75" s="1"/>
  <c r="U62" i="75"/>
  <c r="AF62" i="75" s="1"/>
  <c r="AG62" i="75"/>
  <c r="DR62" i="75"/>
  <c r="DS62" i="75"/>
  <c r="DT62" i="75" s="1"/>
  <c r="C61" i="84" s="1"/>
  <c r="C63" i="75"/>
  <c r="D63" i="75"/>
  <c r="H63" i="75"/>
  <c r="I63" i="75"/>
  <c r="K63" i="75"/>
  <c r="M63" i="75"/>
  <c r="N63" i="75"/>
  <c r="O63" i="75"/>
  <c r="W63" i="75" s="1"/>
  <c r="Q63" i="75"/>
  <c r="Z63" i="75" s="1"/>
  <c r="R63" i="75"/>
  <c r="AA63" i="75" s="1"/>
  <c r="S63" i="75"/>
  <c r="AB63" i="75" s="1"/>
  <c r="T63" i="75"/>
  <c r="AD63" i="75" s="1"/>
  <c r="U63" i="75"/>
  <c r="AF63" i="75" s="1"/>
  <c r="DR63" i="75"/>
  <c r="DS63" i="75"/>
  <c r="G64" i="75"/>
  <c r="H64" i="75"/>
  <c r="I64" i="75"/>
  <c r="K64" i="75"/>
  <c r="M64" i="75"/>
  <c r="N64" i="75"/>
  <c r="V64" i="75" s="1"/>
  <c r="O64" i="75"/>
  <c r="W64" i="75" s="1"/>
  <c r="Q64" i="75"/>
  <c r="Z64" i="75" s="1"/>
  <c r="R64" i="75"/>
  <c r="AA64" i="75" s="1"/>
  <c r="S64" i="75"/>
  <c r="AB64" i="75" s="1"/>
  <c r="T64" i="75"/>
  <c r="AD64" i="75" s="1"/>
  <c r="U64" i="75"/>
  <c r="AF64" i="75" s="1"/>
  <c r="DR64" i="75"/>
  <c r="DS64" i="75"/>
  <c r="D65" i="75"/>
  <c r="G65" i="75"/>
  <c r="H65" i="75"/>
  <c r="I65" i="75"/>
  <c r="K65" i="75"/>
  <c r="M65" i="75"/>
  <c r="N65" i="75"/>
  <c r="V65" i="75" s="1"/>
  <c r="O65" i="75"/>
  <c r="W65" i="75" s="1"/>
  <c r="Q65" i="75"/>
  <c r="Z65" i="75" s="1"/>
  <c r="R65" i="75"/>
  <c r="S65" i="75"/>
  <c r="AB65" i="75" s="1"/>
  <c r="T65" i="75"/>
  <c r="AD65" i="75" s="1"/>
  <c r="U65" i="75"/>
  <c r="AF65" i="75" s="1"/>
  <c r="AG65" i="75"/>
  <c r="DR65" i="75"/>
  <c r="DS65" i="75"/>
  <c r="C66" i="75"/>
  <c r="D66" i="75"/>
  <c r="H66" i="75"/>
  <c r="I66" i="75"/>
  <c r="K66" i="75"/>
  <c r="M66" i="75"/>
  <c r="N66" i="75"/>
  <c r="V66" i="75" s="1"/>
  <c r="O66" i="75"/>
  <c r="W66" i="75" s="1"/>
  <c r="Q66" i="75"/>
  <c r="Z66" i="75" s="1"/>
  <c r="R66" i="75"/>
  <c r="S66" i="75"/>
  <c r="AB66" i="75" s="1"/>
  <c r="T66" i="75"/>
  <c r="AD66" i="75" s="1"/>
  <c r="U66" i="75"/>
  <c r="AF66" i="75" s="1"/>
  <c r="AG66" i="75"/>
  <c r="DR66" i="75"/>
  <c r="DS66" i="75"/>
  <c r="H67" i="75"/>
  <c r="I67" i="75"/>
  <c r="K67" i="75"/>
  <c r="M67" i="75"/>
  <c r="N67" i="75"/>
  <c r="V67" i="75" s="1"/>
  <c r="O67" i="75"/>
  <c r="W67" i="75" s="1"/>
  <c r="Q67" i="75"/>
  <c r="Z67" i="75" s="1"/>
  <c r="R67" i="75"/>
  <c r="AA67" i="75" s="1"/>
  <c r="S67" i="75"/>
  <c r="AB67" i="75" s="1"/>
  <c r="T67" i="75"/>
  <c r="AD67" i="75" s="1"/>
  <c r="U67" i="75"/>
  <c r="AF67" i="75" s="1"/>
  <c r="DR67" i="75"/>
  <c r="DS67" i="75"/>
  <c r="D68" i="75"/>
  <c r="D69" i="5"/>
  <c r="G68" i="75"/>
  <c r="H68" i="75"/>
  <c r="I68" i="75"/>
  <c r="K68" i="75"/>
  <c r="M68" i="75"/>
  <c r="N68" i="75"/>
  <c r="V68" i="75" s="1"/>
  <c r="O68" i="75"/>
  <c r="W68" i="75" s="1"/>
  <c r="Q68" i="75"/>
  <c r="Z68" i="75" s="1"/>
  <c r="R68" i="75"/>
  <c r="AA68" i="75" s="1"/>
  <c r="S68" i="75"/>
  <c r="AB68" i="75" s="1"/>
  <c r="T68" i="75"/>
  <c r="U68" i="75"/>
  <c r="AF68" i="75" s="1"/>
  <c r="DR68" i="75"/>
  <c r="DS68" i="75"/>
  <c r="H69" i="75"/>
  <c r="I69" i="75"/>
  <c r="K69" i="75"/>
  <c r="M69" i="75"/>
  <c r="N69" i="75"/>
  <c r="O69" i="75"/>
  <c r="W69" i="75" s="1"/>
  <c r="Q69" i="75"/>
  <c r="Z69" i="75" s="1"/>
  <c r="R69" i="75"/>
  <c r="AA69" i="75" s="1"/>
  <c r="S69" i="75"/>
  <c r="AB69" i="75" s="1"/>
  <c r="T69" i="75"/>
  <c r="AD69" i="75" s="1"/>
  <c r="U69" i="75"/>
  <c r="AF69" i="75" s="1"/>
  <c r="DR69" i="75"/>
  <c r="DS69" i="75"/>
  <c r="C70" i="75"/>
  <c r="D70" i="75"/>
  <c r="H70" i="75"/>
  <c r="I70" i="75"/>
  <c r="K70" i="75"/>
  <c r="M70" i="75"/>
  <c r="N70" i="75"/>
  <c r="V70" i="75" s="1"/>
  <c r="O70" i="75"/>
  <c r="Q70" i="75"/>
  <c r="Z70" i="75" s="1"/>
  <c r="R70" i="75"/>
  <c r="AA70" i="75" s="1"/>
  <c r="S70" i="75"/>
  <c r="AB70" i="75" s="1"/>
  <c r="T70" i="75"/>
  <c r="AD70" i="75" s="1"/>
  <c r="U70" i="75"/>
  <c r="AF70" i="75" s="1"/>
  <c r="DR70" i="75"/>
  <c r="DS70" i="75"/>
  <c r="C71" i="75"/>
  <c r="D71" i="75"/>
  <c r="H71" i="75"/>
  <c r="I71" i="75"/>
  <c r="K71" i="75"/>
  <c r="M71" i="75"/>
  <c r="N71" i="75"/>
  <c r="V71" i="75" s="1"/>
  <c r="O71" i="75"/>
  <c r="W71" i="75" s="1"/>
  <c r="Q71" i="75"/>
  <c r="R71" i="75"/>
  <c r="AA71" i="75" s="1"/>
  <c r="S71" i="75"/>
  <c r="AB71" i="75" s="1"/>
  <c r="T71" i="75"/>
  <c r="AD71" i="75" s="1"/>
  <c r="U71" i="75"/>
  <c r="AF71" i="75" s="1"/>
  <c r="DR71" i="75"/>
  <c r="DS71" i="75"/>
  <c r="C72" i="75"/>
  <c r="D72" i="75"/>
  <c r="H72" i="75"/>
  <c r="I72" i="75"/>
  <c r="K72" i="75"/>
  <c r="M72" i="75"/>
  <c r="N72" i="75"/>
  <c r="V72" i="75" s="1"/>
  <c r="O72" i="75"/>
  <c r="W72" i="75" s="1"/>
  <c r="Q72" i="75"/>
  <c r="Z72" i="75" s="1"/>
  <c r="R72" i="75"/>
  <c r="S72" i="75"/>
  <c r="AB72" i="75" s="1"/>
  <c r="T72" i="75"/>
  <c r="AD72" i="75" s="1"/>
  <c r="U72" i="75"/>
  <c r="AF72" i="75" s="1"/>
  <c r="DR72" i="75"/>
  <c r="DS72" i="75"/>
  <c r="D73" i="75"/>
  <c r="H73" i="75"/>
  <c r="I73" i="75"/>
  <c r="K73" i="75"/>
  <c r="M73" i="75"/>
  <c r="N73" i="75"/>
  <c r="V73" i="75" s="1"/>
  <c r="O73" i="75"/>
  <c r="W73" i="75" s="1"/>
  <c r="Q73" i="75"/>
  <c r="Z73" i="75" s="1"/>
  <c r="R73" i="75"/>
  <c r="AA73" i="75" s="1"/>
  <c r="S73" i="75"/>
  <c r="AB73" i="75" s="1"/>
  <c r="T73" i="75"/>
  <c r="U73" i="75"/>
  <c r="AF73" i="75" s="1"/>
  <c r="DR73" i="75"/>
  <c r="DS73" i="75"/>
  <c r="D74" i="75"/>
  <c r="H74" i="75"/>
  <c r="I74" i="75"/>
  <c r="K74" i="75"/>
  <c r="M74" i="75"/>
  <c r="N74" i="75"/>
  <c r="V74" i="75" s="1"/>
  <c r="O74" i="75"/>
  <c r="W74" i="75" s="1"/>
  <c r="Q74" i="75"/>
  <c r="Z74" i="75" s="1"/>
  <c r="R74" i="75"/>
  <c r="AA74" i="75" s="1"/>
  <c r="S74" i="75"/>
  <c r="AB74" i="75" s="1"/>
  <c r="T74" i="75"/>
  <c r="AD74" i="75" s="1"/>
  <c r="U74" i="75"/>
  <c r="AF74" i="75" s="1"/>
  <c r="DR74" i="75"/>
  <c r="DS74" i="75"/>
  <c r="D75" i="75"/>
  <c r="G75" i="75"/>
  <c r="H75" i="75"/>
  <c r="I75" i="75"/>
  <c r="K75" i="75"/>
  <c r="M75" i="75"/>
  <c r="N75" i="75"/>
  <c r="O75" i="75"/>
  <c r="W75" i="75" s="1"/>
  <c r="Q75" i="75"/>
  <c r="Z75" i="75" s="1"/>
  <c r="R75" i="75"/>
  <c r="AA75" i="75" s="1"/>
  <c r="S75" i="75"/>
  <c r="AB75" i="75" s="1"/>
  <c r="T75" i="75"/>
  <c r="AD75" i="75" s="1"/>
  <c r="U75" i="75"/>
  <c r="AF75" i="75" s="1"/>
  <c r="DR75" i="75"/>
  <c r="DS75" i="75"/>
  <c r="G76" i="75"/>
  <c r="H76" i="75"/>
  <c r="I76" i="75"/>
  <c r="K76" i="75"/>
  <c r="M76" i="75"/>
  <c r="N76" i="75"/>
  <c r="V76" i="75" s="1"/>
  <c r="O76" i="75"/>
  <c r="W76" i="75" s="1"/>
  <c r="Q76" i="75"/>
  <c r="Z76" i="75" s="1"/>
  <c r="R76" i="75"/>
  <c r="AA76" i="75" s="1"/>
  <c r="S76" i="75"/>
  <c r="AB76" i="75" s="1"/>
  <c r="T76" i="75"/>
  <c r="AD76" i="75" s="1"/>
  <c r="U76" i="75"/>
  <c r="AF76" i="75" s="1"/>
  <c r="AG76" i="75"/>
  <c r="DR76" i="75"/>
  <c r="DS76" i="75"/>
  <c r="H77" i="75"/>
  <c r="I77" i="75"/>
  <c r="J77" i="75" s="1"/>
  <c r="K77" i="75"/>
  <c r="M77" i="75"/>
  <c r="N77" i="75"/>
  <c r="O77" i="75"/>
  <c r="W77" i="75" s="1"/>
  <c r="Q77" i="75"/>
  <c r="Z77" i="75" s="1"/>
  <c r="R77" i="75"/>
  <c r="S77" i="75"/>
  <c r="T77" i="75"/>
  <c r="AD77" i="75" s="1"/>
  <c r="U77" i="75"/>
  <c r="AF77" i="75" s="1"/>
  <c r="DR77" i="75"/>
  <c r="DS77" i="75"/>
  <c r="H78" i="75"/>
  <c r="I78" i="75"/>
  <c r="K78" i="75"/>
  <c r="M78" i="75"/>
  <c r="N78" i="75"/>
  <c r="V78" i="75" s="1"/>
  <c r="O78" i="75"/>
  <c r="W78" i="75" s="1"/>
  <c r="Q78" i="75"/>
  <c r="Z78" i="75" s="1"/>
  <c r="R78" i="75"/>
  <c r="AA78" i="75" s="1"/>
  <c r="S78" i="75"/>
  <c r="AB78" i="75" s="1"/>
  <c r="T78" i="75"/>
  <c r="AD78" i="75" s="1"/>
  <c r="U78" i="75"/>
  <c r="AF78" i="75" s="1"/>
  <c r="DR78" i="75"/>
  <c r="DS78" i="75"/>
  <c r="H79" i="75"/>
  <c r="I79" i="75"/>
  <c r="K79" i="75"/>
  <c r="M79" i="75"/>
  <c r="N79" i="75"/>
  <c r="V79" i="75" s="1"/>
  <c r="O79" i="75"/>
  <c r="W79" i="75" s="1"/>
  <c r="Q79" i="75"/>
  <c r="R79" i="75"/>
  <c r="AA79" i="75" s="1"/>
  <c r="S79" i="75"/>
  <c r="AB79" i="75" s="1"/>
  <c r="T79" i="75"/>
  <c r="AD79" i="75" s="1"/>
  <c r="U79" i="75"/>
  <c r="AF79" i="75" s="1"/>
  <c r="DR79" i="75"/>
  <c r="DS79" i="75"/>
  <c r="G80" i="75"/>
  <c r="H80" i="75"/>
  <c r="I80" i="75"/>
  <c r="K80" i="75"/>
  <c r="M80" i="75"/>
  <c r="N80" i="75"/>
  <c r="V80" i="75" s="1"/>
  <c r="O80" i="75"/>
  <c r="W80" i="75" s="1"/>
  <c r="Q80" i="75"/>
  <c r="Z80" i="75" s="1"/>
  <c r="R80" i="75"/>
  <c r="AA80" i="75" s="1"/>
  <c r="S80" i="75"/>
  <c r="T80" i="75"/>
  <c r="AD80" i="75" s="1"/>
  <c r="U80" i="75"/>
  <c r="AF80" i="75" s="1"/>
  <c r="DR80" i="75"/>
  <c r="DS80" i="75"/>
  <c r="C81" i="75"/>
  <c r="D81" i="75"/>
  <c r="H81" i="75"/>
  <c r="I81" i="75"/>
  <c r="K81" i="75"/>
  <c r="M81" i="75"/>
  <c r="N81" i="75"/>
  <c r="V81" i="75" s="1"/>
  <c r="O81" i="75"/>
  <c r="W81" i="75" s="1"/>
  <c r="Q81" i="75"/>
  <c r="Z81" i="75" s="1"/>
  <c r="R81" i="75"/>
  <c r="AA81" i="75" s="1"/>
  <c r="S81" i="75"/>
  <c r="AB81" i="75" s="1"/>
  <c r="T81" i="75"/>
  <c r="AD81" i="75" s="1"/>
  <c r="U81" i="75"/>
  <c r="AF81" i="75" s="1"/>
  <c r="AG81" i="75"/>
  <c r="DR81" i="75"/>
  <c r="DS81" i="75"/>
  <c r="D82" i="75"/>
  <c r="H82" i="75"/>
  <c r="I82" i="75"/>
  <c r="K82" i="75"/>
  <c r="M82" i="75"/>
  <c r="N82" i="75"/>
  <c r="V82" i="75" s="1"/>
  <c r="O82" i="75"/>
  <c r="W82" i="75" s="1"/>
  <c r="Q82" i="75"/>
  <c r="Z82" i="75" s="1"/>
  <c r="R82" i="75"/>
  <c r="AA82" i="75" s="1"/>
  <c r="S82" i="75"/>
  <c r="AB82" i="75" s="1"/>
  <c r="T82" i="75"/>
  <c r="AD82" i="75" s="1"/>
  <c r="U82" i="75"/>
  <c r="DR82" i="75"/>
  <c r="DS82" i="75"/>
  <c r="D83" i="75"/>
  <c r="H83" i="75"/>
  <c r="I83" i="75"/>
  <c r="K83" i="75"/>
  <c r="M83" i="75"/>
  <c r="N83" i="75"/>
  <c r="O83" i="75"/>
  <c r="W83" i="75" s="1"/>
  <c r="Q83" i="75"/>
  <c r="Z83" i="75" s="1"/>
  <c r="R83" i="75"/>
  <c r="AA83" i="75" s="1"/>
  <c r="S83" i="75"/>
  <c r="AB83" i="75" s="1"/>
  <c r="T83" i="75"/>
  <c r="AD83" i="75" s="1"/>
  <c r="U83" i="75"/>
  <c r="AF83" i="75" s="1"/>
  <c r="DR83" i="75"/>
  <c r="DS83" i="75"/>
  <c r="D84" i="75"/>
  <c r="G84" i="75"/>
  <c r="H84" i="75"/>
  <c r="I84" i="75"/>
  <c r="K84" i="75"/>
  <c r="M84" i="75"/>
  <c r="N84" i="75"/>
  <c r="V84" i="75" s="1"/>
  <c r="O84" i="75"/>
  <c r="Q84" i="75"/>
  <c r="Z84" i="75" s="1"/>
  <c r="R84" i="75"/>
  <c r="AA84" i="75" s="1"/>
  <c r="S84" i="75"/>
  <c r="AB84" i="75" s="1"/>
  <c r="T84" i="75"/>
  <c r="AD84" i="75" s="1"/>
  <c r="U84" i="75"/>
  <c r="AF84" i="75" s="1"/>
  <c r="DR84" i="75"/>
  <c r="DS84" i="75"/>
  <c r="H85" i="75"/>
  <c r="I85" i="75"/>
  <c r="K85" i="75"/>
  <c r="M85" i="75"/>
  <c r="N85" i="75"/>
  <c r="V85" i="75" s="1"/>
  <c r="O85" i="75"/>
  <c r="W85" i="75" s="1"/>
  <c r="Q85" i="75"/>
  <c r="Z85" i="75" s="1"/>
  <c r="R85" i="75"/>
  <c r="AA85" i="75" s="1"/>
  <c r="S85" i="75"/>
  <c r="T85" i="75"/>
  <c r="AD85" i="75" s="1"/>
  <c r="U85" i="75"/>
  <c r="AF85" i="75" s="1"/>
  <c r="AG85" i="75"/>
  <c r="DR85" i="75"/>
  <c r="DS85" i="75"/>
  <c r="D86" i="75"/>
  <c r="G86" i="75"/>
  <c r="H86" i="75"/>
  <c r="I86" i="75"/>
  <c r="J86" i="75" s="1"/>
  <c r="K86" i="75"/>
  <c r="M86" i="75"/>
  <c r="N86" i="75"/>
  <c r="V86" i="75" s="1"/>
  <c r="O86" i="75"/>
  <c r="W86" i="75" s="1"/>
  <c r="Q86" i="75"/>
  <c r="Z86" i="75" s="1"/>
  <c r="R86" i="75"/>
  <c r="AA86" i="75" s="1"/>
  <c r="S86" i="75"/>
  <c r="T86" i="75"/>
  <c r="AD86" i="75" s="1"/>
  <c r="U86" i="75"/>
  <c r="AF86" i="75" s="1"/>
  <c r="DR86" i="75"/>
  <c r="DS86" i="75"/>
  <c r="G87" i="75"/>
  <c r="H87" i="75"/>
  <c r="I87" i="75"/>
  <c r="K87" i="75"/>
  <c r="M87" i="75"/>
  <c r="N87" i="75"/>
  <c r="V87" i="75" s="1"/>
  <c r="O87" i="75"/>
  <c r="W87" i="75" s="1"/>
  <c r="Q87" i="75"/>
  <c r="Z87" i="75" s="1"/>
  <c r="R87" i="75"/>
  <c r="AA87" i="75" s="1"/>
  <c r="S87" i="75"/>
  <c r="AB87" i="75" s="1"/>
  <c r="T87" i="75"/>
  <c r="AD87" i="75" s="1"/>
  <c r="U87" i="75"/>
  <c r="AG87" i="75"/>
  <c r="DR87" i="75"/>
  <c r="DS87" i="75"/>
  <c r="D88" i="75"/>
  <c r="H88" i="75"/>
  <c r="I88" i="75"/>
  <c r="K88" i="75"/>
  <c r="M88" i="75"/>
  <c r="N88" i="75"/>
  <c r="V88" i="75" s="1"/>
  <c r="O88" i="75"/>
  <c r="W88" i="75" s="1"/>
  <c r="Q88" i="75"/>
  <c r="Z88" i="75" s="1"/>
  <c r="R88" i="75"/>
  <c r="AA88" i="75" s="1"/>
  <c r="S88" i="75"/>
  <c r="AB88" i="75" s="1"/>
  <c r="T88" i="75"/>
  <c r="AD88" i="75" s="1"/>
  <c r="U88" i="75"/>
  <c r="AF88" i="75" s="1"/>
  <c r="DR88" i="75"/>
  <c r="DS88" i="75"/>
  <c r="DT88" i="75" s="1"/>
  <c r="C87" i="84" s="1"/>
  <c r="C89" i="75"/>
  <c r="D89" i="75"/>
  <c r="D90" i="5"/>
  <c r="I89" i="75"/>
  <c r="K89" i="75"/>
  <c r="M89" i="75"/>
  <c r="N89" i="75"/>
  <c r="O89" i="75"/>
  <c r="W89" i="75" s="1"/>
  <c r="Q89" i="75"/>
  <c r="Z89" i="75" s="1"/>
  <c r="R89" i="75"/>
  <c r="AA89" i="75" s="1"/>
  <c r="S89" i="75"/>
  <c r="AB89" i="75" s="1"/>
  <c r="T89" i="75"/>
  <c r="AD89" i="75" s="1"/>
  <c r="U89" i="75"/>
  <c r="AF89" i="75" s="1"/>
  <c r="DR89" i="75"/>
  <c r="DS89" i="75"/>
  <c r="D90" i="75"/>
  <c r="H90" i="75"/>
  <c r="I90" i="75"/>
  <c r="K90" i="75"/>
  <c r="M90" i="75"/>
  <c r="N90" i="75"/>
  <c r="V90" i="75" s="1"/>
  <c r="O90" i="75"/>
  <c r="W90" i="75" s="1"/>
  <c r="Q90" i="75"/>
  <c r="R90" i="75"/>
  <c r="AA90" i="75" s="1"/>
  <c r="S90" i="75"/>
  <c r="AB90" i="75" s="1"/>
  <c r="T90" i="75"/>
  <c r="AD90" i="75" s="1"/>
  <c r="U90" i="75"/>
  <c r="AF90" i="75" s="1"/>
  <c r="DR90" i="75"/>
  <c r="DS90" i="75"/>
  <c r="C91" i="75"/>
  <c r="D91" i="75"/>
  <c r="H91" i="75"/>
  <c r="I91" i="75"/>
  <c r="K91" i="75"/>
  <c r="M91" i="75"/>
  <c r="N91" i="75"/>
  <c r="V91" i="75" s="1"/>
  <c r="O91" i="75"/>
  <c r="W91" i="75" s="1"/>
  <c r="Q91" i="75"/>
  <c r="Z91" i="75" s="1"/>
  <c r="R91" i="75"/>
  <c r="S91" i="75"/>
  <c r="T91" i="75"/>
  <c r="AD91" i="75" s="1"/>
  <c r="U91" i="75"/>
  <c r="AF91" i="75" s="1"/>
  <c r="DR91" i="75"/>
  <c r="DS91" i="75"/>
  <c r="D92" i="75"/>
  <c r="G92" i="75"/>
  <c r="H92" i="75"/>
  <c r="I92" i="75"/>
  <c r="K92" i="75"/>
  <c r="M92" i="75"/>
  <c r="N92" i="75"/>
  <c r="V92" i="75" s="1"/>
  <c r="O92" i="75"/>
  <c r="W92" i="75" s="1"/>
  <c r="Q92" i="75"/>
  <c r="Z92" i="75" s="1"/>
  <c r="R92" i="75"/>
  <c r="S92" i="75"/>
  <c r="T92" i="75"/>
  <c r="AD92" i="75" s="1"/>
  <c r="U92" i="75"/>
  <c r="AF92" i="75" s="1"/>
  <c r="AG92" i="75"/>
  <c r="DR92" i="75"/>
  <c r="DS92" i="75"/>
  <c r="G93" i="75"/>
  <c r="H93" i="75"/>
  <c r="I93" i="75"/>
  <c r="K93" i="75"/>
  <c r="M93" i="75"/>
  <c r="N93" i="75"/>
  <c r="V93" i="75" s="1"/>
  <c r="O93" i="75"/>
  <c r="W93" i="75" s="1"/>
  <c r="Q93" i="75"/>
  <c r="Z93" i="75" s="1"/>
  <c r="R93" i="75"/>
  <c r="AA93" i="75" s="1"/>
  <c r="S93" i="75"/>
  <c r="T93" i="75"/>
  <c r="U93" i="75"/>
  <c r="AF93" i="75" s="1"/>
  <c r="DR93" i="75"/>
  <c r="DS93" i="75"/>
  <c r="D94" i="75"/>
  <c r="G94" i="75"/>
  <c r="H94" i="75"/>
  <c r="I94" i="75"/>
  <c r="K94" i="75"/>
  <c r="M94" i="75"/>
  <c r="N94" i="75"/>
  <c r="V94" i="75" s="1"/>
  <c r="O94" i="75"/>
  <c r="W94" i="75" s="1"/>
  <c r="Q94" i="75"/>
  <c r="Z94" i="75" s="1"/>
  <c r="R94" i="75"/>
  <c r="AA94" i="75" s="1"/>
  <c r="S94" i="75"/>
  <c r="AB94" i="75" s="1"/>
  <c r="T94" i="75"/>
  <c r="U94" i="75"/>
  <c r="AF94" i="75" s="1"/>
  <c r="DR94" i="75"/>
  <c r="DS94" i="75"/>
  <c r="C95" i="75"/>
  <c r="D95" i="75"/>
  <c r="G95" i="75"/>
  <c r="H95" i="75"/>
  <c r="I95" i="75"/>
  <c r="K95" i="75"/>
  <c r="M95" i="75"/>
  <c r="N95" i="75"/>
  <c r="V95" i="75" s="1"/>
  <c r="O95" i="75"/>
  <c r="W95" i="75" s="1"/>
  <c r="Q95" i="75"/>
  <c r="Z95" i="75" s="1"/>
  <c r="R95" i="75"/>
  <c r="AA95" i="75" s="1"/>
  <c r="S95" i="75"/>
  <c r="AB95" i="75" s="1"/>
  <c r="T95" i="75"/>
  <c r="U95" i="75"/>
  <c r="AF95" i="75" s="1"/>
  <c r="AG95" i="75"/>
  <c r="DR95" i="75"/>
  <c r="DS95" i="75"/>
  <c r="D96" i="75"/>
  <c r="H96" i="75"/>
  <c r="I96" i="75"/>
  <c r="K96" i="75"/>
  <c r="M96" i="75"/>
  <c r="N96" i="75"/>
  <c r="V96" i="75" s="1"/>
  <c r="O96" i="75"/>
  <c r="W96" i="75" s="1"/>
  <c r="Q96" i="75"/>
  <c r="Z96" i="75" s="1"/>
  <c r="R96" i="75"/>
  <c r="AA96" i="75" s="1"/>
  <c r="S96" i="75"/>
  <c r="AB96" i="75" s="1"/>
  <c r="T96" i="75"/>
  <c r="AD96" i="75" s="1"/>
  <c r="U96" i="75"/>
  <c r="AF96" i="75" s="1"/>
  <c r="AG96" i="75"/>
  <c r="DR96" i="75"/>
  <c r="DS96" i="75"/>
  <c r="C97" i="75"/>
  <c r="D97" i="75"/>
  <c r="G97" i="75"/>
  <c r="H97" i="75"/>
  <c r="I97" i="75"/>
  <c r="K97" i="75"/>
  <c r="M97" i="75"/>
  <c r="N97" i="75"/>
  <c r="V97" i="75" s="1"/>
  <c r="O97" i="75"/>
  <c r="W97" i="75" s="1"/>
  <c r="Q97" i="75"/>
  <c r="Z97" i="75" s="1"/>
  <c r="R97" i="75"/>
  <c r="AA97" i="75" s="1"/>
  <c r="S97" i="75"/>
  <c r="AB97" i="75" s="1"/>
  <c r="T97" i="75"/>
  <c r="AD97" i="75" s="1"/>
  <c r="U97" i="75"/>
  <c r="AF97" i="75" s="1"/>
  <c r="DR97" i="75"/>
  <c r="DS97" i="75"/>
  <c r="C98" i="75"/>
  <c r="D98" i="75"/>
  <c r="H98" i="75"/>
  <c r="I98" i="75"/>
  <c r="K98" i="75"/>
  <c r="M98" i="75"/>
  <c r="N98" i="75"/>
  <c r="V98" i="75" s="1"/>
  <c r="O98" i="75"/>
  <c r="W98" i="75" s="1"/>
  <c r="Q98" i="75"/>
  <c r="Z98" i="75" s="1"/>
  <c r="R98" i="75"/>
  <c r="AA98" i="75" s="1"/>
  <c r="S98" i="75"/>
  <c r="AB98" i="75" s="1"/>
  <c r="T98" i="75"/>
  <c r="AD98" i="75" s="1"/>
  <c r="U98" i="75"/>
  <c r="AF98" i="75" s="1"/>
  <c r="AG98" i="75"/>
  <c r="DR98" i="75"/>
  <c r="DS98" i="75"/>
  <c r="D99" i="75"/>
  <c r="H99" i="75"/>
  <c r="I99" i="75"/>
  <c r="K99" i="75"/>
  <c r="M99" i="75"/>
  <c r="N99" i="75"/>
  <c r="O99" i="75"/>
  <c r="W99" i="75" s="1"/>
  <c r="Q99" i="75"/>
  <c r="Z99" i="75" s="1"/>
  <c r="R99" i="75"/>
  <c r="AA99" i="75" s="1"/>
  <c r="S99" i="75"/>
  <c r="AB99" i="75" s="1"/>
  <c r="T99" i="75"/>
  <c r="AD99" i="75" s="1"/>
  <c r="U99" i="75"/>
  <c r="AF99" i="75" s="1"/>
  <c r="AG99" i="75"/>
  <c r="DR99" i="75"/>
  <c r="DS99" i="75"/>
  <c r="D100" i="75"/>
  <c r="D101" i="5"/>
  <c r="G100" i="75"/>
  <c r="H100" i="75"/>
  <c r="I100" i="75"/>
  <c r="K100" i="75"/>
  <c r="M100" i="75"/>
  <c r="N100" i="75"/>
  <c r="V100" i="75" s="1"/>
  <c r="O100" i="75"/>
  <c r="W100" i="75" s="1"/>
  <c r="AI100" i="75" s="1"/>
  <c r="Q100" i="75"/>
  <c r="Z100" i="75" s="1"/>
  <c r="R100" i="75"/>
  <c r="AA100" i="75" s="1"/>
  <c r="S100" i="75"/>
  <c r="AB100" i="75" s="1"/>
  <c r="T100" i="75"/>
  <c r="AD100" i="75" s="1"/>
  <c r="U100" i="75"/>
  <c r="AF100" i="75" s="1"/>
  <c r="AG100" i="75"/>
  <c r="DR100" i="75"/>
  <c r="DS100" i="75"/>
  <c r="C101" i="75"/>
  <c r="D101" i="75"/>
  <c r="G101" i="75"/>
  <c r="H101" i="75"/>
  <c r="I101" i="75"/>
  <c r="K101" i="75"/>
  <c r="M101" i="75"/>
  <c r="N101" i="75"/>
  <c r="V101" i="75" s="1"/>
  <c r="O101" i="75"/>
  <c r="W101" i="75" s="1"/>
  <c r="Q101" i="75"/>
  <c r="Z101" i="75" s="1"/>
  <c r="R101" i="75"/>
  <c r="AA101" i="75" s="1"/>
  <c r="S101" i="75"/>
  <c r="AB101" i="75" s="1"/>
  <c r="T101" i="75"/>
  <c r="AD101" i="75" s="1"/>
  <c r="U101" i="75"/>
  <c r="DR101" i="75"/>
  <c r="DS101" i="75"/>
  <c r="C102" i="75"/>
  <c r="D102" i="75"/>
  <c r="G102" i="75"/>
  <c r="H102" i="75"/>
  <c r="I102" i="75"/>
  <c r="K102" i="75"/>
  <c r="M102" i="75"/>
  <c r="N102" i="75"/>
  <c r="V102" i="75" s="1"/>
  <c r="O102" i="75"/>
  <c r="W102" i="75" s="1"/>
  <c r="Q102" i="75"/>
  <c r="Z102" i="75" s="1"/>
  <c r="R102" i="75"/>
  <c r="AA102" i="75" s="1"/>
  <c r="S102" i="75"/>
  <c r="AB102" i="75" s="1"/>
  <c r="T102" i="75"/>
  <c r="AD102" i="75" s="1"/>
  <c r="U102" i="75"/>
  <c r="AF102" i="75" s="1"/>
  <c r="AG102" i="75"/>
  <c r="DR102" i="75"/>
  <c r="DS102" i="75"/>
  <c r="C103" i="75"/>
  <c r="D103" i="75"/>
  <c r="H103" i="75"/>
  <c r="I103" i="75"/>
  <c r="K103" i="75"/>
  <c r="M103" i="75"/>
  <c r="N103" i="75"/>
  <c r="V103" i="75" s="1"/>
  <c r="O103" i="75"/>
  <c r="W103" i="75" s="1"/>
  <c r="Q103" i="75"/>
  <c r="Z103" i="75" s="1"/>
  <c r="R103" i="75"/>
  <c r="AA103" i="75" s="1"/>
  <c r="S103" i="75"/>
  <c r="AB103" i="75" s="1"/>
  <c r="T103" i="75"/>
  <c r="AD103" i="75" s="1"/>
  <c r="U103" i="75"/>
  <c r="DR103" i="75"/>
  <c r="DS103" i="75"/>
  <c r="D104" i="75"/>
  <c r="G104" i="75"/>
  <c r="H104" i="75"/>
  <c r="I104" i="75"/>
  <c r="K104" i="75"/>
  <c r="M104" i="75"/>
  <c r="N104" i="75"/>
  <c r="V104" i="75" s="1"/>
  <c r="O104" i="75"/>
  <c r="W104" i="75" s="1"/>
  <c r="Q104" i="75"/>
  <c r="Z104" i="75" s="1"/>
  <c r="R104" i="75"/>
  <c r="AA104" i="75" s="1"/>
  <c r="S104" i="75"/>
  <c r="AB104" i="75" s="1"/>
  <c r="T104" i="75"/>
  <c r="AD104" i="75" s="1"/>
  <c r="U104" i="75"/>
  <c r="AF104" i="75" s="1"/>
  <c r="DR104" i="75"/>
  <c r="DS104" i="75"/>
  <c r="DT104" i="75" s="1"/>
  <c r="C103" i="84" s="1"/>
  <c r="D105" i="75"/>
  <c r="H105" i="75"/>
  <c r="I105" i="75"/>
  <c r="K105" i="75"/>
  <c r="M105" i="75"/>
  <c r="N105" i="75"/>
  <c r="V105" i="75" s="1"/>
  <c r="O105" i="75"/>
  <c r="Q105" i="75"/>
  <c r="Z105" i="75" s="1"/>
  <c r="R105" i="75"/>
  <c r="AA105" i="75" s="1"/>
  <c r="S105" i="75"/>
  <c r="AB105" i="75" s="1"/>
  <c r="T105" i="75"/>
  <c r="AD105" i="75" s="1"/>
  <c r="U105" i="75"/>
  <c r="AF105" i="75" s="1"/>
  <c r="DR105" i="75"/>
  <c r="DS105" i="75"/>
  <c r="C106" i="75"/>
  <c r="D106" i="75"/>
  <c r="E106" i="75" s="1"/>
  <c r="D107" i="5"/>
  <c r="H106" i="75"/>
  <c r="I106" i="75"/>
  <c r="K106" i="75"/>
  <c r="M106" i="75"/>
  <c r="N106" i="75"/>
  <c r="V106" i="75" s="1"/>
  <c r="O106" i="75"/>
  <c r="Q106" i="75"/>
  <c r="Z106" i="75" s="1"/>
  <c r="R106" i="75"/>
  <c r="AA106" i="75" s="1"/>
  <c r="S106" i="75"/>
  <c r="AB106" i="75" s="1"/>
  <c r="T106" i="75"/>
  <c r="AD106" i="75" s="1"/>
  <c r="U106" i="75"/>
  <c r="AF106" i="75" s="1"/>
  <c r="AG106" i="75"/>
  <c r="DR106" i="75"/>
  <c r="DS106" i="75"/>
  <c r="C107" i="75"/>
  <c r="D107" i="75"/>
  <c r="G107" i="75"/>
  <c r="H107" i="75"/>
  <c r="I107" i="75"/>
  <c r="K107" i="75"/>
  <c r="M107" i="75"/>
  <c r="N107" i="75"/>
  <c r="O107" i="75"/>
  <c r="W107" i="75" s="1"/>
  <c r="Q107" i="75"/>
  <c r="Z107" i="75" s="1"/>
  <c r="R107" i="75"/>
  <c r="AA107" i="75" s="1"/>
  <c r="S107" i="75"/>
  <c r="AB107" i="75" s="1"/>
  <c r="T107" i="75"/>
  <c r="AD107" i="75" s="1"/>
  <c r="U107" i="75"/>
  <c r="AF107" i="75" s="1"/>
  <c r="DR107" i="75"/>
  <c r="DS107" i="75"/>
  <c r="C108" i="75"/>
  <c r="D108" i="75"/>
  <c r="D109" i="5"/>
  <c r="H108" i="75"/>
  <c r="I108" i="75"/>
  <c r="K108" i="75"/>
  <c r="M108" i="75"/>
  <c r="N108" i="75"/>
  <c r="V108" i="75" s="1"/>
  <c r="O108" i="75"/>
  <c r="W108" i="75" s="1"/>
  <c r="Q108" i="75"/>
  <c r="Z108" i="75" s="1"/>
  <c r="R108" i="75"/>
  <c r="AA108" i="75" s="1"/>
  <c r="S108" i="75"/>
  <c r="AB108" i="75" s="1"/>
  <c r="T108" i="75"/>
  <c r="AD108" i="75" s="1"/>
  <c r="U108" i="75"/>
  <c r="AF108" i="75" s="1"/>
  <c r="AG108" i="75"/>
  <c r="DR108" i="75"/>
  <c r="DS108" i="75"/>
  <c r="C109" i="75"/>
  <c r="D109" i="75"/>
  <c r="D110" i="5"/>
  <c r="H109" i="75"/>
  <c r="K109" i="75"/>
  <c r="M109" i="75"/>
  <c r="N109" i="75"/>
  <c r="O109" i="75"/>
  <c r="W109" i="75" s="1"/>
  <c r="Q109" i="75"/>
  <c r="Z109" i="75" s="1"/>
  <c r="R109" i="75"/>
  <c r="AA109" i="75" s="1"/>
  <c r="S109" i="75"/>
  <c r="AB109" i="75" s="1"/>
  <c r="T109" i="75"/>
  <c r="AD109" i="75" s="1"/>
  <c r="U109" i="75"/>
  <c r="AF109" i="75" s="1"/>
  <c r="DR109" i="75"/>
  <c r="DS109" i="75"/>
  <c r="C110" i="75"/>
  <c r="D110" i="75"/>
  <c r="H110" i="75"/>
  <c r="I110" i="75"/>
  <c r="K110" i="75"/>
  <c r="M110" i="75"/>
  <c r="N110" i="75"/>
  <c r="V110" i="75" s="1"/>
  <c r="O110" i="75"/>
  <c r="Q110" i="75"/>
  <c r="Z110" i="75" s="1"/>
  <c r="R110" i="75"/>
  <c r="AA110" i="75" s="1"/>
  <c r="S110" i="75"/>
  <c r="AB110" i="75" s="1"/>
  <c r="T110" i="75"/>
  <c r="AD110" i="75" s="1"/>
  <c r="U110" i="75"/>
  <c r="AF110" i="75" s="1"/>
  <c r="DR110" i="75"/>
  <c r="DS110" i="75"/>
  <c r="C111" i="75"/>
  <c r="D111" i="75"/>
  <c r="E111" i="75" s="1"/>
  <c r="D112" i="5"/>
  <c r="H111" i="75"/>
  <c r="I111" i="75"/>
  <c r="K111" i="75"/>
  <c r="M111" i="75"/>
  <c r="N111" i="75"/>
  <c r="O111" i="75"/>
  <c r="Q111" i="75"/>
  <c r="Z111" i="75" s="1"/>
  <c r="R111" i="75"/>
  <c r="AA111" i="75" s="1"/>
  <c r="S111" i="75"/>
  <c r="AB111" i="75" s="1"/>
  <c r="T111" i="75"/>
  <c r="AD111" i="75" s="1"/>
  <c r="U111" i="75"/>
  <c r="AF111" i="75" s="1"/>
  <c r="DR111" i="75"/>
  <c r="DS111" i="75"/>
  <c r="H112" i="75"/>
  <c r="I112" i="75"/>
  <c r="K112" i="75"/>
  <c r="M112" i="75"/>
  <c r="N112" i="75"/>
  <c r="V112" i="75" s="1"/>
  <c r="O112" i="75"/>
  <c r="W112" i="75" s="1"/>
  <c r="Q112" i="75"/>
  <c r="Z112" i="75" s="1"/>
  <c r="R112" i="75"/>
  <c r="S112" i="75"/>
  <c r="T112" i="75"/>
  <c r="AD112" i="75" s="1"/>
  <c r="U112" i="75"/>
  <c r="AF112" i="75" s="1"/>
  <c r="DR112" i="75"/>
  <c r="DS112" i="75"/>
  <c r="D113" i="75"/>
  <c r="D114" i="5"/>
  <c r="H113" i="75"/>
  <c r="I113" i="75"/>
  <c r="K113" i="75"/>
  <c r="M113" i="75"/>
  <c r="N113" i="75"/>
  <c r="V113" i="75" s="1"/>
  <c r="O113" i="75"/>
  <c r="W113" i="75" s="1"/>
  <c r="Q113" i="75"/>
  <c r="Z113" i="75" s="1"/>
  <c r="R113" i="75"/>
  <c r="AA113" i="75" s="1"/>
  <c r="S113" i="75"/>
  <c r="AB113" i="75" s="1"/>
  <c r="T113" i="75"/>
  <c r="AD113" i="75" s="1"/>
  <c r="U113" i="75"/>
  <c r="AF113" i="75" s="1"/>
  <c r="DR113" i="75"/>
  <c r="DS113" i="75"/>
  <c r="D114" i="75"/>
  <c r="G114" i="75"/>
  <c r="H114" i="75"/>
  <c r="I114" i="75"/>
  <c r="K114" i="75"/>
  <c r="M114" i="75"/>
  <c r="N114" i="75"/>
  <c r="V114" i="75" s="1"/>
  <c r="O114" i="75"/>
  <c r="W114" i="75" s="1"/>
  <c r="Q114" i="75"/>
  <c r="Z114" i="75" s="1"/>
  <c r="R114" i="75"/>
  <c r="AA114" i="75" s="1"/>
  <c r="S114" i="75"/>
  <c r="AB114" i="75" s="1"/>
  <c r="T114" i="75"/>
  <c r="AD114" i="75" s="1"/>
  <c r="U114" i="75"/>
  <c r="AF114" i="75" s="1"/>
  <c r="DR114" i="75"/>
  <c r="DS114" i="75"/>
  <c r="G115" i="75"/>
  <c r="H115" i="75"/>
  <c r="I115" i="75"/>
  <c r="K115" i="75"/>
  <c r="M115" i="75"/>
  <c r="N115" i="75"/>
  <c r="V115" i="75" s="1"/>
  <c r="O115" i="75"/>
  <c r="W115" i="75" s="1"/>
  <c r="Q115" i="75"/>
  <c r="Z115" i="75" s="1"/>
  <c r="R115" i="75"/>
  <c r="AA115" i="75" s="1"/>
  <c r="S115" i="75"/>
  <c r="AB115" i="75" s="1"/>
  <c r="T115" i="75"/>
  <c r="AD115" i="75" s="1"/>
  <c r="U115" i="75"/>
  <c r="AF115" i="75" s="1"/>
  <c r="DR115" i="75"/>
  <c r="DS115" i="75"/>
  <c r="D116" i="75"/>
  <c r="H116" i="75"/>
  <c r="I116" i="75"/>
  <c r="K116" i="75"/>
  <c r="M116" i="75"/>
  <c r="N116" i="75"/>
  <c r="V116" i="75" s="1"/>
  <c r="O116" i="75"/>
  <c r="W116" i="75" s="1"/>
  <c r="Q116" i="75"/>
  <c r="Z116" i="75" s="1"/>
  <c r="R116" i="75"/>
  <c r="AA116" i="75" s="1"/>
  <c r="S116" i="75"/>
  <c r="AB116" i="75" s="1"/>
  <c r="T116" i="75"/>
  <c r="AD116" i="75" s="1"/>
  <c r="U116" i="75"/>
  <c r="AF116" i="75" s="1"/>
  <c r="AG116" i="75"/>
  <c r="DR116" i="75"/>
  <c r="DS116" i="75"/>
  <c r="D117" i="75"/>
  <c r="H117" i="75"/>
  <c r="I117" i="75"/>
  <c r="K117" i="75"/>
  <c r="M117" i="75"/>
  <c r="N117" i="75"/>
  <c r="V117" i="75" s="1"/>
  <c r="O117" i="75"/>
  <c r="W117" i="75" s="1"/>
  <c r="Q117" i="75"/>
  <c r="Z117" i="75" s="1"/>
  <c r="R117" i="75"/>
  <c r="AA117" i="75" s="1"/>
  <c r="S117" i="75"/>
  <c r="AB117" i="75" s="1"/>
  <c r="T117" i="75"/>
  <c r="AD117" i="75" s="1"/>
  <c r="U117" i="75"/>
  <c r="AF117" i="75" s="1"/>
  <c r="DR117" i="75"/>
  <c r="DS117" i="75"/>
  <c r="D118" i="75"/>
  <c r="H118" i="75"/>
  <c r="I118" i="75"/>
  <c r="K118" i="75"/>
  <c r="M118" i="75"/>
  <c r="N118" i="75"/>
  <c r="V118" i="75" s="1"/>
  <c r="O118" i="75"/>
  <c r="W118" i="75" s="1"/>
  <c r="Q118" i="75"/>
  <c r="Z118" i="75" s="1"/>
  <c r="R118" i="75"/>
  <c r="AA118" i="75" s="1"/>
  <c r="S118" i="75"/>
  <c r="AB118" i="75" s="1"/>
  <c r="T118" i="75"/>
  <c r="AD118" i="75" s="1"/>
  <c r="U118" i="75"/>
  <c r="AF118" i="75" s="1"/>
  <c r="DR118" i="75"/>
  <c r="DS118" i="75"/>
  <c r="H119" i="75"/>
  <c r="I119" i="75"/>
  <c r="K119" i="75"/>
  <c r="M119" i="75"/>
  <c r="N119" i="75"/>
  <c r="V119" i="75" s="1"/>
  <c r="O119" i="75"/>
  <c r="W119" i="75" s="1"/>
  <c r="Q119" i="75"/>
  <c r="Z119" i="75" s="1"/>
  <c r="R119" i="75"/>
  <c r="AA119" i="75" s="1"/>
  <c r="S119" i="75"/>
  <c r="AB119" i="75" s="1"/>
  <c r="T119" i="75"/>
  <c r="AD119" i="75" s="1"/>
  <c r="U119" i="75"/>
  <c r="AF119" i="75" s="1"/>
  <c r="AG119" i="75"/>
  <c r="DR119" i="75"/>
  <c r="DS119" i="75"/>
  <c r="C120" i="75"/>
  <c r="D120" i="75"/>
  <c r="G120" i="75"/>
  <c r="H120" i="75"/>
  <c r="I120" i="75"/>
  <c r="K120" i="75"/>
  <c r="M120" i="75"/>
  <c r="N120" i="75"/>
  <c r="V120" i="75" s="1"/>
  <c r="O120" i="75"/>
  <c r="W120" i="75" s="1"/>
  <c r="Q120" i="75"/>
  <c r="Z120" i="75" s="1"/>
  <c r="R120" i="75"/>
  <c r="AA120" i="75" s="1"/>
  <c r="S120" i="75"/>
  <c r="AB120" i="75" s="1"/>
  <c r="T120" i="75"/>
  <c r="AD120" i="75" s="1"/>
  <c r="U120" i="75"/>
  <c r="DR120" i="75"/>
  <c r="DS120" i="75"/>
  <c r="C121" i="75"/>
  <c r="D121" i="75"/>
  <c r="D122" i="5"/>
  <c r="H121" i="75"/>
  <c r="I121" i="75"/>
  <c r="K121" i="75"/>
  <c r="M121" i="75"/>
  <c r="N121" i="75"/>
  <c r="V121" i="75" s="1"/>
  <c r="O121" i="75"/>
  <c r="W121" i="75" s="1"/>
  <c r="Q121" i="75"/>
  <c r="Z121" i="75" s="1"/>
  <c r="R121" i="75"/>
  <c r="AA121" i="75" s="1"/>
  <c r="S121" i="75"/>
  <c r="AB121" i="75" s="1"/>
  <c r="T121" i="75"/>
  <c r="AD121" i="75" s="1"/>
  <c r="U121" i="75"/>
  <c r="AF121" i="75" s="1"/>
  <c r="AG121" i="75"/>
  <c r="DR121" i="75"/>
  <c r="DS121" i="75"/>
  <c r="G122" i="75"/>
  <c r="H122" i="75"/>
  <c r="I122" i="75"/>
  <c r="K122" i="75"/>
  <c r="M122" i="75"/>
  <c r="N122" i="75"/>
  <c r="V122" i="75" s="1"/>
  <c r="O122" i="75"/>
  <c r="W122" i="75" s="1"/>
  <c r="Q122" i="75"/>
  <c r="Z122" i="75" s="1"/>
  <c r="R122" i="75"/>
  <c r="AA122" i="75" s="1"/>
  <c r="S122" i="75"/>
  <c r="AB122" i="75" s="1"/>
  <c r="T122" i="75"/>
  <c r="AD122" i="75" s="1"/>
  <c r="U122" i="75"/>
  <c r="AF122" i="75" s="1"/>
  <c r="DR122" i="75"/>
  <c r="DS122" i="75"/>
  <c r="D123" i="75"/>
  <c r="G123" i="75"/>
  <c r="H123" i="75"/>
  <c r="I123" i="75"/>
  <c r="K123" i="75"/>
  <c r="M123" i="75"/>
  <c r="N123" i="75"/>
  <c r="V123" i="75" s="1"/>
  <c r="O123" i="75"/>
  <c r="W123" i="75" s="1"/>
  <c r="Q123" i="75"/>
  <c r="Z123" i="75" s="1"/>
  <c r="R123" i="75"/>
  <c r="AA123" i="75" s="1"/>
  <c r="S123" i="75"/>
  <c r="AB123" i="75" s="1"/>
  <c r="T123" i="75"/>
  <c r="AD123" i="75" s="1"/>
  <c r="U123" i="75"/>
  <c r="AF123" i="75" s="1"/>
  <c r="AG123" i="75"/>
  <c r="DR123" i="75"/>
  <c r="DS123" i="75"/>
  <c r="H124" i="75"/>
  <c r="I124" i="75"/>
  <c r="K124" i="75"/>
  <c r="M124" i="75"/>
  <c r="N124" i="75"/>
  <c r="V124" i="75" s="1"/>
  <c r="O124" i="75"/>
  <c r="W124" i="75" s="1"/>
  <c r="Q124" i="75"/>
  <c r="Z124" i="75" s="1"/>
  <c r="R124" i="75"/>
  <c r="AA124" i="75" s="1"/>
  <c r="S124" i="75"/>
  <c r="AB124" i="75" s="1"/>
  <c r="T124" i="75"/>
  <c r="AD124" i="75" s="1"/>
  <c r="U124" i="75"/>
  <c r="AF124" i="75" s="1"/>
  <c r="DR124" i="75"/>
  <c r="DS124" i="75"/>
  <c r="H125" i="75"/>
  <c r="I125" i="75"/>
  <c r="K125" i="75"/>
  <c r="M125" i="75"/>
  <c r="N125" i="75"/>
  <c r="V125" i="75" s="1"/>
  <c r="O125" i="75"/>
  <c r="W125" i="75" s="1"/>
  <c r="Q125" i="75"/>
  <c r="Z125" i="75" s="1"/>
  <c r="R125" i="75"/>
  <c r="AA125" i="75" s="1"/>
  <c r="S125" i="75"/>
  <c r="AB125" i="75" s="1"/>
  <c r="T125" i="75"/>
  <c r="AD125" i="75" s="1"/>
  <c r="U125" i="75"/>
  <c r="AF125" i="75" s="1"/>
  <c r="DR125" i="75"/>
  <c r="DS125" i="75"/>
  <c r="C126" i="75"/>
  <c r="D126" i="75"/>
  <c r="G126" i="75"/>
  <c r="H126" i="75"/>
  <c r="I126" i="75"/>
  <c r="K126" i="75"/>
  <c r="M126" i="75"/>
  <c r="N126" i="75"/>
  <c r="V126" i="75" s="1"/>
  <c r="O126" i="75"/>
  <c r="W126" i="75" s="1"/>
  <c r="Q126" i="75"/>
  <c r="Z126" i="75" s="1"/>
  <c r="R126" i="75"/>
  <c r="AA126" i="75" s="1"/>
  <c r="S126" i="75"/>
  <c r="AB126" i="75" s="1"/>
  <c r="T126" i="75"/>
  <c r="U126" i="75"/>
  <c r="AF126" i="75" s="1"/>
  <c r="DR126" i="75"/>
  <c r="DS126" i="75"/>
  <c r="C127" i="75"/>
  <c r="D127" i="75"/>
  <c r="G127" i="75"/>
  <c r="H127" i="75"/>
  <c r="I127" i="75"/>
  <c r="K127" i="75"/>
  <c r="M127" i="75"/>
  <c r="N127" i="75"/>
  <c r="V127" i="75" s="1"/>
  <c r="O127" i="75"/>
  <c r="W127" i="75" s="1"/>
  <c r="Q127" i="75"/>
  <c r="Z127" i="75" s="1"/>
  <c r="R127" i="75"/>
  <c r="AA127" i="75" s="1"/>
  <c r="S127" i="75"/>
  <c r="AB127" i="75" s="1"/>
  <c r="T127" i="75"/>
  <c r="AD127" i="75" s="1"/>
  <c r="U127" i="75"/>
  <c r="AF127" i="75" s="1"/>
  <c r="AG127" i="75"/>
  <c r="DR127" i="75"/>
  <c r="DS127" i="75"/>
  <c r="D128" i="75"/>
  <c r="D129" i="5"/>
  <c r="G128" i="75"/>
  <c r="H128" i="75"/>
  <c r="I128" i="75"/>
  <c r="K128" i="75"/>
  <c r="M128" i="75"/>
  <c r="N128" i="75"/>
  <c r="V128" i="75" s="1"/>
  <c r="O128" i="75"/>
  <c r="W128" i="75" s="1"/>
  <c r="AI128" i="75" s="1"/>
  <c r="Q128" i="75"/>
  <c r="Z128" i="75" s="1"/>
  <c r="R128" i="75"/>
  <c r="AA128" i="75" s="1"/>
  <c r="S128" i="75"/>
  <c r="AB128" i="75" s="1"/>
  <c r="T128" i="75"/>
  <c r="AD128" i="75" s="1"/>
  <c r="U128" i="75"/>
  <c r="AF128" i="75" s="1"/>
  <c r="AG128" i="75"/>
  <c r="DR128" i="75"/>
  <c r="DS128" i="75"/>
  <c r="H129" i="75"/>
  <c r="I129" i="75"/>
  <c r="K129" i="75"/>
  <c r="M129" i="75"/>
  <c r="N129" i="75"/>
  <c r="V129" i="75" s="1"/>
  <c r="O129" i="75"/>
  <c r="W129" i="75" s="1"/>
  <c r="Q129" i="75"/>
  <c r="Z129" i="75" s="1"/>
  <c r="R129" i="75"/>
  <c r="AA129" i="75" s="1"/>
  <c r="S129" i="75"/>
  <c r="AB129" i="75" s="1"/>
  <c r="T129" i="75"/>
  <c r="AD129" i="75" s="1"/>
  <c r="U129" i="75"/>
  <c r="AF129" i="75" s="1"/>
  <c r="AG129" i="75"/>
  <c r="DR129" i="75"/>
  <c r="DS129" i="75"/>
  <c r="H130" i="75"/>
  <c r="I130" i="75"/>
  <c r="K130" i="75"/>
  <c r="M130" i="75"/>
  <c r="N130" i="75"/>
  <c r="V130" i="75" s="1"/>
  <c r="O130" i="75"/>
  <c r="W130" i="75" s="1"/>
  <c r="Q130" i="75"/>
  <c r="Z130" i="75" s="1"/>
  <c r="R130" i="75"/>
  <c r="AA130" i="75" s="1"/>
  <c r="S130" i="75"/>
  <c r="AB130" i="75" s="1"/>
  <c r="T130" i="75"/>
  <c r="AD130" i="75" s="1"/>
  <c r="U130" i="75"/>
  <c r="AF130" i="75" s="1"/>
  <c r="DR130" i="75"/>
  <c r="DS130" i="75"/>
  <c r="D131" i="75"/>
  <c r="D132" i="5"/>
  <c r="H131" i="75"/>
  <c r="I131" i="75"/>
  <c r="K131" i="75"/>
  <c r="M131" i="75"/>
  <c r="N131" i="75"/>
  <c r="V131" i="75" s="1"/>
  <c r="O131" i="75"/>
  <c r="Q131" i="75"/>
  <c r="Z131" i="75" s="1"/>
  <c r="R131" i="75"/>
  <c r="AA131" i="75" s="1"/>
  <c r="S131" i="75"/>
  <c r="AB131" i="75" s="1"/>
  <c r="T131" i="75"/>
  <c r="AD131" i="75" s="1"/>
  <c r="U131" i="75"/>
  <c r="AF131" i="75" s="1"/>
  <c r="AG131" i="75"/>
  <c r="DR131" i="75"/>
  <c r="DS131" i="75"/>
  <c r="D132" i="75"/>
  <c r="H132" i="75"/>
  <c r="I132" i="75"/>
  <c r="K132" i="75"/>
  <c r="M132" i="75"/>
  <c r="N132" i="75"/>
  <c r="V132" i="75" s="1"/>
  <c r="O132" i="75"/>
  <c r="W132" i="75" s="1"/>
  <c r="Q132" i="75"/>
  <c r="Z132" i="75" s="1"/>
  <c r="R132" i="75"/>
  <c r="AA132" i="75" s="1"/>
  <c r="S132" i="75"/>
  <c r="AB132" i="75" s="1"/>
  <c r="T132" i="75"/>
  <c r="AD132" i="75" s="1"/>
  <c r="U132" i="75"/>
  <c r="AF132" i="75" s="1"/>
  <c r="AG132" i="75"/>
  <c r="DR132" i="75"/>
  <c r="DS132" i="75"/>
  <c r="H133" i="75"/>
  <c r="I133" i="75"/>
  <c r="K133" i="75"/>
  <c r="M133" i="75"/>
  <c r="N133" i="75"/>
  <c r="V133" i="75" s="1"/>
  <c r="O133" i="75"/>
  <c r="W133" i="75" s="1"/>
  <c r="Q133" i="75"/>
  <c r="Z133" i="75" s="1"/>
  <c r="R133" i="75"/>
  <c r="AA133" i="75" s="1"/>
  <c r="S133" i="75"/>
  <c r="AB133" i="75" s="1"/>
  <c r="T133" i="75"/>
  <c r="AD133" i="75" s="1"/>
  <c r="U133" i="75"/>
  <c r="AF133" i="75" s="1"/>
  <c r="DR133" i="75"/>
  <c r="DS133" i="75"/>
  <c r="H134" i="75"/>
  <c r="I134" i="75"/>
  <c r="K134" i="75"/>
  <c r="M134" i="75"/>
  <c r="N134" i="75"/>
  <c r="V134" i="75" s="1"/>
  <c r="O134" i="75"/>
  <c r="W134" i="75" s="1"/>
  <c r="Q134" i="75"/>
  <c r="Z134" i="75" s="1"/>
  <c r="R134" i="75"/>
  <c r="AA134" i="75" s="1"/>
  <c r="S134" i="75"/>
  <c r="AB134" i="75" s="1"/>
  <c r="T134" i="75"/>
  <c r="AD134" i="75" s="1"/>
  <c r="U134" i="75"/>
  <c r="AF134" i="75" s="1"/>
  <c r="DR134" i="75"/>
  <c r="DS134" i="75"/>
  <c r="C135" i="75"/>
  <c r="D135" i="75"/>
  <c r="G135" i="75"/>
  <c r="H135" i="75"/>
  <c r="I135" i="75"/>
  <c r="K135" i="75"/>
  <c r="M135" i="75"/>
  <c r="N135" i="75"/>
  <c r="O135" i="75"/>
  <c r="W135" i="75" s="1"/>
  <c r="Q135" i="75"/>
  <c r="Z135" i="75" s="1"/>
  <c r="R135" i="75"/>
  <c r="AA135" i="75" s="1"/>
  <c r="S135" i="75"/>
  <c r="AB135" i="75" s="1"/>
  <c r="T135" i="75"/>
  <c r="AD135" i="75" s="1"/>
  <c r="U135" i="75"/>
  <c r="AF135" i="75" s="1"/>
  <c r="DR135" i="75"/>
  <c r="DS135" i="75"/>
  <c r="H136" i="75"/>
  <c r="I136" i="75"/>
  <c r="K136" i="75"/>
  <c r="M136" i="75"/>
  <c r="N136" i="75"/>
  <c r="V136" i="75" s="1"/>
  <c r="O136" i="75"/>
  <c r="W136" i="75" s="1"/>
  <c r="Q136" i="75"/>
  <c r="R136" i="75"/>
  <c r="AA136" i="75" s="1"/>
  <c r="S136" i="75"/>
  <c r="AB136" i="75" s="1"/>
  <c r="T136" i="75"/>
  <c r="AD136" i="75" s="1"/>
  <c r="U136" i="75"/>
  <c r="AF136" i="75" s="1"/>
  <c r="DR136" i="75"/>
  <c r="DS136" i="75"/>
  <c r="H137" i="75"/>
  <c r="I137" i="75"/>
  <c r="K137" i="75"/>
  <c r="M137" i="75"/>
  <c r="N137" i="75"/>
  <c r="V137" i="75" s="1"/>
  <c r="O137" i="75"/>
  <c r="W137" i="75" s="1"/>
  <c r="Q137" i="75"/>
  <c r="Z137" i="75" s="1"/>
  <c r="R137" i="75"/>
  <c r="AA137" i="75" s="1"/>
  <c r="S137" i="75"/>
  <c r="AB137" i="75" s="1"/>
  <c r="T137" i="75"/>
  <c r="AD137" i="75" s="1"/>
  <c r="U137" i="75"/>
  <c r="AF137" i="75" s="1"/>
  <c r="DR137" i="75"/>
  <c r="DS137" i="75"/>
  <c r="D138" i="75"/>
  <c r="G138" i="75"/>
  <c r="H138" i="75"/>
  <c r="I138" i="75"/>
  <c r="K138" i="75"/>
  <c r="M138" i="75"/>
  <c r="N138" i="75"/>
  <c r="V138" i="75" s="1"/>
  <c r="O138" i="75"/>
  <c r="W138" i="75" s="1"/>
  <c r="Q138" i="75"/>
  <c r="Z138" i="75" s="1"/>
  <c r="R138" i="75"/>
  <c r="AA138" i="75" s="1"/>
  <c r="S138" i="75"/>
  <c r="AB138" i="75" s="1"/>
  <c r="T138" i="75"/>
  <c r="AD138" i="75" s="1"/>
  <c r="U138" i="75"/>
  <c r="AG138" i="75"/>
  <c r="DR138" i="75"/>
  <c r="DS138" i="75"/>
  <c r="D139" i="75"/>
  <c r="H139" i="75"/>
  <c r="I139" i="75"/>
  <c r="K139" i="75"/>
  <c r="M139" i="75"/>
  <c r="N139" i="75"/>
  <c r="V139" i="75" s="1"/>
  <c r="O139" i="75"/>
  <c r="W139" i="75" s="1"/>
  <c r="Q139" i="75"/>
  <c r="Z139" i="75" s="1"/>
  <c r="R139" i="75"/>
  <c r="AA139" i="75" s="1"/>
  <c r="S139" i="75"/>
  <c r="AB139" i="75" s="1"/>
  <c r="T139" i="75"/>
  <c r="AD139" i="75" s="1"/>
  <c r="U139" i="75"/>
  <c r="AF139" i="75" s="1"/>
  <c r="DR139" i="75"/>
  <c r="DS139" i="75"/>
  <c r="D140" i="75"/>
  <c r="G140" i="75"/>
  <c r="H140" i="75"/>
  <c r="H89" i="75"/>
  <c r="I140" i="75"/>
  <c r="I109" i="75"/>
  <c r="K140" i="75"/>
  <c r="M140" i="75"/>
  <c r="N140" i="75"/>
  <c r="V140" i="75" s="1"/>
  <c r="O140" i="75"/>
  <c r="W140" i="75" s="1"/>
  <c r="Q140" i="75"/>
  <c r="Z140" i="75" s="1"/>
  <c r="R140" i="75"/>
  <c r="AA140" i="75" s="1"/>
  <c r="S140" i="75"/>
  <c r="AB140" i="75" s="1"/>
  <c r="AK140" i="75" s="1"/>
  <c r="T140" i="75"/>
  <c r="AD140" i="75" s="1"/>
  <c r="U140" i="75"/>
  <c r="AF140" i="75" s="1"/>
  <c r="AG140" i="75"/>
  <c r="DR140" i="75"/>
  <c r="DS140" i="75"/>
  <c r="G141" i="75"/>
  <c r="H141" i="75"/>
  <c r="I141" i="75"/>
  <c r="K141" i="75"/>
  <c r="M141" i="75"/>
  <c r="N141" i="75"/>
  <c r="V141" i="75" s="1"/>
  <c r="O141" i="75"/>
  <c r="W141" i="75" s="1"/>
  <c r="Q141" i="75"/>
  <c r="Z141" i="75" s="1"/>
  <c r="R141" i="75"/>
  <c r="AA141" i="75" s="1"/>
  <c r="S141" i="75"/>
  <c r="AB141" i="75" s="1"/>
  <c r="T141" i="75"/>
  <c r="AD141" i="75" s="1"/>
  <c r="U141" i="75"/>
  <c r="AF141" i="75" s="1"/>
  <c r="DR141" i="75"/>
  <c r="DS141" i="75"/>
  <c r="H142" i="75"/>
  <c r="I142" i="75"/>
  <c r="K142" i="75"/>
  <c r="M142" i="75"/>
  <c r="N142" i="75"/>
  <c r="V142" i="75" s="1"/>
  <c r="O142" i="75"/>
  <c r="W142" i="75" s="1"/>
  <c r="Q142" i="75"/>
  <c r="Z142" i="75" s="1"/>
  <c r="R142" i="75"/>
  <c r="AA142" i="75" s="1"/>
  <c r="S142" i="75"/>
  <c r="AB142" i="75" s="1"/>
  <c r="T142" i="75"/>
  <c r="AD142" i="75" s="1"/>
  <c r="U142" i="75"/>
  <c r="AF142" i="75" s="1"/>
  <c r="DR142" i="75"/>
  <c r="DS142" i="75"/>
  <c r="D143" i="75"/>
  <c r="G143" i="75"/>
  <c r="H143" i="75"/>
  <c r="I143" i="75"/>
  <c r="K143" i="75"/>
  <c r="M143" i="75"/>
  <c r="N143" i="75"/>
  <c r="V143" i="75" s="1"/>
  <c r="O143" i="75"/>
  <c r="W143" i="75" s="1"/>
  <c r="Q143" i="75"/>
  <c r="Z143" i="75" s="1"/>
  <c r="R143" i="75"/>
  <c r="AA143" i="75" s="1"/>
  <c r="S143" i="75"/>
  <c r="AB143" i="75" s="1"/>
  <c r="T143" i="75"/>
  <c r="AD143" i="75" s="1"/>
  <c r="U143" i="75"/>
  <c r="AF143" i="75" s="1"/>
  <c r="DR143" i="75"/>
  <c r="DS143" i="75"/>
  <c r="C144" i="75"/>
  <c r="D144" i="75"/>
  <c r="G144" i="75"/>
  <c r="H144" i="75"/>
  <c r="I144" i="75"/>
  <c r="K144" i="75"/>
  <c r="M144" i="75"/>
  <c r="N144" i="75"/>
  <c r="V144" i="75" s="1"/>
  <c r="O144" i="75"/>
  <c r="W144" i="75" s="1"/>
  <c r="Q144" i="75"/>
  <c r="Z144" i="75" s="1"/>
  <c r="R144" i="75"/>
  <c r="AA144" i="75" s="1"/>
  <c r="S144" i="75"/>
  <c r="AB144" i="75" s="1"/>
  <c r="T144" i="75"/>
  <c r="AD144" i="75" s="1"/>
  <c r="U144" i="75"/>
  <c r="AF144" i="75" s="1"/>
  <c r="AG144" i="75"/>
  <c r="DR144" i="75"/>
  <c r="DS144" i="75"/>
  <c r="D145" i="75"/>
  <c r="G145" i="75"/>
  <c r="H145" i="75"/>
  <c r="I145" i="75"/>
  <c r="K145" i="75"/>
  <c r="M145" i="75"/>
  <c r="N145" i="75"/>
  <c r="V145" i="75" s="1"/>
  <c r="O145" i="75"/>
  <c r="W145" i="75" s="1"/>
  <c r="Q145" i="75"/>
  <c r="Z145" i="75" s="1"/>
  <c r="R145" i="75"/>
  <c r="AA145" i="75" s="1"/>
  <c r="S145" i="75"/>
  <c r="AB145" i="75" s="1"/>
  <c r="T145" i="75"/>
  <c r="AD145" i="75" s="1"/>
  <c r="U145" i="75"/>
  <c r="AF145" i="75" s="1"/>
  <c r="DR145" i="75"/>
  <c r="DS145" i="75"/>
  <c r="D146" i="75"/>
  <c r="G146" i="75"/>
  <c r="H146" i="75"/>
  <c r="I146" i="75"/>
  <c r="K146" i="75"/>
  <c r="M146" i="75"/>
  <c r="N146" i="75"/>
  <c r="V146" i="75" s="1"/>
  <c r="O146" i="75"/>
  <c r="W146" i="75" s="1"/>
  <c r="Q146" i="75"/>
  <c r="Z146" i="75" s="1"/>
  <c r="R146" i="75"/>
  <c r="AA146" i="75" s="1"/>
  <c r="S146" i="75"/>
  <c r="AB146" i="75" s="1"/>
  <c r="T146" i="75"/>
  <c r="AD146" i="75" s="1"/>
  <c r="U146" i="75"/>
  <c r="AF146" i="75" s="1"/>
  <c r="DR146" i="75"/>
  <c r="DS146" i="75"/>
  <c r="C147" i="75"/>
  <c r="D147" i="75"/>
  <c r="D148" i="5"/>
  <c r="H147" i="75"/>
  <c r="I147" i="75"/>
  <c r="K147" i="75"/>
  <c r="M147" i="75"/>
  <c r="N147" i="75"/>
  <c r="V147" i="75" s="1"/>
  <c r="O147" i="75"/>
  <c r="W147" i="75" s="1"/>
  <c r="Q147" i="75"/>
  <c r="Z147" i="75" s="1"/>
  <c r="R147" i="75"/>
  <c r="AA147" i="75" s="1"/>
  <c r="S147" i="75"/>
  <c r="AB147" i="75" s="1"/>
  <c r="T147" i="75"/>
  <c r="AD147" i="75" s="1"/>
  <c r="U147" i="75"/>
  <c r="AF147" i="75" s="1"/>
  <c r="DR147" i="75"/>
  <c r="DS147" i="75"/>
  <c r="C148" i="75"/>
  <c r="D148" i="75"/>
  <c r="D149" i="5"/>
  <c r="G148" i="75"/>
  <c r="H148" i="75"/>
  <c r="I148" i="75"/>
  <c r="K148" i="75"/>
  <c r="M148" i="75"/>
  <c r="N148" i="75"/>
  <c r="V148" i="75" s="1"/>
  <c r="O148" i="75"/>
  <c r="W148" i="75" s="1"/>
  <c r="Q148" i="75"/>
  <c r="Z148" i="75" s="1"/>
  <c r="R148" i="75"/>
  <c r="AA148" i="75" s="1"/>
  <c r="S148" i="75"/>
  <c r="AB148" i="75" s="1"/>
  <c r="T148" i="75"/>
  <c r="AD148" i="75" s="1"/>
  <c r="U148" i="75"/>
  <c r="AF148" i="75" s="1"/>
  <c r="AG148" i="75"/>
  <c r="DR148" i="75"/>
  <c r="DS148" i="75"/>
  <c r="D149" i="75"/>
  <c r="G149" i="75"/>
  <c r="H149" i="75"/>
  <c r="I149" i="75"/>
  <c r="K149" i="75"/>
  <c r="M149" i="75"/>
  <c r="N149" i="75"/>
  <c r="V149" i="75" s="1"/>
  <c r="O149" i="75"/>
  <c r="W149" i="75" s="1"/>
  <c r="Q149" i="75"/>
  <c r="Z149" i="75" s="1"/>
  <c r="R149" i="75"/>
  <c r="AA149" i="75" s="1"/>
  <c r="S149" i="75"/>
  <c r="AB149" i="75" s="1"/>
  <c r="T149" i="75"/>
  <c r="AD149" i="75" s="1"/>
  <c r="U149" i="75"/>
  <c r="AF149" i="75" s="1"/>
  <c r="AG149" i="75"/>
  <c r="DR149" i="75"/>
  <c r="DS149" i="75"/>
  <c r="C150" i="75"/>
  <c r="D150" i="75"/>
  <c r="H150" i="75"/>
  <c r="I150" i="75"/>
  <c r="K150" i="75"/>
  <c r="M150" i="75"/>
  <c r="N150" i="75"/>
  <c r="V150" i="75" s="1"/>
  <c r="O150" i="75"/>
  <c r="W150" i="75" s="1"/>
  <c r="Q150" i="75"/>
  <c r="R150" i="75"/>
  <c r="AA150" i="75" s="1"/>
  <c r="S150" i="75"/>
  <c r="AB150" i="75" s="1"/>
  <c r="T150" i="75"/>
  <c r="AD150" i="75" s="1"/>
  <c r="U150" i="75"/>
  <c r="AF150" i="75" s="1"/>
  <c r="DR150" i="75"/>
  <c r="DS150" i="75"/>
  <c r="D151" i="75"/>
  <c r="G151" i="75"/>
  <c r="H151" i="75"/>
  <c r="I151" i="75"/>
  <c r="K151" i="75"/>
  <c r="M151" i="75"/>
  <c r="N151" i="75"/>
  <c r="V151" i="75" s="1"/>
  <c r="O151" i="75"/>
  <c r="W151" i="75" s="1"/>
  <c r="Q151" i="75"/>
  <c r="Z151" i="75" s="1"/>
  <c r="R151" i="75"/>
  <c r="AA151" i="75" s="1"/>
  <c r="S151" i="75"/>
  <c r="AB151" i="75" s="1"/>
  <c r="T151" i="75"/>
  <c r="AD151" i="75" s="1"/>
  <c r="U151" i="75"/>
  <c r="AF151" i="75" s="1"/>
  <c r="AG151" i="75"/>
  <c r="DR151" i="75"/>
  <c r="DS151" i="75"/>
  <c r="C152" i="75"/>
  <c r="D152" i="75"/>
  <c r="D153" i="5"/>
  <c r="H152" i="75"/>
  <c r="I152" i="75"/>
  <c r="K152" i="75"/>
  <c r="M152" i="75"/>
  <c r="N152" i="75"/>
  <c r="V152" i="75" s="1"/>
  <c r="O152" i="75"/>
  <c r="W152" i="75" s="1"/>
  <c r="Q152" i="75"/>
  <c r="Z152" i="75" s="1"/>
  <c r="R152" i="75"/>
  <c r="AA152" i="75" s="1"/>
  <c r="S152" i="75"/>
  <c r="AB152" i="75" s="1"/>
  <c r="T152" i="75"/>
  <c r="AD152" i="75" s="1"/>
  <c r="U152" i="75"/>
  <c r="AF152" i="75" s="1"/>
  <c r="AG152" i="75"/>
  <c r="DR152" i="75"/>
  <c r="DS152" i="75"/>
  <c r="C153" i="75"/>
  <c r="D153" i="75"/>
  <c r="H153" i="75"/>
  <c r="I153" i="75"/>
  <c r="K153" i="75"/>
  <c r="M153" i="75"/>
  <c r="N153" i="75"/>
  <c r="V153" i="75" s="1"/>
  <c r="O153" i="75"/>
  <c r="W153" i="75" s="1"/>
  <c r="Q153" i="75"/>
  <c r="Z153" i="75" s="1"/>
  <c r="R153" i="75"/>
  <c r="AA153" i="75" s="1"/>
  <c r="S153" i="75"/>
  <c r="AB153" i="75" s="1"/>
  <c r="T153" i="75"/>
  <c r="AD153" i="75" s="1"/>
  <c r="U153" i="75"/>
  <c r="AF153" i="75" s="1"/>
  <c r="AG153" i="75"/>
  <c r="DR153" i="75"/>
  <c r="DS153" i="75"/>
  <c r="C154" i="75"/>
  <c r="D154" i="75"/>
  <c r="D155" i="5"/>
  <c r="G154" i="75"/>
  <c r="H154" i="75"/>
  <c r="I154" i="75"/>
  <c r="K154" i="75"/>
  <c r="M154" i="75"/>
  <c r="N154" i="75"/>
  <c r="V154" i="75" s="1"/>
  <c r="AH154" i="75" s="1"/>
  <c r="O154" i="75"/>
  <c r="W154" i="75" s="1"/>
  <c r="AI154" i="75" s="1"/>
  <c r="Q154" i="75"/>
  <c r="Z154" i="75" s="1"/>
  <c r="R154" i="75"/>
  <c r="AA154" i="75" s="1"/>
  <c r="S154" i="75"/>
  <c r="AB154" i="75" s="1"/>
  <c r="T154" i="75"/>
  <c r="AD154" i="75" s="1"/>
  <c r="U154" i="75"/>
  <c r="AF154" i="75" s="1"/>
  <c r="AG154" i="75"/>
  <c r="DR154" i="75"/>
  <c r="DS154" i="75"/>
  <c r="D155" i="75"/>
  <c r="G155" i="75"/>
  <c r="H155" i="75"/>
  <c r="I155" i="75"/>
  <c r="K155" i="75"/>
  <c r="M155" i="75"/>
  <c r="N155" i="75"/>
  <c r="V155" i="75" s="1"/>
  <c r="O155" i="75"/>
  <c r="W155" i="75" s="1"/>
  <c r="Q155" i="75"/>
  <c r="Z155" i="75" s="1"/>
  <c r="R155" i="75"/>
  <c r="AA155" i="75" s="1"/>
  <c r="S155" i="75"/>
  <c r="AB155" i="75" s="1"/>
  <c r="T155" i="75"/>
  <c r="AD155" i="75" s="1"/>
  <c r="U155" i="75"/>
  <c r="AF155" i="75" s="1"/>
  <c r="AG155" i="75"/>
  <c r="DR155" i="75"/>
  <c r="DS155" i="75"/>
  <c r="H156" i="75"/>
  <c r="I156" i="75"/>
  <c r="K156" i="75"/>
  <c r="M156" i="75"/>
  <c r="N156" i="75"/>
  <c r="V156" i="75" s="1"/>
  <c r="O156" i="75"/>
  <c r="W156" i="75" s="1"/>
  <c r="Q156" i="75"/>
  <c r="Z156" i="75" s="1"/>
  <c r="R156" i="75"/>
  <c r="AA156" i="75" s="1"/>
  <c r="S156" i="75"/>
  <c r="AB156" i="75" s="1"/>
  <c r="T156" i="75"/>
  <c r="AD156" i="75" s="1"/>
  <c r="U156" i="75"/>
  <c r="AF156" i="75" s="1"/>
  <c r="AG156" i="75"/>
  <c r="DR156" i="75"/>
  <c r="DS156" i="75"/>
  <c r="D158" i="5"/>
  <c r="H157" i="75"/>
  <c r="I157" i="75"/>
  <c r="K157" i="75"/>
  <c r="M157" i="75"/>
  <c r="N157" i="75"/>
  <c r="V157" i="75" s="1"/>
  <c r="O157" i="75"/>
  <c r="W157" i="75" s="1"/>
  <c r="Q157" i="75"/>
  <c r="Z157" i="75" s="1"/>
  <c r="R157" i="75"/>
  <c r="AA157" i="75" s="1"/>
  <c r="S157" i="75"/>
  <c r="AB157" i="75" s="1"/>
  <c r="T157" i="75"/>
  <c r="AD157" i="75" s="1"/>
  <c r="U157" i="75"/>
  <c r="DR157" i="75"/>
  <c r="DS157" i="75"/>
  <c r="D158" i="75"/>
  <c r="H158" i="75"/>
  <c r="I158" i="75"/>
  <c r="K158" i="75"/>
  <c r="M158" i="75"/>
  <c r="N158" i="75"/>
  <c r="V158" i="75" s="1"/>
  <c r="O158" i="75"/>
  <c r="W158" i="75" s="1"/>
  <c r="Q158" i="75"/>
  <c r="Z158" i="75" s="1"/>
  <c r="R158" i="75"/>
  <c r="AA158" i="75" s="1"/>
  <c r="S158" i="75"/>
  <c r="AB158" i="75" s="1"/>
  <c r="T158" i="75"/>
  <c r="AD158" i="75" s="1"/>
  <c r="U158" i="75"/>
  <c r="AF158" i="75" s="1"/>
  <c r="DR158" i="75"/>
  <c r="DS158" i="75"/>
  <c r="D159" i="75"/>
  <c r="H159" i="75"/>
  <c r="I159" i="75"/>
  <c r="K159" i="75"/>
  <c r="M159" i="75"/>
  <c r="N159" i="75"/>
  <c r="V159" i="75" s="1"/>
  <c r="O159" i="75"/>
  <c r="W159" i="75" s="1"/>
  <c r="Q159" i="75"/>
  <c r="Z159" i="75" s="1"/>
  <c r="R159" i="75"/>
  <c r="AA159" i="75" s="1"/>
  <c r="S159" i="75"/>
  <c r="AB159" i="75" s="1"/>
  <c r="T159" i="75"/>
  <c r="AD159" i="75" s="1"/>
  <c r="U159" i="75"/>
  <c r="AF159" i="75" s="1"/>
  <c r="DR159" i="75"/>
  <c r="DS159" i="75"/>
  <c r="D160" i="75"/>
  <c r="G160" i="75"/>
  <c r="H160" i="75"/>
  <c r="I160" i="75"/>
  <c r="K160" i="75"/>
  <c r="M160" i="75"/>
  <c r="N160" i="75"/>
  <c r="V160" i="75" s="1"/>
  <c r="O160" i="75"/>
  <c r="W160" i="75" s="1"/>
  <c r="Q160" i="75"/>
  <c r="Z160" i="75" s="1"/>
  <c r="R160" i="75"/>
  <c r="S160" i="75"/>
  <c r="AB160" i="75" s="1"/>
  <c r="T160" i="75"/>
  <c r="AD160" i="75" s="1"/>
  <c r="U160" i="75"/>
  <c r="AF160" i="75" s="1"/>
  <c r="DR160" i="75"/>
  <c r="DS160" i="75"/>
  <c r="D161" i="75"/>
  <c r="H161" i="75"/>
  <c r="I161" i="75"/>
  <c r="K161" i="75"/>
  <c r="M161" i="75"/>
  <c r="N161" i="75"/>
  <c r="V161" i="75" s="1"/>
  <c r="O161" i="75"/>
  <c r="W161" i="75" s="1"/>
  <c r="Q161" i="75"/>
  <c r="Z161" i="75" s="1"/>
  <c r="R161" i="75"/>
  <c r="AA161" i="75" s="1"/>
  <c r="S161" i="75"/>
  <c r="AB161" i="75" s="1"/>
  <c r="T161" i="75"/>
  <c r="AD161" i="75" s="1"/>
  <c r="U161" i="75"/>
  <c r="AF161" i="75" s="1"/>
  <c r="DR161" i="75"/>
  <c r="DS161" i="75"/>
  <c r="C162" i="75"/>
  <c r="D162" i="75"/>
  <c r="H162" i="75"/>
  <c r="I162" i="75"/>
  <c r="K162" i="75"/>
  <c r="M162" i="75"/>
  <c r="N162" i="75"/>
  <c r="V162" i="75" s="1"/>
  <c r="O162" i="75"/>
  <c r="W162" i="75" s="1"/>
  <c r="Q162" i="75"/>
  <c r="Z162" i="75" s="1"/>
  <c r="R162" i="75"/>
  <c r="AA162" i="75" s="1"/>
  <c r="S162" i="75"/>
  <c r="AB162" i="75" s="1"/>
  <c r="T162" i="75"/>
  <c r="AD162" i="75" s="1"/>
  <c r="U162" i="75"/>
  <c r="DR162" i="75"/>
  <c r="DS162" i="75"/>
  <c r="C163" i="75"/>
  <c r="D163" i="75"/>
  <c r="G163" i="75"/>
  <c r="H163" i="75"/>
  <c r="I163" i="75"/>
  <c r="K163" i="75"/>
  <c r="M163" i="75"/>
  <c r="N163" i="75"/>
  <c r="V163" i="75" s="1"/>
  <c r="O163" i="75"/>
  <c r="W163" i="75" s="1"/>
  <c r="Q163" i="75"/>
  <c r="Z163" i="75" s="1"/>
  <c r="R163" i="75"/>
  <c r="AA163" i="75" s="1"/>
  <c r="S163" i="75"/>
  <c r="AB163" i="75" s="1"/>
  <c r="T163" i="75"/>
  <c r="AD163" i="75" s="1"/>
  <c r="U163" i="75"/>
  <c r="AF163" i="75" s="1"/>
  <c r="DR163" i="75"/>
  <c r="DS163" i="75"/>
  <c r="C164" i="75"/>
  <c r="D164" i="75"/>
  <c r="H164" i="75"/>
  <c r="I164" i="75"/>
  <c r="K164" i="75"/>
  <c r="M164" i="75"/>
  <c r="N164" i="75"/>
  <c r="V164" i="75" s="1"/>
  <c r="O164" i="75"/>
  <c r="W164" i="75" s="1"/>
  <c r="Q164" i="75"/>
  <c r="Z164" i="75" s="1"/>
  <c r="R164" i="75"/>
  <c r="AA164" i="75" s="1"/>
  <c r="S164" i="75"/>
  <c r="AB164" i="75" s="1"/>
  <c r="T164" i="75"/>
  <c r="AD164" i="75" s="1"/>
  <c r="U164" i="75"/>
  <c r="AF164" i="75" s="1"/>
  <c r="AG164" i="75"/>
  <c r="DR164" i="75"/>
  <c r="DS164" i="75"/>
  <c r="C165" i="75"/>
  <c r="D165" i="75"/>
  <c r="G165" i="75"/>
  <c r="H165" i="75"/>
  <c r="I165" i="75"/>
  <c r="K165" i="75"/>
  <c r="M165" i="75"/>
  <c r="N165" i="75"/>
  <c r="V165" i="75" s="1"/>
  <c r="O165" i="75"/>
  <c r="W165" i="75" s="1"/>
  <c r="Q165" i="75"/>
  <c r="Z165" i="75" s="1"/>
  <c r="R165" i="75"/>
  <c r="AA165" i="75" s="1"/>
  <c r="S165" i="75"/>
  <c r="AB165" i="75" s="1"/>
  <c r="T165" i="75"/>
  <c r="AD165" i="75" s="1"/>
  <c r="U165" i="75"/>
  <c r="AF165" i="75" s="1"/>
  <c r="DR165" i="75"/>
  <c r="DS165" i="75"/>
  <c r="C166" i="75"/>
  <c r="D166" i="75"/>
  <c r="G166" i="75"/>
  <c r="H166" i="75"/>
  <c r="I166" i="75"/>
  <c r="K166" i="75"/>
  <c r="M166" i="75"/>
  <c r="N166" i="75"/>
  <c r="V166" i="75" s="1"/>
  <c r="O166" i="75"/>
  <c r="W166" i="75" s="1"/>
  <c r="Q166" i="75"/>
  <c r="Z166" i="75" s="1"/>
  <c r="R166" i="75"/>
  <c r="S166" i="75"/>
  <c r="AB166" i="75" s="1"/>
  <c r="T166" i="75"/>
  <c r="AD166" i="75" s="1"/>
  <c r="U166" i="75"/>
  <c r="AF166" i="75" s="1"/>
  <c r="AG166" i="75"/>
  <c r="DR166" i="75"/>
  <c r="DS166" i="75"/>
  <c r="D167" i="75"/>
  <c r="G167" i="75"/>
  <c r="H167" i="75"/>
  <c r="I167" i="75"/>
  <c r="K167" i="75"/>
  <c r="M167" i="75"/>
  <c r="N167" i="75"/>
  <c r="V167" i="75" s="1"/>
  <c r="O167" i="75"/>
  <c r="W167" i="75" s="1"/>
  <c r="Q167" i="75"/>
  <c r="Z167" i="75" s="1"/>
  <c r="R167" i="75"/>
  <c r="AA167" i="75" s="1"/>
  <c r="S167" i="75"/>
  <c r="AB167" i="75" s="1"/>
  <c r="T167" i="75"/>
  <c r="AD167" i="75" s="1"/>
  <c r="U167" i="75"/>
  <c r="AF167" i="75" s="1"/>
  <c r="AG167" i="75"/>
  <c r="DR167" i="75"/>
  <c r="DS167" i="75"/>
  <c r="H168" i="75"/>
  <c r="I168" i="75"/>
  <c r="K168" i="75"/>
  <c r="M168" i="75"/>
  <c r="N168" i="75"/>
  <c r="V168" i="75" s="1"/>
  <c r="O168" i="75"/>
  <c r="W168" i="75" s="1"/>
  <c r="Q168" i="75"/>
  <c r="Z168" i="75" s="1"/>
  <c r="R168" i="75"/>
  <c r="AA168" i="75" s="1"/>
  <c r="S168" i="75"/>
  <c r="AB168" i="75" s="1"/>
  <c r="T168" i="75"/>
  <c r="AD168" i="75" s="1"/>
  <c r="U168" i="75"/>
  <c r="AF168" i="75" s="1"/>
  <c r="DR168" i="75"/>
  <c r="DS168" i="75"/>
  <c r="G169" i="75"/>
  <c r="H169" i="75"/>
  <c r="I169" i="75"/>
  <c r="K169" i="75"/>
  <c r="M169" i="75"/>
  <c r="N169" i="75"/>
  <c r="V169" i="75" s="1"/>
  <c r="O169" i="75"/>
  <c r="W169" i="75" s="1"/>
  <c r="Q169" i="75"/>
  <c r="Z169" i="75" s="1"/>
  <c r="R169" i="75"/>
  <c r="AA169" i="75" s="1"/>
  <c r="S169" i="75"/>
  <c r="AB169" i="75" s="1"/>
  <c r="T169" i="75"/>
  <c r="AD169" i="75" s="1"/>
  <c r="U169" i="75"/>
  <c r="AF169" i="75" s="1"/>
  <c r="DR169" i="75"/>
  <c r="DT169" i="75" s="1"/>
  <c r="C168" i="84" s="1"/>
  <c r="DS169" i="75"/>
  <c r="D170" i="75"/>
  <c r="H170" i="75"/>
  <c r="I170" i="75"/>
  <c r="K170" i="75"/>
  <c r="M170" i="75"/>
  <c r="N170" i="75"/>
  <c r="V170" i="75" s="1"/>
  <c r="O170" i="75"/>
  <c r="W170" i="75" s="1"/>
  <c r="Q170" i="75"/>
  <c r="Z170" i="75" s="1"/>
  <c r="R170" i="75"/>
  <c r="AA170" i="75" s="1"/>
  <c r="S170" i="75"/>
  <c r="AB170" i="75" s="1"/>
  <c r="T170" i="75"/>
  <c r="AD170" i="75" s="1"/>
  <c r="U170" i="75"/>
  <c r="AF170" i="75" s="1"/>
  <c r="DR170" i="75"/>
  <c r="DS170" i="75"/>
  <c r="D171" i="75"/>
  <c r="H171" i="75"/>
  <c r="I171" i="75"/>
  <c r="K171" i="75"/>
  <c r="M171" i="75"/>
  <c r="N171" i="75"/>
  <c r="V171" i="75" s="1"/>
  <c r="O171" i="75"/>
  <c r="W171" i="75" s="1"/>
  <c r="Q171" i="75"/>
  <c r="Z171" i="75" s="1"/>
  <c r="R171" i="75"/>
  <c r="AA171" i="75" s="1"/>
  <c r="S171" i="75"/>
  <c r="AB171" i="75" s="1"/>
  <c r="T171" i="75"/>
  <c r="AD171" i="75" s="1"/>
  <c r="U171" i="75"/>
  <c r="DR171" i="75"/>
  <c r="DS171" i="75"/>
  <c r="G172" i="75"/>
  <c r="H172" i="75"/>
  <c r="I172" i="75"/>
  <c r="K172" i="75"/>
  <c r="M172" i="75"/>
  <c r="N172" i="75"/>
  <c r="V172" i="75" s="1"/>
  <c r="O172" i="75"/>
  <c r="W172" i="75" s="1"/>
  <c r="Q172" i="75"/>
  <c r="Z172" i="75" s="1"/>
  <c r="R172" i="75"/>
  <c r="AA172" i="75" s="1"/>
  <c r="S172" i="75"/>
  <c r="AB172" i="75" s="1"/>
  <c r="T172" i="75"/>
  <c r="AD172" i="75" s="1"/>
  <c r="U172" i="75"/>
  <c r="AF172" i="75" s="1"/>
  <c r="DR172" i="75"/>
  <c r="DS172" i="75"/>
  <c r="D173" i="75"/>
  <c r="H173" i="75"/>
  <c r="I173" i="75"/>
  <c r="K173" i="75"/>
  <c r="M173" i="75"/>
  <c r="N173" i="75"/>
  <c r="V173" i="75" s="1"/>
  <c r="O173" i="75"/>
  <c r="W173" i="75" s="1"/>
  <c r="Q173" i="75"/>
  <c r="Z173" i="75" s="1"/>
  <c r="R173" i="75"/>
  <c r="AA173" i="75" s="1"/>
  <c r="S173" i="75"/>
  <c r="AB173" i="75" s="1"/>
  <c r="T173" i="75"/>
  <c r="AD173" i="75" s="1"/>
  <c r="U173" i="75"/>
  <c r="AF173" i="75" s="1"/>
  <c r="DR173" i="75"/>
  <c r="DS173" i="75"/>
  <c r="C174" i="75"/>
  <c r="D174" i="75"/>
  <c r="G174" i="75"/>
  <c r="H174" i="75"/>
  <c r="I174" i="75"/>
  <c r="K174" i="75"/>
  <c r="M174" i="75"/>
  <c r="N174" i="75"/>
  <c r="V174" i="75" s="1"/>
  <c r="O174" i="75"/>
  <c r="W174" i="75" s="1"/>
  <c r="Q174" i="75"/>
  <c r="Z174" i="75" s="1"/>
  <c r="R174" i="75"/>
  <c r="AA174" i="75" s="1"/>
  <c r="S174" i="75"/>
  <c r="AB174" i="75" s="1"/>
  <c r="T174" i="75"/>
  <c r="AD174" i="75" s="1"/>
  <c r="U174" i="75"/>
  <c r="AF174" i="75" s="1"/>
  <c r="DR174" i="75"/>
  <c r="DS174" i="75"/>
  <c r="C175" i="75"/>
  <c r="D175" i="75"/>
  <c r="D176" i="5"/>
  <c r="H175" i="75"/>
  <c r="I175" i="75"/>
  <c r="K175" i="75"/>
  <c r="M175" i="75"/>
  <c r="N175" i="75"/>
  <c r="V175" i="75" s="1"/>
  <c r="O175" i="75"/>
  <c r="W175" i="75" s="1"/>
  <c r="Q175" i="75"/>
  <c r="Z175" i="75" s="1"/>
  <c r="R175" i="75"/>
  <c r="AA175" i="75" s="1"/>
  <c r="S175" i="75"/>
  <c r="AB175" i="75" s="1"/>
  <c r="T175" i="75"/>
  <c r="AD175" i="75" s="1"/>
  <c r="U175" i="75"/>
  <c r="AF175" i="75" s="1"/>
  <c r="DR175" i="75"/>
  <c r="DS175" i="75"/>
  <c r="G176" i="75"/>
  <c r="H176" i="75"/>
  <c r="I176" i="75"/>
  <c r="K176" i="75"/>
  <c r="M176" i="75"/>
  <c r="N176" i="75"/>
  <c r="V176" i="75" s="1"/>
  <c r="O176" i="75"/>
  <c r="W176" i="75" s="1"/>
  <c r="Q176" i="75"/>
  <c r="Z176" i="75" s="1"/>
  <c r="R176" i="75"/>
  <c r="AA176" i="75" s="1"/>
  <c r="S176" i="75"/>
  <c r="AB176" i="75" s="1"/>
  <c r="T176" i="75"/>
  <c r="AD176" i="75" s="1"/>
  <c r="U176" i="75"/>
  <c r="AF176" i="75" s="1"/>
  <c r="DR176" i="75"/>
  <c r="DS176" i="75"/>
  <c r="D177" i="75"/>
  <c r="H177" i="75"/>
  <c r="I177" i="75"/>
  <c r="K177" i="75"/>
  <c r="M177" i="75"/>
  <c r="N177" i="75"/>
  <c r="V177" i="75" s="1"/>
  <c r="O177" i="75"/>
  <c r="W177" i="75" s="1"/>
  <c r="Q177" i="75"/>
  <c r="Z177" i="75" s="1"/>
  <c r="R177" i="75"/>
  <c r="AA177" i="75" s="1"/>
  <c r="S177" i="75"/>
  <c r="AB177" i="75" s="1"/>
  <c r="T177" i="75"/>
  <c r="AD177" i="75" s="1"/>
  <c r="U177" i="75"/>
  <c r="AF177" i="75" s="1"/>
  <c r="DR177" i="75"/>
  <c r="DS177" i="75"/>
  <c r="H178" i="75"/>
  <c r="I178" i="75"/>
  <c r="K178" i="75"/>
  <c r="M178" i="75"/>
  <c r="N178" i="75"/>
  <c r="V178" i="75" s="1"/>
  <c r="O178" i="75"/>
  <c r="W178" i="75" s="1"/>
  <c r="Q178" i="75"/>
  <c r="Z178" i="75" s="1"/>
  <c r="R178" i="75"/>
  <c r="AA178" i="75" s="1"/>
  <c r="S178" i="75"/>
  <c r="AB178" i="75" s="1"/>
  <c r="T178" i="75"/>
  <c r="AD178" i="75" s="1"/>
  <c r="U178" i="75"/>
  <c r="AF178" i="75" s="1"/>
  <c r="AG178" i="75"/>
  <c r="DR178" i="75"/>
  <c r="DS178" i="75"/>
  <c r="G179" i="75"/>
  <c r="H179" i="75"/>
  <c r="I179" i="75"/>
  <c r="K179" i="75"/>
  <c r="M179" i="75"/>
  <c r="N179" i="75"/>
  <c r="V179" i="75" s="1"/>
  <c r="O179" i="75"/>
  <c r="W179" i="75" s="1"/>
  <c r="Q179" i="75"/>
  <c r="Z179" i="75" s="1"/>
  <c r="R179" i="75"/>
  <c r="AA179" i="75" s="1"/>
  <c r="S179" i="75"/>
  <c r="AB179" i="75" s="1"/>
  <c r="T179" i="75"/>
  <c r="AD179" i="75" s="1"/>
  <c r="U179" i="75"/>
  <c r="AF179" i="75" s="1"/>
  <c r="AG179" i="75"/>
  <c r="DR179" i="75"/>
  <c r="DS179" i="75"/>
  <c r="C180" i="75"/>
  <c r="D180" i="75"/>
  <c r="D181" i="5"/>
  <c r="H180" i="75"/>
  <c r="I180" i="75"/>
  <c r="K180" i="75"/>
  <c r="M180" i="75"/>
  <c r="N180" i="75"/>
  <c r="V180" i="75" s="1"/>
  <c r="O180" i="75"/>
  <c r="W180" i="75" s="1"/>
  <c r="Q180" i="75"/>
  <c r="Z180" i="75" s="1"/>
  <c r="R180" i="75"/>
  <c r="AA180" i="75" s="1"/>
  <c r="S180" i="75"/>
  <c r="AB180" i="75" s="1"/>
  <c r="T180" i="75"/>
  <c r="AD180" i="75" s="1"/>
  <c r="U180" i="75"/>
  <c r="DR180" i="75"/>
  <c r="DS180" i="75"/>
  <c r="D181" i="75"/>
  <c r="G181" i="75"/>
  <c r="H181" i="75"/>
  <c r="I181" i="75"/>
  <c r="K181" i="75"/>
  <c r="M181" i="75"/>
  <c r="N181" i="75"/>
  <c r="V181" i="75" s="1"/>
  <c r="O181" i="75"/>
  <c r="W181" i="75" s="1"/>
  <c r="Q181" i="75"/>
  <c r="Z181" i="75" s="1"/>
  <c r="R181" i="75"/>
  <c r="AA181" i="75" s="1"/>
  <c r="S181" i="75"/>
  <c r="AB181" i="75" s="1"/>
  <c r="T181" i="75"/>
  <c r="AD181" i="75" s="1"/>
  <c r="U181" i="75"/>
  <c r="AF181" i="75" s="1"/>
  <c r="DR181" i="75"/>
  <c r="DS181" i="75"/>
  <c r="D182" i="75"/>
  <c r="G182" i="75"/>
  <c r="H182" i="75"/>
  <c r="I182" i="75"/>
  <c r="K182" i="75"/>
  <c r="M182" i="75"/>
  <c r="N182" i="75"/>
  <c r="V182" i="75" s="1"/>
  <c r="O182" i="75"/>
  <c r="W182" i="75" s="1"/>
  <c r="Q182" i="75"/>
  <c r="Z182" i="75" s="1"/>
  <c r="R182" i="75"/>
  <c r="S182" i="75"/>
  <c r="AB182" i="75" s="1"/>
  <c r="T182" i="75"/>
  <c r="AD182" i="75" s="1"/>
  <c r="U182" i="75"/>
  <c r="AF182" i="75" s="1"/>
  <c r="DR182" i="75"/>
  <c r="DS182" i="75"/>
  <c r="H183" i="75"/>
  <c r="I183" i="75"/>
  <c r="K183" i="75"/>
  <c r="M183" i="75"/>
  <c r="N183" i="75"/>
  <c r="V183" i="75" s="1"/>
  <c r="O183" i="75"/>
  <c r="W183" i="75" s="1"/>
  <c r="Q183" i="75"/>
  <c r="Z183" i="75" s="1"/>
  <c r="R183" i="75"/>
  <c r="AA183" i="75" s="1"/>
  <c r="S183" i="75"/>
  <c r="AB183" i="75" s="1"/>
  <c r="T183" i="75"/>
  <c r="AD183" i="75" s="1"/>
  <c r="U183" i="75"/>
  <c r="AF183" i="75" s="1"/>
  <c r="AG183" i="75"/>
  <c r="DR183" i="75"/>
  <c r="DS183" i="75"/>
  <c r="C184" i="75"/>
  <c r="D184" i="75"/>
  <c r="H184" i="75"/>
  <c r="I184" i="75"/>
  <c r="K184" i="75"/>
  <c r="M184" i="75"/>
  <c r="N184" i="75"/>
  <c r="V184" i="75" s="1"/>
  <c r="O184" i="75"/>
  <c r="W184" i="75" s="1"/>
  <c r="Q184" i="75"/>
  <c r="Z184" i="75" s="1"/>
  <c r="R184" i="75"/>
  <c r="AA184" i="75" s="1"/>
  <c r="S184" i="75"/>
  <c r="AB184" i="75" s="1"/>
  <c r="T184" i="75"/>
  <c r="AD184" i="75" s="1"/>
  <c r="U184" i="75"/>
  <c r="AF184" i="75" s="1"/>
  <c r="AG184" i="75"/>
  <c r="DR184" i="75"/>
  <c r="DS184" i="75"/>
  <c r="H185" i="75"/>
  <c r="I185" i="75"/>
  <c r="K185" i="75"/>
  <c r="M185" i="75"/>
  <c r="N185" i="75"/>
  <c r="V185" i="75" s="1"/>
  <c r="O185" i="75"/>
  <c r="W185" i="75" s="1"/>
  <c r="Q185" i="75"/>
  <c r="Z185" i="75" s="1"/>
  <c r="R185" i="75"/>
  <c r="AA185" i="75" s="1"/>
  <c r="S185" i="75"/>
  <c r="AB185" i="75" s="1"/>
  <c r="T185" i="75"/>
  <c r="AD185" i="75" s="1"/>
  <c r="U185" i="75"/>
  <c r="AF185" i="75" s="1"/>
  <c r="DR185" i="75"/>
  <c r="DS185" i="75"/>
  <c r="C186" i="75"/>
  <c r="D186" i="75"/>
  <c r="G186" i="75"/>
  <c r="H186" i="75"/>
  <c r="I186" i="75"/>
  <c r="K186" i="75"/>
  <c r="M186" i="75"/>
  <c r="N186" i="75"/>
  <c r="V186" i="75" s="1"/>
  <c r="O186" i="75"/>
  <c r="W186" i="75" s="1"/>
  <c r="Q186" i="75"/>
  <c r="Z186" i="75" s="1"/>
  <c r="R186" i="75"/>
  <c r="AA186" i="75" s="1"/>
  <c r="S186" i="75"/>
  <c r="AB186" i="75" s="1"/>
  <c r="T186" i="75"/>
  <c r="AD186" i="75" s="1"/>
  <c r="U186" i="75"/>
  <c r="AF186" i="75" s="1"/>
  <c r="DR186" i="75"/>
  <c r="DS186" i="75"/>
  <c r="G187" i="75"/>
  <c r="H187" i="75"/>
  <c r="I187" i="75"/>
  <c r="K187" i="75"/>
  <c r="M187" i="75"/>
  <c r="N187" i="75"/>
  <c r="V187" i="75" s="1"/>
  <c r="O187" i="75"/>
  <c r="W187" i="75" s="1"/>
  <c r="Q187" i="75"/>
  <c r="Z187" i="75" s="1"/>
  <c r="R187" i="75"/>
  <c r="AA187" i="75" s="1"/>
  <c r="S187" i="75"/>
  <c r="AB187" i="75" s="1"/>
  <c r="T187" i="75"/>
  <c r="AD187" i="75" s="1"/>
  <c r="U187" i="75"/>
  <c r="AF187" i="75" s="1"/>
  <c r="DR187" i="75"/>
  <c r="DS187" i="75"/>
  <c r="D189" i="5"/>
  <c r="H188" i="75"/>
  <c r="I188" i="75"/>
  <c r="K188" i="75"/>
  <c r="M188" i="75"/>
  <c r="N188" i="75"/>
  <c r="V188" i="75" s="1"/>
  <c r="O188" i="75"/>
  <c r="W188" i="75" s="1"/>
  <c r="Q188" i="75"/>
  <c r="Z188" i="75" s="1"/>
  <c r="R188" i="75"/>
  <c r="AA188" i="75" s="1"/>
  <c r="S188" i="75"/>
  <c r="AB188" i="75" s="1"/>
  <c r="T188" i="75"/>
  <c r="AD188" i="75" s="1"/>
  <c r="U188" i="75"/>
  <c r="AF188" i="75" s="1"/>
  <c r="AG188" i="75"/>
  <c r="DR188" i="75"/>
  <c r="DS188" i="75"/>
  <c r="H189" i="75"/>
  <c r="I189" i="75"/>
  <c r="K189" i="75"/>
  <c r="M189" i="75"/>
  <c r="N189" i="75"/>
  <c r="V189" i="75" s="1"/>
  <c r="O189" i="75"/>
  <c r="W189" i="75" s="1"/>
  <c r="Q189" i="75"/>
  <c r="Z189" i="75" s="1"/>
  <c r="R189" i="75"/>
  <c r="AA189" i="75" s="1"/>
  <c r="S189" i="75"/>
  <c r="AB189" i="75" s="1"/>
  <c r="T189" i="75"/>
  <c r="AD189" i="75" s="1"/>
  <c r="U189" i="75"/>
  <c r="AF189" i="75" s="1"/>
  <c r="DR189" i="75"/>
  <c r="DS189" i="75"/>
  <c r="D190" i="75"/>
  <c r="H190" i="75"/>
  <c r="I190" i="75"/>
  <c r="K190" i="75"/>
  <c r="M190" i="75"/>
  <c r="N190" i="75"/>
  <c r="V190" i="75" s="1"/>
  <c r="O190" i="75"/>
  <c r="W190" i="75" s="1"/>
  <c r="Q190" i="75"/>
  <c r="Z190" i="75" s="1"/>
  <c r="R190" i="75"/>
  <c r="AA190" i="75" s="1"/>
  <c r="S190" i="75"/>
  <c r="AB190" i="75" s="1"/>
  <c r="T190" i="75"/>
  <c r="AD190" i="75" s="1"/>
  <c r="U190" i="75"/>
  <c r="AF190" i="75" s="1"/>
  <c r="DR190" i="75"/>
  <c r="DS190" i="75"/>
  <c r="C191" i="75"/>
  <c r="D191" i="75"/>
  <c r="H191" i="75"/>
  <c r="I191" i="75"/>
  <c r="K191" i="75"/>
  <c r="M191" i="75"/>
  <c r="N191" i="75"/>
  <c r="V191" i="75" s="1"/>
  <c r="O191" i="75"/>
  <c r="W191" i="75" s="1"/>
  <c r="Q191" i="75"/>
  <c r="Z191" i="75" s="1"/>
  <c r="R191" i="75"/>
  <c r="AA191" i="75" s="1"/>
  <c r="S191" i="75"/>
  <c r="AB191" i="75" s="1"/>
  <c r="T191" i="75"/>
  <c r="AD191" i="75" s="1"/>
  <c r="U191" i="75"/>
  <c r="AF191" i="75" s="1"/>
  <c r="AG191" i="75"/>
  <c r="DR191" i="75"/>
  <c r="DS191" i="75"/>
  <c r="D192" i="75"/>
  <c r="G192" i="75"/>
  <c r="H192" i="75"/>
  <c r="I192" i="75"/>
  <c r="K192" i="75"/>
  <c r="M192" i="75"/>
  <c r="N192" i="75"/>
  <c r="V192" i="75" s="1"/>
  <c r="O192" i="75"/>
  <c r="W192" i="75" s="1"/>
  <c r="Q192" i="75"/>
  <c r="Z192" i="75" s="1"/>
  <c r="R192" i="75"/>
  <c r="AA192" i="75" s="1"/>
  <c r="S192" i="75"/>
  <c r="AB192" i="75" s="1"/>
  <c r="T192" i="75"/>
  <c r="AD192" i="75" s="1"/>
  <c r="U192" i="75"/>
  <c r="AF192" i="75" s="1"/>
  <c r="DR192" i="75"/>
  <c r="DS192" i="75"/>
  <c r="D193" i="75"/>
  <c r="G193" i="75"/>
  <c r="H193" i="75"/>
  <c r="I193" i="75"/>
  <c r="K193" i="75"/>
  <c r="M193" i="75"/>
  <c r="N193" i="75"/>
  <c r="V193" i="75" s="1"/>
  <c r="O193" i="75"/>
  <c r="W193" i="75" s="1"/>
  <c r="Q193" i="75"/>
  <c r="Z193" i="75" s="1"/>
  <c r="R193" i="75"/>
  <c r="AA193" i="75" s="1"/>
  <c r="S193" i="75"/>
  <c r="AB193" i="75" s="1"/>
  <c r="T193" i="75"/>
  <c r="AD193" i="75" s="1"/>
  <c r="U193" i="75"/>
  <c r="AF193" i="75" s="1"/>
  <c r="DR193" i="75"/>
  <c r="DS193" i="75"/>
  <c r="E4" i="3"/>
  <c r="N5" i="5" s="1"/>
  <c r="F4" i="3"/>
  <c r="G4" i="3"/>
  <c r="J4" i="3"/>
  <c r="K4" i="3" s="1"/>
  <c r="L4" i="3"/>
  <c r="P4" i="3"/>
  <c r="R4" i="3" s="1"/>
  <c r="S4" i="3" s="1"/>
  <c r="U4" i="3"/>
  <c r="W4" i="3" s="1"/>
  <c r="X4" i="3"/>
  <c r="AC4" i="3"/>
  <c r="AD4" i="3"/>
  <c r="AG4" i="3"/>
  <c r="AH4" i="3" s="1"/>
  <c r="U5" i="5" s="1"/>
  <c r="AI4" i="3"/>
  <c r="AJ4" i="3"/>
  <c r="E5" i="3"/>
  <c r="N6" i="5" s="1"/>
  <c r="F5" i="3"/>
  <c r="G5" i="3"/>
  <c r="J5" i="3"/>
  <c r="K5" i="3" s="1"/>
  <c r="L5" i="3"/>
  <c r="P5" i="3"/>
  <c r="Q5" i="3" s="1"/>
  <c r="U5" i="3"/>
  <c r="W5" i="3" s="1"/>
  <c r="X5" i="3"/>
  <c r="AC5" i="3"/>
  <c r="AD5" i="3"/>
  <c r="AG5" i="3"/>
  <c r="AH5" i="3" s="1"/>
  <c r="U6" i="5" s="1"/>
  <c r="AI5" i="3"/>
  <c r="AJ5" i="3"/>
  <c r="E6" i="3"/>
  <c r="N7" i="5" s="1"/>
  <c r="F6" i="3"/>
  <c r="G6" i="3"/>
  <c r="J6" i="3"/>
  <c r="K6" i="3" s="1"/>
  <c r="L6" i="3"/>
  <c r="P6" i="3"/>
  <c r="Q6" i="3" s="1"/>
  <c r="U6" i="3"/>
  <c r="W6" i="3" s="1"/>
  <c r="X6" i="3"/>
  <c r="AC6" i="3"/>
  <c r="AD6" i="3"/>
  <c r="AG6" i="3"/>
  <c r="AH6" i="3" s="1"/>
  <c r="U7" i="5" s="1"/>
  <c r="AI6" i="3"/>
  <c r="AJ6" i="3"/>
  <c r="F7" i="3"/>
  <c r="G7" i="3"/>
  <c r="J7" i="3"/>
  <c r="K7" i="3" s="1"/>
  <c r="L7" i="3"/>
  <c r="P7" i="3"/>
  <c r="Q7" i="3" s="1"/>
  <c r="U7" i="3"/>
  <c r="W7" i="3" s="1"/>
  <c r="X7" i="3"/>
  <c r="AC7" i="3"/>
  <c r="AD7" i="3"/>
  <c r="AG7" i="3"/>
  <c r="AH7" i="3" s="1"/>
  <c r="U8" i="5" s="1"/>
  <c r="AI7" i="3"/>
  <c r="AJ7" i="3"/>
  <c r="F8" i="3"/>
  <c r="G8" i="3"/>
  <c r="J8" i="3"/>
  <c r="K8" i="3" s="1"/>
  <c r="L8" i="3"/>
  <c r="P8" i="3"/>
  <c r="Q8" i="3" s="1"/>
  <c r="U8" i="3"/>
  <c r="W8" i="3" s="1"/>
  <c r="X8" i="3"/>
  <c r="AC8" i="3"/>
  <c r="AD8" i="3"/>
  <c r="AG8" i="3"/>
  <c r="AH8" i="3" s="1"/>
  <c r="U9" i="5" s="1"/>
  <c r="AI8" i="3"/>
  <c r="AJ8" i="3"/>
  <c r="F9" i="3"/>
  <c r="G9" i="3"/>
  <c r="J9" i="3"/>
  <c r="K9" i="3" s="1"/>
  <c r="L9" i="3"/>
  <c r="P9" i="3"/>
  <c r="Q9" i="3" s="1"/>
  <c r="U9" i="3"/>
  <c r="W9" i="3" s="1"/>
  <c r="X9" i="3"/>
  <c r="AC9" i="3"/>
  <c r="AD9" i="3"/>
  <c r="AG9" i="3"/>
  <c r="AH9" i="3" s="1"/>
  <c r="U10" i="5" s="1"/>
  <c r="AI9" i="3"/>
  <c r="AJ9" i="3"/>
  <c r="F10" i="3"/>
  <c r="G10" i="3"/>
  <c r="J10" i="3"/>
  <c r="K10" i="3" s="1"/>
  <c r="L10" i="3"/>
  <c r="P10" i="3"/>
  <c r="R10" i="3" s="1"/>
  <c r="S10" i="3" s="1"/>
  <c r="U10" i="3"/>
  <c r="W10" i="3" s="1"/>
  <c r="X10" i="3"/>
  <c r="AC10" i="3"/>
  <c r="AD10" i="3"/>
  <c r="AG10" i="3"/>
  <c r="AH10" i="3" s="1"/>
  <c r="U11" i="5" s="1"/>
  <c r="AI10" i="3"/>
  <c r="AJ10" i="3"/>
  <c r="F11" i="3"/>
  <c r="G11" i="3"/>
  <c r="J11" i="3"/>
  <c r="K11" i="3" s="1"/>
  <c r="L11" i="3"/>
  <c r="P11" i="3"/>
  <c r="Q11" i="3" s="1"/>
  <c r="U11" i="3"/>
  <c r="W11" i="3" s="1"/>
  <c r="X11" i="3"/>
  <c r="AC11" i="3"/>
  <c r="AD11" i="3"/>
  <c r="AG11" i="3"/>
  <c r="AH11" i="3" s="1"/>
  <c r="U12" i="5" s="1"/>
  <c r="AI11" i="3"/>
  <c r="AJ11" i="3"/>
  <c r="E12" i="3"/>
  <c r="N13" i="5" s="1"/>
  <c r="F12" i="3"/>
  <c r="G12" i="3"/>
  <c r="J12" i="3"/>
  <c r="K12" i="3" s="1"/>
  <c r="L12" i="3"/>
  <c r="P12" i="3"/>
  <c r="Q12" i="3" s="1"/>
  <c r="U12" i="3"/>
  <c r="W12" i="3" s="1"/>
  <c r="X12" i="3"/>
  <c r="AC12" i="3"/>
  <c r="AD12" i="3"/>
  <c r="AG12" i="3"/>
  <c r="AH12" i="3" s="1"/>
  <c r="AI12" i="3"/>
  <c r="AJ12" i="3"/>
  <c r="F13" i="3"/>
  <c r="G13" i="3"/>
  <c r="J13" i="3"/>
  <c r="K13" i="3" s="1"/>
  <c r="L13" i="3"/>
  <c r="P13" i="3"/>
  <c r="R13" i="3" s="1"/>
  <c r="S13" i="3" s="1"/>
  <c r="U13" i="3"/>
  <c r="W13" i="3" s="1"/>
  <c r="X13" i="3"/>
  <c r="AC13" i="3"/>
  <c r="AD13" i="3"/>
  <c r="AG13" i="3"/>
  <c r="AH13" i="3" s="1"/>
  <c r="U14" i="5" s="1"/>
  <c r="AI13" i="3"/>
  <c r="AJ13" i="3"/>
  <c r="E14" i="3"/>
  <c r="N15" i="5" s="1"/>
  <c r="F14" i="3"/>
  <c r="G14" i="3"/>
  <c r="J14" i="3"/>
  <c r="K14" i="3" s="1"/>
  <c r="L14" i="3"/>
  <c r="P14" i="3"/>
  <c r="Q14" i="3" s="1"/>
  <c r="U14" i="3"/>
  <c r="W14" i="3" s="1"/>
  <c r="X14" i="3"/>
  <c r="AC14" i="3"/>
  <c r="AD14" i="3"/>
  <c r="AG14" i="3"/>
  <c r="AH14" i="3" s="1"/>
  <c r="AI14" i="3"/>
  <c r="AJ14" i="3"/>
  <c r="F15" i="3"/>
  <c r="G15" i="3"/>
  <c r="J15" i="3"/>
  <c r="K15" i="3" s="1"/>
  <c r="L15" i="3"/>
  <c r="P15" i="3"/>
  <c r="Q15" i="3" s="1"/>
  <c r="U15" i="3"/>
  <c r="W15" i="3" s="1"/>
  <c r="X15" i="3"/>
  <c r="AC15" i="3"/>
  <c r="AD15" i="3"/>
  <c r="AG15" i="3"/>
  <c r="AH15" i="3" s="1"/>
  <c r="AI15" i="3"/>
  <c r="AJ15" i="3"/>
  <c r="F16" i="3"/>
  <c r="G16" i="3"/>
  <c r="J16" i="3"/>
  <c r="K16" i="3" s="1"/>
  <c r="L16" i="3"/>
  <c r="P16" i="3"/>
  <c r="R16" i="3" s="1"/>
  <c r="S16" i="3" s="1"/>
  <c r="U16" i="3"/>
  <c r="W16" i="3" s="1"/>
  <c r="X16" i="3"/>
  <c r="AC16" i="3"/>
  <c r="AD16" i="3"/>
  <c r="AG16" i="3"/>
  <c r="AH16" i="3" s="1"/>
  <c r="AI16" i="3"/>
  <c r="AJ16" i="3"/>
  <c r="F17" i="3"/>
  <c r="G17" i="3"/>
  <c r="J17" i="3"/>
  <c r="K17" i="3" s="1"/>
  <c r="L17" i="3"/>
  <c r="P17" i="3"/>
  <c r="Q17" i="3" s="1"/>
  <c r="U17" i="3"/>
  <c r="W17" i="3" s="1"/>
  <c r="X17" i="3"/>
  <c r="AC17" i="3"/>
  <c r="AD17" i="3"/>
  <c r="AG17" i="3"/>
  <c r="AH17" i="3" s="1"/>
  <c r="U18" i="5" s="1"/>
  <c r="AI17" i="3"/>
  <c r="AJ17" i="3"/>
  <c r="F18" i="3"/>
  <c r="G18" i="3"/>
  <c r="J18" i="3"/>
  <c r="K18" i="3" s="1"/>
  <c r="L18" i="3"/>
  <c r="P18" i="3"/>
  <c r="U18" i="3"/>
  <c r="W18" i="3" s="1"/>
  <c r="X18" i="3"/>
  <c r="AC18" i="3"/>
  <c r="AD18" i="3"/>
  <c r="AG18" i="3"/>
  <c r="AH18" i="3" s="1"/>
  <c r="AI18" i="3"/>
  <c r="AJ18" i="3"/>
  <c r="E19" i="3"/>
  <c r="F19" i="3"/>
  <c r="G19" i="3"/>
  <c r="J19" i="3"/>
  <c r="K19" i="3" s="1"/>
  <c r="L19" i="3"/>
  <c r="P19" i="3"/>
  <c r="U19" i="3"/>
  <c r="W19" i="3" s="1"/>
  <c r="X19" i="3"/>
  <c r="AC19" i="3"/>
  <c r="AD19" i="3"/>
  <c r="AG19" i="3"/>
  <c r="AH19" i="3" s="1"/>
  <c r="U20" i="5" s="1"/>
  <c r="AI19" i="3"/>
  <c r="AJ19" i="3"/>
  <c r="F20" i="3"/>
  <c r="G20" i="3"/>
  <c r="J20" i="3"/>
  <c r="K20" i="3" s="1"/>
  <c r="L20" i="3"/>
  <c r="P20" i="3"/>
  <c r="Q20" i="3" s="1"/>
  <c r="U20" i="3"/>
  <c r="W20" i="3" s="1"/>
  <c r="X20" i="3"/>
  <c r="AC20" i="3"/>
  <c r="AD20" i="3"/>
  <c r="AG20" i="3"/>
  <c r="AH20" i="3" s="1"/>
  <c r="U21" i="5" s="1"/>
  <c r="AI20" i="3"/>
  <c r="AJ20" i="3"/>
  <c r="F21" i="3"/>
  <c r="G21" i="3"/>
  <c r="J21" i="3"/>
  <c r="K21" i="3" s="1"/>
  <c r="L21" i="3"/>
  <c r="P21" i="3"/>
  <c r="Q21" i="3" s="1"/>
  <c r="U21" i="3"/>
  <c r="W21" i="3" s="1"/>
  <c r="X21" i="3"/>
  <c r="AC21" i="3"/>
  <c r="AD21" i="3"/>
  <c r="AG21" i="3"/>
  <c r="AH21" i="3" s="1"/>
  <c r="U22" i="5" s="1"/>
  <c r="AI21" i="3"/>
  <c r="AJ21" i="3"/>
  <c r="E22" i="3"/>
  <c r="N23" i="5" s="1"/>
  <c r="F22" i="3"/>
  <c r="G22" i="3"/>
  <c r="J22" i="3"/>
  <c r="K22" i="3" s="1"/>
  <c r="L22" i="3"/>
  <c r="P22" i="3"/>
  <c r="R22" i="3" s="1"/>
  <c r="S22" i="3" s="1"/>
  <c r="U22" i="3"/>
  <c r="W22" i="3" s="1"/>
  <c r="X22" i="3"/>
  <c r="AC22" i="3"/>
  <c r="AD22" i="3"/>
  <c r="AG22" i="3"/>
  <c r="AH22" i="3" s="1"/>
  <c r="U23" i="5" s="1"/>
  <c r="AI22" i="3"/>
  <c r="AJ22" i="3"/>
  <c r="F23" i="3"/>
  <c r="G23" i="3"/>
  <c r="J23" i="3"/>
  <c r="K23" i="3" s="1"/>
  <c r="L23" i="3"/>
  <c r="P23" i="3"/>
  <c r="Q23" i="3" s="1"/>
  <c r="U23" i="3"/>
  <c r="W23" i="3" s="1"/>
  <c r="X23" i="3"/>
  <c r="AC23" i="3"/>
  <c r="AD23" i="3"/>
  <c r="AG23" i="3"/>
  <c r="AH23" i="3" s="1"/>
  <c r="U24" i="5" s="1"/>
  <c r="AI23" i="3"/>
  <c r="AJ23" i="3"/>
  <c r="F24" i="3"/>
  <c r="G24" i="3"/>
  <c r="J24" i="3"/>
  <c r="K24" i="3" s="1"/>
  <c r="L24" i="3"/>
  <c r="P24" i="3"/>
  <c r="Q24" i="3" s="1"/>
  <c r="U24" i="3"/>
  <c r="W24" i="3" s="1"/>
  <c r="X24" i="3"/>
  <c r="AC24" i="3"/>
  <c r="AD24" i="3"/>
  <c r="AG24" i="3"/>
  <c r="AH24" i="3" s="1"/>
  <c r="U25" i="5" s="1"/>
  <c r="AI24" i="3"/>
  <c r="AJ24" i="3"/>
  <c r="F25" i="3"/>
  <c r="G25" i="3"/>
  <c r="J25" i="3"/>
  <c r="K25" i="3" s="1"/>
  <c r="L25" i="3"/>
  <c r="P25" i="3"/>
  <c r="Q25" i="3" s="1"/>
  <c r="U25" i="3"/>
  <c r="W25" i="3" s="1"/>
  <c r="X25" i="3"/>
  <c r="AC25" i="3"/>
  <c r="AD25" i="3"/>
  <c r="AG25" i="3"/>
  <c r="AH25" i="3" s="1"/>
  <c r="AI25" i="3"/>
  <c r="AJ25" i="3"/>
  <c r="F26" i="3"/>
  <c r="G26" i="3"/>
  <c r="J26" i="3"/>
  <c r="K26" i="3" s="1"/>
  <c r="L26" i="3"/>
  <c r="P26" i="3"/>
  <c r="R26" i="3" s="1"/>
  <c r="S26" i="3" s="1"/>
  <c r="U26" i="3"/>
  <c r="W26" i="3" s="1"/>
  <c r="X26" i="3"/>
  <c r="AC26" i="3"/>
  <c r="AD26" i="3"/>
  <c r="AG26" i="3"/>
  <c r="AH26" i="3" s="1"/>
  <c r="U27" i="5" s="1"/>
  <c r="AI26" i="3"/>
  <c r="AJ26" i="3"/>
  <c r="E27" i="3"/>
  <c r="F27" i="3"/>
  <c r="G27" i="3"/>
  <c r="J27" i="3"/>
  <c r="K27" i="3" s="1"/>
  <c r="L27" i="3"/>
  <c r="P27" i="3"/>
  <c r="R27" i="3" s="1"/>
  <c r="S27" i="3" s="1"/>
  <c r="U27" i="3"/>
  <c r="W27" i="3" s="1"/>
  <c r="X27" i="3"/>
  <c r="AC27" i="3"/>
  <c r="AD27" i="3"/>
  <c r="AG27" i="3"/>
  <c r="AH27" i="3" s="1"/>
  <c r="AI27" i="3"/>
  <c r="AJ27" i="3"/>
  <c r="F28" i="3"/>
  <c r="G28" i="3"/>
  <c r="J28" i="3"/>
  <c r="K28" i="3" s="1"/>
  <c r="L28" i="3"/>
  <c r="P28" i="3"/>
  <c r="Q28" i="3" s="1"/>
  <c r="U28" i="3"/>
  <c r="W28" i="3" s="1"/>
  <c r="X28" i="3"/>
  <c r="AC28" i="3"/>
  <c r="AD28" i="3"/>
  <c r="AG28" i="3"/>
  <c r="AH28" i="3" s="1"/>
  <c r="AI28" i="3"/>
  <c r="AJ28" i="3"/>
  <c r="E29" i="3"/>
  <c r="N30" i="5" s="1"/>
  <c r="F29" i="3"/>
  <c r="G29" i="3"/>
  <c r="J29" i="3"/>
  <c r="K29" i="3" s="1"/>
  <c r="L29" i="3"/>
  <c r="P29" i="3"/>
  <c r="Q29" i="3" s="1"/>
  <c r="U29" i="3"/>
  <c r="W29" i="3" s="1"/>
  <c r="X29" i="3"/>
  <c r="AC29" i="3"/>
  <c r="AD29" i="3"/>
  <c r="AG29" i="3"/>
  <c r="AH29" i="3" s="1"/>
  <c r="U30" i="5" s="1"/>
  <c r="AI29" i="3"/>
  <c r="AJ29" i="3"/>
  <c r="E30" i="3"/>
  <c r="F30" i="3"/>
  <c r="G30" i="3"/>
  <c r="J30" i="3"/>
  <c r="K30" i="3" s="1"/>
  <c r="L30" i="3"/>
  <c r="P30" i="3"/>
  <c r="Q30" i="3" s="1"/>
  <c r="U30" i="3"/>
  <c r="W30" i="3" s="1"/>
  <c r="X30" i="3"/>
  <c r="AC30" i="3"/>
  <c r="AD30" i="3"/>
  <c r="AG30" i="3"/>
  <c r="AH30" i="3" s="1"/>
  <c r="U31" i="5" s="1"/>
  <c r="AI30" i="3"/>
  <c r="AJ30" i="3"/>
  <c r="F31" i="3"/>
  <c r="G31" i="3"/>
  <c r="J31" i="3"/>
  <c r="K31" i="3" s="1"/>
  <c r="L31" i="3"/>
  <c r="P31" i="3"/>
  <c r="Q31" i="3" s="1"/>
  <c r="U31" i="3"/>
  <c r="W31" i="3" s="1"/>
  <c r="X31" i="3"/>
  <c r="AC31" i="3"/>
  <c r="AD31" i="3"/>
  <c r="AG31" i="3"/>
  <c r="AH31" i="3" s="1"/>
  <c r="U32" i="5" s="1"/>
  <c r="AI31" i="3"/>
  <c r="AJ31" i="3"/>
  <c r="F32" i="3"/>
  <c r="G32" i="3"/>
  <c r="J32" i="3"/>
  <c r="K32" i="3" s="1"/>
  <c r="L32" i="3"/>
  <c r="P32" i="3"/>
  <c r="Q32" i="3" s="1"/>
  <c r="U32" i="3"/>
  <c r="W32" i="3" s="1"/>
  <c r="X32" i="3"/>
  <c r="AC32" i="3"/>
  <c r="AD32" i="3"/>
  <c r="AG32" i="3"/>
  <c r="AH32" i="3" s="1"/>
  <c r="U33" i="5" s="1"/>
  <c r="AI32" i="3"/>
  <c r="AJ32" i="3"/>
  <c r="F33" i="3"/>
  <c r="G33" i="3"/>
  <c r="J33" i="3"/>
  <c r="K33" i="3" s="1"/>
  <c r="L33" i="3"/>
  <c r="P33" i="3"/>
  <c r="Q33" i="3" s="1"/>
  <c r="U33" i="3"/>
  <c r="W33" i="3" s="1"/>
  <c r="X33" i="3"/>
  <c r="AC33" i="3"/>
  <c r="AD33" i="3"/>
  <c r="AG33" i="3"/>
  <c r="AH33" i="3" s="1"/>
  <c r="U34" i="5" s="1"/>
  <c r="AI33" i="3"/>
  <c r="AJ33" i="3"/>
  <c r="E34" i="3"/>
  <c r="N35" i="5" s="1"/>
  <c r="F34" i="3"/>
  <c r="G34" i="3"/>
  <c r="J34" i="3"/>
  <c r="K34" i="3" s="1"/>
  <c r="L34" i="3"/>
  <c r="P34" i="3"/>
  <c r="R34" i="3" s="1"/>
  <c r="S34" i="3" s="1"/>
  <c r="U34" i="3"/>
  <c r="W34" i="3" s="1"/>
  <c r="X34" i="3"/>
  <c r="AC34" i="3"/>
  <c r="AD34" i="3"/>
  <c r="AG34" i="3"/>
  <c r="AH34" i="3" s="1"/>
  <c r="U35" i="5" s="1"/>
  <c r="AI34" i="3"/>
  <c r="AJ34" i="3"/>
  <c r="E35" i="3"/>
  <c r="N36" i="5" s="1"/>
  <c r="F35" i="3"/>
  <c r="G35" i="3"/>
  <c r="J35" i="3"/>
  <c r="K35" i="3" s="1"/>
  <c r="L35" i="3"/>
  <c r="P35" i="3"/>
  <c r="R35" i="3" s="1"/>
  <c r="S35" i="3" s="1"/>
  <c r="U35" i="3"/>
  <c r="W35" i="3" s="1"/>
  <c r="X35" i="3"/>
  <c r="AC35" i="3"/>
  <c r="AD35" i="3"/>
  <c r="AG35" i="3"/>
  <c r="AH35" i="3" s="1"/>
  <c r="AI35" i="3"/>
  <c r="AJ35" i="3"/>
  <c r="E36" i="3"/>
  <c r="N37" i="5" s="1"/>
  <c r="F36" i="3"/>
  <c r="G36" i="3"/>
  <c r="J36" i="3"/>
  <c r="K36" i="3" s="1"/>
  <c r="L36" i="3"/>
  <c r="P36" i="3"/>
  <c r="R36" i="3" s="1"/>
  <c r="S36" i="3" s="1"/>
  <c r="U36" i="3"/>
  <c r="W36" i="3" s="1"/>
  <c r="X36" i="3"/>
  <c r="AC36" i="3"/>
  <c r="AD36" i="3"/>
  <c r="AG36" i="3"/>
  <c r="AH36" i="3" s="1"/>
  <c r="AI36" i="3"/>
  <c r="AJ36" i="3"/>
  <c r="E37" i="3"/>
  <c r="N38" i="5" s="1"/>
  <c r="F37" i="3"/>
  <c r="G37" i="3"/>
  <c r="J37" i="3"/>
  <c r="K37" i="3" s="1"/>
  <c r="L37" i="3"/>
  <c r="P37" i="3"/>
  <c r="Q37" i="3" s="1"/>
  <c r="U37" i="3"/>
  <c r="W37" i="3" s="1"/>
  <c r="X37" i="3"/>
  <c r="AC37" i="3"/>
  <c r="AD37" i="3"/>
  <c r="AG37" i="3"/>
  <c r="AH37" i="3" s="1"/>
  <c r="U38" i="5" s="1"/>
  <c r="AI37" i="3"/>
  <c r="AJ37" i="3"/>
  <c r="E38" i="3"/>
  <c r="N39" i="5" s="1"/>
  <c r="F38" i="3"/>
  <c r="G38" i="3"/>
  <c r="J38" i="3"/>
  <c r="K38" i="3" s="1"/>
  <c r="L38" i="3"/>
  <c r="P38" i="3"/>
  <c r="Q38" i="3" s="1"/>
  <c r="U38" i="3"/>
  <c r="W38" i="3" s="1"/>
  <c r="X38" i="3"/>
  <c r="AC38" i="3"/>
  <c r="AD38" i="3"/>
  <c r="AG38" i="3"/>
  <c r="AH38" i="3" s="1"/>
  <c r="AI38" i="3"/>
  <c r="AJ38" i="3"/>
  <c r="F39" i="3"/>
  <c r="G39" i="3"/>
  <c r="J39" i="3"/>
  <c r="K39" i="3" s="1"/>
  <c r="L39" i="3"/>
  <c r="P39" i="3"/>
  <c r="Q39" i="3" s="1"/>
  <c r="U39" i="3"/>
  <c r="W39" i="3" s="1"/>
  <c r="X39" i="3"/>
  <c r="AC39" i="3"/>
  <c r="AD39" i="3"/>
  <c r="AG39" i="3"/>
  <c r="AH39" i="3" s="1"/>
  <c r="U40" i="5" s="1"/>
  <c r="AI39" i="3"/>
  <c r="AJ39" i="3"/>
  <c r="E40" i="3"/>
  <c r="N41" i="5" s="1"/>
  <c r="F40" i="3"/>
  <c r="G40" i="3"/>
  <c r="J40" i="3"/>
  <c r="K40" i="3" s="1"/>
  <c r="L40" i="3"/>
  <c r="P40" i="3"/>
  <c r="R40" i="3" s="1"/>
  <c r="S40" i="3" s="1"/>
  <c r="U40" i="3"/>
  <c r="W40" i="3" s="1"/>
  <c r="X40" i="3"/>
  <c r="AC40" i="3"/>
  <c r="AD40" i="3"/>
  <c r="AG40" i="3"/>
  <c r="AH40" i="3" s="1"/>
  <c r="U41" i="5" s="1"/>
  <c r="AI40" i="3"/>
  <c r="AJ40" i="3"/>
  <c r="E41" i="3"/>
  <c r="N42" i="5" s="1"/>
  <c r="F41" i="3"/>
  <c r="G41" i="3"/>
  <c r="J41" i="3"/>
  <c r="K41" i="3" s="1"/>
  <c r="L41" i="3"/>
  <c r="P41" i="3"/>
  <c r="U41" i="3"/>
  <c r="W41" i="3" s="1"/>
  <c r="X41" i="3"/>
  <c r="AC41" i="3"/>
  <c r="AD41" i="3"/>
  <c r="AG41" i="3"/>
  <c r="AH41" i="3" s="1"/>
  <c r="AI41" i="3"/>
  <c r="AJ41" i="3"/>
  <c r="F42" i="3"/>
  <c r="G42" i="3"/>
  <c r="J42" i="3"/>
  <c r="K42" i="3" s="1"/>
  <c r="L42" i="3"/>
  <c r="P42" i="3"/>
  <c r="Q42" i="3" s="1"/>
  <c r="U42" i="3"/>
  <c r="W42" i="3" s="1"/>
  <c r="X42" i="3"/>
  <c r="AC42" i="3"/>
  <c r="AD42" i="3"/>
  <c r="AG42" i="3"/>
  <c r="AH42" i="3" s="1"/>
  <c r="AI42" i="3"/>
  <c r="AJ42" i="3"/>
  <c r="F43" i="3"/>
  <c r="G43" i="3"/>
  <c r="J43" i="3"/>
  <c r="K43" i="3" s="1"/>
  <c r="L43" i="3"/>
  <c r="P43" i="3"/>
  <c r="R43" i="3" s="1"/>
  <c r="S43" i="3" s="1"/>
  <c r="U43" i="3"/>
  <c r="W43" i="3" s="1"/>
  <c r="X43" i="3"/>
  <c r="AC43" i="3"/>
  <c r="AD43" i="3"/>
  <c r="AG43" i="3"/>
  <c r="AH43" i="3" s="1"/>
  <c r="AI43" i="3"/>
  <c r="AJ43" i="3"/>
  <c r="F44" i="3"/>
  <c r="G44" i="3"/>
  <c r="J44" i="3"/>
  <c r="K44" i="3" s="1"/>
  <c r="L44" i="3"/>
  <c r="P44" i="3"/>
  <c r="R44" i="3" s="1"/>
  <c r="S44" i="3" s="1"/>
  <c r="U44" i="3"/>
  <c r="W44" i="3" s="1"/>
  <c r="X44" i="3"/>
  <c r="AC44" i="3"/>
  <c r="AD44" i="3"/>
  <c r="AG44" i="3"/>
  <c r="AH44" i="3" s="1"/>
  <c r="AI44" i="3"/>
  <c r="AJ44" i="3"/>
  <c r="F45" i="3"/>
  <c r="G45" i="3"/>
  <c r="J45" i="3"/>
  <c r="K45" i="3" s="1"/>
  <c r="L45" i="3"/>
  <c r="P45" i="3"/>
  <c r="Q45" i="3" s="1"/>
  <c r="U45" i="3"/>
  <c r="W45" i="3" s="1"/>
  <c r="X45" i="3"/>
  <c r="AC45" i="3"/>
  <c r="AD45" i="3"/>
  <c r="AG45" i="3"/>
  <c r="AH45" i="3" s="1"/>
  <c r="AI45" i="3"/>
  <c r="AJ45" i="3"/>
  <c r="F46" i="3"/>
  <c r="G46" i="3"/>
  <c r="J46" i="3"/>
  <c r="K46" i="3" s="1"/>
  <c r="L46" i="3"/>
  <c r="P46" i="3"/>
  <c r="Q46" i="3" s="1"/>
  <c r="U46" i="3"/>
  <c r="W46" i="3" s="1"/>
  <c r="X46" i="3"/>
  <c r="AC46" i="3"/>
  <c r="AD46" i="3"/>
  <c r="AG46" i="3"/>
  <c r="AH46" i="3" s="1"/>
  <c r="U47" i="5" s="1"/>
  <c r="AI46" i="3"/>
  <c r="AJ46" i="3"/>
  <c r="F47" i="3"/>
  <c r="G47" i="3"/>
  <c r="J47" i="3"/>
  <c r="K47" i="3" s="1"/>
  <c r="L47" i="3"/>
  <c r="P47" i="3"/>
  <c r="R47" i="3" s="1"/>
  <c r="S47" i="3" s="1"/>
  <c r="U47" i="3"/>
  <c r="W47" i="3" s="1"/>
  <c r="X47" i="3"/>
  <c r="AC47" i="3"/>
  <c r="AD47" i="3"/>
  <c r="AG47" i="3"/>
  <c r="AH47" i="3" s="1"/>
  <c r="U48" i="5" s="1"/>
  <c r="AI47" i="3"/>
  <c r="AJ47" i="3"/>
  <c r="F48" i="3"/>
  <c r="G48" i="3"/>
  <c r="J48" i="3"/>
  <c r="K48" i="3" s="1"/>
  <c r="L48" i="3"/>
  <c r="P48" i="3"/>
  <c r="Q48" i="3" s="1"/>
  <c r="U48" i="3"/>
  <c r="W48" i="3" s="1"/>
  <c r="X48" i="3"/>
  <c r="AC48" i="3"/>
  <c r="AD48" i="3"/>
  <c r="AG48" i="3"/>
  <c r="AH48" i="3" s="1"/>
  <c r="U49" i="5" s="1"/>
  <c r="AI48" i="3"/>
  <c r="AJ48" i="3"/>
  <c r="E49" i="3"/>
  <c r="N50" i="5" s="1"/>
  <c r="F49" i="3"/>
  <c r="G49" i="3"/>
  <c r="J49" i="3"/>
  <c r="K49" i="3" s="1"/>
  <c r="L49" i="3"/>
  <c r="P49" i="3"/>
  <c r="Q49" i="3" s="1"/>
  <c r="U49" i="3"/>
  <c r="W49" i="3" s="1"/>
  <c r="X49" i="3"/>
  <c r="AC49" i="3"/>
  <c r="AD49" i="3"/>
  <c r="AG49" i="3"/>
  <c r="AH49" i="3" s="1"/>
  <c r="AI49" i="3"/>
  <c r="AJ49" i="3"/>
  <c r="E50" i="3"/>
  <c r="N51" i="5" s="1"/>
  <c r="F50" i="3"/>
  <c r="G50" i="3"/>
  <c r="J50" i="3"/>
  <c r="K50" i="3" s="1"/>
  <c r="L50" i="3"/>
  <c r="P50" i="3"/>
  <c r="Q50" i="3" s="1"/>
  <c r="U50" i="3"/>
  <c r="W50" i="3" s="1"/>
  <c r="X50" i="3"/>
  <c r="AC50" i="3"/>
  <c r="AD50" i="3"/>
  <c r="AG50" i="3"/>
  <c r="AH50" i="3" s="1"/>
  <c r="U51" i="5" s="1"/>
  <c r="AI50" i="3"/>
  <c r="AJ50" i="3"/>
  <c r="E51" i="3"/>
  <c r="N52" i="5" s="1"/>
  <c r="F51" i="3"/>
  <c r="G51" i="3"/>
  <c r="J51" i="3"/>
  <c r="K51" i="3" s="1"/>
  <c r="L51" i="3"/>
  <c r="P51" i="3"/>
  <c r="R51" i="3" s="1"/>
  <c r="S51" i="3" s="1"/>
  <c r="U51" i="3"/>
  <c r="W51" i="3" s="1"/>
  <c r="X51" i="3"/>
  <c r="AC51" i="3"/>
  <c r="AD51" i="3"/>
  <c r="AG51" i="3"/>
  <c r="AH51" i="3" s="1"/>
  <c r="AI51" i="3"/>
  <c r="AJ51" i="3"/>
  <c r="F52" i="3"/>
  <c r="G52" i="3"/>
  <c r="J52" i="3"/>
  <c r="K52" i="3" s="1"/>
  <c r="L52" i="3"/>
  <c r="P52" i="3"/>
  <c r="Q52" i="3" s="1"/>
  <c r="U52" i="3"/>
  <c r="W52" i="3" s="1"/>
  <c r="X52" i="3"/>
  <c r="AC52" i="3"/>
  <c r="AD52" i="3"/>
  <c r="AG52" i="3"/>
  <c r="AH52" i="3" s="1"/>
  <c r="U53" i="5" s="1"/>
  <c r="AI52" i="3"/>
  <c r="AJ52" i="3"/>
  <c r="F53" i="3"/>
  <c r="G53" i="3"/>
  <c r="J53" i="3"/>
  <c r="K53" i="3" s="1"/>
  <c r="L53" i="3"/>
  <c r="P53" i="3"/>
  <c r="Q53" i="3" s="1"/>
  <c r="U53" i="3"/>
  <c r="W53" i="3" s="1"/>
  <c r="X53" i="3"/>
  <c r="AC53" i="3"/>
  <c r="AD53" i="3"/>
  <c r="AG53" i="3"/>
  <c r="AH53" i="3" s="1"/>
  <c r="U54" i="5" s="1"/>
  <c r="AI53" i="3"/>
  <c r="AJ53" i="3"/>
  <c r="E54" i="3"/>
  <c r="F54" i="3"/>
  <c r="G54" i="3"/>
  <c r="J54" i="3"/>
  <c r="K54" i="3" s="1"/>
  <c r="L54" i="3"/>
  <c r="P54" i="3"/>
  <c r="Q54" i="3" s="1"/>
  <c r="U54" i="3"/>
  <c r="W54" i="3" s="1"/>
  <c r="X54" i="3"/>
  <c r="AC54" i="3"/>
  <c r="AD54" i="3"/>
  <c r="AG54" i="3"/>
  <c r="AH54" i="3" s="1"/>
  <c r="U55" i="5" s="1"/>
  <c r="AI54" i="3"/>
  <c r="AJ54" i="3"/>
  <c r="F55" i="3"/>
  <c r="G55" i="3"/>
  <c r="J55" i="3"/>
  <c r="K55" i="3" s="1"/>
  <c r="L55" i="3"/>
  <c r="P55" i="3"/>
  <c r="Q55" i="3" s="1"/>
  <c r="U55" i="3"/>
  <c r="W55" i="3" s="1"/>
  <c r="X55" i="3"/>
  <c r="AC55" i="3"/>
  <c r="AD55" i="3"/>
  <c r="AG55" i="3"/>
  <c r="AH55" i="3" s="1"/>
  <c r="U56" i="5" s="1"/>
  <c r="AI55" i="3"/>
  <c r="AJ55" i="3"/>
  <c r="E56" i="3"/>
  <c r="F56" i="3"/>
  <c r="G56" i="3"/>
  <c r="J56" i="3"/>
  <c r="K56" i="3" s="1"/>
  <c r="L56" i="3"/>
  <c r="P56" i="3"/>
  <c r="U56" i="3"/>
  <c r="W56" i="3" s="1"/>
  <c r="X56" i="3"/>
  <c r="AC56" i="3"/>
  <c r="AD56" i="3"/>
  <c r="AG56" i="3"/>
  <c r="AH56" i="3" s="1"/>
  <c r="AI56" i="3"/>
  <c r="AJ56" i="3"/>
  <c r="F57" i="3"/>
  <c r="G57" i="3"/>
  <c r="J57" i="3"/>
  <c r="K57" i="3" s="1"/>
  <c r="L57" i="3"/>
  <c r="P57" i="3"/>
  <c r="Q57" i="3" s="1"/>
  <c r="U57" i="3"/>
  <c r="W57" i="3" s="1"/>
  <c r="X57" i="3"/>
  <c r="AC57" i="3"/>
  <c r="AD57" i="3"/>
  <c r="AG57" i="3"/>
  <c r="AH57" i="3" s="1"/>
  <c r="U58" i="5" s="1"/>
  <c r="AI57" i="3"/>
  <c r="AJ57" i="3"/>
  <c r="E58" i="3"/>
  <c r="N59" i="5" s="1"/>
  <c r="F58" i="3"/>
  <c r="G58" i="3"/>
  <c r="J58" i="3"/>
  <c r="K58" i="3" s="1"/>
  <c r="L58" i="3"/>
  <c r="P58" i="3"/>
  <c r="Q58" i="3" s="1"/>
  <c r="U58" i="3"/>
  <c r="W58" i="3" s="1"/>
  <c r="X58" i="3"/>
  <c r="AC58" i="3"/>
  <c r="AD58" i="3"/>
  <c r="AG58" i="3"/>
  <c r="AH58" i="3" s="1"/>
  <c r="AI58" i="3"/>
  <c r="AJ58" i="3"/>
  <c r="E59" i="3"/>
  <c r="F59" i="3"/>
  <c r="G59" i="3"/>
  <c r="J59" i="3"/>
  <c r="K59" i="3" s="1"/>
  <c r="L59" i="3"/>
  <c r="P59" i="3"/>
  <c r="R59" i="3" s="1"/>
  <c r="S59" i="3" s="1"/>
  <c r="U59" i="3"/>
  <c r="W59" i="3" s="1"/>
  <c r="X59" i="3"/>
  <c r="AC59" i="3"/>
  <c r="AD59" i="3"/>
  <c r="AG59" i="3"/>
  <c r="AH59" i="3" s="1"/>
  <c r="U60" i="5" s="1"/>
  <c r="AI59" i="3"/>
  <c r="AJ59" i="3"/>
  <c r="F60" i="3"/>
  <c r="G60" i="3"/>
  <c r="J60" i="3"/>
  <c r="K60" i="3" s="1"/>
  <c r="L60" i="3"/>
  <c r="P60" i="3"/>
  <c r="Q60" i="3" s="1"/>
  <c r="U60" i="3"/>
  <c r="W60" i="3" s="1"/>
  <c r="X60" i="3"/>
  <c r="AC60" i="3"/>
  <c r="AD60" i="3"/>
  <c r="AG60" i="3"/>
  <c r="AH60" i="3" s="1"/>
  <c r="U61" i="5" s="1"/>
  <c r="AI60" i="3"/>
  <c r="AJ60" i="3"/>
  <c r="F61" i="3"/>
  <c r="G61" i="3"/>
  <c r="J61" i="3"/>
  <c r="K61" i="3" s="1"/>
  <c r="L61" i="3"/>
  <c r="P61" i="3"/>
  <c r="Q61" i="3" s="1"/>
  <c r="U61" i="3"/>
  <c r="W61" i="3" s="1"/>
  <c r="X61" i="3"/>
  <c r="AC61" i="3"/>
  <c r="AD61" i="3"/>
  <c r="AG61" i="3"/>
  <c r="AH61" i="3" s="1"/>
  <c r="U62" i="5" s="1"/>
  <c r="AI61" i="3"/>
  <c r="AJ61" i="3"/>
  <c r="F62" i="3"/>
  <c r="G62" i="3"/>
  <c r="J62" i="3"/>
  <c r="K62" i="3" s="1"/>
  <c r="L62" i="3"/>
  <c r="P62" i="3"/>
  <c r="Q62" i="3" s="1"/>
  <c r="U62" i="3"/>
  <c r="W62" i="3" s="1"/>
  <c r="X62" i="3"/>
  <c r="AC62" i="3"/>
  <c r="AD62" i="3"/>
  <c r="AG62" i="3"/>
  <c r="AH62" i="3" s="1"/>
  <c r="U63" i="5" s="1"/>
  <c r="AI62" i="3"/>
  <c r="AJ62" i="3"/>
  <c r="E63" i="3"/>
  <c r="N64" i="5" s="1"/>
  <c r="F63" i="3"/>
  <c r="G63" i="3"/>
  <c r="J63" i="3"/>
  <c r="K63" i="3" s="1"/>
  <c r="L63" i="3"/>
  <c r="P63" i="3"/>
  <c r="Q63" i="3" s="1"/>
  <c r="U63" i="3"/>
  <c r="W63" i="3" s="1"/>
  <c r="X63" i="3"/>
  <c r="AC63" i="3"/>
  <c r="AD63" i="3"/>
  <c r="AG63" i="3"/>
  <c r="AH63" i="3" s="1"/>
  <c r="U64" i="5" s="1"/>
  <c r="AI63" i="3"/>
  <c r="AJ63" i="3"/>
  <c r="E64" i="3"/>
  <c r="N65" i="5" s="1"/>
  <c r="F64" i="3"/>
  <c r="G64" i="3"/>
  <c r="J64" i="3"/>
  <c r="K64" i="3" s="1"/>
  <c r="L64" i="3"/>
  <c r="P64" i="3"/>
  <c r="Q64" i="3" s="1"/>
  <c r="U64" i="3"/>
  <c r="W64" i="3" s="1"/>
  <c r="X64" i="3"/>
  <c r="AC64" i="3"/>
  <c r="AD64" i="3"/>
  <c r="AG64" i="3"/>
  <c r="AH64" i="3" s="1"/>
  <c r="U65" i="5" s="1"/>
  <c r="AI64" i="3"/>
  <c r="AJ64" i="3"/>
  <c r="F65" i="3"/>
  <c r="G65" i="3"/>
  <c r="J65" i="3"/>
  <c r="K65" i="3" s="1"/>
  <c r="L65" i="3"/>
  <c r="P65" i="3"/>
  <c r="Q65" i="3" s="1"/>
  <c r="U65" i="3"/>
  <c r="W65" i="3" s="1"/>
  <c r="X65" i="3"/>
  <c r="AC65" i="3"/>
  <c r="AD65" i="3"/>
  <c r="AG65" i="3"/>
  <c r="AH65" i="3" s="1"/>
  <c r="U66" i="5" s="1"/>
  <c r="AI65" i="3"/>
  <c r="AJ65" i="3"/>
  <c r="E66" i="3"/>
  <c r="N67" i="5" s="1"/>
  <c r="F66" i="3"/>
  <c r="G66" i="3"/>
  <c r="J66" i="3"/>
  <c r="K66" i="3" s="1"/>
  <c r="L66" i="3"/>
  <c r="P66" i="3"/>
  <c r="R66" i="3" s="1"/>
  <c r="S66" i="3" s="1"/>
  <c r="U66" i="3"/>
  <c r="W66" i="3" s="1"/>
  <c r="X66" i="3"/>
  <c r="AC66" i="3"/>
  <c r="AD66" i="3"/>
  <c r="AG66" i="3"/>
  <c r="AH66" i="3" s="1"/>
  <c r="AI66" i="3"/>
  <c r="AJ66" i="3"/>
  <c r="F67" i="3"/>
  <c r="G67" i="3"/>
  <c r="J67" i="3"/>
  <c r="K67" i="3" s="1"/>
  <c r="L67" i="3"/>
  <c r="P67" i="3"/>
  <c r="R67" i="3" s="1"/>
  <c r="S67" i="3" s="1"/>
  <c r="U67" i="3"/>
  <c r="W67" i="3" s="1"/>
  <c r="X67" i="3"/>
  <c r="AC67" i="3"/>
  <c r="AD67" i="3"/>
  <c r="AG67" i="3"/>
  <c r="AH67" i="3" s="1"/>
  <c r="U68" i="5" s="1"/>
  <c r="AI67" i="3"/>
  <c r="AJ67" i="3"/>
  <c r="F68" i="3"/>
  <c r="G68" i="3"/>
  <c r="J68" i="3"/>
  <c r="K68" i="3" s="1"/>
  <c r="L68" i="3"/>
  <c r="P68" i="3"/>
  <c r="Q68" i="3" s="1"/>
  <c r="U68" i="3"/>
  <c r="W68" i="3" s="1"/>
  <c r="X68" i="3"/>
  <c r="AC68" i="3"/>
  <c r="AD68" i="3"/>
  <c r="AG68" i="3"/>
  <c r="AH68" i="3" s="1"/>
  <c r="AI68" i="3"/>
  <c r="AJ68" i="3"/>
  <c r="F69" i="3"/>
  <c r="G69" i="3"/>
  <c r="J69" i="3"/>
  <c r="K69" i="3" s="1"/>
  <c r="L69" i="3"/>
  <c r="P69" i="3"/>
  <c r="Q69" i="3" s="1"/>
  <c r="U69" i="3"/>
  <c r="W69" i="3" s="1"/>
  <c r="X69" i="3"/>
  <c r="AC69" i="3"/>
  <c r="AD69" i="3"/>
  <c r="AG69" i="3"/>
  <c r="AH69" i="3" s="1"/>
  <c r="U70" i="5" s="1"/>
  <c r="AI69" i="3"/>
  <c r="AJ69" i="3"/>
  <c r="E70" i="3"/>
  <c r="N71" i="5" s="1"/>
  <c r="F70" i="3"/>
  <c r="G70" i="3"/>
  <c r="J70" i="3"/>
  <c r="K70" i="3" s="1"/>
  <c r="L70" i="3"/>
  <c r="P70" i="3"/>
  <c r="Q70" i="3" s="1"/>
  <c r="U70" i="3"/>
  <c r="W70" i="3" s="1"/>
  <c r="X70" i="3"/>
  <c r="AC70" i="3"/>
  <c r="AD70" i="3"/>
  <c r="AG70" i="3"/>
  <c r="AH70" i="3" s="1"/>
  <c r="U71" i="5" s="1"/>
  <c r="AI70" i="3"/>
  <c r="AJ70" i="3"/>
  <c r="E71" i="3"/>
  <c r="F71" i="3"/>
  <c r="G71" i="3"/>
  <c r="J71" i="3"/>
  <c r="K71" i="3" s="1"/>
  <c r="L71" i="3"/>
  <c r="P71" i="3"/>
  <c r="Q71" i="3" s="1"/>
  <c r="U71" i="3"/>
  <c r="W71" i="3" s="1"/>
  <c r="X71" i="3"/>
  <c r="AC71" i="3"/>
  <c r="AD71" i="3"/>
  <c r="AG71" i="3"/>
  <c r="AH71" i="3" s="1"/>
  <c r="U72" i="5" s="1"/>
  <c r="AI71" i="3"/>
  <c r="AJ71" i="3"/>
  <c r="F72" i="3"/>
  <c r="G72" i="3"/>
  <c r="J72" i="3"/>
  <c r="K72" i="3" s="1"/>
  <c r="L72" i="3"/>
  <c r="P72" i="3"/>
  <c r="R72" i="3" s="1"/>
  <c r="S72" i="3" s="1"/>
  <c r="U72" i="3"/>
  <c r="W72" i="3" s="1"/>
  <c r="X72" i="3"/>
  <c r="AC72" i="3"/>
  <c r="AD72" i="3"/>
  <c r="AG72" i="3"/>
  <c r="AH72" i="3" s="1"/>
  <c r="U73" i="5" s="1"/>
  <c r="AI72" i="3"/>
  <c r="AJ72" i="3"/>
  <c r="E73" i="3"/>
  <c r="N74" i="5" s="1"/>
  <c r="F73" i="3"/>
  <c r="G73" i="3"/>
  <c r="J73" i="3"/>
  <c r="K73" i="3" s="1"/>
  <c r="L73" i="3"/>
  <c r="P73" i="3"/>
  <c r="Q73" i="3" s="1"/>
  <c r="U73" i="3"/>
  <c r="W73" i="3" s="1"/>
  <c r="X73" i="3"/>
  <c r="AC73" i="3"/>
  <c r="AD73" i="3"/>
  <c r="AG73" i="3"/>
  <c r="AH73" i="3" s="1"/>
  <c r="U74" i="5" s="1"/>
  <c r="AI73" i="3"/>
  <c r="AJ73" i="3"/>
  <c r="F74" i="3"/>
  <c r="G74" i="3"/>
  <c r="J74" i="3"/>
  <c r="K74" i="3" s="1"/>
  <c r="L74" i="3"/>
  <c r="P74" i="3"/>
  <c r="Q74" i="3" s="1"/>
  <c r="U74" i="3"/>
  <c r="W74" i="3" s="1"/>
  <c r="X74" i="3"/>
  <c r="AC74" i="3"/>
  <c r="AD74" i="3"/>
  <c r="AG74" i="3"/>
  <c r="AH74" i="3" s="1"/>
  <c r="U75" i="5" s="1"/>
  <c r="AI74" i="3"/>
  <c r="AJ74" i="3"/>
  <c r="F75" i="3"/>
  <c r="G75" i="3"/>
  <c r="J75" i="3"/>
  <c r="K75" i="3" s="1"/>
  <c r="L75" i="3"/>
  <c r="P75" i="3"/>
  <c r="Q75" i="3" s="1"/>
  <c r="U75" i="3"/>
  <c r="W75" i="3" s="1"/>
  <c r="X75" i="3"/>
  <c r="AC75" i="3"/>
  <c r="AD75" i="3"/>
  <c r="AG75" i="3"/>
  <c r="AH75" i="3" s="1"/>
  <c r="U76" i="5" s="1"/>
  <c r="AI75" i="3"/>
  <c r="AJ75" i="3"/>
  <c r="F76" i="3"/>
  <c r="G76" i="3"/>
  <c r="J76" i="3"/>
  <c r="K76" i="3" s="1"/>
  <c r="L76" i="3"/>
  <c r="P76" i="3"/>
  <c r="Q76" i="3" s="1"/>
  <c r="U76" i="3"/>
  <c r="W76" i="3" s="1"/>
  <c r="X76" i="3"/>
  <c r="AC76" i="3"/>
  <c r="AD76" i="3"/>
  <c r="AG76" i="3"/>
  <c r="AH76" i="3" s="1"/>
  <c r="AI76" i="3"/>
  <c r="AJ76" i="3"/>
  <c r="F77" i="3"/>
  <c r="G77" i="3"/>
  <c r="J77" i="3"/>
  <c r="K77" i="3" s="1"/>
  <c r="L77" i="3"/>
  <c r="P77" i="3"/>
  <c r="R77" i="3" s="1"/>
  <c r="S77" i="3" s="1"/>
  <c r="U77" i="3"/>
  <c r="W77" i="3" s="1"/>
  <c r="X77" i="3"/>
  <c r="AC77" i="3"/>
  <c r="AD77" i="3"/>
  <c r="AG77" i="3"/>
  <c r="AH77" i="3" s="1"/>
  <c r="U78" i="5" s="1"/>
  <c r="AI77" i="3"/>
  <c r="AJ77" i="3"/>
  <c r="F78" i="3"/>
  <c r="G78" i="3"/>
  <c r="J78" i="3"/>
  <c r="K78" i="3" s="1"/>
  <c r="L78" i="3"/>
  <c r="P78" i="3"/>
  <c r="Q78" i="3" s="1"/>
  <c r="U78" i="3"/>
  <c r="W78" i="3" s="1"/>
  <c r="X78" i="3"/>
  <c r="AC78" i="3"/>
  <c r="AD78" i="3"/>
  <c r="AG78" i="3"/>
  <c r="AH78" i="3" s="1"/>
  <c r="AI78" i="3"/>
  <c r="AJ78" i="3"/>
  <c r="F79" i="3"/>
  <c r="G79" i="3"/>
  <c r="J79" i="3"/>
  <c r="K79" i="3" s="1"/>
  <c r="L79" i="3"/>
  <c r="P79" i="3"/>
  <c r="U79" i="3"/>
  <c r="W79" i="3" s="1"/>
  <c r="X79" i="3"/>
  <c r="AC79" i="3"/>
  <c r="AD79" i="3"/>
  <c r="AG79" i="3"/>
  <c r="AH79" i="3" s="1"/>
  <c r="AI79" i="3"/>
  <c r="AJ79" i="3"/>
  <c r="E80" i="3"/>
  <c r="N81" i="5" s="1"/>
  <c r="F80" i="3"/>
  <c r="G80" i="3"/>
  <c r="J80" i="3"/>
  <c r="K80" i="3" s="1"/>
  <c r="L80" i="3"/>
  <c r="P80" i="3"/>
  <c r="U80" i="3"/>
  <c r="W80" i="3" s="1"/>
  <c r="X80" i="3"/>
  <c r="AC80" i="3"/>
  <c r="AD80" i="3"/>
  <c r="AG80" i="3"/>
  <c r="AH80" i="3" s="1"/>
  <c r="U81" i="5" s="1"/>
  <c r="AI80" i="3"/>
  <c r="AJ80" i="3"/>
  <c r="F81" i="3"/>
  <c r="G81" i="3"/>
  <c r="J81" i="3"/>
  <c r="K81" i="3" s="1"/>
  <c r="L81" i="3"/>
  <c r="P81" i="3"/>
  <c r="Q81" i="3" s="1"/>
  <c r="U81" i="3"/>
  <c r="W81" i="3" s="1"/>
  <c r="X81" i="3"/>
  <c r="AC81" i="3"/>
  <c r="AD81" i="3"/>
  <c r="AG81" i="3"/>
  <c r="AH81" i="3" s="1"/>
  <c r="U82" i="5" s="1"/>
  <c r="AI81" i="3"/>
  <c r="AJ81" i="3"/>
  <c r="F82" i="3"/>
  <c r="G82" i="3"/>
  <c r="J82" i="3"/>
  <c r="K82" i="3" s="1"/>
  <c r="L82" i="3"/>
  <c r="P82" i="3"/>
  <c r="Q82" i="3" s="1"/>
  <c r="U82" i="3"/>
  <c r="W82" i="3" s="1"/>
  <c r="X82" i="3"/>
  <c r="AC82" i="3"/>
  <c r="AD82" i="3"/>
  <c r="AG82" i="3"/>
  <c r="AH82" i="3" s="1"/>
  <c r="U83" i="5" s="1"/>
  <c r="AI82" i="3"/>
  <c r="AJ82" i="3"/>
  <c r="F83" i="3"/>
  <c r="G83" i="3"/>
  <c r="J83" i="3"/>
  <c r="K83" i="3" s="1"/>
  <c r="L83" i="3"/>
  <c r="P83" i="3"/>
  <c r="Q83" i="3" s="1"/>
  <c r="U83" i="3"/>
  <c r="W83" i="3" s="1"/>
  <c r="X83" i="3"/>
  <c r="AC83" i="3"/>
  <c r="AD83" i="3"/>
  <c r="AG83" i="3"/>
  <c r="AH83" i="3" s="1"/>
  <c r="U84" i="5" s="1"/>
  <c r="AI83" i="3"/>
  <c r="AJ83" i="3"/>
  <c r="F84" i="3"/>
  <c r="G84" i="3"/>
  <c r="J84" i="3"/>
  <c r="K84" i="3" s="1"/>
  <c r="L84" i="3"/>
  <c r="P84" i="3"/>
  <c r="Q84" i="3" s="1"/>
  <c r="U84" i="3"/>
  <c r="W84" i="3" s="1"/>
  <c r="X84" i="3"/>
  <c r="AC84" i="3"/>
  <c r="AD84" i="3"/>
  <c r="AG84" i="3"/>
  <c r="AH84" i="3" s="1"/>
  <c r="AI84" i="3"/>
  <c r="AJ84" i="3"/>
  <c r="F85" i="3"/>
  <c r="G85" i="3"/>
  <c r="J85" i="3"/>
  <c r="K85" i="3" s="1"/>
  <c r="L85" i="3"/>
  <c r="P85" i="3"/>
  <c r="R85" i="3" s="1"/>
  <c r="S85" i="3" s="1"/>
  <c r="U85" i="3"/>
  <c r="W85" i="3" s="1"/>
  <c r="X85" i="3"/>
  <c r="AC85" i="3"/>
  <c r="AD85" i="3"/>
  <c r="AG85" i="3"/>
  <c r="AH85" i="3" s="1"/>
  <c r="U86" i="5" s="1"/>
  <c r="AI85" i="3"/>
  <c r="AJ85" i="3"/>
  <c r="E86" i="3"/>
  <c r="N87" i="5" s="1"/>
  <c r="F86" i="3"/>
  <c r="G86" i="3"/>
  <c r="J86" i="3"/>
  <c r="K86" i="3" s="1"/>
  <c r="L86" i="3"/>
  <c r="P86" i="3"/>
  <c r="Q86" i="3" s="1"/>
  <c r="U86" i="3"/>
  <c r="W86" i="3" s="1"/>
  <c r="X86" i="3"/>
  <c r="AC86" i="3"/>
  <c r="AD86" i="3"/>
  <c r="AG86" i="3"/>
  <c r="AH86" i="3" s="1"/>
  <c r="U87" i="5" s="1"/>
  <c r="AI86" i="3"/>
  <c r="AJ86" i="3"/>
  <c r="E87" i="3"/>
  <c r="N88" i="5" s="1"/>
  <c r="F87" i="3"/>
  <c r="G87" i="3"/>
  <c r="J87" i="3"/>
  <c r="K87" i="3" s="1"/>
  <c r="L87" i="3"/>
  <c r="P87" i="3"/>
  <c r="U87" i="3"/>
  <c r="W87" i="3" s="1"/>
  <c r="X87" i="3"/>
  <c r="AC87" i="3"/>
  <c r="AD87" i="3"/>
  <c r="AG87" i="3"/>
  <c r="AH87" i="3" s="1"/>
  <c r="U88" i="5" s="1"/>
  <c r="AI87" i="3"/>
  <c r="AJ87" i="3"/>
  <c r="F88" i="3"/>
  <c r="G88" i="3"/>
  <c r="J88" i="3"/>
  <c r="K88" i="3" s="1"/>
  <c r="L88" i="3"/>
  <c r="P88" i="3"/>
  <c r="R88" i="3" s="1"/>
  <c r="S88" i="3" s="1"/>
  <c r="U88" i="3"/>
  <c r="W88" i="3" s="1"/>
  <c r="X88" i="3"/>
  <c r="AC88" i="3"/>
  <c r="AD88" i="3"/>
  <c r="AG88" i="3"/>
  <c r="AH88" i="3" s="1"/>
  <c r="AI88" i="3"/>
  <c r="AJ88" i="3"/>
  <c r="E89" i="3"/>
  <c r="N90" i="5" s="1"/>
  <c r="F89" i="3"/>
  <c r="G89" i="3"/>
  <c r="J89" i="3"/>
  <c r="K89" i="3" s="1"/>
  <c r="L89" i="3"/>
  <c r="P89" i="3"/>
  <c r="R89" i="3" s="1"/>
  <c r="S89" i="3" s="1"/>
  <c r="U89" i="3"/>
  <c r="W89" i="3" s="1"/>
  <c r="X89" i="3"/>
  <c r="AC89" i="3"/>
  <c r="AD89" i="3"/>
  <c r="AG89" i="3"/>
  <c r="AH89" i="3" s="1"/>
  <c r="U90" i="5" s="1"/>
  <c r="AI89" i="3"/>
  <c r="AJ89" i="3"/>
  <c r="E90" i="3"/>
  <c r="N91" i="5" s="1"/>
  <c r="F90" i="3"/>
  <c r="G90" i="3"/>
  <c r="J90" i="3"/>
  <c r="K90" i="3" s="1"/>
  <c r="L90" i="3"/>
  <c r="P90" i="3"/>
  <c r="R90" i="3" s="1"/>
  <c r="S90" i="3" s="1"/>
  <c r="U90" i="3"/>
  <c r="W90" i="3" s="1"/>
  <c r="X90" i="3"/>
  <c r="AC90" i="3"/>
  <c r="AD90" i="3"/>
  <c r="AG90" i="3"/>
  <c r="AH90" i="3" s="1"/>
  <c r="U91" i="5" s="1"/>
  <c r="AI90" i="3"/>
  <c r="AJ90" i="3"/>
  <c r="E91" i="3"/>
  <c r="N92" i="5" s="1"/>
  <c r="F91" i="3"/>
  <c r="G91" i="3"/>
  <c r="J91" i="3"/>
  <c r="K91" i="3" s="1"/>
  <c r="L91" i="3"/>
  <c r="P91" i="3"/>
  <c r="Q91" i="3" s="1"/>
  <c r="U91" i="3"/>
  <c r="W91" i="3" s="1"/>
  <c r="X91" i="3"/>
  <c r="AC91" i="3"/>
  <c r="AD91" i="3"/>
  <c r="AG91" i="3"/>
  <c r="AH91" i="3" s="1"/>
  <c r="AI91" i="3"/>
  <c r="AJ91" i="3"/>
  <c r="F92" i="3"/>
  <c r="G92" i="3"/>
  <c r="J92" i="3"/>
  <c r="K92" i="3" s="1"/>
  <c r="L92" i="3"/>
  <c r="P92" i="3"/>
  <c r="R92" i="3" s="1"/>
  <c r="S92" i="3" s="1"/>
  <c r="U92" i="3"/>
  <c r="W92" i="3" s="1"/>
  <c r="X92" i="3"/>
  <c r="AC92" i="3"/>
  <c r="AD92" i="3"/>
  <c r="AG92" i="3"/>
  <c r="AH92" i="3" s="1"/>
  <c r="U93" i="5" s="1"/>
  <c r="AI92" i="3"/>
  <c r="AJ92" i="3"/>
  <c r="F93" i="3"/>
  <c r="G93" i="3"/>
  <c r="J93" i="3"/>
  <c r="K93" i="3" s="1"/>
  <c r="L93" i="3"/>
  <c r="P93" i="3"/>
  <c r="Q93" i="3" s="1"/>
  <c r="U93" i="3"/>
  <c r="W93" i="3" s="1"/>
  <c r="X93" i="3"/>
  <c r="AC93" i="3"/>
  <c r="AD93" i="3"/>
  <c r="AG93" i="3"/>
  <c r="AH93" i="3" s="1"/>
  <c r="AI93" i="3"/>
  <c r="AJ93" i="3"/>
  <c r="E94" i="3"/>
  <c r="N95" i="5" s="1"/>
  <c r="F94" i="3"/>
  <c r="G94" i="3"/>
  <c r="J94" i="3"/>
  <c r="K94" i="3" s="1"/>
  <c r="L94" i="3"/>
  <c r="P94" i="3"/>
  <c r="Q94" i="3" s="1"/>
  <c r="U94" i="3"/>
  <c r="W94" i="3" s="1"/>
  <c r="X94" i="3"/>
  <c r="AC94" i="3"/>
  <c r="AD94" i="3"/>
  <c r="AG94" i="3"/>
  <c r="AH94" i="3" s="1"/>
  <c r="U95" i="5" s="1"/>
  <c r="AI94" i="3"/>
  <c r="AJ94" i="3"/>
  <c r="F95" i="3"/>
  <c r="G95" i="3"/>
  <c r="J95" i="3"/>
  <c r="K95" i="3" s="1"/>
  <c r="L95" i="3"/>
  <c r="P95" i="3"/>
  <c r="Q95" i="3" s="1"/>
  <c r="U95" i="3"/>
  <c r="W95" i="3" s="1"/>
  <c r="X95" i="3"/>
  <c r="AC95" i="3"/>
  <c r="AD95" i="3"/>
  <c r="AG95" i="3"/>
  <c r="AH95" i="3" s="1"/>
  <c r="U96" i="5" s="1"/>
  <c r="AI95" i="3"/>
  <c r="AJ95" i="3"/>
  <c r="F96" i="3"/>
  <c r="G96" i="3"/>
  <c r="J96" i="3"/>
  <c r="K96" i="3" s="1"/>
  <c r="L96" i="3"/>
  <c r="P96" i="3"/>
  <c r="Q96" i="3" s="1"/>
  <c r="U96" i="3"/>
  <c r="W96" i="3" s="1"/>
  <c r="X96" i="3"/>
  <c r="AC96" i="3"/>
  <c r="AD96" i="3"/>
  <c r="AG96" i="3"/>
  <c r="AH96" i="3" s="1"/>
  <c r="U97" i="5" s="1"/>
  <c r="AI96" i="3"/>
  <c r="AJ96" i="3"/>
  <c r="F97" i="3"/>
  <c r="G97" i="3"/>
  <c r="J97" i="3"/>
  <c r="K97" i="3" s="1"/>
  <c r="L97" i="3"/>
  <c r="P97" i="3"/>
  <c r="R97" i="3" s="1"/>
  <c r="S97" i="3" s="1"/>
  <c r="U97" i="3"/>
  <c r="W97" i="3" s="1"/>
  <c r="X97" i="3"/>
  <c r="AC97" i="3"/>
  <c r="AD97" i="3"/>
  <c r="AG97" i="3"/>
  <c r="AH97" i="3" s="1"/>
  <c r="U98" i="5" s="1"/>
  <c r="AI97" i="3"/>
  <c r="AJ97" i="3"/>
  <c r="E98" i="3"/>
  <c r="N99" i="5" s="1"/>
  <c r="F98" i="3"/>
  <c r="G98" i="3"/>
  <c r="J98" i="3"/>
  <c r="K98" i="3" s="1"/>
  <c r="L98" i="3"/>
  <c r="P98" i="3"/>
  <c r="Q98" i="3" s="1"/>
  <c r="U98" i="3"/>
  <c r="W98" i="3" s="1"/>
  <c r="X98" i="3"/>
  <c r="AC98" i="3"/>
  <c r="AD98" i="3"/>
  <c r="AG98" i="3"/>
  <c r="AH98" i="3" s="1"/>
  <c r="U99" i="5" s="1"/>
  <c r="AI98" i="3"/>
  <c r="AJ98" i="3"/>
  <c r="F99" i="3"/>
  <c r="G99" i="3"/>
  <c r="J99" i="3"/>
  <c r="K99" i="3" s="1"/>
  <c r="L99" i="3"/>
  <c r="P99" i="3"/>
  <c r="Q99" i="3" s="1"/>
  <c r="U99" i="3"/>
  <c r="W99" i="3" s="1"/>
  <c r="X99" i="3"/>
  <c r="AC99" i="3"/>
  <c r="AD99" i="3"/>
  <c r="AG99" i="3"/>
  <c r="AH99" i="3" s="1"/>
  <c r="AI99" i="3"/>
  <c r="AJ99" i="3"/>
  <c r="F100" i="3"/>
  <c r="G100" i="3"/>
  <c r="J100" i="3"/>
  <c r="K100" i="3" s="1"/>
  <c r="L100" i="3"/>
  <c r="P100" i="3"/>
  <c r="R100" i="3" s="1"/>
  <c r="S100" i="3" s="1"/>
  <c r="U100" i="3"/>
  <c r="W100" i="3" s="1"/>
  <c r="X100" i="3"/>
  <c r="AC100" i="3"/>
  <c r="AD100" i="3"/>
  <c r="AG100" i="3"/>
  <c r="AH100" i="3" s="1"/>
  <c r="U101" i="5" s="1"/>
  <c r="AI100" i="3"/>
  <c r="AJ100" i="3"/>
  <c r="E101" i="3"/>
  <c r="F101" i="3"/>
  <c r="G101" i="3"/>
  <c r="J101" i="3"/>
  <c r="K101" i="3" s="1"/>
  <c r="L101" i="3"/>
  <c r="P101" i="3"/>
  <c r="U101" i="3"/>
  <c r="W101" i="3" s="1"/>
  <c r="X101" i="3"/>
  <c r="AC101" i="3"/>
  <c r="AD101" i="3"/>
  <c r="AG101" i="3"/>
  <c r="AH101" i="3" s="1"/>
  <c r="U102" i="5" s="1"/>
  <c r="AI101" i="3"/>
  <c r="AJ101" i="3"/>
  <c r="E102" i="3"/>
  <c r="N103" i="5" s="1"/>
  <c r="F102" i="3"/>
  <c r="G102" i="3"/>
  <c r="J102" i="3"/>
  <c r="K102" i="3" s="1"/>
  <c r="L102" i="3"/>
  <c r="P102" i="3"/>
  <c r="Q102" i="3" s="1"/>
  <c r="U102" i="3"/>
  <c r="W102" i="3" s="1"/>
  <c r="X102" i="3"/>
  <c r="AC102" i="3"/>
  <c r="AD102" i="3"/>
  <c r="AG102" i="3"/>
  <c r="AH102" i="3" s="1"/>
  <c r="U103" i="5" s="1"/>
  <c r="AI102" i="3"/>
  <c r="AJ102" i="3"/>
  <c r="F103" i="3"/>
  <c r="G103" i="3"/>
  <c r="J103" i="3"/>
  <c r="K103" i="3" s="1"/>
  <c r="L103" i="3"/>
  <c r="P103" i="3"/>
  <c r="Q103" i="3" s="1"/>
  <c r="U103" i="3"/>
  <c r="W103" i="3" s="1"/>
  <c r="X103" i="3"/>
  <c r="AC103" i="3"/>
  <c r="AD103" i="3"/>
  <c r="AG103" i="3"/>
  <c r="AH103" i="3" s="1"/>
  <c r="U104" i="5" s="1"/>
  <c r="AI103" i="3"/>
  <c r="AJ103" i="3"/>
  <c r="F104" i="3"/>
  <c r="G104" i="3"/>
  <c r="J104" i="3"/>
  <c r="K104" i="3" s="1"/>
  <c r="L104" i="3"/>
  <c r="P104" i="3"/>
  <c r="R104" i="3" s="1"/>
  <c r="S104" i="3" s="1"/>
  <c r="U104" i="3"/>
  <c r="W104" i="3" s="1"/>
  <c r="X104" i="3"/>
  <c r="AC104" i="3"/>
  <c r="AD104" i="3"/>
  <c r="AG104" i="3"/>
  <c r="AH104" i="3" s="1"/>
  <c r="U105" i="5" s="1"/>
  <c r="AI104" i="3"/>
  <c r="AJ104" i="3"/>
  <c r="F105" i="3"/>
  <c r="G105" i="3"/>
  <c r="J105" i="3"/>
  <c r="K105" i="3" s="1"/>
  <c r="L105" i="3"/>
  <c r="P105" i="3"/>
  <c r="R105" i="3" s="1"/>
  <c r="S105" i="3" s="1"/>
  <c r="U105" i="3"/>
  <c r="W105" i="3" s="1"/>
  <c r="X105" i="3"/>
  <c r="AC105" i="3"/>
  <c r="AD105" i="3"/>
  <c r="AG105" i="3"/>
  <c r="AH105" i="3" s="1"/>
  <c r="U106" i="5" s="1"/>
  <c r="AI105" i="3"/>
  <c r="AJ105" i="3"/>
  <c r="F106" i="3"/>
  <c r="G106" i="3"/>
  <c r="J106" i="3"/>
  <c r="K106" i="3" s="1"/>
  <c r="L106" i="3"/>
  <c r="P106" i="3"/>
  <c r="R106" i="3" s="1"/>
  <c r="S106" i="3" s="1"/>
  <c r="U106" i="3"/>
  <c r="W106" i="3" s="1"/>
  <c r="X106" i="3"/>
  <c r="AC106" i="3"/>
  <c r="AD106" i="3"/>
  <c r="AG106" i="3"/>
  <c r="AH106" i="3" s="1"/>
  <c r="U107" i="5" s="1"/>
  <c r="AI106" i="3"/>
  <c r="AJ106" i="3"/>
  <c r="F107" i="3"/>
  <c r="G107" i="3"/>
  <c r="J107" i="3"/>
  <c r="K107" i="3" s="1"/>
  <c r="L107" i="3"/>
  <c r="P107" i="3"/>
  <c r="R107" i="3" s="1"/>
  <c r="S107" i="3" s="1"/>
  <c r="U107" i="3"/>
  <c r="W107" i="3" s="1"/>
  <c r="X107" i="3"/>
  <c r="AC107" i="3"/>
  <c r="AD107" i="3"/>
  <c r="AG107" i="3"/>
  <c r="AH107" i="3" s="1"/>
  <c r="U108" i="5" s="1"/>
  <c r="AI107" i="3"/>
  <c r="AJ107" i="3"/>
  <c r="F108" i="3"/>
  <c r="G108" i="3"/>
  <c r="J108" i="3"/>
  <c r="K108" i="3" s="1"/>
  <c r="L108" i="3"/>
  <c r="P108" i="3"/>
  <c r="R108" i="3" s="1"/>
  <c r="S108" i="3" s="1"/>
  <c r="U108" i="3"/>
  <c r="W108" i="3" s="1"/>
  <c r="X108" i="3"/>
  <c r="AC108" i="3"/>
  <c r="AD108" i="3"/>
  <c r="AG108" i="3"/>
  <c r="AH108" i="3" s="1"/>
  <c r="U109" i="5" s="1"/>
  <c r="AI108" i="3"/>
  <c r="AJ108" i="3"/>
  <c r="E109" i="3"/>
  <c r="N110" i="5" s="1"/>
  <c r="F109" i="3"/>
  <c r="G109" i="3"/>
  <c r="J109" i="3"/>
  <c r="K109" i="3" s="1"/>
  <c r="L109" i="3"/>
  <c r="P109" i="3"/>
  <c r="U109" i="3"/>
  <c r="W109" i="3" s="1"/>
  <c r="X109" i="3"/>
  <c r="AC109" i="3"/>
  <c r="AD109" i="3"/>
  <c r="AG109" i="3"/>
  <c r="AH109" i="3" s="1"/>
  <c r="AI109" i="3"/>
  <c r="AJ109" i="3"/>
  <c r="F110" i="3"/>
  <c r="G110" i="3"/>
  <c r="J110" i="3"/>
  <c r="K110" i="3" s="1"/>
  <c r="L110" i="3"/>
  <c r="P110" i="3"/>
  <c r="R110" i="3" s="1"/>
  <c r="S110" i="3" s="1"/>
  <c r="U110" i="3"/>
  <c r="W110" i="3" s="1"/>
  <c r="X110" i="3"/>
  <c r="AC110" i="3"/>
  <c r="AD110" i="3"/>
  <c r="AG110" i="3"/>
  <c r="AH110" i="3" s="1"/>
  <c r="U111" i="5" s="1"/>
  <c r="AI110" i="3"/>
  <c r="AJ110" i="3"/>
  <c r="F111" i="3"/>
  <c r="G111" i="3"/>
  <c r="J111" i="3"/>
  <c r="K111" i="3" s="1"/>
  <c r="L111" i="3"/>
  <c r="P111" i="3"/>
  <c r="Q111" i="3" s="1"/>
  <c r="U111" i="3"/>
  <c r="W111" i="3" s="1"/>
  <c r="X111" i="3"/>
  <c r="AC111" i="3"/>
  <c r="AD111" i="3"/>
  <c r="AG111" i="3"/>
  <c r="AH111" i="3" s="1"/>
  <c r="AI111" i="3"/>
  <c r="AJ111" i="3"/>
  <c r="F112" i="3"/>
  <c r="G112" i="3"/>
  <c r="J112" i="3"/>
  <c r="K112" i="3" s="1"/>
  <c r="L112" i="3"/>
  <c r="P112" i="3"/>
  <c r="Q112" i="3" s="1"/>
  <c r="U112" i="3"/>
  <c r="W112" i="3" s="1"/>
  <c r="X112" i="3"/>
  <c r="AC112" i="3"/>
  <c r="AD112" i="3"/>
  <c r="AG112" i="3"/>
  <c r="AH112" i="3" s="1"/>
  <c r="AI112" i="3"/>
  <c r="AJ112" i="3"/>
  <c r="F113" i="3"/>
  <c r="G113" i="3"/>
  <c r="J113" i="3"/>
  <c r="K113" i="3" s="1"/>
  <c r="L113" i="3"/>
  <c r="P113" i="3"/>
  <c r="R113" i="3" s="1"/>
  <c r="S113" i="3" s="1"/>
  <c r="U113" i="3"/>
  <c r="W113" i="3" s="1"/>
  <c r="X113" i="3"/>
  <c r="AC113" i="3"/>
  <c r="AD113" i="3"/>
  <c r="AG113" i="3"/>
  <c r="AH113" i="3" s="1"/>
  <c r="U114" i="5" s="1"/>
  <c r="AI113" i="3"/>
  <c r="AJ113" i="3"/>
  <c r="F114" i="3"/>
  <c r="G114" i="3"/>
  <c r="J114" i="3"/>
  <c r="K114" i="3" s="1"/>
  <c r="L114" i="3"/>
  <c r="P114" i="3"/>
  <c r="Q114" i="3" s="1"/>
  <c r="U114" i="3"/>
  <c r="W114" i="3" s="1"/>
  <c r="X114" i="3"/>
  <c r="AC114" i="3"/>
  <c r="AD114" i="3"/>
  <c r="AG114" i="3"/>
  <c r="AH114" i="3" s="1"/>
  <c r="U115" i="5" s="1"/>
  <c r="AI114" i="3"/>
  <c r="AJ114" i="3"/>
  <c r="F115" i="3"/>
  <c r="G115" i="3"/>
  <c r="J115" i="3"/>
  <c r="K115" i="3" s="1"/>
  <c r="L115" i="3"/>
  <c r="P115" i="3"/>
  <c r="U115" i="3"/>
  <c r="W115" i="3" s="1"/>
  <c r="X115" i="3"/>
  <c r="AC115" i="3"/>
  <c r="AD115" i="3"/>
  <c r="AG115" i="3"/>
  <c r="AH115" i="3" s="1"/>
  <c r="U116" i="5" s="1"/>
  <c r="AI115" i="3"/>
  <c r="AJ115" i="3"/>
  <c r="E116" i="3"/>
  <c r="N117" i="5" s="1"/>
  <c r="F116" i="3"/>
  <c r="G116" i="3"/>
  <c r="J116" i="3"/>
  <c r="K116" i="3" s="1"/>
  <c r="L116" i="3"/>
  <c r="P116" i="3"/>
  <c r="Q116" i="3" s="1"/>
  <c r="U116" i="3"/>
  <c r="W116" i="3" s="1"/>
  <c r="X116" i="3"/>
  <c r="AC116" i="3"/>
  <c r="AD116" i="3"/>
  <c r="AG116" i="3"/>
  <c r="AH116" i="3" s="1"/>
  <c r="AI116" i="3"/>
  <c r="AJ116" i="3"/>
  <c r="E117" i="3"/>
  <c r="N118" i="5" s="1"/>
  <c r="F117" i="3"/>
  <c r="G117" i="3"/>
  <c r="J117" i="3"/>
  <c r="K117" i="3" s="1"/>
  <c r="L117" i="3"/>
  <c r="P117" i="3"/>
  <c r="Q117" i="3" s="1"/>
  <c r="U117" i="3"/>
  <c r="W117" i="3" s="1"/>
  <c r="X117" i="3"/>
  <c r="AC117" i="3"/>
  <c r="AD117" i="3"/>
  <c r="AG117" i="3"/>
  <c r="AH117" i="3" s="1"/>
  <c r="U118" i="5" s="1"/>
  <c r="AI117" i="3"/>
  <c r="AJ117" i="3"/>
  <c r="F118" i="3"/>
  <c r="G118" i="3"/>
  <c r="J118" i="3"/>
  <c r="K118" i="3" s="1"/>
  <c r="L118" i="3"/>
  <c r="P118" i="3"/>
  <c r="Q118" i="3" s="1"/>
  <c r="U118" i="3"/>
  <c r="W118" i="3" s="1"/>
  <c r="X118" i="3"/>
  <c r="AC118" i="3"/>
  <c r="AD118" i="3"/>
  <c r="AG118" i="3"/>
  <c r="AH118" i="3" s="1"/>
  <c r="U119" i="5" s="1"/>
  <c r="AI118" i="3"/>
  <c r="AJ118" i="3"/>
  <c r="E119" i="3"/>
  <c r="N120" i="5" s="1"/>
  <c r="F119" i="3"/>
  <c r="G119" i="3"/>
  <c r="J119" i="3"/>
  <c r="K119" i="3" s="1"/>
  <c r="L119" i="3"/>
  <c r="P119" i="3"/>
  <c r="Q119" i="3" s="1"/>
  <c r="U119" i="3"/>
  <c r="W119" i="3" s="1"/>
  <c r="X119" i="3"/>
  <c r="AC119" i="3"/>
  <c r="AD119" i="3"/>
  <c r="AG119" i="3"/>
  <c r="AH119" i="3" s="1"/>
  <c r="AI119" i="3"/>
  <c r="AJ119" i="3"/>
  <c r="F120" i="3"/>
  <c r="G120" i="3"/>
  <c r="J120" i="3"/>
  <c r="K120" i="3" s="1"/>
  <c r="L120" i="3"/>
  <c r="P120" i="3"/>
  <c r="Q120" i="3" s="1"/>
  <c r="U120" i="3"/>
  <c r="W120" i="3" s="1"/>
  <c r="X120" i="3"/>
  <c r="AC120" i="3"/>
  <c r="AD120" i="3"/>
  <c r="AG120" i="3"/>
  <c r="AH120" i="3" s="1"/>
  <c r="U121" i="5" s="1"/>
  <c r="AI120" i="3"/>
  <c r="AJ120" i="3"/>
  <c r="F121" i="3"/>
  <c r="G121" i="3"/>
  <c r="J121" i="3"/>
  <c r="K121" i="3" s="1"/>
  <c r="L121" i="3"/>
  <c r="P121" i="3"/>
  <c r="Q121" i="3" s="1"/>
  <c r="U121" i="3"/>
  <c r="W121" i="3" s="1"/>
  <c r="X121" i="3"/>
  <c r="AC121" i="3"/>
  <c r="AD121" i="3"/>
  <c r="AG121" i="3"/>
  <c r="AH121" i="3" s="1"/>
  <c r="AI121" i="3"/>
  <c r="AJ121" i="3"/>
  <c r="F122" i="3"/>
  <c r="G122" i="3"/>
  <c r="J122" i="3"/>
  <c r="K122" i="3" s="1"/>
  <c r="L122" i="3"/>
  <c r="P122" i="3"/>
  <c r="R122" i="3" s="1"/>
  <c r="S122" i="3" s="1"/>
  <c r="U122" i="3"/>
  <c r="W122" i="3" s="1"/>
  <c r="X122" i="3"/>
  <c r="AC122" i="3"/>
  <c r="AD122" i="3"/>
  <c r="AG122" i="3"/>
  <c r="AH122" i="3" s="1"/>
  <c r="AI122" i="3"/>
  <c r="AJ122" i="3"/>
  <c r="E123" i="3"/>
  <c r="N124" i="5" s="1"/>
  <c r="F123" i="3"/>
  <c r="G123" i="3"/>
  <c r="J123" i="3"/>
  <c r="K123" i="3" s="1"/>
  <c r="L123" i="3"/>
  <c r="P123" i="3"/>
  <c r="R123" i="3" s="1"/>
  <c r="S123" i="3" s="1"/>
  <c r="U123" i="3"/>
  <c r="W123" i="3" s="1"/>
  <c r="X123" i="3"/>
  <c r="AC123" i="3"/>
  <c r="AD123" i="3"/>
  <c r="AG123" i="3"/>
  <c r="AH123" i="3" s="1"/>
  <c r="U124" i="5" s="1"/>
  <c r="AI123" i="3"/>
  <c r="AJ123" i="3"/>
  <c r="E124" i="3"/>
  <c r="N125" i="5" s="1"/>
  <c r="F124" i="3"/>
  <c r="G124" i="3"/>
  <c r="J124" i="3"/>
  <c r="K124" i="3" s="1"/>
  <c r="L124" i="3"/>
  <c r="P124" i="3"/>
  <c r="R124" i="3" s="1"/>
  <c r="S124" i="3" s="1"/>
  <c r="U124" i="3"/>
  <c r="W124" i="3" s="1"/>
  <c r="X124" i="3"/>
  <c r="AC124" i="3"/>
  <c r="AD124" i="3"/>
  <c r="AG124" i="3"/>
  <c r="AH124" i="3" s="1"/>
  <c r="U125" i="5" s="1"/>
  <c r="AI124" i="3"/>
  <c r="AJ124" i="3"/>
  <c r="F125" i="3"/>
  <c r="G125" i="3"/>
  <c r="J125" i="3"/>
  <c r="K125" i="3" s="1"/>
  <c r="L125" i="3"/>
  <c r="P125" i="3"/>
  <c r="Q125" i="3" s="1"/>
  <c r="U125" i="3"/>
  <c r="W125" i="3" s="1"/>
  <c r="X125" i="3"/>
  <c r="AC125" i="3"/>
  <c r="AD125" i="3"/>
  <c r="AG125" i="3"/>
  <c r="AH125" i="3" s="1"/>
  <c r="AI125" i="3"/>
  <c r="AJ125" i="3"/>
  <c r="F126" i="3"/>
  <c r="G126" i="3"/>
  <c r="J126" i="3"/>
  <c r="K126" i="3" s="1"/>
  <c r="L126" i="3"/>
  <c r="P126" i="3"/>
  <c r="Q126" i="3" s="1"/>
  <c r="U126" i="3"/>
  <c r="W126" i="3" s="1"/>
  <c r="X126" i="3"/>
  <c r="AC126" i="3"/>
  <c r="AD126" i="3"/>
  <c r="AG126" i="3"/>
  <c r="AH126" i="3" s="1"/>
  <c r="AI126" i="3"/>
  <c r="AJ126" i="3"/>
  <c r="E127" i="3"/>
  <c r="N128" i="5" s="1"/>
  <c r="F127" i="3"/>
  <c r="G127" i="3"/>
  <c r="J127" i="3"/>
  <c r="K127" i="3" s="1"/>
  <c r="L127" i="3"/>
  <c r="P127" i="3"/>
  <c r="Q127" i="3" s="1"/>
  <c r="U127" i="3"/>
  <c r="W127" i="3" s="1"/>
  <c r="X127" i="3"/>
  <c r="AC127" i="3"/>
  <c r="AD127" i="3"/>
  <c r="AG127" i="3"/>
  <c r="AH127" i="3" s="1"/>
  <c r="U128" i="5" s="1"/>
  <c r="AI127" i="3"/>
  <c r="AJ127" i="3"/>
  <c r="F128" i="3"/>
  <c r="G128" i="3"/>
  <c r="J128" i="3"/>
  <c r="K128" i="3" s="1"/>
  <c r="L128" i="3"/>
  <c r="P128" i="3"/>
  <c r="Q128" i="3" s="1"/>
  <c r="U128" i="3"/>
  <c r="W128" i="3" s="1"/>
  <c r="X128" i="3"/>
  <c r="AC128" i="3"/>
  <c r="AD128" i="3"/>
  <c r="AG128" i="3"/>
  <c r="AH128" i="3" s="1"/>
  <c r="AI128" i="3"/>
  <c r="AJ128" i="3"/>
  <c r="F129" i="3"/>
  <c r="G129" i="3"/>
  <c r="J129" i="3"/>
  <c r="K129" i="3" s="1"/>
  <c r="L129" i="3"/>
  <c r="P129" i="3"/>
  <c r="Q129" i="3" s="1"/>
  <c r="U129" i="3"/>
  <c r="W129" i="3" s="1"/>
  <c r="X129" i="3"/>
  <c r="AC129" i="3"/>
  <c r="AD129" i="3"/>
  <c r="AG129" i="3"/>
  <c r="AH129" i="3" s="1"/>
  <c r="U130" i="5" s="1"/>
  <c r="AI129" i="3"/>
  <c r="AJ129" i="3"/>
  <c r="F130" i="3"/>
  <c r="G130" i="3"/>
  <c r="J130" i="3"/>
  <c r="K130" i="3" s="1"/>
  <c r="L130" i="3"/>
  <c r="P130" i="3"/>
  <c r="R130" i="3" s="1"/>
  <c r="S130" i="3" s="1"/>
  <c r="U130" i="3"/>
  <c r="W130" i="3" s="1"/>
  <c r="X130" i="3"/>
  <c r="AC130" i="3"/>
  <c r="AD130" i="3"/>
  <c r="AG130" i="3"/>
  <c r="AH130" i="3" s="1"/>
  <c r="U131" i="5" s="1"/>
  <c r="AI130" i="3"/>
  <c r="AJ130" i="3"/>
  <c r="E131" i="3"/>
  <c r="F131" i="3"/>
  <c r="G131" i="3"/>
  <c r="J131" i="3"/>
  <c r="K131" i="3" s="1"/>
  <c r="L131" i="3"/>
  <c r="P131" i="3"/>
  <c r="R131" i="3" s="1"/>
  <c r="S131" i="3" s="1"/>
  <c r="U131" i="3"/>
  <c r="W131" i="3" s="1"/>
  <c r="X131" i="3"/>
  <c r="AC131" i="3"/>
  <c r="AD131" i="3"/>
  <c r="AG131" i="3"/>
  <c r="AH131" i="3" s="1"/>
  <c r="U132" i="5" s="1"/>
  <c r="AI131" i="3"/>
  <c r="AJ131" i="3"/>
  <c r="E132" i="3"/>
  <c r="F132" i="3"/>
  <c r="G132" i="3"/>
  <c r="J132" i="3"/>
  <c r="K132" i="3" s="1"/>
  <c r="L132" i="3"/>
  <c r="P132" i="3"/>
  <c r="Q132" i="3" s="1"/>
  <c r="U132" i="3"/>
  <c r="W132" i="3" s="1"/>
  <c r="X132" i="3"/>
  <c r="AC132" i="3"/>
  <c r="AD132" i="3"/>
  <c r="AG132" i="3"/>
  <c r="AH132" i="3" s="1"/>
  <c r="U133" i="5" s="1"/>
  <c r="AI132" i="3"/>
  <c r="AJ132" i="3"/>
  <c r="E133" i="3"/>
  <c r="N134" i="5" s="1"/>
  <c r="F133" i="3"/>
  <c r="G133" i="3"/>
  <c r="J133" i="3"/>
  <c r="K133" i="3" s="1"/>
  <c r="L133" i="3"/>
  <c r="P133" i="3"/>
  <c r="Q133" i="3" s="1"/>
  <c r="U133" i="3"/>
  <c r="W133" i="3" s="1"/>
  <c r="X133" i="3"/>
  <c r="AC133" i="3"/>
  <c r="AD133" i="3"/>
  <c r="AG133" i="3"/>
  <c r="AH133" i="3" s="1"/>
  <c r="U134" i="5" s="1"/>
  <c r="AI133" i="3"/>
  <c r="AJ133" i="3"/>
  <c r="F134" i="3"/>
  <c r="G134" i="3"/>
  <c r="J134" i="3"/>
  <c r="K134" i="3" s="1"/>
  <c r="L134" i="3"/>
  <c r="P134" i="3"/>
  <c r="Q134" i="3" s="1"/>
  <c r="U134" i="3"/>
  <c r="W134" i="3" s="1"/>
  <c r="X134" i="3"/>
  <c r="AC134" i="3"/>
  <c r="AD134" i="3"/>
  <c r="AG134" i="3"/>
  <c r="AH134" i="3" s="1"/>
  <c r="AI134" i="3"/>
  <c r="AJ134" i="3"/>
  <c r="F135" i="3"/>
  <c r="G135" i="3"/>
  <c r="J135" i="3"/>
  <c r="K135" i="3" s="1"/>
  <c r="L135" i="3"/>
  <c r="P135" i="3"/>
  <c r="Q135" i="3" s="1"/>
  <c r="U135" i="3"/>
  <c r="W135" i="3" s="1"/>
  <c r="X135" i="3"/>
  <c r="AC135" i="3"/>
  <c r="AD135" i="3"/>
  <c r="AG135" i="3"/>
  <c r="AH135" i="3" s="1"/>
  <c r="AI135" i="3"/>
  <c r="AJ135" i="3"/>
  <c r="F136" i="3"/>
  <c r="G136" i="3"/>
  <c r="J136" i="3"/>
  <c r="K136" i="3" s="1"/>
  <c r="L136" i="3"/>
  <c r="P136" i="3"/>
  <c r="Q136" i="3" s="1"/>
  <c r="U136" i="3"/>
  <c r="W136" i="3" s="1"/>
  <c r="X136" i="3"/>
  <c r="AC136" i="3"/>
  <c r="AD136" i="3"/>
  <c r="AG136" i="3"/>
  <c r="AH136" i="3" s="1"/>
  <c r="U137" i="5" s="1"/>
  <c r="AI136" i="3"/>
  <c r="AJ136" i="3"/>
  <c r="F137" i="3"/>
  <c r="G137" i="3"/>
  <c r="J137" i="3"/>
  <c r="K137" i="3" s="1"/>
  <c r="L137" i="3"/>
  <c r="P137" i="3"/>
  <c r="Q137" i="3" s="1"/>
  <c r="U137" i="3"/>
  <c r="W137" i="3" s="1"/>
  <c r="X137" i="3"/>
  <c r="AC137" i="3"/>
  <c r="AD137" i="3"/>
  <c r="AG137" i="3"/>
  <c r="AH137" i="3" s="1"/>
  <c r="U138" i="5" s="1"/>
  <c r="AI137" i="3"/>
  <c r="AJ137" i="3"/>
  <c r="F138" i="3"/>
  <c r="G138" i="3"/>
  <c r="J138" i="3"/>
  <c r="K138" i="3" s="1"/>
  <c r="L138" i="3"/>
  <c r="P138" i="3"/>
  <c r="R138" i="3" s="1"/>
  <c r="S138" i="3" s="1"/>
  <c r="U138" i="3"/>
  <c r="W138" i="3" s="1"/>
  <c r="X138" i="3"/>
  <c r="AC138" i="3"/>
  <c r="AD138" i="3"/>
  <c r="AG138" i="3"/>
  <c r="AH138" i="3" s="1"/>
  <c r="U139" i="5" s="1"/>
  <c r="AI138" i="3"/>
  <c r="AJ138" i="3"/>
  <c r="E139" i="3"/>
  <c r="N140" i="5" s="1"/>
  <c r="F139" i="3"/>
  <c r="G139" i="3"/>
  <c r="J139" i="3"/>
  <c r="K139" i="3" s="1"/>
  <c r="L139" i="3"/>
  <c r="P139" i="3"/>
  <c r="Q139" i="3" s="1"/>
  <c r="U139" i="3"/>
  <c r="W139" i="3" s="1"/>
  <c r="X139" i="3"/>
  <c r="AC139" i="3"/>
  <c r="AD139" i="3"/>
  <c r="AG139" i="3"/>
  <c r="AH139" i="3" s="1"/>
  <c r="U140" i="5" s="1"/>
  <c r="AI139" i="3"/>
  <c r="AJ139" i="3"/>
  <c r="E140" i="3"/>
  <c r="F140" i="3"/>
  <c r="G140" i="3"/>
  <c r="J140" i="3"/>
  <c r="K140" i="3" s="1"/>
  <c r="L140" i="3"/>
  <c r="P140" i="3"/>
  <c r="Q140" i="3" s="1"/>
  <c r="U140" i="3"/>
  <c r="W140" i="3" s="1"/>
  <c r="X140" i="3"/>
  <c r="AC140" i="3"/>
  <c r="AD140" i="3"/>
  <c r="AG140" i="3"/>
  <c r="AH140" i="3" s="1"/>
  <c r="U141" i="5" s="1"/>
  <c r="AI140" i="3"/>
  <c r="AJ140" i="3"/>
  <c r="F141" i="3"/>
  <c r="G141" i="3"/>
  <c r="J141" i="3"/>
  <c r="K141" i="3" s="1"/>
  <c r="L141" i="3"/>
  <c r="P141" i="3"/>
  <c r="R141" i="3" s="1"/>
  <c r="S141" i="3" s="1"/>
  <c r="U141" i="3"/>
  <c r="W141" i="3" s="1"/>
  <c r="X141" i="3"/>
  <c r="AC141" i="3"/>
  <c r="AD141" i="3"/>
  <c r="AG141" i="3"/>
  <c r="AH141" i="3" s="1"/>
  <c r="U142" i="5" s="1"/>
  <c r="AI141" i="3"/>
  <c r="AJ141" i="3"/>
  <c r="F142" i="3"/>
  <c r="G142" i="3"/>
  <c r="J142" i="3"/>
  <c r="K142" i="3" s="1"/>
  <c r="L142" i="3"/>
  <c r="P142" i="3"/>
  <c r="Q142" i="3" s="1"/>
  <c r="U142" i="3"/>
  <c r="W142" i="3" s="1"/>
  <c r="X142" i="3"/>
  <c r="AC142" i="3"/>
  <c r="AD142" i="3"/>
  <c r="AG142" i="3"/>
  <c r="AH142" i="3" s="1"/>
  <c r="AI142" i="3"/>
  <c r="AJ142" i="3"/>
  <c r="F143" i="3"/>
  <c r="G143" i="3"/>
  <c r="J143" i="3"/>
  <c r="K143" i="3" s="1"/>
  <c r="L143" i="3"/>
  <c r="P143" i="3"/>
  <c r="Q143" i="3" s="1"/>
  <c r="U143" i="3"/>
  <c r="W143" i="3" s="1"/>
  <c r="X143" i="3"/>
  <c r="AC143" i="3"/>
  <c r="AD143" i="3"/>
  <c r="AG143" i="3"/>
  <c r="AH143" i="3" s="1"/>
  <c r="AI143" i="3"/>
  <c r="AJ143" i="3"/>
  <c r="F144" i="3"/>
  <c r="G144" i="3"/>
  <c r="J144" i="3"/>
  <c r="K144" i="3" s="1"/>
  <c r="L144" i="3"/>
  <c r="P144" i="3"/>
  <c r="Q144" i="3" s="1"/>
  <c r="U144" i="3"/>
  <c r="W144" i="3" s="1"/>
  <c r="X144" i="3"/>
  <c r="AC144" i="3"/>
  <c r="AD144" i="3"/>
  <c r="AG144" i="3"/>
  <c r="AH144" i="3" s="1"/>
  <c r="AI144" i="3"/>
  <c r="AJ144" i="3"/>
  <c r="E145" i="3"/>
  <c r="N146" i="5" s="1"/>
  <c r="F145" i="3"/>
  <c r="G145" i="3"/>
  <c r="J145" i="3"/>
  <c r="K145" i="3" s="1"/>
  <c r="L145" i="3"/>
  <c r="P145" i="3"/>
  <c r="U145" i="3"/>
  <c r="W145" i="3" s="1"/>
  <c r="X145" i="3"/>
  <c r="AC145" i="3"/>
  <c r="AD145" i="3"/>
  <c r="AG145" i="3"/>
  <c r="AH145" i="3" s="1"/>
  <c r="AI145" i="3"/>
  <c r="AJ145" i="3"/>
  <c r="E146" i="3"/>
  <c r="F146" i="3"/>
  <c r="G146" i="3"/>
  <c r="J146" i="3"/>
  <c r="K146" i="3" s="1"/>
  <c r="L146" i="3"/>
  <c r="P146" i="3"/>
  <c r="Q146" i="3" s="1"/>
  <c r="U146" i="3"/>
  <c r="W146" i="3" s="1"/>
  <c r="X146" i="3"/>
  <c r="AC146" i="3"/>
  <c r="AD146" i="3"/>
  <c r="AG146" i="3"/>
  <c r="AH146" i="3" s="1"/>
  <c r="AI146" i="3"/>
  <c r="AJ146" i="3"/>
  <c r="F147" i="3"/>
  <c r="G147" i="3"/>
  <c r="J147" i="3"/>
  <c r="K147" i="3" s="1"/>
  <c r="L147" i="3"/>
  <c r="P147" i="3"/>
  <c r="R147" i="3" s="1"/>
  <c r="S147" i="3" s="1"/>
  <c r="U147" i="3"/>
  <c r="W147" i="3" s="1"/>
  <c r="X147" i="3"/>
  <c r="AC147" i="3"/>
  <c r="AD147" i="3"/>
  <c r="AG147" i="3"/>
  <c r="AH147" i="3" s="1"/>
  <c r="AI147" i="3"/>
  <c r="AJ147" i="3"/>
  <c r="E148" i="3"/>
  <c r="N149" i="5" s="1"/>
  <c r="F148" i="3"/>
  <c r="G148" i="3"/>
  <c r="J148" i="3"/>
  <c r="K148" i="3" s="1"/>
  <c r="L148" i="3"/>
  <c r="P148" i="3"/>
  <c r="Q148" i="3" s="1"/>
  <c r="U148" i="3"/>
  <c r="W148" i="3" s="1"/>
  <c r="X148" i="3"/>
  <c r="AC148" i="3"/>
  <c r="AD148" i="3"/>
  <c r="AG148" i="3"/>
  <c r="AH148" i="3" s="1"/>
  <c r="AI148" i="3"/>
  <c r="AJ148" i="3"/>
  <c r="F149" i="3"/>
  <c r="G149" i="3"/>
  <c r="J149" i="3"/>
  <c r="K149" i="3" s="1"/>
  <c r="L149" i="3"/>
  <c r="P149" i="3"/>
  <c r="Q149" i="3" s="1"/>
  <c r="U149" i="3"/>
  <c r="W149" i="3" s="1"/>
  <c r="X149" i="3"/>
  <c r="AC149" i="3"/>
  <c r="AD149" i="3"/>
  <c r="AG149" i="3"/>
  <c r="AH149" i="3" s="1"/>
  <c r="AI149" i="3"/>
  <c r="AJ149" i="3"/>
  <c r="F150" i="3"/>
  <c r="G150" i="3"/>
  <c r="J150" i="3"/>
  <c r="K150" i="3" s="1"/>
  <c r="L150" i="3"/>
  <c r="P150" i="3"/>
  <c r="Q150" i="3" s="1"/>
  <c r="U150" i="3"/>
  <c r="W150" i="3" s="1"/>
  <c r="X150" i="3"/>
  <c r="AC150" i="3"/>
  <c r="AD150" i="3"/>
  <c r="AG150" i="3"/>
  <c r="AH150" i="3" s="1"/>
  <c r="AI150" i="3"/>
  <c r="AJ150" i="3"/>
  <c r="F151" i="3"/>
  <c r="G151" i="3"/>
  <c r="J151" i="3"/>
  <c r="K151" i="3" s="1"/>
  <c r="L151" i="3"/>
  <c r="P151" i="3"/>
  <c r="Q151" i="3" s="1"/>
  <c r="U151" i="3"/>
  <c r="W151" i="3" s="1"/>
  <c r="X151" i="3"/>
  <c r="AC151" i="3"/>
  <c r="AD151" i="3"/>
  <c r="AG151" i="3"/>
  <c r="AH151" i="3" s="1"/>
  <c r="AI151" i="3"/>
  <c r="AJ151" i="3"/>
  <c r="F152" i="3"/>
  <c r="G152" i="3"/>
  <c r="J152" i="3"/>
  <c r="K152" i="3" s="1"/>
  <c r="L152" i="3"/>
  <c r="P152" i="3"/>
  <c r="Q152" i="3" s="1"/>
  <c r="U152" i="3"/>
  <c r="W152" i="3" s="1"/>
  <c r="X152" i="3"/>
  <c r="AC152" i="3"/>
  <c r="AD152" i="3"/>
  <c r="AG152" i="3"/>
  <c r="AH152" i="3" s="1"/>
  <c r="AI152" i="3"/>
  <c r="AJ152" i="3"/>
  <c r="F153" i="3"/>
  <c r="G153" i="3"/>
  <c r="J153" i="3"/>
  <c r="K153" i="3" s="1"/>
  <c r="L153" i="3"/>
  <c r="P153" i="3"/>
  <c r="Q153" i="3" s="1"/>
  <c r="U153" i="3"/>
  <c r="W153" i="3" s="1"/>
  <c r="X153" i="3"/>
  <c r="AC153" i="3"/>
  <c r="AD153" i="3"/>
  <c r="AG153" i="3"/>
  <c r="AH153" i="3" s="1"/>
  <c r="AI153" i="3"/>
  <c r="AJ153" i="3"/>
  <c r="E154" i="3"/>
  <c r="F154" i="3"/>
  <c r="G154" i="3"/>
  <c r="J154" i="3"/>
  <c r="K154" i="3" s="1"/>
  <c r="L154" i="3"/>
  <c r="P154" i="3"/>
  <c r="Q154" i="3" s="1"/>
  <c r="U154" i="3"/>
  <c r="W154" i="3" s="1"/>
  <c r="X154" i="3"/>
  <c r="AC154" i="3"/>
  <c r="AD154" i="3"/>
  <c r="AG154" i="3"/>
  <c r="AH154" i="3" s="1"/>
  <c r="U155" i="5" s="1"/>
  <c r="AI154" i="3"/>
  <c r="AJ154" i="3"/>
  <c r="F155" i="3"/>
  <c r="G155" i="3"/>
  <c r="J155" i="3"/>
  <c r="K155" i="3" s="1"/>
  <c r="L155" i="3"/>
  <c r="P155" i="3"/>
  <c r="R155" i="3" s="1"/>
  <c r="S155" i="3" s="1"/>
  <c r="U155" i="3"/>
  <c r="W155" i="3" s="1"/>
  <c r="X155" i="3"/>
  <c r="AC155" i="3"/>
  <c r="AD155" i="3"/>
  <c r="AG155" i="3"/>
  <c r="AH155" i="3" s="1"/>
  <c r="AI155" i="3"/>
  <c r="AJ155" i="3"/>
  <c r="F156" i="3"/>
  <c r="G156" i="3"/>
  <c r="J156" i="3"/>
  <c r="K156" i="3" s="1"/>
  <c r="L156" i="3"/>
  <c r="P156" i="3"/>
  <c r="Q156" i="3" s="1"/>
  <c r="U156" i="3"/>
  <c r="W156" i="3" s="1"/>
  <c r="X156" i="3"/>
  <c r="AC156" i="3"/>
  <c r="AD156" i="3"/>
  <c r="AG156" i="3"/>
  <c r="AH156" i="3" s="1"/>
  <c r="U157" i="5" s="1"/>
  <c r="AI156" i="3"/>
  <c r="AJ156" i="3"/>
  <c r="F157" i="3"/>
  <c r="G157" i="3"/>
  <c r="J157" i="3"/>
  <c r="K157" i="3" s="1"/>
  <c r="L157" i="3"/>
  <c r="P157" i="3"/>
  <c r="Q157" i="3" s="1"/>
  <c r="U157" i="3"/>
  <c r="W157" i="3" s="1"/>
  <c r="X157" i="3"/>
  <c r="AC157" i="3"/>
  <c r="AD157" i="3"/>
  <c r="AG157" i="3"/>
  <c r="AH157" i="3" s="1"/>
  <c r="AI157" i="3"/>
  <c r="AJ157" i="3"/>
  <c r="F158" i="3"/>
  <c r="G158" i="3"/>
  <c r="J158" i="3"/>
  <c r="K158" i="3" s="1"/>
  <c r="L158" i="3"/>
  <c r="P158" i="3"/>
  <c r="R158" i="3" s="1"/>
  <c r="S158" i="3" s="1"/>
  <c r="U158" i="3"/>
  <c r="W158" i="3" s="1"/>
  <c r="X158" i="3"/>
  <c r="AC158" i="3"/>
  <c r="AD158" i="3"/>
  <c r="AG158" i="3"/>
  <c r="AH158" i="3" s="1"/>
  <c r="U159" i="5" s="1"/>
  <c r="AI158" i="3"/>
  <c r="AJ158" i="3"/>
  <c r="F159" i="3"/>
  <c r="G159" i="3"/>
  <c r="J159" i="3"/>
  <c r="K159" i="3" s="1"/>
  <c r="L159" i="3"/>
  <c r="P159" i="3"/>
  <c r="Q159" i="3" s="1"/>
  <c r="U159" i="3"/>
  <c r="W159" i="3" s="1"/>
  <c r="X159" i="3"/>
  <c r="AC159" i="3"/>
  <c r="AD159" i="3"/>
  <c r="AG159" i="3"/>
  <c r="AH159" i="3" s="1"/>
  <c r="U160" i="5" s="1"/>
  <c r="AI159" i="3"/>
  <c r="AJ159" i="3"/>
  <c r="E160" i="3"/>
  <c r="N161" i="5" s="1"/>
  <c r="F160" i="3"/>
  <c r="G160" i="3"/>
  <c r="J160" i="3"/>
  <c r="K160" i="3" s="1"/>
  <c r="L160" i="3"/>
  <c r="P160" i="3"/>
  <c r="U160" i="3"/>
  <c r="W160" i="3" s="1"/>
  <c r="X160" i="3"/>
  <c r="AC160" i="3"/>
  <c r="AD160" i="3"/>
  <c r="AG160" i="3"/>
  <c r="AH160" i="3" s="1"/>
  <c r="AI160" i="3"/>
  <c r="AJ160" i="3"/>
  <c r="E161" i="3"/>
  <c r="N162" i="5" s="1"/>
  <c r="F161" i="3"/>
  <c r="G161" i="3"/>
  <c r="J161" i="3"/>
  <c r="K161" i="3" s="1"/>
  <c r="L161" i="3"/>
  <c r="P161" i="3"/>
  <c r="R161" i="3" s="1"/>
  <c r="S161" i="3" s="1"/>
  <c r="U161" i="3"/>
  <c r="W161" i="3" s="1"/>
  <c r="X161" i="3"/>
  <c r="AC161" i="3"/>
  <c r="AD161" i="3"/>
  <c r="AG161" i="3"/>
  <c r="AH161" i="3" s="1"/>
  <c r="AI161" i="3"/>
  <c r="AJ161" i="3"/>
  <c r="F162" i="3"/>
  <c r="G162" i="3"/>
  <c r="J162" i="3"/>
  <c r="K162" i="3" s="1"/>
  <c r="L162" i="3"/>
  <c r="P162" i="3"/>
  <c r="Q162" i="3" s="1"/>
  <c r="U162" i="3"/>
  <c r="W162" i="3" s="1"/>
  <c r="X162" i="3"/>
  <c r="AC162" i="3"/>
  <c r="AD162" i="3"/>
  <c r="AG162" i="3"/>
  <c r="AH162" i="3" s="1"/>
  <c r="U163" i="5" s="1"/>
  <c r="AI162" i="3"/>
  <c r="AJ162" i="3"/>
  <c r="F163" i="3"/>
  <c r="G163" i="3"/>
  <c r="J163" i="3"/>
  <c r="K163" i="3" s="1"/>
  <c r="L163" i="3"/>
  <c r="P163" i="3"/>
  <c r="R163" i="3" s="1"/>
  <c r="S163" i="3" s="1"/>
  <c r="U163" i="3"/>
  <c r="W163" i="3" s="1"/>
  <c r="X163" i="3"/>
  <c r="AC163" i="3"/>
  <c r="AD163" i="3"/>
  <c r="AG163" i="3"/>
  <c r="AH163" i="3" s="1"/>
  <c r="AI163" i="3"/>
  <c r="AJ163" i="3"/>
  <c r="F164" i="3"/>
  <c r="G164" i="3"/>
  <c r="J164" i="3"/>
  <c r="K164" i="3" s="1"/>
  <c r="L164" i="3"/>
  <c r="P164" i="3"/>
  <c r="R164" i="3" s="1"/>
  <c r="S164" i="3" s="1"/>
  <c r="U164" i="3"/>
  <c r="W164" i="3" s="1"/>
  <c r="X164" i="3"/>
  <c r="AC164" i="3"/>
  <c r="AD164" i="3"/>
  <c r="AG164" i="3"/>
  <c r="AH164" i="3" s="1"/>
  <c r="AI164" i="3"/>
  <c r="AJ164" i="3"/>
  <c r="F165" i="3"/>
  <c r="G165" i="3"/>
  <c r="J165" i="3"/>
  <c r="K165" i="3" s="1"/>
  <c r="L165" i="3"/>
  <c r="P165" i="3"/>
  <c r="Q165" i="3" s="1"/>
  <c r="U165" i="3"/>
  <c r="W165" i="3" s="1"/>
  <c r="X165" i="3"/>
  <c r="AC165" i="3"/>
  <c r="AD165" i="3"/>
  <c r="AG165" i="3"/>
  <c r="AH165" i="3" s="1"/>
  <c r="U166" i="5" s="1"/>
  <c r="AI165" i="3"/>
  <c r="AJ165" i="3"/>
  <c r="F166" i="3"/>
  <c r="G166" i="3"/>
  <c r="J166" i="3"/>
  <c r="K166" i="3" s="1"/>
  <c r="L166" i="3"/>
  <c r="P166" i="3"/>
  <c r="Q166" i="3" s="1"/>
  <c r="U166" i="3"/>
  <c r="W166" i="3" s="1"/>
  <c r="X166" i="3"/>
  <c r="AC166" i="3"/>
  <c r="AD166" i="3"/>
  <c r="AG166" i="3"/>
  <c r="AH166" i="3" s="1"/>
  <c r="AI166" i="3"/>
  <c r="AJ166" i="3"/>
  <c r="F167" i="3"/>
  <c r="G167" i="3"/>
  <c r="J167" i="3"/>
  <c r="K167" i="3" s="1"/>
  <c r="L167" i="3"/>
  <c r="P167" i="3"/>
  <c r="R167" i="3" s="1"/>
  <c r="S167" i="3" s="1"/>
  <c r="U167" i="3"/>
  <c r="W167" i="3" s="1"/>
  <c r="X167" i="3"/>
  <c r="AC167" i="3"/>
  <c r="AD167" i="3"/>
  <c r="AG167" i="3"/>
  <c r="AH167" i="3" s="1"/>
  <c r="U168" i="5" s="1"/>
  <c r="AI167" i="3"/>
  <c r="AJ167" i="3"/>
  <c r="F168" i="3"/>
  <c r="G168" i="3"/>
  <c r="J168" i="3"/>
  <c r="K168" i="3" s="1"/>
  <c r="L168" i="3"/>
  <c r="P168" i="3"/>
  <c r="U168" i="3"/>
  <c r="W168" i="3" s="1"/>
  <c r="X168" i="3"/>
  <c r="AC168" i="3"/>
  <c r="AD168" i="3"/>
  <c r="AG168" i="3"/>
  <c r="AH168" i="3" s="1"/>
  <c r="U169" i="5" s="1"/>
  <c r="AI168" i="3"/>
  <c r="AJ168" i="3"/>
  <c r="E169" i="3"/>
  <c r="N170" i="5" s="1"/>
  <c r="F169" i="3"/>
  <c r="G169" i="3"/>
  <c r="J169" i="3"/>
  <c r="K169" i="3" s="1"/>
  <c r="L169" i="3"/>
  <c r="P169" i="3"/>
  <c r="Q169" i="3" s="1"/>
  <c r="U169" i="3"/>
  <c r="W169" i="3" s="1"/>
  <c r="X169" i="3"/>
  <c r="AC169" i="3"/>
  <c r="AD169" i="3"/>
  <c r="AG169" i="3"/>
  <c r="AH169" i="3" s="1"/>
  <c r="AI169" i="3"/>
  <c r="AJ169" i="3"/>
  <c r="E170" i="3"/>
  <c r="N171" i="5" s="1"/>
  <c r="F170" i="3"/>
  <c r="G170" i="3"/>
  <c r="J170" i="3"/>
  <c r="K170" i="3" s="1"/>
  <c r="L170" i="3"/>
  <c r="P170" i="3"/>
  <c r="Q170" i="3" s="1"/>
  <c r="U170" i="3"/>
  <c r="W170" i="3" s="1"/>
  <c r="X170" i="3"/>
  <c r="AC170" i="3"/>
  <c r="AD170" i="3"/>
  <c r="AG170" i="3"/>
  <c r="AH170" i="3" s="1"/>
  <c r="U171" i="5" s="1"/>
  <c r="AI170" i="3"/>
  <c r="AJ170" i="3"/>
  <c r="F171" i="3"/>
  <c r="G171" i="3"/>
  <c r="J171" i="3"/>
  <c r="K171" i="3" s="1"/>
  <c r="L171" i="3"/>
  <c r="P171" i="3"/>
  <c r="R171" i="3" s="1"/>
  <c r="S171" i="3" s="1"/>
  <c r="U171" i="3"/>
  <c r="W171" i="3" s="1"/>
  <c r="X171" i="3"/>
  <c r="AC171" i="3"/>
  <c r="AD171" i="3"/>
  <c r="AG171" i="3"/>
  <c r="AH171" i="3" s="1"/>
  <c r="AI171" i="3"/>
  <c r="AJ171" i="3"/>
  <c r="F172" i="3"/>
  <c r="G172" i="3"/>
  <c r="J172" i="3"/>
  <c r="K172" i="3" s="1"/>
  <c r="L172" i="3"/>
  <c r="P172" i="3"/>
  <c r="R172" i="3" s="1"/>
  <c r="S172" i="3" s="1"/>
  <c r="U172" i="3"/>
  <c r="W172" i="3" s="1"/>
  <c r="X172" i="3"/>
  <c r="AC172" i="3"/>
  <c r="AD172" i="3"/>
  <c r="AG172" i="3"/>
  <c r="AH172" i="3" s="1"/>
  <c r="AI172" i="3"/>
  <c r="AJ172" i="3"/>
  <c r="F173" i="3"/>
  <c r="G173" i="3"/>
  <c r="J173" i="3"/>
  <c r="K173" i="3" s="1"/>
  <c r="L173" i="3"/>
  <c r="P173" i="3"/>
  <c r="R173" i="3" s="1"/>
  <c r="S173" i="3" s="1"/>
  <c r="U173" i="3"/>
  <c r="W173" i="3" s="1"/>
  <c r="X173" i="3"/>
  <c r="AC173" i="3"/>
  <c r="AD173" i="3"/>
  <c r="AG173" i="3"/>
  <c r="AH173" i="3" s="1"/>
  <c r="U174" i="5" s="1"/>
  <c r="AI173" i="3"/>
  <c r="AJ173" i="3"/>
  <c r="E174" i="3"/>
  <c r="F174" i="3"/>
  <c r="G174" i="3"/>
  <c r="J174" i="3"/>
  <c r="K174" i="3" s="1"/>
  <c r="L174" i="3"/>
  <c r="P174" i="3"/>
  <c r="Q174" i="3" s="1"/>
  <c r="U174" i="3"/>
  <c r="W174" i="3" s="1"/>
  <c r="X174" i="3"/>
  <c r="AC174" i="3"/>
  <c r="AD174" i="3"/>
  <c r="AG174" i="3"/>
  <c r="AH174" i="3" s="1"/>
  <c r="AI174" i="3"/>
  <c r="AJ174" i="3"/>
  <c r="F175" i="3"/>
  <c r="G175" i="3"/>
  <c r="J175" i="3"/>
  <c r="K175" i="3" s="1"/>
  <c r="L175" i="3"/>
  <c r="P175" i="3"/>
  <c r="Q175" i="3" s="1"/>
  <c r="U175" i="3"/>
  <c r="W175" i="3" s="1"/>
  <c r="X175" i="3"/>
  <c r="AC175" i="3"/>
  <c r="AD175" i="3"/>
  <c r="AG175" i="3"/>
  <c r="AH175" i="3" s="1"/>
  <c r="AI175" i="3"/>
  <c r="AJ175" i="3"/>
  <c r="E176" i="3"/>
  <c r="N177" i="5" s="1"/>
  <c r="F176" i="3"/>
  <c r="G176" i="3"/>
  <c r="J176" i="3"/>
  <c r="K176" i="3" s="1"/>
  <c r="L176" i="3"/>
  <c r="P176" i="3"/>
  <c r="U176" i="3"/>
  <c r="W176" i="3" s="1"/>
  <c r="X176" i="3"/>
  <c r="AC176" i="3"/>
  <c r="AD176" i="3"/>
  <c r="AG176" i="3"/>
  <c r="AH176" i="3" s="1"/>
  <c r="AI176" i="3"/>
  <c r="AJ176" i="3"/>
  <c r="F177" i="3"/>
  <c r="G177" i="3"/>
  <c r="J177" i="3"/>
  <c r="K177" i="3" s="1"/>
  <c r="L177" i="3"/>
  <c r="P177" i="3"/>
  <c r="R177" i="3" s="1"/>
  <c r="S177" i="3" s="1"/>
  <c r="U177" i="3"/>
  <c r="W177" i="3" s="1"/>
  <c r="X177" i="3"/>
  <c r="AC177" i="3"/>
  <c r="AD177" i="3"/>
  <c r="AG177" i="3"/>
  <c r="AH177" i="3" s="1"/>
  <c r="U178" i="5" s="1"/>
  <c r="AI177" i="3"/>
  <c r="AJ177" i="3"/>
  <c r="E178" i="3"/>
  <c r="N179" i="5" s="1"/>
  <c r="F178" i="3"/>
  <c r="G178" i="3"/>
  <c r="J178" i="3"/>
  <c r="K178" i="3" s="1"/>
  <c r="L178" i="3"/>
  <c r="P178" i="3"/>
  <c r="Q178" i="3" s="1"/>
  <c r="U178" i="3"/>
  <c r="W178" i="3" s="1"/>
  <c r="X178" i="3"/>
  <c r="AC178" i="3"/>
  <c r="AD178" i="3"/>
  <c r="AG178" i="3"/>
  <c r="AH178" i="3" s="1"/>
  <c r="U179" i="5" s="1"/>
  <c r="AI178" i="3"/>
  <c r="AJ178" i="3"/>
  <c r="E179" i="3"/>
  <c r="N180" i="5" s="1"/>
  <c r="F179" i="3"/>
  <c r="G179" i="3"/>
  <c r="J179" i="3"/>
  <c r="K179" i="3" s="1"/>
  <c r="L179" i="3"/>
  <c r="P179" i="3"/>
  <c r="Q179" i="3" s="1"/>
  <c r="U179" i="3"/>
  <c r="W179" i="3" s="1"/>
  <c r="X179" i="3"/>
  <c r="AC179" i="3"/>
  <c r="AD179" i="3"/>
  <c r="AG179" i="3"/>
  <c r="AH179" i="3" s="1"/>
  <c r="U180" i="5" s="1"/>
  <c r="AI179" i="3"/>
  <c r="AJ179" i="3"/>
  <c r="E180" i="3"/>
  <c r="N181" i="5" s="1"/>
  <c r="F180" i="3"/>
  <c r="G180" i="3"/>
  <c r="J180" i="3"/>
  <c r="K180" i="3" s="1"/>
  <c r="L180" i="3"/>
  <c r="P180" i="3"/>
  <c r="Q180" i="3" s="1"/>
  <c r="U180" i="3"/>
  <c r="W180" i="3" s="1"/>
  <c r="X180" i="3"/>
  <c r="AC180" i="3"/>
  <c r="AD180" i="3"/>
  <c r="AG180" i="3"/>
  <c r="AH180" i="3" s="1"/>
  <c r="U181" i="5" s="1"/>
  <c r="AI180" i="3"/>
  <c r="AJ180" i="3"/>
  <c r="E181" i="3"/>
  <c r="N182" i="5" s="1"/>
  <c r="F181" i="3"/>
  <c r="G181" i="3"/>
  <c r="J181" i="3"/>
  <c r="K181" i="3" s="1"/>
  <c r="L181" i="3"/>
  <c r="P181" i="3"/>
  <c r="R181" i="3" s="1"/>
  <c r="S181" i="3" s="1"/>
  <c r="U181" i="3"/>
  <c r="W181" i="3" s="1"/>
  <c r="X181" i="3"/>
  <c r="AC181" i="3"/>
  <c r="AD181" i="3"/>
  <c r="AG181" i="3"/>
  <c r="AH181" i="3" s="1"/>
  <c r="AI181" i="3"/>
  <c r="AJ181" i="3"/>
  <c r="E182" i="3"/>
  <c r="N183" i="5" s="1"/>
  <c r="F182" i="3"/>
  <c r="G182" i="3"/>
  <c r="J182" i="3"/>
  <c r="K182" i="3" s="1"/>
  <c r="L182" i="3"/>
  <c r="P182" i="3"/>
  <c r="Q182" i="3" s="1"/>
  <c r="U182" i="3"/>
  <c r="W182" i="3" s="1"/>
  <c r="X182" i="3"/>
  <c r="AC182" i="3"/>
  <c r="AD182" i="3"/>
  <c r="AG182" i="3"/>
  <c r="AH182" i="3" s="1"/>
  <c r="AI182" i="3"/>
  <c r="AJ182" i="3"/>
  <c r="F183" i="3"/>
  <c r="G183" i="3"/>
  <c r="J183" i="3"/>
  <c r="K183" i="3" s="1"/>
  <c r="L183" i="3"/>
  <c r="P183" i="3"/>
  <c r="U183" i="3"/>
  <c r="W183" i="3" s="1"/>
  <c r="X183" i="3"/>
  <c r="AC183" i="3"/>
  <c r="AD183" i="3"/>
  <c r="AG183" i="3"/>
  <c r="AH183" i="3" s="1"/>
  <c r="U184" i="5" s="1"/>
  <c r="AI183" i="3"/>
  <c r="AJ183" i="3"/>
  <c r="E184" i="3"/>
  <c r="N185" i="5" s="1"/>
  <c r="F184" i="3"/>
  <c r="G184" i="3"/>
  <c r="J184" i="3"/>
  <c r="K184" i="3" s="1"/>
  <c r="L184" i="3"/>
  <c r="P184" i="3"/>
  <c r="Q184" i="3" s="1"/>
  <c r="U184" i="3"/>
  <c r="W184" i="3" s="1"/>
  <c r="X184" i="3"/>
  <c r="AC184" i="3"/>
  <c r="AD184" i="3"/>
  <c r="AG184" i="3"/>
  <c r="AH184" i="3" s="1"/>
  <c r="U185" i="5" s="1"/>
  <c r="AI184" i="3"/>
  <c r="AJ184" i="3"/>
  <c r="F185" i="3"/>
  <c r="G185" i="3"/>
  <c r="J185" i="3"/>
  <c r="K185" i="3" s="1"/>
  <c r="L185" i="3"/>
  <c r="P185" i="3"/>
  <c r="R185" i="3" s="1"/>
  <c r="S185" i="3" s="1"/>
  <c r="U185" i="3"/>
  <c r="W185" i="3" s="1"/>
  <c r="X185" i="3"/>
  <c r="AC185" i="3"/>
  <c r="AD185" i="3"/>
  <c r="AG185" i="3"/>
  <c r="AH185" i="3" s="1"/>
  <c r="AI185" i="3"/>
  <c r="AJ185" i="3"/>
  <c r="F186" i="3"/>
  <c r="G186" i="3"/>
  <c r="J186" i="3"/>
  <c r="K186" i="3" s="1"/>
  <c r="L186" i="3"/>
  <c r="P186" i="3"/>
  <c r="Q186" i="3" s="1"/>
  <c r="U186" i="3"/>
  <c r="W186" i="3" s="1"/>
  <c r="X186" i="3"/>
  <c r="AC186" i="3"/>
  <c r="AD186" i="3"/>
  <c r="AG186" i="3"/>
  <c r="AH186" i="3" s="1"/>
  <c r="U187" i="5" s="1"/>
  <c r="AI186" i="3"/>
  <c r="AJ186" i="3"/>
  <c r="F187" i="3"/>
  <c r="G187" i="3"/>
  <c r="J187" i="3"/>
  <c r="K187" i="3" s="1"/>
  <c r="L187" i="3"/>
  <c r="P187" i="3"/>
  <c r="R187" i="3" s="1"/>
  <c r="S187" i="3" s="1"/>
  <c r="U187" i="3"/>
  <c r="W187" i="3" s="1"/>
  <c r="X187" i="3"/>
  <c r="AC187" i="3"/>
  <c r="AD187" i="3"/>
  <c r="AG187" i="3"/>
  <c r="AH187" i="3" s="1"/>
  <c r="U188" i="5" s="1"/>
  <c r="AI187" i="3"/>
  <c r="AJ187" i="3"/>
  <c r="F188" i="3"/>
  <c r="G188" i="3"/>
  <c r="J188" i="3"/>
  <c r="K188" i="3" s="1"/>
  <c r="L188" i="3"/>
  <c r="P188" i="3"/>
  <c r="Q188" i="3" s="1"/>
  <c r="U188" i="3"/>
  <c r="W188" i="3" s="1"/>
  <c r="X188" i="3"/>
  <c r="AC188" i="3"/>
  <c r="AD188" i="3"/>
  <c r="AG188" i="3"/>
  <c r="AH188" i="3" s="1"/>
  <c r="AI188" i="3"/>
  <c r="AJ188" i="3"/>
  <c r="F189" i="3"/>
  <c r="G189" i="3"/>
  <c r="J189" i="3"/>
  <c r="K189" i="3" s="1"/>
  <c r="L189" i="3"/>
  <c r="P189" i="3"/>
  <c r="Q189" i="3" s="1"/>
  <c r="U189" i="3"/>
  <c r="W189" i="3" s="1"/>
  <c r="X189" i="3"/>
  <c r="AC189" i="3"/>
  <c r="AD189" i="3"/>
  <c r="AG189" i="3"/>
  <c r="AH189" i="3" s="1"/>
  <c r="AI189" i="3"/>
  <c r="AJ189" i="3"/>
  <c r="F190" i="3"/>
  <c r="G190" i="3"/>
  <c r="J190" i="3"/>
  <c r="K190" i="3" s="1"/>
  <c r="L190" i="3"/>
  <c r="P190" i="3"/>
  <c r="Q190" i="3" s="1"/>
  <c r="U190" i="3"/>
  <c r="W190" i="3" s="1"/>
  <c r="X190" i="3"/>
  <c r="AC190" i="3"/>
  <c r="AD190" i="3"/>
  <c r="AG190" i="3"/>
  <c r="AH190" i="3" s="1"/>
  <c r="AI190" i="3"/>
  <c r="AJ190" i="3"/>
  <c r="E191" i="3"/>
  <c r="N192" i="5" s="1"/>
  <c r="F191" i="3"/>
  <c r="G191" i="3"/>
  <c r="J191" i="3"/>
  <c r="K191" i="3" s="1"/>
  <c r="L191" i="3"/>
  <c r="P191" i="3"/>
  <c r="R191" i="3" s="1"/>
  <c r="S191" i="3" s="1"/>
  <c r="U191" i="3"/>
  <c r="W191" i="3" s="1"/>
  <c r="X191" i="3"/>
  <c r="AC191" i="3"/>
  <c r="AD191" i="3"/>
  <c r="AG191" i="3"/>
  <c r="AH191" i="3" s="1"/>
  <c r="U192" i="5" s="1"/>
  <c r="AI191" i="3"/>
  <c r="AJ191" i="3"/>
  <c r="E192" i="3"/>
  <c r="N193" i="5" s="1"/>
  <c r="F192" i="3"/>
  <c r="G192" i="3"/>
  <c r="J192" i="3"/>
  <c r="K192" i="3" s="1"/>
  <c r="L192" i="3"/>
  <c r="P192" i="3"/>
  <c r="R192" i="3" s="1"/>
  <c r="S192" i="3" s="1"/>
  <c r="U192" i="3"/>
  <c r="W192" i="3" s="1"/>
  <c r="X192" i="3"/>
  <c r="AC192" i="3"/>
  <c r="AD192" i="3"/>
  <c r="AG192" i="3"/>
  <c r="AH192" i="3" s="1"/>
  <c r="U193" i="5" s="1"/>
  <c r="AI192" i="3"/>
  <c r="AJ192" i="3"/>
  <c r="F193" i="3"/>
  <c r="G193" i="3"/>
  <c r="J193" i="3"/>
  <c r="K193" i="3" s="1"/>
  <c r="L193" i="3"/>
  <c r="P193" i="3"/>
  <c r="R193" i="3" s="1"/>
  <c r="S193" i="3" s="1"/>
  <c r="U193" i="3"/>
  <c r="W193" i="3" s="1"/>
  <c r="X193" i="3"/>
  <c r="AC193" i="3"/>
  <c r="AD193" i="3"/>
  <c r="AG193" i="3"/>
  <c r="AH193" i="3" s="1"/>
  <c r="AI193" i="3"/>
  <c r="AJ193" i="3"/>
  <c r="C4" i="4"/>
  <c r="D4" i="4" s="1"/>
  <c r="Z5" i="5" s="1"/>
  <c r="E4" i="4"/>
  <c r="F4" i="4"/>
  <c r="I4" i="4"/>
  <c r="J4" i="4"/>
  <c r="K4" i="4"/>
  <c r="L4" i="4"/>
  <c r="N4" i="4"/>
  <c r="O4" i="4" s="1"/>
  <c r="P4" i="4"/>
  <c r="Q4" i="4"/>
  <c r="S4" i="4"/>
  <c r="X4" i="4"/>
  <c r="C5" i="4"/>
  <c r="D5" i="4" s="1"/>
  <c r="Z6" i="5" s="1"/>
  <c r="E5" i="4"/>
  <c r="F5" i="4"/>
  <c r="I5" i="4"/>
  <c r="J5" i="4"/>
  <c r="K5" i="4"/>
  <c r="L5" i="4"/>
  <c r="N5" i="4"/>
  <c r="O5" i="4" s="1"/>
  <c r="P5" i="4"/>
  <c r="Q5" i="4"/>
  <c r="S5" i="4"/>
  <c r="X5" i="4"/>
  <c r="C6" i="4"/>
  <c r="D6" i="4" s="1"/>
  <c r="Z7" i="5" s="1"/>
  <c r="E6" i="4"/>
  <c r="F6" i="4"/>
  <c r="I6" i="4"/>
  <c r="J6" i="4"/>
  <c r="K6" i="4"/>
  <c r="L6" i="4"/>
  <c r="N6" i="4"/>
  <c r="O6" i="4" s="1"/>
  <c r="P6" i="4"/>
  <c r="Q6" i="4"/>
  <c r="S6" i="4"/>
  <c r="X6" i="4"/>
  <c r="C7" i="4"/>
  <c r="D7" i="4" s="1"/>
  <c r="Z8" i="5" s="1"/>
  <c r="E7" i="4"/>
  <c r="F7" i="4"/>
  <c r="I7" i="4"/>
  <c r="J7" i="4"/>
  <c r="K7" i="4"/>
  <c r="L7" i="4"/>
  <c r="N7" i="4"/>
  <c r="O7" i="4" s="1"/>
  <c r="P7" i="4"/>
  <c r="Q7" i="4"/>
  <c r="S7" i="4"/>
  <c r="X7" i="4"/>
  <c r="C8" i="4"/>
  <c r="D8" i="4" s="1"/>
  <c r="Z9" i="5" s="1"/>
  <c r="E8" i="4"/>
  <c r="F8" i="4"/>
  <c r="I8" i="4"/>
  <c r="J8" i="4"/>
  <c r="K8" i="4"/>
  <c r="L8" i="4"/>
  <c r="N8" i="4"/>
  <c r="O8" i="4" s="1"/>
  <c r="P8" i="4"/>
  <c r="Q8" i="4"/>
  <c r="S8" i="4"/>
  <c r="X8" i="4"/>
  <c r="C9" i="4"/>
  <c r="D9" i="4" s="1"/>
  <c r="Z10" i="5" s="1"/>
  <c r="E9" i="4"/>
  <c r="F9" i="4"/>
  <c r="I9" i="4"/>
  <c r="J9" i="4"/>
  <c r="K9" i="4"/>
  <c r="L9" i="4"/>
  <c r="N9" i="4"/>
  <c r="O9" i="4" s="1"/>
  <c r="P9" i="4"/>
  <c r="Q9" i="4"/>
  <c r="S9" i="4"/>
  <c r="X9" i="4"/>
  <c r="C10" i="4"/>
  <c r="D10" i="4" s="1"/>
  <c r="Z11" i="5" s="1"/>
  <c r="E10" i="4"/>
  <c r="F10" i="4"/>
  <c r="I10" i="4"/>
  <c r="J10" i="4"/>
  <c r="K10" i="4"/>
  <c r="L10" i="4"/>
  <c r="N10" i="4"/>
  <c r="O10" i="4" s="1"/>
  <c r="P10" i="4"/>
  <c r="Q10" i="4"/>
  <c r="S10" i="4"/>
  <c r="X10" i="4"/>
  <c r="C11" i="4"/>
  <c r="D11" i="4" s="1"/>
  <c r="Z12" i="5" s="1"/>
  <c r="E11" i="4"/>
  <c r="F11" i="4"/>
  <c r="I11" i="4"/>
  <c r="J11" i="4"/>
  <c r="K11" i="4"/>
  <c r="L11" i="4"/>
  <c r="N11" i="4"/>
  <c r="O11" i="4" s="1"/>
  <c r="P11" i="4"/>
  <c r="Q11" i="4"/>
  <c r="S11" i="4"/>
  <c r="X11" i="4"/>
  <c r="C12" i="4"/>
  <c r="D12" i="4" s="1"/>
  <c r="Z13" i="5" s="1"/>
  <c r="E12" i="4"/>
  <c r="F12" i="4"/>
  <c r="I12" i="4"/>
  <c r="J12" i="4"/>
  <c r="K12" i="4"/>
  <c r="L12" i="4"/>
  <c r="N12" i="4"/>
  <c r="O12" i="4" s="1"/>
  <c r="P12" i="4"/>
  <c r="Q12" i="4"/>
  <c r="S12" i="4"/>
  <c r="X12" i="4"/>
  <c r="C13" i="4"/>
  <c r="D13" i="4" s="1"/>
  <c r="Z14" i="5" s="1"/>
  <c r="E13" i="4"/>
  <c r="F13" i="4"/>
  <c r="I13" i="4"/>
  <c r="J13" i="4"/>
  <c r="K13" i="4"/>
  <c r="L13" i="4"/>
  <c r="N13" i="4"/>
  <c r="O13" i="4" s="1"/>
  <c r="P13" i="4"/>
  <c r="Q13" i="4"/>
  <c r="S13" i="4"/>
  <c r="X13" i="4"/>
  <c r="C14" i="4"/>
  <c r="D14" i="4" s="1"/>
  <c r="Z15" i="5" s="1"/>
  <c r="E14" i="4"/>
  <c r="F14" i="4"/>
  <c r="I14" i="4"/>
  <c r="J14" i="4"/>
  <c r="K14" i="4"/>
  <c r="L14" i="4"/>
  <c r="N14" i="4"/>
  <c r="O14" i="4" s="1"/>
  <c r="P14" i="4"/>
  <c r="Q14" i="4"/>
  <c r="S14" i="4"/>
  <c r="X14" i="4"/>
  <c r="C15" i="4"/>
  <c r="D15" i="4" s="1"/>
  <c r="Z16" i="5" s="1"/>
  <c r="E15" i="4"/>
  <c r="F15" i="4"/>
  <c r="I15" i="4"/>
  <c r="J15" i="4"/>
  <c r="K15" i="4"/>
  <c r="L15" i="4"/>
  <c r="N15" i="4"/>
  <c r="O15" i="4" s="1"/>
  <c r="P15" i="4"/>
  <c r="Q15" i="4"/>
  <c r="S15" i="4"/>
  <c r="X15" i="4"/>
  <c r="C16" i="4"/>
  <c r="D16" i="4" s="1"/>
  <c r="Z17" i="5" s="1"/>
  <c r="E16" i="4"/>
  <c r="F16" i="4"/>
  <c r="I16" i="4"/>
  <c r="J16" i="4"/>
  <c r="K16" i="4"/>
  <c r="L16" i="4"/>
  <c r="N16" i="4"/>
  <c r="O16" i="4" s="1"/>
  <c r="P16" i="4"/>
  <c r="Q16" i="4"/>
  <c r="S16" i="4"/>
  <c r="X16" i="4"/>
  <c r="C17" i="4"/>
  <c r="D17" i="4" s="1"/>
  <c r="Z18" i="5" s="1"/>
  <c r="E17" i="4"/>
  <c r="F17" i="4"/>
  <c r="I17" i="4"/>
  <c r="J17" i="4"/>
  <c r="K17" i="4"/>
  <c r="L17" i="4"/>
  <c r="N17" i="4"/>
  <c r="O17" i="4" s="1"/>
  <c r="P17" i="4"/>
  <c r="Q17" i="4"/>
  <c r="S17" i="4"/>
  <c r="X17" i="4"/>
  <c r="C18" i="4"/>
  <c r="D18" i="4" s="1"/>
  <c r="Z19" i="5" s="1"/>
  <c r="E18" i="4"/>
  <c r="F18" i="4"/>
  <c r="I18" i="4"/>
  <c r="J18" i="4"/>
  <c r="K18" i="4"/>
  <c r="L18" i="4"/>
  <c r="N18" i="4"/>
  <c r="O18" i="4" s="1"/>
  <c r="P18" i="4"/>
  <c r="Q18" i="4"/>
  <c r="S18" i="4"/>
  <c r="X18" i="4"/>
  <c r="C19" i="4"/>
  <c r="D19" i="4" s="1"/>
  <c r="Z20" i="5" s="1"/>
  <c r="E19" i="4"/>
  <c r="F19" i="4"/>
  <c r="I19" i="4"/>
  <c r="J19" i="4"/>
  <c r="K19" i="4"/>
  <c r="L19" i="4"/>
  <c r="N19" i="4"/>
  <c r="O19" i="4" s="1"/>
  <c r="P19" i="4"/>
  <c r="Q19" i="4"/>
  <c r="S19" i="4"/>
  <c r="X19" i="4"/>
  <c r="C20" i="4"/>
  <c r="D20" i="4" s="1"/>
  <c r="Z21" i="5" s="1"/>
  <c r="E20" i="4"/>
  <c r="F20" i="4"/>
  <c r="I20" i="4"/>
  <c r="J20" i="4"/>
  <c r="K20" i="4"/>
  <c r="L20" i="4"/>
  <c r="N20" i="4"/>
  <c r="O20" i="4" s="1"/>
  <c r="P20" i="4"/>
  <c r="Q20" i="4"/>
  <c r="S20" i="4"/>
  <c r="X20" i="4"/>
  <c r="C21" i="4"/>
  <c r="D21" i="4" s="1"/>
  <c r="Z22" i="5" s="1"/>
  <c r="E21" i="4"/>
  <c r="F21" i="4"/>
  <c r="I21" i="4"/>
  <c r="J21" i="4"/>
  <c r="K21" i="4"/>
  <c r="L21" i="4"/>
  <c r="N21" i="4"/>
  <c r="O21" i="4" s="1"/>
  <c r="P21" i="4"/>
  <c r="Q21" i="4"/>
  <c r="S21" i="4"/>
  <c r="X21" i="4"/>
  <c r="C22" i="4"/>
  <c r="D22" i="4" s="1"/>
  <c r="Z23" i="5" s="1"/>
  <c r="E22" i="4"/>
  <c r="F22" i="4"/>
  <c r="I22" i="4"/>
  <c r="J22" i="4"/>
  <c r="K22" i="4"/>
  <c r="L22" i="4"/>
  <c r="N22" i="4"/>
  <c r="O22" i="4" s="1"/>
  <c r="P22" i="4"/>
  <c r="Q22" i="4"/>
  <c r="S22" i="4"/>
  <c r="X22" i="4"/>
  <c r="C23" i="4"/>
  <c r="D23" i="4" s="1"/>
  <c r="Z24" i="5" s="1"/>
  <c r="E23" i="4"/>
  <c r="F23" i="4"/>
  <c r="I23" i="4"/>
  <c r="J23" i="4"/>
  <c r="K23" i="4"/>
  <c r="L23" i="4"/>
  <c r="N23" i="4"/>
  <c r="O23" i="4" s="1"/>
  <c r="P23" i="4"/>
  <c r="Q23" i="4"/>
  <c r="S23" i="4"/>
  <c r="X23" i="4"/>
  <c r="C24" i="4"/>
  <c r="D24" i="4" s="1"/>
  <c r="Z25" i="5" s="1"/>
  <c r="E24" i="4"/>
  <c r="F24" i="4"/>
  <c r="I24" i="4"/>
  <c r="J24" i="4"/>
  <c r="K24" i="4"/>
  <c r="L24" i="4"/>
  <c r="N24" i="4"/>
  <c r="O24" i="4" s="1"/>
  <c r="P24" i="4"/>
  <c r="Q24" i="4"/>
  <c r="S24" i="4"/>
  <c r="X24" i="4"/>
  <c r="C25" i="4"/>
  <c r="D25" i="4" s="1"/>
  <c r="Z26" i="5" s="1"/>
  <c r="E25" i="4"/>
  <c r="F25" i="4"/>
  <c r="I25" i="4"/>
  <c r="J25" i="4"/>
  <c r="K25" i="4"/>
  <c r="L25" i="4"/>
  <c r="N25" i="4"/>
  <c r="O25" i="4" s="1"/>
  <c r="P25" i="4"/>
  <c r="Q25" i="4"/>
  <c r="S25" i="4"/>
  <c r="X25" i="4"/>
  <c r="C26" i="4"/>
  <c r="D26" i="4" s="1"/>
  <c r="Z27" i="5" s="1"/>
  <c r="E26" i="4"/>
  <c r="F26" i="4"/>
  <c r="I26" i="4"/>
  <c r="J26" i="4"/>
  <c r="K26" i="4"/>
  <c r="L26" i="4"/>
  <c r="N26" i="4"/>
  <c r="O26" i="4" s="1"/>
  <c r="P26" i="4"/>
  <c r="Q26" i="4"/>
  <c r="S26" i="4"/>
  <c r="X26" i="4"/>
  <c r="C27" i="4"/>
  <c r="D27" i="4" s="1"/>
  <c r="Z28" i="5" s="1"/>
  <c r="E27" i="4"/>
  <c r="F27" i="4"/>
  <c r="I27" i="4"/>
  <c r="J27" i="4"/>
  <c r="K27" i="4"/>
  <c r="L27" i="4"/>
  <c r="N27" i="4"/>
  <c r="O27" i="4" s="1"/>
  <c r="P27" i="4"/>
  <c r="Q27" i="4"/>
  <c r="S27" i="4"/>
  <c r="X27" i="4"/>
  <c r="C28" i="4"/>
  <c r="D28" i="4" s="1"/>
  <c r="Z29" i="5" s="1"/>
  <c r="E28" i="4"/>
  <c r="F28" i="4"/>
  <c r="I28" i="4"/>
  <c r="J28" i="4"/>
  <c r="K28" i="4"/>
  <c r="L28" i="4"/>
  <c r="N28" i="4"/>
  <c r="O28" i="4" s="1"/>
  <c r="P28" i="4"/>
  <c r="Q28" i="4"/>
  <c r="S28" i="4"/>
  <c r="X28" i="4"/>
  <c r="C29" i="4"/>
  <c r="D29" i="4" s="1"/>
  <c r="Z30" i="5" s="1"/>
  <c r="E29" i="4"/>
  <c r="F29" i="4"/>
  <c r="I29" i="4"/>
  <c r="J29" i="4"/>
  <c r="K29" i="4"/>
  <c r="L29" i="4"/>
  <c r="N29" i="4"/>
  <c r="O29" i="4" s="1"/>
  <c r="P29" i="4"/>
  <c r="Q29" i="4"/>
  <c r="S29" i="4"/>
  <c r="X29" i="4"/>
  <c r="C30" i="4"/>
  <c r="D30" i="4" s="1"/>
  <c r="Z31" i="5" s="1"/>
  <c r="E30" i="4"/>
  <c r="F30" i="4"/>
  <c r="I30" i="4"/>
  <c r="J30" i="4"/>
  <c r="K30" i="4"/>
  <c r="L30" i="4"/>
  <c r="N30" i="4"/>
  <c r="O30" i="4" s="1"/>
  <c r="P30" i="4"/>
  <c r="Q30" i="4"/>
  <c r="S30" i="4"/>
  <c r="X30" i="4"/>
  <c r="C31" i="4"/>
  <c r="D31" i="4" s="1"/>
  <c r="Z32" i="5" s="1"/>
  <c r="E31" i="4"/>
  <c r="F31" i="4"/>
  <c r="I31" i="4"/>
  <c r="J31" i="4"/>
  <c r="K31" i="4"/>
  <c r="L31" i="4"/>
  <c r="N31" i="4"/>
  <c r="O31" i="4" s="1"/>
  <c r="P31" i="4"/>
  <c r="Q31" i="4"/>
  <c r="S31" i="4"/>
  <c r="X31" i="4"/>
  <c r="C32" i="4"/>
  <c r="D32" i="4" s="1"/>
  <c r="Z33" i="5" s="1"/>
  <c r="E32" i="4"/>
  <c r="F32" i="4"/>
  <c r="I32" i="4"/>
  <c r="J32" i="4"/>
  <c r="K32" i="4"/>
  <c r="L32" i="4"/>
  <c r="N32" i="4"/>
  <c r="O32" i="4" s="1"/>
  <c r="P32" i="4"/>
  <c r="Q32" i="4"/>
  <c r="S32" i="4"/>
  <c r="X32" i="4"/>
  <c r="C33" i="4"/>
  <c r="D33" i="4" s="1"/>
  <c r="Z34" i="5" s="1"/>
  <c r="E33" i="4"/>
  <c r="F33" i="4"/>
  <c r="I33" i="4"/>
  <c r="J33" i="4"/>
  <c r="K33" i="4"/>
  <c r="L33" i="4"/>
  <c r="N33" i="4"/>
  <c r="O33" i="4" s="1"/>
  <c r="P33" i="4"/>
  <c r="Q33" i="4"/>
  <c r="S33" i="4"/>
  <c r="X33" i="4"/>
  <c r="C34" i="4"/>
  <c r="D34" i="4" s="1"/>
  <c r="Z35" i="5" s="1"/>
  <c r="E34" i="4"/>
  <c r="F34" i="4"/>
  <c r="I34" i="4"/>
  <c r="J34" i="4"/>
  <c r="K34" i="4"/>
  <c r="L34" i="4"/>
  <c r="N34" i="4"/>
  <c r="O34" i="4" s="1"/>
  <c r="P34" i="4"/>
  <c r="Q34" i="4"/>
  <c r="S34" i="4"/>
  <c r="X34" i="4"/>
  <c r="C35" i="4"/>
  <c r="D35" i="4" s="1"/>
  <c r="Z36" i="5" s="1"/>
  <c r="E35" i="4"/>
  <c r="F35" i="4"/>
  <c r="I35" i="4"/>
  <c r="J35" i="4"/>
  <c r="K35" i="4"/>
  <c r="L35" i="4"/>
  <c r="N35" i="4"/>
  <c r="O35" i="4" s="1"/>
  <c r="P35" i="4"/>
  <c r="Q35" i="4"/>
  <c r="S35" i="4"/>
  <c r="X35" i="4"/>
  <c r="C36" i="4"/>
  <c r="D36" i="4" s="1"/>
  <c r="Z37" i="5" s="1"/>
  <c r="E36" i="4"/>
  <c r="F36" i="4"/>
  <c r="I36" i="4"/>
  <c r="J36" i="4"/>
  <c r="K36" i="4"/>
  <c r="L36" i="4"/>
  <c r="N36" i="4"/>
  <c r="O36" i="4" s="1"/>
  <c r="P36" i="4"/>
  <c r="Q36" i="4"/>
  <c r="S36" i="4"/>
  <c r="X36" i="4"/>
  <c r="C37" i="4"/>
  <c r="D37" i="4" s="1"/>
  <c r="Z38" i="5" s="1"/>
  <c r="E37" i="4"/>
  <c r="F37" i="4"/>
  <c r="I37" i="4"/>
  <c r="J37" i="4"/>
  <c r="K37" i="4"/>
  <c r="L37" i="4"/>
  <c r="N37" i="4"/>
  <c r="O37" i="4" s="1"/>
  <c r="P37" i="4"/>
  <c r="Q37" i="4"/>
  <c r="S37" i="4"/>
  <c r="X37" i="4"/>
  <c r="C38" i="4"/>
  <c r="D38" i="4" s="1"/>
  <c r="Z39" i="5" s="1"/>
  <c r="E38" i="4"/>
  <c r="F38" i="4"/>
  <c r="I38" i="4"/>
  <c r="J38" i="4"/>
  <c r="K38" i="4"/>
  <c r="L38" i="4"/>
  <c r="N38" i="4"/>
  <c r="O38" i="4" s="1"/>
  <c r="P38" i="4"/>
  <c r="Q38" i="4"/>
  <c r="S38" i="4"/>
  <c r="X38" i="4"/>
  <c r="C39" i="4"/>
  <c r="D39" i="4" s="1"/>
  <c r="E39" i="4"/>
  <c r="F39" i="4"/>
  <c r="I39" i="4"/>
  <c r="J39" i="4"/>
  <c r="K39" i="4"/>
  <c r="L39" i="4"/>
  <c r="N39" i="4"/>
  <c r="O39" i="4" s="1"/>
  <c r="P39" i="4"/>
  <c r="Q39" i="4"/>
  <c r="S39" i="4"/>
  <c r="X39" i="4"/>
  <c r="C40" i="4"/>
  <c r="D40" i="4" s="1"/>
  <c r="Z41" i="5" s="1"/>
  <c r="E40" i="4"/>
  <c r="F40" i="4"/>
  <c r="I40" i="4"/>
  <c r="J40" i="4"/>
  <c r="K40" i="4"/>
  <c r="L40" i="4"/>
  <c r="N40" i="4"/>
  <c r="O40" i="4" s="1"/>
  <c r="P40" i="4"/>
  <c r="Q40" i="4"/>
  <c r="S40" i="4"/>
  <c r="X40" i="4"/>
  <c r="C41" i="4"/>
  <c r="D41" i="4" s="1"/>
  <c r="Z42" i="5" s="1"/>
  <c r="E41" i="4"/>
  <c r="F41" i="4"/>
  <c r="I41" i="4"/>
  <c r="J41" i="4"/>
  <c r="K41" i="4"/>
  <c r="L41" i="4"/>
  <c r="N41" i="4"/>
  <c r="O41" i="4" s="1"/>
  <c r="P41" i="4"/>
  <c r="Q41" i="4"/>
  <c r="S41" i="4"/>
  <c r="X41" i="4"/>
  <c r="C42" i="4"/>
  <c r="D42" i="4" s="1"/>
  <c r="Z43" i="5" s="1"/>
  <c r="E42" i="4"/>
  <c r="F42" i="4"/>
  <c r="I42" i="4"/>
  <c r="J42" i="4"/>
  <c r="K42" i="4"/>
  <c r="L42" i="4"/>
  <c r="N42" i="4"/>
  <c r="O42" i="4" s="1"/>
  <c r="P42" i="4"/>
  <c r="Q42" i="4"/>
  <c r="S42" i="4"/>
  <c r="X42" i="4"/>
  <c r="C43" i="4"/>
  <c r="D43" i="4" s="1"/>
  <c r="Z44" i="5" s="1"/>
  <c r="E43" i="4"/>
  <c r="F43" i="4"/>
  <c r="I43" i="4"/>
  <c r="J43" i="4"/>
  <c r="K43" i="4"/>
  <c r="L43" i="4"/>
  <c r="N43" i="4"/>
  <c r="O43" i="4" s="1"/>
  <c r="P43" i="4"/>
  <c r="Q43" i="4"/>
  <c r="S43" i="4"/>
  <c r="X43" i="4"/>
  <c r="C44" i="4"/>
  <c r="D44" i="4" s="1"/>
  <c r="Z45" i="5" s="1"/>
  <c r="E44" i="4"/>
  <c r="F44" i="4"/>
  <c r="I44" i="4"/>
  <c r="J44" i="4"/>
  <c r="K44" i="4"/>
  <c r="L44" i="4"/>
  <c r="N44" i="4"/>
  <c r="O44" i="4" s="1"/>
  <c r="P44" i="4"/>
  <c r="Q44" i="4"/>
  <c r="S44" i="4"/>
  <c r="X44" i="4"/>
  <c r="C45" i="4"/>
  <c r="D45" i="4" s="1"/>
  <c r="Z46" i="5" s="1"/>
  <c r="E45" i="4"/>
  <c r="F45" i="4"/>
  <c r="I45" i="4"/>
  <c r="J45" i="4"/>
  <c r="K45" i="4"/>
  <c r="L45" i="4"/>
  <c r="N45" i="4"/>
  <c r="O45" i="4" s="1"/>
  <c r="P45" i="4"/>
  <c r="Q45" i="4"/>
  <c r="S45" i="4"/>
  <c r="X45" i="4"/>
  <c r="C46" i="4"/>
  <c r="D46" i="4" s="1"/>
  <c r="Z47" i="5" s="1"/>
  <c r="E46" i="4"/>
  <c r="F46" i="4"/>
  <c r="I46" i="4"/>
  <c r="J46" i="4"/>
  <c r="K46" i="4"/>
  <c r="L46" i="4"/>
  <c r="N46" i="4"/>
  <c r="O46" i="4" s="1"/>
  <c r="P46" i="4"/>
  <c r="Q46" i="4"/>
  <c r="S46" i="4"/>
  <c r="X46" i="4"/>
  <c r="C47" i="4"/>
  <c r="D47" i="4" s="1"/>
  <c r="Z48" i="5" s="1"/>
  <c r="E47" i="4"/>
  <c r="F47" i="4"/>
  <c r="I47" i="4"/>
  <c r="J47" i="4"/>
  <c r="K47" i="4"/>
  <c r="L47" i="4"/>
  <c r="N47" i="4"/>
  <c r="O47" i="4" s="1"/>
  <c r="P47" i="4"/>
  <c r="Q47" i="4"/>
  <c r="S47" i="4"/>
  <c r="X47" i="4"/>
  <c r="C48" i="4"/>
  <c r="D48" i="4" s="1"/>
  <c r="Z49" i="5" s="1"/>
  <c r="E48" i="4"/>
  <c r="F48" i="4"/>
  <c r="I48" i="4"/>
  <c r="J48" i="4"/>
  <c r="K48" i="4"/>
  <c r="L48" i="4"/>
  <c r="N48" i="4"/>
  <c r="O48" i="4" s="1"/>
  <c r="P48" i="4"/>
  <c r="Q48" i="4"/>
  <c r="S48" i="4"/>
  <c r="X48" i="4"/>
  <c r="C49" i="4"/>
  <c r="D49" i="4" s="1"/>
  <c r="Z50" i="5" s="1"/>
  <c r="E49" i="4"/>
  <c r="F49" i="4"/>
  <c r="I49" i="4"/>
  <c r="J49" i="4"/>
  <c r="K49" i="4"/>
  <c r="L49" i="4"/>
  <c r="N49" i="4"/>
  <c r="O49" i="4" s="1"/>
  <c r="P49" i="4"/>
  <c r="Q49" i="4"/>
  <c r="S49" i="4"/>
  <c r="X49" i="4"/>
  <c r="C50" i="4"/>
  <c r="D50" i="4" s="1"/>
  <c r="Z51" i="5" s="1"/>
  <c r="E50" i="4"/>
  <c r="F50" i="4"/>
  <c r="I50" i="4"/>
  <c r="J50" i="4"/>
  <c r="K50" i="4"/>
  <c r="L50" i="4"/>
  <c r="N50" i="4"/>
  <c r="O50" i="4" s="1"/>
  <c r="P50" i="4"/>
  <c r="Q50" i="4"/>
  <c r="S50" i="4"/>
  <c r="X50" i="4"/>
  <c r="C51" i="4"/>
  <c r="D51" i="4" s="1"/>
  <c r="Z52" i="5" s="1"/>
  <c r="E51" i="4"/>
  <c r="F51" i="4"/>
  <c r="I51" i="4"/>
  <c r="J51" i="4"/>
  <c r="K51" i="4"/>
  <c r="L51" i="4"/>
  <c r="N51" i="4"/>
  <c r="O51" i="4" s="1"/>
  <c r="P51" i="4"/>
  <c r="Q51" i="4"/>
  <c r="S51" i="4"/>
  <c r="X51" i="4"/>
  <c r="C52" i="4"/>
  <c r="D52" i="4" s="1"/>
  <c r="Z53" i="5" s="1"/>
  <c r="E52" i="4"/>
  <c r="F52" i="4"/>
  <c r="I52" i="4"/>
  <c r="J52" i="4"/>
  <c r="K52" i="4"/>
  <c r="L52" i="4"/>
  <c r="N52" i="4"/>
  <c r="O52" i="4" s="1"/>
  <c r="P52" i="4"/>
  <c r="Q52" i="4"/>
  <c r="S52" i="4"/>
  <c r="X52" i="4"/>
  <c r="C53" i="4"/>
  <c r="D53" i="4" s="1"/>
  <c r="Z54" i="5" s="1"/>
  <c r="E53" i="4"/>
  <c r="F53" i="4"/>
  <c r="I53" i="4"/>
  <c r="J53" i="4"/>
  <c r="K53" i="4"/>
  <c r="L53" i="4"/>
  <c r="N53" i="4"/>
  <c r="O53" i="4" s="1"/>
  <c r="P53" i="4"/>
  <c r="Q53" i="4"/>
  <c r="S53" i="4"/>
  <c r="X53" i="4"/>
  <c r="C54" i="4"/>
  <c r="D54" i="4" s="1"/>
  <c r="Z55" i="5" s="1"/>
  <c r="E54" i="4"/>
  <c r="F54" i="4"/>
  <c r="I54" i="4"/>
  <c r="J54" i="4"/>
  <c r="K54" i="4"/>
  <c r="L54" i="4"/>
  <c r="N54" i="4"/>
  <c r="O54" i="4" s="1"/>
  <c r="P54" i="4"/>
  <c r="Q54" i="4"/>
  <c r="S54" i="4"/>
  <c r="X54" i="4"/>
  <c r="C55" i="4"/>
  <c r="D55" i="4" s="1"/>
  <c r="Z56" i="5" s="1"/>
  <c r="E55" i="4"/>
  <c r="F55" i="4"/>
  <c r="I55" i="4"/>
  <c r="J55" i="4"/>
  <c r="K55" i="4"/>
  <c r="L55" i="4"/>
  <c r="N55" i="4"/>
  <c r="O55" i="4" s="1"/>
  <c r="P55" i="4"/>
  <c r="Q55" i="4"/>
  <c r="S55" i="4"/>
  <c r="X55" i="4"/>
  <c r="C56" i="4"/>
  <c r="D56" i="4" s="1"/>
  <c r="Z57" i="5" s="1"/>
  <c r="E56" i="4"/>
  <c r="F56" i="4"/>
  <c r="I56" i="4"/>
  <c r="J56" i="4"/>
  <c r="K56" i="4"/>
  <c r="L56" i="4"/>
  <c r="N56" i="4"/>
  <c r="O56" i="4" s="1"/>
  <c r="P56" i="4"/>
  <c r="Q56" i="4"/>
  <c r="S56" i="4"/>
  <c r="X56" i="4"/>
  <c r="C57" i="4"/>
  <c r="D57" i="4" s="1"/>
  <c r="Z58" i="5" s="1"/>
  <c r="E57" i="4"/>
  <c r="F57" i="4"/>
  <c r="I57" i="4"/>
  <c r="J57" i="4"/>
  <c r="K57" i="4"/>
  <c r="L57" i="4"/>
  <c r="N57" i="4"/>
  <c r="O57" i="4" s="1"/>
  <c r="P57" i="4"/>
  <c r="Q57" i="4"/>
  <c r="S57" i="4"/>
  <c r="X57" i="4"/>
  <c r="C58" i="4"/>
  <c r="D58" i="4" s="1"/>
  <c r="Z59" i="5" s="1"/>
  <c r="E58" i="4"/>
  <c r="F58" i="4"/>
  <c r="I58" i="4"/>
  <c r="J58" i="4"/>
  <c r="K58" i="4"/>
  <c r="L58" i="4"/>
  <c r="N58" i="4"/>
  <c r="O58" i="4" s="1"/>
  <c r="P58" i="4"/>
  <c r="Q58" i="4"/>
  <c r="S58" i="4"/>
  <c r="X58" i="4"/>
  <c r="C59" i="4"/>
  <c r="D59" i="4" s="1"/>
  <c r="Z60" i="5" s="1"/>
  <c r="E59" i="4"/>
  <c r="F59" i="4"/>
  <c r="I59" i="4"/>
  <c r="J59" i="4"/>
  <c r="K59" i="4"/>
  <c r="L59" i="4"/>
  <c r="N59" i="4"/>
  <c r="O59" i="4" s="1"/>
  <c r="P59" i="4"/>
  <c r="Q59" i="4"/>
  <c r="S59" i="4"/>
  <c r="X59" i="4"/>
  <c r="C60" i="4"/>
  <c r="D60" i="4" s="1"/>
  <c r="Z61" i="5" s="1"/>
  <c r="E60" i="4"/>
  <c r="F60" i="4"/>
  <c r="I60" i="4"/>
  <c r="J60" i="4"/>
  <c r="K60" i="4"/>
  <c r="L60" i="4"/>
  <c r="N60" i="4"/>
  <c r="O60" i="4" s="1"/>
  <c r="P60" i="4"/>
  <c r="Q60" i="4"/>
  <c r="S60" i="4"/>
  <c r="X60" i="4"/>
  <c r="C61" i="4"/>
  <c r="D61" i="4" s="1"/>
  <c r="Z62" i="5" s="1"/>
  <c r="E61" i="4"/>
  <c r="F61" i="4"/>
  <c r="I61" i="4"/>
  <c r="J61" i="4"/>
  <c r="K61" i="4"/>
  <c r="L61" i="4"/>
  <c r="N61" i="4"/>
  <c r="O61" i="4" s="1"/>
  <c r="P61" i="4"/>
  <c r="Q61" i="4"/>
  <c r="S61" i="4"/>
  <c r="X61" i="4"/>
  <c r="C62" i="4"/>
  <c r="D62" i="4" s="1"/>
  <c r="Z63" i="5" s="1"/>
  <c r="E62" i="4"/>
  <c r="F62" i="4"/>
  <c r="I62" i="4"/>
  <c r="J62" i="4"/>
  <c r="K62" i="4"/>
  <c r="L62" i="4"/>
  <c r="N62" i="4"/>
  <c r="O62" i="4" s="1"/>
  <c r="P62" i="4"/>
  <c r="Q62" i="4"/>
  <c r="S62" i="4"/>
  <c r="X62" i="4"/>
  <c r="C63" i="4"/>
  <c r="D63" i="4" s="1"/>
  <c r="Z64" i="5" s="1"/>
  <c r="E63" i="4"/>
  <c r="F63" i="4"/>
  <c r="I63" i="4"/>
  <c r="J63" i="4"/>
  <c r="K63" i="4"/>
  <c r="L63" i="4"/>
  <c r="N63" i="4"/>
  <c r="O63" i="4" s="1"/>
  <c r="P63" i="4"/>
  <c r="Q63" i="4"/>
  <c r="S63" i="4"/>
  <c r="X63" i="4"/>
  <c r="C64" i="4"/>
  <c r="D64" i="4" s="1"/>
  <c r="Z65" i="5" s="1"/>
  <c r="E64" i="4"/>
  <c r="F64" i="4"/>
  <c r="I64" i="4"/>
  <c r="J64" i="4"/>
  <c r="K64" i="4"/>
  <c r="L64" i="4"/>
  <c r="N64" i="4"/>
  <c r="O64" i="4" s="1"/>
  <c r="P64" i="4"/>
  <c r="Q64" i="4"/>
  <c r="S64" i="4"/>
  <c r="X64" i="4"/>
  <c r="C65" i="4"/>
  <c r="D65" i="4" s="1"/>
  <c r="Z66" i="5" s="1"/>
  <c r="E65" i="4"/>
  <c r="F65" i="4"/>
  <c r="I65" i="4"/>
  <c r="J65" i="4"/>
  <c r="K65" i="4"/>
  <c r="L65" i="4"/>
  <c r="N65" i="4"/>
  <c r="O65" i="4" s="1"/>
  <c r="P65" i="4"/>
  <c r="Q65" i="4"/>
  <c r="S65" i="4"/>
  <c r="X65" i="4"/>
  <c r="C66" i="4"/>
  <c r="D66" i="4" s="1"/>
  <c r="Z67" i="5" s="1"/>
  <c r="E66" i="4"/>
  <c r="F66" i="4"/>
  <c r="I66" i="4"/>
  <c r="J66" i="4"/>
  <c r="K66" i="4"/>
  <c r="L66" i="4"/>
  <c r="N66" i="4"/>
  <c r="O66" i="4" s="1"/>
  <c r="P66" i="4"/>
  <c r="Q66" i="4"/>
  <c r="S66" i="4"/>
  <c r="X66" i="4"/>
  <c r="C67" i="4"/>
  <c r="D67" i="4" s="1"/>
  <c r="Z68" i="5" s="1"/>
  <c r="E67" i="4"/>
  <c r="F67" i="4"/>
  <c r="I67" i="4"/>
  <c r="J67" i="4"/>
  <c r="K67" i="4"/>
  <c r="L67" i="4"/>
  <c r="N67" i="4"/>
  <c r="O67" i="4" s="1"/>
  <c r="P67" i="4"/>
  <c r="Q67" i="4"/>
  <c r="S67" i="4"/>
  <c r="X67" i="4"/>
  <c r="C68" i="4"/>
  <c r="D68" i="4" s="1"/>
  <c r="Z69" i="5" s="1"/>
  <c r="E68" i="4"/>
  <c r="F68" i="4"/>
  <c r="I68" i="4"/>
  <c r="J68" i="4"/>
  <c r="K68" i="4"/>
  <c r="L68" i="4"/>
  <c r="N68" i="4"/>
  <c r="O68" i="4" s="1"/>
  <c r="P68" i="4"/>
  <c r="Q68" i="4"/>
  <c r="S68" i="4"/>
  <c r="X68" i="4"/>
  <c r="C69" i="4"/>
  <c r="D69" i="4" s="1"/>
  <c r="Z70" i="5" s="1"/>
  <c r="E69" i="4"/>
  <c r="F69" i="4"/>
  <c r="I69" i="4"/>
  <c r="J69" i="4"/>
  <c r="K69" i="4"/>
  <c r="L69" i="4"/>
  <c r="N69" i="4"/>
  <c r="O69" i="4" s="1"/>
  <c r="P69" i="4"/>
  <c r="Q69" i="4"/>
  <c r="S69" i="4"/>
  <c r="X69" i="4"/>
  <c r="C70" i="4"/>
  <c r="D70" i="4" s="1"/>
  <c r="Z71" i="5" s="1"/>
  <c r="E70" i="4"/>
  <c r="F70" i="4"/>
  <c r="I70" i="4"/>
  <c r="J70" i="4"/>
  <c r="K70" i="4"/>
  <c r="L70" i="4"/>
  <c r="N70" i="4"/>
  <c r="O70" i="4" s="1"/>
  <c r="P70" i="4"/>
  <c r="Q70" i="4"/>
  <c r="S70" i="4"/>
  <c r="X70" i="4"/>
  <c r="C71" i="4"/>
  <c r="D71" i="4" s="1"/>
  <c r="Z72" i="5" s="1"/>
  <c r="E71" i="4"/>
  <c r="F71" i="4"/>
  <c r="I71" i="4"/>
  <c r="J71" i="4"/>
  <c r="K71" i="4"/>
  <c r="L71" i="4"/>
  <c r="N71" i="4"/>
  <c r="O71" i="4" s="1"/>
  <c r="P71" i="4"/>
  <c r="Q71" i="4"/>
  <c r="S71" i="4"/>
  <c r="X71" i="4"/>
  <c r="C72" i="4"/>
  <c r="D72" i="4" s="1"/>
  <c r="Z73" i="5" s="1"/>
  <c r="E72" i="4"/>
  <c r="F72" i="4"/>
  <c r="I72" i="4"/>
  <c r="J72" i="4"/>
  <c r="K72" i="4"/>
  <c r="L72" i="4"/>
  <c r="N72" i="4"/>
  <c r="O72" i="4" s="1"/>
  <c r="P72" i="4"/>
  <c r="Q72" i="4"/>
  <c r="S72" i="4"/>
  <c r="X72" i="4"/>
  <c r="C73" i="4"/>
  <c r="D73" i="4" s="1"/>
  <c r="Z74" i="5" s="1"/>
  <c r="E73" i="4"/>
  <c r="F73" i="4"/>
  <c r="I73" i="4"/>
  <c r="J73" i="4"/>
  <c r="K73" i="4"/>
  <c r="L73" i="4"/>
  <c r="N73" i="4"/>
  <c r="O73" i="4" s="1"/>
  <c r="P73" i="4"/>
  <c r="Q73" i="4"/>
  <c r="S73" i="4"/>
  <c r="X73" i="4"/>
  <c r="C74" i="4"/>
  <c r="D74" i="4" s="1"/>
  <c r="Z75" i="5" s="1"/>
  <c r="E74" i="4"/>
  <c r="F74" i="4"/>
  <c r="I74" i="4"/>
  <c r="J74" i="4"/>
  <c r="K74" i="4"/>
  <c r="L74" i="4"/>
  <c r="N74" i="4"/>
  <c r="O74" i="4" s="1"/>
  <c r="P74" i="4"/>
  <c r="Q74" i="4"/>
  <c r="S74" i="4"/>
  <c r="X74" i="4"/>
  <c r="C75" i="4"/>
  <c r="D75" i="4" s="1"/>
  <c r="Z76" i="5" s="1"/>
  <c r="E75" i="4"/>
  <c r="F75" i="4"/>
  <c r="I75" i="4"/>
  <c r="J75" i="4"/>
  <c r="K75" i="4"/>
  <c r="L75" i="4"/>
  <c r="N75" i="4"/>
  <c r="O75" i="4" s="1"/>
  <c r="P75" i="4"/>
  <c r="Q75" i="4"/>
  <c r="S75" i="4"/>
  <c r="X75" i="4"/>
  <c r="C76" i="4"/>
  <c r="D76" i="4" s="1"/>
  <c r="Z77" i="5" s="1"/>
  <c r="E76" i="4"/>
  <c r="F76" i="4"/>
  <c r="I76" i="4"/>
  <c r="J76" i="4"/>
  <c r="K76" i="4"/>
  <c r="L76" i="4"/>
  <c r="N76" i="4"/>
  <c r="O76" i="4" s="1"/>
  <c r="P76" i="4"/>
  <c r="Q76" i="4"/>
  <c r="S76" i="4"/>
  <c r="X76" i="4"/>
  <c r="C77" i="4"/>
  <c r="D77" i="4" s="1"/>
  <c r="Z78" i="5" s="1"/>
  <c r="E77" i="4"/>
  <c r="F77" i="4"/>
  <c r="I77" i="4"/>
  <c r="J77" i="4"/>
  <c r="K77" i="4"/>
  <c r="L77" i="4"/>
  <c r="N77" i="4"/>
  <c r="O77" i="4" s="1"/>
  <c r="P77" i="4"/>
  <c r="Q77" i="4"/>
  <c r="S77" i="4"/>
  <c r="X77" i="4"/>
  <c r="C78" i="4"/>
  <c r="D78" i="4" s="1"/>
  <c r="Z79" i="5" s="1"/>
  <c r="E78" i="4"/>
  <c r="F78" i="4"/>
  <c r="I78" i="4"/>
  <c r="J78" i="4"/>
  <c r="K78" i="4"/>
  <c r="L78" i="4"/>
  <c r="N78" i="4"/>
  <c r="O78" i="4" s="1"/>
  <c r="P78" i="4"/>
  <c r="Q78" i="4"/>
  <c r="S78" i="4"/>
  <c r="X78" i="4"/>
  <c r="C79" i="4"/>
  <c r="D79" i="4" s="1"/>
  <c r="Z80" i="5" s="1"/>
  <c r="E79" i="4"/>
  <c r="F79" i="4"/>
  <c r="I79" i="4"/>
  <c r="J79" i="4"/>
  <c r="K79" i="4"/>
  <c r="L79" i="4"/>
  <c r="N79" i="4"/>
  <c r="O79" i="4" s="1"/>
  <c r="P79" i="4"/>
  <c r="Q79" i="4"/>
  <c r="S79" i="4"/>
  <c r="X79" i="4"/>
  <c r="C80" i="4"/>
  <c r="D80" i="4" s="1"/>
  <c r="Z81" i="5" s="1"/>
  <c r="E80" i="4"/>
  <c r="F80" i="4"/>
  <c r="I80" i="4"/>
  <c r="J80" i="4"/>
  <c r="K80" i="4"/>
  <c r="L80" i="4"/>
  <c r="N80" i="4"/>
  <c r="O80" i="4" s="1"/>
  <c r="P80" i="4"/>
  <c r="Q80" i="4"/>
  <c r="S80" i="4"/>
  <c r="X80" i="4"/>
  <c r="C81" i="4"/>
  <c r="D81" i="4" s="1"/>
  <c r="Z82" i="5" s="1"/>
  <c r="E81" i="4"/>
  <c r="F81" i="4"/>
  <c r="I81" i="4"/>
  <c r="J81" i="4"/>
  <c r="K81" i="4"/>
  <c r="L81" i="4"/>
  <c r="N81" i="4"/>
  <c r="O81" i="4" s="1"/>
  <c r="P81" i="4"/>
  <c r="Q81" i="4"/>
  <c r="S81" i="4"/>
  <c r="X81" i="4"/>
  <c r="C82" i="4"/>
  <c r="D82" i="4" s="1"/>
  <c r="Z83" i="5" s="1"/>
  <c r="E82" i="4"/>
  <c r="F82" i="4"/>
  <c r="I82" i="4"/>
  <c r="J82" i="4"/>
  <c r="K82" i="4"/>
  <c r="L82" i="4"/>
  <c r="N82" i="4"/>
  <c r="O82" i="4" s="1"/>
  <c r="P82" i="4"/>
  <c r="Q82" i="4"/>
  <c r="S82" i="4"/>
  <c r="X82" i="4"/>
  <c r="C83" i="4"/>
  <c r="D83" i="4" s="1"/>
  <c r="Z84" i="5" s="1"/>
  <c r="E83" i="4"/>
  <c r="F83" i="4"/>
  <c r="I83" i="4"/>
  <c r="J83" i="4"/>
  <c r="K83" i="4"/>
  <c r="L83" i="4"/>
  <c r="N83" i="4"/>
  <c r="O83" i="4" s="1"/>
  <c r="P83" i="4"/>
  <c r="Q83" i="4"/>
  <c r="S83" i="4"/>
  <c r="X83" i="4"/>
  <c r="C84" i="4"/>
  <c r="D84" i="4" s="1"/>
  <c r="Z85" i="5" s="1"/>
  <c r="E84" i="4"/>
  <c r="F84" i="4"/>
  <c r="I84" i="4"/>
  <c r="J84" i="4"/>
  <c r="K84" i="4"/>
  <c r="L84" i="4"/>
  <c r="N84" i="4"/>
  <c r="O84" i="4" s="1"/>
  <c r="P84" i="4"/>
  <c r="Q84" i="4"/>
  <c r="S84" i="4"/>
  <c r="X84" i="4"/>
  <c r="C85" i="4"/>
  <c r="D85" i="4" s="1"/>
  <c r="Z86" i="5" s="1"/>
  <c r="E85" i="4"/>
  <c r="F85" i="4"/>
  <c r="I85" i="4"/>
  <c r="J85" i="4"/>
  <c r="K85" i="4"/>
  <c r="L85" i="4"/>
  <c r="N85" i="4"/>
  <c r="O85" i="4" s="1"/>
  <c r="P85" i="4"/>
  <c r="Q85" i="4"/>
  <c r="S85" i="4"/>
  <c r="X85" i="4"/>
  <c r="C86" i="4"/>
  <c r="D86" i="4" s="1"/>
  <c r="Z87" i="5" s="1"/>
  <c r="E86" i="4"/>
  <c r="F86" i="4"/>
  <c r="I86" i="4"/>
  <c r="J86" i="4"/>
  <c r="K86" i="4"/>
  <c r="L86" i="4"/>
  <c r="N86" i="4"/>
  <c r="O86" i="4" s="1"/>
  <c r="P86" i="4"/>
  <c r="Q86" i="4"/>
  <c r="S86" i="4"/>
  <c r="X86" i="4"/>
  <c r="C87" i="4"/>
  <c r="D87" i="4" s="1"/>
  <c r="Z88" i="5" s="1"/>
  <c r="E87" i="4"/>
  <c r="F87" i="4"/>
  <c r="I87" i="4"/>
  <c r="J87" i="4"/>
  <c r="K87" i="4"/>
  <c r="L87" i="4"/>
  <c r="N87" i="4"/>
  <c r="O87" i="4" s="1"/>
  <c r="P87" i="4"/>
  <c r="Q87" i="4"/>
  <c r="S87" i="4"/>
  <c r="X87" i="4"/>
  <c r="C88" i="4"/>
  <c r="D88" i="4" s="1"/>
  <c r="Z89" i="5" s="1"/>
  <c r="E88" i="4"/>
  <c r="F88" i="4"/>
  <c r="I88" i="4"/>
  <c r="J88" i="4"/>
  <c r="K88" i="4"/>
  <c r="L88" i="4"/>
  <c r="N88" i="4"/>
  <c r="O88" i="4" s="1"/>
  <c r="P88" i="4"/>
  <c r="Q88" i="4"/>
  <c r="S88" i="4"/>
  <c r="X88" i="4"/>
  <c r="C89" i="4"/>
  <c r="D89" i="4" s="1"/>
  <c r="Z90" i="5" s="1"/>
  <c r="E89" i="4"/>
  <c r="F89" i="4"/>
  <c r="I89" i="4"/>
  <c r="J89" i="4"/>
  <c r="K89" i="4"/>
  <c r="L89" i="4"/>
  <c r="N89" i="4"/>
  <c r="O89" i="4" s="1"/>
  <c r="P89" i="4"/>
  <c r="Q89" i="4"/>
  <c r="S89" i="4"/>
  <c r="X89" i="4"/>
  <c r="C90" i="4"/>
  <c r="D90" i="4" s="1"/>
  <c r="Z91" i="5" s="1"/>
  <c r="E90" i="4"/>
  <c r="F90" i="4"/>
  <c r="I90" i="4"/>
  <c r="J90" i="4"/>
  <c r="K90" i="4"/>
  <c r="L90" i="4"/>
  <c r="N90" i="4"/>
  <c r="O90" i="4" s="1"/>
  <c r="P90" i="4"/>
  <c r="Q90" i="4"/>
  <c r="S90" i="4"/>
  <c r="X90" i="4"/>
  <c r="C91" i="4"/>
  <c r="D91" i="4" s="1"/>
  <c r="Z92" i="5" s="1"/>
  <c r="E91" i="4"/>
  <c r="F91" i="4"/>
  <c r="I91" i="4"/>
  <c r="J91" i="4"/>
  <c r="K91" i="4"/>
  <c r="L91" i="4"/>
  <c r="N91" i="4"/>
  <c r="O91" i="4" s="1"/>
  <c r="P91" i="4"/>
  <c r="Q91" i="4"/>
  <c r="S91" i="4"/>
  <c r="X91" i="4"/>
  <c r="C92" i="4"/>
  <c r="D92" i="4" s="1"/>
  <c r="Z93" i="5" s="1"/>
  <c r="E92" i="4"/>
  <c r="F92" i="4"/>
  <c r="I92" i="4"/>
  <c r="J92" i="4"/>
  <c r="K92" i="4"/>
  <c r="L92" i="4"/>
  <c r="N92" i="4"/>
  <c r="O92" i="4" s="1"/>
  <c r="P92" i="4"/>
  <c r="Q92" i="4"/>
  <c r="S92" i="4"/>
  <c r="X92" i="4"/>
  <c r="C93" i="4"/>
  <c r="D93" i="4" s="1"/>
  <c r="E93" i="4"/>
  <c r="F93" i="4"/>
  <c r="I93" i="4"/>
  <c r="J93" i="4"/>
  <c r="K93" i="4"/>
  <c r="L93" i="4"/>
  <c r="N93" i="4"/>
  <c r="O93" i="4" s="1"/>
  <c r="P93" i="4"/>
  <c r="Q93" i="4"/>
  <c r="S93" i="4"/>
  <c r="X93" i="4"/>
  <c r="C94" i="4"/>
  <c r="D94" i="4" s="1"/>
  <c r="Z95" i="5" s="1"/>
  <c r="E94" i="4"/>
  <c r="F94" i="4"/>
  <c r="I94" i="4"/>
  <c r="J94" i="4"/>
  <c r="K94" i="4"/>
  <c r="L94" i="4"/>
  <c r="N94" i="4"/>
  <c r="O94" i="4" s="1"/>
  <c r="P94" i="4"/>
  <c r="Q94" i="4"/>
  <c r="S94" i="4"/>
  <c r="X94" i="4"/>
  <c r="C95" i="4"/>
  <c r="D95" i="4" s="1"/>
  <c r="Z96" i="5" s="1"/>
  <c r="E95" i="4"/>
  <c r="F95" i="4"/>
  <c r="I95" i="4"/>
  <c r="J95" i="4"/>
  <c r="K95" i="4"/>
  <c r="L95" i="4"/>
  <c r="N95" i="4"/>
  <c r="O95" i="4" s="1"/>
  <c r="P95" i="4"/>
  <c r="Q95" i="4"/>
  <c r="S95" i="4"/>
  <c r="X95" i="4"/>
  <c r="C96" i="4"/>
  <c r="D96" i="4" s="1"/>
  <c r="Z97" i="5" s="1"/>
  <c r="E96" i="4"/>
  <c r="F96" i="4"/>
  <c r="I96" i="4"/>
  <c r="J96" i="4"/>
  <c r="K96" i="4"/>
  <c r="L96" i="4"/>
  <c r="N96" i="4"/>
  <c r="O96" i="4" s="1"/>
  <c r="P96" i="4"/>
  <c r="Q96" i="4"/>
  <c r="S96" i="4"/>
  <c r="X96" i="4"/>
  <c r="C97" i="4"/>
  <c r="D97" i="4" s="1"/>
  <c r="Z98" i="5" s="1"/>
  <c r="E97" i="4"/>
  <c r="F97" i="4"/>
  <c r="I97" i="4"/>
  <c r="J97" i="4"/>
  <c r="K97" i="4"/>
  <c r="L97" i="4"/>
  <c r="N97" i="4"/>
  <c r="O97" i="4" s="1"/>
  <c r="P97" i="4"/>
  <c r="Q97" i="4"/>
  <c r="S97" i="4"/>
  <c r="X97" i="4"/>
  <c r="C98" i="4"/>
  <c r="D98" i="4" s="1"/>
  <c r="Z99" i="5" s="1"/>
  <c r="E98" i="4"/>
  <c r="F98" i="4"/>
  <c r="I98" i="4"/>
  <c r="J98" i="4"/>
  <c r="K98" i="4"/>
  <c r="L98" i="4"/>
  <c r="N98" i="4"/>
  <c r="O98" i="4" s="1"/>
  <c r="P98" i="4"/>
  <c r="Q98" i="4"/>
  <c r="S98" i="4"/>
  <c r="X98" i="4"/>
  <c r="C99" i="4"/>
  <c r="D99" i="4" s="1"/>
  <c r="Z100" i="5" s="1"/>
  <c r="E99" i="4"/>
  <c r="F99" i="4"/>
  <c r="I99" i="4"/>
  <c r="J99" i="4"/>
  <c r="K99" i="4"/>
  <c r="L99" i="4"/>
  <c r="N99" i="4"/>
  <c r="O99" i="4" s="1"/>
  <c r="P99" i="4"/>
  <c r="Q99" i="4"/>
  <c r="S99" i="4"/>
  <c r="X99" i="4"/>
  <c r="C100" i="4"/>
  <c r="D100" i="4" s="1"/>
  <c r="Z101" i="5" s="1"/>
  <c r="E100" i="4"/>
  <c r="F100" i="4"/>
  <c r="I100" i="4"/>
  <c r="J100" i="4"/>
  <c r="K100" i="4"/>
  <c r="L100" i="4"/>
  <c r="N100" i="4"/>
  <c r="O100" i="4" s="1"/>
  <c r="P100" i="4"/>
  <c r="Q100" i="4"/>
  <c r="S100" i="4"/>
  <c r="X100" i="4"/>
  <c r="C101" i="4"/>
  <c r="D101" i="4" s="1"/>
  <c r="Z102" i="5" s="1"/>
  <c r="E101" i="4"/>
  <c r="F101" i="4"/>
  <c r="I101" i="4"/>
  <c r="J101" i="4"/>
  <c r="K101" i="4"/>
  <c r="L101" i="4"/>
  <c r="N101" i="4"/>
  <c r="O101" i="4" s="1"/>
  <c r="P101" i="4"/>
  <c r="Q101" i="4"/>
  <c r="S101" i="4"/>
  <c r="X101" i="4"/>
  <c r="C102" i="4"/>
  <c r="D102" i="4" s="1"/>
  <c r="Z103" i="5" s="1"/>
  <c r="E102" i="4"/>
  <c r="F102" i="4"/>
  <c r="I102" i="4"/>
  <c r="J102" i="4"/>
  <c r="K102" i="4"/>
  <c r="L102" i="4"/>
  <c r="N102" i="4"/>
  <c r="O102" i="4" s="1"/>
  <c r="P102" i="4"/>
  <c r="Q102" i="4"/>
  <c r="S102" i="4"/>
  <c r="X102" i="4"/>
  <c r="C103" i="4"/>
  <c r="D103" i="4" s="1"/>
  <c r="Z104" i="5" s="1"/>
  <c r="E103" i="4"/>
  <c r="F103" i="4"/>
  <c r="I103" i="4"/>
  <c r="J103" i="4"/>
  <c r="K103" i="4"/>
  <c r="L103" i="4"/>
  <c r="N103" i="4"/>
  <c r="O103" i="4" s="1"/>
  <c r="P103" i="4"/>
  <c r="Q103" i="4"/>
  <c r="S103" i="4"/>
  <c r="X103" i="4"/>
  <c r="C104" i="4"/>
  <c r="D104" i="4" s="1"/>
  <c r="Z105" i="5" s="1"/>
  <c r="E104" i="4"/>
  <c r="F104" i="4"/>
  <c r="I104" i="4"/>
  <c r="J104" i="4"/>
  <c r="K104" i="4"/>
  <c r="L104" i="4"/>
  <c r="N104" i="4"/>
  <c r="O104" i="4" s="1"/>
  <c r="P104" i="4"/>
  <c r="Q104" i="4"/>
  <c r="S104" i="4"/>
  <c r="X104" i="4"/>
  <c r="C105" i="4"/>
  <c r="D105" i="4" s="1"/>
  <c r="Z106" i="5" s="1"/>
  <c r="E105" i="4"/>
  <c r="F105" i="4"/>
  <c r="I105" i="4"/>
  <c r="J105" i="4"/>
  <c r="K105" i="4"/>
  <c r="L105" i="4"/>
  <c r="N105" i="4"/>
  <c r="O105" i="4" s="1"/>
  <c r="P105" i="4"/>
  <c r="Q105" i="4"/>
  <c r="S105" i="4"/>
  <c r="X105" i="4"/>
  <c r="C106" i="4"/>
  <c r="D106" i="4" s="1"/>
  <c r="Z107" i="5" s="1"/>
  <c r="E106" i="4"/>
  <c r="F106" i="4"/>
  <c r="I106" i="4"/>
  <c r="J106" i="4"/>
  <c r="K106" i="4"/>
  <c r="L106" i="4"/>
  <c r="N106" i="4"/>
  <c r="O106" i="4" s="1"/>
  <c r="P106" i="4"/>
  <c r="Q106" i="4"/>
  <c r="S106" i="4"/>
  <c r="X106" i="4"/>
  <c r="C107" i="4"/>
  <c r="D107" i="4" s="1"/>
  <c r="E107" i="4"/>
  <c r="F107" i="4"/>
  <c r="I107" i="4"/>
  <c r="J107" i="4"/>
  <c r="K107" i="4"/>
  <c r="L107" i="4"/>
  <c r="N107" i="4"/>
  <c r="O107" i="4" s="1"/>
  <c r="P107" i="4"/>
  <c r="Q107" i="4"/>
  <c r="S107" i="4"/>
  <c r="X107" i="4"/>
  <c r="C108" i="4"/>
  <c r="D108" i="4" s="1"/>
  <c r="Z109" i="5" s="1"/>
  <c r="E108" i="4"/>
  <c r="F108" i="4"/>
  <c r="I108" i="4"/>
  <c r="J108" i="4"/>
  <c r="K108" i="4"/>
  <c r="L108" i="4"/>
  <c r="N108" i="4"/>
  <c r="O108" i="4" s="1"/>
  <c r="P108" i="4"/>
  <c r="Q108" i="4"/>
  <c r="S108" i="4"/>
  <c r="X108" i="4"/>
  <c r="C109" i="4"/>
  <c r="D109" i="4" s="1"/>
  <c r="Z110" i="5" s="1"/>
  <c r="E109" i="4"/>
  <c r="F109" i="4"/>
  <c r="I109" i="4"/>
  <c r="J109" i="4"/>
  <c r="K109" i="4"/>
  <c r="L109" i="4"/>
  <c r="N109" i="4"/>
  <c r="O109" i="4" s="1"/>
  <c r="P109" i="4"/>
  <c r="Q109" i="4"/>
  <c r="S109" i="4"/>
  <c r="X109" i="4"/>
  <c r="C110" i="4"/>
  <c r="D110" i="4" s="1"/>
  <c r="Z111" i="5" s="1"/>
  <c r="E110" i="4"/>
  <c r="F110" i="4"/>
  <c r="I110" i="4"/>
  <c r="J110" i="4"/>
  <c r="K110" i="4"/>
  <c r="L110" i="4"/>
  <c r="N110" i="4"/>
  <c r="O110" i="4" s="1"/>
  <c r="P110" i="4"/>
  <c r="Q110" i="4"/>
  <c r="S110" i="4"/>
  <c r="X110" i="4"/>
  <c r="C111" i="4"/>
  <c r="D111" i="4" s="1"/>
  <c r="Z112" i="5" s="1"/>
  <c r="E111" i="4"/>
  <c r="F111" i="4"/>
  <c r="I111" i="4"/>
  <c r="J111" i="4"/>
  <c r="K111" i="4"/>
  <c r="L111" i="4"/>
  <c r="N111" i="4"/>
  <c r="O111" i="4" s="1"/>
  <c r="P111" i="4"/>
  <c r="Q111" i="4"/>
  <c r="S111" i="4"/>
  <c r="X111" i="4"/>
  <c r="C112" i="4"/>
  <c r="D112" i="4" s="1"/>
  <c r="Z113" i="5" s="1"/>
  <c r="E112" i="4"/>
  <c r="F112" i="4"/>
  <c r="I112" i="4"/>
  <c r="J112" i="4"/>
  <c r="K112" i="4"/>
  <c r="L112" i="4"/>
  <c r="N112" i="4"/>
  <c r="O112" i="4" s="1"/>
  <c r="P112" i="4"/>
  <c r="Q112" i="4"/>
  <c r="S112" i="4"/>
  <c r="X112" i="4"/>
  <c r="C113" i="4"/>
  <c r="D113" i="4" s="1"/>
  <c r="Z114" i="5" s="1"/>
  <c r="E113" i="4"/>
  <c r="F113" i="4"/>
  <c r="I113" i="4"/>
  <c r="J113" i="4"/>
  <c r="K113" i="4"/>
  <c r="L113" i="4"/>
  <c r="N113" i="4"/>
  <c r="O113" i="4" s="1"/>
  <c r="P113" i="4"/>
  <c r="Q113" i="4"/>
  <c r="S113" i="4"/>
  <c r="X113" i="4"/>
  <c r="C114" i="4"/>
  <c r="D114" i="4" s="1"/>
  <c r="Z115" i="5" s="1"/>
  <c r="E114" i="4"/>
  <c r="F114" i="4"/>
  <c r="I114" i="4"/>
  <c r="J114" i="4"/>
  <c r="K114" i="4"/>
  <c r="L114" i="4"/>
  <c r="N114" i="4"/>
  <c r="O114" i="4" s="1"/>
  <c r="P114" i="4"/>
  <c r="Q114" i="4"/>
  <c r="S114" i="4"/>
  <c r="X114" i="4"/>
  <c r="C115" i="4"/>
  <c r="D115" i="4" s="1"/>
  <c r="Z116" i="5" s="1"/>
  <c r="E115" i="4"/>
  <c r="F115" i="4"/>
  <c r="I115" i="4"/>
  <c r="J115" i="4"/>
  <c r="K115" i="4"/>
  <c r="L115" i="4"/>
  <c r="N115" i="4"/>
  <c r="O115" i="4" s="1"/>
  <c r="P115" i="4"/>
  <c r="Q115" i="4"/>
  <c r="S115" i="4"/>
  <c r="X115" i="4"/>
  <c r="C116" i="4"/>
  <c r="D116" i="4" s="1"/>
  <c r="Z117" i="5" s="1"/>
  <c r="E116" i="4"/>
  <c r="F116" i="4"/>
  <c r="I116" i="4"/>
  <c r="J116" i="4"/>
  <c r="K116" i="4"/>
  <c r="L116" i="4"/>
  <c r="N116" i="4"/>
  <c r="O116" i="4" s="1"/>
  <c r="P116" i="4"/>
  <c r="Q116" i="4"/>
  <c r="S116" i="4"/>
  <c r="X116" i="4"/>
  <c r="C117" i="4"/>
  <c r="D117" i="4" s="1"/>
  <c r="E117" i="4"/>
  <c r="F117" i="4"/>
  <c r="I117" i="4"/>
  <c r="J117" i="4"/>
  <c r="K117" i="4"/>
  <c r="L117" i="4"/>
  <c r="N117" i="4"/>
  <c r="O117" i="4" s="1"/>
  <c r="P117" i="4"/>
  <c r="Q117" i="4"/>
  <c r="S117" i="4"/>
  <c r="X117" i="4"/>
  <c r="C118" i="4"/>
  <c r="D118" i="4" s="1"/>
  <c r="Z119" i="5" s="1"/>
  <c r="E118" i="4"/>
  <c r="F118" i="4"/>
  <c r="I118" i="4"/>
  <c r="J118" i="4"/>
  <c r="K118" i="4"/>
  <c r="L118" i="4"/>
  <c r="N118" i="4"/>
  <c r="O118" i="4" s="1"/>
  <c r="P118" i="4"/>
  <c r="Q118" i="4"/>
  <c r="S118" i="4"/>
  <c r="X118" i="4"/>
  <c r="C119" i="4"/>
  <c r="D119" i="4" s="1"/>
  <c r="Z120" i="5" s="1"/>
  <c r="E119" i="4"/>
  <c r="F119" i="4"/>
  <c r="I119" i="4"/>
  <c r="J119" i="4"/>
  <c r="K119" i="4"/>
  <c r="L119" i="4"/>
  <c r="N119" i="4"/>
  <c r="O119" i="4" s="1"/>
  <c r="P119" i="4"/>
  <c r="Q119" i="4"/>
  <c r="S119" i="4"/>
  <c r="X119" i="4"/>
  <c r="C120" i="4"/>
  <c r="D120" i="4" s="1"/>
  <c r="Z121" i="5" s="1"/>
  <c r="E120" i="4"/>
  <c r="F120" i="4"/>
  <c r="I120" i="4"/>
  <c r="J120" i="4"/>
  <c r="K120" i="4"/>
  <c r="L120" i="4"/>
  <c r="N120" i="4"/>
  <c r="O120" i="4" s="1"/>
  <c r="P120" i="4"/>
  <c r="Q120" i="4"/>
  <c r="S120" i="4"/>
  <c r="X120" i="4"/>
  <c r="C121" i="4"/>
  <c r="D121" i="4" s="1"/>
  <c r="Z122" i="5" s="1"/>
  <c r="E121" i="4"/>
  <c r="F121" i="4"/>
  <c r="I121" i="4"/>
  <c r="J121" i="4"/>
  <c r="K121" i="4"/>
  <c r="L121" i="4"/>
  <c r="N121" i="4"/>
  <c r="O121" i="4" s="1"/>
  <c r="P121" i="4"/>
  <c r="Q121" i="4"/>
  <c r="S121" i="4"/>
  <c r="X121" i="4"/>
  <c r="C122" i="4"/>
  <c r="D122" i="4" s="1"/>
  <c r="Z123" i="5" s="1"/>
  <c r="E122" i="4"/>
  <c r="F122" i="4"/>
  <c r="I122" i="4"/>
  <c r="J122" i="4"/>
  <c r="K122" i="4"/>
  <c r="L122" i="4"/>
  <c r="N122" i="4"/>
  <c r="O122" i="4" s="1"/>
  <c r="P122" i="4"/>
  <c r="Q122" i="4"/>
  <c r="S122" i="4"/>
  <c r="X122" i="4"/>
  <c r="C123" i="4"/>
  <c r="D123" i="4" s="1"/>
  <c r="Z124" i="5" s="1"/>
  <c r="E123" i="4"/>
  <c r="F123" i="4"/>
  <c r="I123" i="4"/>
  <c r="J123" i="4"/>
  <c r="K123" i="4"/>
  <c r="L123" i="4"/>
  <c r="N123" i="4"/>
  <c r="O123" i="4" s="1"/>
  <c r="P123" i="4"/>
  <c r="Q123" i="4"/>
  <c r="S123" i="4"/>
  <c r="X123" i="4"/>
  <c r="C124" i="4"/>
  <c r="D124" i="4" s="1"/>
  <c r="Z125" i="5" s="1"/>
  <c r="E124" i="4"/>
  <c r="F124" i="4"/>
  <c r="I124" i="4"/>
  <c r="J124" i="4"/>
  <c r="K124" i="4"/>
  <c r="L124" i="4"/>
  <c r="N124" i="4"/>
  <c r="O124" i="4" s="1"/>
  <c r="P124" i="4"/>
  <c r="Q124" i="4"/>
  <c r="S124" i="4"/>
  <c r="X124" i="4"/>
  <c r="C125" i="4"/>
  <c r="D125" i="4" s="1"/>
  <c r="Z126" i="5" s="1"/>
  <c r="E125" i="4"/>
  <c r="F125" i="4"/>
  <c r="I125" i="4"/>
  <c r="J125" i="4"/>
  <c r="K125" i="4"/>
  <c r="L125" i="4"/>
  <c r="N125" i="4"/>
  <c r="O125" i="4" s="1"/>
  <c r="P125" i="4"/>
  <c r="Q125" i="4"/>
  <c r="S125" i="4"/>
  <c r="X125" i="4"/>
  <c r="C126" i="4"/>
  <c r="D126" i="4" s="1"/>
  <c r="Z127" i="5" s="1"/>
  <c r="E126" i="4"/>
  <c r="F126" i="4"/>
  <c r="I126" i="4"/>
  <c r="J126" i="4"/>
  <c r="K126" i="4"/>
  <c r="L126" i="4"/>
  <c r="N126" i="4"/>
  <c r="O126" i="4" s="1"/>
  <c r="P126" i="4"/>
  <c r="Q126" i="4"/>
  <c r="S126" i="4"/>
  <c r="X126" i="4"/>
  <c r="C127" i="4"/>
  <c r="D127" i="4" s="1"/>
  <c r="Z128" i="5" s="1"/>
  <c r="E127" i="4"/>
  <c r="F127" i="4"/>
  <c r="I127" i="4"/>
  <c r="J127" i="4"/>
  <c r="K127" i="4"/>
  <c r="L127" i="4"/>
  <c r="N127" i="4"/>
  <c r="O127" i="4" s="1"/>
  <c r="P127" i="4"/>
  <c r="Q127" i="4"/>
  <c r="S127" i="4"/>
  <c r="X127" i="4"/>
  <c r="C128" i="4"/>
  <c r="D128" i="4" s="1"/>
  <c r="Z129" i="5" s="1"/>
  <c r="E128" i="4"/>
  <c r="F128" i="4"/>
  <c r="I128" i="4"/>
  <c r="J128" i="4"/>
  <c r="K128" i="4"/>
  <c r="L128" i="4"/>
  <c r="N128" i="4"/>
  <c r="O128" i="4" s="1"/>
  <c r="P128" i="4"/>
  <c r="Q128" i="4"/>
  <c r="S128" i="4"/>
  <c r="X128" i="4"/>
  <c r="C129" i="4"/>
  <c r="D129" i="4" s="1"/>
  <c r="Z130" i="5" s="1"/>
  <c r="E129" i="4"/>
  <c r="F129" i="4"/>
  <c r="I129" i="4"/>
  <c r="J129" i="4"/>
  <c r="K129" i="4"/>
  <c r="L129" i="4"/>
  <c r="N129" i="4"/>
  <c r="O129" i="4" s="1"/>
  <c r="P129" i="4"/>
  <c r="Q129" i="4"/>
  <c r="S129" i="4"/>
  <c r="X129" i="4"/>
  <c r="C130" i="4"/>
  <c r="D130" i="4" s="1"/>
  <c r="Z131" i="5" s="1"/>
  <c r="E130" i="4"/>
  <c r="F130" i="4"/>
  <c r="I130" i="4"/>
  <c r="J130" i="4"/>
  <c r="K130" i="4"/>
  <c r="L130" i="4"/>
  <c r="N130" i="4"/>
  <c r="O130" i="4" s="1"/>
  <c r="P130" i="4"/>
  <c r="Q130" i="4"/>
  <c r="S130" i="4"/>
  <c r="X130" i="4"/>
  <c r="C131" i="4"/>
  <c r="D131" i="4" s="1"/>
  <c r="Z132" i="5" s="1"/>
  <c r="E131" i="4"/>
  <c r="F131" i="4"/>
  <c r="I131" i="4"/>
  <c r="J131" i="4"/>
  <c r="K131" i="4"/>
  <c r="L131" i="4"/>
  <c r="N131" i="4"/>
  <c r="O131" i="4" s="1"/>
  <c r="P131" i="4"/>
  <c r="Q131" i="4"/>
  <c r="S131" i="4"/>
  <c r="X131" i="4"/>
  <c r="C132" i="4"/>
  <c r="D132" i="4" s="1"/>
  <c r="Z133" i="5" s="1"/>
  <c r="E132" i="4"/>
  <c r="F132" i="4"/>
  <c r="I132" i="4"/>
  <c r="J132" i="4"/>
  <c r="K132" i="4"/>
  <c r="L132" i="4"/>
  <c r="N132" i="4"/>
  <c r="O132" i="4" s="1"/>
  <c r="P132" i="4"/>
  <c r="Q132" i="4"/>
  <c r="S132" i="4"/>
  <c r="X132" i="4"/>
  <c r="C133" i="4"/>
  <c r="D133" i="4" s="1"/>
  <c r="Z134" i="5" s="1"/>
  <c r="E133" i="4"/>
  <c r="F133" i="4"/>
  <c r="I133" i="4"/>
  <c r="J133" i="4"/>
  <c r="K133" i="4"/>
  <c r="L133" i="4"/>
  <c r="N133" i="4"/>
  <c r="O133" i="4" s="1"/>
  <c r="P133" i="4"/>
  <c r="Q133" i="4"/>
  <c r="S133" i="4"/>
  <c r="X133" i="4"/>
  <c r="C134" i="4"/>
  <c r="D134" i="4" s="1"/>
  <c r="Z135" i="5" s="1"/>
  <c r="E134" i="4"/>
  <c r="F134" i="4"/>
  <c r="I134" i="4"/>
  <c r="J134" i="4"/>
  <c r="K134" i="4"/>
  <c r="L134" i="4"/>
  <c r="N134" i="4"/>
  <c r="O134" i="4" s="1"/>
  <c r="P134" i="4"/>
  <c r="Q134" i="4"/>
  <c r="S134" i="4"/>
  <c r="X134" i="4"/>
  <c r="C135" i="4"/>
  <c r="D135" i="4" s="1"/>
  <c r="Z136" i="5" s="1"/>
  <c r="E135" i="4"/>
  <c r="F135" i="4"/>
  <c r="I135" i="4"/>
  <c r="J135" i="4"/>
  <c r="K135" i="4"/>
  <c r="L135" i="4"/>
  <c r="N135" i="4"/>
  <c r="O135" i="4" s="1"/>
  <c r="P135" i="4"/>
  <c r="Q135" i="4"/>
  <c r="S135" i="4"/>
  <c r="X135" i="4"/>
  <c r="C136" i="4"/>
  <c r="D136" i="4" s="1"/>
  <c r="E136" i="4"/>
  <c r="F136" i="4"/>
  <c r="I136" i="4"/>
  <c r="J136" i="4"/>
  <c r="K136" i="4"/>
  <c r="L136" i="4"/>
  <c r="N136" i="4"/>
  <c r="O136" i="4" s="1"/>
  <c r="P136" i="4"/>
  <c r="Q136" i="4"/>
  <c r="S136" i="4"/>
  <c r="X136" i="4"/>
  <c r="C137" i="4"/>
  <c r="D137" i="4" s="1"/>
  <c r="Z138" i="5" s="1"/>
  <c r="E137" i="4"/>
  <c r="F137" i="4"/>
  <c r="I137" i="4"/>
  <c r="J137" i="4"/>
  <c r="K137" i="4"/>
  <c r="L137" i="4"/>
  <c r="N137" i="4"/>
  <c r="O137" i="4" s="1"/>
  <c r="P137" i="4"/>
  <c r="Q137" i="4"/>
  <c r="S137" i="4"/>
  <c r="X137" i="4"/>
  <c r="C138" i="4"/>
  <c r="D138" i="4" s="1"/>
  <c r="Z139" i="5" s="1"/>
  <c r="E138" i="4"/>
  <c r="F138" i="4"/>
  <c r="I138" i="4"/>
  <c r="J138" i="4"/>
  <c r="K138" i="4"/>
  <c r="L138" i="4"/>
  <c r="N138" i="4"/>
  <c r="O138" i="4" s="1"/>
  <c r="P138" i="4"/>
  <c r="Q138" i="4"/>
  <c r="S138" i="4"/>
  <c r="X138" i="4"/>
  <c r="C139" i="4"/>
  <c r="D139" i="4" s="1"/>
  <c r="Z140" i="5" s="1"/>
  <c r="E139" i="4"/>
  <c r="F139" i="4"/>
  <c r="I139" i="4"/>
  <c r="J139" i="4"/>
  <c r="K139" i="4"/>
  <c r="L139" i="4"/>
  <c r="N139" i="4"/>
  <c r="O139" i="4" s="1"/>
  <c r="P139" i="4"/>
  <c r="Q139" i="4"/>
  <c r="S139" i="4"/>
  <c r="X139" i="4"/>
  <c r="C140" i="4"/>
  <c r="D140" i="4" s="1"/>
  <c r="Z141" i="5" s="1"/>
  <c r="E140" i="4"/>
  <c r="F140" i="4"/>
  <c r="I140" i="4"/>
  <c r="J140" i="4"/>
  <c r="K140" i="4"/>
  <c r="L140" i="4"/>
  <c r="N140" i="4"/>
  <c r="O140" i="4" s="1"/>
  <c r="P140" i="4"/>
  <c r="Q140" i="4"/>
  <c r="S140" i="4"/>
  <c r="X140" i="4"/>
  <c r="C141" i="4"/>
  <c r="D141" i="4" s="1"/>
  <c r="Z142" i="5" s="1"/>
  <c r="E141" i="4"/>
  <c r="F141" i="4"/>
  <c r="I141" i="4"/>
  <c r="J141" i="4"/>
  <c r="K141" i="4"/>
  <c r="L141" i="4"/>
  <c r="N141" i="4"/>
  <c r="O141" i="4" s="1"/>
  <c r="P141" i="4"/>
  <c r="Q141" i="4"/>
  <c r="S141" i="4"/>
  <c r="X141" i="4"/>
  <c r="C142" i="4"/>
  <c r="D142" i="4" s="1"/>
  <c r="Z143" i="5" s="1"/>
  <c r="E142" i="4"/>
  <c r="F142" i="4"/>
  <c r="I142" i="4"/>
  <c r="J142" i="4"/>
  <c r="K142" i="4"/>
  <c r="L142" i="4"/>
  <c r="N142" i="4"/>
  <c r="O142" i="4" s="1"/>
  <c r="P142" i="4"/>
  <c r="Q142" i="4"/>
  <c r="S142" i="4"/>
  <c r="X142" i="4"/>
  <c r="C143" i="4"/>
  <c r="D143" i="4" s="1"/>
  <c r="Z144" i="5" s="1"/>
  <c r="E143" i="4"/>
  <c r="F143" i="4"/>
  <c r="I143" i="4"/>
  <c r="J143" i="4"/>
  <c r="K143" i="4"/>
  <c r="L143" i="4"/>
  <c r="N143" i="4"/>
  <c r="O143" i="4" s="1"/>
  <c r="P143" i="4"/>
  <c r="Q143" i="4"/>
  <c r="S143" i="4"/>
  <c r="X143" i="4"/>
  <c r="C144" i="4"/>
  <c r="D144" i="4" s="1"/>
  <c r="Z145" i="5" s="1"/>
  <c r="E144" i="4"/>
  <c r="F144" i="4"/>
  <c r="I144" i="4"/>
  <c r="J144" i="4"/>
  <c r="K144" i="4"/>
  <c r="L144" i="4"/>
  <c r="N144" i="4"/>
  <c r="O144" i="4" s="1"/>
  <c r="P144" i="4"/>
  <c r="Q144" i="4"/>
  <c r="S144" i="4"/>
  <c r="X144" i="4"/>
  <c r="C145" i="4"/>
  <c r="D145" i="4" s="1"/>
  <c r="Z146" i="5" s="1"/>
  <c r="E145" i="4"/>
  <c r="F145" i="4"/>
  <c r="I145" i="4"/>
  <c r="J145" i="4"/>
  <c r="K145" i="4"/>
  <c r="L145" i="4"/>
  <c r="N145" i="4"/>
  <c r="O145" i="4" s="1"/>
  <c r="P145" i="4"/>
  <c r="Q145" i="4"/>
  <c r="S145" i="4"/>
  <c r="X145" i="4"/>
  <c r="C146" i="4"/>
  <c r="D146" i="4" s="1"/>
  <c r="Z147" i="5" s="1"/>
  <c r="E146" i="4"/>
  <c r="F146" i="4"/>
  <c r="I146" i="4"/>
  <c r="J146" i="4"/>
  <c r="K146" i="4"/>
  <c r="L146" i="4"/>
  <c r="N146" i="4"/>
  <c r="O146" i="4" s="1"/>
  <c r="P146" i="4"/>
  <c r="Q146" i="4"/>
  <c r="S146" i="4"/>
  <c r="X146" i="4"/>
  <c r="C147" i="4"/>
  <c r="D147" i="4" s="1"/>
  <c r="Z148" i="5" s="1"/>
  <c r="E147" i="4"/>
  <c r="F147" i="4"/>
  <c r="I147" i="4"/>
  <c r="J147" i="4"/>
  <c r="K147" i="4"/>
  <c r="L147" i="4"/>
  <c r="N147" i="4"/>
  <c r="O147" i="4" s="1"/>
  <c r="P147" i="4"/>
  <c r="Q147" i="4"/>
  <c r="S147" i="4"/>
  <c r="X147" i="4"/>
  <c r="C148" i="4"/>
  <c r="D148" i="4" s="1"/>
  <c r="Z149" i="5" s="1"/>
  <c r="E148" i="4"/>
  <c r="F148" i="4"/>
  <c r="I148" i="4"/>
  <c r="J148" i="4"/>
  <c r="K148" i="4"/>
  <c r="L148" i="4"/>
  <c r="N148" i="4"/>
  <c r="O148" i="4" s="1"/>
  <c r="P148" i="4"/>
  <c r="Q148" i="4"/>
  <c r="S148" i="4"/>
  <c r="X148" i="4"/>
  <c r="C149" i="4"/>
  <c r="D149" i="4" s="1"/>
  <c r="Z150" i="5" s="1"/>
  <c r="E149" i="4"/>
  <c r="F149" i="4"/>
  <c r="I149" i="4"/>
  <c r="J149" i="4"/>
  <c r="K149" i="4"/>
  <c r="L149" i="4"/>
  <c r="N149" i="4"/>
  <c r="O149" i="4" s="1"/>
  <c r="P149" i="4"/>
  <c r="Q149" i="4"/>
  <c r="S149" i="4"/>
  <c r="X149" i="4"/>
  <c r="C150" i="4"/>
  <c r="D150" i="4" s="1"/>
  <c r="Z151" i="5" s="1"/>
  <c r="E150" i="4"/>
  <c r="F150" i="4"/>
  <c r="I150" i="4"/>
  <c r="J150" i="4"/>
  <c r="K150" i="4"/>
  <c r="L150" i="4"/>
  <c r="N150" i="4"/>
  <c r="O150" i="4" s="1"/>
  <c r="P150" i="4"/>
  <c r="Q150" i="4"/>
  <c r="S150" i="4"/>
  <c r="X150" i="4"/>
  <c r="C151" i="4"/>
  <c r="D151" i="4" s="1"/>
  <c r="Z152" i="5" s="1"/>
  <c r="E151" i="4"/>
  <c r="F151" i="4"/>
  <c r="I151" i="4"/>
  <c r="J151" i="4"/>
  <c r="K151" i="4"/>
  <c r="L151" i="4"/>
  <c r="N151" i="4"/>
  <c r="O151" i="4" s="1"/>
  <c r="P151" i="4"/>
  <c r="Q151" i="4"/>
  <c r="S151" i="4"/>
  <c r="X151" i="4"/>
  <c r="C152" i="4"/>
  <c r="D152" i="4" s="1"/>
  <c r="Z153" i="5" s="1"/>
  <c r="E152" i="4"/>
  <c r="F152" i="4"/>
  <c r="I152" i="4"/>
  <c r="J152" i="4"/>
  <c r="K152" i="4"/>
  <c r="L152" i="4"/>
  <c r="N152" i="4"/>
  <c r="O152" i="4" s="1"/>
  <c r="P152" i="4"/>
  <c r="Q152" i="4"/>
  <c r="S152" i="4"/>
  <c r="X152" i="4"/>
  <c r="C153" i="4"/>
  <c r="D153" i="4" s="1"/>
  <c r="Z154" i="5" s="1"/>
  <c r="E153" i="4"/>
  <c r="F153" i="4"/>
  <c r="I153" i="4"/>
  <c r="J153" i="4"/>
  <c r="K153" i="4"/>
  <c r="L153" i="4"/>
  <c r="N153" i="4"/>
  <c r="O153" i="4" s="1"/>
  <c r="P153" i="4"/>
  <c r="Q153" i="4"/>
  <c r="S153" i="4"/>
  <c r="X153" i="4"/>
  <c r="C154" i="4"/>
  <c r="D154" i="4" s="1"/>
  <c r="Z155" i="5" s="1"/>
  <c r="E154" i="4"/>
  <c r="F154" i="4"/>
  <c r="I154" i="4"/>
  <c r="J154" i="4"/>
  <c r="K154" i="4"/>
  <c r="L154" i="4"/>
  <c r="N154" i="4"/>
  <c r="O154" i="4" s="1"/>
  <c r="P154" i="4"/>
  <c r="Q154" i="4"/>
  <c r="S154" i="4"/>
  <c r="X154" i="4"/>
  <c r="C155" i="4"/>
  <c r="D155" i="4" s="1"/>
  <c r="Z156" i="5" s="1"/>
  <c r="E155" i="4"/>
  <c r="F155" i="4"/>
  <c r="I155" i="4"/>
  <c r="J155" i="4"/>
  <c r="K155" i="4"/>
  <c r="L155" i="4"/>
  <c r="N155" i="4"/>
  <c r="O155" i="4" s="1"/>
  <c r="P155" i="4"/>
  <c r="Q155" i="4"/>
  <c r="S155" i="4"/>
  <c r="X155" i="4"/>
  <c r="C156" i="4"/>
  <c r="D156" i="4" s="1"/>
  <c r="E156" i="4"/>
  <c r="F156" i="4"/>
  <c r="I156" i="4"/>
  <c r="J156" i="4"/>
  <c r="K156" i="4"/>
  <c r="L156" i="4"/>
  <c r="N156" i="4"/>
  <c r="O156" i="4" s="1"/>
  <c r="P156" i="4"/>
  <c r="Q156" i="4"/>
  <c r="S156" i="4"/>
  <c r="X156" i="4"/>
  <c r="C157" i="4"/>
  <c r="D157" i="4" s="1"/>
  <c r="Z158" i="5" s="1"/>
  <c r="E157" i="4"/>
  <c r="F157" i="4"/>
  <c r="I157" i="4"/>
  <c r="J157" i="4"/>
  <c r="K157" i="4"/>
  <c r="L157" i="4"/>
  <c r="N157" i="4"/>
  <c r="O157" i="4" s="1"/>
  <c r="P157" i="4"/>
  <c r="Q157" i="4"/>
  <c r="S157" i="4"/>
  <c r="X157" i="4"/>
  <c r="C158" i="4"/>
  <c r="D158" i="4" s="1"/>
  <c r="Z159" i="5" s="1"/>
  <c r="E158" i="4"/>
  <c r="F158" i="4"/>
  <c r="I158" i="4"/>
  <c r="J158" i="4"/>
  <c r="K158" i="4"/>
  <c r="L158" i="4"/>
  <c r="N158" i="4"/>
  <c r="O158" i="4" s="1"/>
  <c r="P158" i="4"/>
  <c r="Q158" i="4"/>
  <c r="S158" i="4"/>
  <c r="X158" i="4"/>
  <c r="C159" i="4"/>
  <c r="D159" i="4" s="1"/>
  <c r="Z160" i="5" s="1"/>
  <c r="E159" i="4"/>
  <c r="F159" i="4"/>
  <c r="I159" i="4"/>
  <c r="J159" i="4"/>
  <c r="K159" i="4"/>
  <c r="L159" i="4"/>
  <c r="N159" i="4"/>
  <c r="O159" i="4" s="1"/>
  <c r="P159" i="4"/>
  <c r="Q159" i="4"/>
  <c r="S159" i="4"/>
  <c r="X159" i="4"/>
  <c r="C160" i="4"/>
  <c r="D160" i="4" s="1"/>
  <c r="Z161" i="5" s="1"/>
  <c r="E160" i="4"/>
  <c r="F160" i="4"/>
  <c r="I160" i="4"/>
  <c r="J160" i="4"/>
  <c r="K160" i="4"/>
  <c r="L160" i="4"/>
  <c r="N160" i="4"/>
  <c r="O160" i="4" s="1"/>
  <c r="P160" i="4"/>
  <c r="Q160" i="4"/>
  <c r="S160" i="4"/>
  <c r="X160" i="4"/>
  <c r="C161" i="4"/>
  <c r="D161" i="4" s="1"/>
  <c r="Z162" i="5" s="1"/>
  <c r="E161" i="4"/>
  <c r="F161" i="4"/>
  <c r="I161" i="4"/>
  <c r="J161" i="4"/>
  <c r="K161" i="4"/>
  <c r="L161" i="4"/>
  <c r="N161" i="4"/>
  <c r="O161" i="4" s="1"/>
  <c r="P161" i="4"/>
  <c r="Q161" i="4"/>
  <c r="S161" i="4"/>
  <c r="X161" i="4"/>
  <c r="C162" i="4"/>
  <c r="D162" i="4" s="1"/>
  <c r="Z163" i="5" s="1"/>
  <c r="E162" i="4"/>
  <c r="F162" i="4"/>
  <c r="I162" i="4"/>
  <c r="J162" i="4"/>
  <c r="K162" i="4"/>
  <c r="L162" i="4"/>
  <c r="N162" i="4"/>
  <c r="O162" i="4" s="1"/>
  <c r="P162" i="4"/>
  <c r="Q162" i="4"/>
  <c r="S162" i="4"/>
  <c r="X162" i="4"/>
  <c r="C163" i="4"/>
  <c r="D163" i="4" s="1"/>
  <c r="Z164" i="5" s="1"/>
  <c r="E163" i="4"/>
  <c r="F163" i="4"/>
  <c r="I163" i="4"/>
  <c r="J163" i="4"/>
  <c r="K163" i="4"/>
  <c r="L163" i="4"/>
  <c r="N163" i="4"/>
  <c r="O163" i="4" s="1"/>
  <c r="P163" i="4"/>
  <c r="Q163" i="4"/>
  <c r="S163" i="4"/>
  <c r="X163" i="4"/>
  <c r="C164" i="4"/>
  <c r="D164" i="4" s="1"/>
  <c r="Z165" i="5" s="1"/>
  <c r="E164" i="4"/>
  <c r="F164" i="4"/>
  <c r="I164" i="4"/>
  <c r="J164" i="4"/>
  <c r="K164" i="4"/>
  <c r="L164" i="4"/>
  <c r="N164" i="4"/>
  <c r="O164" i="4" s="1"/>
  <c r="P164" i="4"/>
  <c r="Q164" i="4"/>
  <c r="S164" i="4"/>
  <c r="X164" i="4"/>
  <c r="C165" i="4"/>
  <c r="D165" i="4" s="1"/>
  <c r="Z166" i="5" s="1"/>
  <c r="E165" i="4"/>
  <c r="F165" i="4"/>
  <c r="I165" i="4"/>
  <c r="J165" i="4"/>
  <c r="K165" i="4"/>
  <c r="L165" i="4"/>
  <c r="N165" i="4"/>
  <c r="O165" i="4" s="1"/>
  <c r="P165" i="4"/>
  <c r="Q165" i="4"/>
  <c r="S165" i="4"/>
  <c r="X165" i="4"/>
  <c r="C166" i="4"/>
  <c r="D166" i="4" s="1"/>
  <c r="Z167" i="5" s="1"/>
  <c r="E166" i="4"/>
  <c r="F166" i="4"/>
  <c r="I166" i="4"/>
  <c r="J166" i="4"/>
  <c r="K166" i="4"/>
  <c r="L166" i="4"/>
  <c r="N166" i="4"/>
  <c r="O166" i="4" s="1"/>
  <c r="P166" i="4"/>
  <c r="Q166" i="4"/>
  <c r="S166" i="4"/>
  <c r="X166" i="4"/>
  <c r="C167" i="4"/>
  <c r="D167" i="4" s="1"/>
  <c r="Z168" i="5" s="1"/>
  <c r="E167" i="4"/>
  <c r="F167" i="4"/>
  <c r="I167" i="4"/>
  <c r="J167" i="4"/>
  <c r="K167" i="4"/>
  <c r="L167" i="4"/>
  <c r="N167" i="4"/>
  <c r="O167" i="4" s="1"/>
  <c r="P167" i="4"/>
  <c r="Q167" i="4"/>
  <c r="S167" i="4"/>
  <c r="X167" i="4"/>
  <c r="C168" i="4"/>
  <c r="D168" i="4" s="1"/>
  <c r="Z169" i="5" s="1"/>
  <c r="E168" i="4"/>
  <c r="F168" i="4"/>
  <c r="I168" i="4"/>
  <c r="J168" i="4"/>
  <c r="K168" i="4"/>
  <c r="L168" i="4"/>
  <c r="N168" i="4"/>
  <c r="O168" i="4" s="1"/>
  <c r="P168" i="4"/>
  <c r="Q168" i="4"/>
  <c r="S168" i="4"/>
  <c r="X168" i="4"/>
  <c r="C169" i="4"/>
  <c r="D169" i="4" s="1"/>
  <c r="E169" i="4"/>
  <c r="F169" i="4"/>
  <c r="I169" i="4"/>
  <c r="J169" i="4"/>
  <c r="K169" i="4"/>
  <c r="L169" i="4"/>
  <c r="N169" i="4"/>
  <c r="O169" i="4" s="1"/>
  <c r="P169" i="4"/>
  <c r="Q169" i="4"/>
  <c r="S169" i="4"/>
  <c r="X169" i="4"/>
  <c r="C170" i="4"/>
  <c r="D170" i="4" s="1"/>
  <c r="Z171" i="5" s="1"/>
  <c r="E170" i="4"/>
  <c r="F170" i="4"/>
  <c r="I170" i="4"/>
  <c r="J170" i="4"/>
  <c r="K170" i="4"/>
  <c r="L170" i="4"/>
  <c r="N170" i="4"/>
  <c r="O170" i="4" s="1"/>
  <c r="P170" i="4"/>
  <c r="Q170" i="4"/>
  <c r="S170" i="4"/>
  <c r="X170" i="4"/>
  <c r="C171" i="4"/>
  <c r="D171" i="4" s="1"/>
  <c r="Z172" i="5" s="1"/>
  <c r="E171" i="4"/>
  <c r="F171" i="4"/>
  <c r="I171" i="4"/>
  <c r="J171" i="4"/>
  <c r="K171" i="4"/>
  <c r="L171" i="4"/>
  <c r="N171" i="4"/>
  <c r="O171" i="4" s="1"/>
  <c r="P171" i="4"/>
  <c r="Q171" i="4"/>
  <c r="S171" i="4"/>
  <c r="X171" i="4"/>
  <c r="C172" i="4"/>
  <c r="D172" i="4" s="1"/>
  <c r="Z173" i="5" s="1"/>
  <c r="E172" i="4"/>
  <c r="F172" i="4"/>
  <c r="I172" i="4"/>
  <c r="J172" i="4"/>
  <c r="K172" i="4"/>
  <c r="L172" i="4"/>
  <c r="N172" i="4"/>
  <c r="O172" i="4" s="1"/>
  <c r="P172" i="4"/>
  <c r="Q172" i="4"/>
  <c r="S172" i="4"/>
  <c r="X172" i="4"/>
  <c r="C173" i="4"/>
  <c r="D173" i="4" s="1"/>
  <c r="Z174" i="5" s="1"/>
  <c r="E173" i="4"/>
  <c r="F173" i="4"/>
  <c r="I173" i="4"/>
  <c r="J173" i="4"/>
  <c r="K173" i="4"/>
  <c r="L173" i="4"/>
  <c r="N173" i="4"/>
  <c r="O173" i="4" s="1"/>
  <c r="P173" i="4"/>
  <c r="Q173" i="4"/>
  <c r="S173" i="4"/>
  <c r="X173" i="4"/>
  <c r="C174" i="4"/>
  <c r="D174" i="4" s="1"/>
  <c r="Z175" i="5" s="1"/>
  <c r="E174" i="4"/>
  <c r="F174" i="4"/>
  <c r="I174" i="4"/>
  <c r="J174" i="4"/>
  <c r="K174" i="4"/>
  <c r="L174" i="4"/>
  <c r="N174" i="4"/>
  <c r="O174" i="4" s="1"/>
  <c r="P174" i="4"/>
  <c r="Q174" i="4"/>
  <c r="S174" i="4"/>
  <c r="X174" i="4"/>
  <c r="C175" i="4"/>
  <c r="D175" i="4" s="1"/>
  <c r="Z176" i="5" s="1"/>
  <c r="E175" i="4"/>
  <c r="F175" i="4"/>
  <c r="I175" i="4"/>
  <c r="J175" i="4"/>
  <c r="K175" i="4"/>
  <c r="L175" i="4"/>
  <c r="N175" i="4"/>
  <c r="O175" i="4" s="1"/>
  <c r="P175" i="4"/>
  <c r="Q175" i="4"/>
  <c r="S175" i="4"/>
  <c r="X175" i="4"/>
  <c r="C176" i="4"/>
  <c r="D176" i="4" s="1"/>
  <c r="Z177" i="5" s="1"/>
  <c r="E176" i="4"/>
  <c r="F176" i="4"/>
  <c r="I176" i="4"/>
  <c r="J176" i="4"/>
  <c r="K176" i="4"/>
  <c r="L176" i="4"/>
  <c r="N176" i="4"/>
  <c r="O176" i="4" s="1"/>
  <c r="P176" i="4"/>
  <c r="Q176" i="4"/>
  <c r="S176" i="4"/>
  <c r="X176" i="4"/>
  <c r="C177" i="4"/>
  <c r="D177" i="4" s="1"/>
  <c r="Z178" i="5" s="1"/>
  <c r="E177" i="4"/>
  <c r="F177" i="4"/>
  <c r="I177" i="4"/>
  <c r="J177" i="4"/>
  <c r="K177" i="4"/>
  <c r="L177" i="4"/>
  <c r="N177" i="4"/>
  <c r="O177" i="4" s="1"/>
  <c r="P177" i="4"/>
  <c r="Q177" i="4"/>
  <c r="S177" i="4"/>
  <c r="X177" i="4"/>
  <c r="C178" i="4"/>
  <c r="D178" i="4" s="1"/>
  <c r="E178" i="4"/>
  <c r="F178" i="4"/>
  <c r="I178" i="4"/>
  <c r="J178" i="4"/>
  <c r="K178" i="4"/>
  <c r="L178" i="4"/>
  <c r="N178" i="4"/>
  <c r="O178" i="4" s="1"/>
  <c r="P178" i="4"/>
  <c r="Q178" i="4"/>
  <c r="S178" i="4"/>
  <c r="X178" i="4"/>
  <c r="C179" i="4"/>
  <c r="D179" i="4" s="1"/>
  <c r="Z180" i="5" s="1"/>
  <c r="E179" i="4"/>
  <c r="F179" i="4"/>
  <c r="I179" i="4"/>
  <c r="J179" i="4"/>
  <c r="K179" i="4"/>
  <c r="L179" i="4"/>
  <c r="N179" i="4"/>
  <c r="O179" i="4" s="1"/>
  <c r="P179" i="4"/>
  <c r="Q179" i="4"/>
  <c r="S179" i="4"/>
  <c r="X179" i="4"/>
  <c r="C180" i="4"/>
  <c r="D180" i="4" s="1"/>
  <c r="E180" i="4"/>
  <c r="F180" i="4"/>
  <c r="I180" i="4"/>
  <c r="J180" i="4"/>
  <c r="K180" i="4"/>
  <c r="L180" i="4"/>
  <c r="N180" i="4"/>
  <c r="O180" i="4" s="1"/>
  <c r="P180" i="4"/>
  <c r="Q180" i="4"/>
  <c r="S180" i="4"/>
  <c r="X180" i="4"/>
  <c r="C181" i="4"/>
  <c r="D181" i="4" s="1"/>
  <c r="Z182" i="5" s="1"/>
  <c r="E181" i="4"/>
  <c r="F181" i="4"/>
  <c r="I181" i="4"/>
  <c r="J181" i="4"/>
  <c r="K181" i="4"/>
  <c r="L181" i="4"/>
  <c r="N181" i="4"/>
  <c r="O181" i="4" s="1"/>
  <c r="P181" i="4"/>
  <c r="Q181" i="4"/>
  <c r="S181" i="4"/>
  <c r="X181" i="4"/>
  <c r="C182" i="4"/>
  <c r="D182" i="4" s="1"/>
  <c r="Z183" i="5" s="1"/>
  <c r="E182" i="4"/>
  <c r="F182" i="4"/>
  <c r="I182" i="4"/>
  <c r="J182" i="4"/>
  <c r="K182" i="4"/>
  <c r="L182" i="4"/>
  <c r="N182" i="4"/>
  <c r="O182" i="4" s="1"/>
  <c r="P182" i="4"/>
  <c r="Q182" i="4"/>
  <c r="S182" i="4"/>
  <c r="X182" i="4"/>
  <c r="C183" i="4"/>
  <c r="D183" i="4" s="1"/>
  <c r="Z184" i="5" s="1"/>
  <c r="E183" i="4"/>
  <c r="F183" i="4"/>
  <c r="I183" i="4"/>
  <c r="J183" i="4"/>
  <c r="K183" i="4"/>
  <c r="L183" i="4"/>
  <c r="N183" i="4"/>
  <c r="O183" i="4" s="1"/>
  <c r="P183" i="4"/>
  <c r="Q183" i="4"/>
  <c r="S183" i="4"/>
  <c r="X183" i="4"/>
  <c r="C184" i="4"/>
  <c r="D184" i="4" s="1"/>
  <c r="E184" i="4"/>
  <c r="F184" i="4"/>
  <c r="I184" i="4"/>
  <c r="J184" i="4"/>
  <c r="K184" i="4"/>
  <c r="L184" i="4"/>
  <c r="N184" i="4"/>
  <c r="O184" i="4" s="1"/>
  <c r="P184" i="4"/>
  <c r="Q184" i="4"/>
  <c r="S184" i="4"/>
  <c r="X184" i="4"/>
  <c r="C185" i="4"/>
  <c r="D185" i="4" s="1"/>
  <c r="Z186" i="5" s="1"/>
  <c r="E185" i="4"/>
  <c r="F185" i="4"/>
  <c r="I185" i="4"/>
  <c r="J185" i="4"/>
  <c r="K185" i="4"/>
  <c r="L185" i="4"/>
  <c r="N185" i="4"/>
  <c r="O185" i="4" s="1"/>
  <c r="P185" i="4"/>
  <c r="Q185" i="4"/>
  <c r="S185" i="4"/>
  <c r="X185" i="4"/>
  <c r="C186" i="4"/>
  <c r="D186" i="4" s="1"/>
  <c r="Z187" i="5" s="1"/>
  <c r="E186" i="4"/>
  <c r="F186" i="4"/>
  <c r="I186" i="4"/>
  <c r="J186" i="4"/>
  <c r="K186" i="4"/>
  <c r="L186" i="4"/>
  <c r="N186" i="4"/>
  <c r="O186" i="4" s="1"/>
  <c r="P186" i="4"/>
  <c r="Q186" i="4"/>
  <c r="S186" i="4"/>
  <c r="X186" i="4"/>
  <c r="C187" i="4"/>
  <c r="D187" i="4" s="1"/>
  <c r="Z188" i="5" s="1"/>
  <c r="E187" i="4"/>
  <c r="F187" i="4"/>
  <c r="I187" i="4"/>
  <c r="J187" i="4"/>
  <c r="K187" i="4"/>
  <c r="L187" i="4"/>
  <c r="N187" i="4"/>
  <c r="O187" i="4" s="1"/>
  <c r="P187" i="4"/>
  <c r="Q187" i="4"/>
  <c r="S187" i="4"/>
  <c r="X187" i="4"/>
  <c r="C188" i="4"/>
  <c r="D188" i="4" s="1"/>
  <c r="Z189" i="5" s="1"/>
  <c r="E188" i="4"/>
  <c r="F188" i="4"/>
  <c r="I188" i="4"/>
  <c r="J188" i="4"/>
  <c r="K188" i="4"/>
  <c r="L188" i="4"/>
  <c r="N188" i="4"/>
  <c r="O188" i="4" s="1"/>
  <c r="P188" i="4"/>
  <c r="Q188" i="4"/>
  <c r="S188" i="4"/>
  <c r="X188" i="4"/>
  <c r="C189" i="4"/>
  <c r="D189" i="4" s="1"/>
  <c r="Z190" i="5" s="1"/>
  <c r="E189" i="4"/>
  <c r="F189" i="4"/>
  <c r="I189" i="4"/>
  <c r="J189" i="4"/>
  <c r="K189" i="4"/>
  <c r="L189" i="4"/>
  <c r="N189" i="4"/>
  <c r="O189" i="4" s="1"/>
  <c r="P189" i="4"/>
  <c r="Q189" i="4"/>
  <c r="S189" i="4"/>
  <c r="X189" i="4"/>
  <c r="C190" i="4"/>
  <c r="D190" i="4" s="1"/>
  <c r="Z191" i="5" s="1"/>
  <c r="E190" i="4"/>
  <c r="F190" i="4"/>
  <c r="I190" i="4"/>
  <c r="J190" i="4"/>
  <c r="K190" i="4"/>
  <c r="L190" i="4"/>
  <c r="N190" i="4"/>
  <c r="O190" i="4" s="1"/>
  <c r="P190" i="4"/>
  <c r="Q190" i="4"/>
  <c r="S190" i="4"/>
  <c r="X190" i="4"/>
  <c r="C191" i="4"/>
  <c r="D191" i="4" s="1"/>
  <c r="Z192" i="5" s="1"/>
  <c r="E191" i="4"/>
  <c r="F191" i="4"/>
  <c r="I191" i="4"/>
  <c r="J191" i="4"/>
  <c r="K191" i="4"/>
  <c r="L191" i="4"/>
  <c r="N191" i="4"/>
  <c r="O191" i="4" s="1"/>
  <c r="P191" i="4"/>
  <c r="Q191" i="4"/>
  <c r="S191" i="4"/>
  <c r="X191" i="4"/>
  <c r="C192" i="4"/>
  <c r="D192" i="4" s="1"/>
  <c r="Z193" i="5" s="1"/>
  <c r="E192" i="4"/>
  <c r="F192" i="4"/>
  <c r="I192" i="4"/>
  <c r="J192" i="4"/>
  <c r="K192" i="4"/>
  <c r="L192" i="4"/>
  <c r="N192" i="4"/>
  <c r="O192" i="4" s="1"/>
  <c r="P192" i="4"/>
  <c r="Q192" i="4"/>
  <c r="S192" i="4"/>
  <c r="X192" i="4"/>
  <c r="C193" i="4"/>
  <c r="D193" i="4" s="1"/>
  <c r="Z194" i="5" s="1"/>
  <c r="E193" i="4"/>
  <c r="F193" i="4"/>
  <c r="I193" i="4"/>
  <c r="J193" i="4"/>
  <c r="K193" i="4"/>
  <c r="L193" i="4"/>
  <c r="N193" i="4"/>
  <c r="O193" i="4" s="1"/>
  <c r="P193" i="4"/>
  <c r="Q193" i="4"/>
  <c r="S193" i="4"/>
  <c r="X193" i="4"/>
  <c r="D147" i="5"/>
  <c r="AD68" i="75"/>
  <c r="AD126" i="75"/>
  <c r="AM126" i="75" s="1"/>
  <c r="D146" i="5"/>
  <c r="AD95" i="75"/>
  <c r="AM95" i="75" s="1"/>
  <c r="AD73" i="75"/>
  <c r="I19" i="75"/>
  <c r="I13" i="75"/>
  <c r="I37" i="75"/>
  <c r="I54" i="75"/>
  <c r="I10" i="75"/>
  <c r="I31" i="75"/>
  <c r="I45" i="75"/>
  <c r="I15" i="75"/>
  <c r="I39" i="75"/>
  <c r="I50" i="75"/>
  <c r="I59" i="75"/>
  <c r="I33" i="75"/>
  <c r="I38" i="75"/>
  <c r="I16" i="75"/>
  <c r="I51" i="75"/>
  <c r="J51" i="75" s="1"/>
  <c r="AD93" i="75"/>
  <c r="D77" i="5"/>
  <c r="AD94" i="75"/>
  <c r="M41" i="75"/>
  <c r="M38" i="75"/>
  <c r="H37" i="75"/>
  <c r="M29" i="75"/>
  <c r="M25" i="75"/>
  <c r="M22" i="75"/>
  <c r="K19" i="75"/>
  <c r="H13" i="75"/>
  <c r="K7" i="75"/>
  <c r="AD58" i="75"/>
  <c r="AD55" i="75"/>
  <c r="M33" i="75"/>
  <c r="M23" i="75"/>
  <c r="H19" i="75"/>
  <c r="H7" i="75"/>
  <c r="M4" i="75"/>
  <c r="H38" i="75"/>
  <c r="K33" i="75"/>
  <c r="M15" i="75"/>
  <c r="M9" i="75"/>
  <c r="AD4" i="75"/>
  <c r="M45" i="75"/>
  <c r="K42" i="75"/>
  <c r="M31" i="75"/>
  <c r="K26" i="75"/>
  <c r="K15" i="75"/>
  <c r="M10" i="75"/>
  <c r="M6" i="75"/>
  <c r="Z41" i="75"/>
  <c r="M37" i="75"/>
  <c r="H33" i="75"/>
  <c r="K31" i="75"/>
  <c r="AD26" i="75"/>
  <c r="Z25" i="75"/>
  <c r="M24" i="75"/>
  <c r="AD15" i="75"/>
  <c r="K10" i="75"/>
  <c r="H42" i="75"/>
  <c r="H39" i="75"/>
  <c r="K37" i="75"/>
  <c r="AD31" i="75"/>
  <c r="M28" i="75"/>
  <c r="H26" i="75"/>
  <c r="H15" i="75"/>
  <c r="K13" i="75"/>
  <c r="AD10" i="75"/>
  <c r="M35" i="75"/>
  <c r="H31" i="75"/>
  <c r="Z20" i="75"/>
  <c r="DT89" i="75"/>
  <c r="C88" i="84" s="1"/>
  <c r="DT23" i="75"/>
  <c r="C22" i="84" s="1"/>
  <c r="J93" i="75"/>
  <c r="DT42" i="75"/>
  <c r="C41" i="84" s="1"/>
  <c r="E153" i="75"/>
  <c r="DT28" i="75"/>
  <c r="C27" i="84" s="1"/>
  <c r="G3" i="75"/>
  <c r="K3" i="75"/>
  <c r="I3" i="75"/>
  <c r="H3" i="75"/>
  <c r="X3" i="4"/>
  <c r="S3" i="4"/>
  <c r="Q3" i="4"/>
  <c r="P3" i="4"/>
  <c r="L3" i="4"/>
  <c r="K3" i="4"/>
  <c r="J3" i="4"/>
  <c r="I3" i="4"/>
  <c r="F3" i="4"/>
  <c r="E3" i="4"/>
  <c r="C3" i="4"/>
  <c r="D3" i="4" s="1"/>
  <c r="Z4" i="5" s="1"/>
  <c r="AJ3" i="3"/>
  <c r="AI3" i="3"/>
  <c r="AD3" i="3"/>
  <c r="AC3" i="3"/>
  <c r="X3" i="3"/>
  <c r="U3" i="3"/>
  <c r="W3" i="3" s="1"/>
  <c r="L3" i="3"/>
  <c r="G3" i="3"/>
  <c r="F3" i="3"/>
  <c r="M3" i="75"/>
  <c r="U3" i="75"/>
  <c r="AF3" i="75" s="1"/>
  <c r="T3" i="75"/>
  <c r="AD3" i="75" s="1"/>
  <c r="S3" i="75"/>
  <c r="AB3" i="75" s="1"/>
  <c r="R3" i="75"/>
  <c r="AA3" i="75" s="1"/>
  <c r="Q3" i="75"/>
  <c r="Z3" i="75" s="1"/>
  <c r="O3" i="75"/>
  <c r="W3" i="75" s="1"/>
  <c r="N3" i="75"/>
  <c r="V3" i="75" s="1"/>
  <c r="AG3" i="3"/>
  <c r="AH3" i="3" s="1"/>
  <c r="U4" i="5" s="1"/>
  <c r="J3" i="3"/>
  <c r="K3" i="3" s="1"/>
  <c r="N3" i="4"/>
  <c r="O3" i="4" s="1"/>
  <c r="DS3" i="75"/>
  <c r="DR3" i="75"/>
  <c r="P3" i="3"/>
  <c r="R3" i="3" s="1"/>
  <c r="S3" i="3" s="1"/>
  <c r="D145" i="5"/>
  <c r="G112" i="75"/>
  <c r="G15" i="75"/>
  <c r="G111" i="75"/>
  <c r="V63" i="75"/>
  <c r="AA72" i="75"/>
  <c r="V89" i="75"/>
  <c r="AG15" i="75"/>
  <c r="DO60" i="75"/>
  <c r="DQ60" i="75" s="1"/>
  <c r="J61" i="5" s="1"/>
  <c r="DO177" i="75"/>
  <c r="DQ177" i="75" s="1"/>
  <c r="J178" i="5" s="1"/>
  <c r="G130" i="75"/>
  <c r="AA50" i="75"/>
  <c r="V43" i="75"/>
  <c r="G53" i="75"/>
  <c r="G121" i="75"/>
  <c r="DO64" i="75"/>
  <c r="DQ64" i="75" s="1"/>
  <c r="J65" i="5" s="1"/>
  <c r="DO44" i="75"/>
  <c r="DQ44" i="75" s="1"/>
  <c r="J45" i="5" s="1"/>
  <c r="G105" i="75"/>
  <c r="DO32" i="75"/>
  <c r="DQ32" i="75" s="1"/>
  <c r="J33" i="5" s="1"/>
  <c r="AG112" i="75"/>
  <c r="DO100" i="75"/>
  <c r="DQ100" i="75" s="1"/>
  <c r="J101" i="5" s="1"/>
  <c r="DO70" i="75"/>
  <c r="DO14" i="75"/>
  <c r="V30" i="75"/>
  <c r="AH30" i="75" s="1"/>
  <c r="AA182" i="75"/>
  <c r="G116" i="75"/>
  <c r="G63" i="75"/>
  <c r="DO118" i="75"/>
  <c r="DO6" i="75"/>
  <c r="DQ6" i="75" s="1"/>
  <c r="J7" i="5" s="1"/>
  <c r="AA112" i="75"/>
  <c r="DO107" i="75"/>
  <c r="DO81" i="75"/>
  <c r="DO117" i="75"/>
  <c r="DQ117" i="75" s="1"/>
  <c r="J118" i="5" s="1"/>
  <c r="G177" i="75"/>
  <c r="G36" i="75"/>
  <c r="DO19" i="75"/>
  <c r="G171" i="75"/>
  <c r="G83" i="75"/>
  <c r="DO165" i="75"/>
  <c r="DQ165" i="75" s="1"/>
  <c r="J166" i="5" s="1"/>
  <c r="G19" i="75"/>
  <c r="G173" i="75"/>
  <c r="DO57" i="75"/>
  <c r="G178" i="75"/>
  <c r="G180" i="75"/>
  <c r="AG172" i="75"/>
  <c r="G170" i="75"/>
  <c r="DO126" i="75"/>
  <c r="DO41" i="75"/>
  <c r="DO171" i="75"/>
  <c r="DO77" i="75"/>
  <c r="DQ77" i="75" s="1"/>
  <c r="J78" i="5" s="1"/>
  <c r="G124" i="75"/>
  <c r="G70" i="75"/>
  <c r="DO58" i="75"/>
  <c r="G133" i="75"/>
  <c r="DO90" i="75"/>
  <c r="DO61" i="75"/>
  <c r="DQ61" i="75" s="1"/>
  <c r="J62" i="5" s="1"/>
  <c r="G125" i="75"/>
  <c r="C9" i="75"/>
  <c r="C42" i="75"/>
  <c r="C49" i="75"/>
  <c r="C4" i="75"/>
  <c r="C115" i="75"/>
  <c r="C32" i="75"/>
  <c r="C61" i="75"/>
  <c r="C128" i="75"/>
  <c r="C84" i="75"/>
  <c r="C132" i="75"/>
  <c r="E132" i="75" s="1"/>
  <c r="C37" i="75"/>
  <c r="C19" i="75"/>
  <c r="C22" i="75"/>
  <c r="C85" i="75"/>
  <c r="C41" i="75"/>
  <c r="C112" i="75"/>
  <c r="C64" i="75"/>
  <c r="C105" i="75"/>
  <c r="C45" i="75"/>
  <c r="C18" i="75"/>
  <c r="C65" i="75"/>
  <c r="C129" i="75"/>
  <c r="C190" i="75"/>
  <c r="C80" i="75"/>
  <c r="C68" i="75"/>
  <c r="C79" i="75"/>
  <c r="C25" i="75"/>
  <c r="E25" i="75" s="1"/>
  <c r="C122" i="75"/>
  <c r="C51" i="75"/>
  <c r="C10" i="75"/>
  <c r="C23" i="75"/>
  <c r="C183" i="75"/>
  <c r="C146" i="75"/>
  <c r="C193" i="75"/>
  <c r="C21" i="75"/>
  <c r="C173" i="75"/>
  <c r="C151" i="75"/>
  <c r="C7" i="75"/>
  <c r="C118" i="75"/>
  <c r="C82" i="75"/>
  <c r="C149" i="75"/>
  <c r="C130" i="75"/>
  <c r="C178" i="75"/>
  <c r="C181" i="75"/>
  <c r="C33" i="75"/>
  <c r="C143" i="75"/>
  <c r="C137" i="75"/>
  <c r="C141" i="75"/>
  <c r="C53" i="75"/>
  <c r="C189" i="75"/>
  <c r="C27" i="75"/>
  <c r="C92" i="75"/>
  <c r="C99" i="75"/>
  <c r="C158" i="75"/>
  <c r="C159" i="75"/>
  <c r="C171" i="75"/>
  <c r="C11" i="75"/>
  <c r="C131" i="75"/>
  <c r="E131" i="75" s="1"/>
  <c r="C94" i="75"/>
  <c r="V111" i="75"/>
  <c r="AH111" i="75" s="1"/>
  <c r="V24" i="75"/>
  <c r="G153" i="75"/>
  <c r="AG124" i="75"/>
  <c r="DO152" i="75"/>
  <c r="DQ152" i="75" s="1"/>
  <c r="J153" i="5" s="1"/>
  <c r="C117" i="75"/>
  <c r="E117" i="75" s="1"/>
  <c r="C87" i="75"/>
  <c r="DO16" i="75"/>
  <c r="DQ16" i="75" s="1"/>
  <c r="C67" i="75"/>
  <c r="G98" i="75"/>
  <c r="DO130" i="75"/>
  <c r="AA66" i="75"/>
  <c r="AJ66" i="75" s="1"/>
  <c r="C34" i="75"/>
  <c r="G184" i="75"/>
  <c r="DO91" i="75"/>
  <c r="DO34" i="75"/>
  <c r="C188" i="75"/>
  <c r="G152" i="75"/>
  <c r="G164" i="75"/>
  <c r="DO92" i="75"/>
  <c r="DQ92" i="75" s="1"/>
  <c r="J93" i="5" s="1"/>
  <c r="DO20" i="75"/>
  <c r="DQ20" i="75" s="1"/>
  <c r="J21" i="5" s="1"/>
  <c r="G44" i="75"/>
  <c r="DO80" i="75"/>
  <c r="DQ80" i="75" s="1"/>
  <c r="J81" i="5" s="1"/>
  <c r="DO108" i="75"/>
  <c r="DQ108" i="75" s="1"/>
  <c r="G45" i="75"/>
  <c r="DO163" i="75"/>
  <c r="C113" i="75"/>
  <c r="DO7" i="75"/>
  <c r="C185" i="75"/>
  <c r="G81" i="75"/>
  <c r="G52" i="75"/>
  <c r="DO68" i="75"/>
  <c r="DQ68" i="75" s="1"/>
  <c r="G129" i="75"/>
  <c r="G189" i="75"/>
  <c r="DO146" i="75"/>
  <c r="C124" i="75"/>
  <c r="G137" i="75"/>
  <c r="DO135" i="75"/>
  <c r="C36" i="75"/>
  <c r="C3" i="75"/>
  <c r="G131" i="75"/>
  <c r="DO89" i="75"/>
  <c r="G31" i="75"/>
  <c r="C136" i="75"/>
  <c r="C38" i="75"/>
  <c r="DO38" i="75"/>
  <c r="DQ38" i="75" s="1"/>
  <c r="J39" i="5" s="1"/>
  <c r="DO21" i="75"/>
  <c r="DQ21" i="75" s="1"/>
  <c r="J22" i="5" s="1"/>
  <c r="DO138" i="75"/>
  <c r="C140" i="75"/>
  <c r="DO154" i="75"/>
  <c r="DO12" i="75"/>
  <c r="DQ12" i="75" s="1"/>
  <c r="J13" i="5" s="1"/>
  <c r="DO179" i="75"/>
  <c r="C75" i="75"/>
  <c r="C169" i="75"/>
  <c r="DO9" i="75"/>
  <c r="C83" i="75"/>
  <c r="C90" i="75"/>
  <c r="G85" i="75"/>
  <c r="G59" i="75"/>
  <c r="DO142" i="75"/>
  <c r="DO63" i="75"/>
  <c r="DO88" i="75"/>
  <c r="DQ88" i="75" s="1"/>
  <c r="J89" i="5" s="1"/>
  <c r="C15" i="75"/>
  <c r="V135" i="75"/>
  <c r="DO125" i="75"/>
  <c r="DQ125" i="75" s="1"/>
  <c r="J126" i="5" s="1"/>
  <c r="V6" i="75"/>
  <c r="G161" i="75"/>
  <c r="C59" i="75"/>
  <c r="DO113" i="75"/>
  <c r="DO147" i="75"/>
  <c r="C62" i="75"/>
  <c r="C157" i="75"/>
  <c r="V107" i="75"/>
  <c r="DO157" i="75"/>
  <c r="DQ157" i="75" s="1"/>
  <c r="AG54" i="75"/>
  <c r="C160" i="75"/>
  <c r="G99" i="75"/>
  <c r="AG36" i="75"/>
  <c r="G33" i="75"/>
  <c r="DO28" i="75"/>
  <c r="DQ28" i="75" s="1"/>
  <c r="J29" i="5" s="1"/>
  <c r="DO31" i="75"/>
  <c r="D115" i="75"/>
  <c r="D12" i="75"/>
  <c r="W37" i="75"/>
  <c r="DO30" i="75"/>
  <c r="DQ30" i="75" s="1"/>
  <c r="AB80" i="75"/>
  <c r="G43" i="75"/>
  <c r="DO132" i="75"/>
  <c r="DQ132" i="75" s="1"/>
  <c r="J133" i="5" s="1"/>
  <c r="C125" i="75"/>
  <c r="C96" i="75"/>
  <c r="DO119" i="75"/>
  <c r="AG33" i="75"/>
  <c r="C142" i="75"/>
  <c r="G113" i="75"/>
  <c r="DO155" i="75"/>
  <c r="AG78" i="75"/>
  <c r="AA166" i="75"/>
  <c r="G118" i="75"/>
  <c r="DO156" i="75"/>
  <c r="DQ156" i="75" s="1"/>
  <c r="J157" i="5" s="1"/>
  <c r="DO145" i="75"/>
  <c r="DQ145" i="75" s="1"/>
  <c r="J146" i="5" s="1"/>
  <c r="DO123" i="75"/>
  <c r="AG86" i="75"/>
  <c r="G139" i="75"/>
  <c r="DO158" i="75"/>
  <c r="DQ158" i="75" s="1"/>
  <c r="J159" i="5" s="1"/>
  <c r="G106" i="75"/>
  <c r="DO99" i="75"/>
  <c r="C8" i="75"/>
  <c r="G37" i="75"/>
  <c r="V75" i="75"/>
  <c r="D168" i="75"/>
  <c r="DO105" i="75"/>
  <c r="AA160" i="75"/>
  <c r="AG174" i="75"/>
  <c r="C145" i="75"/>
  <c r="C133" i="75"/>
  <c r="AA77" i="75"/>
  <c r="AJ77" i="75" s="1"/>
  <c r="G71" i="75"/>
  <c r="C54" i="75"/>
  <c r="G42" i="75"/>
  <c r="C29" i="75"/>
  <c r="DO83" i="75"/>
  <c r="AG56" i="75"/>
  <c r="G78" i="75"/>
  <c r="DO174" i="75"/>
  <c r="AG137" i="75"/>
  <c r="DO73" i="75"/>
  <c r="AG38" i="75"/>
  <c r="AG135" i="75"/>
  <c r="DO178" i="75"/>
  <c r="DO47" i="75"/>
  <c r="AG48" i="75"/>
  <c r="D27" i="75"/>
  <c r="DO87" i="75"/>
  <c r="C74" i="75"/>
  <c r="C170" i="75"/>
  <c r="C40" i="75"/>
  <c r="DO5" i="75"/>
  <c r="DQ5" i="75" s="1"/>
  <c r="J6" i="5" s="1"/>
  <c r="DO76" i="75"/>
  <c r="DQ76" i="75" s="1"/>
  <c r="J77" i="5" s="1"/>
  <c r="G147" i="75"/>
  <c r="DO143" i="75"/>
  <c r="C134" i="75"/>
  <c r="DO49" i="75"/>
  <c r="DQ49" i="75" s="1"/>
  <c r="J50" i="5" s="1"/>
  <c r="C139" i="75"/>
  <c r="G159" i="75"/>
  <c r="DO94" i="75"/>
  <c r="DQ94" i="75" s="1"/>
  <c r="J95" i="5" s="1"/>
  <c r="DO82" i="75"/>
  <c r="C78" i="75"/>
  <c r="C55" i="75"/>
  <c r="G136" i="75"/>
  <c r="G119" i="75"/>
  <c r="C100" i="75"/>
  <c r="C161" i="75"/>
  <c r="C69" i="75"/>
  <c r="DO121" i="75"/>
  <c r="DO75" i="75"/>
  <c r="C44" i="75"/>
  <c r="C123" i="75"/>
  <c r="G142" i="75"/>
  <c r="DO159" i="75"/>
  <c r="DO54" i="75"/>
  <c r="DQ54" i="75" s="1"/>
  <c r="J55" i="5" s="1"/>
  <c r="DO148" i="75"/>
  <c r="DQ148" i="75" s="1"/>
  <c r="J149" i="5" s="1"/>
  <c r="C77" i="75"/>
  <c r="G89" i="75"/>
  <c r="DO164" i="75"/>
  <c r="DQ164" i="75" s="1"/>
  <c r="J165" i="5" s="1"/>
  <c r="AG118" i="75"/>
  <c r="C86" i="75"/>
  <c r="C179" i="75"/>
  <c r="DO95" i="75"/>
  <c r="DO23" i="75"/>
  <c r="C192" i="75"/>
  <c r="G74" i="75"/>
  <c r="C93" i="75"/>
  <c r="DO101" i="75"/>
  <c r="DQ101" i="75" s="1"/>
  <c r="DO191" i="75"/>
  <c r="C88" i="75"/>
  <c r="C138" i="75"/>
  <c r="V109" i="75"/>
  <c r="DO98" i="75"/>
  <c r="C168" i="75"/>
  <c r="DO180" i="75"/>
  <c r="DQ180" i="75" s="1"/>
  <c r="J181" i="5" s="1"/>
  <c r="G188" i="75"/>
  <c r="C50" i="75"/>
  <c r="C119" i="75"/>
  <c r="G108" i="75"/>
  <c r="AB54" i="75"/>
  <c r="W106" i="75"/>
  <c r="AG117" i="75"/>
  <c r="DO169" i="75"/>
  <c r="AG3" i="75"/>
  <c r="D42" i="75"/>
  <c r="D77" i="75"/>
  <c r="DO168" i="75"/>
  <c r="AB22" i="75"/>
  <c r="DO175" i="75"/>
  <c r="AB92" i="75"/>
  <c r="D178" i="75"/>
  <c r="D36" i="75"/>
  <c r="G162" i="75"/>
  <c r="G91" i="75"/>
  <c r="C104" i="75"/>
  <c r="DO106" i="75"/>
  <c r="G103" i="75"/>
  <c r="DO160" i="75"/>
  <c r="DQ160" i="75" s="1"/>
  <c r="J161" i="5" s="1"/>
  <c r="DO51" i="75"/>
  <c r="C114" i="75"/>
  <c r="C177" i="75"/>
  <c r="G73" i="75"/>
  <c r="G10" i="75"/>
  <c r="W131" i="75"/>
  <c r="AI131" i="75" s="1"/>
  <c r="DO93" i="75"/>
  <c r="DQ93" i="75" s="1"/>
  <c r="AG186" i="75"/>
  <c r="AG70" i="75"/>
  <c r="AF11" i="75"/>
  <c r="AF33" i="75"/>
  <c r="DO50" i="75"/>
  <c r="AG90" i="75"/>
  <c r="AF120" i="75"/>
  <c r="D38" i="75"/>
  <c r="D44" i="75"/>
  <c r="D122" i="75"/>
  <c r="G23" i="75"/>
  <c r="D87" i="75"/>
  <c r="C58" i="75"/>
  <c r="DO45" i="75"/>
  <c r="DQ45" i="75" s="1"/>
  <c r="G72" i="75"/>
  <c r="C182" i="75"/>
  <c r="C76" i="75"/>
  <c r="DO42" i="75"/>
  <c r="DO74" i="75"/>
  <c r="C12" i="75"/>
  <c r="W13" i="75"/>
  <c r="C5" i="75"/>
  <c r="V99" i="75"/>
  <c r="AG134" i="75"/>
  <c r="DO188" i="75"/>
  <c r="DQ188" i="75" s="1"/>
  <c r="J189" i="5" s="1"/>
  <c r="AG126" i="75"/>
  <c r="DO186" i="75"/>
  <c r="G69" i="75"/>
  <c r="DO161" i="75"/>
  <c r="D136" i="75"/>
  <c r="D141" i="75"/>
  <c r="AF180" i="75"/>
  <c r="AG146" i="75"/>
  <c r="DO187" i="75"/>
  <c r="DO166" i="75"/>
  <c r="DQ166" i="75" s="1"/>
  <c r="AA7" i="75"/>
  <c r="C47" i="75"/>
  <c r="G39" i="75"/>
  <c r="DO37" i="75"/>
  <c r="DQ37" i="75" s="1"/>
  <c r="C187" i="75"/>
  <c r="AA19" i="75"/>
  <c r="C156" i="75"/>
  <c r="G117" i="75"/>
  <c r="DO183" i="75"/>
  <c r="D134" i="75"/>
  <c r="AG171" i="75"/>
  <c r="D112" i="75"/>
  <c r="AG162" i="75"/>
  <c r="AG110" i="75"/>
  <c r="AG23" i="75"/>
  <c r="DO104" i="75"/>
  <c r="DQ104" i="75" s="1"/>
  <c r="J105" i="5" s="1"/>
  <c r="DO36" i="75"/>
  <c r="DQ36" i="75" s="1"/>
  <c r="J37" i="5" s="1"/>
  <c r="DO129" i="75"/>
  <c r="D130" i="75"/>
  <c r="D7" i="75"/>
  <c r="AG94" i="75"/>
  <c r="AG71" i="75"/>
  <c r="AG165" i="75"/>
  <c r="AG113" i="75"/>
  <c r="DO110" i="75"/>
  <c r="AG163" i="75"/>
  <c r="DO176" i="75"/>
  <c r="DQ176" i="75" s="1"/>
  <c r="J177" i="5" s="1"/>
  <c r="G191" i="75"/>
  <c r="G110" i="75"/>
  <c r="AG89" i="75"/>
  <c r="DO85" i="75"/>
  <c r="DQ85" i="75" s="1"/>
  <c r="J86" i="5" s="1"/>
  <c r="G157" i="75"/>
  <c r="AA92" i="75"/>
  <c r="AJ92" i="75" s="1"/>
  <c r="AG10" i="75"/>
  <c r="AG6" i="75"/>
  <c r="DO136" i="75"/>
  <c r="DO149" i="75"/>
  <c r="DQ149" i="75" s="1"/>
  <c r="J150" i="5" s="1"/>
  <c r="AG190" i="75"/>
  <c r="V49" i="75"/>
  <c r="DO185" i="75"/>
  <c r="AG69" i="75"/>
  <c r="AG189" i="75"/>
  <c r="AG27" i="75"/>
  <c r="C167" i="75"/>
  <c r="C172" i="75"/>
  <c r="AA65" i="75"/>
  <c r="G90" i="75"/>
  <c r="G38" i="75"/>
  <c r="AG64" i="75"/>
  <c r="AF26" i="75"/>
  <c r="AF27" i="75"/>
  <c r="AG83" i="75"/>
  <c r="AF82" i="75"/>
  <c r="D54" i="75"/>
  <c r="DO192" i="75"/>
  <c r="DQ192" i="75" s="1"/>
  <c r="DO27" i="75"/>
  <c r="DO69" i="75"/>
  <c r="DQ69" i="75" s="1"/>
  <c r="J70" i="5" s="1"/>
  <c r="AB86" i="75"/>
  <c r="DO13" i="75"/>
  <c r="DQ13" i="75" s="1"/>
  <c r="J14" i="5" s="1"/>
  <c r="D133" i="75"/>
  <c r="W29" i="75"/>
  <c r="AF103" i="75"/>
  <c r="V59" i="75"/>
  <c r="Z150" i="75"/>
  <c r="Z90" i="75"/>
  <c r="Z50" i="75"/>
  <c r="Z71" i="75"/>
  <c r="Z79" i="75"/>
  <c r="Z44" i="75"/>
  <c r="Z136" i="75"/>
  <c r="Z36" i="75"/>
  <c r="D129" i="75"/>
  <c r="DO151" i="75"/>
  <c r="DO182" i="75"/>
  <c r="AG139" i="75"/>
  <c r="AG28" i="75"/>
  <c r="AG160" i="75"/>
  <c r="DO193" i="75"/>
  <c r="AG170" i="75"/>
  <c r="D119" i="75"/>
  <c r="DO133" i="75"/>
  <c r="DQ133" i="75" s="1"/>
  <c r="G49" i="75"/>
  <c r="G82" i="75"/>
  <c r="D179" i="75"/>
  <c r="AA91" i="75"/>
  <c r="AF101" i="75"/>
  <c r="D52" i="75"/>
  <c r="DO131" i="75"/>
  <c r="C52" i="75"/>
  <c r="AA21" i="75"/>
  <c r="G183" i="75"/>
  <c r="AG44" i="75"/>
  <c r="AB77" i="75"/>
  <c r="DO3" i="75"/>
  <c r="AG130" i="75"/>
  <c r="G190" i="75"/>
  <c r="AG4" i="75"/>
  <c r="AG72" i="75"/>
  <c r="AG91" i="75"/>
  <c r="DO25" i="75"/>
  <c r="G158" i="75"/>
  <c r="V62" i="75"/>
  <c r="D51" i="75"/>
  <c r="D15" i="75"/>
  <c r="D183" i="75"/>
  <c r="AG32" i="75"/>
  <c r="D124" i="75"/>
  <c r="AG147" i="75"/>
  <c r="DO48" i="75"/>
  <c r="DQ48" i="75" s="1"/>
  <c r="G50" i="75"/>
  <c r="AG142" i="75"/>
  <c r="D8" i="75"/>
  <c r="D176" i="75"/>
  <c r="AG161" i="75"/>
  <c r="D64" i="75"/>
  <c r="D157" i="75"/>
  <c r="V45" i="75"/>
  <c r="V83" i="75"/>
  <c r="D137" i="75"/>
  <c r="AF157" i="75"/>
  <c r="DO79" i="75"/>
  <c r="AG63" i="75"/>
  <c r="G4" i="75"/>
  <c r="DO97" i="75"/>
  <c r="DO167" i="75"/>
  <c r="AG103" i="75"/>
  <c r="AG150" i="75"/>
  <c r="AG61" i="75"/>
  <c r="AG136" i="75"/>
  <c r="DO26" i="75"/>
  <c r="D45" i="75"/>
  <c r="DO10" i="75"/>
  <c r="D80" i="75"/>
  <c r="DO18" i="75"/>
  <c r="AG125" i="75"/>
  <c r="DO66" i="75"/>
  <c r="AG157" i="75"/>
  <c r="V69" i="75"/>
  <c r="D93" i="75"/>
  <c r="DO120" i="75"/>
  <c r="DO17" i="75"/>
  <c r="W40" i="75"/>
  <c r="DO109" i="75"/>
  <c r="DQ109" i="75" s="1"/>
  <c r="J110" i="5" s="1"/>
  <c r="D169" i="75"/>
  <c r="AG120" i="75"/>
  <c r="DO96" i="75"/>
  <c r="AF87" i="75"/>
  <c r="DO144" i="75"/>
  <c r="DO22" i="75"/>
  <c r="DO84" i="75"/>
  <c r="DQ84" i="75" s="1"/>
  <c r="J85" i="5" s="1"/>
  <c r="DO189" i="75"/>
  <c r="DQ189" i="75" s="1"/>
  <c r="AG168" i="75"/>
  <c r="G51" i="75"/>
  <c r="DO116" i="75"/>
  <c r="DQ116" i="75" s="1"/>
  <c r="J117" i="5" s="1"/>
  <c r="DO39" i="75"/>
  <c r="C56" i="75"/>
  <c r="G16" i="75"/>
  <c r="DO150" i="75"/>
  <c r="D156" i="75"/>
  <c r="D69" i="75"/>
  <c r="DO86" i="75"/>
  <c r="DO153" i="75"/>
  <c r="AG68" i="75"/>
  <c r="AG77" i="75"/>
  <c r="AG9" i="75"/>
  <c r="AG45" i="75"/>
  <c r="AF48" i="75"/>
  <c r="AG67" i="75"/>
  <c r="W105" i="75"/>
  <c r="W24" i="75"/>
  <c r="AG30" i="75"/>
  <c r="DO127" i="75"/>
  <c r="DO141" i="75"/>
  <c r="DQ141" i="75" s="1"/>
  <c r="J142" i="5" s="1"/>
  <c r="DO128" i="75"/>
  <c r="DO71" i="75"/>
  <c r="D125" i="75"/>
  <c r="DO181" i="75"/>
  <c r="DQ181" i="75" s="1"/>
  <c r="AG58" i="75"/>
  <c r="AG22" i="75"/>
  <c r="AF60" i="75"/>
  <c r="C155" i="75"/>
  <c r="DO43" i="75"/>
  <c r="AG82" i="75"/>
  <c r="AG141" i="75"/>
  <c r="AG80" i="75"/>
  <c r="DO65" i="75"/>
  <c r="AG93" i="75"/>
  <c r="W111" i="75"/>
  <c r="DO162" i="75"/>
  <c r="D76" i="75"/>
  <c r="DO67" i="75"/>
  <c r="G54" i="75"/>
  <c r="C116" i="75"/>
  <c r="C176" i="75"/>
  <c r="DO122" i="75"/>
  <c r="DO173" i="75"/>
  <c r="DQ173" i="75" s="1"/>
  <c r="J174" i="5" s="1"/>
  <c r="AG158" i="75"/>
  <c r="D21" i="75"/>
  <c r="D37" i="75"/>
  <c r="D189" i="75"/>
  <c r="DO190" i="75"/>
  <c r="DO139" i="75"/>
  <c r="AG187" i="75"/>
  <c r="AG111" i="75"/>
  <c r="DO137" i="75"/>
  <c r="DO62" i="75"/>
  <c r="DO59" i="75"/>
  <c r="G185" i="75"/>
  <c r="D172" i="75"/>
  <c r="DO115" i="75"/>
  <c r="C46" i="75"/>
  <c r="C73" i="75"/>
  <c r="DO172" i="75"/>
  <c r="DQ172" i="75" s="1"/>
  <c r="J173" i="5" s="1"/>
  <c r="DO4" i="75"/>
  <c r="DQ4" i="75" s="1"/>
  <c r="J5" i="5" s="1"/>
  <c r="DO35" i="75"/>
  <c r="AG182" i="75"/>
  <c r="AG73" i="75"/>
  <c r="AG122" i="75"/>
  <c r="AF138" i="75"/>
  <c r="AN138" i="75" s="1"/>
  <c r="AS138" i="75" s="1"/>
  <c r="AG115" i="75"/>
  <c r="D187" i="75"/>
  <c r="AG8" i="75"/>
  <c r="AG114" i="75"/>
  <c r="AF162" i="75"/>
  <c r="DO78" i="75"/>
  <c r="DQ78" i="75" s="1"/>
  <c r="J79" i="5" s="1"/>
  <c r="AG59" i="75"/>
  <c r="AG16" i="75"/>
  <c r="AG192" i="75"/>
  <c r="V77" i="75"/>
  <c r="AG180" i="75"/>
  <c r="G132" i="75"/>
  <c r="AG173" i="75"/>
  <c r="AG185" i="75"/>
  <c r="G150" i="75"/>
  <c r="AG177" i="75"/>
  <c r="DO55" i="75"/>
  <c r="AG107" i="75"/>
  <c r="AG175" i="75"/>
  <c r="AG97" i="75"/>
  <c r="G109" i="75"/>
  <c r="DO15" i="75"/>
  <c r="DO102" i="75"/>
  <c r="DQ102" i="75" s="1"/>
  <c r="D185" i="75"/>
  <c r="AG101" i="75"/>
  <c r="D188" i="75"/>
  <c r="AB91" i="75"/>
  <c r="W110" i="75"/>
  <c r="D188" i="5"/>
  <c r="D182" i="5"/>
  <c r="D193" i="5"/>
  <c r="D170" i="5"/>
  <c r="D12" i="5"/>
  <c r="D97" i="5"/>
  <c r="D28" i="5"/>
  <c r="D124" i="5"/>
  <c r="D136" i="5"/>
  <c r="D140" i="5"/>
  <c r="D185" i="5"/>
  <c r="DO140" i="75"/>
  <c r="DQ140" i="75" s="1"/>
  <c r="J141" i="5" s="1"/>
  <c r="AB85" i="75"/>
  <c r="DO8" i="75"/>
  <c r="DQ8" i="75" s="1"/>
  <c r="J9" i="5" s="1"/>
  <c r="W84" i="75"/>
  <c r="AI84" i="75" s="1"/>
  <c r="AG176" i="75"/>
  <c r="AB8" i="75"/>
  <c r="D191" i="5"/>
  <c r="D186" i="5"/>
  <c r="D7" i="5"/>
  <c r="D53" i="5"/>
  <c r="D33" i="5"/>
  <c r="D64" i="5"/>
  <c r="D75" i="5"/>
  <c r="D179" i="5"/>
  <c r="D95" i="5"/>
  <c r="D26" i="5"/>
  <c r="D119" i="5"/>
  <c r="D58" i="5"/>
  <c r="D116" i="5"/>
  <c r="D39" i="5"/>
  <c r="D150" i="5"/>
  <c r="D68" i="5"/>
  <c r="D184" i="5"/>
  <c r="D121" i="5"/>
  <c r="D42" i="5"/>
  <c r="D87" i="5"/>
  <c r="D21" i="5"/>
  <c r="AG25" i="75"/>
  <c r="AG75" i="75"/>
  <c r="DO72" i="75"/>
  <c r="DQ72" i="75" s="1"/>
  <c r="AG24" i="75"/>
  <c r="AG193" i="75"/>
  <c r="AG105" i="75"/>
  <c r="AG104" i="75"/>
  <c r="DO112" i="75"/>
  <c r="DQ112" i="75" s="1"/>
  <c r="J113" i="5" s="1"/>
  <c r="DO111" i="75"/>
  <c r="D78" i="75"/>
  <c r="AG88" i="75"/>
  <c r="AF171" i="75"/>
  <c r="G134" i="75"/>
  <c r="D33" i="75"/>
  <c r="D32" i="5"/>
  <c r="D74" i="5"/>
  <c r="D106" i="5"/>
  <c r="D164" i="5"/>
  <c r="D108" i="5"/>
  <c r="D44" i="5"/>
  <c r="D173" i="5"/>
  <c r="D133" i="5"/>
  <c r="D73" i="5"/>
  <c r="D36" i="5"/>
  <c r="D93" i="5"/>
  <c r="D29" i="5"/>
  <c r="D127" i="5"/>
  <c r="D66" i="5"/>
  <c r="DO103" i="75"/>
  <c r="AG74" i="75"/>
  <c r="D85" i="75"/>
  <c r="DO40" i="75"/>
  <c r="DQ40" i="75" s="1"/>
  <c r="J41" i="5" s="1"/>
  <c r="AG42" i="75"/>
  <c r="D9" i="75"/>
  <c r="AG79" i="75"/>
  <c r="G96" i="75"/>
  <c r="AG31" i="75"/>
  <c r="AG41" i="75"/>
  <c r="G66" i="75"/>
  <c r="D167" i="5"/>
  <c r="D161" i="5"/>
  <c r="D94" i="5"/>
  <c r="D4" i="5"/>
  <c r="D89" i="5"/>
  <c r="D11" i="5"/>
  <c r="D111" i="5"/>
  <c r="D49" i="5"/>
  <c r="D134" i="5"/>
  <c r="D70" i="5"/>
  <c r="AG52" i="75"/>
  <c r="DO53" i="75"/>
  <c r="DQ53" i="75" s="1"/>
  <c r="J54" i="5" s="1"/>
  <c r="DO114" i="75"/>
  <c r="AB112" i="75"/>
  <c r="AG35" i="75"/>
  <c r="AG29" i="75"/>
  <c r="DO134" i="75"/>
  <c r="AG143" i="75"/>
  <c r="G175" i="75"/>
  <c r="G77" i="75"/>
  <c r="W70" i="75"/>
  <c r="D171" i="5"/>
  <c r="D160" i="5"/>
  <c r="G156" i="75"/>
  <c r="DO124" i="75"/>
  <c r="DQ124" i="75" s="1"/>
  <c r="J125" i="5" s="1"/>
  <c r="DO52" i="75"/>
  <c r="DQ52" i="75" s="1"/>
  <c r="DO29" i="75"/>
  <c r="DQ29" i="75" s="1"/>
  <c r="AG12" i="75"/>
  <c r="AG133" i="75"/>
  <c r="DO56" i="75"/>
  <c r="DQ56" i="75" s="1"/>
  <c r="J57" i="5" s="1"/>
  <c r="G67" i="75"/>
  <c r="DO11" i="75"/>
  <c r="G5" i="75"/>
  <c r="DO33" i="75"/>
  <c r="W39" i="75"/>
  <c r="DO184" i="75"/>
  <c r="DQ184" i="75" s="1"/>
  <c r="AG145" i="75"/>
  <c r="AG159" i="75"/>
  <c r="G26" i="75"/>
  <c r="G61" i="75"/>
  <c r="D67" i="75"/>
  <c r="AG49" i="75"/>
  <c r="DO24" i="75"/>
  <c r="DQ24" i="75" s="1"/>
  <c r="D142" i="5"/>
  <c r="D100" i="5"/>
  <c r="D194" i="5"/>
  <c r="D37" i="5"/>
  <c r="D65" i="5"/>
  <c r="D163" i="5"/>
  <c r="D192" i="5"/>
  <c r="D91" i="5"/>
  <c r="D19" i="5"/>
  <c r="D144" i="5"/>
  <c r="D5" i="5"/>
  <c r="D165" i="5"/>
  <c r="D57" i="5"/>
  <c r="D159" i="5"/>
  <c r="D88" i="5"/>
  <c r="G88" i="75"/>
  <c r="AG109" i="75"/>
  <c r="AG169" i="75"/>
  <c r="D142" i="75"/>
  <c r="D22" i="5"/>
  <c r="D135" i="5"/>
  <c r="D52" i="5"/>
  <c r="D80" i="5"/>
  <c r="D162" i="5"/>
  <c r="D187" i="5"/>
  <c r="D41" i="5"/>
  <c r="D13" i="5"/>
  <c r="D123" i="5"/>
  <c r="D175" i="5"/>
  <c r="D168" i="5"/>
  <c r="D131" i="5"/>
  <c r="D20" i="5"/>
  <c r="D48" i="5"/>
  <c r="D92" i="5"/>
  <c r="D85" i="5"/>
  <c r="D118" i="5"/>
  <c r="D30" i="5"/>
  <c r="D83" i="5"/>
  <c r="D72" i="5"/>
  <c r="D6" i="5"/>
  <c r="D113" i="5"/>
  <c r="D78" i="5"/>
  <c r="AG37" i="75"/>
  <c r="W53" i="75"/>
  <c r="D154" i="5"/>
  <c r="D10" i="5"/>
  <c r="D54" i="5"/>
  <c r="AG84" i="75"/>
  <c r="G168" i="75"/>
  <c r="D55" i="5"/>
  <c r="D156" i="5"/>
  <c r="D16" i="5"/>
  <c r="D104" i="5"/>
  <c r="D63" i="5"/>
  <c r="D166" i="5"/>
  <c r="D139" i="5"/>
  <c r="D120" i="5"/>
  <c r="D24" i="5"/>
  <c r="D38" i="5"/>
  <c r="D86" i="5"/>
  <c r="D102" i="5"/>
  <c r="AG46" i="75"/>
  <c r="AG181" i="75"/>
  <c r="D18" i="5"/>
  <c r="D125" i="5"/>
  <c r="D71" i="5"/>
  <c r="D96" i="5"/>
  <c r="D151" i="5"/>
  <c r="D25" i="5"/>
  <c r="AB93" i="75"/>
  <c r="AK93" i="75" s="1"/>
  <c r="D79" i="75"/>
  <c r="D62" i="5"/>
  <c r="D180" i="5"/>
  <c r="D27" i="5"/>
  <c r="D130" i="5"/>
  <c r="D45" i="5"/>
  <c r="D81" i="5"/>
  <c r="D23" i="5"/>
  <c r="D128" i="5"/>
  <c r="D183" i="5"/>
  <c r="D115" i="5"/>
  <c r="D46" i="75"/>
  <c r="D3" i="75"/>
  <c r="DO46" i="75"/>
  <c r="DO170" i="75"/>
  <c r="D50" i="5"/>
  <c r="D152" i="5"/>
  <c r="AF46" i="75"/>
  <c r="AN46" i="75" s="1"/>
  <c r="D9" i="5"/>
  <c r="D56" i="5"/>
  <c r="D79" i="5"/>
  <c r="G46" i="75"/>
  <c r="G79" i="75"/>
  <c r="D34" i="5"/>
  <c r="D117" i="5"/>
  <c r="D84" i="5"/>
  <c r="D103" i="5"/>
  <c r="D47" i="5"/>
  <c r="D137" i="5"/>
  <c r="D99" i="5"/>
  <c r="AJ143" i="75" l="1"/>
  <c r="AN140" i="75"/>
  <c r="AS140" i="75" s="1"/>
  <c r="DT139" i="75"/>
  <c r="C138" i="84" s="1"/>
  <c r="AK133" i="75"/>
  <c r="AN129" i="75"/>
  <c r="AS129" i="75" s="1"/>
  <c r="AU129" i="75" s="1"/>
  <c r="G130" i="5" s="1"/>
  <c r="AM127" i="75"/>
  <c r="DT123" i="75"/>
  <c r="C122" i="84" s="1"/>
  <c r="DT122" i="75"/>
  <c r="C121" i="84" s="1"/>
  <c r="AN121" i="75"/>
  <c r="AS121" i="75" s="1"/>
  <c r="AU121" i="75" s="1"/>
  <c r="G122" i="5" s="1"/>
  <c r="DT109" i="75"/>
  <c r="C108" i="84" s="1"/>
  <c r="DT107" i="75"/>
  <c r="C106" i="84" s="1"/>
  <c r="DT106" i="75"/>
  <c r="C105" i="84" s="1"/>
  <c r="AH106" i="75"/>
  <c r="AM103" i="75"/>
  <c r="AM102" i="75"/>
  <c r="AM97" i="75"/>
  <c r="AN88" i="75"/>
  <c r="AM87" i="75"/>
  <c r="AJ86" i="75"/>
  <c r="DT83" i="75"/>
  <c r="C82" i="84" s="1"/>
  <c r="AM82" i="75"/>
  <c r="J81" i="75"/>
  <c r="AN78" i="75"/>
  <c r="AQ144" i="75"/>
  <c r="E145" i="5" s="1"/>
  <c r="AN180" i="75"/>
  <c r="E161" i="75"/>
  <c r="DQ22" i="75"/>
  <c r="J23" i="5" s="1"/>
  <c r="AI90" i="75"/>
  <c r="DQ110" i="75"/>
  <c r="J111" i="5" s="1"/>
  <c r="DQ126" i="75"/>
  <c r="J127" i="5" s="1"/>
  <c r="AQ20" i="75"/>
  <c r="E21" i="5" s="1"/>
  <c r="AM58" i="75"/>
  <c r="DQ46" i="75"/>
  <c r="DQ134" i="75"/>
  <c r="J135" i="5" s="1"/>
  <c r="DQ62" i="75"/>
  <c r="J63" i="5" s="1"/>
  <c r="AJ21" i="75"/>
  <c r="AN101" i="75"/>
  <c r="DQ182" i="75"/>
  <c r="J183" i="5" s="1"/>
  <c r="E145" i="75"/>
  <c r="DQ142" i="75"/>
  <c r="J143" i="5" s="1"/>
  <c r="E171" i="75"/>
  <c r="DQ70" i="75"/>
  <c r="J71" i="5" s="1"/>
  <c r="E90" i="75"/>
  <c r="AK112" i="75"/>
  <c r="E116" i="75"/>
  <c r="AN60" i="75"/>
  <c r="AS60" i="75" s="1"/>
  <c r="AU60" i="75" s="1"/>
  <c r="G61" i="5" s="1"/>
  <c r="AN48" i="75"/>
  <c r="AI40" i="75"/>
  <c r="AN27" i="75"/>
  <c r="AK92" i="75"/>
  <c r="AL92" i="75" s="1"/>
  <c r="AI106" i="75"/>
  <c r="E50" i="75"/>
  <c r="E40" i="75"/>
  <c r="DQ174" i="75"/>
  <c r="J175" i="5" s="1"/>
  <c r="AH107" i="75"/>
  <c r="E140" i="75"/>
  <c r="AH110" i="75"/>
  <c r="DQ14" i="75"/>
  <c r="J26" i="75"/>
  <c r="J54" i="75"/>
  <c r="L54" i="75" s="1"/>
  <c r="AK8" i="75"/>
  <c r="DQ190" i="75"/>
  <c r="J191" i="5" s="1"/>
  <c r="AI111" i="75"/>
  <c r="DQ86" i="75"/>
  <c r="J87" i="5" s="1"/>
  <c r="DQ150" i="75"/>
  <c r="J151" i="5" s="1"/>
  <c r="AK77" i="75"/>
  <c r="AL77" i="75" s="1"/>
  <c r="AN11" i="75"/>
  <c r="AS11" i="75" s="1"/>
  <c r="AU11" i="75" s="1"/>
  <c r="G12" i="5" s="1"/>
  <c r="DQ118" i="75"/>
  <c r="J119" i="5" s="1"/>
  <c r="AM73" i="75"/>
  <c r="E84" i="75"/>
  <c r="AJ72" i="75"/>
  <c r="DT59" i="75"/>
  <c r="C58" i="84" s="1"/>
  <c r="DT128" i="75"/>
  <c r="C127" i="84" s="1"/>
  <c r="DT81" i="75"/>
  <c r="C80" i="84" s="1"/>
  <c r="DT160" i="75"/>
  <c r="C159" i="84" s="1"/>
  <c r="DT100" i="75"/>
  <c r="C99" i="84" s="1"/>
  <c r="F99" i="84" s="1"/>
  <c r="DT3" i="75"/>
  <c r="C2" i="84" s="1"/>
  <c r="DT191" i="75"/>
  <c r="C190" i="84" s="1"/>
  <c r="AU138" i="75"/>
  <c r="G139" i="5" s="1"/>
  <c r="DQ23" i="75"/>
  <c r="J24" i="5" s="1"/>
  <c r="DQ63" i="75"/>
  <c r="J64" i="5" s="1"/>
  <c r="DQ95" i="75"/>
  <c r="J96" i="5" s="1"/>
  <c r="DQ47" i="75"/>
  <c r="J48" i="5" s="1"/>
  <c r="DQ7" i="75"/>
  <c r="J8" i="5" s="1"/>
  <c r="DQ159" i="75"/>
  <c r="J132" i="75"/>
  <c r="L132" i="75" s="1"/>
  <c r="DT129" i="75"/>
  <c r="C128" i="84" s="1"/>
  <c r="DT114" i="75"/>
  <c r="C113" i="84" s="1"/>
  <c r="F113" i="84" s="1"/>
  <c r="DT103" i="75"/>
  <c r="C102" i="84" s="1"/>
  <c r="DT101" i="75"/>
  <c r="C100" i="84" s="1"/>
  <c r="DT98" i="75"/>
  <c r="C97" i="84" s="1"/>
  <c r="F97" i="84" s="1"/>
  <c r="DT97" i="75"/>
  <c r="C96" i="84" s="1"/>
  <c r="DT96" i="75"/>
  <c r="C95" i="84" s="1"/>
  <c r="DT94" i="75"/>
  <c r="C93" i="84" s="1"/>
  <c r="J66" i="75"/>
  <c r="L66" i="75" s="1"/>
  <c r="DT48" i="75"/>
  <c r="C47" i="84" s="1"/>
  <c r="DT46" i="75"/>
  <c r="C45" i="84" s="1"/>
  <c r="AK168" i="83"/>
  <c r="BY168" i="83" s="1"/>
  <c r="BY163" i="83"/>
  <c r="BZ163" i="83" s="1"/>
  <c r="BY91" i="83"/>
  <c r="BZ91" i="83" s="1"/>
  <c r="BY43" i="83"/>
  <c r="BZ43" i="83" s="1"/>
  <c r="BY3" i="83"/>
  <c r="BZ3" i="83" s="1"/>
  <c r="BY188" i="83"/>
  <c r="BZ188" i="83" s="1"/>
  <c r="BY180" i="83"/>
  <c r="BZ180" i="83" s="1"/>
  <c r="BY172" i="83"/>
  <c r="BZ172" i="83" s="1"/>
  <c r="BY164" i="83"/>
  <c r="BZ164" i="83" s="1"/>
  <c r="BY156" i="83"/>
  <c r="BZ156" i="83" s="1"/>
  <c r="BY148" i="83"/>
  <c r="BZ148" i="83" s="1"/>
  <c r="BY140" i="83"/>
  <c r="BZ140" i="83" s="1"/>
  <c r="BY132" i="83"/>
  <c r="BZ132" i="83" s="1"/>
  <c r="BY124" i="83"/>
  <c r="BZ124" i="83" s="1"/>
  <c r="BY116" i="83"/>
  <c r="BZ116" i="83" s="1"/>
  <c r="BY108" i="83"/>
  <c r="BZ108" i="83" s="1"/>
  <c r="BY100" i="83"/>
  <c r="BZ100" i="83" s="1"/>
  <c r="BY92" i="83"/>
  <c r="BZ92" i="83" s="1"/>
  <c r="BY84" i="83"/>
  <c r="BZ84" i="83" s="1"/>
  <c r="BY76" i="83"/>
  <c r="BZ76" i="83" s="1"/>
  <c r="BY68" i="83"/>
  <c r="BZ68" i="83" s="1"/>
  <c r="BY60" i="83"/>
  <c r="BZ60" i="83" s="1"/>
  <c r="BY52" i="83"/>
  <c r="BZ52" i="83" s="1"/>
  <c r="BY44" i="83"/>
  <c r="BZ44" i="83" s="1"/>
  <c r="BY36" i="83"/>
  <c r="BZ36" i="83" s="1"/>
  <c r="BY28" i="83"/>
  <c r="BZ28" i="83" s="1"/>
  <c r="BY20" i="83"/>
  <c r="BZ20" i="83" s="1"/>
  <c r="BY12" i="83"/>
  <c r="BZ12" i="83" s="1"/>
  <c r="BY4" i="83"/>
  <c r="BZ4" i="83" s="1"/>
  <c r="BY179" i="83"/>
  <c r="BZ179" i="83" s="1"/>
  <c r="BY131" i="83"/>
  <c r="BZ131" i="83" s="1"/>
  <c r="BY83" i="83"/>
  <c r="BZ83" i="83" s="1"/>
  <c r="BY27" i="83"/>
  <c r="BZ27" i="83" s="1"/>
  <c r="BY186" i="83"/>
  <c r="BZ186" i="83" s="1"/>
  <c r="BY178" i="83"/>
  <c r="BZ178" i="83" s="1"/>
  <c r="BY170" i="83"/>
  <c r="BZ170" i="83" s="1"/>
  <c r="BY162" i="83"/>
  <c r="BZ162" i="83" s="1"/>
  <c r="BY154" i="83"/>
  <c r="BZ154" i="83" s="1"/>
  <c r="BY146" i="83"/>
  <c r="BZ146" i="83" s="1"/>
  <c r="BY138" i="83"/>
  <c r="BZ138" i="83" s="1"/>
  <c r="BY130" i="83"/>
  <c r="BZ130" i="83" s="1"/>
  <c r="BY122" i="83"/>
  <c r="BZ122" i="83" s="1"/>
  <c r="BY114" i="83"/>
  <c r="BZ114" i="83" s="1"/>
  <c r="BY106" i="83"/>
  <c r="BZ106" i="83" s="1"/>
  <c r="BY98" i="83"/>
  <c r="BZ98" i="83" s="1"/>
  <c r="BY90" i="83"/>
  <c r="BZ90" i="83" s="1"/>
  <c r="BY82" i="83"/>
  <c r="BZ82" i="83" s="1"/>
  <c r="BY74" i="83"/>
  <c r="BZ74" i="83" s="1"/>
  <c r="BY66" i="83"/>
  <c r="BZ66" i="83" s="1"/>
  <c r="BY58" i="83"/>
  <c r="BZ58" i="83" s="1"/>
  <c r="BY50" i="83"/>
  <c r="BZ50" i="83" s="1"/>
  <c r="BY42" i="83"/>
  <c r="BZ42" i="83" s="1"/>
  <c r="BY34" i="83"/>
  <c r="BZ34" i="83" s="1"/>
  <c r="BY26" i="83"/>
  <c r="BZ26" i="83" s="1"/>
  <c r="BY18" i="83"/>
  <c r="BZ18" i="83" s="1"/>
  <c r="BY10" i="83"/>
  <c r="BZ10" i="83" s="1"/>
  <c r="BY155" i="83"/>
  <c r="BZ155" i="83" s="1"/>
  <c r="BY107" i="83"/>
  <c r="BZ107" i="83" s="1"/>
  <c r="BY59" i="83"/>
  <c r="BZ59" i="83" s="1"/>
  <c r="BY19" i="83"/>
  <c r="BZ19" i="83" s="1"/>
  <c r="BY2" i="83"/>
  <c r="BY185" i="83"/>
  <c r="BZ185" i="83" s="1"/>
  <c r="BY177" i="83"/>
  <c r="BZ177" i="83" s="1"/>
  <c r="BY169" i="83"/>
  <c r="BZ169" i="83" s="1"/>
  <c r="BY161" i="83"/>
  <c r="BZ161" i="83" s="1"/>
  <c r="BY153" i="83"/>
  <c r="BZ153" i="83" s="1"/>
  <c r="BY145" i="83"/>
  <c r="BZ145" i="83" s="1"/>
  <c r="BY137" i="83"/>
  <c r="BZ137" i="83" s="1"/>
  <c r="BY129" i="83"/>
  <c r="BZ129" i="83" s="1"/>
  <c r="BY121" i="83"/>
  <c r="BZ121" i="83" s="1"/>
  <c r="BY113" i="83"/>
  <c r="BZ113" i="83" s="1"/>
  <c r="BY105" i="83"/>
  <c r="BZ105" i="83" s="1"/>
  <c r="BY97" i="83"/>
  <c r="BZ97" i="83" s="1"/>
  <c r="BY89" i="83"/>
  <c r="BZ89" i="83" s="1"/>
  <c r="BY81" i="83"/>
  <c r="BZ81" i="83" s="1"/>
  <c r="BY73" i="83"/>
  <c r="BZ73" i="83" s="1"/>
  <c r="BY65" i="83"/>
  <c r="BZ65" i="83" s="1"/>
  <c r="BY57" i="83"/>
  <c r="BZ57" i="83" s="1"/>
  <c r="BY49" i="83"/>
  <c r="BZ49" i="83" s="1"/>
  <c r="BY41" i="83"/>
  <c r="BZ41" i="83" s="1"/>
  <c r="BY33" i="83"/>
  <c r="BZ33" i="83" s="1"/>
  <c r="BY25" i="83"/>
  <c r="BZ25" i="83" s="1"/>
  <c r="BY17" i="83"/>
  <c r="BZ17" i="83" s="1"/>
  <c r="BY9" i="83"/>
  <c r="BZ9" i="83" s="1"/>
  <c r="BY147" i="83"/>
  <c r="BZ147" i="83" s="1"/>
  <c r="BY99" i="83"/>
  <c r="BZ99" i="83" s="1"/>
  <c r="BY35" i="83"/>
  <c r="BZ35" i="83" s="1"/>
  <c r="BY192" i="83"/>
  <c r="BZ192" i="83" s="1"/>
  <c r="BY184" i="83"/>
  <c r="BZ184" i="83" s="1"/>
  <c r="BY176" i="83"/>
  <c r="BZ176" i="83" s="1"/>
  <c r="BY160" i="83"/>
  <c r="BZ160" i="83" s="1"/>
  <c r="BY152" i="83"/>
  <c r="BZ152" i="83" s="1"/>
  <c r="BY144" i="83"/>
  <c r="BZ144" i="83" s="1"/>
  <c r="BY136" i="83"/>
  <c r="BZ136" i="83" s="1"/>
  <c r="BY128" i="83"/>
  <c r="BZ128" i="83" s="1"/>
  <c r="BY120" i="83"/>
  <c r="BZ120" i="83" s="1"/>
  <c r="BY112" i="83"/>
  <c r="BZ112" i="83" s="1"/>
  <c r="BY104" i="83"/>
  <c r="BZ104" i="83" s="1"/>
  <c r="BY96" i="83"/>
  <c r="BZ96" i="83" s="1"/>
  <c r="BY88" i="83"/>
  <c r="BZ88" i="83" s="1"/>
  <c r="BY80" i="83"/>
  <c r="BZ80" i="83" s="1"/>
  <c r="BY72" i="83"/>
  <c r="BZ72" i="83" s="1"/>
  <c r="BY64" i="83"/>
  <c r="BZ64" i="83" s="1"/>
  <c r="BY56" i="83"/>
  <c r="BZ56" i="83" s="1"/>
  <c r="BY48" i="83"/>
  <c r="BZ48" i="83" s="1"/>
  <c r="BY40" i="83"/>
  <c r="BZ40" i="83" s="1"/>
  <c r="BY32" i="83"/>
  <c r="BZ32" i="83" s="1"/>
  <c r="BY24" i="83"/>
  <c r="BZ24" i="83" s="1"/>
  <c r="BY16" i="83"/>
  <c r="BZ16" i="83" s="1"/>
  <c r="BY8" i="83"/>
  <c r="BZ8" i="83" s="1"/>
  <c r="BY171" i="83"/>
  <c r="BZ171" i="83" s="1"/>
  <c r="BY115" i="83"/>
  <c r="BZ115" i="83" s="1"/>
  <c r="BY67" i="83"/>
  <c r="BZ67" i="83" s="1"/>
  <c r="BY11" i="83"/>
  <c r="BZ11" i="83" s="1"/>
  <c r="BY191" i="83"/>
  <c r="BZ191" i="83" s="1"/>
  <c r="BY183" i="83"/>
  <c r="BZ183" i="83" s="1"/>
  <c r="BY175" i="83"/>
  <c r="BZ175" i="83" s="1"/>
  <c r="BY167" i="83"/>
  <c r="BZ167" i="83" s="1"/>
  <c r="BY159" i="83"/>
  <c r="BZ159" i="83" s="1"/>
  <c r="BY151" i="83"/>
  <c r="BZ151" i="83" s="1"/>
  <c r="BY143" i="83"/>
  <c r="BZ143" i="83" s="1"/>
  <c r="BY135" i="83"/>
  <c r="BZ135" i="83" s="1"/>
  <c r="BY127" i="83"/>
  <c r="BZ127" i="83" s="1"/>
  <c r="BY119" i="83"/>
  <c r="BZ119" i="83" s="1"/>
  <c r="BY111" i="83"/>
  <c r="BZ111" i="83" s="1"/>
  <c r="BY103" i="83"/>
  <c r="BZ103" i="83" s="1"/>
  <c r="BY95" i="83"/>
  <c r="BZ95" i="83" s="1"/>
  <c r="BY87" i="83"/>
  <c r="BZ87" i="83" s="1"/>
  <c r="BY79" i="83"/>
  <c r="BZ79" i="83" s="1"/>
  <c r="BY71" i="83"/>
  <c r="BZ71" i="83" s="1"/>
  <c r="BY63" i="83"/>
  <c r="BZ63" i="83" s="1"/>
  <c r="BY55" i="83"/>
  <c r="BZ55" i="83" s="1"/>
  <c r="BY47" i="83"/>
  <c r="BZ47" i="83" s="1"/>
  <c r="BY39" i="83"/>
  <c r="BZ39" i="83" s="1"/>
  <c r="BY31" i="83"/>
  <c r="BZ31" i="83" s="1"/>
  <c r="BY23" i="83"/>
  <c r="BZ23" i="83" s="1"/>
  <c r="BY15" i="83"/>
  <c r="BZ15" i="83" s="1"/>
  <c r="BY7" i="83"/>
  <c r="BZ7" i="83" s="1"/>
  <c r="BY187" i="83"/>
  <c r="BZ187" i="83" s="1"/>
  <c r="BY123" i="83"/>
  <c r="BZ123" i="83" s="1"/>
  <c r="BY51" i="83"/>
  <c r="BZ51" i="83" s="1"/>
  <c r="BY190" i="83"/>
  <c r="BZ190" i="83" s="1"/>
  <c r="BY182" i="83"/>
  <c r="BZ182" i="83" s="1"/>
  <c r="BY174" i="83"/>
  <c r="BZ174" i="83" s="1"/>
  <c r="BY166" i="83"/>
  <c r="BZ166" i="83" s="1"/>
  <c r="BY158" i="83"/>
  <c r="BZ158" i="83" s="1"/>
  <c r="BY150" i="83"/>
  <c r="BZ150" i="83" s="1"/>
  <c r="BY142" i="83"/>
  <c r="BZ142" i="83" s="1"/>
  <c r="BY134" i="83"/>
  <c r="BZ134" i="83" s="1"/>
  <c r="BY126" i="83"/>
  <c r="BZ126" i="83" s="1"/>
  <c r="BY118" i="83"/>
  <c r="BZ118" i="83" s="1"/>
  <c r="BY110" i="83"/>
  <c r="BZ110" i="83" s="1"/>
  <c r="BY102" i="83"/>
  <c r="BZ102" i="83" s="1"/>
  <c r="BY94" i="83"/>
  <c r="BZ94" i="83" s="1"/>
  <c r="BY86" i="83"/>
  <c r="BZ86" i="83" s="1"/>
  <c r="BY78" i="83"/>
  <c r="BZ78" i="83" s="1"/>
  <c r="BY70" i="83"/>
  <c r="BZ70" i="83" s="1"/>
  <c r="BY62" i="83"/>
  <c r="BZ62" i="83" s="1"/>
  <c r="BY54" i="83"/>
  <c r="BZ54" i="83" s="1"/>
  <c r="BY46" i="83"/>
  <c r="BZ46" i="83" s="1"/>
  <c r="BY38" i="83"/>
  <c r="BZ38" i="83" s="1"/>
  <c r="BY30" i="83"/>
  <c r="BZ30" i="83" s="1"/>
  <c r="BY22" i="83"/>
  <c r="BZ22" i="83" s="1"/>
  <c r="BY14" i="83"/>
  <c r="BZ14" i="83" s="1"/>
  <c r="BY6" i="83"/>
  <c r="BZ6" i="83" s="1"/>
  <c r="BY139" i="83"/>
  <c r="BZ139" i="83" s="1"/>
  <c r="BY75" i="83"/>
  <c r="BZ75" i="83" s="1"/>
  <c r="AB122" i="3"/>
  <c r="S123" i="5" s="1"/>
  <c r="AB114" i="3"/>
  <c r="S115" i="5" s="1"/>
  <c r="AB106" i="3"/>
  <c r="S107" i="5" s="1"/>
  <c r="AB98" i="3"/>
  <c r="S99" i="5" s="1"/>
  <c r="AB90" i="3"/>
  <c r="S91" i="5" s="1"/>
  <c r="AB82" i="3"/>
  <c r="S83" i="5" s="1"/>
  <c r="AB74" i="3"/>
  <c r="S75" i="5" s="1"/>
  <c r="AB66" i="3"/>
  <c r="S67" i="5" s="1"/>
  <c r="BY189" i="83"/>
  <c r="BZ189" i="83" s="1"/>
  <c r="BY181" i="83"/>
  <c r="BZ181" i="83" s="1"/>
  <c r="BY173" i="83"/>
  <c r="BZ173" i="83" s="1"/>
  <c r="BY165" i="83"/>
  <c r="BZ165" i="83" s="1"/>
  <c r="BY157" i="83"/>
  <c r="BZ157" i="83" s="1"/>
  <c r="BY149" i="83"/>
  <c r="BZ149" i="83" s="1"/>
  <c r="BY141" i="83"/>
  <c r="BZ141" i="83" s="1"/>
  <c r="BY133" i="83"/>
  <c r="BZ133" i="83" s="1"/>
  <c r="BY125" i="83"/>
  <c r="BZ125" i="83" s="1"/>
  <c r="BY117" i="83"/>
  <c r="BZ117" i="83" s="1"/>
  <c r="BY109" i="83"/>
  <c r="BZ109" i="83" s="1"/>
  <c r="BY101" i="83"/>
  <c r="BZ101" i="83" s="1"/>
  <c r="BY93" i="83"/>
  <c r="BZ93" i="83" s="1"/>
  <c r="BY85" i="83"/>
  <c r="BZ85" i="83" s="1"/>
  <c r="BY77" i="83"/>
  <c r="BZ77" i="83" s="1"/>
  <c r="BY69" i="83"/>
  <c r="BZ69" i="83" s="1"/>
  <c r="BY61" i="83"/>
  <c r="BZ61" i="83" s="1"/>
  <c r="BY53" i="83"/>
  <c r="BZ53" i="83" s="1"/>
  <c r="BY45" i="83"/>
  <c r="BZ45" i="83" s="1"/>
  <c r="BY37" i="83"/>
  <c r="BZ37" i="83" s="1"/>
  <c r="BY29" i="83"/>
  <c r="BZ29" i="83" s="1"/>
  <c r="BY21" i="83"/>
  <c r="BZ21" i="83" s="1"/>
  <c r="BY13" i="83"/>
  <c r="BZ13" i="83" s="1"/>
  <c r="BY5" i="83"/>
  <c r="BZ5" i="83" s="1"/>
  <c r="AB190" i="3"/>
  <c r="S191" i="5" s="1"/>
  <c r="AB182" i="3"/>
  <c r="S183" i="5" s="1"/>
  <c r="AB174" i="3"/>
  <c r="S175" i="5" s="1"/>
  <c r="AB166" i="3"/>
  <c r="S167" i="5" s="1"/>
  <c r="AB158" i="3"/>
  <c r="S159" i="5" s="1"/>
  <c r="AB150" i="3"/>
  <c r="S151" i="5" s="1"/>
  <c r="AB142" i="3"/>
  <c r="S143" i="5" s="1"/>
  <c r="AB134" i="3"/>
  <c r="S135" i="5" s="1"/>
  <c r="AB126" i="3"/>
  <c r="S127" i="5" s="1"/>
  <c r="AB118" i="3"/>
  <c r="S119" i="5" s="1"/>
  <c r="AB110" i="3"/>
  <c r="AB102" i="3"/>
  <c r="S103" i="5" s="1"/>
  <c r="AB94" i="3"/>
  <c r="S95" i="5" s="1"/>
  <c r="AB86" i="3"/>
  <c r="S87" i="5" s="1"/>
  <c r="AB78" i="3"/>
  <c r="S79" i="5" s="1"/>
  <c r="AB70" i="3"/>
  <c r="S71" i="5" s="1"/>
  <c r="AB62" i="3"/>
  <c r="S63" i="5" s="1"/>
  <c r="AB54" i="3"/>
  <c r="S55" i="5" s="1"/>
  <c r="AB46" i="3"/>
  <c r="S47" i="5" s="1"/>
  <c r="AB38" i="3"/>
  <c r="S39" i="5" s="1"/>
  <c r="AB30" i="3"/>
  <c r="S31" i="5" s="1"/>
  <c r="AB186" i="3"/>
  <c r="S187" i="5" s="1"/>
  <c r="AB178" i="3"/>
  <c r="S179" i="5" s="1"/>
  <c r="AB170" i="3"/>
  <c r="AB162" i="3"/>
  <c r="S163" i="5" s="1"/>
  <c r="AB154" i="3"/>
  <c r="S155" i="5" s="1"/>
  <c r="AB146" i="3"/>
  <c r="S147" i="5" s="1"/>
  <c r="AB138" i="3"/>
  <c r="S139" i="5" s="1"/>
  <c r="AB130" i="3"/>
  <c r="S131" i="5" s="1"/>
  <c r="AB58" i="3"/>
  <c r="S59" i="5" s="1"/>
  <c r="AB50" i="3"/>
  <c r="S51" i="5" s="1"/>
  <c r="AB42" i="3"/>
  <c r="S43" i="5" s="1"/>
  <c r="AB34" i="3"/>
  <c r="S35" i="5" s="1"/>
  <c r="AB26" i="3"/>
  <c r="S27" i="5" s="1"/>
  <c r="E31" i="75"/>
  <c r="DT27" i="75"/>
  <c r="C26" i="84" s="1"/>
  <c r="J21" i="75"/>
  <c r="L21" i="75" s="1"/>
  <c r="DT17" i="75"/>
  <c r="C16" i="84" s="1"/>
  <c r="DT14" i="75"/>
  <c r="C13" i="84" s="1"/>
  <c r="E14" i="75"/>
  <c r="DT5" i="75"/>
  <c r="DU5" i="75" s="1"/>
  <c r="L6" i="5" s="1"/>
  <c r="AJ20" i="75"/>
  <c r="AK21" i="75"/>
  <c r="N190" i="3"/>
  <c r="P191" i="5" s="1"/>
  <c r="N186" i="3"/>
  <c r="P187" i="5" s="1"/>
  <c r="N182" i="3"/>
  <c r="P183" i="5" s="1"/>
  <c r="N178" i="3"/>
  <c r="P179" i="5" s="1"/>
  <c r="N174" i="3"/>
  <c r="P175" i="5" s="1"/>
  <c r="N170" i="3"/>
  <c r="P171" i="5" s="1"/>
  <c r="N166" i="3"/>
  <c r="P167" i="5" s="1"/>
  <c r="N162" i="3"/>
  <c r="P163" i="5" s="1"/>
  <c r="N158" i="3"/>
  <c r="P159" i="5" s="1"/>
  <c r="N154" i="3"/>
  <c r="P155" i="5" s="1"/>
  <c r="N150" i="3"/>
  <c r="P151" i="5" s="1"/>
  <c r="N146" i="3"/>
  <c r="P147" i="5" s="1"/>
  <c r="N142" i="3"/>
  <c r="P143" i="5" s="1"/>
  <c r="N138" i="3"/>
  <c r="P139" i="5" s="1"/>
  <c r="N134" i="3"/>
  <c r="P135" i="5" s="1"/>
  <c r="N130" i="3"/>
  <c r="P131" i="5" s="1"/>
  <c r="N126" i="3"/>
  <c r="P127" i="5" s="1"/>
  <c r="N122" i="3"/>
  <c r="P123" i="5" s="1"/>
  <c r="N118" i="3"/>
  <c r="P119" i="5" s="1"/>
  <c r="N114" i="3"/>
  <c r="P115" i="5" s="1"/>
  <c r="N110" i="3"/>
  <c r="P111" i="5" s="1"/>
  <c r="N106" i="3"/>
  <c r="P107" i="5" s="1"/>
  <c r="N102" i="3"/>
  <c r="P103" i="5" s="1"/>
  <c r="N98" i="3"/>
  <c r="P99" i="5" s="1"/>
  <c r="N94" i="3"/>
  <c r="P95" i="5" s="1"/>
  <c r="N90" i="3"/>
  <c r="P91" i="5" s="1"/>
  <c r="N86" i="3"/>
  <c r="P87" i="5" s="1"/>
  <c r="N82" i="3"/>
  <c r="P83" i="5" s="1"/>
  <c r="N78" i="3"/>
  <c r="P79" i="5" s="1"/>
  <c r="N74" i="3"/>
  <c r="P75" i="5" s="1"/>
  <c r="N70" i="3"/>
  <c r="P71" i="5" s="1"/>
  <c r="N66" i="3"/>
  <c r="P67" i="5" s="1"/>
  <c r="N62" i="3"/>
  <c r="P63" i="5" s="1"/>
  <c r="N58" i="3"/>
  <c r="P59" i="5" s="1"/>
  <c r="N54" i="3"/>
  <c r="P55" i="5" s="1"/>
  <c r="N50" i="3"/>
  <c r="P51" i="5" s="1"/>
  <c r="N46" i="3"/>
  <c r="P47" i="5" s="1"/>
  <c r="N42" i="3"/>
  <c r="P43" i="5" s="1"/>
  <c r="N38" i="3"/>
  <c r="P39" i="5" s="1"/>
  <c r="N34" i="3"/>
  <c r="P35" i="5" s="1"/>
  <c r="N30" i="3"/>
  <c r="P31" i="5" s="1"/>
  <c r="N26" i="3"/>
  <c r="P27" i="5" s="1"/>
  <c r="N22" i="3"/>
  <c r="P23" i="5" s="1"/>
  <c r="N18" i="3"/>
  <c r="P19" i="5" s="1"/>
  <c r="N14" i="3"/>
  <c r="P15" i="5" s="1"/>
  <c r="N10" i="3"/>
  <c r="P11" i="5" s="1"/>
  <c r="N192" i="3"/>
  <c r="P193" i="5" s="1"/>
  <c r="N188" i="3"/>
  <c r="P189" i="5" s="1"/>
  <c r="N184" i="3"/>
  <c r="P185" i="5" s="1"/>
  <c r="N180" i="3"/>
  <c r="P181" i="5" s="1"/>
  <c r="N176" i="3"/>
  <c r="P177" i="5" s="1"/>
  <c r="N172" i="3"/>
  <c r="P173" i="5" s="1"/>
  <c r="N168" i="3"/>
  <c r="P169" i="5" s="1"/>
  <c r="N164" i="3"/>
  <c r="P165" i="5" s="1"/>
  <c r="N160" i="3"/>
  <c r="P161" i="5" s="1"/>
  <c r="N156" i="3"/>
  <c r="P157" i="5" s="1"/>
  <c r="N152" i="3"/>
  <c r="P153" i="5" s="1"/>
  <c r="N148" i="3"/>
  <c r="P149" i="5" s="1"/>
  <c r="N144" i="3"/>
  <c r="P145" i="5" s="1"/>
  <c r="N140" i="3"/>
  <c r="P141" i="5" s="1"/>
  <c r="N136" i="3"/>
  <c r="P137" i="5" s="1"/>
  <c r="N132" i="3"/>
  <c r="P133" i="5" s="1"/>
  <c r="N128" i="3"/>
  <c r="P129" i="5" s="1"/>
  <c r="N124" i="3"/>
  <c r="P125" i="5" s="1"/>
  <c r="N120" i="3"/>
  <c r="P121" i="5" s="1"/>
  <c r="N116" i="3"/>
  <c r="P117" i="5" s="1"/>
  <c r="N112" i="3"/>
  <c r="P113" i="5" s="1"/>
  <c r="N108" i="3"/>
  <c r="P109" i="5" s="1"/>
  <c r="N104" i="3"/>
  <c r="P105" i="5" s="1"/>
  <c r="N100" i="3"/>
  <c r="P101" i="5" s="1"/>
  <c r="N96" i="3"/>
  <c r="P97" i="5" s="1"/>
  <c r="N92" i="3"/>
  <c r="P93" i="5" s="1"/>
  <c r="N88" i="3"/>
  <c r="P89" i="5" s="1"/>
  <c r="N84" i="3"/>
  <c r="P85" i="5" s="1"/>
  <c r="N80" i="3"/>
  <c r="P81" i="5" s="1"/>
  <c r="N76" i="3"/>
  <c r="P77" i="5" s="1"/>
  <c r="N72" i="3"/>
  <c r="P73" i="5" s="1"/>
  <c r="N68" i="3"/>
  <c r="P69" i="5" s="1"/>
  <c r="N64" i="3"/>
  <c r="P65" i="5" s="1"/>
  <c r="N60" i="3"/>
  <c r="P61" i="5" s="1"/>
  <c r="N56" i="3"/>
  <c r="P57" i="5" s="1"/>
  <c r="N52" i="3"/>
  <c r="P53" i="5" s="1"/>
  <c r="N48" i="3"/>
  <c r="P49" i="5" s="1"/>
  <c r="N44" i="3"/>
  <c r="P45" i="5" s="1"/>
  <c r="N40" i="3"/>
  <c r="P41" i="5" s="1"/>
  <c r="N36" i="3"/>
  <c r="N32" i="3"/>
  <c r="P33" i="5" s="1"/>
  <c r="N28" i="3"/>
  <c r="P29" i="5" s="1"/>
  <c r="N24" i="3"/>
  <c r="P25" i="5" s="1"/>
  <c r="N20" i="3"/>
  <c r="P21" i="5" s="1"/>
  <c r="N16" i="3"/>
  <c r="P17" i="5" s="1"/>
  <c r="N12" i="3"/>
  <c r="P13" i="5" s="1"/>
  <c r="N8" i="3"/>
  <c r="P9" i="5" s="1"/>
  <c r="N4" i="3"/>
  <c r="P5" i="5" s="1"/>
  <c r="CB190" i="82"/>
  <c r="CC190" i="82"/>
  <c r="CA190" i="82"/>
  <c r="BY190" i="82"/>
  <c r="BZ190" i="82" s="1"/>
  <c r="D189" i="84" s="1"/>
  <c r="CB182" i="82"/>
  <c r="CC182" i="82"/>
  <c r="CA182" i="82"/>
  <c r="BY182" i="82"/>
  <c r="BZ182" i="82" s="1"/>
  <c r="CB174" i="82"/>
  <c r="CA174" i="82"/>
  <c r="CC174" i="82"/>
  <c r="BY174" i="82"/>
  <c r="BZ174" i="82" s="1"/>
  <c r="CB166" i="82"/>
  <c r="CA166" i="82"/>
  <c r="CC166" i="82"/>
  <c r="BY166" i="82"/>
  <c r="BZ166" i="82" s="1"/>
  <c r="CB158" i="82"/>
  <c r="CC158" i="82"/>
  <c r="CA158" i="82"/>
  <c r="BY158" i="82"/>
  <c r="BZ158" i="82" s="1"/>
  <c r="D157" i="84" s="1"/>
  <c r="CB150" i="82"/>
  <c r="CC150" i="82"/>
  <c r="CA150" i="82"/>
  <c r="BY150" i="82"/>
  <c r="BZ150" i="82" s="1"/>
  <c r="D149" i="84" s="1"/>
  <c r="CB142" i="82"/>
  <c r="CA142" i="82"/>
  <c r="CC142" i="82"/>
  <c r="BY142" i="82"/>
  <c r="BZ142" i="82" s="1"/>
  <c r="D141" i="84" s="1"/>
  <c r="CB134" i="82"/>
  <c r="CA134" i="82"/>
  <c r="BY134" i="82"/>
  <c r="BZ134" i="82" s="1"/>
  <c r="D133" i="84" s="1"/>
  <c r="CC134" i="82"/>
  <c r="CB126" i="82"/>
  <c r="CA126" i="82"/>
  <c r="CC126" i="82"/>
  <c r="BY126" i="82"/>
  <c r="BZ126" i="82" s="1"/>
  <c r="D125" i="84" s="1"/>
  <c r="CB118" i="82"/>
  <c r="CA118" i="82"/>
  <c r="BY118" i="82"/>
  <c r="BZ118" i="82" s="1"/>
  <c r="D117" i="84" s="1"/>
  <c r="CC118" i="82"/>
  <c r="CB110" i="82"/>
  <c r="CA110" i="82"/>
  <c r="BY110" i="82"/>
  <c r="BZ110" i="82" s="1"/>
  <c r="D109" i="84" s="1"/>
  <c r="CC110" i="82"/>
  <c r="CB102" i="82"/>
  <c r="CA102" i="82"/>
  <c r="BY102" i="82"/>
  <c r="BZ102" i="82" s="1"/>
  <c r="CC102" i="82"/>
  <c r="CB94" i="82"/>
  <c r="CA94" i="82"/>
  <c r="CC94" i="82"/>
  <c r="BY94" i="82"/>
  <c r="BZ94" i="82" s="1"/>
  <c r="D93" i="84" s="1"/>
  <c r="CB86" i="82"/>
  <c r="CA86" i="82"/>
  <c r="BY86" i="82"/>
  <c r="BZ86" i="82" s="1"/>
  <c r="D85" i="84" s="1"/>
  <c r="CC86" i="82"/>
  <c r="CB78" i="82"/>
  <c r="CA78" i="82"/>
  <c r="BY78" i="82"/>
  <c r="BZ78" i="82" s="1"/>
  <c r="D77" i="84" s="1"/>
  <c r="CC78" i="82"/>
  <c r="CB70" i="82"/>
  <c r="CA70" i="82"/>
  <c r="BY70" i="82"/>
  <c r="BZ70" i="82" s="1"/>
  <c r="D69" i="84" s="1"/>
  <c r="CC70" i="82"/>
  <c r="CB62" i="82"/>
  <c r="CA62" i="82"/>
  <c r="CC62" i="82"/>
  <c r="BY62" i="82"/>
  <c r="BZ62" i="82" s="1"/>
  <c r="D61" i="84" s="1"/>
  <c r="CB54" i="82"/>
  <c r="CA54" i="82"/>
  <c r="BY54" i="82"/>
  <c r="BZ54" i="82" s="1"/>
  <c r="D53" i="84" s="1"/>
  <c r="CC54" i="82"/>
  <c r="CB46" i="82"/>
  <c r="CA46" i="82"/>
  <c r="BY46" i="82"/>
  <c r="BZ46" i="82" s="1"/>
  <c r="D45" i="84" s="1"/>
  <c r="CC46" i="82"/>
  <c r="CB38" i="82"/>
  <c r="CA38" i="82"/>
  <c r="BY38" i="82"/>
  <c r="BZ38" i="82" s="1"/>
  <c r="CC38" i="82"/>
  <c r="CB30" i="82"/>
  <c r="CA30" i="82"/>
  <c r="CC30" i="82"/>
  <c r="BY30" i="82"/>
  <c r="BZ30" i="82" s="1"/>
  <c r="D29" i="84" s="1"/>
  <c r="CB22" i="82"/>
  <c r="CA22" i="82"/>
  <c r="BY22" i="82"/>
  <c r="BZ22" i="82" s="1"/>
  <c r="D21" i="84" s="1"/>
  <c r="CC22" i="82"/>
  <c r="CB14" i="82"/>
  <c r="CA14" i="82"/>
  <c r="BY14" i="82"/>
  <c r="BZ14" i="82" s="1"/>
  <c r="D13" i="84" s="1"/>
  <c r="CC14" i="82"/>
  <c r="CB6" i="82"/>
  <c r="CA6" i="82"/>
  <c r="BY6" i="82"/>
  <c r="BZ6" i="82" s="1"/>
  <c r="D5" i="84" s="1"/>
  <c r="CC6" i="82"/>
  <c r="CA189" i="82"/>
  <c r="CB189" i="82"/>
  <c r="CC189" i="82"/>
  <c r="BY189" i="82"/>
  <c r="BZ189" i="82" s="1"/>
  <c r="CB181" i="82"/>
  <c r="CC181" i="82"/>
  <c r="CA181" i="82"/>
  <c r="BY181" i="82"/>
  <c r="BZ181" i="82" s="1"/>
  <c r="D180" i="84" s="1"/>
  <c r="CA173" i="82"/>
  <c r="CB173" i="82"/>
  <c r="CC173" i="82"/>
  <c r="BY173" i="82"/>
  <c r="BZ173" i="82" s="1"/>
  <c r="D172" i="84" s="1"/>
  <c r="CA165" i="82"/>
  <c r="CC165" i="82"/>
  <c r="BY165" i="82"/>
  <c r="BZ165" i="82" s="1"/>
  <c r="D164" i="84" s="1"/>
  <c r="CB165" i="82"/>
  <c r="CA157" i="82"/>
  <c r="CB157" i="82"/>
  <c r="BY157" i="82"/>
  <c r="BZ157" i="82" s="1"/>
  <c r="D156" i="84" s="1"/>
  <c r="CC157" i="82"/>
  <c r="CB149" i="82"/>
  <c r="CC149" i="82"/>
  <c r="CA149" i="82"/>
  <c r="BY149" i="82"/>
  <c r="BZ149" i="82" s="1"/>
  <c r="CA141" i="82"/>
  <c r="CB141" i="82"/>
  <c r="CC141" i="82"/>
  <c r="BY141" i="82"/>
  <c r="BZ141" i="82" s="1"/>
  <c r="CC133" i="82"/>
  <c r="BY133" i="82"/>
  <c r="BZ133" i="82" s="1"/>
  <c r="CB133" i="82"/>
  <c r="CA133" i="82"/>
  <c r="CA125" i="82"/>
  <c r="CB125" i="82"/>
  <c r="CC125" i="82"/>
  <c r="BY125" i="82"/>
  <c r="BZ125" i="82" s="1"/>
  <c r="CA117" i="82"/>
  <c r="CB117" i="82"/>
  <c r="CC117" i="82"/>
  <c r="BY117" i="82"/>
  <c r="BZ117" i="82" s="1"/>
  <c r="D116" i="84" s="1"/>
  <c r="CA109" i="82"/>
  <c r="CB109" i="82"/>
  <c r="CC109" i="82"/>
  <c r="BY109" i="82"/>
  <c r="BZ109" i="82" s="1"/>
  <c r="D108" i="84" s="1"/>
  <c r="CA101" i="82"/>
  <c r="CC101" i="82"/>
  <c r="BY101" i="82"/>
  <c r="BZ101" i="82" s="1"/>
  <c r="CB101" i="82"/>
  <c r="CA93" i="82"/>
  <c r="CB93" i="82"/>
  <c r="CC93" i="82"/>
  <c r="BY93" i="82"/>
  <c r="BZ93" i="82" s="1"/>
  <c r="CA85" i="82"/>
  <c r="CB85" i="82"/>
  <c r="CC85" i="82"/>
  <c r="BY85" i="82"/>
  <c r="BZ85" i="82" s="1"/>
  <c r="CA77" i="82"/>
  <c r="CB77" i="82"/>
  <c r="CC77" i="82"/>
  <c r="BY77" i="82"/>
  <c r="BZ77" i="82" s="1"/>
  <c r="CA69" i="82"/>
  <c r="CC69" i="82"/>
  <c r="BY69" i="82"/>
  <c r="BZ69" i="82" s="1"/>
  <c r="CB69" i="82"/>
  <c r="CA61" i="82"/>
  <c r="CB61" i="82"/>
  <c r="CC61" i="82"/>
  <c r="BY61" i="82"/>
  <c r="BZ61" i="82" s="1"/>
  <c r="CA53" i="82"/>
  <c r="CB53" i="82"/>
  <c r="CC53" i="82"/>
  <c r="BY53" i="82"/>
  <c r="BZ53" i="82" s="1"/>
  <c r="CA45" i="82"/>
  <c r="CB45" i="82"/>
  <c r="CC45" i="82"/>
  <c r="BY45" i="82"/>
  <c r="BZ45" i="82" s="1"/>
  <c r="D44" i="84" s="1"/>
  <c r="CA37" i="82"/>
  <c r="CC37" i="82"/>
  <c r="BY37" i="82"/>
  <c r="BZ37" i="82" s="1"/>
  <c r="CB37" i="82"/>
  <c r="CA29" i="82"/>
  <c r="CB29" i="82"/>
  <c r="CC29" i="82"/>
  <c r="BY29" i="82"/>
  <c r="BZ29" i="82" s="1"/>
  <c r="D28" i="84" s="1"/>
  <c r="CA21" i="82"/>
  <c r="CB21" i="82"/>
  <c r="CC21" i="82"/>
  <c r="BY21" i="82"/>
  <c r="BZ21" i="82" s="1"/>
  <c r="D20" i="84" s="1"/>
  <c r="CA13" i="82"/>
  <c r="CB13" i="82"/>
  <c r="CC13" i="82"/>
  <c r="BY13" i="82"/>
  <c r="BZ13" i="82" s="1"/>
  <c r="CA5" i="82"/>
  <c r="CC5" i="82"/>
  <c r="BY5" i="82"/>
  <c r="BZ5" i="82" s="1"/>
  <c r="CB5" i="82"/>
  <c r="G118" i="4"/>
  <c r="AA119" i="5" s="1"/>
  <c r="Z102" i="4"/>
  <c r="G102" i="4"/>
  <c r="AA103" i="5" s="1"/>
  <c r="Z94" i="4"/>
  <c r="AE95" i="5" s="1"/>
  <c r="G94" i="4"/>
  <c r="AA95" i="5" s="1"/>
  <c r="Z86" i="4"/>
  <c r="AE87" i="5" s="1"/>
  <c r="Z78" i="4"/>
  <c r="AE79" i="5" s="1"/>
  <c r="Z70" i="4"/>
  <c r="AE71" i="5" s="1"/>
  <c r="Z62" i="4"/>
  <c r="AE63" i="5" s="1"/>
  <c r="Z54" i="4"/>
  <c r="AE55" i="5" s="1"/>
  <c r="Z46" i="4"/>
  <c r="AE47" i="5" s="1"/>
  <c r="Z38" i="4"/>
  <c r="Z30" i="4"/>
  <c r="AE31" i="5" s="1"/>
  <c r="G30" i="4"/>
  <c r="H30" i="4" s="1"/>
  <c r="AB31" i="5" s="1"/>
  <c r="Z22" i="4"/>
  <c r="AE23" i="5" s="1"/>
  <c r="Z14" i="4"/>
  <c r="AE15" i="5" s="1"/>
  <c r="G14" i="4"/>
  <c r="H14" i="4" s="1"/>
  <c r="AB15" i="5" s="1"/>
  <c r="Z11" i="4"/>
  <c r="AE12" i="5" s="1"/>
  <c r="CB188" i="82"/>
  <c r="CC188" i="82"/>
  <c r="CA188" i="82"/>
  <c r="BY188" i="82"/>
  <c r="BZ188" i="82" s="1"/>
  <c r="D187" i="84" s="1"/>
  <c r="CB180" i="82"/>
  <c r="CC180" i="82"/>
  <c r="CA180" i="82"/>
  <c r="BY180" i="82"/>
  <c r="BZ180" i="82" s="1"/>
  <c r="D179" i="84" s="1"/>
  <c r="CB172" i="82"/>
  <c r="CC172" i="82"/>
  <c r="CA172" i="82"/>
  <c r="BY172" i="82"/>
  <c r="BZ172" i="82" s="1"/>
  <c r="CB164" i="82"/>
  <c r="CC164" i="82"/>
  <c r="CA164" i="82"/>
  <c r="BY164" i="82"/>
  <c r="BZ164" i="82" s="1"/>
  <c r="CB156" i="82"/>
  <c r="CC156" i="82"/>
  <c r="CA156" i="82"/>
  <c r="BY156" i="82"/>
  <c r="BZ156" i="82" s="1"/>
  <c r="CB148" i="82"/>
  <c r="CC148" i="82"/>
  <c r="CA148" i="82"/>
  <c r="BY148" i="82"/>
  <c r="BZ148" i="82" s="1"/>
  <c r="CB140" i="82"/>
  <c r="CC140" i="82"/>
  <c r="CA140" i="82"/>
  <c r="BY140" i="82"/>
  <c r="BZ140" i="82" s="1"/>
  <c r="CA132" i="82"/>
  <c r="CB132" i="82"/>
  <c r="CC132" i="82"/>
  <c r="BY132" i="82"/>
  <c r="BZ132" i="82" s="1"/>
  <c r="CA124" i="82"/>
  <c r="CB124" i="82"/>
  <c r="CC124" i="82"/>
  <c r="BY124" i="82"/>
  <c r="BZ124" i="82" s="1"/>
  <c r="CA116" i="82"/>
  <c r="CB116" i="82"/>
  <c r="CC116" i="82"/>
  <c r="BY116" i="82"/>
  <c r="BZ116" i="82" s="1"/>
  <c r="CA108" i="82"/>
  <c r="CB108" i="82"/>
  <c r="CC108" i="82"/>
  <c r="BY108" i="82"/>
  <c r="BZ108" i="82" s="1"/>
  <c r="CA100" i="82"/>
  <c r="CB100" i="82"/>
  <c r="CC100" i="82"/>
  <c r="BY100" i="82"/>
  <c r="BZ100" i="82" s="1"/>
  <c r="CA92" i="82"/>
  <c r="CB92" i="82"/>
  <c r="CC92" i="82"/>
  <c r="BY92" i="82"/>
  <c r="BZ92" i="82" s="1"/>
  <c r="CA84" i="82"/>
  <c r="CB84" i="82"/>
  <c r="CC84" i="82"/>
  <c r="BY84" i="82"/>
  <c r="BZ84" i="82" s="1"/>
  <c r="CA76" i="82"/>
  <c r="CB76" i="82"/>
  <c r="CC76" i="82"/>
  <c r="BY76" i="82"/>
  <c r="BZ76" i="82" s="1"/>
  <c r="CA68" i="82"/>
  <c r="CB68" i="82"/>
  <c r="CC68" i="82"/>
  <c r="BY68" i="82"/>
  <c r="BZ68" i="82" s="1"/>
  <c r="D67" i="84" s="1"/>
  <c r="CA60" i="82"/>
  <c r="CB60" i="82"/>
  <c r="CC60" i="82"/>
  <c r="BY60" i="82"/>
  <c r="BZ60" i="82" s="1"/>
  <c r="D59" i="84" s="1"/>
  <c r="CA52" i="82"/>
  <c r="CB52" i="82"/>
  <c r="CC52" i="82"/>
  <c r="BY52" i="82"/>
  <c r="BZ52" i="82" s="1"/>
  <c r="CA44" i="82"/>
  <c r="CB44" i="82"/>
  <c r="CC44" i="82"/>
  <c r="BY44" i="82"/>
  <c r="BZ44" i="82" s="1"/>
  <c r="CA36" i="82"/>
  <c r="CB36" i="82"/>
  <c r="CC36" i="82"/>
  <c r="BY36" i="82"/>
  <c r="BZ36" i="82" s="1"/>
  <c r="CA28" i="82"/>
  <c r="CB28" i="82"/>
  <c r="CC28" i="82"/>
  <c r="BY28" i="82"/>
  <c r="BZ28" i="82" s="1"/>
  <c r="D27" i="84" s="1"/>
  <c r="CA20" i="82"/>
  <c r="CB20" i="82"/>
  <c r="CC20" i="82"/>
  <c r="BY20" i="82"/>
  <c r="BZ20" i="82" s="1"/>
  <c r="D19" i="84" s="1"/>
  <c r="CA12" i="82"/>
  <c r="CB12" i="82"/>
  <c r="CC12" i="82"/>
  <c r="BY12" i="82"/>
  <c r="BZ12" i="82" s="1"/>
  <c r="CA4" i="82"/>
  <c r="CB4" i="82"/>
  <c r="CC4" i="82"/>
  <c r="BY4" i="82"/>
  <c r="BZ4" i="82" s="1"/>
  <c r="CB187" i="82"/>
  <c r="CC187" i="82"/>
  <c r="BY187" i="82"/>
  <c r="BZ187" i="82" s="1"/>
  <c r="CA187" i="82"/>
  <c r="CB179" i="82"/>
  <c r="CC179" i="82"/>
  <c r="BY179" i="82"/>
  <c r="BZ179" i="82" s="1"/>
  <c r="CA179" i="82"/>
  <c r="CB171" i="82"/>
  <c r="CC171" i="82"/>
  <c r="CA171" i="82"/>
  <c r="BY171" i="82"/>
  <c r="BZ171" i="82" s="1"/>
  <c r="CB163" i="82"/>
  <c r="CC163" i="82"/>
  <c r="CA163" i="82"/>
  <c r="BY163" i="82"/>
  <c r="BZ163" i="82" s="1"/>
  <c r="D162" i="84" s="1"/>
  <c r="CB155" i="82"/>
  <c r="CC155" i="82"/>
  <c r="BY155" i="82"/>
  <c r="BZ155" i="82" s="1"/>
  <c r="CA155" i="82"/>
  <c r="CB147" i="82"/>
  <c r="CC147" i="82"/>
  <c r="BY147" i="82"/>
  <c r="BZ147" i="82" s="1"/>
  <c r="CA147" i="82"/>
  <c r="CB139" i="82"/>
  <c r="CC139" i="82"/>
  <c r="BY139" i="82"/>
  <c r="BZ139" i="82" s="1"/>
  <c r="CA139" i="82"/>
  <c r="CB131" i="82"/>
  <c r="CC131" i="82"/>
  <c r="CA131" i="82"/>
  <c r="BY131" i="82"/>
  <c r="BZ131" i="82" s="1"/>
  <c r="CB123" i="82"/>
  <c r="CC123" i="82"/>
  <c r="CA123" i="82"/>
  <c r="BY123" i="82"/>
  <c r="BZ123" i="82" s="1"/>
  <c r="CB115" i="82"/>
  <c r="CC115" i="82"/>
  <c r="CA115" i="82"/>
  <c r="BY115" i="82"/>
  <c r="BZ115" i="82" s="1"/>
  <c r="CB107" i="82"/>
  <c r="CC107" i="82"/>
  <c r="CA107" i="82"/>
  <c r="BY107" i="82"/>
  <c r="BZ107" i="82" s="1"/>
  <c r="CB99" i="82"/>
  <c r="CC99" i="82"/>
  <c r="BY99" i="82"/>
  <c r="BZ99" i="82" s="1"/>
  <c r="CA99" i="82"/>
  <c r="CB91" i="82"/>
  <c r="CC91" i="82"/>
  <c r="BY91" i="82"/>
  <c r="BZ91" i="82" s="1"/>
  <c r="CA91" i="82"/>
  <c r="CB83" i="82"/>
  <c r="CC83" i="82"/>
  <c r="CA83" i="82"/>
  <c r="BY83" i="82"/>
  <c r="BZ83" i="82" s="1"/>
  <c r="CB75" i="82"/>
  <c r="CC75" i="82"/>
  <c r="BY75" i="82"/>
  <c r="BZ75" i="82" s="1"/>
  <c r="CA75" i="82"/>
  <c r="CB67" i="82"/>
  <c r="CC67" i="82"/>
  <c r="CA67" i="82"/>
  <c r="BY67" i="82"/>
  <c r="BZ67" i="82" s="1"/>
  <c r="D66" i="84" s="1"/>
  <c r="CB59" i="82"/>
  <c r="CC59" i="82"/>
  <c r="CA59" i="82"/>
  <c r="BY59" i="82"/>
  <c r="BZ59" i="82" s="1"/>
  <c r="D58" i="84" s="1"/>
  <c r="CB51" i="82"/>
  <c r="CC51" i="82"/>
  <c r="CA51" i="82"/>
  <c r="BY51" i="82"/>
  <c r="BZ51" i="82" s="1"/>
  <c r="CB43" i="82"/>
  <c r="CC43" i="82"/>
  <c r="CA43" i="82"/>
  <c r="BY43" i="82"/>
  <c r="BZ43" i="82" s="1"/>
  <c r="CB35" i="82"/>
  <c r="CC35" i="82"/>
  <c r="BY35" i="82"/>
  <c r="BZ35" i="82" s="1"/>
  <c r="CA35" i="82"/>
  <c r="CB27" i="82"/>
  <c r="CC27" i="82"/>
  <c r="BY27" i="82"/>
  <c r="BZ27" i="82" s="1"/>
  <c r="D26" i="84" s="1"/>
  <c r="CA27" i="82"/>
  <c r="CB19" i="82"/>
  <c r="CC19" i="82"/>
  <c r="CA19" i="82"/>
  <c r="BY19" i="82"/>
  <c r="BZ19" i="82" s="1"/>
  <c r="D18" i="84" s="1"/>
  <c r="CB11" i="82"/>
  <c r="CC11" i="82"/>
  <c r="BY11" i="82"/>
  <c r="BZ11" i="82" s="1"/>
  <c r="D10" i="84" s="1"/>
  <c r="CA11" i="82"/>
  <c r="CC3" i="82"/>
  <c r="CB3" i="82"/>
  <c r="CA3" i="82"/>
  <c r="BY3" i="82"/>
  <c r="BZ3" i="82" s="1"/>
  <c r="AO4" i="5" s="1"/>
  <c r="CB186" i="82"/>
  <c r="CC186" i="82"/>
  <c r="CA186" i="82"/>
  <c r="BY186" i="82"/>
  <c r="BZ186" i="82" s="1"/>
  <c r="D185" i="84" s="1"/>
  <c r="CB178" i="82"/>
  <c r="CA178" i="82"/>
  <c r="CC178" i="82"/>
  <c r="BY178" i="82"/>
  <c r="BZ178" i="82" s="1"/>
  <c r="D177" i="84" s="1"/>
  <c r="CB170" i="82"/>
  <c r="CC170" i="82"/>
  <c r="CA170" i="82"/>
  <c r="BY170" i="82"/>
  <c r="BZ170" i="82" s="1"/>
  <c r="D169" i="84" s="1"/>
  <c r="CB162" i="82"/>
  <c r="CC162" i="82"/>
  <c r="CA162" i="82"/>
  <c r="BY162" i="82"/>
  <c r="BZ162" i="82" s="1"/>
  <c r="D161" i="84" s="1"/>
  <c r="CB154" i="82"/>
  <c r="CC154" i="82"/>
  <c r="CA154" i="82"/>
  <c r="BY154" i="82"/>
  <c r="BZ154" i="82" s="1"/>
  <c r="D153" i="84" s="1"/>
  <c r="G153" i="84" s="1"/>
  <c r="CB146" i="82"/>
  <c r="CA146" i="82"/>
  <c r="BY146" i="82"/>
  <c r="BZ146" i="82" s="1"/>
  <c r="D145" i="84" s="1"/>
  <c r="CC146" i="82"/>
  <c r="CB138" i="82"/>
  <c r="CA138" i="82"/>
  <c r="CC138" i="82"/>
  <c r="BY138" i="82"/>
  <c r="BZ138" i="82" s="1"/>
  <c r="D137" i="84" s="1"/>
  <c r="CB130" i="82"/>
  <c r="CA130" i="82"/>
  <c r="CC130" i="82"/>
  <c r="BY130" i="82"/>
  <c r="BZ130" i="82" s="1"/>
  <c r="CB122" i="82"/>
  <c r="CA122" i="82"/>
  <c r="CC122" i="82"/>
  <c r="BY122" i="82"/>
  <c r="BZ122" i="82" s="1"/>
  <c r="D121" i="84" s="1"/>
  <c r="CB114" i="82"/>
  <c r="CA114" i="82"/>
  <c r="CC114" i="82"/>
  <c r="BY114" i="82"/>
  <c r="BZ114" i="82" s="1"/>
  <c r="D113" i="84" s="1"/>
  <c r="CB106" i="82"/>
  <c r="CA106" i="82"/>
  <c r="CC106" i="82"/>
  <c r="BY106" i="82"/>
  <c r="BZ106" i="82" s="1"/>
  <c r="D105" i="84" s="1"/>
  <c r="CB98" i="82"/>
  <c r="CA98" i="82"/>
  <c r="CC98" i="82"/>
  <c r="BY98" i="82"/>
  <c r="BZ98" i="82" s="1"/>
  <c r="D97" i="84" s="1"/>
  <c r="CB90" i="82"/>
  <c r="CA90" i="82"/>
  <c r="CC90" i="82"/>
  <c r="BY90" i="82"/>
  <c r="BZ90" i="82" s="1"/>
  <c r="D89" i="84" s="1"/>
  <c r="CB82" i="82"/>
  <c r="CA82" i="82"/>
  <c r="CC82" i="82"/>
  <c r="BY82" i="82"/>
  <c r="BZ82" i="82" s="1"/>
  <c r="D81" i="84" s="1"/>
  <c r="CB74" i="82"/>
  <c r="CA74" i="82"/>
  <c r="CC74" i="82"/>
  <c r="BY74" i="82"/>
  <c r="BZ74" i="82" s="1"/>
  <c r="D73" i="84" s="1"/>
  <c r="CB66" i="82"/>
  <c r="CA66" i="82"/>
  <c r="CC66" i="82"/>
  <c r="BY66" i="82"/>
  <c r="BZ66" i="82" s="1"/>
  <c r="D65" i="84" s="1"/>
  <c r="CB58" i="82"/>
  <c r="CA58" i="82"/>
  <c r="CC58" i="82"/>
  <c r="BY58" i="82"/>
  <c r="BZ58" i="82" s="1"/>
  <c r="D57" i="84" s="1"/>
  <c r="CB50" i="82"/>
  <c r="CA50" i="82"/>
  <c r="CC50" i="82"/>
  <c r="BY50" i="82"/>
  <c r="BZ50" i="82" s="1"/>
  <c r="D49" i="84" s="1"/>
  <c r="CB42" i="82"/>
  <c r="CA42" i="82"/>
  <c r="CC42" i="82"/>
  <c r="BY42" i="82"/>
  <c r="BZ42" i="82" s="1"/>
  <c r="D41" i="84" s="1"/>
  <c r="CB34" i="82"/>
  <c r="CA34" i="82"/>
  <c r="CC34" i="82"/>
  <c r="BY34" i="82"/>
  <c r="BZ34" i="82" s="1"/>
  <c r="D33" i="84" s="1"/>
  <c r="CB26" i="82"/>
  <c r="CA26" i="82"/>
  <c r="CC26" i="82"/>
  <c r="BY26" i="82"/>
  <c r="BZ26" i="82" s="1"/>
  <c r="D25" i="84" s="1"/>
  <c r="CB18" i="82"/>
  <c r="CA18" i="82"/>
  <c r="BY18" i="82"/>
  <c r="BZ18" i="82" s="1"/>
  <c r="D17" i="84" s="1"/>
  <c r="CC18" i="82"/>
  <c r="CB10" i="82"/>
  <c r="CA10" i="82"/>
  <c r="CC10" i="82"/>
  <c r="BY10" i="82"/>
  <c r="BZ10" i="82" s="1"/>
  <c r="D9" i="84" s="1"/>
  <c r="AB3" i="3"/>
  <c r="AB192" i="3"/>
  <c r="S193" i="5" s="1"/>
  <c r="AB188" i="3"/>
  <c r="S189" i="5" s="1"/>
  <c r="AB184" i="3"/>
  <c r="S185" i="5" s="1"/>
  <c r="AB180" i="3"/>
  <c r="S181" i="5" s="1"/>
  <c r="AB176" i="3"/>
  <c r="S177" i="5" s="1"/>
  <c r="AB172" i="3"/>
  <c r="S173" i="5" s="1"/>
  <c r="AB168" i="3"/>
  <c r="S169" i="5" s="1"/>
  <c r="AB164" i="3"/>
  <c r="S165" i="5" s="1"/>
  <c r="AB160" i="3"/>
  <c r="S161" i="5" s="1"/>
  <c r="AB156" i="3"/>
  <c r="S157" i="5" s="1"/>
  <c r="AB152" i="3"/>
  <c r="S153" i="5" s="1"/>
  <c r="AB148" i="3"/>
  <c r="S149" i="5" s="1"/>
  <c r="AB144" i="3"/>
  <c r="S145" i="5" s="1"/>
  <c r="AB140" i="3"/>
  <c r="AB136" i="3"/>
  <c r="S137" i="5" s="1"/>
  <c r="AB132" i="3"/>
  <c r="S133" i="5" s="1"/>
  <c r="AB128" i="3"/>
  <c r="S129" i="5" s="1"/>
  <c r="AB124" i="3"/>
  <c r="S125" i="5" s="1"/>
  <c r="AB120" i="3"/>
  <c r="S121" i="5" s="1"/>
  <c r="AB116" i="3"/>
  <c r="S117" i="5" s="1"/>
  <c r="AB112" i="3"/>
  <c r="S113" i="5" s="1"/>
  <c r="AB108" i="3"/>
  <c r="S109" i="5" s="1"/>
  <c r="AB104" i="3"/>
  <c r="S105" i="5" s="1"/>
  <c r="AB100" i="3"/>
  <c r="S101" i="5" s="1"/>
  <c r="AB96" i="3"/>
  <c r="S97" i="5" s="1"/>
  <c r="AB92" i="3"/>
  <c r="S93" i="5" s="1"/>
  <c r="AB88" i="3"/>
  <c r="S89" i="5" s="1"/>
  <c r="AB84" i="3"/>
  <c r="S85" i="5" s="1"/>
  <c r="AB80" i="3"/>
  <c r="AB76" i="3"/>
  <c r="S77" i="5" s="1"/>
  <c r="AB72" i="3"/>
  <c r="S73" i="5" s="1"/>
  <c r="AB68" i="3"/>
  <c r="S69" i="5" s="1"/>
  <c r="AB64" i="3"/>
  <c r="S65" i="5" s="1"/>
  <c r="AB60" i="3"/>
  <c r="S61" i="5" s="1"/>
  <c r="AB56" i="3"/>
  <c r="S57" i="5" s="1"/>
  <c r="AB52" i="3"/>
  <c r="S53" i="5" s="1"/>
  <c r="AB48" i="3"/>
  <c r="S49" i="5" s="1"/>
  <c r="AB44" i="3"/>
  <c r="S45" i="5" s="1"/>
  <c r="AB40" i="3"/>
  <c r="S41" i="5" s="1"/>
  <c r="AB36" i="3"/>
  <c r="S37" i="5" s="1"/>
  <c r="AB32" i="3"/>
  <c r="S33" i="5" s="1"/>
  <c r="CB193" i="82"/>
  <c r="CC193" i="82"/>
  <c r="CA193" i="82"/>
  <c r="BY193" i="82"/>
  <c r="BZ193" i="82" s="1"/>
  <c r="D192" i="84" s="1"/>
  <c r="CB185" i="82"/>
  <c r="CA185" i="82"/>
  <c r="BY185" i="82"/>
  <c r="BZ185" i="82" s="1"/>
  <c r="D184" i="84" s="1"/>
  <c r="CC185" i="82"/>
  <c r="CB177" i="82"/>
  <c r="CA177" i="82"/>
  <c r="CC177" i="82"/>
  <c r="BY177" i="82"/>
  <c r="BZ177" i="82" s="1"/>
  <c r="D176" i="84" s="1"/>
  <c r="CC169" i="82"/>
  <c r="CA169" i="82"/>
  <c r="CB169" i="82"/>
  <c r="BY169" i="82"/>
  <c r="BZ169" i="82" s="1"/>
  <c r="CB161" i="82"/>
  <c r="CC161" i="82"/>
  <c r="CA161" i="82"/>
  <c r="BY161" i="82"/>
  <c r="BZ161" i="82" s="1"/>
  <c r="D160" i="84" s="1"/>
  <c r="CB153" i="82"/>
  <c r="CA153" i="82"/>
  <c r="BY153" i="82"/>
  <c r="BZ153" i="82" s="1"/>
  <c r="D152" i="84" s="1"/>
  <c r="CC153" i="82"/>
  <c r="CB145" i="82"/>
  <c r="CA145" i="82"/>
  <c r="CC145" i="82"/>
  <c r="BY145" i="82"/>
  <c r="BZ145" i="82" s="1"/>
  <c r="D144" i="84" s="1"/>
  <c r="CC137" i="82"/>
  <c r="CA137" i="82"/>
  <c r="CB137" i="82"/>
  <c r="BY137" i="82"/>
  <c r="BZ137" i="82" s="1"/>
  <c r="D136" i="84" s="1"/>
  <c r="G136" i="84" s="1"/>
  <c r="CB129" i="82"/>
  <c r="CC129" i="82"/>
  <c r="CA129" i="82"/>
  <c r="BY129" i="82"/>
  <c r="BZ129" i="82" s="1"/>
  <c r="D128" i="84" s="1"/>
  <c r="CB121" i="82"/>
  <c r="BY121" i="82"/>
  <c r="BZ121" i="82" s="1"/>
  <c r="D120" i="84" s="1"/>
  <c r="CA121" i="82"/>
  <c r="CC121" i="82"/>
  <c r="BY113" i="82"/>
  <c r="BZ113" i="82" s="1"/>
  <c r="D112" i="84" s="1"/>
  <c r="CB113" i="82"/>
  <c r="CC113" i="82"/>
  <c r="CA113" i="82"/>
  <c r="CC105" i="82"/>
  <c r="CA105" i="82"/>
  <c r="BY105" i="82"/>
  <c r="BZ105" i="82" s="1"/>
  <c r="D104" i="84" s="1"/>
  <c r="CB105" i="82"/>
  <c r="CB97" i="82"/>
  <c r="CC97" i="82"/>
  <c r="BY97" i="82"/>
  <c r="BZ97" i="82" s="1"/>
  <c r="CA97" i="82"/>
  <c r="CB89" i="82"/>
  <c r="CA89" i="82"/>
  <c r="BY89" i="82"/>
  <c r="BZ89" i="82" s="1"/>
  <c r="CC89" i="82"/>
  <c r="CA81" i="82"/>
  <c r="BY81" i="82"/>
  <c r="BZ81" i="82" s="1"/>
  <c r="D80" i="84" s="1"/>
  <c r="CB81" i="82"/>
  <c r="CC81" i="82"/>
  <c r="CC73" i="82"/>
  <c r="BY73" i="82"/>
  <c r="BZ73" i="82" s="1"/>
  <c r="D72" i="84" s="1"/>
  <c r="CA73" i="82"/>
  <c r="CB73" i="82"/>
  <c r="CB65" i="82"/>
  <c r="CC65" i="82"/>
  <c r="CA65" i="82"/>
  <c r="BY65" i="82"/>
  <c r="BZ65" i="82" s="1"/>
  <c r="D64" i="84" s="1"/>
  <c r="CB57" i="82"/>
  <c r="BY57" i="82"/>
  <c r="BZ57" i="82" s="1"/>
  <c r="CA57" i="82"/>
  <c r="CC57" i="82"/>
  <c r="BY49" i="82"/>
  <c r="BZ49" i="82" s="1"/>
  <c r="CB49" i="82"/>
  <c r="CC49" i="82"/>
  <c r="CA49" i="82"/>
  <c r="CC41" i="82"/>
  <c r="CA41" i="82"/>
  <c r="BY41" i="82"/>
  <c r="BZ41" i="82" s="1"/>
  <c r="D40" i="84" s="1"/>
  <c r="CB41" i="82"/>
  <c r="CB33" i="82"/>
  <c r="CC33" i="82"/>
  <c r="BY33" i="82"/>
  <c r="BZ33" i="82" s="1"/>
  <c r="D32" i="84" s="1"/>
  <c r="CA33" i="82"/>
  <c r="CB25" i="82"/>
  <c r="CA25" i="82"/>
  <c r="BY25" i="82"/>
  <c r="BZ25" i="82" s="1"/>
  <c r="D24" i="84" s="1"/>
  <c r="CC25" i="82"/>
  <c r="CA17" i="82"/>
  <c r="BY17" i="82"/>
  <c r="BZ17" i="82" s="1"/>
  <c r="D16" i="84" s="1"/>
  <c r="CB17" i="82"/>
  <c r="CC17" i="82"/>
  <c r="CC9" i="82"/>
  <c r="BY9" i="82"/>
  <c r="BZ9" i="82" s="1"/>
  <c r="CA9" i="82"/>
  <c r="CB9" i="82"/>
  <c r="N35" i="3"/>
  <c r="P36" i="5" s="1"/>
  <c r="N31" i="3"/>
  <c r="P32" i="5" s="1"/>
  <c r="N27" i="3"/>
  <c r="P28" i="5" s="1"/>
  <c r="N23" i="3"/>
  <c r="P24" i="5" s="1"/>
  <c r="N19" i="3"/>
  <c r="P20" i="5" s="1"/>
  <c r="N15" i="3"/>
  <c r="P16" i="5" s="1"/>
  <c r="N11" i="3"/>
  <c r="P12" i="5" s="1"/>
  <c r="N7" i="3"/>
  <c r="P8" i="5" s="1"/>
  <c r="AI161" i="75"/>
  <c r="AI153" i="75"/>
  <c r="AI150" i="75"/>
  <c r="CB192" i="82"/>
  <c r="CC192" i="82"/>
  <c r="BY192" i="82"/>
  <c r="BZ192" i="82" s="1"/>
  <c r="CA192" i="82"/>
  <c r="CB184" i="82"/>
  <c r="CC184" i="82"/>
  <c r="BY184" i="82"/>
  <c r="BZ184" i="82" s="1"/>
  <c r="D183" i="84" s="1"/>
  <c r="CA184" i="82"/>
  <c r="CB176" i="82"/>
  <c r="CC176" i="82"/>
  <c r="BY176" i="82"/>
  <c r="BZ176" i="82" s="1"/>
  <c r="CA176" i="82"/>
  <c r="CB168" i="82"/>
  <c r="CC168" i="82"/>
  <c r="BY168" i="82"/>
  <c r="BZ168" i="82" s="1"/>
  <c r="D167" i="84" s="1"/>
  <c r="CA168" i="82"/>
  <c r="CB160" i="82"/>
  <c r="CC160" i="82"/>
  <c r="BY160" i="82"/>
  <c r="BZ160" i="82" s="1"/>
  <c r="D159" i="84" s="1"/>
  <c r="CA160" i="82"/>
  <c r="CB152" i="82"/>
  <c r="CC152" i="82"/>
  <c r="BY152" i="82"/>
  <c r="BZ152" i="82" s="1"/>
  <c r="D151" i="84" s="1"/>
  <c r="CA152" i="82"/>
  <c r="CB144" i="82"/>
  <c r="CC144" i="82"/>
  <c r="BY144" i="82"/>
  <c r="BZ144" i="82" s="1"/>
  <c r="D143" i="84" s="1"/>
  <c r="CA144" i="82"/>
  <c r="CB136" i="82"/>
  <c r="CC136" i="82"/>
  <c r="BY136" i="82"/>
  <c r="BZ136" i="82" s="1"/>
  <c r="D135" i="84" s="1"/>
  <c r="CA136" i="82"/>
  <c r="CB128" i="82"/>
  <c r="CC128" i="82"/>
  <c r="CA128" i="82"/>
  <c r="BY128" i="82"/>
  <c r="BZ128" i="82" s="1"/>
  <c r="D127" i="84" s="1"/>
  <c r="CB120" i="82"/>
  <c r="CC120" i="82"/>
  <c r="BY120" i="82"/>
  <c r="BZ120" i="82" s="1"/>
  <c r="D119" i="84" s="1"/>
  <c r="CA120" i="82"/>
  <c r="CB112" i="82"/>
  <c r="CC112" i="82"/>
  <c r="BY112" i="82"/>
  <c r="BZ112" i="82" s="1"/>
  <c r="CA112" i="82"/>
  <c r="CB104" i="82"/>
  <c r="CC104" i="82"/>
  <c r="CA104" i="82"/>
  <c r="BY104" i="82"/>
  <c r="BZ104" i="82" s="1"/>
  <c r="D103" i="84" s="1"/>
  <c r="CB96" i="82"/>
  <c r="CC96" i="82"/>
  <c r="BY96" i="82"/>
  <c r="BZ96" i="82" s="1"/>
  <c r="D95" i="84" s="1"/>
  <c r="CA96" i="82"/>
  <c r="CB88" i="82"/>
  <c r="CC88" i="82"/>
  <c r="CA88" i="82"/>
  <c r="BY88" i="82"/>
  <c r="BZ88" i="82" s="1"/>
  <c r="D87" i="84" s="1"/>
  <c r="CB80" i="82"/>
  <c r="CC80" i="82"/>
  <c r="BY80" i="82"/>
  <c r="BZ80" i="82" s="1"/>
  <c r="D79" i="84" s="1"/>
  <c r="CA80" i="82"/>
  <c r="CB72" i="82"/>
  <c r="CC72" i="82"/>
  <c r="BY72" i="82"/>
  <c r="BZ72" i="82" s="1"/>
  <c r="D71" i="84" s="1"/>
  <c r="CA72" i="82"/>
  <c r="CB64" i="82"/>
  <c r="CC64" i="82"/>
  <c r="CA64" i="82"/>
  <c r="BY64" i="82"/>
  <c r="BZ64" i="82" s="1"/>
  <c r="D63" i="84" s="1"/>
  <c r="CB56" i="82"/>
  <c r="CC56" i="82"/>
  <c r="BY56" i="82"/>
  <c r="BZ56" i="82" s="1"/>
  <c r="D55" i="84" s="1"/>
  <c r="CA56" i="82"/>
  <c r="CB48" i="82"/>
  <c r="CC48" i="82"/>
  <c r="BY48" i="82"/>
  <c r="BZ48" i="82" s="1"/>
  <c r="CA48" i="82"/>
  <c r="CB40" i="82"/>
  <c r="CC40" i="82"/>
  <c r="CA40" i="82"/>
  <c r="BY40" i="82"/>
  <c r="BZ40" i="82" s="1"/>
  <c r="D39" i="84" s="1"/>
  <c r="CB32" i="82"/>
  <c r="CC32" i="82"/>
  <c r="BY32" i="82"/>
  <c r="BZ32" i="82" s="1"/>
  <c r="D31" i="84" s="1"/>
  <c r="CA32" i="82"/>
  <c r="CB24" i="82"/>
  <c r="CC24" i="82"/>
  <c r="CA24" i="82"/>
  <c r="BY24" i="82"/>
  <c r="BZ24" i="82" s="1"/>
  <c r="D23" i="84" s="1"/>
  <c r="CB16" i="82"/>
  <c r="CC16" i="82"/>
  <c r="BY16" i="82"/>
  <c r="BZ16" i="82" s="1"/>
  <c r="D15" i="84" s="1"/>
  <c r="CA16" i="82"/>
  <c r="CB8" i="82"/>
  <c r="CC8" i="82"/>
  <c r="BY8" i="82"/>
  <c r="BZ8" i="82" s="1"/>
  <c r="D7" i="84" s="1"/>
  <c r="CA8" i="82"/>
  <c r="CB191" i="82"/>
  <c r="CC191" i="82"/>
  <c r="CA191" i="82"/>
  <c r="BY191" i="82"/>
  <c r="BZ191" i="82" s="1"/>
  <c r="D190" i="84" s="1"/>
  <c r="CB183" i="82"/>
  <c r="CC183" i="82"/>
  <c r="CA183" i="82"/>
  <c r="BY183" i="82"/>
  <c r="BZ183" i="82" s="1"/>
  <c r="D182" i="84" s="1"/>
  <c r="CB175" i="82"/>
  <c r="CC175" i="82"/>
  <c r="CA175" i="82"/>
  <c r="BY175" i="82"/>
  <c r="BZ175" i="82" s="1"/>
  <c r="D174" i="84" s="1"/>
  <c r="CB167" i="82"/>
  <c r="CC167" i="82"/>
  <c r="CA167" i="82"/>
  <c r="BY167" i="82"/>
  <c r="BZ167" i="82" s="1"/>
  <c r="CB159" i="82"/>
  <c r="CC159" i="82"/>
  <c r="CA159" i="82"/>
  <c r="BY159" i="82"/>
  <c r="BZ159" i="82" s="1"/>
  <c r="CB151" i="82"/>
  <c r="CC151" i="82"/>
  <c r="CA151" i="82"/>
  <c r="BY151" i="82"/>
  <c r="BZ151" i="82" s="1"/>
  <c r="CB143" i="82"/>
  <c r="CC143" i="82"/>
  <c r="CA143" i="82"/>
  <c r="BY143" i="82"/>
  <c r="BZ143" i="82" s="1"/>
  <c r="CB135" i="82"/>
  <c r="CC135" i="82"/>
  <c r="CA135" i="82"/>
  <c r="BY135" i="82"/>
  <c r="BZ135" i="82" s="1"/>
  <c r="CB127" i="82"/>
  <c r="CC127" i="82"/>
  <c r="CA127" i="82"/>
  <c r="BY127" i="82"/>
  <c r="BZ127" i="82" s="1"/>
  <c r="D126" i="84" s="1"/>
  <c r="CB119" i="82"/>
  <c r="CC119" i="82"/>
  <c r="CA119" i="82"/>
  <c r="BY119" i="82"/>
  <c r="BZ119" i="82" s="1"/>
  <c r="D118" i="84" s="1"/>
  <c r="CB111" i="82"/>
  <c r="CC111" i="82"/>
  <c r="CA111" i="82"/>
  <c r="BY111" i="82"/>
  <c r="BZ111" i="82" s="1"/>
  <c r="D110" i="84" s="1"/>
  <c r="CB103" i="82"/>
  <c r="CC103" i="82"/>
  <c r="CA103" i="82"/>
  <c r="BY103" i="82"/>
  <c r="BZ103" i="82" s="1"/>
  <c r="D102" i="84" s="1"/>
  <c r="CB95" i="82"/>
  <c r="CC95" i="82"/>
  <c r="CA95" i="82"/>
  <c r="BY95" i="82"/>
  <c r="BZ95" i="82" s="1"/>
  <c r="CB87" i="82"/>
  <c r="CC87" i="82"/>
  <c r="CA87" i="82"/>
  <c r="BY87" i="82"/>
  <c r="BZ87" i="82" s="1"/>
  <c r="D86" i="84" s="1"/>
  <c r="CB79" i="82"/>
  <c r="CC79" i="82"/>
  <c r="CA79" i="82"/>
  <c r="BY79" i="82"/>
  <c r="BZ79" i="82" s="1"/>
  <c r="CB71" i="82"/>
  <c r="CC71" i="82"/>
  <c r="CA71" i="82"/>
  <c r="BY71" i="82"/>
  <c r="BZ71" i="82" s="1"/>
  <c r="D70" i="84" s="1"/>
  <c r="CB63" i="82"/>
  <c r="CC63" i="82"/>
  <c r="CA63" i="82"/>
  <c r="BY63" i="82"/>
  <c r="BZ63" i="82" s="1"/>
  <c r="D62" i="84" s="1"/>
  <c r="CB55" i="82"/>
  <c r="CC55" i="82"/>
  <c r="CA55" i="82"/>
  <c r="BY55" i="82"/>
  <c r="BZ55" i="82" s="1"/>
  <c r="CB47" i="82"/>
  <c r="CC47" i="82"/>
  <c r="CA47" i="82"/>
  <c r="BY47" i="82"/>
  <c r="BZ47" i="82" s="1"/>
  <c r="CB39" i="82"/>
  <c r="CC39" i="82"/>
  <c r="CA39" i="82"/>
  <c r="BY39" i="82"/>
  <c r="BZ39" i="82" s="1"/>
  <c r="D38" i="84" s="1"/>
  <c r="CB31" i="82"/>
  <c r="CC31" i="82"/>
  <c r="CA31" i="82"/>
  <c r="BY31" i="82"/>
  <c r="BZ31" i="82" s="1"/>
  <c r="CB23" i="82"/>
  <c r="CC23" i="82"/>
  <c r="CA23" i="82"/>
  <c r="BY23" i="82"/>
  <c r="BZ23" i="82" s="1"/>
  <c r="D22" i="84" s="1"/>
  <c r="CB15" i="82"/>
  <c r="CC15" i="82"/>
  <c r="CA15" i="82"/>
  <c r="BY15" i="82"/>
  <c r="BZ15" i="82" s="1"/>
  <c r="CB7" i="82"/>
  <c r="CC7" i="82"/>
  <c r="CA7" i="82"/>
  <c r="BY7" i="82"/>
  <c r="BZ7" i="82" s="1"/>
  <c r="D6" i="84" s="1"/>
  <c r="G6" i="84" s="1"/>
  <c r="N193" i="3"/>
  <c r="P194" i="5" s="1"/>
  <c r="N189" i="3"/>
  <c r="P190" i="5" s="1"/>
  <c r="N185" i="3"/>
  <c r="P186" i="5" s="1"/>
  <c r="N181" i="3"/>
  <c r="P182" i="5" s="1"/>
  <c r="N177" i="3"/>
  <c r="P178" i="5" s="1"/>
  <c r="N173" i="3"/>
  <c r="P174" i="5" s="1"/>
  <c r="N169" i="3"/>
  <c r="P170" i="5" s="1"/>
  <c r="N165" i="3"/>
  <c r="P166" i="5" s="1"/>
  <c r="N161" i="3"/>
  <c r="P162" i="5" s="1"/>
  <c r="N157" i="3"/>
  <c r="P158" i="5" s="1"/>
  <c r="N153" i="3"/>
  <c r="P154" i="5" s="1"/>
  <c r="N149" i="3"/>
  <c r="P150" i="5" s="1"/>
  <c r="N145" i="3"/>
  <c r="P146" i="5" s="1"/>
  <c r="N141" i="3"/>
  <c r="P142" i="5" s="1"/>
  <c r="N137" i="3"/>
  <c r="P138" i="5" s="1"/>
  <c r="N133" i="3"/>
  <c r="P134" i="5" s="1"/>
  <c r="N129" i="3"/>
  <c r="P130" i="5" s="1"/>
  <c r="N125" i="3"/>
  <c r="P126" i="5" s="1"/>
  <c r="N121" i="3"/>
  <c r="P122" i="5" s="1"/>
  <c r="N117" i="3"/>
  <c r="N113" i="3"/>
  <c r="P114" i="5" s="1"/>
  <c r="N109" i="3"/>
  <c r="P110" i="5" s="1"/>
  <c r="N105" i="3"/>
  <c r="P106" i="5" s="1"/>
  <c r="N101" i="3"/>
  <c r="P102" i="5" s="1"/>
  <c r="N97" i="3"/>
  <c r="P98" i="5" s="1"/>
  <c r="N93" i="3"/>
  <c r="P94" i="5" s="1"/>
  <c r="N89" i="3"/>
  <c r="P90" i="5" s="1"/>
  <c r="N85" i="3"/>
  <c r="P86" i="5" s="1"/>
  <c r="N81" i="3"/>
  <c r="P82" i="5" s="1"/>
  <c r="N77" i="3"/>
  <c r="P78" i="5" s="1"/>
  <c r="N73" i="3"/>
  <c r="P74" i="5" s="1"/>
  <c r="N69" i="3"/>
  <c r="P70" i="5" s="1"/>
  <c r="N65" i="3"/>
  <c r="P66" i="5" s="1"/>
  <c r="N61" i="3"/>
  <c r="P62" i="5" s="1"/>
  <c r="N57" i="3"/>
  <c r="P58" i="5" s="1"/>
  <c r="N53" i="3"/>
  <c r="P54" i="5" s="1"/>
  <c r="N49" i="3"/>
  <c r="P50" i="5" s="1"/>
  <c r="N45" i="3"/>
  <c r="P46" i="5" s="1"/>
  <c r="N41" i="3"/>
  <c r="P42" i="5" s="1"/>
  <c r="N37" i="3"/>
  <c r="P38" i="5" s="1"/>
  <c r="N33" i="3"/>
  <c r="P34" i="5" s="1"/>
  <c r="N29" i="3"/>
  <c r="N25" i="3"/>
  <c r="P26" i="5" s="1"/>
  <c r="N21" i="3"/>
  <c r="P22" i="5" s="1"/>
  <c r="N17" i="3"/>
  <c r="P18" i="5" s="1"/>
  <c r="N13" i="3"/>
  <c r="P14" i="5" s="1"/>
  <c r="N9" i="3"/>
  <c r="P10" i="5" s="1"/>
  <c r="N5" i="3"/>
  <c r="P6" i="5" s="1"/>
  <c r="AB191" i="3"/>
  <c r="S192" i="5" s="1"/>
  <c r="AB187" i="3"/>
  <c r="S188" i="5" s="1"/>
  <c r="AB183" i="3"/>
  <c r="S184" i="5" s="1"/>
  <c r="AB179" i="3"/>
  <c r="S180" i="5" s="1"/>
  <c r="AB175" i="3"/>
  <c r="S176" i="5" s="1"/>
  <c r="AB171" i="3"/>
  <c r="S172" i="5" s="1"/>
  <c r="AB167" i="3"/>
  <c r="S168" i="5" s="1"/>
  <c r="AB163" i="3"/>
  <c r="S164" i="5" s="1"/>
  <c r="AB159" i="3"/>
  <c r="S160" i="5" s="1"/>
  <c r="AB155" i="3"/>
  <c r="S156" i="5" s="1"/>
  <c r="AB151" i="3"/>
  <c r="S152" i="5" s="1"/>
  <c r="AB147" i="3"/>
  <c r="S148" i="5" s="1"/>
  <c r="AB143" i="3"/>
  <c r="S144" i="5" s="1"/>
  <c r="AB139" i="3"/>
  <c r="S140" i="5" s="1"/>
  <c r="AB135" i="3"/>
  <c r="S136" i="5" s="1"/>
  <c r="AB131" i="3"/>
  <c r="S132" i="5" s="1"/>
  <c r="AB127" i="3"/>
  <c r="S128" i="5" s="1"/>
  <c r="AB123" i="3"/>
  <c r="S124" i="5" s="1"/>
  <c r="AB119" i="3"/>
  <c r="S120" i="5" s="1"/>
  <c r="AB115" i="3"/>
  <c r="S116" i="5" s="1"/>
  <c r="AB111" i="3"/>
  <c r="S112" i="5" s="1"/>
  <c r="AB107" i="3"/>
  <c r="S108" i="5" s="1"/>
  <c r="AB103" i="3"/>
  <c r="S104" i="5" s="1"/>
  <c r="AB99" i="3"/>
  <c r="S100" i="5" s="1"/>
  <c r="AB95" i="3"/>
  <c r="AB91" i="3"/>
  <c r="S92" i="5" s="1"/>
  <c r="AB87" i="3"/>
  <c r="S88" i="5" s="1"/>
  <c r="AB83" i="3"/>
  <c r="S84" i="5" s="1"/>
  <c r="AB79" i="3"/>
  <c r="S80" i="5" s="1"/>
  <c r="AB75" i="3"/>
  <c r="S76" i="5" s="1"/>
  <c r="AB71" i="3"/>
  <c r="S72" i="5" s="1"/>
  <c r="AB67" i="3"/>
  <c r="S68" i="5" s="1"/>
  <c r="AB63" i="3"/>
  <c r="S64" i="5" s="1"/>
  <c r="AB59" i="3"/>
  <c r="S60" i="5" s="1"/>
  <c r="AB55" i="3"/>
  <c r="S56" i="5" s="1"/>
  <c r="AB51" i="3"/>
  <c r="S52" i="5" s="1"/>
  <c r="AB47" i="3"/>
  <c r="S48" i="5" s="1"/>
  <c r="AB43" i="3"/>
  <c r="S44" i="5" s="1"/>
  <c r="AB39" i="3"/>
  <c r="S40" i="5" s="1"/>
  <c r="AB35" i="3"/>
  <c r="S36" i="5" s="1"/>
  <c r="AB31" i="3"/>
  <c r="S32" i="5" s="1"/>
  <c r="AB27" i="3"/>
  <c r="S28" i="5" s="1"/>
  <c r="N6" i="3"/>
  <c r="P7" i="5" s="1"/>
  <c r="AB28" i="3"/>
  <c r="S29" i="5" s="1"/>
  <c r="N191" i="3"/>
  <c r="P192" i="5" s="1"/>
  <c r="N187" i="3"/>
  <c r="P188" i="5" s="1"/>
  <c r="N183" i="3"/>
  <c r="P184" i="5" s="1"/>
  <c r="N179" i="3"/>
  <c r="P180" i="5" s="1"/>
  <c r="N175" i="3"/>
  <c r="P176" i="5" s="1"/>
  <c r="N171" i="3"/>
  <c r="P172" i="5" s="1"/>
  <c r="N167" i="3"/>
  <c r="P168" i="5" s="1"/>
  <c r="N163" i="3"/>
  <c r="P164" i="5" s="1"/>
  <c r="N159" i="3"/>
  <c r="P160" i="5" s="1"/>
  <c r="N155" i="3"/>
  <c r="P156" i="5" s="1"/>
  <c r="N151" i="3"/>
  <c r="P152" i="5" s="1"/>
  <c r="N147" i="3"/>
  <c r="P148" i="5" s="1"/>
  <c r="N143" i="3"/>
  <c r="P144" i="5" s="1"/>
  <c r="N139" i="3"/>
  <c r="P140" i="5" s="1"/>
  <c r="N135" i="3"/>
  <c r="P136" i="5" s="1"/>
  <c r="N131" i="3"/>
  <c r="P132" i="5" s="1"/>
  <c r="N127" i="3"/>
  <c r="N123" i="3"/>
  <c r="P124" i="5" s="1"/>
  <c r="N119" i="3"/>
  <c r="P120" i="5" s="1"/>
  <c r="N115" i="3"/>
  <c r="P116" i="5" s="1"/>
  <c r="N111" i="3"/>
  <c r="P112" i="5" s="1"/>
  <c r="N107" i="3"/>
  <c r="P108" i="5" s="1"/>
  <c r="N103" i="3"/>
  <c r="P104" i="5" s="1"/>
  <c r="N99" i="3"/>
  <c r="P100" i="5" s="1"/>
  <c r="N95" i="3"/>
  <c r="P96" i="5" s="1"/>
  <c r="N91" i="3"/>
  <c r="N87" i="3"/>
  <c r="P88" i="5" s="1"/>
  <c r="N83" i="3"/>
  <c r="P84" i="5" s="1"/>
  <c r="N79" i="3"/>
  <c r="P80" i="5" s="1"/>
  <c r="N75" i="3"/>
  <c r="P76" i="5" s="1"/>
  <c r="N71" i="3"/>
  <c r="P72" i="5" s="1"/>
  <c r="N67" i="3"/>
  <c r="P68" i="5" s="1"/>
  <c r="N63" i="3"/>
  <c r="P64" i="5" s="1"/>
  <c r="N59" i="3"/>
  <c r="P60" i="5" s="1"/>
  <c r="N55" i="3"/>
  <c r="P56" i="5" s="1"/>
  <c r="N51" i="3"/>
  <c r="P52" i="5" s="1"/>
  <c r="N47" i="3"/>
  <c r="P48" i="5" s="1"/>
  <c r="N43" i="3"/>
  <c r="P44" i="5" s="1"/>
  <c r="N39" i="3"/>
  <c r="P40" i="5" s="1"/>
  <c r="AB193" i="3"/>
  <c r="S194" i="5" s="1"/>
  <c r="AB189" i="3"/>
  <c r="S190" i="5" s="1"/>
  <c r="AB185" i="3"/>
  <c r="S186" i="5" s="1"/>
  <c r="AB181" i="3"/>
  <c r="S182" i="5" s="1"/>
  <c r="AB177" i="3"/>
  <c r="S178" i="5" s="1"/>
  <c r="AB173" i="3"/>
  <c r="S174" i="5" s="1"/>
  <c r="AB169" i="3"/>
  <c r="S170" i="5" s="1"/>
  <c r="AB165" i="3"/>
  <c r="S166" i="5" s="1"/>
  <c r="AB161" i="3"/>
  <c r="S162" i="5" s="1"/>
  <c r="AB157" i="3"/>
  <c r="S158" i="5" s="1"/>
  <c r="AB153" i="3"/>
  <c r="S154" i="5" s="1"/>
  <c r="AB149" i="3"/>
  <c r="S150" i="5" s="1"/>
  <c r="AB145" i="3"/>
  <c r="S146" i="5" s="1"/>
  <c r="AB141" i="3"/>
  <c r="S142" i="5" s="1"/>
  <c r="AB137" i="3"/>
  <c r="S138" i="5" s="1"/>
  <c r="AB133" i="3"/>
  <c r="S134" i="5" s="1"/>
  <c r="AB129" i="3"/>
  <c r="S130" i="5" s="1"/>
  <c r="AB125" i="3"/>
  <c r="S126" i="5" s="1"/>
  <c r="AB121" i="3"/>
  <c r="S122" i="5" s="1"/>
  <c r="AB117" i="3"/>
  <c r="S118" i="5" s="1"/>
  <c r="AB113" i="3"/>
  <c r="S114" i="5" s="1"/>
  <c r="AB109" i="3"/>
  <c r="S110" i="5" s="1"/>
  <c r="AB105" i="3"/>
  <c r="S106" i="5" s="1"/>
  <c r="AB101" i="3"/>
  <c r="S102" i="5" s="1"/>
  <c r="AB97" i="3"/>
  <c r="S98" i="5" s="1"/>
  <c r="AB93" i="3"/>
  <c r="S94" i="5" s="1"/>
  <c r="AB89" i="3"/>
  <c r="S90" i="5" s="1"/>
  <c r="AB85" i="3"/>
  <c r="S86" i="5" s="1"/>
  <c r="AB81" i="3"/>
  <c r="S82" i="5" s="1"/>
  <c r="AB77" i="3"/>
  <c r="S78" i="5" s="1"/>
  <c r="AB73" i="3"/>
  <c r="S74" i="5" s="1"/>
  <c r="AB69" i="3"/>
  <c r="S70" i="5" s="1"/>
  <c r="AB65" i="3"/>
  <c r="S66" i="5" s="1"/>
  <c r="AB61" i="3"/>
  <c r="S62" i="5" s="1"/>
  <c r="AB57" i="3"/>
  <c r="AB53" i="3"/>
  <c r="S54" i="5" s="1"/>
  <c r="AB49" i="3"/>
  <c r="S50" i="5" s="1"/>
  <c r="AB45" i="3"/>
  <c r="S46" i="5" s="1"/>
  <c r="AB41" i="3"/>
  <c r="S42" i="5" s="1"/>
  <c r="AB37" i="3"/>
  <c r="AB33" i="3"/>
  <c r="S34" i="5" s="1"/>
  <c r="AB29" i="3"/>
  <c r="S30" i="5" s="1"/>
  <c r="E75" i="75"/>
  <c r="L4" i="75"/>
  <c r="AQ40" i="75"/>
  <c r="E41" i="5" s="1"/>
  <c r="AH17" i="75"/>
  <c r="L8" i="75"/>
  <c r="AK22" i="75"/>
  <c r="AJ44" i="75"/>
  <c r="E10" i="75"/>
  <c r="AN26" i="75"/>
  <c r="AS26" i="75" s="1"/>
  <c r="AU26" i="75" s="1"/>
  <c r="G27" i="5" s="1"/>
  <c r="AM4" i="75"/>
  <c r="J36" i="75"/>
  <c r="AI75" i="75"/>
  <c r="E62" i="75"/>
  <c r="L86" i="75"/>
  <c r="AQ41" i="75"/>
  <c r="E42" i="5" s="1"/>
  <c r="AJ64" i="75"/>
  <c r="AI29" i="75"/>
  <c r="AH60" i="75"/>
  <c r="AI70" i="75"/>
  <c r="AJ36" i="75"/>
  <c r="E53" i="75"/>
  <c r="AI62" i="75"/>
  <c r="AI53" i="75"/>
  <c r="AK66" i="75"/>
  <c r="AL66" i="75" s="1"/>
  <c r="L77" i="75"/>
  <c r="E105" i="75"/>
  <c r="AK91" i="75"/>
  <c r="AH109" i="75"/>
  <c r="AQ123" i="75"/>
  <c r="E124" i="5" s="1"/>
  <c r="J50" i="75"/>
  <c r="L50" i="75" s="1"/>
  <c r="DQ65" i="75"/>
  <c r="J66" i="5" s="1"/>
  <c r="DQ25" i="75"/>
  <c r="J26" i="5" s="1"/>
  <c r="AM66" i="75"/>
  <c r="Z29" i="4"/>
  <c r="Z21" i="4"/>
  <c r="AE22" i="5" s="1"/>
  <c r="Z13" i="4"/>
  <c r="AE14" i="5" s="1"/>
  <c r="Z10" i="4"/>
  <c r="AE11" i="5" s="1"/>
  <c r="AK193" i="3"/>
  <c r="V194" i="5" s="1"/>
  <c r="AK192" i="3"/>
  <c r="V193" i="5" s="1"/>
  <c r="AK191" i="3"/>
  <c r="AK190" i="3"/>
  <c r="V191" i="5" s="1"/>
  <c r="AK189" i="3"/>
  <c r="V190" i="5" s="1"/>
  <c r="AK188" i="3"/>
  <c r="V189" i="5" s="1"/>
  <c r="AK187" i="3"/>
  <c r="V188" i="5" s="1"/>
  <c r="AK186" i="3"/>
  <c r="AK185" i="3"/>
  <c r="V186" i="5" s="1"/>
  <c r="AK184" i="3"/>
  <c r="V185" i="5" s="1"/>
  <c r="AK183" i="3"/>
  <c r="V184" i="5" s="1"/>
  <c r="AK182" i="3"/>
  <c r="V183" i="5" s="1"/>
  <c r="AK181" i="3"/>
  <c r="V182" i="5" s="1"/>
  <c r="AK180" i="3"/>
  <c r="V181" i="5" s="1"/>
  <c r="AK179" i="3"/>
  <c r="V180" i="5" s="1"/>
  <c r="AK178" i="3"/>
  <c r="AK177" i="3"/>
  <c r="V178" i="5" s="1"/>
  <c r="AK176" i="3"/>
  <c r="V177" i="5" s="1"/>
  <c r="AK175" i="3"/>
  <c r="V176" i="5" s="1"/>
  <c r="AK174" i="3"/>
  <c r="AK173" i="3"/>
  <c r="V174" i="5" s="1"/>
  <c r="AK172" i="3"/>
  <c r="V173" i="5" s="1"/>
  <c r="AK171" i="3"/>
  <c r="V172" i="5" s="1"/>
  <c r="AK170" i="3"/>
  <c r="AK169" i="3"/>
  <c r="V170" i="5" s="1"/>
  <c r="AK168" i="3"/>
  <c r="V169" i="5" s="1"/>
  <c r="AK167" i="3"/>
  <c r="AK166" i="3"/>
  <c r="AK165" i="3"/>
  <c r="V166" i="5" s="1"/>
  <c r="AK164" i="3"/>
  <c r="AK163" i="3"/>
  <c r="V164" i="5" s="1"/>
  <c r="AK162" i="3"/>
  <c r="V163" i="5" s="1"/>
  <c r="AK161" i="3"/>
  <c r="AK160" i="3"/>
  <c r="V161" i="5" s="1"/>
  <c r="AK159" i="3"/>
  <c r="AK158" i="3"/>
  <c r="AK157" i="3"/>
  <c r="V158" i="5" s="1"/>
  <c r="AK156" i="3"/>
  <c r="V157" i="5" s="1"/>
  <c r="AK155" i="3"/>
  <c r="V156" i="5" s="1"/>
  <c r="AK154" i="3"/>
  <c r="V155" i="5" s="1"/>
  <c r="AK153" i="3"/>
  <c r="AK152" i="3"/>
  <c r="V153" i="5" s="1"/>
  <c r="AK151" i="3"/>
  <c r="AK150" i="3"/>
  <c r="AK149" i="3"/>
  <c r="V150" i="5" s="1"/>
  <c r="AK148" i="3"/>
  <c r="V149" i="5" s="1"/>
  <c r="AK147" i="3"/>
  <c r="V148" i="5" s="1"/>
  <c r="AK146" i="3"/>
  <c r="AK145" i="3"/>
  <c r="V146" i="5" s="1"/>
  <c r="AK144" i="3"/>
  <c r="V145" i="5" s="1"/>
  <c r="AK143" i="3"/>
  <c r="AK142" i="3"/>
  <c r="AK141" i="3"/>
  <c r="AK140" i="3"/>
  <c r="AK139" i="3"/>
  <c r="V140" i="5" s="1"/>
  <c r="AK138" i="3"/>
  <c r="AK137" i="3"/>
  <c r="AK136" i="3"/>
  <c r="V137" i="5" s="1"/>
  <c r="AK135" i="3"/>
  <c r="V136" i="5" s="1"/>
  <c r="AK134" i="3"/>
  <c r="V135" i="5" s="1"/>
  <c r="AK133" i="3"/>
  <c r="V134" i="5" s="1"/>
  <c r="AK132" i="3"/>
  <c r="AK131" i="3"/>
  <c r="V132" i="5" s="1"/>
  <c r="AK130" i="3"/>
  <c r="AK129" i="3"/>
  <c r="V130" i="5" s="1"/>
  <c r="AK128" i="3"/>
  <c r="AK127" i="3"/>
  <c r="AK126" i="3"/>
  <c r="V127" i="5" s="1"/>
  <c r="AK125" i="3"/>
  <c r="V126" i="5" s="1"/>
  <c r="AK124" i="3"/>
  <c r="AK123" i="3"/>
  <c r="V124" i="5" s="1"/>
  <c r="AK122" i="3"/>
  <c r="AK121" i="3"/>
  <c r="AK120" i="3"/>
  <c r="AK119" i="3"/>
  <c r="V120" i="5" s="1"/>
  <c r="AK118" i="3"/>
  <c r="AK117" i="3"/>
  <c r="V118" i="5" s="1"/>
  <c r="H48" i="3"/>
  <c r="O49" i="5" s="1"/>
  <c r="Z8" i="4"/>
  <c r="AE9" i="5" s="1"/>
  <c r="Z9" i="4"/>
  <c r="AE10" i="5" s="1"/>
  <c r="AB25" i="3"/>
  <c r="S26" i="5" s="1"/>
  <c r="AB24" i="3"/>
  <c r="AB23" i="3"/>
  <c r="S24" i="5" s="1"/>
  <c r="AB22" i="3"/>
  <c r="S23" i="5" s="1"/>
  <c r="AB21" i="3"/>
  <c r="S22" i="5" s="1"/>
  <c r="AB20" i="3"/>
  <c r="S21" i="5" s="1"/>
  <c r="AB19" i="3"/>
  <c r="S20" i="5" s="1"/>
  <c r="AB18" i="3"/>
  <c r="S19" i="5" s="1"/>
  <c r="AB17" i="3"/>
  <c r="S18" i="5" s="1"/>
  <c r="AB16" i="3"/>
  <c r="S17" i="5" s="1"/>
  <c r="AB15" i="3"/>
  <c r="S16" i="5" s="1"/>
  <c r="AB14" i="3"/>
  <c r="S15" i="5" s="1"/>
  <c r="AB13" i="3"/>
  <c r="S14" i="5" s="1"/>
  <c r="AB12" i="3"/>
  <c r="S13" i="5" s="1"/>
  <c r="AB11" i="3"/>
  <c r="S12" i="5" s="1"/>
  <c r="AB10" i="3"/>
  <c r="S11" i="5" s="1"/>
  <c r="AB9" i="3"/>
  <c r="S10" i="5" s="1"/>
  <c r="AB8" i="3"/>
  <c r="S9" i="5" s="1"/>
  <c r="AB7" i="3"/>
  <c r="S8" i="5" s="1"/>
  <c r="AB6" i="3"/>
  <c r="S7" i="5" s="1"/>
  <c r="AB5" i="3"/>
  <c r="S6" i="5" s="1"/>
  <c r="AB4" i="3"/>
  <c r="S5" i="5" s="1"/>
  <c r="AK3" i="3"/>
  <c r="V4" i="5" s="1"/>
  <c r="Z190" i="4"/>
  <c r="AE191" i="5" s="1"/>
  <c r="Z182" i="4"/>
  <c r="Z174" i="4"/>
  <c r="AE175" i="5" s="1"/>
  <c r="Z166" i="4"/>
  <c r="AE167" i="5" s="1"/>
  <c r="Z158" i="4"/>
  <c r="AE159" i="5" s="1"/>
  <c r="Z150" i="4"/>
  <c r="AE151" i="5" s="1"/>
  <c r="Z142" i="4"/>
  <c r="AE143" i="5" s="1"/>
  <c r="Z134" i="4"/>
  <c r="AE135" i="5" s="1"/>
  <c r="Z126" i="4"/>
  <c r="AE127" i="5" s="1"/>
  <c r="Z118" i="4"/>
  <c r="AE119" i="5" s="1"/>
  <c r="Z110" i="4"/>
  <c r="AK116" i="3"/>
  <c r="V117" i="5" s="1"/>
  <c r="AK115" i="3"/>
  <c r="AK114" i="3"/>
  <c r="AK113" i="3"/>
  <c r="AK112" i="3"/>
  <c r="V113" i="5" s="1"/>
  <c r="AK111" i="3"/>
  <c r="AK110" i="3"/>
  <c r="V111" i="5" s="1"/>
  <c r="AK109" i="3"/>
  <c r="AK108" i="3"/>
  <c r="AK107" i="3"/>
  <c r="AK106" i="3"/>
  <c r="AK105" i="3"/>
  <c r="AK104" i="3"/>
  <c r="V105" i="5" s="1"/>
  <c r="AK103" i="3"/>
  <c r="V104" i="5" s="1"/>
  <c r="AK102" i="3"/>
  <c r="V103" i="5" s="1"/>
  <c r="AK101" i="3"/>
  <c r="AK100" i="3"/>
  <c r="V101" i="5" s="1"/>
  <c r="AK99" i="3"/>
  <c r="V100" i="5" s="1"/>
  <c r="AK98" i="3"/>
  <c r="AK97" i="3"/>
  <c r="V98" i="5" s="1"/>
  <c r="AK96" i="3"/>
  <c r="V97" i="5" s="1"/>
  <c r="AK95" i="3"/>
  <c r="V96" i="5" s="1"/>
  <c r="AK94" i="3"/>
  <c r="V95" i="5" s="1"/>
  <c r="AK93" i="3"/>
  <c r="AK92" i="3"/>
  <c r="V93" i="5" s="1"/>
  <c r="AK91" i="3"/>
  <c r="V92" i="5" s="1"/>
  <c r="AK90" i="3"/>
  <c r="V91" i="5" s="1"/>
  <c r="AK89" i="3"/>
  <c r="AK88" i="3"/>
  <c r="V89" i="5" s="1"/>
  <c r="K4" i="5"/>
  <c r="AN4" i="5" s="1"/>
  <c r="K123" i="5"/>
  <c r="AN123" i="5" s="1"/>
  <c r="Z193" i="4"/>
  <c r="AE194" i="5" s="1"/>
  <c r="Z185" i="4"/>
  <c r="AE186" i="5" s="1"/>
  <c r="Z177" i="4"/>
  <c r="AE178" i="5" s="1"/>
  <c r="Z169" i="4"/>
  <c r="AE170" i="5" s="1"/>
  <c r="Z161" i="4"/>
  <c r="AE162" i="5" s="1"/>
  <c r="Z153" i="4"/>
  <c r="AE154" i="5" s="1"/>
  <c r="Z145" i="4"/>
  <c r="AE146" i="5" s="1"/>
  <c r="Z137" i="4"/>
  <c r="AE138" i="5" s="1"/>
  <c r="Z129" i="4"/>
  <c r="AE130" i="5" s="1"/>
  <c r="Z121" i="4"/>
  <c r="AE122" i="5" s="1"/>
  <c r="Z113" i="4"/>
  <c r="AE114" i="5" s="1"/>
  <c r="Z105" i="4"/>
  <c r="AE106" i="5" s="1"/>
  <c r="Z97" i="4"/>
  <c r="AE98" i="5" s="1"/>
  <c r="Z89" i="4"/>
  <c r="AE90" i="5" s="1"/>
  <c r="Z81" i="4"/>
  <c r="AE82" i="5" s="1"/>
  <c r="Z73" i="4"/>
  <c r="AE74" i="5" s="1"/>
  <c r="Z65" i="4"/>
  <c r="AE66" i="5" s="1"/>
  <c r="Z57" i="4"/>
  <c r="AE58" i="5" s="1"/>
  <c r="Z49" i="4"/>
  <c r="AE50" i="5" s="1"/>
  <c r="Z41" i="4"/>
  <c r="AE42" i="5" s="1"/>
  <c r="Z33" i="4"/>
  <c r="AE34" i="5" s="1"/>
  <c r="Z25" i="4"/>
  <c r="AE26" i="5" s="1"/>
  <c r="Z17" i="4"/>
  <c r="AE18" i="5" s="1"/>
  <c r="Z6" i="4"/>
  <c r="AE7" i="5" s="1"/>
  <c r="Z3" i="4"/>
  <c r="F41" i="84"/>
  <c r="Z186" i="4"/>
  <c r="AE187" i="5" s="1"/>
  <c r="Z178" i="4"/>
  <c r="AE179" i="5" s="1"/>
  <c r="Z170" i="4"/>
  <c r="Z162" i="4"/>
  <c r="AE163" i="5" s="1"/>
  <c r="Z154" i="4"/>
  <c r="AE155" i="5" s="1"/>
  <c r="Z146" i="4"/>
  <c r="AE147" i="5" s="1"/>
  <c r="Z138" i="4"/>
  <c r="AE139" i="5" s="1"/>
  <c r="Z130" i="4"/>
  <c r="AE131" i="5" s="1"/>
  <c r="Z122" i="4"/>
  <c r="AE123" i="5" s="1"/>
  <c r="Z114" i="4"/>
  <c r="AE115" i="5" s="1"/>
  <c r="Z106" i="4"/>
  <c r="AE107" i="5" s="1"/>
  <c r="Z98" i="4"/>
  <c r="AE99" i="5" s="1"/>
  <c r="Z90" i="4"/>
  <c r="AE91" i="5" s="1"/>
  <c r="Z82" i="4"/>
  <c r="AE83" i="5" s="1"/>
  <c r="Z74" i="4"/>
  <c r="AE75" i="5" s="1"/>
  <c r="Z66" i="4"/>
  <c r="AE67" i="5" s="1"/>
  <c r="Z58" i="4"/>
  <c r="AE59" i="5" s="1"/>
  <c r="Z50" i="4"/>
  <c r="AE51" i="5" s="1"/>
  <c r="Z42" i="4"/>
  <c r="AE43" i="5" s="1"/>
  <c r="Z34" i="4"/>
  <c r="AE35" i="5" s="1"/>
  <c r="Z26" i="4"/>
  <c r="Z18" i="4"/>
  <c r="AE19" i="5" s="1"/>
  <c r="Z7" i="4"/>
  <c r="AE8" i="5" s="1"/>
  <c r="Z189" i="4"/>
  <c r="Z181" i="4"/>
  <c r="Z173" i="4"/>
  <c r="AE174" i="5" s="1"/>
  <c r="Z165" i="4"/>
  <c r="AE166" i="5" s="1"/>
  <c r="Z157" i="4"/>
  <c r="AE158" i="5" s="1"/>
  <c r="Z149" i="4"/>
  <c r="AE150" i="5" s="1"/>
  <c r="Z141" i="4"/>
  <c r="AE142" i="5" s="1"/>
  <c r="Z133" i="4"/>
  <c r="AE134" i="5" s="1"/>
  <c r="Z125" i="4"/>
  <c r="AE126" i="5" s="1"/>
  <c r="Z117" i="4"/>
  <c r="AE118" i="5" s="1"/>
  <c r="Z109" i="4"/>
  <c r="AE110" i="5" s="1"/>
  <c r="Z101" i="4"/>
  <c r="AE102" i="5" s="1"/>
  <c r="Z93" i="4"/>
  <c r="AE94" i="5" s="1"/>
  <c r="Z85" i="4"/>
  <c r="Z77" i="4"/>
  <c r="AE78" i="5" s="1"/>
  <c r="Z69" i="4"/>
  <c r="AE70" i="5" s="1"/>
  <c r="Z61" i="4"/>
  <c r="AE62" i="5" s="1"/>
  <c r="Z53" i="4"/>
  <c r="Z45" i="4"/>
  <c r="AE46" i="5" s="1"/>
  <c r="Z37" i="4"/>
  <c r="AE38" i="5" s="1"/>
  <c r="AK87" i="3"/>
  <c r="AK86" i="3"/>
  <c r="V87" i="5" s="1"/>
  <c r="AK85" i="3"/>
  <c r="AK84" i="3"/>
  <c r="AK83" i="3"/>
  <c r="V84" i="5" s="1"/>
  <c r="AK82" i="3"/>
  <c r="V83" i="5" s="1"/>
  <c r="AK81" i="3"/>
  <c r="AK80" i="3"/>
  <c r="V81" i="5" s="1"/>
  <c r="AK79" i="3"/>
  <c r="AK78" i="3"/>
  <c r="V79" i="5" s="1"/>
  <c r="AK77" i="3"/>
  <c r="AK76" i="3"/>
  <c r="V77" i="5" s="1"/>
  <c r="AK75" i="3"/>
  <c r="V76" i="5" s="1"/>
  <c r="AK74" i="3"/>
  <c r="V75" i="5" s="1"/>
  <c r="AK73" i="3"/>
  <c r="V74" i="5" s="1"/>
  <c r="AK72" i="3"/>
  <c r="V73" i="5" s="1"/>
  <c r="AK71" i="3"/>
  <c r="AK70" i="3"/>
  <c r="V71" i="5" s="1"/>
  <c r="AK69" i="3"/>
  <c r="V70" i="5" s="1"/>
  <c r="AK68" i="3"/>
  <c r="V69" i="5" s="1"/>
  <c r="AK67" i="3"/>
  <c r="AK66" i="3"/>
  <c r="AK65" i="3"/>
  <c r="V66" i="5" s="1"/>
  <c r="AK64" i="3"/>
  <c r="AK63" i="3"/>
  <c r="AK62" i="3"/>
  <c r="AK61" i="3"/>
  <c r="V62" i="5" s="1"/>
  <c r="AK60" i="3"/>
  <c r="AK59" i="3"/>
  <c r="V60" i="5" s="1"/>
  <c r="AK58" i="3"/>
  <c r="V59" i="5" s="1"/>
  <c r="AK57" i="3"/>
  <c r="AK56" i="3"/>
  <c r="V57" i="5" s="1"/>
  <c r="AK55" i="3"/>
  <c r="V56" i="5" s="1"/>
  <c r="AK54" i="3"/>
  <c r="V55" i="5" s="1"/>
  <c r="AK53" i="3"/>
  <c r="V54" i="5" s="1"/>
  <c r="AK52" i="3"/>
  <c r="V53" i="5" s="1"/>
  <c r="AK51" i="3"/>
  <c r="V52" i="5" s="1"/>
  <c r="AK50" i="3"/>
  <c r="V51" i="5" s="1"/>
  <c r="AK49" i="3"/>
  <c r="V50" i="5" s="1"/>
  <c r="AK48" i="3"/>
  <c r="V49" i="5" s="1"/>
  <c r="AK47" i="3"/>
  <c r="V48" i="5" s="1"/>
  <c r="AK46" i="3"/>
  <c r="V47" i="5" s="1"/>
  <c r="AK45" i="3"/>
  <c r="V46" i="5" s="1"/>
  <c r="AK44" i="3"/>
  <c r="AK43" i="3"/>
  <c r="AK42" i="3"/>
  <c r="AK41" i="3"/>
  <c r="V42" i="5" s="1"/>
  <c r="AK40" i="3"/>
  <c r="AK39" i="3"/>
  <c r="V40" i="5" s="1"/>
  <c r="AK38" i="3"/>
  <c r="V39" i="5" s="1"/>
  <c r="AK37" i="3"/>
  <c r="V38" i="5" s="1"/>
  <c r="AK36" i="3"/>
  <c r="AK35" i="3"/>
  <c r="V36" i="5" s="1"/>
  <c r="AK34" i="3"/>
  <c r="V35" i="5" s="1"/>
  <c r="AK33" i="3"/>
  <c r="AK32" i="3"/>
  <c r="AK31" i="3"/>
  <c r="AK30" i="3"/>
  <c r="AK29" i="3"/>
  <c r="V30" i="5" s="1"/>
  <c r="AK28" i="3"/>
  <c r="V29" i="5" s="1"/>
  <c r="AK27" i="3"/>
  <c r="AK26" i="3"/>
  <c r="AK25" i="3"/>
  <c r="AK24" i="3"/>
  <c r="AK23" i="3"/>
  <c r="AK22" i="3"/>
  <c r="AK21" i="3"/>
  <c r="V22" i="5" s="1"/>
  <c r="AK20" i="3"/>
  <c r="V21" i="5" s="1"/>
  <c r="AK19" i="3"/>
  <c r="V20" i="5" s="1"/>
  <c r="AK18" i="3"/>
  <c r="V19" i="5" s="1"/>
  <c r="AK17" i="3"/>
  <c r="V18" i="5" s="1"/>
  <c r="AK16" i="3"/>
  <c r="AK15" i="3"/>
  <c r="AK14" i="3"/>
  <c r="AK13" i="3"/>
  <c r="AK12" i="3"/>
  <c r="V13" i="5" s="1"/>
  <c r="AK11" i="3"/>
  <c r="V12" i="5" s="1"/>
  <c r="AK10" i="3"/>
  <c r="AK9" i="3"/>
  <c r="V10" i="5" s="1"/>
  <c r="AK8" i="3"/>
  <c r="V9" i="5" s="1"/>
  <c r="AK7" i="3"/>
  <c r="V8" i="5" s="1"/>
  <c r="AK6" i="3"/>
  <c r="V7" i="5" s="1"/>
  <c r="AK5" i="3"/>
  <c r="V6" i="5" s="1"/>
  <c r="AK4" i="3"/>
  <c r="J180" i="75"/>
  <c r="L180" i="75" s="1"/>
  <c r="DU160" i="75"/>
  <c r="L161" i="5" s="1"/>
  <c r="Z188" i="4"/>
  <c r="AE189" i="5" s="1"/>
  <c r="Z180" i="4"/>
  <c r="Z172" i="4"/>
  <c r="AE173" i="5" s="1"/>
  <c r="Z164" i="4"/>
  <c r="AE165" i="5" s="1"/>
  <c r="Z156" i="4"/>
  <c r="AE157" i="5" s="1"/>
  <c r="Z148" i="4"/>
  <c r="AE149" i="5" s="1"/>
  <c r="Z140" i="4"/>
  <c r="AE141" i="5" s="1"/>
  <c r="Z132" i="4"/>
  <c r="AE133" i="5" s="1"/>
  <c r="Z124" i="4"/>
  <c r="AE125" i="5" s="1"/>
  <c r="Z116" i="4"/>
  <c r="Z108" i="4"/>
  <c r="AE109" i="5" s="1"/>
  <c r="Z100" i="4"/>
  <c r="Z92" i="4"/>
  <c r="AE93" i="5" s="1"/>
  <c r="Z84" i="4"/>
  <c r="AE85" i="5" s="1"/>
  <c r="Z76" i="4"/>
  <c r="AE77" i="5" s="1"/>
  <c r="Z68" i="4"/>
  <c r="AE69" i="5" s="1"/>
  <c r="Z60" i="4"/>
  <c r="AE61" i="5" s="1"/>
  <c r="Z52" i="4"/>
  <c r="AE53" i="5" s="1"/>
  <c r="Z44" i="4"/>
  <c r="AE45" i="5" s="1"/>
  <c r="Z36" i="4"/>
  <c r="AE37" i="5" s="1"/>
  <c r="Z28" i="4"/>
  <c r="Z20" i="4"/>
  <c r="Z191" i="4"/>
  <c r="Z183" i="4"/>
  <c r="AE184" i="5" s="1"/>
  <c r="Z175" i="4"/>
  <c r="AE176" i="5" s="1"/>
  <c r="Z167" i="4"/>
  <c r="AE168" i="5" s="1"/>
  <c r="Z159" i="4"/>
  <c r="AE160" i="5" s="1"/>
  <c r="Z151" i="4"/>
  <c r="AE152" i="5" s="1"/>
  <c r="Z143" i="4"/>
  <c r="AE144" i="5" s="1"/>
  <c r="Z135" i="4"/>
  <c r="AE136" i="5" s="1"/>
  <c r="Z127" i="4"/>
  <c r="Z119" i="4"/>
  <c r="AE120" i="5" s="1"/>
  <c r="Z111" i="4"/>
  <c r="Z103" i="4"/>
  <c r="AE104" i="5" s="1"/>
  <c r="Z95" i="4"/>
  <c r="AE96" i="5" s="1"/>
  <c r="Z87" i="4"/>
  <c r="AE88" i="5" s="1"/>
  <c r="Z79" i="4"/>
  <c r="AE80" i="5" s="1"/>
  <c r="Z71" i="4"/>
  <c r="Z63" i="4"/>
  <c r="AE64" i="5" s="1"/>
  <c r="Z55" i="4"/>
  <c r="AE56" i="5" s="1"/>
  <c r="Z47" i="4"/>
  <c r="AE48" i="5" s="1"/>
  <c r="Z39" i="4"/>
  <c r="AE40" i="5" s="1"/>
  <c r="Z31" i="4"/>
  <c r="AE32" i="5" s="1"/>
  <c r="Z23" i="4"/>
  <c r="Z15" i="4"/>
  <c r="AE16" i="5" s="1"/>
  <c r="Z12" i="4"/>
  <c r="AE13" i="5" s="1"/>
  <c r="Z4" i="4"/>
  <c r="Z192" i="4"/>
  <c r="AE193" i="5" s="1"/>
  <c r="Z184" i="4"/>
  <c r="AE185" i="5" s="1"/>
  <c r="Z176" i="4"/>
  <c r="AE177" i="5" s="1"/>
  <c r="Z168" i="4"/>
  <c r="AE169" i="5" s="1"/>
  <c r="Z160" i="4"/>
  <c r="AE161" i="5" s="1"/>
  <c r="Z152" i="4"/>
  <c r="AE153" i="5" s="1"/>
  <c r="Z144" i="4"/>
  <c r="AE145" i="5" s="1"/>
  <c r="Z136" i="4"/>
  <c r="AE137" i="5" s="1"/>
  <c r="Z128" i="4"/>
  <c r="AE129" i="5" s="1"/>
  <c r="Z120" i="4"/>
  <c r="Z112" i="4"/>
  <c r="Z104" i="4"/>
  <c r="Z96" i="4"/>
  <c r="AE97" i="5" s="1"/>
  <c r="Z88" i="4"/>
  <c r="AE89" i="5" s="1"/>
  <c r="Z80" i="4"/>
  <c r="AE81" i="5" s="1"/>
  <c r="Z72" i="4"/>
  <c r="AE73" i="5" s="1"/>
  <c r="Z64" i="4"/>
  <c r="AE65" i="5" s="1"/>
  <c r="Z56" i="4"/>
  <c r="AE57" i="5" s="1"/>
  <c r="Z48" i="4"/>
  <c r="AE49" i="5" s="1"/>
  <c r="Z40" i="4"/>
  <c r="Z32" i="4"/>
  <c r="AE33" i="5" s="1"/>
  <c r="Z24" i="4"/>
  <c r="Z16" i="4"/>
  <c r="AE17" i="5" s="1"/>
  <c r="Z5" i="4"/>
  <c r="AE6" i="5" s="1"/>
  <c r="Z187" i="4"/>
  <c r="AE188" i="5" s="1"/>
  <c r="Z179" i="4"/>
  <c r="AE180" i="5" s="1"/>
  <c r="Z171" i="4"/>
  <c r="AE172" i="5" s="1"/>
  <c r="Z163" i="4"/>
  <c r="Z155" i="4"/>
  <c r="AE156" i="5" s="1"/>
  <c r="Z147" i="4"/>
  <c r="AE148" i="5" s="1"/>
  <c r="Z139" i="4"/>
  <c r="AE140" i="5" s="1"/>
  <c r="Z131" i="4"/>
  <c r="AE132" i="5" s="1"/>
  <c r="Z123" i="4"/>
  <c r="AE124" i="5" s="1"/>
  <c r="Z115" i="4"/>
  <c r="AE116" i="5" s="1"/>
  <c r="Z107" i="4"/>
  <c r="AE108" i="5" s="1"/>
  <c r="Z99" i="4"/>
  <c r="AE100" i="5" s="1"/>
  <c r="Z91" i="4"/>
  <c r="AE92" i="5" s="1"/>
  <c r="Z83" i="4"/>
  <c r="AE84" i="5" s="1"/>
  <c r="Z75" i="4"/>
  <c r="AE76" i="5" s="1"/>
  <c r="Z67" i="4"/>
  <c r="AE68" i="5" s="1"/>
  <c r="Z59" i="4"/>
  <c r="AE60" i="5" s="1"/>
  <c r="Z51" i="4"/>
  <c r="AE52" i="5" s="1"/>
  <c r="Z43" i="4"/>
  <c r="AE44" i="5" s="1"/>
  <c r="Z35" i="4"/>
  <c r="AE36" i="5" s="1"/>
  <c r="Z27" i="4"/>
  <c r="Z19" i="4"/>
  <c r="AE20" i="5" s="1"/>
  <c r="DT176" i="75"/>
  <c r="K177" i="5" s="1"/>
  <c r="AN177" i="5" s="1"/>
  <c r="N3" i="3"/>
  <c r="P4" i="5" s="1"/>
  <c r="DT73" i="75"/>
  <c r="C72" i="84" s="1"/>
  <c r="DT58" i="75"/>
  <c r="C57" i="84" s="1"/>
  <c r="DT31" i="75"/>
  <c r="K32" i="5" s="1"/>
  <c r="AN32" i="5" s="1"/>
  <c r="J20" i="75"/>
  <c r="L20" i="75" s="1"/>
  <c r="E17" i="75"/>
  <c r="DT11" i="75"/>
  <c r="C10" i="84" s="1"/>
  <c r="DQ121" i="75"/>
  <c r="J122" i="5" s="1"/>
  <c r="AJ50" i="75"/>
  <c r="DQ97" i="75"/>
  <c r="AK20" i="75"/>
  <c r="AU140" i="75"/>
  <c r="G141" i="5" s="1"/>
  <c r="DQ137" i="75"/>
  <c r="J138" i="5" s="1"/>
  <c r="AJ41" i="75"/>
  <c r="DQ17" i="75"/>
  <c r="J18" i="5" s="1"/>
  <c r="DQ169" i="75"/>
  <c r="J170" i="5" s="1"/>
  <c r="DQ41" i="75"/>
  <c r="J42" i="5" s="1"/>
  <c r="DQ81" i="75"/>
  <c r="J82" i="5" s="1"/>
  <c r="AH28" i="75"/>
  <c r="AQ30" i="75"/>
  <c r="E31" i="5" s="1"/>
  <c r="AN8" i="75"/>
  <c r="AS8" i="75" s="1"/>
  <c r="AU8" i="75" s="1"/>
  <c r="G9" i="5" s="1"/>
  <c r="AQ29" i="75"/>
  <c r="E30" i="5" s="1"/>
  <c r="AI47" i="75"/>
  <c r="DQ193" i="75"/>
  <c r="J194" i="5" s="1"/>
  <c r="AJ25" i="75"/>
  <c r="DQ105" i="75"/>
  <c r="DQ113" i="75"/>
  <c r="J114" i="5" s="1"/>
  <c r="DQ33" i="75"/>
  <c r="J34" i="5" s="1"/>
  <c r="DQ73" i="75"/>
  <c r="J74" i="5" s="1"/>
  <c r="DQ89" i="75"/>
  <c r="J90" i="5" s="1"/>
  <c r="DQ153" i="75"/>
  <c r="J154" i="5" s="1"/>
  <c r="DQ185" i="75"/>
  <c r="J186" i="5" s="1"/>
  <c r="DQ129" i="75"/>
  <c r="J130" i="5" s="1"/>
  <c r="DQ161" i="75"/>
  <c r="J162" i="5" s="1"/>
  <c r="DQ9" i="75"/>
  <c r="J10" i="5" s="1"/>
  <c r="DQ57" i="75"/>
  <c r="J58" i="5" s="1"/>
  <c r="AM72" i="75"/>
  <c r="J10" i="75"/>
  <c r="L10" i="75" s="1"/>
  <c r="AK193" i="75"/>
  <c r="J193" i="75"/>
  <c r="L193" i="75" s="1"/>
  <c r="AJ192" i="75"/>
  <c r="AJ191" i="75"/>
  <c r="AN188" i="75"/>
  <c r="AS188" i="75" s="1"/>
  <c r="AU188" i="75" s="1"/>
  <c r="G189" i="5" s="1"/>
  <c r="AK187" i="75"/>
  <c r="J187" i="75"/>
  <c r="L187" i="75" s="1"/>
  <c r="AQ186" i="75"/>
  <c r="E187" i="5" s="1"/>
  <c r="DT184" i="75"/>
  <c r="DT183" i="75"/>
  <c r="K184" i="5" s="1"/>
  <c r="AN184" i="5" s="1"/>
  <c r="AM182" i="75"/>
  <c r="AK181" i="75"/>
  <c r="J181" i="75"/>
  <c r="L181" i="75" s="1"/>
  <c r="AK179" i="75"/>
  <c r="J179" i="75"/>
  <c r="L179" i="75" s="1"/>
  <c r="AJ178" i="75"/>
  <c r="AN176" i="75"/>
  <c r="AS176" i="75" s="1"/>
  <c r="AU176" i="75" s="1"/>
  <c r="G177" i="5" s="1"/>
  <c r="AK175" i="75"/>
  <c r="J175" i="75"/>
  <c r="L175" i="75" s="1"/>
  <c r="AK174" i="75"/>
  <c r="J174" i="75"/>
  <c r="L174" i="75" s="1"/>
  <c r="AK173" i="75"/>
  <c r="J173" i="75"/>
  <c r="L173" i="75" s="1"/>
  <c r="AQ172" i="75"/>
  <c r="E173" i="5" s="1"/>
  <c r="AN170" i="75"/>
  <c r="AS170" i="75" s="1"/>
  <c r="AU170" i="75" s="1"/>
  <c r="G171" i="5" s="1"/>
  <c r="AK169" i="75"/>
  <c r="J169" i="75"/>
  <c r="L169" i="75" s="1"/>
  <c r="DT166" i="75"/>
  <c r="C165" i="84" s="1"/>
  <c r="AM160" i="75"/>
  <c r="AK159" i="75"/>
  <c r="J159" i="75"/>
  <c r="L159" i="75" s="1"/>
  <c r="AM155" i="75"/>
  <c r="AM154" i="75"/>
  <c r="DT151" i="75"/>
  <c r="K152" i="5" s="1"/>
  <c r="AN152" i="5" s="1"/>
  <c r="AN142" i="75"/>
  <c r="AS142" i="75" s="1"/>
  <c r="AU142" i="75" s="1"/>
  <c r="G143" i="5" s="1"/>
  <c r="E128" i="75"/>
  <c r="E190" i="75"/>
  <c r="E158" i="75"/>
  <c r="E110" i="75"/>
  <c r="E108" i="75"/>
  <c r="E107" i="75"/>
  <c r="E70" i="75"/>
  <c r="G168" i="4"/>
  <c r="AA169" i="5" s="1"/>
  <c r="G152" i="4"/>
  <c r="H152" i="4" s="1"/>
  <c r="AB153" i="5" s="1"/>
  <c r="G104" i="4"/>
  <c r="AA105" i="5" s="1"/>
  <c r="G40" i="4"/>
  <c r="AA41" i="5" s="1"/>
  <c r="G32" i="4"/>
  <c r="H32" i="4" s="1"/>
  <c r="AB33" i="5" s="1"/>
  <c r="E60" i="75"/>
  <c r="AN192" i="75"/>
  <c r="AS192" i="75" s="1"/>
  <c r="AU192" i="75" s="1"/>
  <c r="AN191" i="75"/>
  <c r="AS191" i="75" s="1"/>
  <c r="AU191" i="75" s="1"/>
  <c r="G192" i="5" s="1"/>
  <c r="AM185" i="75"/>
  <c r="AJ183" i="75"/>
  <c r="AN178" i="75"/>
  <c r="AS178" i="75" s="1"/>
  <c r="AU178" i="75" s="1"/>
  <c r="G179" i="5" s="1"/>
  <c r="DT175" i="75"/>
  <c r="DT174" i="75"/>
  <c r="DT173" i="75"/>
  <c r="AM168" i="75"/>
  <c r="AJ167" i="75"/>
  <c r="DT159" i="75"/>
  <c r="C158" i="84" s="1"/>
  <c r="AJ157" i="75"/>
  <c r="DT155" i="75"/>
  <c r="DT154" i="75"/>
  <c r="E154" i="75"/>
  <c r="E150" i="75"/>
  <c r="AQ149" i="75"/>
  <c r="E150" i="5" s="1"/>
  <c r="AQ148" i="75"/>
  <c r="E149" i="5" s="1"/>
  <c r="AQ143" i="75"/>
  <c r="E144" i="5" s="1"/>
  <c r="AN141" i="75"/>
  <c r="AS141" i="75" s="1"/>
  <c r="AU141" i="75" s="1"/>
  <c r="AM140" i="75"/>
  <c r="AN139" i="75"/>
  <c r="AS139" i="75" s="1"/>
  <c r="AU139" i="75" s="1"/>
  <c r="AM138" i="75"/>
  <c r="AK137" i="75"/>
  <c r="J137" i="75"/>
  <c r="L137" i="75" s="1"/>
  <c r="AN135" i="75"/>
  <c r="AS135" i="75" s="1"/>
  <c r="AU135" i="75" s="1"/>
  <c r="G136" i="5" s="1"/>
  <c r="AN134" i="75"/>
  <c r="AS134" i="75" s="1"/>
  <c r="AU134" i="75" s="1"/>
  <c r="G135" i="5" s="1"/>
  <c r="AJ133" i="75"/>
  <c r="DT130" i="75"/>
  <c r="AM129" i="75"/>
  <c r="AJ128" i="75"/>
  <c r="AK127" i="75"/>
  <c r="J127" i="75"/>
  <c r="L127" i="75" s="1"/>
  <c r="AK126" i="75"/>
  <c r="J126" i="75"/>
  <c r="AK125" i="75"/>
  <c r="J125" i="75"/>
  <c r="L125" i="75" s="1"/>
  <c r="AN122" i="75"/>
  <c r="AS122" i="75" s="1"/>
  <c r="AU122" i="75" s="1"/>
  <c r="G123" i="5" s="1"/>
  <c r="AM121" i="75"/>
  <c r="AM120" i="75"/>
  <c r="X135" i="75"/>
  <c r="AI148" i="75"/>
  <c r="AH147" i="75"/>
  <c r="E63" i="75"/>
  <c r="AI105" i="75"/>
  <c r="E100" i="75"/>
  <c r="E47" i="75"/>
  <c r="AI108" i="75"/>
  <c r="AH89" i="75"/>
  <c r="AH43" i="75"/>
  <c r="AH166" i="75"/>
  <c r="AH165" i="75"/>
  <c r="AH163" i="75"/>
  <c r="E43" i="75"/>
  <c r="E39" i="75"/>
  <c r="AI190" i="75"/>
  <c r="AI158" i="75"/>
  <c r="AI49" i="75"/>
  <c r="AI13" i="75"/>
  <c r="E34" i="75"/>
  <c r="AI17" i="75"/>
  <c r="AI39" i="75"/>
  <c r="AI24" i="75"/>
  <c r="E18" i="75"/>
  <c r="E19" i="75"/>
  <c r="AH103" i="75"/>
  <c r="E166" i="75"/>
  <c r="E165" i="75"/>
  <c r="E164" i="75"/>
  <c r="E148" i="75"/>
  <c r="E147" i="75"/>
  <c r="AH31" i="75"/>
  <c r="AQ140" i="75"/>
  <c r="E141" i="5" s="1"/>
  <c r="DT133" i="75"/>
  <c r="DT127" i="75"/>
  <c r="C126" i="84" s="1"/>
  <c r="F126" i="84" s="1"/>
  <c r="DT118" i="75"/>
  <c r="DT102" i="75"/>
  <c r="DT95" i="75"/>
  <c r="DT93" i="75"/>
  <c r="C92" i="84" s="1"/>
  <c r="E89" i="75"/>
  <c r="DT87" i="75"/>
  <c r="C86" i="84" s="1"/>
  <c r="E146" i="75"/>
  <c r="AM181" i="75"/>
  <c r="DT120" i="75"/>
  <c r="DT75" i="75"/>
  <c r="AN74" i="75"/>
  <c r="AS74" i="75" s="1"/>
  <c r="AU74" i="75" s="1"/>
  <c r="G75" i="5" s="1"/>
  <c r="J73" i="75"/>
  <c r="L73" i="75" s="1"/>
  <c r="E72" i="75"/>
  <c r="AK68" i="75"/>
  <c r="J68" i="75"/>
  <c r="L68" i="75" s="1"/>
  <c r="AK67" i="75"/>
  <c r="J67" i="75"/>
  <c r="L67" i="75" s="1"/>
  <c r="E66" i="75"/>
  <c r="AQ65" i="75"/>
  <c r="E66" i="5" s="1"/>
  <c r="DT63" i="75"/>
  <c r="AN61" i="75"/>
  <c r="AS61" i="75" s="1"/>
  <c r="AU61" i="75" s="1"/>
  <c r="G62" i="5" s="1"/>
  <c r="AM60" i="75"/>
  <c r="AN59" i="75"/>
  <c r="AS59" i="75" s="1"/>
  <c r="AU59" i="75" s="1"/>
  <c r="AK58" i="75"/>
  <c r="J58" i="75"/>
  <c r="L58" i="75" s="1"/>
  <c r="AK57" i="75"/>
  <c r="J57" i="75"/>
  <c r="L57" i="75" s="1"/>
  <c r="AK56" i="75"/>
  <c r="J56" i="75"/>
  <c r="L56" i="75" s="1"/>
  <c r="AK55" i="75"/>
  <c r="J55" i="75"/>
  <c r="L55" i="75" s="1"/>
  <c r="DT53" i="75"/>
  <c r="C52" i="84" s="1"/>
  <c r="F52" i="84" s="1"/>
  <c r="AN52" i="75"/>
  <c r="AS52" i="75" s="1"/>
  <c r="AU52" i="75" s="1"/>
  <c r="G53" i="5" s="1"/>
  <c r="AM48" i="75"/>
  <c r="AN47" i="75"/>
  <c r="AS47" i="75" s="1"/>
  <c r="AU47" i="75" s="1"/>
  <c r="G48" i="5" s="1"/>
  <c r="AN42" i="75"/>
  <c r="AS42" i="75" s="1"/>
  <c r="AU42" i="75" s="1"/>
  <c r="G43" i="5" s="1"/>
  <c r="DT39" i="75"/>
  <c r="C38" i="84" s="1"/>
  <c r="AN34" i="75"/>
  <c r="AS34" i="75" s="1"/>
  <c r="AU34" i="75" s="1"/>
  <c r="G35" i="5" s="1"/>
  <c r="AN193" i="75"/>
  <c r="AS193" i="75" s="1"/>
  <c r="AU193" i="75" s="1"/>
  <c r="G194" i="5" s="1"/>
  <c r="AN169" i="75"/>
  <c r="AS169" i="75" s="1"/>
  <c r="AU169" i="75" s="1"/>
  <c r="G170" i="5" s="1"/>
  <c r="AQ146" i="75"/>
  <c r="E147" i="5" s="1"/>
  <c r="AI145" i="75"/>
  <c r="AI144" i="75"/>
  <c r="AH91" i="75"/>
  <c r="AE28" i="3"/>
  <c r="T29" i="5" s="1"/>
  <c r="DT140" i="75"/>
  <c r="C139" i="84" s="1"/>
  <c r="DT138" i="75"/>
  <c r="C137" i="84" s="1"/>
  <c r="F137" i="84" s="1"/>
  <c r="DT137" i="75"/>
  <c r="C136" i="84" s="1"/>
  <c r="AK136" i="75"/>
  <c r="AI135" i="75"/>
  <c r="E135" i="75"/>
  <c r="AN133" i="75"/>
  <c r="AS133" i="75" s="1"/>
  <c r="AU133" i="75" s="1"/>
  <c r="G134" i="5" s="1"/>
  <c r="AN128" i="75"/>
  <c r="AS128" i="75" s="1"/>
  <c r="AU128" i="75" s="1"/>
  <c r="G129" i="5" s="1"/>
  <c r="AH121" i="75"/>
  <c r="AH120" i="75"/>
  <c r="AN118" i="75"/>
  <c r="AS118" i="75" s="1"/>
  <c r="AU118" i="75" s="1"/>
  <c r="G119" i="5" s="1"/>
  <c r="AK117" i="75"/>
  <c r="AN113" i="75"/>
  <c r="AS113" i="75" s="1"/>
  <c r="AU113" i="75" s="1"/>
  <c r="G114" i="5" s="1"/>
  <c r="AN93" i="75"/>
  <c r="AS93" i="75" s="1"/>
  <c r="AU93" i="75" s="1"/>
  <c r="G94" i="5" s="1"/>
  <c r="AM86" i="75"/>
  <c r="AQ84" i="75"/>
  <c r="E85" i="5" s="1"/>
  <c r="AJ76" i="75"/>
  <c r="E76" i="75"/>
  <c r="R5" i="3"/>
  <c r="S5" i="3" s="1"/>
  <c r="T5" i="3" s="1"/>
  <c r="R6" i="5" s="1"/>
  <c r="Q47" i="3"/>
  <c r="T47" i="3" s="1"/>
  <c r="R48" i="5" s="1"/>
  <c r="R33" i="3"/>
  <c r="S33" i="3" s="1"/>
  <c r="T33" i="3" s="1"/>
  <c r="R34" i="5" s="1"/>
  <c r="AI184" i="75"/>
  <c r="AN182" i="75"/>
  <c r="AS182" i="75" s="1"/>
  <c r="AU182" i="75" s="1"/>
  <c r="G183" i="5" s="1"/>
  <c r="AC172" i="75"/>
  <c r="AE172" i="75" s="1"/>
  <c r="AI171" i="75"/>
  <c r="AC168" i="75"/>
  <c r="AE168" i="75" s="1"/>
  <c r="AI167" i="75"/>
  <c r="AI166" i="75"/>
  <c r="AI165" i="75"/>
  <c r="AI163" i="75"/>
  <c r="AM159" i="75"/>
  <c r="AN155" i="75"/>
  <c r="AS155" i="75" s="1"/>
  <c r="AU155" i="75" s="1"/>
  <c r="G156" i="5" s="1"/>
  <c r="AN154" i="75"/>
  <c r="AS154" i="75" s="1"/>
  <c r="AU154" i="75" s="1"/>
  <c r="G155" i="5" s="1"/>
  <c r="AH152" i="75"/>
  <c r="AI151" i="75"/>
  <c r="AI146" i="75"/>
  <c r="E48" i="75"/>
  <c r="J41" i="75"/>
  <c r="L41" i="75" s="1"/>
  <c r="J40" i="75"/>
  <c r="L40" i="75" s="1"/>
  <c r="E35" i="75"/>
  <c r="E28" i="75"/>
  <c r="DT26" i="75"/>
  <c r="C25" i="84" s="1"/>
  <c r="F25" i="84" s="1"/>
  <c r="DT22" i="75"/>
  <c r="AQ11" i="75"/>
  <c r="E12" i="5" s="1"/>
  <c r="R115" i="4"/>
  <c r="AD116" i="5" s="1"/>
  <c r="R99" i="4"/>
  <c r="AD100" i="5" s="1"/>
  <c r="R59" i="4"/>
  <c r="AD60" i="5" s="1"/>
  <c r="R51" i="4"/>
  <c r="AD52" i="5" s="1"/>
  <c r="R43" i="4"/>
  <c r="AD44" i="5" s="1"/>
  <c r="R27" i="4"/>
  <c r="AD28" i="5" s="1"/>
  <c r="M23" i="4"/>
  <c r="AC24" i="5" s="1"/>
  <c r="R19" i="4"/>
  <c r="AD20" i="5" s="1"/>
  <c r="AH184" i="75"/>
  <c r="AI164" i="75"/>
  <c r="AH162" i="75"/>
  <c r="AQ35" i="75"/>
  <c r="E36" i="5" s="1"/>
  <c r="AK29" i="75"/>
  <c r="R171" i="4"/>
  <c r="AD172" i="5" s="1"/>
  <c r="Q13" i="3"/>
  <c r="T13" i="3" s="1"/>
  <c r="R14" i="5" s="1"/>
  <c r="AM144" i="75"/>
  <c r="AI140" i="75"/>
  <c r="AQ75" i="75"/>
  <c r="E76" i="5" s="1"/>
  <c r="AK71" i="75"/>
  <c r="AJ70" i="75"/>
  <c r="DT68" i="75"/>
  <c r="DT67" i="75"/>
  <c r="K68" i="5" s="1"/>
  <c r="AN68" i="5" s="1"/>
  <c r="AQ62" i="75"/>
  <c r="E63" i="5" s="1"/>
  <c r="AH48" i="75"/>
  <c r="AK44" i="75"/>
  <c r="J44" i="75"/>
  <c r="L44" i="75" s="1"/>
  <c r="AJ40" i="75"/>
  <c r="AK36" i="75"/>
  <c r="AI34" i="75"/>
  <c r="E24" i="75"/>
  <c r="AM21" i="75"/>
  <c r="AI18" i="75"/>
  <c r="DT15" i="75"/>
  <c r="C14" i="84" s="1"/>
  <c r="E13" i="75"/>
  <c r="R179" i="4"/>
  <c r="AD180" i="5" s="1"/>
  <c r="R107" i="4"/>
  <c r="AD108" i="5" s="1"/>
  <c r="R9" i="3"/>
  <c r="S9" i="3" s="1"/>
  <c r="T9" i="3" s="1"/>
  <c r="R10" i="5" s="1"/>
  <c r="Q4" i="3"/>
  <c r="T4" i="3" s="1"/>
  <c r="R5" i="5" s="1"/>
  <c r="R131" i="4"/>
  <c r="AD132" i="5" s="1"/>
  <c r="DT192" i="75"/>
  <c r="AJ142" i="75"/>
  <c r="AN137" i="75"/>
  <c r="AS137" i="75" s="1"/>
  <c r="AU137" i="75" s="1"/>
  <c r="G138" i="5" s="1"/>
  <c r="AJ132" i="75"/>
  <c r="AJ117" i="75"/>
  <c r="R6" i="3"/>
  <c r="S6" i="3" s="1"/>
  <c r="T6" i="3" s="1"/>
  <c r="R7" i="5" s="1"/>
  <c r="R11" i="3"/>
  <c r="S11" i="3" s="1"/>
  <c r="T11" i="3" s="1"/>
  <c r="R12" i="5" s="1"/>
  <c r="AQ7" i="75"/>
  <c r="E8" i="5" s="1"/>
  <c r="R15" i="3"/>
  <c r="S15" i="3" s="1"/>
  <c r="T15" i="3" s="1"/>
  <c r="R16" i="5" s="1"/>
  <c r="R96" i="4"/>
  <c r="AD97" i="5" s="1"/>
  <c r="G91" i="4"/>
  <c r="AA92" i="5" s="1"/>
  <c r="R48" i="4"/>
  <c r="AD49" i="5" s="1"/>
  <c r="R37" i="4"/>
  <c r="AD38" i="5" s="1"/>
  <c r="R10" i="4"/>
  <c r="AD11" i="5" s="1"/>
  <c r="G8" i="4"/>
  <c r="H8" i="4" s="1"/>
  <c r="AB9" i="5" s="1"/>
  <c r="V138" i="5"/>
  <c r="AM191" i="75"/>
  <c r="J190" i="75"/>
  <c r="L190" i="75" s="1"/>
  <c r="J186" i="75"/>
  <c r="L186" i="75" s="1"/>
  <c r="E184" i="75"/>
  <c r="DT182" i="75"/>
  <c r="AH182" i="75"/>
  <c r="J172" i="75"/>
  <c r="L172" i="75" s="1"/>
  <c r="E162" i="75"/>
  <c r="E152" i="75"/>
  <c r="AN119" i="75"/>
  <c r="AS119" i="75" s="1"/>
  <c r="AU119" i="75" s="1"/>
  <c r="AN115" i="75"/>
  <c r="AS115" i="75" s="1"/>
  <c r="AU115" i="75" s="1"/>
  <c r="G116" i="5" s="1"/>
  <c r="AK114" i="75"/>
  <c r="J114" i="75"/>
  <c r="L114" i="75" s="1"/>
  <c r="AJ113" i="75"/>
  <c r="DT111" i="75"/>
  <c r="DT110" i="75"/>
  <c r="DT105" i="75"/>
  <c r="AM104" i="75"/>
  <c r="J103" i="75"/>
  <c r="L103" i="75" s="1"/>
  <c r="AK102" i="75"/>
  <c r="J102" i="75"/>
  <c r="L102" i="75" s="1"/>
  <c r="AK101" i="75"/>
  <c r="J101" i="75"/>
  <c r="L101" i="75" s="1"/>
  <c r="AM100" i="75"/>
  <c r="AN99" i="75"/>
  <c r="AS99" i="75" s="1"/>
  <c r="AU99" i="75" s="1"/>
  <c r="G100" i="5" s="1"/>
  <c r="AM98" i="75"/>
  <c r="AK97" i="75"/>
  <c r="J97" i="75"/>
  <c r="L97" i="75" s="1"/>
  <c r="AM96" i="75"/>
  <c r="AK95" i="75"/>
  <c r="J95" i="75"/>
  <c r="L95" i="75" s="1"/>
  <c r="AK94" i="75"/>
  <c r="J94" i="75"/>
  <c r="L94" i="75" s="1"/>
  <c r="AJ93" i="75"/>
  <c r="AQ92" i="75"/>
  <c r="E93" i="5" s="1"/>
  <c r="AN89" i="75"/>
  <c r="AS89" i="75" s="1"/>
  <c r="AU89" i="75" s="1"/>
  <c r="G90" i="5" s="1"/>
  <c r="AK87" i="75"/>
  <c r="J87" i="75"/>
  <c r="L87" i="75" s="1"/>
  <c r="AQ86" i="75"/>
  <c r="E87" i="5" s="1"/>
  <c r="AN83" i="75"/>
  <c r="AS83" i="75" s="1"/>
  <c r="AU83" i="75" s="1"/>
  <c r="G84" i="5" s="1"/>
  <c r="AK82" i="75"/>
  <c r="J82" i="75"/>
  <c r="L82" i="75" s="1"/>
  <c r="AJ81" i="75"/>
  <c r="AM78" i="75"/>
  <c r="AH135" i="75"/>
  <c r="AC80" i="75"/>
  <c r="AE80" i="75" s="1"/>
  <c r="AC165" i="75"/>
  <c r="AE165" i="75" s="1"/>
  <c r="AC151" i="75"/>
  <c r="AE151" i="75" s="1"/>
  <c r="AH95" i="75"/>
  <c r="AQ5" i="75"/>
  <c r="E6" i="5" s="1"/>
  <c r="AQ49" i="75"/>
  <c r="E50" i="5" s="1"/>
  <c r="AH38" i="75"/>
  <c r="E122" i="75"/>
  <c r="X43" i="75"/>
  <c r="E12" i="75"/>
  <c r="AQ106" i="75"/>
  <c r="E107" i="5" s="1"/>
  <c r="DT72" i="75"/>
  <c r="AQ15" i="75"/>
  <c r="E16" i="5" s="1"/>
  <c r="X100" i="75"/>
  <c r="AQ39" i="75"/>
  <c r="E40" i="5" s="1"/>
  <c r="AH23" i="75"/>
  <c r="AI52" i="75"/>
  <c r="AH119" i="75"/>
  <c r="J192" i="75"/>
  <c r="L192" i="75" s="1"/>
  <c r="J191" i="75"/>
  <c r="L191" i="75" s="1"/>
  <c r="J178" i="75"/>
  <c r="L178" i="75" s="1"/>
  <c r="J168" i="75"/>
  <c r="L168" i="75" s="1"/>
  <c r="E163" i="75"/>
  <c r="DT152" i="75"/>
  <c r="X141" i="75"/>
  <c r="J133" i="75"/>
  <c r="L133" i="75" s="1"/>
  <c r="J128" i="75"/>
  <c r="L128" i="75" s="1"/>
  <c r="AN127" i="75"/>
  <c r="AS127" i="75" s="1"/>
  <c r="AU127" i="75" s="1"/>
  <c r="G128" i="5" s="1"/>
  <c r="J118" i="75"/>
  <c r="L118" i="75" s="1"/>
  <c r="J113" i="75"/>
  <c r="L113" i="75" s="1"/>
  <c r="DT108" i="75"/>
  <c r="C107" i="84" s="1"/>
  <c r="AH108" i="75"/>
  <c r="AN102" i="75"/>
  <c r="AS102" i="75" s="1"/>
  <c r="AU102" i="75" s="1"/>
  <c r="G103" i="5" s="1"/>
  <c r="J92" i="75"/>
  <c r="L92" i="75" s="1"/>
  <c r="E91" i="75"/>
  <c r="AM81" i="75"/>
  <c r="AQ76" i="75"/>
  <c r="E77" i="5" s="1"/>
  <c r="J72" i="75"/>
  <c r="L72" i="75" s="1"/>
  <c r="E71" i="75"/>
  <c r="DT61" i="75"/>
  <c r="C60" i="84" s="1"/>
  <c r="DT43" i="75"/>
  <c r="C42" i="84" s="1"/>
  <c r="F42" i="84" s="1"/>
  <c r="DT32" i="75"/>
  <c r="AM22" i="75"/>
  <c r="DT18" i="75"/>
  <c r="DT30" i="75"/>
  <c r="C29" i="84" s="1"/>
  <c r="AM27" i="75"/>
  <c r="E26" i="75"/>
  <c r="DT24" i="75"/>
  <c r="AQ21" i="75"/>
  <c r="E22" i="5" s="1"/>
  <c r="AI20" i="75"/>
  <c r="E20" i="75"/>
  <c r="AN18" i="75"/>
  <c r="AS18" i="75" s="1"/>
  <c r="AU18" i="75" s="1"/>
  <c r="G19" i="5" s="1"/>
  <c r="AN17" i="75"/>
  <c r="AS17" i="75" s="1"/>
  <c r="AU17" i="75" s="1"/>
  <c r="G18" i="5" s="1"/>
  <c r="AN16" i="75"/>
  <c r="AS16" i="75" s="1"/>
  <c r="AU16" i="75" s="1"/>
  <c r="G17" i="5" s="1"/>
  <c r="AN14" i="75"/>
  <c r="AS14" i="75" s="1"/>
  <c r="AU14" i="75" s="1"/>
  <c r="G15" i="5" s="1"/>
  <c r="DT13" i="75"/>
  <c r="AN12" i="75"/>
  <c r="AS12" i="75" s="1"/>
  <c r="AU12" i="75" s="1"/>
  <c r="G13" i="5" s="1"/>
  <c r="AM11" i="75"/>
  <c r="AJ8" i="75"/>
  <c r="AL8" i="75" s="1"/>
  <c r="E129" i="75"/>
  <c r="AI66" i="75"/>
  <c r="AJ51" i="75"/>
  <c r="AM45" i="75"/>
  <c r="AM38" i="75"/>
  <c r="AM35" i="75"/>
  <c r="AM32" i="75"/>
  <c r="AM28" i="75"/>
  <c r="AM23" i="75"/>
  <c r="AQ22" i="75"/>
  <c r="E23" i="5" s="1"/>
  <c r="AJ80" i="75"/>
  <c r="G130" i="4"/>
  <c r="H130" i="4" s="1"/>
  <c r="AB131" i="5" s="1"/>
  <c r="R106" i="4"/>
  <c r="AD107" i="5" s="1"/>
  <c r="R34" i="4"/>
  <c r="AD35" i="5" s="1"/>
  <c r="R26" i="4"/>
  <c r="AD27" i="5" s="1"/>
  <c r="G18" i="4"/>
  <c r="AA19" i="5" s="1"/>
  <c r="R7" i="4"/>
  <c r="AD8" i="5" s="1"/>
  <c r="G7" i="4"/>
  <c r="AA8" i="5" s="1"/>
  <c r="R4" i="4"/>
  <c r="AD5" i="5" s="1"/>
  <c r="R167" i="4"/>
  <c r="AD168" i="5" s="1"/>
  <c r="R154" i="4"/>
  <c r="AD155" i="5" s="1"/>
  <c r="R138" i="4"/>
  <c r="AD139" i="5" s="1"/>
  <c r="AH34" i="75"/>
  <c r="E56" i="75"/>
  <c r="AJ124" i="75"/>
  <c r="AN160" i="75"/>
  <c r="AS160" i="75" s="1"/>
  <c r="AU160" i="75" s="1"/>
  <c r="G161" i="5" s="1"/>
  <c r="AK81" i="75"/>
  <c r="E29" i="75"/>
  <c r="AJ190" i="75"/>
  <c r="E41" i="75"/>
  <c r="AH63" i="75"/>
  <c r="R46" i="3"/>
  <c r="S46" i="3" s="1"/>
  <c r="T46" i="3" s="1"/>
  <c r="R47" i="5" s="1"/>
  <c r="AQ9" i="75"/>
  <c r="E10" i="5" s="1"/>
  <c r="AQ25" i="75"/>
  <c r="E26" i="5" s="1"/>
  <c r="AQ32" i="75"/>
  <c r="E33" i="5" s="1"/>
  <c r="AM94" i="75"/>
  <c r="X52" i="75"/>
  <c r="AI116" i="75"/>
  <c r="AI162" i="75"/>
  <c r="AN103" i="75"/>
  <c r="AS103" i="75" s="1"/>
  <c r="AU103" i="75" s="1"/>
  <c r="G104" i="5" s="1"/>
  <c r="E167" i="75"/>
  <c r="AN120" i="75"/>
  <c r="AS120" i="75" s="1"/>
  <c r="AU120" i="75" s="1"/>
  <c r="G121" i="5" s="1"/>
  <c r="AH153" i="75"/>
  <c r="E181" i="75"/>
  <c r="AJ85" i="75"/>
  <c r="R14" i="3"/>
  <c r="S14" i="3" s="1"/>
  <c r="T14" i="3" s="1"/>
  <c r="R15" i="5" s="1"/>
  <c r="Q10" i="3"/>
  <c r="T10" i="3" s="1"/>
  <c r="R11" i="5" s="1"/>
  <c r="AM55" i="75"/>
  <c r="L51" i="75"/>
  <c r="AM101" i="75"/>
  <c r="AM68" i="75"/>
  <c r="AM169" i="75"/>
  <c r="M111" i="4"/>
  <c r="AC112" i="5" s="1"/>
  <c r="M103" i="4"/>
  <c r="AC104" i="5" s="1"/>
  <c r="M63" i="4"/>
  <c r="AC64" i="5" s="1"/>
  <c r="M47" i="4"/>
  <c r="AC48" i="5" s="1"/>
  <c r="AI132" i="75"/>
  <c r="AI117" i="75"/>
  <c r="AI91" i="75"/>
  <c r="AI71" i="75"/>
  <c r="AI50" i="75"/>
  <c r="AI41" i="75"/>
  <c r="AH39" i="75"/>
  <c r="AN32" i="75"/>
  <c r="AS32" i="75" s="1"/>
  <c r="AU32" i="75" s="1"/>
  <c r="G33" i="5" s="1"/>
  <c r="AN28" i="75"/>
  <c r="AS28" i="75" s="1"/>
  <c r="AU28" i="75" s="1"/>
  <c r="G29" i="5" s="1"/>
  <c r="AK26" i="75"/>
  <c r="AI25" i="75"/>
  <c r="M39" i="4"/>
  <c r="AC40" i="5" s="1"/>
  <c r="X106" i="75"/>
  <c r="AO106" i="75" s="1"/>
  <c r="AH94" i="75"/>
  <c r="E87" i="75"/>
  <c r="E193" i="75"/>
  <c r="H175" i="3"/>
  <c r="O176" i="5" s="1"/>
  <c r="AE174" i="3"/>
  <c r="T175" i="5" s="1"/>
  <c r="H169" i="3"/>
  <c r="O170" i="5" s="1"/>
  <c r="AE168" i="3"/>
  <c r="T169" i="5" s="1"/>
  <c r="H167" i="3"/>
  <c r="O168" i="5" s="1"/>
  <c r="AE166" i="3"/>
  <c r="T167" i="5" s="1"/>
  <c r="AE162" i="3"/>
  <c r="T163" i="5" s="1"/>
  <c r="H159" i="3"/>
  <c r="O160" i="5" s="1"/>
  <c r="AE158" i="3"/>
  <c r="T159" i="5" s="1"/>
  <c r="AE154" i="3"/>
  <c r="T155" i="5" s="1"/>
  <c r="H154" i="3"/>
  <c r="O155" i="5" s="1"/>
  <c r="H151" i="3"/>
  <c r="O152" i="5" s="1"/>
  <c r="AE150" i="3"/>
  <c r="T151" i="5" s="1"/>
  <c r="AE146" i="3"/>
  <c r="T147" i="5" s="1"/>
  <c r="H146" i="3"/>
  <c r="O147" i="5" s="1"/>
  <c r="H145" i="3"/>
  <c r="O146" i="5" s="1"/>
  <c r="AE144" i="3"/>
  <c r="T145" i="5" s="1"/>
  <c r="H144" i="3"/>
  <c r="O145" i="5" s="1"/>
  <c r="AE142" i="3"/>
  <c r="T143" i="5" s="1"/>
  <c r="AE140" i="3"/>
  <c r="T141" i="5" s="1"/>
  <c r="H140" i="3"/>
  <c r="O141" i="5" s="1"/>
  <c r="AE139" i="3"/>
  <c r="T140" i="5" s="1"/>
  <c r="H139" i="3"/>
  <c r="O140" i="5" s="1"/>
  <c r="AE138" i="3"/>
  <c r="T139" i="5" s="1"/>
  <c r="AE136" i="3"/>
  <c r="T137" i="5" s="1"/>
  <c r="AE131" i="3"/>
  <c r="T132" i="5" s="1"/>
  <c r="H131" i="3"/>
  <c r="O132" i="5" s="1"/>
  <c r="AE130" i="3"/>
  <c r="T131" i="5" s="1"/>
  <c r="H129" i="3"/>
  <c r="O130" i="5" s="1"/>
  <c r="AE124" i="3"/>
  <c r="T125" i="5" s="1"/>
  <c r="H124" i="3"/>
  <c r="O125" i="5" s="1"/>
  <c r="AE123" i="3"/>
  <c r="T124" i="5" s="1"/>
  <c r="AE122" i="3"/>
  <c r="T123" i="5" s="1"/>
  <c r="H120" i="3"/>
  <c r="O121" i="5" s="1"/>
  <c r="H117" i="3"/>
  <c r="O118" i="5" s="1"/>
  <c r="AE116" i="3"/>
  <c r="T117" i="5" s="1"/>
  <c r="AE115" i="3"/>
  <c r="T116" i="5" s="1"/>
  <c r="AE114" i="3"/>
  <c r="T115" i="5" s="1"/>
  <c r="H114" i="3"/>
  <c r="O115" i="5" s="1"/>
  <c r="H110" i="3"/>
  <c r="O111" i="5" s="1"/>
  <c r="AE108" i="3"/>
  <c r="T109" i="5" s="1"/>
  <c r="AE107" i="3"/>
  <c r="T108" i="5" s="1"/>
  <c r="AE103" i="3"/>
  <c r="T104" i="5" s="1"/>
  <c r="H103" i="3"/>
  <c r="O104" i="5" s="1"/>
  <c r="AE102" i="3"/>
  <c r="T103" i="5" s="1"/>
  <c r="H101" i="3"/>
  <c r="O102" i="5" s="1"/>
  <c r="AE100" i="3"/>
  <c r="T101" i="5" s="1"/>
  <c r="AE97" i="3"/>
  <c r="T98" i="5" s="1"/>
  <c r="AE96" i="3"/>
  <c r="T97" i="5" s="1"/>
  <c r="H95" i="3"/>
  <c r="O96" i="5" s="1"/>
  <c r="H94" i="3"/>
  <c r="O95" i="5" s="1"/>
  <c r="AE93" i="3"/>
  <c r="T94" i="5" s="1"/>
  <c r="H92" i="3"/>
  <c r="O93" i="5" s="1"/>
  <c r="AE90" i="3"/>
  <c r="T91" i="5" s="1"/>
  <c r="AE89" i="3"/>
  <c r="T90" i="5" s="1"/>
  <c r="H89" i="3"/>
  <c r="O90" i="5" s="1"/>
  <c r="AE88" i="3"/>
  <c r="T89" i="5" s="1"/>
  <c r="DT185" i="75"/>
  <c r="AI175" i="75"/>
  <c r="E175" i="75"/>
  <c r="E174" i="75"/>
  <c r="AJ170" i="75"/>
  <c r="DT168" i="75"/>
  <c r="AN164" i="75"/>
  <c r="AS164" i="75" s="1"/>
  <c r="AU164" i="75" s="1"/>
  <c r="G165" i="5" s="1"/>
  <c r="J161" i="75"/>
  <c r="L161" i="75" s="1"/>
  <c r="DT158" i="75"/>
  <c r="C157" i="84" s="1"/>
  <c r="J156" i="75"/>
  <c r="L156" i="75" s="1"/>
  <c r="AK153" i="75"/>
  <c r="AK148" i="75"/>
  <c r="AM145" i="75"/>
  <c r="AN144" i="75"/>
  <c r="AS144" i="75" s="1"/>
  <c r="AU144" i="75" s="1"/>
  <c r="G145" i="5" s="1"/>
  <c r="AN136" i="75"/>
  <c r="AS136" i="75" s="1"/>
  <c r="AU136" i="75" s="1"/>
  <c r="G137" i="5" s="1"/>
  <c r="AN132" i="75"/>
  <c r="AS132" i="75" s="1"/>
  <c r="AU132" i="75" s="1"/>
  <c r="G133" i="5" s="1"/>
  <c r="AK130" i="75"/>
  <c r="E127" i="75"/>
  <c r="E126" i="75"/>
  <c r="AN124" i="75"/>
  <c r="AS124" i="75" s="1"/>
  <c r="AU124" i="75" s="1"/>
  <c r="G125" i="5" s="1"/>
  <c r="AN117" i="75"/>
  <c r="AS117" i="75" s="1"/>
  <c r="AU117" i="75" s="1"/>
  <c r="G118" i="5" s="1"/>
  <c r="AJ115" i="75"/>
  <c r="AQ104" i="75"/>
  <c r="E105" i="5" s="1"/>
  <c r="AQ100" i="75"/>
  <c r="E101" i="5" s="1"/>
  <c r="AN91" i="75"/>
  <c r="AS91" i="75" s="1"/>
  <c r="AU91" i="75" s="1"/>
  <c r="G92" i="5" s="1"/>
  <c r="AJ89" i="75"/>
  <c r="DT86" i="75"/>
  <c r="K87" i="5" s="1"/>
  <c r="AN87" i="5" s="1"/>
  <c r="DT80" i="75"/>
  <c r="C79" i="84" s="1"/>
  <c r="DT77" i="75"/>
  <c r="AN71" i="75"/>
  <c r="AS71" i="75" s="1"/>
  <c r="AU71" i="75" s="1"/>
  <c r="G72" i="5" s="1"/>
  <c r="AN64" i="75"/>
  <c r="AS64" i="75" s="1"/>
  <c r="AU64" i="75" s="1"/>
  <c r="G65" i="5" s="1"/>
  <c r="AC61" i="75"/>
  <c r="AE61" i="75" s="1"/>
  <c r="AQ60" i="75"/>
  <c r="E61" i="5" s="1"/>
  <c r="AI56" i="75"/>
  <c r="AN50" i="75"/>
  <c r="AS50" i="75" s="1"/>
  <c r="AU50" i="75" s="1"/>
  <c r="G51" i="5" s="1"/>
  <c r="AQ48" i="75"/>
  <c r="E49" i="5" s="1"/>
  <c r="AN44" i="75"/>
  <c r="AS44" i="75" s="1"/>
  <c r="AU44" i="75" s="1"/>
  <c r="G45" i="5" s="1"/>
  <c r="AC42" i="75"/>
  <c r="AE42" i="75" s="1"/>
  <c r="AN36" i="75"/>
  <c r="AS36" i="75" s="1"/>
  <c r="AU36" i="75" s="1"/>
  <c r="G37" i="5" s="1"/>
  <c r="AI31" i="75"/>
  <c r="J29" i="75"/>
  <c r="L29" i="75" s="1"/>
  <c r="AN20" i="75"/>
  <c r="AS20" i="75" s="1"/>
  <c r="AU20" i="75" s="1"/>
  <c r="G21" i="5" s="1"/>
  <c r="AI10" i="75"/>
  <c r="AC5" i="75"/>
  <c r="AE5" i="75" s="1"/>
  <c r="AN5" i="75"/>
  <c r="AS5" i="75" s="1"/>
  <c r="AU5" i="75" s="1"/>
  <c r="G6" i="5" s="1"/>
  <c r="AK4" i="75"/>
  <c r="H88" i="3"/>
  <c r="O89" i="5" s="1"/>
  <c r="AE87" i="3"/>
  <c r="T88" i="5" s="1"/>
  <c r="AE86" i="3"/>
  <c r="T87" i="5" s="1"/>
  <c r="AE85" i="3"/>
  <c r="T86" i="5" s="1"/>
  <c r="H85" i="3"/>
  <c r="O86" i="5" s="1"/>
  <c r="AE82" i="3"/>
  <c r="T83" i="5" s="1"/>
  <c r="H82" i="3"/>
  <c r="O83" i="5" s="1"/>
  <c r="AE81" i="3"/>
  <c r="T82" i="5" s="1"/>
  <c r="AE80" i="3"/>
  <c r="T81" i="5" s="1"/>
  <c r="H80" i="3"/>
  <c r="O81" i="5" s="1"/>
  <c r="H79" i="3"/>
  <c r="O80" i="5" s="1"/>
  <c r="AE78" i="3"/>
  <c r="T79" i="5" s="1"/>
  <c r="AE77" i="3"/>
  <c r="T78" i="5" s="1"/>
  <c r="H77" i="3"/>
  <c r="O78" i="5" s="1"/>
  <c r="AE74" i="3"/>
  <c r="T75" i="5" s="1"/>
  <c r="H74" i="3"/>
  <c r="O75" i="5" s="1"/>
  <c r="AE73" i="3"/>
  <c r="T74" i="5" s="1"/>
  <c r="AE72" i="3"/>
  <c r="T73" i="5" s="1"/>
  <c r="H72" i="3"/>
  <c r="O73" i="5" s="1"/>
  <c r="AE71" i="3"/>
  <c r="T72" i="5" s="1"/>
  <c r="H71" i="3"/>
  <c r="O72" i="5" s="1"/>
  <c r="AE70" i="3"/>
  <c r="T71" i="5" s="1"/>
  <c r="AE69" i="3"/>
  <c r="T70" i="5" s="1"/>
  <c r="H69" i="3"/>
  <c r="O70" i="5" s="1"/>
  <c r="AE66" i="3"/>
  <c r="T67" i="5" s="1"/>
  <c r="AE65" i="3"/>
  <c r="T66" i="5" s="1"/>
  <c r="AE64" i="3"/>
  <c r="T65" i="5" s="1"/>
  <c r="H64" i="3"/>
  <c r="O65" i="5" s="1"/>
  <c r="AE63" i="3"/>
  <c r="T64" i="5" s="1"/>
  <c r="H63" i="3"/>
  <c r="O64" i="5" s="1"/>
  <c r="AE62" i="3"/>
  <c r="T63" i="5" s="1"/>
  <c r="AE61" i="3"/>
  <c r="T62" i="5" s="1"/>
  <c r="AE60" i="3"/>
  <c r="T61" i="5" s="1"/>
  <c r="H59" i="3"/>
  <c r="O60" i="5" s="1"/>
  <c r="AE58" i="3"/>
  <c r="T59" i="5" s="1"/>
  <c r="AE57" i="3"/>
  <c r="T58" i="5" s="1"/>
  <c r="H57" i="3"/>
  <c r="O58" i="5" s="1"/>
  <c r="AE56" i="3"/>
  <c r="T57" i="5" s="1"/>
  <c r="H56" i="3"/>
  <c r="O57" i="5" s="1"/>
  <c r="H54" i="3"/>
  <c r="O55" i="5" s="1"/>
  <c r="AE53" i="3"/>
  <c r="T54" i="5" s="1"/>
  <c r="H53" i="3"/>
  <c r="O54" i="5" s="1"/>
  <c r="AE52" i="3"/>
  <c r="T53" i="5" s="1"/>
  <c r="H50" i="3"/>
  <c r="O51" i="5" s="1"/>
  <c r="AE49" i="3"/>
  <c r="T50" i="5" s="1"/>
  <c r="AE48" i="3"/>
  <c r="T49" i="5" s="1"/>
  <c r="AE46" i="3"/>
  <c r="T47" i="5" s="1"/>
  <c r="H46" i="3"/>
  <c r="O47" i="5" s="1"/>
  <c r="AE44" i="3"/>
  <c r="T45" i="5" s="1"/>
  <c r="AE41" i="3"/>
  <c r="T42" i="5" s="1"/>
  <c r="AE40" i="3"/>
  <c r="T41" i="5" s="1"/>
  <c r="H40" i="3"/>
  <c r="O41" i="5" s="1"/>
  <c r="H39" i="3"/>
  <c r="O40" i="5" s="1"/>
  <c r="AE37" i="3"/>
  <c r="T38" i="5" s="1"/>
  <c r="H37" i="3"/>
  <c r="O38" i="5" s="1"/>
  <c r="AE36" i="3"/>
  <c r="T37" i="5" s="1"/>
  <c r="H36" i="3"/>
  <c r="O37" i="5" s="1"/>
  <c r="H35" i="3"/>
  <c r="O36" i="5" s="1"/>
  <c r="AE33" i="3"/>
  <c r="T34" i="5" s="1"/>
  <c r="H33" i="3"/>
  <c r="O34" i="5" s="1"/>
  <c r="AE32" i="3"/>
  <c r="T33" i="5" s="1"/>
  <c r="H32" i="3"/>
  <c r="O33" i="5" s="1"/>
  <c r="H28" i="3"/>
  <c r="O29" i="5" s="1"/>
  <c r="H27" i="3"/>
  <c r="O28" i="5" s="1"/>
  <c r="H26" i="3"/>
  <c r="O27" i="5" s="1"/>
  <c r="AE25" i="3"/>
  <c r="T26" i="5" s="1"/>
  <c r="AE24" i="3"/>
  <c r="T25" i="5" s="1"/>
  <c r="H24" i="3"/>
  <c r="O25" i="5" s="1"/>
  <c r="AE22" i="3"/>
  <c r="T23" i="5" s="1"/>
  <c r="AE20" i="3"/>
  <c r="T21" i="5" s="1"/>
  <c r="H20" i="3"/>
  <c r="O21" i="5" s="1"/>
  <c r="H18" i="3"/>
  <c r="O19" i="5" s="1"/>
  <c r="AE17" i="3"/>
  <c r="T18" i="5" s="1"/>
  <c r="H17" i="3"/>
  <c r="O18" i="5" s="1"/>
  <c r="AE16" i="3"/>
  <c r="T17" i="5" s="1"/>
  <c r="AE13" i="3"/>
  <c r="T14" i="5" s="1"/>
  <c r="H13" i="3"/>
  <c r="O14" i="5" s="1"/>
  <c r="AE12" i="3"/>
  <c r="T13" i="5" s="1"/>
  <c r="H12" i="3"/>
  <c r="O13" i="5" s="1"/>
  <c r="AE9" i="3"/>
  <c r="T10" i="5" s="1"/>
  <c r="H9" i="3"/>
  <c r="O10" i="5" s="1"/>
  <c r="AE6" i="3"/>
  <c r="T7" i="5" s="1"/>
  <c r="H6" i="3"/>
  <c r="O7" i="5" s="1"/>
  <c r="AE5" i="3"/>
  <c r="T6" i="5" s="1"/>
  <c r="H5" i="3"/>
  <c r="O6" i="5" s="1"/>
  <c r="M15" i="4"/>
  <c r="AC16" i="5" s="1"/>
  <c r="M12" i="4"/>
  <c r="AC13" i="5" s="1"/>
  <c r="M4" i="4"/>
  <c r="AC5" i="5" s="1"/>
  <c r="AH130" i="75"/>
  <c r="AH83" i="75"/>
  <c r="E119" i="75"/>
  <c r="X16" i="75"/>
  <c r="X192" i="75"/>
  <c r="E83" i="75"/>
  <c r="AC69" i="75"/>
  <c r="AE69" i="75" s="1"/>
  <c r="AI68" i="75"/>
  <c r="E61" i="75"/>
  <c r="X58" i="75"/>
  <c r="X26" i="75"/>
  <c r="AN25" i="75"/>
  <c r="AS25" i="75" s="1"/>
  <c r="AU25" i="75" s="1"/>
  <c r="G26" i="5" s="1"/>
  <c r="AI15" i="75"/>
  <c r="AQ12" i="75"/>
  <c r="E13" i="5" s="1"/>
  <c r="DT8" i="75"/>
  <c r="E6" i="75"/>
  <c r="AI33" i="75"/>
  <c r="AQ69" i="75"/>
  <c r="E70" i="5" s="1"/>
  <c r="E77" i="75"/>
  <c r="X138" i="75"/>
  <c r="AJ116" i="75"/>
  <c r="AH193" i="75"/>
  <c r="AH61" i="75"/>
  <c r="AH19" i="75"/>
  <c r="AJ39" i="75"/>
  <c r="AH98" i="75"/>
  <c r="AI104" i="75"/>
  <c r="X23" i="75"/>
  <c r="AJ185" i="75"/>
  <c r="AC185" i="75"/>
  <c r="AE185" i="75" s="1"/>
  <c r="AH148" i="75"/>
  <c r="X148" i="75"/>
  <c r="AQ152" i="75"/>
  <c r="E153" i="5" s="1"/>
  <c r="AQ151" i="75"/>
  <c r="E152" i="5" s="1"/>
  <c r="AN185" i="75"/>
  <c r="AS185" i="75" s="1"/>
  <c r="AU185" i="75" s="1"/>
  <c r="G186" i="5" s="1"/>
  <c r="AK37" i="75"/>
  <c r="R98" i="4"/>
  <c r="AD99" i="5" s="1"/>
  <c r="AI5" i="75"/>
  <c r="AI123" i="75"/>
  <c r="AK90" i="75"/>
  <c r="AH179" i="75"/>
  <c r="AQ53" i="75"/>
  <c r="E54" i="5" s="1"/>
  <c r="AN174" i="75"/>
  <c r="AS174" i="75" s="1"/>
  <c r="AU174" i="75" s="1"/>
  <c r="G175" i="5" s="1"/>
  <c r="AN179" i="75"/>
  <c r="AS179" i="75" s="1"/>
  <c r="AU179" i="75" s="1"/>
  <c r="G180" i="5" s="1"/>
  <c r="AH58" i="75"/>
  <c r="AH115" i="75"/>
  <c r="AH173" i="75"/>
  <c r="AH126" i="75"/>
  <c r="AQ167" i="75"/>
  <c r="E168" i="5" s="1"/>
  <c r="AQ165" i="75"/>
  <c r="E166" i="5" s="1"/>
  <c r="J188" i="75"/>
  <c r="L188" i="75" s="1"/>
  <c r="J176" i="75"/>
  <c r="L176" i="75" s="1"/>
  <c r="J170" i="75"/>
  <c r="L170" i="75" s="1"/>
  <c r="DT142" i="75"/>
  <c r="C141" i="84" s="1"/>
  <c r="J141" i="75"/>
  <c r="L141" i="75" s="1"/>
  <c r="J139" i="75"/>
  <c r="L139" i="75" s="1"/>
  <c r="DT136" i="75"/>
  <c r="C135" i="84" s="1"/>
  <c r="J135" i="75"/>
  <c r="L135" i="75" s="1"/>
  <c r="J134" i="75"/>
  <c r="L134" i="75" s="1"/>
  <c r="DT124" i="75"/>
  <c r="C123" i="84" s="1"/>
  <c r="F123" i="84" s="1"/>
  <c r="AM123" i="75"/>
  <c r="J122" i="75"/>
  <c r="L122" i="75" s="1"/>
  <c r="J119" i="75"/>
  <c r="L119" i="75" s="1"/>
  <c r="DT117" i="75"/>
  <c r="J115" i="75"/>
  <c r="L115" i="75" s="1"/>
  <c r="AM110" i="75"/>
  <c r="J108" i="75"/>
  <c r="L108" i="75" s="1"/>
  <c r="J107" i="75"/>
  <c r="L107" i="75" s="1"/>
  <c r="J89" i="75"/>
  <c r="L89" i="75" s="1"/>
  <c r="DT85" i="75"/>
  <c r="C84" i="84" s="1"/>
  <c r="DT71" i="75"/>
  <c r="C70" i="84" s="1"/>
  <c r="DT66" i="75"/>
  <c r="DT65" i="75"/>
  <c r="C64" i="84" s="1"/>
  <c r="DT64" i="75"/>
  <c r="C63" i="84" s="1"/>
  <c r="DT44" i="75"/>
  <c r="C43" i="84" s="1"/>
  <c r="F43" i="84" s="1"/>
  <c r="DT41" i="75"/>
  <c r="C40" i="84" s="1"/>
  <c r="AI19" i="75"/>
  <c r="AI32" i="75"/>
  <c r="AN159" i="75"/>
  <c r="AS159" i="75" s="1"/>
  <c r="AU159" i="75" s="1"/>
  <c r="G160" i="5" s="1"/>
  <c r="AN3" i="75"/>
  <c r="AS3" i="75" s="1"/>
  <c r="AU3" i="75" s="1"/>
  <c r="G4" i="5" s="1"/>
  <c r="AI188" i="75"/>
  <c r="AN92" i="75"/>
  <c r="AS92" i="75" s="1"/>
  <c r="AU92" i="75" s="1"/>
  <c r="G93" i="5" s="1"/>
  <c r="AI59" i="75"/>
  <c r="AI152" i="75"/>
  <c r="AI61" i="75"/>
  <c r="X107" i="75"/>
  <c r="X160" i="75"/>
  <c r="AI149" i="75"/>
  <c r="AQ166" i="75"/>
  <c r="E167" i="5" s="1"/>
  <c r="AQ34" i="75"/>
  <c r="E35" i="5" s="1"/>
  <c r="AJ46" i="75"/>
  <c r="AK41" i="75"/>
  <c r="AI120" i="75"/>
  <c r="AN181" i="75"/>
  <c r="AS181" i="75" s="1"/>
  <c r="AU181" i="75" s="1"/>
  <c r="G182" i="5" s="1"/>
  <c r="AN125" i="75"/>
  <c r="AS125" i="75" s="1"/>
  <c r="AU125" i="75" s="1"/>
  <c r="G126" i="5" s="1"/>
  <c r="X88" i="75"/>
  <c r="AI48" i="75"/>
  <c r="E177" i="75"/>
  <c r="AN114" i="75"/>
  <c r="AS114" i="75" s="1"/>
  <c r="AU114" i="75" s="1"/>
  <c r="G115" i="5" s="1"/>
  <c r="E123" i="75"/>
  <c r="AH11" i="75"/>
  <c r="E149" i="75"/>
  <c r="E68" i="75"/>
  <c r="AN72" i="75"/>
  <c r="AS72" i="75" s="1"/>
  <c r="AU72" i="75" s="1"/>
  <c r="G73" i="5" s="1"/>
  <c r="X188" i="75"/>
  <c r="AH104" i="75"/>
  <c r="AN112" i="75"/>
  <c r="AS112" i="75" s="1"/>
  <c r="AU112" i="75" s="1"/>
  <c r="G113" i="5" s="1"/>
  <c r="AK184" i="75"/>
  <c r="AN173" i="75"/>
  <c r="AS173" i="75" s="1"/>
  <c r="AU173" i="75" s="1"/>
  <c r="G174" i="5" s="1"/>
  <c r="AH150" i="75"/>
  <c r="AH137" i="75"/>
  <c r="AH118" i="75"/>
  <c r="G179" i="4"/>
  <c r="AA180" i="5" s="1"/>
  <c r="G171" i="4"/>
  <c r="AA172" i="5" s="1"/>
  <c r="R109" i="4"/>
  <c r="AD110" i="5" s="1"/>
  <c r="G107" i="4"/>
  <c r="AA108" i="5" s="1"/>
  <c r="R104" i="4"/>
  <c r="AD105" i="5" s="1"/>
  <c r="M100" i="4"/>
  <c r="AC101" i="5" s="1"/>
  <c r="R93" i="4"/>
  <c r="AD94" i="5" s="1"/>
  <c r="R88" i="4"/>
  <c r="AD89" i="5" s="1"/>
  <c r="G83" i="4"/>
  <c r="AA84" i="5" s="1"/>
  <c r="R80" i="4"/>
  <c r="AD81" i="5" s="1"/>
  <c r="R77" i="4"/>
  <c r="AD78" i="5" s="1"/>
  <c r="R64" i="4"/>
  <c r="AD65" i="5" s="1"/>
  <c r="R45" i="4"/>
  <c r="AD46" i="5" s="1"/>
  <c r="M44" i="4"/>
  <c r="AC45" i="5" s="1"/>
  <c r="G43" i="4"/>
  <c r="AA44" i="5" s="1"/>
  <c r="R40" i="4"/>
  <c r="AD41" i="5" s="1"/>
  <c r="G35" i="4"/>
  <c r="AA36" i="5" s="1"/>
  <c r="R32" i="4"/>
  <c r="AD33" i="5" s="1"/>
  <c r="R24" i="4"/>
  <c r="AD25" i="5" s="1"/>
  <c r="M20" i="4"/>
  <c r="AC21" i="5" s="1"/>
  <c r="G19" i="4"/>
  <c r="AA20" i="5" s="1"/>
  <c r="R16" i="4"/>
  <c r="AD17" i="5" s="1"/>
  <c r="R13" i="4"/>
  <c r="AD14" i="5" s="1"/>
  <c r="AI3" i="75"/>
  <c r="AN187" i="75"/>
  <c r="AS187" i="75" s="1"/>
  <c r="AU187" i="75" s="1"/>
  <c r="G188" i="5" s="1"/>
  <c r="AH65" i="75"/>
  <c r="AN143" i="75"/>
  <c r="AS143" i="75" s="1"/>
  <c r="AU143" i="75" s="1"/>
  <c r="G144" i="5" s="1"/>
  <c r="AN175" i="75"/>
  <c r="AS175" i="75" s="1"/>
  <c r="AU175" i="75" s="1"/>
  <c r="G176" i="5" s="1"/>
  <c r="AN126" i="75"/>
  <c r="AS126" i="75" s="1"/>
  <c r="AU126" i="75" s="1"/>
  <c r="G127" i="5" s="1"/>
  <c r="AJ19" i="75"/>
  <c r="AC122" i="75"/>
  <c r="AE122" i="75" s="1"/>
  <c r="AI177" i="75"/>
  <c r="E115" i="75"/>
  <c r="AQ145" i="75"/>
  <c r="E146" i="5" s="1"/>
  <c r="AQ163" i="75"/>
  <c r="E164" i="5" s="1"/>
  <c r="AH79" i="75"/>
  <c r="AQ139" i="75"/>
  <c r="E140" i="5" s="1"/>
  <c r="AH105" i="75"/>
  <c r="AC90" i="75"/>
  <c r="AE90" i="75" s="1"/>
  <c r="AN86" i="75"/>
  <c r="AS86" i="75" s="1"/>
  <c r="AU86" i="75" s="1"/>
  <c r="G87" i="5" s="1"/>
  <c r="AH18" i="75"/>
  <c r="AI35" i="75"/>
  <c r="AH88" i="75"/>
  <c r="AH97" i="75"/>
  <c r="X51" i="75"/>
  <c r="AJ62" i="75"/>
  <c r="AN85" i="75"/>
  <c r="AS85" i="75" s="1"/>
  <c r="AU85" i="75" s="1"/>
  <c r="G86" i="5" s="1"/>
  <c r="AN65" i="75"/>
  <c r="AS65" i="75" s="1"/>
  <c r="AU65" i="75" s="1"/>
  <c r="G66" i="5" s="1"/>
  <c r="E130" i="75"/>
  <c r="AH42" i="75"/>
  <c r="E136" i="75"/>
  <c r="AQ107" i="75"/>
  <c r="E108" i="5" s="1"/>
  <c r="AQ18" i="75"/>
  <c r="E19" i="5" s="1"/>
  <c r="E11" i="75"/>
  <c r="AI51" i="75"/>
  <c r="AH68" i="75"/>
  <c r="E79" i="75"/>
  <c r="AI11" i="75"/>
  <c r="X94" i="75"/>
  <c r="AN77" i="75"/>
  <c r="AS77" i="75" s="1"/>
  <c r="AU77" i="75" s="1"/>
  <c r="G78" i="5" s="1"/>
  <c r="AJ148" i="75"/>
  <c r="AH127" i="75"/>
  <c r="R118" i="4"/>
  <c r="AD119" i="5" s="1"/>
  <c r="R116" i="4"/>
  <c r="AD117" i="5" s="1"/>
  <c r="R84" i="4"/>
  <c r="AD85" i="5" s="1"/>
  <c r="R54" i="4"/>
  <c r="AD55" i="5" s="1"/>
  <c r="M43" i="4"/>
  <c r="AC44" i="5" s="1"/>
  <c r="E191" i="75"/>
  <c r="E186" i="75"/>
  <c r="AK182" i="75"/>
  <c r="J182" i="75"/>
  <c r="L182" i="75" s="1"/>
  <c r="AQ178" i="75"/>
  <c r="E179" i="5" s="1"/>
  <c r="AJ173" i="75"/>
  <c r="E173" i="75"/>
  <c r="AJ169" i="75"/>
  <c r="AJ159" i="75"/>
  <c r="E159" i="75"/>
  <c r="AM152" i="75"/>
  <c r="AI143" i="75"/>
  <c r="AM141" i="75"/>
  <c r="AK138" i="75"/>
  <c r="X136" i="75"/>
  <c r="AM135" i="75"/>
  <c r="AM134" i="75"/>
  <c r="AK129" i="75"/>
  <c r="J129" i="75"/>
  <c r="L129" i="75" s="1"/>
  <c r="AQ128" i="75"/>
  <c r="E129" i="5" s="1"/>
  <c r="AJ127" i="75"/>
  <c r="J121" i="75"/>
  <c r="L121" i="75" s="1"/>
  <c r="J120" i="75"/>
  <c r="L120" i="75" s="1"/>
  <c r="AH117" i="75"/>
  <c r="AQ113" i="75"/>
  <c r="E114" i="5" s="1"/>
  <c r="AJ101" i="75"/>
  <c r="X85" i="75"/>
  <c r="AQ81" i="75"/>
  <c r="E82" i="5" s="1"/>
  <c r="AK46" i="75"/>
  <c r="AM42" i="75"/>
  <c r="AJ31" i="75"/>
  <c r="AJ10" i="75"/>
  <c r="AM9" i="75"/>
  <c r="AM6" i="75"/>
  <c r="AJ4" i="75"/>
  <c r="DQ82" i="75"/>
  <c r="J83" i="5" s="1"/>
  <c r="X156" i="75"/>
  <c r="DQ144" i="75"/>
  <c r="J145" i="5" s="1"/>
  <c r="DQ168" i="75"/>
  <c r="J169" i="5" s="1"/>
  <c r="E74" i="75"/>
  <c r="E125" i="75"/>
  <c r="AH160" i="75"/>
  <c r="AH57" i="75"/>
  <c r="AQ17" i="75"/>
  <c r="E18" i="5" s="1"/>
  <c r="AQ115" i="75"/>
  <c r="E116" i="5" s="1"/>
  <c r="AQ122" i="75"/>
  <c r="E123" i="5" s="1"/>
  <c r="E102" i="75"/>
  <c r="E101" i="75"/>
  <c r="E98" i="75"/>
  <c r="E97" i="75"/>
  <c r="E95" i="75"/>
  <c r="AH56" i="75"/>
  <c r="AN172" i="75"/>
  <c r="AS172" i="75" s="1"/>
  <c r="AU172" i="75" s="1"/>
  <c r="G173" i="5" s="1"/>
  <c r="AK59" i="75"/>
  <c r="AH140" i="75"/>
  <c r="AN80" i="75"/>
  <c r="AS80" i="75" s="1"/>
  <c r="AU80" i="75" s="1"/>
  <c r="G81" i="5" s="1"/>
  <c r="AH139" i="75"/>
  <c r="E172" i="75"/>
  <c r="DQ136" i="75"/>
  <c r="J137" i="5" s="1"/>
  <c r="AI121" i="75"/>
  <c r="AI182" i="75"/>
  <c r="AH102" i="75"/>
  <c r="AN66" i="75"/>
  <c r="AS66" i="75" s="1"/>
  <c r="AU66" i="75" s="1"/>
  <c r="G67" i="5" s="1"/>
  <c r="E32" i="75"/>
  <c r="AQ47" i="75"/>
  <c r="E48" i="5" s="1"/>
  <c r="AQ14" i="75"/>
  <c r="E15" i="5" s="1"/>
  <c r="M108" i="4"/>
  <c r="AC109" i="5" s="1"/>
  <c r="R101" i="4"/>
  <c r="AD102" i="5" s="1"/>
  <c r="R90" i="4"/>
  <c r="AD91" i="5" s="1"/>
  <c r="DQ128" i="75"/>
  <c r="J129" i="5" s="1"/>
  <c r="X191" i="75"/>
  <c r="AI156" i="75"/>
  <c r="AH122" i="75"/>
  <c r="AN168" i="75"/>
  <c r="AS168" i="75" s="1"/>
  <c r="AU168" i="75" s="1"/>
  <c r="G169" i="5" s="1"/>
  <c r="AQ157" i="75"/>
  <c r="E158" i="5" s="1"/>
  <c r="AI6" i="75"/>
  <c r="E5" i="75"/>
  <c r="AI44" i="75"/>
  <c r="E104" i="75"/>
  <c r="E42" i="75"/>
  <c r="AI99" i="75"/>
  <c r="AC24" i="75"/>
  <c r="AE24" i="75" s="1"/>
  <c r="E99" i="75"/>
  <c r="L36" i="75"/>
  <c r="DQ96" i="75"/>
  <c r="DQ120" i="75"/>
  <c r="J121" i="5" s="1"/>
  <c r="X73" i="75"/>
  <c r="AN15" i="75"/>
  <c r="AS15" i="75" s="1"/>
  <c r="AU15" i="75" s="1"/>
  <c r="G16" i="5" s="1"/>
  <c r="AN190" i="75"/>
  <c r="AS190" i="75" s="1"/>
  <c r="AU190" i="75" s="1"/>
  <c r="G191" i="5" s="1"/>
  <c r="AI89" i="75"/>
  <c r="AQ130" i="75"/>
  <c r="E131" i="5" s="1"/>
  <c r="AN186" i="75"/>
  <c r="AS186" i="75" s="1"/>
  <c r="AU186" i="75" s="1"/>
  <c r="G187" i="5" s="1"/>
  <c r="AH4" i="75"/>
  <c r="AI83" i="75"/>
  <c r="AN158" i="75"/>
  <c r="AS158" i="75" s="1"/>
  <c r="AU158" i="75" s="1"/>
  <c r="AI12" i="75"/>
  <c r="E59" i="75"/>
  <c r="AJ140" i="75"/>
  <c r="AL140" i="75" s="1"/>
  <c r="AH16" i="75"/>
  <c r="AH174" i="75"/>
  <c r="AQ24" i="75"/>
  <c r="E25" i="5" s="1"/>
  <c r="G177" i="4"/>
  <c r="AA178" i="5" s="1"/>
  <c r="G169" i="4"/>
  <c r="AA170" i="5" s="1"/>
  <c r="G153" i="4"/>
  <c r="AA154" i="5" s="1"/>
  <c r="G129" i="4"/>
  <c r="AA130" i="5" s="1"/>
  <c r="G121" i="4"/>
  <c r="AA122" i="5" s="1"/>
  <c r="G105" i="4"/>
  <c r="H105" i="4" s="1"/>
  <c r="AB106" i="5" s="1"/>
  <c r="G73" i="4"/>
  <c r="AA74" i="5" s="1"/>
  <c r="G65" i="4"/>
  <c r="AA66" i="5" s="1"/>
  <c r="G57" i="4"/>
  <c r="AA58" i="5" s="1"/>
  <c r="G41" i="4"/>
  <c r="H41" i="4" s="1"/>
  <c r="AB42" i="5" s="1"/>
  <c r="G33" i="4"/>
  <c r="AA34" i="5" s="1"/>
  <c r="G17" i="4"/>
  <c r="AA18" i="5" s="1"/>
  <c r="G173" i="4"/>
  <c r="AA174" i="5" s="1"/>
  <c r="G157" i="4"/>
  <c r="H157" i="4" s="1"/>
  <c r="AB158" i="5" s="1"/>
  <c r="G149" i="4"/>
  <c r="H149" i="4" s="1"/>
  <c r="AB150" i="5" s="1"/>
  <c r="G141" i="4"/>
  <c r="AA142" i="5" s="1"/>
  <c r="G117" i="4"/>
  <c r="AA118" i="5" s="1"/>
  <c r="G93" i="4"/>
  <c r="AA94" i="5" s="1"/>
  <c r="G61" i="4"/>
  <c r="AA62" i="5" s="1"/>
  <c r="G37" i="4"/>
  <c r="AA38" i="5" s="1"/>
  <c r="AE4" i="3"/>
  <c r="T5" i="5" s="1"/>
  <c r="E156" i="75"/>
  <c r="AK170" i="75"/>
  <c r="AK45" i="75"/>
  <c r="X14" i="75"/>
  <c r="E192" i="75"/>
  <c r="M61" i="4"/>
  <c r="AC62" i="5" s="1"/>
  <c r="DT162" i="75"/>
  <c r="C161" i="84" s="1"/>
  <c r="AH146" i="75"/>
  <c r="AI136" i="75"/>
  <c r="AH131" i="75"/>
  <c r="AQ112" i="75"/>
  <c r="E113" i="5" s="1"/>
  <c r="E92" i="75"/>
  <c r="X90" i="75"/>
  <c r="AO90" i="75" s="1"/>
  <c r="E86" i="75"/>
  <c r="AH76" i="75"/>
  <c r="AH53" i="75"/>
  <c r="AK51" i="75"/>
  <c r="AN45" i="75"/>
  <c r="AS45" i="75" s="1"/>
  <c r="AU45" i="75" s="1"/>
  <c r="G46" i="5" s="1"/>
  <c r="J45" i="75"/>
  <c r="L45" i="75" s="1"/>
  <c r="AI36" i="75"/>
  <c r="AN35" i="75"/>
  <c r="AS35" i="75" s="1"/>
  <c r="AU35" i="75" s="1"/>
  <c r="G36" i="5" s="1"/>
  <c r="J32" i="75"/>
  <c r="L32" i="75" s="1"/>
  <c r="AN23" i="75"/>
  <c r="AS23" i="75" s="1"/>
  <c r="AU23" i="75" s="1"/>
  <c r="G24" i="5" s="1"/>
  <c r="J16" i="75"/>
  <c r="L16" i="75" s="1"/>
  <c r="AK10" i="75"/>
  <c r="AN6" i="75"/>
  <c r="AS6" i="75" s="1"/>
  <c r="AU6" i="75" s="1"/>
  <c r="G7" i="5" s="1"/>
  <c r="E4" i="75"/>
  <c r="AJ26" i="75"/>
  <c r="X17" i="75"/>
  <c r="AH73" i="75"/>
  <c r="AQ121" i="75"/>
  <c r="E122" i="5" s="1"/>
  <c r="AQ91" i="75"/>
  <c r="E92" i="5" s="1"/>
  <c r="AI27" i="75"/>
  <c r="F103" i="84"/>
  <c r="G138" i="4"/>
  <c r="AA139" i="5" s="1"/>
  <c r="G122" i="4"/>
  <c r="AA123" i="5" s="1"/>
  <c r="DT143" i="75"/>
  <c r="C142" i="84" s="1"/>
  <c r="E57" i="75"/>
  <c r="AK43" i="75"/>
  <c r="E16" i="75"/>
  <c r="AC7" i="75"/>
  <c r="AE7" i="75" s="1"/>
  <c r="AN41" i="75"/>
  <c r="AS41" i="75" s="1"/>
  <c r="AU41" i="75" s="1"/>
  <c r="G42" i="5" s="1"/>
  <c r="AH96" i="75"/>
  <c r="AI103" i="75"/>
  <c r="AC44" i="75"/>
  <c r="AE44" i="75" s="1"/>
  <c r="X38" i="75"/>
  <c r="E67" i="75"/>
  <c r="X113" i="75"/>
  <c r="AC72" i="75"/>
  <c r="AE72" i="75" s="1"/>
  <c r="AC86" i="75"/>
  <c r="AE86" i="75" s="1"/>
  <c r="AH46" i="75"/>
  <c r="AQ70" i="75"/>
  <c r="E71" i="5" s="1"/>
  <c r="AQ38" i="75"/>
  <c r="E39" i="5" s="1"/>
  <c r="E133" i="75"/>
  <c r="X3" i="75"/>
  <c r="E46" i="75"/>
  <c r="X89" i="75"/>
  <c r="AH22" i="75"/>
  <c r="AQ189" i="75"/>
  <c r="E190" i="5" s="1"/>
  <c r="X68" i="75"/>
  <c r="J13" i="75"/>
  <c r="L13" i="75" s="1"/>
  <c r="AH9" i="75"/>
  <c r="AH84" i="75"/>
  <c r="X102" i="75"/>
  <c r="AI9" i="75"/>
  <c r="X97" i="75"/>
  <c r="AH15" i="75"/>
  <c r="E8" i="75"/>
  <c r="AH12" i="75"/>
  <c r="AI38" i="75"/>
  <c r="AN33" i="75"/>
  <c r="AS33" i="75" s="1"/>
  <c r="AU33" i="75" s="1"/>
  <c r="G34" i="5" s="1"/>
  <c r="X33" i="75"/>
  <c r="AI134" i="75"/>
  <c r="R184" i="4"/>
  <c r="AD185" i="5" s="1"/>
  <c r="G174" i="4"/>
  <c r="AA175" i="5" s="1"/>
  <c r="AJ118" i="75"/>
  <c r="AC118" i="75"/>
  <c r="AE118" i="75" s="1"/>
  <c r="AH70" i="75"/>
  <c r="X70" i="75"/>
  <c r="AC22" i="75"/>
  <c r="AE22" i="75" s="1"/>
  <c r="AJ22" i="75"/>
  <c r="AH164" i="75"/>
  <c r="X164" i="75"/>
  <c r="AJ125" i="75"/>
  <c r="AC125" i="75"/>
  <c r="AE125" i="75" s="1"/>
  <c r="AK28" i="75"/>
  <c r="AH175" i="75"/>
  <c r="X175" i="75"/>
  <c r="R134" i="4"/>
  <c r="AD135" i="5" s="1"/>
  <c r="G124" i="4"/>
  <c r="AA125" i="5" s="1"/>
  <c r="M122" i="4"/>
  <c r="AC123" i="5" s="1"/>
  <c r="M98" i="4"/>
  <c r="AC99" i="5" s="1"/>
  <c r="M58" i="4"/>
  <c r="AC59" i="5" s="1"/>
  <c r="M42" i="4"/>
  <c r="AC43" i="5" s="1"/>
  <c r="AJ181" i="75"/>
  <c r="AC181" i="75"/>
  <c r="AE181" i="75" s="1"/>
  <c r="AH136" i="75"/>
  <c r="AK134" i="75"/>
  <c r="AK13" i="75"/>
  <c r="AC13" i="75"/>
  <c r="AE13" i="75" s="1"/>
  <c r="AC192" i="75"/>
  <c r="AE192" i="75" s="1"/>
  <c r="AI4" i="75"/>
  <c r="AJ138" i="75"/>
  <c r="AJ154" i="75"/>
  <c r="E113" i="75"/>
  <c r="E33" i="75"/>
  <c r="AH33" i="75"/>
  <c r="E151" i="75"/>
  <c r="AH151" i="75"/>
  <c r="E65" i="75"/>
  <c r="E22" i="75"/>
  <c r="AM14" i="75"/>
  <c r="AM150" i="75"/>
  <c r="AQ192" i="75"/>
  <c r="E193" i="5" s="1"/>
  <c r="M66" i="4"/>
  <c r="AC67" i="5" s="1"/>
  <c r="R62" i="4"/>
  <c r="AD63" i="5" s="1"/>
  <c r="R25" i="4"/>
  <c r="AD26" i="5" s="1"/>
  <c r="DT189" i="75"/>
  <c r="C188" i="84" s="1"/>
  <c r="AI186" i="75"/>
  <c r="AM170" i="75"/>
  <c r="AK160" i="75"/>
  <c r="DT157" i="75"/>
  <c r="C156" i="84" s="1"/>
  <c r="F156" i="84" s="1"/>
  <c r="X132" i="75"/>
  <c r="AO132" i="75" s="1"/>
  <c r="AK120" i="75"/>
  <c r="AM119" i="75"/>
  <c r="AM108" i="75"/>
  <c r="J104" i="75"/>
  <c r="L104" i="75" s="1"/>
  <c r="AK100" i="75"/>
  <c r="AJ94" i="75"/>
  <c r="AH132" i="75"/>
  <c r="AH47" i="75"/>
  <c r="AI173" i="75"/>
  <c r="AK141" i="75"/>
  <c r="AK176" i="75"/>
  <c r="AH66" i="75"/>
  <c r="R150" i="4"/>
  <c r="AD151" i="5" s="1"/>
  <c r="R121" i="4"/>
  <c r="AD122" i="5" s="1"/>
  <c r="G116" i="4"/>
  <c r="H116" i="4" s="1"/>
  <c r="AB117" i="5" s="1"/>
  <c r="R110" i="4"/>
  <c r="AD111" i="5" s="1"/>
  <c r="R78" i="4"/>
  <c r="AD79" i="5" s="1"/>
  <c r="M50" i="4"/>
  <c r="AC51" i="5" s="1"/>
  <c r="AM176" i="75"/>
  <c r="DT165" i="75"/>
  <c r="AK155" i="75"/>
  <c r="J154" i="75"/>
  <c r="L154" i="75" s="1"/>
  <c r="DT147" i="75"/>
  <c r="C146" i="84" s="1"/>
  <c r="DT146" i="75"/>
  <c r="C145" i="84" s="1"/>
  <c r="DT144" i="75"/>
  <c r="C143" i="84" s="1"/>
  <c r="J138" i="75"/>
  <c r="L138" i="75" s="1"/>
  <c r="DT132" i="75"/>
  <c r="AM122" i="75"/>
  <c r="AN105" i="75"/>
  <c r="AS105" i="75" s="1"/>
  <c r="AU105" i="75" s="1"/>
  <c r="G106" i="5" s="1"/>
  <c r="AJ103" i="75"/>
  <c r="AJ102" i="75"/>
  <c r="AM99" i="75"/>
  <c r="AJ95" i="75"/>
  <c r="AI92" i="75"/>
  <c r="AK88" i="75"/>
  <c r="AJ87" i="75"/>
  <c r="AI65" i="75"/>
  <c r="DT37" i="75"/>
  <c r="C36" i="84" s="1"/>
  <c r="J11" i="75"/>
  <c r="L11" i="75" s="1"/>
  <c r="AN151" i="75"/>
  <c r="AS151" i="75" s="1"/>
  <c r="AU151" i="75" s="1"/>
  <c r="G152" i="5" s="1"/>
  <c r="AN116" i="75"/>
  <c r="AS116" i="75" s="1"/>
  <c r="AU116" i="75" s="1"/>
  <c r="G117" i="5" s="1"/>
  <c r="AJ65" i="75"/>
  <c r="AC65" i="75"/>
  <c r="AE65" i="75" s="1"/>
  <c r="AM115" i="75"/>
  <c r="R182" i="4"/>
  <c r="AD183" i="5" s="1"/>
  <c r="M106" i="4"/>
  <c r="AC107" i="5" s="1"/>
  <c r="R17" i="4"/>
  <c r="AD18" i="5" s="1"/>
  <c r="M13" i="4"/>
  <c r="AC14" i="5" s="1"/>
  <c r="AM188" i="75"/>
  <c r="AJ179" i="75"/>
  <c r="AJ175" i="75"/>
  <c r="J155" i="75"/>
  <c r="L155" i="75" s="1"/>
  <c r="AC133" i="75"/>
  <c r="AE133" i="75" s="1"/>
  <c r="AH192" i="75"/>
  <c r="X83" i="75"/>
  <c r="AJ82" i="75"/>
  <c r="AH156" i="75"/>
  <c r="AI118" i="75"/>
  <c r="AH101" i="75"/>
  <c r="X101" i="75"/>
  <c r="AH72" i="75"/>
  <c r="AM106" i="75"/>
  <c r="X189" i="75"/>
  <c r="AH189" i="75"/>
  <c r="R126" i="4"/>
  <c r="AD127" i="5" s="1"/>
  <c r="M114" i="4"/>
  <c r="AC115" i="5" s="1"/>
  <c r="R70" i="4"/>
  <c r="AD71" i="5" s="1"/>
  <c r="G44" i="4"/>
  <c r="AA45" i="5" s="1"/>
  <c r="R38" i="4"/>
  <c r="AD39" i="5" s="1"/>
  <c r="M18" i="4"/>
  <c r="AC19" i="5" s="1"/>
  <c r="AJ193" i="75"/>
  <c r="AJ187" i="75"/>
  <c r="AC187" i="75"/>
  <c r="AE187" i="75" s="1"/>
  <c r="J160" i="75"/>
  <c r="L160" i="75" s="1"/>
  <c r="AK154" i="75"/>
  <c r="E144" i="75"/>
  <c r="AM139" i="75"/>
  <c r="AJ137" i="75"/>
  <c r="AK121" i="75"/>
  <c r="AM109" i="75"/>
  <c r="J109" i="75"/>
  <c r="L109" i="75" s="1"/>
  <c r="AM107" i="75"/>
  <c r="AK104" i="75"/>
  <c r="J100" i="75"/>
  <c r="L100" i="75" s="1"/>
  <c r="J98" i="75"/>
  <c r="L98" i="75" s="1"/>
  <c r="AK96" i="75"/>
  <c r="J96" i="75"/>
  <c r="L96" i="75" s="1"/>
  <c r="AQ93" i="75"/>
  <c r="E94" i="5" s="1"/>
  <c r="J88" i="75"/>
  <c r="L88" i="75" s="1"/>
  <c r="AI86" i="75"/>
  <c r="AN75" i="75"/>
  <c r="AS75" i="75" s="1"/>
  <c r="AU75" i="75" s="1"/>
  <c r="G76" i="5" s="1"/>
  <c r="X61" i="75"/>
  <c r="AI192" i="75"/>
  <c r="AJ120" i="75"/>
  <c r="AH183" i="75"/>
  <c r="AH35" i="75"/>
  <c r="X35" i="75"/>
  <c r="AK78" i="75"/>
  <c r="AJ68" i="75"/>
  <c r="AJ67" i="75"/>
  <c r="X64" i="75"/>
  <c r="AN62" i="75"/>
  <c r="AS62" i="75" s="1"/>
  <c r="AU62" i="75" s="1"/>
  <c r="G63" i="5" s="1"/>
  <c r="AK60" i="75"/>
  <c r="AM59" i="75"/>
  <c r="AJ57" i="75"/>
  <c r="AN49" i="75"/>
  <c r="AS49" i="75" s="1"/>
  <c r="AU49" i="75" s="1"/>
  <c r="G50" i="5" s="1"/>
  <c r="AK48" i="75"/>
  <c r="J48" i="75"/>
  <c r="L48" i="75" s="1"/>
  <c r="AM47" i="75"/>
  <c r="AN43" i="75"/>
  <c r="AS43" i="75" s="1"/>
  <c r="AU43" i="75" s="1"/>
  <c r="G44" i="5" s="1"/>
  <c r="J35" i="75"/>
  <c r="L35" i="75" s="1"/>
  <c r="AM34" i="75"/>
  <c r="AN30" i="75"/>
  <c r="AS30" i="75" s="1"/>
  <c r="AU30" i="75" s="1"/>
  <c r="G31" i="5" s="1"/>
  <c r="J28" i="75"/>
  <c r="L28" i="75" s="1"/>
  <c r="AK27" i="75"/>
  <c r="J27" i="75"/>
  <c r="L27" i="75" s="1"/>
  <c r="AN24" i="75"/>
  <c r="AS24" i="75" s="1"/>
  <c r="AU24" i="75" s="1"/>
  <c r="G25" i="5" s="1"/>
  <c r="J23" i="75"/>
  <c r="L23" i="75" s="1"/>
  <c r="DT20" i="75"/>
  <c r="AM18" i="75"/>
  <c r="AM17" i="75"/>
  <c r="AM16" i="75"/>
  <c r="AM12" i="75"/>
  <c r="AK11" i="75"/>
  <c r="J9" i="75"/>
  <c r="L9" i="75" s="1"/>
  <c r="AQ8" i="75"/>
  <c r="E9" i="5" s="1"/>
  <c r="J6" i="75"/>
  <c r="L6" i="75" s="1"/>
  <c r="AM5" i="75"/>
  <c r="DQ34" i="75"/>
  <c r="J35" i="5" s="1"/>
  <c r="AN84" i="75"/>
  <c r="AS84" i="75" s="1"/>
  <c r="AU84" i="75" s="1"/>
  <c r="G85" i="5" s="1"/>
  <c r="AM83" i="75"/>
  <c r="E81" i="75"/>
  <c r="J78" i="75"/>
  <c r="L78" i="75" s="1"/>
  <c r="AM74" i="75"/>
  <c r="AJ73" i="75"/>
  <c r="DT70" i="75"/>
  <c r="C69" i="84" s="1"/>
  <c r="AN69" i="75"/>
  <c r="AS69" i="75" s="1"/>
  <c r="AU69" i="75" s="1"/>
  <c r="G70" i="5" s="1"/>
  <c r="AN63" i="75"/>
  <c r="AS63" i="75" s="1"/>
  <c r="AU63" i="75" s="1"/>
  <c r="G64" i="5" s="1"/>
  <c r="AM61" i="75"/>
  <c r="J60" i="75"/>
  <c r="L60" i="75" s="1"/>
  <c r="AJ58" i="75"/>
  <c r="AL58" i="75" s="1"/>
  <c r="AJ56" i="75"/>
  <c r="AM52" i="75"/>
  <c r="AN145" i="75"/>
  <c r="AS145" i="75" s="1"/>
  <c r="AU145" i="75" s="1"/>
  <c r="G146" i="5" s="1"/>
  <c r="AI78" i="75"/>
  <c r="X27" i="75"/>
  <c r="AQ136" i="75"/>
  <c r="E137" i="5" s="1"/>
  <c r="AQ42" i="75"/>
  <c r="E43" i="5" s="1"/>
  <c r="AN147" i="75"/>
  <c r="AS147" i="75" s="1"/>
  <c r="AU147" i="75" s="1"/>
  <c r="G148" i="5" s="1"/>
  <c r="X24" i="75"/>
  <c r="E143" i="75"/>
  <c r="E7" i="75"/>
  <c r="AH129" i="75"/>
  <c r="E85" i="75"/>
  <c r="AH26" i="75"/>
  <c r="AQ26" i="75"/>
  <c r="E27" i="5" s="1"/>
  <c r="AK109" i="75"/>
  <c r="AI185" i="75"/>
  <c r="AH191" i="75"/>
  <c r="AI189" i="75"/>
  <c r="AI180" i="75"/>
  <c r="AI191" i="75"/>
  <c r="AI64" i="75"/>
  <c r="AQ36" i="75"/>
  <c r="E37" i="5" s="1"/>
  <c r="AQ44" i="75"/>
  <c r="E45" i="5" s="1"/>
  <c r="AI112" i="75"/>
  <c r="AI113" i="75"/>
  <c r="AC71" i="75"/>
  <c r="AE71" i="75" s="1"/>
  <c r="AM111" i="75"/>
  <c r="AQ67" i="75"/>
  <c r="E68" i="5" s="1"/>
  <c r="AK188" i="75"/>
  <c r="AN184" i="75"/>
  <c r="AS184" i="75" s="1"/>
  <c r="AU184" i="75" s="1"/>
  <c r="G185" i="5" s="1"/>
  <c r="AQ177" i="75"/>
  <c r="E178" i="5" s="1"/>
  <c r="AI82" i="75"/>
  <c r="AK122" i="75"/>
  <c r="AK50" i="75"/>
  <c r="X115" i="75"/>
  <c r="X79" i="75"/>
  <c r="AJ155" i="75"/>
  <c r="AJ182" i="75"/>
  <c r="F88" i="84"/>
  <c r="AC128" i="75"/>
  <c r="AE128" i="75" s="1"/>
  <c r="AK139" i="75"/>
  <c r="AQ142" i="75"/>
  <c r="E143" i="5" s="1"/>
  <c r="AN146" i="75"/>
  <c r="AS146" i="75" s="1"/>
  <c r="AU146" i="75" s="1"/>
  <c r="G147" i="5" s="1"/>
  <c r="AK115" i="75"/>
  <c r="AM153" i="75"/>
  <c r="X147" i="75"/>
  <c r="AI172" i="75"/>
  <c r="AN131" i="75"/>
  <c r="AS131" i="75" s="1"/>
  <c r="AU131" i="75" s="1"/>
  <c r="G132" i="5" s="1"/>
  <c r="AH62" i="75"/>
  <c r="AK135" i="75"/>
  <c r="AM10" i="75"/>
  <c r="AM31" i="75"/>
  <c r="AM156" i="75"/>
  <c r="AM161" i="75"/>
  <c r="R193" i="4"/>
  <c r="AD194" i="5" s="1"/>
  <c r="R151" i="4"/>
  <c r="AD152" i="5" s="1"/>
  <c r="R145" i="4"/>
  <c r="AD146" i="5" s="1"/>
  <c r="R143" i="4"/>
  <c r="AD144" i="5" s="1"/>
  <c r="M142" i="4"/>
  <c r="AC143" i="5" s="1"/>
  <c r="R135" i="4"/>
  <c r="AD136" i="5" s="1"/>
  <c r="R132" i="4"/>
  <c r="AD133" i="5" s="1"/>
  <c r="R129" i="4"/>
  <c r="AD130" i="5" s="1"/>
  <c r="R124" i="4"/>
  <c r="AD125" i="5" s="1"/>
  <c r="R119" i="4"/>
  <c r="AD120" i="5" s="1"/>
  <c r="R113" i="4"/>
  <c r="AD114" i="5" s="1"/>
  <c r="R111" i="4"/>
  <c r="AD112" i="5" s="1"/>
  <c r="R105" i="4"/>
  <c r="AD106" i="5" s="1"/>
  <c r="R92" i="4"/>
  <c r="AD93" i="5" s="1"/>
  <c r="R89" i="4"/>
  <c r="AD90" i="5" s="1"/>
  <c r="R87" i="4"/>
  <c r="AD88" i="5" s="1"/>
  <c r="M83" i="4"/>
  <c r="AC84" i="5" s="1"/>
  <c r="R81" i="4"/>
  <c r="AD82" i="5" s="1"/>
  <c r="R79" i="4"/>
  <c r="AD80" i="5" s="1"/>
  <c r="R76" i="4"/>
  <c r="AD77" i="5" s="1"/>
  <c r="R73" i="4"/>
  <c r="AD74" i="5" s="1"/>
  <c r="R71" i="4"/>
  <c r="AD72" i="5" s="1"/>
  <c r="R68" i="4"/>
  <c r="AD69" i="5" s="1"/>
  <c r="M67" i="4"/>
  <c r="AC68" i="5" s="1"/>
  <c r="R65" i="4"/>
  <c r="AD66" i="5" s="1"/>
  <c r="R60" i="4"/>
  <c r="AD61" i="5" s="1"/>
  <c r="M59" i="4"/>
  <c r="AC60" i="5" s="1"/>
  <c r="R55" i="4"/>
  <c r="AD56" i="5" s="1"/>
  <c r="M51" i="4"/>
  <c r="AC52" i="5" s="1"/>
  <c r="R49" i="4"/>
  <c r="AD50" i="5" s="1"/>
  <c r="R47" i="4"/>
  <c r="AD48" i="5" s="1"/>
  <c r="R44" i="4"/>
  <c r="AD45" i="5" s="1"/>
  <c r="R41" i="4"/>
  <c r="AD42" i="5" s="1"/>
  <c r="H134" i="3"/>
  <c r="O135" i="5" s="1"/>
  <c r="AE110" i="3"/>
  <c r="T111" i="5" s="1"/>
  <c r="AE95" i="3"/>
  <c r="T96" i="5" s="1"/>
  <c r="AQ193" i="75"/>
  <c r="E194" i="5" s="1"/>
  <c r="AQ187" i="75"/>
  <c r="E188" i="5" s="1"/>
  <c r="AQ181" i="75"/>
  <c r="E182" i="5" s="1"/>
  <c r="E180" i="75"/>
  <c r="AQ179" i="75"/>
  <c r="E180" i="5" s="1"/>
  <c r="AQ174" i="75"/>
  <c r="E175" i="5" s="1"/>
  <c r="AQ169" i="75"/>
  <c r="E170" i="5" s="1"/>
  <c r="AQ127" i="75"/>
  <c r="E128" i="5" s="1"/>
  <c r="AQ126" i="75"/>
  <c r="E127" i="5" s="1"/>
  <c r="AQ114" i="75"/>
  <c r="E115" i="5" s="1"/>
  <c r="AK42" i="75"/>
  <c r="AK35" i="75"/>
  <c r="AK32" i="75"/>
  <c r="AM24" i="75"/>
  <c r="AK23" i="75"/>
  <c r="AK9" i="75"/>
  <c r="X171" i="75"/>
  <c r="AO171" i="75" s="1"/>
  <c r="AM26" i="75"/>
  <c r="F105" i="84"/>
  <c r="AM149" i="75"/>
  <c r="AQ176" i="75"/>
  <c r="E177" i="5" s="1"/>
  <c r="AI159" i="75"/>
  <c r="J157" i="75"/>
  <c r="L157" i="75" s="1"/>
  <c r="AC156" i="75"/>
  <c r="AE156" i="75" s="1"/>
  <c r="J140" i="75"/>
  <c r="L140" i="75" s="1"/>
  <c r="E121" i="75"/>
  <c r="E120" i="75"/>
  <c r="E109" i="75"/>
  <c r="AJ45" i="75"/>
  <c r="AJ16" i="75"/>
  <c r="AQ162" i="75"/>
  <c r="E163" i="5" s="1"/>
  <c r="AJ129" i="75"/>
  <c r="AJ160" i="75"/>
  <c r="AK107" i="75"/>
  <c r="E118" i="75"/>
  <c r="J42" i="75"/>
  <c r="L42" i="75" s="1"/>
  <c r="G160" i="4"/>
  <c r="AA161" i="5" s="1"/>
  <c r="G96" i="4"/>
  <c r="AA97" i="5" s="1"/>
  <c r="G80" i="4"/>
  <c r="AA81" i="5" s="1"/>
  <c r="G64" i="4"/>
  <c r="AA65" i="5" s="1"/>
  <c r="G5" i="4"/>
  <c r="AA6" i="5" s="1"/>
  <c r="V122" i="5"/>
  <c r="J85" i="75"/>
  <c r="L85" i="75" s="1"/>
  <c r="J80" i="75"/>
  <c r="L80" i="75" s="1"/>
  <c r="J65" i="75"/>
  <c r="L65" i="75" s="1"/>
  <c r="J22" i="75"/>
  <c r="L22" i="75" s="1"/>
  <c r="AM148" i="75"/>
  <c r="G114" i="4"/>
  <c r="AA115" i="5" s="1"/>
  <c r="G98" i="4"/>
  <c r="AA99" i="5" s="1"/>
  <c r="G90" i="4"/>
  <c r="AA91" i="5" s="1"/>
  <c r="G82" i="4"/>
  <c r="AA83" i="5" s="1"/>
  <c r="G74" i="4"/>
  <c r="AA75" i="5" s="1"/>
  <c r="G66" i="4"/>
  <c r="H66" i="4" s="1"/>
  <c r="AB67" i="5" s="1"/>
  <c r="G50" i="4"/>
  <c r="H50" i="4" s="1"/>
  <c r="AB51" i="5" s="1"/>
  <c r="G78" i="4"/>
  <c r="AA79" i="5" s="1"/>
  <c r="G62" i="4"/>
  <c r="AA63" i="5" s="1"/>
  <c r="G132" i="4"/>
  <c r="AA133" i="5" s="1"/>
  <c r="G108" i="4"/>
  <c r="AA109" i="5" s="1"/>
  <c r="G84" i="4"/>
  <c r="AA85" i="5" s="1"/>
  <c r="G76" i="4"/>
  <c r="AA77" i="5" s="1"/>
  <c r="G60" i="4"/>
  <c r="AA61" i="5" s="1"/>
  <c r="G193" i="4"/>
  <c r="AA194" i="5" s="1"/>
  <c r="G185" i="4"/>
  <c r="AA186" i="5" s="1"/>
  <c r="M125" i="4"/>
  <c r="AC126" i="5" s="1"/>
  <c r="M109" i="4"/>
  <c r="AC110" i="5" s="1"/>
  <c r="M85" i="4"/>
  <c r="AC86" i="5" s="1"/>
  <c r="M77" i="4"/>
  <c r="AC78" i="5" s="1"/>
  <c r="M69" i="4"/>
  <c r="AC70" i="5" s="1"/>
  <c r="M45" i="4"/>
  <c r="AC46" i="5" s="1"/>
  <c r="M10" i="4"/>
  <c r="AC11" i="5" s="1"/>
  <c r="M37" i="4"/>
  <c r="AC38" i="5" s="1"/>
  <c r="M184" i="4"/>
  <c r="AC185" i="5" s="1"/>
  <c r="M144" i="4"/>
  <c r="AC145" i="5" s="1"/>
  <c r="M136" i="4"/>
  <c r="AC137" i="5" s="1"/>
  <c r="M120" i="4"/>
  <c r="AC121" i="5" s="1"/>
  <c r="M112" i="4"/>
  <c r="AC113" i="5" s="1"/>
  <c r="M88" i="4"/>
  <c r="AC89" i="5" s="1"/>
  <c r="M80" i="4"/>
  <c r="M64" i="4"/>
  <c r="AC65" i="5" s="1"/>
  <c r="M40" i="4"/>
  <c r="AC41" i="5" s="1"/>
  <c r="G180" i="4"/>
  <c r="AA181" i="5" s="1"/>
  <c r="G183" i="4"/>
  <c r="AA184" i="5" s="1"/>
  <c r="G143" i="4"/>
  <c r="H143" i="4" s="1"/>
  <c r="AB144" i="5" s="1"/>
  <c r="G87" i="4"/>
  <c r="AA88" i="5" s="1"/>
  <c r="G79" i="4"/>
  <c r="H79" i="4" s="1"/>
  <c r="AB80" i="5" s="1"/>
  <c r="G63" i="4"/>
  <c r="AA64" i="5" s="1"/>
  <c r="G39" i="4"/>
  <c r="AA40" i="5" s="1"/>
  <c r="G156" i="4"/>
  <c r="AA157" i="5" s="1"/>
  <c r="G36" i="4"/>
  <c r="H36" i="4" s="1"/>
  <c r="AB37" i="5" s="1"/>
  <c r="G140" i="4"/>
  <c r="AA141" i="5" s="1"/>
  <c r="DQ170" i="75"/>
  <c r="J171" i="5" s="1"/>
  <c r="DQ162" i="75"/>
  <c r="J163" i="5" s="1"/>
  <c r="DQ18" i="75"/>
  <c r="J19" i="5" s="1"/>
  <c r="DQ26" i="75"/>
  <c r="J27" i="5" s="1"/>
  <c r="DQ138" i="75"/>
  <c r="J139" i="5" s="1"/>
  <c r="DQ50" i="75"/>
  <c r="J51" i="5" s="1"/>
  <c r="DQ106" i="75"/>
  <c r="J107" i="5" s="1"/>
  <c r="DQ186" i="75"/>
  <c r="J187" i="5" s="1"/>
  <c r="DQ90" i="75"/>
  <c r="J91" i="5" s="1"/>
  <c r="DQ146" i="75"/>
  <c r="J147" i="5" s="1"/>
  <c r="DQ114" i="75"/>
  <c r="DQ66" i="75"/>
  <c r="DQ74" i="75"/>
  <c r="J75" i="5" s="1"/>
  <c r="DQ178" i="75"/>
  <c r="J179" i="5" s="1"/>
  <c r="DQ58" i="75"/>
  <c r="J59" i="5" s="1"/>
  <c r="DQ122" i="75"/>
  <c r="J123" i="5" s="1"/>
  <c r="DQ10" i="75"/>
  <c r="J11" i="5" s="1"/>
  <c r="DQ42" i="75"/>
  <c r="J43" i="5" s="1"/>
  <c r="DQ154" i="75"/>
  <c r="DQ98" i="75"/>
  <c r="DQ130" i="75"/>
  <c r="J131" i="5" s="1"/>
  <c r="AJ97" i="75"/>
  <c r="AC97" i="75"/>
  <c r="AE97" i="75" s="1"/>
  <c r="X80" i="75"/>
  <c r="AI80" i="75"/>
  <c r="AI72" i="75"/>
  <c r="X72" i="75"/>
  <c r="AC55" i="75"/>
  <c r="AE55" i="75" s="1"/>
  <c r="AJ55" i="75"/>
  <c r="AH125" i="75"/>
  <c r="AC154" i="75"/>
  <c r="AE154" i="75" s="1"/>
  <c r="X32" i="75"/>
  <c r="X92" i="75"/>
  <c r="AK15" i="75"/>
  <c r="AN40" i="75"/>
  <c r="AS40" i="75" s="1"/>
  <c r="AU40" i="75" s="1"/>
  <c r="G41" i="5" s="1"/>
  <c r="AI187" i="75"/>
  <c r="R153" i="4"/>
  <c r="AD154" i="5" s="1"/>
  <c r="G151" i="4"/>
  <c r="AA152" i="5" s="1"/>
  <c r="R148" i="4"/>
  <c r="AD149" i="5" s="1"/>
  <c r="M141" i="4"/>
  <c r="AC142" i="5" s="1"/>
  <c r="M139" i="4"/>
  <c r="AC140" i="5" s="1"/>
  <c r="R137" i="4"/>
  <c r="AD138" i="5" s="1"/>
  <c r="M99" i="4"/>
  <c r="AC100" i="5" s="1"/>
  <c r="G95" i="4"/>
  <c r="R6" i="4"/>
  <c r="AD7" i="5" s="1"/>
  <c r="X118" i="75"/>
  <c r="E187" i="75"/>
  <c r="AI21" i="75"/>
  <c r="X155" i="75"/>
  <c r="AN76" i="75"/>
  <c r="AS76" i="75" s="1"/>
  <c r="AU76" i="75" s="1"/>
  <c r="G77" i="5" s="1"/>
  <c r="AQ101" i="75"/>
  <c r="E102" i="5" s="1"/>
  <c r="R188" i="4"/>
  <c r="AD189" i="5" s="1"/>
  <c r="G106" i="4"/>
  <c r="AA107" i="5" s="1"/>
  <c r="AE164" i="3"/>
  <c r="T165" i="5" s="1"/>
  <c r="AE160" i="3"/>
  <c r="T161" i="5" s="1"/>
  <c r="AE148" i="3"/>
  <c r="T149" i="5" s="1"/>
  <c r="H138" i="3"/>
  <c r="O139" i="5" s="1"/>
  <c r="H106" i="3"/>
  <c r="O107" i="5" s="1"/>
  <c r="AH190" i="75"/>
  <c r="AH185" i="75"/>
  <c r="AH143" i="75"/>
  <c r="AI85" i="75"/>
  <c r="AJ100" i="75"/>
  <c r="AH170" i="75"/>
  <c r="AJ48" i="75"/>
  <c r="AJ6" i="75"/>
  <c r="AJ23" i="75"/>
  <c r="AJ88" i="75"/>
  <c r="AM84" i="75"/>
  <c r="M134" i="4"/>
  <c r="AC135" i="5" s="1"/>
  <c r="M110" i="4"/>
  <c r="AC111" i="5" s="1"/>
  <c r="M86" i="4"/>
  <c r="AC87" i="5" s="1"/>
  <c r="M78" i="4"/>
  <c r="AC79" i="5" s="1"/>
  <c r="AI193" i="75"/>
  <c r="DT190" i="75"/>
  <c r="C189" i="84" s="1"/>
  <c r="F189" i="84" s="1"/>
  <c r="AH32" i="75"/>
  <c r="AH24" i="75"/>
  <c r="AI115" i="75"/>
  <c r="AC82" i="75"/>
  <c r="AE82" i="75" s="1"/>
  <c r="AI14" i="75"/>
  <c r="AI119" i="75"/>
  <c r="AH10" i="75"/>
  <c r="AC137" i="75"/>
  <c r="AE137" i="75" s="1"/>
  <c r="AS48" i="75"/>
  <c r="AU48" i="75" s="1"/>
  <c r="G49" i="5" s="1"/>
  <c r="AH145" i="75"/>
  <c r="AH8" i="75"/>
  <c r="AM46" i="75"/>
  <c r="M177" i="4"/>
  <c r="AC178" i="5" s="1"/>
  <c r="M175" i="4"/>
  <c r="AC176" i="5" s="1"/>
  <c r="R173" i="4"/>
  <c r="AD174" i="5" s="1"/>
  <c r="R170" i="4"/>
  <c r="AD171" i="5" s="1"/>
  <c r="G136" i="4"/>
  <c r="AA137" i="5" s="1"/>
  <c r="M89" i="4"/>
  <c r="AC90" i="5" s="1"/>
  <c r="R50" i="4"/>
  <c r="AD51" i="5" s="1"/>
  <c r="R29" i="4"/>
  <c r="AD30" i="5" s="1"/>
  <c r="G29" i="4"/>
  <c r="AA30" i="5" s="1"/>
  <c r="M25" i="4"/>
  <c r="AC26" i="5" s="1"/>
  <c r="R23" i="4"/>
  <c r="AD24" i="5" s="1"/>
  <c r="M22" i="4"/>
  <c r="AC23" i="5" s="1"/>
  <c r="R21" i="4"/>
  <c r="AD22" i="5" s="1"/>
  <c r="R18" i="4"/>
  <c r="AD19" i="5" s="1"/>
  <c r="M17" i="4"/>
  <c r="AC18" i="5" s="1"/>
  <c r="G16" i="4"/>
  <c r="AA17" i="5" s="1"/>
  <c r="R15" i="4"/>
  <c r="AD16" i="5" s="1"/>
  <c r="M14" i="4"/>
  <c r="AC15" i="5" s="1"/>
  <c r="G13" i="4"/>
  <c r="AA14" i="5" s="1"/>
  <c r="AH7" i="75"/>
  <c r="AC193" i="75"/>
  <c r="AE193" i="75" s="1"/>
  <c r="AC159" i="75"/>
  <c r="AE159" i="75" s="1"/>
  <c r="AN90" i="75"/>
  <c r="AS90" i="75" s="1"/>
  <c r="AU90" i="75" s="1"/>
  <c r="G91" i="5" s="1"/>
  <c r="AJ32" i="75"/>
  <c r="AN70" i="75"/>
  <c r="AS70" i="75" s="1"/>
  <c r="AU70" i="75" s="1"/>
  <c r="G71" i="5" s="1"/>
  <c r="AK17" i="75"/>
  <c r="AK3" i="75"/>
  <c r="R85" i="4"/>
  <c r="AD86" i="5" s="1"/>
  <c r="M84" i="4"/>
  <c r="AC85" i="5" s="1"/>
  <c r="M68" i="4"/>
  <c r="AC69" i="5" s="1"/>
  <c r="AC31" i="75"/>
  <c r="AE31" i="75" s="1"/>
  <c r="E52" i="75"/>
  <c r="AH85" i="75"/>
  <c r="AN53" i="75"/>
  <c r="AS53" i="75" s="1"/>
  <c r="AU53" i="75" s="1"/>
  <c r="G54" i="5" s="1"/>
  <c r="X77" i="75"/>
  <c r="AN13" i="75"/>
  <c r="AS13" i="75" s="1"/>
  <c r="AU13" i="75" s="1"/>
  <c r="G14" i="5" s="1"/>
  <c r="AN39" i="75"/>
  <c r="AS39" i="75" s="1"/>
  <c r="AU39" i="75" s="1"/>
  <c r="G40" i="5" s="1"/>
  <c r="AQ72" i="75"/>
  <c r="E73" i="5" s="1"/>
  <c r="E103" i="75"/>
  <c r="J59" i="75"/>
  <c r="L59" i="75" s="1"/>
  <c r="J37" i="75"/>
  <c r="L37" i="75" s="1"/>
  <c r="M191" i="4"/>
  <c r="AC192" i="5" s="1"/>
  <c r="R190" i="4"/>
  <c r="AD191" i="5" s="1"/>
  <c r="AC117" i="75"/>
  <c r="AE117" i="75" s="1"/>
  <c r="AN79" i="75"/>
  <c r="AS79" i="75" s="1"/>
  <c r="AU79" i="75" s="1"/>
  <c r="G80" i="5" s="1"/>
  <c r="AQ119" i="75"/>
  <c r="E120" i="5" s="1"/>
  <c r="AI73" i="75"/>
  <c r="AK52" i="75"/>
  <c r="X130" i="75"/>
  <c r="E82" i="75"/>
  <c r="G92" i="4"/>
  <c r="R91" i="4"/>
  <c r="AD92" i="5" s="1"/>
  <c r="R86" i="4"/>
  <c r="AD87" i="5" s="1"/>
  <c r="G81" i="4"/>
  <c r="AA82" i="5" s="1"/>
  <c r="AM189" i="75"/>
  <c r="AJ188" i="75"/>
  <c r="AM184" i="75"/>
  <c r="AM183" i="75"/>
  <c r="AI181" i="75"/>
  <c r="AM177" i="75"/>
  <c r="AJ176" i="75"/>
  <c r="AM171" i="75"/>
  <c r="AM167" i="75"/>
  <c r="AM166" i="75"/>
  <c r="AM165" i="75"/>
  <c r="AM163" i="75"/>
  <c r="AM162" i="75"/>
  <c r="AK161" i="75"/>
  <c r="AM157" i="75"/>
  <c r="J153" i="75"/>
  <c r="L153" i="75" s="1"/>
  <c r="AK152" i="75"/>
  <c r="J152" i="75"/>
  <c r="L152" i="75" s="1"/>
  <c r="AM151" i="75"/>
  <c r="AK150" i="75"/>
  <c r="J150" i="75"/>
  <c r="L150" i="75" s="1"/>
  <c r="AK149" i="75"/>
  <c r="J149" i="75"/>
  <c r="L149" i="75" s="1"/>
  <c r="J148" i="75"/>
  <c r="L148" i="75" s="1"/>
  <c r="AM147" i="75"/>
  <c r="AM146" i="75"/>
  <c r="AJ141" i="75"/>
  <c r="AJ135" i="75"/>
  <c r="AJ134" i="75"/>
  <c r="J130" i="75"/>
  <c r="L130" i="75" s="1"/>
  <c r="AK123" i="75"/>
  <c r="J123" i="75"/>
  <c r="L123" i="75" s="1"/>
  <c r="AJ122" i="75"/>
  <c r="AJ119" i="75"/>
  <c r="AM116" i="75"/>
  <c r="AI114" i="75"/>
  <c r="AK111" i="75"/>
  <c r="J111" i="75"/>
  <c r="L111" i="75" s="1"/>
  <c r="AK110" i="75"/>
  <c r="J110" i="75"/>
  <c r="L110" i="75" s="1"/>
  <c r="AJ108" i="75"/>
  <c r="AK106" i="75"/>
  <c r="J106" i="75"/>
  <c r="L106" i="75" s="1"/>
  <c r="AM105" i="75"/>
  <c r="AK99" i="75"/>
  <c r="J99" i="75"/>
  <c r="L99" i="75" s="1"/>
  <c r="AJ98" i="75"/>
  <c r="AJ96" i="75"/>
  <c r="E96" i="75"/>
  <c r="AK89" i="75"/>
  <c r="J83" i="75"/>
  <c r="L83" i="75" s="1"/>
  <c r="AJ78" i="75"/>
  <c r="AM75" i="75"/>
  <c r="AK74" i="75"/>
  <c r="J74" i="75"/>
  <c r="L74" i="75" s="1"/>
  <c r="AM69" i="75"/>
  <c r="AM63" i="75"/>
  <c r="AM62" i="75"/>
  <c r="AK61" i="75"/>
  <c r="J61" i="75"/>
  <c r="L61" i="75" s="1"/>
  <c r="AJ60" i="75"/>
  <c r="AI54" i="75"/>
  <c r="J52" i="75"/>
  <c r="L52" i="75" s="1"/>
  <c r="AM49" i="75"/>
  <c r="AK47" i="75"/>
  <c r="J47" i="75"/>
  <c r="L47" i="75" s="1"/>
  <c r="AM43" i="75"/>
  <c r="AK34" i="75"/>
  <c r="J34" i="75"/>
  <c r="L34" i="75" s="1"/>
  <c r="AJ33" i="75"/>
  <c r="AM30" i="75"/>
  <c r="J24" i="75"/>
  <c r="L24" i="75" s="1"/>
  <c r="E23" i="75"/>
  <c r="AK18" i="75"/>
  <c r="J18" i="75"/>
  <c r="L18" i="75" s="1"/>
  <c r="J17" i="75"/>
  <c r="L17" i="75" s="1"/>
  <c r="AK16" i="75"/>
  <c r="J14" i="75"/>
  <c r="L14" i="75" s="1"/>
  <c r="AK12" i="75"/>
  <c r="J12" i="75"/>
  <c r="L12" i="75" s="1"/>
  <c r="AI8" i="75"/>
  <c r="AK5" i="75"/>
  <c r="J5" i="75"/>
  <c r="L5" i="75" s="1"/>
  <c r="J189" i="75"/>
  <c r="L189" i="75" s="1"/>
  <c r="J167" i="75"/>
  <c r="L167" i="75" s="1"/>
  <c r="AK166" i="75"/>
  <c r="AK162" i="75"/>
  <c r="J162" i="75"/>
  <c r="L162" i="75" s="1"/>
  <c r="AK157" i="75"/>
  <c r="AJ153" i="75"/>
  <c r="AJ152" i="75"/>
  <c r="J151" i="75"/>
  <c r="L151" i="75" s="1"/>
  <c r="J147" i="75"/>
  <c r="L147" i="75" s="1"/>
  <c r="AK145" i="75"/>
  <c r="J145" i="75"/>
  <c r="L145" i="75" s="1"/>
  <c r="J144" i="75"/>
  <c r="L144" i="75" s="1"/>
  <c r="J142" i="75"/>
  <c r="L142" i="75" s="1"/>
  <c r="J136" i="75"/>
  <c r="L136" i="75" s="1"/>
  <c r="AM132" i="75"/>
  <c r="AJ130" i="75"/>
  <c r="J124" i="75"/>
  <c r="L124" i="75" s="1"/>
  <c r="J117" i="75"/>
  <c r="L117" i="75" s="1"/>
  <c r="J90" i="75"/>
  <c r="L90" i="75" s="1"/>
  <c r="J79" i="75"/>
  <c r="L79" i="75" s="1"/>
  <c r="AM76" i="75"/>
  <c r="J76" i="75"/>
  <c r="L76" i="75" s="1"/>
  <c r="J70" i="75"/>
  <c r="L70" i="75" s="1"/>
  <c r="J69" i="75"/>
  <c r="L69" i="75" s="1"/>
  <c r="AM53" i="75"/>
  <c r="J53" i="75"/>
  <c r="L53" i="75" s="1"/>
  <c r="AJ47" i="75"/>
  <c r="AJ35" i="75"/>
  <c r="AM29" i="75"/>
  <c r="AJ28" i="75"/>
  <c r="J25" i="75"/>
  <c r="L25" i="75" s="1"/>
  <c r="AK24" i="75"/>
  <c r="AJ9" i="75"/>
  <c r="AM192" i="75"/>
  <c r="AK185" i="75"/>
  <c r="J185" i="75"/>
  <c r="L185" i="75" s="1"/>
  <c r="AM180" i="75"/>
  <c r="AM178" i="75"/>
  <c r="AK172" i="75"/>
  <c r="AK168" i="75"/>
  <c r="J158" i="75"/>
  <c r="L158" i="75" s="1"/>
  <c r="J143" i="75"/>
  <c r="L143" i="75" s="1"/>
  <c r="AM133" i="75"/>
  <c r="AM128" i="75"/>
  <c r="AM118" i="75"/>
  <c r="AM113" i="75"/>
  <c r="J112" i="75"/>
  <c r="L112" i="75" s="1"/>
  <c r="AM92" i="75"/>
  <c r="J91" i="75"/>
  <c r="L91" i="75" s="1"/>
  <c r="AJ90" i="75"/>
  <c r="AM85" i="75"/>
  <c r="AM80" i="75"/>
  <c r="AJ79" i="75"/>
  <c r="AM77" i="75"/>
  <c r="J71" i="75"/>
  <c r="L71" i="75" s="1"/>
  <c r="AM65" i="75"/>
  <c r="J64" i="75"/>
  <c r="L64" i="75" s="1"/>
  <c r="AJ53" i="75"/>
  <c r="AJ37" i="75"/>
  <c r="DT99" i="75"/>
  <c r="C98" i="84" s="1"/>
  <c r="AE42" i="3"/>
  <c r="T43" i="5" s="1"/>
  <c r="AE35" i="3"/>
  <c r="T36" i="5" s="1"/>
  <c r="AE34" i="3"/>
  <c r="T35" i="5" s="1"/>
  <c r="H34" i="3"/>
  <c r="O35" i="5" s="1"/>
  <c r="AE29" i="3"/>
  <c r="T30" i="5" s="1"/>
  <c r="H29" i="3"/>
  <c r="O30" i="5" s="1"/>
  <c r="AE27" i="3"/>
  <c r="T28" i="5" s="1"/>
  <c r="AE26" i="3"/>
  <c r="T27" i="5" s="1"/>
  <c r="AE19" i="3"/>
  <c r="T20" i="5" s="1"/>
  <c r="AE18" i="3"/>
  <c r="T19" i="5" s="1"/>
  <c r="AE11" i="3"/>
  <c r="T12" i="5" s="1"/>
  <c r="AE10" i="3"/>
  <c r="T11" i="5" s="1"/>
  <c r="AN161" i="75"/>
  <c r="AS161" i="75" s="1"/>
  <c r="AU161" i="75" s="1"/>
  <c r="G162" i="5" s="1"/>
  <c r="AN156" i="75"/>
  <c r="AS156" i="75" s="1"/>
  <c r="AU156" i="75" s="1"/>
  <c r="G157" i="5" s="1"/>
  <c r="AN153" i="75"/>
  <c r="AS153" i="75" s="1"/>
  <c r="AU153" i="75" s="1"/>
  <c r="G154" i="5" s="1"/>
  <c r="AN152" i="75"/>
  <c r="AS152" i="75" s="1"/>
  <c r="AU152" i="75" s="1"/>
  <c r="G153" i="5" s="1"/>
  <c r="DT29" i="75"/>
  <c r="C28" i="84" s="1"/>
  <c r="R69" i="3"/>
  <c r="S69" i="3" s="1"/>
  <c r="T69" i="3" s="1"/>
  <c r="R70" i="5" s="1"/>
  <c r="Q105" i="3"/>
  <c r="T105" i="3" s="1"/>
  <c r="R106" i="5" s="1"/>
  <c r="R125" i="3"/>
  <c r="S125" i="3" s="1"/>
  <c r="T125" i="3" s="1"/>
  <c r="R126" i="5" s="1"/>
  <c r="R91" i="3"/>
  <c r="S91" i="3" s="1"/>
  <c r="T91" i="3" s="1"/>
  <c r="R92" i="5" s="1"/>
  <c r="R75" i="3"/>
  <c r="S75" i="3" s="1"/>
  <c r="T75" i="3" s="1"/>
  <c r="R76" i="5" s="1"/>
  <c r="Q113" i="3"/>
  <c r="T113" i="3" s="1"/>
  <c r="R114" i="5" s="1"/>
  <c r="R157" i="3"/>
  <c r="S157" i="3" s="1"/>
  <c r="T157" i="3" s="1"/>
  <c r="R158" i="5" s="1"/>
  <c r="R127" i="3"/>
  <c r="S127" i="3" s="1"/>
  <c r="T127" i="3" s="1"/>
  <c r="R128" i="5" s="1"/>
  <c r="R103" i="3"/>
  <c r="S103" i="3" s="1"/>
  <c r="T103" i="3" s="1"/>
  <c r="R104" i="5" s="1"/>
  <c r="R188" i="3"/>
  <c r="S188" i="3" s="1"/>
  <c r="T188" i="3" s="1"/>
  <c r="R189" i="5" s="1"/>
  <c r="R61" i="3"/>
  <c r="S61" i="3" s="1"/>
  <c r="T61" i="3" s="1"/>
  <c r="R62" i="5" s="1"/>
  <c r="R81" i="3"/>
  <c r="S81" i="3" s="1"/>
  <c r="T81" i="3" s="1"/>
  <c r="R82" i="5" s="1"/>
  <c r="Q161" i="3"/>
  <c r="T161" i="3" s="1"/>
  <c r="R162" i="5" s="1"/>
  <c r="R78" i="3"/>
  <c r="S78" i="3" s="1"/>
  <c r="T78" i="3" s="1"/>
  <c r="R79" i="5" s="1"/>
  <c r="Q97" i="3"/>
  <c r="T97" i="3" s="1"/>
  <c r="R98" i="5" s="1"/>
  <c r="R57" i="3"/>
  <c r="S57" i="3" s="1"/>
  <c r="T57" i="3" s="1"/>
  <c r="R58" i="5" s="1"/>
  <c r="Q66" i="3"/>
  <c r="T66" i="3" s="1"/>
  <c r="R67" i="5" s="1"/>
  <c r="R133" i="3"/>
  <c r="S133" i="3" s="1"/>
  <c r="T133" i="3" s="1"/>
  <c r="R134" i="5" s="1"/>
  <c r="Q67" i="3"/>
  <c r="T67" i="3" s="1"/>
  <c r="R68" i="5" s="1"/>
  <c r="R96" i="3"/>
  <c r="S96" i="3" s="1"/>
  <c r="T96" i="3" s="1"/>
  <c r="R86" i="3"/>
  <c r="S86" i="3" s="1"/>
  <c r="T86" i="3" s="1"/>
  <c r="R87" i="5" s="1"/>
  <c r="R38" i="3"/>
  <c r="S38" i="3" s="1"/>
  <c r="T38" i="3" s="1"/>
  <c r="R39" i="5" s="1"/>
  <c r="Q90" i="3"/>
  <c r="T90" i="3" s="1"/>
  <c r="R91" i="5" s="1"/>
  <c r="Q85" i="3"/>
  <c r="T85" i="3" s="1"/>
  <c r="R139" i="3"/>
  <c r="S139" i="3" s="1"/>
  <c r="T139" i="3" s="1"/>
  <c r="R140" i="5" s="1"/>
  <c r="Q147" i="3"/>
  <c r="T147" i="3" s="1"/>
  <c r="R148" i="5" s="1"/>
  <c r="R120" i="3"/>
  <c r="S120" i="3" s="1"/>
  <c r="T120" i="3" s="1"/>
  <c r="R121" i="5" s="1"/>
  <c r="Q107" i="3"/>
  <c r="T107" i="3" s="1"/>
  <c r="R108" i="5" s="1"/>
  <c r="R129" i="3"/>
  <c r="S129" i="3" s="1"/>
  <c r="T129" i="3" s="1"/>
  <c r="R130" i="5" s="1"/>
  <c r="Q51" i="3"/>
  <c r="T51" i="3" s="1"/>
  <c r="R52" i="5" s="1"/>
  <c r="R76" i="3"/>
  <c r="S76" i="3" s="1"/>
  <c r="T76" i="3" s="1"/>
  <c r="R77" i="5" s="1"/>
  <c r="R186" i="3"/>
  <c r="S186" i="3" s="1"/>
  <c r="T186" i="3" s="1"/>
  <c r="R187" i="5" s="1"/>
  <c r="R121" i="3"/>
  <c r="S121" i="3" s="1"/>
  <c r="T121" i="3" s="1"/>
  <c r="R122" i="5" s="1"/>
  <c r="R179" i="3"/>
  <c r="S179" i="3" s="1"/>
  <c r="T179" i="3" s="1"/>
  <c r="R180" i="5" s="1"/>
  <c r="R126" i="3"/>
  <c r="S126" i="3" s="1"/>
  <c r="T126" i="3" s="1"/>
  <c r="R127" i="5" s="1"/>
  <c r="Q27" i="3"/>
  <c r="T27" i="3" s="1"/>
  <c r="R28" i="5" s="1"/>
  <c r="R159" i="3"/>
  <c r="S159" i="3" s="1"/>
  <c r="T159" i="3" s="1"/>
  <c r="R160" i="5" s="1"/>
  <c r="Q22" i="3"/>
  <c r="T22" i="3" s="1"/>
  <c r="R23" i="5" s="1"/>
  <c r="R37" i="3"/>
  <c r="S37" i="3" s="1"/>
  <c r="T37" i="3" s="1"/>
  <c r="R38" i="5" s="1"/>
  <c r="R117" i="3"/>
  <c r="S117" i="3" s="1"/>
  <c r="T117" i="3" s="1"/>
  <c r="R118" i="5" s="1"/>
  <c r="Q59" i="3"/>
  <c r="T59" i="3" s="1"/>
  <c r="R60" i="5" s="1"/>
  <c r="R73" i="3"/>
  <c r="S73" i="3" s="1"/>
  <c r="T73" i="3" s="1"/>
  <c r="R74" i="5" s="1"/>
  <c r="Q191" i="3"/>
  <c r="T191" i="3" s="1"/>
  <c r="R192" i="5" s="1"/>
  <c r="R74" i="3"/>
  <c r="S74" i="3" s="1"/>
  <c r="T74" i="3" s="1"/>
  <c r="R75" i="5" s="1"/>
  <c r="R165" i="3"/>
  <c r="S165" i="3" s="1"/>
  <c r="T165" i="3" s="1"/>
  <c r="R166" i="5" s="1"/>
  <c r="R25" i="3"/>
  <c r="S25" i="3" s="1"/>
  <c r="T25" i="3" s="1"/>
  <c r="R26" i="5" s="1"/>
  <c r="Q34" i="3"/>
  <c r="T34" i="3" s="1"/>
  <c r="R35" i="5" s="1"/>
  <c r="R50" i="3"/>
  <c r="S50" i="3" s="1"/>
  <c r="T50" i="3" s="1"/>
  <c r="R51" i="5" s="1"/>
  <c r="R58" i="3"/>
  <c r="S58" i="3" s="1"/>
  <c r="T58" i="3" s="1"/>
  <c r="R59" i="5" s="1"/>
  <c r="R39" i="3"/>
  <c r="S39" i="3" s="1"/>
  <c r="T39" i="3" s="1"/>
  <c r="R40" i="5" s="1"/>
  <c r="R119" i="3"/>
  <c r="S119" i="3" s="1"/>
  <c r="T119" i="3" s="1"/>
  <c r="R120" i="5" s="1"/>
  <c r="R45" i="3"/>
  <c r="S45" i="3" s="1"/>
  <c r="T45" i="3" s="1"/>
  <c r="R46" i="5" s="1"/>
  <c r="R42" i="3"/>
  <c r="S42" i="3" s="1"/>
  <c r="T42" i="3" s="1"/>
  <c r="R43" i="5" s="1"/>
  <c r="Q171" i="3"/>
  <c r="T171" i="3" s="1"/>
  <c r="R172" i="5" s="1"/>
  <c r="R151" i="3"/>
  <c r="S151" i="3" s="1"/>
  <c r="T151" i="3" s="1"/>
  <c r="R180" i="3"/>
  <c r="S180" i="3" s="1"/>
  <c r="T180" i="3" s="1"/>
  <c r="R181" i="5" s="1"/>
  <c r="R137" i="3"/>
  <c r="S137" i="3" s="1"/>
  <c r="T137" i="3" s="1"/>
  <c r="R138" i="5" s="1"/>
  <c r="Q163" i="3"/>
  <c r="T163" i="3" s="1"/>
  <c r="R164" i="5" s="1"/>
  <c r="M81" i="4"/>
  <c r="AC82" i="5" s="1"/>
  <c r="M65" i="4"/>
  <c r="AC66" i="5" s="1"/>
  <c r="M189" i="4"/>
  <c r="AC190" i="5" s="1"/>
  <c r="M128" i="4"/>
  <c r="AC129" i="5" s="1"/>
  <c r="M87" i="4"/>
  <c r="AC88" i="5" s="1"/>
  <c r="M5" i="4"/>
  <c r="AC6" i="5" s="1"/>
  <c r="M181" i="4"/>
  <c r="AC182" i="5" s="1"/>
  <c r="M192" i="4"/>
  <c r="AC193" i="5" s="1"/>
  <c r="DQ27" i="75"/>
  <c r="AQ138" i="75"/>
  <c r="E139" i="5" s="1"/>
  <c r="AQ94" i="75"/>
  <c r="E95" i="5" s="1"/>
  <c r="AQ68" i="75"/>
  <c r="E69" i="5" s="1"/>
  <c r="AQ58" i="75"/>
  <c r="E59" i="5" s="1"/>
  <c r="AQ57" i="75"/>
  <c r="E58" i="5" s="1"/>
  <c r="AI138" i="75"/>
  <c r="X137" i="75"/>
  <c r="AI88" i="75"/>
  <c r="AI58" i="75"/>
  <c r="AC6" i="75"/>
  <c r="AE6" i="75" s="1"/>
  <c r="AJ105" i="75"/>
  <c r="AM64" i="75"/>
  <c r="AK40" i="75"/>
  <c r="AC38" i="75"/>
  <c r="AE38" i="75" s="1"/>
  <c r="X144" i="75"/>
  <c r="AI87" i="75"/>
  <c r="AK33" i="75"/>
  <c r="AM174" i="75"/>
  <c r="AH141" i="75"/>
  <c r="AH78" i="75"/>
  <c r="AJ147" i="75"/>
  <c r="AC147" i="75"/>
  <c r="AE147" i="75" s="1"/>
  <c r="AJ110" i="75"/>
  <c r="AC110" i="75"/>
  <c r="AE110" i="75" s="1"/>
  <c r="AC139" i="75"/>
  <c r="AE139" i="75" s="1"/>
  <c r="AJ139" i="75"/>
  <c r="AJ109" i="75"/>
  <c r="AC109" i="75"/>
  <c r="AE109" i="75" s="1"/>
  <c r="AJ104" i="75"/>
  <c r="AC104" i="75"/>
  <c r="AE104" i="75" s="1"/>
  <c r="AJ27" i="75"/>
  <c r="AC27" i="75"/>
  <c r="AE27" i="75" s="1"/>
  <c r="AK83" i="75"/>
  <c r="AC83" i="75"/>
  <c r="AE83" i="75" s="1"/>
  <c r="AK105" i="75"/>
  <c r="AC105" i="75"/>
  <c r="AE105" i="75" s="1"/>
  <c r="AJ99" i="75"/>
  <c r="AC99" i="75"/>
  <c r="AE99" i="75" s="1"/>
  <c r="AJ59" i="75"/>
  <c r="AC59" i="75"/>
  <c r="AE59" i="75" s="1"/>
  <c r="AC140" i="75"/>
  <c r="AE140" i="75" s="1"/>
  <c r="AC191" i="75"/>
  <c r="AE191" i="75" s="1"/>
  <c r="AK191" i="75"/>
  <c r="AC190" i="75"/>
  <c r="AE190" i="75" s="1"/>
  <c r="AK186" i="75"/>
  <c r="AC186" i="75"/>
  <c r="AE186" i="75" s="1"/>
  <c r="AJ164" i="75"/>
  <c r="AC164" i="75"/>
  <c r="AE164" i="75" s="1"/>
  <c r="AJ144" i="75"/>
  <c r="AC144" i="75"/>
  <c r="AE144" i="75" s="1"/>
  <c r="AJ136" i="75"/>
  <c r="AC136" i="75"/>
  <c r="AE136" i="75" s="1"/>
  <c r="AJ17" i="75"/>
  <c r="AC17" i="75"/>
  <c r="AE17" i="75" s="1"/>
  <c r="AC98" i="75"/>
  <c r="AE98" i="75" s="1"/>
  <c r="AC127" i="75"/>
  <c r="AE127" i="75" s="1"/>
  <c r="AJ61" i="75"/>
  <c r="AJ149" i="75"/>
  <c r="AK189" i="75"/>
  <c r="J184" i="75"/>
  <c r="L184" i="75" s="1"/>
  <c r="AK183" i="75"/>
  <c r="J183" i="75"/>
  <c r="L183" i="75" s="1"/>
  <c r="AK177" i="75"/>
  <c r="J177" i="75"/>
  <c r="L177" i="75" s="1"/>
  <c r="AK171" i="75"/>
  <c r="J171" i="75"/>
  <c r="L171" i="75" s="1"/>
  <c r="J166" i="75"/>
  <c r="L166" i="75" s="1"/>
  <c r="AK165" i="75"/>
  <c r="J165" i="75"/>
  <c r="L165" i="75" s="1"/>
  <c r="AM164" i="75"/>
  <c r="AK164" i="75"/>
  <c r="J164" i="75"/>
  <c r="L164" i="75" s="1"/>
  <c r="AK163" i="75"/>
  <c r="J163" i="75"/>
  <c r="L163" i="75" s="1"/>
  <c r="AJ161" i="75"/>
  <c r="AJ156" i="75"/>
  <c r="AK151" i="75"/>
  <c r="AJ150" i="75"/>
  <c r="AK147" i="75"/>
  <c r="J146" i="75"/>
  <c r="L146" i="75" s="1"/>
  <c r="AM142" i="75"/>
  <c r="AM136" i="75"/>
  <c r="AK131" i="75"/>
  <c r="J131" i="75"/>
  <c r="L131" i="75" s="1"/>
  <c r="AM124" i="75"/>
  <c r="AM117" i="75"/>
  <c r="J116" i="75"/>
  <c r="L116" i="75" s="1"/>
  <c r="AJ111" i="75"/>
  <c r="AJ106" i="75"/>
  <c r="AM90" i="75"/>
  <c r="AC89" i="75"/>
  <c r="AE89" i="75" s="1"/>
  <c r="AK84" i="75"/>
  <c r="AC84" i="75"/>
  <c r="AE84" i="75" s="1"/>
  <c r="J84" i="75"/>
  <c r="L84" i="75" s="1"/>
  <c r="AJ83" i="75"/>
  <c r="AM79" i="75"/>
  <c r="AK75" i="75"/>
  <c r="J75" i="75"/>
  <c r="L75" i="75" s="1"/>
  <c r="AJ74" i="75"/>
  <c r="AM70" i="75"/>
  <c r="AK63" i="75"/>
  <c r="J63" i="75"/>
  <c r="L63" i="75" s="1"/>
  <c r="AK62" i="75"/>
  <c r="J62" i="75"/>
  <c r="L62" i="75" s="1"/>
  <c r="AJ52" i="75"/>
  <c r="AK49" i="75"/>
  <c r="J49" i="75"/>
  <c r="L49" i="75" s="1"/>
  <c r="J43" i="75"/>
  <c r="L43" i="75" s="1"/>
  <c r="AM40" i="75"/>
  <c r="AM39" i="75"/>
  <c r="AK30" i="75"/>
  <c r="J30" i="75"/>
  <c r="L30" i="75" s="1"/>
  <c r="AJ14" i="75"/>
  <c r="AJ5" i="75"/>
  <c r="AK103" i="75"/>
  <c r="AC103" i="75"/>
  <c r="AE103" i="75" s="1"/>
  <c r="AJ166" i="75"/>
  <c r="AC166" i="75"/>
  <c r="AE166" i="75" s="1"/>
  <c r="AM187" i="75"/>
  <c r="AC143" i="75"/>
  <c r="AE143" i="75" s="1"/>
  <c r="J46" i="75"/>
  <c r="L46" i="75" s="1"/>
  <c r="AJ29" i="75"/>
  <c r="AJ13" i="75"/>
  <c r="AJ180" i="75"/>
  <c r="AC180" i="75"/>
  <c r="AE180" i="75" s="1"/>
  <c r="AM13" i="75"/>
  <c r="AC18" i="75"/>
  <c r="AE18" i="75" s="1"/>
  <c r="AC177" i="75"/>
  <c r="AE177" i="75" s="1"/>
  <c r="AC41" i="75"/>
  <c r="AE41" i="75" s="1"/>
  <c r="AJ12" i="75"/>
  <c r="AJ189" i="75"/>
  <c r="AC119" i="75"/>
  <c r="AE119" i="75" s="1"/>
  <c r="AJ177" i="75"/>
  <c r="AC66" i="75"/>
  <c r="AE66" i="75" s="1"/>
  <c r="AJ11" i="75"/>
  <c r="AC11" i="75"/>
  <c r="AE11" i="75" s="1"/>
  <c r="AK167" i="75"/>
  <c r="AJ126" i="75"/>
  <c r="AC126" i="75"/>
  <c r="AE126" i="75" s="1"/>
  <c r="AC76" i="75"/>
  <c r="AE76" i="75" s="1"/>
  <c r="AC176" i="75"/>
  <c r="AE176" i="75" s="1"/>
  <c r="AJ34" i="75"/>
  <c r="AC167" i="75"/>
  <c r="AE167" i="75" s="1"/>
  <c r="AK124" i="75"/>
  <c r="AJ18" i="75"/>
  <c r="AC68" i="75"/>
  <c r="AE68" i="75" s="1"/>
  <c r="AC52" i="75"/>
  <c r="AE52" i="75" s="1"/>
  <c r="AC188" i="75"/>
  <c r="AE188" i="75" s="1"/>
  <c r="AC88" i="75"/>
  <c r="AE88" i="75" s="1"/>
  <c r="AC96" i="75"/>
  <c r="AE96" i="75" s="1"/>
  <c r="AC12" i="75"/>
  <c r="AE12" i="75" s="1"/>
  <c r="AJ184" i="75"/>
  <c r="AJ121" i="75"/>
  <c r="AC121" i="75"/>
  <c r="AE121" i="75" s="1"/>
  <c r="AJ168" i="75"/>
  <c r="AJ162" i="75"/>
  <c r="AC63" i="75"/>
  <c r="AE63" i="75" s="1"/>
  <c r="AJ112" i="75"/>
  <c r="J105" i="75"/>
  <c r="L105" i="75" s="1"/>
  <c r="AM158" i="75"/>
  <c r="AK116" i="75"/>
  <c r="AJ114" i="75"/>
  <c r="AC114" i="75"/>
  <c r="AE114" i="75" s="1"/>
  <c r="AC135" i="75"/>
  <c r="AE135" i="75" s="1"/>
  <c r="AC182" i="75"/>
  <c r="AE182" i="75" s="1"/>
  <c r="AC49" i="75"/>
  <c r="AE49" i="75" s="1"/>
  <c r="AC142" i="75"/>
  <c r="AE142" i="75" s="1"/>
  <c r="AC150" i="75"/>
  <c r="AE150" i="75" s="1"/>
  <c r="AK79" i="75"/>
  <c r="AK142" i="75"/>
  <c r="AK76" i="75"/>
  <c r="AK73" i="75"/>
  <c r="AC73" i="75"/>
  <c r="AE73" i="75" s="1"/>
  <c r="AK113" i="75"/>
  <c r="J7" i="75"/>
  <c r="L7" i="75" s="1"/>
  <c r="AM193" i="75"/>
  <c r="AK70" i="75"/>
  <c r="AC87" i="75"/>
  <c r="AE87" i="75" s="1"/>
  <c r="AJ91" i="75"/>
  <c r="AL91" i="75" s="1"/>
  <c r="AK65" i="75"/>
  <c r="AK86" i="75"/>
  <c r="AL86" i="75" s="1"/>
  <c r="AJ186" i="75"/>
  <c r="AJ171" i="75"/>
  <c r="AJ172" i="75"/>
  <c r="AJ158" i="75"/>
  <c r="AJ146" i="75"/>
  <c r="AJ84" i="75"/>
  <c r="AJ163" i="75"/>
  <c r="AM8" i="75"/>
  <c r="AM114" i="75"/>
  <c r="AM137" i="75"/>
  <c r="AM173" i="75"/>
  <c r="AM175" i="75"/>
  <c r="AM130" i="75"/>
  <c r="AK180" i="75"/>
  <c r="AK85" i="75"/>
  <c r="AK132" i="75"/>
  <c r="AC75" i="75"/>
  <c r="AE75" i="75" s="1"/>
  <c r="AK144" i="75"/>
  <c r="AK80" i="75"/>
  <c r="AJ49" i="75"/>
  <c r="L93" i="75"/>
  <c r="AM37" i="75"/>
  <c r="AM50" i="75"/>
  <c r="AM41" i="75"/>
  <c r="AM143" i="75"/>
  <c r="AM125" i="75"/>
  <c r="AM186" i="75"/>
  <c r="AK72" i="75"/>
  <c r="AL72" i="75" s="1"/>
  <c r="AC108" i="75"/>
  <c r="AE108" i="75" s="1"/>
  <c r="AK39" i="75"/>
  <c r="AK54" i="75"/>
  <c r="AJ131" i="75"/>
  <c r="AJ165" i="75"/>
  <c r="AM20" i="75"/>
  <c r="AM36" i="75"/>
  <c r="AM25" i="75"/>
  <c r="AM71" i="75"/>
  <c r="AM112" i="75"/>
  <c r="AM179" i="75"/>
  <c r="AK178" i="75"/>
  <c r="AK118" i="75"/>
  <c r="AJ151" i="75"/>
  <c r="AJ71" i="75"/>
  <c r="AJ69" i="75"/>
  <c r="L81" i="75"/>
  <c r="L126" i="75"/>
  <c r="AM54" i="75"/>
  <c r="AM91" i="75"/>
  <c r="AM93" i="75"/>
  <c r="AM44" i="75"/>
  <c r="AM190" i="75"/>
  <c r="AQ175" i="75"/>
  <c r="E176" i="5" s="1"/>
  <c r="AQ131" i="75"/>
  <c r="E132" i="5" s="1"/>
  <c r="AQ19" i="75"/>
  <c r="E20" i="5" s="1"/>
  <c r="AQ63" i="75"/>
  <c r="E64" i="5" s="1"/>
  <c r="AQ90" i="75"/>
  <c r="E91" i="5" s="1"/>
  <c r="AQ59" i="75"/>
  <c r="E60" i="5" s="1"/>
  <c r="AQ153" i="75"/>
  <c r="E154" i="5" s="1"/>
  <c r="AQ133" i="75"/>
  <c r="E134" i="5" s="1"/>
  <c r="AQ180" i="75"/>
  <c r="E181" i="5" s="1"/>
  <c r="AQ182" i="75"/>
  <c r="E183" i="5" s="1"/>
  <c r="AQ160" i="75"/>
  <c r="E161" i="5" s="1"/>
  <c r="AQ155" i="75"/>
  <c r="E156" i="5" s="1"/>
  <c r="AQ154" i="75"/>
  <c r="E155" i="5" s="1"/>
  <c r="AQ87" i="75"/>
  <c r="E88" i="5" s="1"/>
  <c r="AQ55" i="75"/>
  <c r="E56" i="5" s="1"/>
  <c r="AQ125" i="75"/>
  <c r="E126" i="5" s="1"/>
  <c r="AQ99" i="75"/>
  <c r="E100" i="5" s="1"/>
  <c r="AQ164" i="75"/>
  <c r="E165" i="5" s="1"/>
  <c r="AQ105" i="75"/>
  <c r="E106" i="5" s="1"/>
  <c r="AQ37" i="75"/>
  <c r="E38" i="5" s="1"/>
  <c r="AQ83" i="75"/>
  <c r="E84" i="5" s="1"/>
  <c r="AQ10" i="75"/>
  <c r="E11" i="5" s="1"/>
  <c r="AQ73" i="75"/>
  <c r="E74" i="5" s="1"/>
  <c r="AQ124" i="75"/>
  <c r="E125" i="5" s="1"/>
  <c r="AQ52" i="75"/>
  <c r="E53" i="5" s="1"/>
  <c r="AQ191" i="75"/>
  <c r="E192" i="5" s="1"/>
  <c r="AQ95" i="75"/>
  <c r="E96" i="5" s="1"/>
  <c r="AQ97" i="75"/>
  <c r="E98" i="5" s="1"/>
  <c r="AQ88" i="75"/>
  <c r="E89" i="5" s="1"/>
  <c r="AQ110" i="75"/>
  <c r="E111" i="5" s="1"/>
  <c r="AQ66" i="75"/>
  <c r="E67" i="5" s="1"/>
  <c r="AQ50" i="75"/>
  <c r="E51" i="5" s="1"/>
  <c r="AQ150" i="75"/>
  <c r="E151" i="5" s="1"/>
  <c r="AQ77" i="75"/>
  <c r="E78" i="5" s="1"/>
  <c r="AQ56" i="75"/>
  <c r="E57" i="5" s="1"/>
  <c r="AQ79" i="75"/>
  <c r="E80" i="5" s="1"/>
  <c r="AQ170" i="75"/>
  <c r="E171" i="5" s="1"/>
  <c r="AQ108" i="75"/>
  <c r="E109" i="5" s="1"/>
  <c r="AQ33" i="75"/>
  <c r="E34" i="5" s="1"/>
  <c r="AQ135" i="75"/>
  <c r="E136" i="5" s="1"/>
  <c r="AQ46" i="75"/>
  <c r="E47" i="5" s="1"/>
  <c r="AQ31" i="75"/>
  <c r="E32" i="5" s="1"/>
  <c r="AQ13" i="75"/>
  <c r="E14" i="5" s="1"/>
  <c r="AQ27" i="75"/>
  <c r="E28" i="5" s="1"/>
  <c r="AQ6" i="75"/>
  <c r="E7" i="5" s="1"/>
  <c r="AQ54" i="75"/>
  <c r="E55" i="5" s="1"/>
  <c r="AQ118" i="75"/>
  <c r="E119" i="5" s="1"/>
  <c r="AQ159" i="75"/>
  <c r="E160" i="5" s="1"/>
  <c r="AQ28" i="75"/>
  <c r="E29" i="5" s="1"/>
  <c r="AQ168" i="75"/>
  <c r="E169" i="5" s="1"/>
  <c r="AQ141" i="75"/>
  <c r="E142" i="5" s="1"/>
  <c r="AI174" i="75"/>
  <c r="X174" i="75"/>
  <c r="AI127" i="75"/>
  <c r="X127" i="75"/>
  <c r="X126" i="75"/>
  <c r="AI126" i="75"/>
  <c r="AI81" i="75"/>
  <c r="X81" i="75"/>
  <c r="AI98" i="75"/>
  <c r="X159" i="75"/>
  <c r="AI96" i="75"/>
  <c r="AI93" i="75"/>
  <c r="AI95" i="75"/>
  <c r="X93" i="75"/>
  <c r="AI101" i="75"/>
  <c r="AI155" i="75"/>
  <c r="E160" i="75"/>
  <c r="X112" i="75"/>
  <c r="X50" i="75"/>
  <c r="X44" i="75"/>
  <c r="X41" i="75"/>
  <c r="X36" i="75"/>
  <c r="X123" i="75"/>
  <c r="AI137" i="75"/>
  <c r="AI55" i="75"/>
  <c r="E188" i="75"/>
  <c r="E94" i="75"/>
  <c r="E27" i="75"/>
  <c r="E178" i="75"/>
  <c r="E21" i="75"/>
  <c r="E45" i="75"/>
  <c r="E64" i="75"/>
  <c r="X151" i="75"/>
  <c r="AI94" i="75"/>
  <c r="AI97" i="75"/>
  <c r="X187" i="75"/>
  <c r="AI179" i="75"/>
  <c r="E182" i="75"/>
  <c r="AI109" i="75"/>
  <c r="AI160" i="75"/>
  <c r="AI139" i="75"/>
  <c r="E170" i="75"/>
  <c r="AI183" i="75"/>
  <c r="X86" i="75"/>
  <c r="X120" i="75"/>
  <c r="X116" i="75"/>
  <c r="AO116" i="75" s="1"/>
  <c r="AI67" i="75"/>
  <c r="X169" i="75"/>
  <c r="X37" i="75"/>
  <c r="E55" i="75"/>
  <c r="E134" i="75"/>
  <c r="X56" i="75"/>
  <c r="X4" i="75"/>
  <c r="AI102" i="75"/>
  <c r="X59" i="75"/>
  <c r="AI23" i="75"/>
  <c r="E183" i="75"/>
  <c r="E80" i="75"/>
  <c r="E112" i="75"/>
  <c r="E38" i="75"/>
  <c r="AI124" i="75"/>
  <c r="AI16" i="75"/>
  <c r="E58" i="75"/>
  <c r="E138" i="75"/>
  <c r="E44" i="75"/>
  <c r="X75" i="75"/>
  <c r="X11" i="75"/>
  <c r="X19" i="75"/>
  <c r="X67" i="75"/>
  <c r="X167" i="75"/>
  <c r="E155" i="75"/>
  <c r="E88" i="75"/>
  <c r="E139" i="75"/>
  <c r="AI141" i="75"/>
  <c r="E169" i="75"/>
  <c r="AH186" i="75"/>
  <c r="X186" i="75"/>
  <c r="X172" i="75"/>
  <c r="AH172" i="75"/>
  <c r="X158" i="75"/>
  <c r="AH158" i="75"/>
  <c r="AH71" i="75"/>
  <c r="X71" i="75"/>
  <c r="AH159" i="75"/>
  <c r="X121" i="75"/>
  <c r="AH82" i="75"/>
  <c r="AH171" i="75"/>
  <c r="X170" i="75"/>
  <c r="AH157" i="75"/>
  <c r="AH128" i="75"/>
  <c r="AH64" i="75"/>
  <c r="E141" i="75"/>
  <c r="X139" i="75"/>
  <c r="AH138" i="75"/>
  <c r="AH114" i="75"/>
  <c r="AH168" i="75"/>
  <c r="AH81" i="75"/>
  <c r="AH75" i="75"/>
  <c r="X103" i="75"/>
  <c r="AH67" i="75"/>
  <c r="AH37" i="75"/>
  <c r="AH49" i="75"/>
  <c r="AH80" i="75"/>
  <c r="AH113" i="75"/>
  <c r="X110" i="75"/>
  <c r="AH124" i="75"/>
  <c r="AH180" i="75"/>
  <c r="AC9" i="75"/>
  <c r="AE9" i="75" s="1"/>
  <c r="AC45" i="75"/>
  <c r="AE45" i="75" s="1"/>
  <c r="AH144" i="75"/>
  <c r="AK108" i="75"/>
  <c r="AH25" i="75"/>
  <c r="X177" i="75"/>
  <c r="AC149" i="75"/>
  <c r="AE149" i="75" s="1"/>
  <c r="E51" i="75"/>
  <c r="AJ63" i="75"/>
  <c r="DU16" i="75"/>
  <c r="L17" i="5" s="1"/>
  <c r="AC36" i="75"/>
  <c r="AE36" i="75" s="1"/>
  <c r="AC20" i="75"/>
  <c r="AE20" i="75" s="1"/>
  <c r="AC141" i="75"/>
  <c r="AE141" i="75" s="1"/>
  <c r="AH93" i="75"/>
  <c r="E157" i="75"/>
  <c r="AC152" i="75"/>
  <c r="AE152" i="75" s="1"/>
  <c r="AC106" i="75"/>
  <c r="AE106" i="75" s="1"/>
  <c r="AK128" i="75"/>
  <c r="AI26" i="75"/>
  <c r="X181" i="75"/>
  <c r="AI45" i="75"/>
  <c r="AQ158" i="75"/>
  <c r="E159" i="5" s="1"/>
  <c r="AI7" i="75"/>
  <c r="AQ89" i="75"/>
  <c r="E90" i="5" s="1"/>
  <c r="X12" i="75"/>
  <c r="AO12" i="75" s="1"/>
  <c r="M183" i="4"/>
  <c r="AC184" i="5" s="1"/>
  <c r="E189" i="75"/>
  <c r="E49" i="75"/>
  <c r="AC92" i="75"/>
  <c r="AE92" i="75" s="1"/>
  <c r="AI107" i="75"/>
  <c r="X176" i="75"/>
  <c r="X30" i="75"/>
  <c r="AO30" i="75" s="1"/>
  <c r="X82" i="75"/>
  <c r="AH29" i="75"/>
  <c r="J19" i="75"/>
  <c r="L19" i="75" s="1"/>
  <c r="R83" i="4"/>
  <c r="AD84" i="5" s="1"/>
  <c r="M82" i="4"/>
  <c r="AC83" i="5" s="1"/>
  <c r="M79" i="4"/>
  <c r="AC80" i="5" s="1"/>
  <c r="R75" i="4"/>
  <c r="AD76" i="5" s="1"/>
  <c r="AH112" i="75"/>
  <c r="AJ24" i="75"/>
  <c r="AC170" i="75"/>
  <c r="AE170" i="75" s="1"/>
  <c r="AC124" i="75"/>
  <c r="AE124" i="75" s="1"/>
  <c r="AH92" i="75"/>
  <c r="AC10" i="75"/>
  <c r="AE10" i="75" s="1"/>
  <c r="AC116" i="75"/>
  <c r="AE116" i="75" s="1"/>
  <c r="AH59" i="75"/>
  <c r="X180" i="75"/>
  <c r="AH134" i="75"/>
  <c r="AH167" i="75"/>
  <c r="AC95" i="75"/>
  <c r="AE95" i="75" s="1"/>
  <c r="AH177" i="75"/>
  <c r="AC67" i="75"/>
  <c r="AE67" i="75" s="1"/>
  <c r="AC21" i="75"/>
  <c r="AE21" i="75" s="1"/>
  <c r="AH86" i="75"/>
  <c r="X47" i="75"/>
  <c r="X161" i="75"/>
  <c r="AO161" i="75" s="1"/>
  <c r="X5" i="75"/>
  <c r="AC155" i="75"/>
  <c r="AE155" i="75" s="1"/>
  <c r="E37" i="75"/>
  <c r="AH41" i="75"/>
  <c r="AC153" i="75"/>
  <c r="AE153" i="75" s="1"/>
  <c r="AC15" i="75"/>
  <c r="AE15" i="75" s="1"/>
  <c r="AH169" i="75"/>
  <c r="E124" i="75"/>
  <c r="AC58" i="75"/>
  <c r="AE58" i="75" s="1"/>
  <c r="AH77" i="75"/>
  <c r="X152" i="75"/>
  <c r="AK7" i="75"/>
  <c r="AC175" i="75"/>
  <c r="AE175" i="75" s="1"/>
  <c r="E3" i="75"/>
  <c r="AQ156" i="75"/>
  <c r="E157" i="5" s="1"/>
  <c r="X190" i="75"/>
  <c r="L26" i="75"/>
  <c r="X111" i="75"/>
  <c r="AO111" i="75" s="1"/>
  <c r="C112" i="5" s="1"/>
  <c r="X98" i="75"/>
  <c r="AC91" i="75"/>
  <c r="AE91" i="75" s="1"/>
  <c r="AI170" i="75"/>
  <c r="AC39" i="75"/>
  <c r="AE39" i="75" s="1"/>
  <c r="AH54" i="75"/>
  <c r="X57" i="75"/>
  <c r="AQ43" i="75"/>
  <c r="E44" i="5" s="1"/>
  <c r="X149" i="75"/>
  <c r="AN22" i="75"/>
  <c r="AS22" i="75" s="1"/>
  <c r="AU22" i="75" s="1"/>
  <c r="G23" i="5" s="1"/>
  <c r="X99" i="75"/>
  <c r="X54" i="75"/>
  <c r="X91" i="75"/>
  <c r="AH178" i="75"/>
  <c r="AC130" i="75"/>
  <c r="AE130" i="75" s="1"/>
  <c r="X153" i="75"/>
  <c r="AO153" i="75" s="1"/>
  <c r="X166" i="75"/>
  <c r="X95" i="75"/>
  <c r="AC56" i="75"/>
  <c r="AE56" i="75" s="1"/>
  <c r="AC33" i="75"/>
  <c r="AE33" i="75" s="1"/>
  <c r="AJ75" i="75"/>
  <c r="E73" i="75"/>
  <c r="AK143" i="75"/>
  <c r="AL143" i="75" s="1"/>
  <c r="AC53" i="75"/>
  <c r="AE53" i="75" s="1"/>
  <c r="X18" i="75"/>
  <c r="AK19" i="75"/>
  <c r="AI37" i="75"/>
  <c r="AI125" i="75"/>
  <c r="AH74" i="75"/>
  <c r="AQ117" i="75"/>
  <c r="E118" i="5" s="1"/>
  <c r="R191" i="4"/>
  <c r="AD192" i="5" s="1"/>
  <c r="M187" i="4"/>
  <c r="AC188" i="5" s="1"/>
  <c r="R186" i="4"/>
  <c r="AD187" i="5" s="1"/>
  <c r="M185" i="4"/>
  <c r="AC186" i="5" s="1"/>
  <c r="AC48" i="75"/>
  <c r="AE48" i="75" s="1"/>
  <c r="X117" i="75"/>
  <c r="AO117" i="75" s="1"/>
  <c r="AI43" i="75"/>
  <c r="X34" i="75"/>
  <c r="AH45" i="75"/>
  <c r="AI176" i="75"/>
  <c r="AQ61" i="75"/>
  <c r="E62" i="5" s="1"/>
  <c r="AH87" i="75"/>
  <c r="AH21" i="75"/>
  <c r="M176" i="4"/>
  <c r="AC177" i="5" s="1"/>
  <c r="M174" i="4"/>
  <c r="AC175" i="5" s="1"/>
  <c r="G170" i="4"/>
  <c r="AA171" i="5" s="1"/>
  <c r="G167" i="4"/>
  <c r="H167" i="4" s="1"/>
  <c r="AB168" i="5" s="1"/>
  <c r="R166" i="4"/>
  <c r="AD167" i="5" s="1"/>
  <c r="M164" i="4"/>
  <c r="AC165" i="5" s="1"/>
  <c r="R163" i="4"/>
  <c r="AD164" i="5" s="1"/>
  <c r="G158" i="4"/>
  <c r="M156" i="4"/>
  <c r="AC157" i="5" s="1"/>
  <c r="M154" i="4"/>
  <c r="AC155" i="5" s="1"/>
  <c r="M153" i="4"/>
  <c r="AC154" i="5" s="1"/>
  <c r="R152" i="4"/>
  <c r="AD153" i="5" s="1"/>
  <c r="G150" i="4"/>
  <c r="AA151" i="5" s="1"/>
  <c r="R149" i="4"/>
  <c r="AD150" i="5" s="1"/>
  <c r="R147" i="4"/>
  <c r="AD148" i="5" s="1"/>
  <c r="R144" i="4"/>
  <c r="AD145" i="5" s="1"/>
  <c r="R139" i="4"/>
  <c r="AD140" i="5" s="1"/>
  <c r="M138" i="4"/>
  <c r="AC139" i="5" s="1"/>
  <c r="G131" i="4"/>
  <c r="AA132" i="5" s="1"/>
  <c r="R130" i="4"/>
  <c r="AD131" i="5" s="1"/>
  <c r="R128" i="4"/>
  <c r="AD129" i="5" s="1"/>
  <c r="M127" i="4"/>
  <c r="AC128" i="5" s="1"/>
  <c r="M124" i="4"/>
  <c r="AC125" i="5" s="1"/>
  <c r="G123" i="4"/>
  <c r="AA124" i="5" s="1"/>
  <c r="R122" i="4"/>
  <c r="AD123" i="5" s="1"/>
  <c r="M121" i="4"/>
  <c r="AC122" i="5" s="1"/>
  <c r="R120" i="4"/>
  <c r="AD121" i="5" s="1"/>
  <c r="M119" i="4"/>
  <c r="AC120" i="5" s="1"/>
  <c r="R117" i="4"/>
  <c r="AD118" i="5" s="1"/>
  <c r="G115" i="4"/>
  <c r="AA116" i="5" s="1"/>
  <c r="M113" i="4"/>
  <c r="AC114" i="5" s="1"/>
  <c r="G112" i="4"/>
  <c r="H112" i="4" s="1"/>
  <c r="AB113" i="5" s="1"/>
  <c r="M60" i="4"/>
  <c r="AC61" i="5" s="1"/>
  <c r="G59" i="4"/>
  <c r="AA60" i="5" s="1"/>
  <c r="R58" i="4"/>
  <c r="AD59" i="5" s="1"/>
  <c r="R56" i="4"/>
  <c r="AD57" i="5" s="1"/>
  <c r="G56" i="4"/>
  <c r="AA57" i="5" s="1"/>
  <c r="M54" i="4"/>
  <c r="AC55" i="5" s="1"/>
  <c r="R53" i="4"/>
  <c r="AD54" i="5" s="1"/>
  <c r="M52" i="4"/>
  <c r="AC53" i="5" s="1"/>
  <c r="M49" i="4"/>
  <c r="AC50" i="5" s="1"/>
  <c r="M46" i="4"/>
  <c r="AC47" i="5" s="1"/>
  <c r="R42" i="4"/>
  <c r="AD43" i="5" s="1"/>
  <c r="G42" i="4"/>
  <c r="AA43" i="5" s="1"/>
  <c r="M41" i="4"/>
  <c r="AC42" i="5" s="1"/>
  <c r="R39" i="4"/>
  <c r="AD40" i="5" s="1"/>
  <c r="M38" i="4"/>
  <c r="AC39" i="5" s="1"/>
  <c r="R36" i="4"/>
  <c r="AD37" i="5" s="1"/>
  <c r="G34" i="4"/>
  <c r="AA35" i="5" s="1"/>
  <c r="R33" i="4"/>
  <c r="AD34" i="5" s="1"/>
  <c r="R31" i="4"/>
  <c r="AD32" i="5" s="1"/>
  <c r="G31" i="4"/>
  <c r="AA32" i="5" s="1"/>
  <c r="R30" i="4"/>
  <c r="AD31" i="5" s="1"/>
  <c r="R28" i="4"/>
  <c r="AD29" i="5" s="1"/>
  <c r="G28" i="4"/>
  <c r="AA29" i="5" s="1"/>
  <c r="M27" i="4"/>
  <c r="AC28" i="5" s="1"/>
  <c r="M26" i="4"/>
  <c r="AC27" i="5" s="1"/>
  <c r="M24" i="4"/>
  <c r="AC25" i="5" s="1"/>
  <c r="M21" i="4"/>
  <c r="AC22" i="5" s="1"/>
  <c r="R20" i="4"/>
  <c r="AD21" i="5" s="1"/>
  <c r="G20" i="4"/>
  <c r="H20" i="4" s="1"/>
  <c r="AB21" i="5" s="1"/>
  <c r="M19" i="4"/>
  <c r="AC20" i="5" s="1"/>
  <c r="M16" i="4"/>
  <c r="AC17" i="5" s="1"/>
  <c r="G15" i="4"/>
  <c r="AA16" i="5" s="1"/>
  <c r="R14" i="4"/>
  <c r="AD15" i="5" s="1"/>
  <c r="G12" i="4"/>
  <c r="AA13" i="5" s="1"/>
  <c r="R11" i="4"/>
  <c r="AD12" i="5" s="1"/>
  <c r="R9" i="4"/>
  <c r="AD10" i="5" s="1"/>
  <c r="G9" i="4"/>
  <c r="R8" i="4"/>
  <c r="AD9" i="5" s="1"/>
  <c r="G6" i="4"/>
  <c r="H6" i="4" s="1"/>
  <c r="AB7" i="5" s="1"/>
  <c r="R5" i="4"/>
  <c r="AD6" i="5" s="1"/>
  <c r="G176" i="4"/>
  <c r="AA177" i="5" s="1"/>
  <c r="M166" i="4"/>
  <c r="AC167" i="5" s="1"/>
  <c r="G164" i="4"/>
  <c r="AA165" i="5" s="1"/>
  <c r="M163" i="4"/>
  <c r="AC164" i="5" s="1"/>
  <c r="G161" i="4"/>
  <c r="AA162" i="5" s="1"/>
  <c r="G148" i="4"/>
  <c r="AA149" i="5" s="1"/>
  <c r="M133" i="4"/>
  <c r="AC134" i="5" s="1"/>
  <c r="R123" i="4"/>
  <c r="AD124" i="5" s="1"/>
  <c r="G110" i="4"/>
  <c r="AA111" i="5" s="1"/>
  <c r="AE191" i="3"/>
  <c r="T192" i="5" s="1"/>
  <c r="AE190" i="3"/>
  <c r="T191" i="5" s="1"/>
  <c r="AE184" i="3"/>
  <c r="T185" i="5" s="1"/>
  <c r="AE182" i="3"/>
  <c r="T183" i="5" s="1"/>
  <c r="AE181" i="3"/>
  <c r="T182" i="5" s="1"/>
  <c r="AE175" i="3"/>
  <c r="T176" i="5" s="1"/>
  <c r="AE173" i="3"/>
  <c r="T174" i="5" s="1"/>
  <c r="AE171" i="3"/>
  <c r="T172" i="5" s="1"/>
  <c r="AE167" i="3"/>
  <c r="T168" i="5" s="1"/>
  <c r="H163" i="3"/>
  <c r="O164" i="5" s="1"/>
  <c r="AE159" i="3"/>
  <c r="T160" i="5" s="1"/>
  <c r="AE155" i="3"/>
  <c r="T156" i="5" s="1"/>
  <c r="AE152" i="3"/>
  <c r="T153" i="5" s="1"/>
  <c r="AE147" i="3"/>
  <c r="T148" i="5" s="1"/>
  <c r="AE141" i="3"/>
  <c r="T142" i="5" s="1"/>
  <c r="H141" i="3"/>
  <c r="O142" i="5" s="1"/>
  <c r="AE133" i="3"/>
  <c r="T134" i="5" s="1"/>
  <c r="H133" i="3"/>
  <c r="O134" i="5" s="1"/>
  <c r="AE126" i="3"/>
  <c r="T127" i="5" s="1"/>
  <c r="AE125" i="3"/>
  <c r="T126" i="5" s="1"/>
  <c r="AE120" i="3"/>
  <c r="T121" i="5" s="1"/>
  <c r="AE118" i="3"/>
  <c r="T119" i="5" s="1"/>
  <c r="H118" i="3"/>
  <c r="O119" i="5" s="1"/>
  <c r="AE117" i="3"/>
  <c r="T118" i="5" s="1"/>
  <c r="H115" i="3"/>
  <c r="O116" i="5" s="1"/>
  <c r="AE112" i="3"/>
  <c r="T113" i="5" s="1"/>
  <c r="AE109" i="3"/>
  <c r="T110" i="5" s="1"/>
  <c r="AE104" i="3"/>
  <c r="T105" i="5" s="1"/>
  <c r="H104" i="3"/>
  <c r="O105" i="5" s="1"/>
  <c r="R102" i="4"/>
  <c r="AD103" i="5" s="1"/>
  <c r="R97" i="4"/>
  <c r="AD98" i="5" s="1"/>
  <c r="H99" i="3"/>
  <c r="O100" i="5" s="1"/>
  <c r="R168" i="4"/>
  <c r="AD169" i="5" s="1"/>
  <c r="M167" i="4"/>
  <c r="AC168" i="5" s="1"/>
  <c r="G166" i="4"/>
  <c r="AA167" i="5" s="1"/>
  <c r="M102" i="4"/>
  <c r="AC103" i="5" s="1"/>
  <c r="R57" i="4"/>
  <c r="AD58" i="5" s="1"/>
  <c r="G55" i="4"/>
  <c r="AA56" i="5" s="1"/>
  <c r="AN109" i="75"/>
  <c r="AS109" i="75" s="1"/>
  <c r="AU109" i="75" s="1"/>
  <c r="G110" i="5" s="1"/>
  <c r="AN108" i="75"/>
  <c r="AS108" i="75" s="1"/>
  <c r="AU108" i="75" s="1"/>
  <c r="G109" i="5" s="1"/>
  <c r="AN107" i="75"/>
  <c r="AS107" i="75" s="1"/>
  <c r="AU107" i="75" s="1"/>
  <c r="G108" i="5" s="1"/>
  <c r="AN104" i="75"/>
  <c r="AS104" i="75" s="1"/>
  <c r="AU104" i="75" s="1"/>
  <c r="G105" i="5" s="1"/>
  <c r="AN100" i="75"/>
  <c r="AS100" i="75" s="1"/>
  <c r="AU100" i="75" s="1"/>
  <c r="G101" i="5" s="1"/>
  <c r="G109" i="4"/>
  <c r="H109" i="4" s="1"/>
  <c r="AB110" i="5" s="1"/>
  <c r="R108" i="4"/>
  <c r="AD109" i="5" s="1"/>
  <c r="M105" i="4"/>
  <c r="AC106" i="5" s="1"/>
  <c r="M104" i="4"/>
  <c r="AC105" i="5" s="1"/>
  <c r="R103" i="4"/>
  <c r="AD104" i="5" s="1"/>
  <c r="R95" i="4"/>
  <c r="AD96" i="5" s="1"/>
  <c r="H78" i="3"/>
  <c r="O79" i="5" s="1"/>
  <c r="H68" i="3"/>
  <c r="O69" i="5" s="1"/>
  <c r="H52" i="3"/>
  <c r="O53" i="5" s="1"/>
  <c r="H30" i="3"/>
  <c r="O31" i="5" s="1"/>
  <c r="DT186" i="75"/>
  <c r="C185" i="84" s="1"/>
  <c r="DT76" i="75"/>
  <c r="C75" i="84" s="1"/>
  <c r="AC102" i="75"/>
  <c r="AE102" i="75" s="1"/>
  <c r="AC26" i="75"/>
  <c r="AE26" i="75" s="1"/>
  <c r="AC183" i="75"/>
  <c r="AE183" i="75" s="1"/>
  <c r="AH44" i="75"/>
  <c r="E168" i="75"/>
  <c r="AC19" i="75"/>
  <c r="AE19" i="75" s="1"/>
  <c r="E78" i="75"/>
  <c r="AC8" i="75"/>
  <c r="AE8" i="75" s="1"/>
  <c r="AC184" i="75"/>
  <c r="AE184" i="75" s="1"/>
  <c r="AH187" i="75"/>
  <c r="AC129" i="75"/>
  <c r="AE129" i="75" s="1"/>
  <c r="X162" i="75"/>
  <c r="X96" i="75"/>
  <c r="AK98" i="75"/>
  <c r="X165" i="75"/>
  <c r="AQ96" i="75"/>
  <c r="E97" i="5" s="1"/>
  <c r="AC50" i="75"/>
  <c r="AE50" i="75" s="1"/>
  <c r="AC101" i="75"/>
  <c r="AE101" i="75" s="1"/>
  <c r="X109" i="75"/>
  <c r="AC32" i="75"/>
  <c r="AE32" i="75" s="1"/>
  <c r="AH99" i="75"/>
  <c r="E114" i="75"/>
  <c r="E137" i="75"/>
  <c r="AH90" i="75"/>
  <c r="X108" i="75"/>
  <c r="AC173" i="75"/>
  <c r="AE173" i="75" s="1"/>
  <c r="AH161" i="75"/>
  <c r="AH100" i="75"/>
  <c r="AC16" i="75"/>
  <c r="AE16" i="75" s="1"/>
  <c r="AC46" i="75"/>
  <c r="AE46" i="75" s="1"/>
  <c r="X163" i="75"/>
  <c r="AC34" i="75"/>
  <c r="AE34" i="75" s="1"/>
  <c r="R100" i="4"/>
  <c r="AD101" i="5" s="1"/>
  <c r="AC60" i="75"/>
  <c r="AE60" i="75" s="1"/>
  <c r="X60" i="75"/>
  <c r="AO60" i="75" s="1"/>
  <c r="C61" i="5" s="1"/>
  <c r="E9" i="75"/>
  <c r="AH149" i="75"/>
  <c r="AC51" i="75"/>
  <c r="AE51" i="75" s="1"/>
  <c r="X154" i="75"/>
  <c r="AH50" i="75"/>
  <c r="AC138" i="75"/>
  <c r="AE138" i="75" s="1"/>
  <c r="AI147" i="75"/>
  <c r="AI57" i="75"/>
  <c r="AC47" i="75"/>
  <c r="AE47" i="75" s="1"/>
  <c r="AI46" i="75"/>
  <c r="X193" i="75"/>
  <c r="X119" i="75"/>
  <c r="AI129" i="75"/>
  <c r="X84" i="75"/>
  <c r="Z181" i="5"/>
  <c r="Z170" i="5"/>
  <c r="Z118" i="5"/>
  <c r="Z94" i="5"/>
  <c r="Z40" i="5"/>
  <c r="X150" i="75"/>
  <c r="AC157" i="75"/>
  <c r="AE157" i="75" s="1"/>
  <c r="AQ85" i="75"/>
  <c r="E86" i="5" s="1"/>
  <c r="F51" i="84"/>
  <c r="K53" i="5"/>
  <c r="AN53" i="5" s="1"/>
  <c r="AC120" i="75"/>
  <c r="AE120" i="75" s="1"/>
  <c r="X104" i="75"/>
  <c r="X142" i="75"/>
  <c r="AC158" i="75"/>
  <c r="AE158" i="75" s="1"/>
  <c r="R189" i="4"/>
  <c r="AD190" i="5" s="1"/>
  <c r="R175" i="4"/>
  <c r="AD176" i="5" s="1"/>
  <c r="R155" i="4"/>
  <c r="AD156" i="5" s="1"/>
  <c r="M146" i="4"/>
  <c r="AC147" i="5" s="1"/>
  <c r="R112" i="4"/>
  <c r="AD113" i="5" s="1"/>
  <c r="AC79" i="75"/>
  <c r="AE79" i="75" s="1"/>
  <c r="AC131" i="75"/>
  <c r="AE131" i="75" s="1"/>
  <c r="AQ51" i="75"/>
  <c r="E52" i="5" s="1"/>
  <c r="AH69" i="75"/>
  <c r="R67" i="4"/>
  <c r="AD68" i="5" s="1"/>
  <c r="AH27" i="75"/>
  <c r="AH181" i="75"/>
  <c r="AC57" i="75"/>
  <c r="AE57" i="75" s="1"/>
  <c r="AC162" i="75"/>
  <c r="AE162" i="75" s="1"/>
  <c r="AC189" i="75"/>
  <c r="AE189" i="75" s="1"/>
  <c r="AC4" i="75"/>
  <c r="AE4" i="75" s="1"/>
  <c r="AR4" i="75" s="1"/>
  <c r="F5" i="5" s="1"/>
  <c r="AH5" i="75"/>
  <c r="AC94" i="75"/>
  <c r="AE94" i="75" s="1"/>
  <c r="AC81" i="75"/>
  <c r="AE81" i="75" s="1"/>
  <c r="AI142" i="75"/>
  <c r="AI76" i="75"/>
  <c r="X129" i="75"/>
  <c r="AQ188" i="75"/>
  <c r="E189" i="5" s="1"/>
  <c r="AM3" i="75"/>
  <c r="R128" i="3"/>
  <c r="S128" i="3" s="1"/>
  <c r="T128" i="3" s="1"/>
  <c r="R129" i="5" s="1"/>
  <c r="Q104" i="3"/>
  <c r="T104" i="3" s="1"/>
  <c r="R105" i="5" s="1"/>
  <c r="M190" i="4"/>
  <c r="AC191" i="5" s="1"/>
  <c r="G184" i="4"/>
  <c r="AA185" i="5" s="1"/>
  <c r="R183" i="4"/>
  <c r="AD184" i="5" s="1"/>
  <c r="G181" i="4"/>
  <c r="H181" i="4" s="1"/>
  <c r="AB182" i="5" s="1"/>
  <c r="DT161" i="75"/>
  <c r="C160" i="84" s="1"/>
  <c r="AN97" i="75"/>
  <c r="AS97" i="75" s="1"/>
  <c r="AU97" i="75" s="1"/>
  <c r="G98" i="5" s="1"/>
  <c r="AN95" i="75"/>
  <c r="AS95" i="75" s="1"/>
  <c r="AU95" i="75" s="1"/>
  <c r="G96" i="5" s="1"/>
  <c r="AN94" i="75"/>
  <c r="AS94" i="75" s="1"/>
  <c r="AU94" i="75" s="1"/>
  <c r="AN81" i="75"/>
  <c r="AS81" i="75" s="1"/>
  <c r="AU81" i="75" s="1"/>
  <c r="G82" i="5" s="1"/>
  <c r="AN54" i="75"/>
  <c r="AS54" i="75" s="1"/>
  <c r="AU54" i="75" s="1"/>
  <c r="G55" i="5" s="1"/>
  <c r="M182" i="4"/>
  <c r="AC183" i="5" s="1"/>
  <c r="M162" i="4"/>
  <c r="AC163" i="5" s="1"/>
  <c r="R192" i="4"/>
  <c r="AD193" i="5" s="1"/>
  <c r="M188" i="4"/>
  <c r="AC189" i="5" s="1"/>
  <c r="H177" i="3"/>
  <c r="O178" i="5" s="1"/>
  <c r="AE176" i="3"/>
  <c r="T177" i="5" s="1"/>
  <c r="AE50" i="3"/>
  <c r="T51" i="5" s="1"/>
  <c r="AM67" i="75"/>
  <c r="AQ64" i="75"/>
  <c r="E65" i="5" s="1"/>
  <c r="AM51" i="75"/>
  <c r="DT47" i="75"/>
  <c r="C46" i="84" s="1"/>
  <c r="DT34" i="75"/>
  <c r="C33" i="84" s="1"/>
  <c r="DT4" i="75"/>
  <c r="C3" i="84" s="1"/>
  <c r="F3" i="84" s="1"/>
  <c r="R152" i="3"/>
  <c r="S152" i="3" s="1"/>
  <c r="T152" i="3" s="1"/>
  <c r="R153" i="5" s="1"/>
  <c r="AE111" i="3"/>
  <c r="T112" i="5" s="1"/>
  <c r="R144" i="3"/>
  <c r="S144" i="3" s="1"/>
  <c r="T144" i="3" s="1"/>
  <c r="R165" i="4"/>
  <c r="AD166" i="5" s="1"/>
  <c r="M53" i="4"/>
  <c r="AC54" i="5" s="1"/>
  <c r="AA31" i="5"/>
  <c r="AM7" i="75"/>
  <c r="G103" i="4"/>
  <c r="H103" i="4" s="1"/>
  <c r="AB104" i="5" s="1"/>
  <c r="M101" i="4"/>
  <c r="AC102" i="5" s="1"/>
  <c r="G97" i="4"/>
  <c r="H97" i="4" s="1"/>
  <c r="AB98" i="5" s="1"/>
  <c r="G85" i="4"/>
  <c r="AA86" i="5" s="1"/>
  <c r="R82" i="4"/>
  <c r="AD83" i="5" s="1"/>
  <c r="R66" i="4"/>
  <c r="AD67" i="5" s="1"/>
  <c r="M62" i="4"/>
  <c r="AC63" i="5" s="1"/>
  <c r="R61" i="4"/>
  <c r="AD62" i="5" s="1"/>
  <c r="R35" i="4"/>
  <c r="AD36" i="5" s="1"/>
  <c r="AE94" i="3"/>
  <c r="T95" i="5" s="1"/>
  <c r="AE55" i="3"/>
  <c r="T56" i="5" s="1"/>
  <c r="AE47" i="3"/>
  <c r="T48" i="5" s="1"/>
  <c r="K15" i="5"/>
  <c r="AN15" i="5" s="1"/>
  <c r="J39" i="75"/>
  <c r="L39" i="75" s="1"/>
  <c r="R180" i="4"/>
  <c r="AD181" i="5" s="1"/>
  <c r="M178" i="4"/>
  <c r="AC179" i="5" s="1"/>
  <c r="R174" i="4"/>
  <c r="AD175" i="5" s="1"/>
  <c r="R172" i="4"/>
  <c r="AD173" i="5" s="1"/>
  <c r="R169" i="4"/>
  <c r="AD170" i="5" s="1"/>
  <c r="M165" i="4"/>
  <c r="AC166" i="5" s="1"/>
  <c r="M161" i="4"/>
  <c r="AC162" i="5" s="1"/>
  <c r="G155" i="4"/>
  <c r="AA156" i="5" s="1"/>
  <c r="G147" i="4"/>
  <c r="AA148" i="5" s="1"/>
  <c r="R146" i="4"/>
  <c r="AD147" i="5" s="1"/>
  <c r="M145" i="4"/>
  <c r="AC146" i="5" s="1"/>
  <c r="R133" i="4"/>
  <c r="AD134" i="5" s="1"/>
  <c r="R127" i="4"/>
  <c r="AD128" i="5" s="1"/>
  <c r="M126" i="4"/>
  <c r="AC127" i="5" s="1"/>
  <c r="M123" i="4"/>
  <c r="AC124" i="5" s="1"/>
  <c r="G120" i="4"/>
  <c r="H120" i="4" s="1"/>
  <c r="AB121" i="5" s="1"/>
  <c r="G75" i="4"/>
  <c r="AA76" i="5" s="1"/>
  <c r="R72" i="4"/>
  <c r="AD73" i="5" s="1"/>
  <c r="M71" i="4"/>
  <c r="AC72" i="5" s="1"/>
  <c r="DT153" i="75"/>
  <c r="C152" i="84" s="1"/>
  <c r="DT119" i="75"/>
  <c r="DT57" i="75"/>
  <c r="DT51" i="75"/>
  <c r="C50" i="84" s="1"/>
  <c r="F50" i="84" s="1"/>
  <c r="AK119" i="75"/>
  <c r="AC100" i="75"/>
  <c r="AE100" i="75" s="1"/>
  <c r="X140" i="75"/>
  <c r="AO140" i="75" s="1"/>
  <c r="AI79" i="75"/>
  <c r="Z108" i="5"/>
  <c r="AC163" i="75"/>
  <c r="AE163" i="75" s="1"/>
  <c r="AC171" i="75"/>
  <c r="AE171" i="75" s="1"/>
  <c r="AC134" i="75"/>
  <c r="AE134" i="75" s="1"/>
  <c r="AC145" i="75"/>
  <c r="AE145" i="75" s="1"/>
  <c r="AQ134" i="75"/>
  <c r="E135" i="5" s="1"/>
  <c r="E93" i="75"/>
  <c r="AQ74" i="75"/>
  <c r="E75" i="5" s="1"/>
  <c r="AH188" i="75"/>
  <c r="AC148" i="75"/>
  <c r="AE148" i="75" s="1"/>
  <c r="AH142" i="75"/>
  <c r="AK69" i="75"/>
  <c r="AI110" i="75"/>
  <c r="AK6" i="75"/>
  <c r="AQ16" i="75"/>
  <c r="E17" i="5" s="1"/>
  <c r="AC70" i="75"/>
  <c r="AE70" i="75" s="1"/>
  <c r="AH52" i="75"/>
  <c r="AK192" i="75"/>
  <c r="AH116" i="75"/>
  <c r="X78" i="75"/>
  <c r="X183" i="75"/>
  <c r="AC29" i="75"/>
  <c r="AE29" i="75" s="1"/>
  <c r="AQ137" i="75"/>
  <c r="E138" i="5" s="1"/>
  <c r="R3" i="4"/>
  <c r="AD4" i="5" s="1"/>
  <c r="K108" i="5"/>
  <c r="AN108" i="5" s="1"/>
  <c r="AM15" i="75"/>
  <c r="G23" i="4"/>
  <c r="AA24" i="5" s="1"/>
  <c r="H187" i="3"/>
  <c r="O188" i="5" s="1"/>
  <c r="AE178" i="3"/>
  <c r="T179" i="5" s="1"/>
  <c r="H178" i="3"/>
  <c r="O179" i="5" s="1"/>
  <c r="AE170" i="3"/>
  <c r="T171" i="5" s="1"/>
  <c r="H170" i="3"/>
  <c r="O171" i="5" s="1"/>
  <c r="H45" i="3"/>
  <c r="O46" i="5" s="1"/>
  <c r="DT171" i="75"/>
  <c r="C170" i="84" s="1"/>
  <c r="DT167" i="75"/>
  <c r="C166" i="84" s="1"/>
  <c r="F166" i="84" s="1"/>
  <c r="DT164" i="75"/>
  <c r="C163" i="84" s="1"/>
  <c r="DT116" i="75"/>
  <c r="C115" i="84" s="1"/>
  <c r="F115" i="84" s="1"/>
  <c r="DQ99" i="75"/>
  <c r="J100" i="5" s="1"/>
  <c r="E187" i="3"/>
  <c r="N188" i="5" s="1"/>
  <c r="AE185" i="3"/>
  <c r="T186" i="5" s="1"/>
  <c r="H185" i="3"/>
  <c r="O186" i="5" s="1"/>
  <c r="AE177" i="3"/>
  <c r="T178" i="5" s="1"/>
  <c r="AE169" i="3"/>
  <c r="T170" i="5" s="1"/>
  <c r="AE161" i="3"/>
  <c r="T162" i="5" s="1"/>
  <c r="AE153" i="3"/>
  <c r="T154" i="5" s="1"/>
  <c r="AE145" i="3"/>
  <c r="T146" i="5" s="1"/>
  <c r="AE137" i="3"/>
  <c r="T138" i="5" s="1"/>
  <c r="H137" i="3"/>
  <c r="O138" i="5" s="1"/>
  <c r="AE129" i="3"/>
  <c r="T130" i="5" s="1"/>
  <c r="AE121" i="3"/>
  <c r="T122" i="5" s="1"/>
  <c r="E93" i="3"/>
  <c r="N94" i="5" s="1"/>
  <c r="AE91" i="3"/>
  <c r="T92" i="5" s="1"/>
  <c r="E85" i="3"/>
  <c r="N86" i="5" s="1"/>
  <c r="AE75" i="3"/>
  <c r="T76" i="5" s="1"/>
  <c r="E61" i="3"/>
  <c r="N62" i="5" s="1"/>
  <c r="AE59" i="3"/>
  <c r="T60" i="5" s="1"/>
  <c r="AE51" i="3"/>
  <c r="T52" i="5" s="1"/>
  <c r="AE43" i="3"/>
  <c r="T44" i="5" s="1"/>
  <c r="H43" i="3"/>
  <c r="O44" i="5" s="1"/>
  <c r="AH36" i="75"/>
  <c r="R141" i="4"/>
  <c r="AD142" i="5" s="1"/>
  <c r="M140" i="4"/>
  <c r="AC141" i="5" s="1"/>
  <c r="G139" i="4"/>
  <c r="AA140" i="5" s="1"/>
  <c r="M137" i="4"/>
  <c r="AC138" i="5" s="1"/>
  <c r="R114" i="4"/>
  <c r="AD115" i="5" s="1"/>
  <c r="R74" i="4"/>
  <c r="AD75" i="5" s="1"/>
  <c r="G72" i="4"/>
  <c r="AA73" i="5" s="1"/>
  <c r="M70" i="4"/>
  <c r="AC71" i="5" s="1"/>
  <c r="R69" i="4"/>
  <c r="AD70" i="5" s="1"/>
  <c r="R52" i="4"/>
  <c r="AD53" i="5" s="1"/>
  <c r="M48" i="4"/>
  <c r="AC49" i="5" s="1"/>
  <c r="R46" i="4"/>
  <c r="AD47" i="5" s="1"/>
  <c r="R12" i="4"/>
  <c r="AD13" i="5" s="1"/>
  <c r="M179" i="4"/>
  <c r="AC180" i="5" s="1"/>
  <c r="G178" i="4"/>
  <c r="AA179" i="5" s="1"/>
  <c r="R125" i="4"/>
  <c r="AD126" i="5" s="1"/>
  <c r="G24" i="4"/>
  <c r="AA25" i="5" s="1"/>
  <c r="AE183" i="3"/>
  <c r="T184" i="5" s="1"/>
  <c r="AE151" i="3"/>
  <c r="T152" i="5" s="1"/>
  <c r="E130" i="3"/>
  <c r="N131" i="5" s="1"/>
  <c r="H119" i="3"/>
  <c r="O120" i="5" s="1"/>
  <c r="AQ80" i="75"/>
  <c r="E81" i="5" s="1"/>
  <c r="DT33" i="75"/>
  <c r="J31" i="75"/>
  <c r="L31" i="75" s="1"/>
  <c r="X184" i="75"/>
  <c r="X45" i="75"/>
  <c r="AQ190" i="75"/>
  <c r="E191" i="5" s="1"/>
  <c r="X128" i="75"/>
  <c r="X157" i="75"/>
  <c r="AQ184" i="75"/>
  <c r="E185" i="5" s="1"/>
  <c r="J33" i="75"/>
  <c r="L33" i="75" s="1"/>
  <c r="R187" i="4"/>
  <c r="AD188" i="5" s="1"/>
  <c r="M186" i="4"/>
  <c r="AC187" i="5" s="1"/>
  <c r="R181" i="4"/>
  <c r="AD182" i="5" s="1"/>
  <c r="G135" i="4"/>
  <c r="AA136" i="5" s="1"/>
  <c r="G22" i="4"/>
  <c r="AA23" i="5" s="1"/>
  <c r="AE101" i="3"/>
  <c r="T102" i="5" s="1"/>
  <c r="AE79" i="3"/>
  <c r="T80" i="5" s="1"/>
  <c r="AE39" i="3"/>
  <c r="T40" i="5" s="1"/>
  <c r="E18" i="3"/>
  <c r="N19" i="5" s="1"/>
  <c r="H16" i="3"/>
  <c r="O17" i="5" s="1"/>
  <c r="AQ132" i="75"/>
  <c r="E133" i="5" s="1"/>
  <c r="AQ71" i="75"/>
  <c r="E72" i="5" s="1"/>
  <c r="AC132" i="75"/>
  <c r="AE132" i="75" s="1"/>
  <c r="G182" i="4"/>
  <c r="AA183" i="5" s="1"/>
  <c r="G119" i="4"/>
  <c r="AA120" i="5" s="1"/>
  <c r="G68" i="4"/>
  <c r="H68" i="4" s="1"/>
  <c r="AB69" i="5" s="1"/>
  <c r="AE188" i="3"/>
  <c r="T189" i="5" s="1"/>
  <c r="AH40" i="75"/>
  <c r="X145" i="75"/>
  <c r="AO145" i="75" s="1"/>
  <c r="AC23" i="75"/>
  <c r="AE23" i="75" s="1"/>
  <c r="X179" i="75"/>
  <c r="AQ111" i="75"/>
  <c r="E112" i="5" s="1"/>
  <c r="X31" i="75"/>
  <c r="AI178" i="75"/>
  <c r="AQ147" i="75"/>
  <c r="E148" i="5" s="1"/>
  <c r="AJ42" i="75"/>
  <c r="J15" i="75"/>
  <c r="L15" i="75" s="1"/>
  <c r="H116" i="3"/>
  <c r="O117" i="5" s="1"/>
  <c r="AE21" i="3"/>
  <c r="T22" i="5" s="1"/>
  <c r="H21" i="3"/>
  <c r="O22" i="5" s="1"/>
  <c r="DT55" i="75"/>
  <c r="C54" i="84" s="1"/>
  <c r="E136" i="3"/>
  <c r="N137" i="5" s="1"/>
  <c r="E23" i="3"/>
  <c r="N24" i="5" s="1"/>
  <c r="E7" i="3"/>
  <c r="N8" i="5" s="1"/>
  <c r="E99" i="3"/>
  <c r="N100" i="5" s="1"/>
  <c r="E84" i="3"/>
  <c r="N85" i="5" s="1"/>
  <c r="E193" i="3"/>
  <c r="N194" i="5" s="1"/>
  <c r="E129" i="3"/>
  <c r="N130" i="5" s="1"/>
  <c r="E120" i="3"/>
  <c r="N121" i="5" s="1"/>
  <c r="E190" i="3"/>
  <c r="N191" i="5" s="1"/>
  <c r="E158" i="3"/>
  <c r="N159" i="5" s="1"/>
  <c r="E46" i="3"/>
  <c r="N47" i="5" s="1"/>
  <c r="M107" i="4"/>
  <c r="AC108" i="5" s="1"/>
  <c r="M11" i="4"/>
  <c r="AC12" i="5" s="1"/>
  <c r="AN4" i="75"/>
  <c r="AS4" i="75" s="1"/>
  <c r="AU4" i="75" s="1"/>
  <c r="G5" i="5" s="1"/>
  <c r="R190" i="3"/>
  <c r="S190" i="3" s="1"/>
  <c r="T190" i="3" s="1"/>
  <c r="R191" i="5" s="1"/>
  <c r="R68" i="3"/>
  <c r="S68" i="3" s="1"/>
  <c r="T68" i="3" s="1"/>
  <c r="R69" i="5" s="1"/>
  <c r="R32" i="3"/>
  <c r="S32" i="3" s="1"/>
  <c r="T32" i="3" s="1"/>
  <c r="R33" i="5" s="1"/>
  <c r="R102" i="3"/>
  <c r="S102" i="3" s="1"/>
  <c r="T102" i="3" s="1"/>
  <c r="R103" i="5" s="1"/>
  <c r="J109" i="5"/>
  <c r="R64" i="3"/>
  <c r="S64" i="3" s="1"/>
  <c r="T64" i="3" s="1"/>
  <c r="R65" i="5" s="1"/>
  <c r="Q92" i="3"/>
  <c r="T92" i="3" s="1"/>
  <c r="R93" i="5" s="1"/>
  <c r="AN56" i="75"/>
  <c r="AS56" i="75" s="1"/>
  <c r="AU56" i="75" s="1"/>
  <c r="G57" i="5" s="1"/>
  <c r="AN167" i="75"/>
  <c r="AS167" i="75" s="1"/>
  <c r="AU167" i="75" s="1"/>
  <c r="G168" i="5" s="1"/>
  <c r="R182" i="3"/>
  <c r="S182" i="3" s="1"/>
  <c r="T182" i="3" s="1"/>
  <c r="R183" i="5" s="1"/>
  <c r="Q40" i="3"/>
  <c r="T40" i="3" s="1"/>
  <c r="R41" i="5" s="1"/>
  <c r="Q110" i="3"/>
  <c r="T110" i="3" s="1"/>
  <c r="R111" i="5" s="1"/>
  <c r="R20" i="3"/>
  <c r="S20" i="3" s="1"/>
  <c r="T20" i="3" s="1"/>
  <c r="R21" i="5" s="1"/>
  <c r="R134" i="3"/>
  <c r="S134" i="3" s="1"/>
  <c r="T134" i="3" s="1"/>
  <c r="R135" i="5" s="1"/>
  <c r="AN10" i="75"/>
  <c r="AS10" i="75" s="1"/>
  <c r="AU10" i="75" s="1"/>
  <c r="AN51" i="75"/>
  <c r="AS51" i="75" s="1"/>
  <c r="AU51" i="75" s="1"/>
  <c r="G52" i="5" s="1"/>
  <c r="AN166" i="75"/>
  <c r="AS166" i="75" s="1"/>
  <c r="AU166" i="75" s="1"/>
  <c r="G167" i="5" s="1"/>
  <c r="R142" i="3"/>
  <c r="S142" i="3" s="1"/>
  <c r="T142" i="3" s="1"/>
  <c r="R143" i="5" s="1"/>
  <c r="R52" i="3"/>
  <c r="S52" i="3" s="1"/>
  <c r="T52" i="3" s="1"/>
  <c r="R53" i="5" s="1"/>
  <c r="R178" i="3"/>
  <c r="S178" i="3" s="1"/>
  <c r="T178" i="3" s="1"/>
  <c r="R179" i="5" s="1"/>
  <c r="AN9" i="75"/>
  <c r="AS9" i="75" s="1"/>
  <c r="AU9" i="75" s="1"/>
  <c r="G10" i="5" s="1"/>
  <c r="R24" i="3"/>
  <c r="S24" i="3" s="1"/>
  <c r="T24" i="3" s="1"/>
  <c r="R25" i="5" s="1"/>
  <c r="R99" i="3"/>
  <c r="S99" i="3" s="1"/>
  <c r="T99" i="3" s="1"/>
  <c r="R100" i="5" s="1"/>
  <c r="Q185" i="3"/>
  <c r="T185" i="3" s="1"/>
  <c r="R186" i="5" s="1"/>
  <c r="Q193" i="3"/>
  <c r="T193" i="3" s="1"/>
  <c r="R194" i="5" s="1"/>
  <c r="Q130" i="3"/>
  <c r="T130" i="3" s="1"/>
  <c r="R131" i="5" s="1"/>
  <c r="AS88" i="75"/>
  <c r="AU88" i="75" s="1"/>
  <c r="G89" i="5" s="1"/>
  <c r="AS27" i="75"/>
  <c r="AU27" i="75" s="1"/>
  <c r="G28" i="5" s="1"/>
  <c r="AN37" i="75"/>
  <c r="AS37" i="75" s="1"/>
  <c r="AU37" i="75" s="1"/>
  <c r="G38" i="5" s="1"/>
  <c r="AN31" i="75"/>
  <c r="AS31" i="75" s="1"/>
  <c r="AU31" i="75" s="1"/>
  <c r="G32" i="5" s="1"/>
  <c r="AE192" i="3"/>
  <c r="T193" i="5" s="1"/>
  <c r="AE143" i="3"/>
  <c r="T144" i="5" s="1"/>
  <c r="AE135" i="3"/>
  <c r="T136" i="5" s="1"/>
  <c r="AS78" i="75"/>
  <c r="AU78" i="75" s="1"/>
  <c r="G79" i="5" s="1"/>
  <c r="AE106" i="3"/>
  <c r="T107" i="5" s="1"/>
  <c r="AE99" i="3"/>
  <c r="T100" i="5" s="1"/>
  <c r="AE92" i="3"/>
  <c r="T93" i="5" s="1"/>
  <c r="AE84" i="3"/>
  <c r="T85" i="5" s="1"/>
  <c r="AE76" i="3"/>
  <c r="T77" i="5" s="1"/>
  <c r="AE68" i="3"/>
  <c r="T69" i="5" s="1"/>
  <c r="AN163" i="75"/>
  <c r="AS163" i="75" s="1"/>
  <c r="AU163" i="75" s="1"/>
  <c r="G164" i="5" s="1"/>
  <c r="AN110" i="75"/>
  <c r="AS110" i="75" s="1"/>
  <c r="AU110" i="75" s="1"/>
  <c r="G111" i="5" s="1"/>
  <c r="AN21" i="75"/>
  <c r="AS21" i="75" s="1"/>
  <c r="AU21" i="75" s="1"/>
  <c r="G22" i="5" s="1"/>
  <c r="AN19" i="75"/>
  <c r="AS19" i="75" s="1"/>
  <c r="AU19" i="75" s="1"/>
  <c r="G20" i="5" s="1"/>
  <c r="DQ163" i="75"/>
  <c r="J164" i="5" s="1"/>
  <c r="DQ147" i="75"/>
  <c r="DQ123" i="75"/>
  <c r="J124" i="5" s="1"/>
  <c r="DQ91" i="75"/>
  <c r="J92" i="5" s="1"/>
  <c r="DQ83" i="75"/>
  <c r="DU83" i="75" s="1"/>
  <c r="L84" i="5" s="1"/>
  <c r="DQ19" i="75"/>
  <c r="J20" i="5" s="1"/>
  <c r="AE189" i="3"/>
  <c r="T190" i="5" s="1"/>
  <c r="AN29" i="75"/>
  <c r="AS29" i="75" s="1"/>
  <c r="AU29" i="75" s="1"/>
  <c r="G30" i="5" s="1"/>
  <c r="AE7" i="3"/>
  <c r="T8" i="5" s="1"/>
  <c r="AE187" i="3"/>
  <c r="T188" i="5" s="1"/>
  <c r="AE180" i="3"/>
  <c r="T181" i="5" s="1"/>
  <c r="AE172" i="3"/>
  <c r="T173" i="5" s="1"/>
  <c r="AE132" i="3"/>
  <c r="T133" i="5" s="1"/>
  <c r="AE54" i="3"/>
  <c r="T55" i="5" s="1"/>
  <c r="AE30" i="3"/>
  <c r="T31" i="5" s="1"/>
  <c r="AE45" i="3"/>
  <c r="T46" i="5" s="1"/>
  <c r="G120" i="5"/>
  <c r="J102" i="5"/>
  <c r="AN157" i="75"/>
  <c r="AS157" i="75" s="1"/>
  <c r="AU157" i="75" s="1"/>
  <c r="G158" i="5" s="1"/>
  <c r="DQ3" i="75"/>
  <c r="J4" i="5" s="1"/>
  <c r="DQ107" i="75"/>
  <c r="DU107" i="75" s="1"/>
  <c r="L108" i="5" s="1"/>
  <c r="AN55" i="75"/>
  <c r="AS55" i="75" s="1"/>
  <c r="AU55" i="75" s="1"/>
  <c r="G56" i="5" s="1"/>
  <c r="AN58" i="75"/>
  <c r="AS58" i="75" s="1"/>
  <c r="AU58" i="75" s="1"/>
  <c r="G59" i="5" s="1"/>
  <c r="DQ187" i="75"/>
  <c r="J188" i="5" s="1"/>
  <c r="AN189" i="75"/>
  <c r="AS189" i="75" s="1"/>
  <c r="AU189" i="75" s="1"/>
  <c r="G190" i="5" s="1"/>
  <c r="AN130" i="75"/>
  <c r="AS130" i="75" s="1"/>
  <c r="AU130" i="75" s="1"/>
  <c r="G131" i="5" s="1"/>
  <c r="AN87" i="75"/>
  <c r="AS87" i="75" s="1"/>
  <c r="AU87" i="75" s="1"/>
  <c r="G88" i="5" s="1"/>
  <c r="AN73" i="75"/>
  <c r="AS73" i="75" s="1"/>
  <c r="AU73" i="75" s="1"/>
  <c r="G74" i="5" s="1"/>
  <c r="AN57" i="75"/>
  <c r="AS57" i="75" s="1"/>
  <c r="AU57" i="75" s="1"/>
  <c r="G58" i="5" s="1"/>
  <c r="DQ11" i="75"/>
  <c r="DQ59" i="75"/>
  <c r="DQ139" i="75"/>
  <c r="J140" i="5" s="1"/>
  <c r="AN123" i="75"/>
  <c r="AS123" i="75" s="1"/>
  <c r="AU123" i="75" s="1"/>
  <c r="G124" i="5" s="1"/>
  <c r="DQ131" i="75"/>
  <c r="J132" i="5" s="1"/>
  <c r="AN148" i="75"/>
  <c r="AS148" i="75" s="1"/>
  <c r="AU148" i="75" s="1"/>
  <c r="G149" i="5" s="1"/>
  <c r="AN82" i="75"/>
  <c r="AS82" i="75" s="1"/>
  <c r="AU82" i="75" s="1"/>
  <c r="G83" i="5" s="1"/>
  <c r="AN165" i="75"/>
  <c r="AS165" i="75" s="1"/>
  <c r="AU165" i="75" s="1"/>
  <c r="G166" i="5" s="1"/>
  <c r="AN150" i="75"/>
  <c r="AS150" i="75" s="1"/>
  <c r="AU150" i="75" s="1"/>
  <c r="AN149" i="75"/>
  <c r="AS149" i="75" s="1"/>
  <c r="AU149" i="75" s="1"/>
  <c r="G150" i="5" s="1"/>
  <c r="DQ67" i="75"/>
  <c r="J68" i="5" s="1"/>
  <c r="AN96" i="75"/>
  <c r="AS96" i="75" s="1"/>
  <c r="AU96" i="75" s="1"/>
  <c r="G97" i="5" s="1"/>
  <c r="AN177" i="75"/>
  <c r="AS177" i="75" s="1"/>
  <c r="AU177" i="75" s="1"/>
  <c r="G178" i="5" s="1"/>
  <c r="AN68" i="75"/>
  <c r="AS68" i="75" s="1"/>
  <c r="AU68" i="75" s="1"/>
  <c r="AN171" i="75"/>
  <c r="AS171" i="75" s="1"/>
  <c r="AU171" i="75" s="1"/>
  <c r="G172" i="5" s="1"/>
  <c r="DQ115" i="75"/>
  <c r="J116" i="5" s="1"/>
  <c r="DQ43" i="75"/>
  <c r="J44" i="5" s="1"/>
  <c r="AN7" i="75"/>
  <c r="AS7" i="75" s="1"/>
  <c r="AU7" i="75" s="1"/>
  <c r="G8" i="5" s="1"/>
  <c r="AN183" i="75"/>
  <c r="AS183" i="75" s="1"/>
  <c r="AU183" i="75" s="1"/>
  <c r="G184" i="5" s="1"/>
  <c r="AN106" i="75"/>
  <c r="AS106" i="75" s="1"/>
  <c r="AU106" i="75" s="1"/>
  <c r="G107" i="5" s="1"/>
  <c r="AN162" i="75"/>
  <c r="AS162" i="75" s="1"/>
  <c r="AU162" i="75" s="1"/>
  <c r="G163" i="5" s="1"/>
  <c r="DQ35" i="75"/>
  <c r="J36" i="5" s="1"/>
  <c r="AN98" i="75"/>
  <c r="AS98" i="75" s="1"/>
  <c r="AU98" i="75" s="1"/>
  <c r="G99" i="5" s="1"/>
  <c r="AN111" i="75"/>
  <c r="AS111" i="75" s="1"/>
  <c r="AU111" i="75" s="1"/>
  <c r="AN67" i="75"/>
  <c r="AS67" i="75" s="1"/>
  <c r="AU67" i="75" s="1"/>
  <c r="G68" i="5" s="1"/>
  <c r="J38" i="5"/>
  <c r="J30" i="5"/>
  <c r="X74" i="75"/>
  <c r="AI74" i="75"/>
  <c r="AC37" i="75"/>
  <c r="AE37" i="75" s="1"/>
  <c r="AC115" i="75"/>
  <c r="AE115" i="75" s="1"/>
  <c r="AH51" i="75"/>
  <c r="AC179" i="75"/>
  <c r="AE179" i="75" s="1"/>
  <c r="X46" i="75"/>
  <c r="AL93" i="75"/>
  <c r="E142" i="75"/>
  <c r="AJ43" i="75"/>
  <c r="AC43" i="75"/>
  <c r="AE43" i="75" s="1"/>
  <c r="Z185" i="5"/>
  <c r="Z179" i="5"/>
  <c r="AK190" i="75"/>
  <c r="AC74" i="75"/>
  <c r="AE74" i="75" s="1"/>
  <c r="AC146" i="75"/>
  <c r="AE146" i="75" s="1"/>
  <c r="AK146" i="75"/>
  <c r="AJ107" i="75"/>
  <c r="AC107" i="75"/>
  <c r="AE107" i="75" s="1"/>
  <c r="X29" i="75"/>
  <c r="X39" i="75"/>
  <c r="D76" i="5"/>
  <c r="X62" i="75"/>
  <c r="AO62" i="75" s="1"/>
  <c r="X105" i="75"/>
  <c r="AC113" i="75"/>
  <c r="AE113" i="75" s="1"/>
  <c r="AI130" i="75"/>
  <c r="AC35" i="75"/>
  <c r="AE35" i="75" s="1"/>
  <c r="AK53" i="75"/>
  <c r="AS46" i="75"/>
  <c r="AU46" i="75" s="1"/>
  <c r="G47" i="5" s="1"/>
  <c r="AJ54" i="75"/>
  <c r="AC54" i="75"/>
  <c r="AE54" i="75" s="1"/>
  <c r="AJ123" i="75"/>
  <c r="AC123" i="75"/>
  <c r="AE123" i="75" s="1"/>
  <c r="E69" i="75"/>
  <c r="AH123" i="75"/>
  <c r="AC3" i="75"/>
  <c r="AE3" i="75" s="1"/>
  <c r="AH176" i="75"/>
  <c r="X49" i="75"/>
  <c r="AK31" i="75"/>
  <c r="AK25" i="75"/>
  <c r="AC25" i="75"/>
  <c r="AE25" i="75" s="1"/>
  <c r="X28" i="75"/>
  <c r="AI28" i="75"/>
  <c r="X10" i="75"/>
  <c r="AQ185" i="75"/>
  <c r="E186" i="5" s="1"/>
  <c r="X76" i="75"/>
  <c r="AC160" i="75"/>
  <c r="AE160" i="75" s="1"/>
  <c r="X178" i="75"/>
  <c r="AQ103" i="75"/>
  <c r="E104" i="5" s="1"/>
  <c r="E36" i="75"/>
  <c r="X7" i="75"/>
  <c r="AI168" i="75"/>
  <c r="DQ155" i="75"/>
  <c r="J156" i="5" s="1"/>
  <c r="DQ179" i="75"/>
  <c r="J180" i="5" s="1"/>
  <c r="J3" i="75"/>
  <c r="L3" i="75" s="1"/>
  <c r="K7" i="5"/>
  <c r="AN7" i="5" s="1"/>
  <c r="AQ120" i="75"/>
  <c r="E121" i="5" s="1"/>
  <c r="M180" i="4"/>
  <c r="AC181" i="5" s="1"/>
  <c r="R136" i="4"/>
  <c r="AD137" i="5" s="1"/>
  <c r="AN38" i="75"/>
  <c r="AS38" i="75" s="1"/>
  <c r="AU38" i="75" s="1"/>
  <c r="G39" i="5" s="1"/>
  <c r="DQ171" i="75"/>
  <c r="J172" i="5" s="1"/>
  <c r="X131" i="75"/>
  <c r="AO131" i="75" s="1"/>
  <c r="AS180" i="75"/>
  <c r="AU180" i="75" s="1"/>
  <c r="G181" i="5" s="1"/>
  <c r="E179" i="75"/>
  <c r="DQ75" i="75"/>
  <c r="J76" i="5" s="1"/>
  <c r="X8" i="75"/>
  <c r="G186" i="4"/>
  <c r="R185" i="4"/>
  <c r="AD186" i="5" s="1"/>
  <c r="AI157" i="75"/>
  <c r="AQ173" i="75"/>
  <c r="E174" i="5" s="1"/>
  <c r="M193" i="4"/>
  <c r="AC194" i="5" s="1"/>
  <c r="AC169" i="75"/>
  <c r="AE169" i="75" s="1"/>
  <c r="AQ129" i="75"/>
  <c r="E130" i="5" s="1"/>
  <c r="AJ7" i="75"/>
  <c r="AJ15" i="75"/>
  <c r="AH55" i="75"/>
  <c r="AQ78" i="75"/>
  <c r="E79" i="5" s="1"/>
  <c r="AQ45" i="75"/>
  <c r="E46" i="5" s="1"/>
  <c r="AQ98" i="75"/>
  <c r="E99" i="5" s="1"/>
  <c r="AS101" i="75"/>
  <c r="AU101" i="75" s="1"/>
  <c r="G102" i="5" s="1"/>
  <c r="AC174" i="75"/>
  <c r="AE174" i="75" s="1"/>
  <c r="AK38" i="75"/>
  <c r="E54" i="75"/>
  <c r="AC78" i="75"/>
  <c r="AE78" i="75" s="1"/>
  <c r="DQ51" i="75"/>
  <c r="J52" i="5" s="1"/>
  <c r="AQ102" i="75"/>
  <c r="E103" i="5" s="1"/>
  <c r="AM131" i="75"/>
  <c r="R162" i="4"/>
  <c r="AD163" i="5" s="1"/>
  <c r="G162" i="4"/>
  <c r="H162" i="4" s="1"/>
  <c r="AB163" i="5" s="1"/>
  <c r="R161" i="4"/>
  <c r="AD162" i="5" s="1"/>
  <c r="M160" i="4"/>
  <c r="AC161" i="5" s="1"/>
  <c r="R159" i="4"/>
  <c r="AD160" i="5" s="1"/>
  <c r="G159" i="4"/>
  <c r="H159" i="4" s="1"/>
  <c r="AB160" i="5" s="1"/>
  <c r="M158" i="4"/>
  <c r="AC159" i="5" s="1"/>
  <c r="M157" i="4"/>
  <c r="AC158" i="5" s="1"/>
  <c r="M155" i="4"/>
  <c r="AC156" i="5" s="1"/>
  <c r="G154" i="4"/>
  <c r="H154" i="4" s="1"/>
  <c r="AB155" i="5" s="1"/>
  <c r="M143" i="4"/>
  <c r="AC144" i="5" s="1"/>
  <c r="R142" i="4"/>
  <c r="AD143" i="5" s="1"/>
  <c r="G142" i="4"/>
  <c r="AA143" i="5" s="1"/>
  <c r="G137" i="4"/>
  <c r="AA138" i="5" s="1"/>
  <c r="M135" i="4"/>
  <c r="AC136" i="5" s="1"/>
  <c r="G133" i="4"/>
  <c r="AA134" i="5" s="1"/>
  <c r="R63" i="4"/>
  <c r="AD64" i="5" s="1"/>
  <c r="G47" i="4"/>
  <c r="AA48" i="5" s="1"/>
  <c r="R22" i="4"/>
  <c r="AD23" i="5" s="1"/>
  <c r="AE193" i="3"/>
  <c r="T194" i="5" s="1"/>
  <c r="H122" i="3"/>
  <c r="O123" i="5" s="1"/>
  <c r="E39" i="3"/>
  <c r="N40" i="5" s="1"/>
  <c r="AE38" i="3"/>
  <c r="T39" i="5" s="1"/>
  <c r="AE31" i="3"/>
  <c r="T32" i="5" s="1"/>
  <c r="H31" i="3"/>
  <c r="O32" i="5" s="1"/>
  <c r="E25" i="3"/>
  <c r="N26" i="5" s="1"/>
  <c r="AE23" i="3"/>
  <c r="T24" i="5" s="1"/>
  <c r="AE15" i="3"/>
  <c r="T16" i="5" s="1"/>
  <c r="H15" i="3"/>
  <c r="O16" i="5" s="1"/>
  <c r="AE8" i="3"/>
  <c r="T9" i="5" s="1"/>
  <c r="H8" i="3"/>
  <c r="O9" i="5" s="1"/>
  <c r="H7" i="3"/>
  <c r="O8" i="5" s="1"/>
  <c r="DT188" i="75"/>
  <c r="C187" i="84" s="1"/>
  <c r="R140" i="4"/>
  <c r="AD141" i="5" s="1"/>
  <c r="H183" i="3"/>
  <c r="O184" i="5" s="1"/>
  <c r="H160" i="3"/>
  <c r="O161" i="5" s="1"/>
  <c r="E147" i="3"/>
  <c r="N148" i="5" s="1"/>
  <c r="AE113" i="3"/>
  <c r="T114" i="5" s="1"/>
  <c r="H113" i="3"/>
  <c r="O114" i="5" s="1"/>
  <c r="R94" i="4"/>
  <c r="AD95" i="5" s="1"/>
  <c r="G53" i="4"/>
  <c r="AA54" i="5" s="1"/>
  <c r="G27" i="4"/>
  <c r="H27" i="4" s="1"/>
  <c r="AB28" i="5" s="1"/>
  <c r="AE128" i="3"/>
  <c r="T129" i="5" s="1"/>
  <c r="E122" i="3"/>
  <c r="N123" i="5" s="1"/>
  <c r="E114" i="3"/>
  <c r="N115" i="5" s="1"/>
  <c r="DT54" i="75"/>
  <c r="C53" i="84" s="1"/>
  <c r="R157" i="4"/>
  <c r="AD158" i="5" s="1"/>
  <c r="H135" i="3"/>
  <c r="O136" i="5" s="1"/>
  <c r="H73" i="3"/>
  <c r="AM33" i="75"/>
  <c r="AM88" i="75"/>
  <c r="AM172" i="75"/>
  <c r="M35" i="4"/>
  <c r="AC36" i="5" s="1"/>
  <c r="AE165" i="3"/>
  <c r="T166" i="5" s="1"/>
  <c r="H165" i="3"/>
  <c r="O166" i="5" s="1"/>
  <c r="V162" i="5"/>
  <c r="E159" i="3"/>
  <c r="AE157" i="3"/>
  <c r="T158" i="5" s="1"/>
  <c r="H157" i="3"/>
  <c r="O158" i="5" s="1"/>
  <c r="V154" i="5"/>
  <c r="H150" i="3"/>
  <c r="O151" i="5" s="1"/>
  <c r="DT131" i="75"/>
  <c r="C130" i="84" s="1"/>
  <c r="F130" i="84" s="1"/>
  <c r="AM19" i="75"/>
  <c r="AM89" i="75"/>
  <c r="H171" i="3"/>
  <c r="O172" i="5" s="1"/>
  <c r="AE163" i="3"/>
  <c r="T164" i="5" s="1"/>
  <c r="H155" i="3"/>
  <c r="O156" i="5" s="1"/>
  <c r="E150" i="3"/>
  <c r="N151" i="5" s="1"/>
  <c r="H148" i="3"/>
  <c r="O149" i="5" s="1"/>
  <c r="DT10" i="75"/>
  <c r="C9" i="84" s="1"/>
  <c r="AE186" i="3"/>
  <c r="T187" i="5" s="1"/>
  <c r="H186" i="3"/>
  <c r="O187" i="5" s="1"/>
  <c r="AE179" i="3"/>
  <c r="T180" i="5" s="1"/>
  <c r="N155" i="5"/>
  <c r="H192" i="3"/>
  <c r="O193" i="5" s="1"/>
  <c r="E24" i="3"/>
  <c r="N25" i="5" s="1"/>
  <c r="Q19" i="3"/>
  <c r="R19" i="3"/>
  <c r="S19" i="3" s="1"/>
  <c r="R80" i="3"/>
  <c r="S80" i="3" s="1"/>
  <c r="Q80" i="3"/>
  <c r="Q56" i="3"/>
  <c r="R56" i="3"/>
  <c r="S56" i="3" s="1"/>
  <c r="Q41" i="3"/>
  <c r="R41" i="3"/>
  <c r="S41" i="3" s="1"/>
  <c r="H22" i="3"/>
  <c r="O23" i="5" s="1"/>
  <c r="R18" i="3"/>
  <c r="S18" i="3" s="1"/>
  <c r="Q18" i="3"/>
  <c r="AE14" i="3"/>
  <c r="T15" i="5" s="1"/>
  <c r="Q109" i="3"/>
  <c r="R109" i="3"/>
  <c r="S109" i="3" s="1"/>
  <c r="AE105" i="3"/>
  <c r="Q101" i="3"/>
  <c r="R101" i="3"/>
  <c r="S101" i="3" s="1"/>
  <c r="AE98" i="3"/>
  <c r="T99" i="5" s="1"/>
  <c r="H98" i="3"/>
  <c r="O99" i="5" s="1"/>
  <c r="H91" i="3"/>
  <c r="O92" i="5" s="1"/>
  <c r="R87" i="3"/>
  <c r="S87" i="3" s="1"/>
  <c r="Q87" i="3"/>
  <c r="AE83" i="3"/>
  <c r="T84" i="5" s="1"/>
  <c r="Q79" i="3"/>
  <c r="R79" i="3"/>
  <c r="S79" i="3" s="1"/>
  <c r="H75" i="3"/>
  <c r="O76" i="5" s="1"/>
  <c r="AE67" i="3"/>
  <c r="T68" i="5" s="1"/>
  <c r="H51" i="3"/>
  <c r="O52" i="5" s="1"/>
  <c r="H112" i="3"/>
  <c r="O113" i="5" s="1"/>
  <c r="AE127" i="3"/>
  <c r="T128" i="5" s="1"/>
  <c r="H127" i="3"/>
  <c r="O128" i="5" s="1"/>
  <c r="AE119" i="3"/>
  <c r="T120" i="5" s="1"/>
  <c r="R115" i="3"/>
  <c r="S115" i="3" s="1"/>
  <c r="Q115" i="3"/>
  <c r="Q88" i="3"/>
  <c r="T88" i="3" s="1"/>
  <c r="R89" i="5" s="1"/>
  <c r="AE134" i="3"/>
  <c r="T135" i="5" s="1"/>
  <c r="R183" i="3"/>
  <c r="S183" i="3" s="1"/>
  <c r="Q183" i="3"/>
  <c r="Q176" i="3"/>
  <c r="R176" i="3"/>
  <c r="S176" i="3" s="1"/>
  <c r="Q168" i="3"/>
  <c r="R168" i="3"/>
  <c r="S168" i="3" s="1"/>
  <c r="Q160" i="3"/>
  <c r="R160" i="3"/>
  <c r="S160" i="3" s="1"/>
  <c r="AE156" i="3"/>
  <c r="T157" i="5" s="1"/>
  <c r="AE149" i="3"/>
  <c r="T150" i="5" s="1"/>
  <c r="H149" i="3"/>
  <c r="O150" i="5" s="1"/>
  <c r="R145" i="3"/>
  <c r="S145" i="3" s="1"/>
  <c r="Q145" i="3"/>
  <c r="H184" i="3"/>
  <c r="O185" i="5" s="1"/>
  <c r="E128" i="3"/>
  <c r="N129" i="5" s="1"/>
  <c r="H111" i="3"/>
  <c r="O112" i="5" s="1"/>
  <c r="H190" i="3"/>
  <c r="O191" i="5" s="1"/>
  <c r="H109" i="3"/>
  <c r="O110" i="5" s="1"/>
  <c r="H11" i="3"/>
  <c r="O12" i="5" s="1"/>
  <c r="H41" i="3"/>
  <c r="O42" i="5" s="1"/>
  <c r="E88" i="3"/>
  <c r="N89" i="5" s="1"/>
  <c r="H86" i="3"/>
  <c r="O87" i="5" s="1"/>
  <c r="H10" i="3"/>
  <c r="O11" i="5" s="1"/>
  <c r="H180" i="3"/>
  <c r="O181" i="5" s="1"/>
  <c r="H173" i="3"/>
  <c r="O174" i="5" s="1"/>
  <c r="H76" i="3"/>
  <c r="O77" i="5" s="1"/>
  <c r="E48" i="3"/>
  <c r="N49" i="5" s="1"/>
  <c r="H38" i="3"/>
  <c r="O39" i="5" s="1"/>
  <c r="D46" i="5"/>
  <c r="D35" i="5"/>
  <c r="D67" i="5"/>
  <c r="D138" i="5"/>
  <c r="D98" i="5"/>
  <c r="D59" i="5"/>
  <c r="D174" i="5"/>
  <c r="D178" i="5"/>
  <c r="D105" i="5"/>
  <c r="D143" i="5"/>
  <c r="D157" i="5"/>
  <c r="D169" i="5"/>
  <c r="J38" i="75"/>
  <c r="L38" i="75" s="1"/>
  <c r="AJ38" i="75"/>
  <c r="Z157" i="5"/>
  <c r="Z137" i="5"/>
  <c r="AC161" i="75"/>
  <c r="AE161" i="75" s="1"/>
  <c r="AC85" i="75"/>
  <c r="AE85" i="75" s="1"/>
  <c r="X40" i="75"/>
  <c r="AO40" i="75" s="1"/>
  <c r="AJ174" i="75"/>
  <c r="AL174" i="75" s="1"/>
  <c r="AK158" i="75"/>
  <c r="AC178" i="75"/>
  <c r="AE178" i="75" s="1"/>
  <c r="X48" i="75"/>
  <c r="AK156" i="75"/>
  <c r="AI63" i="75"/>
  <c r="X63" i="75"/>
  <c r="AH20" i="75"/>
  <c r="X20" i="75"/>
  <c r="D82" i="5"/>
  <c r="AC112" i="75"/>
  <c r="AE112" i="75" s="1"/>
  <c r="X53" i="75"/>
  <c r="X69" i="75"/>
  <c r="E185" i="75"/>
  <c r="AH6" i="75"/>
  <c r="X6" i="75"/>
  <c r="X25" i="75"/>
  <c r="AO25" i="75" s="1"/>
  <c r="X173" i="75"/>
  <c r="AC111" i="75"/>
  <c r="AE111" i="75" s="1"/>
  <c r="AH13" i="75"/>
  <c r="X13" i="75"/>
  <c r="X146" i="75"/>
  <c r="AC62" i="75"/>
  <c r="AE62" i="75" s="1"/>
  <c r="AI69" i="75"/>
  <c r="AI169" i="75"/>
  <c r="AQ171" i="75"/>
  <c r="E172" i="5" s="1"/>
  <c r="X143" i="75"/>
  <c r="E176" i="75"/>
  <c r="X125" i="75"/>
  <c r="AQ23" i="75"/>
  <c r="E24" i="5" s="1"/>
  <c r="AQ161" i="75"/>
  <c r="E162" i="5" s="1"/>
  <c r="AQ109" i="75"/>
  <c r="AQ4" i="75"/>
  <c r="E5" i="5" s="1"/>
  <c r="X42" i="75"/>
  <c r="X21" i="75"/>
  <c r="AE3" i="3"/>
  <c r="T4" i="5" s="1"/>
  <c r="K65" i="5"/>
  <c r="AN65" i="5" s="1"/>
  <c r="N60" i="5"/>
  <c r="K43" i="5"/>
  <c r="AN43" i="5" s="1"/>
  <c r="AQ3" i="75"/>
  <c r="E4" i="5" s="1"/>
  <c r="K99" i="5"/>
  <c r="AN99" i="5" s="1"/>
  <c r="AJ3" i="75"/>
  <c r="E15" i="75"/>
  <c r="AQ183" i="75"/>
  <c r="E184" i="5" s="1"/>
  <c r="X124" i="75"/>
  <c r="X66" i="75"/>
  <c r="AI133" i="75"/>
  <c r="X122" i="75"/>
  <c r="AI77" i="75"/>
  <c r="X185" i="75"/>
  <c r="X9" i="75"/>
  <c r="X87" i="75"/>
  <c r="K124" i="5"/>
  <c r="AN124" i="5" s="1"/>
  <c r="X134" i="75"/>
  <c r="AC77" i="75"/>
  <c r="AE77" i="75" s="1"/>
  <c r="AR77" i="75" s="1"/>
  <c r="X182" i="75"/>
  <c r="K17" i="5"/>
  <c r="AN17" i="5" s="1"/>
  <c r="X168" i="75"/>
  <c r="AQ82" i="75"/>
  <c r="E83" i="5" s="1"/>
  <c r="AQ116" i="75"/>
  <c r="E117" i="5" s="1"/>
  <c r="X114" i="75"/>
  <c r="AI42" i="75"/>
  <c r="AH3" i="75"/>
  <c r="M131" i="4"/>
  <c r="AC132" i="5" s="1"/>
  <c r="M117" i="4"/>
  <c r="M28" i="4"/>
  <c r="AC29" i="5" s="1"/>
  <c r="M6" i="4"/>
  <c r="AC7" i="5" s="1"/>
  <c r="G192" i="4"/>
  <c r="H192" i="4" s="1"/>
  <c r="AB193" i="5" s="1"/>
  <c r="M168" i="4"/>
  <c r="AC169" i="5" s="1"/>
  <c r="R158" i="4"/>
  <c r="G86" i="4"/>
  <c r="AA87" i="5" s="1"/>
  <c r="M74" i="4"/>
  <c r="G49" i="4"/>
  <c r="H49" i="4" s="1"/>
  <c r="AB50" i="5" s="1"/>
  <c r="M29" i="4"/>
  <c r="AC30" i="5" s="1"/>
  <c r="M7" i="4"/>
  <c r="AC8" i="5" s="1"/>
  <c r="H168" i="3"/>
  <c r="O169" i="5" s="1"/>
  <c r="H153" i="3"/>
  <c r="O154" i="5" s="1"/>
  <c r="H125" i="3"/>
  <c r="O126" i="5" s="1"/>
  <c r="H67" i="3"/>
  <c r="O68" i="5" s="1"/>
  <c r="H66" i="3"/>
  <c r="O67" i="5" s="1"/>
  <c r="H25" i="3"/>
  <c r="O26" i="5" s="1"/>
  <c r="R176" i="4"/>
  <c r="M173" i="4"/>
  <c r="AC174" i="5" s="1"/>
  <c r="M169" i="4"/>
  <c r="AC170" i="5" s="1"/>
  <c r="R156" i="4"/>
  <c r="M150" i="4"/>
  <c r="AC151" i="5" s="1"/>
  <c r="M118" i="4"/>
  <c r="AC119" i="5" s="1"/>
  <c r="M30" i="4"/>
  <c r="AC31" i="5" s="1"/>
  <c r="M8" i="4"/>
  <c r="AC9" i="5" s="1"/>
  <c r="E168" i="3"/>
  <c r="N169" i="5" s="1"/>
  <c r="H166" i="3"/>
  <c r="O167" i="5" s="1"/>
  <c r="H152" i="3"/>
  <c r="O153" i="5" s="1"/>
  <c r="E125" i="3"/>
  <c r="N126" i="5" s="1"/>
  <c r="E104" i="3"/>
  <c r="N105" i="5" s="1"/>
  <c r="E97" i="3"/>
  <c r="N98" i="5" s="1"/>
  <c r="E67" i="3"/>
  <c r="N68" i="5" s="1"/>
  <c r="H65" i="3"/>
  <c r="O66" i="5" s="1"/>
  <c r="DT156" i="75"/>
  <c r="C155" i="84" s="1"/>
  <c r="DT78" i="75"/>
  <c r="C77" i="84" s="1"/>
  <c r="DT74" i="75"/>
  <c r="C73" i="84" s="1"/>
  <c r="G163" i="4"/>
  <c r="AA164" i="5" s="1"/>
  <c r="G134" i="4"/>
  <c r="AA135" i="5" s="1"/>
  <c r="M129" i="4"/>
  <c r="AC130" i="5" s="1"/>
  <c r="M97" i="4"/>
  <c r="AC98" i="5" s="1"/>
  <c r="M57" i="4"/>
  <c r="AC58" i="5" s="1"/>
  <c r="G25" i="4"/>
  <c r="H25" i="4" s="1"/>
  <c r="AB26" i="5" s="1"/>
  <c r="G21" i="4"/>
  <c r="AA22" i="5" s="1"/>
  <c r="M9" i="4"/>
  <c r="AC10" i="5" s="1"/>
  <c r="E153" i="3"/>
  <c r="N154" i="5" s="1"/>
  <c r="E138" i="3"/>
  <c r="N139" i="5" s="1"/>
  <c r="E52" i="3"/>
  <c r="N53" i="5" s="1"/>
  <c r="DT163" i="75"/>
  <c r="G190" i="4"/>
  <c r="AA191" i="5" s="1"/>
  <c r="R177" i="4"/>
  <c r="G175" i="4"/>
  <c r="H175" i="4" s="1"/>
  <c r="AB176" i="5" s="1"/>
  <c r="M115" i="4"/>
  <c r="AC116" i="5" s="1"/>
  <c r="G26" i="4"/>
  <c r="H26" i="4" s="1"/>
  <c r="AB27" i="5" s="1"/>
  <c r="G4" i="4"/>
  <c r="AA5" i="5" s="1"/>
  <c r="H128" i="3"/>
  <c r="O129" i="5" s="1"/>
  <c r="H100" i="3"/>
  <c r="O101" i="5" s="1"/>
  <c r="E79" i="3"/>
  <c r="N80" i="5" s="1"/>
  <c r="DT177" i="75"/>
  <c r="C176" i="84" s="1"/>
  <c r="M93" i="4"/>
  <c r="AC94" i="5" s="1"/>
  <c r="M32" i="4"/>
  <c r="AC33" i="5" s="1"/>
  <c r="R178" i="4"/>
  <c r="AD179" i="5" s="1"/>
  <c r="R160" i="4"/>
  <c r="AD161" i="5" s="1"/>
  <c r="M159" i="4"/>
  <c r="AC160" i="5" s="1"/>
  <c r="M116" i="4"/>
  <c r="AC117" i="5" s="1"/>
  <c r="H182" i="3"/>
  <c r="O183" i="5" s="1"/>
  <c r="H181" i="3"/>
  <c r="O182" i="5" s="1"/>
  <c r="E177" i="3"/>
  <c r="N178" i="5" s="1"/>
  <c r="H83" i="3"/>
  <c r="O84" i="5" s="1"/>
  <c r="H49" i="3"/>
  <c r="O50" i="5" s="1"/>
  <c r="DT187" i="75"/>
  <c r="DT181" i="75"/>
  <c r="C180" i="84" s="1"/>
  <c r="DT179" i="75"/>
  <c r="DT36" i="75"/>
  <c r="C35" i="84" s="1"/>
  <c r="D141" i="5"/>
  <c r="D126" i="5"/>
  <c r="D172" i="5"/>
  <c r="D177" i="5"/>
  <c r="D43" i="5"/>
  <c r="D190" i="5"/>
  <c r="X133" i="75"/>
  <c r="AH133" i="75"/>
  <c r="AJ30" i="75"/>
  <c r="AC30" i="75"/>
  <c r="AE30" i="75" s="1"/>
  <c r="AH155" i="75"/>
  <c r="AC14" i="75"/>
  <c r="AE14" i="75" s="1"/>
  <c r="AK14" i="75"/>
  <c r="X22" i="75"/>
  <c r="AI22" i="75"/>
  <c r="AC93" i="75"/>
  <c r="AE93" i="75" s="1"/>
  <c r="AJ145" i="75"/>
  <c r="AC28" i="75"/>
  <c r="AE28" i="75" s="1"/>
  <c r="AK64" i="75"/>
  <c r="AC64" i="75"/>
  <c r="AE64" i="75" s="1"/>
  <c r="AI122" i="75"/>
  <c r="X15" i="75"/>
  <c r="X65" i="75"/>
  <c r="AC40" i="75"/>
  <c r="AE40" i="75" s="1"/>
  <c r="X55" i="75"/>
  <c r="M171" i="4"/>
  <c r="AC172" i="5" s="1"/>
  <c r="M147" i="4"/>
  <c r="AC148" i="5" s="1"/>
  <c r="M130" i="4"/>
  <c r="G191" i="4"/>
  <c r="AA192" i="5" s="1"/>
  <c r="M152" i="4"/>
  <c r="AC153" i="5" s="1"/>
  <c r="M148" i="4"/>
  <c r="AC149" i="5" s="1"/>
  <c r="M172" i="4"/>
  <c r="AC173" i="5" s="1"/>
  <c r="G165" i="4"/>
  <c r="H165" i="4" s="1"/>
  <c r="AB166" i="5" s="1"/>
  <c r="R164" i="4"/>
  <c r="AD165" i="5" s="1"/>
  <c r="M149" i="4"/>
  <c r="AC150" i="5" s="1"/>
  <c r="G187" i="4"/>
  <c r="H187" i="4" s="1"/>
  <c r="AB188" i="5" s="1"/>
  <c r="G188" i="4"/>
  <c r="AA189" i="5" s="1"/>
  <c r="G189" i="4"/>
  <c r="AA190" i="5" s="1"/>
  <c r="M170" i="4"/>
  <c r="AC171" i="5" s="1"/>
  <c r="M151" i="4"/>
  <c r="AC152" i="5" s="1"/>
  <c r="M132" i="4"/>
  <c r="AC133" i="5" s="1"/>
  <c r="G111" i="4"/>
  <c r="AA112" i="5" s="1"/>
  <c r="G88" i="4"/>
  <c r="AA89" i="5" s="1"/>
  <c r="M76" i="4"/>
  <c r="AC77" i="5" s="1"/>
  <c r="G70" i="4"/>
  <c r="AA71" i="5" s="1"/>
  <c r="M56" i="4"/>
  <c r="AC57" i="5" s="1"/>
  <c r="G51" i="4"/>
  <c r="AA52" i="5" s="1"/>
  <c r="M31" i="4"/>
  <c r="AC32" i="5" s="1"/>
  <c r="G146" i="4"/>
  <c r="H146" i="4" s="1"/>
  <c r="AB147" i="5" s="1"/>
  <c r="G145" i="4"/>
  <c r="AA146" i="5" s="1"/>
  <c r="G144" i="4"/>
  <c r="H144" i="4" s="1"/>
  <c r="AB145" i="5" s="1"/>
  <c r="G128" i="4"/>
  <c r="H128" i="4" s="1"/>
  <c r="AB129" i="5" s="1"/>
  <c r="G127" i="4"/>
  <c r="AA128" i="5" s="1"/>
  <c r="G126" i="4"/>
  <c r="AA127" i="5" s="1"/>
  <c r="G125" i="4"/>
  <c r="AA126" i="5" s="1"/>
  <c r="G113" i="4"/>
  <c r="H113" i="4" s="1"/>
  <c r="AB114" i="5" s="1"/>
  <c r="M94" i="4"/>
  <c r="AC95" i="5" s="1"/>
  <c r="M90" i="4"/>
  <c r="AC91" i="5" s="1"/>
  <c r="G89" i="4"/>
  <c r="AA90" i="5" s="1"/>
  <c r="M72" i="4"/>
  <c r="AC73" i="5" s="1"/>
  <c r="G71" i="4"/>
  <c r="H71" i="4" s="1"/>
  <c r="AB72" i="5" s="1"/>
  <c r="G52" i="4"/>
  <c r="H52" i="4" s="1"/>
  <c r="AB53" i="5" s="1"/>
  <c r="M95" i="4"/>
  <c r="AC96" i="5" s="1"/>
  <c r="M33" i="4"/>
  <c r="AC34" i="5" s="1"/>
  <c r="M96" i="4"/>
  <c r="AC97" i="5" s="1"/>
  <c r="M91" i="4"/>
  <c r="AC92" i="5" s="1"/>
  <c r="M73" i="4"/>
  <c r="AC74" i="5" s="1"/>
  <c r="G67" i="4"/>
  <c r="AA68" i="5" s="1"/>
  <c r="G46" i="4"/>
  <c r="AA47" i="5" s="1"/>
  <c r="G45" i="4"/>
  <c r="H45" i="4" s="1"/>
  <c r="AB46" i="5" s="1"/>
  <c r="M34" i="4"/>
  <c r="AC35" i="5" s="1"/>
  <c r="M92" i="4"/>
  <c r="AC93" i="5" s="1"/>
  <c r="M75" i="4"/>
  <c r="AC76" i="5" s="1"/>
  <c r="G69" i="4"/>
  <c r="H69" i="4" s="1"/>
  <c r="AB70" i="5" s="1"/>
  <c r="M55" i="4"/>
  <c r="AC56" i="5" s="1"/>
  <c r="G54" i="4"/>
  <c r="AA55" i="5" s="1"/>
  <c r="G48" i="4"/>
  <c r="H48" i="4" s="1"/>
  <c r="AB49" i="5" s="1"/>
  <c r="M36" i="4"/>
  <c r="H193" i="3"/>
  <c r="O194" i="5" s="1"/>
  <c r="H188" i="3"/>
  <c r="O189" i="5" s="1"/>
  <c r="H172" i="3"/>
  <c r="O173" i="5" s="1"/>
  <c r="H161" i="3"/>
  <c r="O162" i="5" s="1"/>
  <c r="H156" i="3"/>
  <c r="O157" i="5" s="1"/>
  <c r="H136" i="3"/>
  <c r="O137" i="5" s="1"/>
  <c r="H123" i="3"/>
  <c r="O124" i="5" s="1"/>
  <c r="H93" i="3"/>
  <c r="O94" i="5" s="1"/>
  <c r="H87" i="3"/>
  <c r="O88" i="5" s="1"/>
  <c r="E82" i="3"/>
  <c r="N83" i="5" s="1"/>
  <c r="H60" i="3"/>
  <c r="O61" i="5" s="1"/>
  <c r="H47" i="3"/>
  <c r="O48" i="5" s="1"/>
  <c r="S25" i="5"/>
  <c r="DT145" i="75"/>
  <c r="C144" i="84" s="1"/>
  <c r="H102" i="3"/>
  <c r="O103" i="5" s="1"/>
  <c r="H97" i="3"/>
  <c r="O98" i="5" s="1"/>
  <c r="H58" i="3"/>
  <c r="O59" i="5" s="1"/>
  <c r="E15" i="3"/>
  <c r="N16" i="5" s="1"/>
  <c r="H14" i="3"/>
  <c r="O15" i="5" s="1"/>
  <c r="DT60" i="75"/>
  <c r="C59" i="84" s="1"/>
  <c r="F59" i="84" s="1"/>
  <c r="H176" i="3"/>
  <c r="O177" i="5" s="1"/>
  <c r="H143" i="3"/>
  <c r="O144" i="5" s="1"/>
  <c r="H142" i="3"/>
  <c r="O143" i="5" s="1"/>
  <c r="H130" i="3"/>
  <c r="O131" i="5" s="1"/>
  <c r="DQ191" i="75"/>
  <c r="J192" i="5" s="1"/>
  <c r="DQ183" i="75"/>
  <c r="J184" i="5" s="1"/>
  <c r="DQ175" i="75"/>
  <c r="J176" i="5" s="1"/>
  <c r="DQ135" i="75"/>
  <c r="J136" i="5" s="1"/>
  <c r="DQ127" i="75"/>
  <c r="J128" i="5" s="1"/>
  <c r="DQ119" i="75"/>
  <c r="J120" i="5" s="1"/>
  <c r="DQ103" i="75"/>
  <c r="J104" i="5" s="1"/>
  <c r="DQ39" i="75"/>
  <c r="J40" i="5" s="1"/>
  <c r="DQ31" i="75"/>
  <c r="J32" i="5" s="1"/>
  <c r="DQ15" i="75"/>
  <c r="J16" i="5" s="1"/>
  <c r="H164" i="3"/>
  <c r="O165" i="5" s="1"/>
  <c r="H108" i="3"/>
  <c r="O109" i="5" s="1"/>
  <c r="H96" i="3"/>
  <c r="O97" i="5" s="1"/>
  <c r="H90" i="3"/>
  <c r="O91" i="5" s="1"/>
  <c r="H84" i="3"/>
  <c r="O85" i="5" s="1"/>
  <c r="DT172" i="75"/>
  <c r="DT150" i="75"/>
  <c r="C149" i="84" s="1"/>
  <c r="H147" i="3"/>
  <c r="O148" i="5" s="1"/>
  <c r="E143" i="3"/>
  <c r="H121" i="3"/>
  <c r="O122" i="5" s="1"/>
  <c r="H70" i="3"/>
  <c r="O71" i="5" s="1"/>
  <c r="E28" i="3"/>
  <c r="E175" i="3"/>
  <c r="N176" i="5" s="1"/>
  <c r="H158" i="3"/>
  <c r="O159" i="5" s="1"/>
  <c r="H126" i="3"/>
  <c r="O127" i="5" s="1"/>
  <c r="H107" i="3"/>
  <c r="O108" i="5" s="1"/>
  <c r="H44" i="3"/>
  <c r="O45" i="5" s="1"/>
  <c r="G101" i="4"/>
  <c r="AA102" i="5" s="1"/>
  <c r="G100" i="4"/>
  <c r="H100" i="4" s="1"/>
  <c r="AB101" i="5" s="1"/>
  <c r="G99" i="4"/>
  <c r="AA100" i="5" s="1"/>
  <c r="G77" i="4"/>
  <c r="AA78" i="5" s="1"/>
  <c r="G58" i="4"/>
  <c r="AA59" i="5" s="1"/>
  <c r="G38" i="4"/>
  <c r="H38" i="4" s="1"/>
  <c r="AB39" i="5" s="1"/>
  <c r="G11" i="4"/>
  <c r="H11" i="4" s="1"/>
  <c r="AB12" i="5" s="1"/>
  <c r="G10" i="4"/>
  <c r="AA11" i="5" s="1"/>
  <c r="H132" i="3"/>
  <c r="O133" i="5" s="1"/>
  <c r="E121" i="3"/>
  <c r="N122" i="5" s="1"/>
  <c r="E113" i="3"/>
  <c r="N114" i="5" s="1"/>
  <c r="E108" i="3"/>
  <c r="N109" i="5" s="1"/>
  <c r="H105" i="3"/>
  <c r="O106" i="5" s="1"/>
  <c r="E100" i="3"/>
  <c r="N101" i="5" s="1"/>
  <c r="E96" i="3"/>
  <c r="N97" i="5" s="1"/>
  <c r="H81" i="3"/>
  <c r="O82" i="5" s="1"/>
  <c r="E76" i="3"/>
  <c r="N77" i="5" s="1"/>
  <c r="H62" i="3"/>
  <c r="O63" i="5" s="1"/>
  <c r="H61" i="3"/>
  <c r="O62" i="5" s="1"/>
  <c r="H55" i="3"/>
  <c r="O56" i="5" s="1"/>
  <c r="H42" i="3"/>
  <c r="O43" i="5" s="1"/>
  <c r="H23" i="3"/>
  <c r="O24" i="5" s="1"/>
  <c r="J49" i="5"/>
  <c r="J17" i="5"/>
  <c r="DQ151" i="75"/>
  <c r="J152" i="5" s="1"/>
  <c r="DQ87" i="75"/>
  <c r="J88" i="5" s="1"/>
  <c r="DQ143" i="75"/>
  <c r="J144" i="5" s="1"/>
  <c r="J182" i="5"/>
  <c r="DQ111" i="75"/>
  <c r="J112" i="5" s="1"/>
  <c r="DQ55" i="75"/>
  <c r="J56" i="5" s="1"/>
  <c r="DQ167" i="75"/>
  <c r="J168" i="5" s="1"/>
  <c r="DQ79" i="75"/>
  <c r="J80" i="5" s="1"/>
  <c r="DQ71" i="75"/>
  <c r="J72" i="5" s="1"/>
  <c r="J160" i="5"/>
  <c r="J158" i="5"/>
  <c r="J69" i="5"/>
  <c r="J47" i="5"/>
  <c r="DU28" i="75"/>
  <c r="L29" i="5" s="1"/>
  <c r="J167" i="5"/>
  <c r="J106" i="5"/>
  <c r="DU45" i="75"/>
  <c r="L46" i="5" s="1"/>
  <c r="J46" i="5"/>
  <c r="J193" i="5"/>
  <c r="DU42" i="75"/>
  <c r="L43" i="5" s="1"/>
  <c r="DU6" i="75"/>
  <c r="L7" i="5" s="1"/>
  <c r="DU52" i="75"/>
  <c r="L53" i="5" s="1"/>
  <c r="J53" i="5"/>
  <c r="J25" i="5"/>
  <c r="J185" i="5"/>
  <c r="J190" i="5"/>
  <c r="J94" i="5"/>
  <c r="J31" i="5"/>
  <c r="J103" i="5"/>
  <c r="J134" i="5"/>
  <c r="DU169" i="75"/>
  <c r="L170" i="5" s="1"/>
  <c r="J15" i="5"/>
  <c r="J73" i="5"/>
  <c r="M3" i="4"/>
  <c r="AC4" i="5" s="1"/>
  <c r="U89" i="5"/>
  <c r="G172" i="4"/>
  <c r="AA173" i="5" s="1"/>
  <c r="G3" i="4"/>
  <c r="AA4" i="5" s="1"/>
  <c r="U186" i="5"/>
  <c r="Q106" i="3"/>
  <c r="T106" i="3" s="1"/>
  <c r="R107" i="5" s="1"/>
  <c r="R136" i="3"/>
  <c r="S136" i="3" s="1"/>
  <c r="T136" i="3" s="1"/>
  <c r="R137" i="5" s="1"/>
  <c r="R116" i="3"/>
  <c r="S116" i="3" s="1"/>
  <c r="T116" i="3" s="1"/>
  <c r="R117" i="5" s="1"/>
  <c r="Q16" i="3"/>
  <c r="T16" i="3" s="1"/>
  <c r="R17" i="5" s="1"/>
  <c r="R12" i="3"/>
  <c r="S12" i="3" s="1"/>
  <c r="T12" i="3" s="1"/>
  <c r="R13" i="5" s="1"/>
  <c r="R7" i="3"/>
  <c r="S7" i="3" s="1"/>
  <c r="T7" i="3" s="1"/>
  <c r="R8" i="5" s="1"/>
  <c r="R63" i="3"/>
  <c r="S63" i="3" s="1"/>
  <c r="T63" i="3" s="1"/>
  <c r="R64" i="5" s="1"/>
  <c r="Q124" i="3"/>
  <c r="T124" i="3" s="1"/>
  <c r="R125" i="5" s="1"/>
  <c r="R70" i="3"/>
  <c r="S70" i="3" s="1"/>
  <c r="T70" i="3" s="1"/>
  <c r="R71" i="5" s="1"/>
  <c r="R146" i="3"/>
  <c r="S146" i="3" s="1"/>
  <c r="T146" i="3" s="1"/>
  <c r="R147" i="5" s="1"/>
  <c r="R17" i="3"/>
  <c r="S17" i="3" s="1"/>
  <c r="T17" i="3" s="1"/>
  <c r="R18" i="5" s="1"/>
  <c r="Q167" i="3"/>
  <c r="T167" i="3" s="1"/>
  <c r="R168" i="5" s="1"/>
  <c r="Q164" i="3"/>
  <c r="T164" i="3" s="1"/>
  <c r="R165" i="5" s="1"/>
  <c r="Q3" i="3"/>
  <c r="T3" i="3" s="1"/>
  <c r="R4" i="5" s="1"/>
  <c r="Q158" i="3"/>
  <c r="T158" i="3" s="1"/>
  <c r="R159" i="5" s="1"/>
  <c r="R30" i="3"/>
  <c r="S30" i="3" s="1"/>
  <c r="T30" i="3" s="1"/>
  <c r="R31" i="5" s="1"/>
  <c r="R189" i="3"/>
  <c r="S189" i="3" s="1"/>
  <c r="T189" i="3" s="1"/>
  <c r="R190" i="5" s="1"/>
  <c r="Q173" i="3"/>
  <c r="T173" i="3" s="1"/>
  <c r="Q36" i="3"/>
  <c r="T36" i="3" s="1"/>
  <c r="R37" i="5" s="1"/>
  <c r="R54" i="3"/>
  <c r="S54" i="3" s="1"/>
  <c r="T54" i="3" s="1"/>
  <c r="R55" i="5" s="1"/>
  <c r="Q89" i="3"/>
  <c r="T89" i="3" s="1"/>
  <c r="R90" i="5" s="1"/>
  <c r="R135" i="3"/>
  <c r="S135" i="3" s="1"/>
  <c r="T135" i="3" s="1"/>
  <c r="R136" i="5" s="1"/>
  <c r="Q138" i="3"/>
  <c r="T138" i="3" s="1"/>
  <c r="R139" i="5" s="1"/>
  <c r="R29" i="3"/>
  <c r="S29" i="3" s="1"/>
  <c r="T29" i="3" s="1"/>
  <c r="R30" i="5" s="1"/>
  <c r="R55" i="3"/>
  <c r="S55" i="3" s="1"/>
  <c r="T55" i="3" s="1"/>
  <c r="R184" i="3"/>
  <c r="S184" i="3" s="1"/>
  <c r="T184" i="3" s="1"/>
  <c r="R185" i="5" s="1"/>
  <c r="Q100" i="3"/>
  <c r="T100" i="3" s="1"/>
  <c r="R101" i="5" s="1"/>
  <c r="R140" i="3"/>
  <c r="S140" i="3" s="1"/>
  <c r="T140" i="3" s="1"/>
  <c r="R169" i="3"/>
  <c r="S169" i="3" s="1"/>
  <c r="T169" i="3" s="1"/>
  <c r="Q77" i="3"/>
  <c r="T77" i="3" s="1"/>
  <c r="R49" i="3"/>
  <c r="S49" i="3" s="1"/>
  <c r="T49" i="3" s="1"/>
  <c r="R50" i="5" s="1"/>
  <c r="R83" i="3"/>
  <c r="S83" i="3" s="1"/>
  <c r="T83" i="3" s="1"/>
  <c r="R84" i="5" s="1"/>
  <c r="Q172" i="3"/>
  <c r="T172" i="3" s="1"/>
  <c r="R173" i="5" s="1"/>
  <c r="R60" i="3"/>
  <c r="S60" i="3" s="1"/>
  <c r="T60" i="3" s="1"/>
  <c r="R61" i="5" s="1"/>
  <c r="Q155" i="3"/>
  <c r="T155" i="3" s="1"/>
  <c r="R156" i="5" s="1"/>
  <c r="Q181" i="3"/>
  <c r="T181" i="3" s="1"/>
  <c r="R182" i="5" s="1"/>
  <c r="Q123" i="3"/>
  <c r="T123" i="3" s="1"/>
  <c r="R95" i="3"/>
  <c r="S95" i="3" s="1"/>
  <c r="T95" i="3" s="1"/>
  <c r="R96" i="5" s="1"/>
  <c r="R23" i="3"/>
  <c r="S23" i="3" s="1"/>
  <c r="T23" i="3" s="1"/>
  <c r="R24" i="5" s="1"/>
  <c r="R28" i="3"/>
  <c r="S28" i="3" s="1"/>
  <c r="T28" i="3" s="1"/>
  <c r="R29" i="5" s="1"/>
  <c r="Q131" i="3"/>
  <c r="T131" i="3" s="1"/>
  <c r="R132" i="5" s="1"/>
  <c r="R84" i="3"/>
  <c r="S84" i="3" s="1"/>
  <c r="T84" i="3" s="1"/>
  <c r="R85" i="5" s="1"/>
  <c r="R94" i="3"/>
  <c r="S94" i="3" s="1"/>
  <c r="T94" i="3" s="1"/>
  <c r="R114" i="3"/>
  <c r="S114" i="3" s="1"/>
  <c r="T114" i="3" s="1"/>
  <c r="R115" i="5" s="1"/>
  <c r="U136" i="5"/>
  <c r="U29" i="5"/>
  <c r="U148" i="5"/>
  <c r="U52" i="5"/>
  <c r="U176" i="5"/>
  <c r="U92" i="5"/>
  <c r="R166" i="3"/>
  <c r="S166" i="3" s="1"/>
  <c r="T166" i="3" s="1"/>
  <c r="R167" i="5" s="1"/>
  <c r="R8" i="3"/>
  <c r="S8" i="3" s="1"/>
  <c r="T8" i="3" s="1"/>
  <c r="R9" i="5" s="1"/>
  <c r="R53" i="3"/>
  <c r="S53" i="3" s="1"/>
  <c r="T53" i="3" s="1"/>
  <c r="R54" i="5" s="1"/>
  <c r="R162" i="3"/>
  <c r="S162" i="3" s="1"/>
  <c r="T162" i="3" s="1"/>
  <c r="R163" i="5" s="1"/>
  <c r="Q187" i="3"/>
  <c r="T187" i="3" s="1"/>
  <c r="R188" i="5" s="1"/>
  <c r="R31" i="3"/>
  <c r="S31" i="3" s="1"/>
  <c r="T31" i="3" s="1"/>
  <c r="R154" i="3"/>
  <c r="S154" i="3" s="1"/>
  <c r="T154" i="3" s="1"/>
  <c r="R155" i="5" s="1"/>
  <c r="R112" i="3"/>
  <c r="S112" i="3" s="1"/>
  <c r="T112" i="3" s="1"/>
  <c r="R113" i="5" s="1"/>
  <c r="Q44" i="3"/>
  <c r="T44" i="3" s="1"/>
  <c r="R45" i="5" s="1"/>
  <c r="R21" i="3"/>
  <c r="S21" i="3" s="1"/>
  <c r="T21" i="3" s="1"/>
  <c r="R22" i="5" s="1"/>
  <c r="R71" i="3"/>
  <c r="S71" i="3" s="1"/>
  <c r="T71" i="3" s="1"/>
  <c r="R72" i="5" s="1"/>
  <c r="Q72" i="3"/>
  <c r="T72" i="3" s="1"/>
  <c r="R73" i="5" s="1"/>
  <c r="Q35" i="3"/>
  <c r="T35" i="3" s="1"/>
  <c r="R36" i="5" s="1"/>
  <c r="R98" i="3"/>
  <c r="S98" i="3" s="1"/>
  <c r="T98" i="3" s="1"/>
  <c r="R99" i="5" s="1"/>
  <c r="Q108" i="3"/>
  <c r="T108" i="3" s="1"/>
  <c r="R65" i="3"/>
  <c r="S65" i="3" s="1"/>
  <c r="T65" i="3" s="1"/>
  <c r="R66" i="5" s="1"/>
  <c r="R143" i="3"/>
  <c r="S143" i="3" s="1"/>
  <c r="T143" i="3" s="1"/>
  <c r="R144" i="5" s="1"/>
  <c r="R93" i="3"/>
  <c r="S93" i="3" s="1"/>
  <c r="T93" i="3" s="1"/>
  <c r="R94" i="5" s="1"/>
  <c r="R62" i="3"/>
  <c r="S62" i="3" s="1"/>
  <c r="T62" i="3" s="1"/>
  <c r="R63" i="5" s="1"/>
  <c r="R148" i="3"/>
  <c r="S148" i="3" s="1"/>
  <c r="T148" i="3" s="1"/>
  <c r="R149" i="5" s="1"/>
  <c r="R82" i="3"/>
  <c r="S82" i="3" s="1"/>
  <c r="T82" i="3" s="1"/>
  <c r="R83" i="5" s="1"/>
  <c r="Q192" i="3"/>
  <c r="T192" i="3" s="1"/>
  <c r="R193" i="5" s="1"/>
  <c r="R118" i="3"/>
  <c r="S118" i="3" s="1"/>
  <c r="T118" i="3" s="1"/>
  <c r="R119" i="5" s="1"/>
  <c r="R175" i="3"/>
  <c r="S175" i="3" s="1"/>
  <c r="T175" i="3" s="1"/>
  <c r="R176" i="5" s="1"/>
  <c r="U183" i="5"/>
  <c r="R48" i="3"/>
  <c r="S48" i="3" s="1"/>
  <c r="T48" i="3" s="1"/>
  <c r="R49" i="5" s="1"/>
  <c r="R150" i="3"/>
  <c r="S150" i="3" s="1"/>
  <c r="T150" i="3" s="1"/>
  <c r="R151" i="5" s="1"/>
  <c r="R170" i="3"/>
  <c r="S170" i="3" s="1"/>
  <c r="T170" i="3" s="1"/>
  <c r="R171" i="5" s="1"/>
  <c r="R132" i="3"/>
  <c r="S132" i="3" s="1"/>
  <c r="T132" i="3" s="1"/>
  <c r="R133" i="5" s="1"/>
  <c r="R111" i="3"/>
  <c r="S111" i="3" s="1"/>
  <c r="T111" i="3" s="1"/>
  <c r="R112" i="5" s="1"/>
  <c r="Q122" i="3"/>
  <c r="T122" i="3" s="1"/>
  <c r="R123" i="5" s="1"/>
  <c r="U152" i="5"/>
  <c r="Q26" i="3"/>
  <c r="T26" i="3" s="1"/>
  <c r="R27" i="5" s="1"/>
  <c r="Q141" i="3"/>
  <c r="T141" i="3" s="1"/>
  <c r="R142" i="5" s="1"/>
  <c r="R153" i="3"/>
  <c r="S153" i="3" s="1"/>
  <c r="T153" i="3" s="1"/>
  <c r="R154" i="5" s="1"/>
  <c r="Q43" i="3"/>
  <c r="T43" i="3" s="1"/>
  <c r="R44" i="5" s="1"/>
  <c r="R174" i="3"/>
  <c r="S174" i="3" s="1"/>
  <c r="T174" i="3" s="1"/>
  <c r="R175" i="5" s="1"/>
  <c r="R149" i="3"/>
  <c r="S149" i="3" s="1"/>
  <c r="T149" i="3" s="1"/>
  <c r="R150" i="5" s="1"/>
  <c r="R156" i="3"/>
  <c r="S156" i="3" s="1"/>
  <c r="T156" i="3" s="1"/>
  <c r="Q177" i="3"/>
  <c r="T177" i="3" s="1"/>
  <c r="R178" i="5" s="1"/>
  <c r="U13" i="5"/>
  <c r="U161" i="5"/>
  <c r="U16" i="5"/>
  <c r="U167" i="5"/>
  <c r="U19" i="5"/>
  <c r="U191" i="5"/>
  <c r="U57" i="5"/>
  <c r="U135" i="5"/>
  <c r="U173" i="5"/>
  <c r="U165" i="5"/>
  <c r="U158" i="5"/>
  <c r="U151" i="5"/>
  <c r="U127" i="5"/>
  <c r="U17" i="5"/>
  <c r="U194" i="5"/>
  <c r="U182" i="5"/>
  <c r="U175" i="5"/>
  <c r="U146" i="5"/>
  <c r="U172" i="5"/>
  <c r="U149" i="5"/>
  <c r="U143" i="5"/>
  <c r="U190" i="5"/>
  <c r="U162" i="5"/>
  <c r="U153" i="5"/>
  <c r="U100" i="5"/>
  <c r="U150" i="5"/>
  <c r="U77" i="5"/>
  <c r="U69" i="5"/>
  <c r="U189" i="5"/>
  <c r="U147" i="5"/>
  <c r="U145" i="5"/>
  <c r="U80" i="5"/>
  <c r="U46" i="5"/>
  <c r="U164" i="5"/>
  <c r="U154" i="5"/>
  <c r="U79" i="5"/>
  <c r="U50" i="5"/>
  <c r="U43" i="5"/>
  <c r="U37" i="5"/>
  <c r="U15" i="5"/>
  <c r="U123" i="5"/>
  <c r="U117" i="5"/>
  <c r="U113" i="5"/>
  <c r="U59" i="5"/>
  <c r="U45" i="5"/>
  <c r="U26" i="5"/>
  <c r="U156" i="5"/>
  <c r="U126" i="5"/>
  <c r="U85" i="5"/>
  <c r="U177" i="5"/>
  <c r="U144" i="5"/>
  <c r="U129" i="5"/>
  <c r="U112" i="5"/>
  <c r="U94" i="5"/>
  <c r="U67" i="5"/>
  <c r="U122" i="5"/>
  <c r="U44" i="5"/>
  <c r="U170" i="5"/>
  <c r="U120" i="5"/>
  <c r="U110" i="5"/>
  <c r="U42" i="5"/>
  <c r="U39" i="5"/>
  <c r="U36" i="5"/>
  <c r="U28" i="5"/>
  <c r="H189" i="3"/>
  <c r="O190" i="5" s="1"/>
  <c r="H179" i="3"/>
  <c r="O180" i="5" s="1"/>
  <c r="H174" i="3"/>
  <c r="O175" i="5" s="1"/>
  <c r="H162" i="3"/>
  <c r="O163" i="5" s="1"/>
  <c r="H19" i="3"/>
  <c r="O20" i="5" s="1"/>
  <c r="H4" i="3"/>
  <c r="O5" i="5" s="1"/>
  <c r="H191" i="3"/>
  <c r="O192" i="5" s="1"/>
  <c r="H3" i="3"/>
  <c r="O4" i="5" s="1"/>
  <c r="E189" i="3"/>
  <c r="N190" i="5" s="1"/>
  <c r="E172" i="3"/>
  <c r="N173" i="5" s="1"/>
  <c r="E110" i="3"/>
  <c r="N111" i="5" s="1"/>
  <c r="E106" i="3"/>
  <c r="N107" i="5" s="1"/>
  <c r="DT92" i="75"/>
  <c r="C91" i="84" s="1"/>
  <c r="DT91" i="75"/>
  <c r="C90" i="84" s="1"/>
  <c r="F90" i="84" s="1"/>
  <c r="DT79" i="75"/>
  <c r="C78" i="84" s="1"/>
  <c r="DT69" i="75"/>
  <c r="C68" i="84" s="1"/>
  <c r="DT56" i="75"/>
  <c r="C55" i="84" s="1"/>
  <c r="DT25" i="75"/>
  <c r="C24" i="84" s="1"/>
  <c r="DT21" i="75"/>
  <c r="C20" i="84" s="1"/>
  <c r="F20" i="84" s="1"/>
  <c r="DT19" i="75"/>
  <c r="C18" i="84" s="1"/>
  <c r="F18" i="84" s="1"/>
  <c r="K170" i="5"/>
  <c r="AN170" i="5" s="1"/>
  <c r="E173" i="3"/>
  <c r="N174" i="5" s="1"/>
  <c r="E151" i="3"/>
  <c r="E111" i="3"/>
  <c r="E107" i="3"/>
  <c r="N108" i="5" s="1"/>
  <c r="E32" i="3"/>
  <c r="N33" i="5" s="1"/>
  <c r="E16" i="3"/>
  <c r="N17" i="5" s="1"/>
  <c r="E8" i="3"/>
  <c r="N9" i="5" s="1"/>
  <c r="N72" i="5"/>
  <c r="E167" i="3"/>
  <c r="N168" i="5" s="1"/>
  <c r="E137" i="3"/>
  <c r="N138" i="5" s="1"/>
  <c r="E47" i="3"/>
  <c r="N48" i="5" s="1"/>
  <c r="E20" i="3"/>
  <c r="N21" i="5" s="1"/>
  <c r="E9" i="3"/>
  <c r="N10" i="5" s="1"/>
  <c r="K46" i="5"/>
  <c r="AN46" i="5" s="1"/>
  <c r="K24" i="5"/>
  <c r="AN24" i="5" s="1"/>
  <c r="E188" i="3"/>
  <c r="N189" i="5" s="1"/>
  <c r="E171" i="3"/>
  <c r="N172" i="5" s="1"/>
  <c r="E118" i="3"/>
  <c r="N119" i="5" s="1"/>
  <c r="E105" i="3"/>
  <c r="N106" i="5" s="1"/>
  <c r="E68" i="3"/>
  <c r="N69" i="5" s="1"/>
  <c r="DT82" i="75"/>
  <c r="C81" i="84" s="1"/>
  <c r="F81" i="84" s="1"/>
  <c r="N132" i="5"/>
  <c r="E152" i="3"/>
  <c r="E144" i="3"/>
  <c r="E112" i="3"/>
  <c r="E83" i="3"/>
  <c r="E78" i="3"/>
  <c r="N79" i="5" s="1"/>
  <c r="E77" i="3"/>
  <c r="E69" i="3"/>
  <c r="N70" i="5" s="1"/>
  <c r="E62" i="3"/>
  <c r="E57" i="3"/>
  <c r="E55" i="3"/>
  <c r="N56" i="5" s="1"/>
  <c r="E33" i="3"/>
  <c r="E21" i="3"/>
  <c r="E13" i="3"/>
  <c r="N14" i="5" s="1"/>
  <c r="E11" i="3"/>
  <c r="E10" i="3"/>
  <c r="N28" i="5"/>
  <c r="E186" i="3"/>
  <c r="N187" i="5" s="1"/>
  <c r="E185" i="3"/>
  <c r="N186" i="5" s="1"/>
  <c r="E183" i="3"/>
  <c r="E164" i="3"/>
  <c r="N165" i="5" s="1"/>
  <c r="E162" i="3"/>
  <c r="N163" i="5" s="1"/>
  <c r="E156" i="3"/>
  <c r="N157" i="5" s="1"/>
  <c r="E155" i="3"/>
  <c r="N156" i="5" s="1"/>
  <c r="E134" i="3"/>
  <c r="N135" i="5" s="1"/>
  <c r="E115" i="3"/>
  <c r="N116" i="5" s="1"/>
  <c r="E92" i="3"/>
  <c r="E74" i="3"/>
  <c r="N75" i="5" s="1"/>
  <c r="E72" i="3"/>
  <c r="N73" i="5" s="1"/>
  <c r="E65" i="3"/>
  <c r="N66" i="5" s="1"/>
  <c r="E42" i="3"/>
  <c r="N43" i="5" s="1"/>
  <c r="E166" i="3"/>
  <c r="N167" i="5" s="1"/>
  <c r="E165" i="3"/>
  <c r="N166" i="5" s="1"/>
  <c r="E163" i="3"/>
  <c r="N164" i="5" s="1"/>
  <c r="E157" i="3"/>
  <c r="E149" i="3"/>
  <c r="N150" i="5" s="1"/>
  <c r="E142" i="3"/>
  <c r="N143" i="5" s="1"/>
  <c r="E141" i="3"/>
  <c r="N142" i="5" s="1"/>
  <c r="E135" i="3"/>
  <c r="N136" i="5" s="1"/>
  <c r="E126" i="3"/>
  <c r="N127" i="5" s="1"/>
  <c r="E103" i="3"/>
  <c r="N104" i="5" s="1"/>
  <c r="E95" i="3"/>
  <c r="N96" i="5" s="1"/>
  <c r="E81" i="3"/>
  <c r="N82" i="5" s="1"/>
  <c r="E75" i="3"/>
  <c r="N76" i="5" s="1"/>
  <c r="E60" i="3"/>
  <c r="N61" i="5" s="1"/>
  <c r="E53" i="3"/>
  <c r="N54" i="5" s="1"/>
  <c r="E45" i="3"/>
  <c r="E44" i="3"/>
  <c r="N45" i="5" s="1"/>
  <c r="E43" i="3"/>
  <c r="N44" i="5" s="1"/>
  <c r="E31" i="3"/>
  <c r="N32" i="5" s="1"/>
  <c r="E26" i="3"/>
  <c r="N27" i="5" s="1"/>
  <c r="E17" i="3"/>
  <c r="E3" i="3"/>
  <c r="N4" i="5" s="1"/>
  <c r="N175" i="5"/>
  <c r="N147" i="5"/>
  <c r="N55" i="5"/>
  <c r="N31" i="5"/>
  <c r="N102" i="5"/>
  <c r="N57" i="5"/>
  <c r="N20" i="5"/>
  <c r="N141" i="5"/>
  <c r="N133" i="5"/>
  <c r="DT170" i="75"/>
  <c r="C169" i="84" s="1"/>
  <c r="DT141" i="75"/>
  <c r="C140" i="84" s="1"/>
  <c r="F140" i="84" s="1"/>
  <c r="DT135" i="75"/>
  <c r="C134" i="84" s="1"/>
  <c r="DT134" i="75"/>
  <c r="C133" i="84" s="1"/>
  <c r="DT193" i="75"/>
  <c r="C192" i="84" s="1"/>
  <c r="DT180" i="75"/>
  <c r="C179" i="84" s="1"/>
  <c r="DT178" i="75"/>
  <c r="C177" i="84" s="1"/>
  <c r="DT149" i="75"/>
  <c r="C148" i="84" s="1"/>
  <c r="DT148" i="75"/>
  <c r="C147" i="84" s="1"/>
  <c r="DT115" i="75"/>
  <c r="C114" i="84" s="1"/>
  <c r="DT90" i="75"/>
  <c r="C89" i="84" s="1"/>
  <c r="F89" i="84" s="1"/>
  <c r="DT84" i="75"/>
  <c r="C83" i="84" s="1"/>
  <c r="DT12" i="75"/>
  <c r="C11" i="84" s="1"/>
  <c r="DT9" i="75"/>
  <c r="C8" i="84" s="1"/>
  <c r="F106" i="84"/>
  <c r="K105" i="5"/>
  <c r="AN105" i="5" s="1"/>
  <c r="DU104" i="75"/>
  <c r="L105" i="5" s="1"/>
  <c r="DU88" i="75"/>
  <c r="L89" i="5" s="1"/>
  <c r="K176" i="5"/>
  <c r="AN176" i="5" s="1"/>
  <c r="K63" i="5"/>
  <c r="AN63" i="5" s="1"/>
  <c r="DU62" i="75"/>
  <c r="L63" i="5" s="1"/>
  <c r="DU128" i="75"/>
  <c r="L129" i="5" s="1"/>
  <c r="K129" i="5"/>
  <c r="AN129" i="5" s="1"/>
  <c r="K90" i="5"/>
  <c r="AN90" i="5" s="1"/>
  <c r="DT7" i="75"/>
  <c r="C6" i="84" s="1"/>
  <c r="DT126" i="75"/>
  <c r="C125" i="84" s="1"/>
  <c r="DT125" i="75"/>
  <c r="C124" i="84" s="1"/>
  <c r="DT121" i="75"/>
  <c r="C120" i="84" s="1"/>
  <c r="DT113" i="75"/>
  <c r="C112" i="84" s="1"/>
  <c r="DT112" i="75"/>
  <c r="C111" i="84" s="1"/>
  <c r="DT50" i="75"/>
  <c r="C49" i="84" s="1"/>
  <c r="DT49" i="75"/>
  <c r="C48" i="84" s="1"/>
  <c r="F48" i="84" s="1"/>
  <c r="DT40" i="75"/>
  <c r="C39" i="84" s="1"/>
  <c r="DT38" i="75"/>
  <c r="C37" i="84" s="1"/>
  <c r="F15" i="84"/>
  <c r="K29" i="5"/>
  <c r="AN29" i="5" s="1"/>
  <c r="K110" i="5"/>
  <c r="AN110" i="5" s="1"/>
  <c r="DU109" i="75"/>
  <c r="L110" i="5" s="1"/>
  <c r="K36" i="5"/>
  <c r="AN36" i="5" s="1"/>
  <c r="K140" i="5"/>
  <c r="AN140" i="5" s="1"/>
  <c r="DU139" i="75"/>
  <c r="L140" i="5" s="1"/>
  <c r="K98" i="5"/>
  <c r="AN98" i="5" s="1"/>
  <c r="K167" i="5"/>
  <c r="AN167" i="5" s="1"/>
  <c r="K27" i="5"/>
  <c r="AN27" i="5" s="1"/>
  <c r="K161" i="5"/>
  <c r="AN161" i="5" s="1"/>
  <c r="K89" i="5"/>
  <c r="AN89" i="5" s="1"/>
  <c r="DU3" i="75"/>
  <c r="L4" i="5" s="1"/>
  <c r="AO105" i="75" l="1"/>
  <c r="DU114" i="75"/>
  <c r="L115" i="5" s="1"/>
  <c r="AL133" i="75"/>
  <c r="DU97" i="75"/>
  <c r="L98" i="5" s="1"/>
  <c r="AL21" i="75"/>
  <c r="K101" i="5"/>
  <c r="AN101" i="5" s="1"/>
  <c r="K60" i="5"/>
  <c r="AN60" i="5" s="1"/>
  <c r="AR54" i="75"/>
  <c r="F55" i="5" s="1"/>
  <c r="AO128" i="75"/>
  <c r="AO50" i="75"/>
  <c r="DU100" i="75"/>
  <c r="L101" i="5" s="1"/>
  <c r="AO14" i="75"/>
  <c r="K12" i="5"/>
  <c r="AN12" i="5" s="1"/>
  <c r="DU23" i="75"/>
  <c r="L24" i="5" s="1"/>
  <c r="K49" i="5"/>
  <c r="AN49" i="5" s="1"/>
  <c r="K107" i="5"/>
  <c r="AN107" i="5" s="1"/>
  <c r="DU86" i="75"/>
  <c r="L87" i="5" s="1"/>
  <c r="K144" i="5"/>
  <c r="AN144" i="5" s="1"/>
  <c r="DU48" i="75"/>
  <c r="L49" i="5" s="1"/>
  <c r="K84" i="5"/>
  <c r="AN84" i="5" s="1"/>
  <c r="K115" i="5"/>
  <c r="AN115" i="5" s="1"/>
  <c r="AL112" i="75"/>
  <c r="AL125" i="75"/>
  <c r="DU14" i="75"/>
  <c r="L15" i="5" s="1"/>
  <c r="AL25" i="75"/>
  <c r="AO75" i="75"/>
  <c r="K82" i="5"/>
  <c r="AN82" i="5" s="1"/>
  <c r="K95" i="5"/>
  <c r="AN95" i="5" s="1"/>
  <c r="K18" i="5"/>
  <c r="AN18" i="5" s="1"/>
  <c r="AA9" i="5"/>
  <c r="AO146" i="75"/>
  <c r="AA15" i="5"/>
  <c r="AR190" i="75"/>
  <c r="F191" i="5" s="1"/>
  <c r="DU81" i="75"/>
  <c r="L82" i="5" s="1"/>
  <c r="AL67" i="75"/>
  <c r="AL181" i="75"/>
  <c r="H59" i="4"/>
  <c r="AB60" i="5" s="1"/>
  <c r="AO84" i="75"/>
  <c r="AL71" i="75"/>
  <c r="AL191" i="75"/>
  <c r="AK193" i="83"/>
  <c r="AR158" i="75"/>
  <c r="F159" i="5" s="1"/>
  <c r="AO13" i="75"/>
  <c r="AO70" i="75"/>
  <c r="C71" i="5" s="1"/>
  <c r="H94" i="4"/>
  <c r="AB95" i="5" s="1"/>
  <c r="K130" i="5"/>
  <c r="AN130" i="5" s="1"/>
  <c r="H118" i="4"/>
  <c r="AB119" i="5" s="1"/>
  <c r="AR66" i="75"/>
  <c r="F67" i="5" s="1"/>
  <c r="DU98" i="75"/>
  <c r="L99" i="5" s="1"/>
  <c r="AL20" i="75"/>
  <c r="DU154" i="75"/>
  <c r="L155" i="5" s="1"/>
  <c r="AA131" i="5"/>
  <c r="AL142" i="75"/>
  <c r="AL175" i="75"/>
  <c r="K147" i="5"/>
  <c r="AN147" i="5" s="1"/>
  <c r="AO19" i="75"/>
  <c r="DU89" i="75"/>
  <c r="L90" i="5" s="1"/>
  <c r="AL145" i="75"/>
  <c r="AO7" i="75"/>
  <c r="AO175" i="75"/>
  <c r="C176" i="5" s="1"/>
  <c r="AL116" i="75"/>
  <c r="AL153" i="75"/>
  <c r="AR146" i="75"/>
  <c r="F147" i="5" s="1"/>
  <c r="AL15" i="5"/>
  <c r="AM15" i="5" s="1"/>
  <c r="AL62" i="5"/>
  <c r="AM62" i="5" s="1"/>
  <c r="AL188" i="5"/>
  <c r="AM188" i="5" s="1"/>
  <c r="AL94" i="5"/>
  <c r="AM94" i="5" s="1"/>
  <c r="DU94" i="75"/>
  <c r="L95" i="5" s="1"/>
  <c r="DU191" i="75"/>
  <c r="L192" i="5" s="1"/>
  <c r="K72" i="5"/>
  <c r="AN72" i="5" s="1"/>
  <c r="DU101" i="75"/>
  <c r="L102" i="5" s="1"/>
  <c r="K192" i="5"/>
  <c r="AN192" i="5" s="1"/>
  <c r="K71" i="5"/>
  <c r="AN71" i="5" s="1"/>
  <c r="K102" i="5"/>
  <c r="AN102" i="5" s="1"/>
  <c r="DU70" i="75"/>
  <c r="L71" i="5" s="1"/>
  <c r="H174" i="4"/>
  <c r="AB175" i="5" s="1"/>
  <c r="AA33" i="5"/>
  <c r="AL42" i="5"/>
  <c r="AM42" i="5" s="1"/>
  <c r="AL137" i="5"/>
  <c r="AM137" i="5" s="1"/>
  <c r="AO127" i="5"/>
  <c r="AO46" i="5"/>
  <c r="AO28" i="5"/>
  <c r="AL11" i="5"/>
  <c r="AM11" i="5" s="1"/>
  <c r="AL16" i="5"/>
  <c r="AM16" i="5" s="1"/>
  <c r="AL108" i="5"/>
  <c r="AM108" i="5" s="1"/>
  <c r="AO12" i="5"/>
  <c r="AL67" i="5"/>
  <c r="AM67" i="5" s="1"/>
  <c r="AL172" i="5"/>
  <c r="AM172" i="5" s="1"/>
  <c r="AL90" i="5"/>
  <c r="AM90" i="5" s="1"/>
  <c r="AL146" i="5"/>
  <c r="AM146" i="5" s="1"/>
  <c r="AL70" i="5"/>
  <c r="AM70" i="5" s="1"/>
  <c r="DU129" i="75"/>
  <c r="L130" i="5" s="1"/>
  <c r="AL49" i="5"/>
  <c r="AM49" i="5" s="1"/>
  <c r="AL131" i="5"/>
  <c r="AM131" i="5" s="1"/>
  <c r="AL164" i="5"/>
  <c r="AM164" i="5" s="1"/>
  <c r="AL23" i="5"/>
  <c r="AM23" i="5" s="1"/>
  <c r="H148" i="4"/>
  <c r="AB149" i="5" s="1"/>
  <c r="H104" i="4"/>
  <c r="AB105" i="5" s="1"/>
  <c r="H57" i="4"/>
  <c r="AB58" i="5" s="1"/>
  <c r="H106" i="4"/>
  <c r="AB107" i="5" s="1"/>
  <c r="H117" i="4"/>
  <c r="AB118" i="5" s="1"/>
  <c r="H102" i="4"/>
  <c r="AB103" i="5" s="1"/>
  <c r="H177" i="4"/>
  <c r="AB178" i="5" s="1"/>
  <c r="AL113" i="5"/>
  <c r="AM113" i="5" s="1"/>
  <c r="AL151" i="5"/>
  <c r="AM151" i="5" s="1"/>
  <c r="AL72" i="5"/>
  <c r="AM72" i="5" s="1"/>
  <c r="AL53" i="5"/>
  <c r="AM53" i="5" s="1"/>
  <c r="AL125" i="5"/>
  <c r="AM125" i="5" s="1"/>
  <c r="AL80" i="5"/>
  <c r="AM80" i="5" s="1"/>
  <c r="AL144" i="5"/>
  <c r="AM144" i="5" s="1"/>
  <c r="AL154" i="5"/>
  <c r="AM154" i="5" s="1"/>
  <c r="AL121" i="5"/>
  <c r="AM121" i="5" s="1"/>
  <c r="AL31" i="5"/>
  <c r="AM31" i="5" s="1"/>
  <c r="AL91" i="5"/>
  <c r="AM91" i="5" s="1"/>
  <c r="AL162" i="5"/>
  <c r="AM162" i="5" s="1"/>
  <c r="AL143" i="5"/>
  <c r="AM143" i="5" s="1"/>
  <c r="AL155" i="5"/>
  <c r="AM155" i="5" s="1"/>
  <c r="AL96" i="5"/>
  <c r="AM96" i="5" s="1"/>
  <c r="AL138" i="5"/>
  <c r="AM138" i="5" s="1"/>
  <c r="AL175" i="5"/>
  <c r="AM175" i="5" s="1"/>
  <c r="AL160" i="5"/>
  <c r="AM160" i="5" s="1"/>
  <c r="AL156" i="5"/>
  <c r="AM156" i="5" s="1"/>
  <c r="AL74" i="5"/>
  <c r="AM74" i="5" s="1"/>
  <c r="AL22" i="5"/>
  <c r="AM22" i="5" s="1"/>
  <c r="AL34" i="5"/>
  <c r="AM34" i="5" s="1"/>
  <c r="AO24" i="5"/>
  <c r="AL129" i="5"/>
  <c r="AM129" i="5" s="1"/>
  <c r="AL61" i="5"/>
  <c r="AM61" i="5" s="1"/>
  <c r="DU159" i="75"/>
  <c r="L160" i="5" s="1"/>
  <c r="K28" i="5"/>
  <c r="AN28" i="5" s="1"/>
  <c r="K104" i="5"/>
  <c r="AN104" i="5" s="1"/>
  <c r="DU96" i="75"/>
  <c r="L97" i="5" s="1"/>
  <c r="K160" i="5"/>
  <c r="AN160" i="5" s="1"/>
  <c r="AL83" i="5"/>
  <c r="AM83" i="5" s="1"/>
  <c r="DU166" i="75"/>
  <c r="L167" i="5" s="1"/>
  <c r="DU46" i="75"/>
  <c r="L47" i="5" s="1"/>
  <c r="K47" i="5"/>
  <c r="AN47" i="5" s="1"/>
  <c r="AL103" i="5"/>
  <c r="AM103" i="5" s="1"/>
  <c r="K97" i="5"/>
  <c r="AN97" i="5" s="1"/>
  <c r="DU27" i="75"/>
  <c r="L28" i="5" s="1"/>
  <c r="AL39" i="5"/>
  <c r="AM39" i="5" s="1"/>
  <c r="K128" i="5"/>
  <c r="AN128" i="5" s="1"/>
  <c r="DU53" i="75"/>
  <c r="L54" i="5" s="1"/>
  <c r="K54" i="5"/>
  <c r="AN54" i="5" s="1"/>
  <c r="AO40" i="5"/>
  <c r="AO8" i="5"/>
  <c r="B168" i="84"/>
  <c r="E168" i="84" s="1"/>
  <c r="BZ168" i="83"/>
  <c r="F169" i="84"/>
  <c r="C171" i="84"/>
  <c r="F171" i="84" s="1"/>
  <c r="C178" i="84"/>
  <c r="F178" i="84" s="1"/>
  <c r="F54" i="84"/>
  <c r="C162" i="84"/>
  <c r="F162" i="84" s="1"/>
  <c r="K120" i="5"/>
  <c r="AN120" i="5" s="1"/>
  <c r="C118" i="84"/>
  <c r="F118" i="84" s="1"/>
  <c r="C164" i="84"/>
  <c r="F164" i="84" s="1"/>
  <c r="F6" i="84"/>
  <c r="C7" i="84"/>
  <c r="F7" i="84" s="1"/>
  <c r="F82" i="84"/>
  <c r="C76" i="84"/>
  <c r="F76" i="84" s="1"/>
  <c r="K186" i="5"/>
  <c r="AN186" i="5" s="1"/>
  <c r="C184" i="84"/>
  <c r="F184" i="84" s="1"/>
  <c r="C21" i="84"/>
  <c r="F21" i="84" s="1"/>
  <c r="F61" i="84"/>
  <c r="C62" i="84"/>
  <c r="F62" i="84" s="1"/>
  <c r="K175" i="5"/>
  <c r="AN175" i="5" s="1"/>
  <c r="C173" i="84"/>
  <c r="F173" i="84" s="1"/>
  <c r="AL22" i="75"/>
  <c r="C32" i="84"/>
  <c r="F32" i="84" s="1"/>
  <c r="F14" i="84"/>
  <c r="C19" i="84"/>
  <c r="F19" i="84" s="1"/>
  <c r="F134" i="84"/>
  <c r="C131" i="84"/>
  <c r="F131" i="84" s="1"/>
  <c r="DU13" i="75"/>
  <c r="L14" i="5" s="1"/>
  <c r="C12" i="84"/>
  <c r="F12" i="84" s="1"/>
  <c r="DU24" i="75"/>
  <c r="L25" i="5" s="1"/>
  <c r="C23" i="84"/>
  <c r="F23" i="84" s="1"/>
  <c r="F13" i="84"/>
  <c r="C17" i="84"/>
  <c r="F17" i="84" s="1"/>
  <c r="C151" i="84"/>
  <c r="F151" i="84" s="1"/>
  <c r="C71" i="84"/>
  <c r="F71" i="84" s="1"/>
  <c r="F122" i="84"/>
  <c r="C104" i="84"/>
  <c r="F104" i="84" s="1"/>
  <c r="F180" i="84"/>
  <c r="C181" i="84"/>
  <c r="F181" i="84" s="1"/>
  <c r="F64" i="84"/>
  <c r="C66" i="84"/>
  <c r="F66" i="84" s="1"/>
  <c r="F96" i="84"/>
  <c r="C94" i="84"/>
  <c r="F94" i="84" s="1"/>
  <c r="F138" i="84"/>
  <c r="C132" i="84"/>
  <c r="F132" i="84" s="1"/>
  <c r="F165" i="84"/>
  <c r="C153" i="84"/>
  <c r="F153" i="84" s="1"/>
  <c r="C174" i="84"/>
  <c r="F174" i="84" s="1"/>
  <c r="AL4" i="5"/>
  <c r="AM4" i="5" s="1"/>
  <c r="BZ2" i="83"/>
  <c r="AK194" i="83"/>
  <c r="C198" i="83"/>
  <c r="C186" i="84"/>
  <c r="F186" i="84" s="1"/>
  <c r="F87" i="84"/>
  <c r="C85" i="84"/>
  <c r="F85" i="84" s="1"/>
  <c r="F112" i="84"/>
  <c r="C109" i="84"/>
  <c r="F109" i="84" s="1"/>
  <c r="F69" i="84"/>
  <c r="C67" i="84"/>
  <c r="F67" i="84" s="1"/>
  <c r="F73" i="84"/>
  <c r="C74" i="84"/>
  <c r="F74" i="84" s="1"/>
  <c r="C101" i="84"/>
  <c r="F101" i="84" s="1"/>
  <c r="C129" i="84"/>
  <c r="F129" i="84" s="1"/>
  <c r="C154" i="84"/>
  <c r="F154" i="84" s="1"/>
  <c r="F149" i="84"/>
  <c r="C150" i="84"/>
  <c r="F150" i="84" s="1"/>
  <c r="F5" i="84"/>
  <c r="C182" i="84"/>
  <c r="F182" i="84" s="1"/>
  <c r="F91" i="84"/>
  <c r="C30" i="84"/>
  <c r="F30" i="84" s="1"/>
  <c r="C175" i="84"/>
  <c r="F175" i="84" s="1"/>
  <c r="O36" i="3"/>
  <c r="Q37" i="5" s="1"/>
  <c r="K6" i="5"/>
  <c r="AN6" i="5" s="1"/>
  <c r="C4" i="84"/>
  <c r="F4" i="84" s="1"/>
  <c r="F55" i="84"/>
  <c r="C56" i="84"/>
  <c r="F56" i="84" s="1"/>
  <c r="F45" i="84"/>
  <c r="C65" i="84"/>
  <c r="F65" i="84" s="1"/>
  <c r="C116" i="84"/>
  <c r="F116" i="84" s="1"/>
  <c r="C167" i="84"/>
  <c r="F167" i="84" s="1"/>
  <c r="K33" i="5"/>
  <c r="AN33" i="5" s="1"/>
  <c r="C31" i="84"/>
  <c r="F31" i="84" s="1"/>
  <c r="F120" i="84"/>
  <c r="C110" i="84"/>
  <c r="F110" i="84" s="1"/>
  <c r="DU192" i="75"/>
  <c r="L193" i="5" s="1"/>
  <c r="C191" i="84"/>
  <c r="F191" i="84" s="1"/>
  <c r="C119" i="84"/>
  <c r="F119" i="84" s="1"/>
  <c r="F107" i="84"/>
  <c r="C117" i="84"/>
  <c r="F117" i="84" s="1"/>
  <c r="C172" i="84"/>
  <c r="F172" i="84" s="1"/>
  <c r="DU184" i="75"/>
  <c r="L185" i="5" s="1"/>
  <c r="C183" i="84"/>
  <c r="F183" i="84" s="1"/>
  <c r="B10" i="84"/>
  <c r="E10" i="84" s="1"/>
  <c r="B53" i="84"/>
  <c r="E53" i="84" s="1"/>
  <c r="B117" i="84"/>
  <c r="E117" i="84" s="1"/>
  <c r="B181" i="84"/>
  <c r="E181" i="84" s="1"/>
  <c r="B38" i="84"/>
  <c r="E38" i="84" s="1"/>
  <c r="B102" i="84"/>
  <c r="E102" i="84" s="1"/>
  <c r="B166" i="84"/>
  <c r="E166" i="84" s="1"/>
  <c r="B15" i="84"/>
  <c r="E15" i="84" s="1"/>
  <c r="B79" i="84"/>
  <c r="E79" i="84" s="1"/>
  <c r="B143" i="84"/>
  <c r="E143" i="84" s="1"/>
  <c r="B67" i="84"/>
  <c r="E67" i="84" s="1"/>
  <c r="B48" i="84"/>
  <c r="E48" i="84" s="1"/>
  <c r="B112" i="84"/>
  <c r="E112" i="84" s="1"/>
  <c r="B184" i="84"/>
  <c r="E184" i="84" s="1"/>
  <c r="B97" i="84"/>
  <c r="E97" i="84" s="1"/>
  <c r="B161" i="84"/>
  <c r="E161" i="84" s="1"/>
  <c r="B155" i="84"/>
  <c r="E155" i="84" s="1"/>
  <c r="B66" i="84"/>
  <c r="E66" i="84" s="1"/>
  <c r="B130" i="84"/>
  <c r="E130" i="84" s="1"/>
  <c r="B27" i="84"/>
  <c r="E27" i="84" s="1"/>
  <c r="B36" i="84"/>
  <c r="E36" i="84" s="1"/>
  <c r="B100" i="84"/>
  <c r="E100" i="84" s="1"/>
  <c r="B164" i="84"/>
  <c r="E164" i="84" s="1"/>
  <c r="B46" i="84"/>
  <c r="E46" i="84" s="1"/>
  <c r="B151" i="84"/>
  <c r="E151" i="84" s="1"/>
  <c r="B105" i="84"/>
  <c r="E105" i="84" s="1"/>
  <c r="B172" i="84"/>
  <c r="E172" i="84" s="1"/>
  <c r="B5" i="84"/>
  <c r="E5" i="84" s="1"/>
  <c r="B69" i="84"/>
  <c r="E69" i="84" s="1"/>
  <c r="B133" i="84"/>
  <c r="E133" i="84" s="1"/>
  <c r="B75" i="84"/>
  <c r="E75" i="84" s="1"/>
  <c r="B54" i="84"/>
  <c r="E54" i="84" s="1"/>
  <c r="B118" i="84"/>
  <c r="E118" i="84" s="1"/>
  <c r="B182" i="84"/>
  <c r="E182" i="84" s="1"/>
  <c r="B95" i="84"/>
  <c r="E95" i="84" s="1"/>
  <c r="B159" i="84"/>
  <c r="E159" i="84" s="1"/>
  <c r="B171" i="84"/>
  <c r="E171" i="84" s="1"/>
  <c r="B64" i="84"/>
  <c r="E64" i="84" s="1"/>
  <c r="B128" i="84"/>
  <c r="E128" i="84" s="1"/>
  <c r="B35" i="84"/>
  <c r="E35" i="84" s="1"/>
  <c r="B49" i="84"/>
  <c r="E49" i="84" s="1"/>
  <c r="B113" i="84"/>
  <c r="E113" i="84" s="1"/>
  <c r="B177" i="84"/>
  <c r="E177" i="84" s="1"/>
  <c r="B18" i="84"/>
  <c r="E18" i="84" s="1"/>
  <c r="B82" i="84"/>
  <c r="E82" i="84" s="1"/>
  <c r="B146" i="84"/>
  <c r="E146" i="84" s="1"/>
  <c r="B131" i="84"/>
  <c r="E131" i="84" s="1"/>
  <c r="B52" i="84"/>
  <c r="E52" i="84" s="1"/>
  <c r="B116" i="84"/>
  <c r="E116" i="84" s="1"/>
  <c r="B180" i="84"/>
  <c r="E180" i="84" s="1"/>
  <c r="B61" i="84"/>
  <c r="E61" i="84" s="1"/>
  <c r="B115" i="84"/>
  <c r="E115" i="84" s="1"/>
  <c r="B169" i="84"/>
  <c r="E169" i="84" s="1"/>
  <c r="B108" i="84"/>
  <c r="E108" i="84" s="1"/>
  <c r="B13" i="84"/>
  <c r="E13" i="84" s="1"/>
  <c r="B77" i="84"/>
  <c r="E77" i="84" s="1"/>
  <c r="B141" i="84"/>
  <c r="E141" i="84" s="1"/>
  <c r="B139" i="84"/>
  <c r="E139" i="84" s="1"/>
  <c r="B62" i="84"/>
  <c r="E62" i="84" s="1"/>
  <c r="B126" i="84"/>
  <c r="E126" i="84" s="1"/>
  <c r="B190" i="84"/>
  <c r="E190" i="84" s="1"/>
  <c r="B39" i="84"/>
  <c r="E39" i="84" s="1"/>
  <c r="B103" i="84"/>
  <c r="E103" i="84" s="1"/>
  <c r="B167" i="84"/>
  <c r="E167" i="84" s="1"/>
  <c r="B8" i="84"/>
  <c r="E8" i="84" s="1"/>
  <c r="B72" i="84"/>
  <c r="E72" i="84" s="1"/>
  <c r="B136" i="84"/>
  <c r="E136" i="84" s="1"/>
  <c r="B99" i="84"/>
  <c r="E99" i="84" s="1"/>
  <c r="B57" i="84"/>
  <c r="E57" i="84" s="1"/>
  <c r="B121" i="84"/>
  <c r="E121" i="84" s="1"/>
  <c r="B185" i="84"/>
  <c r="E185" i="84" s="1"/>
  <c r="B26" i="84"/>
  <c r="E26" i="84" s="1"/>
  <c r="B154" i="84"/>
  <c r="E154" i="84" s="1"/>
  <c r="B179" i="84"/>
  <c r="E179" i="84" s="1"/>
  <c r="B60" i="84"/>
  <c r="E60" i="84" s="1"/>
  <c r="B124" i="84"/>
  <c r="E124" i="84" s="1"/>
  <c r="B188" i="84"/>
  <c r="E188" i="84" s="1"/>
  <c r="B110" i="84"/>
  <c r="E110" i="84" s="1"/>
  <c r="B56" i="84"/>
  <c r="E56" i="84" s="1"/>
  <c r="B83" i="84"/>
  <c r="E83" i="84" s="1"/>
  <c r="B21" i="84"/>
  <c r="E21" i="84" s="1"/>
  <c r="B85" i="84"/>
  <c r="E85" i="84" s="1"/>
  <c r="B149" i="84"/>
  <c r="E149" i="84" s="1"/>
  <c r="B6" i="84"/>
  <c r="E6" i="84" s="1"/>
  <c r="B70" i="84"/>
  <c r="E70" i="84" s="1"/>
  <c r="B134" i="84"/>
  <c r="E134" i="84" s="1"/>
  <c r="B51" i="84"/>
  <c r="E51" i="84" s="1"/>
  <c r="B47" i="84"/>
  <c r="E47" i="84" s="1"/>
  <c r="B111" i="84"/>
  <c r="E111" i="84" s="1"/>
  <c r="B175" i="84"/>
  <c r="E175" i="84" s="1"/>
  <c r="B16" i="84"/>
  <c r="E16" i="84" s="1"/>
  <c r="B80" i="84"/>
  <c r="E80" i="84" s="1"/>
  <c r="B144" i="84"/>
  <c r="E144" i="84" s="1"/>
  <c r="B147" i="84"/>
  <c r="E147" i="84" s="1"/>
  <c r="B65" i="84"/>
  <c r="E65" i="84" s="1"/>
  <c r="B129" i="84"/>
  <c r="E129" i="84" s="1"/>
  <c r="B34" i="84"/>
  <c r="E34" i="84" s="1"/>
  <c r="B98" i="84"/>
  <c r="E98" i="84" s="1"/>
  <c r="B162" i="84"/>
  <c r="E162" i="84" s="1"/>
  <c r="B4" i="84"/>
  <c r="E4" i="84" s="1"/>
  <c r="B68" i="84"/>
  <c r="E68" i="84" s="1"/>
  <c r="B132" i="84"/>
  <c r="E132" i="84" s="1"/>
  <c r="B3" i="84"/>
  <c r="E3" i="84" s="1"/>
  <c r="B189" i="84"/>
  <c r="E189" i="84" s="1"/>
  <c r="B87" i="84"/>
  <c r="E87" i="84" s="1"/>
  <c r="B41" i="84"/>
  <c r="E41" i="84" s="1"/>
  <c r="B44" i="84"/>
  <c r="E44" i="84" s="1"/>
  <c r="B29" i="84"/>
  <c r="E29" i="84" s="1"/>
  <c r="B93" i="84"/>
  <c r="E93" i="84" s="1"/>
  <c r="B157" i="84"/>
  <c r="E157" i="84" s="1"/>
  <c r="B14" i="84"/>
  <c r="E14" i="84" s="1"/>
  <c r="B78" i="84"/>
  <c r="E78" i="84" s="1"/>
  <c r="B142" i="84"/>
  <c r="E142" i="84" s="1"/>
  <c r="B123" i="84"/>
  <c r="E123" i="84" s="1"/>
  <c r="B55" i="84"/>
  <c r="E55" i="84" s="1"/>
  <c r="B119" i="84"/>
  <c r="E119" i="84" s="1"/>
  <c r="B183" i="84"/>
  <c r="E183" i="84" s="1"/>
  <c r="B24" i="84"/>
  <c r="E24" i="84" s="1"/>
  <c r="B88" i="84"/>
  <c r="E88" i="84" s="1"/>
  <c r="B152" i="84"/>
  <c r="E152" i="84" s="1"/>
  <c r="B9" i="84"/>
  <c r="E9" i="84" s="1"/>
  <c r="B73" i="84"/>
  <c r="E73" i="84" s="1"/>
  <c r="B137" i="84"/>
  <c r="E137" i="84" s="1"/>
  <c r="B42" i="84"/>
  <c r="E42" i="84" s="1"/>
  <c r="B106" i="84"/>
  <c r="E106" i="84" s="1"/>
  <c r="B170" i="84"/>
  <c r="E170" i="84" s="1"/>
  <c r="B12" i="84"/>
  <c r="E12" i="84" s="1"/>
  <c r="B76" i="84"/>
  <c r="E76" i="84" s="1"/>
  <c r="B140" i="84"/>
  <c r="E140" i="84" s="1"/>
  <c r="B43" i="84"/>
  <c r="E43" i="84" s="1"/>
  <c r="B174" i="84"/>
  <c r="E174" i="84" s="1"/>
  <c r="B192" i="84"/>
  <c r="E192" i="84" s="1"/>
  <c r="B138" i="84"/>
  <c r="E138" i="84" s="1"/>
  <c r="B37" i="84"/>
  <c r="E37" i="84" s="1"/>
  <c r="B101" i="84"/>
  <c r="E101" i="84" s="1"/>
  <c r="B165" i="84"/>
  <c r="E165" i="84" s="1"/>
  <c r="B22" i="84"/>
  <c r="E22" i="84" s="1"/>
  <c r="B86" i="84"/>
  <c r="E86" i="84" s="1"/>
  <c r="B150" i="84"/>
  <c r="E150" i="84" s="1"/>
  <c r="B187" i="84"/>
  <c r="E187" i="84" s="1"/>
  <c r="B63" i="84"/>
  <c r="E63" i="84" s="1"/>
  <c r="B127" i="84"/>
  <c r="E127" i="84" s="1"/>
  <c r="B191" i="84"/>
  <c r="E191" i="84" s="1"/>
  <c r="B32" i="84"/>
  <c r="E32" i="84" s="1"/>
  <c r="B96" i="84"/>
  <c r="E96" i="84" s="1"/>
  <c r="B160" i="84"/>
  <c r="E160" i="84" s="1"/>
  <c r="B17" i="84"/>
  <c r="E17" i="84" s="1"/>
  <c r="B81" i="84"/>
  <c r="E81" i="84" s="1"/>
  <c r="B145" i="84"/>
  <c r="E145" i="84" s="1"/>
  <c r="B59" i="84"/>
  <c r="E59" i="84" s="1"/>
  <c r="B50" i="84"/>
  <c r="E50" i="84" s="1"/>
  <c r="B114" i="84"/>
  <c r="E114" i="84" s="1"/>
  <c r="B178" i="84"/>
  <c r="E178" i="84" s="1"/>
  <c r="B20" i="84"/>
  <c r="E20" i="84" s="1"/>
  <c r="B84" i="84"/>
  <c r="E84" i="84" s="1"/>
  <c r="B148" i="84"/>
  <c r="E148" i="84" s="1"/>
  <c r="B91" i="84"/>
  <c r="E91" i="84" s="1"/>
  <c r="B125" i="84"/>
  <c r="E125" i="84" s="1"/>
  <c r="B23" i="84"/>
  <c r="E23" i="84" s="1"/>
  <c r="B120" i="84"/>
  <c r="E120" i="84" s="1"/>
  <c r="B74" i="84"/>
  <c r="E74" i="84" s="1"/>
  <c r="B45" i="84"/>
  <c r="E45" i="84" s="1"/>
  <c r="B109" i="84"/>
  <c r="E109" i="84" s="1"/>
  <c r="B173" i="84"/>
  <c r="E173" i="84" s="1"/>
  <c r="B30" i="84"/>
  <c r="E30" i="84" s="1"/>
  <c r="B94" i="84"/>
  <c r="E94" i="84" s="1"/>
  <c r="B158" i="84"/>
  <c r="E158" i="84" s="1"/>
  <c r="B7" i="84"/>
  <c r="E7" i="84" s="1"/>
  <c r="B71" i="84"/>
  <c r="E71" i="84" s="1"/>
  <c r="B135" i="84"/>
  <c r="E135" i="84" s="1"/>
  <c r="B11" i="84"/>
  <c r="E11" i="84" s="1"/>
  <c r="B40" i="84"/>
  <c r="E40" i="84" s="1"/>
  <c r="B104" i="84"/>
  <c r="E104" i="84" s="1"/>
  <c r="B176" i="84"/>
  <c r="E176" i="84" s="1"/>
  <c r="B25" i="84"/>
  <c r="E25" i="84" s="1"/>
  <c r="B89" i="84"/>
  <c r="E89" i="84" s="1"/>
  <c r="B153" i="84"/>
  <c r="E153" i="84" s="1"/>
  <c r="B107" i="84"/>
  <c r="E107" i="84" s="1"/>
  <c r="B58" i="84"/>
  <c r="E58" i="84" s="1"/>
  <c r="B122" i="84"/>
  <c r="E122" i="84" s="1"/>
  <c r="B186" i="84"/>
  <c r="E186" i="84" s="1"/>
  <c r="B28" i="84"/>
  <c r="E28" i="84" s="1"/>
  <c r="B92" i="84"/>
  <c r="E92" i="84" s="1"/>
  <c r="B156" i="84"/>
  <c r="E156" i="84" s="1"/>
  <c r="B163" i="84"/>
  <c r="E163" i="84" s="1"/>
  <c r="B90" i="84"/>
  <c r="E90" i="84" s="1"/>
  <c r="B19" i="84"/>
  <c r="E19" i="84" s="1"/>
  <c r="B31" i="84"/>
  <c r="E31" i="84" s="1"/>
  <c r="B33" i="84"/>
  <c r="E33" i="84" s="1"/>
  <c r="D168" i="84"/>
  <c r="G168" i="84" s="1"/>
  <c r="AO36" i="5"/>
  <c r="D34" i="84"/>
  <c r="G34" i="84" s="1"/>
  <c r="AO100" i="5"/>
  <c r="D98" i="84"/>
  <c r="G98" i="84" s="1"/>
  <c r="AO148" i="5"/>
  <c r="D146" i="84"/>
  <c r="G146" i="84" s="1"/>
  <c r="D178" i="84"/>
  <c r="G178" i="84" s="1"/>
  <c r="AO16" i="5"/>
  <c r="D14" i="84"/>
  <c r="G14" i="84" s="1"/>
  <c r="D30" i="84"/>
  <c r="G30" i="84" s="1"/>
  <c r="G44" i="84"/>
  <c r="D46" i="84"/>
  <c r="G46" i="84" s="1"/>
  <c r="AO80" i="5"/>
  <c r="D78" i="84"/>
  <c r="G78" i="84" s="1"/>
  <c r="D94" i="84"/>
  <c r="G94" i="84" s="1"/>
  <c r="D142" i="84"/>
  <c r="G142" i="84" s="1"/>
  <c r="G190" i="84"/>
  <c r="D158" i="84"/>
  <c r="G158" i="84" s="1"/>
  <c r="AO90" i="5"/>
  <c r="D88" i="84"/>
  <c r="G88" i="84" s="1"/>
  <c r="D52" i="84"/>
  <c r="G52" i="84" s="1"/>
  <c r="AO86" i="5"/>
  <c r="D84" i="84"/>
  <c r="G84" i="84" s="1"/>
  <c r="G149" i="84"/>
  <c r="D148" i="84"/>
  <c r="G148" i="84" s="1"/>
  <c r="D165" i="84"/>
  <c r="G165" i="84" s="1"/>
  <c r="G180" i="84"/>
  <c r="D181" i="84"/>
  <c r="G181" i="84" s="1"/>
  <c r="D47" i="84"/>
  <c r="G47" i="84" s="1"/>
  <c r="AO113" i="5"/>
  <c r="D111" i="84"/>
  <c r="G111" i="84" s="1"/>
  <c r="G174" i="84"/>
  <c r="D175" i="84"/>
  <c r="G175" i="84" s="1"/>
  <c r="D191" i="84"/>
  <c r="G191" i="84" s="1"/>
  <c r="G7" i="84"/>
  <c r="D8" i="84"/>
  <c r="G8" i="84" s="1"/>
  <c r="G55" i="84"/>
  <c r="D56" i="84"/>
  <c r="G56" i="84" s="1"/>
  <c r="D4" i="84"/>
  <c r="G4" i="84" s="1"/>
  <c r="AO38" i="5"/>
  <c r="D36" i="84"/>
  <c r="G36" i="84" s="1"/>
  <c r="G71" i="84"/>
  <c r="D68" i="84"/>
  <c r="G68" i="84" s="1"/>
  <c r="AO39" i="5"/>
  <c r="D37" i="84"/>
  <c r="G37" i="84" s="1"/>
  <c r="G105" i="84"/>
  <c r="D101" i="84"/>
  <c r="G101" i="84" s="1"/>
  <c r="D42" i="84"/>
  <c r="G42" i="84" s="1"/>
  <c r="D106" i="84"/>
  <c r="G106" i="84" s="1"/>
  <c r="G128" i="84"/>
  <c r="D122" i="84"/>
  <c r="G122" i="84" s="1"/>
  <c r="G169" i="84"/>
  <c r="D170" i="84"/>
  <c r="G170" i="84" s="1"/>
  <c r="D11" i="84"/>
  <c r="G11" i="84" s="1"/>
  <c r="D43" i="84"/>
  <c r="G43" i="84" s="1"/>
  <c r="D75" i="84"/>
  <c r="G75" i="84" s="1"/>
  <c r="G95" i="84"/>
  <c r="D91" i="84"/>
  <c r="G91" i="84" s="1"/>
  <c r="AO109" i="5"/>
  <c r="D107" i="84"/>
  <c r="G107" i="84" s="1"/>
  <c r="AO125" i="5"/>
  <c r="D123" i="84"/>
  <c r="G123" i="84" s="1"/>
  <c r="G145" i="84"/>
  <c r="D139" i="84"/>
  <c r="G139" i="84" s="1"/>
  <c r="AO157" i="5"/>
  <c r="D155" i="84"/>
  <c r="G155" i="84" s="1"/>
  <c r="AO173" i="5"/>
  <c r="D171" i="84"/>
  <c r="G171" i="84" s="1"/>
  <c r="G135" i="84"/>
  <c r="D132" i="84"/>
  <c r="G132" i="84" s="1"/>
  <c r="AO76" i="5"/>
  <c r="D74" i="84"/>
  <c r="G74" i="84" s="1"/>
  <c r="D90" i="84"/>
  <c r="G90" i="84" s="1"/>
  <c r="AO140" i="5"/>
  <c r="D138" i="84"/>
  <c r="G138" i="84" s="1"/>
  <c r="AO156" i="5"/>
  <c r="D154" i="84"/>
  <c r="G154" i="84" s="1"/>
  <c r="G183" i="84"/>
  <c r="D186" i="84"/>
  <c r="G186" i="84" s="1"/>
  <c r="AO56" i="5"/>
  <c r="D54" i="84"/>
  <c r="G54" i="84" s="1"/>
  <c r="G143" i="84"/>
  <c r="D134" i="84"/>
  <c r="G134" i="84" s="1"/>
  <c r="G157" i="84"/>
  <c r="D150" i="84"/>
  <c r="G150" i="84" s="1"/>
  <c r="G31" i="84"/>
  <c r="D166" i="84"/>
  <c r="G166" i="84" s="1"/>
  <c r="AO98" i="5"/>
  <c r="D96" i="84"/>
  <c r="G96" i="84" s="1"/>
  <c r="G19" i="84"/>
  <c r="D12" i="84"/>
  <c r="G12" i="84" s="1"/>
  <c r="G59" i="84"/>
  <c r="D60" i="84"/>
  <c r="G60" i="84" s="1"/>
  <c r="D76" i="84"/>
  <c r="G76" i="84" s="1"/>
  <c r="D92" i="84"/>
  <c r="G92" i="84" s="1"/>
  <c r="G127" i="84"/>
  <c r="D124" i="84"/>
  <c r="G124" i="84" s="1"/>
  <c r="D140" i="84"/>
  <c r="G140" i="84" s="1"/>
  <c r="G185" i="84"/>
  <c r="D188" i="84"/>
  <c r="G188" i="84" s="1"/>
  <c r="D173" i="84"/>
  <c r="G173" i="84" s="1"/>
  <c r="AO50" i="5"/>
  <c r="D48" i="84"/>
  <c r="G48" i="84" s="1"/>
  <c r="AO131" i="5"/>
  <c r="D129" i="84"/>
  <c r="G129" i="84" s="1"/>
  <c r="G49" i="84"/>
  <c r="D50" i="84"/>
  <c r="G50" i="84" s="1"/>
  <c r="AO84" i="5"/>
  <c r="D82" i="84"/>
  <c r="G82" i="84" s="1"/>
  <c r="AO116" i="5"/>
  <c r="D114" i="84"/>
  <c r="G114" i="84" s="1"/>
  <c r="D130" i="84"/>
  <c r="G130" i="84" s="1"/>
  <c r="AO5" i="5"/>
  <c r="D3" i="84"/>
  <c r="G3" i="84" s="1"/>
  <c r="G32" i="84"/>
  <c r="D35" i="84"/>
  <c r="G35" i="84" s="1"/>
  <c r="D51" i="84"/>
  <c r="G51" i="84" s="1"/>
  <c r="G85" i="84"/>
  <c r="D83" i="84"/>
  <c r="G83" i="84" s="1"/>
  <c r="D99" i="84"/>
  <c r="G99" i="84" s="1"/>
  <c r="AO117" i="5"/>
  <c r="D115" i="84"/>
  <c r="G115" i="84" s="1"/>
  <c r="G144" i="84"/>
  <c r="D131" i="84"/>
  <c r="G131" i="84" s="1"/>
  <c r="G159" i="84"/>
  <c r="D147" i="84"/>
  <c r="G147" i="84" s="1"/>
  <c r="G160" i="84"/>
  <c r="D163" i="84"/>
  <c r="G163" i="84" s="1"/>
  <c r="G104" i="84"/>
  <c r="D100" i="84"/>
  <c r="G100" i="84" s="1"/>
  <c r="AL51" i="5"/>
  <c r="AM51" i="5" s="1"/>
  <c r="AL7" i="5"/>
  <c r="AM7" i="5" s="1"/>
  <c r="AL187" i="5"/>
  <c r="AM187" i="5" s="1"/>
  <c r="AL28" i="5"/>
  <c r="AM28" i="5" s="1"/>
  <c r="AL190" i="5"/>
  <c r="AM190" i="5" s="1"/>
  <c r="AL59" i="5"/>
  <c r="AM59" i="5" s="1"/>
  <c r="AL123" i="5"/>
  <c r="AM123" i="5" s="1"/>
  <c r="AL64" i="5"/>
  <c r="AM64" i="5" s="1"/>
  <c r="AL163" i="5"/>
  <c r="AM163" i="5" s="1"/>
  <c r="AL168" i="5"/>
  <c r="AM168" i="5" s="1"/>
  <c r="AL29" i="5"/>
  <c r="AM29" i="5" s="1"/>
  <c r="AL145" i="5"/>
  <c r="AM145" i="5" s="1"/>
  <c r="AL38" i="5"/>
  <c r="AM38" i="5" s="1"/>
  <c r="AL104" i="5"/>
  <c r="AM104" i="5" s="1"/>
  <c r="AL119" i="5"/>
  <c r="AM119" i="5" s="1"/>
  <c r="AL50" i="5"/>
  <c r="AM50" i="5" s="1"/>
  <c r="AL17" i="5"/>
  <c r="AM17" i="5" s="1"/>
  <c r="AL35" i="5"/>
  <c r="AM35" i="5" s="1"/>
  <c r="AL69" i="5"/>
  <c r="AM69" i="5" s="1"/>
  <c r="H40" i="4"/>
  <c r="AB41" i="5" s="1"/>
  <c r="K174" i="5"/>
  <c r="AN174" i="5" s="1"/>
  <c r="AO53" i="75"/>
  <c r="AL70" i="75"/>
  <c r="P193" i="83"/>
  <c r="P194" i="83" s="1"/>
  <c r="H141" i="4"/>
  <c r="AB142" i="5" s="1"/>
  <c r="AO104" i="75"/>
  <c r="C105" i="5" s="1"/>
  <c r="K78" i="5"/>
  <c r="AN78" i="5" s="1"/>
  <c r="DU32" i="75"/>
  <c r="L33" i="5" s="1"/>
  <c r="AL110" i="5"/>
  <c r="AM110" i="5" s="1"/>
  <c r="AL48" i="5"/>
  <c r="AM48" i="5" s="1"/>
  <c r="DU11" i="75"/>
  <c r="L12" i="5" s="1"/>
  <c r="H65" i="4"/>
  <c r="AB66" i="5" s="1"/>
  <c r="K112" i="5"/>
  <c r="AN112" i="5" s="1"/>
  <c r="AR34" i="75"/>
  <c r="F35" i="5" s="1"/>
  <c r="K9" i="5"/>
  <c r="AN9" i="5" s="1"/>
  <c r="DU8" i="75"/>
  <c r="L9" i="5" s="1"/>
  <c r="AL82" i="3"/>
  <c r="W83" i="5" s="1"/>
  <c r="AL46" i="5"/>
  <c r="AM46" i="5" s="1"/>
  <c r="AL122" i="5"/>
  <c r="AM122" i="5" s="1"/>
  <c r="AL161" i="5"/>
  <c r="AM161" i="5" s="1"/>
  <c r="O144" i="3"/>
  <c r="Q145" i="5" s="1"/>
  <c r="AL191" i="5"/>
  <c r="AM191" i="5" s="1"/>
  <c r="AL58" i="5"/>
  <c r="AM58" i="5" s="1"/>
  <c r="AL171" i="5"/>
  <c r="AM171" i="5" s="1"/>
  <c r="AL37" i="5"/>
  <c r="AM37" i="5" s="1"/>
  <c r="AL63" i="5"/>
  <c r="AM63" i="5" s="1"/>
  <c r="AL115" i="5"/>
  <c r="AM115" i="5" s="1"/>
  <c r="AL133" i="5"/>
  <c r="AM133" i="5" s="1"/>
  <c r="AL179" i="5"/>
  <c r="AM179" i="5" s="1"/>
  <c r="AL135" i="5"/>
  <c r="AM135" i="5" s="1"/>
  <c r="AL176" i="5"/>
  <c r="AM176" i="5" s="1"/>
  <c r="AL182" i="5"/>
  <c r="AM182" i="5" s="1"/>
  <c r="AL25" i="5"/>
  <c r="AM25" i="5" s="1"/>
  <c r="AL112" i="5"/>
  <c r="AM112" i="5" s="1"/>
  <c r="AL153" i="5"/>
  <c r="AM153" i="5" s="1"/>
  <c r="AL12" i="5"/>
  <c r="AM12" i="5" s="1"/>
  <c r="AL120" i="5"/>
  <c r="AM120" i="5" s="1"/>
  <c r="AL74" i="3"/>
  <c r="AM74" i="3" s="1"/>
  <c r="X75" i="5" s="1"/>
  <c r="K94" i="5"/>
  <c r="AN94" i="5" s="1"/>
  <c r="AR93" i="75"/>
  <c r="F94" i="5" s="1"/>
  <c r="AL40" i="75"/>
  <c r="AO31" i="75"/>
  <c r="C32" i="5" s="1"/>
  <c r="AL50" i="75"/>
  <c r="O17" i="3"/>
  <c r="Q18" i="5" s="1"/>
  <c r="AL132" i="75"/>
  <c r="AO10" i="75"/>
  <c r="AA153" i="5"/>
  <c r="H140" i="4"/>
  <c r="AB141" i="5" s="1"/>
  <c r="H7" i="4"/>
  <c r="AB8" i="5" s="1"/>
  <c r="H61" i="4"/>
  <c r="AB62" i="5" s="1"/>
  <c r="H153" i="4"/>
  <c r="AB154" i="5" s="1"/>
  <c r="AL169" i="75"/>
  <c r="AO35" i="75"/>
  <c r="C36" i="5" s="1"/>
  <c r="AA160" i="5"/>
  <c r="AL36" i="75"/>
  <c r="H19" i="4"/>
  <c r="AB20" i="5" s="1"/>
  <c r="K21" i="5"/>
  <c r="AN21" i="5" s="1"/>
  <c r="AL7" i="75"/>
  <c r="AR89" i="75"/>
  <c r="F90" i="5" s="1"/>
  <c r="DU20" i="75"/>
  <c r="L21" i="5" s="1"/>
  <c r="H168" i="4"/>
  <c r="AB169" i="5" s="1"/>
  <c r="AR8" i="75"/>
  <c r="F9" i="5" s="1"/>
  <c r="AR35" i="75"/>
  <c r="F36" i="5" s="1"/>
  <c r="AL42" i="75"/>
  <c r="K134" i="5"/>
  <c r="AN134" i="5" s="1"/>
  <c r="DU176" i="75"/>
  <c r="L177" i="5" s="1"/>
  <c r="AO28" i="75"/>
  <c r="AL76" i="75"/>
  <c r="K141" i="5"/>
  <c r="AN141" i="5" s="1"/>
  <c r="AL95" i="75"/>
  <c r="K69" i="5"/>
  <c r="AN69" i="5" s="1"/>
  <c r="DU133" i="75"/>
  <c r="L134" i="5" s="1"/>
  <c r="DU68" i="75"/>
  <c r="L69" i="5" s="1"/>
  <c r="DU140" i="75"/>
  <c r="L141" i="5" s="1"/>
  <c r="AL126" i="75"/>
  <c r="AL44" i="75"/>
  <c r="DU17" i="75"/>
  <c r="L18" i="5" s="1"/>
  <c r="AL192" i="75"/>
  <c r="AL167" i="75"/>
  <c r="AR86" i="75"/>
  <c r="F87" i="5" s="1"/>
  <c r="DU73" i="75"/>
  <c r="L74" i="5" s="1"/>
  <c r="J98" i="5"/>
  <c r="DU118" i="75"/>
  <c r="L119" i="5" s="1"/>
  <c r="K23" i="5"/>
  <c r="AN23" i="5" s="1"/>
  <c r="AO63" i="75"/>
  <c r="C64" i="5" s="1"/>
  <c r="K76" i="5"/>
  <c r="AN76" i="5" s="1"/>
  <c r="K19" i="5"/>
  <c r="AN19" i="5" s="1"/>
  <c r="DU120" i="75"/>
  <c r="L121" i="5" s="1"/>
  <c r="AR50" i="75"/>
  <c r="F51" i="5" s="1"/>
  <c r="AO190" i="75"/>
  <c r="C191" i="5" s="1"/>
  <c r="AL183" i="75"/>
  <c r="AL104" i="75"/>
  <c r="AL157" i="75"/>
  <c r="DU165" i="75"/>
  <c r="L166" i="5" s="1"/>
  <c r="DU22" i="75"/>
  <c r="L23" i="5" s="1"/>
  <c r="DU146" i="75"/>
  <c r="L147" i="5" s="1"/>
  <c r="K131" i="5"/>
  <c r="AN131" i="5" s="1"/>
  <c r="DU110" i="75"/>
  <c r="L111" i="5" s="1"/>
  <c r="K121" i="5"/>
  <c r="AN121" i="5" s="1"/>
  <c r="DU102" i="75"/>
  <c r="L103" i="5" s="1"/>
  <c r="AL64" i="75"/>
  <c r="AL78" i="75"/>
  <c r="K156" i="5"/>
  <c r="AN156" i="5" s="1"/>
  <c r="K59" i="5"/>
  <c r="AN59" i="5" s="1"/>
  <c r="DU127" i="75"/>
  <c r="L128" i="5" s="1"/>
  <c r="AR28" i="75"/>
  <c r="F29" i="5" s="1"/>
  <c r="K138" i="5"/>
  <c r="AN138" i="5" s="1"/>
  <c r="AL31" i="75"/>
  <c r="K119" i="5"/>
  <c r="AN119" i="5" s="1"/>
  <c r="AO173" i="75"/>
  <c r="C174" i="5" s="1"/>
  <c r="AR174" i="75"/>
  <c r="F175" i="5" s="1"/>
  <c r="K111" i="5"/>
  <c r="AN111" i="5" s="1"/>
  <c r="AR104" i="75"/>
  <c r="F105" i="5" s="1"/>
  <c r="AR10" i="75"/>
  <c r="F11" i="5" s="1"/>
  <c r="K180" i="5"/>
  <c r="AN180" i="5" s="1"/>
  <c r="K188" i="5"/>
  <c r="AN188" i="5" s="1"/>
  <c r="AL170" i="3"/>
  <c r="W171" i="5" s="1"/>
  <c r="V152" i="5"/>
  <c r="V121" i="5"/>
  <c r="AL73" i="3"/>
  <c r="AM73" i="3" s="1"/>
  <c r="X74" i="5" s="1"/>
  <c r="V112" i="5"/>
  <c r="V119" i="5"/>
  <c r="V192" i="5"/>
  <c r="V143" i="5"/>
  <c r="V102" i="5"/>
  <c r="V159" i="5"/>
  <c r="V160" i="5"/>
  <c r="V128" i="5"/>
  <c r="V151" i="5"/>
  <c r="V110" i="5"/>
  <c r="V167" i="5"/>
  <c r="V25" i="5"/>
  <c r="V41" i="5"/>
  <c r="V144" i="5"/>
  <c r="V175" i="5"/>
  <c r="V168" i="5"/>
  <c r="V133" i="5"/>
  <c r="V15" i="5"/>
  <c r="V141" i="5"/>
  <c r="V142" i="5"/>
  <c r="V28" i="5"/>
  <c r="V68" i="5"/>
  <c r="V125" i="5"/>
  <c r="V129" i="5"/>
  <c r="V44" i="5"/>
  <c r="V43" i="5"/>
  <c r="V11" i="5"/>
  <c r="V123" i="5"/>
  <c r="V171" i="5"/>
  <c r="V37" i="5"/>
  <c r="V85" i="5"/>
  <c r="V187" i="5"/>
  <c r="V139" i="5"/>
  <c r="V147" i="5"/>
  <c r="V5" i="5"/>
  <c r="V31" i="5"/>
  <c r="V61" i="5"/>
  <c r="V131" i="5"/>
  <c r="V179" i="5"/>
  <c r="V63" i="5"/>
  <c r="O94" i="3"/>
  <c r="Q95" i="5" s="1"/>
  <c r="O117" i="3"/>
  <c r="Q118" i="5" s="1"/>
  <c r="DU105" i="75"/>
  <c r="L106" i="5" s="1"/>
  <c r="AR21" i="75"/>
  <c r="F22" i="5" s="1"/>
  <c r="K73" i="5"/>
  <c r="AN73" i="5" s="1"/>
  <c r="DU174" i="75"/>
  <c r="L175" i="5" s="1"/>
  <c r="DU132" i="75"/>
  <c r="L133" i="5" s="1"/>
  <c r="DU95" i="75"/>
  <c r="L96" i="5" s="1"/>
  <c r="K133" i="5"/>
  <c r="AN133" i="5" s="1"/>
  <c r="DU137" i="75"/>
  <c r="L138" i="5" s="1"/>
  <c r="AL178" i="75"/>
  <c r="AL94" i="75"/>
  <c r="K96" i="5"/>
  <c r="AN96" i="5" s="1"/>
  <c r="K106" i="5"/>
  <c r="AN106" i="5" s="1"/>
  <c r="AO108" i="75"/>
  <c r="C109" i="5" s="1"/>
  <c r="AR150" i="75"/>
  <c r="F151" i="5" s="1"/>
  <c r="DU72" i="75"/>
  <c r="L73" i="5" s="1"/>
  <c r="AO154" i="75"/>
  <c r="C155" i="5" s="1"/>
  <c r="AL128" i="75"/>
  <c r="AR109" i="75"/>
  <c r="F110" i="5" s="1"/>
  <c r="AR68" i="75"/>
  <c r="F69" i="5" s="1"/>
  <c r="AL136" i="75"/>
  <c r="AL26" i="75"/>
  <c r="AL117" i="75"/>
  <c r="K164" i="5"/>
  <c r="AN164" i="5" s="1"/>
  <c r="DU77" i="75"/>
  <c r="L78" i="5" s="1"/>
  <c r="AL82" i="75"/>
  <c r="AL4" i="75"/>
  <c r="DU173" i="75"/>
  <c r="L174" i="5" s="1"/>
  <c r="K153" i="5"/>
  <c r="AN153" i="5" s="1"/>
  <c r="DU93" i="75"/>
  <c r="L94" i="5" s="1"/>
  <c r="AL3" i="75"/>
  <c r="V115" i="5"/>
  <c r="AO167" i="75"/>
  <c r="C168" i="5" s="1"/>
  <c r="V86" i="5"/>
  <c r="K62" i="5"/>
  <c r="AN62" i="5" s="1"/>
  <c r="DU117" i="75"/>
  <c r="L118" i="5" s="1"/>
  <c r="H47" i="4"/>
  <c r="AB48" i="5" s="1"/>
  <c r="AO122" i="75"/>
  <c r="C123" i="5" s="1"/>
  <c r="K67" i="5"/>
  <c r="AN67" i="5" s="1"/>
  <c r="K25" i="5"/>
  <c r="AN25" i="5" s="1"/>
  <c r="DU182" i="75"/>
  <c r="L183" i="5" s="1"/>
  <c r="DU61" i="75"/>
  <c r="L62" i="5" s="1"/>
  <c r="AL124" i="75"/>
  <c r="AR11" i="75"/>
  <c r="F12" i="5" s="1"/>
  <c r="K193" i="5"/>
  <c r="AN193" i="5" s="1"/>
  <c r="AO17" i="75"/>
  <c r="C18" i="5" s="1"/>
  <c r="AL159" i="75"/>
  <c r="V99" i="5"/>
  <c r="AL41" i="75"/>
  <c r="DU152" i="75"/>
  <c r="L153" i="5" s="1"/>
  <c r="AR51" i="75"/>
  <c r="F52" i="5" s="1"/>
  <c r="AL134" i="75"/>
  <c r="DU63" i="75"/>
  <c r="L64" i="5" s="1"/>
  <c r="K183" i="5"/>
  <c r="AN183" i="5" s="1"/>
  <c r="V78" i="5"/>
  <c r="AR172" i="75"/>
  <c r="F173" i="5" s="1"/>
  <c r="V14" i="5"/>
  <c r="K64" i="5"/>
  <c r="AN64" i="5" s="1"/>
  <c r="K34" i="5"/>
  <c r="AN34" i="5" s="1"/>
  <c r="K118" i="5"/>
  <c r="AN118" i="5" s="1"/>
  <c r="AA117" i="5"/>
  <c r="AO150" i="75"/>
  <c r="C151" i="5" s="1"/>
  <c r="AA12" i="5"/>
  <c r="AR92" i="75"/>
  <c r="F93" i="5" s="1"/>
  <c r="V65" i="5"/>
  <c r="V33" i="5"/>
  <c r="AO165" i="75"/>
  <c r="C166" i="5" s="1"/>
  <c r="AO68" i="75"/>
  <c r="C69" i="5" s="1"/>
  <c r="V34" i="5"/>
  <c r="V114" i="5"/>
  <c r="AL179" i="75"/>
  <c r="V106" i="5"/>
  <c r="AL43" i="75"/>
  <c r="AL29" i="75"/>
  <c r="AL74" i="75"/>
  <c r="AL187" i="75"/>
  <c r="AL138" i="75"/>
  <c r="AL173" i="75"/>
  <c r="V107" i="5"/>
  <c r="DU123" i="75"/>
  <c r="L124" i="5" s="1"/>
  <c r="AR62" i="75"/>
  <c r="F63" i="5" s="1"/>
  <c r="AR101" i="75"/>
  <c r="F102" i="5" s="1"/>
  <c r="V17" i="5"/>
  <c r="V58" i="5"/>
  <c r="AR162" i="75"/>
  <c r="F163" i="5" s="1"/>
  <c r="AO158" i="75"/>
  <c r="C159" i="5" s="1"/>
  <c r="V90" i="5"/>
  <c r="F143" i="84"/>
  <c r="F135" i="84"/>
  <c r="K189" i="5"/>
  <c r="AN189" i="5" s="1"/>
  <c r="F187" i="84"/>
  <c r="DU116" i="75"/>
  <c r="L117" i="5" s="1"/>
  <c r="AR57" i="75"/>
  <c r="F58" i="5" s="1"/>
  <c r="K14" i="5"/>
  <c r="AN14" i="5" s="1"/>
  <c r="F28" i="84"/>
  <c r="F26" i="84"/>
  <c r="K139" i="5"/>
  <c r="AN139" i="5" s="1"/>
  <c r="F136" i="84"/>
  <c r="F160" i="84"/>
  <c r="F102" i="84"/>
  <c r="F49" i="84"/>
  <c r="AL161" i="75"/>
  <c r="K86" i="5"/>
  <c r="AN86" i="5" s="1"/>
  <c r="DU142" i="75"/>
  <c r="L143" i="5" s="1"/>
  <c r="F145" i="84"/>
  <c r="K109" i="5"/>
  <c r="AN109" i="5" s="1"/>
  <c r="F114" i="84"/>
  <c r="V116" i="5"/>
  <c r="DU172" i="75"/>
  <c r="L173" i="5" s="1"/>
  <c r="DU69" i="75"/>
  <c r="L70" i="5" s="1"/>
  <c r="F70" i="84"/>
  <c r="F75" i="84"/>
  <c r="AL158" i="75"/>
  <c r="AR15" i="75"/>
  <c r="F16" i="5" s="1"/>
  <c r="F163" i="84"/>
  <c r="K155" i="5"/>
  <c r="AN155" i="5" s="1"/>
  <c r="K100" i="5"/>
  <c r="AN100" i="5" s="1"/>
  <c r="F98" i="84"/>
  <c r="V72" i="5"/>
  <c r="F33" i="84"/>
  <c r="K148" i="5"/>
  <c r="AN148" i="5" s="1"/>
  <c r="F100" i="84"/>
  <c r="DU80" i="75"/>
  <c r="L81" i="5" s="1"/>
  <c r="F80" i="84"/>
  <c r="AO100" i="75"/>
  <c r="C101" i="5" s="1"/>
  <c r="V32" i="5"/>
  <c r="K74" i="5"/>
  <c r="AN74" i="5" s="1"/>
  <c r="F72" i="84"/>
  <c r="K39" i="5"/>
  <c r="AN39" i="5" s="1"/>
  <c r="F38" i="84"/>
  <c r="K150" i="5"/>
  <c r="AN150" i="5" s="1"/>
  <c r="F188" i="84"/>
  <c r="K57" i="5"/>
  <c r="AN57" i="5" s="1"/>
  <c r="F53" i="84"/>
  <c r="K171" i="5"/>
  <c r="AN171" i="5" s="1"/>
  <c r="F170" i="84"/>
  <c r="DU49" i="75"/>
  <c r="L50" i="5" s="1"/>
  <c r="F46" i="84"/>
  <c r="K8" i="5"/>
  <c r="AN8" i="5" s="1"/>
  <c r="F8" i="84"/>
  <c r="K173" i="5"/>
  <c r="AN173" i="5" s="1"/>
  <c r="DU9" i="75"/>
  <c r="L10" i="5" s="1"/>
  <c r="DU180" i="75"/>
  <c r="L181" i="5" s="1"/>
  <c r="F177" i="84"/>
  <c r="K80" i="5"/>
  <c r="AN80" i="5" s="1"/>
  <c r="F77" i="84"/>
  <c r="K172" i="5"/>
  <c r="AN172" i="5" s="1"/>
  <c r="AR120" i="75"/>
  <c r="F121" i="5" s="1"/>
  <c r="AO110" i="75"/>
  <c r="C111" i="5" s="1"/>
  <c r="AL113" i="75"/>
  <c r="DU190" i="75"/>
  <c r="L191" i="5" s="1"/>
  <c r="V80" i="5"/>
  <c r="F161" i="84"/>
  <c r="F36" i="84"/>
  <c r="K125" i="5"/>
  <c r="AN125" i="5" s="1"/>
  <c r="F128" i="84"/>
  <c r="F40" i="84"/>
  <c r="DU141" i="75"/>
  <c r="L142" i="5" s="1"/>
  <c r="F142" i="84"/>
  <c r="DU177" i="75"/>
  <c r="L178" i="5" s="1"/>
  <c r="F176" i="84"/>
  <c r="K13" i="5"/>
  <c r="AN13" i="5" s="1"/>
  <c r="F11" i="84"/>
  <c r="F192" i="84"/>
  <c r="DU82" i="75"/>
  <c r="L83" i="5" s="1"/>
  <c r="F79" i="84"/>
  <c r="K92" i="5"/>
  <c r="AN92" i="5" s="1"/>
  <c r="F141" i="84"/>
  <c r="H21" i="4"/>
  <c r="AB22" i="5" s="1"/>
  <c r="DU145" i="75"/>
  <c r="L146" i="5" s="1"/>
  <c r="F148" i="84"/>
  <c r="AR14" i="75"/>
  <c r="F152" i="84"/>
  <c r="F133" i="84"/>
  <c r="DU153" i="75"/>
  <c r="L154" i="5" s="1"/>
  <c r="F157" i="84"/>
  <c r="AO160" i="75"/>
  <c r="C161" i="5" s="1"/>
  <c r="AL90" i="75"/>
  <c r="V108" i="5"/>
  <c r="AL87" i="75"/>
  <c r="AL170" i="75"/>
  <c r="DU44" i="75"/>
  <c r="L45" i="5" s="1"/>
  <c r="K16" i="5"/>
  <c r="AN16" i="5" s="1"/>
  <c r="F16" i="84"/>
  <c r="K88" i="5"/>
  <c r="AN88" i="5" s="1"/>
  <c r="F86" i="84"/>
  <c r="V64" i="5"/>
  <c r="DU125" i="75"/>
  <c r="L126" i="5" s="1"/>
  <c r="F24" i="84"/>
  <c r="DU35" i="75"/>
  <c r="L36" i="5" s="1"/>
  <c r="DU92" i="75"/>
  <c r="L93" i="5" s="1"/>
  <c r="H164" i="4"/>
  <c r="AB165" i="5" s="1"/>
  <c r="K61" i="5"/>
  <c r="AN61" i="5" s="1"/>
  <c r="F58" i="84"/>
  <c r="DU181" i="75"/>
  <c r="L182" i="5" s="1"/>
  <c r="F179" i="84"/>
  <c r="F68" i="84"/>
  <c r="DU34" i="75"/>
  <c r="L35" i="5" s="1"/>
  <c r="F29" i="84"/>
  <c r="K162" i="5"/>
  <c r="AN162" i="5" s="1"/>
  <c r="F190" i="84"/>
  <c r="AR36" i="75"/>
  <c r="F37" i="5" s="1"/>
  <c r="AR180" i="75"/>
  <c r="F181" i="5" s="1"/>
  <c r="V88" i="5"/>
  <c r="AL57" i="75"/>
  <c r="DU64" i="75"/>
  <c r="L65" i="5" s="1"/>
  <c r="DU158" i="75"/>
  <c r="L159" i="5" s="1"/>
  <c r="DU185" i="75"/>
  <c r="L186" i="5" s="1"/>
  <c r="K40" i="5"/>
  <c r="AN40" i="5" s="1"/>
  <c r="F39" i="84"/>
  <c r="V24" i="5"/>
  <c r="F10" i="84"/>
  <c r="DU126" i="75"/>
  <c r="L127" i="5" s="1"/>
  <c r="F127" i="84"/>
  <c r="K41" i="5"/>
  <c r="AN41" i="5" s="1"/>
  <c r="F37" i="84"/>
  <c r="K178" i="5"/>
  <c r="AN178" i="5" s="1"/>
  <c r="F60" i="84"/>
  <c r="F111" i="84"/>
  <c r="F92" i="84"/>
  <c r="O87" i="3"/>
  <c r="Q88" i="5" s="1"/>
  <c r="K20" i="5"/>
  <c r="AN20" i="5" s="1"/>
  <c r="F22" i="84"/>
  <c r="DU150" i="75"/>
  <c r="L151" i="5" s="1"/>
  <c r="F159" i="84"/>
  <c r="AR111" i="75"/>
  <c r="F112" i="5" s="1"/>
  <c r="DU47" i="75"/>
  <c r="L48" i="5" s="1"/>
  <c r="F44" i="84"/>
  <c r="K103" i="5"/>
  <c r="AN103" i="5" s="1"/>
  <c r="H33" i="4"/>
  <c r="AB34" i="5" s="1"/>
  <c r="DU66" i="75"/>
  <c r="L67" i="5" s="1"/>
  <c r="K66" i="5"/>
  <c r="AN66" i="5" s="1"/>
  <c r="F63" i="84"/>
  <c r="K137" i="5"/>
  <c r="AN137" i="5" s="1"/>
  <c r="F139" i="84"/>
  <c r="AO148" i="75"/>
  <c r="F35" i="84"/>
  <c r="V16" i="5"/>
  <c r="K185" i="5"/>
  <c r="AN185" i="5" s="1"/>
  <c r="F124" i="84"/>
  <c r="F108" i="84"/>
  <c r="F144" i="84"/>
  <c r="F27" i="84"/>
  <c r="DU10" i="75"/>
  <c r="L11" i="5" s="1"/>
  <c r="F9" i="84"/>
  <c r="K55" i="5"/>
  <c r="AN55" i="5" s="1"/>
  <c r="F155" i="84"/>
  <c r="K77" i="5"/>
  <c r="AN77" i="5" s="1"/>
  <c r="F185" i="84"/>
  <c r="F158" i="84"/>
  <c r="K44" i="5"/>
  <c r="AN44" i="5" s="1"/>
  <c r="F34" i="84"/>
  <c r="F168" i="84"/>
  <c r="J155" i="5"/>
  <c r="J115" i="5"/>
  <c r="DU18" i="75"/>
  <c r="L19" i="5" s="1"/>
  <c r="J97" i="5"/>
  <c r="DU33" i="75"/>
  <c r="L34" i="5" s="1"/>
  <c r="DU57" i="75"/>
  <c r="L58" i="5" s="1"/>
  <c r="AA21" i="5"/>
  <c r="H135" i="4"/>
  <c r="AB136" i="5" s="1"/>
  <c r="H18" i="4"/>
  <c r="AB19" i="5" s="1"/>
  <c r="AA106" i="5"/>
  <c r="H63" i="4"/>
  <c r="AB64" i="5" s="1"/>
  <c r="AA158" i="5"/>
  <c r="H35" i="4"/>
  <c r="AB36" i="5" s="1"/>
  <c r="H132" i="4"/>
  <c r="AB133" i="5" s="1"/>
  <c r="AA20" i="4"/>
  <c r="AF21" i="5" s="1"/>
  <c r="AG21" i="5" s="1"/>
  <c r="AL136" i="3"/>
  <c r="AM136" i="3" s="1"/>
  <c r="X137" i="5" s="1"/>
  <c r="AL97" i="3"/>
  <c r="W98" i="5" s="1"/>
  <c r="AL90" i="3"/>
  <c r="AM90" i="3" s="1"/>
  <c r="X91" i="5" s="1"/>
  <c r="O37" i="3"/>
  <c r="Q38" i="5" s="1"/>
  <c r="AL65" i="3"/>
  <c r="AM65" i="3" s="1"/>
  <c r="X66" i="5" s="1"/>
  <c r="O63" i="3"/>
  <c r="Q64" i="5" s="1"/>
  <c r="V23" i="5"/>
  <c r="AL22" i="3"/>
  <c r="W23" i="5" s="1"/>
  <c r="AL110" i="3"/>
  <c r="AM110" i="3" s="1"/>
  <c r="X111" i="5" s="1"/>
  <c r="AL148" i="3"/>
  <c r="W149" i="5" s="1"/>
  <c r="V165" i="5"/>
  <c r="AL164" i="3"/>
  <c r="AM164" i="3" s="1"/>
  <c r="X165" i="5" s="1"/>
  <c r="V45" i="5"/>
  <c r="AL44" i="3"/>
  <c r="AM44" i="3" s="1"/>
  <c r="X45" i="5" s="1"/>
  <c r="AL72" i="3"/>
  <c r="W73" i="5" s="1"/>
  <c r="AL37" i="3"/>
  <c r="W38" i="5" s="1"/>
  <c r="AL6" i="3"/>
  <c r="W7" i="5" s="1"/>
  <c r="AL50" i="3"/>
  <c r="AM50" i="3" s="1"/>
  <c r="X51" i="5" s="1"/>
  <c r="AL9" i="3"/>
  <c r="AM9" i="3" s="1"/>
  <c r="X10" i="5" s="1"/>
  <c r="AL49" i="3"/>
  <c r="W50" i="5" s="1"/>
  <c r="S171" i="5"/>
  <c r="AR173" i="75"/>
  <c r="F174" i="5" s="1"/>
  <c r="AL5" i="75"/>
  <c r="AL135" i="75"/>
  <c r="H91" i="4"/>
  <c r="AB92" i="5" s="1"/>
  <c r="AL56" i="75"/>
  <c r="AL193" i="75"/>
  <c r="AL137" i="75"/>
  <c r="AR59" i="75"/>
  <c r="F60" i="5" s="1"/>
  <c r="AL53" i="75"/>
  <c r="AR98" i="75"/>
  <c r="F99" i="5" s="1"/>
  <c r="AL127" i="75"/>
  <c r="AO107" i="75"/>
  <c r="C108" i="5" s="1"/>
  <c r="AR30" i="75"/>
  <c r="AR161" i="75"/>
  <c r="F162" i="5" s="1"/>
  <c r="AL101" i="75"/>
  <c r="H67" i="4"/>
  <c r="AB68" i="5" s="1"/>
  <c r="AR58" i="75"/>
  <c r="F59" i="5" s="1"/>
  <c r="AR87" i="75"/>
  <c r="F88" i="5" s="1"/>
  <c r="V67" i="5"/>
  <c r="AL66" i="3"/>
  <c r="W67" i="5" s="1"/>
  <c r="AA100" i="4"/>
  <c r="AF101" i="5" s="1"/>
  <c r="AG101" i="5" s="1"/>
  <c r="AO135" i="75"/>
  <c r="C136" i="5" s="1"/>
  <c r="AO51" i="75"/>
  <c r="C52" i="5" s="1"/>
  <c r="AO191" i="75"/>
  <c r="C192" i="5" s="1"/>
  <c r="AO39" i="75"/>
  <c r="C40" i="5" s="1"/>
  <c r="AO18" i="75"/>
  <c r="C19" i="5" s="1"/>
  <c r="AO29" i="75"/>
  <c r="C30" i="5" s="1"/>
  <c r="AO47" i="75"/>
  <c r="C48" i="5" s="1"/>
  <c r="AO43" i="75"/>
  <c r="C44" i="5" s="1"/>
  <c r="AO147" i="75"/>
  <c r="C148" i="5" s="1"/>
  <c r="AO97" i="75"/>
  <c r="C98" i="5" s="1"/>
  <c r="AO109" i="75"/>
  <c r="C110" i="5" s="1"/>
  <c r="AO172" i="75"/>
  <c r="C173" i="5" s="1"/>
  <c r="AO176" i="75"/>
  <c r="C177" i="5" s="1"/>
  <c r="AO143" i="75"/>
  <c r="AO55" i="75"/>
  <c r="C56" i="5" s="1"/>
  <c r="AO57" i="75"/>
  <c r="AO23" i="75"/>
  <c r="C24" i="5" s="1"/>
  <c r="AO133" i="75"/>
  <c r="C134" i="5" s="1"/>
  <c r="AO87" i="75"/>
  <c r="C88" i="5" s="1"/>
  <c r="AO166" i="75"/>
  <c r="C167" i="5" s="1"/>
  <c r="AO34" i="75"/>
  <c r="C35" i="5" s="1"/>
  <c r="AO38" i="75"/>
  <c r="C39" i="5" s="1"/>
  <c r="AO101" i="75"/>
  <c r="C102" i="5" s="1"/>
  <c r="AO22" i="75"/>
  <c r="C23" i="5" s="1"/>
  <c r="AO41" i="75"/>
  <c r="C42" i="5" s="1"/>
  <c r="AO126" i="75"/>
  <c r="C127" i="5" s="1"/>
  <c r="AO102" i="75"/>
  <c r="C103" i="5" s="1"/>
  <c r="AO46" i="75"/>
  <c r="C47" i="5" s="1"/>
  <c r="AO24" i="75"/>
  <c r="C25" i="5" s="1"/>
  <c r="AO76" i="75"/>
  <c r="C77" i="5" s="1"/>
  <c r="AO182" i="75"/>
  <c r="C183" i="5" s="1"/>
  <c r="AO66" i="75"/>
  <c r="C67" i="5" s="1"/>
  <c r="AO164" i="75"/>
  <c r="C165" i="5" s="1"/>
  <c r="AO129" i="75"/>
  <c r="C130" i="5" s="1"/>
  <c r="AO21" i="75"/>
  <c r="AO162" i="75"/>
  <c r="AO91" i="75"/>
  <c r="C92" i="5" s="1"/>
  <c r="AO152" i="75"/>
  <c r="AO27" i="75"/>
  <c r="C28" i="5" s="1"/>
  <c r="AO32" i="75"/>
  <c r="C33" i="5" s="1"/>
  <c r="AO42" i="75"/>
  <c r="C43" i="5" s="1"/>
  <c r="AO6" i="75"/>
  <c r="C7" i="5" s="1"/>
  <c r="AO20" i="75"/>
  <c r="C21" i="5" s="1"/>
  <c r="AO88" i="75"/>
  <c r="C89" i="5" s="1"/>
  <c r="DU99" i="75"/>
  <c r="L100" i="5" s="1"/>
  <c r="AL61" i="3"/>
  <c r="W62" i="5" s="1"/>
  <c r="AR171" i="75"/>
  <c r="F172" i="5" s="1"/>
  <c r="AL106" i="3"/>
  <c r="AM106" i="3" s="1"/>
  <c r="X107" i="5" s="1"/>
  <c r="AR163" i="75"/>
  <c r="F164" i="5" s="1"/>
  <c r="AO11" i="75"/>
  <c r="K56" i="5"/>
  <c r="AN56" i="5" s="1"/>
  <c r="AO124" i="75"/>
  <c r="C125" i="5" s="1"/>
  <c r="J67" i="5"/>
  <c r="AO65" i="75"/>
  <c r="AL140" i="3"/>
  <c r="W141" i="5" s="1"/>
  <c r="AR79" i="75"/>
  <c r="F80" i="5" s="1"/>
  <c r="AO119" i="75"/>
  <c r="C120" i="5" s="1"/>
  <c r="AO86" i="75"/>
  <c r="C87" i="5" s="1"/>
  <c r="AO77" i="75"/>
  <c r="K190" i="5"/>
  <c r="AN190" i="5" s="1"/>
  <c r="K58" i="5"/>
  <c r="AN58" i="5" s="1"/>
  <c r="H58" i="4"/>
  <c r="AB59" i="5" s="1"/>
  <c r="AE101" i="5"/>
  <c r="AO95" i="75"/>
  <c r="C96" i="5" s="1"/>
  <c r="AO99" i="75"/>
  <c r="C100" i="5" s="1"/>
  <c r="H171" i="4"/>
  <c r="AB172" i="5" s="1"/>
  <c r="AR94" i="75"/>
  <c r="F95" i="5" s="1"/>
  <c r="AO74" i="75"/>
  <c r="C75" i="5" s="1"/>
  <c r="AL151" i="75"/>
  <c r="H129" i="4"/>
  <c r="AB130" i="5" s="1"/>
  <c r="AL10" i="75"/>
  <c r="DU162" i="75"/>
  <c r="L163" i="5" s="1"/>
  <c r="AR123" i="75"/>
  <c r="F124" i="5" s="1"/>
  <c r="K163" i="5"/>
  <c r="AN163" i="5" s="1"/>
  <c r="AL37" i="75"/>
  <c r="H17" i="4"/>
  <c r="AB18" i="5" s="1"/>
  <c r="K45" i="5"/>
  <c r="AN45" i="5" s="1"/>
  <c r="H37" i="4"/>
  <c r="AB38" i="5" s="1"/>
  <c r="AA111" i="4"/>
  <c r="AF112" i="5" s="1"/>
  <c r="H81" i="4"/>
  <c r="AB82" i="5" s="1"/>
  <c r="AR153" i="75"/>
  <c r="F154" i="5" s="1"/>
  <c r="AL20" i="3"/>
  <c r="AM20" i="3" s="1"/>
  <c r="X21" i="5" s="1"/>
  <c r="AL56" i="3"/>
  <c r="W57" i="5" s="1"/>
  <c r="DU189" i="75"/>
  <c r="L190" i="5" s="1"/>
  <c r="AR148" i="75"/>
  <c r="F149" i="5" s="1"/>
  <c r="AL102" i="75"/>
  <c r="AR181" i="75"/>
  <c r="F182" i="5" s="1"/>
  <c r="AO26" i="75"/>
  <c r="C27" i="5" s="1"/>
  <c r="DU76" i="75"/>
  <c r="L77" i="5" s="1"/>
  <c r="AO184" i="75"/>
  <c r="C185" i="5" s="1"/>
  <c r="AO163" i="75"/>
  <c r="C164" i="5" s="1"/>
  <c r="DU108" i="75"/>
  <c r="L109" i="5" s="1"/>
  <c r="AL55" i="75"/>
  <c r="AR115" i="75"/>
  <c r="F116" i="5" s="1"/>
  <c r="AO188" i="75"/>
  <c r="C189" i="5" s="1"/>
  <c r="AR41" i="75"/>
  <c r="F42" i="5" s="1"/>
  <c r="AL45" i="75"/>
  <c r="AR97" i="75"/>
  <c r="F98" i="5" s="1"/>
  <c r="K159" i="5"/>
  <c r="AN159" i="5" s="1"/>
  <c r="DU136" i="75"/>
  <c r="L137" i="5" s="1"/>
  <c r="AL39" i="75"/>
  <c r="AL60" i="75"/>
  <c r="K154" i="5"/>
  <c r="AN154" i="5" s="1"/>
  <c r="AL118" i="75"/>
  <c r="AL130" i="75"/>
  <c r="AO61" i="75"/>
  <c r="C62" i="5" s="1"/>
  <c r="DU65" i="75"/>
  <c r="L66" i="5" s="1"/>
  <c r="AO79" i="75"/>
  <c r="C80" i="5" s="1"/>
  <c r="AL68" i="75"/>
  <c r="AR141" i="75"/>
  <c r="F142" i="5" s="1"/>
  <c r="AO71" i="75"/>
  <c r="C72" i="5" s="1"/>
  <c r="AL114" i="75"/>
  <c r="AL13" i="75"/>
  <c r="AR6" i="75"/>
  <c r="F7" i="5" s="1"/>
  <c r="AR22" i="75"/>
  <c r="F23" i="5" s="1"/>
  <c r="AO115" i="75"/>
  <c r="AO123" i="75"/>
  <c r="AO138" i="75"/>
  <c r="C139" i="5" s="1"/>
  <c r="AR73" i="75"/>
  <c r="F74" i="5" s="1"/>
  <c r="AL51" i="75"/>
  <c r="AL81" i="75"/>
  <c r="V94" i="5"/>
  <c r="AL93" i="3"/>
  <c r="W94" i="5" s="1"/>
  <c r="AL169" i="3"/>
  <c r="W170" i="5" s="1"/>
  <c r="AL17" i="3"/>
  <c r="W18" i="5" s="1"/>
  <c r="AR113" i="75"/>
  <c r="F114" i="5" s="1"/>
  <c r="AR129" i="75"/>
  <c r="F130" i="5" s="1"/>
  <c r="AL97" i="75"/>
  <c r="AO89" i="75"/>
  <c r="AL162" i="3"/>
  <c r="AM162" i="3" s="1"/>
  <c r="X163" i="5" s="1"/>
  <c r="AL28" i="3"/>
  <c r="W29" i="5" s="1"/>
  <c r="AL57" i="3"/>
  <c r="AM57" i="3" s="1"/>
  <c r="X58" i="5" s="1"/>
  <c r="AL139" i="3"/>
  <c r="W140" i="5" s="1"/>
  <c r="AO48" i="75"/>
  <c r="C49" i="5" s="1"/>
  <c r="AR56" i="75"/>
  <c r="F57" i="5" s="1"/>
  <c r="AO181" i="75"/>
  <c r="C182" i="5" s="1"/>
  <c r="H173" i="4"/>
  <c r="AB174" i="5" s="1"/>
  <c r="AL41" i="3"/>
  <c r="W42" i="5" s="1"/>
  <c r="DU124" i="75"/>
  <c r="L125" i="5" s="1"/>
  <c r="AL69" i="3"/>
  <c r="W70" i="5" s="1"/>
  <c r="AA4" i="4"/>
  <c r="AF5" i="5" s="1"/>
  <c r="H183" i="4"/>
  <c r="AB184" i="5" s="1"/>
  <c r="AR72" i="75"/>
  <c r="F73" i="5" s="1"/>
  <c r="AO72" i="75"/>
  <c r="K42" i="5"/>
  <c r="AN42" i="5" s="1"/>
  <c r="AL52" i="3"/>
  <c r="W53" i="5" s="1"/>
  <c r="AO125" i="75"/>
  <c r="C126" i="5" s="1"/>
  <c r="AR53" i="75"/>
  <c r="F54" i="5" s="1"/>
  <c r="AL160" i="75"/>
  <c r="K11" i="5"/>
  <c r="AN11" i="5" s="1"/>
  <c r="DU55" i="75"/>
  <c r="L56" i="5" s="1"/>
  <c r="K81" i="5"/>
  <c r="AN81" i="5" s="1"/>
  <c r="AL190" i="75"/>
  <c r="DU41" i="75"/>
  <c r="L42" i="5" s="1"/>
  <c r="AL80" i="75"/>
  <c r="AR119" i="75"/>
  <c r="F120" i="5" s="1"/>
  <c r="AO130" i="75"/>
  <c r="C131" i="5" s="1"/>
  <c r="AL58" i="3"/>
  <c r="AM58" i="3" s="1"/>
  <c r="X59" i="5" s="1"/>
  <c r="AL115" i="3"/>
  <c r="W116" i="5" s="1"/>
  <c r="O139" i="3"/>
  <c r="Q140" i="5" s="1"/>
  <c r="AO49" i="75"/>
  <c r="C50" i="5" s="1"/>
  <c r="AR107" i="75"/>
  <c r="AR130" i="75"/>
  <c r="F131" i="5" s="1"/>
  <c r="AO174" i="75"/>
  <c r="C175" i="5" s="1"/>
  <c r="AR168" i="75"/>
  <c r="F169" i="5" s="1"/>
  <c r="AO13" i="5"/>
  <c r="DU179" i="75"/>
  <c r="L180" i="5" s="1"/>
  <c r="AO139" i="75"/>
  <c r="C140" i="5" s="1"/>
  <c r="AR167" i="75"/>
  <c r="F168" i="5" s="1"/>
  <c r="AR99" i="75"/>
  <c r="F100" i="5" s="1"/>
  <c r="AO78" i="75"/>
  <c r="C79" i="5" s="1"/>
  <c r="AL18" i="75"/>
  <c r="C63" i="5"/>
  <c r="C15" i="5"/>
  <c r="C146" i="5"/>
  <c r="C117" i="5"/>
  <c r="AR110" i="75"/>
  <c r="F111" i="5" s="1"/>
  <c r="DU167" i="75"/>
  <c r="L168" i="5" s="1"/>
  <c r="AR102" i="75"/>
  <c r="F103" i="5" s="1"/>
  <c r="AO103" i="75"/>
  <c r="C20" i="5"/>
  <c r="AL103" i="75"/>
  <c r="C172" i="5"/>
  <c r="C41" i="5"/>
  <c r="C11" i="5"/>
  <c r="C31" i="5"/>
  <c r="H101" i="4"/>
  <c r="AB102" i="5" s="1"/>
  <c r="C13" i="5"/>
  <c r="C107" i="5"/>
  <c r="C76" i="5"/>
  <c r="AO187" i="75"/>
  <c r="AO52" i="75"/>
  <c r="C132" i="5"/>
  <c r="C154" i="5"/>
  <c r="C133" i="5"/>
  <c r="AA115" i="4"/>
  <c r="AF116" i="5" s="1"/>
  <c r="O159" i="3"/>
  <c r="Q160" i="5" s="1"/>
  <c r="C118" i="5"/>
  <c r="C91" i="5"/>
  <c r="AR12" i="75"/>
  <c r="F13" i="5" s="1"/>
  <c r="AO144" i="75"/>
  <c r="AL32" i="75"/>
  <c r="C14" i="5"/>
  <c r="C106" i="5"/>
  <c r="C141" i="5"/>
  <c r="AR81" i="75"/>
  <c r="F82" i="5" s="1"/>
  <c r="C162" i="5"/>
  <c r="AL30" i="75"/>
  <c r="AL107" i="75"/>
  <c r="AL148" i="75"/>
  <c r="AL85" i="75"/>
  <c r="AL182" i="75"/>
  <c r="AO113" i="75"/>
  <c r="AO16" i="75"/>
  <c r="AL73" i="75"/>
  <c r="AL184" i="75"/>
  <c r="AL17" i="75"/>
  <c r="AO54" i="75"/>
  <c r="AL15" i="75"/>
  <c r="AL88" i="75"/>
  <c r="AO156" i="75"/>
  <c r="AR187" i="75"/>
  <c r="F188" i="5" s="1"/>
  <c r="AO36" i="75"/>
  <c r="AL27" i="75"/>
  <c r="AR185" i="75"/>
  <c r="F186" i="5" s="1"/>
  <c r="AL122" i="75"/>
  <c r="AL155" i="75"/>
  <c r="AO192" i="75"/>
  <c r="AL62" i="75"/>
  <c r="AO93" i="75"/>
  <c r="AL111" i="75"/>
  <c r="DU163" i="75"/>
  <c r="L164" i="5" s="1"/>
  <c r="DU30" i="75"/>
  <c r="L31" i="5" s="1"/>
  <c r="AO8" i="75"/>
  <c r="AR20" i="75"/>
  <c r="F21" i="5" s="1"/>
  <c r="AO177" i="75"/>
  <c r="AR55" i="75"/>
  <c r="F56" i="5" s="1"/>
  <c r="AR160" i="75"/>
  <c r="F161" i="5" s="1"/>
  <c r="AR118" i="75"/>
  <c r="F119" i="5" s="1"/>
  <c r="AL33" i="75"/>
  <c r="AL89" i="75"/>
  <c r="AO127" i="75"/>
  <c r="AO94" i="75"/>
  <c r="AR137" i="75"/>
  <c r="F138" i="5" s="1"/>
  <c r="AR82" i="75"/>
  <c r="F83" i="5" s="1"/>
  <c r="AL23" i="75"/>
  <c r="DU168" i="75"/>
  <c r="L169" i="5" s="1"/>
  <c r="K31" i="5"/>
  <c r="AN31" i="5" s="1"/>
  <c r="K35" i="5"/>
  <c r="AN35" i="5" s="1"/>
  <c r="AL19" i="75"/>
  <c r="AL176" i="75"/>
  <c r="AL11" i="75"/>
  <c r="AR178" i="75"/>
  <c r="F179" i="5" s="1"/>
  <c r="AO58" i="75"/>
  <c r="AR103" i="75"/>
  <c r="F104" i="5" s="1"/>
  <c r="DU147" i="75"/>
  <c r="L148" i="5" s="1"/>
  <c r="AL54" i="75"/>
  <c r="AR182" i="75"/>
  <c r="F183" i="5" s="1"/>
  <c r="AO83" i="75"/>
  <c r="AO193" i="75"/>
  <c r="C194" i="5" s="1"/>
  <c r="AO141" i="75"/>
  <c r="AO81" i="75"/>
  <c r="AR27" i="75"/>
  <c r="F28" i="5" s="1"/>
  <c r="K181" i="5"/>
  <c r="AN181" i="5" s="1"/>
  <c r="DU36" i="75"/>
  <c r="L37" i="5" s="1"/>
  <c r="AL6" i="75"/>
  <c r="K169" i="5"/>
  <c r="AN169" i="5" s="1"/>
  <c r="AL110" i="75"/>
  <c r="AR156" i="75"/>
  <c r="F157" i="5" s="1"/>
  <c r="AR48" i="75"/>
  <c r="F49" i="5" s="1"/>
  <c r="AR67" i="75"/>
  <c r="F68" i="5" s="1"/>
  <c r="AO56" i="75"/>
  <c r="DU85" i="75"/>
  <c r="L86" i="5" s="1"/>
  <c r="K143" i="5"/>
  <c r="AN143" i="5" s="1"/>
  <c r="AR74" i="75"/>
  <c r="F75" i="5" s="1"/>
  <c r="AR145" i="75"/>
  <c r="F146" i="5" s="1"/>
  <c r="AR46" i="75"/>
  <c r="F47" i="5" s="1"/>
  <c r="AL123" i="75"/>
  <c r="AO149" i="75"/>
  <c r="C150" i="5" s="1"/>
  <c r="AL28" i="75"/>
  <c r="AR95" i="75"/>
  <c r="F96" i="5" s="1"/>
  <c r="AR60" i="75"/>
  <c r="F61" i="5" s="1"/>
  <c r="AR32" i="75"/>
  <c r="F33" i="5" s="1"/>
  <c r="AO5" i="75"/>
  <c r="AL185" i="75"/>
  <c r="AL115" i="75"/>
  <c r="O28" i="3"/>
  <c r="Q29" i="5" s="1"/>
  <c r="AA63" i="4"/>
  <c r="AF64" i="5" s="1"/>
  <c r="AO137" i="5"/>
  <c r="G38" i="84"/>
  <c r="AA31" i="4"/>
  <c r="AF32" i="5" s="1"/>
  <c r="AA114" i="4"/>
  <c r="AF115" i="5" s="1"/>
  <c r="AR124" i="75"/>
  <c r="F125" i="5" s="1"/>
  <c r="AR83" i="75"/>
  <c r="F84" i="5" s="1"/>
  <c r="AO118" i="75"/>
  <c r="AO33" i="75"/>
  <c r="AL59" i="75"/>
  <c r="AO80" i="75"/>
  <c r="AO85" i="75"/>
  <c r="AL129" i="75"/>
  <c r="H83" i="4"/>
  <c r="AB84" i="5" s="1"/>
  <c r="K22" i="5"/>
  <c r="AN22" i="5" s="1"/>
  <c r="O151" i="3"/>
  <c r="Q152" i="5" s="1"/>
  <c r="H123" i="4"/>
  <c r="AB124" i="5" s="1"/>
  <c r="AR44" i="75"/>
  <c r="F45" i="5" s="1"/>
  <c r="AO169" i="75"/>
  <c r="AL189" i="75"/>
  <c r="AL99" i="75"/>
  <c r="AR147" i="75"/>
  <c r="F148" i="5" s="1"/>
  <c r="AR128" i="75"/>
  <c r="F129" i="5" s="1"/>
  <c r="AL154" i="75"/>
  <c r="AL46" i="75"/>
  <c r="AR143" i="75"/>
  <c r="F144" i="5" s="1"/>
  <c r="AO136" i="75"/>
  <c r="AR52" i="75"/>
  <c r="F53" i="5" s="1"/>
  <c r="AR122" i="75"/>
  <c r="F123" i="5" s="1"/>
  <c r="K157" i="5"/>
  <c r="AN157" i="5" s="1"/>
  <c r="K146" i="5"/>
  <c r="AN146" i="5" s="1"/>
  <c r="K168" i="5"/>
  <c r="AN168" i="5" s="1"/>
  <c r="AL85" i="3"/>
  <c r="W86" i="5" s="1"/>
  <c r="H43" i="4"/>
  <c r="AB44" i="5" s="1"/>
  <c r="AL146" i="3"/>
  <c r="W147" i="5" s="1"/>
  <c r="AA112" i="4"/>
  <c r="AF113" i="5" s="1"/>
  <c r="AG113" i="5" s="1"/>
  <c r="AO142" i="75"/>
  <c r="AO45" i="75"/>
  <c r="H107" i="4"/>
  <c r="AB108" i="5" s="1"/>
  <c r="AR100" i="75"/>
  <c r="F101" i="5" s="1"/>
  <c r="AR131" i="75"/>
  <c r="F132" i="5" s="1"/>
  <c r="H121" i="4"/>
  <c r="AB122" i="5" s="1"/>
  <c r="AO137" i="75"/>
  <c r="H62" i="4"/>
  <c r="AB63" i="5" s="1"/>
  <c r="AR149" i="75"/>
  <c r="F150" i="5" s="1"/>
  <c r="AO59" i="75"/>
  <c r="AR88" i="75"/>
  <c r="F89" i="5" s="1"/>
  <c r="H96" i="4"/>
  <c r="AB97" i="5" s="1"/>
  <c r="K187" i="5"/>
  <c r="AN187" i="5" s="1"/>
  <c r="K132" i="5"/>
  <c r="AN132" i="5" s="1"/>
  <c r="DU119" i="75"/>
  <c r="L120" i="5" s="1"/>
  <c r="S111" i="5"/>
  <c r="AL24" i="3"/>
  <c r="AM24" i="3" s="1"/>
  <c r="X25" i="5" s="1"/>
  <c r="H139" i="4"/>
  <c r="AB140" i="5" s="1"/>
  <c r="AL88" i="3"/>
  <c r="W89" i="5" s="1"/>
  <c r="AR7" i="75"/>
  <c r="F8" i="5" s="1"/>
  <c r="AO168" i="75"/>
  <c r="AR85" i="75"/>
  <c r="F86" i="5" s="1"/>
  <c r="AR132" i="75"/>
  <c r="F133" i="5" s="1"/>
  <c r="H179" i="4"/>
  <c r="AB180" i="5" s="1"/>
  <c r="AA13" i="4"/>
  <c r="AF14" i="5" s="1"/>
  <c r="AL172" i="75"/>
  <c r="AR49" i="75"/>
  <c r="F50" i="5" s="1"/>
  <c r="AR121" i="75"/>
  <c r="F122" i="5" s="1"/>
  <c r="AR165" i="75"/>
  <c r="F166" i="5" s="1"/>
  <c r="AL149" i="75"/>
  <c r="AL16" i="75"/>
  <c r="AL48" i="75"/>
  <c r="DU43" i="75"/>
  <c r="L44" i="5" s="1"/>
  <c r="O6" i="3"/>
  <c r="Q7" i="5" s="1"/>
  <c r="N160" i="5"/>
  <c r="DU156" i="75"/>
  <c r="L157" i="5" s="1"/>
  <c r="AL32" i="3"/>
  <c r="AM32" i="3" s="1"/>
  <c r="X33" i="5" s="1"/>
  <c r="AO78" i="5"/>
  <c r="AR33" i="75"/>
  <c r="F34" i="5" s="1"/>
  <c r="AA104" i="5"/>
  <c r="AR138" i="75"/>
  <c r="F139" i="5" s="1"/>
  <c r="AO73" i="75"/>
  <c r="AO37" i="75"/>
  <c r="AL186" i="75"/>
  <c r="AL166" i="75"/>
  <c r="AL109" i="75"/>
  <c r="AR133" i="75"/>
  <c r="F134" i="5" s="1"/>
  <c r="DU155" i="75"/>
  <c r="L156" i="5" s="1"/>
  <c r="DU39" i="75"/>
  <c r="L40" i="5" s="1"/>
  <c r="DU75" i="75"/>
  <c r="L76" i="5" s="1"/>
  <c r="AA126" i="4"/>
  <c r="AF127" i="5" s="1"/>
  <c r="AL12" i="3"/>
  <c r="W13" i="5" s="1"/>
  <c r="H138" i="4"/>
  <c r="AB139" i="5" s="1"/>
  <c r="AA53" i="5"/>
  <c r="AA131" i="4"/>
  <c r="AF132" i="5" s="1"/>
  <c r="AO160" i="5"/>
  <c r="AO44" i="5"/>
  <c r="H137" i="4"/>
  <c r="AB138" i="5" s="1"/>
  <c r="AA84" i="4"/>
  <c r="AF85" i="5" s="1"/>
  <c r="AR134" i="75"/>
  <c r="F135" i="5" s="1"/>
  <c r="AR39" i="75"/>
  <c r="F40" i="5" s="1"/>
  <c r="AL75" i="75"/>
  <c r="AR155" i="75"/>
  <c r="F156" i="5" s="1"/>
  <c r="AR108" i="75"/>
  <c r="F109" i="5" s="1"/>
  <c r="AR125" i="75"/>
  <c r="F126" i="5" s="1"/>
  <c r="AR164" i="75"/>
  <c r="F165" i="5" s="1"/>
  <c r="AL139" i="75"/>
  <c r="AR71" i="75"/>
  <c r="F72" i="5" s="1"/>
  <c r="AO96" i="75"/>
  <c r="K37" i="5"/>
  <c r="AN37" i="5" s="1"/>
  <c r="AL122" i="3"/>
  <c r="W123" i="5" s="1"/>
  <c r="AL102" i="3"/>
  <c r="W103" i="5" s="1"/>
  <c r="AL8" i="3"/>
  <c r="W9" i="5" s="1"/>
  <c r="AL14" i="75"/>
  <c r="AA15" i="4"/>
  <c r="AF16" i="5" s="1"/>
  <c r="H90" i="4"/>
  <c r="AB91" i="5" s="1"/>
  <c r="AL98" i="75"/>
  <c r="AL84" i="75"/>
  <c r="AO52" i="5"/>
  <c r="H82" i="4"/>
  <c r="AB83" i="5" s="1"/>
  <c r="K151" i="5"/>
  <c r="AN151" i="5" s="1"/>
  <c r="DU188" i="75"/>
  <c r="L189" i="5" s="1"/>
  <c r="AL71" i="3"/>
  <c r="W72" i="5" s="1"/>
  <c r="S38" i="5"/>
  <c r="T18" i="3"/>
  <c r="R19" i="5" s="1"/>
  <c r="AR169" i="75"/>
  <c r="F170" i="5" s="1"/>
  <c r="AA24" i="4"/>
  <c r="AF25" i="5" s="1"/>
  <c r="AO98" i="75"/>
  <c r="AR80" i="75"/>
  <c r="F81" i="5" s="1"/>
  <c r="AL12" i="75"/>
  <c r="AO4" i="75"/>
  <c r="AO3" i="75"/>
  <c r="O138" i="3"/>
  <c r="Q139" i="5" s="1"/>
  <c r="AE5" i="5"/>
  <c r="AL155" i="3"/>
  <c r="W156" i="5" s="1"/>
  <c r="AL124" i="3"/>
  <c r="W125" i="5" s="1"/>
  <c r="AR175" i="75"/>
  <c r="F176" i="5" s="1"/>
  <c r="AL96" i="75"/>
  <c r="AR29" i="75"/>
  <c r="F30" i="5" s="1"/>
  <c r="H93" i="4"/>
  <c r="AB94" i="5" s="1"/>
  <c r="AL9" i="75"/>
  <c r="K26" i="5"/>
  <c r="AN26" i="5" s="1"/>
  <c r="AA168" i="4"/>
  <c r="AF169" i="5" s="1"/>
  <c r="AL107" i="3"/>
  <c r="AM107" i="3" s="1"/>
  <c r="X108" i="5" s="1"/>
  <c r="AL182" i="3"/>
  <c r="W183" i="5" s="1"/>
  <c r="AO186" i="75"/>
  <c r="AO112" i="75"/>
  <c r="AO159" i="75"/>
  <c r="AR63" i="75"/>
  <c r="F64" i="5" s="1"/>
  <c r="AA168" i="5"/>
  <c r="DU25" i="75"/>
  <c r="L26" i="5" s="1"/>
  <c r="H119" i="4"/>
  <c r="AB120" i="5" s="1"/>
  <c r="AA119" i="4"/>
  <c r="AF120" i="5" s="1"/>
  <c r="AO183" i="75"/>
  <c r="AO67" i="75"/>
  <c r="AL162" i="75"/>
  <c r="AR140" i="75"/>
  <c r="F141" i="5" s="1"/>
  <c r="K191" i="5"/>
  <c r="AN191" i="5" s="1"/>
  <c r="AA167" i="4"/>
  <c r="AF168" i="5" s="1"/>
  <c r="AG168" i="5" s="1"/>
  <c r="AL114" i="3"/>
  <c r="W115" i="5" s="1"/>
  <c r="AL36" i="3"/>
  <c r="W37" i="5" s="1"/>
  <c r="H80" i="4"/>
  <c r="AB81" i="5" s="1"/>
  <c r="AO178" i="75"/>
  <c r="AA42" i="5"/>
  <c r="AL168" i="75"/>
  <c r="AL52" i="75"/>
  <c r="AR75" i="75"/>
  <c r="F76" i="5" s="1"/>
  <c r="F93" i="84"/>
  <c r="K75" i="5"/>
  <c r="AN75" i="5" s="1"/>
  <c r="AA51" i="4"/>
  <c r="AF52" i="5" s="1"/>
  <c r="AL145" i="3"/>
  <c r="W146" i="5" s="1"/>
  <c r="AA161" i="4"/>
  <c r="AF162" i="5" s="1"/>
  <c r="AO114" i="75"/>
  <c r="H169" i="4"/>
  <c r="AB170" i="5" s="1"/>
  <c r="AL108" i="75"/>
  <c r="AL171" i="75"/>
  <c r="AL180" i="75"/>
  <c r="AL152" i="75"/>
  <c r="AA150" i="5"/>
  <c r="H108" i="4"/>
  <c r="AB109" i="5" s="1"/>
  <c r="H44" i="4"/>
  <c r="AB45" i="5" s="1"/>
  <c r="AA188" i="5"/>
  <c r="AA147" i="5"/>
  <c r="AA98" i="5"/>
  <c r="H114" i="4"/>
  <c r="AB115" i="5" s="1"/>
  <c r="H73" i="4"/>
  <c r="AB74" i="5" s="1"/>
  <c r="H28" i="4"/>
  <c r="AB29" i="5" s="1"/>
  <c r="H39" i="4"/>
  <c r="AB40" i="5" s="1"/>
  <c r="T41" i="3"/>
  <c r="R42" i="5" s="1"/>
  <c r="T176" i="3"/>
  <c r="R177" i="5" s="1"/>
  <c r="AE25" i="5"/>
  <c r="O80" i="3"/>
  <c r="Q81" i="5" s="1"/>
  <c r="AL152" i="3"/>
  <c r="AM152" i="3" s="1"/>
  <c r="X153" i="5" s="1"/>
  <c r="AA130" i="4"/>
  <c r="AF131" i="5" s="1"/>
  <c r="AG131" i="5" s="1"/>
  <c r="AL11" i="3"/>
  <c r="W12" i="5" s="1"/>
  <c r="AL181" i="3"/>
  <c r="W182" i="5" s="1"/>
  <c r="AL70" i="3"/>
  <c r="W71" i="5" s="1"/>
  <c r="V26" i="5"/>
  <c r="AL25" i="3"/>
  <c r="W26" i="5" s="1"/>
  <c r="AL46" i="3"/>
  <c r="W47" i="5" s="1"/>
  <c r="H98" i="4"/>
  <c r="AB99" i="5" s="1"/>
  <c r="AA183" i="4"/>
  <c r="AF184" i="5" s="1"/>
  <c r="AR84" i="75"/>
  <c r="F85" i="5" s="1"/>
  <c r="AR90" i="75"/>
  <c r="F91" i="5" s="1"/>
  <c r="AL165" i="75"/>
  <c r="AO92" i="75"/>
  <c r="AL188" i="75"/>
  <c r="AL120" i="75"/>
  <c r="AL121" i="75"/>
  <c r="AA101" i="5"/>
  <c r="H124" i="4"/>
  <c r="AB125" i="5" s="1"/>
  <c r="AO157" i="75"/>
  <c r="AL63" i="75"/>
  <c r="AR45" i="75"/>
  <c r="F46" i="5" s="1"/>
  <c r="AR24" i="75"/>
  <c r="F25" i="5" s="1"/>
  <c r="AR117" i="75"/>
  <c r="F118" i="5" s="1"/>
  <c r="AR18" i="75"/>
  <c r="F19" i="5" s="1"/>
  <c r="AL61" i="75"/>
  <c r="AL141" i="75"/>
  <c r="AR154" i="75"/>
  <c r="F155" i="5" s="1"/>
  <c r="DU4" i="75"/>
  <c r="L5" i="5" s="1"/>
  <c r="O86" i="3"/>
  <c r="Q87" i="5" s="1"/>
  <c r="AL193" i="3"/>
  <c r="W194" i="5" s="1"/>
  <c r="AR78" i="75"/>
  <c r="F79" i="5" s="1"/>
  <c r="AR157" i="75"/>
  <c r="F158" i="5" s="1"/>
  <c r="AR9" i="75"/>
  <c r="F10" i="5" s="1"/>
  <c r="AO170" i="75"/>
  <c r="AO64" i="75"/>
  <c r="AR91" i="75"/>
  <c r="F92" i="5" s="1"/>
  <c r="AR76" i="75"/>
  <c r="F77" i="5" s="1"/>
  <c r="DU130" i="75"/>
  <c r="L131" i="5" s="1"/>
  <c r="DU138" i="75"/>
  <c r="L139" i="5" s="1"/>
  <c r="K5" i="5"/>
  <c r="AN5" i="5" s="1"/>
  <c r="O104" i="3"/>
  <c r="Q105" i="5" s="1"/>
  <c r="AA5" i="4"/>
  <c r="AF6" i="5" s="1"/>
  <c r="AL149" i="3"/>
  <c r="W150" i="5" s="1"/>
  <c r="AR64" i="75"/>
  <c r="F65" i="5" s="1"/>
  <c r="AR112" i="75"/>
  <c r="F113" i="5" s="1"/>
  <c r="AL38" i="75"/>
  <c r="AR31" i="75"/>
  <c r="F32" i="5" s="1"/>
  <c r="H78" i="4"/>
  <c r="AB79" i="5" s="1"/>
  <c r="AR69" i="75"/>
  <c r="F70" i="5" s="1"/>
  <c r="AR191" i="75"/>
  <c r="F192" i="5" s="1"/>
  <c r="AL47" i="75"/>
  <c r="AR192" i="75"/>
  <c r="F193" i="5" s="1"/>
  <c r="AA94" i="4"/>
  <c r="AF95" i="5" s="1"/>
  <c r="AG95" i="5" s="1"/>
  <c r="AL63" i="3"/>
  <c r="AM63" i="3" s="1"/>
  <c r="X64" i="5" s="1"/>
  <c r="AL103" i="3"/>
  <c r="AM103" i="3" s="1"/>
  <c r="X104" i="5" s="1"/>
  <c r="AA106" i="4"/>
  <c r="AF107" i="5" s="1"/>
  <c r="AR38" i="75"/>
  <c r="F39" i="5" s="1"/>
  <c r="H178" i="4"/>
  <c r="AB179" i="5" s="1"/>
  <c r="AR151" i="75"/>
  <c r="F152" i="5" s="1"/>
  <c r="AL24" i="75"/>
  <c r="AR166" i="75"/>
  <c r="F167" i="5" s="1"/>
  <c r="AO120" i="75"/>
  <c r="H84" i="4"/>
  <c r="AB85" i="5" s="1"/>
  <c r="AA70" i="5"/>
  <c r="T109" i="3"/>
  <c r="R110" i="5" s="1"/>
  <c r="AL146" i="75"/>
  <c r="AL34" i="75"/>
  <c r="AL150" i="75"/>
  <c r="H122" i="4"/>
  <c r="AB123" i="5" s="1"/>
  <c r="AL100" i="75"/>
  <c r="DU74" i="75"/>
  <c r="L75" i="5" s="1"/>
  <c r="AA77" i="4"/>
  <c r="AF78" i="5" s="1"/>
  <c r="AL104" i="3"/>
  <c r="W105" i="5" s="1"/>
  <c r="H160" i="4"/>
  <c r="AB161" i="5" s="1"/>
  <c r="AR189" i="75"/>
  <c r="F190" i="5" s="1"/>
  <c r="AO155" i="75"/>
  <c r="AO44" i="75"/>
  <c r="AL163" i="75"/>
  <c r="AL65" i="75"/>
  <c r="AL79" i="75"/>
  <c r="AR176" i="75"/>
  <c r="F177" i="5" s="1"/>
  <c r="AR17" i="75"/>
  <c r="F18" i="5" s="1"/>
  <c r="C51" i="5"/>
  <c r="V82" i="5"/>
  <c r="AL81" i="3"/>
  <c r="AM81" i="3" s="1"/>
  <c r="X82" i="5" s="1"/>
  <c r="K117" i="5"/>
  <c r="AN117" i="5" s="1"/>
  <c r="AA144" i="5"/>
  <c r="K158" i="5"/>
  <c r="AN158" i="5" s="1"/>
  <c r="O12" i="3"/>
  <c r="Q13" i="5" s="1"/>
  <c r="O27" i="3"/>
  <c r="Q28" i="5" s="1"/>
  <c r="AL132" i="3"/>
  <c r="W133" i="5" s="1"/>
  <c r="AA50" i="5"/>
  <c r="AL86" i="3"/>
  <c r="W87" i="5" s="1"/>
  <c r="K145" i="5"/>
  <c r="AN145" i="5" s="1"/>
  <c r="H131" i="4"/>
  <c r="AB132" i="5" s="1"/>
  <c r="AR43" i="75"/>
  <c r="F44" i="5" s="1"/>
  <c r="AA110" i="5"/>
  <c r="AR70" i="75"/>
  <c r="AL69" i="75"/>
  <c r="AL119" i="75"/>
  <c r="AR184" i="75"/>
  <c r="AR170" i="75"/>
  <c r="F171" i="5" s="1"/>
  <c r="AO121" i="75"/>
  <c r="AR142" i="75"/>
  <c r="F143" i="5" s="1"/>
  <c r="AR186" i="75"/>
  <c r="F187" i="5" s="1"/>
  <c r="AA67" i="5"/>
  <c r="F84" i="84"/>
  <c r="AO134" i="75"/>
  <c r="K30" i="5"/>
  <c r="AN30" i="5" s="1"/>
  <c r="DU122" i="75"/>
  <c r="L123" i="5" s="1"/>
  <c r="DU19" i="75"/>
  <c r="L20" i="5" s="1"/>
  <c r="O133" i="3"/>
  <c r="Q134" i="5" s="1"/>
  <c r="AE112" i="5"/>
  <c r="AA90" i="4"/>
  <c r="AF91" i="5" s="1"/>
  <c r="AA108" i="4"/>
  <c r="AF109" i="5" s="1"/>
  <c r="DU186" i="75"/>
  <c r="L187" i="5" s="1"/>
  <c r="AR40" i="75"/>
  <c r="AA146" i="4"/>
  <c r="AF147" i="5" s="1"/>
  <c r="AG147" i="5" s="1"/>
  <c r="AR16" i="75"/>
  <c r="F17" i="5" s="1"/>
  <c r="AR19" i="75"/>
  <c r="AR135" i="75"/>
  <c r="F136" i="5" s="1"/>
  <c r="AR106" i="75"/>
  <c r="F107" i="5" s="1"/>
  <c r="H151" i="4"/>
  <c r="AB152" i="5" s="1"/>
  <c r="AR96" i="75"/>
  <c r="F97" i="5" s="1"/>
  <c r="AR139" i="75"/>
  <c r="F140" i="5" s="1"/>
  <c r="H60" i="4"/>
  <c r="AB61" i="5" s="1"/>
  <c r="F147" i="84"/>
  <c r="DU161" i="75"/>
  <c r="L162" i="5" s="1"/>
  <c r="O140" i="3"/>
  <c r="Q141" i="5" s="1"/>
  <c r="O178" i="3"/>
  <c r="Q179" i="5" s="1"/>
  <c r="O34" i="3"/>
  <c r="Q35" i="5" s="1"/>
  <c r="AA45" i="4"/>
  <c r="AF46" i="5" s="1"/>
  <c r="AG46" i="5" s="1"/>
  <c r="AA81" i="4"/>
  <c r="AF82" i="5" s="1"/>
  <c r="AL179" i="3"/>
  <c r="AM179" i="3" s="1"/>
  <c r="X180" i="5" s="1"/>
  <c r="H74" i="4"/>
  <c r="AB75" i="5" s="1"/>
  <c r="AA50" i="4"/>
  <c r="AF51" i="5" s="1"/>
  <c r="AG51" i="5" s="1"/>
  <c r="AA14" i="4"/>
  <c r="AF15" i="5" s="1"/>
  <c r="AG15" i="5" s="1"/>
  <c r="AA86" i="4"/>
  <c r="AF87" i="5" s="1"/>
  <c r="H170" i="4"/>
  <c r="AB171" i="5" s="1"/>
  <c r="AO189" i="75"/>
  <c r="AR152" i="75"/>
  <c r="F153" i="5" s="1"/>
  <c r="AO151" i="75"/>
  <c r="AR65" i="75"/>
  <c r="F66" i="5" s="1"/>
  <c r="AL35" i="75"/>
  <c r="F121" i="84"/>
  <c r="AA82" i="4"/>
  <c r="AF83" i="5" s="1"/>
  <c r="K52" i="5"/>
  <c r="AN52" i="5" s="1"/>
  <c r="O33" i="3"/>
  <c r="Q34" i="5" s="1"/>
  <c r="AA132" i="4"/>
  <c r="AF133" i="5" s="1"/>
  <c r="AL64" i="3"/>
  <c r="W65" i="5" s="1"/>
  <c r="AL35" i="3"/>
  <c r="W36" i="5" s="1"/>
  <c r="AL112" i="3"/>
  <c r="W113" i="5" s="1"/>
  <c r="AL126" i="3"/>
  <c r="AM126" i="3" s="1"/>
  <c r="X127" i="5" s="1"/>
  <c r="H34" i="4"/>
  <c r="AB35" i="5" s="1"/>
  <c r="H189" i="4"/>
  <c r="AB190" i="5" s="1"/>
  <c r="H64" i="4"/>
  <c r="AB65" i="5" s="1"/>
  <c r="AO82" i="75"/>
  <c r="AR188" i="75"/>
  <c r="F189" i="5" s="1"/>
  <c r="AR144" i="75"/>
  <c r="K48" i="5"/>
  <c r="AN48" i="5" s="1"/>
  <c r="DU51" i="75"/>
  <c r="L52" i="5" s="1"/>
  <c r="O131" i="3"/>
  <c r="Q132" i="5" s="1"/>
  <c r="AA175" i="4"/>
  <c r="AF176" i="5" s="1"/>
  <c r="AG176" i="5" s="1"/>
  <c r="AL23" i="3"/>
  <c r="W24" i="5" s="1"/>
  <c r="AL189" i="3"/>
  <c r="AM189" i="3" s="1"/>
  <c r="X190" i="5" s="1"/>
  <c r="AL174" i="3"/>
  <c r="W175" i="5" s="1"/>
  <c r="H5" i="4"/>
  <c r="AB6" i="5" s="1"/>
  <c r="AC131" i="5"/>
  <c r="DU144" i="75"/>
  <c r="L145" i="5" s="1"/>
  <c r="DU157" i="75"/>
  <c r="L158" i="5" s="1"/>
  <c r="AL188" i="3"/>
  <c r="W189" i="5" s="1"/>
  <c r="AL156" i="75"/>
  <c r="AR25" i="75"/>
  <c r="F26" i="5" s="1"/>
  <c r="AR23" i="75"/>
  <c r="F24" i="5" s="1"/>
  <c r="K38" i="5"/>
  <c r="AN38" i="5" s="1"/>
  <c r="AR47" i="75"/>
  <c r="AO180" i="75"/>
  <c r="AR193" i="75"/>
  <c r="F194" i="5" s="1"/>
  <c r="AR116" i="75"/>
  <c r="F117" i="5" s="1"/>
  <c r="AL180" i="3"/>
  <c r="AM180" i="3" s="1"/>
  <c r="X181" i="5" s="1"/>
  <c r="AL60" i="3"/>
  <c r="AM60" i="3" s="1"/>
  <c r="X61" i="5" s="1"/>
  <c r="O50" i="3"/>
  <c r="Q51" i="5" s="1"/>
  <c r="AL43" i="3"/>
  <c r="AM43" i="3" s="1"/>
  <c r="X44" i="5" s="1"/>
  <c r="AL116" i="3"/>
  <c r="W117" i="5" s="1"/>
  <c r="AL42" i="3"/>
  <c r="AM42" i="3" s="1"/>
  <c r="X43" i="5" s="1"/>
  <c r="AL142" i="3"/>
  <c r="W143" i="5" s="1"/>
  <c r="AA39" i="5"/>
  <c r="J28" i="5"/>
  <c r="AA27" i="4"/>
  <c r="AF28" i="5" s="1"/>
  <c r="AG28" i="5" s="1"/>
  <c r="AL80" i="3"/>
  <c r="W81" i="5" s="1"/>
  <c r="AR179" i="75"/>
  <c r="F180" i="5" s="1"/>
  <c r="DU37" i="75"/>
  <c r="L38" i="5" s="1"/>
  <c r="AL106" i="75"/>
  <c r="AA85" i="4"/>
  <c r="AF86" i="5" s="1"/>
  <c r="K166" i="5"/>
  <c r="AN166" i="5" s="1"/>
  <c r="O143" i="3"/>
  <c r="Q144" i="5" s="1"/>
  <c r="AA80" i="4"/>
  <c r="AF81" i="5" s="1"/>
  <c r="AG81" i="5" s="1"/>
  <c r="O157" i="3"/>
  <c r="Q158" i="5" s="1"/>
  <c r="O71" i="3"/>
  <c r="Q72" i="5" s="1"/>
  <c r="H87" i="4"/>
  <c r="AB88" i="5" s="1"/>
  <c r="H161" i="4"/>
  <c r="AB162" i="5" s="1"/>
  <c r="H22" i="4"/>
  <c r="AB23" i="5" s="1"/>
  <c r="H86" i="4"/>
  <c r="AB87" i="5" s="1"/>
  <c r="H184" i="4"/>
  <c r="AB185" i="5" s="1"/>
  <c r="H134" i="4"/>
  <c r="AB135" i="5" s="1"/>
  <c r="H185" i="4"/>
  <c r="AB186" i="5" s="1"/>
  <c r="AA80" i="5"/>
  <c r="H55" i="4"/>
  <c r="AB56" i="5" s="1"/>
  <c r="H188" i="4"/>
  <c r="AB189" i="5" s="1"/>
  <c r="AA51" i="5"/>
  <c r="H182" i="4"/>
  <c r="AB183" i="5" s="1"/>
  <c r="H46" i="4"/>
  <c r="AB47" i="5" s="1"/>
  <c r="H110" i="4"/>
  <c r="AB111" i="5" s="1"/>
  <c r="H15" i="4"/>
  <c r="AB16" i="5" s="1"/>
  <c r="H111" i="4"/>
  <c r="AB112" i="5" s="1"/>
  <c r="AA129" i="5"/>
  <c r="H72" i="4"/>
  <c r="AB73" i="5" s="1"/>
  <c r="H85" i="4"/>
  <c r="AB86" i="5" s="1"/>
  <c r="H24" i="4"/>
  <c r="AB25" i="5" s="1"/>
  <c r="AA145" i="5"/>
  <c r="H136" i="4"/>
  <c r="AB137" i="5" s="1"/>
  <c r="AA28" i="5"/>
  <c r="AA27" i="5"/>
  <c r="H13" i="4"/>
  <c r="AB14" i="5" s="1"/>
  <c r="H176" i="4"/>
  <c r="AB177" i="5" s="1"/>
  <c r="H193" i="4"/>
  <c r="AB194" i="5" s="1"/>
  <c r="AA163" i="5"/>
  <c r="H155" i="4"/>
  <c r="AB156" i="5" s="1"/>
  <c r="AA176" i="5"/>
  <c r="AA113" i="5"/>
  <c r="H89" i="4"/>
  <c r="AB90" i="5" s="1"/>
  <c r="H75" i="4"/>
  <c r="AB76" i="5" s="1"/>
  <c r="H133" i="4"/>
  <c r="AB134" i="5" s="1"/>
  <c r="AA37" i="5"/>
  <c r="H29" i="4"/>
  <c r="AB30" i="5" s="1"/>
  <c r="H4" i="4"/>
  <c r="AB5" i="5" s="1"/>
  <c r="H76" i="4"/>
  <c r="AB77" i="5" s="1"/>
  <c r="H88" i="4"/>
  <c r="AB89" i="5" s="1"/>
  <c r="H180" i="4"/>
  <c r="AB181" i="5" s="1"/>
  <c r="AO54" i="5"/>
  <c r="AO144" i="5"/>
  <c r="AO108" i="5"/>
  <c r="AA191" i="4"/>
  <c r="AF192" i="5" s="1"/>
  <c r="AA52" i="4"/>
  <c r="AF53" i="5" s="1"/>
  <c r="AG53" i="5" s="1"/>
  <c r="AA3" i="4"/>
  <c r="AF4" i="5" s="1"/>
  <c r="AA128" i="4"/>
  <c r="AF129" i="5" s="1"/>
  <c r="AG129" i="5" s="1"/>
  <c r="AC81" i="5"/>
  <c r="AA188" i="4"/>
  <c r="AF189" i="5" s="1"/>
  <c r="AA53" i="4"/>
  <c r="AF54" i="5" s="1"/>
  <c r="AA28" i="4"/>
  <c r="AF29" i="5" s="1"/>
  <c r="AA71" i="4"/>
  <c r="AF72" i="5" s="1"/>
  <c r="AG72" i="5" s="1"/>
  <c r="AA118" i="4"/>
  <c r="AF119" i="5" s="1"/>
  <c r="AG119" i="5" s="1"/>
  <c r="AA8" i="4"/>
  <c r="AF9" i="5" s="1"/>
  <c r="AG9" i="5" s="1"/>
  <c r="AA26" i="4"/>
  <c r="AF27" i="5" s="1"/>
  <c r="AG27" i="5" s="1"/>
  <c r="AA139" i="4"/>
  <c r="AF140" i="5" s="1"/>
  <c r="AA89" i="4"/>
  <c r="AF90" i="5" s="1"/>
  <c r="AA163" i="4"/>
  <c r="AF164" i="5" s="1"/>
  <c r="AA153" i="4"/>
  <c r="AF154" i="5" s="1"/>
  <c r="AG154" i="5" s="1"/>
  <c r="AA48" i="4"/>
  <c r="AF49" i="5" s="1"/>
  <c r="AG49" i="5" s="1"/>
  <c r="AA18" i="4"/>
  <c r="AF19" i="5" s="1"/>
  <c r="AA55" i="4"/>
  <c r="AF56" i="5" s="1"/>
  <c r="AL131" i="3"/>
  <c r="W132" i="5" s="1"/>
  <c r="S58" i="5"/>
  <c r="AL150" i="3"/>
  <c r="AM150" i="3" s="1"/>
  <c r="X151" i="5" s="1"/>
  <c r="AA154" i="4"/>
  <c r="AF155" i="5" s="1"/>
  <c r="AG155" i="5" s="1"/>
  <c r="AL34" i="3"/>
  <c r="W35" i="5" s="1"/>
  <c r="AA42" i="4"/>
  <c r="AF43" i="5" s="1"/>
  <c r="AE28" i="5"/>
  <c r="AE86" i="5"/>
  <c r="AL18" i="3"/>
  <c r="AL163" i="3"/>
  <c r="W164" i="5" s="1"/>
  <c r="AL120" i="3"/>
  <c r="W121" i="5" s="1"/>
  <c r="AL13" i="3"/>
  <c r="W14" i="5" s="1"/>
  <c r="AL100" i="3"/>
  <c r="AM100" i="3" s="1"/>
  <c r="X101" i="5" s="1"/>
  <c r="AL125" i="3"/>
  <c r="W126" i="5" s="1"/>
  <c r="AA62" i="4"/>
  <c r="AF63" i="5" s="1"/>
  <c r="AL29" i="3"/>
  <c r="W30" i="5" s="1"/>
  <c r="AL187" i="3"/>
  <c r="AM187" i="3" s="1"/>
  <c r="X188" i="5" s="1"/>
  <c r="AL159" i="3"/>
  <c r="W160" i="5" s="1"/>
  <c r="AL111" i="3"/>
  <c r="AM111" i="3" s="1"/>
  <c r="X112" i="5" s="1"/>
  <c r="DU26" i="75"/>
  <c r="L27" i="5" s="1"/>
  <c r="J99" i="5"/>
  <c r="DU171" i="75"/>
  <c r="L172" i="5" s="1"/>
  <c r="O29" i="3"/>
  <c r="Q30" i="5" s="1"/>
  <c r="O51" i="3"/>
  <c r="Q52" i="5" s="1"/>
  <c r="H125" i="4"/>
  <c r="AB126" i="5" s="1"/>
  <c r="H150" i="4"/>
  <c r="AB151" i="5" s="1"/>
  <c r="H56" i="4"/>
  <c r="AB57" i="5" s="1"/>
  <c r="H166" i="4"/>
  <c r="AB167" i="5" s="1"/>
  <c r="H156" i="4"/>
  <c r="AB157" i="5" s="1"/>
  <c r="AA155" i="5"/>
  <c r="H16" i="4"/>
  <c r="AB17" i="5" s="1"/>
  <c r="AA7" i="5"/>
  <c r="H190" i="4"/>
  <c r="AB191" i="5" s="1"/>
  <c r="H54" i="4"/>
  <c r="AB55" i="5" s="1"/>
  <c r="AA121" i="5"/>
  <c r="H42" i="4"/>
  <c r="AB43" i="5" s="1"/>
  <c r="F78" i="84"/>
  <c r="DU31" i="75"/>
  <c r="L32" i="5" s="1"/>
  <c r="DU106" i="75"/>
  <c r="L107" i="5" s="1"/>
  <c r="DU58" i="75"/>
  <c r="L59" i="5" s="1"/>
  <c r="J84" i="5"/>
  <c r="DU54" i="75"/>
  <c r="L55" i="5" s="1"/>
  <c r="AA65" i="4"/>
  <c r="AF66" i="5" s="1"/>
  <c r="AR13" i="75"/>
  <c r="F14" i="5" s="1"/>
  <c r="AR177" i="75"/>
  <c r="F178" i="5" s="1"/>
  <c r="DU29" i="75"/>
  <c r="L30" i="5" s="1"/>
  <c r="AR5" i="75"/>
  <c r="AL164" i="75"/>
  <c r="AR61" i="75"/>
  <c r="F62" i="5" s="1"/>
  <c r="T145" i="3"/>
  <c r="R146" i="5" s="1"/>
  <c r="AA29" i="4"/>
  <c r="AF30" i="5" s="1"/>
  <c r="AL105" i="75"/>
  <c r="AA96" i="5"/>
  <c r="H95" i="4"/>
  <c r="AB96" i="5" s="1"/>
  <c r="AR159" i="75"/>
  <c r="F160" i="5" s="1"/>
  <c r="H92" i="4"/>
  <c r="AB93" i="5" s="1"/>
  <c r="AA93" i="5"/>
  <c r="AO101" i="5"/>
  <c r="G117" i="84"/>
  <c r="G103" i="84"/>
  <c r="G17" i="84"/>
  <c r="G118" i="84"/>
  <c r="D2" i="84"/>
  <c r="G2" i="84" s="1"/>
  <c r="G80" i="84"/>
  <c r="AO32" i="5"/>
  <c r="AO94" i="5"/>
  <c r="AO62" i="5"/>
  <c r="G16" i="84"/>
  <c r="T160" i="3"/>
  <c r="R161" i="5" s="1"/>
  <c r="T79" i="3"/>
  <c r="R80" i="5" s="1"/>
  <c r="T56" i="3"/>
  <c r="R57" i="5" s="1"/>
  <c r="T80" i="3"/>
  <c r="R81" i="5" s="1"/>
  <c r="AA36" i="4"/>
  <c r="AF37" i="5" s="1"/>
  <c r="AG37" i="5" s="1"/>
  <c r="AE54" i="5"/>
  <c r="AA37" i="4"/>
  <c r="AF38" i="5" s="1"/>
  <c r="AA87" i="4"/>
  <c r="AF88" i="5" s="1"/>
  <c r="AA99" i="4"/>
  <c r="AF100" i="5" s="1"/>
  <c r="AA35" i="4"/>
  <c r="AF36" i="5" s="1"/>
  <c r="AG36" i="5" s="1"/>
  <c r="AA164" i="4"/>
  <c r="AF165" i="5" s="1"/>
  <c r="AE30" i="5"/>
  <c r="AA46" i="4"/>
  <c r="AF47" i="5" s="1"/>
  <c r="P118" i="5"/>
  <c r="T183" i="3"/>
  <c r="R184" i="5" s="1"/>
  <c r="T115" i="3"/>
  <c r="R116" i="5" s="1"/>
  <c r="O184" i="3"/>
  <c r="Q185" i="5" s="1"/>
  <c r="O98" i="3"/>
  <c r="Q99" i="5" s="1"/>
  <c r="O161" i="3"/>
  <c r="Q162" i="5" s="1"/>
  <c r="O124" i="3"/>
  <c r="Q125" i="5" s="1"/>
  <c r="O73" i="3"/>
  <c r="Q74" i="5" s="1"/>
  <c r="AA105" i="4"/>
  <c r="AF106" i="5" s="1"/>
  <c r="AG106" i="5" s="1"/>
  <c r="AE164" i="5"/>
  <c r="AE113" i="5"/>
  <c r="AA121" i="4"/>
  <c r="AF122" i="5" s="1"/>
  <c r="AA68" i="4"/>
  <c r="AF69" i="5" s="1"/>
  <c r="AG69" i="5" s="1"/>
  <c r="AA186" i="4"/>
  <c r="AF187" i="5" s="1"/>
  <c r="AA124" i="4"/>
  <c r="AF125" i="5" s="1"/>
  <c r="AA185" i="4"/>
  <c r="AF186" i="5" s="1"/>
  <c r="AA10" i="4"/>
  <c r="AF11" i="5" s="1"/>
  <c r="AA7" i="4"/>
  <c r="AF8" i="5" s="1"/>
  <c r="AA54" i="4"/>
  <c r="AF55" i="5" s="1"/>
  <c r="AA78" i="4"/>
  <c r="AF79" i="5" s="1"/>
  <c r="AA17" i="4"/>
  <c r="AF18" i="5" s="1"/>
  <c r="AA174" i="4"/>
  <c r="AF175" i="5" s="1"/>
  <c r="AA43" i="4"/>
  <c r="AF44" i="5" s="1"/>
  <c r="AA16" i="4"/>
  <c r="AF17" i="5" s="1"/>
  <c r="AA70" i="4"/>
  <c r="AF71" i="5" s="1"/>
  <c r="AA33" i="4"/>
  <c r="AF34" i="5" s="1"/>
  <c r="AA25" i="4"/>
  <c r="AF26" i="5" s="1"/>
  <c r="AG26" i="5" s="1"/>
  <c r="AE27" i="5"/>
  <c r="AA123" i="4"/>
  <c r="AF124" i="5" s="1"/>
  <c r="AA136" i="4"/>
  <c r="AF137" i="5" s="1"/>
  <c r="AA83" i="4"/>
  <c r="AF84" i="5" s="1"/>
  <c r="AA64" i="4"/>
  <c r="AF65" i="5" s="1"/>
  <c r="O147" i="3"/>
  <c r="Q148" i="5" s="1"/>
  <c r="O41" i="3"/>
  <c r="Q42" i="5" s="1"/>
  <c r="O102" i="3"/>
  <c r="Q103" i="5" s="1"/>
  <c r="O58" i="3"/>
  <c r="Q59" i="5" s="1"/>
  <c r="O4" i="3"/>
  <c r="Q5" i="5" s="1"/>
  <c r="AA107" i="4"/>
  <c r="AF108" i="5" s="1"/>
  <c r="AA101" i="4"/>
  <c r="AF102" i="5" s="1"/>
  <c r="AA60" i="4"/>
  <c r="AF61" i="5" s="1"/>
  <c r="AA96" i="4"/>
  <c r="AF97" i="5" s="1"/>
  <c r="AA166" i="4"/>
  <c r="AF167" i="5" s="1"/>
  <c r="AA93" i="4"/>
  <c r="AF94" i="5" s="1"/>
  <c r="AA49" i="4"/>
  <c r="AF50" i="5" s="1"/>
  <c r="AG50" i="5" s="1"/>
  <c r="AA192" i="4"/>
  <c r="AF193" i="5" s="1"/>
  <c r="AG193" i="5" s="1"/>
  <c r="AL73" i="5"/>
  <c r="AM73" i="5" s="1"/>
  <c r="AL171" i="3"/>
  <c r="AM171" i="3" s="1"/>
  <c r="X172" i="5" s="1"/>
  <c r="AL135" i="3"/>
  <c r="W136" i="5" s="1"/>
  <c r="AL81" i="5"/>
  <c r="AM81" i="5" s="1"/>
  <c r="AL141" i="3"/>
  <c r="AM141" i="3" s="1"/>
  <c r="X142" i="5" s="1"/>
  <c r="AL54" i="3"/>
  <c r="W55" i="5" s="1"/>
  <c r="AL143" i="3"/>
  <c r="W144" i="5" s="1"/>
  <c r="AL176" i="3"/>
  <c r="W177" i="5" s="1"/>
  <c r="AL117" i="3"/>
  <c r="W118" i="5" s="1"/>
  <c r="AL84" i="3"/>
  <c r="W85" i="5" s="1"/>
  <c r="AL156" i="3"/>
  <c r="W157" i="5" s="1"/>
  <c r="AL137" i="3"/>
  <c r="AM137" i="3" s="1"/>
  <c r="X138" i="5" s="1"/>
  <c r="AL94" i="3"/>
  <c r="W95" i="5" s="1"/>
  <c r="AL128" i="3"/>
  <c r="W129" i="5" s="1"/>
  <c r="AL15" i="3"/>
  <c r="AM15" i="3" s="1"/>
  <c r="X16" i="5" s="1"/>
  <c r="AL59" i="3"/>
  <c r="W60" i="5" s="1"/>
  <c r="AL133" i="3"/>
  <c r="W134" i="5" s="1"/>
  <c r="AL75" i="3"/>
  <c r="AM75" i="3" s="1"/>
  <c r="X76" i="5" s="1"/>
  <c r="AL121" i="3"/>
  <c r="AM121" i="3" s="1"/>
  <c r="X122" i="5" s="1"/>
  <c r="AL177" i="3"/>
  <c r="W178" i="5" s="1"/>
  <c r="AL186" i="3"/>
  <c r="W187" i="5" s="1"/>
  <c r="AL76" i="3"/>
  <c r="W77" i="5" s="1"/>
  <c r="O38" i="3"/>
  <c r="Q39" i="5" s="1"/>
  <c r="O101" i="3"/>
  <c r="Q102" i="5" s="1"/>
  <c r="O145" i="3"/>
  <c r="Q146" i="5" s="1"/>
  <c r="O183" i="3"/>
  <c r="Q184" i="5" s="1"/>
  <c r="P37" i="5"/>
  <c r="O92" i="3"/>
  <c r="Q93" i="5" s="1"/>
  <c r="P30" i="5"/>
  <c r="O169" i="3"/>
  <c r="Q170" i="5" s="1"/>
  <c r="O182" i="3"/>
  <c r="Q183" i="5" s="1"/>
  <c r="O111" i="3"/>
  <c r="Q112" i="5" s="1"/>
  <c r="O61" i="3"/>
  <c r="Q62" i="5" s="1"/>
  <c r="J12" i="5"/>
  <c r="AL177" i="75"/>
  <c r="AL131" i="75"/>
  <c r="AL83" i="75"/>
  <c r="AL144" i="75"/>
  <c r="AR183" i="75"/>
  <c r="F184" i="5" s="1"/>
  <c r="AR26" i="75"/>
  <c r="F27" i="5" s="1"/>
  <c r="AR126" i="75"/>
  <c r="F127" i="5" s="1"/>
  <c r="AR105" i="75"/>
  <c r="F106" i="5" s="1"/>
  <c r="AR114" i="75"/>
  <c r="F115" i="5" s="1"/>
  <c r="AL49" i="75"/>
  <c r="AR42" i="75"/>
  <c r="F43" i="5" s="1"/>
  <c r="AR136" i="75"/>
  <c r="F137" i="5" s="1"/>
  <c r="AR127" i="75"/>
  <c r="AL147" i="75"/>
  <c r="AL33" i="5"/>
  <c r="AM33" i="5" s="1"/>
  <c r="DU67" i="75"/>
  <c r="L68" i="5" s="1"/>
  <c r="O123" i="3"/>
  <c r="Q124" i="5" s="1"/>
  <c r="AA88" i="4"/>
  <c r="AF89" i="5" s="1"/>
  <c r="AA91" i="4"/>
  <c r="AF92" i="5" s="1"/>
  <c r="AL10" i="3"/>
  <c r="AM10" i="3" s="1"/>
  <c r="X11" i="5" s="1"/>
  <c r="AA19" i="4"/>
  <c r="AF20" i="5" s="1"/>
  <c r="O74" i="5"/>
  <c r="AL119" i="3"/>
  <c r="W120" i="5" s="1"/>
  <c r="H142" i="4"/>
  <c r="AB143" i="5" s="1"/>
  <c r="AA193" i="5"/>
  <c r="AA30" i="4"/>
  <c r="AF31" i="5" s="1"/>
  <c r="AG31" i="5" s="1"/>
  <c r="AA41" i="4"/>
  <c r="AF42" i="5" s="1"/>
  <c r="AG42" i="5" s="1"/>
  <c r="AL4" i="3"/>
  <c r="AM4" i="3" s="1"/>
  <c r="X5" i="5" s="1"/>
  <c r="AL190" i="3"/>
  <c r="W191" i="5" s="1"/>
  <c r="AL123" i="3"/>
  <c r="W124" i="5" s="1"/>
  <c r="AA76" i="4"/>
  <c r="AF77" i="5" s="1"/>
  <c r="AA21" i="4"/>
  <c r="AF22" i="5" s="1"/>
  <c r="AL153" i="3"/>
  <c r="W154" i="5" s="1"/>
  <c r="DU131" i="75"/>
  <c r="L132" i="5" s="1"/>
  <c r="AA57" i="4"/>
  <c r="AF58" i="5" s="1"/>
  <c r="AL129" i="3"/>
  <c r="W130" i="5" s="1"/>
  <c r="AL92" i="3"/>
  <c r="W93" i="5" s="1"/>
  <c r="AL67" i="3"/>
  <c r="W68" i="5" s="1"/>
  <c r="AL127" i="3"/>
  <c r="W128" i="5" s="1"/>
  <c r="O22" i="3"/>
  <c r="Q23" i="5" s="1"/>
  <c r="AL38" i="3"/>
  <c r="W39" i="5" s="1"/>
  <c r="AL79" i="3"/>
  <c r="H126" i="4"/>
  <c r="AB127" i="5" s="1"/>
  <c r="AA141" i="4"/>
  <c r="AF142" i="5" s="1"/>
  <c r="AA34" i="4"/>
  <c r="AF35" i="5" s="1"/>
  <c r="O113" i="3"/>
  <c r="Q114" i="5" s="1"/>
  <c r="H31" i="4"/>
  <c r="AB32" i="5" s="1"/>
  <c r="AE72" i="5"/>
  <c r="AL154" i="3"/>
  <c r="W155" i="5" s="1"/>
  <c r="AL98" i="3"/>
  <c r="AM98" i="3" s="1"/>
  <c r="X99" i="5" s="1"/>
  <c r="AL89" i="3"/>
  <c r="AM89" i="3" s="1"/>
  <c r="X90" i="5" s="1"/>
  <c r="S141" i="5"/>
  <c r="AL51" i="3"/>
  <c r="W52" i="5" s="1"/>
  <c r="H12" i="4"/>
  <c r="AB13" i="5" s="1"/>
  <c r="O116" i="3"/>
  <c r="Q117" i="5" s="1"/>
  <c r="C153" i="5"/>
  <c r="AA6" i="4"/>
  <c r="AF7" i="5" s="1"/>
  <c r="AG7" i="5" s="1"/>
  <c r="AL185" i="3"/>
  <c r="AM185" i="3" s="1"/>
  <c r="X186" i="5" s="1"/>
  <c r="AL96" i="3"/>
  <c r="W97" i="5" s="1"/>
  <c r="H23" i="4"/>
  <c r="AB24" i="5" s="1"/>
  <c r="H115" i="4"/>
  <c r="AB116" i="5" s="1"/>
  <c r="AA144" i="4"/>
  <c r="AF145" i="5" s="1"/>
  <c r="AG145" i="5" s="1"/>
  <c r="AA170" i="4"/>
  <c r="AF171" i="5" s="1"/>
  <c r="AL118" i="3"/>
  <c r="W119" i="5" s="1"/>
  <c r="AA179" i="4"/>
  <c r="AF180" i="5" s="1"/>
  <c r="AA103" i="4"/>
  <c r="AF104" i="5" s="1"/>
  <c r="AG104" i="5" s="1"/>
  <c r="H9" i="4"/>
  <c r="AB10" i="5" s="1"/>
  <c r="AA10" i="5"/>
  <c r="O174" i="3"/>
  <c r="Q175" i="5" s="1"/>
  <c r="AA22" i="4"/>
  <c r="AF23" i="5" s="1"/>
  <c r="AA113" i="4"/>
  <c r="AF114" i="5" s="1"/>
  <c r="AG114" i="5" s="1"/>
  <c r="AA190" i="4"/>
  <c r="AF191" i="5" s="1"/>
  <c r="AA149" i="4"/>
  <c r="AF150" i="5" s="1"/>
  <c r="AG150" i="5" s="1"/>
  <c r="AA173" i="4"/>
  <c r="AF174" i="5" s="1"/>
  <c r="S81" i="5"/>
  <c r="AL191" i="3"/>
  <c r="AM191" i="3" s="1"/>
  <c r="X192" i="5" s="1"/>
  <c r="AL134" i="3"/>
  <c r="AM134" i="3" s="1"/>
  <c r="X135" i="5" s="1"/>
  <c r="AL147" i="3"/>
  <c r="W148" i="5" s="1"/>
  <c r="AL173" i="3"/>
  <c r="W174" i="5" s="1"/>
  <c r="AL48" i="3"/>
  <c r="W49" i="5" s="1"/>
  <c r="AA74" i="4"/>
  <c r="AF75" i="5" s="1"/>
  <c r="AA44" i="4"/>
  <c r="AF45" i="5" s="1"/>
  <c r="O170" i="3"/>
  <c r="Q171" i="5" s="1"/>
  <c r="AA122" i="4"/>
  <c r="AF123" i="5" s="1"/>
  <c r="AL167" i="3"/>
  <c r="AM167" i="3" s="1"/>
  <c r="X168" i="5" s="1"/>
  <c r="AL99" i="3"/>
  <c r="W100" i="5" s="1"/>
  <c r="AA152" i="4"/>
  <c r="AF153" i="5" s="1"/>
  <c r="AG153" i="5" s="1"/>
  <c r="AA159" i="5"/>
  <c r="H158" i="4"/>
  <c r="AB159" i="5" s="1"/>
  <c r="N144" i="5"/>
  <c r="N29" i="5"/>
  <c r="O7" i="3"/>
  <c r="Q8" i="5" s="1"/>
  <c r="O82" i="3"/>
  <c r="Q83" i="5" s="1"/>
  <c r="O99" i="3"/>
  <c r="Q100" i="5" s="1"/>
  <c r="O84" i="3"/>
  <c r="Q85" i="5" s="1"/>
  <c r="O48" i="3"/>
  <c r="Q49" i="5" s="1"/>
  <c r="O76" i="3"/>
  <c r="Q77" i="5" s="1"/>
  <c r="O190" i="3"/>
  <c r="Q191" i="5" s="1"/>
  <c r="O108" i="3"/>
  <c r="Q109" i="5" s="1"/>
  <c r="AO93" i="5"/>
  <c r="G33" i="84"/>
  <c r="G125" i="84"/>
  <c r="G161" i="84"/>
  <c r="AO85" i="5"/>
  <c r="AO70" i="5"/>
  <c r="AO177" i="5"/>
  <c r="AO124" i="5"/>
  <c r="AO49" i="5"/>
  <c r="AO183" i="5"/>
  <c r="AO142" i="5"/>
  <c r="AO169" i="5"/>
  <c r="AO141" i="5"/>
  <c r="AO180" i="5"/>
  <c r="G167" i="84"/>
  <c r="AO175" i="5"/>
  <c r="G113" i="84"/>
  <c r="AO158" i="5"/>
  <c r="AO77" i="5"/>
  <c r="AO14" i="5"/>
  <c r="AO6" i="5"/>
  <c r="AO9" i="5"/>
  <c r="AO96" i="5"/>
  <c r="G39" i="84"/>
  <c r="AO45" i="5"/>
  <c r="C85" i="5"/>
  <c r="G95" i="5"/>
  <c r="O70" i="3"/>
  <c r="Q71" i="5" s="1"/>
  <c r="O88" i="3"/>
  <c r="Q89" i="5" s="1"/>
  <c r="O18" i="3"/>
  <c r="Q19" i="5" s="1"/>
  <c r="AE171" i="5"/>
  <c r="AA69" i="4"/>
  <c r="AF70" i="5" s="1"/>
  <c r="AG70" i="5" s="1"/>
  <c r="AL183" i="3"/>
  <c r="W184" i="5" s="1"/>
  <c r="AL130" i="3"/>
  <c r="W131" i="5" s="1"/>
  <c r="AA69" i="5"/>
  <c r="AA49" i="5"/>
  <c r="AA157" i="4"/>
  <c r="AF158" i="5" s="1"/>
  <c r="AG158" i="5" s="1"/>
  <c r="AO9" i="75"/>
  <c r="DU91" i="75"/>
  <c r="L92" i="5" s="1"/>
  <c r="O176" i="3"/>
  <c r="Q177" i="5" s="1"/>
  <c r="AA151" i="4"/>
  <c r="AF152" i="5" s="1"/>
  <c r="AA193" i="4"/>
  <c r="AF194" i="5" s="1"/>
  <c r="AL113" i="3"/>
  <c r="W114" i="5" s="1"/>
  <c r="AL87" i="3"/>
  <c r="W88" i="5" s="1"/>
  <c r="AL172" i="3"/>
  <c r="AM172" i="3" s="1"/>
  <c r="X173" i="5" s="1"/>
  <c r="AA182" i="5"/>
  <c r="H77" i="4"/>
  <c r="AB78" i="5" s="1"/>
  <c r="AA135" i="4"/>
  <c r="AF136" i="5" s="1"/>
  <c r="AA140" i="4"/>
  <c r="AF141" i="5" s="1"/>
  <c r="AL21" i="3"/>
  <c r="AM21" i="3" s="1"/>
  <c r="X22" i="5" s="1"/>
  <c r="AA137" i="4"/>
  <c r="AF138" i="5" s="1"/>
  <c r="AA12" i="4"/>
  <c r="AF13" i="5" s="1"/>
  <c r="O130" i="3"/>
  <c r="Q131" i="5" s="1"/>
  <c r="O49" i="3"/>
  <c r="Q50" i="5" s="1"/>
  <c r="AA72" i="4"/>
  <c r="AF73" i="5" s="1"/>
  <c r="AL62" i="3"/>
  <c r="W63" i="5" s="1"/>
  <c r="AL19" i="3"/>
  <c r="AL45" i="3"/>
  <c r="W46" i="5" s="1"/>
  <c r="AL166" i="3"/>
  <c r="W167" i="5" s="1"/>
  <c r="H53" i="4"/>
  <c r="AB54" i="5" s="1"/>
  <c r="H145" i="4"/>
  <c r="AB146" i="5" s="1"/>
  <c r="AC75" i="5"/>
  <c r="AA159" i="4"/>
  <c r="AF160" i="5" s="1"/>
  <c r="AG160" i="5" s="1"/>
  <c r="AA67" i="4"/>
  <c r="AF68" i="5" s="1"/>
  <c r="AA129" i="4"/>
  <c r="AF130" i="5" s="1"/>
  <c r="AL184" i="3"/>
  <c r="AM184" i="3" s="1"/>
  <c r="X185" i="5" s="1"/>
  <c r="AL91" i="3"/>
  <c r="W92" i="5" s="1"/>
  <c r="AO179" i="75"/>
  <c r="AA133" i="4"/>
  <c r="AF134" i="5" s="1"/>
  <c r="K70" i="5"/>
  <c r="AN70" i="5" s="1"/>
  <c r="O158" i="3"/>
  <c r="Q159" i="5" s="1"/>
  <c r="AA125" i="4"/>
  <c r="AF126" i="5" s="1"/>
  <c r="F125" i="84"/>
  <c r="DU78" i="75"/>
  <c r="L79" i="5" s="1"/>
  <c r="O119" i="3"/>
  <c r="Q120" i="5" s="1"/>
  <c r="O128" i="3"/>
  <c r="Q129" i="5" s="1"/>
  <c r="O168" i="3"/>
  <c r="Q169" i="5" s="1"/>
  <c r="O180" i="3"/>
  <c r="Q181" i="5" s="1"/>
  <c r="O114" i="3"/>
  <c r="Q115" i="5" s="1"/>
  <c r="DU60" i="75"/>
  <c r="L61" i="5" s="1"/>
  <c r="AA160" i="4"/>
  <c r="AF161" i="5" s="1"/>
  <c r="AL5" i="3"/>
  <c r="W6" i="5" s="1"/>
  <c r="O192" i="3"/>
  <c r="Q193" i="5" s="1"/>
  <c r="O122" i="3"/>
  <c r="Q123" i="5" s="1"/>
  <c r="AL178" i="3"/>
  <c r="AM178" i="3" s="1"/>
  <c r="X179" i="5" s="1"/>
  <c r="AL68" i="3"/>
  <c r="AM68" i="3" s="1"/>
  <c r="X69" i="5" s="1"/>
  <c r="AA26" i="5"/>
  <c r="AA72" i="5"/>
  <c r="O39" i="3"/>
  <c r="Q40" i="5" s="1"/>
  <c r="F146" i="84"/>
  <c r="K79" i="5"/>
  <c r="AN79" i="5" s="1"/>
  <c r="O66" i="3"/>
  <c r="Q67" i="5" s="1"/>
  <c r="O189" i="3"/>
  <c r="Q190" i="5" s="1"/>
  <c r="O97" i="3"/>
  <c r="Q98" i="5" s="1"/>
  <c r="F57" i="84"/>
  <c r="DU164" i="75"/>
  <c r="L165" i="5" s="1"/>
  <c r="AA9" i="4"/>
  <c r="AF10" i="5" s="1"/>
  <c r="AA171" i="4"/>
  <c r="AF172" i="5" s="1"/>
  <c r="AL101" i="3"/>
  <c r="W102" i="5" s="1"/>
  <c r="AA165" i="4"/>
  <c r="AF166" i="5" s="1"/>
  <c r="AG166" i="5" s="1"/>
  <c r="O90" i="3"/>
  <c r="Q91" i="5" s="1"/>
  <c r="AL27" i="3"/>
  <c r="W28" i="5" s="1"/>
  <c r="AL161" i="3"/>
  <c r="W162" i="5" s="1"/>
  <c r="H163" i="4"/>
  <c r="AB164" i="5" s="1"/>
  <c r="AA178" i="4"/>
  <c r="AF179" i="5" s="1"/>
  <c r="H147" i="4"/>
  <c r="AB148" i="5" s="1"/>
  <c r="O69" i="3"/>
  <c r="Q70" i="5" s="1"/>
  <c r="K127" i="5"/>
  <c r="AN127" i="5" s="1"/>
  <c r="K10" i="5"/>
  <c r="AN10" i="5" s="1"/>
  <c r="DU149" i="75"/>
  <c r="L150" i="5" s="1"/>
  <c r="K165" i="5"/>
  <c r="AN165" i="5" s="1"/>
  <c r="DU15" i="75"/>
  <c r="L16" i="5" s="1"/>
  <c r="O193" i="3"/>
  <c r="Q194" i="5" s="1"/>
  <c r="O79" i="3"/>
  <c r="Q80" i="5" s="1"/>
  <c r="O181" i="3"/>
  <c r="Q182" i="5" s="1"/>
  <c r="AA75" i="4"/>
  <c r="AF76" i="5" s="1"/>
  <c r="AL7" i="3"/>
  <c r="W8" i="5" s="1"/>
  <c r="AL30" i="3"/>
  <c r="AM30" i="3" s="1"/>
  <c r="X31" i="5" s="1"/>
  <c r="H3" i="4"/>
  <c r="AB4" i="5" s="1"/>
  <c r="AL47" i="3"/>
  <c r="W48" i="5" s="1"/>
  <c r="G159" i="5"/>
  <c r="V27" i="5"/>
  <c r="AL26" i="3"/>
  <c r="W27" i="5" s="1"/>
  <c r="C129" i="5"/>
  <c r="AE24" i="5"/>
  <c r="AA23" i="4"/>
  <c r="AF24" i="5" s="1"/>
  <c r="J108" i="5"/>
  <c r="AO69" i="75"/>
  <c r="AA66" i="4"/>
  <c r="AF67" i="5" s="1"/>
  <c r="AG67" i="5" s="1"/>
  <c r="AR37" i="75"/>
  <c r="F38" i="5" s="1"/>
  <c r="O153" i="3"/>
  <c r="Q154" i="5" s="1"/>
  <c r="O120" i="3"/>
  <c r="Q121" i="5" s="1"/>
  <c r="O95" i="3"/>
  <c r="Q96" i="5" s="1"/>
  <c r="AA116" i="4"/>
  <c r="AF117" i="5" s="1"/>
  <c r="AG117" i="5" s="1"/>
  <c r="G11" i="5"/>
  <c r="AE21" i="5"/>
  <c r="AL151" i="3"/>
  <c r="W152" i="5" s="1"/>
  <c r="AA142" i="4"/>
  <c r="AF143" i="5" s="1"/>
  <c r="DU103" i="75"/>
  <c r="L104" i="5" s="1"/>
  <c r="AA11" i="4"/>
  <c r="AF12" i="5" s="1"/>
  <c r="AG12" i="5" s="1"/>
  <c r="AL3" i="3"/>
  <c r="W4" i="5" s="1"/>
  <c r="DU71" i="75"/>
  <c r="L72" i="5" s="1"/>
  <c r="AE29" i="5"/>
  <c r="AA147" i="4"/>
  <c r="AF148" i="5" s="1"/>
  <c r="S4" i="5"/>
  <c r="AA61" i="4"/>
  <c r="AF62" i="5" s="1"/>
  <c r="AG62" i="5" s="1"/>
  <c r="DU175" i="75"/>
  <c r="L176" i="5" s="1"/>
  <c r="AE4" i="5"/>
  <c r="AA145" i="4"/>
  <c r="AF146" i="5" s="1"/>
  <c r="AA143" i="4"/>
  <c r="AF144" i="5" s="1"/>
  <c r="AG144" i="5" s="1"/>
  <c r="AE117" i="5"/>
  <c r="AA109" i="4"/>
  <c r="AF110" i="5" s="1"/>
  <c r="AG110" i="5" s="1"/>
  <c r="AE192" i="5"/>
  <c r="AL158" i="3"/>
  <c r="W159" i="5" s="1"/>
  <c r="DU143" i="75"/>
  <c r="L144" i="5" s="1"/>
  <c r="J148" i="5"/>
  <c r="AA117" i="4"/>
  <c r="AF118" i="5" s="1"/>
  <c r="AA79" i="4"/>
  <c r="AF80" i="5" s="1"/>
  <c r="AG80" i="5" s="1"/>
  <c r="AL31" i="3"/>
  <c r="W32" i="5" s="1"/>
  <c r="AA59" i="4"/>
  <c r="AF60" i="5" s="1"/>
  <c r="AG60" i="5" s="1"/>
  <c r="AA148" i="4"/>
  <c r="AF149" i="5" s="1"/>
  <c r="AA58" i="4"/>
  <c r="AF59" i="5" s="1"/>
  <c r="AL33" i="3"/>
  <c r="AM33" i="3" s="1"/>
  <c r="X34" i="5" s="1"/>
  <c r="AL109" i="3"/>
  <c r="W110" i="5" s="1"/>
  <c r="AL16" i="3"/>
  <c r="W17" i="5" s="1"/>
  <c r="AL160" i="3"/>
  <c r="W161" i="5" s="1"/>
  <c r="AA138" i="4"/>
  <c r="AF139" i="5" s="1"/>
  <c r="AL144" i="3"/>
  <c r="W145" i="5" s="1"/>
  <c r="AL138" i="3"/>
  <c r="AM138" i="3" s="1"/>
  <c r="X139" i="5" s="1"/>
  <c r="AL78" i="3"/>
  <c r="AM78" i="3" s="1"/>
  <c r="X79" i="5" s="1"/>
  <c r="AA97" i="4"/>
  <c r="AF98" i="5" s="1"/>
  <c r="AG98" i="5" s="1"/>
  <c r="AA47" i="4"/>
  <c r="AF48" i="5" s="1"/>
  <c r="AA184" i="4"/>
  <c r="AF185" i="5" s="1"/>
  <c r="O30" i="3"/>
  <c r="Q31" i="5" s="1"/>
  <c r="O14" i="3"/>
  <c r="Q15" i="5" s="1"/>
  <c r="AL157" i="3"/>
  <c r="W158" i="5" s="1"/>
  <c r="O31" i="3"/>
  <c r="Q32" i="5" s="1"/>
  <c r="O45" i="3"/>
  <c r="Q46" i="5" s="1"/>
  <c r="O150" i="3"/>
  <c r="Q151" i="5" s="1"/>
  <c r="O107" i="3"/>
  <c r="Q108" i="5" s="1"/>
  <c r="O52" i="3"/>
  <c r="Q53" i="5" s="1"/>
  <c r="AL83" i="3"/>
  <c r="W84" i="5" s="1"/>
  <c r="O160" i="3"/>
  <c r="Q161" i="5" s="1"/>
  <c r="O25" i="3"/>
  <c r="Q26" i="5" s="1"/>
  <c r="O74" i="3"/>
  <c r="Q75" i="5" s="1"/>
  <c r="O89" i="3"/>
  <c r="Q90" i="5" s="1"/>
  <c r="G112" i="5"/>
  <c r="G69" i="5"/>
  <c r="G151" i="5"/>
  <c r="DU59" i="75"/>
  <c r="L60" i="5" s="1"/>
  <c r="J60" i="5"/>
  <c r="DU187" i="75"/>
  <c r="L188" i="5" s="1"/>
  <c r="O187" i="3"/>
  <c r="Q188" i="5" s="1"/>
  <c r="O23" i="3"/>
  <c r="Q24" i="5" s="1"/>
  <c r="O146" i="3"/>
  <c r="Q147" i="5" s="1"/>
  <c r="O96" i="3"/>
  <c r="Q97" i="5" s="1"/>
  <c r="O148" i="3"/>
  <c r="Q149" i="5" s="1"/>
  <c r="AL132" i="5"/>
  <c r="AM132" i="5" s="1"/>
  <c r="O43" i="3"/>
  <c r="Q44" i="5" s="1"/>
  <c r="O54" i="3"/>
  <c r="Q55" i="5" s="1"/>
  <c r="DU111" i="75"/>
  <c r="L112" i="5" s="1"/>
  <c r="G193" i="5"/>
  <c r="C144" i="5"/>
  <c r="C8" i="5"/>
  <c r="H186" i="4"/>
  <c r="AB187" i="5" s="1"/>
  <c r="AA187" i="5"/>
  <c r="G140" i="5"/>
  <c r="T101" i="3"/>
  <c r="R102" i="5" s="1"/>
  <c r="T19" i="3"/>
  <c r="R20" i="5" s="1"/>
  <c r="AE190" i="5"/>
  <c r="AA189" i="4"/>
  <c r="AF190" i="5" s="1"/>
  <c r="DU178" i="75"/>
  <c r="L179" i="5" s="1"/>
  <c r="K149" i="5"/>
  <c r="AN149" i="5" s="1"/>
  <c r="O16" i="3"/>
  <c r="Q17" i="5" s="1"/>
  <c r="N184" i="5"/>
  <c r="H99" i="4"/>
  <c r="AB100" i="5" s="1"/>
  <c r="AA169" i="4"/>
  <c r="AF170" i="5" s="1"/>
  <c r="AL95" i="3"/>
  <c r="AM95" i="3" s="1"/>
  <c r="X96" i="5" s="1"/>
  <c r="AL39" i="3"/>
  <c r="AA98" i="4"/>
  <c r="AF99" i="5" s="1"/>
  <c r="AA134" i="4"/>
  <c r="AF135" i="5" s="1"/>
  <c r="AE128" i="5"/>
  <c r="AA127" i="4"/>
  <c r="AF128" i="5" s="1"/>
  <c r="DU170" i="75"/>
  <c r="L171" i="5" s="1"/>
  <c r="DU38" i="75"/>
  <c r="L39" i="5" s="1"/>
  <c r="K136" i="5"/>
  <c r="AN136" i="5" s="1"/>
  <c r="O9" i="3"/>
  <c r="Q10" i="5" s="1"/>
  <c r="AA95" i="4"/>
  <c r="AF96" i="5" s="1"/>
  <c r="H10" i="4"/>
  <c r="AB11" i="5" s="1"/>
  <c r="H191" i="4"/>
  <c r="AB192" i="5" s="1"/>
  <c r="H70" i="4"/>
  <c r="AB71" i="5" s="1"/>
  <c r="AA32" i="4"/>
  <c r="AF33" i="5" s="1"/>
  <c r="AG33" i="5" s="1"/>
  <c r="AC37" i="5"/>
  <c r="AC118" i="5"/>
  <c r="DU87" i="75"/>
  <c r="L88" i="5" s="1"/>
  <c r="AO15" i="75"/>
  <c r="AA110" i="4"/>
  <c r="AF111" i="5" s="1"/>
  <c r="AE111" i="5"/>
  <c r="K142" i="5"/>
  <c r="AN142" i="5" s="1"/>
  <c r="O100" i="3"/>
  <c r="Q101" i="5" s="1"/>
  <c r="AA73" i="4"/>
  <c r="AF74" i="5" s="1"/>
  <c r="AR3" i="75"/>
  <c r="F4" i="5" s="1"/>
  <c r="AL105" i="3"/>
  <c r="T106" i="5"/>
  <c r="O46" i="3"/>
  <c r="Q47" i="5" s="1"/>
  <c r="AL14" i="3"/>
  <c r="W15" i="5" s="1"/>
  <c r="O132" i="3"/>
  <c r="Q133" i="5" s="1"/>
  <c r="O13" i="3"/>
  <c r="Q14" i="5" s="1"/>
  <c r="O75" i="3"/>
  <c r="Q76" i="5" s="1"/>
  <c r="O93" i="3"/>
  <c r="Q94" i="5" s="1"/>
  <c r="AL175" i="3"/>
  <c r="W176" i="5" s="1"/>
  <c r="O125" i="3"/>
  <c r="Q126" i="5" s="1"/>
  <c r="O5" i="3"/>
  <c r="Q6" i="5" s="1"/>
  <c r="AL192" i="3"/>
  <c r="W193" i="5" s="1"/>
  <c r="S96" i="5"/>
  <c r="AL165" i="3"/>
  <c r="AM165" i="3" s="1"/>
  <c r="X166" i="5" s="1"/>
  <c r="O154" i="3"/>
  <c r="Q155" i="5" s="1"/>
  <c r="O149" i="3"/>
  <c r="Q150" i="5" s="1"/>
  <c r="O78" i="3"/>
  <c r="Q79" i="5" s="1"/>
  <c r="O164" i="3"/>
  <c r="Q165" i="5" s="1"/>
  <c r="O35" i="3"/>
  <c r="Q36" i="5" s="1"/>
  <c r="O109" i="3"/>
  <c r="Q110" i="5" s="1"/>
  <c r="O67" i="3"/>
  <c r="Q68" i="5" s="1"/>
  <c r="O15" i="3"/>
  <c r="Q16" i="5" s="1"/>
  <c r="O64" i="3"/>
  <c r="Q65" i="5" s="1"/>
  <c r="AL108" i="3"/>
  <c r="W109" i="5" s="1"/>
  <c r="V109" i="5"/>
  <c r="O56" i="3"/>
  <c r="Q57" i="5" s="1"/>
  <c r="O72" i="3"/>
  <c r="Q73" i="5" s="1"/>
  <c r="O32" i="3"/>
  <c r="Q33" i="5" s="1"/>
  <c r="O135" i="3"/>
  <c r="Q136" i="5" s="1"/>
  <c r="O171" i="3"/>
  <c r="Q172" i="5" s="1"/>
  <c r="O129" i="3"/>
  <c r="Q130" i="5" s="1"/>
  <c r="O177" i="3"/>
  <c r="Q178" i="5" s="1"/>
  <c r="O136" i="3"/>
  <c r="Q137" i="5" s="1"/>
  <c r="O121" i="3"/>
  <c r="Q122" i="5" s="1"/>
  <c r="T168" i="3"/>
  <c r="R169" i="5" s="1"/>
  <c r="AL77" i="3"/>
  <c r="W78" i="5" s="1"/>
  <c r="N112" i="5"/>
  <c r="O175" i="3"/>
  <c r="Q176" i="5" s="1"/>
  <c r="AL168" i="3"/>
  <c r="W169" i="5" s="1"/>
  <c r="AL40" i="3"/>
  <c r="W41" i="5" s="1"/>
  <c r="AL53" i="3"/>
  <c r="W54" i="5" s="1"/>
  <c r="AL55" i="3"/>
  <c r="W56" i="5" s="1"/>
  <c r="T87" i="3"/>
  <c r="R88" i="5" s="1"/>
  <c r="C147" i="5"/>
  <c r="C54" i="5"/>
  <c r="C26" i="5"/>
  <c r="AD159" i="5"/>
  <c r="AA158" i="4"/>
  <c r="AF159" i="5" s="1"/>
  <c r="F78" i="5"/>
  <c r="O59" i="3"/>
  <c r="Q60" i="5" s="1"/>
  <c r="E110" i="5"/>
  <c r="O20" i="3"/>
  <c r="Q21" i="5" s="1"/>
  <c r="O137" i="3"/>
  <c r="Q138" i="5" s="1"/>
  <c r="AE39" i="5"/>
  <c r="AA38" i="4"/>
  <c r="AF39" i="5" s="1"/>
  <c r="AG39" i="5" s="1"/>
  <c r="AD157" i="5"/>
  <c r="AA156" i="4"/>
  <c r="AF157" i="5" s="1"/>
  <c r="AD178" i="5"/>
  <c r="AA177" i="4"/>
  <c r="AF178" i="5" s="1"/>
  <c r="AG178" i="5" s="1"/>
  <c r="AO185" i="75"/>
  <c r="G60" i="5"/>
  <c r="O188" i="3"/>
  <c r="Q189" i="5" s="1"/>
  <c r="AA150" i="4"/>
  <c r="AF151" i="5" s="1"/>
  <c r="DU183" i="75"/>
  <c r="L184" i="5" s="1"/>
  <c r="AE103" i="5"/>
  <c r="AA102" i="4"/>
  <c r="AF103" i="5" s="1"/>
  <c r="AA162" i="4"/>
  <c r="AF163" i="5" s="1"/>
  <c r="AG163" i="5" s="1"/>
  <c r="AA46" i="5"/>
  <c r="H127" i="4"/>
  <c r="AB128" i="5" s="1"/>
  <c r="AA166" i="5"/>
  <c r="K182" i="5"/>
  <c r="AN182" i="5" s="1"/>
  <c r="AE41" i="5"/>
  <c r="AA40" i="4"/>
  <c r="AF41" i="5" s="1"/>
  <c r="AE181" i="5"/>
  <c r="AA180" i="4"/>
  <c r="AF181" i="5" s="1"/>
  <c r="AE121" i="5"/>
  <c r="AA120" i="4"/>
  <c r="AF121" i="5" s="1"/>
  <c r="AG121" i="5" s="1"/>
  <c r="AD177" i="5"/>
  <c r="AA176" i="4"/>
  <c r="AF177" i="5" s="1"/>
  <c r="AE105" i="5"/>
  <c r="AA104" i="4"/>
  <c r="AF105" i="5" s="1"/>
  <c r="AG105" i="5" s="1"/>
  <c r="O85" i="3"/>
  <c r="Q86" i="5" s="1"/>
  <c r="AA187" i="4"/>
  <c r="AF188" i="5" s="1"/>
  <c r="AG188" i="5" s="1"/>
  <c r="AA155" i="4"/>
  <c r="AF156" i="5" s="1"/>
  <c r="O26" i="3"/>
  <c r="Q27" i="5" s="1"/>
  <c r="AE182" i="5"/>
  <c r="AA181" i="4"/>
  <c r="AF182" i="5" s="1"/>
  <c r="AG182" i="5" s="1"/>
  <c r="AA39" i="4"/>
  <c r="AF40" i="5" s="1"/>
  <c r="DU135" i="75"/>
  <c r="L136" i="5" s="1"/>
  <c r="O141" i="3"/>
  <c r="Q142" i="5" s="1"/>
  <c r="AA182" i="4"/>
  <c r="AF183" i="5" s="1"/>
  <c r="AE183" i="5"/>
  <c r="G142" i="5"/>
  <c r="N46" i="5"/>
  <c r="H172" i="4"/>
  <c r="AB173" i="5" s="1"/>
  <c r="P128" i="5"/>
  <c r="O127" i="3"/>
  <c r="Q128" i="5" s="1"/>
  <c r="O165" i="3"/>
  <c r="Q166" i="5" s="1"/>
  <c r="N93" i="5"/>
  <c r="O173" i="3"/>
  <c r="Q174" i="5" s="1"/>
  <c r="AA92" i="4"/>
  <c r="AF93" i="5" s="1"/>
  <c r="F15" i="5"/>
  <c r="DU193" i="75"/>
  <c r="L194" i="5" s="1"/>
  <c r="K93" i="5"/>
  <c r="AN93" i="5" s="1"/>
  <c r="N34" i="5"/>
  <c r="O8" i="3"/>
  <c r="Q9" i="5" s="1"/>
  <c r="O40" i="3"/>
  <c r="Q41" i="5" s="1"/>
  <c r="K50" i="5"/>
  <c r="AN50" i="5" s="1"/>
  <c r="K194" i="5"/>
  <c r="AN194" i="5" s="1"/>
  <c r="F95" i="84"/>
  <c r="O185" i="3"/>
  <c r="Q186" i="5" s="1"/>
  <c r="O105" i="3"/>
  <c r="Q106" i="5" s="1"/>
  <c r="O103" i="3"/>
  <c r="Q104" i="5" s="1"/>
  <c r="O134" i="3"/>
  <c r="Q135" i="5" s="1"/>
  <c r="O68" i="3"/>
  <c r="Q69" i="5" s="1"/>
  <c r="P92" i="5"/>
  <c r="O91" i="3"/>
  <c r="Q92" i="5" s="1"/>
  <c r="O24" i="3"/>
  <c r="Q25" i="5" s="1"/>
  <c r="DU21" i="75"/>
  <c r="L22" i="5" s="1"/>
  <c r="DU12" i="75"/>
  <c r="L13" i="5" s="1"/>
  <c r="K91" i="5"/>
  <c r="AN91" i="5" s="1"/>
  <c r="AA114" i="5"/>
  <c r="H51" i="4"/>
  <c r="AB52" i="5" s="1"/>
  <c r="AA56" i="4"/>
  <c r="AF57" i="5" s="1"/>
  <c r="AG57" i="5" s="1"/>
  <c r="DU113" i="75"/>
  <c r="L114" i="5" s="1"/>
  <c r="DU115" i="75"/>
  <c r="L116" i="5" s="1"/>
  <c r="AA172" i="4"/>
  <c r="AF173" i="5" s="1"/>
  <c r="C66" i="5"/>
  <c r="G109" i="84"/>
  <c r="AO104" i="5"/>
  <c r="AO136" i="5"/>
  <c r="AO170" i="5"/>
  <c r="G162" i="84"/>
  <c r="AO167" i="5"/>
  <c r="AO133" i="5"/>
  <c r="AO172" i="5"/>
  <c r="AO92" i="5"/>
  <c r="AO102" i="5"/>
  <c r="AO190" i="5"/>
  <c r="AO165" i="5"/>
  <c r="AO48" i="5"/>
  <c r="AO128" i="5"/>
  <c r="G126" i="84"/>
  <c r="G87" i="84"/>
  <c r="AO10" i="5"/>
  <c r="AO53" i="5"/>
  <c r="AO37" i="5"/>
  <c r="AO193" i="5"/>
  <c r="G10" i="84"/>
  <c r="AO88" i="5"/>
  <c r="AO168" i="5"/>
  <c r="AO171" i="5"/>
  <c r="AO134" i="5"/>
  <c r="AO150" i="5"/>
  <c r="AO132" i="5"/>
  <c r="AO58" i="5"/>
  <c r="AO103" i="5"/>
  <c r="AO188" i="5"/>
  <c r="AO152" i="5"/>
  <c r="AO149" i="5"/>
  <c r="AO126" i="5"/>
  <c r="G15" i="84"/>
  <c r="AO29" i="5"/>
  <c r="G20" i="84"/>
  <c r="G18" i="84"/>
  <c r="AO15" i="5"/>
  <c r="AO99" i="5"/>
  <c r="AO164" i="5"/>
  <c r="G41" i="84"/>
  <c r="AO43" i="5"/>
  <c r="G53" i="84"/>
  <c r="AO57" i="5"/>
  <c r="AO139" i="5"/>
  <c r="AO42" i="5"/>
  <c r="G81" i="84"/>
  <c r="AO81" i="5"/>
  <c r="G120" i="84"/>
  <c r="AO111" i="5"/>
  <c r="G25" i="84"/>
  <c r="AO17" i="5"/>
  <c r="AO74" i="5"/>
  <c r="G89" i="84"/>
  <c r="AO89" i="5"/>
  <c r="G5" i="84"/>
  <c r="AO184" i="5"/>
  <c r="G79" i="84"/>
  <c r="AO82" i="5"/>
  <c r="G70" i="84"/>
  <c r="AO69" i="5"/>
  <c r="G40" i="84"/>
  <c r="AO31" i="5"/>
  <c r="G65" i="84"/>
  <c r="AO71" i="5"/>
  <c r="AO187" i="5"/>
  <c r="AO51" i="5"/>
  <c r="G184" i="84"/>
  <c r="AO147" i="5"/>
  <c r="AO153" i="5"/>
  <c r="AO83" i="5"/>
  <c r="G61" i="84"/>
  <c r="AO63" i="5"/>
  <c r="G189" i="84"/>
  <c r="AO192" i="5"/>
  <c r="G164" i="84"/>
  <c r="AO166" i="5"/>
  <c r="AO135" i="5"/>
  <c r="G116" i="84"/>
  <c r="AO120" i="5"/>
  <c r="G69" i="84"/>
  <c r="AO68" i="5"/>
  <c r="AO121" i="5"/>
  <c r="AO114" i="5"/>
  <c r="AO105" i="5"/>
  <c r="AO159" i="5"/>
  <c r="G156" i="84"/>
  <c r="AO95" i="5"/>
  <c r="AO154" i="5"/>
  <c r="G141" i="84"/>
  <c r="AO91" i="5"/>
  <c r="AO143" i="5"/>
  <c r="AO129" i="5"/>
  <c r="G27" i="84"/>
  <c r="AO22" i="5"/>
  <c r="G21" i="84"/>
  <c r="AO18" i="5"/>
  <c r="AO33" i="5"/>
  <c r="AO122" i="5"/>
  <c r="G23" i="84"/>
  <c r="AO23" i="5"/>
  <c r="AO106" i="5"/>
  <c r="AO7" i="5"/>
  <c r="AO21" i="5"/>
  <c r="AO20" i="5"/>
  <c r="G22" i="84"/>
  <c r="G64" i="84"/>
  <c r="AO67" i="5"/>
  <c r="G73" i="84"/>
  <c r="AO75" i="5"/>
  <c r="G110" i="84"/>
  <c r="AO107" i="5"/>
  <c r="AO178" i="5"/>
  <c r="AO27" i="5"/>
  <c r="G26" i="84"/>
  <c r="AO34" i="5"/>
  <c r="G177" i="84"/>
  <c r="AO181" i="5"/>
  <c r="AO11" i="5"/>
  <c r="G9" i="84"/>
  <c r="G97" i="84"/>
  <c r="AO97" i="5"/>
  <c r="AO174" i="5"/>
  <c r="G172" i="84"/>
  <c r="G66" i="84"/>
  <c r="AO64" i="5"/>
  <c r="G62" i="84"/>
  <c r="AO185" i="5"/>
  <c r="G108" i="84"/>
  <c r="AO115" i="5"/>
  <c r="AO59" i="5"/>
  <c r="AO123" i="5"/>
  <c r="G57" i="84"/>
  <c r="AO61" i="5"/>
  <c r="AO60" i="5"/>
  <c r="G58" i="84"/>
  <c r="G28" i="84"/>
  <c r="AO25" i="5"/>
  <c r="G152" i="84"/>
  <c r="AO155" i="5"/>
  <c r="AO161" i="5"/>
  <c r="G179" i="84"/>
  <c r="AO182" i="5"/>
  <c r="AO55" i="5"/>
  <c r="G133" i="84"/>
  <c r="AO130" i="5"/>
  <c r="G151" i="84"/>
  <c r="AO151" i="5"/>
  <c r="G67" i="84"/>
  <c r="AO72" i="5"/>
  <c r="G112" i="84"/>
  <c r="AO110" i="5"/>
  <c r="AO145" i="5"/>
  <c r="G93" i="84"/>
  <c r="G182" i="84"/>
  <c r="AO186" i="5"/>
  <c r="AO176" i="5"/>
  <c r="G187" i="84"/>
  <c r="AO189" i="5"/>
  <c r="G24" i="84"/>
  <c r="AO26" i="5"/>
  <c r="G176" i="84"/>
  <c r="AO179" i="5"/>
  <c r="G192" i="84"/>
  <c r="AO194" i="5"/>
  <c r="AO118" i="5"/>
  <c r="G45" i="84"/>
  <c r="AO66" i="5"/>
  <c r="G29" i="84"/>
  <c r="AO35" i="5"/>
  <c r="G137" i="84"/>
  <c r="AO138" i="5"/>
  <c r="AO47" i="5"/>
  <c r="AO146" i="5"/>
  <c r="G102" i="84"/>
  <c r="AO163" i="5"/>
  <c r="AO41" i="5"/>
  <c r="AO87" i="5"/>
  <c r="G86" i="84"/>
  <c r="G72" i="84"/>
  <c r="AO73" i="5"/>
  <c r="AO30" i="5"/>
  <c r="G13" i="84"/>
  <c r="AO19" i="5"/>
  <c r="G77" i="84"/>
  <c r="AO79" i="5"/>
  <c r="AO191" i="5"/>
  <c r="G121" i="84"/>
  <c r="AO112" i="5"/>
  <c r="G119" i="84"/>
  <c r="AO119" i="5"/>
  <c r="AO162" i="5"/>
  <c r="G63" i="84"/>
  <c r="AO65" i="5"/>
  <c r="AL65" i="5"/>
  <c r="AM65" i="5" s="1"/>
  <c r="AL180" i="5"/>
  <c r="AM180" i="5" s="1"/>
  <c r="AL5" i="5"/>
  <c r="AM5" i="5" s="1"/>
  <c r="AL57" i="5"/>
  <c r="AM57" i="5" s="1"/>
  <c r="AL41" i="5"/>
  <c r="AM41" i="5" s="1"/>
  <c r="AL44" i="5"/>
  <c r="AM44" i="5" s="1"/>
  <c r="DU151" i="75"/>
  <c r="L152" i="5" s="1"/>
  <c r="AL192" i="5"/>
  <c r="AM192" i="5" s="1"/>
  <c r="AL56" i="5"/>
  <c r="AM56" i="5" s="1"/>
  <c r="AL52" i="5"/>
  <c r="AM52" i="5" s="1"/>
  <c r="AL9" i="5"/>
  <c r="AM9" i="5" s="1"/>
  <c r="AL13" i="5"/>
  <c r="AM13" i="5" s="1"/>
  <c r="AL21" i="5"/>
  <c r="AM21" i="5" s="1"/>
  <c r="AL105" i="5"/>
  <c r="AM105" i="5" s="1"/>
  <c r="AL116" i="5"/>
  <c r="AM116" i="5" s="1"/>
  <c r="R174" i="5"/>
  <c r="R124" i="5"/>
  <c r="R56" i="5"/>
  <c r="R78" i="5"/>
  <c r="R95" i="5"/>
  <c r="R170" i="5"/>
  <c r="R141" i="5"/>
  <c r="AL45" i="5"/>
  <c r="AM45" i="5" s="1"/>
  <c r="AL157" i="5"/>
  <c r="AM157" i="5" s="1"/>
  <c r="R109" i="5"/>
  <c r="R32" i="5"/>
  <c r="R97" i="5"/>
  <c r="AL14" i="5"/>
  <c r="AM14" i="5" s="1"/>
  <c r="R157" i="5"/>
  <c r="R152" i="5"/>
  <c r="AL97" i="5"/>
  <c r="AM97" i="5" s="1"/>
  <c r="AL68" i="5"/>
  <c r="AM68" i="5" s="1"/>
  <c r="R145" i="5"/>
  <c r="R86" i="5"/>
  <c r="AL77" i="5"/>
  <c r="AM77" i="5" s="1"/>
  <c r="AL169" i="5"/>
  <c r="AM169" i="5" s="1"/>
  <c r="AL140" i="5"/>
  <c r="AM140" i="5" s="1"/>
  <c r="AL100" i="5"/>
  <c r="AM100" i="5" s="1"/>
  <c r="O179" i="3"/>
  <c r="Q180" i="5" s="1"/>
  <c r="O3" i="3"/>
  <c r="Q4" i="5" s="1"/>
  <c r="O191" i="3"/>
  <c r="Q192" i="5" s="1"/>
  <c r="AL32" i="5"/>
  <c r="AM32" i="5" s="1"/>
  <c r="AL148" i="5"/>
  <c r="AM148" i="5" s="1"/>
  <c r="AL8" i="5"/>
  <c r="AM8" i="5" s="1"/>
  <c r="AL88" i="5"/>
  <c r="AM88" i="5" s="1"/>
  <c r="AL20" i="5"/>
  <c r="AM20" i="5" s="1"/>
  <c r="O19" i="3"/>
  <c r="Q20" i="5" s="1"/>
  <c r="AL60" i="5"/>
  <c r="AM60" i="5" s="1"/>
  <c r="AL139" i="5"/>
  <c r="AM139" i="5" s="1"/>
  <c r="AL43" i="5"/>
  <c r="AM43" i="5" s="1"/>
  <c r="AL165" i="5"/>
  <c r="AM165" i="5" s="1"/>
  <c r="AL75" i="5"/>
  <c r="AM75" i="5" s="1"/>
  <c r="AL185" i="5"/>
  <c r="AM185" i="5" s="1"/>
  <c r="AL149" i="5"/>
  <c r="AM149" i="5" s="1"/>
  <c r="AL76" i="5"/>
  <c r="AM76" i="5" s="1"/>
  <c r="AL86" i="5"/>
  <c r="AM86" i="5" s="1"/>
  <c r="AL82" i="5"/>
  <c r="AM82" i="5" s="1"/>
  <c r="AL54" i="5"/>
  <c r="AM54" i="5" s="1"/>
  <c r="AL40" i="5"/>
  <c r="AM40" i="5" s="1"/>
  <c r="AL71" i="5"/>
  <c r="AM71" i="5" s="1"/>
  <c r="AL183" i="5"/>
  <c r="AM183" i="5" s="1"/>
  <c r="AL117" i="5"/>
  <c r="AM117" i="5" s="1"/>
  <c r="AL92" i="5"/>
  <c r="AM92" i="5" s="1"/>
  <c r="AL173" i="5"/>
  <c r="AM173" i="5" s="1"/>
  <c r="AL79" i="5"/>
  <c r="AM79" i="5" s="1"/>
  <c r="AL18" i="5"/>
  <c r="AM18" i="5" s="1"/>
  <c r="AL184" i="5"/>
  <c r="AM184" i="5" s="1"/>
  <c r="AL109" i="5"/>
  <c r="AM109" i="5" s="1"/>
  <c r="AL84" i="5"/>
  <c r="AM84" i="5" s="1"/>
  <c r="AL177" i="5"/>
  <c r="AM177" i="5" s="1"/>
  <c r="AL107" i="5"/>
  <c r="AM107" i="5" s="1"/>
  <c r="AL152" i="5"/>
  <c r="AM152" i="5" s="1"/>
  <c r="AL98" i="5"/>
  <c r="AM98" i="5" s="1"/>
  <c r="AL159" i="5"/>
  <c r="AM159" i="5" s="1"/>
  <c r="AL136" i="5"/>
  <c r="AM136" i="5" s="1"/>
  <c r="AL186" i="5"/>
  <c r="AM186" i="5" s="1"/>
  <c r="AL141" i="5"/>
  <c r="AM141" i="5" s="1"/>
  <c r="AL124" i="5"/>
  <c r="AM124" i="5" s="1"/>
  <c r="AL128" i="5"/>
  <c r="AM128" i="5" s="1"/>
  <c r="AL147" i="5"/>
  <c r="AM147" i="5" s="1"/>
  <c r="AL10" i="5"/>
  <c r="AM10" i="5" s="1"/>
  <c r="AL111" i="5"/>
  <c r="AM111" i="5" s="1"/>
  <c r="AL167" i="5"/>
  <c r="AM167" i="5" s="1"/>
  <c r="K85" i="5"/>
  <c r="AN85" i="5" s="1"/>
  <c r="O166" i="3"/>
  <c r="Q167" i="5" s="1"/>
  <c r="DU79" i="75"/>
  <c r="L80" i="5" s="1"/>
  <c r="DU84" i="75"/>
  <c r="L85" i="5" s="1"/>
  <c r="AL127" i="5"/>
  <c r="AM127" i="5" s="1"/>
  <c r="F83" i="84"/>
  <c r="O106" i="3"/>
  <c r="Q107" i="5" s="1"/>
  <c r="O167" i="3"/>
  <c r="Q168" i="5" s="1"/>
  <c r="AL36" i="5"/>
  <c r="AM36" i="5" s="1"/>
  <c r="O47" i="3"/>
  <c r="Q48" i="5" s="1"/>
  <c r="O110" i="3"/>
  <c r="Q111" i="5" s="1"/>
  <c r="N152" i="5"/>
  <c r="K126" i="5"/>
  <c r="AN126" i="5" s="1"/>
  <c r="K83" i="5"/>
  <c r="AN83" i="5" s="1"/>
  <c r="K179" i="5"/>
  <c r="AN179" i="5" s="1"/>
  <c r="DU90" i="75"/>
  <c r="L91" i="5" s="1"/>
  <c r="O118" i="3"/>
  <c r="Q119" i="5" s="1"/>
  <c r="O44" i="3"/>
  <c r="Q45" i="5" s="1"/>
  <c r="O126" i="3"/>
  <c r="Q127" i="5" s="1"/>
  <c r="O172" i="3"/>
  <c r="Q173" i="5" s="1"/>
  <c r="O186" i="3"/>
  <c r="Q187" i="5" s="1"/>
  <c r="DU56" i="75"/>
  <c r="L57" i="5" s="1"/>
  <c r="AL24" i="5"/>
  <c r="AM24" i="5" s="1"/>
  <c r="O115" i="3"/>
  <c r="Q116" i="5" s="1"/>
  <c r="AL19" i="5"/>
  <c r="AM19" i="5" s="1"/>
  <c r="AL114" i="5"/>
  <c r="AM114" i="5" s="1"/>
  <c r="AL189" i="5"/>
  <c r="AM189" i="5" s="1"/>
  <c r="AL99" i="5"/>
  <c r="AM99" i="5" s="1"/>
  <c r="B2" i="84"/>
  <c r="E2" i="84" s="1"/>
  <c r="O60" i="3"/>
  <c r="Q61" i="5" s="1"/>
  <c r="O142" i="3"/>
  <c r="Q143" i="5" s="1"/>
  <c r="O155" i="3"/>
  <c r="Q156" i="5" s="1"/>
  <c r="N145" i="5"/>
  <c r="N158" i="5"/>
  <c r="O156" i="3"/>
  <c r="Q157" i="5" s="1"/>
  <c r="AL130" i="5"/>
  <c r="AM130" i="5" s="1"/>
  <c r="AL87" i="5"/>
  <c r="AM87" i="5" s="1"/>
  <c r="O53" i="3"/>
  <c r="Q54" i="5" s="1"/>
  <c r="AL26" i="5"/>
  <c r="AM26" i="5" s="1"/>
  <c r="AL178" i="5"/>
  <c r="AM178" i="5" s="1"/>
  <c r="O55" i="3"/>
  <c r="Q56" i="5" s="1"/>
  <c r="O65" i="3"/>
  <c r="Q66" i="5" s="1"/>
  <c r="N18" i="5"/>
  <c r="O81" i="3"/>
  <c r="Q82" i="5" s="1"/>
  <c r="O163" i="3"/>
  <c r="Q164" i="5" s="1"/>
  <c r="O42" i="3"/>
  <c r="Q43" i="5" s="1"/>
  <c r="O162" i="3"/>
  <c r="Q163" i="5" s="1"/>
  <c r="AL95" i="5"/>
  <c r="AM95" i="5" s="1"/>
  <c r="AL174" i="5"/>
  <c r="AM174" i="5" s="1"/>
  <c r="N11" i="5"/>
  <c r="O10" i="3"/>
  <c r="Q11" i="5" s="1"/>
  <c r="N12" i="5"/>
  <c r="O11" i="3"/>
  <c r="Q12" i="5" s="1"/>
  <c r="N78" i="5"/>
  <c r="O77" i="3"/>
  <c r="Q78" i="5" s="1"/>
  <c r="N22" i="5"/>
  <c r="O21" i="3"/>
  <c r="Q22" i="5" s="1"/>
  <c r="N84" i="5"/>
  <c r="O83" i="3"/>
  <c r="Q84" i="5" s="1"/>
  <c r="N113" i="5"/>
  <c r="O112" i="3"/>
  <c r="Q113" i="5" s="1"/>
  <c r="O57" i="3"/>
  <c r="Q58" i="5" s="1"/>
  <c r="N58" i="5"/>
  <c r="N153" i="5"/>
  <c r="O152" i="3"/>
  <c r="Q153" i="5" s="1"/>
  <c r="O62" i="3"/>
  <c r="Q63" i="5" s="1"/>
  <c r="N63" i="5"/>
  <c r="AL55" i="5"/>
  <c r="AM55" i="5" s="1"/>
  <c r="AL193" i="5"/>
  <c r="AM193" i="5" s="1"/>
  <c r="AL194" i="5"/>
  <c r="AM194" i="5" s="1"/>
  <c r="AL6" i="5"/>
  <c r="AM6" i="5" s="1"/>
  <c r="AL106" i="5"/>
  <c r="AM106" i="5" s="1"/>
  <c r="AL27" i="5"/>
  <c r="AM27" i="5" s="1"/>
  <c r="AL126" i="5"/>
  <c r="AM126" i="5" s="1"/>
  <c r="AL142" i="5"/>
  <c r="AM142" i="5" s="1"/>
  <c r="AL66" i="5"/>
  <c r="AM66" i="5" s="1"/>
  <c r="AL85" i="5"/>
  <c r="AM85" i="5" s="1"/>
  <c r="AL118" i="5"/>
  <c r="AM118" i="5" s="1"/>
  <c r="AL150" i="5"/>
  <c r="AM150" i="5" s="1"/>
  <c r="AL89" i="5"/>
  <c r="AM89" i="5" s="1"/>
  <c r="AL30" i="5"/>
  <c r="AM30" i="5" s="1"/>
  <c r="AL78" i="5"/>
  <c r="AM78" i="5" s="1"/>
  <c r="AL93" i="5"/>
  <c r="AM93" i="5" s="1"/>
  <c r="AL101" i="5"/>
  <c r="AM101" i="5" s="1"/>
  <c r="AL181" i="5"/>
  <c r="AM181" i="5" s="1"/>
  <c r="AL47" i="5"/>
  <c r="AM47" i="5" s="1"/>
  <c r="K114" i="5"/>
  <c r="AN114" i="5" s="1"/>
  <c r="DU7" i="75"/>
  <c r="L8" i="5" s="1"/>
  <c r="K116" i="5"/>
  <c r="AN116" i="5" s="1"/>
  <c r="AL134" i="5"/>
  <c r="AM134" i="5" s="1"/>
  <c r="K122" i="5"/>
  <c r="AN122" i="5" s="1"/>
  <c r="K135" i="5"/>
  <c r="AN135" i="5" s="1"/>
  <c r="AL102" i="5"/>
  <c r="AM102" i="5" s="1"/>
  <c r="DU121" i="75"/>
  <c r="L122" i="5" s="1"/>
  <c r="DU134" i="75"/>
  <c r="L135" i="5" s="1"/>
  <c r="AL170" i="5"/>
  <c r="AM170" i="5" s="1"/>
  <c r="DU148" i="75"/>
  <c r="L149" i="5" s="1"/>
  <c r="F47" i="84"/>
  <c r="DU50" i="75"/>
  <c r="L51" i="5" s="1"/>
  <c r="K51" i="5"/>
  <c r="AN51" i="5" s="1"/>
  <c r="DU40" i="75"/>
  <c r="L41" i="5" s="1"/>
  <c r="K113" i="5"/>
  <c r="AN113" i="5" s="1"/>
  <c r="AL166" i="5"/>
  <c r="AM166" i="5" s="1"/>
  <c r="DU112" i="75"/>
  <c r="L113" i="5" s="1"/>
  <c r="AL158" i="5"/>
  <c r="AM158" i="5" s="1"/>
  <c r="F2" i="84"/>
  <c r="AG175" i="5" l="1"/>
  <c r="DN50" i="75"/>
  <c r="I51" i="5" s="1"/>
  <c r="DN146" i="75"/>
  <c r="I147" i="5" s="1"/>
  <c r="W75" i="5"/>
  <c r="AG142" i="5"/>
  <c r="AG58" i="5"/>
  <c r="AG136" i="5"/>
  <c r="AG52" i="5"/>
  <c r="AM170" i="3"/>
  <c r="X171" i="5" s="1"/>
  <c r="Y171" i="5" s="1"/>
  <c r="AG108" i="5"/>
  <c r="AG66" i="5"/>
  <c r="AG103" i="5"/>
  <c r="AG74" i="5"/>
  <c r="AG149" i="5"/>
  <c r="AG118" i="5"/>
  <c r="H105" i="84"/>
  <c r="AG141" i="5"/>
  <c r="AG20" i="5"/>
  <c r="AG107" i="5"/>
  <c r="AG38" i="5"/>
  <c r="H88" i="84"/>
  <c r="H59" i="84"/>
  <c r="H20" i="84"/>
  <c r="H103" i="84"/>
  <c r="H140" i="84"/>
  <c r="H149" i="84"/>
  <c r="H55" i="84"/>
  <c r="H169" i="84"/>
  <c r="H6" i="84"/>
  <c r="H87" i="84"/>
  <c r="H104" i="84"/>
  <c r="H174" i="84"/>
  <c r="H101" i="84"/>
  <c r="AK103" i="5" s="1"/>
  <c r="AG180" i="5"/>
  <c r="AG8" i="5"/>
  <c r="H171" i="84"/>
  <c r="AK173" i="5" s="1"/>
  <c r="H34" i="84"/>
  <c r="H138" i="84"/>
  <c r="H180" i="84"/>
  <c r="H191" i="84"/>
  <c r="AK193" i="5" s="1"/>
  <c r="H115" i="84"/>
  <c r="H120" i="84"/>
  <c r="H126" i="84"/>
  <c r="H99" i="84"/>
  <c r="AK101" i="5" s="1"/>
  <c r="H107" i="84"/>
  <c r="H96" i="84"/>
  <c r="H91" i="84"/>
  <c r="H52" i="84"/>
  <c r="AK54" i="5" s="1"/>
  <c r="H82" i="84"/>
  <c r="H50" i="84"/>
  <c r="H113" i="84"/>
  <c r="H90" i="84"/>
  <c r="H51" i="84"/>
  <c r="AK53" i="5" s="1"/>
  <c r="H48" i="84"/>
  <c r="H31" i="84"/>
  <c r="H183" i="84"/>
  <c r="AG22" i="5"/>
  <c r="AG41" i="5"/>
  <c r="AG48" i="5"/>
  <c r="AG59" i="5"/>
  <c r="AG130" i="5"/>
  <c r="H74" i="84"/>
  <c r="H106" i="84"/>
  <c r="H166" i="84"/>
  <c r="H146" i="84"/>
  <c r="H134" i="84"/>
  <c r="W74" i="5"/>
  <c r="AM82" i="3"/>
  <c r="X83" i="5" s="1"/>
  <c r="Y83" i="5" s="1"/>
  <c r="H189" i="84"/>
  <c r="H122" i="84"/>
  <c r="H7" i="84"/>
  <c r="H127" i="84"/>
  <c r="H172" i="84"/>
  <c r="AK174" i="5" s="1"/>
  <c r="H69" i="84"/>
  <c r="C197" i="83"/>
  <c r="H97" i="84"/>
  <c r="AG68" i="5"/>
  <c r="H170" i="84"/>
  <c r="AG123" i="5"/>
  <c r="AG139" i="5"/>
  <c r="C29" i="5"/>
  <c r="AG34" i="5"/>
  <c r="AG169" i="5"/>
  <c r="DN111" i="75"/>
  <c r="I112" i="5" s="1"/>
  <c r="M112" i="5" s="1"/>
  <c r="F31" i="5"/>
  <c r="M147" i="5"/>
  <c r="DN107" i="75"/>
  <c r="I108" i="5" s="1"/>
  <c r="M108" i="5" s="1"/>
  <c r="C149" i="5"/>
  <c r="AG172" i="5"/>
  <c r="AG174" i="5"/>
  <c r="AG190" i="5"/>
  <c r="AG191" i="5"/>
  <c r="AG165" i="5"/>
  <c r="AG64" i="5"/>
  <c r="W180" i="5"/>
  <c r="H72" i="84"/>
  <c r="AM97" i="3"/>
  <c r="X98" i="5" s="1"/>
  <c r="Y98" i="5" s="1"/>
  <c r="W44" i="5"/>
  <c r="W104" i="5"/>
  <c r="W82" i="5"/>
  <c r="W91" i="5"/>
  <c r="W10" i="5"/>
  <c r="AM11" i="3"/>
  <c r="X12" i="5" s="1"/>
  <c r="Y12" i="5" s="1"/>
  <c r="H143" i="84"/>
  <c r="H114" i="84"/>
  <c r="H39" i="84"/>
  <c r="H128" i="84"/>
  <c r="H162" i="84"/>
  <c r="H153" i="84"/>
  <c r="AG171" i="5"/>
  <c r="C55" i="5"/>
  <c r="H19" i="84"/>
  <c r="AM94" i="3"/>
  <c r="X95" i="5" s="1"/>
  <c r="Y95" i="5" s="1"/>
  <c r="W51" i="5"/>
  <c r="AG177" i="5"/>
  <c r="AG82" i="5"/>
  <c r="C58" i="5"/>
  <c r="AM148" i="3"/>
  <c r="X149" i="5" s="1"/>
  <c r="Y149" i="5" s="1"/>
  <c r="AG19" i="5"/>
  <c r="H32" i="84"/>
  <c r="H182" i="84"/>
  <c r="H160" i="84"/>
  <c r="H157" i="84"/>
  <c r="H136" i="84"/>
  <c r="H65" i="84"/>
  <c r="H26" i="84"/>
  <c r="H49" i="84"/>
  <c r="H163" i="84"/>
  <c r="H35" i="84"/>
  <c r="H185" i="84"/>
  <c r="H192" i="84"/>
  <c r="AK194" i="5" s="1"/>
  <c r="H12" i="84"/>
  <c r="H168" i="84"/>
  <c r="H68" i="84"/>
  <c r="H76" i="84"/>
  <c r="AK78" i="5" s="1"/>
  <c r="AM6" i="3"/>
  <c r="X7" i="5" s="1"/>
  <c r="Y7" i="5" s="1"/>
  <c r="W137" i="5"/>
  <c r="W111" i="5"/>
  <c r="AM36" i="3"/>
  <c r="X37" i="5" s="1"/>
  <c r="Y37" i="5" s="1"/>
  <c r="AM66" i="3"/>
  <c r="X67" i="5" s="1"/>
  <c r="Y67" i="5" s="1"/>
  <c r="W153" i="5"/>
  <c r="W165" i="5"/>
  <c r="AM49" i="3"/>
  <c r="X50" i="5" s="1"/>
  <c r="Y50" i="5" s="1"/>
  <c r="AM25" i="3"/>
  <c r="X26" i="5" s="1"/>
  <c r="Y26" i="5" s="1"/>
  <c r="AM12" i="3"/>
  <c r="X13" i="5" s="1"/>
  <c r="Y13" i="5" s="1"/>
  <c r="W190" i="5"/>
  <c r="W21" i="5"/>
  <c r="W66" i="5"/>
  <c r="AG120" i="5"/>
  <c r="AG5" i="5"/>
  <c r="AG133" i="5"/>
  <c r="AG115" i="5"/>
  <c r="AG92" i="5"/>
  <c r="AG61" i="5"/>
  <c r="AG112" i="5"/>
  <c r="AG91" i="5"/>
  <c r="AG84" i="5"/>
  <c r="AM174" i="3"/>
  <c r="X175" i="5" s="1"/>
  <c r="Y175" i="5" s="1"/>
  <c r="AM22" i="3"/>
  <c r="X23" i="5" s="1"/>
  <c r="Y23" i="5" s="1"/>
  <c r="AM193" i="3"/>
  <c r="X194" i="5" s="1"/>
  <c r="Y194" i="5" s="1"/>
  <c r="AM61" i="3"/>
  <c r="X62" i="5" s="1"/>
  <c r="Y62" i="5" s="1"/>
  <c r="W151" i="5"/>
  <c r="Y64" i="5"/>
  <c r="W59" i="5"/>
  <c r="AM140" i="3"/>
  <c r="X141" i="5" s="1"/>
  <c r="Y141" i="5" s="1"/>
  <c r="AM71" i="3"/>
  <c r="X72" i="5" s="1"/>
  <c r="Y72" i="5" s="1"/>
  <c r="W108" i="5"/>
  <c r="AM72" i="3"/>
  <c r="X73" i="5" s="1"/>
  <c r="Y73" i="5" s="1"/>
  <c r="AM69" i="3"/>
  <c r="X70" i="5" s="1"/>
  <c r="Y70" i="5" s="1"/>
  <c r="W58" i="5"/>
  <c r="AM169" i="3"/>
  <c r="X170" i="5" s="1"/>
  <c r="Y170" i="5" s="1"/>
  <c r="AM146" i="3"/>
  <c r="X147" i="5" s="1"/>
  <c r="Y147" i="5" s="1"/>
  <c r="AM112" i="3"/>
  <c r="X113" i="5" s="1"/>
  <c r="Y113" i="5" s="1"/>
  <c r="AM93" i="3"/>
  <c r="X94" i="5" s="1"/>
  <c r="Y94" i="5" s="1"/>
  <c r="DN173" i="75"/>
  <c r="I174" i="5" s="1"/>
  <c r="M174" i="5" s="1"/>
  <c r="AM59" i="3"/>
  <c r="X60" i="5" s="1"/>
  <c r="Y60" i="5" s="1"/>
  <c r="W45" i="5"/>
  <c r="Y51" i="5"/>
  <c r="W43" i="5"/>
  <c r="AM139" i="3"/>
  <c r="X140" i="5" s="1"/>
  <c r="Y140" i="5" s="1"/>
  <c r="AM115" i="3"/>
  <c r="X116" i="5" s="1"/>
  <c r="Y116" i="5" s="1"/>
  <c r="AM104" i="3"/>
  <c r="X105" i="5" s="1"/>
  <c r="Y105" i="5" s="1"/>
  <c r="AM149" i="3"/>
  <c r="X150" i="5" s="1"/>
  <c r="Y150" i="5" s="1"/>
  <c r="AM37" i="3"/>
  <c r="X38" i="5" s="1"/>
  <c r="Y38" i="5" s="1"/>
  <c r="W33" i="5"/>
  <c r="AM17" i="3"/>
  <c r="X18" i="5" s="1"/>
  <c r="Y18" i="5" s="1"/>
  <c r="W107" i="5"/>
  <c r="AM114" i="3"/>
  <c r="X115" i="5" s="1"/>
  <c r="Y115" i="5" s="1"/>
  <c r="AM182" i="3"/>
  <c r="X183" i="5" s="1"/>
  <c r="Y183" i="5" s="1"/>
  <c r="AM46" i="3"/>
  <c r="X47" i="5" s="1"/>
  <c r="Y47" i="5" s="1"/>
  <c r="W127" i="5"/>
  <c r="AG116" i="5"/>
  <c r="Y139" i="5"/>
  <c r="AG94" i="5"/>
  <c r="AG14" i="5"/>
  <c r="W25" i="5"/>
  <c r="AM18" i="3"/>
  <c r="X19" i="5" s="1"/>
  <c r="Y19" i="5" s="1"/>
  <c r="AG23" i="5"/>
  <c r="C22" i="5"/>
  <c r="AG143" i="5"/>
  <c r="AG102" i="5"/>
  <c r="AM29" i="3"/>
  <c r="X30" i="5" s="1"/>
  <c r="Y30" i="5" s="1"/>
  <c r="AM133" i="3"/>
  <c r="X134" i="5" s="1"/>
  <c r="Y134" i="5" s="1"/>
  <c r="C163" i="5"/>
  <c r="C78" i="5"/>
  <c r="C57" i="5"/>
  <c r="C73" i="5"/>
  <c r="C179" i="5"/>
  <c r="C12" i="5"/>
  <c r="C124" i="5"/>
  <c r="C116" i="5"/>
  <c r="AG170" i="5"/>
  <c r="AM28" i="3"/>
  <c r="X29" i="5" s="1"/>
  <c r="Y29" i="5" s="1"/>
  <c r="AM116" i="3"/>
  <c r="X117" i="5" s="1"/>
  <c r="Y117" i="5" s="1"/>
  <c r="AM176" i="3"/>
  <c r="X177" i="5" s="1"/>
  <c r="Y177" i="5" s="1"/>
  <c r="DN97" i="75"/>
  <c r="I98" i="5" s="1"/>
  <c r="M98" i="5" s="1"/>
  <c r="DN99" i="75"/>
  <c r="I100" i="5" s="1"/>
  <c r="M100" i="5" s="1"/>
  <c r="W96" i="5"/>
  <c r="AM124" i="3"/>
  <c r="X125" i="5" s="1"/>
  <c r="Y125" i="5" s="1"/>
  <c r="AM122" i="3"/>
  <c r="X123" i="5" s="1"/>
  <c r="Y123" i="5" s="1"/>
  <c r="W163" i="5"/>
  <c r="AG78" i="5"/>
  <c r="AM117" i="3"/>
  <c r="X118" i="5" s="1"/>
  <c r="Y118" i="5" s="1"/>
  <c r="F108" i="5"/>
  <c r="W172" i="5"/>
  <c r="AG54" i="5"/>
  <c r="DN110" i="75"/>
  <c r="I111" i="5" s="1"/>
  <c r="M111" i="5" s="1"/>
  <c r="AG164" i="5"/>
  <c r="AG18" i="5"/>
  <c r="AM52" i="3"/>
  <c r="X53" i="5" s="1"/>
  <c r="Y53" i="5" s="1"/>
  <c r="AM13" i="3"/>
  <c r="X14" i="5" s="1"/>
  <c r="Y14" i="5" s="1"/>
  <c r="C90" i="5"/>
  <c r="H63" i="84"/>
  <c r="H44" i="84"/>
  <c r="W79" i="5"/>
  <c r="AG184" i="5"/>
  <c r="H17" i="84"/>
  <c r="H84" i="84"/>
  <c r="C171" i="5"/>
  <c r="DN170" i="75"/>
  <c r="I171" i="5" s="1"/>
  <c r="M171" i="5" s="1"/>
  <c r="C74" i="5"/>
  <c r="C142" i="5"/>
  <c r="C94" i="5"/>
  <c r="C17" i="5"/>
  <c r="DN90" i="75"/>
  <c r="I91" i="5" s="1"/>
  <c r="M91" i="5" s="1"/>
  <c r="C188" i="5"/>
  <c r="C104" i="5"/>
  <c r="DN103" i="75"/>
  <c r="I104" i="5" s="1"/>
  <c r="M104" i="5" s="1"/>
  <c r="C135" i="5"/>
  <c r="AG29" i="5"/>
  <c r="C34" i="5"/>
  <c r="C6" i="5"/>
  <c r="C178" i="5"/>
  <c r="C157" i="5"/>
  <c r="C114" i="5"/>
  <c r="AG47" i="5"/>
  <c r="C181" i="5"/>
  <c r="DN180" i="75"/>
  <c r="I181" i="5" s="1"/>
  <c r="M181" i="5" s="1"/>
  <c r="C83" i="5"/>
  <c r="C160" i="5"/>
  <c r="DN159" i="75"/>
  <c r="I160" i="5" s="1"/>
  <c r="M160" i="5" s="1"/>
  <c r="C119" i="5"/>
  <c r="C84" i="5"/>
  <c r="C95" i="5"/>
  <c r="C193" i="5"/>
  <c r="C145" i="5"/>
  <c r="DN154" i="75"/>
  <c r="I155" i="5" s="1"/>
  <c r="M155" i="5" s="1"/>
  <c r="C45" i="5"/>
  <c r="C121" i="5"/>
  <c r="C68" i="5"/>
  <c r="C113" i="5"/>
  <c r="C4" i="5"/>
  <c r="C60" i="5"/>
  <c r="C46" i="5"/>
  <c r="C128" i="5"/>
  <c r="DN127" i="75"/>
  <c r="I128" i="5" s="1"/>
  <c r="M128" i="5" s="1"/>
  <c r="C9" i="5"/>
  <c r="DN17" i="75"/>
  <c r="I18" i="5" s="1"/>
  <c r="M18" i="5" s="1"/>
  <c r="DN7" i="75"/>
  <c r="I8" i="5" s="1"/>
  <c r="M8" i="5" s="1"/>
  <c r="C184" i="5"/>
  <c r="C187" i="5"/>
  <c r="C5" i="5"/>
  <c r="C97" i="5"/>
  <c r="C143" i="5"/>
  <c r="DN63" i="75"/>
  <c r="I64" i="5" s="1"/>
  <c r="M64" i="5" s="1"/>
  <c r="C16" i="5"/>
  <c r="DN122" i="75"/>
  <c r="I123" i="5" s="1"/>
  <c r="M123" i="5" s="1"/>
  <c r="DN55" i="75"/>
  <c r="I56" i="5" s="1"/>
  <c r="M56" i="5" s="1"/>
  <c r="C70" i="5"/>
  <c r="DN69" i="75"/>
  <c r="I70" i="5" s="1"/>
  <c r="M70" i="5" s="1"/>
  <c r="C93" i="5"/>
  <c r="C169" i="5"/>
  <c r="C138" i="5"/>
  <c r="C86" i="5"/>
  <c r="C53" i="5"/>
  <c r="C65" i="5"/>
  <c r="C158" i="5"/>
  <c r="C115" i="5"/>
  <c r="C99" i="5"/>
  <c r="C38" i="5"/>
  <c r="DN37" i="75"/>
  <c r="I38" i="5" s="1"/>
  <c r="M38" i="5" s="1"/>
  <c r="C137" i="5"/>
  <c r="C170" i="5"/>
  <c r="C81" i="5"/>
  <c r="C82" i="5"/>
  <c r="C59" i="5"/>
  <c r="C37" i="5"/>
  <c r="DN91" i="75"/>
  <c r="I92" i="5" s="1"/>
  <c r="M92" i="5" s="1"/>
  <c r="AG32" i="5"/>
  <c r="AG124" i="5"/>
  <c r="AG140" i="5"/>
  <c r="AG185" i="5"/>
  <c r="AG179" i="5"/>
  <c r="AG97" i="5"/>
  <c r="H144" i="84"/>
  <c r="H85" i="84"/>
  <c r="H164" i="84"/>
  <c r="H159" i="84"/>
  <c r="H145" i="84"/>
  <c r="AG63" i="5"/>
  <c r="AG16" i="5"/>
  <c r="AG79" i="5"/>
  <c r="AG85" i="5"/>
  <c r="AG6" i="5"/>
  <c r="AG132" i="5"/>
  <c r="AG87" i="5"/>
  <c r="AG44" i="5"/>
  <c r="AG122" i="5"/>
  <c r="AM102" i="3"/>
  <c r="X103" i="5" s="1"/>
  <c r="Y103" i="5" s="1"/>
  <c r="H175" i="84"/>
  <c r="AM88" i="3"/>
  <c r="X89" i="5" s="1"/>
  <c r="Y89" i="5" s="1"/>
  <c r="AG25" i="5"/>
  <c r="AG83" i="5"/>
  <c r="AG162" i="5"/>
  <c r="M51" i="5"/>
  <c r="H148" i="84"/>
  <c r="AG127" i="5"/>
  <c r="AM154" i="3"/>
  <c r="X155" i="5" s="1"/>
  <c r="Y155" i="5" s="1"/>
  <c r="AM67" i="3"/>
  <c r="X68" i="5" s="1"/>
  <c r="Y68" i="5" s="1"/>
  <c r="AM41" i="3"/>
  <c r="X42" i="5" s="1"/>
  <c r="Y42" i="5" s="1"/>
  <c r="AG99" i="5"/>
  <c r="Y34" i="5"/>
  <c r="AG45" i="5"/>
  <c r="AG109" i="5"/>
  <c r="AG40" i="5"/>
  <c r="AG192" i="5"/>
  <c r="AM125" i="3"/>
  <c r="X126" i="5" s="1"/>
  <c r="Y126" i="5" s="1"/>
  <c r="AM181" i="3"/>
  <c r="X182" i="5" s="1"/>
  <c r="Y182" i="5" s="1"/>
  <c r="AM85" i="3"/>
  <c r="X86" i="5" s="1"/>
  <c r="Y86" i="5" s="1"/>
  <c r="AM8" i="3"/>
  <c r="X9" i="5" s="1"/>
  <c r="Y9" i="5" s="1"/>
  <c r="AM7" i="3"/>
  <c r="X8" i="5" s="1"/>
  <c r="Y8" i="5" s="1"/>
  <c r="AM155" i="3"/>
  <c r="X156" i="5" s="1"/>
  <c r="Y156" i="5" s="1"/>
  <c r="H184" i="84"/>
  <c r="AG156" i="5"/>
  <c r="AG138" i="5"/>
  <c r="H117" i="84"/>
  <c r="W61" i="5"/>
  <c r="AM130" i="3"/>
  <c r="X131" i="5" s="1"/>
  <c r="Y131" i="5" s="1"/>
  <c r="H58" i="84"/>
  <c r="AG137" i="5"/>
  <c r="H135" i="84"/>
  <c r="AG125" i="5"/>
  <c r="Y5" i="5"/>
  <c r="AM79" i="3"/>
  <c r="X80" i="5" s="1"/>
  <c r="Y80" i="5" s="1"/>
  <c r="AG88" i="5"/>
  <c r="W101" i="5"/>
  <c r="Y179" i="5"/>
  <c r="AG100" i="5"/>
  <c r="AG35" i="5"/>
  <c r="AG146" i="5"/>
  <c r="AM127" i="3"/>
  <c r="X128" i="5" s="1"/>
  <c r="Y128" i="5" s="1"/>
  <c r="W64" i="5"/>
  <c r="AM70" i="3"/>
  <c r="X71" i="5" s="1"/>
  <c r="Y71" i="5" s="1"/>
  <c r="AG71" i="5"/>
  <c r="AG11" i="5"/>
  <c r="W168" i="5"/>
  <c r="AM80" i="3"/>
  <c r="X81" i="5" s="1"/>
  <c r="Y81" i="5" s="1"/>
  <c r="AM159" i="3"/>
  <c r="X160" i="5" s="1"/>
  <c r="Y160" i="5" s="1"/>
  <c r="AG126" i="5"/>
  <c r="AG75" i="5"/>
  <c r="C156" i="5"/>
  <c r="W142" i="5"/>
  <c r="AG17" i="5"/>
  <c r="AG183" i="5"/>
  <c r="AG161" i="5"/>
  <c r="AG152" i="5"/>
  <c r="AM86" i="3"/>
  <c r="X87" i="5" s="1"/>
  <c r="Y87" i="5" s="1"/>
  <c r="H94" i="84"/>
  <c r="AK96" i="5" s="1"/>
  <c r="AM23" i="3"/>
  <c r="X24" i="5" s="1"/>
  <c r="Y24" i="5" s="1"/>
  <c r="W5" i="5"/>
  <c r="AM142" i="3"/>
  <c r="X143" i="5" s="1"/>
  <c r="Y143" i="5" s="1"/>
  <c r="AM145" i="3"/>
  <c r="X146" i="5" s="1"/>
  <c r="Y146" i="5" s="1"/>
  <c r="AM188" i="3"/>
  <c r="X189" i="5" s="1"/>
  <c r="Y189" i="5" s="1"/>
  <c r="AG76" i="5"/>
  <c r="AG86" i="5"/>
  <c r="W76" i="5"/>
  <c r="AM84" i="3"/>
  <c r="X85" i="5" s="1"/>
  <c r="Y85" i="5" s="1"/>
  <c r="W19" i="5"/>
  <c r="AG93" i="5"/>
  <c r="AG151" i="5"/>
  <c r="F48" i="5"/>
  <c r="AG111" i="5"/>
  <c r="F20" i="5"/>
  <c r="F71" i="5"/>
  <c r="AM64" i="3"/>
  <c r="X65" i="5" s="1"/>
  <c r="Y65" i="5" s="1"/>
  <c r="AM131" i="3"/>
  <c r="X132" i="5" s="1"/>
  <c r="Y132" i="5" s="1"/>
  <c r="W181" i="5"/>
  <c r="AG159" i="5"/>
  <c r="C10" i="5"/>
  <c r="AG4" i="5"/>
  <c r="AG56" i="5"/>
  <c r="AM35" i="3"/>
  <c r="X36" i="5" s="1"/>
  <c r="Y36" i="5" s="1"/>
  <c r="AG134" i="5"/>
  <c r="AM132" i="3"/>
  <c r="X133" i="5" s="1"/>
  <c r="Y133" i="5" s="1"/>
  <c r="F41" i="5"/>
  <c r="C152" i="5"/>
  <c r="C122" i="5"/>
  <c r="H190" i="84"/>
  <c r="AG135" i="5"/>
  <c r="W188" i="5"/>
  <c r="AM56" i="3"/>
  <c r="X57" i="5" s="1"/>
  <c r="Y57" i="5" s="1"/>
  <c r="AM163" i="3"/>
  <c r="X164" i="5" s="1"/>
  <c r="Y164" i="5" s="1"/>
  <c r="AG73" i="5"/>
  <c r="AG65" i="5"/>
  <c r="AG186" i="5"/>
  <c r="F145" i="5"/>
  <c r="AG30" i="5"/>
  <c r="C190" i="5"/>
  <c r="F185" i="5"/>
  <c r="AG77" i="5"/>
  <c r="AG55" i="5"/>
  <c r="AG194" i="5"/>
  <c r="AG157" i="5"/>
  <c r="AG96" i="5"/>
  <c r="AG181" i="5"/>
  <c r="AG189" i="5"/>
  <c r="AG148" i="5"/>
  <c r="AG24" i="5"/>
  <c r="AG10" i="5"/>
  <c r="AG13" i="5"/>
  <c r="AG89" i="5"/>
  <c r="AG90" i="5"/>
  <c r="AG167" i="5"/>
  <c r="Y59" i="5"/>
  <c r="AM34" i="3"/>
  <c r="X35" i="5" s="1"/>
  <c r="Y35" i="5" s="1"/>
  <c r="AM91" i="3"/>
  <c r="X92" i="5" s="1"/>
  <c r="Y92" i="5" s="1"/>
  <c r="W186" i="5"/>
  <c r="W11" i="5"/>
  <c r="AM129" i="3"/>
  <c r="X130" i="5" s="1"/>
  <c r="Y130" i="5" s="1"/>
  <c r="AM173" i="3"/>
  <c r="X174" i="5" s="1"/>
  <c r="Y174" i="5" s="1"/>
  <c r="AG43" i="5"/>
  <c r="AM120" i="3"/>
  <c r="X121" i="5" s="1"/>
  <c r="Y121" i="5" s="1"/>
  <c r="W112" i="5"/>
  <c r="AM16" i="3"/>
  <c r="X17" i="5" s="1"/>
  <c r="Y17" i="5" s="1"/>
  <c r="W80" i="5"/>
  <c r="AG187" i="5"/>
  <c r="W173" i="5"/>
  <c r="H81" i="84"/>
  <c r="Y76" i="5"/>
  <c r="Y99" i="5"/>
  <c r="AM101" i="3"/>
  <c r="X102" i="5" s="1"/>
  <c r="Y102" i="5" s="1"/>
  <c r="AM3" i="3"/>
  <c r="X4" i="5" s="1"/>
  <c r="Y4" i="5" s="1"/>
  <c r="W16" i="5"/>
  <c r="AM158" i="3"/>
  <c r="X159" i="5" s="1"/>
  <c r="Y159" i="5" s="1"/>
  <c r="AM40" i="3"/>
  <c r="X41" i="5" s="1"/>
  <c r="Y41" i="5" s="1"/>
  <c r="AM143" i="3"/>
  <c r="X144" i="5" s="1"/>
  <c r="Y144" i="5" s="1"/>
  <c r="Y74" i="5"/>
  <c r="H78" i="84"/>
  <c r="H177" i="84"/>
  <c r="H38" i="84"/>
  <c r="Y185" i="5"/>
  <c r="Y112" i="5"/>
  <c r="Y25" i="5"/>
  <c r="Y108" i="5"/>
  <c r="H22" i="84"/>
  <c r="H11" i="84"/>
  <c r="AK13" i="5" s="1"/>
  <c r="F6" i="5"/>
  <c r="H116" i="84"/>
  <c r="H125" i="84"/>
  <c r="H173" i="84"/>
  <c r="H33" i="84"/>
  <c r="H118" i="84"/>
  <c r="H16" i="84"/>
  <c r="H8" i="84"/>
  <c r="H109" i="84"/>
  <c r="H23" i="84"/>
  <c r="H154" i="84"/>
  <c r="H142" i="84"/>
  <c r="H4" i="84"/>
  <c r="AK6" i="5" s="1"/>
  <c r="H41" i="84"/>
  <c r="AK43" i="5" s="1"/>
  <c r="H156" i="84"/>
  <c r="H167" i="84"/>
  <c r="H42" i="84"/>
  <c r="H161" i="84"/>
  <c r="AM19" i="3"/>
  <c r="X20" i="5" s="1"/>
  <c r="Y20" i="5" s="1"/>
  <c r="AM135" i="3"/>
  <c r="X136" i="5" s="1"/>
  <c r="Y136" i="5" s="1"/>
  <c r="W99" i="5"/>
  <c r="W90" i="5"/>
  <c r="W138" i="5"/>
  <c r="AM144" i="3"/>
  <c r="X145" i="5" s="1"/>
  <c r="Y145" i="5" s="1"/>
  <c r="AM45" i="3"/>
  <c r="X46" i="5" s="1"/>
  <c r="Y46" i="5" s="1"/>
  <c r="AM153" i="3"/>
  <c r="X154" i="5" s="1"/>
  <c r="Y154" i="5" s="1"/>
  <c r="W192" i="5"/>
  <c r="AM177" i="3"/>
  <c r="X178" i="5" s="1"/>
  <c r="Y178" i="5" s="1"/>
  <c r="AM38" i="3"/>
  <c r="X39" i="5" s="1"/>
  <c r="Y39" i="5" s="1"/>
  <c r="AM5" i="3"/>
  <c r="X6" i="5" s="1"/>
  <c r="Y6" i="5" s="1"/>
  <c r="W20" i="5"/>
  <c r="AM156" i="3"/>
  <c r="X157" i="5" s="1"/>
  <c r="Y157" i="5" s="1"/>
  <c r="AM113" i="3"/>
  <c r="X114" i="5" s="1"/>
  <c r="Y114" i="5" s="1"/>
  <c r="W122" i="5"/>
  <c r="H36" i="84"/>
  <c r="Y122" i="5"/>
  <c r="Y96" i="5"/>
  <c r="AM54" i="3"/>
  <c r="X55" i="5" s="1"/>
  <c r="Y55" i="5" s="1"/>
  <c r="AM76" i="3"/>
  <c r="X77" i="5" s="1"/>
  <c r="Y77" i="5" s="1"/>
  <c r="AM147" i="3"/>
  <c r="X148" i="5" s="1"/>
  <c r="Y148" i="5" s="1"/>
  <c r="AM128" i="3"/>
  <c r="X129" i="5" s="1"/>
  <c r="Y129" i="5" s="1"/>
  <c r="W179" i="5"/>
  <c r="AM51" i="3"/>
  <c r="X52" i="5" s="1"/>
  <c r="Y52" i="5" s="1"/>
  <c r="W185" i="5"/>
  <c r="AM109" i="3"/>
  <c r="X110" i="5" s="1"/>
  <c r="Y110" i="5" s="1"/>
  <c r="AM161" i="3"/>
  <c r="X162" i="5" s="1"/>
  <c r="Y162" i="5" s="1"/>
  <c r="AM157" i="3"/>
  <c r="X158" i="5" s="1"/>
  <c r="Y158" i="5" s="1"/>
  <c r="AM31" i="3"/>
  <c r="X32" i="5" s="1"/>
  <c r="Y32" i="5" s="1"/>
  <c r="AM186" i="3"/>
  <c r="X187" i="5" s="1"/>
  <c r="Y187" i="5" s="1"/>
  <c r="W139" i="5"/>
  <c r="W34" i="5"/>
  <c r="AM27" i="3"/>
  <c r="X28" i="5" s="1"/>
  <c r="Y28" i="5" s="1"/>
  <c r="AM166" i="3"/>
  <c r="X167" i="5" s="1"/>
  <c r="Y167" i="5" s="1"/>
  <c r="W135" i="5"/>
  <c r="AM47" i="3"/>
  <c r="X48" i="5" s="1"/>
  <c r="Y48" i="5" s="1"/>
  <c r="AM183" i="3"/>
  <c r="X184" i="5" s="1"/>
  <c r="Y184" i="5" s="1"/>
  <c r="AM99" i="3"/>
  <c r="X100" i="5" s="1"/>
  <c r="Y100" i="5" s="1"/>
  <c r="AM48" i="3"/>
  <c r="X49" i="5" s="1"/>
  <c r="Y49" i="5" s="1"/>
  <c r="AM190" i="3"/>
  <c r="X191" i="5" s="1"/>
  <c r="Y191" i="5" s="1"/>
  <c r="AM160" i="3"/>
  <c r="X161" i="5" s="1"/>
  <c r="Y161" i="5" s="1"/>
  <c r="Y75" i="5"/>
  <c r="Y165" i="5"/>
  <c r="Y142" i="5"/>
  <c r="H30" i="84"/>
  <c r="Y190" i="5"/>
  <c r="Y31" i="5"/>
  <c r="H71" i="84"/>
  <c r="F128" i="5"/>
  <c r="AM118" i="3"/>
  <c r="X119" i="5" s="1"/>
  <c r="Y119" i="5" s="1"/>
  <c r="AM55" i="3"/>
  <c r="X56" i="5" s="1"/>
  <c r="Y56" i="5" s="1"/>
  <c r="AM92" i="3"/>
  <c r="X93" i="5" s="1"/>
  <c r="Y93" i="5" s="1"/>
  <c r="AM119" i="3"/>
  <c r="X120" i="5" s="1"/>
  <c r="Y120" i="5" s="1"/>
  <c r="AM192" i="3"/>
  <c r="X193" i="5" s="1"/>
  <c r="Y193" i="5" s="1"/>
  <c r="AM96" i="3"/>
  <c r="X97" i="5" s="1"/>
  <c r="Y97" i="5" s="1"/>
  <c r="Y16" i="5"/>
  <c r="AM62" i="3"/>
  <c r="X63" i="5" s="1"/>
  <c r="Y63" i="5" s="1"/>
  <c r="W69" i="5"/>
  <c r="AM83" i="3"/>
  <c r="X84" i="5" s="1"/>
  <c r="Y84" i="5" s="1"/>
  <c r="Y137" i="5"/>
  <c r="AM26" i="3"/>
  <c r="X27" i="5" s="1"/>
  <c r="Y27" i="5" s="1"/>
  <c r="W31" i="5"/>
  <c r="Y101" i="5"/>
  <c r="AM14" i="3"/>
  <c r="X15" i="5" s="1"/>
  <c r="Y15" i="5" s="1"/>
  <c r="AM53" i="3"/>
  <c r="X54" i="5" s="1"/>
  <c r="Y54" i="5" s="1"/>
  <c r="W22" i="5"/>
  <c r="AM123" i="3"/>
  <c r="X124" i="5" s="1"/>
  <c r="Y124" i="5" s="1"/>
  <c r="H95" i="84"/>
  <c r="AK97" i="5" s="1"/>
  <c r="Y181" i="5"/>
  <c r="AM151" i="3"/>
  <c r="X152" i="5" s="1"/>
  <c r="Y152" i="5" s="1"/>
  <c r="Y188" i="5"/>
  <c r="Y90" i="5"/>
  <c r="Y151" i="5"/>
  <c r="Y91" i="5"/>
  <c r="Y104" i="5"/>
  <c r="Y172" i="5"/>
  <c r="Y69" i="5"/>
  <c r="H40" i="84"/>
  <c r="H54" i="84"/>
  <c r="H43" i="84"/>
  <c r="H60" i="84"/>
  <c r="H132" i="84"/>
  <c r="AK134" i="5" s="1"/>
  <c r="H5" i="84"/>
  <c r="H86" i="84"/>
  <c r="H141" i="84"/>
  <c r="H37" i="84"/>
  <c r="H73" i="84"/>
  <c r="H62" i="84"/>
  <c r="C180" i="5"/>
  <c r="Y186" i="5"/>
  <c r="Y79" i="5"/>
  <c r="AM168" i="3"/>
  <c r="X169" i="5" s="1"/>
  <c r="Y169" i="5" s="1"/>
  <c r="AM175" i="3"/>
  <c r="X176" i="5" s="1"/>
  <c r="Y176" i="5" s="1"/>
  <c r="AG128" i="5"/>
  <c r="Y10" i="5"/>
  <c r="Y33" i="5"/>
  <c r="Y21" i="5"/>
  <c r="Y44" i="5"/>
  <c r="Y180" i="5"/>
  <c r="Y166" i="5"/>
  <c r="W40" i="5"/>
  <c r="AM39" i="3"/>
  <c r="X40" i="5" s="1"/>
  <c r="Y40" i="5" s="1"/>
  <c r="Y138" i="5"/>
  <c r="Y135" i="5"/>
  <c r="AM108" i="3"/>
  <c r="X109" i="5" s="1"/>
  <c r="Y109" i="5" s="1"/>
  <c r="W166" i="5"/>
  <c r="AM77" i="3"/>
  <c r="X78" i="5" s="1"/>
  <c r="Y78" i="5" s="1"/>
  <c r="AM87" i="3"/>
  <c r="X88" i="5" s="1"/>
  <c r="Y88" i="5" s="1"/>
  <c r="W106" i="5"/>
  <c r="AM105" i="3"/>
  <c r="X106" i="5" s="1"/>
  <c r="Y106" i="5" s="1"/>
  <c r="C186" i="5"/>
  <c r="AG173" i="5"/>
  <c r="H121" i="84"/>
  <c r="H61" i="84"/>
  <c r="AK63" i="5" s="1"/>
  <c r="H150" i="84"/>
  <c r="AK152" i="5" s="1"/>
  <c r="H24" i="84"/>
  <c r="AK26" i="5" s="1"/>
  <c r="H111" i="84"/>
  <c r="H3" i="84"/>
  <c r="H147" i="84"/>
  <c r="H130" i="84"/>
  <c r="H112" i="84"/>
  <c r="H165" i="84"/>
  <c r="H133" i="84"/>
  <c r="H89" i="84"/>
  <c r="H45" i="84"/>
  <c r="H77" i="84"/>
  <c r="H92" i="84"/>
  <c r="H155" i="84"/>
  <c r="H18" i="84"/>
  <c r="H187" i="84"/>
  <c r="AK189" i="5" s="1"/>
  <c r="H13" i="84"/>
  <c r="H188" i="84"/>
  <c r="H176" i="84"/>
  <c r="H139" i="84"/>
  <c r="AK141" i="5" s="1"/>
  <c r="H123" i="84"/>
  <c r="H102" i="84"/>
  <c r="H178" i="84"/>
  <c r="AK180" i="5" s="1"/>
  <c r="H158" i="84"/>
  <c r="H15" i="84"/>
  <c r="H151" i="84"/>
  <c r="H46" i="84"/>
  <c r="H75" i="84"/>
  <c r="H21" i="84"/>
  <c r="H10" i="84"/>
  <c r="AK12" i="5" s="1"/>
  <c r="H29" i="84"/>
  <c r="H179" i="84"/>
  <c r="H100" i="84"/>
  <c r="AK102" i="5" s="1"/>
  <c r="H27" i="84"/>
  <c r="H108" i="84"/>
  <c r="H57" i="84"/>
  <c r="H70" i="84"/>
  <c r="H64" i="84"/>
  <c r="H98" i="84"/>
  <c r="H9" i="84"/>
  <c r="AK11" i="5" s="1"/>
  <c r="H152" i="84"/>
  <c r="H181" i="84"/>
  <c r="H28" i="84"/>
  <c r="H14" i="84"/>
  <c r="H129" i="84"/>
  <c r="H93" i="84"/>
  <c r="AK95" i="5" s="1"/>
  <c r="H131" i="84"/>
  <c r="AK133" i="5" s="1"/>
  <c r="H79" i="84"/>
  <c r="H56" i="84"/>
  <c r="AK58" i="5" s="1"/>
  <c r="H53" i="84"/>
  <c r="H67" i="84"/>
  <c r="H186" i="84"/>
  <c r="H137" i="84"/>
  <c r="H124" i="84"/>
  <c r="H110" i="84"/>
  <c r="H66" i="84"/>
  <c r="D194" i="84"/>
  <c r="D195" i="84"/>
  <c r="H119" i="84"/>
  <c r="H25" i="84"/>
  <c r="Y173" i="5"/>
  <c r="Y43" i="5"/>
  <c r="Y45" i="5"/>
  <c r="Y82" i="5"/>
  <c r="Y127" i="5"/>
  <c r="Y66" i="5"/>
  <c r="H83" i="84"/>
  <c r="Y107" i="5"/>
  <c r="Y58" i="5"/>
  <c r="Y61" i="5"/>
  <c r="Y11" i="5"/>
  <c r="Y168" i="5"/>
  <c r="Y111" i="5"/>
  <c r="Y22" i="5"/>
  <c r="Y163" i="5"/>
  <c r="Y153" i="5"/>
  <c r="Y192" i="5"/>
  <c r="H80" i="84"/>
  <c r="H47" i="84"/>
  <c r="B195" i="84"/>
  <c r="B194" i="84"/>
  <c r="C194" i="84"/>
  <c r="C195" i="84"/>
  <c r="H2" i="84"/>
  <c r="AK4" i="5" s="1"/>
  <c r="AK142" i="5" l="1"/>
  <c r="AK8" i="5"/>
  <c r="AK35" i="5"/>
  <c r="AK106" i="5"/>
  <c r="AK57" i="5"/>
  <c r="AK22" i="5"/>
  <c r="AK89" i="5"/>
  <c r="AK176" i="5"/>
  <c r="AK36" i="5"/>
  <c r="AK19" i="5"/>
  <c r="AK182" i="5"/>
  <c r="AK50" i="5"/>
  <c r="AK187" i="5"/>
  <c r="AK109" i="5"/>
  <c r="AK21" i="5"/>
  <c r="AK98" i="5"/>
  <c r="AK168" i="5"/>
  <c r="AK184" i="5"/>
  <c r="AK130" i="5"/>
  <c r="AK119" i="5"/>
  <c r="AK185" i="5"/>
  <c r="AK129" i="5"/>
  <c r="AK18" i="5"/>
  <c r="AK191" i="5"/>
  <c r="AK41" i="5"/>
  <c r="AK52" i="5"/>
  <c r="AK33" i="5"/>
  <c r="AK51" i="5"/>
  <c r="AK76" i="5"/>
  <c r="AK87" i="5"/>
  <c r="AK34" i="5"/>
  <c r="AK29" i="5"/>
  <c r="AK64" i="5"/>
  <c r="AK179" i="5"/>
  <c r="AK46" i="5"/>
  <c r="AK86" i="5"/>
  <c r="AK169" i="5"/>
  <c r="AK14" i="5"/>
  <c r="AK55" i="5"/>
  <c r="AK144" i="5"/>
  <c r="AK175" i="5"/>
  <c r="AK47" i="5"/>
  <c r="AK17" i="5"/>
  <c r="AK7" i="5"/>
  <c r="AK31" i="5"/>
  <c r="AK136" i="5"/>
  <c r="AK42" i="5"/>
  <c r="AK181" i="5"/>
  <c r="AK149" i="5"/>
  <c r="AK56" i="5"/>
  <c r="AK27" i="5"/>
  <c r="AK40" i="5"/>
  <c r="AK192" i="5"/>
  <c r="AK183" i="5"/>
  <c r="AK25" i="5"/>
  <c r="AK104" i="5"/>
  <c r="AK170" i="5"/>
  <c r="AK85" i="5"/>
  <c r="AK48" i="5"/>
  <c r="AK30" i="5"/>
  <c r="AK139" i="5"/>
  <c r="AK49" i="5"/>
  <c r="AK28" i="5"/>
  <c r="AK160" i="5"/>
  <c r="AK44" i="5"/>
  <c r="AK23" i="5"/>
  <c r="AK16" i="5"/>
  <c r="AK20" i="5"/>
  <c r="AK39" i="5"/>
  <c r="AK190" i="5"/>
  <c r="AK167" i="5"/>
  <c r="AK24" i="5"/>
  <c r="AK118" i="5"/>
  <c r="AK186" i="5"/>
  <c r="AK32" i="5"/>
  <c r="AK45" i="5"/>
  <c r="AK99" i="5"/>
  <c r="AK15" i="5"/>
  <c r="AK110" i="5"/>
  <c r="AK112" i="5"/>
  <c r="AK5" i="5"/>
  <c r="AK38" i="5"/>
  <c r="AK37" i="5"/>
  <c r="AK10" i="5"/>
  <c r="AK188" i="5"/>
  <c r="AK9" i="5"/>
  <c r="AK178" i="5"/>
  <c r="AK77" i="5"/>
  <c r="AK177" i="5"/>
  <c r="AK69" i="5"/>
  <c r="AK127" i="5"/>
  <c r="AK171" i="5"/>
  <c r="AK138" i="5"/>
  <c r="AH108" i="5"/>
  <c r="AK74" i="5"/>
  <c r="AK125" i="5"/>
  <c r="AK159" i="5"/>
  <c r="AK154" i="5"/>
  <c r="AK72" i="5"/>
  <c r="AH64" i="5"/>
  <c r="AH51" i="5"/>
  <c r="AH38" i="5"/>
  <c r="AH18" i="5"/>
  <c r="AK66" i="5"/>
  <c r="AH123" i="5"/>
  <c r="AK59" i="5"/>
  <c r="AK135" i="5"/>
  <c r="AH160" i="5"/>
  <c r="AK143" i="5"/>
  <c r="AK151" i="5"/>
  <c r="AK146" i="5"/>
  <c r="AK61" i="5"/>
  <c r="AH8" i="5"/>
  <c r="AK93" i="5"/>
  <c r="AK162" i="5"/>
  <c r="AK82" i="5"/>
  <c r="AK79" i="5"/>
  <c r="AK121" i="5"/>
  <c r="AK156" i="5"/>
  <c r="AK90" i="5"/>
  <c r="AK126" i="5"/>
  <c r="AK161" i="5"/>
  <c r="AK80" i="5"/>
  <c r="AK105" i="5"/>
  <c r="AK153" i="5"/>
  <c r="AK67" i="5"/>
  <c r="AK83" i="5"/>
  <c r="AK145" i="5"/>
  <c r="AK163" i="5"/>
  <c r="AK123" i="5"/>
  <c r="AK113" i="5"/>
  <c r="AK155" i="5"/>
  <c r="AK164" i="5"/>
  <c r="AK114" i="5"/>
  <c r="AK107" i="5"/>
  <c r="AK122" i="5"/>
  <c r="AK147" i="5"/>
  <c r="AK108" i="5"/>
  <c r="AK68" i="5"/>
  <c r="AK70" i="5"/>
  <c r="AK131" i="5"/>
  <c r="AK124" i="5"/>
  <c r="AK75" i="5"/>
  <c r="AK116" i="5"/>
  <c r="AK62" i="5"/>
  <c r="AK111" i="5"/>
  <c r="AK132" i="5"/>
  <c r="AK94" i="5"/>
  <c r="AK157" i="5"/>
  <c r="AK115" i="5"/>
  <c r="AK158" i="5"/>
  <c r="AK71" i="5"/>
  <c r="AK128" i="5"/>
  <c r="AK137" i="5"/>
  <c r="AK165" i="5"/>
  <c r="AK148" i="5"/>
  <c r="AK91" i="5"/>
  <c r="AK140" i="5"/>
  <c r="AK88" i="5"/>
  <c r="AK166" i="5"/>
  <c r="AK84" i="5"/>
  <c r="AK117" i="5"/>
  <c r="AK60" i="5"/>
  <c r="AK73" i="5"/>
  <c r="AK120" i="5"/>
  <c r="AK81" i="5"/>
  <c r="AK172" i="5"/>
  <c r="AK150" i="5"/>
  <c r="AK65" i="5"/>
  <c r="AK100" i="5"/>
  <c r="AK92" i="5"/>
  <c r="AH100" i="5"/>
  <c r="AH147" i="5"/>
  <c r="AH181" i="5"/>
  <c r="AH91" i="5"/>
  <c r="AH98" i="5"/>
  <c r="AH70" i="5"/>
  <c r="AH128" i="5"/>
  <c r="AH171" i="5"/>
  <c r="AH104" i="5"/>
  <c r="AH112" i="5"/>
  <c r="AH92" i="5"/>
  <c r="AH56" i="5"/>
  <c r="AH155" i="5"/>
  <c r="AH111" i="5"/>
  <c r="AH174" i="5"/>
  <c r="AI64" i="5" l="1"/>
  <c r="AI147" i="5"/>
  <c r="AI8" i="5"/>
  <c r="AI91" i="5"/>
  <c r="AI123" i="5"/>
  <c r="AI108" i="5"/>
  <c r="AI18" i="5"/>
  <c r="AI100" i="5"/>
  <c r="AI160" i="5"/>
  <c r="AI38" i="5"/>
  <c r="AI98" i="5"/>
  <c r="AI51" i="5"/>
  <c r="AI181" i="5"/>
  <c r="AI104" i="5"/>
  <c r="AI171" i="5"/>
  <c r="AI128" i="5"/>
  <c r="AI112" i="5"/>
  <c r="AI70" i="5"/>
  <c r="AI155" i="5"/>
  <c r="AI56" i="5"/>
  <c r="AI111" i="5"/>
  <c r="AI92" i="5"/>
  <c r="AI174" i="5"/>
  <c r="DK58" i="75" l="1"/>
  <c r="DL58" i="75" s="1"/>
  <c r="DM58" i="75" s="1"/>
  <c r="DK96" i="75"/>
  <c r="DL96" i="75" s="1"/>
  <c r="DM96" i="75" s="1"/>
  <c r="DK123" i="75"/>
  <c r="DL123" i="75" s="1"/>
  <c r="DM123" i="75" s="1"/>
  <c r="DN123" i="75" s="1"/>
  <c r="I124" i="5" s="1"/>
  <c r="M124" i="5" s="1"/>
  <c r="AH124" i="5" s="1"/>
  <c r="DK128" i="75"/>
  <c r="DL128" i="75" s="1"/>
  <c r="DM128" i="75" s="1"/>
  <c r="DK165" i="75"/>
  <c r="DL165" i="75" s="1"/>
  <c r="DM165" i="75" s="1"/>
  <c r="DK121" i="75"/>
  <c r="DL121" i="75" s="1"/>
  <c r="DM121" i="75" s="1"/>
  <c r="DK176" i="75"/>
  <c r="DL176" i="75" s="1"/>
  <c r="DM176" i="75" s="1"/>
  <c r="DN176" i="75" s="1"/>
  <c r="I177" i="5" s="1"/>
  <c r="M177" i="5" s="1"/>
  <c r="AH177" i="5" s="1"/>
  <c r="AI177" i="5" s="1"/>
  <c r="DK130" i="75"/>
  <c r="DL130" i="75" s="1"/>
  <c r="DM130" i="75" s="1"/>
  <c r="H131" i="5" s="1"/>
  <c r="DK34" i="75"/>
  <c r="DL34" i="75" s="1"/>
  <c r="DM34" i="75" s="1"/>
  <c r="DK74" i="75"/>
  <c r="DL74" i="75" s="1"/>
  <c r="DM74" i="75" s="1"/>
  <c r="DK70" i="75"/>
  <c r="DL70" i="75" s="1"/>
  <c r="DM70" i="75" s="1"/>
  <c r="DK156" i="75"/>
  <c r="DL156" i="75" s="1"/>
  <c r="DM156" i="75" s="1"/>
  <c r="DK140" i="75"/>
  <c r="DL140" i="75" s="1"/>
  <c r="DM140" i="75" s="1"/>
  <c r="DK11" i="75"/>
  <c r="DL11" i="75" s="1"/>
  <c r="DM11" i="75" s="1"/>
  <c r="DK13" i="75"/>
  <c r="DL13" i="75" s="1"/>
  <c r="DM13" i="75" s="1"/>
  <c r="DK179" i="75"/>
  <c r="DL179" i="75" s="1"/>
  <c r="DM179" i="75" s="1"/>
  <c r="DK160" i="75"/>
  <c r="DL160" i="75" s="1"/>
  <c r="DM160" i="75" s="1"/>
  <c r="DN160" i="75" s="1"/>
  <c r="I161" i="5" s="1"/>
  <c r="M161" i="5" s="1"/>
  <c r="AH161" i="5" s="1"/>
  <c r="DK189" i="75"/>
  <c r="DL189" i="75" s="1"/>
  <c r="DM189" i="75" s="1"/>
  <c r="H190" i="5" s="1"/>
  <c r="DK53" i="75"/>
  <c r="DL53" i="75" s="1"/>
  <c r="DM53" i="75" s="1"/>
  <c r="DK104" i="75"/>
  <c r="DL104" i="75" s="1"/>
  <c r="DM104" i="75" s="1"/>
  <c r="DK144" i="75"/>
  <c r="DL144" i="75" s="1"/>
  <c r="DM144" i="75" s="1"/>
  <c r="DK139" i="75"/>
  <c r="DL139" i="75" s="1"/>
  <c r="DM139" i="75" s="1"/>
  <c r="H140" i="5" s="1"/>
  <c r="DK118" i="75"/>
  <c r="DL118" i="75" s="1"/>
  <c r="DM118" i="75" s="1"/>
  <c r="DK67" i="75"/>
  <c r="DL67" i="75" s="1"/>
  <c r="DM67" i="75" s="1"/>
  <c r="DK14" i="75"/>
  <c r="DL14" i="75" s="1"/>
  <c r="DM14" i="75" s="1"/>
  <c r="DK138" i="75"/>
  <c r="DL138" i="75" s="1"/>
  <c r="DM138" i="75" s="1"/>
  <c r="DK168" i="75"/>
  <c r="DL168" i="75" s="1"/>
  <c r="DM168" i="75" s="1"/>
  <c r="DK46" i="75"/>
  <c r="DL46" i="75" s="1"/>
  <c r="DM46" i="75" s="1"/>
  <c r="H47" i="5" s="1"/>
  <c r="DK174" i="75"/>
  <c r="DL174" i="75" s="1"/>
  <c r="DM174" i="75" s="1"/>
  <c r="DK20" i="75"/>
  <c r="DL20" i="75" s="1"/>
  <c r="DM20" i="75" s="1"/>
  <c r="DK136" i="75"/>
  <c r="DL136" i="75" s="1"/>
  <c r="DM136" i="75" s="1"/>
  <c r="DK95" i="75"/>
  <c r="DL95" i="75" s="1"/>
  <c r="DM95" i="75" s="1"/>
  <c r="DK137" i="75"/>
  <c r="DL137" i="75" s="1"/>
  <c r="DM137" i="75" s="1"/>
  <c r="DK47" i="75"/>
  <c r="DL47" i="75" s="1"/>
  <c r="DM47" i="75" s="1"/>
  <c r="H48" i="5" s="1"/>
  <c r="DK52" i="75"/>
  <c r="DL52" i="75" s="1"/>
  <c r="DM52" i="75" s="1"/>
  <c r="DK119" i="75"/>
  <c r="DL119" i="75" s="1"/>
  <c r="DM119" i="75" s="1"/>
  <c r="DK112" i="75"/>
  <c r="DL112" i="75" s="1"/>
  <c r="DM112" i="75" s="1"/>
  <c r="DK21" i="75"/>
  <c r="DL21" i="75" s="1"/>
  <c r="DM21" i="75" s="1"/>
  <c r="H22" i="5" s="1"/>
  <c r="DK9" i="75"/>
  <c r="DL9" i="75" s="1"/>
  <c r="DM9" i="75" s="1"/>
  <c r="DK161" i="75"/>
  <c r="DL161" i="75" s="1"/>
  <c r="DM161" i="75" s="1"/>
  <c r="H162" i="5" s="1"/>
  <c r="DI3" i="75"/>
  <c r="DK3" i="75" s="1"/>
  <c r="DL3" i="75" s="1"/>
  <c r="DM3" i="75" s="1"/>
  <c r="DK39" i="75"/>
  <c r="DL39" i="75" s="1"/>
  <c r="DM39" i="75" s="1"/>
  <c r="DK16" i="75"/>
  <c r="DL16" i="75" s="1"/>
  <c r="DM16" i="75" s="1"/>
  <c r="DK93" i="75"/>
  <c r="DL93" i="75" s="1"/>
  <c r="DM93" i="75" s="1"/>
  <c r="DK62" i="75"/>
  <c r="DL62" i="75" s="1"/>
  <c r="DM62" i="75" s="1"/>
  <c r="DK22" i="75"/>
  <c r="DL22" i="75" s="1"/>
  <c r="DM22" i="75" s="1"/>
  <c r="DK147" i="75"/>
  <c r="DL147" i="75" s="1"/>
  <c r="DM147" i="75" s="1"/>
  <c r="DK38" i="75"/>
  <c r="DL38" i="75" s="1"/>
  <c r="DM38" i="75" s="1"/>
  <c r="DK109" i="75"/>
  <c r="DL109" i="75" s="1"/>
  <c r="DM109" i="75" s="1"/>
  <c r="DK26" i="75"/>
  <c r="DL26" i="75" s="1"/>
  <c r="DM26" i="75" s="1"/>
  <c r="DN26" i="75" s="1"/>
  <c r="I27" i="5" s="1"/>
  <c r="M27" i="5" s="1"/>
  <c r="AH27" i="5" s="1"/>
  <c r="DK143" i="75"/>
  <c r="DL143" i="75" s="1"/>
  <c r="DM143" i="75" s="1"/>
  <c r="DK24" i="75"/>
  <c r="DL24" i="75" s="1"/>
  <c r="DM24" i="75" s="1"/>
  <c r="H25" i="5" s="1"/>
  <c r="DK124" i="75"/>
  <c r="DL124" i="75" s="1"/>
  <c r="DM124" i="75" s="1"/>
  <c r="DK57" i="75"/>
  <c r="DL57" i="75" s="1"/>
  <c r="DM57" i="75" s="1"/>
  <c r="DK33" i="75"/>
  <c r="DL33" i="75" s="1"/>
  <c r="DM33" i="75" s="1"/>
  <c r="DK158" i="75"/>
  <c r="DL158" i="75" s="1"/>
  <c r="DM158" i="75" s="1"/>
  <c r="DK43" i="75"/>
  <c r="DL43" i="75" s="1"/>
  <c r="DM43" i="75" s="1"/>
  <c r="DK125" i="75"/>
  <c r="DL125" i="75" s="1"/>
  <c r="DM125" i="75" s="1"/>
  <c r="DK169" i="75"/>
  <c r="DL169" i="75" s="1"/>
  <c r="DM169" i="75" s="1"/>
  <c r="DK30" i="75"/>
  <c r="DL30" i="75" s="1"/>
  <c r="DM30" i="75" s="1"/>
  <c r="DK134" i="75"/>
  <c r="DL134" i="75" s="1"/>
  <c r="DM134" i="75" s="1"/>
  <c r="DK115" i="75"/>
  <c r="DL115" i="75" s="1"/>
  <c r="DM115" i="75" s="1"/>
  <c r="DK94" i="75"/>
  <c r="DL94" i="75" s="1"/>
  <c r="DM94" i="75" s="1"/>
  <c r="DK12" i="75"/>
  <c r="DL12" i="75" s="1"/>
  <c r="DM12" i="75" s="1"/>
  <c r="H13" i="5" s="1"/>
  <c r="DK23" i="75"/>
  <c r="DL23" i="75" s="1"/>
  <c r="DM23" i="75" s="1"/>
  <c r="DK19" i="75"/>
  <c r="DL19" i="75" s="1"/>
  <c r="DM19" i="75" s="1"/>
  <c r="DK18" i="75"/>
  <c r="DL18" i="75" s="1"/>
  <c r="DM18" i="75" s="1"/>
  <c r="DK76" i="75"/>
  <c r="DL76" i="75" s="1"/>
  <c r="DM76" i="75" s="1"/>
  <c r="DK188" i="75"/>
  <c r="DL188" i="75" s="1"/>
  <c r="DM188" i="75" s="1"/>
  <c r="DK59" i="75"/>
  <c r="DL59" i="75" s="1"/>
  <c r="DM59" i="75" s="1"/>
  <c r="DK167" i="75"/>
  <c r="DL167" i="75" s="1"/>
  <c r="DM167" i="75" s="1"/>
  <c r="DK175" i="75"/>
  <c r="DL175" i="75" s="1"/>
  <c r="DM175" i="75" s="1"/>
  <c r="DK171" i="75"/>
  <c r="DL171" i="75" s="1"/>
  <c r="DM171" i="75" s="1"/>
  <c r="DK73" i="75"/>
  <c r="DL73" i="75" s="1"/>
  <c r="DM73" i="75" s="1"/>
  <c r="DK150" i="75"/>
  <c r="DL150" i="75" s="1"/>
  <c r="DM150" i="75" s="1"/>
  <c r="DK153" i="75"/>
  <c r="DL153" i="75" s="1"/>
  <c r="DM153" i="75" s="1"/>
  <c r="DK126" i="75"/>
  <c r="DL126" i="75" s="1"/>
  <c r="DM126" i="75" s="1"/>
  <c r="DK65" i="75"/>
  <c r="DL65" i="75" s="1"/>
  <c r="DM65" i="75" s="1"/>
  <c r="DK15" i="75"/>
  <c r="DL15" i="75" s="1"/>
  <c r="DM15" i="75" s="1"/>
  <c r="DK82" i="75"/>
  <c r="DL82" i="75" s="1"/>
  <c r="DM82" i="75" s="1"/>
  <c r="DK100" i="75"/>
  <c r="DL100" i="75" s="1"/>
  <c r="DM100" i="75" s="1"/>
  <c r="DK35" i="75"/>
  <c r="DL35" i="75" s="1"/>
  <c r="DM35" i="75" s="1"/>
  <c r="DK162" i="75"/>
  <c r="DL162" i="75" s="1"/>
  <c r="DM162" i="75" s="1"/>
  <c r="DK133" i="75"/>
  <c r="DL133" i="75" s="1"/>
  <c r="DM133" i="75" s="1"/>
  <c r="DK64" i="75"/>
  <c r="DL64" i="75" s="1"/>
  <c r="DM64" i="75" s="1"/>
  <c r="H65" i="5" s="1"/>
  <c r="DK101" i="75"/>
  <c r="DL101" i="75" s="1"/>
  <c r="DM101" i="75" s="1"/>
  <c r="DK6" i="75"/>
  <c r="DL6" i="75" s="1"/>
  <c r="DM6" i="75" s="1"/>
  <c r="DK84" i="75"/>
  <c r="DL84" i="75" s="1"/>
  <c r="DM84" i="75" s="1"/>
  <c r="DK190" i="75"/>
  <c r="DL190" i="75" s="1"/>
  <c r="DM190" i="75" s="1"/>
  <c r="DK155" i="75"/>
  <c r="DL155" i="75" s="1"/>
  <c r="DM155" i="75" s="1"/>
  <c r="DK157" i="75"/>
  <c r="DL157" i="75" s="1"/>
  <c r="DM157" i="75" s="1"/>
  <c r="DK86" i="75"/>
  <c r="DL86" i="75" s="1"/>
  <c r="DM86" i="75" s="1"/>
  <c r="DK192" i="75"/>
  <c r="DL192" i="75" s="1"/>
  <c r="DM192" i="75" s="1"/>
  <c r="DK117" i="75"/>
  <c r="DL117" i="75" s="1"/>
  <c r="DM117" i="75" s="1"/>
  <c r="DK29" i="75"/>
  <c r="DL29" i="75" s="1"/>
  <c r="DM29" i="75" s="1"/>
  <c r="DK145" i="75"/>
  <c r="DL145" i="75" s="1"/>
  <c r="DM145" i="75" s="1"/>
  <c r="DK68" i="75"/>
  <c r="DL68" i="75" s="1"/>
  <c r="DM68" i="75" s="1"/>
  <c r="H69" i="5" s="1"/>
  <c r="DK42" i="75"/>
  <c r="DL42" i="75" s="1"/>
  <c r="DM42" i="75" s="1"/>
  <c r="DK54" i="75"/>
  <c r="DL54" i="75" s="1"/>
  <c r="DM54" i="75" s="1"/>
  <c r="DK120" i="75"/>
  <c r="DL120" i="75" s="1"/>
  <c r="DM120" i="75" s="1"/>
  <c r="DN120" i="75" s="1"/>
  <c r="I121" i="5" s="1"/>
  <c r="M121" i="5" s="1"/>
  <c r="AH121" i="5" s="1"/>
  <c r="DK61" i="75"/>
  <c r="DL61" i="75" s="1"/>
  <c r="DM61" i="75" s="1"/>
  <c r="DK44" i="75"/>
  <c r="DL44" i="75" s="1"/>
  <c r="DM44" i="75" s="1"/>
  <c r="DK184" i="75"/>
  <c r="DL184" i="75" s="1"/>
  <c r="DM184" i="75" s="1"/>
  <c r="DK28" i="75"/>
  <c r="DL28" i="75" s="1"/>
  <c r="DM28" i="75" s="1"/>
  <c r="DK105" i="75"/>
  <c r="DL105" i="75" s="1"/>
  <c r="DM105" i="75" s="1"/>
  <c r="DK149" i="75"/>
  <c r="DL149" i="75" s="1"/>
  <c r="DM149" i="75" s="1"/>
  <c r="DK164" i="75"/>
  <c r="DL164" i="75" s="1"/>
  <c r="DM164" i="75" s="1"/>
  <c r="H165" i="5" s="1"/>
  <c r="DK92" i="75"/>
  <c r="DL92" i="75" s="1"/>
  <c r="DM92" i="75" s="1"/>
  <c r="DK185" i="75"/>
  <c r="DL185" i="75" s="1"/>
  <c r="DM185" i="75" s="1"/>
  <c r="H186" i="5" s="1"/>
  <c r="DK114" i="75"/>
  <c r="DL114" i="75" s="1"/>
  <c r="DM114" i="75" s="1"/>
  <c r="DK129" i="75"/>
  <c r="DL129" i="75" s="1"/>
  <c r="DM129" i="75" s="1"/>
  <c r="DK87" i="75"/>
  <c r="DL87" i="75" s="1"/>
  <c r="DM87" i="75" s="1"/>
  <c r="DK183" i="75"/>
  <c r="DL183" i="75" s="1"/>
  <c r="DM183" i="75" s="1"/>
  <c r="DK71" i="75"/>
  <c r="DL71" i="75" s="1"/>
  <c r="DM71" i="75" s="1"/>
  <c r="DK142" i="75"/>
  <c r="DL142" i="75" s="1"/>
  <c r="DM142" i="75" s="1"/>
  <c r="DK102" i="75"/>
  <c r="DL102" i="75" s="1"/>
  <c r="DM102" i="75" s="1"/>
  <c r="DK89" i="75"/>
  <c r="DL89" i="75" s="1"/>
  <c r="DM89" i="75" s="1"/>
  <c r="H90" i="5" s="1"/>
  <c r="DK80" i="75"/>
  <c r="DL80" i="75" s="1"/>
  <c r="DM80" i="75" s="1"/>
  <c r="DK48" i="75"/>
  <c r="DL48" i="75" s="1"/>
  <c r="DM48" i="75" s="1"/>
  <c r="DK141" i="75"/>
  <c r="DL141" i="75" s="1"/>
  <c r="DM141" i="75" s="1"/>
  <c r="H142" i="5" s="1"/>
  <c r="DK177" i="75"/>
  <c r="DL177" i="75" s="1"/>
  <c r="DM177" i="75" s="1"/>
  <c r="DK135" i="75"/>
  <c r="DL135" i="75" s="1"/>
  <c r="DM135" i="75" s="1"/>
  <c r="DK32" i="75"/>
  <c r="DL32" i="75" s="1"/>
  <c r="DM32" i="75" s="1"/>
  <c r="DK25" i="75"/>
  <c r="DL25" i="75" s="1"/>
  <c r="DM25" i="75" s="1"/>
  <c r="DK49" i="75"/>
  <c r="DL49" i="75" s="1"/>
  <c r="DM49" i="75" s="1"/>
  <c r="DK88" i="75"/>
  <c r="DL88" i="75" s="1"/>
  <c r="DM88" i="75" s="1"/>
  <c r="DK181" i="75"/>
  <c r="DL181" i="75" s="1"/>
  <c r="DM181" i="75" s="1"/>
  <c r="DK8" i="75"/>
  <c r="DL8" i="75" s="1"/>
  <c r="DM8" i="75" s="1"/>
  <c r="DK178" i="75"/>
  <c r="DL178" i="75" s="1"/>
  <c r="DM178" i="75" s="1"/>
  <c r="H179" i="5" s="1"/>
  <c r="DK41" i="75"/>
  <c r="DL41" i="75" s="1"/>
  <c r="DM41" i="75" s="1"/>
  <c r="DK45" i="75"/>
  <c r="DL45" i="75" s="1"/>
  <c r="DM45" i="75" s="1"/>
  <c r="DK51" i="75"/>
  <c r="DL51" i="75" s="1"/>
  <c r="DM51" i="75" s="1"/>
  <c r="DK186" i="75"/>
  <c r="DL186" i="75" s="1"/>
  <c r="DM186" i="75" s="1"/>
  <c r="DK75" i="75"/>
  <c r="DL75" i="75" s="1"/>
  <c r="DM75" i="75" s="1"/>
  <c r="DK5" i="75"/>
  <c r="DL5" i="75" s="1"/>
  <c r="DM5" i="75" s="1"/>
  <c r="DK60" i="75"/>
  <c r="DL60" i="75" s="1"/>
  <c r="DM60" i="75" s="1"/>
  <c r="DK10" i="75"/>
  <c r="DL10" i="75" s="1"/>
  <c r="DM10" i="75" s="1"/>
  <c r="DK131" i="75"/>
  <c r="DL131" i="75" s="1"/>
  <c r="DM131" i="75" s="1"/>
  <c r="DK31" i="75"/>
  <c r="DL31" i="75" s="1"/>
  <c r="DM31" i="75" s="1"/>
  <c r="DK27" i="75"/>
  <c r="DL27" i="75" s="1"/>
  <c r="DM27" i="75" s="1"/>
  <c r="DK66" i="75"/>
  <c r="DL66" i="75" s="1"/>
  <c r="DM66" i="75" s="1"/>
  <c r="DK81" i="75"/>
  <c r="DL81" i="75" s="1"/>
  <c r="DM81" i="75" s="1"/>
  <c r="DK77" i="75"/>
  <c r="DL77" i="75" s="1"/>
  <c r="DM77" i="75" s="1"/>
  <c r="DK78" i="75"/>
  <c r="DL78" i="75" s="1"/>
  <c r="DM78" i="75" s="1"/>
  <c r="DK113" i="75"/>
  <c r="DL113" i="75" s="1"/>
  <c r="DM113" i="75" s="1"/>
  <c r="DK187" i="75"/>
  <c r="DL187" i="75" s="1"/>
  <c r="DM187" i="75" s="1"/>
  <c r="DK36" i="75"/>
  <c r="DL36" i="75" s="1"/>
  <c r="DM36" i="75" s="1"/>
  <c r="DK79" i="75"/>
  <c r="DL79" i="75" s="1"/>
  <c r="DM79" i="75" s="1"/>
  <c r="DK193" i="75"/>
  <c r="DL193" i="75" s="1"/>
  <c r="DM193" i="75" s="1"/>
  <c r="DK85" i="75"/>
  <c r="DL85" i="75" s="1"/>
  <c r="DM85" i="75" s="1"/>
  <c r="H86" i="5" s="1"/>
  <c r="DK116" i="75"/>
  <c r="DL116" i="75" s="1"/>
  <c r="DM116" i="75" s="1"/>
  <c r="DK152" i="75"/>
  <c r="DL152" i="75" s="1"/>
  <c r="DM152" i="75" s="1"/>
  <c r="DK83" i="75"/>
  <c r="DL83" i="75" s="1"/>
  <c r="DM83" i="75" s="1"/>
  <c r="DK72" i="75"/>
  <c r="DL72" i="75" s="1"/>
  <c r="DM72" i="75" s="1"/>
  <c r="DK191" i="75"/>
  <c r="DL191" i="75" s="1"/>
  <c r="DM191" i="75" s="1"/>
  <c r="DK163" i="75"/>
  <c r="DL163" i="75" s="1"/>
  <c r="DM163" i="75" s="1"/>
  <c r="H164" i="5" s="1"/>
  <c r="DK148" i="75"/>
  <c r="DL148" i="75" s="1"/>
  <c r="DM148" i="75" s="1"/>
  <c r="DK40" i="75"/>
  <c r="DL40" i="75" s="1"/>
  <c r="DM40" i="75" s="1"/>
  <c r="DK106" i="75"/>
  <c r="DL106" i="75" s="1"/>
  <c r="DM106" i="75" s="1"/>
  <c r="DK98" i="75"/>
  <c r="DL98" i="75" s="1"/>
  <c r="DM98" i="75" s="1"/>
  <c r="DK166" i="75"/>
  <c r="DL166" i="75" s="1"/>
  <c r="DM166" i="75" s="1"/>
  <c r="DK182" i="75"/>
  <c r="DL182" i="75" s="1"/>
  <c r="DM182" i="75" s="1"/>
  <c r="DK56" i="75"/>
  <c r="DL56" i="75" s="1"/>
  <c r="DM56" i="75" s="1"/>
  <c r="H57" i="5" s="1"/>
  <c r="DK172" i="75"/>
  <c r="DL172" i="75" s="1"/>
  <c r="DM172" i="75" s="1"/>
  <c r="DK108" i="75"/>
  <c r="DL108" i="75" s="1"/>
  <c r="DM108" i="75" s="1"/>
  <c r="DK4" i="75"/>
  <c r="DL4" i="75" s="1"/>
  <c r="DM4" i="75" s="1"/>
  <c r="DK151" i="75"/>
  <c r="DL151" i="75" s="1"/>
  <c r="DM151" i="75" s="1"/>
  <c r="DK132" i="75"/>
  <c r="DL132" i="75" s="1"/>
  <c r="DM132" i="75" s="1"/>
  <c r="DN139" i="75" l="1"/>
  <c r="I140" i="5" s="1"/>
  <c r="M140" i="5" s="1"/>
  <c r="AH140" i="5" s="1"/>
  <c r="AI140" i="5" s="1"/>
  <c r="DN130" i="75"/>
  <c r="I131" i="5" s="1"/>
  <c r="M131" i="5" s="1"/>
  <c r="AH131" i="5" s="1"/>
  <c r="AI131" i="5" s="1"/>
  <c r="H55" i="5"/>
  <c r="DN54" i="75"/>
  <c r="I55" i="5" s="1"/>
  <c r="M55" i="5" s="1"/>
  <c r="AH55" i="5" s="1"/>
  <c r="AI55" i="5" s="1"/>
  <c r="H42" i="5"/>
  <c r="DN41" i="75"/>
  <c r="I42" i="5" s="1"/>
  <c r="M42" i="5" s="1"/>
  <c r="AH42" i="5" s="1"/>
  <c r="AI42" i="5" s="1"/>
  <c r="H116" i="5"/>
  <c r="DN115" i="75"/>
  <c r="I116" i="5" s="1"/>
  <c r="M116" i="5" s="1"/>
  <c r="AH116" i="5" s="1"/>
  <c r="AI116" i="5" s="1"/>
  <c r="H167" i="5"/>
  <c r="DN166" i="75"/>
  <c r="I167" i="5" s="1"/>
  <c r="M167" i="5" s="1"/>
  <c r="AH167" i="5" s="1"/>
  <c r="AI167" i="5" s="1"/>
  <c r="H16" i="5"/>
  <c r="DN15" i="75"/>
  <c r="I16" i="5" s="1"/>
  <c r="M16" i="5" s="1"/>
  <c r="AH16" i="5" s="1"/>
  <c r="AI16" i="5" s="1"/>
  <c r="H67" i="5"/>
  <c r="DN66" i="75"/>
  <c r="I67" i="5" s="1"/>
  <c r="M67" i="5" s="1"/>
  <c r="AH67" i="5" s="1"/>
  <c r="H117" i="5"/>
  <c r="DN116" i="75"/>
  <c r="I117" i="5" s="1"/>
  <c r="M117" i="5" s="1"/>
  <c r="AH117" i="5" s="1"/>
  <c r="AI117" i="5" s="1"/>
  <c r="H173" i="5"/>
  <c r="DN172" i="75"/>
  <c r="I173" i="5" s="1"/>
  <c r="M173" i="5" s="1"/>
  <c r="AH173" i="5" s="1"/>
  <c r="AI173" i="5" s="1"/>
  <c r="H62" i="5"/>
  <c r="DN61" i="75"/>
  <c r="I62" i="5" s="1"/>
  <c r="M62" i="5" s="1"/>
  <c r="AH62" i="5" s="1"/>
  <c r="AI62" i="5" s="1"/>
  <c r="H114" i="5"/>
  <c r="DN113" i="75"/>
  <c r="I114" i="5" s="1"/>
  <c r="M114" i="5" s="1"/>
  <c r="AH114" i="5" s="1"/>
  <c r="AI114" i="5" s="1"/>
  <c r="H187" i="5"/>
  <c r="DN186" i="75"/>
  <c r="I187" i="5" s="1"/>
  <c r="M187" i="5" s="1"/>
  <c r="AH187" i="5" s="1"/>
  <c r="AI187" i="5" s="1"/>
  <c r="DN162" i="75"/>
  <c r="I163" i="5" s="1"/>
  <c r="M163" i="5" s="1"/>
  <c r="AH163" i="5" s="1"/>
  <c r="AI163" i="5" s="1"/>
  <c r="H163" i="5"/>
  <c r="DN189" i="75"/>
  <c r="I190" i="5" s="1"/>
  <c r="M190" i="5" s="1"/>
  <c r="AH190" i="5" s="1"/>
  <c r="AI190" i="5" s="1"/>
  <c r="DN64" i="75"/>
  <c r="I65" i="5" s="1"/>
  <c r="M65" i="5" s="1"/>
  <c r="AH65" i="5" s="1"/>
  <c r="AI65" i="5" s="1"/>
  <c r="DN24" i="75"/>
  <c r="I25" i="5" s="1"/>
  <c r="M25" i="5" s="1"/>
  <c r="AH25" i="5" s="1"/>
  <c r="AI25" i="5" s="1"/>
  <c r="DN46" i="75"/>
  <c r="I47" i="5" s="1"/>
  <c r="M47" i="5" s="1"/>
  <c r="AH47" i="5" s="1"/>
  <c r="AI47" i="5" s="1"/>
  <c r="H183" i="5"/>
  <c r="DN182" i="75"/>
  <c r="I183" i="5" s="1"/>
  <c r="M183" i="5" s="1"/>
  <c r="AH183" i="5" s="1"/>
  <c r="H26" i="5"/>
  <c r="DN25" i="75"/>
  <c r="I26" i="5" s="1"/>
  <c r="M26" i="5" s="1"/>
  <c r="AH26" i="5" s="1"/>
  <c r="H73" i="5"/>
  <c r="DN72" i="75"/>
  <c r="I73" i="5" s="1"/>
  <c r="M73" i="5" s="1"/>
  <c r="AH73" i="5" s="1"/>
  <c r="H61" i="5"/>
  <c r="DN60" i="75"/>
  <c r="I61" i="5" s="1"/>
  <c r="M61" i="5" s="1"/>
  <c r="AH61" i="5" s="1"/>
  <c r="H106" i="5"/>
  <c r="DN105" i="75"/>
  <c r="I106" i="5" s="1"/>
  <c r="M106" i="5" s="1"/>
  <c r="AH106" i="5" s="1"/>
  <c r="H5" i="5"/>
  <c r="DN4" i="75"/>
  <c r="I5" i="5" s="1"/>
  <c r="M5" i="5" s="1"/>
  <c r="AH5" i="5" s="1"/>
  <c r="H37" i="5"/>
  <c r="DN36" i="75"/>
  <c r="I37" i="5" s="1"/>
  <c r="M37" i="5" s="1"/>
  <c r="AH37" i="5" s="1"/>
  <c r="H78" i="5"/>
  <c r="DN77" i="75"/>
  <c r="I78" i="5" s="1"/>
  <c r="M78" i="5" s="1"/>
  <c r="AH78" i="5" s="1"/>
  <c r="H28" i="5"/>
  <c r="DN27" i="75"/>
  <c r="I28" i="5" s="1"/>
  <c r="M28" i="5" s="1"/>
  <c r="AH28" i="5" s="1"/>
  <c r="H93" i="5"/>
  <c r="DN92" i="75"/>
  <c r="I93" i="5" s="1"/>
  <c r="M93" i="5" s="1"/>
  <c r="AH93" i="5" s="1"/>
  <c r="H29" i="5"/>
  <c r="DN28" i="75"/>
  <c r="I29" i="5" s="1"/>
  <c r="M29" i="5" s="1"/>
  <c r="AH29" i="5" s="1"/>
  <c r="H43" i="5"/>
  <c r="DN42" i="75"/>
  <c r="I43" i="5" s="1"/>
  <c r="M43" i="5" s="1"/>
  <c r="AH43" i="5" s="1"/>
  <c r="H41" i="5"/>
  <c r="DN40" i="75"/>
  <c r="I41" i="5" s="1"/>
  <c r="M41" i="5" s="1"/>
  <c r="AH41" i="5" s="1"/>
  <c r="H152" i="5"/>
  <c r="DN151" i="75"/>
  <c r="I152" i="5" s="1"/>
  <c r="M152" i="5" s="1"/>
  <c r="AH152" i="5" s="1"/>
  <c r="H79" i="5"/>
  <c r="DN78" i="75"/>
  <c r="I79" i="5" s="1"/>
  <c r="M79" i="5" s="1"/>
  <c r="AH79" i="5" s="1"/>
  <c r="H89" i="5"/>
  <c r="DN88" i="75"/>
  <c r="I89" i="5" s="1"/>
  <c r="M89" i="5" s="1"/>
  <c r="AH89" i="5" s="1"/>
  <c r="H178" i="5"/>
  <c r="DN177" i="75"/>
  <c r="I178" i="5" s="1"/>
  <c r="M178" i="5" s="1"/>
  <c r="AH178" i="5" s="1"/>
  <c r="H107" i="5"/>
  <c r="DN106" i="75"/>
  <c r="I107" i="5" s="1"/>
  <c r="M107" i="5" s="1"/>
  <c r="AH107" i="5" s="1"/>
  <c r="H84" i="5"/>
  <c r="DN83" i="75"/>
  <c r="I84" i="5" s="1"/>
  <c r="M84" i="5" s="1"/>
  <c r="AH84" i="5" s="1"/>
  <c r="H32" i="5"/>
  <c r="DN31" i="75"/>
  <c r="I32" i="5" s="1"/>
  <c r="M32" i="5" s="1"/>
  <c r="AH32" i="5" s="1"/>
  <c r="H6" i="5"/>
  <c r="DN5" i="75"/>
  <c r="I6" i="5" s="1"/>
  <c r="M6" i="5" s="1"/>
  <c r="AH6" i="5" s="1"/>
  <c r="H52" i="5"/>
  <c r="DN51" i="75"/>
  <c r="I52" i="5" s="1"/>
  <c r="M52" i="5" s="1"/>
  <c r="AH52" i="5" s="1"/>
  <c r="H50" i="5"/>
  <c r="DN49" i="75"/>
  <c r="I50" i="5" s="1"/>
  <c r="M50" i="5" s="1"/>
  <c r="AH50" i="5" s="1"/>
  <c r="AI121" i="5"/>
  <c r="DN133" i="75"/>
  <c r="I134" i="5" s="1"/>
  <c r="M134" i="5" s="1"/>
  <c r="AH134" i="5" s="1"/>
  <c r="H134" i="5"/>
  <c r="H103" i="5"/>
  <c r="DN102" i="75"/>
  <c r="I103" i="5" s="1"/>
  <c r="M103" i="5" s="1"/>
  <c r="AH103" i="5" s="1"/>
  <c r="DN157" i="75"/>
  <c r="I158" i="5" s="1"/>
  <c r="M158" i="5" s="1"/>
  <c r="AH158" i="5" s="1"/>
  <c r="H158" i="5"/>
  <c r="DN6" i="75"/>
  <c r="I7" i="5" s="1"/>
  <c r="M7" i="5" s="1"/>
  <c r="AH7" i="5" s="1"/>
  <c r="H7" i="5"/>
  <c r="H66" i="5"/>
  <c r="DN65" i="75"/>
  <c r="I66" i="5" s="1"/>
  <c r="M66" i="5" s="1"/>
  <c r="AH66" i="5" s="1"/>
  <c r="H109" i="5"/>
  <c r="DN108" i="75"/>
  <c r="I109" i="5" s="1"/>
  <c r="M109" i="5" s="1"/>
  <c r="AH109" i="5" s="1"/>
  <c r="H9" i="5"/>
  <c r="DN8" i="75"/>
  <c r="I9" i="5" s="1"/>
  <c r="M9" i="5" s="1"/>
  <c r="AH9" i="5" s="1"/>
  <c r="H130" i="5"/>
  <c r="DN129" i="75"/>
  <c r="I130" i="5" s="1"/>
  <c r="M130" i="5" s="1"/>
  <c r="AH130" i="5" s="1"/>
  <c r="H194" i="5"/>
  <c r="DN193" i="75"/>
  <c r="I194" i="5" s="1"/>
  <c r="M194" i="5" s="1"/>
  <c r="AH194" i="5" s="1"/>
  <c r="H115" i="5"/>
  <c r="DN114" i="75"/>
  <c r="I115" i="5" s="1"/>
  <c r="M115" i="5" s="1"/>
  <c r="AH115" i="5" s="1"/>
  <c r="AI67" i="5"/>
  <c r="H33" i="5"/>
  <c r="DN32" i="75"/>
  <c r="I33" i="5" s="1"/>
  <c r="M33" i="5" s="1"/>
  <c r="AH33" i="5" s="1"/>
  <c r="H49" i="5"/>
  <c r="DN48" i="75"/>
  <c r="I49" i="5" s="1"/>
  <c r="M49" i="5" s="1"/>
  <c r="AH49" i="5" s="1"/>
  <c r="H143" i="5"/>
  <c r="DN142" i="75"/>
  <c r="I143" i="5" s="1"/>
  <c r="M143" i="5" s="1"/>
  <c r="AH143" i="5" s="1"/>
  <c r="H36" i="5"/>
  <c r="DN35" i="75"/>
  <c r="I36" i="5" s="1"/>
  <c r="M36" i="5" s="1"/>
  <c r="AH36" i="5" s="1"/>
  <c r="H189" i="5"/>
  <c r="DN188" i="75"/>
  <c r="I189" i="5" s="1"/>
  <c r="M189" i="5" s="1"/>
  <c r="AH189" i="5" s="1"/>
  <c r="H82" i="5"/>
  <c r="DN81" i="75"/>
  <c r="I82" i="5" s="1"/>
  <c r="M82" i="5" s="1"/>
  <c r="AH82" i="5" s="1"/>
  <c r="H185" i="5"/>
  <c r="DN184" i="75"/>
  <c r="I185" i="5" s="1"/>
  <c r="M185" i="5" s="1"/>
  <c r="AH185" i="5" s="1"/>
  <c r="H153" i="5"/>
  <c r="DN152" i="75"/>
  <c r="I153" i="5" s="1"/>
  <c r="M153" i="5" s="1"/>
  <c r="AH153" i="5" s="1"/>
  <c r="H76" i="5"/>
  <c r="DN75" i="75"/>
  <c r="I76" i="5" s="1"/>
  <c r="M76" i="5" s="1"/>
  <c r="AH76" i="5" s="1"/>
  <c r="H45" i="5"/>
  <c r="DN44" i="75"/>
  <c r="I45" i="5" s="1"/>
  <c r="M45" i="5" s="1"/>
  <c r="AH45" i="5" s="1"/>
  <c r="H81" i="5"/>
  <c r="DN80" i="75"/>
  <c r="I81" i="5" s="1"/>
  <c r="M81" i="5" s="1"/>
  <c r="AH81" i="5" s="1"/>
  <c r="H72" i="5"/>
  <c r="DN71" i="75"/>
  <c r="I72" i="5" s="1"/>
  <c r="M72" i="5" s="1"/>
  <c r="AH72" i="5" s="1"/>
  <c r="H150" i="5"/>
  <c r="DN149" i="75"/>
  <c r="I150" i="5" s="1"/>
  <c r="M150" i="5" s="1"/>
  <c r="AH150" i="5" s="1"/>
  <c r="H101" i="5"/>
  <c r="DN100" i="75"/>
  <c r="I101" i="5" s="1"/>
  <c r="M101" i="5" s="1"/>
  <c r="AH101" i="5" s="1"/>
  <c r="H127" i="5"/>
  <c r="DN126" i="75"/>
  <c r="I127" i="5" s="1"/>
  <c r="M127" i="5" s="1"/>
  <c r="AH127" i="5" s="1"/>
  <c r="H188" i="5"/>
  <c r="DN187" i="75"/>
  <c r="I188" i="5" s="1"/>
  <c r="M188" i="5" s="1"/>
  <c r="AH188" i="5" s="1"/>
  <c r="DN84" i="75"/>
  <c r="I85" i="5" s="1"/>
  <c r="M85" i="5" s="1"/>
  <c r="AH85" i="5" s="1"/>
  <c r="H85" i="5"/>
  <c r="H149" i="5"/>
  <c r="DN148" i="75"/>
  <c r="I149" i="5" s="1"/>
  <c r="M149" i="5" s="1"/>
  <c r="AH149" i="5" s="1"/>
  <c r="H133" i="5"/>
  <c r="DN132" i="75"/>
  <c r="I133" i="5" s="1"/>
  <c r="M133" i="5" s="1"/>
  <c r="AH133" i="5" s="1"/>
  <c r="H192" i="5"/>
  <c r="DN191" i="75"/>
  <c r="I192" i="5" s="1"/>
  <c r="M192" i="5" s="1"/>
  <c r="AH192" i="5" s="1"/>
  <c r="H136" i="5"/>
  <c r="DN135" i="75"/>
  <c r="I136" i="5" s="1"/>
  <c r="M136" i="5" s="1"/>
  <c r="AH136" i="5" s="1"/>
  <c r="H184" i="5"/>
  <c r="DN183" i="75"/>
  <c r="I184" i="5" s="1"/>
  <c r="M184" i="5" s="1"/>
  <c r="AH184" i="5" s="1"/>
  <c r="H74" i="5"/>
  <c r="DN73" i="75"/>
  <c r="I74" i="5" s="1"/>
  <c r="M74" i="5" s="1"/>
  <c r="AH74" i="5" s="1"/>
  <c r="H34" i="5"/>
  <c r="DN33" i="75"/>
  <c r="I34" i="5" s="1"/>
  <c r="M34" i="5" s="1"/>
  <c r="AH34" i="5" s="1"/>
  <c r="H39" i="5"/>
  <c r="DN38" i="75"/>
  <c r="I39" i="5" s="1"/>
  <c r="M39" i="5" s="1"/>
  <c r="AH39" i="5" s="1"/>
  <c r="H94" i="5"/>
  <c r="DN93" i="75"/>
  <c r="I94" i="5" s="1"/>
  <c r="M94" i="5" s="1"/>
  <c r="AH94" i="5" s="1"/>
  <c r="H120" i="5"/>
  <c r="DN119" i="75"/>
  <c r="I120" i="5" s="1"/>
  <c r="M120" i="5" s="1"/>
  <c r="AH120" i="5" s="1"/>
  <c r="H119" i="5"/>
  <c r="DN118" i="75"/>
  <c r="I119" i="5" s="1"/>
  <c r="M119" i="5" s="1"/>
  <c r="AH119" i="5" s="1"/>
  <c r="H105" i="5"/>
  <c r="DN104" i="75"/>
  <c r="I105" i="5" s="1"/>
  <c r="M105" i="5" s="1"/>
  <c r="AH105" i="5" s="1"/>
  <c r="H27" i="5"/>
  <c r="H99" i="5"/>
  <c r="DN98" i="75"/>
  <c r="I99" i="5" s="1"/>
  <c r="M99" i="5" s="1"/>
  <c r="AH99" i="5" s="1"/>
  <c r="H63" i="5"/>
  <c r="DN62" i="75"/>
  <c r="I63" i="5" s="1"/>
  <c r="M63" i="5" s="1"/>
  <c r="AH63" i="5" s="1"/>
  <c r="DN89" i="75"/>
  <c r="I90" i="5" s="1"/>
  <c r="M90" i="5" s="1"/>
  <c r="AH90" i="5" s="1"/>
  <c r="H87" i="5"/>
  <c r="DN86" i="75"/>
  <c r="I87" i="5" s="1"/>
  <c r="M87" i="5" s="1"/>
  <c r="AH87" i="5" s="1"/>
  <c r="DN128" i="75"/>
  <c r="I129" i="5" s="1"/>
  <c r="M129" i="5" s="1"/>
  <c r="AH129" i="5" s="1"/>
  <c r="H129" i="5"/>
  <c r="H154" i="5"/>
  <c r="DN153" i="75"/>
  <c r="I154" i="5" s="1"/>
  <c r="M154" i="5" s="1"/>
  <c r="AH154" i="5" s="1"/>
  <c r="H20" i="5"/>
  <c r="DN19" i="75"/>
  <c r="I20" i="5" s="1"/>
  <c r="M20" i="5" s="1"/>
  <c r="AH20" i="5" s="1"/>
  <c r="H11" i="5"/>
  <c r="DN10" i="75"/>
  <c r="I11" i="5" s="1"/>
  <c r="M11" i="5" s="1"/>
  <c r="AH11" i="5" s="1"/>
  <c r="DN68" i="75"/>
  <c r="I69" i="5" s="1"/>
  <c r="M69" i="5" s="1"/>
  <c r="AH69" i="5" s="1"/>
  <c r="H193" i="5"/>
  <c r="DN192" i="75"/>
  <c r="I193" i="5" s="1"/>
  <c r="M193" i="5" s="1"/>
  <c r="AH193" i="5" s="1"/>
  <c r="H126" i="5"/>
  <c r="DN125" i="75"/>
  <c r="I126" i="5" s="1"/>
  <c r="M126" i="5" s="1"/>
  <c r="AH126" i="5" s="1"/>
  <c r="DN57" i="75"/>
  <c r="I58" i="5" s="1"/>
  <c r="M58" i="5" s="1"/>
  <c r="AH58" i="5" s="1"/>
  <c r="H58" i="5"/>
  <c r="DN21" i="75"/>
  <c r="I22" i="5" s="1"/>
  <c r="M22" i="5" s="1"/>
  <c r="AH22" i="5" s="1"/>
  <c r="H53" i="5"/>
  <c r="DN52" i="75"/>
  <c r="I53" i="5" s="1"/>
  <c r="M53" i="5" s="1"/>
  <c r="AH53" i="5" s="1"/>
  <c r="H21" i="5"/>
  <c r="DN20" i="75"/>
  <c r="I21" i="5" s="1"/>
  <c r="M21" i="5" s="1"/>
  <c r="AH21" i="5" s="1"/>
  <c r="H182" i="5"/>
  <c r="DN181" i="75"/>
  <c r="I182" i="5" s="1"/>
  <c r="M182" i="5" s="1"/>
  <c r="AH182" i="5" s="1"/>
  <c r="DN29" i="75"/>
  <c r="I30" i="5" s="1"/>
  <c r="M30" i="5" s="1"/>
  <c r="AH30" i="5" s="1"/>
  <c r="H30" i="5"/>
  <c r="DN18" i="75"/>
  <c r="I19" i="5" s="1"/>
  <c r="M19" i="5" s="1"/>
  <c r="AH19" i="5" s="1"/>
  <c r="H19" i="5"/>
  <c r="H68" i="5"/>
  <c r="DN67" i="75"/>
  <c r="I68" i="5" s="1"/>
  <c r="M68" i="5" s="1"/>
  <c r="AH68" i="5" s="1"/>
  <c r="H80" i="5"/>
  <c r="DN79" i="75"/>
  <c r="I80" i="5" s="1"/>
  <c r="M80" i="5" s="1"/>
  <c r="AH80" i="5" s="1"/>
  <c r="H88" i="5"/>
  <c r="DN87" i="75"/>
  <c r="I88" i="5" s="1"/>
  <c r="M88" i="5" s="1"/>
  <c r="AH88" i="5" s="1"/>
  <c r="H175" i="5"/>
  <c r="DN174" i="75"/>
  <c r="I175" i="5" s="1"/>
  <c r="M175" i="5" s="1"/>
  <c r="AH175" i="5" s="1"/>
  <c r="H46" i="5"/>
  <c r="DN45" i="75"/>
  <c r="I46" i="5" s="1"/>
  <c r="M46" i="5" s="1"/>
  <c r="AH46" i="5" s="1"/>
  <c r="H156" i="5"/>
  <c r="DN155" i="75"/>
  <c r="I156" i="5" s="1"/>
  <c r="M156" i="5" s="1"/>
  <c r="AH156" i="5" s="1"/>
  <c r="H102" i="5"/>
  <c r="DN101" i="75"/>
  <c r="I102" i="5" s="1"/>
  <c r="M102" i="5" s="1"/>
  <c r="AH102" i="5" s="1"/>
  <c r="H135" i="5"/>
  <c r="DN134" i="75"/>
  <c r="I135" i="5" s="1"/>
  <c r="M135" i="5" s="1"/>
  <c r="AH135" i="5" s="1"/>
  <c r="H144" i="5"/>
  <c r="DN143" i="75"/>
  <c r="I144" i="5" s="1"/>
  <c r="M144" i="5" s="1"/>
  <c r="AH144" i="5" s="1"/>
  <c r="H148" i="5"/>
  <c r="DN147" i="75"/>
  <c r="I148" i="5" s="1"/>
  <c r="M148" i="5" s="1"/>
  <c r="AH148" i="5" s="1"/>
  <c r="H139" i="5"/>
  <c r="DN138" i="75"/>
  <c r="I139" i="5" s="1"/>
  <c r="M139" i="5" s="1"/>
  <c r="AH139" i="5" s="1"/>
  <c r="DN53" i="75"/>
  <c r="I54" i="5" s="1"/>
  <c r="M54" i="5" s="1"/>
  <c r="AH54" i="5" s="1"/>
  <c r="H54" i="5"/>
  <c r="H60" i="5"/>
  <c r="DN59" i="75"/>
  <c r="I60" i="5" s="1"/>
  <c r="M60" i="5" s="1"/>
  <c r="AH60" i="5" s="1"/>
  <c r="H10" i="5"/>
  <c r="DN9" i="75"/>
  <c r="I10" i="5" s="1"/>
  <c r="M10" i="5" s="1"/>
  <c r="AH10" i="5" s="1"/>
  <c r="H83" i="5"/>
  <c r="DN82" i="75"/>
  <c r="I83" i="5" s="1"/>
  <c r="M83" i="5" s="1"/>
  <c r="AH83" i="5" s="1"/>
  <c r="H172" i="5"/>
  <c r="DN171" i="75"/>
  <c r="I172" i="5" s="1"/>
  <c r="M172" i="5" s="1"/>
  <c r="AH172" i="5" s="1"/>
  <c r="H77" i="5"/>
  <c r="DN76" i="75"/>
  <c r="I77" i="5" s="1"/>
  <c r="M77" i="5" s="1"/>
  <c r="AH77" i="5" s="1"/>
  <c r="H24" i="5"/>
  <c r="DN23" i="75"/>
  <c r="I24" i="5" s="1"/>
  <c r="M24" i="5" s="1"/>
  <c r="AH24" i="5" s="1"/>
  <c r="H17" i="5"/>
  <c r="DN16" i="75"/>
  <c r="I17" i="5" s="1"/>
  <c r="M17" i="5" s="1"/>
  <c r="AH17" i="5" s="1"/>
  <c r="H138" i="5"/>
  <c r="DN137" i="75"/>
  <c r="I138" i="5" s="1"/>
  <c r="M138" i="5" s="1"/>
  <c r="AH138" i="5" s="1"/>
  <c r="DN161" i="75"/>
  <c r="I162" i="5" s="1"/>
  <c r="M162" i="5" s="1"/>
  <c r="AH162" i="5" s="1"/>
  <c r="H97" i="5"/>
  <c r="DN96" i="75"/>
  <c r="I97" i="5" s="1"/>
  <c r="M97" i="5" s="1"/>
  <c r="AH97" i="5" s="1"/>
  <c r="H170" i="5"/>
  <c r="DN169" i="75"/>
  <c r="I170" i="5" s="1"/>
  <c r="M170" i="5" s="1"/>
  <c r="AH170" i="5" s="1"/>
  <c r="H166" i="5"/>
  <c r="DN165" i="75"/>
  <c r="I166" i="5" s="1"/>
  <c r="M166" i="5" s="1"/>
  <c r="AH166" i="5" s="1"/>
  <c r="H121" i="5"/>
  <c r="H191" i="5"/>
  <c r="DN190" i="75"/>
  <c r="I191" i="5" s="1"/>
  <c r="M191" i="5" s="1"/>
  <c r="AH191" i="5" s="1"/>
  <c r="H151" i="5"/>
  <c r="DN150" i="75"/>
  <c r="I151" i="5" s="1"/>
  <c r="M151" i="5" s="1"/>
  <c r="AH151" i="5" s="1"/>
  <c r="H176" i="5"/>
  <c r="DN175" i="75"/>
  <c r="I176" i="5" s="1"/>
  <c r="M176" i="5" s="1"/>
  <c r="AH176" i="5" s="1"/>
  <c r="H31" i="5"/>
  <c r="DN30" i="75"/>
  <c r="I31" i="5" s="1"/>
  <c r="M31" i="5" s="1"/>
  <c r="AH31" i="5" s="1"/>
  <c r="H44" i="5"/>
  <c r="DN43" i="75"/>
  <c r="I44" i="5" s="1"/>
  <c r="M44" i="5" s="1"/>
  <c r="AH44" i="5" s="1"/>
  <c r="H125" i="5"/>
  <c r="DN124" i="75"/>
  <c r="I125" i="5" s="1"/>
  <c r="M125" i="5" s="1"/>
  <c r="AH125" i="5" s="1"/>
  <c r="AI27" i="5"/>
  <c r="H40" i="5"/>
  <c r="DN39" i="75"/>
  <c r="I40" i="5" s="1"/>
  <c r="M40" i="5" s="1"/>
  <c r="AH40" i="5" s="1"/>
  <c r="H15" i="5"/>
  <c r="DN14" i="75"/>
  <c r="I15" i="5" s="1"/>
  <c r="M15" i="5" s="1"/>
  <c r="AH15" i="5" s="1"/>
  <c r="DN131" i="75"/>
  <c r="I132" i="5" s="1"/>
  <c r="M132" i="5" s="1"/>
  <c r="AH132" i="5" s="1"/>
  <c r="H132" i="5"/>
  <c r="H159" i="5"/>
  <c r="DN158" i="75"/>
  <c r="I159" i="5" s="1"/>
  <c r="M159" i="5" s="1"/>
  <c r="AH159" i="5" s="1"/>
  <c r="H146" i="5"/>
  <c r="DN145" i="75"/>
  <c r="I146" i="5" s="1"/>
  <c r="M146" i="5" s="1"/>
  <c r="AH146" i="5" s="1"/>
  <c r="H118" i="5"/>
  <c r="DN117" i="75"/>
  <c r="I118" i="5" s="1"/>
  <c r="M118" i="5" s="1"/>
  <c r="AH118" i="5" s="1"/>
  <c r="H169" i="5"/>
  <c r="DN168" i="75"/>
  <c r="I169" i="5" s="1"/>
  <c r="M169" i="5" s="1"/>
  <c r="AH169" i="5" s="1"/>
  <c r="DN56" i="75"/>
  <c r="I57" i="5" s="1"/>
  <c r="M57" i="5" s="1"/>
  <c r="AH57" i="5" s="1"/>
  <c r="DN85" i="75"/>
  <c r="I86" i="5" s="1"/>
  <c r="M86" i="5" s="1"/>
  <c r="AH86" i="5" s="1"/>
  <c r="DN163" i="75"/>
  <c r="I164" i="5" s="1"/>
  <c r="M164" i="5" s="1"/>
  <c r="AH164" i="5" s="1"/>
  <c r="DN178" i="75"/>
  <c r="I179" i="5" s="1"/>
  <c r="M179" i="5" s="1"/>
  <c r="AH179" i="5" s="1"/>
  <c r="DN141" i="75"/>
  <c r="I142" i="5" s="1"/>
  <c r="M142" i="5" s="1"/>
  <c r="AH142" i="5" s="1"/>
  <c r="DN185" i="75"/>
  <c r="I186" i="5" s="1"/>
  <c r="M186" i="5" s="1"/>
  <c r="AH186" i="5" s="1"/>
  <c r="DN164" i="75"/>
  <c r="I165" i="5" s="1"/>
  <c r="M165" i="5" s="1"/>
  <c r="AH165" i="5" s="1"/>
  <c r="H168" i="5"/>
  <c r="DN167" i="75"/>
  <c r="I168" i="5" s="1"/>
  <c r="M168" i="5" s="1"/>
  <c r="AH168" i="5" s="1"/>
  <c r="H95" i="5"/>
  <c r="DN94" i="75"/>
  <c r="I95" i="5" s="1"/>
  <c r="M95" i="5" s="1"/>
  <c r="AH95" i="5" s="1"/>
  <c r="H110" i="5"/>
  <c r="DN109" i="75"/>
  <c r="I110" i="5" s="1"/>
  <c r="M110" i="5" s="1"/>
  <c r="AH110" i="5" s="1"/>
  <c r="DN3" i="75"/>
  <c r="I4" i="5" s="1"/>
  <c r="M4" i="5" s="1"/>
  <c r="AH4" i="5" s="1"/>
  <c r="H4" i="5"/>
  <c r="H96" i="5"/>
  <c r="DN95" i="75"/>
  <c r="I96" i="5" s="1"/>
  <c r="M96" i="5" s="1"/>
  <c r="AH96" i="5" s="1"/>
  <c r="H23" i="5"/>
  <c r="DN22" i="75"/>
  <c r="I23" i="5" s="1"/>
  <c r="M23" i="5" s="1"/>
  <c r="AH23" i="5" s="1"/>
  <c r="H145" i="5"/>
  <c r="DN144" i="75"/>
  <c r="I145" i="5" s="1"/>
  <c r="M145" i="5" s="1"/>
  <c r="AH145" i="5" s="1"/>
  <c r="H180" i="5"/>
  <c r="DN179" i="75"/>
  <c r="I180" i="5" s="1"/>
  <c r="M180" i="5" s="1"/>
  <c r="AH180" i="5" s="1"/>
  <c r="DN13" i="75"/>
  <c r="I14" i="5" s="1"/>
  <c r="M14" i="5" s="1"/>
  <c r="AH14" i="5" s="1"/>
  <c r="H14" i="5"/>
  <c r="H177" i="5"/>
  <c r="H113" i="5"/>
  <c r="DN112" i="75"/>
  <c r="I113" i="5" s="1"/>
  <c r="M113" i="5" s="1"/>
  <c r="AH113" i="5" s="1"/>
  <c r="DN58" i="75"/>
  <c r="I59" i="5" s="1"/>
  <c r="M59" i="5" s="1"/>
  <c r="AH59" i="5" s="1"/>
  <c r="H59" i="5"/>
  <c r="AI124" i="5"/>
  <c r="H124" i="5"/>
  <c r="H157" i="5"/>
  <c r="DN156" i="75"/>
  <c r="I157" i="5" s="1"/>
  <c r="M157" i="5" s="1"/>
  <c r="AH157" i="5" s="1"/>
  <c r="DN12" i="75"/>
  <c r="I13" i="5" s="1"/>
  <c r="M13" i="5" s="1"/>
  <c r="AH13" i="5" s="1"/>
  <c r="H12" i="5"/>
  <c r="DN11" i="75"/>
  <c r="I12" i="5" s="1"/>
  <c r="M12" i="5" s="1"/>
  <c r="AH12" i="5" s="1"/>
  <c r="H75" i="5"/>
  <c r="DN74" i="75"/>
  <c r="I75" i="5" s="1"/>
  <c r="M75" i="5" s="1"/>
  <c r="AH75" i="5" s="1"/>
  <c r="DN47" i="75"/>
  <c r="I48" i="5" s="1"/>
  <c r="M48" i="5" s="1"/>
  <c r="AH48" i="5" s="1"/>
  <c r="AI161" i="5"/>
  <c r="DN140" i="75"/>
  <c r="I141" i="5" s="1"/>
  <c r="M141" i="5" s="1"/>
  <c r="AH141" i="5" s="1"/>
  <c r="H141" i="5"/>
  <c r="H71" i="5"/>
  <c r="DN70" i="75"/>
  <c r="I71" i="5" s="1"/>
  <c r="M71" i="5" s="1"/>
  <c r="AH71" i="5" s="1"/>
  <c r="H122" i="5"/>
  <c r="DN121" i="75"/>
  <c r="I122" i="5" s="1"/>
  <c r="M122" i="5" s="1"/>
  <c r="AH122" i="5" s="1"/>
  <c r="H161" i="5"/>
  <c r="H137" i="5"/>
  <c r="DN136" i="75"/>
  <c r="I137" i="5" s="1"/>
  <c r="M137" i="5" s="1"/>
  <c r="AH137" i="5" s="1"/>
  <c r="H35" i="5"/>
  <c r="DN34" i="75"/>
  <c r="I35" i="5" s="1"/>
  <c r="M35" i="5" s="1"/>
  <c r="AH35" i="5" s="1"/>
  <c r="AJ67" i="5" l="1"/>
  <c r="AI138" i="5"/>
  <c r="AJ138" i="5"/>
  <c r="AJ75" i="5"/>
  <c r="AI75" i="5"/>
  <c r="AJ159" i="5"/>
  <c r="AI159" i="5"/>
  <c r="AJ40" i="5"/>
  <c r="AI40" i="5"/>
  <c r="AI77" i="5"/>
  <c r="AJ77" i="5"/>
  <c r="AJ139" i="5"/>
  <c r="AI139" i="5"/>
  <c r="AI102" i="5"/>
  <c r="AJ102" i="5"/>
  <c r="AJ22" i="5"/>
  <c r="AI22" i="5"/>
  <c r="AJ87" i="5"/>
  <c r="AI87" i="5"/>
  <c r="AI105" i="5"/>
  <c r="AJ105" i="5"/>
  <c r="AJ25" i="5"/>
  <c r="AI192" i="5"/>
  <c r="AJ192" i="5"/>
  <c r="AI81" i="5"/>
  <c r="AJ81" i="5"/>
  <c r="AI153" i="5"/>
  <c r="AJ153" i="5"/>
  <c r="AI189" i="5"/>
  <c r="AJ189" i="5"/>
  <c r="AJ49" i="5"/>
  <c r="AI49" i="5"/>
  <c r="AJ115" i="5"/>
  <c r="AI115" i="5"/>
  <c r="AI109" i="5"/>
  <c r="AJ109" i="5"/>
  <c r="AI50" i="5"/>
  <c r="AJ50" i="5"/>
  <c r="AI84" i="5"/>
  <c r="AJ84" i="5"/>
  <c r="AJ79" i="5"/>
  <c r="AI79" i="5"/>
  <c r="AJ43" i="5"/>
  <c r="AI43" i="5"/>
  <c r="AI78" i="5"/>
  <c r="AJ78" i="5"/>
  <c r="AJ61" i="5"/>
  <c r="AI61" i="5"/>
  <c r="AJ12" i="5"/>
  <c r="AI12" i="5"/>
  <c r="AJ71" i="5"/>
  <c r="AI71" i="5"/>
  <c r="AI86" i="5"/>
  <c r="AJ86" i="5"/>
  <c r="AJ31" i="5"/>
  <c r="AI31" i="5"/>
  <c r="AI60" i="5"/>
  <c r="AJ60" i="5"/>
  <c r="AI88" i="5"/>
  <c r="AJ88" i="5"/>
  <c r="AJ11" i="5"/>
  <c r="AI11" i="5"/>
  <c r="AI39" i="5"/>
  <c r="AJ39" i="5"/>
  <c r="AI101" i="5"/>
  <c r="AJ101" i="5"/>
  <c r="AI35" i="5"/>
  <c r="AJ35" i="5"/>
  <c r="AI96" i="5"/>
  <c r="AJ96" i="5"/>
  <c r="AI168" i="5"/>
  <c r="AJ168" i="5"/>
  <c r="AI57" i="5"/>
  <c r="AJ57" i="5"/>
  <c r="AJ162" i="5"/>
  <c r="AI162" i="5"/>
  <c r="AI30" i="5"/>
  <c r="AJ30" i="5"/>
  <c r="AJ173" i="5"/>
  <c r="AJ114" i="5"/>
  <c r="AJ176" i="5"/>
  <c r="AI176" i="5"/>
  <c r="AJ80" i="5"/>
  <c r="AI80" i="5"/>
  <c r="AI90" i="5"/>
  <c r="AJ90" i="5"/>
  <c r="AJ34" i="5"/>
  <c r="AI34" i="5"/>
  <c r="AJ65" i="5"/>
  <c r="AI185" i="5"/>
  <c r="AJ185" i="5"/>
  <c r="AJ33" i="5"/>
  <c r="AI33" i="5"/>
  <c r="AJ66" i="5"/>
  <c r="AI66" i="5"/>
  <c r="AI52" i="5"/>
  <c r="AJ52" i="5"/>
  <c r="AJ152" i="5"/>
  <c r="AI152" i="5"/>
  <c r="AJ37" i="5"/>
  <c r="AI37" i="5"/>
  <c r="AI14" i="5"/>
  <c r="AJ14" i="5"/>
  <c r="AI148" i="5"/>
  <c r="AJ148" i="5"/>
  <c r="AJ20" i="5"/>
  <c r="AI20" i="5"/>
  <c r="AJ119" i="5"/>
  <c r="AI119" i="5"/>
  <c r="AI133" i="5"/>
  <c r="AJ133" i="5"/>
  <c r="AJ36" i="5"/>
  <c r="AI36" i="5"/>
  <c r="AI194" i="5"/>
  <c r="AJ194" i="5"/>
  <c r="AJ103" i="5"/>
  <c r="AI103" i="5"/>
  <c r="AI107" i="5"/>
  <c r="AJ107" i="5"/>
  <c r="AJ29" i="5"/>
  <c r="AI29" i="5"/>
  <c r="AI73" i="5"/>
  <c r="AJ73" i="5"/>
  <c r="AJ137" i="5"/>
  <c r="AI137" i="5"/>
  <c r="AI141" i="5"/>
  <c r="AJ141" i="5"/>
  <c r="AJ124" i="5"/>
  <c r="AJ180" i="5"/>
  <c r="AI180" i="5"/>
  <c r="AJ165" i="5"/>
  <c r="AI165" i="5"/>
  <c r="AI132" i="5"/>
  <c r="AJ132" i="5"/>
  <c r="AJ166" i="5"/>
  <c r="AI166" i="5"/>
  <c r="AJ131" i="5"/>
  <c r="AJ126" i="5"/>
  <c r="AI126" i="5"/>
  <c r="AI63" i="5"/>
  <c r="AJ63" i="5"/>
  <c r="AI85" i="5"/>
  <c r="AJ85" i="5"/>
  <c r="AJ62" i="5"/>
  <c r="AJ187" i="5"/>
  <c r="AI156" i="5"/>
  <c r="AJ156" i="5"/>
  <c r="AJ125" i="5"/>
  <c r="AI125" i="5"/>
  <c r="AI83" i="5"/>
  <c r="AJ83" i="5"/>
  <c r="AJ46" i="5"/>
  <c r="AI46" i="5"/>
  <c r="AI154" i="5"/>
  <c r="AJ154" i="5"/>
  <c r="AI74" i="5"/>
  <c r="AJ74" i="5"/>
  <c r="AJ188" i="5"/>
  <c r="AI188" i="5"/>
  <c r="AI45" i="5"/>
  <c r="AJ45" i="5"/>
  <c r="AI82" i="5"/>
  <c r="AJ82" i="5"/>
  <c r="AJ130" i="5"/>
  <c r="AI130" i="5"/>
  <c r="AJ6" i="5"/>
  <c r="AI6" i="5"/>
  <c r="AI178" i="5"/>
  <c r="AJ178" i="5"/>
  <c r="AI41" i="5"/>
  <c r="AJ41" i="5"/>
  <c r="AJ93" i="5"/>
  <c r="AI93" i="5"/>
  <c r="AI5" i="5"/>
  <c r="AJ5" i="5"/>
  <c r="AJ26" i="5"/>
  <c r="AI26" i="5"/>
  <c r="AJ169" i="5"/>
  <c r="AI169" i="5"/>
  <c r="AJ116" i="5"/>
  <c r="AI182" i="5"/>
  <c r="AJ182" i="5"/>
  <c r="AJ161" i="5"/>
  <c r="AJ186" i="5"/>
  <c r="AI186" i="5"/>
  <c r="AJ163" i="5"/>
  <c r="AJ17" i="5"/>
  <c r="AI17" i="5"/>
  <c r="AJ144" i="5"/>
  <c r="AI144" i="5"/>
  <c r="AJ68" i="5"/>
  <c r="AI68" i="5"/>
  <c r="AI21" i="5"/>
  <c r="AJ21" i="5"/>
  <c r="AJ120" i="5"/>
  <c r="AI120" i="5"/>
  <c r="AI184" i="5"/>
  <c r="AJ184" i="5"/>
  <c r="AJ149" i="5"/>
  <c r="AI149" i="5"/>
  <c r="AI150" i="5"/>
  <c r="AJ150" i="5"/>
  <c r="AJ190" i="5"/>
  <c r="AI59" i="5"/>
  <c r="AJ59" i="5"/>
  <c r="AI145" i="5"/>
  <c r="AJ145" i="5"/>
  <c r="AI110" i="5"/>
  <c r="AJ110" i="5"/>
  <c r="AI142" i="5"/>
  <c r="AJ142" i="5"/>
  <c r="AI170" i="5"/>
  <c r="AJ170" i="5"/>
  <c r="AJ54" i="5"/>
  <c r="AI54" i="5"/>
  <c r="AI193" i="5"/>
  <c r="AJ193" i="5"/>
  <c r="AJ99" i="5"/>
  <c r="AI99" i="5"/>
  <c r="AJ55" i="5"/>
  <c r="AI7" i="5"/>
  <c r="AJ7" i="5"/>
  <c r="AJ134" i="5"/>
  <c r="AI134" i="5"/>
  <c r="AI172" i="5"/>
  <c r="AJ172" i="5"/>
  <c r="AJ4" i="5"/>
  <c r="AJ174" i="5"/>
  <c r="AJ70" i="5"/>
  <c r="AJ18" i="5"/>
  <c r="AJ8" i="5"/>
  <c r="AJ38" i="5"/>
  <c r="AJ112" i="5"/>
  <c r="AJ64" i="5"/>
  <c r="AJ128" i="5"/>
  <c r="AJ56" i="5"/>
  <c r="AJ123" i="5"/>
  <c r="AJ108" i="5"/>
  <c r="AJ100" i="5"/>
  <c r="AJ98" i="5"/>
  <c r="AI4" i="5"/>
  <c r="AJ91" i="5"/>
  <c r="AJ171" i="5"/>
  <c r="AJ147" i="5"/>
  <c r="AJ92" i="5"/>
  <c r="AJ181" i="5"/>
  <c r="AJ104" i="5"/>
  <c r="AJ160" i="5"/>
  <c r="AJ111" i="5"/>
  <c r="AJ155" i="5"/>
  <c r="AJ51" i="5"/>
  <c r="AJ151" i="5"/>
  <c r="AI151" i="5"/>
  <c r="AI48" i="5"/>
  <c r="AJ48" i="5"/>
  <c r="AI113" i="5"/>
  <c r="AJ113" i="5"/>
  <c r="AI15" i="5"/>
  <c r="AJ15" i="5"/>
  <c r="AI44" i="5"/>
  <c r="AJ44" i="5"/>
  <c r="AI24" i="5"/>
  <c r="AJ24" i="5"/>
  <c r="AJ10" i="5"/>
  <c r="AI10" i="5"/>
  <c r="AJ135" i="5"/>
  <c r="AI135" i="5"/>
  <c r="AI175" i="5"/>
  <c r="AJ175" i="5"/>
  <c r="AI53" i="5"/>
  <c r="AJ53" i="5"/>
  <c r="AJ94" i="5"/>
  <c r="AI94" i="5"/>
  <c r="AJ47" i="5"/>
  <c r="AJ136" i="5"/>
  <c r="AI136" i="5"/>
  <c r="AJ42" i="5"/>
  <c r="AJ127" i="5"/>
  <c r="AI127" i="5"/>
  <c r="AI72" i="5"/>
  <c r="AJ72" i="5"/>
  <c r="AI76" i="5"/>
  <c r="AJ76" i="5"/>
  <c r="AJ167" i="5"/>
  <c r="AJ143" i="5"/>
  <c r="AI143" i="5"/>
  <c r="AJ117" i="5"/>
  <c r="AJ9" i="5"/>
  <c r="AI9" i="5"/>
  <c r="AJ32" i="5"/>
  <c r="AI32" i="5"/>
  <c r="AI89" i="5"/>
  <c r="AJ89" i="5"/>
  <c r="AJ28" i="5"/>
  <c r="AI28" i="5"/>
  <c r="AI106" i="5"/>
  <c r="AJ106" i="5"/>
  <c r="AI183" i="5"/>
  <c r="AJ183" i="5"/>
  <c r="AJ27" i="5"/>
  <c r="AI58" i="5"/>
  <c r="AJ58" i="5"/>
  <c r="AI118" i="5"/>
  <c r="AJ118" i="5"/>
  <c r="AI122" i="5"/>
  <c r="AJ122" i="5"/>
  <c r="AJ13" i="5"/>
  <c r="AI13" i="5"/>
  <c r="AJ179" i="5"/>
  <c r="AI179" i="5"/>
  <c r="AI146" i="5"/>
  <c r="AJ146" i="5"/>
  <c r="AI191" i="5"/>
  <c r="AJ191" i="5"/>
  <c r="AJ177" i="5"/>
  <c r="AJ157" i="5"/>
  <c r="AI157" i="5"/>
  <c r="AJ23" i="5"/>
  <c r="AI23" i="5"/>
  <c r="AI95" i="5"/>
  <c r="AJ95" i="5"/>
  <c r="AI164" i="5"/>
  <c r="AJ164" i="5"/>
  <c r="AI97" i="5"/>
  <c r="AJ97" i="5"/>
  <c r="AJ140" i="5"/>
  <c r="AI19" i="5"/>
  <c r="AJ19" i="5"/>
  <c r="AI69" i="5"/>
  <c r="AJ69" i="5"/>
  <c r="AI129" i="5"/>
  <c r="AJ129" i="5"/>
  <c r="AI158" i="5"/>
  <c r="AJ158" i="5"/>
  <c r="AJ121" i="5"/>
  <c r="AJ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%EC_USER_DISPLAY_NAME%</author>
  </authors>
  <commentList>
    <comment ref="AN3" authorId="0" shapeId="0" xr:uid="{00000000-0006-0000-0600-000001000000}">
      <text>
        <r>
          <rPr>
            <b/>
            <sz val="9"/>
            <color indexed="81"/>
            <rFont val="Tahoma"/>
            <family val="2"/>
          </rPr>
          <t>Luca Vernaccini:</t>
        </r>
        <r>
          <rPr>
            <sz val="9"/>
            <color indexed="81"/>
            <rFont val="Tahoma"/>
            <family val="2"/>
          </rPr>
          <t xml:space="preserve">
Data of 2021 at 26/3/2021</t>
        </r>
      </text>
    </comment>
    <comment ref="CA94" authorId="1" shapeId="0" xr:uid="{00000000-0006-0000-0600-000002000000}">
      <text>
        <r>
          <rPr>
            <b/>
            <sz val="9"/>
            <color indexed="81"/>
            <rFont val="Tahoma"/>
            <family val="2"/>
          </rPr>
          <t>JRC:</t>
        </r>
        <r>
          <rPr>
            <sz val="9"/>
            <color indexed="81"/>
            <rFont val="Tahoma"/>
            <family val="2"/>
          </rPr>
          <t xml:space="preserve">
Average of estimation from different sources</t>
        </r>
      </text>
    </comment>
    <comment ref="AT165" authorId="0" shapeId="0" xr:uid="{00000000-0006-0000-0600-000003000000}">
      <text>
        <r>
          <rPr>
            <b/>
            <sz val="9"/>
            <color indexed="81"/>
            <rFont val="Tahoma"/>
            <family val="2"/>
          </rPr>
          <t>Luca Vernaccini:</t>
        </r>
        <r>
          <rPr>
            <sz val="9"/>
            <color indexed="81"/>
            <rFont val="Tahoma"/>
            <family val="2"/>
          </rPr>
          <t xml:space="preserve">
EMRO, WHO (2012)</t>
        </r>
      </text>
    </comment>
    <comment ref="BR188" authorId="0" shapeId="0" xr:uid="{00000000-0006-0000-0600-00000400000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<sst xmlns="http://schemas.openxmlformats.org/spreadsheetml/2006/main" count="21572" uniqueCount="1444">
  <si>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</si>
  <si>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</si>
  <si>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</si>
  <si>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</si>
  <si>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</si>
  <si>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</si>
  <si>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</si>
  <si>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</si>
  <si>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</si>
  <si>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</si>
  <si>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</si>
  <si>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</si>
  <si>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</si>
  <si>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</si>
  <si>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</si>
  <si>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</si>
  <si>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</si>
  <si>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</si>
  <si>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</si>
  <si>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</si>
  <si>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</si>
  <si>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</si>
  <si>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</si>
  <si>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</si>
  <si>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</si>
  <si>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</si>
  <si>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</si>
  <si>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</si>
  <si>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</si>
  <si>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</si>
  <si>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</si>
  <si>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</si>
  <si>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</si>
  <si>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</si>
  <si>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</si>
  <si>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</si>
  <si>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</si>
  <si>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</si>
  <si>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</si>
  <si>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</si>
  <si>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</si>
  <si>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</si>
  <si>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</si>
  <si>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</si>
  <si>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</si>
  <si>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</si>
  <si>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</si>
  <si>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</si>
  <si>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</si>
  <si>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</si>
  <si>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</si>
  <si>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</si>
  <si>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</si>
  <si>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</si>
  <si>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</si>
  <si>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</si>
  <si>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</si>
  <si>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</si>
  <si>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</si>
  <si>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</si>
  <si>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</si>
  <si>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</si>
  <si>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</si>
  <si>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</si>
  <si>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</si>
  <si>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</si>
  <si>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</si>
  <si>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</si>
  <si>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</si>
  <si>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</si>
  <si>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</si>
  <si>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</si>
  <si>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</si>
  <si>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</si>
  <si>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</si>
  <si>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</si>
  <si>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</si>
  <si>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</si>
  <si>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</si>
  <si>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</si>
  <si>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</si>
  <si>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</si>
  <si>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</si>
  <si>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</si>
  <si>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</si>
  <si>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</si>
  <si>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</si>
  <si>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</si>
  <si>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</si>
  <si>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</si>
  <si>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</si>
  <si>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</si>
  <si>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</si>
  <si>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</si>
  <si>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</si>
  <si>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</si>
  <si>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</si>
  <si>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</si>
  <si>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</si>
  <si>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</si>
  <si>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</si>
  <si>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</si>
  <si>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</si>
  <si>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</si>
  <si>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</si>
  <si>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</si>
  <si>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</si>
  <si>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</si>
  <si>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</si>
  <si>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</si>
  <si>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</si>
  <si>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</si>
  <si>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</si>
  <si>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</si>
  <si>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</si>
  <si>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</si>
  <si>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</si>
  <si>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</si>
  <si>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</si>
  <si>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</si>
  <si>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</si>
  <si>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</si>
  <si>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</si>
  <si>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</si>
  <si>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</si>
  <si>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</si>
  <si>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</si>
  <si>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</si>
  <si>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</si>
  <si>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</si>
  <si>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</si>
  <si>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</si>
  <si>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</si>
  <si>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</si>
  <si>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</si>
  <si>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</si>
  <si>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</si>
  <si>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</si>
  <si>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</si>
  <si>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</si>
  <si>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</si>
  <si>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</si>
  <si>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</si>
  <si>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</si>
  <si>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</si>
  <si>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</si>
  <si>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</si>
  <si>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</si>
  <si>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</si>
  <si>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</si>
  <si>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</si>
  <si>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</si>
  <si>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</si>
  <si>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</si>
  <si>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</si>
  <si>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</si>
  <si>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</si>
  <si>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</si>
  <si>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</si>
  <si>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</si>
  <si>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</si>
  <si>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</si>
  <si>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</si>
  <si>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</si>
  <si>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</si>
  <si>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</si>
  <si>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</si>
  <si>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</si>
  <si>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</si>
  <si>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</si>
  <si>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</si>
  <si>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</si>
  <si>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</si>
  <si>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</si>
  <si>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</si>
  <si>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</si>
  <si>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</si>
  <si>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</si>
  <si>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</si>
  <si>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</si>
  <si>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</si>
  <si>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</si>
  <si>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</si>
  <si>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</si>
  <si>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</si>
  <si>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</si>
  <si>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</si>
  <si>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</si>
  <si>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</si>
  <si>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</si>
  <si>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</si>
  <si>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</si>
  <si>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</si>
  <si>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</si>
  <si>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</si>
  <si>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</si>
  <si>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</si>
  <si>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</si>
  <si>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</si>
  <si>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</si>
  <si>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</si>
  <si>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</si>
  <si>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</si>
  <si>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</si>
  <si>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</si>
  <si>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</si>
  <si>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</si>
  <si>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</si>
  <si>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</si>
  <si>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</si>
  <si>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</si>
  <si>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</si>
  <si>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</si>
  <si>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</si>
  <si>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</si>
  <si>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</si>
  <si>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</si>
  <si>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</si>
  <si>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</si>
  <si>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</si>
  <si>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</si>
  <si>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</si>
  <si>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</si>
  <si>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</si>
  <si>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</si>
  <si>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</si>
  <si>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</si>
  <si>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</si>
  <si>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</si>
  <si>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</si>
  <si>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</si>
  <si>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</si>
  <si>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</si>
  <si>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</si>
  <si>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</si>
  <si>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</si>
  <si>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</si>
  <si>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</si>
  <si>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</si>
  <si>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</si>
  <si>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</si>
  <si>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</si>
  <si>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</si>
  <si>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</si>
  <si>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</si>
  <si>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</si>
  <si>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</si>
  <si>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</si>
  <si>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</si>
  <si>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</si>
  <si>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</si>
  <si>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</si>
  <si>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</si>
  <si>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</si>
  <si>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</si>
  <si>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</si>
  <si>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</si>
  <si>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</si>
  <si>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</si>
  <si>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</si>
  <si>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</si>
  <si>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</si>
  <si>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</si>
  <si>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</si>
  <si>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</si>
  <si>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</si>
  <si>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</si>
  <si>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</si>
  <si>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</si>
  <si>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</si>
  <si>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</si>
  <si>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</si>
  <si>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</si>
  <si>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</si>
  <si>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</si>
  <si>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</si>
  <si>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</si>
  <si>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</si>
  <si>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</si>
  <si>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</si>
  <si>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</si>
  <si>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</si>
  <si>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</si>
  <si>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</si>
  <si>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</si>
  <si>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</si>
  <si>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</si>
  <si>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</si>
  <si>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</si>
  <si>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</si>
  <si>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</si>
  <si>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</si>
  <si>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</si>
  <si>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</si>
  <si>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</si>
  <si>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</si>
  <si>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</si>
  <si>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</si>
  <si>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</si>
  <si>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</si>
  <si>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</si>
  <si>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</si>
  <si>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</si>
  <si>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</si>
  <si>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</si>
  <si>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</si>
  <si>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</si>
  <si>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</si>
  <si>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</si>
  <si>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</si>
  <si>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</si>
  <si>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</si>
  <si>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</si>
  <si>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</si>
  <si>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</si>
  <si>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</si>
  <si>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</si>
  <si>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</si>
  <si>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</si>
  <si>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</si>
  <si>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</si>
  <si>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</si>
  <si>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</si>
  <si>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</si>
  <si>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</si>
  <si>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</si>
  <si>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</si>
  <si>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</si>
  <si>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</si>
  <si>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</si>
  <si>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</si>
  <si>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</si>
  <si>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</si>
  <si>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</si>
  <si>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</si>
  <si>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</si>
  <si>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</si>
  <si>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</si>
  <si>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</si>
  <si>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</si>
  <si>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</si>
  <si>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</si>
  <si>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</si>
  <si>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</si>
  <si>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</si>
  <si>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</si>
  <si>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</si>
  <si>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</si>
  <si>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</si>
  <si>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</si>
  <si>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</si>
  <si>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</si>
  <si>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</si>
  <si>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</si>
  <si>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</si>
  <si>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</si>
  <si>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</si>
  <si>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</si>
  <si>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</si>
  <si>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</si>
  <si>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</si>
  <si>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</si>
  <si>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</si>
  <si>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</si>
  <si>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</si>
  <si>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</si>
  <si>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</si>
  <si>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</si>
  <si>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</si>
  <si>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</si>
  <si>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</si>
  <si>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</si>
  <si>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</si>
  <si>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</si>
  <si>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</si>
  <si>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</si>
  <si>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</si>
  <si>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</si>
  <si>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</si>
  <si>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</si>
  <si>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</si>
  <si>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</si>
  <si>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</si>
  <si>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</si>
  <si>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</si>
  <si>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</si>
  <si>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</si>
  <si>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</si>
  <si>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</si>
  <si>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</si>
  <si>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</si>
  <si>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</si>
  <si>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</si>
  <si>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</si>
  <si>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</si>
  <si>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</si>
  <si>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</si>
  <si>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</si>
  <si>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</si>
  <si>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</si>
  <si>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</si>
  <si>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</si>
  <si>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</si>
  <si>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</si>
  <si>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</si>
  <si>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</si>
  <si>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</si>
  <si>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</si>
  <si>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</si>
  <si>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</si>
  <si>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</si>
  <si>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</si>
  <si>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</si>
  <si>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</si>
  <si>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</si>
  <si>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Other Vulnerable Groups</t>
  </si>
  <si>
    <t>Natural Disasters % of total pop</t>
  </si>
  <si>
    <t>Development &amp; Deprivation</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</si>
  <si>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</si>
  <si>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</si>
  <si>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</si>
  <si>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</si>
  <si>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</si>
  <si>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</si>
  <si>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</si>
  <si>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</si>
  <si>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</si>
  <si>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</si>
  <si>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</si>
  <si>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</si>
  <si>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</si>
  <si>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</si>
  <si>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</si>
  <si>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</si>
  <si>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</si>
  <si>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</si>
  <si>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</si>
  <si>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</si>
  <si>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</si>
  <si>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</si>
  <si>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</si>
  <si>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</si>
  <si>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</si>
  <si>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</si>
  <si>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</si>
  <si>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</si>
  <si>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</si>
  <si>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</si>
  <si>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</si>
  <si>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</si>
  <si>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</si>
  <si>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</si>
  <si>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</si>
  <si>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</si>
  <si>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</si>
  <si>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</si>
  <si>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</si>
  <si>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</si>
  <si>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</si>
  <si>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</si>
  <si>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</si>
  <si>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</si>
  <si>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</si>
  <si>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</si>
  <si>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</si>
  <si>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</si>
  <si>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</si>
  <si>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</si>
  <si>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</si>
  <si>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</si>
  <si>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</si>
  <si>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</si>
  <si>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</si>
  <si>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</si>
  <si>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</si>
  <si>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</si>
  <si>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</si>
  <si>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</si>
  <si>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</si>
  <si>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</si>
  <si>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</si>
  <si>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</si>
  <si>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</si>
  <si>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</si>
  <si>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</si>
  <si>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</si>
  <si>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</si>
  <si>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</si>
  <si>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</si>
  <si>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</si>
  <si>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</si>
  <si>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</si>
  <si>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</si>
  <si>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</si>
  <si>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</si>
  <si>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</si>
  <si>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</si>
  <si>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</si>
  <si>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</si>
  <si>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</si>
  <si>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</si>
  <si>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</si>
  <si>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</si>
  <si>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</si>
  <si>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</si>
  <si>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</si>
  <si>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</si>
  <si>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</si>
  <si>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</si>
  <si>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</si>
  <si>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</si>
  <si>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</si>
  <si>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</si>
  <si>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</si>
  <si>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</si>
  <si>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</si>
  <si>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</si>
  <si>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</si>
  <si>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</si>
  <si>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</si>
  <si>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</si>
  <si>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</si>
  <si>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</si>
  <si>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</si>
  <si>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</si>
  <si>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</si>
  <si>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</si>
  <si>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</si>
  <si>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</si>
  <si>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</si>
  <si>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</si>
  <si>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</si>
  <si>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</si>
  <si>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</si>
  <si>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</si>
  <si>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</si>
  <si>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</si>
  <si>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</si>
  <si>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</si>
  <si>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</si>
  <si>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</si>
  <si>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</si>
  <si>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</si>
  <si>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</si>
  <si>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</si>
  <si>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</si>
  <si>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</si>
  <si>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</si>
  <si>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</si>
  <si>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</si>
  <si>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</si>
  <si>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</si>
  <si>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</si>
  <si>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</si>
  <si>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</si>
  <si>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</si>
  <si>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</si>
  <si>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</si>
  <si>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Adult Prevalence of HIV-AIDS</t>
  </si>
  <si>
    <t>HIV prevalence among adults aged 15-49 years (%)</t>
  </si>
  <si>
    <t>VU.VGR.OG.HE.MAL</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</si>
  <si>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</si>
  <si>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</si>
  <si>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</si>
  <si>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</si>
  <si>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</si>
  <si>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</si>
  <si>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</si>
  <si>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</si>
  <si>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</si>
  <si>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</si>
  <si>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</si>
  <si>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</si>
  <si>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</si>
  <si>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</si>
  <si>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</si>
  <si>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</si>
  <si>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</si>
  <si>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</si>
  <si>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</si>
  <si>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</si>
  <si>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</si>
  <si>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</si>
  <si>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</si>
  <si>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</si>
  <si>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</si>
  <si>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</si>
  <si>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</si>
  <si>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</si>
  <si>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</si>
  <si>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</si>
  <si>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</si>
  <si>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</si>
  <si>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</si>
  <si>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</si>
  <si>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</si>
  <si>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</si>
  <si>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</si>
  <si>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</si>
  <si>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</si>
  <si>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</si>
  <si>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</si>
  <si>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</si>
  <si>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</si>
  <si>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</si>
  <si>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</si>
  <si>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</si>
  <si>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</si>
  <si>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</si>
  <si>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</si>
  <si>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</si>
  <si>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</si>
  <si>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</si>
  <si>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</si>
  <si>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</si>
  <si>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</si>
  <si>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</si>
  <si>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</si>
  <si>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</si>
  <si>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</si>
  <si>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</si>
  <si>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</si>
  <si>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</si>
  <si>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</si>
  <si>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</si>
  <si>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</si>
  <si>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</si>
  <si>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</si>
  <si>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</si>
  <si>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</si>
  <si>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</si>
  <si>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</si>
  <si>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</si>
  <si>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</si>
  <si>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</si>
  <si>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</si>
  <si>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</si>
  <si>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</si>
  <si>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</si>
  <si>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</si>
  <si>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</si>
  <si>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</si>
  <si>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</si>
  <si>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</si>
  <si>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</si>
  <si>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</si>
  <si>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</si>
  <si>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</si>
  <si>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</si>
  <si>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</si>
  <si>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</si>
  <si>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</si>
  <si>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</si>
  <si>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</si>
  <si>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</si>
  <si>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</si>
  <si>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</si>
  <si>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</si>
  <si>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</si>
  <si>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</si>
  <si>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</si>
  <si>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</si>
  <si>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</si>
  <si>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</si>
  <si>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</si>
  <si>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</si>
  <si>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</si>
  <si>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</si>
  <si>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</si>
  <si>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</si>
  <si>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</si>
  <si>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</si>
  <si>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</si>
  <si>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</si>
  <si>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</si>
  <si>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</si>
  <si>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ROLAC</t>
  </si>
  <si>
    <t>Central America &amp; Caribbean</t>
  </si>
  <si>
    <t>Americas</t>
  </si>
  <si>
    <t>Caribbean</t>
  </si>
  <si>
    <t>Latin America</t>
  </si>
  <si>
    <t>South America</t>
  </si>
  <si>
    <t>Lower middle income</t>
  </si>
  <si>
    <t>ROCCA</t>
  </si>
  <si>
    <t>Western Asia</t>
  </si>
  <si>
    <t>East Asia &amp; Pacific</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</si>
  <si>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</si>
  <si>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</si>
  <si>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</si>
  <si>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</si>
  <si>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</si>
  <si>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</si>
  <si>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</si>
  <si>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</si>
  <si>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</si>
  <si>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</si>
  <si>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</si>
  <si>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</si>
  <si>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</si>
  <si>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</si>
  <si>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</si>
  <si>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</si>
  <si>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</si>
  <si>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</si>
  <si>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</si>
  <si>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</si>
  <si>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</si>
  <si>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</si>
  <si>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</si>
  <si>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</si>
  <si>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</si>
  <si>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</si>
  <si>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</si>
  <si>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</si>
  <si>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</si>
  <si>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</si>
  <si>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</si>
  <si>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</si>
  <si>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</si>
  <si>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</si>
  <si>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</si>
  <si>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</si>
  <si>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</si>
  <si>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</si>
  <si>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</si>
  <si>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</si>
  <si>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</si>
  <si>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</si>
  <si>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</si>
  <si>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</si>
  <si>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</si>
  <si>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</si>
  <si>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</si>
  <si>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</si>
  <si>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</si>
  <si>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</si>
  <si>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</si>
  <si>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</si>
  <si>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</si>
  <si>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</si>
  <si>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</si>
  <si>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</si>
  <si>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</si>
  <si>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</si>
  <si>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</si>
  <si>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</si>
  <si>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</si>
  <si>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</si>
  <si>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</si>
  <si>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</si>
  <si>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</si>
  <si>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</si>
  <si>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</si>
  <si>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</si>
  <si>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</si>
  <si>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</si>
  <si>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</si>
  <si>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</si>
  <si>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</si>
  <si>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</si>
  <si>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</si>
  <si>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</si>
  <si>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</si>
  <si>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</si>
  <si>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</si>
  <si>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</si>
  <si>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</si>
  <si>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</si>
  <si>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</si>
  <si>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</si>
  <si>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</si>
  <si>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</si>
  <si>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</si>
  <si>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</si>
  <si>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</si>
  <si>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</si>
  <si>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</si>
  <si>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</si>
  <si>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</si>
  <si>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</si>
  <si>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</si>
  <si>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</si>
  <si>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</si>
  <si>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</si>
  <si>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</si>
  <si>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</si>
  <si>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</si>
  <si>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</si>
  <si>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</si>
  <si>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</si>
  <si>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</si>
  <si>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</si>
  <si>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</si>
  <si>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</si>
  <si>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</si>
  <si>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</si>
  <si>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</si>
  <si>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</si>
  <si>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</si>
  <si>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</si>
  <si>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</si>
  <si>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</si>
  <si>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</si>
  <si>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</si>
  <si>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</si>
  <si>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</si>
  <si>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</si>
  <si>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</si>
  <si>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</si>
  <si>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</si>
  <si>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</si>
  <si>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</si>
  <si>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</si>
  <si>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</si>
  <si>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</si>
  <si>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</si>
  <si>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</si>
  <si>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</si>
  <si>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</si>
  <si>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</si>
  <si>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</si>
  <si>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</si>
  <si>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</si>
  <si>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</si>
  <si>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</si>
  <si>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</si>
  <si>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</si>
  <si>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</si>
  <si>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</si>
  <si>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</si>
  <si>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</si>
  <si>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</si>
  <si>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</si>
  <si>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</si>
  <si>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</si>
  <si>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</si>
  <si>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</si>
  <si>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</si>
  <si>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</si>
  <si>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</si>
  <si>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</si>
  <si>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</si>
  <si>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</si>
  <si>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</si>
  <si>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</si>
  <si>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</si>
  <si>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</si>
  <si>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</si>
  <si>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</si>
  <si>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</si>
  <si>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</si>
  <si>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</si>
  <si>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</si>
  <si>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</si>
  <si>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</si>
  <si>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</si>
  <si>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</si>
  <si>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</si>
  <si>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</si>
  <si>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</si>
  <si>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</si>
  <si>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</si>
  <si>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</si>
  <si>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</si>
  <si>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</si>
  <si>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</si>
  <si>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</si>
  <si>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</si>
  <si>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</si>
  <si>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</si>
  <si>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</si>
  <si>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</si>
  <si>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</si>
  <si>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</si>
  <si>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</si>
  <si>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14 December 2015 v 0.2.7 - Corrected normalization parameters for Domestic Food Price Level Index (due to change in the data source).</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</si>
  <si>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</si>
  <si>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</si>
  <si>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</si>
  <si>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</si>
  <si>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</si>
  <si>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</si>
  <si>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</si>
  <si>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</si>
  <si>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</si>
  <si>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</si>
  <si>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</si>
  <si>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</si>
  <si>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</si>
  <si>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</si>
  <si>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</si>
  <si>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</si>
  <si>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</si>
  <si>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</si>
  <si>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</si>
  <si>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</si>
  <si>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</si>
  <si>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</si>
  <si>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</si>
  <si>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</si>
  <si>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</si>
  <si>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</si>
  <si>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</si>
  <si>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</si>
  <si>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</si>
  <si>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</si>
  <si>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</si>
  <si>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</si>
  <si>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</si>
  <si>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</si>
  <si>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Indicator Date</t>
  </si>
  <si>
    <t>Indicator Source</t>
  </si>
  <si>
    <t>Indicator Data imputation</t>
  </si>
  <si>
    <t>Value from Ethiopia</t>
  </si>
  <si>
    <t>Value from Saudi Arabia</t>
  </si>
  <si>
    <t>Value from Rwanda</t>
  </si>
  <si>
    <t>Regional average (Southern Asia)</t>
  </si>
  <si>
    <t>(0-50)</t>
  </si>
  <si>
    <t>(0-100%)</t>
  </si>
  <si>
    <t>(Yes/No)</t>
  </si>
  <si>
    <t>Value from Iraq</t>
  </si>
  <si>
    <t>Regional average (Eastern Africa)</t>
  </si>
  <si>
    <t>Value from Mauritius</t>
  </si>
  <si>
    <t>Regional average (Western Asia)</t>
  </si>
  <si>
    <t>Value from Saint Vincent and the Grenadines</t>
  </si>
  <si>
    <t>Regional average (Oceania)</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</si>
  <si>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</si>
  <si>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</si>
  <si>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</si>
  <si>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</si>
  <si>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</si>
  <si>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</si>
  <si>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</si>
  <si>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</si>
  <si>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</si>
  <si>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</si>
  <si>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</si>
  <si>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</si>
  <si>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</si>
  <si>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</si>
  <si>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GHSL Population Grid</t>
  </si>
  <si>
    <t>Global Human Settlement Layer Population Grid</t>
  </si>
  <si>
    <t>()</t>
  </si>
  <si>
    <t>(*) Reliability Index: 0 more reliable, 10 less reliable.</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</si>
  <si>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</si>
  <si>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</si>
  <si>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</si>
  <si>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</si>
  <si>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</si>
  <si>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</si>
  <si>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</si>
  <si>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</si>
  <si>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</si>
  <si>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</si>
  <si>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</si>
  <si>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</si>
  <si>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</si>
  <si>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</si>
  <si>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</si>
  <si>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</si>
  <si>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</si>
  <si>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</si>
  <si>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</si>
  <si>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</si>
  <si>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</si>
  <si>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</si>
  <si>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Calculation table for the INFORM Lack of Reliability Index</t>
  </si>
  <si>
    <t>Lack of Reliability Index</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</si>
  <si>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</si>
  <si>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</si>
  <si>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</si>
  <si>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</si>
  <si>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</si>
  <si>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</si>
  <si>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</si>
  <si>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</si>
  <si>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</si>
  <si>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</si>
  <si>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</si>
  <si>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</si>
  <si>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</si>
  <si>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Data access</t>
  </si>
  <si>
    <t>IndicatorId</t>
  </si>
  <si>
    <t>http://www.fao.org/giews/earthobservation/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</si>
  <si>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</si>
  <si>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</si>
  <si>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</si>
  <si>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</si>
  <si>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</si>
  <si>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</si>
  <si>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</si>
  <si>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</si>
  <si>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10 October 2018 v 0.3.6 - Update the missing FTS data for Congo DR, Congo, Cote d'Ivoire, Moldova, Korea DPR, Saint Kitts and Nevis, Trinidad and Tobago, Uruguay.</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</si>
  <si>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</si>
  <si>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</si>
  <si>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</si>
  <si>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</si>
  <si>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2007-2017</t>
  </si>
  <si>
    <t>AFF_DR</t>
  </si>
  <si>
    <t>AFF_DR.FREQ</t>
  </si>
  <si>
    <t>AG.LND.TOTL.K2</t>
  </si>
  <si>
    <t>ASI</t>
  </si>
  <si>
    <t>CM</t>
  </si>
  <si>
    <t>CON_HIIK_SN</t>
  </si>
  <si>
    <t>CPI</t>
  </si>
  <si>
    <t>CUW</t>
  </si>
  <si>
    <t>DT.ODA.ODAT.GN.ZS</t>
  </si>
  <si>
    <t>EG.ELC.ACCS.ZS</t>
  </si>
  <si>
    <t>EX_CS</t>
  </si>
  <si>
    <t>EX_FL</t>
  </si>
  <si>
    <t>EX_TC_SS1</t>
  </si>
  <si>
    <t>EX_TC_SS3</t>
  </si>
  <si>
    <t>EX_TS</t>
  </si>
  <si>
    <t>CON_HIIK_NP</t>
  </si>
  <si>
    <t>FS.ADSA</t>
  </si>
  <si>
    <t>FTS</t>
  </si>
  <si>
    <t>GII</t>
  </si>
  <si>
    <t>GINI</t>
  </si>
  <si>
    <t>HDI</t>
  </si>
  <si>
    <t>MPI</t>
  </si>
  <si>
    <t>HEALTH_EXP</t>
  </si>
  <si>
    <t>HFA</t>
  </si>
  <si>
    <t>HIV</t>
  </si>
  <si>
    <t>HVC.PROB</t>
  </si>
  <si>
    <t>IS.ROD.TOTL.KM</t>
  </si>
  <si>
    <t>IT.CEL.SETS.P2</t>
  </si>
  <si>
    <t>PHIS</t>
  </si>
  <si>
    <t>POP</t>
  </si>
  <si>
    <t>POP.SEC.IDP</t>
  </si>
  <si>
    <t>RET_REF</t>
  </si>
  <si>
    <t>SE.ADT.LITR.ZS</t>
  </si>
  <si>
    <t>SN.ITK.DEFC.ZS</t>
  </si>
  <si>
    <t>TB</t>
  </si>
  <si>
    <t>VC.PROB</t>
  </si>
  <si>
    <t>VU.VGR.OG.NATDIS-1</t>
  </si>
  <si>
    <t>VU.VGR.OG.NATDIS-2</t>
  </si>
  <si>
    <t>VU.VGR.OG.NATDIS-CUR</t>
  </si>
  <si>
    <t>ODA-2</t>
  </si>
  <si>
    <t>ODA-1</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</si>
  <si>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</si>
  <si>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2007-2015</t>
  </si>
  <si>
    <t>H&amp;E</t>
  </si>
  <si>
    <t>V</t>
  </si>
  <si>
    <t>LCC</t>
  </si>
  <si>
    <t>Population exposed to CCHF (zoonoses)</t>
  </si>
  <si>
    <t>Population exposed to Lassa Fever (zoonoses)</t>
  </si>
  <si>
    <t>Population exposed to MVD (zoonoses)</t>
  </si>
  <si>
    <t>Populations at risk of Plasmodium vivax malaria in 2010 - Unstable trasmission (vector borne)</t>
  </si>
  <si>
    <t>Populations at risk of Plasmodium vivax malaria in 2010  - Stable trasmission (vector borne)</t>
  </si>
  <si>
    <t>Populations at risk of Plasmodium falciparum malaria in 2010 - Unstable trasmission (vector borne)</t>
  </si>
  <si>
    <t>Populations at risk of Plasmodium falciparum malaria in 2010 - Stable trasmission (vector borne)</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</si>
  <si>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</si>
  <si>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</si>
  <si>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</si>
  <si>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</si>
  <si>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</si>
  <si>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</si>
  <si>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</si>
  <si>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</si>
  <si>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</si>
  <si>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</si>
  <si>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</si>
  <si>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</si>
  <si>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</si>
  <si>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</si>
  <si>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</si>
  <si>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</si>
  <si>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POP.EXP.ZOON.LASSA</t>
  </si>
  <si>
    <t>POP.EXP.ZOON.MVD</t>
  </si>
  <si>
    <t>POP.EXP.VECT.PV.UST.MAL</t>
  </si>
  <si>
    <t>POP.EXP.VECT.PV.STA.MAL</t>
  </si>
  <si>
    <t>POP.EXP.VECT.PF.UST.MAL</t>
  </si>
  <si>
    <t>POP.EXP.VECT.PF.STA.MAL</t>
  </si>
  <si>
    <t>POP.EXP.VECT.ZIKA</t>
  </si>
  <si>
    <t>POP.EXP.VECT.AEDES</t>
  </si>
  <si>
    <t>POP.EXP.VECT.DENGUE</t>
  </si>
  <si>
    <t>POP.EXP.WATERB</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</si>
  <si>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</si>
  <si>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</si>
  <si>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</si>
  <si>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</si>
  <si>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</si>
  <si>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</si>
  <si>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</si>
  <si>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</si>
  <si>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</si>
  <si>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</si>
  <si>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</si>
  <si>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</si>
  <si>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</si>
  <si>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</si>
  <si>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</si>
  <si>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</si>
  <si>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</si>
  <si>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</si>
  <si>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</si>
  <si>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</si>
  <si>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</si>
  <si>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</si>
  <si>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</si>
  <si>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</si>
  <si>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</si>
  <si>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</si>
  <si>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</si>
  <si>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</si>
  <si>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</si>
  <si>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Total Population (GHS-POP-R2019)</t>
  </si>
  <si>
    <t>Physical exposure to epidemics</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</si>
  <si>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</si>
  <si>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</si>
  <si>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</si>
  <si>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Zoonoses</t>
  </si>
  <si>
    <t>Vector borne</t>
  </si>
  <si>
    <t>P2P / Water and Food borne</t>
  </si>
  <si>
    <t>Water and Food borne</t>
  </si>
  <si>
    <t>POP.EXP.ZOON.EVD</t>
  </si>
  <si>
    <t>HLT.SDGIHR.IHR11</t>
  </si>
  <si>
    <t>Population exposed to CCHF</t>
  </si>
  <si>
    <t>Population exposed to EVD</t>
  </si>
  <si>
    <t>Population exposed to Lassa Fever</t>
  </si>
  <si>
    <t>Population exposed to MVD</t>
  </si>
  <si>
    <t>Populations at risk of Plasmodium vivax malaria in 2010 - Unstable trasmission</t>
  </si>
  <si>
    <t>Populations at risk of Plasmodium vivax malaria in 2010  - Stable trasmission</t>
  </si>
  <si>
    <t>Populations at risk of Plasmodium falciparum malaria in 2010 - Unstable trasmission</t>
  </si>
  <si>
    <t>Populations at risk of Plasmodium falciparum malaria in 2010 - Stable trasmission</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</si>
  <si>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</si>
  <si>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</si>
  <si>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</si>
  <si>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</si>
  <si>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</si>
  <si>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</si>
  <si>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This is a very broad classification of risk including any regions where the annual case incidence is likely to exceed 1 per 10,000.
Annual case incidence data over the most recent four years (where we have access to the data) and at the smallest district size available has been used.</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</si>
  <si>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</si>
  <si>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</si>
  <si>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</si>
  <si>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</si>
  <si>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</si>
  <si>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</si>
  <si>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</si>
  <si>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</si>
  <si>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</si>
  <si>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</si>
  <si>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</si>
  <si>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</si>
  <si>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</si>
  <si>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</si>
  <si>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</si>
  <si>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</si>
  <si>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</si>
  <si>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</si>
  <si>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</si>
  <si>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Gething, P. W., Elyazar, I. R., Moyes, C. L., Smith, D. L., Battle, K. E., Guerra, C. A., Patil, A. P., Tatem, A. J., Howes, R. E., Myers, M. F., George, D. B., Horby, P., Wertheim, H. F., Price, R. N., Müeller, I., Baird, J. K., … Hay, S. I. (2012). A long neglected world malaria map: Plasmodium vivax endemicity in 2010. PLoS neglected tropical diseases, 6(9), e1814.</t>
  </si>
  <si>
    <t>Gething, P. W., Patil, A. P., Smith, D. L., Guerra, C. A., Elyazar, I. R., Johnston, G. L., Tatem, A. J., … Hay, S. I. (2011). A new world malaria map: Plasmodium falciparum endemicity in 2010. Malaria journal, 10, 378. doi:10.1186/1475-2875-10-378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</si>
  <si>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</si>
  <si>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</si>
  <si>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</si>
  <si>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</si>
  <si>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</si>
  <si>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https://map.ox.ac.uk/explorer/#/</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</si>
  <si>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</si>
  <si>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</si>
  <si>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</si>
  <si>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</si>
  <si>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</si>
  <si>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</si>
  <si>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</si>
  <si>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</si>
  <si>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</si>
  <si>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</si>
  <si>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</si>
  <si>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</si>
  <si>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</si>
  <si>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</si>
  <si>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</si>
  <si>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Populations at risk of Plasmodium vivax malaria in 2010 - Unstable trasmission (relative)</t>
  </si>
  <si>
    <t>Populations at risk of Plasmodium vivax malaria in 2010  - Stable trasmission (relative)</t>
  </si>
  <si>
    <t>Population exposed to MVD (absolute)</t>
  </si>
  <si>
    <t>Populations at risk of Plasmodium vivax malaria in 2010 - Unstable trasmission (absolute)</t>
  </si>
  <si>
    <t>Populations at risk of Plasmodium vivax malaria in 2010  - Stable trasmission (absolute)</t>
  </si>
  <si>
    <t>Populations at risk of Plasmodium vivax malaria (relative)</t>
  </si>
  <si>
    <t>Populations at risk of Plasmodium falciparum malaria in 2010 - Unstable trasmission (absolute)</t>
  </si>
  <si>
    <t>Populations at risk of Plasmodium falciparum malaria in 2010 - Stable trasmission (absolute)</t>
  </si>
  <si>
    <t>Populations at risk of Plasmodium falciparum malaria in 2010 - Unstable trasmission (relative)</t>
  </si>
  <si>
    <t>Populations at risk of Plasmodium falciparum malaria in 2010 - Stable trasmission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</si>
  <si>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</si>
  <si>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</si>
  <si>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</si>
  <si>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</si>
  <si>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</si>
  <si>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</si>
  <si>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</si>
  <si>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</si>
  <si>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</si>
  <si>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</si>
  <si>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</si>
  <si>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</si>
  <si>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</si>
  <si>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</si>
  <si>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</si>
  <si>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</si>
  <si>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</si>
  <si>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</si>
  <si>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</si>
  <si>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</si>
  <si>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</si>
  <si>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Population at Risk to Aedes (vector borne)</t>
  </si>
  <si>
    <t>per 10,000 people</t>
  </si>
  <si>
    <t>Population exposed to Dengue (vector borne)</t>
  </si>
  <si>
    <t>Population exposed to Dengue (absolute)</t>
  </si>
  <si>
    <t>Population exposed to Dengue (relative)</t>
  </si>
  <si>
    <t>Population exposed to Dengue</t>
  </si>
  <si>
    <t>SH.SAN.HNDWSH.ZS</t>
  </si>
  <si>
    <t>2011-2018</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</si>
  <si>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</si>
  <si>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</si>
  <si>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</si>
  <si>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</si>
  <si>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</si>
  <si>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</si>
  <si>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</si>
  <si>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</si>
  <si>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</si>
  <si>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</si>
  <si>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</si>
  <si>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</si>
  <si>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</si>
  <si>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</si>
  <si>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</si>
  <si>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</si>
  <si>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</si>
  <si>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</si>
  <si>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https://www.nature.com/articles/s41564-019-0476-8</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</si>
  <si>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</si>
  <si>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</si>
  <si>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</si>
  <si>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</si>
  <si>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https://unstats.un.org/sdgs/indicators/database/</t>
  </si>
  <si>
    <t>2008-2018</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</si>
  <si>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</si>
  <si>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</si>
  <si>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</si>
  <si>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</si>
  <si>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http://data.worldbank.org/indicator/NY.GDP.PCAP.CD</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</si>
  <si>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</si>
  <si>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</si>
  <si>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</si>
  <si>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</si>
  <si>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</si>
  <si>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Sanitation</t>
  </si>
  <si>
    <t>Drinking water</t>
  </si>
  <si>
    <t>Hygiene</t>
  </si>
  <si>
    <t>People practicing open defecation</t>
  </si>
  <si>
    <t>2013-2017</t>
  </si>
  <si>
    <t>2010-2017</t>
  </si>
  <si>
    <t>Population density</t>
  </si>
  <si>
    <t>Urban population growth</t>
  </si>
  <si>
    <t>Population living in urban areas</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</si>
  <si>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</si>
  <si>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</si>
  <si>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</si>
  <si>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</si>
  <si>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</si>
  <si>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</si>
  <si>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</si>
  <si>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</si>
  <si>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</si>
  <si>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</si>
  <si>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</si>
  <si>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</si>
  <si>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</si>
  <si>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</si>
  <si>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</si>
  <si>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</si>
  <si>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</si>
  <si>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</si>
  <si>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</si>
  <si>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</si>
  <si>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</si>
  <si>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</si>
  <si>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</si>
  <si>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</si>
  <si>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</si>
  <si>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</si>
  <si>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VU.SEV.AD.REM</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</si>
  <si>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</si>
  <si>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</si>
  <si>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</si>
  <si>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</si>
  <si>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</si>
  <si>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</si>
  <si>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</si>
  <si>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</si>
  <si>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</si>
  <si>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</si>
  <si>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</si>
  <si>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</si>
  <si>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</si>
  <si>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</si>
  <si>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</si>
  <si>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</si>
  <si>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</si>
  <si>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</si>
  <si>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</si>
  <si>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</si>
  <si>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VU.VGR.OG.HE.HIV.PRV</t>
  </si>
  <si>
    <t>VU.VGR.OG.HE.HIV.INCD</t>
  </si>
  <si>
    <t>VU.VGR.OG.HE.TRP</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</si>
  <si>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</si>
  <si>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</si>
  <si>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</si>
  <si>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</si>
  <si>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</si>
  <si>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</si>
  <si>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</si>
  <si>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</si>
  <si>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</si>
  <si>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</si>
  <si>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</si>
  <si>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</si>
  <si>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</si>
  <si>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</si>
  <si>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</si>
  <si>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</si>
  <si>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</si>
  <si>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</si>
  <si>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</si>
  <si>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</si>
  <si>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</si>
  <si>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</si>
  <si>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</si>
  <si>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</si>
  <si>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CC.INF.AHC.IMM.DTP3</t>
  </si>
  <si>
    <t>CC.INF.AHC.IMM.MCV2</t>
  </si>
  <si>
    <t>CC.INF.AHC.IMM.PCV3</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</si>
  <si>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</si>
  <si>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</si>
  <si>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</si>
  <si>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</si>
  <si>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</si>
  <si>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</si>
  <si>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r>
      <t xml:space="preserve">9 September 2019 v 0.3.9 - </t>
    </r>
    <r>
      <rPr>
        <b/>
        <i/>
        <sz val="9"/>
        <color rgb="FF323232"/>
        <rFont val="Arial"/>
        <family val="2"/>
      </rPr>
      <t>Revised indicators</t>
    </r>
    <r>
      <rPr>
        <i/>
        <sz val="9"/>
        <color rgb="FF323232"/>
        <rFont val="Arial"/>
        <family val="2"/>
      </rPr>
      <t xml:space="preserve">: 'GDP per capita PPP int USD' replaced by 'GDP per capita (current US$)'. </t>
    </r>
    <r>
      <rPr>
        <b/>
        <i/>
        <sz val="9"/>
        <color rgb="FF323232"/>
        <rFont val="Arial"/>
        <family val="2"/>
      </rPr>
      <t>Changed source</t>
    </r>
    <r>
      <rPr>
        <i/>
        <sz val="9"/>
        <color rgb="FF323232"/>
        <rFont val="Arial"/>
        <family val="2"/>
      </rPr>
      <t xml:space="preserve">: 'Total population' from UNDESA. </t>
    </r>
    <r>
      <rPr>
        <b/>
        <i/>
        <sz val="9"/>
        <color rgb="FF323232"/>
        <rFont val="Arial"/>
        <family val="2"/>
      </rPr>
      <t>Updated indicators</t>
    </r>
    <r>
      <rPr>
        <i/>
        <sz val="9"/>
        <color rgb="FF323232"/>
        <rFont val="Arial"/>
        <family val="2"/>
      </rPr>
      <t xml:space="preserve">: 'Income Gini coefficient', 'Internally displaced persons (IDPs), 'Proportion of the target population with access to 3 doses of diphtheria-tetanus-pertussis (DTP3)' , 'Proportion of the target population with access to measles-containing-vaccine second-dose (MCV2)', 'Proportion of the target population with access to pneumococcal conjugate 3rd dose (PCV3)', 'Mobile cellular subscriptions'. </t>
    </r>
  </si>
  <si>
    <r>
      <t xml:space="preserve">30 August 2019 v 0.3.8 - </t>
    </r>
    <r>
      <rPr>
        <b/>
        <i/>
        <sz val="9"/>
        <color rgb="FF323232"/>
        <rFont val="Arial"/>
        <family val="2"/>
      </rPr>
      <t>New component</t>
    </r>
    <r>
      <rPr>
        <i/>
        <sz val="9"/>
        <color rgb="FF323232"/>
        <rFont val="Arial"/>
        <family val="2"/>
      </rPr>
      <t xml:space="preserve">: Epidemic. </t>
    </r>
    <r>
      <rPr>
        <b/>
        <i/>
        <sz val="9"/>
        <color rgb="FF323232"/>
        <rFont val="Arial"/>
        <family val="2"/>
      </rPr>
      <t>New indicators</t>
    </r>
    <r>
      <rPr>
        <i/>
        <sz val="9"/>
        <color rgb="FF323232"/>
        <rFont val="Arial"/>
        <family val="2"/>
      </rPr>
      <t xml:space="preserve">: 'Volume of remittances (in USD) as a proportion of total GDP (%)', 'Number of new HIV infections per 1,000 uninfected population', 'Malaria incidence per 1,000 population at risk', 'Number of people requiring interventions against neglected tropical diseases', 'Proportion of the target population with access to 3 doses of diphtheria-tetanus-pertussis (DTP3)' , 'Proportion of the target population with access to measles-containing-vaccine second-dose (MCV2)', 'Proportion of the target population with access to pneumococcal conjugate 3rd dose (PCV3)'. </t>
    </r>
    <r>
      <rPr>
        <b/>
        <i/>
        <sz val="9"/>
        <color rgb="FF323232"/>
        <rFont val="Arial"/>
        <family val="2"/>
      </rPr>
      <t>Revised indicators</t>
    </r>
    <r>
      <rPr>
        <i/>
        <sz val="9"/>
        <color rgb="FF323232"/>
        <rFont val="Arial"/>
        <family val="2"/>
      </rPr>
      <t xml:space="preserve">: 'Refugees by country of asylum' replaced by 'Refugees and asylum-seekers by country of asylum'; 'Improved sanitation facilities (% of population with access) ' replaced by 'People using at least basic sanitation services (% of population)'; 'Improved water source (% of population with access)' replaced by 'People using at least basic drinking water services (% of population)' . </t>
    </r>
    <r>
      <rPr>
        <b/>
        <i/>
        <sz val="9"/>
        <color rgb="FF323232"/>
        <rFont val="Arial"/>
        <family val="2"/>
      </rPr>
      <t>Changed source</t>
    </r>
    <r>
      <rPr>
        <i/>
        <sz val="9"/>
        <color rgb="FF323232"/>
        <rFont val="Arial"/>
        <family val="2"/>
      </rPr>
      <t xml:space="preserve">: 'Physical exposure to earthquake' from GEM.. </t>
    </r>
    <r>
      <rPr>
        <b/>
        <i/>
        <sz val="9"/>
        <color rgb="FF323232"/>
        <rFont val="Arial"/>
        <family val="2"/>
      </rPr>
      <t>Updated indicators</t>
    </r>
    <r>
      <rPr>
        <i/>
        <sz val="9"/>
        <color rgb="FF323232"/>
        <rFont val="Arial"/>
        <family val="2"/>
      </rPr>
      <t>: 'Physical exposure to earthquake MMI VI', ''Physical exposure to earthquake MMI VIII'', 'GCRI Violent Conflict probability', 'GCRI Highly Violent Conflict probability', 'Humanitarian Aid (FTS)', Physicians Density, Income Gini coefficient, People affected by Natural Disasters, Internally displaced persons (IDPs), Refugees and asylium-seekers by country of asylum, Returned Refugees, Access to electricity, Total Population.</t>
    </r>
  </si>
  <si>
    <r>
      <t xml:space="preserve">18 October 2019 v 0.4.0 - </t>
    </r>
    <r>
      <rPr>
        <b/>
        <i/>
        <sz val="9"/>
        <color rgb="FF323232"/>
        <rFont val="Arial"/>
        <family val="2"/>
      </rPr>
      <t>Correct normalisation</t>
    </r>
    <r>
      <rPr>
        <i/>
        <sz val="9"/>
        <color rgb="FF323232"/>
        <rFont val="Arial"/>
        <family val="2"/>
      </rPr>
      <t>: 'Number of vets', 'IHR capacity score: Food safety'</t>
    </r>
  </si>
  <si>
    <t>Children under 5 (% of population)</t>
  </si>
  <si>
    <t>Children under 5 (% of total population)</t>
  </si>
  <si>
    <t>Percentage of children under 5 years old of total population in the country.</t>
  </si>
  <si>
    <t>Individuals using the Internet (% of population)</t>
  </si>
  <si>
    <t>Internet users are individuals who have used the Internet (from any location) in the last 3 months.</t>
  </si>
  <si>
    <t>http://data.worldbank.org/indicator/IT.NET.USER.ZS</t>
  </si>
  <si>
    <t>Individuals using the Internet</t>
  </si>
  <si>
    <t>Maternal Mortality Ratio (modeled estimate)</t>
  </si>
  <si>
    <t>Maternal mortality ratio (modeled estimate, per 100,000 live births)</t>
  </si>
  <si>
    <t>WHO, UNICEF, UNFPA, World Bank Group, and the United Nations Population Division. Trends in Maternal Mortality: 2000 to 2017. Geneva, World Health Organization, 2019</t>
  </si>
  <si>
    <t>http://data.worldbank.org/indicator/SH.STA.MMRT</t>
  </si>
  <si>
    <t>WHO, UNICEF, UNFPA, World Bank Group, and the United Nations Population Division</t>
  </si>
  <si>
    <t>World Health Organization's Global Health Workforce Statistics, OECD, supplemented by country data.</t>
  </si>
  <si>
    <t>http://data.worldbank.org/indicator/SH.MED.PHYS.ZS</t>
  </si>
  <si>
    <t>Government</t>
  </si>
  <si>
    <t>https://drmkc.jrc.ec.europa.eu/inform-index</t>
  </si>
  <si>
    <t>2015/2016</t>
  </si>
  <si>
    <t>2017/2018</t>
  </si>
  <si>
    <t>2012/2013</t>
  </si>
  <si>
    <t>2016/2017</t>
  </si>
  <si>
    <t>2014/2015</t>
  </si>
  <si>
    <t>2013/2014</t>
  </si>
  <si>
    <t>2011/2012</t>
  </si>
  <si>
    <t>The INFORM initiative began in 2012 as a convergence of interests of UN agencies, donors, NGOs and research institutions to establish a common evidence-base for global humanitarian risk analysis. 
The INFORM Risk Index identifies the countries at a high risk of humanitarian crisis that are more likely to require international assistance. The INFORM Risk Index model is based on risk concepts published in scientific literature and envisages three dimensions of risk: Hazards &amp; Exposure, Vulnerability and Lack of Coping Capacity. The INFORM Risk Index model is split into different levels to provide a quick overview of the underlying factors leading to humanitarian risk. 
The INFORM Risk Index supports a proactive crisis management framework. It will be helpful for an objective allocation of resources for disaster management as well as for coordinated actions focused on anticipating, mitigating, and preparing for humanitarian emergencies.</t>
  </si>
  <si>
    <t>INFORM RISK 2021</t>
  </si>
  <si>
    <t>INFORM RISK 2020</t>
  </si>
  <si>
    <t>INFORM RISK 2019</t>
  </si>
  <si>
    <t>INFORM RISK 2018</t>
  </si>
  <si>
    <t>INFORM RISK 2017</t>
  </si>
  <si>
    <t>INFORM RISK 2016</t>
  </si>
  <si>
    <t>INFORM RISK 2015</t>
  </si>
  <si>
    <t>NH.EQ.GEM.MMI6.SP</t>
  </si>
  <si>
    <t>NH.EQ.GEM.MMI8.SP</t>
  </si>
  <si>
    <t>Population exposed to EVD (zoonoses)</t>
  </si>
  <si>
    <t>SP.POP.0005.TO.ZS</t>
  </si>
  <si>
    <t>TRPS</t>
  </si>
  <si>
    <t>GovernmentEffectiveness</t>
  </si>
  <si>
    <t>IT.NET.USER.P2</t>
  </si>
  <si>
    <t>Incidence of HIV (per 1,000 uninfected population ages 15-49)</t>
  </si>
  <si>
    <t>Number of new HIV infections among uninfected populations ages 15-49 expressed per 1,000 uninfected population in the year before the period</t>
  </si>
  <si>
    <t>SH.STA.HYGN.ZS</t>
  </si>
  <si>
    <t>People with basic handwashing facilities including soap and water (% of population)</t>
  </si>
  <si>
    <t>The percentage of people living in households that have a handwashing facility with soap and water available on the premises. Handwashing facilities may be fixed or mobile and include a sink with tap water, buckets with taps, tippy-taps, and jugs or basins designated for handwashing. Soap includes bar soap, liquid soap, powder detergent, and soapy water but does not include ash, soil, sand or other handwashing agents.</t>
  </si>
  <si>
    <t>IDMC  Global  Report  on  Internal  Displacement  2019 Conflict 
Dataset</t>
  </si>
  <si>
    <t>UNHCR Refugee Population Statistics Database</t>
  </si>
  <si>
    <t>UNHCR Refugee Population Statistics Database; Operational Data Portal</t>
  </si>
  <si>
    <t>https://www.unhcr.org/refugee-statistics/</t>
  </si>
  <si>
    <t>https://www.unhcr.org/refugee-statistics/
http://data2.unhcr.org/en/situations</t>
  </si>
  <si>
    <t>2008-2019</t>
  </si>
  <si>
    <t>2018/2019</t>
  </si>
  <si>
    <t>2016/2018</t>
  </si>
  <si>
    <t>Violent Conflict probability</t>
  </si>
  <si>
    <t>Highly Violent Conflict probability</t>
  </si>
  <si>
    <t>GCRI derived</t>
  </si>
  <si>
    <t>Violent Internal Conflict probability</t>
  </si>
  <si>
    <t>HA.HUM.VC</t>
  </si>
  <si>
    <t>HA.HUM.HVC</t>
  </si>
  <si>
    <t>High Violent Internal Conflict probability</t>
  </si>
  <si>
    <t>GCRI derived Violent Internal Conflict probability</t>
  </si>
  <si>
    <t>GCRI derived High Violent Internal Conflict probability</t>
  </si>
  <si>
    <t>The Global Conflict Risk Index (GCRI) is an index that assess the states' risk for violent internal conflicts. INFORM Risk uses the GCRI assessment of the probability for highly violent (HVC) conflict within the next 4 years, for both national power and subnational group of conflicts. The considered probabilities are the maximum of the national power and the subnational for HVC.</t>
  </si>
  <si>
    <t>The Global Conflict Risk Index (GCRI) is an index that assess the states' risk for violent internal conflicts. INFORM Risk uses the GCRI assessment of the probability for violent (VC) conflict within the next 4 years, for both national power and subnational group of conflicts. The considered probabilities are the maximum of the national power and the subnational for HVC.</t>
  </si>
  <si>
    <t>United Nations, Department of Economic and Social Affairs, Population Division (2019).
Database on Household Size and Composition 2019</t>
  </si>
  <si>
    <t>Heidelberg Institute for International Conflict Research (HIIK) (2020): Conflict Barometer 2019, Heidelberg</t>
  </si>
  <si>
    <t>2015-2019</t>
  </si>
  <si>
    <t>1984-2019</t>
  </si>
  <si>
    <t>2009-2019</t>
  </si>
  <si>
    <t>2017-2019</t>
  </si>
  <si>
    <t>Regional average (Northen Africa)</t>
  </si>
  <si>
    <t>Regional average (Middle Africa)</t>
  </si>
  <si>
    <t>Value from Chad</t>
  </si>
  <si>
    <t>Regional average (Western Africa)</t>
  </si>
  <si>
    <t>Estimated by Regional average (Northen Africa) weighted by population</t>
  </si>
  <si>
    <t>Estimated by Regional average (Central Asia) weighted by population</t>
  </si>
  <si>
    <t>Regional average (South-eastern Asia)</t>
  </si>
  <si>
    <t>Value from Brunei Darussalam</t>
  </si>
  <si>
    <t>Estimated by Regional average (Western Asia) weighted by population</t>
  </si>
  <si>
    <t>Value from Kiribati</t>
  </si>
  <si>
    <t>31/12/2019</t>
  </si>
  <si>
    <t>31 August 2018 v 0.3.5 - new indicator: “Current health expenditure per capita, PPP (current international $)” replaced "Health expenditure per capita, PPP (constant 2011 international $)" not longer available.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</si>
  <si>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r>
      <t xml:space="preserve">31 August 2020 v 0.5.0 - </t>
    </r>
    <r>
      <rPr>
        <b/>
        <i/>
        <sz val="9"/>
        <color rgb="FF323232"/>
        <rFont val="Arial"/>
        <family val="2"/>
      </rPr>
      <t>Updated indicators</t>
    </r>
    <r>
      <rPr>
        <i/>
        <sz val="9"/>
        <color rgb="FF323232"/>
        <rFont val="Arial"/>
        <family val="2"/>
      </rPr>
      <t>: ‘Total affected by Drought’, ‘Frequency of Drought events’, ‘Agriculture Drought probability’, ‘Household size’, ‘Number of vets’, ‘IHR capacity score: Food safety’, ‘Population living in slums (% of urban population)’, ‘Children under 5 (% of population)’, ‘GCRI Violent Conflict probability’, ‘GCRI Highly Violent Conflict probability’, ‘Multidimensional Poverty Index’, ‘Humanitarian Aid (FTS)’, ‘Volume of remittances (in USD) as a proportion of total GDP (%)’’,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‘Income Gini coefficient’, ‘People affected by Natural Disasters’, ‘Internally displaced persons (IDPs)’, ‘Refugees and asylum-seekers by country of asylum’, ‘Returned Refugees’, ‘Average Dietary Energy Supply Adequacy’, ‘Prevalence of Undernourishment’, ‘Access to electricity’,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‘GDP per capita (current US$)’.</t>
    </r>
  </si>
  <si>
    <t>Economic Dependency</t>
  </si>
  <si>
    <t>High income</t>
  </si>
  <si>
    <t>M49</t>
  </si>
  <si>
    <t>FAOST_CODE</t>
  </si>
  <si>
    <t>30 September 2020 v 0.5.1 - Update the missing FTS data for Congo DR</t>
  </si>
  <si>
    <t>INFORM Global Risk Index Mid2021</t>
  </si>
  <si>
    <r>
      <rPr>
        <b/>
        <i/>
        <sz val="10"/>
        <color rgb="FF323232"/>
        <rFont val="Arial"/>
        <family val="2"/>
      </rPr>
      <t>Citation</t>
    </r>
    <r>
      <rPr>
        <i/>
        <sz val="10"/>
        <color rgb="FF323232"/>
        <rFont val="Arial"/>
        <family val="2"/>
      </rPr>
      <t xml:space="preserve">
INFORM. 2021. INFORM Risk Index Mid2021. https://drmkc.jrc.ec.europa.eu/inform-index. INFORM is a collaboration of the Inter-Agency Standing Committee Reference Group on Risk, Early Warning and Preparedness and the European Commission. The European Commission Joint Research Centre is the scientific lead of INFORM.</t>
    </r>
  </si>
  <si>
    <t>INFORM Risk Mid2021 (a-z)</t>
  </si>
  <si>
    <t>30/06/2020</t>
  </si>
  <si>
    <t>UNHCR, IOM</t>
  </si>
  <si>
    <t>TFPM</t>
  </si>
  <si>
    <t>https://science4peace.jrc.ec.europa.eu/GCRI/</t>
  </si>
  <si>
    <t>Urban population (% of total population)</t>
  </si>
  <si>
    <t>2019-2021</t>
  </si>
  <si>
    <t>2006-2019</t>
  </si>
  <si>
    <t>2013-2018</t>
  </si>
  <si>
    <r>
      <t xml:space="preserve">31 March 2021 v 0.5.2 - </t>
    </r>
    <r>
      <rPr>
        <b/>
        <i/>
        <sz val="9"/>
        <color rgb="FF323232"/>
        <rFont val="Arial"/>
        <family val="2"/>
      </rPr>
      <t>Updated indicators</t>
    </r>
    <r>
      <rPr>
        <i/>
        <sz val="9"/>
        <color rgb="FF323232"/>
        <rFont val="Arial"/>
        <family val="2"/>
      </rPr>
      <t>: National Power Conflict Intensity (Highly Violent), Subnational Conflict Intensity (Highly Violent), GCRI Violent Conflict probability, GCRI Highly Violent Conflict probability, Human Development Index, Humanitarian Aid (FTS), Development Aid (ODA), Net ODA received (% of GNI), Incidence of Tuberculosis, Estimated number of people living with HIV - Adult (&gt;15) rate’, Number of new HIV infections per 1,000 uninfected population, Gender Inequality Index, Income Gini coefficient, People affected by Natural Disasters, Internally displaced persons (IDPs), Refugees by country of asylum, Government Effectiveness, Corruption Perception Index, Internet users, Mobile cellular subscriptions.</t>
    </r>
  </si>
  <si>
    <r>
      <t xml:space="preserve">31 March 2020 v 0.4.1 - </t>
    </r>
    <r>
      <rPr>
        <b/>
        <i/>
        <sz val="9"/>
        <color rgb="FF323232"/>
        <rFont val="Arial"/>
        <family val="2"/>
      </rPr>
      <t>update</t>
    </r>
    <r>
      <rPr>
        <i/>
        <sz val="9"/>
        <color rgb="FF323232"/>
        <rFont val="Arial"/>
        <family val="2"/>
      </rPr>
      <t>: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Gender Inequality Index, Income Gini coefficient, People affected by Natural Disasters, Internally displaced persons (IDPs), Refugees by country of asylum, Government Effectiveness, Corruption Perception Index, Adult literacy rate, Internet users, Mobile cellular subscriptions, Maternal Mortality ratio.</t>
    </r>
  </si>
  <si>
    <t>(release: 6 April 2021 v 0.5.3)</t>
  </si>
  <si>
    <r>
      <t xml:space="preserve">6 April 2021 v 0.5.3 - </t>
    </r>
    <r>
      <rPr>
        <b/>
        <i/>
        <sz val="9"/>
        <color rgb="FF323232"/>
        <rFont val="Arial"/>
        <family val="2"/>
      </rPr>
      <t>Updated indicators</t>
    </r>
    <r>
      <rPr>
        <i/>
        <sz val="9"/>
        <color rgb="FF323232"/>
        <rFont val="Arial"/>
        <family val="2"/>
      </rPr>
      <t>: ‘Volume of remittances (in USD) as a proportion of total GDP (%)’’, 'Mortality rate, under-5', 'Number of people requiring interventions against neglected tropical diseases', 'Adult literacy rate'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</si>
</sst>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0.0"/>
    <numFmt numFmtId="165" formatCode="0.000%"/>
    <numFmt numFmtId="166" formatCode="_-* #,##0.0_-;\-* #,##0.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 numFmtId="181" formatCode="d/mm/yyyy;@"/>
    <numFmt numFmtId="182" formatCode="0.000"/>
  </numFmts>
  <fonts count="1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u/>
      <sz val="10"/>
      <color indexed="30"/>
      <name val="Arial"/>
      <family val="2"/>
    </font>
    <font>
      <sz val="10"/>
      <name val="Calibri"/>
      <family val="2"/>
      <scheme val="minor"/>
    </font>
    <font>
      <sz val="6"/>
      <name val="Calibri"/>
      <family val="2"/>
      <scheme val="minor"/>
    </font>
    <font>
      <i/>
      <sz val="6"/>
      <name val="Calibri"/>
      <family val="2"/>
      <scheme val="minor"/>
    </font>
    <font>
      <b/>
      <sz val="10"/>
      <color rgb="FF996600"/>
      <name val="Arial"/>
      <family val="2"/>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00"/>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s>
  <cellStyleXfs count="29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2" applyNumberFormat="0" applyAlignment="0" applyProtection="0"/>
    <xf numFmtId="0" fontId="32" fillId="57" borderId="23"/>
    <xf numFmtId="0" fontId="33" fillId="58" borderId="24">
      <alignment horizontal="right" vertical="top" wrapText="1"/>
    </xf>
    <xf numFmtId="0" fontId="34" fillId="46" borderId="22" applyNumberFormat="0" applyAlignment="0" applyProtection="0"/>
    <xf numFmtId="0" fontId="32" fillId="0" borderId="21"/>
    <xf numFmtId="0" fontId="35" fillId="0" borderId="25" applyNumberFormat="0" applyFill="0" applyAlignment="0" applyProtection="0"/>
    <xf numFmtId="0" fontId="36" fillId="59" borderId="26" applyNumberFormat="0" applyAlignment="0" applyProtection="0"/>
    <xf numFmtId="0" fontId="37" fillId="59" borderId="26"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37" fillId="59" borderId="26" applyNumberFormat="0" applyAlignment="0" applyProtection="0"/>
    <xf numFmtId="170" fontId="18" fillId="0" borderId="0" applyFont="0" applyFill="0" applyBorder="0" applyAlignment="0" applyProtection="0"/>
    <xf numFmtId="0" fontId="41" fillId="51" borderId="23"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23">
      <protection locked="0"/>
    </xf>
    <xf numFmtId="0" fontId="18" fillId="51" borderId="21"/>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1">
      <alignment horizontal="left"/>
    </xf>
    <xf numFmtId="0" fontId="27" fillId="50" borderId="0">
      <alignment horizontal="left"/>
    </xf>
    <xf numFmtId="0" fontId="45" fillId="0" borderId="25"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2" applyNumberFormat="0" applyAlignment="0" applyProtection="0"/>
    <xf numFmtId="0" fontId="48" fillId="53" borderId="22" applyNumberFormat="0" applyAlignment="0" applyProtection="0"/>
    <xf numFmtId="0" fontId="49" fillId="60" borderId="0">
      <alignment horizontal="center"/>
    </xf>
    <xf numFmtId="0" fontId="18" fillId="50" borderId="21">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1" applyNumberFormat="0" applyFill="0" applyAlignment="0" applyProtection="0"/>
    <xf numFmtId="0" fontId="52" fillId="0" borderId="27"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8">
      <alignment wrapText="1"/>
    </xf>
    <xf numFmtId="0" fontId="32" fillId="50" borderId="15"/>
    <xf numFmtId="0" fontId="32" fillId="50" borderId="29"/>
    <xf numFmtId="0" fontId="32" fillId="50" borderId="30">
      <alignment horizontal="center" wrapText="1"/>
    </xf>
    <xf numFmtId="0" fontId="45" fillId="0" borderId="25"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1" applyNumberFormat="0" applyFont="0" applyAlignment="0" applyProtection="0"/>
    <xf numFmtId="0" fontId="20" fillId="64" borderId="31" applyNumberFormat="0" applyFont="0" applyAlignment="0" applyProtection="0"/>
    <xf numFmtId="0" fontId="28" fillId="64" borderId="31"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1"/>
    <xf numFmtId="0" fontId="39" fillId="50" borderId="0">
      <alignment horizontal="right"/>
    </xf>
    <xf numFmtId="0" fontId="57" fillId="62" borderId="0">
      <alignment horizontal="center"/>
    </xf>
    <xf numFmtId="0" fontId="58" fillId="61" borderId="21">
      <alignment horizontal="left" vertical="top" wrapText="1"/>
    </xf>
    <xf numFmtId="0" fontId="59" fillId="61" borderId="32">
      <alignment horizontal="left" vertical="top" wrapText="1"/>
    </xf>
    <xf numFmtId="0" fontId="58" fillId="61" borderId="33">
      <alignment horizontal="left" vertical="top" wrapText="1"/>
    </xf>
    <xf numFmtId="0" fontId="58" fillId="61" borderId="32">
      <alignment horizontal="left" vertical="top"/>
    </xf>
    <xf numFmtId="0" fontId="18" fillId="65" borderId="0" applyNumberFormat="0" applyFont="0" applyBorder="0" applyProtection="0">
      <alignment horizontal="left" vertical="center"/>
    </xf>
    <xf numFmtId="0" fontId="18" fillId="0" borderId="34" applyNumberFormat="0" applyFill="0" applyProtection="0">
      <alignment horizontal="left" vertical="center" wrapText="1" indent="1"/>
    </xf>
    <xf numFmtId="176" fontId="18" fillId="0" borderId="3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5" applyNumberFormat="0" applyFill="0" applyProtection="0">
      <alignment horizontal="left" vertical="center" wrapText="1"/>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6" applyNumberFormat="0" applyFont="0" applyFill="0" applyProtection="0">
      <alignment horizontal="center" vertical="center" wrapText="1"/>
    </xf>
    <xf numFmtId="0" fontId="60" fillId="0" borderId="36" applyNumberFormat="0" applyFill="0" applyProtection="0">
      <alignment horizontal="center" vertical="center" wrapText="1"/>
    </xf>
    <xf numFmtId="0" fontId="60" fillId="0" borderId="36" applyNumberFormat="0" applyFill="0" applyProtection="0">
      <alignment horizontal="center" vertical="center" wrapText="1"/>
    </xf>
    <xf numFmtId="0" fontId="18" fillId="0" borderId="34"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7"/>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7"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8"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4" fontId="27" fillId="49" borderId="47">
      <alignment horizontal="center" vertical="center"/>
    </xf>
    <xf numFmtId="0" fontId="124" fillId="0" borderId="0" applyNumberFormat="0" applyFill="0" applyBorder="0" applyAlignment="0" applyProtection="0"/>
  </cellStyleXfs>
  <cellXfs count="237">
    <xf numFmtId="0" fontId="0" fillId="0" borderId="0" xfId="0"/>
    <xf numFmtId="0" fontId="0" fillId="48" borderId="0" xfId="0" applyFill="1" applyBorder="1"/>
    <xf numFmtId="0" fontId="0" fillId="48" borderId="0" xfId="0" applyFill="1"/>
    <xf numFmtId="0" fontId="0" fillId="0" borderId="0" xfId="0"/>
    <xf numFmtId="0" fontId="0" fillId="48" borderId="0" xfId="0" applyFill="1" applyBorder="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applyFill="1"/>
    <xf numFmtId="0" fontId="94" fillId="47" borderId="0" xfId="0" applyFont="1" applyFill="1" applyBorder="1" applyAlignment="1">
      <alignment horizontal="right" wrapText="1"/>
    </xf>
    <xf numFmtId="0" fontId="99"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100" fillId="0" borderId="0" xfId="0" applyFont="1"/>
    <xf numFmtId="0" fontId="101" fillId="0" borderId="0" xfId="286" applyFont="1" applyAlignment="1" applyProtection="1"/>
    <xf numFmtId="0" fontId="101" fillId="0" borderId="0" xfId="286" quotePrefix="1" applyFont="1" applyAlignment="1" applyProtection="1"/>
    <xf numFmtId="0" fontId="93" fillId="47" borderId="29" xfId="0" applyFont="1" applyFill="1" applyBorder="1" applyAlignment="1">
      <alignment vertical="center" wrapText="1"/>
    </xf>
    <xf numFmtId="0" fontId="93" fillId="47" borderId="0" xfId="0" applyFont="1" applyFill="1" applyBorder="1" applyAlignment="1">
      <alignment horizontal="center" wrapText="1"/>
    </xf>
    <xf numFmtId="0" fontId="86" fillId="48" borderId="0" xfId="0" applyFont="1" applyFill="1" applyAlignment="1">
      <alignment horizontal="center"/>
    </xf>
    <xf numFmtId="0" fontId="86" fillId="11" borderId="39" xfId="19" applyFont="1" applyBorder="1" applyAlignment="1">
      <alignment horizontal="center" textRotation="90" wrapText="1"/>
    </xf>
    <xf numFmtId="0" fontId="86" fillId="11" borderId="40" xfId="19" applyFont="1" applyBorder="1" applyAlignment="1">
      <alignment horizontal="center" textRotation="90" wrapText="1"/>
    </xf>
    <xf numFmtId="0" fontId="86" fillId="10" borderId="39" xfId="18" applyFont="1" applyBorder="1" applyAlignment="1">
      <alignment horizontal="center" textRotation="90" wrapText="1"/>
    </xf>
    <xf numFmtId="0" fontId="86" fillId="10" borderId="40" xfId="18" applyFont="1" applyBorder="1" applyAlignment="1">
      <alignment horizontal="center" textRotation="90" wrapText="1"/>
    </xf>
    <xf numFmtId="0" fontId="114" fillId="12" borderId="40" xfId="20" applyFont="1" applyBorder="1" applyAlignment="1">
      <alignment horizontal="center" textRotation="90" wrapText="1"/>
    </xf>
    <xf numFmtId="0" fontId="114" fillId="9" borderId="40" xfId="17" applyFont="1" applyBorder="1" applyAlignment="1">
      <alignment horizontal="center" textRotation="90" wrapText="1"/>
    </xf>
    <xf numFmtId="0" fontId="86" fillId="48" borderId="0" xfId="0" applyFont="1" applyFill="1" applyBorder="1" applyAlignment="1">
      <alignment horizontal="center" vertical="center"/>
    </xf>
    <xf numFmtId="164" fontId="86" fillId="11" borderId="10" xfId="19" applyNumberFormat="1" applyFont="1" applyBorder="1" applyAlignment="1">
      <alignment horizontal="center" vertical="center"/>
    </xf>
    <xf numFmtId="10" fontId="86" fillId="10" borderId="14" xfId="18" applyNumberFormat="1" applyFont="1" applyBorder="1" applyAlignment="1">
      <alignment horizontal="center" vertical="center"/>
    </xf>
    <xf numFmtId="164" fontId="113" fillId="12" borderId="0" xfId="20" applyNumberFormat="1" applyFont="1" applyBorder="1" applyAlignment="1">
      <alignment horizontal="center" vertical="center"/>
    </xf>
    <xf numFmtId="164" fontId="114" fillId="9" borderId="10" xfId="17" applyNumberFormat="1" applyFont="1" applyBorder="1" applyAlignment="1">
      <alignment horizontal="center"/>
    </xf>
    <xf numFmtId="0" fontId="86" fillId="48" borderId="0" xfId="0" applyFont="1" applyFill="1" applyAlignment="1">
      <alignment horizontal="center" vertical="center"/>
    </xf>
    <xf numFmtId="0" fontId="89" fillId="47" borderId="0" xfId="34" applyFont="1" applyFill="1" applyBorder="1" applyAlignment="1">
      <alignment horizontal="center" vertical="center"/>
    </xf>
    <xf numFmtId="0" fontId="89" fillId="47" borderId="0" xfId="34" applyFont="1" applyFill="1" applyBorder="1" applyAlignment="1">
      <alignment horizontal="center" vertical="center" wrapText="1"/>
    </xf>
    <xf numFmtId="166" fontId="89" fillId="47" borderId="0" xfId="74" applyNumberFormat="1" applyFont="1" applyFill="1" applyBorder="1" applyAlignment="1">
      <alignment horizontal="center" vertical="center" wrapText="1"/>
    </xf>
    <xf numFmtId="0" fontId="89" fillId="47" borderId="0" xfId="34" applyFont="1" applyFill="1" applyBorder="1" applyAlignment="1">
      <alignment horizontal="center" vertical="center" textRotation="90" wrapText="1"/>
    </xf>
    <xf numFmtId="10" fontId="89" fillId="47" borderId="0" xfId="73" applyNumberFormat="1" applyFont="1" applyFill="1" applyBorder="1" applyAlignment="1">
      <alignment horizontal="center" vertical="center" wrapText="1"/>
    </xf>
    <xf numFmtId="9" fontId="89" fillId="47" borderId="0" xfId="73" applyFont="1" applyFill="1" applyBorder="1" applyAlignment="1">
      <alignment horizontal="center" vertical="center" wrapText="1"/>
    </xf>
    <xf numFmtId="2" fontId="89" fillId="47" borderId="0" xfId="73" applyNumberFormat="1" applyFont="1" applyFill="1" applyBorder="1" applyAlignment="1">
      <alignment horizontal="center" vertical="center" wrapText="1"/>
    </xf>
    <xf numFmtId="0" fontId="86" fillId="27" borderId="40" xfId="35" applyFont="1" applyBorder="1" applyAlignment="1">
      <alignment horizontal="center" textRotation="90" wrapText="1"/>
    </xf>
    <xf numFmtId="0" fontId="113" fillId="28" borderId="39" xfId="36" applyFont="1" applyBorder="1" applyAlignment="1">
      <alignment horizontal="center" textRotation="90" wrapText="1"/>
    </xf>
    <xf numFmtId="0" fontId="86" fillId="26" borderId="40" xfId="34" applyFont="1" applyBorder="1" applyAlignment="1">
      <alignment horizontal="center" textRotation="90" wrapText="1"/>
    </xf>
    <xf numFmtId="0" fontId="113" fillId="25" borderId="39" xfId="33" applyFont="1" applyBorder="1" applyAlignment="1">
      <alignment horizontal="center" textRotation="90" wrapText="1"/>
    </xf>
    <xf numFmtId="0" fontId="113" fillId="25" borderId="41" xfId="33" applyFont="1" applyBorder="1" applyAlignment="1">
      <alignment horizontal="center" textRotation="90" wrapText="1"/>
    </xf>
    <xf numFmtId="0" fontId="114" fillId="29" borderId="41" xfId="37" applyFont="1" applyBorder="1" applyAlignment="1">
      <alignment horizontal="center" textRotation="90" wrapText="1"/>
    </xf>
    <xf numFmtId="164" fontId="86" fillId="27" borderId="10" xfId="35" applyNumberFormat="1" applyFont="1" applyBorder="1" applyAlignment="1">
      <alignment horizontal="center" vertical="center"/>
    </xf>
    <xf numFmtId="164" fontId="113" fillId="28" borderId="14" xfId="36" applyNumberFormat="1" applyFont="1" applyBorder="1" applyAlignment="1">
      <alignment horizontal="center" vertical="center"/>
    </xf>
    <xf numFmtId="3" fontId="86" fillId="26" borderId="10" xfId="34" applyNumberFormat="1" applyFont="1" applyBorder="1" applyAlignment="1">
      <alignment horizontal="right" vertical="center"/>
    </xf>
    <xf numFmtId="164" fontId="113" fillId="29" borderId="14" xfId="37" applyNumberFormat="1" applyFont="1" applyBorder="1" applyAlignment="1">
      <alignment horizontal="center" vertical="center"/>
    </xf>
    <xf numFmtId="10" fontId="86" fillId="26" borderId="10" xfId="34" applyNumberFormat="1" applyFont="1" applyBorder="1" applyAlignment="1">
      <alignment horizontal="right" vertical="center"/>
    </xf>
    <xf numFmtId="164" fontId="113" fillId="25" borderId="14" xfId="33" applyNumberFormat="1" applyFont="1" applyBorder="1" applyAlignment="1">
      <alignment horizontal="center" vertical="center"/>
    </xf>
    <xf numFmtId="167" fontId="86" fillId="26" borderId="10" xfId="73" applyNumberFormat="1" applyFont="1" applyFill="1" applyBorder="1" applyAlignment="1">
      <alignment horizontal="right" vertical="center"/>
    </xf>
    <xf numFmtId="164" fontId="113" fillId="25" borderId="0" xfId="33" applyNumberFormat="1" applyFont="1" applyBorder="1" applyAlignment="1">
      <alignment horizontal="center" vertical="center"/>
    </xf>
    <xf numFmtId="164" fontId="114" fillId="29" borderId="0" xfId="37" applyNumberFormat="1" applyFont="1" applyBorder="1" applyAlignment="1">
      <alignment horizontal="center" vertical="center"/>
    </xf>
    <xf numFmtId="0" fontId="89" fillId="47" borderId="0" xfId="0" applyFont="1" applyFill="1"/>
    <xf numFmtId="0" fontId="89" fillId="47" borderId="0" xfId="0" applyFont="1" applyFill="1" applyAlignment="1">
      <alignment horizontal="center" vertical="center"/>
    </xf>
    <xf numFmtId="165" fontId="89" fillId="47" borderId="0" xfId="73" applyNumberFormat="1" applyFont="1" applyFill="1" applyAlignment="1">
      <alignment horizontal="center" vertical="center"/>
    </xf>
    <xf numFmtId="9" fontId="89" fillId="47" borderId="0" xfId="73" applyNumberFormat="1" applyFont="1" applyFill="1" applyAlignment="1">
      <alignment horizontal="center" vertical="center"/>
    </xf>
    <xf numFmtId="9" fontId="89" fillId="47" borderId="0" xfId="73" applyFont="1" applyFill="1" applyAlignment="1">
      <alignment horizontal="center" vertical="center"/>
    </xf>
    <xf numFmtId="180" fontId="86" fillId="26" borderId="10" xfId="34" applyNumberFormat="1" applyFont="1" applyBorder="1" applyAlignment="1">
      <alignment horizontal="right" vertical="center"/>
    </xf>
    <xf numFmtId="0" fontId="86" fillId="48" borderId="0" xfId="0" applyFont="1" applyFill="1" applyAlignment="1">
      <alignment horizontal="center" wrapText="1"/>
    </xf>
    <xf numFmtId="0" fontId="86" fillId="23" borderId="40" xfId="31" applyFont="1" applyBorder="1" applyAlignment="1">
      <alignment horizontal="center" textRotation="90" wrapText="1"/>
    </xf>
    <xf numFmtId="0" fontId="114" fillId="24" borderId="40" xfId="32" applyFont="1" applyBorder="1" applyAlignment="1">
      <alignment horizontal="center" textRotation="90" wrapText="1"/>
    </xf>
    <xf numFmtId="0" fontId="114" fillId="21" borderId="41" xfId="29" applyFont="1" applyBorder="1" applyAlignment="1">
      <alignment horizontal="center" textRotation="90" wrapText="1"/>
    </xf>
    <xf numFmtId="164" fontId="86" fillId="23" borderId="10" xfId="31" applyNumberFormat="1" applyFont="1" applyBorder="1" applyAlignment="1">
      <alignment horizontal="center" vertical="center"/>
    </xf>
    <xf numFmtId="164" fontId="114" fillId="24" borderId="10" xfId="32" applyNumberFormat="1" applyFont="1" applyBorder="1" applyAlignment="1">
      <alignment horizontal="center" vertical="center"/>
    </xf>
    <xf numFmtId="164" fontId="114" fillId="21" borderId="0" xfId="29" applyNumberFormat="1" applyFont="1" applyAlignment="1">
      <alignment horizontal="center" vertical="center"/>
    </xf>
    <xf numFmtId="0" fontId="89" fillId="47" borderId="0" xfId="0" applyFont="1" applyFill="1" applyBorder="1"/>
    <xf numFmtId="0" fontId="89" fillId="47" borderId="0" xfId="34" applyFont="1" applyFill="1" applyBorder="1" applyAlignment="1">
      <alignment horizontal="center" wrapText="1"/>
    </xf>
    <xf numFmtId="1" fontId="89" fillId="47" borderId="0" xfId="31" applyNumberFormat="1" applyFont="1" applyFill="1" applyBorder="1" applyAlignment="1">
      <alignment horizontal="center" vertical="center" wrapText="1"/>
    </xf>
    <xf numFmtId="1" fontId="117" fillId="47" borderId="0" xfId="32" applyNumberFormat="1" applyFont="1" applyFill="1" applyBorder="1" applyAlignment="1">
      <alignment horizontal="center" vertical="center" wrapText="1"/>
    </xf>
    <xf numFmtId="164" fontId="89" fillId="47" borderId="0" xfId="31" applyNumberFormat="1" applyFont="1" applyFill="1" applyBorder="1" applyAlignment="1">
      <alignment horizontal="center" vertical="center" wrapText="1"/>
    </xf>
    <xf numFmtId="0" fontId="117" fillId="47" borderId="0" xfId="32" applyFont="1" applyFill="1" applyBorder="1" applyAlignment="1">
      <alignment horizontal="center" vertical="center" wrapText="1"/>
    </xf>
    <xf numFmtId="164" fontId="118" fillId="47" borderId="0" xfId="31" applyNumberFormat="1" applyFont="1" applyFill="1" applyBorder="1" applyAlignment="1">
      <alignment horizontal="center" vertical="center" wrapText="1"/>
    </xf>
    <xf numFmtId="0" fontId="89" fillId="47" borderId="0" xfId="31" applyFont="1" applyFill="1" applyBorder="1" applyAlignment="1">
      <alignment horizontal="center" vertical="center" wrapText="1"/>
    </xf>
    <xf numFmtId="1" fontId="85" fillId="0" borderId="0" xfId="0" applyNumberFormat="1" applyFont="1" applyAlignment="1">
      <alignment horizontal="right"/>
    </xf>
    <xf numFmtId="2" fontId="85" fillId="0" borderId="0" xfId="0" applyNumberFormat="1" applyFont="1" applyAlignment="1">
      <alignment horizontal="right"/>
    </xf>
    <xf numFmtId="164"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102" fillId="0" borderId="42" xfId="0" applyFont="1" applyFill="1" applyBorder="1" applyAlignment="1">
      <alignment horizontal="center"/>
    </xf>
    <xf numFmtId="0" fontId="119" fillId="0" borderId="0" xfId="0" applyFont="1"/>
    <xf numFmtId="0" fontId="119" fillId="0" borderId="0" xfId="71" applyFont="1"/>
    <xf numFmtId="0" fontId="119" fillId="0" borderId="0" xfId="71" applyFont="1" applyFill="1"/>
    <xf numFmtId="0" fontId="92" fillId="48" borderId="0" xfId="0" applyFont="1" applyFill="1" applyBorder="1" applyAlignment="1">
      <alignment horizontal="left" vertical="center" wrapText="1" indent="1"/>
    </xf>
    <xf numFmtId="0" fontId="91"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5" fillId="48" borderId="21" xfId="0" applyFont="1" applyFill="1" applyBorder="1" applyAlignment="1">
      <alignment horizontal="left" wrapText="1" indent="1"/>
    </xf>
    <xf numFmtId="0" fontId="88" fillId="0" borderId="0" xfId="286" applyFont="1" applyAlignment="1" applyProtection="1">
      <alignment horizontal="left" indent="1"/>
    </xf>
    <xf numFmtId="0" fontId="100" fillId="0" borderId="0" xfId="0" applyFont="1" applyAlignment="1">
      <alignment horizontal="left" indent="1"/>
    </xf>
    <xf numFmtId="0" fontId="86" fillId="48" borderId="0" xfId="0" applyFont="1" applyFill="1" applyAlignment="1">
      <alignment horizontal="left" indent="1"/>
    </xf>
    <xf numFmtId="0" fontId="86" fillId="48" borderId="0" xfId="0" applyFont="1" applyFill="1" applyBorder="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92" fillId="66" borderId="30" xfId="0" applyFont="1" applyFill="1" applyBorder="1" applyAlignment="1">
      <alignment horizontal="left" vertical="top" wrapText="1" indent="1"/>
    </xf>
    <xf numFmtId="0" fontId="92" fillId="0" borderId="30" xfId="0" applyFont="1" applyFill="1" applyBorder="1" applyAlignment="1">
      <alignment horizontal="left" vertical="top" wrapText="1" indent="1"/>
    </xf>
    <xf numFmtId="0" fontId="92" fillId="66" borderId="21" xfId="0" applyFont="1" applyFill="1" applyBorder="1" applyAlignment="1">
      <alignment horizontal="left" vertical="top" wrapText="1" indent="1"/>
    </xf>
    <xf numFmtId="0" fontId="92" fillId="0" borderId="21" xfId="0" applyFont="1" applyFill="1" applyBorder="1" applyAlignment="1">
      <alignment horizontal="left" vertical="top" wrapText="1" indent="1"/>
    </xf>
    <xf numFmtId="0" fontId="92" fillId="67" borderId="21" xfId="0" applyFont="1" applyFill="1" applyBorder="1" applyAlignment="1">
      <alignment horizontal="left" vertical="top" wrapText="1" indent="1"/>
    </xf>
    <xf numFmtId="0" fontId="92" fillId="68" borderId="21" xfId="0" applyFont="1" applyFill="1" applyBorder="1" applyAlignment="1">
      <alignment horizontal="left" vertical="top" wrapText="1" indent="1"/>
    </xf>
    <xf numFmtId="0" fontId="92" fillId="47" borderId="21" xfId="0" applyFont="1" applyFill="1" applyBorder="1" applyAlignment="1">
      <alignment horizontal="left" vertical="top" wrapText="1" indent="1"/>
    </xf>
    <xf numFmtId="0" fontId="86" fillId="0" borderId="0" xfId="0" applyFont="1" applyFill="1" applyAlignment="1">
      <alignment horizontal="center" textRotation="90" wrapText="1"/>
    </xf>
    <xf numFmtId="3" fontId="86" fillId="26" borderId="40" xfId="34" applyNumberFormat="1" applyFont="1" applyBorder="1" applyAlignment="1">
      <alignment horizontal="center" textRotation="90" wrapText="1"/>
    </xf>
    <xf numFmtId="0" fontId="114" fillId="29" borderId="39" xfId="37" applyFont="1" applyBorder="1" applyAlignment="1">
      <alignment horizontal="center" textRotation="90" wrapText="1"/>
    </xf>
    <xf numFmtId="0" fontId="86" fillId="0" borderId="0" xfId="0" applyFont="1" applyFill="1" applyAlignment="1">
      <alignment horizontal="left" indent="1"/>
    </xf>
    <xf numFmtId="0" fontId="86" fillId="0" borderId="0" xfId="0" applyFont="1" applyFill="1"/>
    <xf numFmtId="164" fontId="1" fillId="22" borderId="10" xfId="30" applyNumberFormat="1" applyBorder="1" applyAlignment="1">
      <alignment horizontal="center" vertical="center"/>
    </xf>
    <xf numFmtId="0" fontId="0" fillId="22" borderId="40" xfId="30" applyFont="1" applyBorder="1" applyAlignment="1">
      <alignment horizontal="center" textRotation="90" wrapText="1"/>
    </xf>
    <xf numFmtId="0" fontId="122" fillId="48" borderId="0" xfId="3" applyFont="1" applyFill="1" applyBorder="1" applyAlignment="1">
      <alignment horizontal="center" textRotation="90" wrapText="1"/>
    </xf>
    <xf numFmtId="0" fontId="87" fillId="0" borderId="0" xfId="0" applyFont="1" applyFill="1" applyAlignment="1">
      <alignment horizontal="center" vertical="center" wrapText="1"/>
    </xf>
    <xf numFmtId="0" fontId="85" fillId="48" borderId="0" xfId="0" applyFont="1" applyFill="1" applyAlignment="1">
      <alignment horizontal="center" vertical="center"/>
    </xf>
    <xf numFmtId="1" fontId="85" fillId="0" borderId="0" xfId="0" applyNumberFormat="1" applyFont="1" applyAlignment="1">
      <alignment horizontal="center" vertical="center"/>
    </xf>
    <xf numFmtId="0" fontId="85" fillId="48" borderId="0" xfId="0" applyFont="1" applyFill="1" applyAlignment="1">
      <alignment horizontal="center"/>
    </xf>
    <xf numFmtId="49" fontId="85" fillId="0" borderId="0" xfId="0" applyNumberFormat="1" applyFont="1" applyAlignment="1">
      <alignment horizontal="center"/>
    </xf>
    <xf numFmtId="0" fontId="85" fillId="0" borderId="0" xfId="0" applyNumberFormat="1" applyFont="1" applyAlignment="1">
      <alignment horizont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2" fillId="48" borderId="0" xfId="3" applyFont="1" applyFill="1" applyBorder="1" applyAlignment="1">
      <alignment horizontal="center" textRotation="90"/>
    </xf>
    <xf numFmtId="164" fontId="0" fillId="0" borderId="0" xfId="0" applyNumberFormat="1"/>
    <xf numFmtId="164" fontId="89" fillId="47" borderId="0" xfId="73" applyNumberFormat="1" applyFont="1" applyFill="1" applyBorder="1" applyAlignment="1">
      <alignment horizontal="center" vertical="center" wrapText="1"/>
    </xf>
    <xf numFmtId="0" fontId="85" fillId="0" borderId="0" xfId="0" applyFont="1" applyFill="1" applyAlignment="1">
      <alignment horizontal="center"/>
    </xf>
    <xf numFmtId="0" fontId="16" fillId="0" borderId="51" xfId="0" applyFont="1" applyBorder="1"/>
    <xf numFmtId="2" fontId="0" fillId="48" borderId="0" xfId="0" applyNumberFormat="1" applyFill="1"/>
    <xf numFmtId="0" fontId="44" fillId="0" borderId="53" xfId="0" applyFont="1" applyFill="1" applyBorder="1" applyAlignment="1" applyProtection="1">
      <alignment horizontal="center" vertical="center"/>
      <protection locked="0"/>
    </xf>
    <xf numFmtId="14" fontId="92" fillId="0" borderId="21" xfId="0" applyNumberFormat="1" applyFont="1" applyFill="1" applyBorder="1" applyAlignment="1">
      <alignment horizontal="left" vertical="top" wrapText="1" indent="1"/>
    </xf>
    <xf numFmtId="0" fontId="87" fillId="0" borderId="0" xfId="0" applyFont="1" applyFill="1" applyAlignment="1">
      <alignment horizontal="left" indent="1"/>
    </xf>
    <xf numFmtId="0" fontId="92" fillId="0" borderId="21" xfId="0" applyNumberFormat="1" applyFont="1" applyFill="1" applyBorder="1" applyAlignment="1">
      <alignment horizontal="left" vertical="top" wrapText="1" indent="1"/>
    </xf>
    <xf numFmtId="0" fontId="93" fillId="47" borderId="0" xfId="0" applyFont="1" applyFill="1" applyBorder="1" applyAlignment="1">
      <alignment horizontal="left" vertical="center" wrapText="1" indent="16"/>
    </xf>
    <xf numFmtId="0" fontId="125" fillId="66" borderId="21" xfId="0" applyFont="1" applyFill="1" applyBorder="1" applyAlignment="1">
      <alignment horizontal="center" vertical="top" wrapText="1"/>
    </xf>
    <xf numFmtId="0" fontId="126" fillId="66" borderId="21" xfId="0" applyFont="1" applyFill="1" applyBorder="1" applyAlignment="1">
      <alignment horizontal="center" vertical="center" wrapText="1"/>
    </xf>
    <xf numFmtId="164" fontId="113" fillId="12" borderId="54" xfId="20" applyNumberFormat="1" applyFont="1" applyBorder="1" applyAlignment="1">
      <alignment horizontal="center" vertical="center"/>
    </xf>
    <xf numFmtId="10" fontId="86" fillId="10" borderId="54" xfId="18" applyNumberFormat="1" applyFont="1" applyBorder="1" applyAlignment="1">
      <alignment horizontal="center" vertical="center"/>
    </xf>
    <xf numFmtId="164" fontId="113" fillId="12" borderId="10" xfId="20" applyNumberFormat="1" applyFont="1" applyBorder="1" applyAlignment="1">
      <alignment horizontal="center" vertical="center"/>
    </xf>
    <xf numFmtId="10" fontId="86" fillId="10" borderId="10" xfId="18" applyNumberFormat="1" applyFont="1" applyBorder="1" applyAlignment="1">
      <alignment horizontal="center" vertical="center"/>
    </xf>
    <xf numFmtId="10" fontId="89" fillId="76" borderId="0" xfId="73" applyNumberFormat="1" applyFont="1" applyFill="1" applyBorder="1" applyAlignment="1">
      <alignment horizontal="center" vertical="center" wrapText="1"/>
    </xf>
    <xf numFmtId="9" fontId="89" fillId="47" borderId="0" xfId="73" applyNumberFormat="1" applyFont="1" applyFill="1" applyBorder="1" applyAlignment="1">
      <alignment horizontal="center" vertical="center" wrapText="1"/>
    </xf>
    <xf numFmtId="166" fontId="89" fillId="76" borderId="0" xfId="74" applyNumberFormat="1" applyFont="1" applyFill="1" applyBorder="1" applyAlignment="1">
      <alignment horizontal="center" vertical="center" wrapText="1"/>
    </xf>
    <xf numFmtId="0" fontId="125" fillId="67" borderId="21" xfId="0" applyFont="1" applyFill="1" applyBorder="1" applyAlignment="1">
      <alignment horizontal="center" vertical="top" wrapText="1"/>
    </xf>
    <xf numFmtId="0" fontId="126" fillId="67" borderId="21" xfId="0" applyFont="1" applyFill="1" applyBorder="1" applyAlignment="1">
      <alignment horizontal="center" vertical="center" wrapText="1"/>
    </xf>
    <xf numFmtId="0" fontId="125" fillId="68" borderId="21" xfId="0" applyFont="1" applyFill="1" applyBorder="1" applyAlignment="1">
      <alignment horizontal="center" vertical="top" wrapText="1"/>
    </xf>
    <xf numFmtId="0" fontId="126" fillId="68" borderId="21" xfId="0" applyFont="1" applyFill="1" applyBorder="1" applyAlignment="1">
      <alignment horizontal="center" vertical="center" wrapText="1"/>
    </xf>
    <xf numFmtId="0" fontId="125" fillId="47" borderId="21" xfId="0" applyFont="1" applyFill="1" applyBorder="1" applyAlignment="1">
      <alignment horizontal="center" vertical="top" wrapText="1"/>
    </xf>
    <xf numFmtId="0" fontId="126" fillId="47" borderId="21" xfId="0" applyFont="1" applyFill="1" applyBorder="1" applyAlignment="1">
      <alignment horizontal="center" vertical="center" wrapText="1"/>
    </xf>
    <xf numFmtId="0" fontId="127" fillId="66" borderId="21" xfId="0" applyFont="1" applyFill="1" applyBorder="1" applyAlignment="1">
      <alignment horizontal="center" vertical="center" wrapText="1"/>
    </xf>
    <xf numFmtId="0" fontId="119" fillId="11" borderId="40" xfId="19" applyFont="1" applyBorder="1" applyAlignment="1">
      <alignment horizontal="center" textRotation="90" wrapText="1"/>
    </xf>
    <xf numFmtId="0" fontId="87" fillId="11" borderId="40" xfId="19" applyFont="1" applyBorder="1" applyAlignment="1">
      <alignment horizontal="center" textRotation="90" wrapText="1"/>
    </xf>
    <xf numFmtId="9" fontId="89" fillId="76" borderId="0" xfId="73" applyNumberFormat="1" applyFont="1" applyFill="1" applyBorder="1" applyAlignment="1">
      <alignment horizontal="center" vertical="center" wrapText="1"/>
    </xf>
    <xf numFmtId="167" fontId="89" fillId="47" borderId="0" xfId="73" applyNumberFormat="1" applyFont="1" applyFill="1" applyBorder="1" applyAlignment="1">
      <alignment horizontal="center" vertical="center" wrapText="1"/>
    </xf>
    <xf numFmtId="0" fontId="86" fillId="27" borderId="39" xfId="35" applyFont="1" applyBorder="1" applyAlignment="1">
      <alignment horizontal="center" textRotation="90" wrapText="1"/>
    </xf>
    <xf numFmtId="164" fontId="86" fillId="27" borderId="14" xfId="35" applyNumberFormat="1" applyFont="1" applyBorder="1" applyAlignment="1">
      <alignment horizontal="center" vertical="center"/>
    </xf>
    <xf numFmtId="2" fontId="85" fillId="76" borderId="0" xfId="0" applyNumberFormat="1" applyFont="1" applyFill="1" applyAlignment="1">
      <alignment horizontal="right"/>
    </xf>
    <xf numFmtId="0" fontId="87" fillId="0" borderId="33" xfId="0" applyFont="1" applyFill="1" applyBorder="1" applyAlignment="1">
      <alignment horizontal="center" vertical="center" wrapText="1"/>
    </xf>
    <xf numFmtId="0" fontId="92" fillId="76" borderId="21" xfId="0" applyFont="1" applyFill="1" applyBorder="1" applyAlignment="1">
      <alignment horizontal="left" vertical="top" wrapText="1" indent="1"/>
    </xf>
    <xf numFmtId="0" fontId="0" fillId="0" borderId="0" xfId="0" applyFill="1" applyBorder="1"/>
    <xf numFmtId="14" fontId="92" fillId="0" borderId="30" xfId="0" applyNumberFormat="1" applyFont="1" applyFill="1" applyBorder="1" applyAlignment="1">
      <alignment horizontal="left" vertical="top" wrapText="1" indent="1"/>
    </xf>
    <xf numFmtId="0" fontId="86" fillId="69" borderId="0" xfId="0" applyFont="1" applyFill="1" applyAlignment="1"/>
    <xf numFmtId="0" fontId="0" fillId="48" borderId="0" xfId="0" applyNumberFormat="1" applyFill="1"/>
    <xf numFmtId="1" fontId="85" fillId="0" borderId="0" xfId="0" applyNumberFormat="1" applyFont="1" applyAlignment="1">
      <alignment horizontal="center"/>
    </xf>
    <xf numFmtId="181" fontId="0" fillId="48" borderId="0" xfId="0" applyNumberFormat="1" applyFill="1"/>
    <xf numFmtId="0" fontId="85" fillId="48" borderId="0" xfId="0" applyNumberFormat="1" applyFont="1" applyFill="1" applyAlignment="1">
      <alignment horizontal="center" vertical="center"/>
    </xf>
    <xf numFmtId="0" fontId="92" fillId="48" borderId="55" xfId="0" applyFont="1" applyFill="1" applyBorder="1" applyAlignment="1">
      <alignment horizontal="left" indent="1"/>
    </xf>
    <xf numFmtId="0" fontId="80" fillId="48" borderId="30" xfId="286" applyFill="1" applyBorder="1" applyAlignment="1" applyProtection="1">
      <alignment horizontal="left" indent="1"/>
    </xf>
    <xf numFmtId="0" fontId="88" fillId="48" borderId="55" xfId="286" applyFont="1" applyFill="1" applyBorder="1" applyAlignment="1" applyProtection="1">
      <alignment horizontal="left" indent="1"/>
    </xf>
    <xf numFmtId="0" fontId="98" fillId="48" borderId="15" xfId="0" applyFont="1" applyFill="1" applyBorder="1" applyAlignment="1">
      <alignment horizontal="left" indent="1"/>
    </xf>
    <xf numFmtId="0" fontId="123" fillId="48" borderId="55" xfId="0" applyFont="1" applyFill="1" applyBorder="1" applyAlignment="1">
      <alignment horizontal="left" wrapText="1" indent="1"/>
    </xf>
    <xf numFmtId="0" fontId="97" fillId="0" borderId="15" xfId="0" applyFont="1" applyFill="1" applyBorder="1" applyAlignment="1">
      <alignment horizontal="left" wrapText="1" indent="1"/>
    </xf>
    <xf numFmtId="0" fontId="97" fillId="48" borderId="15" xfId="0" applyFont="1" applyFill="1" applyBorder="1" applyAlignment="1">
      <alignment horizontal="left" wrapText="1" indent="1"/>
    </xf>
    <xf numFmtId="0" fontId="97" fillId="48" borderId="30" xfId="0" applyFont="1" applyFill="1" applyBorder="1" applyAlignment="1">
      <alignment horizontal="left" wrapText="1" indent="1"/>
    </xf>
    <xf numFmtId="2" fontId="85" fillId="0" borderId="0" xfId="0" applyNumberFormat="1" applyFont="1" applyAlignment="1">
      <alignment horizontal="center"/>
    </xf>
    <xf numFmtId="0" fontId="85" fillId="48" borderId="0" xfId="0" applyNumberFormat="1" applyFont="1" applyFill="1" applyAlignment="1">
      <alignment horizontal="center"/>
    </xf>
    <xf numFmtId="14" fontId="85" fillId="48" borderId="0" xfId="0" applyNumberFormat="1" applyFont="1" applyFill="1" applyAlignment="1">
      <alignment horizontal="center"/>
    </xf>
    <xf numFmtId="0" fontId="0" fillId="48" borderId="0" xfId="0" applyFill="1" applyProtection="1">
      <protection locked="0"/>
    </xf>
    <xf numFmtId="0" fontId="102" fillId="48" borderId="19" xfId="3" applyFont="1" applyFill="1" applyBorder="1" applyAlignment="1" applyProtection="1">
      <alignment horizontal="left" indent="1"/>
      <protection locked="0"/>
    </xf>
    <xf numFmtId="0" fontId="102" fillId="48" borderId="19" xfId="3" applyFont="1" applyFill="1" applyBorder="1" applyProtection="1">
      <protection locked="0"/>
    </xf>
    <xf numFmtId="0" fontId="103" fillId="48" borderId="20" xfId="3" applyFont="1" applyFill="1" applyBorder="1" applyAlignment="1" applyProtection="1">
      <alignment horizontal="center" textRotation="90" wrapText="1"/>
      <protection locked="0"/>
    </xf>
    <xf numFmtId="0" fontId="104" fillId="48" borderId="20" xfId="3" applyFont="1" applyFill="1" applyBorder="1" applyAlignment="1" applyProtection="1">
      <alignment horizontal="center" textRotation="90" wrapText="1"/>
      <protection locked="0"/>
    </xf>
    <xf numFmtId="0" fontId="105" fillId="48" borderId="43" xfId="2" applyFont="1" applyFill="1" applyBorder="1" applyAlignment="1" applyProtection="1">
      <alignment horizontal="center" textRotation="90" wrapText="1"/>
      <protection locked="0"/>
    </xf>
    <xf numFmtId="0" fontId="106" fillId="48" borderId="20" xfId="4" applyFont="1" applyFill="1" applyBorder="1" applyAlignment="1" applyProtection="1">
      <alignment horizontal="center" textRotation="90" wrapText="1"/>
      <protection locked="0"/>
    </xf>
    <xf numFmtId="0" fontId="107" fillId="48" borderId="20" xfId="3" applyFont="1" applyFill="1" applyBorder="1" applyAlignment="1" applyProtection="1">
      <alignment horizontal="center" textRotation="90" wrapText="1"/>
      <protection locked="0"/>
    </xf>
    <xf numFmtId="0" fontId="108" fillId="48" borderId="20" xfId="4" applyFont="1" applyFill="1" applyBorder="1" applyAlignment="1" applyProtection="1">
      <alignment horizontal="center" textRotation="90" wrapText="1"/>
      <protection locked="0"/>
    </xf>
    <xf numFmtId="0" fontId="106" fillId="48" borderId="20" xfId="3" applyFont="1" applyFill="1" applyBorder="1" applyAlignment="1" applyProtection="1">
      <alignment horizontal="center" textRotation="90" wrapText="1"/>
      <protection locked="0"/>
    </xf>
    <xf numFmtId="0" fontId="109" fillId="48" borderId="20" xfId="2" applyFont="1" applyFill="1" applyBorder="1" applyAlignment="1" applyProtection="1">
      <alignment horizontal="center" textRotation="90" wrapText="1"/>
      <protection locked="0"/>
    </xf>
    <xf numFmtId="0" fontId="90" fillId="48" borderId="20" xfId="4" applyFont="1" applyFill="1" applyBorder="1" applyAlignment="1" applyProtection="1">
      <alignment horizontal="center" textRotation="90" wrapText="1"/>
      <protection locked="0"/>
    </xf>
    <xf numFmtId="0" fontId="110" fillId="48" borderId="20" xfId="3" applyFont="1" applyFill="1" applyBorder="1" applyAlignment="1" applyProtection="1">
      <alignment horizontal="center" textRotation="90" wrapText="1"/>
      <protection locked="0"/>
    </xf>
    <xf numFmtId="0" fontId="111" fillId="48" borderId="20" xfId="2" applyFont="1" applyFill="1" applyBorder="1" applyAlignment="1" applyProtection="1">
      <alignment horizontal="center" textRotation="90" wrapText="1"/>
      <protection locked="0"/>
    </xf>
    <xf numFmtId="0" fontId="112" fillId="48" borderId="20" xfId="2" applyFont="1" applyFill="1" applyBorder="1" applyAlignment="1" applyProtection="1">
      <alignment horizontal="center" textRotation="90" wrapText="1"/>
      <protection locked="0"/>
    </xf>
    <xf numFmtId="0" fontId="112" fillId="48" borderId="0" xfId="2" applyFont="1" applyFill="1" applyBorder="1" applyAlignment="1" applyProtection="1">
      <alignment horizontal="center" textRotation="90" wrapText="1"/>
      <protection locked="0"/>
    </xf>
    <xf numFmtId="0" fontId="4" fillId="48" borderId="0" xfId="3" applyFill="1" applyBorder="1" applyProtection="1">
      <protection locked="0"/>
    </xf>
    <xf numFmtId="0" fontId="115" fillId="48" borderId="0" xfId="3" applyFont="1" applyFill="1" applyBorder="1" applyAlignment="1" applyProtection="1">
      <alignment horizontal="left" indent="1"/>
      <protection locked="0"/>
    </xf>
    <xf numFmtId="0" fontId="115" fillId="48" borderId="0" xfId="3" applyFont="1" applyFill="1" applyBorder="1" applyProtection="1">
      <protection locked="0"/>
    </xf>
    <xf numFmtId="0" fontId="115" fillId="48" borderId="0" xfId="3" applyFont="1" applyFill="1" applyBorder="1" applyAlignment="1" applyProtection="1">
      <protection locked="0"/>
    </xf>
    <xf numFmtId="0" fontId="102" fillId="48" borderId="16" xfId="0" applyFont="1" applyFill="1" applyBorder="1" applyAlignment="1" applyProtection="1">
      <alignment horizontal="left" indent="1"/>
      <protection locked="0"/>
    </xf>
    <xf numFmtId="0" fontId="102" fillId="48" borderId="46" xfId="0" applyFont="1" applyFill="1" applyBorder="1" applyProtection="1">
      <protection locked="0"/>
    </xf>
    <xf numFmtId="164" fontId="27" fillId="75" borderId="48" xfId="0" applyNumberFormat="1" applyFont="1" applyFill="1" applyBorder="1" applyAlignment="1" applyProtection="1">
      <alignment horizontal="center" vertical="center"/>
      <protection locked="0"/>
    </xf>
    <xf numFmtId="164" fontId="27" fillId="75" borderId="17" xfId="0" applyNumberFormat="1" applyFont="1" applyFill="1" applyBorder="1" applyAlignment="1" applyProtection="1">
      <alignment horizontal="center" vertical="center"/>
      <protection locked="0"/>
    </xf>
    <xf numFmtId="164" fontId="27" fillId="49" borderId="18" xfId="0" applyNumberFormat="1" applyFont="1" applyFill="1" applyBorder="1" applyAlignment="1" applyProtection="1">
      <alignment horizontal="center" vertical="center"/>
      <protection locked="0"/>
    </xf>
    <xf numFmtId="164" fontId="27" fillId="49" borderId="44" xfId="0" applyNumberFormat="1" applyFont="1" applyFill="1" applyBorder="1" applyAlignment="1" applyProtection="1">
      <alignment horizontal="center" vertical="center"/>
      <protection locked="0"/>
    </xf>
    <xf numFmtId="164" fontId="27" fillId="74" borderId="45" xfId="0" applyNumberFormat="1" applyFont="1" applyFill="1" applyBorder="1" applyAlignment="1" applyProtection="1">
      <alignment horizontal="center" vertical="center"/>
      <protection locked="0"/>
    </xf>
    <xf numFmtId="164" fontId="27" fillId="74" borderId="18" xfId="0" applyNumberFormat="1" applyFont="1" applyFill="1" applyBorder="1" applyAlignment="1" applyProtection="1">
      <alignment horizontal="center" vertical="center"/>
      <protection locked="0"/>
    </xf>
    <xf numFmtId="164" fontId="27" fillId="67" borderId="18" xfId="0" applyNumberFormat="1" applyFont="1" applyFill="1" applyBorder="1" applyAlignment="1" applyProtection="1">
      <alignment horizontal="center" vertical="center"/>
      <protection locked="0"/>
    </xf>
    <xf numFmtId="164" fontId="27" fillId="73" borderId="48" xfId="0" applyNumberFormat="1" applyFont="1" applyFill="1" applyBorder="1" applyAlignment="1" applyProtection="1">
      <alignment horizontal="center" vertical="center"/>
      <protection locked="0"/>
    </xf>
    <xf numFmtId="164" fontId="27" fillId="73" borderId="18" xfId="0" applyNumberFormat="1" applyFont="1" applyFill="1" applyBorder="1" applyAlignment="1" applyProtection="1">
      <alignment horizontal="center" vertical="center"/>
      <protection locked="0"/>
    </xf>
    <xf numFmtId="164" fontId="27" fillId="49" borderId="50" xfId="0" applyNumberFormat="1" applyFont="1" applyFill="1" applyBorder="1" applyAlignment="1" applyProtection="1">
      <alignment horizontal="center" vertical="center"/>
      <protection locked="0"/>
    </xf>
    <xf numFmtId="164" fontId="27" fillId="49" borderId="52" xfId="0" applyNumberFormat="1" applyFont="1" applyFill="1" applyBorder="1" applyAlignment="1" applyProtection="1">
      <alignment horizontal="center" vertical="center"/>
      <protection locked="0"/>
    </xf>
    <xf numFmtId="0" fontId="87" fillId="48" borderId="0" xfId="0" applyFont="1" applyFill="1" applyAlignment="1" applyProtection="1">
      <alignment horizontal="center"/>
      <protection locked="0"/>
    </xf>
    <xf numFmtId="164" fontId="119" fillId="48" borderId="0" xfId="0" applyNumberFormat="1" applyFont="1" applyFill="1" applyAlignment="1" applyProtection="1">
      <alignment horizontal="center"/>
      <protection locked="0"/>
    </xf>
    <xf numFmtId="0" fontId="86" fillId="48" borderId="0" xfId="0" applyFont="1" applyFill="1" applyAlignment="1" applyProtection="1">
      <alignment horizontal="center"/>
      <protection locked="0"/>
    </xf>
    <xf numFmtId="9" fontId="86" fillId="48" borderId="0" xfId="73" applyFont="1" applyFill="1" applyProtection="1">
      <protection locked="0"/>
    </xf>
    <xf numFmtId="2" fontId="86" fillId="48" borderId="0" xfId="0" applyNumberFormat="1" applyFont="1" applyFill="1" applyProtection="1">
      <protection locked="0"/>
    </xf>
    <xf numFmtId="164" fontId="27" fillId="75" borderId="49" xfId="0" applyNumberFormat="1" applyFont="1" applyFill="1" applyBorder="1" applyAlignment="1" applyProtection="1">
      <alignment horizontal="center" vertical="center"/>
      <protection locked="0"/>
    </xf>
    <xf numFmtId="164" fontId="27" fillId="73" borderId="49" xfId="0" applyNumberFormat="1" applyFont="1" applyFill="1" applyBorder="1" applyAlignment="1" applyProtection="1">
      <alignment horizontal="center" vertical="center"/>
      <protection locked="0"/>
    </xf>
    <xf numFmtId="0" fontId="0" fillId="48" borderId="0" xfId="0" applyFont="1" applyFill="1" applyBorder="1" applyProtection="1">
      <protection locked="0"/>
    </xf>
    <xf numFmtId="0" fontId="0" fillId="48" borderId="0" xfId="0" applyFill="1" applyBorder="1" applyProtection="1">
      <protection locked="0"/>
    </xf>
    <xf numFmtId="182" fontId="85" fillId="0" borderId="0" xfId="0" applyNumberFormat="1" applyFont="1" applyAlignment="1">
      <alignment horizontal="right"/>
    </xf>
    <xf numFmtId="0" fontId="49" fillId="48" borderId="0" xfId="3" applyFont="1" applyFill="1" applyBorder="1" applyAlignment="1" applyProtection="1">
      <alignment horizontal="center" textRotation="90"/>
      <protection locked="0"/>
    </xf>
    <xf numFmtId="0" fontId="128" fillId="48" borderId="0" xfId="3" applyFont="1" applyFill="1" applyBorder="1" applyAlignment="1" applyProtection="1">
      <alignment horizontal="center" textRotation="90" wrapText="1"/>
      <protection locked="0"/>
    </xf>
    <xf numFmtId="0" fontId="49" fillId="48" borderId="0" xfId="3" applyFont="1" applyFill="1" applyBorder="1" applyAlignment="1" applyProtection="1">
      <alignment horizontal="center" textRotation="90" wrapText="1"/>
      <protection locked="0"/>
    </xf>
    <xf numFmtId="0" fontId="80" fillId="0" borderId="21" xfId="286" applyNumberFormat="1" applyFill="1" applyBorder="1" applyAlignment="1" applyProtection="1">
      <alignment horizontal="left" vertical="top" wrapText="1" indent="1"/>
    </xf>
    <xf numFmtId="0" fontId="102" fillId="47" borderId="29" xfId="0" applyFont="1" applyFill="1" applyBorder="1" applyAlignment="1">
      <alignment horizontal="center" vertical="center" wrapText="1"/>
    </xf>
    <xf numFmtId="0" fontId="25" fillId="69" borderId="0" xfId="68" applyFill="1" applyBorder="1" applyAlignment="1" applyProtection="1">
      <alignment horizontal="center"/>
      <protection locked="0"/>
    </xf>
    <xf numFmtId="0" fontId="0" fillId="48" borderId="0" xfId="0" applyFill="1" applyAlignment="1" applyProtection="1">
      <alignment horizontal="left" wrapText="1"/>
      <protection locked="0"/>
    </xf>
    <xf numFmtId="0" fontId="116" fillId="70" borderId="0" xfId="0" applyFont="1" applyFill="1" applyBorder="1" applyAlignment="1">
      <alignment horizontal="center"/>
    </xf>
    <xf numFmtId="0" fontId="0" fillId="71" borderId="0" xfId="0" applyFill="1" applyBorder="1" applyAlignment="1">
      <alignment horizontal="center"/>
    </xf>
    <xf numFmtId="0" fontId="86" fillId="72" borderId="0" xfId="0" applyFont="1" applyFill="1" applyBorder="1" applyAlignment="1">
      <alignment horizontal="center"/>
    </xf>
    <xf numFmtId="0" fontId="86" fillId="69" borderId="0" xfId="0" applyFont="1" applyFill="1" applyAlignment="1">
      <alignment horizontal="center"/>
    </xf>
    <xf numFmtId="0" fontId="86" fillId="69" borderId="29" xfId="0" applyFont="1" applyFill="1" applyBorder="1" applyAlignment="1">
      <alignment horizontal="center"/>
    </xf>
  </cellXfs>
  <cellStyles count="290">
    <cellStyle name="_x000d__x000a_JournalTemplate=C:\COMFO\CTALK\JOURSTD.TPL_x000d__x000a_LbStateAddress=3 3 0 251 1 89 2 311_x000d__x000a_LbStateJou" xfId="78" xr:uid="{00000000-0005-0000-0000-000000000000}"/>
    <cellStyle name="_KF08 DL 080909 raw data Part III Ch1" xfId="79" xr:uid="{00000000-0005-0000-0000-000001000000}"/>
    <cellStyle name="_KF08 DL 080909 raw data Part III Ch1_KF2010 Figure 1 1 1 World GERD 100310 (2)" xfId="80" xr:uid="{00000000-0005-0000-0000-000002000000}"/>
    <cellStyle name="20% - Accent1" xfId="18" builtinId="30" customBuiltin="1"/>
    <cellStyle name="20% - Accent1 2" xfId="41" xr:uid="{00000000-0005-0000-0000-000004000000}"/>
    <cellStyle name="20% - Accent1 3" xfId="81" xr:uid="{00000000-0005-0000-0000-000005000000}"/>
    <cellStyle name="20% - Accent2" xfId="22" builtinId="34" customBuiltin="1"/>
    <cellStyle name="20% - Accent2 2" xfId="42" xr:uid="{00000000-0005-0000-0000-000007000000}"/>
    <cellStyle name="20% - Accent2 3" xfId="82" xr:uid="{00000000-0005-0000-0000-000008000000}"/>
    <cellStyle name="20% - Accent3" xfId="26" builtinId="38" customBuiltin="1"/>
    <cellStyle name="20% - Accent3 2" xfId="43" xr:uid="{00000000-0005-0000-0000-00000A000000}"/>
    <cellStyle name="20% - Accent3 3" xfId="83" xr:uid="{00000000-0005-0000-0000-00000B000000}"/>
    <cellStyle name="20% - Accent4" xfId="30" builtinId="42" customBuiltin="1"/>
    <cellStyle name="20% - Accent4 2" xfId="44" xr:uid="{00000000-0005-0000-0000-00000D000000}"/>
    <cellStyle name="20% - Accent4 3" xfId="84" xr:uid="{00000000-0005-0000-0000-00000E000000}"/>
    <cellStyle name="20% - Accent5" xfId="34" builtinId="46" customBuiltin="1"/>
    <cellStyle name="20% - Accent5 2" xfId="85" xr:uid="{00000000-0005-0000-0000-000010000000}"/>
    <cellStyle name="20% - Accent5 3" xfId="86" xr:uid="{00000000-0005-0000-0000-000011000000}"/>
    <cellStyle name="20% - Accent6" xfId="38" builtinId="50" customBuiltin="1"/>
    <cellStyle name="20% - Accent6 2" xfId="87" xr:uid="{00000000-0005-0000-0000-000013000000}"/>
    <cellStyle name="20% - Accent6 3" xfId="88" xr:uid="{00000000-0005-0000-0000-000014000000}"/>
    <cellStyle name="20% - Colore 1" xfId="89" xr:uid="{00000000-0005-0000-0000-000015000000}"/>
    <cellStyle name="20% - Colore 2" xfId="90" xr:uid="{00000000-0005-0000-0000-000016000000}"/>
    <cellStyle name="20% - Colore 3" xfId="91" xr:uid="{00000000-0005-0000-0000-000017000000}"/>
    <cellStyle name="20% - Colore 4" xfId="92" xr:uid="{00000000-0005-0000-0000-000018000000}"/>
    <cellStyle name="20% - Colore 5" xfId="93" xr:uid="{00000000-0005-0000-0000-000019000000}"/>
    <cellStyle name="20% - Colore 6" xfId="94" xr:uid="{00000000-0005-0000-0000-00001A000000}"/>
    <cellStyle name="40% - Accent1" xfId="19" builtinId="31" customBuiltin="1"/>
    <cellStyle name="40% - Accent1 2" xfId="45" xr:uid="{00000000-0005-0000-0000-00001C000000}"/>
    <cellStyle name="40% - Accent1 3" xfId="95" xr:uid="{00000000-0005-0000-0000-00001D000000}"/>
    <cellStyle name="40% - Accent2" xfId="23" builtinId="35" customBuiltin="1"/>
    <cellStyle name="40% - Accent2 2" xfId="96" xr:uid="{00000000-0005-0000-0000-00001F000000}"/>
    <cellStyle name="40% - Accent2 3" xfId="97" xr:uid="{00000000-0005-0000-0000-000020000000}"/>
    <cellStyle name="40% - Accent3" xfId="27" builtinId="39" customBuiltin="1"/>
    <cellStyle name="40% - Accent3 2" xfId="46" xr:uid="{00000000-0005-0000-0000-000022000000}"/>
    <cellStyle name="40% - Accent3 3" xfId="98" xr:uid="{00000000-0005-0000-0000-000023000000}"/>
    <cellStyle name="40% - Accent4" xfId="31" builtinId="43" customBuiltin="1"/>
    <cellStyle name="40% - Accent4 2" xfId="47" xr:uid="{00000000-0005-0000-0000-000025000000}"/>
    <cellStyle name="40% - Accent4 3" xfId="99" xr:uid="{00000000-0005-0000-0000-000026000000}"/>
    <cellStyle name="40% - Accent5" xfId="35" builtinId="47" customBuiltin="1"/>
    <cellStyle name="40% - Accent5 2" xfId="100" xr:uid="{00000000-0005-0000-0000-000028000000}"/>
    <cellStyle name="40% - Accent5 3" xfId="101" xr:uid="{00000000-0005-0000-0000-000029000000}"/>
    <cellStyle name="40% - Accent6" xfId="39" builtinId="51" customBuiltin="1"/>
    <cellStyle name="40% - Accent6 2" xfId="48" xr:uid="{00000000-0005-0000-0000-00002B000000}"/>
    <cellStyle name="40% - Accent6 3" xfId="102" xr:uid="{00000000-0005-0000-0000-00002C000000}"/>
    <cellStyle name="40% - Colore 1" xfId="103" xr:uid="{00000000-0005-0000-0000-00002D000000}"/>
    <cellStyle name="40% - Colore 2" xfId="104" xr:uid="{00000000-0005-0000-0000-00002E000000}"/>
    <cellStyle name="40% - Colore 3" xfId="105" xr:uid="{00000000-0005-0000-0000-00002F000000}"/>
    <cellStyle name="40% - Colore 4" xfId="106" xr:uid="{00000000-0005-0000-0000-000030000000}"/>
    <cellStyle name="40% - Colore 5" xfId="107" xr:uid="{00000000-0005-0000-0000-000031000000}"/>
    <cellStyle name="40% - Colore 6" xfId="108" xr:uid="{00000000-0005-0000-0000-000032000000}"/>
    <cellStyle name="60% - Accent1" xfId="20" builtinId="32" customBuiltin="1"/>
    <cellStyle name="60% - Accent1 2" xfId="49" xr:uid="{00000000-0005-0000-0000-000034000000}"/>
    <cellStyle name="60% - Accent1 3" xfId="109" xr:uid="{00000000-0005-0000-0000-000035000000}"/>
    <cellStyle name="60% - Accent2" xfId="24" builtinId="36" customBuiltin="1"/>
    <cellStyle name="60% - Accent2 2" xfId="110" xr:uid="{00000000-0005-0000-0000-000037000000}"/>
    <cellStyle name="60% - Accent2 3" xfId="111" xr:uid="{00000000-0005-0000-0000-000038000000}"/>
    <cellStyle name="60% - Accent3" xfId="28" builtinId="40" customBuiltin="1"/>
    <cellStyle name="60% - Accent3 2" xfId="50" xr:uid="{00000000-0005-0000-0000-00003A000000}"/>
    <cellStyle name="60% - Accent3 3" xfId="112" xr:uid="{00000000-0005-0000-0000-00003B000000}"/>
    <cellStyle name="60% - Accent4" xfId="32" builtinId="44" customBuiltin="1"/>
    <cellStyle name="60% - Accent4 2" xfId="51" xr:uid="{00000000-0005-0000-0000-00003D000000}"/>
    <cellStyle name="60% - Accent4 3" xfId="113" xr:uid="{00000000-0005-0000-0000-00003E000000}"/>
    <cellStyle name="60% - Accent5" xfId="36" builtinId="48" customBuiltin="1"/>
    <cellStyle name="60% - Accent5 2" xfId="114" xr:uid="{00000000-0005-0000-0000-000040000000}"/>
    <cellStyle name="60% - Accent5 3" xfId="115" xr:uid="{00000000-0005-0000-0000-000041000000}"/>
    <cellStyle name="60% - Accent6" xfId="40" builtinId="52" customBuiltin="1"/>
    <cellStyle name="60% - Accent6 2" xfId="52" xr:uid="{00000000-0005-0000-0000-000043000000}"/>
    <cellStyle name="60% - Accent6 3" xfId="116" xr:uid="{00000000-0005-0000-0000-000044000000}"/>
    <cellStyle name="60% - Colore 1" xfId="117" xr:uid="{00000000-0005-0000-0000-000045000000}"/>
    <cellStyle name="60% - Colore 2" xfId="118" xr:uid="{00000000-0005-0000-0000-000046000000}"/>
    <cellStyle name="60% - Colore 3" xfId="119" xr:uid="{00000000-0005-0000-0000-000047000000}"/>
    <cellStyle name="60% - Colore 4" xfId="120" xr:uid="{00000000-0005-0000-0000-000048000000}"/>
    <cellStyle name="60% - Colore 5" xfId="121" xr:uid="{00000000-0005-0000-0000-000049000000}"/>
    <cellStyle name="60% - Colore 6" xfId="122" xr:uid="{00000000-0005-0000-0000-00004A000000}"/>
    <cellStyle name="Accent1" xfId="17" builtinId="29" customBuiltin="1"/>
    <cellStyle name="Accent1 2" xfId="53" xr:uid="{00000000-0005-0000-0000-00004C000000}"/>
    <cellStyle name="Accent1 3" xfId="123" xr:uid="{00000000-0005-0000-0000-00004D000000}"/>
    <cellStyle name="Accent2" xfId="21" builtinId="33" customBuiltin="1"/>
    <cellStyle name="Accent2 2" xfId="54" xr:uid="{00000000-0005-0000-0000-00004F000000}"/>
    <cellStyle name="Accent2 3" xfId="124" xr:uid="{00000000-0005-0000-0000-000050000000}"/>
    <cellStyle name="Accent3" xfId="25" builtinId="37" customBuiltin="1"/>
    <cellStyle name="Accent3 2" xfId="55" xr:uid="{00000000-0005-0000-0000-000052000000}"/>
    <cellStyle name="Accent3 3" xfId="125" xr:uid="{00000000-0005-0000-0000-000053000000}"/>
    <cellStyle name="Accent4" xfId="29" builtinId="41" customBuiltin="1"/>
    <cellStyle name="Accent4 2" xfId="56" xr:uid="{00000000-0005-0000-0000-000055000000}"/>
    <cellStyle name="Accent4 3" xfId="126" xr:uid="{00000000-0005-0000-0000-000056000000}"/>
    <cellStyle name="Accent5" xfId="33" builtinId="45" customBuiltin="1"/>
    <cellStyle name="Accent5 2" xfId="127" xr:uid="{00000000-0005-0000-0000-000058000000}"/>
    <cellStyle name="Accent5 3" xfId="128" xr:uid="{00000000-0005-0000-0000-000059000000}"/>
    <cellStyle name="Accent6" xfId="37" builtinId="49" customBuiltin="1"/>
    <cellStyle name="Accent6 2" xfId="129" xr:uid="{00000000-0005-0000-0000-00005B000000}"/>
    <cellStyle name="Accent6 3" xfId="130" xr:uid="{00000000-0005-0000-0000-00005C000000}"/>
    <cellStyle name="ANCLAS,REZONES Y SUS PARTES,DE FUNDICION,DE HIERRO O DE ACERO" xfId="131" xr:uid="{00000000-0005-0000-0000-00005D000000}"/>
    <cellStyle name="Bad" xfId="7" builtinId="27" customBuiltin="1"/>
    <cellStyle name="Bad 2" xfId="57" xr:uid="{00000000-0005-0000-0000-00005F000000}"/>
    <cellStyle name="Berekening 2" xfId="132" xr:uid="{00000000-0005-0000-0000-000060000000}"/>
    <cellStyle name="bin" xfId="133" xr:uid="{00000000-0005-0000-0000-000061000000}"/>
    <cellStyle name="blue" xfId="134" xr:uid="{00000000-0005-0000-0000-000062000000}"/>
    <cellStyle name="Calcolo" xfId="135" xr:uid="{00000000-0005-0000-0000-000063000000}"/>
    <cellStyle name="Calculation" xfId="11" builtinId="22" customBuiltin="1"/>
    <cellStyle name="Calculation 2" xfId="58" xr:uid="{00000000-0005-0000-0000-000065000000}"/>
    <cellStyle name="cell" xfId="136" xr:uid="{00000000-0005-0000-0000-000066000000}"/>
    <cellStyle name="Cella collegata" xfId="137" xr:uid="{00000000-0005-0000-0000-000067000000}"/>
    <cellStyle name="Cella da controllare" xfId="138" xr:uid="{00000000-0005-0000-0000-000068000000}"/>
    <cellStyle name="Check Cell" xfId="13" builtinId="23" customBuiltin="1"/>
    <cellStyle name="Check Cell 2" xfId="139" xr:uid="{00000000-0005-0000-0000-00006A000000}"/>
    <cellStyle name="Col&amp;RowHeadings" xfId="140" xr:uid="{00000000-0005-0000-0000-00006B000000}"/>
    <cellStyle name="ColCodes" xfId="141" xr:uid="{00000000-0005-0000-0000-00006C000000}"/>
    <cellStyle name="Colore 1" xfId="142" xr:uid="{00000000-0005-0000-0000-00006D000000}"/>
    <cellStyle name="Colore 2" xfId="143" xr:uid="{00000000-0005-0000-0000-00006E000000}"/>
    <cellStyle name="Colore 3" xfId="144" xr:uid="{00000000-0005-0000-0000-00006F000000}"/>
    <cellStyle name="Colore 4" xfId="145" xr:uid="{00000000-0005-0000-0000-000070000000}"/>
    <cellStyle name="Colore 5" xfId="146" xr:uid="{00000000-0005-0000-0000-000071000000}"/>
    <cellStyle name="Colore 6" xfId="147" xr:uid="{00000000-0005-0000-0000-000072000000}"/>
    <cellStyle name="ColTitles" xfId="148" xr:uid="{00000000-0005-0000-0000-000073000000}"/>
    <cellStyle name="column" xfId="149" xr:uid="{00000000-0005-0000-0000-000074000000}"/>
    <cellStyle name="Comma" xfId="74" builtinId="3"/>
    <cellStyle name="Comma 2" xfId="70" xr:uid="{00000000-0005-0000-0000-000076000000}"/>
    <cellStyle name="Comma 2 2" xfId="150" xr:uid="{00000000-0005-0000-0000-000077000000}"/>
    <cellStyle name="Comma 2 3" xfId="151" xr:uid="{00000000-0005-0000-0000-000078000000}"/>
    <cellStyle name="Comma 2_GII2013_Mika_June07" xfId="77" xr:uid="{00000000-0005-0000-0000-000079000000}"/>
    <cellStyle name="Comma 3" xfId="152" xr:uid="{00000000-0005-0000-0000-00007A000000}"/>
    <cellStyle name="Comma0" xfId="153" xr:uid="{00000000-0005-0000-0000-00007B000000}"/>
    <cellStyle name="Controlecel 2" xfId="154" xr:uid="{00000000-0005-0000-0000-00007C000000}"/>
    <cellStyle name="Currency0" xfId="155" xr:uid="{00000000-0005-0000-0000-00007D000000}"/>
    <cellStyle name="DataEntryCells" xfId="156" xr:uid="{00000000-0005-0000-0000-00007E000000}"/>
    <cellStyle name="Date" xfId="157" xr:uid="{00000000-0005-0000-0000-00007F000000}"/>
    <cellStyle name="Dezimal [0]_Germany" xfId="158" xr:uid="{00000000-0005-0000-0000-000080000000}"/>
    <cellStyle name="Dezimal_Germany" xfId="159" xr:uid="{00000000-0005-0000-0000-000081000000}"/>
    <cellStyle name="ErrRpt_DataEntryCells" xfId="160" xr:uid="{00000000-0005-0000-0000-000082000000}"/>
    <cellStyle name="ErrRpt-DataEntryCells" xfId="161" xr:uid="{00000000-0005-0000-0000-000083000000}"/>
    <cellStyle name="ErrRpt-GreyBackground" xfId="162" xr:uid="{00000000-0005-0000-0000-000084000000}"/>
    <cellStyle name="Euro" xfId="163" xr:uid="{00000000-0005-0000-0000-000085000000}"/>
    <cellStyle name="Explanatory Text" xfId="15" builtinId="53" customBuiltin="1"/>
    <cellStyle name="Explanatory Text 2" xfId="164" xr:uid="{00000000-0005-0000-0000-000087000000}"/>
    <cellStyle name="Fixed" xfId="165" xr:uid="{00000000-0005-0000-0000-000088000000}"/>
    <cellStyle name="formula" xfId="166" xr:uid="{00000000-0005-0000-0000-000089000000}"/>
    <cellStyle name="gap" xfId="167" xr:uid="{00000000-0005-0000-0000-00008A000000}"/>
    <cellStyle name="Gekoppelde cel 2" xfId="168" xr:uid="{00000000-0005-0000-0000-00008B000000}"/>
    <cellStyle name="Goed 2" xfId="169" xr:uid="{00000000-0005-0000-0000-00008C000000}"/>
    <cellStyle name="Good" xfId="6" builtinId="26" customBuiltin="1"/>
    <cellStyle name="Good 2" xfId="170" xr:uid="{00000000-0005-0000-0000-00008E000000}"/>
    <cellStyle name="GreyBackground" xfId="171" xr:uid="{00000000-0005-0000-0000-00008F000000}"/>
    <cellStyle name="Heading 1" xfId="2" builtinId="16" customBuiltin="1"/>
    <cellStyle name="Heading 1 2" xfId="59" xr:uid="{00000000-0005-0000-0000-000091000000}"/>
    <cellStyle name="Heading 2" xfId="3" builtinId="17" customBuiltin="1"/>
    <cellStyle name="Heading 2 2" xfId="60" xr:uid="{00000000-0005-0000-0000-000093000000}"/>
    <cellStyle name="Heading 3" xfId="4" builtinId="18" customBuiltin="1"/>
    <cellStyle name="Heading 3 2" xfId="61" xr:uid="{00000000-0005-0000-0000-000095000000}"/>
    <cellStyle name="Heading 4" xfId="5" builtinId="19" customBuiltin="1"/>
    <cellStyle name="Heading 4 2" xfId="62" xr:uid="{00000000-0005-0000-0000-000097000000}"/>
    <cellStyle name="Hyperlink" xfId="286" builtinId="8"/>
    <cellStyle name="Hyperlink 2" xfId="172" xr:uid="{00000000-0005-0000-0000-000099000000}"/>
    <cellStyle name="Hyperlink 3" xfId="287" xr:uid="{00000000-0005-0000-0000-00009A000000}"/>
    <cellStyle name="Hyperlink 4" xfId="289" xr:uid="{00000000-0005-0000-0000-00009B000000}"/>
    <cellStyle name="Input" xfId="9" builtinId="20" customBuiltin="1"/>
    <cellStyle name="Input 2" xfId="173" xr:uid="{00000000-0005-0000-0000-00009D000000}"/>
    <cellStyle name="Invoer 2" xfId="174" xr:uid="{00000000-0005-0000-0000-00009E000000}"/>
    <cellStyle name="ISC" xfId="175" xr:uid="{00000000-0005-0000-0000-00009F000000}"/>
    <cellStyle name="isced" xfId="176" xr:uid="{00000000-0005-0000-0000-0000A0000000}"/>
    <cellStyle name="ISCED Titles" xfId="177" xr:uid="{00000000-0005-0000-0000-0000A1000000}"/>
    <cellStyle name="Komma 2" xfId="178" xr:uid="{00000000-0005-0000-0000-0000A2000000}"/>
    <cellStyle name="Kop 1 2" xfId="179" xr:uid="{00000000-0005-0000-0000-0000A3000000}"/>
    <cellStyle name="Kop 2 2" xfId="180" xr:uid="{00000000-0005-0000-0000-0000A4000000}"/>
    <cellStyle name="Kop 3 2" xfId="181" xr:uid="{00000000-0005-0000-0000-0000A5000000}"/>
    <cellStyle name="Kop 4 2" xfId="182" xr:uid="{00000000-0005-0000-0000-0000A6000000}"/>
    <cellStyle name="level1a" xfId="183" xr:uid="{00000000-0005-0000-0000-0000A7000000}"/>
    <cellStyle name="level2" xfId="184" xr:uid="{00000000-0005-0000-0000-0000A8000000}"/>
    <cellStyle name="level2a" xfId="185" xr:uid="{00000000-0005-0000-0000-0000A9000000}"/>
    <cellStyle name="level3" xfId="186" xr:uid="{00000000-0005-0000-0000-0000AA000000}"/>
    <cellStyle name="Linked Cell" xfId="12" builtinId="24" customBuiltin="1"/>
    <cellStyle name="Linked Cell 2" xfId="187" xr:uid="{00000000-0005-0000-0000-0000AC000000}"/>
    <cellStyle name="Migliaia (0)_conti99" xfId="188" xr:uid="{00000000-0005-0000-0000-0000AD000000}"/>
    <cellStyle name="Milliers [0]_8GRAD" xfId="189" xr:uid="{00000000-0005-0000-0000-0000AE000000}"/>
    <cellStyle name="Milliers_8GRAD" xfId="190" xr:uid="{00000000-0005-0000-0000-0000AF000000}"/>
    <cellStyle name="Monétaire [0]_8GRAD" xfId="191" xr:uid="{00000000-0005-0000-0000-0000B0000000}"/>
    <cellStyle name="Monétaire_8GRAD" xfId="192" xr:uid="{00000000-0005-0000-0000-0000B1000000}"/>
    <cellStyle name="Neutraal 2" xfId="193" xr:uid="{00000000-0005-0000-0000-0000B2000000}"/>
    <cellStyle name="Neutral" xfId="8" builtinId="28" customBuiltin="1"/>
    <cellStyle name="Neutral 2" xfId="194" xr:uid="{00000000-0005-0000-0000-0000B4000000}"/>
    <cellStyle name="Neutrale" xfId="195" xr:uid="{00000000-0005-0000-0000-0000B5000000}"/>
    <cellStyle name="Normal" xfId="0" builtinId="0"/>
    <cellStyle name="Normal 19" xfId="196" xr:uid="{00000000-0005-0000-0000-0000B7000000}"/>
    <cellStyle name="Normal 2" xfId="63" xr:uid="{00000000-0005-0000-0000-0000B8000000}"/>
    <cellStyle name="Normal 2 2" xfId="64" xr:uid="{00000000-0005-0000-0000-0000B9000000}"/>
    <cellStyle name="Normal 2 2 2" xfId="197" xr:uid="{00000000-0005-0000-0000-0000BA000000}"/>
    <cellStyle name="Normal 2 2 3" xfId="198" xr:uid="{00000000-0005-0000-0000-0000BB000000}"/>
    <cellStyle name="Normal 2 2_GII2013_Mika_June07" xfId="76" xr:uid="{00000000-0005-0000-0000-0000BC000000}"/>
    <cellStyle name="Normal 2 3" xfId="71" xr:uid="{00000000-0005-0000-0000-0000BD000000}"/>
    <cellStyle name="Normal 2 3 2" xfId="199" xr:uid="{00000000-0005-0000-0000-0000BE000000}"/>
    <cellStyle name="Normal 2 3_GII2013_Mika_June07" xfId="200" xr:uid="{00000000-0005-0000-0000-0000BF000000}"/>
    <cellStyle name="Normal 2 4" xfId="201" xr:uid="{00000000-0005-0000-0000-0000C0000000}"/>
    <cellStyle name="Normal 2 5" xfId="202" xr:uid="{00000000-0005-0000-0000-0000C1000000}"/>
    <cellStyle name="Normal 2 6" xfId="203" xr:uid="{00000000-0005-0000-0000-0000C2000000}"/>
    <cellStyle name="Normal 2 7" xfId="204" xr:uid="{00000000-0005-0000-0000-0000C3000000}"/>
    <cellStyle name="Normal 2 8" xfId="205" xr:uid="{00000000-0005-0000-0000-0000C4000000}"/>
    <cellStyle name="Normal 2_962010071P1G001" xfId="206" xr:uid="{00000000-0005-0000-0000-0000C5000000}"/>
    <cellStyle name="Normal 3" xfId="65" xr:uid="{00000000-0005-0000-0000-0000C6000000}"/>
    <cellStyle name="Normal 3 2" xfId="207" xr:uid="{00000000-0005-0000-0000-0000C7000000}"/>
    <cellStyle name="Normal 3 2 2" xfId="208" xr:uid="{00000000-0005-0000-0000-0000C8000000}"/>
    <cellStyle name="Normal 3 2_SSI2012-Finaldata_JRCresults_2003" xfId="209" xr:uid="{00000000-0005-0000-0000-0000C9000000}"/>
    <cellStyle name="Normal 3 3" xfId="210" xr:uid="{00000000-0005-0000-0000-0000CA000000}"/>
    <cellStyle name="Normal 3 3 2" xfId="211" xr:uid="{00000000-0005-0000-0000-0000CB000000}"/>
    <cellStyle name="Normal 3 3_SSI2012-Finaldata_JRCresults_2003" xfId="212" xr:uid="{00000000-0005-0000-0000-0000CC000000}"/>
    <cellStyle name="Normal 3 4" xfId="213" xr:uid="{00000000-0005-0000-0000-0000CD000000}"/>
    <cellStyle name="Normal 3_SSI2012-Finaldata_JRCresults_2003" xfId="214" xr:uid="{00000000-0005-0000-0000-0000CE000000}"/>
    <cellStyle name="Normal 4" xfId="215" xr:uid="{00000000-0005-0000-0000-0000CF000000}"/>
    <cellStyle name="Normal 5" xfId="216" xr:uid="{00000000-0005-0000-0000-0000D0000000}"/>
    <cellStyle name="Normal 6" xfId="217" xr:uid="{00000000-0005-0000-0000-0000D1000000}"/>
    <cellStyle name="Normal 6 2" xfId="218" xr:uid="{00000000-0005-0000-0000-0000D2000000}"/>
    <cellStyle name="Normal 7" xfId="219" xr:uid="{00000000-0005-0000-0000-0000D3000000}"/>
    <cellStyle name="Normal 8" xfId="220" xr:uid="{00000000-0005-0000-0000-0000D4000000}"/>
    <cellStyle name="Normale_Foglio1" xfId="221" xr:uid="{00000000-0005-0000-0000-0000D5000000}"/>
    <cellStyle name="Nota" xfId="222" xr:uid="{00000000-0005-0000-0000-0000D6000000}"/>
    <cellStyle name="Note" xfId="75" builtinId="10" customBuiltin="1"/>
    <cellStyle name="Note 2" xfId="66" xr:uid="{00000000-0005-0000-0000-0000D8000000}"/>
    <cellStyle name="Note 2 2" xfId="72" xr:uid="{00000000-0005-0000-0000-0000D9000000}"/>
    <cellStyle name="Note 2 3" xfId="223" xr:uid="{00000000-0005-0000-0000-0000DA000000}"/>
    <cellStyle name="Notitie 2" xfId="224" xr:uid="{00000000-0005-0000-0000-0000DB000000}"/>
    <cellStyle name="Ongeldig 2" xfId="225" xr:uid="{00000000-0005-0000-0000-0000DC000000}"/>
    <cellStyle name="Output" xfId="10" builtinId="21" customBuiltin="1"/>
    <cellStyle name="Output 2" xfId="67" xr:uid="{00000000-0005-0000-0000-0000DE000000}"/>
    <cellStyle name="Percent" xfId="73" builtinId="5"/>
    <cellStyle name="Percent 2" xfId="226" xr:uid="{00000000-0005-0000-0000-0000E0000000}"/>
    <cellStyle name="Prozent_SubCatperStud" xfId="227" xr:uid="{00000000-0005-0000-0000-0000E1000000}"/>
    <cellStyle name="row" xfId="228" xr:uid="{00000000-0005-0000-0000-0000E2000000}"/>
    <cellStyle name="RowCodes" xfId="229" xr:uid="{00000000-0005-0000-0000-0000E3000000}"/>
    <cellStyle name="Row-Col Headings" xfId="230" xr:uid="{00000000-0005-0000-0000-0000E4000000}"/>
    <cellStyle name="RowTitles" xfId="231" xr:uid="{00000000-0005-0000-0000-0000E5000000}"/>
    <cellStyle name="RowTitles1-Detail" xfId="232" xr:uid="{00000000-0005-0000-0000-0000E6000000}"/>
    <cellStyle name="RowTitles-Col2" xfId="233" xr:uid="{00000000-0005-0000-0000-0000E7000000}"/>
    <cellStyle name="RowTitles-Detail" xfId="234" xr:uid="{00000000-0005-0000-0000-0000E8000000}"/>
    <cellStyle name="ss1" xfId="235" xr:uid="{00000000-0005-0000-0000-0000E9000000}"/>
    <cellStyle name="ss10" xfId="236" xr:uid="{00000000-0005-0000-0000-0000EA000000}"/>
    <cellStyle name="ss11" xfId="237" xr:uid="{00000000-0005-0000-0000-0000EB000000}"/>
    <cellStyle name="ss12" xfId="238" xr:uid="{00000000-0005-0000-0000-0000EC000000}"/>
    <cellStyle name="ss13" xfId="239" xr:uid="{00000000-0005-0000-0000-0000ED000000}"/>
    <cellStyle name="ss14" xfId="240" xr:uid="{00000000-0005-0000-0000-0000EE000000}"/>
    <cellStyle name="ss15" xfId="241" xr:uid="{00000000-0005-0000-0000-0000EF000000}"/>
    <cellStyle name="ss16" xfId="242" xr:uid="{00000000-0005-0000-0000-0000F0000000}"/>
    <cellStyle name="ss17" xfId="243" xr:uid="{00000000-0005-0000-0000-0000F1000000}"/>
    <cellStyle name="ss18" xfId="244" xr:uid="{00000000-0005-0000-0000-0000F2000000}"/>
    <cellStyle name="ss19" xfId="245" xr:uid="{00000000-0005-0000-0000-0000F3000000}"/>
    <cellStyle name="ss2" xfId="246" xr:uid="{00000000-0005-0000-0000-0000F4000000}"/>
    <cellStyle name="ss20" xfId="247" xr:uid="{00000000-0005-0000-0000-0000F5000000}"/>
    <cellStyle name="ss21" xfId="248" xr:uid="{00000000-0005-0000-0000-0000F6000000}"/>
    <cellStyle name="ss22" xfId="249" xr:uid="{00000000-0005-0000-0000-0000F7000000}"/>
    <cellStyle name="ss3" xfId="250" xr:uid="{00000000-0005-0000-0000-0000F8000000}"/>
    <cellStyle name="ss4" xfId="251" xr:uid="{00000000-0005-0000-0000-0000F9000000}"/>
    <cellStyle name="ss5" xfId="252" xr:uid="{00000000-0005-0000-0000-0000FA000000}"/>
    <cellStyle name="ss6" xfId="253" xr:uid="{00000000-0005-0000-0000-0000FB000000}"/>
    <cellStyle name="ss7" xfId="254" xr:uid="{00000000-0005-0000-0000-0000FC000000}"/>
    <cellStyle name="ss8" xfId="255" xr:uid="{00000000-0005-0000-0000-0000FD000000}"/>
    <cellStyle name="ss9" xfId="256" xr:uid="{00000000-0005-0000-0000-0000FE000000}"/>
    <cellStyle name="Standaard 2" xfId="257" xr:uid="{00000000-0005-0000-0000-0000FF000000}"/>
    <cellStyle name="Standaard 3" xfId="258" xr:uid="{00000000-0005-0000-0000-000000010000}"/>
    <cellStyle name="Standard_cpi-mp-be-stats" xfId="259" xr:uid="{00000000-0005-0000-0000-000001010000}"/>
    <cellStyle name="Style 1" xfId="260" xr:uid="{00000000-0005-0000-0000-000002010000}"/>
    <cellStyle name="Style 2" xfId="261" xr:uid="{00000000-0005-0000-0000-000003010000}"/>
    <cellStyle name="Table No." xfId="262" xr:uid="{00000000-0005-0000-0000-000004010000}"/>
    <cellStyle name="Table Title" xfId="263" xr:uid="{00000000-0005-0000-0000-000005010000}"/>
    <cellStyle name="Tagline" xfId="264" xr:uid="{00000000-0005-0000-0000-000006010000}"/>
    <cellStyle name="temp" xfId="265" xr:uid="{00000000-0005-0000-0000-000007010000}"/>
    <cellStyle name="test" xfId="288" xr:uid="{00000000-0005-0000-0000-000008010000}"/>
    <cellStyle name="Testo avviso" xfId="266" xr:uid="{00000000-0005-0000-0000-000009010000}"/>
    <cellStyle name="Testo descrittivo" xfId="267" xr:uid="{00000000-0005-0000-0000-00000A010000}"/>
    <cellStyle name="Title" xfId="1" builtinId="15" customBuiltin="1"/>
    <cellStyle name="Title 1" xfId="268" xr:uid="{00000000-0005-0000-0000-00000C010000}"/>
    <cellStyle name="Title 2" xfId="68" xr:uid="{00000000-0005-0000-0000-00000D010000}"/>
    <cellStyle name="title1" xfId="269" xr:uid="{00000000-0005-0000-0000-00000E010000}"/>
    <cellStyle name="Titolo" xfId="270" xr:uid="{00000000-0005-0000-0000-00000F010000}"/>
    <cellStyle name="Titolo 1" xfId="271" xr:uid="{00000000-0005-0000-0000-000010010000}"/>
    <cellStyle name="Titolo 2" xfId="272" xr:uid="{00000000-0005-0000-0000-000011010000}"/>
    <cellStyle name="Titolo 3" xfId="273" xr:uid="{00000000-0005-0000-0000-000012010000}"/>
    <cellStyle name="Titolo 4" xfId="274" xr:uid="{00000000-0005-0000-0000-000013010000}"/>
    <cellStyle name="Titolo_SSI2012-Finaldata_JRCresults_2003" xfId="275" xr:uid="{00000000-0005-0000-0000-000014010000}"/>
    <cellStyle name="Totaal 2" xfId="276" xr:uid="{00000000-0005-0000-0000-000015010000}"/>
    <cellStyle name="Total" xfId="16" builtinId="25" customBuiltin="1"/>
    <cellStyle name="Total 2" xfId="69" xr:uid="{00000000-0005-0000-0000-000017010000}"/>
    <cellStyle name="Totale" xfId="277" xr:uid="{00000000-0005-0000-0000-000018010000}"/>
    <cellStyle name="Uitvoer 2" xfId="278" xr:uid="{00000000-0005-0000-0000-000019010000}"/>
    <cellStyle name="Valore non valido" xfId="279" xr:uid="{00000000-0005-0000-0000-00001A010000}"/>
    <cellStyle name="Valore valido" xfId="280" xr:uid="{00000000-0005-0000-0000-00001B010000}"/>
    <cellStyle name="Verklarende tekst 2" xfId="281" xr:uid="{00000000-0005-0000-0000-00001C010000}"/>
    <cellStyle name="Waarschuwingstekst 2" xfId="282" xr:uid="{00000000-0005-0000-0000-00001D010000}"/>
    <cellStyle name="Währung [0]_Germany" xfId="283" xr:uid="{00000000-0005-0000-0000-00001E010000}"/>
    <cellStyle name="Währung_Germany" xfId="284" xr:uid="{00000000-0005-0000-0000-00001F010000}"/>
    <cellStyle name="Warning Text" xfId="14" builtinId="11" customBuiltin="1"/>
    <cellStyle name="Warning Text 2" xfId="285" xr:uid="{00000000-0005-0000-0000-000021010000}"/>
  </cellStyles>
  <dxfs count="56">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996600"/>
      <color rgb="FF6BAED6"/>
      <color rgb="FF323232"/>
      <color rgb="FFCE3327"/>
      <color rgb="FF7E935B"/>
      <color rgb="FF386192"/>
      <color rgb="FFF79751"/>
      <color rgb="FFFF6600"/>
      <color rgb="FF238B45"/>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2</xdr:row>
      <xdr:rowOff>62276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5857875</xdr:colOff>
      <xdr:row>7</xdr:row>
      <xdr:rowOff>104775</xdr:rowOff>
    </xdr:from>
    <xdr:to>
      <xdr:col>0</xdr:col>
      <xdr:colOff>7085286</xdr:colOff>
      <xdr:row>7</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285750</xdr:colOff>
      <xdr:row>6</xdr:row>
      <xdr:rowOff>38100</xdr:rowOff>
    </xdr:from>
    <xdr:to>
      <xdr:col>0</xdr:col>
      <xdr:colOff>6193286</xdr:colOff>
      <xdr:row>6</xdr:row>
      <xdr:rowOff>3720403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285750" y="2828925"/>
          <a:ext cx="5907536" cy="3682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E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mkc.jrc.ec.europa.eu/inform-index"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http://risk.preventionweb.net/capraviewer/download.jsp" TargetMode="External"/><Relationship Id="rId13" Type="http://schemas.openxmlformats.org/officeDocument/2006/relationships/hyperlink" Target="http://data.worldbank.org/indicator/SH.STA.MMRT" TargetMode="External"/><Relationship Id="rId3" Type="http://schemas.openxmlformats.org/officeDocument/2006/relationships/hyperlink" Target="http://risk.preventionweb.net/capraviewer/download.jsp" TargetMode="External"/><Relationship Id="rId7" Type="http://schemas.openxmlformats.org/officeDocument/2006/relationships/hyperlink" Target="http://risk.preventionweb.net/capraviewer/download.jsp" TargetMode="External"/><Relationship Id="rId12" Type="http://schemas.openxmlformats.org/officeDocument/2006/relationships/hyperlink" Target="http://data.worldbank.org/indicator/SH.STA.MMRT" TargetMode="External"/><Relationship Id="rId2" Type="http://schemas.openxmlformats.org/officeDocument/2006/relationships/hyperlink" Target="http://risk.preventionweb.net/capraviewer/download.jsp" TargetMode="External"/><Relationship Id="rId16" Type="http://schemas.openxmlformats.org/officeDocument/2006/relationships/queryTable" Target="../queryTables/queryTable1.xml"/><Relationship Id="rId1" Type="http://schemas.openxmlformats.org/officeDocument/2006/relationships/hyperlink" Target="http://risk.preventionweb.net/capraviewer/download.jsp" TargetMode="External"/><Relationship Id="rId6" Type="http://schemas.openxmlformats.org/officeDocument/2006/relationships/hyperlink" Target="http://risk.preventionweb.net/capraviewer/download.jsp" TargetMode="External"/><Relationship Id="rId11" Type="http://schemas.openxmlformats.org/officeDocument/2006/relationships/hyperlink" Target="http://data.worldbank.org/indicator/NY.GDP.PCAP.CD" TargetMode="External"/><Relationship Id="rId5" Type="http://schemas.openxmlformats.org/officeDocument/2006/relationships/hyperlink" Target="http://risk.preventionweb.net/capraviewer/download.jsp" TargetMode="External"/><Relationship Id="rId15" Type="http://schemas.openxmlformats.org/officeDocument/2006/relationships/printerSettings" Target="../printerSettings/printerSettings13.bin"/><Relationship Id="rId10" Type="http://schemas.openxmlformats.org/officeDocument/2006/relationships/hyperlink" Target="http://risk.preventionweb.net/capraviewer/download.jsp" TargetMode="External"/><Relationship Id="rId4" Type="http://schemas.openxmlformats.org/officeDocument/2006/relationships/hyperlink" Target="http://risk.preventionweb.net/capraviewer/download.jsp" TargetMode="External"/><Relationship Id="rId9" Type="http://schemas.openxmlformats.org/officeDocument/2006/relationships/hyperlink" Target="http://risk.preventionweb.net/capraviewer/download.jsp" TargetMode="External"/><Relationship Id="rId14" Type="http://schemas.openxmlformats.org/officeDocument/2006/relationships/hyperlink" Target="https://www.oie.int/wahis_2/public/wahid.php/Countryinformation/Veterinarian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57"/>
  <sheetViews>
    <sheetView tabSelected="1" workbookViewId="0"/>
  </sheetViews>
  <sheetFormatPr defaultColWidth="9.109375" defaultRowHeight="14.4" x14ac:dyDescent="0.3"/>
  <cols>
    <col min="1" max="1" width="108.33203125" style="2" bestFit="1" customWidth="1"/>
    <col min="2" max="16384" width="9.109375" style="2"/>
  </cols>
  <sheetData>
    <row r="1" spans="1:1" ht="22.8" x14ac:dyDescent="0.3">
      <c r="A1" s="138" t="s">
        <v>1429</v>
      </c>
    </row>
    <row r="2" spans="1:1" x14ac:dyDescent="0.3">
      <c r="A2" s="19" t="s">
        <v>1442</v>
      </c>
    </row>
    <row r="3" spans="1:1" x14ac:dyDescent="0.3">
      <c r="A3" s="94" t="s">
        <v>421</v>
      </c>
    </row>
    <row r="4" spans="1:1" ht="19.5" customHeight="1" x14ac:dyDescent="0.3">
      <c r="A4" s="93" t="s">
        <v>475</v>
      </c>
    </row>
    <row r="5" spans="1:1" ht="145.19999999999999" x14ac:dyDescent="0.3">
      <c r="A5" s="92" t="s">
        <v>1366</v>
      </c>
    </row>
    <row r="6" spans="1:1" ht="6.75" customHeight="1" x14ac:dyDescent="0.3">
      <c r="A6" s="4"/>
    </row>
    <row r="7" spans="1:1" ht="300.75" customHeight="1" x14ac:dyDescent="0.3">
      <c r="A7" s="164"/>
    </row>
    <row r="8" spans="1:1" ht="45.75" customHeight="1" x14ac:dyDescent="0.3">
      <c r="A8" s="95" t="s">
        <v>996</v>
      </c>
    </row>
    <row r="9" spans="1:1" ht="58.5" customHeight="1" x14ac:dyDescent="0.3">
      <c r="A9" s="95" t="s">
        <v>1430</v>
      </c>
    </row>
    <row r="10" spans="1:1" s="15" customFormat="1" ht="173.25" customHeight="1" x14ac:dyDescent="0.3">
      <c r="A10" s="95" t="s">
        <v>995</v>
      </c>
    </row>
    <row r="11" spans="1:1" ht="24" customHeight="1" x14ac:dyDescent="0.3">
      <c r="A11" s="171" t="s">
        <v>422</v>
      </c>
    </row>
    <row r="12" spans="1:1" ht="15.75" customHeight="1" x14ac:dyDescent="0.3">
      <c r="A12" s="172" t="s">
        <v>1358</v>
      </c>
    </row>
    <row r="13" spans="1:1" ht="9" customHeight="1" x14ac:dyDescent="0.3">
      <c r="A13" s="173"/>
    </row>
    <row r="14" spans="1:1" x14ac:dyDescent="0.3">
      <c r="A14" s="174" t="s">
        <v>718</v>
      </c>
    </row>
    <row r="15" spans="1:1" ht="24.75" customHeight="1" x14ac:dyDescent="0.3">
      <c r="A15" s="175" t="s">
        <v>1367</v>
      </c>
    </row>
    <row r="16" spans="1:1" ht="24.75" customHeight="1" x14ac:dyDescent="0.3">
      <c r="A16" s="177" t="s">
        <v>1443</v>
      </c>
    </row>
    <row r="17" spans="1:1" ht="75.599999999999994" customHeight="1" x14ac:dyDescent="0.3">
      <c r="A17" s="176" t="s">
        <v>1440</v>
      </c>
    </row>
    <row r="18" spans="1:1" ht="24.6" customHeight="1" x14ac:dyDescent="0.3">
      <c r="A18" s="177" t="s">
        <v>1428</v>
      </c>
    </row>
    <row r="19" spans="1:1" ht="141.6" customHeight="1" x14ac:dyDescent="0.3">
      <c r="A19" s="176" t="s">
        <v>1423</v>
      </c>
    </row>
    <row r="20" spans="1:1" ht="24.75" customHeight="1" x14ac:dyDescent="0.3">
      <c r="A20" s="175" t="s">
        <v>1368</v>
      </c>
    </row>
    <row r="21" spans="1:1" ht="75.599999999999994" customHeight="1" x14ac:dyDescent="0.3">
      <c r="A21" s="177" t="s">
        <v>1441</v>
      </c>
    </row>
    <row r="22" spans="1:1" ht="24.75" customHeight="1" x14ac:dyDescent="0.3">
      <c r="A22" s="177" t="s">
        <v>1342</v>
      </c>
    </row>
    <row r="23" spans="1:1" ht="69" customHeight="1" x14ac:dyDescent="0.3">
      <c r="A23" s="177" t="s">
        <v>1340</v>
      </c>
    </row>
    <row r="24" spans="1:1" ht="137.4" customHeight="1" x14ac:dyDescent="0.3">
      <c r="A24" s="176" t="s">
        <v>1341</v>
      </c>
    </row>
    <row r="25" spans="1:1" ht="24.75" customHeight="1" x14ac:dyDescent="0.3">
      <c r="A25" s="175" t="s">
        <v>1369</v>
      </c>
    </row>
    <row r="26" spans="1:1" ht="83.25" customHeight="1" x14ac:dyDescent="0.3">
      <c r="A26" s="177" t="s">
        <v>1039</v>
      </c>
    </row>
    <row r="27" spans="1:1" ht="33" customHeight="1" x14ac:dyDescent="0.3">
      <c r="A27" s="177" t="s">
        <v>992</v>
      </c>
    </row>
    <row r="28" spans="1:1" ht="97.2" customHeight="1" x14ac:dyDescent="0.3">
      <c r="A28" s="177" t="s">
        <v>1422</v>
      </c>
    </row>
    <row r="29" spans="1:1" ht="25.5" customHeight="1" x14ac:dyDescent="0.3">
      <c r="A29" s="175" t="s">
        <v>1370</v>
      </c>
    </row>
    <row r="30" spans="1:1" ht="63" customHeight="1" x14ac:dyDescent="0.3">
      <c r="A30" s="177" t="s">
        <v>991</v>
      </c>
    </row>
    <row r="31" spans="1:1" ht="69.75" customHeight="1" x14ac:dyDescent="0.3">
      <c r="A31" s="177" t="s">
        <v>984</v>
      </c>
    </row>
    <row r="32" spans="1:1" x14ac:dyDescent="0.3">
      <c r="A32" s="175" t="s">
        <v>1371</v>
      </c>
    </row>
    <row r="33" spans="1:1" ht="63" customHeight="1" x14ac:dyDescent="0.3">
      <c r="A33" s="177" t="s">
        <v>964</v>
      </c>
    </row>
    <row r="34" spans="1:1" ht="111.75" customHeight="1" x14ac:dyDescent="0.3">
      <c r="A34" s="177" t="s">
        <v>944</v>
      </c>
    </row>
    <row r="35" spans="1:1" x14ac:dyDescent="0.3">
      <c r="A35" s="175" t="s">
        <v>1372</v>
      </c>
    </row>
    <row r="36" spans="1:1" ht="46.8" x14ac:dyDescent="0.3">
      <c r="A36" s="177" t="s">
        <v>878</v>
      </c>
    </row>
    <row r="37" spans="1:1" ht="29.25" customHeight="1" x14ac:dyDescent="0.3">
      <c r="A37" s="177" t="s">
        <v>875</v>
      </c>
    </row>
    <row r="38" spans="1:1" x14ac:dyDescent="0.3">
      <c r="A38" s="177" t="s">
        <v>874</v>
      </c>
    </row>
    <row r="39" spans="1:1" x14ac:dyDescent="0.3">
      <c r="A39" s="177" t="s">
        <v>873</v>
      </c>
    </row>
    <row r="40" spans="1:1" x14ac:dyDescent="0.3">
      <c r="A40" s="175" t="s">
        <v>1373</v>
      </c>
    </row>
    <row r="41" spans="1:1" x14ac:dyDescent="0.3">
      <c r="A41" s="177" t="s">
        <v>813</v>
      </c>
    </row>
    <row r="42" spans="1:1" ht="63.75" customHeight="1" x14ac:dyDescent="0.3">
      <c r="A42" s="177" t="s">
        <v>812</v>
      </c>
    </row>
    <row r="43" spans="1:1" x14ac:dyDescent="0.3">
      <c r="A43" s="177" t="s">
        <v>808</v>
      </c>
    </row>
    <row r="44" spans="1:1" x14ac:dyDescent="0.3">
      <c r="A44" s="177" t="s">
        <v>781</v>
      </c>
    </row>
    <row r="45" spans="1:1" x14ac:dyDescent="0.3">
      <c r="A45" s="177" t="s">
        <v>780</v>
      </c>
    </row>
    <row r="46" spans="1:1" x14ac:dyDescent="0.3">
      <c r="A46" s="177" t="s">
        <v>763</v>
      </c>
    </row>
    <row r="47" spans="1:1" ht="69.599999999999994" x14ac:dyDescent="0.3">
      <c r="A47" s="177" t="s">
        <v>811</v>
      </c>
    </row>
    <row r="48" spans="1:1" x14ac:dyDescent="0.3">
      <c r="A48" s="177" t="s">
        <v>741</v>
      </c>
    </row>
    <row r="49" spans="1:1" ht="24" x14ac:dyDescent="0.3">
      <c r="A49" s="177" t="s">
        <v>736</v>
      </c>
    </row>
    <row r="50" spans="1:1" x14ac:dyDescent="0.3">
      <c r="A50" s="177" t="s">
        <v>721</v>
      </c>
    </row>
    <row r="51" spans="1:1" x14ac:dyDescent="0.3">
      <c r="A51" s="177" t="s">
        <v>720</v>
      </c>
    </row>
    <row r="52" spans="1:1" x14ac:dyDescent="0.3">
      <c r="A52" s="177" t="s">
        <v>712</v>
      </c>
    </row>
    <row r="53" spans="1:1" x14ac:dyDescent="0.3">
      <c r="A53" s="177" t="s">
        <v>713</v>
      </c>
    </row>
    <row r="54" spans="1:1" x14ac:dyDescent="0.3">
      <c r="A54" s="177" t="s">
        <v>714</v>
      </c>
    </row>
    <row r="55" spans="1:1" ht="24" x14ac:dyDescent="0.3">
      <c r="A55" s="177" t="s">
        <v>715</v>
      </c>
    </row>
    <row r="56" spans="1:1" x14ac:dyDescent="0.3">
      <c r="A56" s="177" t="s">
        <v>716</v>
      </c>
    </row>
    <row r="57" spans="1:1" x14ac:dyDescent="0.3">
      <c r="A57" s="178" t="s">
        <v>717</v>
      </c>
    </row>
  </sheetData>
  <hyperlinks>
    <hyperlink ref="A3" location="'Table of Contents'!A1" display="(table of Contents)" xr:uid="{00000000-0004-0000-0000-000000000000}"/>
    <hyperlink ref="A12" r:id="rId1" xr:uid="{00000000-0004-0000-0000-000001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C193"/>
  <sheetViews>
    <sheetView zoomScale="80" zoomScaleNormal="80" workbookViewId="0">
      <pane xSplit="1" ySplit="2" topLeftCell="B3" activePane="bottomRight" state="frozen"/>
      <selection pane="topRight" activeCell="B1" sqref="B1"/>
      <selection pane="bottomLeft" activeCell="A3" sqref="A3"/>
      <selection pane="bottomRight" activeCell="AV3" sqref="AV3"/>
    </sheetView>
  </sheetViews>
  <sheetFormatPr defaultRowHeight="14.4" x14ac:dyDescent="0.3"/>
  <cols>
    <col min="2" max="3" width="5.5546875" bestFit="1" customWidth="1"/>
    <col min="4" max="8" width="5" bestFit="1" customWidth="1"/>
    <col min="9" max="9" width="4.5546875" customWidth="1"/>
    <col min="10" max="21" width="5" bestFit="1" customWidth="1"/>
    <col min="22" max="22" width="4.6640625" customWidth="1"/>
    <col min="23" max="31" width="5" bestFit="1" customWidth="1"/>
    <col min="32" max="32" width="5.88671875" bestFit="1" customWidth="1"/>
    <col min="33" max="47" width="5" bestFit="1" customWidth="1"/>
    <col min="48" max="76" width="5" style="3" customWidth="1"/>
  </cols>
  <sheetData>
    <row r="1" spans="1:81" ht="409.6" x14ac:dyDescent="0.3">
      <c r="A1" t="s">
        <v>357</v>
      </c>
      <c r="B1" s="124" t="str">
        <f>'Indicator Data'!C2</f>
        <v>Physical exposure to earthquake MMI VI</v>
      </c>
      <c r="C1" s="124" t="str">
        <f>'Indicator Data'!D2</f>
        <v>Physical exposure to earthquake MMI VIII</v>
      </c>
      <c r="D1" s="124" t="str">
        <f>'Indicator Data'!E2</f>
        <v>Annual Expected Exposed People to Floods</v>
      </c>
      <c r="E1" s="124" t="str">
        <f>'Indicator Data'!F2</f>
        <v>Annual Expected Exposed People to Tsunamis</v>
      </c>
      <c r="F1" s="124" t="str">
        <f>'Indicator Data'!G2</f>
        <v>Annual Expected Exposed People to Cyclone's Wind SS1</v>
      </c>
      <c r="G1" s="124" t="str">
        <f>'Indicator Data'!H2</f>
        <v>Annual Expected Exposed People to Cyclone's Wind SS3</v>
      </c>
      <c r="H1" s="124" t="str">
        <f>'Indicator Data'!I2</f>
        <v>Annual Expected Exposed People to Cyclone Surge</v>
      </c>
      <c r="I1" s="124" t="str">
        <f>'Indicator Data'!J2</f>
        <v>Total affected by Drought</v>
      </c>
      <c r="J1" s="124" t="str">
        <f>'Indicator Data'!K2</f>
        <v>Frequency of Drought events</v>
      </c>
      <c r="K1" s="124" t="str">
        <f>'Indicator Data'!L2</f>
        <v>Agriculture Drought probability</v>
      </c>
      <c r="L1" s="124" t="str">
        <f>'Indicator Data'!M2</f>
        <v>Population exposed to CCHF (zoonoses)</v>
      </c>
      <c r="M1" s="124" t="str">
        <f>'Indicator Data'!N2</f>
        <v>Population exposed to EVD (zoonoses)</v>
      </c>
      <c r="N1" s="124" t="str">
        <f>'Indicator Data'!O2</f>
        <v>Population exposed to Lassa Fever (zoonoses)</v>
      </c>
      <c r="O1" s="124" t="str">
        <f>'Indicator Data'!P2</f>
        <v>Population exposed to MVD (zoonoses)</v>
      </c>
      <c r="P1" s="124" t="str">
        <f>'Indicator Data'!Q2</f>
        <v>Populations at risk of Plasmodium vivax malaria in 2010 - Unstable trasmission (vector borne)</v>
      </c>
      <c r="Q1" s="124" t="str">
        <f>'Indicator Data'!R2</f>
        <v>Populations at risk of Plasmodium vivax malaria in 2010  - Stable trasmission (vector borne)</v>
      </c>
      <c r="R1" s="124" t="str">
        <f>'Indicator Data'!S2</f>
        <v>Populations at risk of Plasmodium falciparum malaria in 2010 - Unstable trasmission (vector borne)</v>
      </c>
      <c r="S1" s="124" t="str">
        <f>'Indicator Data'!T2</f>
        <v>Populations at risk of Plasmodium falciparum malaria in 2010 - Stable trasmission (vector borne)</v>
      </c>
      <c r="T1" s="124" t="str">
        <f>'Indicator Data'!U2</f>
        <v>Population exposed to Zika (vector borne)</v>
      </c>
      <c r="U1" s="124" t="str">
        <f>'Indicator Data'!V2</f>
        <v>Population at Risk to Aedes (vector borne)</v>
      </c>
      <c r="V1" s="124" t="str">
        <f>'Indicator Data'!W2</f>
        <v>Population exposed to Dengue (vector borne)</v>
      </c>
      <c r="W1" s="124" t="str">
        <f>'Indicator Data'!X2</f>
        <v>Population density (people per sq. km of land area)</v>
      </c>
      <c r="X1" s="124" t="str">
        <f>'Indicator Data'!Y2</f>
        <v>Urban population growth (annual %)</v>
      </c>
      <c r="Y1" s="124" t="str">
        <f>'Indicator Data'!Z2</f>
        <v>Urban population (% of total population)</v>
      </c>
      <c r="Z1" s="124" t="str">
        <f>'Indicator Data'!AA2</f>
        <v>Household size</v>
      </c>
      <c r="AA1" s="124" t="str">
        <f>'Indicator Data'!AB2</f>
        <v>People practicing open defecation (% of population)</v>
      </c>
      <c r="AB1" s="124" t="str">
        <f>'Indicator Data'!AC2</f>
        <v>People with basic handwashing facilities including soap and water (% of population)</v>
      </c>
      <c r="AC1" s="124" t="str">
        <f>'Indicator Data'!AD2</f>
        <v>Number of vets</v>
      </c>
      <c r="AD1" s="124" t="str">
        <f>'Indicator Data'!AE2</f>
        <v>IHR capacity score: Food safety</v>
      </c>
      <c r="AE1" s="124" t="str">
        <f>'Indicator Data'!AF2</f>
        <v>Population living in slums (% of urban population)</v>
      </c>
      <c r="AF1" s="124" t="str">
        <f>'Indicator Data'!AG2</f>
        <v>Children under 5 (% of population)</v>
      </c>
      <c r="AG1" s="124" t="str">
        <f>'Indicator Data'!AH2</f>
        <v>Violent Conflict probability</v>
      </c>
      <c r="AH1" s="124" t="str">
        <f>'Indicator Data'!AI2</f>
        <v>Highly Violent Conflict probability</v>
      </c>
      <c r="AI1" s="124" t="str">
        <f>'Indicator Data'!AJ2</f>
        <v>National Power Conflict Intensity (Highly Violent)</v>
      </c>
      <c r="AJ1" s="124" t="str">
        <f>'Indicator Data'!AK2</f>
        <v>Subnational Conflict Intensity (Highly Violent)</v>
      </c>
      <c r="AK1" s="124" t="str">
        <f>'Indicator Data'!AL2</f>
        <v>Human Development Index</v>
      </c>
      <c r="AL1" s="124" t="str">
        <f>'Indicator Data'!AM2</f>
        <v>Multidimensional Poverty Index</v>
      </c>
      <c r="AM1" s="124" t="str">
        <f>'Indicator Data'!AN2</f>
        <v>Humanitarian Aid (FTS)</v>
      </c>
      <c r="AN1" s="124" t="str">
        <f>'Indicator Data'!AO2</f>
        <v>Development Aid (ODA)</v>
      </c>
      <c r="AO1" s="124" t="str">
        <f>'Indicator Data'!AP2</f>
        <v>Development Aid (ODA)</v>
      </c>
      <c r="AP1" s="124" t="str">
        <f>'Indicator Data'!AQ2</f>
        <v>Net ODA received (% of GNI)</v>
      </c>
      <c r="AQ1" s="124" t="str">
        <f>'Indicator Data'!AR2</f>
        <v>Volume of remittances (in USD) as a proportion of total GDP (%)</v>
      </c>
      <c r="AR1" s="124" t="str">
        <f>'Indicator Data'!AS2</f>
        <v>Mortality rate, under-5</v>
      </c>
      <c r="AS1" s="124" t="str">
        <f>'Indicator Data'!AT2</f>
        <v>U5 Under weight</v>
      </c>
      <c r="AT1" s="124" t="str">
        <f>'Indicator Data'!AU2</f>
        <v>Incidence of Tuberculosis</v>
      </c>
      <c r="AU1" s="124" t="str">
        <f>'Indicator Data'!AV2</f>
        <v>Estimated number of people living with HIV - Adult (&gt;15) rate</v>
      </c>
      <c r="AV1" s="124" t="str">
        <f>'Indicator Data'!AW2</f>
        <v>Incidence of HIV (per 1,000 uninfected population ages 15-49)</v>
      </c>
      <c r="AW1" s="124" t="str">
        <f>'Indicator Data'!AX2</f>
        <v>Malaria incidence per 1,000 population at risk</v>
      </c>
      <c r="AX1" s="124" t="str">
        <f>'Indicator Data'!AY2</f>
        <v>Number of people requiring interventions against neglected tropical diseases</v>
      </c>
      <c r="AY1" s="124" t="str">
        <f>'Indicator Data'!AZ2</f>
        <v>Gender Inequality Index</v>
      </c>
      <c r="AZ1" s="124" t="str">
        <f>'Indicator Data'!BA2</f>
        <v>Income Gini coefficient</v>
      </c>
      <c r="BA1" s="124" t="str">
        <f>'Indicator Data'!BB2</f>
        <v>People affected by Natural Disasters</v>
      </c>
      <c r="BB1" s="124" t="str">
        <f>'Indicator Data'!BC2</f>
        <v>People affected by Natural Disasters</v>
      </c>
      <c r="BC1" s="124" t="str">
        <f>'Indicator Data'!BD2</f>
        <v>People affected by Natural Disasters</v>
      </c>
      <c r="BD1" s="124" t="str">
        <f>'Indicator Data'!BF2</f>
        <v>Internally displaced persons (IDPs)</v>
      </c>
      <c r="BE1" s="124" t="str">
        <f>'Indicator Data'!BG2</f>
        <v>Refugees and asylum-seekers by country of asylum</v>
      </c>
      <c r="BF1" s="124" t="str">
        <f>'Indicator Data'!BH2</f>
        <v>Returned Refugees</v>
      </c>
      <c r="BG1" s="124" t="str">
        <f>'Indicator Data'!BI2</f>
        <v>Average Dietary Energy Supply Adequacy</v>
      </c>
      <c r="BH1" s="124" t="str">
        <f>'Indicator Data'!BJ2</f>
        <v>Prevalence of Undernourishment</v>
      </c>
      <c r="BI1" s="124" t="str">
        <f>'Indicator Data'!BK2</f>
        <v>HFA Scores Last recent</v>
      </c>
      <c r="BJ1" s="124" t="str">
        <f>'Indicator Data'!BL2</f>
        <v>Government Effectiveness</v>
      </c>
      <c r="BK1" s="124" t="str">
        <f>'Indicator Data'!BM2</f>
        <v>Corruption Perception Index</v>
      </c>
      <c r="BL1" s="124" t="str">
        <f>'Indicator Data'!BN2</f>
        <v>Access to electricity</v>
      </c>
      <c r="BM1" s="124" t="str">
        <f>'Indicator Data'!BO2</f>
        <v>Adult literacy rate</v>
      </c>
      <c r="BN1" s="124" t="str">
        <f>'Indicator Data'!BP2</f>
        <v>Individuals using the Internet</v>
      </c>
      <c r="BO1" s="124" t="str">
        <f>'Indicator Data'!BQ2</f>
        <v>Mobile cellular subscriptions</v>
      </c>
      <c r="BP1" s="124" t="str">
        <f>'Indicator Data'!BR2</f>
        <v>Road lenght</v>
      </c>
      <c r="BQ1" s="124" t="str">
        <f>'Indicator Data'!BS2</f>
        <v>People using at least basic sanitation services (% of population)</v>
      </c>
      <c r="BR1" s="124" t="str">
        <f>'Indicator Data'!BT2</f>
        <v>People using at least basic drinking water services (% of population)</v>
      </c>
      <c r="BS1" s="124" t="str">
        <f>'Indicator Data'!BU2</f>
        <v>Physicians Density</v>
      </c>
      <c r="BT1" s="124" t="str">
        <f>'Indicator Data'!BV2</f>
        <v>Proportion of the target population with access to 3 doses of diphtheria-tetanus-pertussis (DTP3) (%)</v>
      </c>
      <c r="BU1" s="124" t="str">
        <f>'Indicator Data'!BW2</f>
        <v>Proportion of the target population with access to measles-containing-vaccine second-dose (MCV2) (%)</v>
      </c>
      <c r="BV1" s="124" t="str">
        <f>'Indicator Data'!BX2</f>
        <v>Proportion of the target population with access to pneumococcal conjugate 3rd dose (PCV3) (%)</v>
      </c>
      <c r="BW1" s="124" t="str">
        <f>'Indicator Data'!BY2</f>
        <v>Current health expenditure per capita</v>
      </c>
      <c r="BX1" s="124" t="str">
        <f>'Indicator Data'!BZ2</f>
        <v>Maternal Mortality Ratio (modeled estimate)</v>
      </c>
    </row>
    <row r="2" spans="1:81" x14ac:dyDescent="0.3">
      <c r="A2" t="s">
        <v>897</v>
      </c>
      <c r="B2" t="str">
        <f>'Indicator Date hidden'!C3</f>
        <v>2015</v>
      </c>
      <c r="C2" s="3" t="str">
        <f>'Indicator Date hidden'!D3</f>
        <v>2015</v>
      </c>
      <c r="D2" s="3" t="str">
        <f>'Indicator Date hidden'!E3</f>
        <v>2015</v>
      </c>
      <c r="E2" s="3" t="str">
        <f>'Indicator Date hidden'!F3</f>
        <v>2015</v>
      </c>
      <c r="F2" s="3" t="str">
        <f>'Indicator Date hidden'!G3</f>
        <v>2015</v>
      </c>
      <c r="G2" s="3" t="str">
        <f>'Indicator Date hidden'!H3</f>
        <v>2015</v>
      </c>
      <c r="H2" s="3" t="str">
        <f>'Indicator Date hidden'!I3</f>
        <v>2015</v>
      </c>
      <c r="I2" s="3" t="str">
        <f>'Indicator Date hidden'!J3</f>
        <v>2019</v>
      </c>
      <c r="J2" s="3" t="str">
        <f>'Indicator Date hidden'!K3</f>
        <v>2019</v>
      </c>
      <c r="K2" s="3" t="str">
        <f>'Indicator Date hidden'!L3</f>
        <v>2019</v>
      </c>
      <c r="L2" s="3" t="str">
        <f>'Indicator Date hidden'!M3</f>
        <v>2015</v>
      </c>
      <c r="M2" s="3" t="str">
        <f>'Indicator Date hidden'!N3</f>
        <v>2015</v>
      </c>
      <c r="N2" s="3" t="str">
        <f>'Indicator Date hidden'!O3</f>
        <v>2015</v>
      </c>
      <c r="O2" s="3" t="str">
        <f>'Indicator Date hidden'!P3</f>
        <v>2015</v>
      </c>
      <c r="P2" s="3" t="str">
        <f>'Indicator Date hidden'!Q3</f>
        <v>2010</v>
      </c>
      <c r="Q2" s="3" t="str">
        <f>'Indicator Date hidden'!R3</f>
        <v>2010</v>
      </c>
      <c r="R2" s="3" t="str">
        <f>'Indicator Date hidden'!S3</f>
        <v>2010</v>
      </c>
      <c r="S2" s="3" t="str">
        <f>'Indicator Date hidden'!T3</f>
        <v>2010</v>
      </c>
      <c r="T2" s="3" t="str">
        <f>'Indicator Date hidden'!U3</f>
        <v>2015</v>
      </c>
      <c r="U2" s="3" t="str">
        <f>'Indicator Date hidden'!V3</f>
        <v>2015</v>
      </c>
      <c r="V2" s="3" t="str">
        <f>'Indicator Date hidden'!W3</f>
        <v>2015</v>
      </c>
      <c r="W2" s="3" t="str">
        <f>'Indicator Date hidden'!X3</f>
        <v>2018</v>
      </c>
      <c r="X2" s="3" t="str">
        <f>'Indicator Date hidden'!Y3</f>
        <v>2019</v>
      </c>
      <c r="Y2" s="3" t="str">
        <f>'Indicator Date hidden'!Z3</f>
        <v>2019</v>
      </c>
      <c r="Z2" s="3" t="str">
        <f>'Indicator Date hidden'!AA3</f>
        <v>2018</v>
      </c>
      <c r="AA2" s="3" t="str">
        <f>'Indicator Date hidden'!AB3</f>
        <v>2017</v>
      </c>
      <c r="AB2" s="3" t="str">
        <f>'Indicator Date hidden'!AC3</f>
        <v>2017</v>
      </c>
      <c r="AC2" s="3" t="str">
        <f>'Indicator Date hidden'!AD3</f>
        <v>2019</v>
      </c>
      <c r="AD2" s="3" t="str">
        <f>'Indicator Date hidden'!AE3</f>
        <v>2019</v>
      </c>
      <c r="AE2" s="3" t="str">
        <f>'Indicator Date hidden'!AF3</f>
        <v>2018</v>
      </c>
      <c r="AF2" s="3" t="str">
        <f>'Indicator Date hidden'!AG3</f>
        <v>2020</v>
      </c>
      <c r="AG2" s="3" t="str">
        <f>'Indicator Date hidden'!AH3</f>
        <v>2021</v>
      </c>
      <c r="AH2" s="3" t="str">
        <f>'Indicator Date hidden'!AI3</f>
        <v>2021</v>
      </c>
      <c r="AI2" s="3" t="str">
        <f>'Indicator Date hidden'!AJ3</f>
        <v>2020</v>
      </c>
      <c r="AJ2" s="3" t="str">
        <f>'Indicator Date hidden'!AK3</f>
        <v>2020</v>
      </c>
      <c r="AK2" s="3" t="str">
        <f>'Indicator Date hidden'!AL3</f>
        <v>2019</v>
      </c>
      <c r="AL2" s="3" t="str">
        <f>'Indicator Date hidden'!AM3</f>
        <v>2019</v>
      </c>
      <c r="AM2" s="3" t="str">
        <f>'Indicator Date hidden'!AN3</f>
        <v>2021</v>
      </c>
      <c r="AN2" s="3" t="str">
        <f>'Indicator Date hidden'!AO3</f>
        <v>2018</v>
      </c>
      <c r="AO2" s="3" t="str">
        <f>'Indicator Date hidden'!AP3</f>
        <v>2019</v>
      </c>
      <c r="AP2" s="3" t="str">
        <f>'Indicator Date hidden'!AQ3</f>
        <v>2019</v>
      </c>
      <c r="AQ2" s="3" t="str">
        <f>'Indicator Date hidden'!AR3</f>
        <v>2019</v>
      </c>
      <c r="AR2" s="3" t="str">
        <f>'Indicator Date hidden'!AS3</f>
        <v>2019</v>
      </c>
      <c r="AS2" s="3" t="str">
        <f>'Indicator Date hidden'!AT3</f>
        <v>2019</v>
      </c>
      <c r="AT2" s="3" t="str">
        <f>'Indicator Date hidden'!AU3</f>
        <v>2019</v>
      </c>
      <c r="AU2" s="3" t="str">
        <f>'Indicator Date hidden'!AV3</f>
        <v>2019</v>
      </c>
      <c r="AV2" s="3" t="str">
        <f>'Indicator Date hidden'!AW3</f>
        <v>2019</v>
      </c>
      <c r="AW2" s="3" t="str">
        <f>'Indicator Date hidden'!AX3</f>
        <v>2018</v>
      </c>
      <c r="AX2" s="3" t="str">
        <f>'Indicator Date hidden'!AY3</f>
        <v>2019</v>
      </c>
      <c r="AY2" s="3" t="str">
        <f>'Indicator Date hidden'!AZ3</f>
        <v>2019</v>
      </c>
      <c r="AZ2" s="3" t="str">
        <f>'Indicator Date hidden'!BA3</f>
        <v>2019</v>
      </c>
      <c r="BA2" s="3" t="str">
        <f>'Indicator Date hidden'!BB3</f>
        <v>2018</v>
      </c>
      <c r="BB2" s="3" t="str">
        <f>'Indicator Date hidden'!BC3</f>
        <v>2019</v>
      </c>
      <c r="BC2" s="3" t="str">
        <f>'Indicator Date hidden'!BD3</f>
        <v>2020</v>
      </c>
      <c r="BD2" s="3" t="str">
        <f>'Indicator Date hidden'!BE3</f>
        <v>2021</v>
      </c>
      <c r="BE2" s="3" t="str">
        <f>'Indicator Date hidden'!BF3</f>
        <v>2021</v>
      </c>
      <c r="BF2" s="3" t="str">
        <f>'Indicator Date hidden'!BG3</f>
        <v>2019</v>
      </c>
      <c r="BG2" s="3" t="str">
        <f>'Indicator Date hidden'!BH3</f>
        <v>2019</v>
      </c>
      <c r="BH2" s="3" t="str">
        <f>'Indicator Date hidden'!BI3</f>
        <v>2019</v>
      </c>
      <c r="BI2" s="3" t="str">
        <f>'Indicator Date hidden'!BJ3</f>
        <v>2015</v>
      </c>
      <c r="BJ2" s="3" t="str">
        <f>'Indicator Date hidden'!BK3</f>
        <v>2019</v>
      </c>
      <c r="BK2" s="3" t="str">
        <f>'Indicator Date hidden'!BL3</f>
        <v>2020</v>
      </c>
      <c r="BL2" s="3" t="str">
        <f>'Indicator Date hidden'!BM3</f>
        <v>2018</v>
      </c>
      <c r="BM2" s="3" t="str">
        <f>'Indicator Date hidden'!BN3</f>
        <v>2019</v>
      </c>
      <c r="BN2" s="3" t="str">
        <f>'Indicator Date hidden'!BO3</f>
        <v>2019</v>
      </c>
      <c r="BO2" s="3" t="str">
        <f>'Indicator Date hidden'!BP3</f>
        <v>2019</v>
      </c>
      <c r="BP2" s="3" t="str">
        <f>'Indicator Date hidden'!BQ3</f>
        <v>2014</v>
      </c>
      <c r="BQ2" s="3" t="str">
        <f>'Indicator Date hidden'!BR3</f>
        <v>2017</v>
      </c>
      <c r="BR2" s="3" t="str">
        <f>'Indicator Date hidden'!BS3</f>
        <v>2017</v>
      </c>
      <c r="BS2" s="3" t="str">
        <f>'Indicator Date hidden'!BT3</f>
        <v>2018</v>
      </c>
      <c r="BT2" s="3" t="str">
        <f>'Indicator Date hidden'!BU3</f>
        <v>2018</v>
      </c>
      <c r="BU2" s="3" t="str">
        <f>'Indicator Date hidden'!BV3</f>
        <v>2018</v>
      </c>
      <c r="BV2" s="3" t="str">
        <f>'Indicator Date hidden'!BW3</f>
        <v>2018</v>
      </c>
      <c r="BW2" s="3" t="str">
        <f>'Indicator Date hidden'!BX3</f>
        <v>2018</v>
      </c>
      <c r="BX2" s="3" t="str">
        <f>'Indicator Date hidden'!BY3</f>
        <v>2017</v>
      </c>
      <c r="BY2" t="s">
        <v>928</v>
      </c>
      <c r="BZ2" t="s">
        <v>927</v>
      </c>
      <c r="CA2" t="s">
        <v>930</v>
      </c>
      <c r="CB2" t="s">
        <v>934</v>
      </c>
      <c r="CC2" t="s">
        <v>938</v>
      </c>
    </row>
    <row r="3" spans="1:81" x14ac:dyDescent="0.3">
      <c r="A3" t="str">
        <f>'Indicator Data'!B6</f>
        <v>AFG</v>
      </c>
      <c r="B3" s="125">
        <f>IF('Indicator Date hidden'!C4="x","x",B$2-'Indicator Date hidden'!C4)</f>
        <v>0</v>
      </c>
      <c r="C3" s="125">
        <f>IF('Indicator Date hidden'!D4="x","x",C$2-'Indicator Date hidden'!D4)</f>
        <v>0</v>
      </c>
      <c r="D3" s="125">
        <f>IF('Indicator Date hidden'!E4="x","x",D$2-'Indicator Date hidden'!E4)</f>
        <v>0</v>
      </c>
      <c r="E3" s="125">
        <f>IF('Indicator Date hidden'!F4="x","x",E$2-'Indicator Date hidden'!F4)</f>
        <v>0</v>
      </c>
      <c r="F3" s="125">
        <f>IF('Indicator Date hidden'!G4="x","x",F$2-'Indicator Date hidden'!G4)</f>
        <v>0</v>
      </c>
      <c r="G3" s="125">
        <f>IF('Indicator Date hidden'!H4="x","x",G$2-'Indicator Date hidden'!H4)</f>
        <v>0</v>
      </c>
      <c r="H3" s="125">
        <f>IF('Indicator Date hidden'!I4="x","x",H$2-'Indicator Date hidden'!I4)</f>
        <v>0</v>
      </c>
      <c r="I3" s="125">
        <f>IF('Indicator Date hidden'!J4="x","x",I$2-'Indicator Date hidden'!J4)</f>
        <v>0</v>
      </c>
      <c r="J3" s="125">
        <f>IF('Indicator Date hidden'!K4="x","x",J$2-'Indicator Date hidden'!K4)</f>
        <v>0</v>
      </c>
      <c r="K3" s="125">
        <f>IF('Indicator Date hidden'!L4="x","x",K$2-'Indicator Date hidden'!L4)</f>
        <v>0</v>
      </c>
      <c r="L3" s="125">
        <f>IF('Indicator Date hidden'!M4="x","x",L$2-'Indicator Date hidden'!M4)</f>
        <v>0</v>
      </c>
      <c r="M3" s="125">
        <f>IF('Indicator Date hidden'!N4="x","x",M$2-'Indicator Date hidden'!N4)</f>
        <v>0</v>
      </c>
      <c r="N3" s="125">
        <f>IF('Indicator Date hidden'!O4="x","x",N$2-'Indicator Date hidden'!O4)</f>
        <v>0</v>
      </c>
      <c r="O3" s="125">
        <f>IF('Indicator Date hidden'!P4="x","x",O$2-'Indicator Date hidden'!P4)</f>
        <v>0</v>
      </c>
      <c r="P3" s="125">
        <f>IF('Indicator Date hidden'!Q4="x","x",P$2-'Indicator Date hidden'!Q4)</f>
        <v>0</v>
      </c>
      <c r="Q3" s="125">
        <f>IF('Indicator Date hidden'!R4="x","x",Q$2-'Indicator Date hidden'!R4)</f>
        <v>0</v>
      </c>
      <c r="R3" s="125">
        <f>IF('Indicator Date hidden'!S4="x","x",R$2-'Indicator Date hidden'!S4)</f>
        <v>0</v>
      </c>
      <c r="S3" s="125">
        <f>IF('Indicator Date hidden'!T4="x","x",S$2-'Indicator Date hidden'!T4)</f>
        <v>0</v>
      </c>
      <c r="T3" s="125">
        <f>IF('Indicator Date hidden'!U4="x","x",T$2-'Indicator Date hidden'!U4)</f>
        <v>0</v>
      </c>
      <c r="U3" s="125">
        <f>IF('Indicator Date hidden'!V4="x","x",U$2-'Indicator Date hidden'!V4)</f>
        <v>0</v>
      </c>
      <c r="V3" s="125">
        <f>IF('Indicator Date hidden'!W4="x","x",V$2-'Indicator Date hidden'!W4)</f>
        <v>0</v>
      </c>
      <c r="W3" s="125">
        <f>IF('Indicator Date hidden'!X4="x","x",W$2-'Indicator Date hidden'!X4)</f>
        <v>0</v>
      </c>
      <c r="X3" s="125">
        <f>IF('Indicator Date hidden'!Y4="x","x",X$2-'Indicator Date hidden'!Y4)</f>
        <v>0</v>
      </c>
      <c r="Y3" s="125">
        <f>IF('Indicator Date hidden'!Z4="x","x",Y$2-'Indicator Date hidden'!Z4)</f>
        <v>0</v>
      </c>
      <c r="Z3" s="125">
        <f>IF('Indicator Date hidden'!AA4="x","x",Z$2-'Indicator Date hidden'!AA4)</f>
        <v>3</v>
      </c>
      <c r="AA3" s="125">
        <f>IF('Indicator Date hidden'!AB4="x","x",AA$2-'Indicator Date hidden'!AB4)</f>
        <v>0</v>
      </c>
      <c r="AB3" s="125">
        <f>IF('Indicator Date hidden'!AC4="x","x",AB$2-'Indicator Date hidden'!AC4)</f>
        <v>0</v>
      </c>
      <c r="AC3" s="125">
        <f>IF('Indicator Date hidden'!AD4="x","x",AC$2-'Indicator Date hidden'!AD4)</f>
        <v>2</v>
      </c>
      <c r="AD3" s="125">
        <f>IF('Indicator Date hidden'!AE4="x","x",AD$2-'Indicator Date hidden'!AE4)</f>
        <v>0</v>
      </c>
      <c r="AE3" s="125">
        <f>IF('Indicator Date hidden'!AF4="x","x",AE$2-'Indicator Date hidden'!AF4)</f>
        <v>0</v>
      </c>
      <c r="AF3" s="125">
        <f>IF('Indicator Date hidden'!AG4="x","x",AF$2-'Indicator Date hidden'!AG4)</f>
        <v>1</v>
      </c>
      <c r="AG3" s="125">
        <f>IF('Indicator Date hidden'!AH4="x","x",AG$2-'Indicator Date hidden'!AH4)</f>
        <v>0</v>
      </c>
      <c r="AH3" s="125">
        <f>IF('Indicator Date hidden'!AI4="x","x",AH$2-'Indicator Date hidden'!AI4)</f>
        <v>0</v>
      </c>
      <c r="AI3" s="125">
        <f>IF('Indicator Date hidden'!AJ4="x","x",AI$2-'Indicator Date hidden'!AJ4)</f>
        <v>0</v>
      </c>
      <c r="AJ3" s="125">
        <f>IF('Indicator Date hidden'!AK4="x","x",AJ$2-'Indicator Date hidden'!AK4)</f>
        <v>0</v>
      </c>
      <c r="AK3" s="125">
        <f>IF('Indicator Date hidden'!AL4="x","x",AK$2-'Indicator Date hidden'!AL4)</f>
        <v>1</v>
      </c>
      <c r="AL3" s="125">
        <f>IF('Indicator Date hidden'!AM4="x","x",AL$2-'Indicator Date hidden'!AM4)</f>
        <v>3</v>
      </c>
      <c r="AM3" s="125">
        <f>IF('Indicator Date hidden'!AN4="x","x",AM$2-'Indicator Date hidden'!AN4)</f>
        <v>0</v>
      </c>
      <c r="AN3" s="125">
        <f>IF('Indicator Date hidden'!AO4="x","x",AN$2-'Indicator Date hidden'!AO4)</f>
        <v>0</v>
      </c>
      <c r="AO3" s="125">
        <f>IF('Indicator Date hidden'!AP4="x","x",AO$2-'Indicator Date hidden'!AP4)</f>
        <v>0</v>
      </c>
      <c r="AP3" s="125">
        <f>IF('Indicator Date hidden'!AQ4="x","x",AP$2-'Indicator Date hidden'!AQ4)</f>
        <v>0</v>
      </c>
      <c r="AQ3" s="125">
        <f>IF('Indicator Date hidden'!AR4="x","x",AQ$2-'Indicator Date hidden'!AR4)</f>
        <v>0</v>
      </c>
      <c r="AR3" s="125">
        <f>IF('Indicator Date hidden'!AS4="x","x",AR$2-'Indicator Date hidden'!AS4)</f>
        <v>0</v>
      </c>
      <c r="AS3" s="125">
        <f>IF('Indicator Date hidden'!AT4="x","x",AS$2-'Indicator Date hidden'!AT4)</f>
        <v>1</v>
      </c>
      <c r="AT3" s="125">
        <f>IF('Indicator Date hidden'!AU4="x","x",AT$2-'Indicator Date hidden'!AU4)</f>
        <v>0</v>
      </c>
      <c r="AU3" s="125">
        <f>IF('Indicator Date hidden'!AV4="x","x",AU$2-'Indicator Date hidden'!AV4)</f>
        <v>0</v>
      </c>
      <c r="AV3" s="125">
        <f>IF('Indicator Date hidden'!AW4="x","x",AV$2-'Indicator Date hidden'!AW4)</f>
        <v>0</v>
      </c>
      <c r="AW3" s="125">
        <f>IF('Indicator Date hidden'!AX4="x","x",AW$2-'Indicator Date hidden'!AX4)</f>
        <v>0</v>
      </c>
      <c r="AX3" s="125">
        <f>IF('Indicator Date hidden'!AY4="x","x",AX$2-'Indicator Date hidden'!AY4)</f>
        <v>0</v>
      </c>
      <c r="AY3" s="125">
        <f>IF('Indicator Date hidden'!AZ4="x","x",AY$2-'Indicator Date hidden'!AZ4)</f>
        <v>0</v>
      </c>
      <c r="AZ3" s="125" t="str">
        <f>IF('Indicator Date hidden'!BA4="x","x",AZ$2-'Indicator Date hidden'!BA4)</f>
        <v>x</v>
      </c>
      <c r="BA3" s="125">
        <f>IF('Indicator Date hidden'!BB4="x","x",BA$2-'Indicator Date hidden'!BB4)</f>
        <v>0</v>
      </c>
      <c r="BB3" s="125">
        <f>IF('Indicator Date hidden'!BC4="x","x",BB$2-'Indicator Date hidden'!BC4)</f>
        <v>0</v>
      </c>
      <c r="BC3" s="125">
        <f>IF('Indicator Date hidden'!BD4="x","x",BC$2-'Indicator Date hidden'!BD4)</f>
        <v>0</v>
      </c>
      <c r="BD3" s="125">
        <f>IF('Indicator Date hidden'!BE4="x","x",BD$2-'Indicator Date hidden'!BE4)</f>
        <v>2</v>
      </c>
      <c r="BE3" s="125">
        <f>IF('Indicator Date hidden'!BF4="x","x",BE$2-'Indicator Date hidden'!BF4)</f>
        <v>1</v>
      </c>
      <c r="BF3" s="125">
        <f>IF('Indicator Date hidden'!BG4="x","x",BF$2-'Indicator Date hidden'!BG4)</f>
        <v>0</v>
      </c>
      <c r="BG3" s="125">
        <f>IF('Indicator Date hidden'!BH4="x","x",BG$2-'Indicator Date hidden'!BH4)</f>
        <v>0</v>
      </c>
      <c r="BH3" s="125">
        <f>IF('Indicator Date hidden'!BI4="x","x",BH$2-'Indicator Date hidden'!BI4)</f>
        <v>0</v>
      </c>
      <c r="BI3" s="125">
        <f>IF('Indicator Date hidden'!BJ4="x","x",BI$2-'Indicator Date hidden'!BJ4)</f>
        <v>0</v>
      </c>
      <c r="BJ3" s="125">
        <f>IF('Indicator Date hidden'!BK4="x","x",BJ$2-'Indicator Date hidden'!BK4)</f>
        <v>0</v>
      </c>
      <c r="BK3" s="125">
        <f>IF('Indicator Date hidden'!BL4="x","x",BK$2-'Indicator Date hidden'!BL4)</f>
        <v>0</v>
      </c>
      <c r="BL3" s="125">
        <f>IF('Indicator Date hidden'!BM4="x","x",BL$2-'Indicator Date hidden'!BM4)</f>
        <v>0</v>
      </c>
      <c r="BM3" s="125">
        <f>IF('Indicator Date hidden'!BN4="x","x",BM$2-'Indicator Date hidden'!BN4)</f>
        <v>1</v>
      </c>
      <c r="BN3" s="125">
        <f>IF('Indicator Date hidden'!BO4="x","x",BN$2-'Indicator Date hidden'!BO4)</f>
        <v>2</v>
      </c>
      <c r="BO3" s="125">
        <f>IF('Indicator Date hidden'!BP4="x","x",BO$2-'Indicator Date hidden'!BP4)</f>
        <v>0</v>
      </c>
      <c r="BP3" s="125">
        <f>IF('Indicator Date hidden'!BQ4="x","x",BP$2-'Indicator Date hidden'!BQ4)</f>
        <v>0</v>
      </c>
      <c r="BQ3" s="125">
        <f>IF('Indicator Date hidden'!BR4="x","x",BQ$2-'Indicator Date hidden'!BR4)</f>
        <v>0</v>
      </c>
      <c r="BR3" s="125">
        <f>IF('Indicator Date hidden'!BS4="x","x",BR$2-'Indicator Date hidden'!BS4)</f>
        <v>0</v>
      </c>
      <c r="BS3" s="125">
        <f>IF('Indicator Date hidden'!BT4="x","x",BS$2-'Indicator Date hidden'!BT4)</f>
        <v>2</v>
      </c>
      <c r="BT3" s="125">
        <f>IF('Indicator Date hidden'!BU4="x","x",BT$2-'Indicator Date hidden'!BU4)</f>
        <v>0</v>
      </c>
      <c r="BU3" s="125">
        <f>IF('Indicator Date hidden'!BV4="x","x",BU$2-'Indicator Date hidden'!BV4)</f>
        <v>0</v>
      </c>
      <c r="BV3" s="125">
        <f>IF('Indicator Date hidden'!BW4="x","x",BV$2-'Indicator Date hidden'!BW4)</f>
        <v>0</v>
      </c>
      <c r="BW3" s="125">
        <f>IF('Indicator Date hidden'!BX4="x","x",BW$2-'Indicator Date hidden'!BX4)</f>
        <v>0</v>
      </c>
      <c r="BX3" s="125">
        <f>IF('Indicator Date hidden'!BY4="x","x",BX$2-'Indicator Date hidden'!BY4)</f>
        <v>0</v>
      </c>
      <c r="BY3" s="3">
        <f t="shared" ref="BY3:BY34" si="0">SUM(B3:BX3)</f>
        <v>19</v>
      </c>
      <c r="BZ3" s="126">
        <f t="shared" ref="BZ3:BZ34" si="1">BY3/COUNT(B3:BX3)</f>
        <v>0.25675675675675674</v>
      </c>
      <c r="CA3" s="3">
        <f t="shared" ref="CA3:CA34" si="2">COUNTIF(B3:BX3,"&gt;0")</f>
        <v>11</v>
      </c>
      <c r="CB3" s="126">
        <f t="shared" ref="CB3:CB34" si="3">_xlfn.STDEV.P(B3:BX3)</f>
        <v>0.67904565007573581</v>
      </c>
      <c r="CC3" s="129">
        <f t="shared" ref="CC3:CC34" si="4">MEDIAN(B3:BX3)</f>
        <v>0</v>
      </c>
    </row>
    <row r="4" spans="1:81" x14ac:dyDescent="0.3">
      <c r="A4" s="3" t="str">
        <f>'Indicator Data'!B7</f>
        <v>ALB</v>
      </c>
      <c r="B4" s="125">
        <f>IF('Indicator Date hidden'!C5="x","x",B$2-'Indicator Date hidden'!C5)</f>
        <v>0</v>
      </c>
      <c r="C4" s="125">
        <f>IF('Indicator Date hidden'!D5="x","x",C$2-'Indicator Date hidden'!D5)</f>
        <v>0</v>
      </c>
      <c r="D4" s="125">
        <f>IF('Indicator Date hidden'!E5="x","x",D$2-'Indicator Date hidden'!E5)</f>
        <v>0</v>
      </c>
      <c r="E4" s="125">
        <f>IF('Indicator Date hidden'!F5="x","x",E$2-'Indicator Date hidden'!F5)</f>
        <v>0</v>
      </c>
      <c r="F4" s="125">
        <f>IF('Indicator Date hidden'!G5="x","x",F$2-'Indicator Date hidden'!G5)</f>
        <v>0</v>
      </c>
      <c r="G4" s="125">
        <f>IF('Indicator Date hidden'!H5="x","x",G$2-'Indicator Date hidden'!H5)</f>
        <v>0</v>
      </c>
      <c r="H4" s="125">
        <f>IF('Indicator Date hidden'!I5="x","x",H$2-'Indicator Date hidden'!I5)</f>
        <v>0</v>
      </c>
      <c r="I4" s="125">
        <f>IF('Indicator Date hidden'!J5="x","x",I$2-'Indicator Date hidden'!J5)</f>
        <v>0</v>
      </c>
      <c r="J4" s="125">
        <f>IF('Indicator Date hidden'!K5="x","x",J$2-'Indicator Date hidden'!K5)</f>
        <v>0</v>
      </c>
      <c r="K4" s="125">
        <f>IF('Indicator Date hidden'!L5="x","x",K$2-'Indicator Date hidden'!L5)</f>
        <v>0</v>
      </c>
      <c r="L4" s="125">
        <f>IF('Indicator Date hidden'!M5="x","x",L$2-'Indicator Date hidden'!M5)</f>
        <v>0</v>
      </c>
      <c r="M4" s="125">
        <f>IF('Indicator Date hidden'!N5="x","x",M$2-'Indicator Date hidden'!N5)</f>
        <v>0</v>
      </c>
      <c r="N4" s="125">
        <f>IF('Indicator Date hidden'!O5="x","x",N$2-'Indicator Date hidden'!O5)</f>
        <v>0</v>
      </c>
      <c r="O4" s="125">
        <f>IF('Indicator Date hidden'!P5="x","x",O$2-'Indicator Date hidden'!P5)</f>
        <v>0</v>
      </c>
      <c r="P4" s="125">
        <f>IF('Indicator Date hidden'!Q5="x","x",P$2-'Indicator Date hidden'!Q5)</f>
        <v>0</v>
      </c>
      <c r="Q4" s="125">
        <f>IF('Indicator Date hidden'!R5="x","x",Q$2-'Indicator Date hidden'!R5)</f>
        <v>0</v>
      </c>
      <c r="R4" s="125">
        <f>IF('Indicator Date hidden'!S5="x","x",R$2-'Indicator Date hidden'!S5)</f>
        <v>0</v>
      </c>
      <c r="S4" s="125">
        <f>IF('Indicator Date hidden'!T5="x","x",S$2-'Indicator Date hidden'!T5)</f>
        <v>0</v>
      </c>
      <c r="T4" s="125">
        <f>IF('Indicator Date hidden'!U5="x","x",T$2-'Indicator Date hidden'!U5)</f>
        <v>0</v>
      </c>
      <c r="U4" s="125">
        <f>IF('Indicator Date hidden'!V5="x","x",U$2-'Indicator Date hidden'!V5)</f>
        <v>0</v>
      </c>
      <c r="V4" s="125">
        <f>IF('Indicator Date hidden'!W5="x","x",V$2-'Indicator Date hidden'!W5)</f>
        <v>0</v>
      </c>
      <c r="W4" s="125">
        <f>IF('Indicator Date hidden'!X5="x","x",W$2-'Indicator Date hidden'!X5)</f>
        <v>0</v>
      </c>
      <c r="X4" s="125">
        <f>IF('Indicator Date hidden'!Y5="x","x",X$2-'Indicator Date hidden'!Y5)</f>
        <v>0</v>
      </c>
      <c r="Y4" s="125">
        <f>IF('Indicator Date hidden'!Z5="x","x",Y$2-'Indicator Date hidden'!Z5)</f>
        <v>0</v>
      </c>
      <c r="Z4" s="125">
        <f>IF('Indicator Date hidden'!AA5="x","x",Z$2-'Indicator Date hidden'!AA5)</f>
        <v>1</v>
      </c>
      <c r="AA4" s="125">
        <f>IF('Indicator Date hidden'!AB5="x","x",AA$2-'Indicator Date hidden'!AB5)</f>
        <v>0</v>
      </c>
      <c r="AB4" s="125" t="str">
        <f>IF('Indicator Date hidden'!AC5="x","x",AB$2-'Indicator Date hidden'!AC5)</f>
        <v>x</v>
      </c>
      <c r="AC4" s="125">
        <f>IF('Indicator Date hidden'!AD5="x","x",AC$2-'Indicator Date hidden'!AD5)</f>
        <v>3</v>
      </c>
      <c r="AD4" s="125">
        <f>IF('Indicator Date hidden'!AE5="x","x",AD$2-'Indicator Date hidden'!AE5)</f>
        <v>0</v>
      </c>
      <c r="AE4" s="125" t="str">
        <f>IF('Indicator Date hidden'!AF5="x","x",AE$2-'Indicator Date hidden'!AF5)</f>
        <v>x</v>
      </c>
      <c r="AF4" s="125">
        <f>IF('Indicator Date hidden'!AG5="x","x",AF$2-'Indicator Date hidden'!AG5)</f>
        <v>1</v>
      </c>
      <c r="AG4" s="125">
        <f>IF('Indicator Date hidden'!AH5="x","x",AG$2-'Indicator Date hidden'!AH5)</f>
        <v>0</v>
      </c>
      <c r="AH4" s="125">
        <f>IF('Indicator Date hidden'!AI5="x","x",AH$2-'Indicator Date hidden'!AI5)</f>
        <v>0</v>
      </c>
      <c r="AI4" s="125">
        <f>IF('Indicator Date hidden'!AJ5="x","x",AI$2-'Indicator Date hidden'!AJ5)</f>
        <v>0</v>
      </c>
      <c r="AJ4" s="125">
        <f>IF('Indicator Date hidden'!AK5="x","x",AJ$2-'Indicator Date hidden'!AK5)</f>
        <v>0</v>
      </c>
      <c r="AK4" s="125">
        <f>IF('Indicator Date hidden'!AL5="x","x",AK$2-'Indicator Date hidden'!AL5)</f>
        <v>1</v>
      </c>
      <c r="AL4" s="125">
        <f>IF('Indicator Date hidden'!AM5="x","x",AL$2-'Indicator Date hidden'!AM5)</f>
        <v>1</v>
      </c>
      <c r="AM4" s="125">
        <f>IF('Indicator Date hidden'!AN5="x","x",AM$2-'Indicator Date hidden'!AN5)</f>
        <v>0</v>
      </c>
      <c r="AN4" s="125">
        <f>IF('Indicator Date hidden'!AO5="x","x",AN$2-'Indicator Date hidden'!AO5)</f>
        <v>0</v>
      </c>
      <c r="AO4" s="125">
        <f>IF('Indicator Date hidden'!AP5="x","x",AO$2-'Indicator Date hidden'!AP5)</f>
        <v>0</v>
      </c>
      <c r="AP4" s="125">
        <f>IF('Indicator Date hidden'!AQ5="x","x",AP$2-'Indicator Date hidden'!AQ5)</f>
        <v>0</v>
      </c>
      <c r="AQ4" s="125">
        <f>IF('Indicator Date hidden'!AR5="x","x",AQ$2-'Indicator Date hidden'!AR5)</f>
        <v>0</v>
      </c>
      <c r="AR4" s="125">
        <f>IF('Indicator Date hidden'!AS5="x","x",AR$2-'Indicator Date hidden'!AS5)</f>
        <v>0</v>
      </c>
      <c r="AS4" s="125">
        <f>IF('Indicator Date hidden'!AT5="x","x",AS$2-'Indicator Date hidden'!AT5)</f>
        <v>2</v>
      </c>
      <c r="AT4" s="125">
        <f>IF('Indicator Date hidden'!AU5="x","x",AT$2-'Indicator Date hidden'!AU5)</f>
        <v>0</v>
      </c>
      <c r="AU4" s="125">
        <f>IF('Indicator Date hidden'!AV5="x","x",AU$2-'Indicator Date hidden'!AV5)</f>
        <v>0</v>
      </c>
      <c r="AV4" s="125">
        <f>IF('Indicator Date hidden'!AW5="x","x",AV$2-'Indicator Date hidden'!AW5)</f>
        <v>0</v>
      </c>
      <c r="AW4" s="125" t="str">
        <f>IF('Indicator Date hidden'!AX5="x","x",AW$2-'Indicator Date hidden'!AX5)</f>
        <v>x</v>
      </c>
      <c r="AX4" s="125">
        <f>IF('Indicator Date hidden'!AY5="x","x",AX$2-'Indicator Date hidden'!AY5)</f>
        <v>0</v>
      </c>
      <c r="AY4" s="125">
        <f>IF('Indicator Date hidden'!AZ5="x","x",AY$2-'Indicator Date hidden'!AZ5)</f>
        <v>0</v>
      </c>
      <c r="AZ4" s="125">
        <f>IF('Indicator Date hidden'!BA5="x","x",AZ$2-'Indicator Date hidden'!BA5)</f>
        <v>2</v>
      </c>
      <c r="BA4" s="125">
        <f>IF('Indicator Date hidden'!BB5="x","x",BA$2-'Indicator Date hidden'!BB5)</f>
        <v>0</v>
      </c>
      <c r="BB4" s="125">
        <f>IF('Indicator Date hidden'!BC5="x","x",BB$2-'Indicator Date hidden'!BC5)</f>
        <v>0</v>
      </c>
      <c r="BC4" s="125">
        <f>IF('Indicator Date hidden'!BD5="x","x",BC$2-'Indicator Date hidden'!BD5)</f>
        <v>0</v>
      </c>
      <c r="BD4" s="125" t="str">
        <f>IF('Indicator Date hidden'!BE5="x","x",BD$2-'Indicator Date hidden'!BE5)</f>
        <v>x</v>
      </c>
      <c r="BE4" s="125">
        <f>IF('Indicator Date hidden'!BF5="x","x",BE$2-'Indicator Date hidden'!BF5)</f>
        <v>1</v>
      </c>
      <c r="BF4" s="125">
        <f>IF('Indicator Date hidden'!BG5="x","x",BF$2-'Indicator Date hidden'!BG5)</f>
        <v>0</v>
      </c>
      <c r="BG4" s="125">
        <f>IF('Indicator Date hidden'!BH5="x","x",BG$2-'Indicator Date hidden'!BH5)</f>
        <v>0</v>
      </c>
      <c r="BH4" s="125">
        <f>IF('Indicator Date hidden'!BI5="x","x",BH$2-'Indicator Date hidden'!BI5)</f>
        <v>0</v>
      </c>
      <c r="BI4" s="125" t="str">
        <f>IF('Indicator Date hidden'!BJ5="x","x",BI$2-'Indicator Date hidden'!BJ5)</f>
        <v>x</v>
      </c>
      <c r="BJ4" s="125">
        <f>IF('Indicator Date hidden'!BK5="x","x",BJ$2-'Indicator Date hidden'!BK5)</f>
        <v>0</v>
      </c>
      <c r="BK4" s="125">
        <f>IF('Indicator Date hidden'!BL5="x","x",BK$2-'Indicator Date hidden'!BL5)</f>
        <v>0</v>
      </c>
      <c r="BL4" s="125">
        <f>IF('Indicator Date hidden'!BM5="x","x",BL$2-'Indicator Date hidden'!BM5)</f>
        <v>0</v>
      </c>
      <c r="BM4" s="125">
        <f>IF('Indicator Date hidden'!BN5="x","x",BM$2-'Indicator Date hidden'!BN5)</f>
        <v>1</v>
      </c>
      <c r="BN4" s="125">
        <f>IF('Indicator Date hidden'!BO5="x","x",BN$2-'Indicator Date hidden'!BO5)</f>
        <v>0</v>
      </c>
      <c r="BO4" s="125">
        <f>IF('Indicator Date hidden'!BP5="x","x",BO$2-'Indicator Date hidden'!BP5)</f>
        <v>0</v>
      </c>
      <c r="BP4" s="125">
        <f>IF('Indicator Date hidden'!BQ5="x","x",BP$2-'Indicator Date hidden'!BQ5)</f>
        <v>0</v>
      </c>
      <c r="BQ4" s="125">
        <f>IF('Indicator Date hidden'!BR5="x","x",BQ$2-'Indicator Date hidden'!BR5)</f>
        <v>0</v>
      </c>
      <c r="BR4" s="125">
        <f>IF('Indicator Date hidden'!BS5="x","x",BR$2-'Indicator Date hidden'!BS5)</f>
        <v>0</v>
      </c>
      <c r="BS4" s="125">
        <f>IF('Indicator Date hidden'!BT5="x","x",BS$2-'Indicator Date hidden'!BT5)</f>
        <v>2</v>
      </c>
      <c r="BT4" s="125">
        <f>IF('Indicator Date hidden'!BU5="x","x",BT$2-'Indicator Date hidden'!BU5)</f>
        <v>0</v>
      </c>
      <c r="BU4" s="125">
        <f>IF('Indicator Date hidden'!BV5="x","x",BU$2-'Indicator Date hidden'!BV5)</f>
        <v>0</v>
      </c>
      <c r="BV4" s="125">
        <f>IF('Indicator Date hidden'!BW5="x","x",BV$2-'Indicator Date hidden'!BW5)</f>
        <v>0</v>
      </c>
      <c r="BW4" s="125">
        <f>IF('Indicator Date hidden'!BX5="x","x",BW$2-'Indicator Date hidden'!BX5)</f>
        <v>0</v>
      </c>
      <c r="BX4" s="125">
        <f>IF('Indicator Date hidden'!BY5="x","x",BX$2-'Indicator Date hidden'!BY5)</f>
        <v>0</v>
      </c>
      <c r="BY4" s="3">
        <f t="shared" si="0"/>
        <v>15</v>
      </c>
      <c r="BZ4" s="126">
        <f t="shared" si="1"/>
        <v>0.21428571428571427</v>
      </c>
      <c r="CA4" s="3">
        <f t="shared" si="2"/>
        <v>10</v>
      </c>
      <c r="CB4" s="126">
        <f t="shared" si="3"/>
        <v>0.58292016466009045</v>
      </c>
      <c r="CC4" s="129">
        <f t="shared" si="4"/>
        <v>0</v>
      </c>
    </row>
    <row r="5" spans="1:81" x14ac:dyDescent="0.3">
      <c r="A5" s="3" t="str">
        <f>'Indicator Data'!B8</f>
        <v>DZA</v>
      </c>
      <c r="B5" s="125">
        <f>IF('Indicator Date hidden'!C6="x","x",B$2-'Indicator Date hidden'!C6)</f>
        <v>0</v>
      </c>
      <c r="C5" s="125">
        <f>IF('Indicator Date hidden'!D6="x","x",C$2-'Indicator Date hidden'!D6)</f>
        <v>0</v>
      </c>
      <c r="D5" s="125">
        <f>IF('Indicator Date hidden'!E6="x","x",D$2-'Indicator Date hidden'!E6)</f>
        <v>0</v>
      </c>
      <c r="E5" s="125">
        <f>IF('Indicator Date hidden'!F6="x","x",E$2-'Indicator Date hidden'!F6)</f>
        <v>0</v>
      </c>
      <c r="F5" s="125">
        <f>IF('Indicator Date hidden'!G6="x","x",F$2-'Indicator Date hidden'!G6)</f>
        <v>0</v>
      </c>
      <c r="G5" s="125">
        <f>IF('Indicator Date hidden'!H6="x","x",G$2-'Indicator Date hidden'!H6)</f>
        <v>0</v>
      </c>
      <c r="H5" s="125">
        <f>IF('Indicator Date hidden'!I6="x","x",H$2-'Indicator Date hidden'!I6)</f>
        <v>0</v>
      </c>
      <c r="I5" s="125">
        <f>IF('Indicator Date hidden'!J6="x","x",I$2-'Indicator Date hidden'!J6)</f>
        <v>0</v>
      </c>
      <c r="J5" s="125">
        <f>IF('Indicator Date hidden'!K6="x","x",J$2-'Indicator Date hidden'!K6)</f>
        <v>0</v>
      </c>
      <c r="K5" s="125">
        <f>IF('Indicator Date hidden'!L6="x","x",K$2-'Indicator Date hidden'!L6)</f>
        <v>0</v>
      </c>
      <c r="L5" s="125">
        <f>IF('Indicator Date hidden'!M6="x","x",L$2-'Indicator Date hidden'!M6)</f>
        <v>0</v>
      </c>
      <c r="M5" s="125">
        <f>IF('Indicator Date hidden'!N6="x","x",M$2-'Indicator Date hidden'!N6)</f>
        <v>0</v>
      </c>
      <c r="N5" s="125">
        <f>IF('Indicator Date hidden'!O6="x","x",N$2-'Indicator Date hidden'!O6)</f>
        <v>0</v>
      </c>
      <c r="O5" s="125">
        <f>IF('Indicator Date hidden'!P6="x","x",O$2-'Indicator Date hidden'!P6)</f>
        <v>0</v>
      </c>
      <c r="P5" s="125">
        <f>IF('Indicator Date hidden'!Q6="x","x",P$2-'Indicator Date hidden'!Q6)</f>
        <v>0</v>
      </c>
      <c r="Q5" s="125">
        <f>IF('Indicator Date hidden'!R6="x","x",Q$2-'Indicator Date hidden'!R6)</f>
        <v>0</v>
      </c>
      <c r="R5" s="125">
        <f>IF('Indicator Date hidden'!S6="x","x",R$2-'Indicator Date hidden'!S6)</f>
        <v>0</v>
      </c>
      <c r="S5" s="125">
        <f>IF('Indicator Date hidden'!T6="x","x",S$2-'Indicator Date hidden'!T6)</f>
        <v>0</v>
      </c>
      <c r="T5" s="125">
        <f>IF('Indicator Date hidden'!U6="x","x",T$2-'Indicator Date hidden'!U6)</f>
        <v>0</v>
      </c>
      <c r="U5" s="125">
        <f>IF('Indicator Date hidden'!V6="x","x",U$2-'Indicator Date hidden'!V6)</f>
        <v>0</v>
      </c>
      <c r="V5" s="125">
        <f>IF('Indicator Date hidden'!W6="x","x",V$2-'Indicator Date hidden'!W6)</f>
        <v>0</v>
      </c>
      <c r="W5" s="125">
        <f>IF('Indicator Date hidden'!X6="x","x",W$2-'Indicator Date hidden'!X6)</f>
        <v>0</v>
      </c>
      <c r="X5" s="125">
        <f>IF('Indicator Date hidden'!Y6="x","x",X$2-'Indicator Date hidden'!Y6)</f>
        <v>0</v>
      </c>
      <c r="Y5" s="125">
        <f>IF('Indicator Date hidden'!Z6="x","x",Y$2-'Indicator Date hidden'!Z6)</f>
        <v>0</v>
      </c>
      <c r="Z5" s="125" t="str">
        <f>IF('Indicator Date hidden'!AA6="x","x",Z$2-'Indicator Date hidden'!AA6)</f>
        <v>x</v>
      </c>
      <c r="AA5" s="125">
        <f>IF('Indicator Date hidden'!AB6="x","x",AA$2-'Indicator Date hidden'!AB6)</f>
        <v>0</v>
      </c>
      <c r="AB5" s="125">
        <f>IF('Indicator Date hidden'!AC6="x","x",AB$2-'Indicator Date hidden'!AC6)</f>
        <v>0</v>
      </c>
      <c r="AC5" s="125">
        <f>IF('Indicator Date hidden'!AD6="x","x",AC$2-'Indicator Date hidden'!AD6)</f>
        <v>4</v>
      </c>
      <c r="AD5" s="125">
        <f>IF('Indicator Date hidden'!AE6="x","x",AD$2-'Indicator Date hidden'!AE6)</f>
        <v>0</v>
      </c>
      <c r="AE5" s="125" t="str">
        <f>IF('Indicator Date hidden'!AF6="x","x",AE$2-'Indicator Date hidden'!AF6)</f>
        <v>x</v>
      </c>
      <c r="AF5" s="125">
        <f>IF('Indicator Date hidden'!AG6="x","x",AF$2-'Indicator Date hidden'!AG6)</f>
        <v>1</v>
      </c>
      <c r="AG5" s="125">
        <f>IF('Indicator Date hidden'!AH6="x","x",AG$2-'Indicator Date hidden'!AH6)</f>
        <v>0</v>
      </c>
      <c r="AH5" s="125">
        <f>IF('Indicator Date hidden'!AI6="x","x",AH$2-'Indicator Date hidden'!AI6)</f>
        <v>0</v>
      </c>
      <c r="AI5" s="125">
        <f>IF('Indicator Date hidden'!AJ6="x","x",AI$2-'Indicator Date hidden'!AJ6)</f>
        <v>0</v>
      </c>
      <c r="AJ5" s="125">
        <f>IF('Indicator Date hidden'!AK6="x","x",AJ$2-'Indicator Date hidden'!AK6)</f>
        <v>0</v>
      </c>
      <c r="AK5" s="125">
        <f>IF('Indicator Date hidden'!AL6="x","x",AK$2-'Indicator Date hidden'!AL6)</f>
        <v>1</v>
      </c>
      <c r="AL5" s="125">
        <f>IF('Indicator Date hidden'!AM6="x","x",AL$2-'Indicator Date hidden'!AM6)</f>
        <v>6</v>
      </c>
      <c r="AM5" s="125">
        <f>IF('Indicator Date hidden'!AN6="x","x",AM$2-'Indicator Date hidden'!AN6)</f>
        <v>0</v>
      </c>
      <c r="AN5" s="125">
        <f>IF('Indicator Date hidden'!AO6="x","x",AN$2-'Indicator Date hidden'!AO6)</f>
        <v>0</v>
      </c>
      <c r="AO5" s="125">
        <f>IF('Indicator Date hidden'!AP6="x","x",AO$2-'Indicator Date hidden'!AP6)</f>
        <v>0</v>
      </c>
      <c r="AP5" s="125">
        <f>IF('Indicator Date hidden'!AQ6="x","x",AP$2-'Indicator Date hidden'!AQ6)</f>
        <v>0</v>
      </c>
      <c r="AQ5" s="125">
        <f>IF('Indicator Date hidden'!AR6="x","x",AQ$2-'Indicator Date hidden'!AR6)</f>
        <v>0</v>
      </c>
      <c r="AR5" s="125">
        <f>IF('Indicator Date hidden'!AS6="x","x",AR$2-'Indicator Date hidden'!AS6)</f>
        <v>0</v>
      </c>
      <c r="AS5" s="125">
        <f>IF('Indicator Date hidden'!AT6="x","x",AS$2-'Indicator Date hidden'!AT6)</f>
        <v>7</v>
      </c>
      <c r="AT5" s="125">
        <f>IF('Indicator Date hidden'!AU6="x","x",AT$2-'Indicator Date hidden'!AU6)</f>
        <v>0</v>
      </c>
      <c r="AU5" s="125">
        <f>IF('Indicator Date hidden'!AV6="x","x",AU$2-'Indicator Date hidden'!AV6)</f>
        <v>0</v>
      </c>
      <c r="AV5" s="125">
        <f>IF('Indicator Date hidden'!AW6="x","x",AV$2-'Indicator Date hidden'!AW6)</f>
        <v>0</v>
      </c>
      <c r="AW5" s="125">
        <f>IF('Indicator Date hidden'!AX6="x","x",AW$2-'Indicator Date hidden'!AX6)</f>
        <v>0</v>
      </c>
      <c r="AX5" s="125">
        <f>IF('Indicator Date hidden'!AY6="x","x",AX$2-'Indicator Date hidden'!AY6)</f>
        <v>0</v>
      </c>
      <c r="AY5" s="125">
        <f>IF('Indicator Date hidden'!AZ6="x","x",AY$2-'Indicator Date hidden'!AZ6)</f>
        <v>0</v>
      </c>
      <c r="AZ5" s="125">
        <f>IF('Indicator Date hidden'!BA6="x","x",AZ$2-'Indicator Date hidden'!BA6)</f>
        <v>8</v>
      </c>
      <c r="BA5" s="125">
        <f>IF('Indicator Date hidden'!BB6="x","x",BA$2-'Indicator Date hidden'!BB6)</f>
        <v>0</v>
      </c>
      <c r="BB5" s="125">
        <f>IF('Indicator Date hidden'!BC6="x","x",BB$2-'Indicator Date hidden'!BC6)</f>
        <v>0</v>
      </c>
      <c r="BC5" s="125">
        <f>IF('Indicator Date hidden'!BD6="x","x",BC$2-'Indicator Date hidden'!BD6)</f>
        <v>0</v>
      </c>
      <c r="BD5" s="125" t="str">
        <f>IF('Indicator Date hidden'!BE6="x","x",BD$2-'Indicator Date hidden'!BE6)</f>
        <v>x</v>
      </c>
      <c r="BE5" s="125">
        <f>IF('Indicator Date hidden'!BF6="x","x",BE$2-'Indicator Date hidden'!BF6)</f>
        <v>1</v>
      </c>
      <c r="BF5" s="125">
        <f>IF('Indicator Date hidden'!BG6="x","x",BF$2-'Indicator Date hidden'!BG6)</f>
        <v>0</v>
      </c>
      <c r="BG5" s="125">
        <f>IF('Indicator Date hidden'!BH6="x","x",BG$2-'Indicator Date hidden'!BH6)</f>
        <v>0</v>
      </c>
      <c r="BH5" s="125">
        <f>IF('Indicator Date hidden'!BI6="x","x",BH$2-'Indicator Date hidden'!BI6)</f>
        <v>0</v>
      </c>
      <c r="BI5" s="125">
        <f>IF('Indicator Date hidden'!BJ6="x","x",BI$2-'Indicator Date hidden'!BJ6)</f>
        <v>2</v>
      </c>
      <c r="BJ5" s="125">
        <f>IF('Indicator Date hidden'!BK6="x","x",BJ$2-'Indicator Date hidden'!BK6)</f>
        <v>0</v>
      </c>
      <c r="BK5" s="125">
        <f>IF('Indicator Date hidden'!BL6="x","x",BK$2-'Indicator Date hidden'!BL6)</f>
        <v>0</v>
      </c>
      <c r="BL5" s="125">
        <f>IF('Indicator Date hidden'!BM6="x","x",BL$2-'Indicator Date hidden'!BM6)</f>
        <v>0</v>
      </c>
      <c r="BM5" s="125">
        <f>IF('Indicator Date hidden'!BN6="x","x",BM$2-'Indicator Date hidden'!BN6)</f>
        <v>1</v>
      </c>
      <c r="BN5" s="125">
        <f>IF('Indicator Date hidden'!BO6="x","x",BN$2-'Indicator Date hidden'!BO6)</f>
        <v>1</v>
      </c>
      <c r="BO5" s="125">
        <f>IF('Indicator Date hidden'!BP6="x","x",BO$2-'Indicator Date hidden'!BP6)</f>
        <v>0</v>
      </c>
      <c r="BP5" s="125">
        <f>IF('Indicator Date hidden'!BQ6="x","x",BP$2-'Indicator Date hidden'!BQ6)</f>
        <v>0</v>
      </c>
      <c r="BQ5" s="125">
        <f>IF('Indicator Date hidden'!BR6="x","x",BQ$2-'Indicator Date hidden'!BR6)</f>
        <v>0</v>
      </c>
      <c r="BR5" s="125">
        <f>IF('Indicator Date hidden'!BS6="x","x",BR$2-'Indicator Date hidden'!BS6)</f>
        <v>0</v>
      </c>
      <c r="BS5" s="125">
        <f>IF('Indicator Date hidden'!BT6="x","x",BS$2-'Indicator Date hidden'!BT6)</f>
        <v>2</v>
      </c>
      <c r="BT5" s="125">
        <f>IF('Indicator Date hidden'!BU6="x","x",BT$2-'Indicator Date hidden'!BU6)</f>
        <v>0</v>
      </c>
      <c r="BU5" s="125">
        <f>IF('Indicator Date hidden'!BV6="x","x",BU$2-'Indicator Date hidden'!BV6)</f>
        <v>0</v>
      </c>
      <c r="BV5" s="125">
        <f>IF('Indicator Date hidden'!BW6="x","x",BV$2-'Indicator Date hidden'!BW6)</f>
        <v>0</v>
      </c>
      <c r="BW5" s="125">
        <f>IF('Indicator Date hidden'!BX6="x","x",BW$2-'Indicator Date hidden'!BX6)</f>
        <v>0</v>
      </c>
      <c r="BX5" s="125">
        <f>IF('Indicator Date hidden'!BY6="x","x",BX$2-'Indicator Date hidden'!BY6)</f>
        <v>0</v>
      </c>
      <c r="BY5" s="3">
        <f t="shared" si="0"/>
        <v>34</v>
      </c>
      <c r="BZ5" s="126">
        <f t="shared" si="1"/>
        <v>0.47222222222222221</v>
      </c>
      <c r="CA5" s="3">
        <f t="shared" si="2"/>
        <v>11</v>
      </c>
      <c r="CB5" s="126">
        <f t="shared" si="3"/>
        <v>1.4997427762992319</v>
      </c>
      <c r="CC5" s="129">
        <f t="shared" si="4"/>
        <v>0</v>
      </c>
    </row>
    <row r="6" spans="1:81" x14ac:dyDescent="0.3">
      <c r="A6" s="3" t="str">
        <f>'Indicator Data'!B9</f>
        <v>AGO</v>
      </c>
      <c r="B6" s="125">
        <f>IF('Indicator Date hidden'!C7="x","x",B$2-'Indicator Date hidden'!C7)</f>
        <v>0</v>
      </c>
      <c r="C6" s="125">
        <f>IF('Indicator Date hidden'!D7="x","x",C$2-'Indicator Date hidden'!D7)</f>
        <v>0</v>
      </c>
      <c r="D6" s="125">
        <f>IF('Indicator Date hidden'!E7="x","x",D$2-'Indicator Date hidden'!E7)</f>
        <v>0</v>
      </c>
      <c r="E6" s="125">
        <f>IF('Indicator Date hidden'!F7="x","x",E$2-'Indicator Date hidden'!F7)</f>
        <v>0</v>
      </c>
      <c r="F6" s="125">
        <f>IF('Indicator Date hidden'!G7="x","x",F$2-'Indicator Date hidden'!G7)</f>
        <v>0</v>
      </c>
      <c r="G6" s="125">
        <f>IF('Indicator Date hidden'!H7="x","x",G$2-'Indicator Date hidden'!H7)</f>
        <v>0</v>
      </c>
      <c r="H6" s="125">
        <f>IF('Indicator Date hidden'!I7="x","x",H$2-'Indicator Date hidden'!I7)</f>
        <v>0</v>
      </c>
      <c r="I6" s="125">
        <f>IF('Indicator Date hidden'!J7="x","x",I$2-'Indicator Date hidden'!J7)</f>
        <v>0</v>
      </c>
      <c r="J6" s="125">
        <f>IF('Indicator Date hidden'!K7="x","x",J$2-'Indicator Date hidden'!K7)</f>
        <v>0</v>
      </c>
      <c r="K6" s="125">
        <f>IF('Indicator Date hidden'!L7="x","x",K$2-'Indicator Date hidden'!L7)</f>
        <v>0</v>
      </c>
      <c r="L6" s="125">
        <f>IF('Indicator Date hidden'!M7="x","x",L$2-'Indicator Date hidden'!M7)</f>
        <v>0</v>
      </c>
      <c r="M6" s="125">
        <f>IF('Indicator Date hidden'!N7="x","x",M$2-'Indicator Date hidden'!N7)</f>
        <v>0</v>
      </c>
      <c r="N6" s="125">
        <f>IF('Indicator Date hidden'!O7="x","x",N$2-'Indicator Date hidden'!O7)</f>
        <v>0</v>
      </c>
      <c r="O6" s="125">
        <f>IF('Indicator Date hidden'!P7="x","x",O$2-'Indicator Date hidden'!P7)</f>
        <v>0</v>
      </c>
      <c r="P6" s="125">
        <f>IF('Indicator Date hidden'!Q7="x","x",P$2-'Indicator Date hidden'!Q7)</f>
        <v>0</v>
      </c>
      <c r="Q6" s="125">
        <f>IF('Indicator Date hidden'!R7="x","x",Q$2-'Indicator Date hidden'!R7)</f>
        <v>0</v>
      </c>
      <c r="R6" s="125">
        <f>IF('Indicator Date hidden'!S7="x","x",R$2-'Indicator Date hidden'!S7)</f>
        <v>0</v>
      </c>
      <c r="S6" s="125">
        <f>IF('Indicator Date hidden'!T7="x","x",S$2-'Indicator Date hidden'!T7)</f>
        <v>0</v>
      </c>
      <c r="T6" s="125">
        <f>IF('Indicator Date hidden'!U7="x","x",T$2-'Indicator Date hidden'!U7)</f>
        <v>0</v>
      </c>
      <c r="U6" s="125">
        <f>IF('Indicator Date hidden'!V7="x","x",U$2-'Indicator Date hidden'!V7)</f>
        <v>0</v>
      </c>
      <c r="V6" s="125">
        <f>IF('Indicator Date hidden'!W7="x","x",V$2-'Indicator Date hidden'!W7)</f>
        <v>0</v>
      </c>
      <c r="W6" s="125">
        <f>IF('Indicator Date hidden'!X7="x","x",W$2-'Indicator Date hidden'!X7)</f>
        <v>0</v>
      </c>
      <c r="X6" s="125">
        <f>IF('Indicator Date hidden'!Y7="x","x",X$2-'Indicator Date hidden'!Y7)</f>
        <v>0</v>
      </c>
      <c r="Y6" s="125">
        <f>IF('Indicator Date hidden'!Z7="x","x",Y$2-'Indicator Date hidden'!Z7)</f>
        <v>0</v>
      </c>
      <c r="Z6" s="125">
        <f>IF('Indicator Date hidden'!AA7="x","x",Z$2-'Indicator Date hidden'!AA7)</f>
        <v>2</v>
      </c>
      <c r="AA6" s="125">
        <f>IF('Indicator Date hidden'!AB7="x","x",AA$2-'Indicator Date hidden'!AB7)</f>
        <v>0</v>
      </c>
      <c r="AB6" s="125">
        <f>IF('Indicator Date hidden'!AC7="x","x",AB$2-'Indicator Date hidden'!AC7)</f>
        <v>0</v>
      </c>
      <c r="AC6" s="125">
        <f>IF('Indicator Date hidden'!AD7="x","x",AC$2-'Indicator Date hidden'!AD7)</f>
        <v>2</v>
      </c>
      <c r="AD6" s="125">
        <f>IF('Indicator Date hidden'!AE7="x","x",AD$2-'Indicator Date hidden'!AE7)</f>
        <v>0</v>
      </c>
      <c r="AE6" s="125">
        <f>IF('Indicator Date hidden'!AF7="x","x",AE$2-'Indicator Date hidden'!AF7)</f>
        <v>0</v>
      </c>
      <c r="AF6" s="125">
        <f>IF('Indicator Date hidden'!AG7="x","x",AF$2-'Indicator Date hidden'!AG7)</f>
        <v>1</v>
      </c>
      <c r="AG6" s="125">
        <f>IF('Indicator Date hidden'!AH7="x","x",AG$2-'Indicator Date hidden'!AH7)</f>
        <v>0</v>
      </c>
      <c r="AH6" s="125">
        <f>IF('Indicator Date hidden'!AI7="x","x",AH$2-'Indicator Date hidden'!AI7)</f>
        <v>0</v>
      </c>
      <c r="AI6" s="125">
        <f>IF('Indicator Date hidden'!AJ7="x","x",AI$2-'Indicator Date hidden'!AJ7)</f>
        <v>0</v>
      </c>
      <c r="AJ6" s="125">
        <f>IF('Indicator Date hidden'!AK7="x","x",AJ$2-'Indicator Date hidden'!AK7)</f>
        <v>0</v>
      </c>
      <c r="AK6" s="125">
        <f>IF('Indicator Date hidden'!AL7="x","x",AK$2-'Indicator Date hidden'!AL7)</f>
        <v>1</v>
      </c>
      <c r="AL6" s="125">
        <f>IF('Indicator Date hidden'!AM7="x","x",AL$2-'Indicator Date hidden'!AM7)</f>
        <v>3</v>
      </c>
      <c r="AM6" s="125">
        <f>IF('Indicator Date hidden'!AN7="x","x",AM$2-'Indicator Date hidden'!AN7)</f>
        <v>0</v>
      </c>
      <c r="AN6" s="125">
        <f>IF('Indicator Date hidden'!AO7="x","x",AN$2-'Indicator Date hidden'!AO7)</f>
        <v>0</v>
      </c>
      <c r="AO6" s="125">
        <f>IF('Indicator Date hidden'!AP7="x","x",AO$2-'Indicator Date hidden'!AP7)</f>
        <v>0</v>
      </c>
      <c r="AP6" s="125">
        <f>IF('Indicator Date hidden'!AQ7="x","x",AP$2-'Indicator Date hidden'!AQ7)</f>
        <v>0</v>
      </c>
      <c r="AQ6" s="125">
        <f>IF('Indicator Date hidden'!AR7="x","x",AQ$2-'Indicator Date hidden'!AR7)</f>
        <v>0</v>
      </c>
      <c r="AR6" s="125">
        <f>IF('Indicator Date hidden'!AS7="x","x",AR$2-'Indicator Date hidden'!AS7)</f>
        <v>0</v>
      </c>
      <c r="AS6" s="125">
        <f>IF('Indicator Date hidden'!AT7="x","x",AS$2-'Indicator Date hidden'!AT7)</f>
        <v>4</v>
      </c>
      <c r="AT6" s="125">
        <f>IF('Indicator Date hidden'!AU7="x","x",AT$2-'Indicator Date hidden'!AU7)</f>
        <v>0</v>
      </c>
      <c r="AU6" s="125">
        <f>IF('Indicator Date hidden'!AV7="x","x",AU$2-'Indicator Date hidden'!AV7)</f>
        <v>0</v>
      </c>
      <c r="AV6" s="125">
        <f>IF('Indicator Date hidden'!AW7="x","x",AV$2-'Indicator Date hidden'!AW7)</f>
        <v>0</v>
      </c>
      <c r="AW6" s="125">
        <f>IF('Indicator Date hidden'!AX7="x","x",AW$2-'Indicator Date hidden'!AX7)</f>
        <v>0</v>
      </c>
      <c r="AX6" s="125">
        <f>IF('Indicator Date hidden'!AY7="x","x",AX$2-'Indicator Date hidden'!AY7)</f>
        <v>0</v>
      </c>
      <c r="AY6" s="125">
        <f>IF('Indicator Date hidden'!AZ7="x","x",AY$2-'Indicator Date hidden'!AZ7)</f>
        <v>0</v>
      </c>
      <c r="AZ6" s="125">
        <f>IF('Indicator Date hidden'!BA7="x","x",AZ$2-'Indicator Date hidden'!BA7)</f>
        <v>1</v>
      </c>
      <c r="BA6" s="125">
        <f>IF('Indicator Date hidden'!BB7="x","x",BA$2-'Indicator Date hidden'!BB7)</f>
        <v>0</v>
      </c>
      <c r="BB6" s="125">
        <f>IF('Indicator Date hidden'!BC7="x","x",BB$2-'Indicator Date hidden'!BC7)</f>
        <v>0</v>
      </c>
      <c r="BC6" s="125">
        <f>IF('Indicator Date hidden'!BD7="x","x",BC$2-'Indicator Date hidden'!BD7)</f>
        <v>0</v>
      </c>
      <c r="BD6" s="125" t="str">
        <f>IF('Indicator Date hidden'!BE7="x","x",BD$2-'Indicator Date hidden'!BE7)</f>
        <v>x</v>
      </c>
      <c r="BE6" s="125">
        <f>IF('Indicator Date hidden'!BF7="x","x",BE$2-'Indicator Date hidden'!BF7)</f>
        <v>0</v>
      </c>
      <c r="BF6" s="125">
        <f>IF('Indicator Date hidden'!BG7="x","x",BF$2-'Indicator Date hidden'!BG7)</f>
        <v>0</v>
      </c>
      <c r="BG6" s="125">
        <f>IF('Indicator Date hidden'!BH7="x","x",BG$2-'Indicator Date hidden'!BH7)</f>
        <v>0</v>
      </c>
      <c r="BH6" s="125">
        <f>IF('Indicator Date hidden'!BI7="x","x",BH$2-'Indicator Date hidden'!BI7)</f>
        <v>0</v>
      </c>
      <c r="BI6" s="125">
        <f>IF('Indicator Date hidden'!BJ7="x","x",BI$2-'Indicator Date hidden'!BJ7)</f>
        <v>2</v>
      </c>
      <c r="BJ6" s="125">
        <f>IF('Indicator Date hidden'!BK7="x","x",BJ$2-'Indicator Date hidden'!BK7)</f>
        <v>0</v>
      </c>
      <c r="BK6" s="125">
        <f>IF('Indicator Date hidden'!BL7="x","x",BK$2-'Indicator Date hidden'!BL7)</f>
        <v>0</v>
      </c>
      <c r="BL6" s="125">
        <f>IF('Indicator Date hidden'!BM7="x","x",BL$2-'Indicator Date hidden'!BM7)</f>
        <v>0</v>
      </c>
      <c r="BM6" s="125">
        <f>IF('Indicator Date hidden'!BN7="x","x",BM$2-'Indicator Date hidden'!BN7)</f>
        <v>5</v>
      </c>
      <c r="BN6" s="125">
        <f>IF('Indicator Date hidden'!BO7="x","x",BN$2-'Indicator Date hidden'!BO7)</f>
        <v>2</v>
      </c>
      <c r="BO6" s="125">
        <f>IF('Indicator Date hidden'!BP7="x","x",BO$2-'Indicator Date hidden'!BP7)</f>
        <v>0</v>
      </c>
      <c r="BP6" s="125">
        <f>IF('Indicator Date hidden'!BQ7="x","x",BP$2-'Indicator Date hidden'!BQ7)</f>
        <v>0</v>
      </c>
      <c r="BQ6" s="125">
        <f>IF('Indicator Date hidden'!BR7="x","x",BQ$2-'Indicator Date hidden'!BR7)</f>
        <v>0</v>
      </c>
      <c r="BR6" s="125">
        <f>IF('Indicator Date hidden'!BS7="x","x",BR$2-'Indicator Date hidden'!BS7)</f>
        <v>0</v>
      </c>
      <c r="BS6" s="125">
        <f>IF('Indicator Date hidden'!BT7="x","x",BS$2-'Indicator Date hidden'!BT7)</f>
        <v>1</v>
      </c>
      <c r="BT6" s="125">
        <f>IF('Indicator Date hidden'!BU7="x","x",BT$2-'Indicator Date hidden'!BU7)</f>
        <v>0</v>
      </c>
      <c r="BU6" s="125">
        <f>IF('Indicator Date hidden'!BV7="x","x",BU$2-'Indicator Date hidden'!BV7)</f>
        <v>0</v>
      </c>
      <c r="BV6" s="125">
        <f>IF('Indicator Date hidden'!BW7="x","x",BV$2-'Indicator Date hidden'!BW7)</f>
        <v>0</v>
      </c>
      <c r="BW6" s="125">
        <f>IF('Indicator Date hidden'!BX7="x","x",BW$2-'Indicator Date hidden'!BX7)</f>
        <v>0</v>
      </c>
      <c r="BX6" s="125">
        <f>IF('Indicator Date hidden'!BY7="x","x",BX$2-'Indicator Date hidden'!BY7)</f>
        <v>0</v>
      </c>
      <c r="BY6" s="3">
        <f t="shared" si="0"/>
        <v>24</v>
      </c>
      <c r="BZ6" s="126">
        <f t="shared" si="1"/>
        <v>0.32432432432432434</v>
      </c>
      <c r="CA6" s="3">
        <f t="shared" si="2"/>
        <v>11</v>
      </c>
      <c r="CB6" s="126">
        <f t="shared" si="3"/>
        <v>0.91692948398310126</v>
      </c>
      <c r="CC6" s="129">
        <f t="shared" si="4"/>
        <v>0</v>
      </c>
    </row>
    <row r="7" spans="1:81" x14ac:dyDescent="0.3">
      <c r="A7" s="3" t="str">
        <f>'Indicator Data'!B10</f>
        <v>ATG</v>
      </c>
      <c r="B7" s="125">
        <f>IF('Indicator Date hidden'!C8="x","x",B$2-'Indicator Date hidden'!C8)</f>
        <v>0</v>
      </c>
      <c r="C7" s="125">
        <f>IF('Indicator Date hidden'!D8="x","x",C$2-'Indicator Date hidden'!D8)</f>
        <v>0</v>
      </c>
      <c r="D7" s="125">
        <f>IF('Indicator Date hidden'!E8="x","x",D$2-'Indicator Date hidden'!E8)</f>
        <v>0</v>
      </c>
      <c r="E7" s="125">
        <f>IF('Indicator Date hidden'!F8="x","x",E$2-'Indicator Date hidden'!F8)</f>
        <v>0</v>
      </c>
      <c r="F7" s="125">
        <f>IF('Indicator Date hidden'!G8="x","x",F$2-'Indicator Date hidden'!G8)</f>
        <v>0</v>
      </c>
      <c r="G7" s="125">
        <f>IF('Indicator Date hidden'!H8="x","x",G$2-'Indicator Date hidden'!H8)</f>
        <v>0</v>
      </c>
      <c r="H7" s="125">
        <f>IF('Indicator Date hidden'!I8="x","x",H$2-'Indicator Date hidden'!I8)</f>
        <v>0</v>
      </c>
      <c r="I7" s="125">
        <f>IF('Indicator Date hidden'!J8="x","x",I$2-'Indicator Date hidden'!J8)</f>
        <v>0</v>
      </c>
      <c r="J7" s="125">
        <f>IF('Indicator Date hidden'!K8="x","x",J$2-'Indicator Date hidden'!K8)</f>
        <v>0</v>
      </c>
      <c r="K7" s="125">
        <f>IF('Indicator Date hidden'!L8="x","x",K$2-'Indicator Date hidden'!L8)</f>
        <v>0</v>
      </c>
      <c r="L7" s="125">
        <f>IF('Indicator Date hidden'!M8="x","x",L$2-'Indicator Date hidden'!M8)</f>
        <v>0</v>
      </c>
      <c r="M7" s="125">
        <f>IF('Indicator Date hidden'!N8="x","x",M$2-'Indicator Date hidden'!N8)</f>
        <v>0</v>
      </c>
      <c r="N7" s="125">
        <f>IF('Indicator Date hidden'!O8="x","x",N$2-'Indicator Date hidden'!O8)</f>
        <v>0</v>
      </c>
      <c r="O7" s="125">
        <f>IF('Indicator Date hidden'!P8="x","x",O$2-'Indicator Date hidden'!P8)</f>
        <v>0</v>
      </c>
      <c r="P7" s="125">
        <f>IF('Indicator Date hidden'!Q8="x","x",P$2-'Indicator Date hidden'!Q8)</f>
        <v>0</v>
      </c>
      <c r="Q7" s="125">
        <f>IF('Indicator Date hidden'!R8="x","x",Q$2-'Indicator Date hidden'!R8)</f>
        <v>0</v>
      </c>
      <c r="R7" s="125">
        <f>IF('Indicator Date hidden'!S8="x","x",R$2-'Indicator Date hidden'!S8)</f>
        <v>0</v>
      </c>
      <c r="S7" s="125">
        <f>IF('Indicator Date hidden'!T8="x","x",S$2-'Indicator Date hidden'!T8)</f>
        <v>0</v>
      </c>
      <c r="T7" s="125">
        <f>IF('Indicator Date hidden'!U8="x","x",T$2-'Indicator Date hidden'!U8)</f>
        <v>0</v>
      </c>
      <c r="U7" s="125">
        <f>IF('Indicator Date hidden'!V8="x","x",U$2-'Indicator Date hidden'!V8)</f>
        <v>0</v>
      </c>
      <c r="V7" s="125">
        <f>IF('Indicator Date hidden'!W8="x","x",V$2-'Indicator Date hidden'!W8)</f>
        <v>0</v>
      </c>
      <c r="W7" s="125">
        <f>IF('Indicator Date hidden'!X8="x","x",W$2-'Indicator Date hidden'!X8)</f>
        <v>0</v>
      </c>
      <c r="X7" s="125">
        <f>IF('Indicator Date hidden'!Y8="x","x",X$2-'Indicator Date hidden'!Y8)</f>
        <v>0</v>
      </c>
      <c r="Y7" s="125">
        <f>IF('Indicator Date hidden'!Z8="x","x",Y$2-'Indicator Date hidden'!Z8)</f>
        <v>0</v>
      </c>
      <c r="Z7" s="125" t="str">
        <f>IF('Indicator Date hidden'!AA8="x","x",Z$2-'Indicator Date hidden'!AA8)</f>
        <v>x</v>
      </c>
      <c r="AA7" s="125">
        <f>IF('Indicator Date hidden'!AB8="x","x",AA$2-'Indicator Date hidden'!AB8)</f>
        <v>0</v>
      </c>
      <c r="AB7" s="125" t="str">
        <f>IF('Indicator Date hidden'!AC8="x","x",AB$2-'Indicator Date hidden'!AC8)</f>
        <v>x</v>
      </c>
      <c r="AC7" s="125" t="str">
        <f>IF('Indicator Date hidden'!AD8="x","x",AC$2-'Indicator Date hidden'!AD8)</f>
        <v>x</v>
      </c>
      <c r="AD7" s="125">
        <f>IF('Indicator Date hidden'!AE8="x","x",AD$2-'Indicator Date hidden'!AE8)</f>
        <v>1</v>
      </c>
      <c r="AE7" s="125" t="str">
        <f>IF('Indicator Date hidden'!AF8="x","x",AE$2-'Indicator Date hidden'!AF8)</f>
        <v>x</v>
      </c>
      <c r="AF7" s="125">
        <f>IF('Indicator Date hidden'!AG8="x","x",AF$2-'Indicator Date hidden'!AG8)</f>
        <v>1</v>
      </c>
      <c r="AG7" s="125">
        <f>IF('Indicator Date hidden'!AH8="x","x",AG$2-'Indicator Date hidden'!AH8)</f>
        <v>0</v>
      </c>
      <c r="AH7" s="125">
        <f>IF('Indicator Date hidden'!AI8="x","x",AH$2-'Indicator Date hidden'!AI8)</f>
        <v>0</v>
      </c>
      <c r="AI7" s="125">
        <f>IF('Indicator Date hidden'!AJ8="x","x",AI$2-'Indicator Date hidden'!AJ8)</f>
        <v>0</v>
      </c>
      <c r="AJ7" s="125">
        <f>IF('Indicator Date hidden'!AK8="x","x",AJ$2-'Indicator Date hidden'!AK8)</f>
        <v>0</v>
      </c>
      <c r="AK7" s="125">
        <f>IF('Indicator Date hidden'!AL8="x","x",AK$2-'Indicator Date hidden'!AL8)</f>
        <v>1</v>
      </c>
      <c r="AL7" s="125" t="str">
        <f>IF('Indicator Date hidden'!AM8="x","x",AL$2-'Indicator Date hidden'!AM8)</f>
        <v>x</v>
      </c>
      <c r="AM7" s="125">
        <f>IF('Indicator Date hidden'!AN8="x","x",AM$2-'Indicator Date hidden'!AN8)</f>
        <v>0</v>
      </c>
      <c r="AN7" s="125">
        <f>IF('Indicator Date hidden'!AO8="x","x",AN$2-'Indicator Date hidden'!AO8)</f>
        <v>0</v>
      </c>
      <c r="AO7" s="125">
        <f>IF('Indicator Date hidden'!AP8="x","x",AO$2-'Indicator Date hidden'!AP8)</f>
        <v>0</v>
      </c>
      <c r="AP7" s="125">
        <f>IF('Indicator Date hidden'!AQ8="x","x",AP$2-'Indicator Date hidden'!AQ8)</f>
        <v>0</v>
      </c>
      <c r="AQ7" s="125">
        <f>IF('Indicator Date hidden'!AR8="x","x",AQ$2-'Indicator Date hidden'!AR8)</f>
        <v>0</v>
      </c>
      <c r="AR7" s="125">
        <f>IF('Indicator Date hidden'!AS8="x","x",AR$2-'Indicator Date hidden'!AS8)</f>
        <v>0</v>
      </c>
      <c r="AS7" s="125" t="str">
        <f>IF('Indicator Date hidden'!AT8="x","x",AS$2-'Indicator Date hidden'!AT8)</f>
        <v>x</v>
      </c>
      <c r="AT7" s="125">
        <f>IF('Indicator Date hidden'!AU8="x","x",AT$2-'Indicator Date hidden'!AU8)</f>
        <v>0</v>
      </c>
      <c r="AU7" s="125" t="str">
        <f>IF('Indicator Date hidden'!AV8="x","x",AU$2-'Indicator Date hidden'!AV8)</f>
        <v>x</v>
      </c>
      <c r="AV7" s="125" t="str">
        <f>IF('Indicator Date hidden'!AW8="x","x",AV$2-'Indicator Date hidden'!AW8)</f>
        <v>x</v>
      </c>
      <c r="AW7" s="125" t="str">
        <f>IF('Indicator Date hidden'!AX8="x","x",AW$2-'Indicator Date hidden'!AX8)</f>
        <v>x</v>
      </c>
      <c r="AX7" s="125">
        <f>IF('Indicator Date hidden'!AY8="x","x",AX$2-'Indicator Date hidden'!AY8)</f>
        <v>0</v>
      </c>
      <c r="AY7" s="125" t="str">
        <f>IF('Indicator Date hidden'!AZ8="x","x",AY$2-'Indicator Date hidden'!AZ8)</f>
        <v>x</v>
      </c>
      <c r="AZ7" s="125" t="str">
        <f>IF('Indicator Date hidden'!BA8="x","x",AZ$2-'Indicator Date hidden'!BA8)</f>
        <v>x</v>
      </c>
      <c r="BA7" s="125">
        <f>IF('Indicator Date hidden'!BB8="x","x",BA$2-'Indicator Date hidden'!BB8)</f>
        <v>0</v>
      </c>
      <c r="BB7" s="125">
        <f>IF('Indicator Date hidden'!BC8="x","x",BB$2-'Indicator Date hidden'!BC8)</f>
        <v>0</v>
      </c>
      <c r="BC7" s="125">
        <f>IF('Indicator Date hidden'!BD8="x","x",BC$2-'Indicator Date hidden'!BD8)</f>
        <v>0</v>
      </c>
      <c r="BD7" s="125" t="str">
        <f>IF('Indicator Date hidden'!BE8="x","x",BD$2-'Indicator Date hidden'!BE8)</f>
        <v>x</v>
      </c>
      <c r="BE7" s="125">
        <f>IF('Indicator Date hidden'!BF8="x","x",BE$2-'Indicator Date hidden'!BF8)</f>
        <v>1</v>
      </c>
      <c r="BF7" s="125">
        <f>IF('Indicator Date hidden'!BG8="x","x",BF$2-'Indicator Date hidden'!BG8)</f>
        <v>0</v>
      </c>
      <c r="BG7" s="125">
        <f>IF('Indicator Date hidden'!BH8="x","x",BG$2-'Indicator Date hidden'!BH8)</f>
        <v>0</v>
      </c>
      <c r="BH7" s="125">
        <f>IF('Indicator Date hidden'!BI8="x","x",BH$2-'Indicator Date hidden'!BI8)</f>
        <v>0</v>
      </c>
      <c r="BI7" s="125">
        <f>IF('Indicator Date hidden'!BJ8="x","x",BI$2-'Indicator Date hidden'!BJ8)</f>
        <v>2</v>
      </c>
      <c r="BJ7" s="125">
        <f>IF('Indicator Date hidden'!BK8="x","x",BJ$2-'Indicator Date hidden'!BK8)</f>
        <v>0</v>
      </c>
      <c r="BK7" s="125" t="str">
        <f>IF('Indicator Date hidden'!BL8="x","x",BK$2-'Indicator Date hidden'!BL8)</f>
        <v>x</v>
      </c>
      <c r="BL7" s="125">
        <f>IF('Indicator Date hidden'!BM8="x","x",BL$2-'Indicator Date hidden'!BM8)</f>
        <v>0</v>
      </c>
      <c r="BM7" s="125">
        <f>IF('Indicator Date hidden'!BN8="x","x",BM$2-'Indicator Date hidden'!BN8)</f>
        <v>4</v>
      </c>
      <c r="BN7" s="125">
        <f>IF('Indicator Date hidden'!BO8="x","x",BN$2-'Indicator Date hidden'!BO8)</f>
        <v>3</v>
      </c>
      <c r="BO7" s="125">
        <f>IF('Indicator Date hidden'!BP8="x","x",BO$2-'Indicator Date hidden'!BP8)</f>
        <v>2</v>
      </c>
      <c r="BP7" s="125">
        <f>IF('Indicator Date hidden'!BQ8="x","x",BP$2-'Indicator Date hidden'!BQ8)</f>
        <v>0</v>
      </c>
      <c r="BQ7" s="125">
        <f>IF('Indicator Date hidden'!BR8="x","x",BQ$2-'Indicator Date hidden'!BR8)</f>
        <v>0</v>
      </c>
      <c r="BR7" s="125">
        <f>IF('Indicator Date hidden'!BS8="x","x",BR$2-'Indicator Date hidden'!BS8)</f>
        <v>0</v>
      </c>
      <c r="BS7" s="125">
        <f>IF('Indicator Date hidden'!BT8="x","x",BS$2-'Indicator Date hidden'!BT8)</f>
        <v>1</v>
      </c>
      <c r="BT7" s="125">
        <f>IF('Indicator Date hidden'!BU8="x","x",BT$2-'Indicator Date hidden'!BU8)</f>
        <v>0</v>
      </c>
      <c r="BU7" s="125">
        <f>IF('Indicator Date hidden'!BV8="x","x",BU$2-'Indicator Date hidden'!BV8)</f>
        <v>0</v>
      </c>
      <c r="BV7" s="125" t="str">
        <f>IF('Indicator Date hidden'!BW8="x","x",BV$2-'Indicator Date hidden'!BW8)</f>
        <v>x</v>
      </c>
      <c r="BW7" s="125">
        <f>IF('Indicator Date hidden'!BX8="x","x",BW$2-'Indicator Date hidden'!BX8)</f>
        <v>0</v>
      </c>
      <c r="BX7" s="125">
        <f>IF('Indicator Date hidden'!BY8="x","x",BX$2-'Indicator Date hidden'!BY8)</f>
        <v>0</v>
      </c>
      <c r="BY7" s="3">
        <f t="shared" si="0"/>
        <v>16</v>
      </c>
      <c r="BZ7" s="126">
        <f t="shared" si="1"/>
        <v>0.26229508196721313</v>
      </c>
      <c r="CA7" s="3">
        <f t="shared" si="2"/>
        <v>9</v>
      </c>
      <c r="CB7" s="126">
        <f t="shared" si="3"/>
        <v>0.74441393703231007</v>
      </c>
      <c r="CC7" s="129">
        <f t="shared" si="4"/>
        <v>0</v>
      </c>
    </row>
    <row r="8" spans="1:81" x14ac:dyDescent="0.3">
      <c r="A8" s="3" t="str">
        <f>'Indicator Data'!B11</f>
        <v>ARG</v>
      </c>
      <c r="B8" s="125">
        <f>IF('Indicator Date hidden'!C9="x","x",B$2-'Indicator Date hidden'!C9)</f>
        <v>0</v>
      </c>
      <c r="C8" s="125">
        <f>IF('Indicator Date hidden'!D9="x","x",C$2-'Indicator Date hidden'!D9)</f>
        <v>0</v>
      </c>
      <c r="D8" s="125">
        <f>IF('Indicator Date hidden'!E9="x","x",D$2-'Indicator Date hidden'!E9)</f>
        <v>0</v>
      </c>
      <c r="E8" s="125">
        <f>IF('Indicator Date hidden'!F9="x","x",E$2-'Indicator Date hidden'!F9)</f>
        <v>0</v>
      </c>
      <c r="F8" s="125">
        <f>IF('Indicator Date hidden'!G9="x","x",F$2-'Indicator Date hidden'!G9)</f>
        <v>0</v>
      </c>
      <c r="G8" s="125">
        <f>IF('Indicator Date hidden'!H9="x","x",G$2-'Indicator Date hidden'!H9)</f>
        <v>0</v>
      </c>
      <c r="H8" s="125">
        <f>IF('Indicator Date hidden'!I9="x","x",H$2-'Indicator Date hidden'!I9)</f>
        <v>0</v>
      </c>
      <c r="I8" s="125">
        <f>IF('Indicator Date hidden'!J9="x","x",I$2-'Indicator Date hidden'!J9)</f>
        <v>0</v>
      </c>
      <c r="J8" s="125">
        <f>IF('Indicator Date hidden'!K9="x","x",J$2-'Indicator Date hidden'!K9)</f>
        <v>0</v>
      </c>
      <c r="K8" s="125">
        <f>IF('Indicator Date hidden'!L9="x","x",K$2-'Indicator Date hidden'!L9)</f>
        <v>0</v>
      </c>
      <c r="L8" s="125">
        <f>IF('Indicator Date hidden'!M9="x","x",L$2-'Indicator Date hidden'!M9)</f>
        <v>0</v>
      </c>
      <c r="M8" s="125">
        <f>IF('Indicator Date hidden'!N9="x","x",M$2-'Indicator Date hidden'!N9)</f>
        <v>0</v>
      </c>
      <c r="N8" s="125">
        <f>IF('Indicator Date hidden'!O9="x","x",N$2-'Indicator Date hidden'!O9)</f>
        <v>0</v>
      </c>
      <c r="O8" s="125">
        <f>IF('Indicator Date hidden'!P9="x","x",O$2-'Indicator Date hidden'!P9)</f>
        <v>0</v>
      </c>
      <c r="P8" s="125">
        <f>IF('Indicator Date hidden'!Q9="x","x",P$2-'Indicator Date hidden'!Q9)</f>
        <v>0</v>
      </c>
      <c r="Q8" s="125">
        <f>IF('Indicator Date hidden'!R9="x","x",Q$2-'Indicator Date hidden'!R9)</f>
        <v>0</v>
      </c>
      <c r="R8" s="125">
        <f>IF('Indicator Date hidden'!S9="x","x",R$2-'Indicator Date hidden'!S9)</f>
        <v>0</v>
      </c>
      <c r="S8" s="125">
        <f>IF('Indicator Date hidden'!T9="x","x",S$2-'Indicator Date hidden'!T9)</f>
        <v>0</v>
      </c>
      <c r="T8" s="125">
        <f>IF('Indicator Date hidden'!U9="x","x",T$2-'Indicator Date hidden'!U9)</f>
        <v>0</v>
      </c>
      <c r="U8" s="125">
        <f>IF('Indicator Date hidden'!V9="x","x",U$2-'Indicator Date hidden'!V9)</f>
        <v>0</v>
      </c>
      <c r="V8" s="125">
        <f>IF('Indicator Date hidden'!W9="x","x",V$2-'Indicator Date hidden'!W9)</f>
        <v>0</v>
      </c>
      <c r="W8" s="125">
        <f>IF('Indicator Date hidden'!X9="x","x",W$2-'Indicator Date hidden'!X9)</f>
        <v>0</v>
      </c>
      <c r="X8" s="125">
        <f>IF('Indicator Date hidden'!Y9="x","x",X$2-'Indicator Date hidden'!Y9)</f>
        <v>0</v>
      </c>
      <c r="Y8" s="125">
        <f>IF('Indicator Date hidden'!Z9="x","x",Y$2-'Indicator Date hidden'!Z9)</f>
        <v>0</v>
      </c>
      <c r="Z8" s="125">
        <f>IF('Indicator Date hidden'!AA9="x","x",Z$2-'Indicator Date hidden'!AA9)</f>
        <v>8</v>
      </c>
      <c r="AA8" s="125">
        <f>IF('Indicator Date hidden'!AB9="x","x",AA$2-'Indicator Date hidden'!AB9)</f>
        <v>3</v>
      </c>
      <c r="AB8" s="125" t="str">
        <f>IF('Indicator Date hidden'!AC9="x","x",AB$2-'Indicator Date hidden'!AC9)</f>
        <v>x</v>
      </c>
      <c r="AC8" s="125">
        <f>IF('Indicator Date hidden'!AD9="x","x",AC$2-'Indicator Date hidden'!AD9)</f>
        <v>0</v>
      </c>
      <c r="AD8" s="125">
        <f>IF('Indicator Date hidden'!AE9="x","x",AD$2-'Indicator Date hidden'!AE9)</f>
        <v>0</v>
      </c>
      <c r="AE8" s="125">
        <f>IF('Indicator Date hidden'!AF9="x","x",AE$2-'Indicator Date hidden'!AF9)</f>
        <v>0</v>
      </c>
      <c r="AF8" s="125">
        <f>IF('Indicator Date hidden'!AG9="x","x",AF$2-'Indicator Date hidden'!AG9)</f>
        <v>1</v>
      </c>
      <c r="AG8" s="125">
        <f>IF('Indicator Date hidden'!AH9="x","x",AG$2-'Indicator Date hidden'!AH9)</f>
        <v>0</v>
      </c>
      <c r="AH8" s="125">
        <f>IF('Indicator Date hidden'!AI9="x","x",AH$2-'Indicator Date hidden'!AI9)</f>
        <v>0</v>
      </c>
      <c r="AI8" s="125">
        <f>IF('Indicator Date hidden'!AJ9="x","x",AI$2-'Indicator Date hidden'!AJ9)</f>
        <v>0</v>
      </c>
      <c r="AJ8" s="125">
        <f>IF('Indicator Date hidden'!AK9="x","x",AJ$2-'Indicator Date hidden'!AK9)</f>
        <v>0</v>
      </c>
      <c r="AK8" s="125">
        <f>IF('Indicator Date hidden'!AL9="x","x",AK$2-'Indicator Date hidden'!AL9)</f>
        <v>1</v>
      </c>
      <c r="AL8" s="125" t="str">
        <f>IF('Indicator Date hidden'!AM9="x","x",AL$2-'Indicator Date hidden'!AM9)</f>
        <v>x</v>
      </c>
      <c r="AM8" s="125">
        <f>IF('Indicator Date hidden'!AN9="x","x",AM$2-'Indicator Date hidden'!AN9)</f>
        <v>0</v>
      </c>
      <c r="AN8" s="125">
        <f>IF('Indicator Date hidden'!AO9="x","x",AN$2-'Indicator Date hidden'!AO9)</f>
        <v>0</v>
      </c>
      <c r="AO8" s="125">
        <f>IF('Indicator Date hidden'!AP9="x","x",AO$2-'Indicator Date hidden'!AP9)</f>
        <v>0</v>
      </c>
      <c r="AP8" s="125">
        <f>IF('Indicator Date hidden'!AQ9="x","x",AP$2-'Indicator Date hidden'!AQ9)</f>
        <v>0</v>
      </c>
      <c r="AQ8" s="125">
        <f>IF('Indicator Date hidden'!AR9="x","x",AQ$2-'Indicator Date hidden'!AR9)</f>
        <v>0</v>
      </c>
      <c r="AR8" s="125">
        <f>IF('Indicator Date hidden'!AS9="x","x",AR$2-'Indicator Date hidden'!AS9)</f>
        <v>0</v>
      </c>
      <c r="AS8" s="125">
        <f>IF('Indicator Date hidden'!AT9="x","x",AS$2-'Indicator Date hidden'!AT9)</f>
        <v>0</v>
      </c>
      <c r="AT8" s="125">
        <f>IF('Indicator Date hidden'!AU9="x","x",AT$2-'Indicator Date hidden'!AU9)</f>
        <v>0</v>
      </c>
      <c r="AU8" s="125">
        <f>IF('Indicator Date hidden'!AV9="x","x",AU$2-'Indicator Date hidden'!AV9)</f>
        <v>0</v>
      </c>
      <c r="AV8" s="125">
        <f>IF('Indicator Date hidden'!AW9="x","x",AV$2-'Indicator Date hidden'!AW9)</f>
        <v>0</v>
      </c>
      <c r="AW8" s="125">
        <f>IF('Indicator Date hidden'!AX9="x","x",AW$2-'Indicator Date hidden'!AX9)</f>
        <v>0</v>
      </c>
      <c r="AX8" s="125">
        <f>IF('Indicator Date hidden'!AY9="x","x",AX$2-'Indicator Date hidden'!AY9)</f>
        <v>0</v>
      </c>
      <c r="AY8" s="125">
        <f>IF('Indicator Date hidden'!AZ9="x","x",AY$2-'Indicator Date hidden'!AZ9)</f>
        <v>0</v>
      </c>
      <c r="AZ8" s="125">
        <f>IF('Indicator Date hidden'!BA9="x","x",AZ$2-'Indicator Date hidden'!BA9)</f>
        <v>0</v>
      </c>
      <c r="BA8" s="125">
        <f>IF('Indicator Date hidden'!BB9="x","x",BA$2-'Indicator Date hidden'!BB9)</f>
        <v>0</v>
      </c>
      <c r="BB8" s="125">
        <f>IF('Indicator Date hidden'!BC9="x","x",BB$2-'Indicator Date hidden'!BC9)</f>
        <v>0</v>
      </c>
      <c r="BC8" s="125">
        <f>IF('Indicator Date hidden'!BD9="x","x",BC$2-'Indicator Date hidden'!BD9)</f>
        <v>0</v>
      </c>
      <c r="BD8" s="125" t="str">
        <f>IF('Indicator Date hidden'!BE9="x","x",BD$2-'Indicator Date hidden'!BE9)</f>
        <v>x</v>
      </c>
      <c r="BE8" s="125">
        <f>IF('Indicator Date hidden'!BF9="x","x",BE$2-'Indicator Date hidden'!BF9)</f>
        <v>1</v>
      </c>
      <c r="BF8" s="125">
        <f>IF('Indicator Date hidden'!BG9="x","x",BF$2-'Indicator Date hidden'!BG9)</f>
        <v>0</v>
      </c>
      <c r="BG8" s="125">
        <f>IF('Indicator Date hidden'!BH9="x","x",BG$2-'Indicator Date hidden'!BH9)</f>
        <v>0</v>
      </c>
      <c r="BH8" s="125">
        <f>IF('Indicator Date hidden'!BI9="x","x",BH$2-'Indicator Date hidden'!BI9)</f>
        <v>0</v>
      </c>
      <c r="BI8" s="125">
        <f>IF('Indicator Date hidden'!BJ9="x","x",BI$2-'Indicator Date hidden'!BJ9)</f>
        <v>0</v>
      </c>
      <c r="BJ8" s="125">
        <f>IF('Indicator Date hidden'!BK9="x","x",BJ$2-'Indicator Date hidden'!BK9)</f>
        <v>0</v>
      </c>
      <c r="BK8" s="125">
        <f>IF('Indicator Date hidden'!BL9="x","x",BK$2-'Indicator Date hidden'!BL9)</f>
        <v>0</v>
      </c>
      <c r="BL8" s="125">
        <f>IF('Indicator Date hidden'!BM9="x","x",BL$2-'Indicator Date hidden'!BM9)</f>
        <v>0</v>
      </c>
      <c r="BM8" s="125">
        <f>IF('Indicator Date hidden'!BN9="x","x",BM$2-'Indicator Date hidden'!BN9)</f>
        <v>1</v>
      </c>
      <c r="BN8" s="125">
        <f>IF('Indicator Date hidden'!BO9="x","x",BN$2-'Indicator Date hidden'!BO9)</f>
        <v>2</v>
      </c>
      <c r="BO8" s="125">
        <f>IF('Indicator Date hidden'!BP9="x","x",BO$2-'Indicator Date hidden'!BP9)</f>
        <v>0</v>
      </c>
      <c r="BP8" s="125">
        <f>IF('Indicator Date hidden'!BQ9="x","x",BP$2-'Indicator Date hidden'!BQ9)</f>
        <v>0</v>
      </c>
      <c r="BQ8" s="125">
        <f>IF('Indicator Date hidden'!BR9="x","x",BQ$2-'Indicator Date hidden'!BR9)</f>
        <v>1</v>
      </c>
      <c r="BR8" s="125">
        <f>IF('Indicator Date hidden'!BS9="x","x",BR$2-'Indicator Date hidden'!BS9)</f>
        <v>1</v>
      </c>
      <c r="BS8" s="125">
        <f>IF('Indicator Date hidden'!BT9="x","x",BS$2-'Indicator Date hidden'!BT9)</f>
        <v>1</v>
      </c>
      <c r="BT8" s="125">
        <f>IF('Indicator Date hidden'!BU9="x","x",BT$2-'Indicator Date hidden'!BU9)</f>
        <v>0</v>
      </c>
      <c r="BU8" s="125">
        <f>IF('Indicator Date hidden'!BV9="x","x",BU$2-'Indicator Date hidden'!BV9)</f>
        <v>0</v>
      </c>
      <c r="BV8" s="125">
        <f>IF('Indicator Date hidden'!BW9="x","x",BV$2-'Indicator Date hidden'!BW9)</f>
        <v>0</v>
      </c>
      <c r="BW8" s="125">
        <f>IF('Indicator Date hidden'!BX9="x","x",BW$2-'Indicator Date hidden'!BX9)</f>
        <v>0</v>
      </c>
      <c r="BX8" s="125">
        <f>IF('Indicator Date hidden'!BY9="x","x",BX$2-'Indicator Date hidden'!BY9)</f>
        <v>0</v>
      </c>
      <c r="BY8" s="3">
        <f t="shared" si="0"/>
        <v>20</v>
      </c>
      <c r="BZ8" s="126">
        <f t="shared" si="1"/>
        <v>0.27777777777777779</v>
      </c>
      <c r="CA8" s="3">
        <f t="shared" si="2"/>
        <v>10</v>
      </c>
      <c r="CB8" s="126">
        <f t="shared" si="3"/>
        <v>1.0437941237808852</v>
      </c>
      <c r="CC8" s="129">
        <f t="shared" si="4"/>
        <v>0</v>
      </c>
    </row>
    <row r="9" spans="1:81" x14ac:dyDescent="0.3">
      <c r="A9" s="3" t="str">
        <f>'Indicator Data'!B12</f>
        <v>ARM</v>
      </c>
      <c r="B9" s="125">
        <f>IF('Indicator Date hidden'!C10="x","x",B$2-'Indicator Date hidden'!C10)</f>
        <v>0</v>
      </c>
      <c r="C9" s="125">
        <f>IF('Indicator Date hidden'!D10="x","x",C$2-'Indicator Date hidden'!D10)</f>
        <v>0</v>
      </c>
      <c r="D9" s="125">
        <f>IF('Indicator Date hidden'!E10="x","x",D$2-'Indicator Date hidden'!E10)</f>
        <v>0</v>
      </c>
      <c r="E9" s="125">
        <f>IF('Indicator Date hidden'!F10="x","x",E$2-'Indicator Date hidden'!F10)</f>
        <v>0</v>
      </c>
      <c r="F9" s="125">
        <f>IF('Indicator Date hidden'!G10="x","x",F$2-'Indicator Date hidden'!G10)</f>
        <v>0</v>
      </c>
      <c r="G9" s="125">
        <f>IF('Indicator Date hidden'!H10="x","x",G$2-'Indicator Date hidden'!H10)</f>
        <v>0</v>
      </c>
      <c r="H9" s="125">
        <f>IF('Indicator Date hidden'!I10="x","x",H$2-'Indicator Date hidden'!I10)</f>
        <v>0</v>
      </c>
      <c r="I9" s="125">
        <f>IF('Indicator Date hidden'!J10="x","x",I$2-'Indicator Date hidden'!J10)</f>
        <v>0</v>
      </c>
      <c r="J9" s="125">
        <f>IF('Indicator Date hidden'!K10="x","x",J$2-'Indicator Date hidden'!K10)</f>
        <v>0</v>
      </c>
      <c r="K9" s="125">
        <f>IF('Indicator Date hidden'!L10="x","x",K$2-'Indicator Date hidden'!L10)</f>
        <v>0</v>
      </c>
      <c r="L9" s="125">
        <f>IF('Indicator Date hidden'!M10="x","x",L$2-'Indicator Date hidden'!M10)</f>
        <v>0</v>
      </c>
      <c r="M9" s="125">
        <f>IF('Indicator Date hidden'!N10="x","x",M$2-'Indicator Date hidden'!N10)</f>
        <v>0</v>
      </c>
      <c r="N9" s="125">
        <f>IF('Indicator Date hidden'!O10="x","x",N$2-'Indicator Date hidden'!O10)</f>
        <v>0</v>
      </c>
      <c r="O9" s="125">
        <f>IF('Indicator Date hidden'!P10="x","x",O$2-'Indicator Date hidden'!P10)</f>
        <v>0</v>
      </c>
      <c r="P9" s="125">
        <f>IF('Indicator Date hidden'!Q10="x","x",P$2-'Indicator Date hidden'!Q10)</f>
        <v>0</v>
      </c>
      <c r="Q9" s="125">
        <f>IF('Indicator Date hidden'!R10="x","x",Q$2-'Indicator Date hidden'!R10)</f>
        <v>0</v>
      </c>
      <c r="R9" s="125">
        <f>IF('Indicator Date hidden'!S10="x","x",R$2-'Indicator Date hidden'!S10)</f>
        <v>0</v>
      </c>
      <c r="S9" s="125">
        <f>IF('Indicator Date hidden'!T10="x","x",S$2-'Indicator Date hidden'!T10)</f>
        <v>0</v>
      </c>
      <c r="T9" s="125">
        <f>IF('Indicator Date hidden'!U10="x","x",T$2-'Indicator Date hidden'!U10)</f>
        <v>0</v>
      </c>
      <c r="U9" s="125">
        <f>IF('Indicator Date hidden'!V10="x","x",U$2-'Indicator Date hidden'!V10)</f>
        <v>0</v>
      </c>
      <c r="V9" s="125">
        <f>IF('Indicator Date hidden'!W10="x","x",V$2-'Indicator Date hidden'!W10)</f>
        <v>0</v>
      </c>
      <c r="W9" s="125">
        <f>IF('Indicator Date hidden'!X10="x","x",W$2-'Indicator Date hidden'!X10)</f>
        <v>0</v>
      </c>
      <c r="X9" s="125">
        <f>IF('Indicator Date hidden'!Y10="x","x",X$2-'Indicator Date hidden'!Y10)</f>
        <v>0</v>
      </c>
      <c r="Y9" s="125">
        <f>IF('Indicator Date hidden'!Z10="x","x",Y$2-'Indicator Date hidden'!Z10)</f>
        <v>0</v>
      </c>
      <c r="Z9" s="125">
        <f>IF('Indicator Date hidden'!AA10="x","x",Z$2-'Indicator Date hidden'!AA10)</f>
        <v>2</v>
      </c>
      <c r="AA9" s="125">
        <f>IF('Indicator Date hidden'!AB10="x","x",AA$2-'Indicator Date hidden'!AB10)</f>
        <v>0</v>
      </c>
      <c r="AB9" s="125">
        <f>IF('Indicator Date hidden'!AC10="x","x",AB$2-'Indicator Date hidden'!AC10)</f>
        <v>0</v>
      </c>
      <c r="AC9" s="125">
        <f>IF('Indicator Date hidden'!AD10="x","x",AC$2-'Indicator Date hidden'!AD10)</f>
        <v>0</v>
      </c>
      <c r="AD9" s="125">
        <f>IF('Indicator Date hidden'!AE10="x","x",AD$2-'Indicator Date hidden'!AE10)</f>
        <v>0</v>
      </c>
      <c r="AE9" s="125">
        <f>IF('Indicator Date hidden'!AF10="x","x",AE$2-'Indicator Date hidden'!AF10)</f>
        <v>0</v>
      </c>
      <c r="AF9" s="125">
        <f>IF('Indicator Date hidden'!AG10="x","x",AF$2-'Indicator Date hidden'!AG10)</f>
        <v>1</v>
      </c>
      <c r="AG9" s="125">
        <f>IF('Indicator Date hidden'!AH10="x","x",AG$2-'Indicator Date hidden'!AH10)</f>
        <v>0</v>
      </c>
      <c r="AH9" s="125">
        <f>IF('Indicator Date hidden'!AI10="x","x",AH$2-'Indicator Date hidden'!AI10)</f>
        <v>0</v>
      </c>
      <c r="AI9" s="125">
        <f>IF('Indicator Date hidden'!AJ10="x","x",AI$2-'Indicator Date hidden'!AJ10)</f>
        <v>0</v>
      </c>
      <c r="AJ9" s="125">
        <f>IF('Indicator Date hidden'!AK10="x","x",AJ$2-'Indicator Date hidden'!AK10)</f>
        <v>0</v>
      </c>
      <c r="AK9" s="125">
        <f>IF('Indicator Date hidden'!AL10="x","x",AK$2-'Indicator Date hidden'!AL10)</f>
        <v>1</v>
      </c>
      <c r="AL9" s="125">
        <f>IF('Indicator Date hidden'!AM10="x","x",AL$2-'Indicator Date hidden'!AM10)</f>
        <v>3</v>
      </c>
      <c r="AM9" s="125">
        <f>IF('Indicator Date hidden'!AN10="x","x",AM$2-'Indicator Date hidden'!AN10)</f>
        <v>0</v>
      </c>
      <c r="AN9" s="125">
        <f>IF('Indicator Date hidden'!AO10="x","x",AN$2-'Indicator Date hidden'!AO10)</f>
        <v>0</v>
      </c>
      <c r="AO9" s="125">
        <f>IF('Indicator Date hidden'!AP10="x","x",AO$2-'Indicator Date hidden'!AP10)</f>
        <v>0</v>
      </c>
      <c r="AP9" s="125">
        <f>IF('Indicator Date hidden'!AQ10="x","x",AP$2-'Indicator Date hidden'!AQ10)</f>
        <v>0</v>
      </c>
      <c r="AQ9" s="125">
        <f>IF('Indicator Date hidden'!AR10="x","x",AQ$2-'Indicator Date hidden'!AR10)</f>
        <v>0</v>
      </c>
      <c r="AR9" s="125">
        <f>IF('Indicator Date hidden'!AS10="x","x",AR$2-'Indicator Date hidden'!AS10)</f>
        <v>0</v>
      </c>
      <c r="AS9" s="125">
        <f>IF('Indicator Date hidden'!AT10="x","x",AS$2-'Indicator Date hidden'!AT10)</f>
        <v>3</v>
      </c>
      <c r="AT9" s="125">
        <f>IF('Indicator Date hidden'!AU10="x","x",AT$2-'Indicator Date hidden'!AU10)</f>
        <v>0</v>
      </c>
      <c r="AU9" s="125">
        <f>IF('Indicator Date hidden'!AV10="x","x",AU$2-'Indicator Date hidden'!AV10)</f>
        <v>0</v>
      </c>
      <c r="AV9" s="125">
        <f>IF('Indicator Date hidden'!AW10="x","x",AV$2-'Indicator Date hidden'!AW10)</f>
        <v>0</v>
      </c>
      <c r="AW9" s="125">
        <f>IF('Indicator Date hidden'!AX10="x","x",AW$2-'Indicator Date hidden'!AX10)</f>
        <v>0</v>
      </c>
      <c r="AX9" s="125">
        <f>IF('Indicator Date hidden'!AY10="x","x",AX$2-'Indicator Date hidden'!AY10)</f>
        <v>0</v>
      </c>
      <c r="AY9" s="125">
        <f>IF('Indicator Date hidden'!AZ10="x","x",AY$2-'Indicator Date hidden'!AZ10)</f>
        <v>0</v>
      </c>
      <c r="AZ9" s="125">
        <f>IF('Indicator Date hidden'!BA10="x","x",AZ$2-'Indicator Date hidden'!BA10)</f>
        <v>0</v>
      </c>
      <c r="BA9" s="125">
        <f>IF('Indicator Date hidden'!BB10="x","x",BA$2-'Indicator Date hidden'!BB10)</f>
        <v>0</v>
      </c>
      <c r="BB9" s="125">
        <f>IF('Indicator Date hidden'!BC10="x","x",BB$2-'Indicator Date hidden'!BC10)</f>
        <v>0</v>
      </c>
      <c r="BC9" s="125">
        <f>IF('Indicator Date hidden'!BD10="x","x",BC$2-'Indicator Date hidden'!BD10)</f>
        <v>0</v>
      </c>
      <c r="BD9" s="125">
        <f>IF('Indicator Date hidden'!BE10="x","x",BD$2-'Indicator Date hidden'!BE10)</f>
        <v>1</v>
      </c>
      <c r="BE9" s="125">
        <f>IF('Indicator Date hidden'!BF10="x","x",BE$2-'Indicator Date hidden'!BF10)</f>
        <v>1</v>
      </c>
      <c r="BF9" s="125">
        <f>IF('Indicator Date hidden'!BG10="x","x",BF$2-'Indicator Date hidden'!BG10)</f>
        <v>0</v>
      </c>
      <c r="BG9" s="125">
        <f>IF('Indicator Date hidden'!BH10="x","x",BG$2-'Indicator Date hidden'!BH10)</f>
        <v>0</v>
      </c>
      <c r="BH9" s="125">
        <f>IF('Indicator Date hidden'!BI10="x","x",BH$2-'Indicator Date hidden'!BI10)</f>
        <v>0</v>
      </c>
      <c r="BI9" s="125">
        <f>IF('Indicator Date hidden'!BJ10="x","x",BI$2-'Indicator Date hidden'!BJ10)</f>
        <v>2</v>
      </c>
      <c r="BJ9" s="125">
        <f>IF('Indicator Date hidden'!BK10="x","x",BJ$2-'Indicator Date hidden'!BK10)</f>
        <v>0</v>
      </c>
      <c r="BK9" s="125">
        <f>IF('Indicator Date hidden'!BL10="x","x",BK$2-'Indicator Date hidden'!BL10)</f>
        <v>0</v>
      </c>
      <c r="BL9" s="125">
        <f>IF('Indicator Date hidden'!BM10="x","x",BL$2-'Indicator Date hidden'!BM10)</f>
        <v>0</v>
      </c>
      <c r="BM9" s="125">
        <f>IF('Indicator Date hidden'!BN10="x","x",BM$2-'Indicator Date hidden'!BN10)</f>
        <v>2</v>
      </c>
      <c r="BN9" s="125">
        <f>IF('Indicator Date hidden'!BO10="x","x",BN$2-'Indicator Date hidden'!BO10)</f>
        <v>1</v>
      </c>
      <c r="BO9" s="125">
        <f>IF('Indicator Date hidden'!BP10="x","x",BO$2-'Indicator Date hidden'!BP10)</f>
        <v>0</v>
      </c>
      <c r="BP9" s="125">
        <f>IF('Indicator Date hidden'!BQ10="x","x",BP$2-'Indicator Date hidden'!BQ10)</f>
        <v>0</v>
      </c>
      <c r="BQ9" s="125">
        <f>IF('Indicator Date hidden'!BR10="x","x",BQ$2-'Indicator Date hidden'!BR10)</f>
        <v>0</v>
      </c>
      <c r="BR9" s="125">
        <f>IF('Indicator Date hidden'!BS10="x","x",BR$2-'Indicator Date hidden'!BS10)</f>
        <v>0</v>
      </c>
      <c r="BS9" s="125">
        <f>IF('Indicator Date hidden'!BT10="x","x",BS$2-'Indicator Date hidden'!BT10)</f>
        <v>4</v>
      </c>
      <c r="BT9" s="125">
        <f>IF('Indicator Date hidden'!BU10="x","x",BT$2-'Indicator Date hidden'!BU10)</f>
        <v>0</v>
      </c>
      <c r="BU9" s="125">
        <f>IF('Indicator Date hidden'!BV10="x","x",BU$2-'Indicator Date hidden'!BV10)</f>
        <v>0</v>
      </c>
      <c r="BV9" s="125">
        <f>IF('Indicator Date hidden'!BW10="x","x",BV$2-'Indicator Date hidden'!BW10)</f>
        <v>0</v>
      </c>
      <c r="BW9" s="125">
        <f>IF('Indicator Date hidden'!BX10="x","x",BW$2-'Indicator Date hidden'!BX10)</f>
        <v>0</v>
      </c>
      <c r="BX9" s="125">
        <f>IF('Indicator Date hidden'!BY10="x","x",BX$2-'Indicator Date hidden'!BY10)</f>
        <v>0</v>
      </c>
      <c r="BY9" s="3">
        <f t="shared" si="0"/>
        <v>21</v>
      </c>
      <c r="BZ9" s="126">
        <f t="shared" si="1"/>
        <v>0.28000000000000003</v>
      </c>
      <c r="CA9" s="3">
        <f t="shared" si="2"/>
        <v>11</v>
      </c>
      <c r="CB9" s="126">
        <f t="shared" si="3"/>
        <v>0.77562877718661261</v>
      </c>
      <c r="CC9" s="129">
        <f t="shared" si="4"/>
        <v>0</v>
      </c>
    </row>
    <row r="10" spans="1:81" x14ac:dyDescent="0.3">
      <c r="A10" s="3" t="str">
        <f>'Indicator Data'!B13</f>
        <v>AUS</v>
      </c>
      <c r="B10" s="125">
        <f>IF('Indicator Date hidden'!C11="x","x",B$2-'Indicator Date hidden'!C11)</f>
        <v>0</v>
      </c>
      <c r="C10" s="125">
        <f>IF('Indicator Date hidden'!D11="x","x",C$2-'Indicator Date hidden'!D11)</f>
        <v>0</v>
      </c>
      <c r="D10" s="125">
        <f>IF('Indicator Date hidden'!E11="x","x",D$2-'Indicator Date hidden'!E11)</f>
        <v>0</v>
      </c>
      <c r="E10" s="125">
        <f>IF('Indicator Date hidden'!F11="x","x",E$2-'Indicator Date hidden'!F11)</f>
        <v>0</v>
      </c>
      <c r="F10" s="125">
        <f>IF('Indicator Date hidden'!G11="x","x",F$2-'Indicator Date hidden'!G11)</f>
        <v>0</v>
      </c>
      <c r="G10" s="125">
        <f>IF('Indicator Date hidden'!H11="x","x",G$2-'Indicator Date hidden'!H11)</f>
        <v>0</v>
      </c>
      <c r="H10" s="125">
        <f>IF('Indicator Date hidden'!I11="x","x",H$2-'Indicator Date hidden'!I11)</f>
        <v>0</v>
      </c>
      <c r="I10" s="125">
        <f>IF('Indicator Date hidden'!J11="x","x",I$2-'Indicator Date hidden'!J11)</f>
        <v>0</v>
      </c>
      <c r="J10" s="125">
        <f>IF('Indicator Date hidden'!K11="x","x",J$2-'Indicator Date hidden'!K11)</f>
        <v>0</v>
      </c>
      <c r="K10" s="125">
        <f>IF('Indicator Date hidden'!L11="x","x",K$2-'Indicator Date hidden'!L11)</f>
        <v>0</v>
      </c>
      <c r="L10" s="125">
        <f>IF('Indicator Date hidden'!M11="x","x",L$2-'Indicator Date hidden'!M11)</f>
        <v>0</v>
      </c>
      <c r="M10" s="125">
        <f>IF('Indicator Date hidden'!N11="x","x",M$2-'Indicator Date hidden'!N11)</f>
        <v>0</v>
      </c>
      <c r="N10" s="125">
        <f>IF('Indicator Date hidden'!O11="x","x",N$2-'Indicator Date hidden'!O11)</f>
        <v>0</v>
      </c>
      <c r="O10" s="125">
        <f>IF('Indicator Date hidden'!P11="x","x",O$2-'Indicator Date hidden'!P11)</f>
        <v>0</v>
      </c>
      <c r="P10" s="125">
        <f>IF('Indicator Date hidden'!Q11="x","x",P$2-'Indicator Date hidden'!Q11)</f>
        <v>0</v>
      </c>
      <c r="Q10" s="125">
        <f>IF('Indicator Date hidden'!R11="x","x",Q$2-'Indicator Date hidden'!R11)</f>
        <v>0</v>
      </c>
      <c r="R10" s="125">
        <f>IF('Indicator Date hidden'!S11="x","x",R$2-'Indicator Date hidden'!S11)</f>
        <v>0</v>
      </c>
      <c r="S10" s="125">
        <f>IF('Indicator Date hidden'!T11="x","x",S$2-'Indicator Date hidden'!T11)</f>
        <v>0</v>
      </c>
      <c r="T10" s="125">
        <f>IF('Indicator Date hidden'!U11="x","x",T$2-'Indicator Date hidden'!U11)</f>
        <v>0</v>
      </c>
      <c r="U10" s="125">
        <f>IF('Indicator Date hidden'!V11="x","x",U$2-'Indicator Date hidden'!V11)</f>
        <v>0</v>
      </c>
      <c r="V10" s="125">
        <f>IF('Indicator Date hidden'!W11="x","x",V$2-'Indicator Date hidden'!W11)</f>
        <v>0</v>
      </c>
      <c r="W10" s="125">
        <f>IF('Indicator Date hidden'!X11="x","x",W$2-'Indicator Date hidden'!X11)</f>
        <v>0</v>
      </c>
      <c r="X10" s="125">
        <f>IF('Indicator Date hidden'!Y11="x","x",X$2-'Indicator Date hidden'!Y11)</f>
        <v>0</v>
      </c>
      <c r="Y10" s="125">
        <f>IF('Indicator Date hidden'!Z11="x","x",Y$2-'Indicator Date hidden'!Z11)</f>
        <v>0</v>
      </c>
      <c r="Z10" s="125">
        <f>IF('Indicator Date hidden'!AA11="x","x",Z$2-'Indicator Date hidden'!AA11)</f>
        <v>2</v>
      </c>
      <c r="AA10" s="125">
        <f>IF('Indicator Date hidden'!AB11="x","x",AA$2-'Indicator Date hidden'!AB11)</f>
        <v>0</v>
      </c>
      <c r="AB10" s="125" t="str">
        <f>IF('Indicator Date hidden'!AC11="x","x",AB$2-'Indicator Date hidden'!AC11)</f>
        <v>x</v>
      </c>
      <c r="AC10" s="125">
        <f>IF('Indicator Date hidden'!AD11="x","x",AC$2-'Indicator Date hidden'!AD11)</f>
        <v>1</v>
      </c>
      <c r="AD10" s="125">
        <f>IF('Indicator Date hidden'!AE11="x","x",AD$2-'Indicator Date hidden'!AE11)</f>
        <v>0</v>
      </c>
      <c r="AE10" s="125" t="str">
        <f>IF('Indicator Date hidden'!AF11="x","x",AE$2-'Indicator Date hidden'!AF11)</f>
        <v>x</v>
      </c>
      <c r="AF10" s="125">
        <f>IF('Indicator Date hidden'!AG11="x","x",AF$2-'Indicator Date hidden'!AG11)</f>
        <v>1</v>
      </c>
      <c r="AG10" s="125">
        <f>IF('Indicator Date hidden'!AH11="x","x",AG$2-'Indicator Date hidden'!AH11)</f>
        <v>0</v>
      </c>
      <c r="AH10" s="125">
        <f>IF('Indicator Date hidden'!AI11="x","x",AH$2-'Indicator Date hidden'!AI11)</f>
        <v>0</v>
      </c>
      <c r="AI10" s="125">
        <f>IF('Indicator Date hidden'!AJ11="x","x",AI$2-'Indicator Date hidden'!AJ11)</f>
        <v>0</v>
      </c>
      <c r="AJ10" s="125">
        <f>IF('Indicator Date hidden'!AK11="x","x",AJ$2-'Indicator Date hidden'!AK11)</f>
        <v>0</v>
      </c>
      <c r="AK10" s="125">
        <f>IF('Indicator Date hidden'!AL11="x","x",AK$2-'Indicator Date hidden'!AL11)</f>
        <v>1</v>
      </c>
      <c r="AL10" s="125" t="str">
        <f>IF('Indicator Date hidden'!AM11="x","x",AL$2-'Indicator Date hidden'!AM11)</f>
        <v>x</v>
      </c>
      <c r="AM10" s="125">
        <f>IF('Indicator Date hidden'!AN11="x","x",AM$2-'Indicator Date hidden'!AN11)</f>
        <v>0</v>
      </c>
      <c r="AN10" s="125">
        <f>IF('Indicator Date hidden'!AO11="x","x",AN$2-'Indicator Date hidden'!AO11)</f>
        <v>0</v>
      </c>
      <c r="AO10" s="125">
        <f>IF('Indicator Date hidden'!AP11="x","x",AO$2-'Indicator Date hidden'!AP11)</f>
        <v>0</v>
      </c>
      <c r="AP10" s="125" t="str">
        <f>IF('Indicator Date hidden'!AQ11="x","x",AP$2-'Indicator Date hidden'!AQ11)</f>
        <v>x</v>
      </c>
      <c r="AQ10" s="125">
        <f>IF('Indicator Date hidden'!AR11="x","x",AQ$2-'Indicator Date hidden'!AR11)</f>
        <v>0</v>
      </c>
      <c r="AR10" s="125">
        <f>IF('Indicator Date hidden'!AS11="x","x",AR$2-'Indicator Date hidden'!AS11)</f>
        <v>0</v>
      </c>
      <c r="AS10" s="125" t="str">
        <f>IF('Indicator Date hidden'!AT11="x","x",AS$2-'Indicator Date hidden'!AT11)</f>
        <v>x</v>
      </c>
      <c r="AT10" s="125">
        <f>IF('Indicator Date hidden'!AU11="x","x",AT$2-'Indicator Date hidden'!AU11)</f>
        <v>0</v>
      </c>
      <c r="AU10" s="125">
        <f>IF('Indicator Date hidden'!AV11="x","x",AU$2-'Indicator Date hidden'!AV11)</f>
        <v>0</v>
      </c>
      <c r="AV10" s="125">
        <f>IF('Indicator Date hidden'!AW11="x","x",AV$2-'Indicator Date hidden'!AW11)</f>
        <v>0</v>
      </c>
      <c r="AW10" s="125" t="str">
        <f>IF('Indicator Date hidden'!AX11="x","x",AW$2-'Indicator Date hidden'!AX11)</f>
        <v>x</v>
      </c>
      <c r="AX10" s="125">
        <f>IF('Indicator Date hidden'!AY11="x","x",AX$2-'Indicator Date hidden'!AY11)</f>
        <v>0</v>
      </c>
      <c r="AY10" s="125">
        <f>IF('Indicator Date hidden'!AZ11="x","x",AY$2-'Indicator Date hidden'!AZ11)</f>
        <v>0</v>
      </c>
      <c r="AZ10" s="125">
        <f>IF('Indicator Date hidden'!BA11="x","x",AZ$2-'Indicator Date hidden'!BA11)</f>
        <v>5</v>
      </c>
      <c r="BA10" s="125">
        <f>IF('Indicator Date hidden'!BB11="x","x",BA$2-'Indicator Date hidden'!BB11)</f>
        <v>0</v>
      </c>
      <c r="BB10" s="125">
        <f>IF('Indicator Date hidden'!BC11="x","x",BB$2-'Indicator Date hidden'!BC11)</f>
        <v>0</v>
      </c>
      <c r="BC10" s="125">
        <f>IF('Indicator Date hidden'!BD11="x","x",BC$2-'Indicator Date hidden'!BD11)</f>
        <v>0</v>
      </c>
      <c r="BD10" s="125" t="str">
        <f>IF('Indicator Date hidden'!BE11="x","x",BD$2-'Indicator Date hidden'!BE11)</f>
        <v>x</v>
      </c>
      <c r="BE10" s="125">
        <f>IF('Indicator Date hidden'!BF11="x","x",BE$2-'Indicator Date hidden'!BF11)</f>
        <v>1</v>
      </c>
      <c r="BF10" s="125">
        <f>IF('Indicator Date hidden'!BG11="x","x",BF$2-'Indicator Date hidden'!BG11)</f>
        <v>0</v>
      </c>
      <c r="BG10" s="125">
        <f>IF('Indicator Date hidden'!BH11="x","x",BG$2-'Indicator Date hidden'!BH11)</f>
        <v>0</v>
      </c>
      <c r="BH10" s="125">
        <f>IF('Indicator Date hidden'!BI11="x","x",BH$2-'Indicator Date hidden'!BI11)</f>
        <v>0</v>
      </c>
      <c r="BI10" s="125">
        <f>IF('Indicator Date hidden'!BJ11="x","x",BI$2-'Indicator Date hidden'!BJ11)</f>
        <v>0</v>
      </c>
      <c r="BJ10" s="125">
        <f>IF('Indicator Date hidden'!BK11="x","x",BJ$2-'Indicator Date hidden'!BK11)</f>
        <v>0</v>
      </c>
      <c r="BK10" s="125">
        <f>IF('Indicator Date hidden'!BL11="x","x",BK$2-'Indicator Date hidden'!BL11)</f>
        <v>0</v>
      </c>
      <c r="BL10" s="125">
        <f>IF('Indicator Date hidden'!BM11="x","x",BL$2-'Indicator Date hidden'!BM11)</f>
        <v>0</v>
      </c>
      <c r="BM10" s="125" t="str">
        <f>IF('Indicator Date hidden'!BN11="x","x",BM$2-'Indicator Date hidden'!BN11)</f>
        <v>x</v>
      </c>
      <c r="BN10" s="125">
        <f>IF('Indicator Date hidden'!BO11="x","x",BN$2-'Indicator Date hidden'!BO11)</f>
        <v>2</v>
      </c>
      <c r="BO10" s="125">
        <f>IF('Indicator Date hidden'!BP11="x","x",BO$2-'Indicator Date hidden'!BP11)</f>
        <v>0</v>
      </c>
      <c r="BP10" s="125">
        <f>IF('Indicator Date hidden'!BQ11="x","x",BP$2-'Indicator Date hidden'!BQ11)</f>
        <v>0</v>
      </c>
      <c r="BQ10" s="125">
        <f>IF('Indicator Date hidden'!BR11="x","x",BQ$2-'Indicator Date hidden'!BR11)</f>
        <v>0</v>
      </c>
      <c r="BR10" s="125">
        <f>IF('Indicator Date hidden'!BS11="x","x",BR$2-'Indicator Date hidden'!BS11)</f>
        <v>0</v>
      </c>
      <c r="BS10" s="125">
        <f>IF('Indicator Date hidden'!BT11="x","x",BS$2-'Indicator Date hidden'!BT11)</f>
        <v>2</v>
      </c>
      <c r="BT10" s="125">
        <f>IF('Indicator Date hidden'!BU11="x","x",BT$2-'Indicator Date hidden'!BU11)</f>
        <v>0</v>
      </c>
      <c r="BU10" s="125">
        <f>IF('Indicator Date hidden'!BV11="x","x",BU$2-'Indicator Date hidden'!BV11)</f>
        <v>0</v>
      </c>
      <c r="BV10" s="125">
        <f>IF('Indicator Date hidden'!BW11="x","x",BV$2-'Indicator Date hidden'!BW11)</f>
        <v>0</v>
      </c>
      <c r="BW10" s="125">
        <f>IF('Indicator Date hidden'!BX11="x","x",BW$2-'Indicator Date hidden'!BX11)</f>
        <v>0</v>
      </c>
      <c r="BX10" s="125">
        <f>IF('Indicator Date hidden'!BY11="x","x",BX$2-'Indicator Date hidden'!BY11)</f>
        <v>0</v>
      </c>
      <c r="BY10" s="3">
        <f t="shared" si="0"/>
        <v>15</v>
      </c>
      <c r="BZ10" s="126">
        <f t="shared" si="1"/>
        <v>0.22388059701492538</v>
      </c>
      <c r="CA10" s="3">
        <f t="shared" si="2"/>
        <v>8</v>
      </c>
      <c r="CB10" s="126">
        <f t="shared" si="3"/>
        <v>0.74954504653669962</v>
      </c>
      <c r="CC10" s="129">
        <f t="shared" si="4"/>
        <v>0</v>
      </c>
    </row>
    <row r="11" spans="1:81" x14ac:dyDescent="0.3">
      <c r="A11" s="3" t="str">
        <f>'Indicator Data'!B14</f>
        <v>AUT</v>
      </c>
      <c r="B11" s="125">
        <f>IF('Indicator Date hidden'!C12="x","x",B$2-'Indicator Date hidden'!C12)</f>
        <v>0</v>
      </c>
      <c r="C11" s="125">
        <f>IF('Indicator Date hidden'!D12="x","x",C$2-'Indicator Date hidden'!D12)</f>
        <v>0</v>
      </c>
      <c r="D11" s="125">
        <f>IF('Indicator Date hidden'!E12="x","x",D$2-'Indicator Date hidden'!E12)</f>
        <v>0</v>
      </c>
      <c r="E11" s="125">
        <f>IF('Indicator Date hidden'!F12="x","x",E$2-'Indicator Date hidden'!F12)</f>
        <v>0</v>
      </c>
      <c r="F11" s="125">
        <f>IF('Indicator Date hidden'!G12="x","x",F$2-'Indicator Date hidden'!G12)</f>
        <v>0</v>
      </c>
      <c r="G11" s="125">
        <f>IF('Indicator Date hidden'!H12="x","x",G$2-'Indicator Date hidden'!H12)</f>
        <v>0</v>
      </c>
      <c r="H11" s="125">
        <f>IF('Indicator Date hidden'!I12="x","x",H$2-'Indicator Date hidden'!I12)</f>
        <v>0</v>
      </c>
      <c r="I11" s="125">
        <f>IF('Indicator Date hidden'!J12="x","x",I$2-'Indicator Date hidden'!J12)</f>
        <v>0</v>
      </c>
      <c r="J11" s="125">
        <f>IF('Indicator Date hidden'!K12="x","x",J$2-'Indicator Date hidden'!K12)</f>
        <v>0</v>
      </c>
      <c r="K11" s="125">
        <f>IF('Indicator Date hidden'!L12="x","x",K$2-'Indicator Date hidden'!L12)</f>
        <v>0</v>
      </c>
      <c r="L11" s="125">
        <f>IF('Indicator Date hidden'!M12="x","x",L$2-'Indicator Date hidden'!M12)</f>
        <v>0</v>
      </c>
      <c r="M11" s="125">
        <f>IF('Indicator Date hidden'!N12="x","x",M$2-'Indicator Date hidden'!N12)</f>
        <v>0</v>
      </c>
      <c r="N11" s="125">
        <f>IF('Indicator Date hidden'!O12="x","x",N$2-'Indicator Date hidden'!O12)</f>
        <v>0</v>
      </c>
      <c r="O11" s="125">
        <f>IF('Indicator Date hidden'!P12="x","x",O$2-'Indicator Date hidden'!P12)</f>
        <v>0</v>
      </c>
      <c r="P11" s="125">
        <f>IF('Indicator Date hidden'!Q12="x","x",P$2-'Indicator Date hidden'!Q12)</f>
        <v>0</v>
      </c>
      <c r="Q11" s="125">
        <f>IF('Indicator Date hidden'!R12="x","x",Q$2-'Indicator Date hidden'!R12)</f>
        <v>0</v>
      </c>
      <c r="R11" s="125">
        <f>IF('Indicator Date hidden'!S12="x","x",R$2-'Indicator Date hidden'!S12)</f>
        <v>0</v>
      </c>
      <c r="S11" s="125">
        <f>IF('Indicator Date hidden'!T12="x","x",S$2-'Indicator Date hidden'!T12)</f>
        <v>0</v>
      </c>
      <c r="T11" s="125">
        <f>IF('Indicator Date hidden'!U12="x","x",T$2-'Indicator Date hidden'!U12)</f>
        <v>0</v>
      </c>
      <c r="U11" s="125">
        <f>IF('Indicator Date hidden'!V12="x","x",U$2-'Indicator Date hidden'!V12)</f>
        <v>0</v>
      </c>
      <c r="V11" s="125">
        <f>IF('Indicator Date hidden'!W12="x","x",V$2-'Indicator Date hidden'!W12)</f>
        <v>0</v>
      </c>
      <c r="W11" s="125">
        <f>IF('Indicator Date hidden'!X12="x","x",W$2-'Indicator Date hidden'!X12)</f>
        <v>0</v>
      </c>
      <c r="X11" s="125">
        <f>IF('Indicator Date hidden'!Y12="x","x",X$2-'Indicator Date hidden'!Y12)</f>
        <v>0</v>
      </c>
      <c r="Y11" s="125">
        <f>IF('Indicator Date hidden'!Z12="x","x",Y$2-'Indicator Date hidden'!Z12)</f>
        <v>0</v>
      </c>
      <c r="Z11" s="125">
        <f>IF('Indicator Date hidden'!AA12="x","x",Z$2-'Indicator Date hidden'!AA12)</f>
        <v>7</v>
      </c>
      <c r="AA11" s="125">
        <f>IF('Indicator Date hidden'!AB12="x","x",AA$2-'Indicator Date hidden'!AB12)</f>
        <v>0</v>
      </c>
      <c r="AB11" s="125" t="str">
        <f>IF('Indicator Date hidden'!AC12="x","x",AB$2-'Indicator Date hidden'!AC12)</f>
        <v>x</v>
      </c>
      <c r="AC11" s="125">
        <f>IF('Indicator Date hidden'!AD12="x","x",AC$2-'Indicator Date hidden'!AD12)</f>
        <v>2</v>
      </c>
      <c r="AD11" s="125">
        <f>IF('Indicator Date hidden'!AE12="x","x",AD$2-'Indicator Date hidden'!AE12)</f>
        <v>0</v>
      </c>
      <c r="AE11" s="125" t="str">
        <f>IF('Indicator Date hidden'!AF12="x","x",AE$2-'Indicator Date hidden'!AF12)</f>
        <v>x</v>
      </c>
      <c r="AF11" s="125">
        <f>IF('Indicator Date hidden'!AG12="x","x",AF$2-'Indicator Date hidden'!AG12)</f>
        <v>1</v>
      </c>
      <c r="AG11" s="125">
        <f>IF('Indicator Date hidden'!AH12="x","x",AG$2-'Indicator Date hidden'!AH12)</f>
        <v>0</v>
      </c>
      <c r="AH11" s="125">
        <f>IF('Indicator Date hidden'!AI12="x","x",AH$2-'Indicator Date hidden'!AI12)</f>
        <v>0</v>
      </c>
      <c r="AI11" s="125">
        <f>IF('Indicator Date hidden'!AJ12="x","x",AI$2-'Indicator Date hidden'!AJ12)</f>
        <v>0</v>
      </c>
      <c r="AJ11" s="125">
        <f>IF('Indicator Date hidden'!AK12="x","x",AJ$2-'Indicator Date hidden'!AK12)</f>
        <v>0</v>
      </c>
      <c r="AK11" s="125">
        <f>IF('Indicator Date hidden'!AL12="x","x",AK$2-'Indicator Date hidden'!AL12)</f>
        <v>1</v>
      </c>
      <c r="AL11" s="125" t="str">
        <f>IF('Indicator Date hidden'!AM12="x","x",AL$2-'Indicator Date hidden'!AM12)</f>
        <v>x</v>
      </c>
      <c r="AM11" s="125">
        <f>IF('Indicator Date hidden'!AN12="x","x",AM$2-'Indicator Date hidden'!AN12)</f>
        <v>0</v>
      </c>
      <c r="AN11" s="125">
        <f>IF('Indicator Date hidden'!AO12="x","x",AN$2-'Indicator Date hidden'!AO12)</f>
        <v>0</v>
      </c>
      <c r="AO11" s="125">
        <f>IF('Indicator Date hidden'!AP12="x","x",AO$2-'Indicator Date hidden'!AP12)</f>
        <v>0</v>
      </c>
      <c r="AP11" s="125" t="str">
        <f>IF('Indicator Date hidden'!AQ12="x","x",AP$2-'Indicator Date hidden'!AQ12)</f>
        <v>x</v>
      </c>
      <c r="AQ11" s="125">
        <f>IF('Indicator Date hidden'!AR12="x","x",AQ$2-'Indicator Date hidden'!AR12)</f>
        <v>0</v>
      </c>
      <c r="AR11" s="125">
        <f>IF('Indicator Date hidden'!AS12="x","x",AR$2-'Indicator Date hidden'!AS12)</f>
        <v>0</v>
      </c>
      <c r="AS11" s="125" t="str">
        <f>IF('Indicator Date hidden'!AT12="x","x",AS$2-'Indicator Date hidden'!AT12)</f>
        <v>x</v>
      </c>
      <c r="AT11" s="125">
        <f>IF('Indicator Date hidden'!AU12="x","x",AT$2-'Indicator Date hidden'!AU12)</f>
        <v>0</v>
      </c>
      <c r="AU11" s="125" t="str">
        <f>IF('Indicator Date hidden'!AV12="x","x",AU$2-'Indicator Date hidden'!AV12)</f>
        <v>x</v>
      </c>
      <c r="AV11" s="125" t="str">
        <f>IF('Indicator Date hidden'!AW12="x","x",AV$2-'Indicator Date hidden'!AW12)</f>
        <v>x</v>
      </c>
      <c r="AW11" s="125" t="str">
        <f>IF('Indicator Date hidden'!AX12="x","x",AW$2-'Indicator Date hidden'!AX12)</f>
        <v>x</v>
      </c>
      <c r="AX11" s="125">
        <f>IF('Indicator Date hidden'!AY12="x","x",AX$2-'Indicator Date hidden'!AY12)</f>
        <v>0</v>
      </c>
      <c r="AY11" s="125">
        <f>IF('Indicator Date hidden'!AZ12="x","x",AY$2-'Indicator Date hidden'!AZ12)</f>
        <v>0</v>
      </c>
      <c r="AZ11" s="125">
        <f>IF('Indicator Date hidden'!BA12="x","x",AZ$2-'Indicator Date hidden'!BA12)</f>
        <v>1</v>
      </c>
      <c r="BA11" s="125">
        <f>IF('Indicator Date hidden'!BB12="x","x",BA$2-'Indicator Date hidden'!BB12)</f>
        <v>0</v>
      </c>
      <c r="BB11" s="125">
        <f>IF('Indicator Date hidden'!BC12="x","x",BB$2-'Indicator Date hidden'!BC12)</f>
        <v>0</v>
      </c>
      <c r="BC11" s="125">
        <f>IF('Indicator Date hidden'!BD12="x","x",BC$2-'Indicator Date hidden'!BD12)</f>
        <v>0</v>
      </c>
      <c r="BD11" s="125" t="str">
        <f>IF('Indicator Date hidden'!BE12="x","x",BD$2-'Indicator Date hidden'!BE12)</f>
        <v>x</v>
      </c>
      <c r="BE11" s="125">
        <f>IF('Indicator Date hidden'!BF12="x","x",BE$2-'Indicator Date hidden'!BF12)</f>
        <v>1</v>
      </c>
      <c r="BF11" s="125">
        <f>IF('Indicator Date hidden'!BG12="x","x",BF$2-'Indicator Date hidden'!BG12)</f>
        <v>0</v>
      </c>
      <c r="BG11" s="125">
        <f>IF('Indicator Date hidden'!BH12="x","x",BG$2-'Indicator Date hidden'!BH12)</f>
        <v>0</v>
      </c>
      <c r="BH11" s="125">
        <f>IF('Indicator Date hidden'!BI12="x","x",BH$2-'Indicator Date hidden'!BI12)</f>
        <v>0</v>
      </c>
      <c r="BI11" s="125">
        <f>IF('Indicator Date hidden'!BJ12="x","x",BI$2-'Indicator Date hidden'!BJ12)</f>
        <v>0</v>
      </c>
      <c r="BJ11" s="125">
        <f>IF('Indicator Date hidden'!BK12="x","x",BJ$2-'Indicator Date hidden'!BK12)</f>
        <v>0</v>
      </c>
      <c r="BK11" s="125">
        <f>IF('Indicator Date hidden'!BL12="x","x",BK$2-'Indicator Date hidden'!BL12)</f>
        <v>0</v>
      </c>
      <c r="BL11" s="125">
        <f>IF('Indicator Date hidden'!BM12="x","x",BL$2-'Indicator Date hidden'!BM12)</f>
        <v>0</v>
      </c>
      <c r="BM11" s="125" t="str">
        <f>IF('Indicator Date hidden'!BN12="x","x",BM$2-'Indicator Date hidden'!BN12)</f>
        <v>x</v>
      </c>
      <c r="BN11" s="125">
        <f>IF('Indicator Date hidden'!BO12="x","x",BN$2-'Indicator Date hidden'!BO12)</f>
        <v>0</v>
      </c>
      <c r="BO11" s="125">
        <f>IF('Indicator Date hidden'!BP12="x","x",BO$2-'Indicator Date hidden'!BP12)</f>
        <v>0</v>
      </c>
      <c r="BP11" s="125">
        <f>IF('Indicator Date hidden'!BQ12="x","x",BP$2-'Indicator Date hidden'!BQ12)</f>
        <v>0</v>
      </c>
      <c r="BQ11" s="125">
        <f>IF('Indicator Date hidden'!BR12="x","x",BQ$2-'Indicator Date hidden'!BR12)</f>
        <v>0</v>
      </c>
      <c r="BR11" s="125">
        <f>IF('Indicator Date hidden'!BS12="x","x",BR$2-'Indicator Date hidden'!BS12)</f>
        <v>0</v>
      </c>
      <c r="BS11" s="125">
        <f>IF('Indicator Date hidden'!BT12="x","x",BS$2-'Indicator Date hidden'!BT12)</f>
        <v>2</v>
      </c>
      <c r="BT11" s="125">
        <f>IF('Indicator Date hidden'!BU12="x","x",BT$2-'Indicator Date hidden'!BU12)</f>
        <v>0</v>
      </c>
      <c r="BU11" s="125">
        <f>IF('Indicator Date hidden'!BV12="x","x",BU$2-'Indicator Date hidden'!BV12)</f>
        <v>0</v>
      </c>
      <c r="BV11" s="125" t="str">
        <f>IF('Indicator Date hidden'!BW12="x","x",BV$2-'Indicator Date hidden'!BW12)</f>
        <v>x</v>
      </c>
      <c r="BW11" s="125">
        <f>IF('Indicator Date hidden'!BX12="x","x",BW$2-'Indicator Date hidden'!BX12)</f>
        <v>0</v>
      </c>
      <c r="BX11" s="125">
        <f>IF('Indicator Date hidden'!BY12="x","x",BX$2-'Indicator Date hidden'!BY12)</f>
        <v>0</v>
      </c>
      <c r="BY11" s="3">
        <f t="shared" si="0"/>
        <v>15</v>
      </c>
      <c r="BZ11" s="126">
        <f t="shared" si="1"/>
        <v>0.234375</v>
      </c>
      <c r="CA11" s="3">
        <f t="shared" si="2"/>
        <v>7</v>
      </c>
      <c r="CB11" s="126">
        <f t="shared" si="3"/>
        <v>0.94773063650754685</v>
      </c>
      <c r="CC11" s="129">
        <f t="shared" si="4"/>
        <v>0</v>
      </c>
    </row>
    <row r="12" spans="1:81" x14ac:dyDescent="0.3">
      <c r="A12" s="3" t="str">
        <f>'Indicator Data'!B15</f>
        <v>AZE</v>
      </c>
      <c r="B12" s="125">
        <f>IF('Indicator Date hidden'!C13="x","x",B$2-'Indicator Date hidden'!C13)</f>
        <v>0</v>
      </c>
      <c r="C12" s="125">
        <f>IF('Indicator Date hidden'!D13="x","x",C$2-'Indicator Date hidden'!D13)</f>
        <v>0</v>
      </c>
      <c r="D12" s="125">
        <f>IF('Indicator Date hidden'!E13="x","x",D$2-'Indicator Date hidden'!E13)</f>
        <v>0</v>
      </c>
      <c r="E12" s="125">
        <f>IF('Indicator Date hidden'!F13="x","x",E$2-'Indicator Date hidden'!F13)</f>
        <v>0</v>
      </c>
      <c r="F12" s="125">
        <f>IF('Indicator Date hidden'!G13="x","x",F$2-'Indicator Date hidden'!G13)</f>
        <v>0</v>
      </c>
      <c r="G12" s="125">
        <f>IF('Indicator Date hidden'!H13="x","x",G$2-'Indicator Date hidden'!H13)</f>
        <v>0</v>
      </c>
      <c r="H12" s="125">
        <f>IF('Indicator Date hidden'!I13="x","x",H$2-'Indicator Date hidden'!I13)</f>
        <v>0</v>
      </c>
      <c r="I12" s="125">
        <f>IF('Indicator Date hidden'!J13="x","x",I$2-'Indicator Date hidden'!J13)</f>
        <v>0</v>
      </c>
      <c r="J12" s="125">
        <f>IF('Indicator Date hidden'!K13="x","x",J$2-'Indicator Date hidden'!K13)</f>
        <v>0</v>
      </c>
      <c r="K12" s="125">
        <f>IF('Indicator Date hidden'!L13="x","x",K$2-'Indicator Date hidden'!L13)</f>
        <v>0</v>
      </c>
      <c r="L12" s="125">
        <f>IF('Indicator Date hidden'!M13="x","x",L$2-'Indicator Date hidden'!M13)</f>
        <v>0</v>
      </c>
      <c r="M12" s="125">
        <f>IF('Indicator Date hidden'!N13="x","x",M$2-'Indicator Date hidden'!N13)</f>
        <v>0</v>
      </c>
      <c r="N12" s="125">
        <f>IF('Indicator Date hidden'!O13="x","x",N$2-'Indicator Date hidden'!O13)</f>
        <v>0</v>
      </c>
      <c r="O12" s="125">
        <f>IF('Indicator Date hidden'!P13="x","x",O$2-'Indicator Date hidden'!P13)</f>
        <v>0</v>
      </c>
      <c r="P12" s="125">
        <f>IF('Indicator Date hidden'!Q13="x","x",P$2-'Indicator Date hidden'!Q13)</f>
        <v>0</v>
      </c>
      <c r="Q12" s="125">
        <f>IF('Indicator Date hidden'!R13="x","x",Q$2-'Indicator Date hidden'!R13)</f>
        <v>0</v>
      </c>
      <c r="R12" s="125">
        <f>IF('Indicator Date hidden'!S13="x","x",R$2-'Indicator Date hidden'!S13)</f>
        <v>0</v>
      </c>
      <c r="S12" s="125">
        <f>IF('Indicator Date hidden'!T13="x","x",S$2-'Indicator Date hidden'!T13)</f>
        <v>0</v>
      </c>
      <c r="T12" s="125">
        <f>IF('Indicator Date hidden'!U13="x","x",T$2-'Indicator Date hidden'!U13)</f>
        <v>0</v>
      </c>
      <c r="U12" s="125">
        <f>IF('Indicator Date hidden'!V13="x","x",U$2-'Indicator Date hidden'!V13)</f>
        <v>0</v>
      </c>
      <c r="V12" s="125">
        <f>IF('Indicator Date hidden'!W13="x","x",V$2-'Indicator Date hidden'!W13)</f>
        <v>0</v>
      </c>
      <c r="W12" s="125">
        <f>IF('Indicator Date hidden'!X13="x","x",W$2-'Indicator Date hidden'!X13)</f>
        <v>0</v>
      </c>
      <c r="X12" s="125">
        <f>IF('Indicator Date hidden'!Y13="x","x",X$2-'Indicator Date hidden'!Y13)</f>
        <v>0</v>
      </c>
      <c r="Y12" s="125">
        <f>IF('Indicator Date hidden'!Z13="x","x",Y$2-'Indicator Date hidden'!Z13)</f>
        <v>0</v>
      </c>
      <c r="Z12" s="125">
        <f>IF('Indicator Date hidden'!AA13="x","x",Z$2-'Indicator Date hidden'!AA13)</f>
        <v>9</v>
      </c>
      <c r="AA12" s="125">
        <f>IF('Indicator Date hidden'!AB13="x","x",AA$2-'Indicator Date hidden'!AB13)</f>
        <v>0</v>
      </c>
      <c r="AB12" s="125">
        <f>IF('Indicator Date hidden'!AC13="x","x",AB$2-'Indicator Date hidden'!AC13)</f>
        <v>0</v>
      </c>
      <c r="AC12" s="125">
        <f>IF('Indicator Date hidden'!AD13="x","x",AC$2-'Indicator Date hidden'!AD13)</f>
        <v>1</v>
      </c>
      <c r="AD12" s="125">
        <f>IF('Indicator Date hidden'!AE13="x","x",AD$2-'Indicator Date hidden'!AE13)</f>
        <v>0</v>
      </c>
      <c r="AE12" s="125" t="str">
        <f>IF('Indicator Date hidden'!AF13="x","x",AE$2-'Indicator Date hidden'!AF13)</f>
        <v>x</v>
      </c>
      <c r="AF12" s="125">
        <f>IF('Indicator Date hidden'!AG13="x","x",AF$2-'Indicator Date hidden'!AG13)</f>
        <v>1</v>
      </c>
      <c r="AG12" s="125">
        <f>IF('Indicator Date hidden'!AH13="x","x",AG$2-'Indicator Date hidden'!AH13)</f>
        <v>0</v>
      </c>
      <c r="AH12" s="125">
        <f>IF('Indicator Date hidden'!AI13="x","x",AH$2-'Indicator Date hidden'!AI13)</f>
        <v>0</v>
      </c>
      <c r="AI12" s="125">
        <f>IF('Indicator Date hidden'!AJ13="x","x",AI$2-'Indicator Date hidden'!AJ13)</f>
        <v>0</v>
      </c>
      <c r="AJ12" s="125">
        <f>IF('Indicator Date hidden'!AK13="x","x",AJ$2-'Indicator Date hidden'!AK13)</f>
        <v>0</v>
      </c>
      <c r="AK12" s="125">
        <f>IF('Indicator Date hidden'!AL13="x","x",AK$2-'Indicator Date hidden'!AL13)</f>
        <v>1</v>
      </c>
      <c r="AL12" s="125" t="str">
        <f>IF('Indicator Date hidden'!AM13="x","x",AL$2-'Indicator Date hidden'!AM13)</f>
        <v>x</v>
      </c>
      <c r="AM12" s="125">
        <f>IF('Indicator Date hidden'!AN13="x","x",AM$2-'Indicator Date hidden'!AN13)</f>
        <v>0</v>
      </c>
      <c r="AN12" s="125">
        <f>IF('Indicator Date hidden'!AO13="x","x",AN$2-'Indicator Date hidden'!AO13)</f>
        <v>0</v>
      </c>
      <c r="AO12" s="125">
        <f>IF('Indicator Date hidden'!AP13="x","x",AO$2-'Indicator Date hidden'!AP13)</f>
        <v>0</v>
      </c>
      <c r="AP12" s="125">
        <f>IF('Indicator Date hidden'!AQ13="x","x",AP$2-'Indicator Date hidden'!AQ13)</f>
        <v>0</v>
      </c>
      <c r="AQ12" s="125">
        <f>IF('Indicator Date hidden'!AR13="x","x",AQ$2-'Indicator Date hidden'!AR13)</f>
        <v>0</v>
      </c>
      <c r="AR12" s="125">
        <f>IF('Indicator Date hidden'!AS13="x","x",AR$2-'Indicator Date hidden'!AS13)</f>
        <v>0</v>
      </c>
      <c r="AS12" s="125">
        <f>IF('Indicator Date hidden'!AT13="x","x",AS$2-'Indicator Date hidden'!AT13)</f>
        <v>6</v>
      </c>
      <c r="AT12" s="125">
        <f>IF('Indicator Date hidden'!AU13="x","x",AT$2-'Indicator Date hidden'!AU13)</f>
        <v>0</v>
      </c>
      <c r="AU12" s="125">
        <f>IF('Indicator Date hidden'!AV13="x","x",AU$2-'Indicator Date hidden'!AV13)</f>
        <v>0</v>
      </c>
      <c r="AV12" s="125">
        <f>IF('Indicator Date hidden'!AW13="x","x",AV$2-'Indicator Date hidden'!AW13)</f>
        <v>0</v>
      </c>
      <c r="AW12" s="125">
        <f>IF('Indicator Date hidden'!AX13="x","x",AW$2-'Indicator Date hidden'!AX13)</f>
        <v>0</v>
      </c>
      <c r="AX12" s="125">
        <f>IF('Indicator Date hidden'!AY13="x","x",AX$2-'Indicator Date hidden'!AY13)</f>
        <v>0</v>
      </c>
      <c r="AY12" s="125">
        <f>IF('Indicator Date hidden'!AZ13="x","x",AY$2-'Indicator Date hidden'!AZ13)</f>
        <v>0</v>
      </c>
      <c r="AZ12" s="125" t="str">
        <f>IF('Indicator Date hidden'!BA13="x","x",AZ$2-'Indicator Date hidden'!BA13)</f>
        <v>x</v>
      </c>
      <c r="BA12" s="125">
        <f>IF('Indicator Date hidden'!BB13="x","x",BA$2-'Indicator Date hidden'!BB13)</f>
        <v>0</v>
      </c>
      <c r="BB12" s="125">
        <f>IF('Indicator Date hidden'!BC13="x","x",BB$2-'Indicator Date hidden'!BC13)</f>
        <v>0</v>
      </c>
      <c r="BC12" s="125">
        <f>IF('Indicator Date hidden'!BD13="x","x",BC$2-'Indicator Date hidden'!BD13)</f>
        <v>0</v>
      </c>
      <c r="BD12" s="125">
        <f>IF('Indicator Date hidden'!BE13="x","x",BD$2-'Indicator Date hidden'!BE13)</f>
        <v>1</v>
      </c>
      <c r="BE12" s="125">
        <f>IF('Indicator Date hidden'!BF13="x","x",BE$2-'Indicator Date hidden'!BF13)</f>
        <v>1</v>
      </c>
      <c r="BF12" s="125">
        <f>IF('Indicator Date hidden'!BG13="x","x",BF$2-'Indicator Date hidden'!BG13)</f>
        <v>0</v>
      </c>
      <c r="BG12" s="125">
        <f>IF('Indicator Date hidden'!BH13="x","x",BG$2-'Indicator Date hidden'!BH13)</f>
        <v>0</v>
      </c>
      <c r="BH12" s="125">
        <f>IF('Indicator Date hidden'!BI13="x","x",BH$2-'Indicator Date hidden'!BI13)</f>
        <v>0</v>
      </c>
      <c r="BI12" s="125" t="str">
        <f>IF('Indicator Date hidden'!BJ13="x","x",BI$2-'Indicator Date hidden'!BJ13)</f>
        <v>x</v>
      </c>
      <c r="BJ12" s="125">
        <f>IF('Indicator Date hidden'!BK13="x","x",BJ$2-'Indicator Date hidden'!BK13)</f>
        <v>0</v>
      </c>
      <c r="BK12" s="125">
        <f>IF('Indicator Date hidden'!BL13="x","x",BK$2-'Indicator Date hidden'!BL13)</f>
        <v>0</v>
      </c>
      <c r="BL12" s="125">
        <f>IF('Indicator Date hidden'!BM13="x","x",BL$2-'Indicator Date hidden'!BM13)</f>
        <v>0</v>
      </c>
      <c r="BM12" s="125">
        <f>IF('Indicator Date hidden'!BN13="x","x",BM$2-'Indicator Date hidden'!BN13)</f>
        <v>2</v>
      </c>
      <c r="BN12" s="125">
        <f>IF('Indicator Date hidden'!BO13="x","x",BN$2-'Indicator Date hidden'!BO13)</f>
        <v>1</v>
      </c>
      <c r="BO12" s="125">
        <f>IF('Indicator Date hidden'!BP13="x","x",BO$2-'Indicator Date hidden'!BP13)</f>
        <v>0</v>
      </c>
      <c r="BP12" s="125">
        <f>IF('Indicator Date hidden'!BQ13="x","x",BP$2-'Indicator Date hidden'!BQ13)</f>
        <v>0</v>
      </c>
      <c r="BQ12" s="125">
        <f>IF('Indicator Date hidden'!BR13="x","x",BQ$2-'Indicator Date hidden'!BR13)</f>
        <v>0</v>
      </c>
      <c r="BR12" s="125">
        <f>IF('Indicator Date hidden'!BS13="x","x",BR$2-'Indicator Date hidden'!BS13)</f>
        <v>0</v>
      </c>
      <c r="BS12" s="125">
        <f>IF('Indicator Date hidden'!BT13="x","x",BS$2-'Indicator Date hidden'!BT13)</f>
        <v>4</v>
      </c>
      <c r="BT12" s="125">
        <f>IF('Indicator Date hidden'!BU13="x","x",BT$2-'Indicator Date hidden'!BU13)</f>
        <v>0</v>
      </c>
      <c r="BU12" s="125">
        <f>IF('Indicator Date hidden'!BV13="x","x",BU$2-'Indicator Date hidden'!BV13)</f>
        <v>0</v>
      </c>
      <c r="BV12" s="125">
        <f>IF('Indicator Date hidden'!BW13="x","x",BV$2-'Indicator Date hidden'!BW13)</f>
        <v>0</v>
      </c>
      <c r="BW12" s="125">
        <f>IF('Indicator Date hidden'!BX13="x","x",BW$2-'Indicator Date hidden'!BX13)</f>
        <v>0</v>
      </c>
      <c r="BX12" s="125">
        <f>IF('Indicator Date hidden'!BY13="x","x",BX$2-'Indicator Date hidden'!BY13)</f>
        <v>0</v>
      </c>
      <c r="BY12" s="3">
        <f t="shared" si="0"/>
        <v>27</v>
      </c>
      <c r="BZ12" s="126">
        <f t="shared" si="1"/>
        <v>0.38028169014084506</v>
      </c>
      <c r="CA12" s="3">
        <f t="shared" si="2"/>
        <v>10</v>
      </c>
      <c r="CB12" s="126">
        <f t="shared" si="3"/>
        <v>1.3672857576914477</v>
      </c>
      <c r="CC12" s="129">
        <f t="shared" si="4"/>
        <v>0</v>
      </c>
    </row>
    <row r="13" spans="1:81" x14ac:dyDescent="0.3">
      <c r="A13" s="3" t="str">
        <f>'Indicator Data'!B16</f>
        <v>BHS</v>
      </c>
      <c r="B13" s="125">
        <f>IF('Indicator Date hidden'!C14="x","x",B$2-'Indicator Date hidden'!C14)</f>
        <v>0</v>
      </c>
      <c r="C13" s="125">
        <f>IF('Indicator Date hidden'!D14="x","x",C$2-'Indicator Date hidden'!D14)</f>
        <v>0</v>
      </c>
      <c r="D13" s="125">
        <f>IF('Indicator Date hidden'!E14="x","x",D$2-'Indicator Date hidden'!E14)</f>
        <v>0</v>
      </c>
      <c r="E13" s="125">
        <f>IF('Indicator Date hidden'!F14="x","x",E$2-'Indicator Date hidden'!F14)</f>
        <v>0</v>
      </c>
      <c r="F13" s="125">
        <f>IF('Indicator Date hidden'!G14="x","x",F$2-'Indicator Date hidden'!G14)</f>
        <v>0</v>
      </c>
      <c r="G13" s="125">
        <f>IF('Indicator Date hidden'!H14="x","x",G$2-'Indicator Date hidden'!H14)</f>
        <v>0</v>
      </c>
      <c r="H13" s="125">
        <f>IF('Indicator Date hidden'!I14="x","x",H$2-'Indicator Date hidden'!I14)</f>
        <v>0</v>
      </c>
      <c r="I13" s="125">
        <f>IF('Indicator Date hidden'!J14="x","x",I$2-'Indicator Date hidden'!J14)</f>
        <v>0</v>
      </c>
      <c r="J13" s="125">
        <f>IF('Indicator Date hidden'!K14="x","x",J$2-'Indicator Date hidden'!K14)</f>
        <v>0</v>
      </c>
      <c r="K13" s="125">
        <f>IF('Indicator Date hidden'!L14="x","x",K$2-'Indicator Date hidden'!L14)</f>
        <v>0</v>
      </c>
      <c r="L13" s="125">
        <f>IF('Indicator Date hidden'!M14="x","x",L$2-'Indicator Date hidden'!M14)</f>
        <v>0</v>
      </c>
      <c r="M13" s="125">
        <f>IF('Indicator Date hidden'!N14="x","x",M$2-'Indicator Date hidden'!N14)</f>
        <v>0</v>
      </c>
      <c r="N13" s="125">
        <f>IF('Indicator Date hidden'!O14="x","x",N$2-'Indicator Date hidden'!O14)</f>
        <v>0</v>
      </c>
      <c r="O13" s="125">
        <f>IF('Indicator Date hidden'!P14="x","x",O$2-'Indicator Date hidden'!P14)</f>
        <v>0</v>
      </c>
      <c r="P13" s="125">
        <f>IF('Indicator Date hidden'!Q14="x","x",P$2-'Indicator Date hidden'!Q14)</f>
        <v>0</v>
      </c>
      <c r="Q13" s="125">
        <f>IF('Indicator Date hidden'!R14="x","x",Q$2-'Indicator Date hidden'!R14)</f>
        <v>0</v>
      </c>
      <c r="R13" s="125">
        <f>IF('Indicator Date hidden'!S14="x","x",R$2-'Indicator Date hidden'!S14)</f>
        <v>0</v>
      </c>
      <c r="S13" s="125">
        <f>IF('Indicator Date hidden'!T14="x","x",S$2-'Indicator Date hidden'!T14)</f>
        <v>0</v>
      </c>
      <c r="T13" s="125">
        <f>IF('Indicator Date hidden'!U14="x","x",T$2-'Indicator Date hidden'!U14)</f>
        <v>0</v>
      </c>
      <c r="U13" s="125">
        <f>IF('Indicator Date hidden'!V14="x","x",U$2-'Indicator Date hidden'!V14)</f>
        <v>0</v>
      </c>
      <c r="V13" s="125">
        <f>IF('Indicator Date hidden'!W14="x","x",V$2-'Indicator Date hidden'!W14)</f>
        <v>0</v>
      </c>
      <c r="W13" s="125">
        <f>IF('Indicator Date hidden'!X14="x","x",W$2-'Indicator Date hidden'!X14)</f>
        <v>0</v>
      </c>
      <c r="X13" s="125">
        <f>IF('Indicator Date hidden'!Y14="x","x",X$2-'Indicator Date hidden'!Y14)</f>
        <v>0</v>
      </c>
      <c r="Y13" s="125">
        <f>IF('Indicator Date hidden'!Z14="x","x",Y$2-'Indicator Date hidden'!Z14)</f>
        <v>0</v>
      </c>
      <c r="Z13" s="125">
        <f>IF('Indicator Date hidden'!AA14="x","x",Z$2-'Indicator Date hidden'!AA14)</f>
        <v>8</v>
      </c>
      <c r="AA13" s="125">
        <f>IF('Indicator Date hidden'!AB14="x","x",AA$2-'Indicator Date hidden'!AB14)</f>
        <v>0</v>
      </c>
      <c r="AB13" s="125" t="str">
        <f>IF('Indicator Date hidden'!AC14="x","x",AB$2-'Indicator Date hidden'!AC14)</f>
        <v>x</v>
      </c>
      <c r="AC13" s="125">
        <f>IF('Indicator Date hidden'!AD14="x","x",AC$2-'Indicator Date hidden'!AD14)</f>
        <v>2</v>
      </c>
      <c r="AD13" s="125">
        <f>IF('Indicator Date hidden'!AE14="x","x",AD$2-'Indicator Date hidden'!AE14)</f>
        <v>0</v>
      </c>
      <c r="AE13" s="125" t="str">
        <f>IF('Indicator Date hidden'!AF14="x","x",AE$2-'Indicator Date hidden'!AF14)</f>
        <v>x</v>
      </c>
      <c r="AF13" s="125">
        <f>IF('Indicator Date hidden'!AG14="x","x",AF$2-'Indicator Date hidden'!AG14)</f>
        <v>1</v>
      </c>
      <c r="AG13" s="125">
        <f>IF('Indicator Date hidden'!AH14="x","x",AG$2-'Indicator Date hidden'!AH14)</f>
        <v>0</v>
      </c>
      <c r="AH13" s="125">
        <f>IF('Indicator Date hidden'!AI14="x","x",AH$2-'Indicator Date hidden'!AI14)</f>
        <v>0</v>
      </c>
      <c r="AI13" s="125">
        <f>IF('Indicator Date hidden'!AJ14="x","x",AI$2-'Indicator Date hidden'!AJ14)</f>
        <v>0</v>
      </c>
      <c r="AJ13" s="125">
        <f>IF('Indicator Date hidden'!AK14="x","x",AJ$2-'Indicator Date hidden'!AK14)</f>
        <v>0</v>
      </c>
      <c r="AK13" s="125">
        <f>IF('Indicator Date hidden'!AL14="x","x",AK$2-'Indicator Date hidden'!AL14)</f>
        <v>1</v>
      </c>
      <c r="AL13" s="125" t="str">
        <f>IF('Indicator Date hidden'!AM14="x","x",AL$2-'Indicator Date hidden'!AM14)</f>
        <v>x</v>
      </c>
      <c r="AM13" s="125">
        <f>IF('Indicator Date hidden'!AN14="x","x",AM$2-'Indicator Date hidden'!AN14)</f>
        <v>0</v>
      </c>
      <c r="AN13" s="125">
        <f>IF('Indicator Date hidden'!AO14="x","x",AN$2-'Indicator Date hidden'!AO14)</f>
        <v>0</v>
      </c>
      <c r="AO13" s="125">
        <f>IF('Indicator Date hidden'!AP14="x","x",AO$2-'Indicator Date hidden'!AP14)</f>
        <v>0</v>
      </c>
      <c r="AP13" s="125" t="str">
        <f>IF('Indicator Date hidden'!AQ14="x","x",AP$2-'Indicator Date hidden'!AQ14)</f>
        <v>x</v>
      </c>
      <c r="AQ13" s="125" t="str">
        <f>IF('Indicator Date hidden'!AR14="x","x",AQ$2-'Indicator Date hidden'!AR14)</f>
        <v>x</v>
      </c>
      <c r="AR13" s="125">
        <f>IF('Indicator Date hidden'!AS14="x","x",AR$2-'Indicator Date hidden'!AS14)</f>
        <v>0</v>
      </c>
      <c r="AS13" s="125" t="str">
        <f>IF('Indicator Date hidden'!AT14="x","x",AS$2-'Indicator Date hidden'!AT14)</f>
        <v>x</v>
      </c>
      <c r="AT13" s="125">
        <f>IF('Indicator Date hidden'!AU14="x","x",AT$2-'Indicator Date hidden'!AU14)</f>
        <v>0</v>
      </c>
      <c r="AU13" s="125" t="str">
        <f>IF('Indicator Date hidden'!AV14="x","x",AU$2-'Indicator Date hidden'!AV14)</f>
        <v>x</v>
      </c>
      <c r="AV13" s="125" t="str">
        <f>IF('Indicator Date hidden'!AW14="x","x",AV$2-'Indicator Date hidden'!AW14)</f>
        <v>x</v>
      </c>
      <c r="AW13" s="125" t="str">
        <f>IF('Indicator Date hidden'!AX14="x","x",AW$2-'Indicator Date hidden'!AX14)</f>
        <v>x</v>
      </c>
      <c r="AX13" s="125">
        <f>IF('Indicator Date hidden'!AY14="x","x",AX$2-'Indicator Date hidden'!AY14)</f>
        <v>0</v>
      </c>
      <c r="AY13" s="125">
        <f>IF('Indicator Date hidden'!AZ14="x","x",AY$2-'Indicator Date hidden'!AZ14)</f>
        <v>0</v>
      </c>
      <c r="AZ13" s="125" t="str">
        <f>IF('Indicator Date hidden'!BA14="x","x",AZ$2-'Indicator Date hidden'!BA14)</f>
        <v>x</v>
      </c>
      <c r="BA13" s="125">
        <f>IF('Indicator Date hidden'!BB14="x","x",BA$2-'Indicator Date hidden'!BB14)</f>
        <v>0</v>
      </c>
      <c r="BB13" s="125">
        <f>IF('Indicator Date hidden'!BC14="x","x",BB$2-'Indicator Date hidden'!BC14)</f>
        <v>0</v>
      </c>
      <c r="BC13" s="125">
        <f>IF('Indicator Date hidden'!BD14="x","x",BC$2-'Indicator Date hidden'!BD14)</f>
        <v>0</v>
      </c>
      <c r="BD13" s="125" t="str">
        <f>IF('Indicator Date hidden'!BE14="x","x",BD$2-'Indicator Date hidden'!BE14)</f>
        <v>x</v>
      </c>
      <c r="BE13" s="125">
        <f>IF('Indicator Date hidden'!BF14="x","x",BE$2-'Indicator Date hidden'!BF14)</f>
        <v>1</v>
      </c>
      <c r="BF13" s="125">
        <f>IF('Indicator Date hidden'!BG14="x","x",BF$2-'Indicator Date hidden'!BG14)</f>
        <v>0</v>
      </c>
      <c r="BG13" s="125">
        <f>IF('Indicator Date hidden'!BH14="x","x",BG$2-'Indicator Date hidden'!BH14)</f>
        <v>0</v>
      </c>
      <c r="BH13" s="125">
        <f>IF('Indicator Date hidden'!BI14="x","x",BH$2-'Indicator Date hidden'!BI14)</f>
        <v>0</v>
      </c>
      <c r="BI13" s="125" t="str">
        <f>IF('Indicator Date hidden'!BJ14="x","x",BI$2-'Indicator Date hidden'!BJ14)</f>
        <v>x</v>
      </c>
      <c r="BJ13" s="125">
        <f>IF('Indicator Date hidden'!BK14="x","x",BJ$2-'Indicator Date hidden'!BK14)</f>
        <v>0</v>
      </c>
      <c r="BK13" s="125">
        <f>IF('Indicator Date hidden'!BL14="x","x",BK$2-'Indicator Date hidden'!BL14)</f>
        <v>0</v>
      </c>
      <c r="BL13" s="125">
        <f>IF('Indicator Date hidden'!BM14="x","x",BL$2-'Indicator Date hidden'!BM14)</f>
        <v>0</v>
      </c>
      <c r="BM13" s="125" t="str">
        <f>IF('Indicator Date hidden'!BN14="x","x",BM$2-'Indicator Date hidden'!BN14)</f>
        <v>x</v>
      </c>
      <c r="BN13" s="125">
        <f>IF('Indicator Date hidden'!BO14="x","x",BN$2-'Indicator Date hidden'!BO14)</f>
        <v>2</v>
      </c>
      <c r="BO13" s="125">
        <f>IF('Indicator Date hidden'!BP14="x","x",BO$2-'Indicator Date hidden'!BP14)</f>
        <v>0</v>
      </c>
      <c r="BP13" s="125">
        <f>IF('Indicator Date hidden'!BQ14="x","x",BP$2-'Indicator Date hidden'!BQ14)</f>
        <v>0</v>
      </c>
      <c r="BQ13" s="125">
        <f>IF('Indicator Date hidden'!BR14="x","x",BQ$2-'Indicator Date hidden'!BR14)</f>
        <v>0</v>
      </c>
      <c r="BR13" s="125">
        <f>IF('Indicator Date hidden'!BS14="x","x",BR$2-'Indicator Date hidden'!BS14)</f>
        <v>0</v>
      </c>
      <c r="BS13" s="125">
        <f>IF('Indicator Date hidden'!BT14="x","x",BS$2-'Indicator Date hidden'!BT14)</f>
        <v>1</v>
      </c>
      <c r="BT13" s="125">
        <f>IF('Indicator Date hidden'!BU14="x","x",BT$2-'Indicator Date hidden'!BU14)</f>
        <v>0</v>
      </c>
      <c r="BU13" s="125">
        <f>IF('Indicator Date hidden'!BV14="x","x",BU$2-'Indicator Date hidden'!BV14)</f>
        <v>0</v>
      </c>
      <c r="BV13" s="125">
        <f>IF('Indicator Date hidden'!BW14="x","x",BV$2-'Indicator Date hidden'!BW14)</f>
        <v>0</v>
      </c>
      <c r="BW13" s="125">
        <f>IF('Indicator Date hidden'!BX14="x","x",BW$2-'Indicator Date hidden'!BX14)</f>
        <v>0</v>
      </c>
      <c r="BX13" s="125">
        <f>IF('Indicator Date hidden'!BY14="x","x",BX$2-'Indicator Date hidden'!BY14)</f>
        <v>0</v>
      </c>
      <c r="BY13" s="3">
        <f t="shared" si="0"/>
        <v>16</v>
      </c>
      <c r="BZ13" s="126">
        <f t="shared" si="1"/>
        <v>0.25806451612903225</v>
      </c>
      <c r="CA13" s="3">
        <f t="shared" si="2"/>
        <v>7</v>
      </c>
      <c r="CB13" s="126">
        <f t="shared" si="3"/>
        <v>1.0766657592437829</v>
      </c>
      <c r="CC13" s="129">
        <f t="shared" si="4"/>
        <v>0</v>
      </c>
    </row>
    <row r="14" spans="1:81" x14ac:dyDescent="0.3">
      <c r="A14" s="3" t="str">
        <f>'Indicator Data'!B17</f>
        <v>BHR</v>
      </c>
      <c r="B14" s="125">
        <f>IF('Indicator Date hidden'!C15="x","x",B$2-'Indicator Date hidden'!C15)</f>
        <v>0</v>
      </c>
      <c r="C14" s="125">
        <f>IF('Indicator Date hidden'!D15="x","x",C$2-'Indicator Date hidden'!D15)</f>
        <v>0</v>
      </c>
      <c r="D14" s="125">
        <f>IF('Indicator Date hidden'!E15="x","x",D$2-'Indicator Date hidden'!E15)</f>
        <v>0</v>
      </c>
      <c r="E14" s="125">
        <f>IF('Indicator Date hidden'!F15="x","x",E$2-'Indicator Date hidden'!F15)</f>
        <v>0</v>
      </c>
      <c r="F14" s="125">
        <f>IF('Indicator Date hidden'!G15="x","x",F$2-'Indicator Date hidden'!G15)</f>
        <v>0</v>
      </c>
      <c r="G14" s="125">
        <f>IF('Indicator Date hidden'!H15="x","x",G$2-'Indicator Date hidden'!H15)</f>
        <v>0</v>
      </c>
      <c r="H14" s="125">
        <f>IF('Indicator Date hidden'!I15="x","x",H$2-'Indicator Date hidden'!I15)</f>
        <v>0</v>
      </c>
      <c r="I14" s="125">
        <f>IF('Indicator Date hidden'!J15="x","x",I$2-'Indicator Date hidden'!J15)</f>
        <v>0</v>
      </c>
      <c r="J14" s="125">
        <f>IF('Indicator Date hidden'!K15="x","x",J$2-'Indicator Date hidden'!K15)</f>
        <v>0</v>
      </c>
      <c r="K14" s="125" t="str">
        <f>IF('Indicator Date hidden'!L15="x","x",K$2-'Indicator Date hidden'!L15)</f>
        <v>x</v>
      </c>
      <c r="L14" s="125">
        <f>IF('Indicator Date hidden'!M15="x","x",L$2-'Indicator Date hidden'!M15)</f>
        <v>0</v>
      </c>
      <c r="M14" s="125">
        <f>IF('Indicator Date hidden'!N15="x","x",M$2-'Indicator Date hidden'!N15)</f>
        <v>0</v>
      </c>
      <c r="N14" s="125">
        <f>IF('Indicator Date hidden'!O15="x","x",N$2-'Indicator Date hidden'!O15)</f>
        <v>0</v>
      </c>
      <c r="O14" s="125">
        <f>IF('Indicator Date hidden'!P15="x","x",O$2-'Indicator Date hidden'!P15)</f>
        <v>0</v>
      </c>
      <c r="P14" s="125">
        <f>IF('Indicator Date hidden'!Q15="x","x",P$2-'Indicator Date hidden'!Q15)</f>
        <v>0</v>
      </c>
      <c r="Q14" s="125">
        <f>IF('Indicator Date hidden'!R15="x","x",Q$2-'Indicator Date hidden'!R15)</f>
        <v>0</v>
      </c>
      <c r="R14" s="125">
        <f>IF('Indicator Date hidden'!S15="x","x",R$2-'Indicator Date hidden'!S15)</f>
        <v>0</v>
      </c>
      <c r="S14" s="125">
        <f>IF('Indicator Date hidden'!T15="x","x",S$2-'Indicator Date hidden'!T15)</f>
        <v>0</v>
      </c>
      <c r="T14" s="125">
        <f>IF('Indicator Date hidden'!U15="x","x",T$2-'Indicator Date hidden'!U15)</f>
        <v>0</v>
      </c>
      <c r="U14" s="125">
        <f>IF('Indicator Date hidden'!V15="x","x",U$2-'Indicator Date hidden'!V15)</f>
        <v>0</v>
      </c>
      <c r="V14" s="125">
        <f>IF('Indicator Date hidden'!W15="x","x",V$2-'Indicator Date hidden'!W15)</f>
        <v>0</v>
      </c>
      <c r="W14" s="125">
        <f>IF('Indicator Date hidden'!X15="x","x",W$2-'Indicator Date hidden'!X15)</f>
        <v>0</v>
      </c>
      <c r="X14" s="125">
        <f>IF('Indicator Date hidden'!Y15="x","x",X$2-'Indicator Date hidden'!Y15)</f>
        <v>0</v>
      </c>
      <c r="Y14" s="125">
        <f>IF('Indicator Date hidden'!Z15="x","x",Y$2-'Indicator Date hidden'!Z15)</f>
        <v>0</v>
      </c>
      <c r="Z14" s="125" t="str">
        <f>IF('Indicator Date hidden'!AA15="x","x",Z$2-'Indicator Date hidden'!AA15)</f>
        <v>x</v>
      </c>
      <c r="AA14" s="125">
        <f>IF('Indicator Date hidden'!AB15="x","x",AA$2-'Indicator Date hidden'!AB15)</f>
        <v>0</v>
      </c>
      <c r="AB14" s="125" t="str">
        <f>IF('Indicator Date hidden'!AC15="x","x",AB$2-'Indicator Date hidden'!AC15)</f>
        <v>x</v>
      </c>
      <c r="AC14" s="125">
        <f>IF('Indicator Date hidden'!AD15="x","x",AC$2-'Indicator Date hidden'!AD15)</f>
        <v>2</v>
      </c>
      <c r="AD14" s="125">
        <f>IF('Indicator Date hidden'!AE15="x","x",AD$2-'Indicator Date hidden'!AE15)</f>
        <v>0</v>
      </c>
      <c r="AE14" s="125" t="str">
        <f>IF('Indicator Date hidden'!AF15="x","x",AE$2-'Indicator Date hidden'!AF15)</f>
        <v>x</v>
      </c>
      <c r="AF14" s="125">
        <f>IF('Indicator Date hidden'!AG15="x","x",AF$2-'Indicator Date hidden'!AG15)</f>
        <v>1</v>
      </c>
      <c r="AG14" s="125">
        <f>IF('Indicator Date hidden'!AH15="x","x",AG$2-'Indicator Date hidden'!AH15)</f>
        <v>0</v>
      </c>
      <c r="AH14" s="125">
        <f>IF('Indicator Date hidden'!AI15="x","x",AH$2-'Indicator Date hidden'!AI15)</f>
        <v>0</v>
      </c>
      <c r="AI14" s="125">
        <f>IF('Indicator Date hidden'!AJ15="x","x",AI$2-'Indicator Date hidden'!AJ15)</f>
        <v>0</v>
      </c>
      <c r="AJ14" s="125">
        <f>IF('Indicator Date hidden'!AK15="x","x",AJ$2-'Indicator Date hidden'!AK15)</f>
        <v>0</v>
      </c>
      <c r="AK14" s="125">
        <f>IF('Indicator Date hidden'!AL15="x","x",AK$2-'Indicator Date hidden'!AL15)</f>
        <v>1</v>
      </c>
      <c r="AL14" s="125" t="str">
        <f>IF('Indicator Date hidden'!AM15="x","x",AL$2-'Indicator Date hidden'!AM15)</f>
        <v>x</v>
      </c>
      <c r="AM14" s="125">
        <f>IF('Indicator Date hidden'!AN15="x","x",AM$2-'Indicator Date hidden'!AN15)</f>
        <v>0</v>
      </c>
      <c r="AN14" s="125">
        <f>IF('Indicator Date hidden'!AO15="x","x",AN$2-'Indicator Date hidden'!AO15)</f>
        <v>0</v>
      </c>
      <c r="AO14" s="125">
        <f>IF('Indicator Date hidden'!AP15="x","x",AO$2-'Indicator Date hidden'!AP15)</f>
        <v>0</v>
      </c>
      <c r="AP14" s="125" t="str">
        <f>IF('Indicator Date hidden'!AQ15="x","x",AP$2-'Indicator Date hidden'!AQ15)</f>
        <v>x</v>
      </c>
      <c r="AQ14" s="125" t="str">
        <f>IF('Indicator Date hidden'!AR15="x","x",AQ$2-'Indicator Date hidden'!AR15)</f>
        <v>x</v>
      </c>
      <c r="AR14" s="125">
        <f>IF('Indicator Date hidden'!AS15="x","x",AR$2-'Indicator Date hidden'!AS15)</f>
        <v>0</v>
      </c>
      <c r="AS14" s="125" t="str">
        <f>IF('Indicator Date hidden'!AT15="x","x",AS$2-'Indicator Date hidden'!AT15)</f>
        <v>x</v>
      </c>
      <c r="AT14" s="125">
        <f>IF('Indicator Date hidden'!AU15="x","x",AT$2-'Indicator Date hidden'!AU15)</f>
        <v>0</v>
      </c>
      <c r="AU14" s="125" t="str">
        <f>IF('Indicator Date hidden'!AV15="x","x",AU$2-'Indicator Date hidden'!AV15)</f>
        <v>x</v>
      </c>
      <c r="AV14" s="125" t="str">
        <f>IF('Indicator Date hidden'!AW15="x","x",AV$2-'Indicator Date hidden'!AW15)</f>
        <v>x</v>
      </c>
      <c r="AW14" s="125" t="str">
        <f>IF('Indicator Date hidden'!AX15="x","x",AW$2-'Indicator Date hidden'!AX15)</f>
        <v>x</v>
      </c>
      <c r="AX14" s="125">
        <f>IF('Indicator Date hidden'!AY15="x","x",AX$2-'Indicator Date hidden'!AY15)</f>
        <v>0</v>
      </c>
      <c r="AY14" s="125">
        <f>IF('Indicator Date hidden'!AZ15="x","x",AY$2-'Indicator Date hidden'!AZ15)</f>
        <v>0</v>
      </c>
      <c r="AZ14" s="125" t="str">
        <f>IF('Indicator Date hidden'!BA15="x","x",AZ$2-'Indicator Date hidden'!BA15)</f>
        <v>x</v>
      </c>
      <c r="BA14" s="125">
        <f>IF('Indicator Date hidden'!BB15="x","x",BA$2-'Indicator Date hidden'!BB15)</f>
        <v>0</v>
      </c>
      <c r="BB14" s="125">
        <f>IF('Indicator Date hidden'!BC15="x","x",BB$2-'Indicator Date hidden'!BC15)</f>
        <v>0</v>
      </c>
      <c r="BC14" s="125">
        <f>IF('Indicator Date hidden'!BD15="x","x",BC$2-'Indicator Date hidden'!BD15)</f>
        <v>0</v>
      </c>
      <c r="BD14" s="125" t="str">
        <f>IF('Indicator Date hidden'!BE15="x","x",BD$2-'Indicator Date hidden'!BE15)</f>
        <v>x</v>
      </c>
      <c r="BE14" s="125">
        <f>IF('Indicator Date hidden'!BF15="x","x",BE$2-'Indicator Date hidden'!BF15)</f>
        <v>1</v>
      </c>
      <c r="BF14" s="125">
        <f>IF('Indicator Date hidden'!BG15="x","x",BF$2-'Indicator Date hidden'!BG15)</f>
        <v>0</v>
      </c>
      <c r="BG14" s="125">
        <f>IF('Indicator Date hidden'!BH15="x","x",BG$2-'Indicator Date hidden'!BH15)</f>
        <v>0</v>
      </c>
      <c r="BH14" s="125">
        <f>IF('Indicator Date hidden'!BI15="x","x",BH$2-'Indicator Date hidden'!BI15)</f>
        <v>0</v>
      </c>
      <c r="BI14" s="125">
        <f>IF('Indicator Date hidden'!BJ15="x","x",BI$2-'Indicator Date hidden'!BJ15)</f>
        <v>2</v>
      </c>
      <c r="BJ14" s="125">
        <f>IF('Indicator Date hidden'!BK15="x","x",BJ$2-'Indicator Date hidden'!BK15)</f>
        <v>0</v>
      </c>
      <c r="BK14" s="125">
        <f>IF('Indicator Date hidden'!BL15="x","x",BK$2-'Indicator Date hidden'!BL15)</f>
        <v>0</v>
      </c>
      <c r="BL14" s="125">
        <f>IF('Indicator Date hidden'!BM15="x","x",BL$2-'Indicator Date hidden'!BM15)</f>
        <v>0</v>
      </c>
      <c r="BM14" s="125">
        <f>IF('Indicator Date hidden'!BN15="x","x",BM$2-'Indicator Date hidden'!BN15)</f>
        <v>1</v>
      </c>
      <c r="BN14" s="125">
        <f>IF('Indicator Date hidden'!BO15="x","x",BN$2-'Indicator Date hidden'!BO15)</f>
        <v>0</v>
      </c>
      <c r="BO14" s="125">
        <f>IF('Indicator Date hidden'!BP15="x","x",BO$2-'Indicator Date hidden'!BP15)</f>
        <v>0</v>
      </c>
      <c r="BP14" s="125">
        <f>IF('Indicator Date hidden'!BQ15="x","x",BP$2-'Indicator Date hidden'!BQ15)</f>
        <v>0</v>
      </c>
      <c r="BQ14" s="125">
        <f>IF('Indicator Date hidden'!BR15="x","x",BQ$2-'Indicator Date hidden'!BR15)</f>
        <v>0</v>
      </c>
      <c r="BR14" s="125">
        <f>IF('Indicator Date hidden'!BS15="x","x",BR$2-'Indicator Date hidden'!BS15)</f>
        <v>0</v>
      </c>
      <c r="BS14" s="125">
        <f>IF('Indicator Date hidden'!BT15="x","x",BS$2-'Indicator Date hidden'!BT15)</f>
        <v>3</v>
      </c>
      <c r="BT14" s="125">
        <f>IF('Indicator Date hidden'!BU15="x","x",BT$2-'Indicator Date hidden'!BU15)</f>
        <v>0</v>
      </c>
      <c r="BU14" s="125">
        <f>IF('Indicator Date hidden'!BV15="x","x",BU$2-'Indicator Date hidden'!BV15)</f>
        <v>0</v>
      </c>
      <c r="BV14" s="125">
        <f>IF('Indicator Date hidden'!BW15="x","x",BV$2-'Indicator Date hidden'!BW15)</f>
        <v>0</v>
      </c>
      <c r="BW14" s="125">
        <f>IF('Indicator Date hidden'!BX15="x","x",BW$2-'Indicator Date hidden'!BX15)</f>
        <v>0</v>
      </c>
      <c r="BX14" s="125">
        <f>IF('Indicator Date hidden'!BY15="x","x",BX$2-'Indicator Date hidden'!BY15)</f>
        <v>0</v>
      </c>
      <c r="BY14" s="3">
        <f t="shared" si="0"/>
        <v>11</v>
      </c>
      <c r="BZ14" s="126">
        <f t="shared" si="1"/>
        <v>0.17741935483870969</v>
      </c>
      <c r="CA14" s="3">
        <f t="shared" si="2"/>
        <v>7</v>
      </c>
      <c r="CB14" s="126">
        <f t="shared" si="3"/>
        <v>0.55428517023998658</v>
      </c>
      <c r="CC14" s="129">
        <f t="shared" si="4"/>
        <v>0</v>
      </c>
    </row>
    <row r="15" spans="1:81" x14ac:dyDescent="0.3">
      <c r="A15" s="3" t="str">
        <f>'Indicator Data'!B18</f>
        <v>BGD</v>
      </c>
      <c r="B15" s="125">
        <f>IF('Indicator Date hidden'!C16="x","x",B$2-'Indicator Date hidden'!C16)</f>
        <v>0</v>
      </c>
      <c r="C15" s="125">
        <f>IF('Indicator Date hidden'!D16="x","x",C$2-'Indicator Date hidden'!D16)</f>
        <v>0</v>
      </c>
      <c r="D15" s="125">
        <f>IF('Indicator Date hidden'!E16="x","x",D$2-'Indicator Date hidden'!E16)</f>
        <v>0</v>
      </c>
      <c r="E15" s="125">
        <f>IF('Indicator Date hidden'!F16="x","x",E$2-'Indicator Date hidden'!F16)</f>
        <v>0</v>
      </c>
      <c r="F15" s="125">
        <f>IF('Indicator Date hidden'!G16="x","x",F$2-'Indicator Date hidden'!G16)</f>
        <v>0</v>
      </c>
      <c r="G15" s="125">
        <f>IF('Indicator Date hidden'!H16="x","x",G$2-'Indicator Date hidden'!H16)</f>
        <v>0</v>
      </c>
      <c r="H15" s="125">
        <f>IF('Indicator Date hidden'!I16="x","x",H$2-'Indicator Date hidden'!I16)</f>
        <v>0</v>
      </c>
      <c r="I15" s="125">
        <f>IF('Indicator Date hidden'!J16="x","x",I$2-'Indicator Date hidden'!J16)</f>
        <v>0</v>
      </c>
      <c r="J15" s="125">
        <f>IF('Indicator Date hidden'!K16="x","x",J$2-'Indicator Date hidden'!K16)</f>
        <v>0</v>
      </c>
      <c r="K15" s="125">
        <f>IF('Indicator Date hidden'!L16="x","x",K$2-'Indicator Date hidden'!L16)</f>
        <v>0</v>
      </c>
      <c r="L15" s="125">
        <f>IF('Indicator Date hidden'!M16="x","x",L$2-'Indicator Date hidden'!M16)</f>
        <v>0</v>
      </c>
      <c r="M15" s="125">
        <f>IF('Indicator Date hidden'!N16="x","x",M$2-'Indicator Date hidden'!N16)</f>
        <v>0</v>
      </c>
      <c r="N15" s="125">
        <f>IF('Indicator Date hidden'!O16="x","x",N$2-'Indicator Date hidden'!O16)</f>
        <v>0</v>
      </c>
      <c r="O15" s="125">
        <f>IF('Indicator Date hidden'!P16="x","x",O$2-'Indicator Date hidden'!P16)</f>
        <v>0</v>
      </c>
      <c r="P15" s="125">
        <f>IF('Indicator Date hidden'!Q16="x","x",P$2-'Indicator Date hidden'!Q16)</f>
        <v>0</v>
      </c>
      <c r="Q15" s="125">
        <f>IF('Indicator Date hidden'!R16="x","x",Q$2-'Indicator Date hidden'!R16)</f>
        <v>0</v>
      </c>
      <c r="R15" s="125">
        <f>IF('Indicator Date hidden'!S16="x","x",R$2-'Indicator Date hidden'!S16)</f>
        <v>0</v>
      </c>
      <c r="S15" s="125">
        <f>IF('Indicator Date hidden'!T16="x","x",S$2-'Indicator Date hidden'!T16)</f>
        <v>0</v>
      </c>
      <c r="T15" s="125">
        <f>IF('Indicator Date hidden'!U16="x","x",T$2-'Indicator Date hidden'!U16)</f>
        <v>0</v>
      </c>
      <c r="U15" s="125">
        <f>IF('Indicator Date hidden'!V16="x","x",U$2-'Indicator Date hidden'!V16)</f>
        <v>0</v>
      </c>
      <c r="V15" s="125">
        <f>IF('Indicator Date hidden'!W16="x","x",V$2-'Indicator Date hidden'!W16)</f>
        <v>0</v>
      </c>
      <c r="W15" s="125">
        <f>IF('Indicator Date hidden'!X16="x","x",W$2-'Indicator Date hidden'!X16)</f>
        <v>0</v>
      </c>
      <c r="X15" s="125">
        <f>IF('Indicator Date hidden'!Y16="x","x",X$2-'Indicator Date hidden'!Y16)</f>
        <v>0</v>
      </c>
      <c r="Y15" s="125">
        <f>IF('Indicator Date hidden'!Z16="x","x",Y$2-'Indicator Date hidden'!Z16)</f>
        <v>0</v>
      </c>
      <c r="Z15" s="125">
        <f>IF('Indicator Date hidden'!AA16="x","x",Z$2-'Indicator Date hidden'!AA16)</f>
        <v>4</v>
      </c>
      <c r="AA15" s="125">
        <f>IF('Indicator Date hidden'!AB16="x","x",AA$2-'Indicator Date hidden'!AB16)</f>
        <v>0</v>
      </c>
      <c r="AB15" s="125">
        <f>IF('Indicator Date hidden'!AC16="x","x",AB$2-'Indicator Date hidden'!AC16)</f>
        <v>0</v>
      </c>
      <c r="AC15" s="125">
        <f>IF('Indicator Date hidden'!AD16="x","x",AC$2-'Indicator Date hidden'!AD16)</f>
        <v>1</v>
      </c>
      <c r="AD15" s="125">
        <f>IF('Indicator Date hidden'!AE16="x","x",AD$2-'Indicator Date hidden'!AE16)</f>
        <v>0</v>
      </c>
      <c r="AE15" s="125">
        <f>IF('Indicator Date hidden'!AF16="x","x",AE$2-'Indicator Date hidden'!AF16)</f>
        <v>0</v>
      </c>
      <c r="AF15" s="125">
        <f>IF('Indicator Date hidden'!AG16="x","x",AF$2-'Indicator Date hidden'!AG16)</f>
        <v>1</v>
      </c>
      <c r="AG15" s="125">
        <f>IF('Indicator Date hidden'!AH16="x","x",AG$2-'Indicator Date hidden'!AH16)</f>
        <v>0</v>
      </c>
      <c r="AH15" s="125">
        <f>IF('Indicator Date hidden'!AI16="x","x",AH$2-'Indicator Date hidden'!AI16)</f>
        <v>0</v>
      </c>
      <c r="AI15" s="125">
        <f>IF('Indicator Date hidden'!AJ16="x","x",AI$2-'Indicator Date hidden'!AJ16)</f>
        <v>0</v>
      </c>
      <c r="AJ15" s="125">
        <f>IF('Indicator Date hidden'!AK16="x","x",AJ$2-'Indicator Date hidden'!AK16)</f>
        <v>0</v>
      </c>
      <c r="AK15" s="125">
        <f>IF('Indicator Date hidden'!AL16="x","x",AK$2-'Indicator Date hidden'!AL16)</f>
        <v>1</v>
      </c>
      <c r="AL15" s="125">
        <f>IF('Indicator Date hidden'!AM16="x","x",AL$2-'Indicator Date hidden'!AM16)</f>
        <v>0</v>
      </c>
      <c r="AM15" s="125">
        <f>IF('Indicator Date hidden'!AN16="x","x",AM$2-'Indicator Date hidden'!AN16)</f>
        <v>0</v>
      </c>
      <c r="AN15" s="125">
        <f>IF('Indicator Date hidden'!AO16="x","x",AN$2-'Indicator Date hidden'!AO16)</f>
        <v>0</v>
      </c>
      <c r="AO15" s="125">
        <f>IF('Indicator Date hidden'!AP16="x","x",AO$2-'Indicator Date hidden'!AP16)</f>
        <v>0</v>
      </c>
      <c r="AP15" s="125">
        <f>IF('Indicator Date hidden'!AQ16="x","x",AP$2-'Indicator Date hidden'!AQ16)</f>
        <v>0</v>
      </c>
      <c r="AQ15" s="125">
        <f>IF('Indicator Date hidden'!AR16="x","x",AQ$2-'Indicator Date hidden'!AR16)</f>
        <v>0</v>
      </c>
      <c r="AR15" s="125">
        <f>IF('Indicator Date hidden'!AS16="x","x",AR$2-'Indicator Date hidden'!AS16)</f>
        <v>0</v>
      </c>
      <c r="AS15" s="125">
        <f>IF('Indicator Date hidden'!AT16="x","x",AS$2-'Indicator Date hidden'!AT16)</f>
        <v>1</v>
      </c>
      <c r="AT15" s="125">
        <f>IF('Indicator Date hidden'!AU16="x","x",AT$2-'Indicator Date hidden'!AU16)</f>
        <v>0</v>
      </c>
      <c r="AU15" s="125" t="str">
        <f>IF('Indicator Date hidden'!AV16="x","x",AU$2-'Indicator Date hidden'!AV16)</f>
        <v>x</v>
      </c>
      <c r="AV15" s="125" t="str">
        <f>IF('Indicator Date hidden'!AW16="x","x",AV$2-'Indicator Date hidden'!AW16)</f>
        <v>x</v>
      </c>
      <c r="AW15" s="125">
        <f>IF('Indicator Date hidden'!AX16="x","x",AW$2-'Indicator Date hidden'!AX16)</f>
        <v>0</v>
      </c>
      <c r="AX15" s="125">
        <f>IF('Indicator Date hidden'!AY16="x","x",AX$2-'Indicator Date hidden'!AY16)</f>
        <v>0</v>
      </c>
      <c r="AY15" s="125">
        <f>IF('Indicator Date hidden'!AZ16="x","x",AY$2-'Indicator Date hidden'!AZ16)</f>
        <v>0</v>
      </c>
      <c r="AZ15" s="125">
        <f>IF('Indicator Date hidden'!BA16="x","x",AZ$2-'Indicator Date hidden'!BA16)</f>
        <v>3</v>
      </c>
      <c r="BA15" s="125">
        <f>IF('Indicator Date hidden'!BB16="x","x",BA$2-'Indicator Date hidden'!BB16)</f>
        <v>0</v>
      </c>
      <c r="BB15" s="125">
        <f>IF('Indicator Date hidden'!BC16="x","x",BB$2-'Indicator Date hidden'!BC16)</f>
        <v>0</v>
      </c>
      <c r="BC15" s="125">
        <f>IF('Indicator Date hidden'!BD16="x","x",BC$2-'Indicator Date hidden'!BD16)</f>
        <v>0</v>
      </c>
      <c r="BD15" s="125">
        <f>IF('Indicator Date hidden'!BE16="x","x",BD$2-'Indicator Date hidden'!BE16)</f>
        <v>2</v>
      </c>
      <c r="BE15" s="125">
        <f>IF('Indicator Date hidden'!BF16="x","x",BE$2-'Indicator Date hidden'!BF16)</f>
        <v>0</v>
      </c>
      <c r="BF15" s="125">
        <f>IF('Indicator Date hidden'!BG16="x","x",BF$2-'Indicator Date hidden'!BG16)</f>
        <v>0</v>
      </c>
      <c r="BG15" s="125">
        <f>IF('Indicator Date hidden'!BH16="x","x",BG$2-'Indicator Date hidden'!BH16)</f>
        <v>0</v>
      </c>
      <c r="BH15" s="125">
        <f>IF('Indicator Date hidden'!BI16="x","x",BH$2-'Indicator Date hidden'!BI16)</f>
        <v>0</v>
      </c>
      <c r="BI15" s="125">
        <f>IF('Indicator Date hidden'!BJ16="x","x",BI$2-'Indicator Date hidden'!BJ16)</f>
        <v>0</v>
      </c>
      <c r="BJ15" s="125">
        <f>IF('Indicator Date hidden'!BK16="x","x",BJ$2-'Indicator Date hidden'!BK16)</f>
        <v>0</v>
      </c>
      <c r="BK15" s="125">
        <f>IF('Indicator Date hidden'!BL16="x","x",BK$2-'Indicator Date hidden'!BL16)</f>
        <v>0</v>
      </c>
      <c r="BL15" s="125">
        <f>IF('Indicator Date hidden'!BM16="x","x",BL$2-'Indicator Date hidden'!BM16)</f>
        <v>0</v>
      </c>
      <c r="BM15" s="125">
        <f>IF('Indicator Date hidden'!BN16="x","x",BM$2-'Indicator Date hidden'!BN16)</f>
        <v>0</v>
      </c>
      <c r="BN15" s="125">
        <f>IF('Indicator Date hidden'!BO16="x","x",BN$2-'Indicator Date hidden'!BO16)</f>
        <v>0</v>
      </c>
      <c r="BO15" s="125">
        <f>IF('Indicator Date hidden'!BP16="x","x",BO$2-'Indicator Date hidden'!BP16)</f>
        <v>0</v>
      </c>
      <c r="BP15" s="125">
        <f>IF('Indicator Date hidden'!BQ16="x","x",BP$2-'Indicator Date hidden'!BQ16)</f>
        <v>0</v>
      </c>
      <c r="BQ15" s="125">
        <f>IF('Indicator Date hidden'!BR16="x","x",BQ$2-'Indicator Date hidden'!BR16)</f>
        <v>0</v>
      </c>
      <c r="BR15" s="125">
        <f>IF('Indicator Date hidden'!BS16="x","x",BR$2-'Indicator Date hidden'!BS16)</f>
        <v>0</v>
      </c>
      <c r="BS15" s="125">
        <f>IF('Indicator Date hidden'!BT16="x","x",BS$2-'Indicator Date hidden'!BT16)</f>
        <v>1</v>
      </c>
      <c r="BT15" s="125">
        <f>IF('Indicator Date hidden'!BU16="x","x",BT$2-'Indicator Date hidden'!BU16)</f>
        <v>0</v>
      </c>
      <c r="BU15" s="125">
        <f>IF('Indicator Date hidden'!BV16="x","x",BU$2-'Indicator Date hidden'!BV16)</f>
        <v>0</v>
      </c>
      <c r="BV15" s="125">
        <f>IF('Indicator Date hidden'!BW16="x","x",BV$2-'Indicator Date hidden'!BW16)</f>
        <v>0</v>
      </c>
      <c r="BW15" s="125">
        <f>IF('Indicator Date hidden'!BX16="x","x",BW$2-'Indicator Date hidden'!BX16)</f>
        <v>0</v>
      </c>
      <c r="BX15" s="125">
        <f>IF('Indicator Date hidden'!BY16="x","x",BX$2-'Indicator Date hidden'!BY16)</f>
        <v>0</v>
      </c>
      <c r="BY15" s="3">
        <f t="shared" si="0"/>
        <v>14</v>
      </c>
      <c r="BZ15" s="126">
        <f t="shared" si="1"/>
        <v>0.19178082191780821</v>
      </c>
      <c r="CA15" s="3">
        <f t="shared" si="2"/>
        <v>8</v>
      </c>
      <c r="CB15" s="126">
        <f t="shared" si="3"/>
        <v>0.65496071714421489</v>
      </c>
      <c r="CC15" s="129">
        <f t="shared" si="4"/>
        <v>0</v>
      </c>
    </row>
    <row r="16" spans="1:81" x14ac:dyDescent="0.3">
      <c r="A16" s="3" t="str">
        <f>'Indicator Data'!B19</f>
        <v>BRB</v>
      </c>
      <c r="B16" s="125">
        <f>IF('Indicator Date hidden'!C17="x","x",B$2-'Indicator Date hidden'!C17)</f>
        <v>0</v>
      </c>
      <c r="C16" s="125">
        <f>IF('Indicator Date hidden'!D17="x","x",C$2-'Indicator Date hidden'!D17)</f>
        <v>0</v>
      </c>
      <c r="D16" s="125">
        <f>IF('Indicator Date hidden'!E17="x","x",D$2-'Indicator Date hidden'!E17)</f>
        <v>0</v>
      </c>
      <c r="E16" s="125">
        <f>IF('Indicator Date hidden'!F17="x","x",E$2-'Indicator Date hidden'!F17)</f>
        <v>0</v>
      </c>
      <c r="F16" s="125">
        <f>IF('Indicator Date hidden'!G17="x","x",F$2-'Indicator Date hidden'!G17)</f>
        <v>0</v>
      </c>
      <c r="G16" s="125">
        <f>IF('Indicator Date hidden'!H17="x","x",G$2-'Indicator Date hidden'!H17)</f>
        <v>0</v>
      </c>
      <c r="H16" s="125">
        <f>IF('Indicator Date hidden'!I17="x","x",H$2-'Indicator Date hidden'!I17)</f>
        <v>0</v>
      </c>
      <c r="I16" s="125">
        <f>IF('Indicator Date hidden'!J17="x","x",I$2-'Indicator Date hidden'!J17)</f>
        <v>0</v>
      </c>
      <c r="J16" s="125">
        <f>IF('Indicator Date hidden'!K17="x","x",J$2-'Indicator Date hidden'!K17)</f>
        <v>0</v>
      </c>
      <c r="K16" s="125" t="str">
        <f>IF('Indicator Date hidden'!L17="x","x",K$2-'Indicator Date hidden'!L17)</f>
        <v>x</v>
      </c>
      <c r="L16" s="125">
        <f>IF('Indicator Date hidden'!M17="x","x",L$2-'Indicator Date hidden'!M17)</f>
        <v>0</v>
      </c>
      <c r="M16" s="125">
        <f>IF('Indicator Date hidden'!N17="x","x",M$2-'Indicator Date hidden'!N17)</f>
        <v>0</v>
      </c>
      <c r="N16" s="125">
        <f>IF('Indicator Date hidden'!O17="x","x",N$2-'Indicator Date hidden'!O17)</f>
        <v>0</v>
      </c>
      <c r="O16" s="125">
        <f>IF('Indicator Date hidden'!P17="x","x",O$2-'Indicator Date hidden'!P17)</f>
        <v>0</v>
      </c>
      <c r="P16" s="125">
        <f>IF('Indicator Date hidden'!Q17="x","x",P$2-'Indicator Date hidden'!Q17)</f>
        <v>0</v>
      </c>
      <c r="Q16" s="125">
        <f>IF('Indicator Date hidden'!R17="x","x",Q$2-'Indicator Date hidden'!R17)</f>
        <v>0</v>
      </c>
      <c r="R16" s="125">
        <f>IF('Indicator Date hidden'!S17="x","x",R$2-'Indicator Date hidden'!S17)</f>
        <v>0</v>
      </c>
      <c r="S16" s="125">
        <f>IF('Indicator Date hidden'!T17="x","x",S$2-'Indicator Date hidden'!T17)</f>
        <v>0</v>
      </c>
      <c r="T16" s="125">
        <f>IF('Indicator Date hidden'!U17="x","x",T$2-'Indicator Date hidden'!U17)</f>
        <v>0</v>
      </c>
      <c r="U16" s="125">
        <f>IF('Indicator Date hidden'!V17="x","x",U$2-'Indicator Date hidden'!V17)</f>
        <v>0</v>
      </c>
      <c r="V16" s="125">
        <f>IF('Indicator Date hidden'!W17="x","x",V$2-'Indicator Date hidden'!W17)</f>
        <v>0</v>
      </c>
      <c r="W16" s="125">
        <f>IF('Indicator Date hidden'!X17="x","x",W$2-'Indicator Date hidden'!X17)</f>
        <v>0</v>
      </c>
      <c r="X16" s="125">
        <f>IF('Indicator Date hidden'!Y17="x","x",X$2-'Indicator Date hidden'!Y17)</f>
        <v>0</v>
      </c>
      <c r="Y16" s="125">
        <f>IF('Indicator Date hidden'!Z17="x","x",Y$2-'Indicator Date hidden'!Z17)</f>
        <v>0</v>
      </c>
      <c r="Z16" s="125" t="str">
        <f>IF('Indicator Date hidden'!AA17="x","x",Z$2-'Indicator Date hidden'!AA17)</f>
        <v>x</v>
      </c>
      <c r="AA16" s="125">
        <f>IF('Indicator Date hidden'!AB17="x","x",AA$2-'Indicator Date hidden'!AB17)</f>
        <v>0</v>
      </c>
      <c r="AB16" s="125">
        <f>IF('Indicator Date hidden'!AC17="x","x",AB$2-'Indicator Date hidden'!AC17)</f>
        <v>1</v>
      </c>
      <c r="AC16" s="125">
        <f>IF('Indicator Date hidden'!AD17="x","x",AC$2-'Indicator Date hidden'!AD17)</f>
        <v>2</v>
      </c>
      <c r="AD16" s="125" t="str">
        <f>IF('Indicator Date hidden'!AE17="x","x",AD$2-'Indicator Date hidden'!AE17)</f>
        <v>x</v>
      </c>
      <c r="AE16" s="125" t="str">
        <f>IF('Indicator Date hidden'!AF17="x","x",AE$2-'Indicator Date hidden'!AF17)</f>
        <v>x</v>
      </c>
      <c r="AF16" s="125">
        <f>IF('Indicator Date hidden'!AG17="x","x",AF$2-'Indicator Date hidden'!AG17)</f>
        <v>1</v>
      </c>
      <c r="AG16" s="125">
        <f>IF('Indicator Date hidden'!AH17="x","x",AG$2-'Indicator Date hidden'!AH17)</f>
        <v>0</v>
      </c>
      <c r="AH16" s="125">
        <f>IF('Indicator Date hidden'!AI17="x","x",AH$2-'Indicator Date hidden'!AI17)</f>
        <v>0</v>
      </c>
      <c r="AI16" s="125">
        <f>IF('Indicator Date hidden'!AJ17="x","x",AI$2-'Indicator Date hidden'!AJ17)</f>
        <v>0</v>
      </c>
      <c r="AJ16" s="125">
        <f>IF('Indicator Date hidden'!AK17="x","x",AJ$2-'Indicator Date hidden'!AK17)</f>
        <v>0</v>
      </c>
      <c r="AK16" s="125">
        <f>IF('Indicator Date hidden'!AL17="x","x",AK$2-'Indicator Date hidden'!AL17)</f>
        <v>1</v>
      </c>
      <c r="AL16" s="125">
        <f>IF('Indicator Date hidden'!AM17="x","x",AL$2-'Indicator Date hidden'!AM17)</f>
        <v>7</v>
      </c>
      <c r="AM16" s="125">
        <f>IF('Indicator Date hidden'!AN17="x","x",AM$2-'Indicator Date hidden'!AN17)</f>
        <v>0</v>
      </c>
      <c r="AN16" s="125">
        <f>IF('Indicator Date hidden'!AO17="x","x",AN$2-'Indicator Date hidden'!AO17)</f>
        <v>0</v>
      </c>
      <c r="AO16" s="125">
        <f>IF('Indicator Date hidden'!AP17="x","x",AO$2-'Indicator Date hidden'!AP17)</f>
        <v>0</v>
      </c>
      <c r="AP16" s="125" t="str">
        <f>IF('Indicator Date hidden'!AQ17="x","x",AP$2-'Indicator Date hidden'!AQ17)</f>
        <v>x</v>
      </c>
      <c r="AQ16" s="125">
        <f>IF('Indicator Date hidden'!AR17="x","x",AQ$2-'Indicator Date hidden'!AR17)</f>
        <v>0</v>
      </c>
      <c r="AR16" s="125">
        <f>IF('Indicator Date hidden'!AS17="x","x",AR$2-'Indicator Date hidden'!AS17)</f>
        <v>0</v>
      </c>
      <c r="AS16" s="125">
        <f>IF('Indicator Date hidden'!AT17="x","x",AS$2-'Indicator Date hidden'!AT17)</f>
        <v>7</v>
      </c>
      <c r="AT16" s="125">
        <f>IF('Indicator Date hidden'!AU17="x","x",AT$2-'Indicator Date hidden'!AU17)</f>
        <v>0</v>
      </c>
      <c r="AU16" s="125">
        <f>IF('Indicator Date hidden'!AV17="x","x",AU$2-'Indicator Date hidden'!AV17)</f>
        <v>0</v>
      </c>
      <c r="AV16" s="125">
        <f>IF('Indicator Date hidden'!AW17="x","x",AV$2-'Indicator Date hidden'!AW17)</f>
        <v>0</v>
      </c>
      <c r="AW16" s="125" t="str">
        <f>IF('Indicator Date hidden'!AX17="x","x",AW$2-'Indicator Date hidden'!AX17)</f>
        <v>x</v>
      </c>
      <c r="AX16" s="125">
        <f>IF('Indicator Date hidden'!AY17="x","x",AX$2-'Indicator Date hidden'!AY17)</f>
        <v>0</v>
      </c>
      <c r="AY16" s="125">
        <f>IF('Indicator Date hidden'!AZ17="x","x",AY$2-'Indicator Date hidden'!AZ17)</f>
        <v>0</v>
      </c>
      <c r="AZ16" s="125" t="str">
        <f>IF('Indicator Date hidden'!BA17="x","x",AZ$2-'Indicator Date hidden'!BA17)</f>
        <v>x</v>
      </c>
      <c r="BA16" s="125">
        <f>IF('Indicator Date hidden'!BB17="x","x",BA$2-'Indicator Date hidden'!BB17)</f>
        <v>0</v>
      </c>
      <c r="BB16" s="125">
        <f>IF('Indicator Date hidden'!BC17="x","x",BB$2-'Indicator Date hidden'!BC17)</f>
        <v>0</v>
      </c>
      <c r="BC16" s="125">
        <f>IF('Indicator Date hidden'!BD17="x","x",BC$2-'Indicator Date hidden'!BD17)</f>
        <v>0</v>
      </c>
      <c r="BD16" s="125" t="str">
        <f>IF('Indicator Date hidden'!BE17="x","x",BD$2-'Indicator Date hidden'!BE17)</f>
        <v>x</v>
      </c>
      <c r="BE16" s="125">
        <f>IF('Indicator Date hidden'!BF17="x","x",BE$2-'Indicator Date hidden'!BF17)</f>
        <v>1</v>
      </c>
      <c r="BF16" s="125">
        <f>IF('Indicator Date hidden'!BG17="x","x",BF$2-'Indicator Date hidden'!BG17)</f>
        <v>0</v>
      </c>
      <c r="BG16" s="125">
        <f>IF('Indicator Date hidden'!BH17="x","x",BG$2-'Indicator Date hidden'!BH17)</f>
        <v>0</v>
      </c>
      <c r="BH16" s="125">
        <f>IF('Indicator Date hidden'!BI17="x","x",BH$2-'Indicator Date hidden'!BI17)</f>
        <v>0</v>
      </c>
      <c r="BI16" s="125">
        <f>IF('Indicator Date hidden'!BJ17="x","x",BI$2-'Indicator Date hidden'!BJ17)</f>
        <v>2</v>
      </c>
      <c r="BJ16" s="125">
        <f>IF('Indicator Date hidden'!BK17="x","x",BJ$2-'Indicator Date hidden'!BK17)</f>
        <v>0</v>
      </c>
      <c r="BK16" s="125">
        <f>IF('Indicator Date hidden'!BL17="x","x",BK$2-'Indicator Date hidden'!BL17)</f>
        <v>0</v>
      </c>
      <c r="BL16" s="125">
        <f>IF('Indicator Date hidden'!BM17="x","x",BL$2-'Indicator Date hidden'!BM17)</f>
        <v>0</v>
      </c>
      <c r="BM16" s="125">
        <f>IF('Indicator Date hidden'!BN17="x","x",BM$2-'Indicator Date hidden'!BN17)</f>
        <v>5</v>
      </c>
      <c r="BN16" s="125">
        <f>IF('Indicator Date hidden'!BO17="x","x",BN$2-'Indicator Date hidden'!BO17)</f>
        <v>2</v>
      </c>
      <c r="BO16" s="125">
        <f>IF('Indicator Date hidden'!BP17="x","x",BO$2-'Indicator Date hidden'!BP17)</f>
        <v>0</v>
      </c>
      <c r="BP16" s="125">
        <f>IF('Indicator Date hidden'!BQ17="x","x",BP$2-'Indicator Date hidden'!BQ17)</f>
        <v>0</v>
      </c>
      <c r="BQ16" s="125">
        <f>IF('Indicator Date hidden'!BR17="x","x",BQ$2-'Indicator Date hidden'!BR17)</f>
        <v>0</v>
      </c>
      <c r="BR16" s="125">
        <f>IF('Indicator Date hidden'!BS17="x","x",BR$2-'Indicator Date hidden'!BS17)</f>
        <v>0</v>
      </c>
      <c r="BS16" s="125">
        <f>IF('Indicator Date hidden'!BT17="x","x",BS$2-'Indicator Date hidden'!BT17)</f>
        <v>1</v>
      </c>
      <c r="BT16" s="125">
        <f>IF('Indicator Date hidden'!BU17="x","x",BT$2-'Indicator Date hidden'!BU17)</f>
        <v>0</v>
      </c>
      <c r="BU16" s="125">
        <f>IF('Indicator Date hidden'!BV17="x","x",BU$2-'Indicator Date hidden'!BV17)</f>
        <v>0</v>
      </c>
      <c r="BV16" s="125">
        <f>IF('Indicator Date hidden'!BW17="x","x",BV$2-'Indicator Date hidden'!BW17)</f>
        <v>0</v>
      </c>
      <c r="BW16" s="125">
        <f>IF('Indicator Date hidden'!BX17="x","x",BW$2-'Indicator Date hidden'!BX17)</f>
        <v>0</v>
      </c>
      <c r="BX16" s="125">
        <f>IF('Indicator Date hidden'!BY17="x","x",BX$2-'Indicator Date hidden'!BY17)</f>
        <v>0</v>
      </c>
      <c r="BY16" s="3">
        <f t="shared" si="0"/>
        <v>30</v>
      </c>
      <c r="BZ16" s="126">
        <f t="shared" si="1"/>
        <v>0.44776119402985076</v>
      </c>
      <c r="CA16" s="3">
        <f t="shared" si="2"/>
        <v>11</v>
      </c>
      <c r="CB16" s="126">
        <f t="shared" si="3"/>
        <v>1.3744315741159807</v>
      </c>
      <c r="CC16" s="129">
        <f t="shared" si="4"/>
        <v>0</v>
      </c>
    </row>
    <row r="17" spans="1:81" x14ac:dyDescent="0.3">
      <c r="A17" s="3" t="str">
        <f>'Indicator Data'!B20</f>
        <v>BLR</v>
      </c>
      <c r="B17" s="125">
        <f>IF('Indicator Date hidden'!C18="x","x",B$2-'Indicator Date hidden'!C18)</f>
        <v>0</v>
      </c>
      <c r="C17" s="125">
        <f>IF('Indicator Date hidden'!D18="x","x",C$2-'Indicator Date hidden'!D18)</f>
        <v>0</v>
      </c>
      <c r="D17" s="125">
        <f>IF('Indicator Date hidden'!E18="x","x",D$2-'Indicator Date hidden'!E18)</f>
        <v>0</v>
      </c>
      <c r="E17" s="125">
        <f>IF('Indicator Date hidden'!F18="x","x",E$2-'Indicator Date hidden'!F18)</f>
        <v>0</v>
      </c>
      <c r="F17" s="125">
        <f>IF('Indicator Date hidden'!G18="x","x",F$2-'Indicator Date hidden'!G18)</f>
        <v>0</v>
      </c>
      <c r="G17" s="125">
        <f>IF('Indicator Date hidden'!H18="x","x",G$2-'Indicator Date hidden'!H18)</f>
        <v>0</v>
      </c>
      <c r="H17" s="125">
        <f>IF('Indicator Date hidden'!I18="x","x",H$2-'Indicator Date hidden'!I18)</f>
        <v>0</v>
      </c>
      <c r="I17" s="125">
        <f>IF('Indicator Date hidden'!J18="x","x",I$2-'Indicator Date hidden'!J18)</f>
        <v>0</v>
      </c>
      <c r="J17" s="125">
        <f>IF('Indicator Date hidden'!K18="x","x",J$2-'Indicator Date hidden'!K18)</f>
        <v>0</v>
      </c>
      <c r="K17" s="125">
        <f>IF('Indicator Date hidden'!L18="x","x",K$2-'Indicator Date hidden'!L18)</f>
        <v>0</v>
      </c>
      <c r="L17" s="125">
        <f>IF('Indicator Date hidden'!M18="x","x",L$2-'Indicator Date hidden'!M18)</f>
        <v>0</v>
      </c>
      <c r="M17" s="125">
        <f>IF('Indicator Date hidden'!N18="x","x",M$2-'Indicator Date hidden'!N18)</f>
        <v>0</v>
      </c>
      <c r="N17" s="125">
        <f>IF('Indicator Date hidden'!O18="x","x",N$2-'Indicator Date hidden'!O18)</f>
        <v>0</v>
      </c>
      <c r="O17" s="125">
        <f>IF('Indicator Date hidden'!P18="x","x",O$2-'Indicator Date hidden'!P18)</f>
        <v>0</v>
      </c>
      <c r="P17" s="125">
        <f>IF('Indicator Date hidden'!Q18="x","x",P$2-'Indicator Date hidden'!Q18)</f>
        <v>0</v>
      </c>
      <c r="Q17" s="125">
        <f>IF('Indicator Date hidden'!R18="x","x",Q$2-'Indicator Date hidden'!R18)</f>
        <v>0</v>
      </c>
      <c r="R17" s="125">
        <f>IF('Indicator Date hidden'!S18="x","x",R$2-'Indicator Date hidden'!S18)</f>
        <v>0</v>
      </c>
      <c r="S17" s="125">
        <f>IF('Indicator Date hidden'!T18="x","x",S$2-'Indicator Date hidden'!T18)</f>
        <v>0</v>
      </c>
      <c r="T17" s="125">
        <f>IF('Indicator Date hidden'!U18="x","x",T$2-'Indicator Date hidden'!U18)</f>
        <v>0</v>
      </c>
      <c r="U17" s="125">
        <f>IF('Indicator Date hidden'!V18="x","x",U$2-'Indicator Date hidden'!V18)</f>
        <v>0</v>
      </c>
      <c r="V17" s="125">
        <f>IF('Indicator Date hidden'!W18="x","x",V$2-'Indicator Date hidden'!W18)</f>
        <v>0</v>
      </c>
      <c r="W17" s="125">
        <f>IF('Indicator Date hidden'!X18="x","x",W$2-'Indicator Date hidden'!X18)</f>
        <v>0</v>
      </c>
      <c r="X17" s="125">
        <f>IF('Indicator Date hidden'!Y18="x","x",X$2-'Indicator Date hidden'!Y18)</f>
        <v>0</v>
      </c>
      <c r="Y17" s="125">
        <f>IF('Indicator Date hidden'!Z18="x","x",Y$2-'Indicator Date hidden'!Z18)</f>
        <v>0</v>
      </c>
      <c r="Z17" s="125">
        <f>IF('Indicator Date hidden'!AA18="x","x",Z$2-'Indicator Date hidden'!AA18)</f>
        <v>9</v>
      </c>
      <c r="AA17" s="125">
        <f>IF('Indicator Date hidden'!AB18="x","x",AA$2-'Indicator Date hidden'!AB18)</f>
        <v>0</v>
      </c>
      <c r="AB17" s="125" t="str">
        <f>IF('Indicator Date hidden'!AC18="x","x",AB$2-'Indicator Date hidden'!AC18)</f>
        <v>x</v>
      </c>
      <c r="AC17" s="125" t="str">
        <f>IF('Indicator Date hidden'!AD18="x","x",AC$2-'Indicator Date hidden'!AD18)</f>
        <v>x</v>
      </c>
      <c r="AD17" s="125" t="str">
        <f>IF('Indicator Date hidden'!AE18="x","x",AD$2-'Indicator Date hidden'!AE18)</f>
        <v>x</v>
      </c>
      <c r="AE17" s="125">
        <f>IF('Indicator Date hidden'!AF18="x","x",AE$2-'Indicator Date hidden'!AF18)</f>
        <v>0</v>
      </c>
      <c r="AF17" s="125">
        <f>IF('Indicator Date hidden'!AG18="x","x",AF$2-'Indicator Date hidden'!AG18)</f>
        <v>1</v>
      </c>
      <c r="AG17" s="125">
        <f>IF('Indicator Date hidden'!AH18="x","x",AG$2-'Indicator Date hidden'!AH18)</f>
        <v>0</v>
      </c>
      <c r="AH17" s="125">
        <f>IF('Indicator Date hidden'!AI18="x","x",AH$2-'Indicator Date hidden'!AI18)</f>
        <v>0</v>
      </c>
      <c r="AI17" s="125">
        <f>IF('Indicator Date hidden'!AJ18="x","x",AI$2-'Indicator Date hidden'!AJ18)</f>
        <v>0</v>
      </c>
      <c r="AJ17" s="125">
        <f>IF('Indicator Date hidden'!AK18="x","x",AJ$2-'Indicator Date hidden'!AK18)</f>
        <v>0</v>
      </c>
      <c r="AK17" s="125">
        <f>IF('Indicator Date hidden'!AL18="x","x",AK$2-'Indicator Date hidden'!AL18)</f>
        <v>1</v>
      </c>
      <c r="AL17" s="125" t="str">
        <f>IF('Indicator Date hidden'!AM18="x","x",AL$2-'Indicator Date hidden'!AM18)</f>
        <v>x</v>
      </c>
      <c r="AM17" s="125">
        <f>IF('Indicator Date hidden'!AN18="x","x",AM$2-'Indicator Date hidden'!AN18)</f>
        <v>0</v>
      </c>
      <c r="AN17" s="125">
        <f>IF('Indicator Date hidden'!AO18="x","x",AN$2-'Indicator Date hidden'!AO18)</f>
        <v>0</v>
      </c>
      <c r="AO17" s="125">
        <f>IF('Indicator Date hidden'!AP18="x","x",AO$2-'Indicator Date hidden'!AP18)</f>
        <v>0</v>
      </c>
      <c r="AP17" s="125">
        <f>IF('Indicator Date hidden'!AQ18="x","x",AP$2-'Indicator Date hidden'!AQ18)</f>
        <v>0</v>
      </c>
      <c r="AQ17" s="125">
        <f>IF('Indicator Date hidden'!AR18="x","x",AQ$2-'Indicator Date hidden'!AR18)</f>
        <v>0</v>
      </c>
      <c r="AR17" s="125">
        <f>IF('Indicator Date hidden'!AS18="x","x",AR$2-'Indicator Date hidden'!AS18)</f>
        <v>0</v>
      </c>
      <c r="AS17" s="125" t="str">
        <f>IF('Indicator Date hidden'!AT18="x","x",AS$2-'Indicator Date hidden'!AT18)</f>
        <v>x</v>
      </c>
      <c r="AT17" s="125">
        <f>IF('Indicator Date hidden'!AU18="x","x",AT$2-'Indicator Date hidden'!AU18)</f>
        <v>0</v>
      </c>
      <c r="AU17" s="125">
        <f>IF('Indicator Date hidden'!AV18="x","x",AU$2-'Indicator Date hidden'!AV18)</f>
        <v>0</v>
      </c>
      <c r="AV17" s="125">
        <f>IF('Indicator Date hidden'!AW18="x","x",AV$2-'Indicator Date hidden'!AW18)</f>
        <v>0</v>
      </c>
      <c r="AW17" s="125" t="str">
        <f>IF('Indicator Date hidden'!AX18="x","x",AW$2-'Indicator Date hidden'!AX18)</f>
        <v>x</v>
      </c>
      <c r="AX17" s="125">
        <f>IF('Indicator Date hidden'!AY18="x","x",AX$2-'Indicator Date hidden'!AY18)</f>
        <v>0</v>
      </c>
      <c r="AY17" s="125">
        <f>IF('Indicator Date hidden'!AZ18="x","x",AY$2-'Indicator Date hidden'!AZ18)</f>
        <v>0</v>
      </c>
      <c r="AZ17" s="125">
        <f>IF('Indicator Date hidden'!BA18="x","x",AZ$2-'Indicator Date hidden'!BA18)</f>
        <v>0</v>
      </c>
      <c r="BA17" s="125">
        <f>IF('Indicator Date hidden'!BB18="x","x",BA$2-'Indicator Date hidden'!BB18)</f>
        <v>0</v>
      </c>
      <c r="BB17" s="125">
        <f>IF('Indicator Date hidden'!BC18="x","x",BB$2-'Indicator Date hidden'!BC18)</f>
        <v>0</v>
      </c>
      <c r="BC17" s="125">
        <f>IF('Indicator Date hidden'!BD18="x","x",BC$2-'Indicator Date hidden'!BD18)</f>
        <v>0</v>
      </c>
      <c r="BD17" s="125" t="str">
        <f>IF('Indicator Date hidden'!BE18="x","x",BD$2-'Indicator Date hidden'!BE18)</f>
        <v>x</v>
      </c>
      <c r="BE17" s="125">
        <f>IF('Indicator Date hidden'!BF18="x","x",BE$2-'Indicator Date hidden'!BF18)</f>
        <v>1</v>
      </c>
      <c r="BF17" s="125">
        <f>IF('Indicator Date hidden'!BG18="x","x",BF$2-'Indicator Date hidden'!BG18)</f>
        <v>0</v>
      </c>
      <c r="BG17" s="125">
        <f>IF('Indicator Date hidden'!BH18="x","x",BG$2-'Indicator Date hidden'!BH18)</f>
        <v>0</v>
      </c>
      <c r="BH17" s="125">
        <f>IF('Indicator Date hidden'!BI18="x","x",BH$2-'Indicator Date hidden'!BI18)</f>
        <v>0</v>
      </c>
      <c r="BI17" s="125">
        <f>IF('Indicator Date hidden'!BJ18="x","x",BI$2-'Indicator Date hidden'!BJ18)</f>
        <v>0</v>
      </c>
      <c r="BJ17" s="125">
        <f>IF('Indicator Date hidden'!BK18="x","x",BJ$2-'Indicator Date hidden'!BK18)</f>
        <v>0</v>
      </c>
      <c r="BK17" s="125">
        <f>IF('Indicator Date hidden'!BL18="x","x",BK$2-'Indicator Date hidden'!BL18)</f>
        <v>0</v>
      </c>
      <c r="BL17" s="125">
        <f>IF('Indicator Date hidden'!BM18="x","x",BL$2-'Indicator Date hidden'!BM18)</f>
        <v>0</v>
      </c>
      <c r="BM17" s="125">
        <f>IF('Indicator Date hidden'!BN18="x","x",BM$2-'Indicator Date hidden'!BN18)</f>
        <v>1</v>
      </c>
      <c r="BN17" s="125">
        <f>IF('Indicator Date hidden'!BO18="x","x",BN$2-'Indicator Date hidden'!BO18)</f>
        <v>0</v>
      </c>
      <c r="BO17" s="125">
        <f>IF('Indicator Date hidden'!BP18="x","x",BO$2-'Indicator Date hidden'!BP18)</f>
        <v>0</v>
      </c>
      <c r="BP17" s="125">
        <f>IF('Indicator Date hidden'!BQ18="x","x",BP$2-'Indicator Date hidden'!BQ18)</f>
        <v>0</v>
      </c>
      <c r="BQ17" s="125">
        <f>IF('Indicator Date hidden'!BR18="x","x",BQ$2-'Indicator Date hidden'!BR18)</f>
        <v>0</v>
      </c>
      <c r="BR17" s="125">
        <f>IF('Indicator Date hidden'!BS18="x","x",BR$2-'Indicator Date hidden'!BS18)</f>
        <v>0</v>
      </c>
      <c r="BS17" s="125">
        <f>IF('Indicator Date hidden'!BT18="x","x",BS$2-'Indicator Date hidden'!BT18)</f>
        <v>4</v>
      </c>
      <c r="BT17" s="125">
        <f>IF('Indicator Date hidden'!BU18="x","x",BT$2-'Indicator Date hidden'!BU18)</f>
        <v>0</v>
      </c>
      <c r="BU17" s="125">
        <f>IF('Indicator Date hidden'!BV18="x","x",BU$2-'Indicator Date hidden'!BV18)</f>
        <v>0</v>
      </c>
      <c r="BV17" s="125" t="str">
        <f>IF('Indicator Date hidden'!BW18="x","x",BV$2-'Indicator Date hidden'!BW18)</f>
        <v>x</v>
      </c>
      <c r="BW17" s="125">
        <f>IF('Indicator Date hidden'!BX18="x","x",BW$2-'Indicator Date hidden'!BX18)</f>
        <v>0</v>
      </c>
      <c r="BX17" s="125">
        <f>IF('Indicator Date hidden'!BY18="x","x",BX$2-'Indicator Date hidden'!BY18)</f>
        <v>0</v>
      </c>
      <c r="BY17" s="3">
        <f t="shared" si="0"/>
        <v>17</v>
      </c>
      <c r="BZ17" s="126">
        <f t="shared" si="1"/>
        <v>0.2537313432835821</v>
      </c>
      <c r="CA17" s="3">
        <f t="shared" si="2"/>
        <v>6</v>
      </c>
      <c r="CB17" s="126">
        <f t="shared" si="3"/>
        <v>1.2012839347975452</v>
      </c>
      <c r="CC17" s="129">
        <f t="shared" si="4"/>
        <v>0</v>
      </c>
    </row>
    <row r="18" spans="1:81" x14ac:dyDescent="0.3">
      <c r="A18" s="3" t="str">
        <f>'Indicator Data'!B21</f>
        <v>BEL</v>
      </c>
      <c r="B18" s="125">
        <f>IF('Indicator Date hidden'!C19="x","x",B$2-'Indicator Date hidden'!C19)</f>
        <v>0</v>
      </c>
      <c r="C18" s="125">
        <f>IF('Indicator Date hidden'!D19="x","x",C$2-'Indicator Date hidden'!D19)</f>
        <v>0</v>
      </c>
      <c r="D18" s="125">
        <f>IF('Indicator Date hidden'!E19="x","x",D$2-'Indicator Date hidden'!E19)</f>
        <v>0</v>
      </c>
      <c r="E18" s="125">
        <f>IF('Indicator Date hidden'!F19="x","x",E$2-'Indicator Date hidden'!F19)</f>
        <v>0</v>
      </c>
      <c r="F18" s="125">
        <f>IF('Indicator Date hidden'!G19="x","x",F$2-'Indicator Date hidden'!G19)</f>
        <v>0</v>
      </c>
      <c r="G18" s="125">
        <f>IF('Indicator Date hidden'!H19="x","x",G$2-'Indicator Date hidden'!H19)</f>
        <v>0</v>
      </c>
      <c r="H18" s="125">
        <f>IF('Indicator Date hidden'!I19="x","x",H$2-'Indicator Date hidden'!I19)</f>
        <v>0</v>
      </c>
      <c r="I18" s="125">
        <f>IF('Indicator Date hidden'!J19="x","x",I$2-'Indicator Date hidden'!J19)</f>
        <v>0</v>
      </c>
      <c r="J18" s="125">
        <f>IF('Indicator Date hidden'!K19="x","x",J$2-'Indicator Date hidden'!K19)</f>
        <v>0</v>
      </c>
      <c r="K18" s="125">
        <f>IF('Indicator Date hidden'!L19="x","x",K$2-'Indicator Date hidden'!L19)</f>
        <v>0</v>
      </c>
      <c r="L18" s="125">
        <f>IF('Indicator Date hidden'!M19="x","x",L$2-'Indicator Date hidden'!M19)</f>
        <v>0</v>
      </c>
      <c r="M18" s="125">
        <f>IF('Indicator Date hidden'!N19="x","x",M$2-'Indicator Date hidden'!N19)</f>
        <v>0</v>
      </c>
      <c r="N18" s="125">
        <f>IF('Indicator Date hidden'!O19="x","x",N$2-'Indicator Date hidden'!O19)</f>
        <v>0</v>
      </c>
      <c r="O18" s="125">
        <f>IF('Indicator Date hidden'!P19="x","x",O$2-'Indicator Date hidden'!P19)</f>
        <v>0</v>
      </c>
      <c r="P18" s="125">
        <f>IF('Indicator Date hidden'!Q19="x","x",P$2-'Indicator Date hidden'!Q19)</f>
        <v>0</v>
      </c>
      <c r="Q18" s="125">
        <f>IF('Indicator Date hidden'!R19="x","x",Q$2-'Indicator Date hidden'!R19)</f>
        <v>0</v>
      </c>
      <c r="R18" s="125">
        <f>IF('Indicator Date hidden'!S19="x","x",R$2-'Indicator Date hidden'!S19)</f>
        <v>0</v>
      </c>
      <c r="S18" s="125">
        <f>IF('Indicator Date hidden'!T19="x","x",S$2-'Indicator Date hidden'!T19)</f>
        <v>0</v>
      </c>
      <c r="T18" s="125">
        <f>IF('Indicator Date hidden'!U19="x","x",T$2-'Indicator Date hidden'!U19)</f>
        <v>0</v>
      </c>
      <c r="U18" s="125">
        <f>IF('Indicator Date hidden'!V19="x","x",U$2-'Indicator Date hidden'!V19)</f>
        <v>0</v>
      </c>
      <c r="V18" s="125">
        <f>IF('Indicator Date hidden'!W19="x","x",V$2-'Indicator Date hidden'!W19)</f>
        <v>0</v>
      </c>
      <c r="W18" s="125">
        <f>IF('Indicator Date hidden'!X19="x","x",W$2-'Indicator Date hidden'!X19)</f>
        <v>0</v>
      </c>
      <c r="X18" s="125">
        <f>IF('Indicator Date hidden'!Y19="x","x",X$2-'Indicator Date hidden'!Y19)</f>
        <v>0</v>
      </c>
      <c r="Y18" s="125">
        <f>IF('Indicator Date hidden'!Z19="x","x",Y$2-'Indicator Date hidden'!Z19)</f>
        <v>0</v>
      </c>
      <c r="Z18" s="125">
        <f>IF('Indicator Date hidden'!AA19="x","x",Z$2-'Indicator Date hidden'!AA19)</f>
        <v>7</v>
      </c>
      <c r="AA18" s="125">
        <f>IF('Indicator Date hidden'!AB19="x","x",AA$2-'Indicator Date hidden'!AB19)</f>
        <v>0</v>
      </c>
      <c r="AB18" s="125" t="str">
        <f>IF('Indicator Date hidden'!AC19="x","x",AB$2-'Indicator Date hidden'!AC19)</f>
        <v>x</v>
      </c>
      <c r="AC18" s="125">
        <f>IF('Indicator Date hidden'!AD19="x","x",AC$2-'Indicator Date hidden'!AD19)</f>
        <v>1</v>
      </c>
      <c r="AD18" s="125">
        <f>IF('Indicator Date hidden'!AE19="x","x",AD$2-'Indicator Date hidden'!AE19)</f>
        <v>0</v>
      </c>
      <c r="AE18" s="125" t="str">
        <f>IF('Indicator Date hidden'!AF19="x","x",AE$2-'Indicator Date hidden'!AF19)</f>
        <v>x</v>
      </c>
      <c r="AF18" s="125">
        <f>IF('Indicator Date hidden'!AG19="x","x",AF$2-'Indicator Date hidden'!AG19)</f>
        <v>1</v>
      </c>
      <c r="AG18" s="125">
        <f>IF('Indicator Date hidden'!AH19="x","x",AG$2-'Indicator Date hidden'!AH19)</f>
        <v>0</v>
      </c>
      <c r="AH18" s="125">
        <f>IF('Indicator Date hidden'!AI19="x","x",AH$2-'Indicator Date hidden'!AI19)</f>
        <v>0</v>
      </c>
      <c r="AI18" s="125">
        <f>IF('Indicator Date hidden'!AJ19="x","x",AI$2-'Indicator Date hidden'!AJ19)</f>
        <v>0</v>
      </c>
      <c r="AJ18" s="125">
        <f>IF('Indicator Date hidden'!AK19="x","x",AJ$2-'Indicator Date hidden'!AK19)</f>
        <v>0</v>
      </c>
      <c r="AK18" s="125">
        <f>IF('Indicator Date hidden'!AL19="x","x",AK$2-'Indicator Date hidden'!AL19)</f>
        <v>1</v>
      </c>
      <c r="AL18" s="125" t="str">
        <f>IF('Indicator Date hidden'!AM19="x","x",AL$2-'Indicator Date hidden'!AM19)</f>
        <v>x</v>
      </c>
      <c r="AM18" s="125">
        <f>IF('Indicator Date hidden'!AN19="x","x",AM$2-'Indicator Date hidden'!AN19)</f>
        <v>0</v>
      </c>
      <c r="AN18" s="125">
        <f>IF('Indicator Date hidden'!AO19="x","x",AN$2-'Indicator Date hidden'!AO19)</f>
        <v>0</v>
      </c>
      <c r="AO18" s="125">
        <f>IF('Indicator Date hidden'!AP19="x","x",AO$2-'Indicator Date hidden'!AP19)</f>
        <v>0</v>
      </c>
      <c r="AP18" s="125" t="str">
        <f>IF('Indicator Date hidden'!AQ19="x","x",AP$2-'Indicator Date hidden'!AQ19)</f>
        <v>x</v>
      </c>
      <c r="AQ18" s="125">
        <f>IF('Indicator Date hidden'!AR19="x","x",AQ$2-'Indicator Date hidden'!AR19)</f>
        <v>0</v>
      </c>
      <c r="AR18" s="125">
        <f>IF('Indicator Date hidden'!AS19="x","x",AR$2-'Indicator Date hidden'!AS19)</f>
        <v>0</v>
      </c>
      <c r="AS18" s="125" t="str">
        <f>IF('Indicator Date hidden'!AT19="x","x",AS$2-'Indicator Date hidden'!AT19)</f>
        <v>x</v>
      </c>
      <c r="AT18" s="125">
        <f>IF('Indicator Date hidden'!AU19="x","x",AT$2-'Indicator Date hidden'!AU19)</f>
        <v>0</v>
      </c>
      <c r="AU18" s="125" t="str">
        <f>IF('Indicator Date hidden'!AV19="x","x",AU$2-'Indicator Date hidden'!AV19)</f>
        <v>x</v>
      </c>
      <c r="AV18" s="125" t="str">
        <f>IF('Indicator Date hidden'!AW19="x","x",AV$2-'Indicator Date hidden'!AW19)</f>
        <v>x</v>
      </c>
      <c r="AW18" s="125" t="str">
        <f>IF('Indicator Date hidden'!AX19="x","x",AW$2-'Indicator Date hidden'!AX19)</f>
        <v>x</v>
      </c>
      <c r="AX18" s="125">
        <f>IF('Indicator Date hidden'!AY19="x","x",AX$2-'Indicator Date hidden'!AY19)</f>
        <v>0</v>
      </c>
      <c r="AY18" s="125">
        <f>IF('Indicator Date hidden'!AZ19="x","x",AY$2-'Indicator Date hidden'!AZ19)</f>
        <v>0</v>
      </c>
      <c r="AZ18" s="125">
        <f>IF('Indicator Date hidden'!BA19="x","x",AZ$2-'Indicator Date hidden'!BA19)</f>
        <v>1</v>
      </c>
      <c r="BA18" s="125">
        <f>IF('Indicator Date hidden'!BB19="x","x",BA$2-'Indicator Date hidden'!BB19)</f>
        <v>0</v>
      </c>
      <c r="BB18" s="125">
        <f>IF('Indicator Date hidden'!BC19="x","x",BB$2-'Indicator Date hidden'!BC19)</f>
        <v>0</v>
      </c>
      <c r="BC18" s="125">
        <f>IF('Indicator Date hidden'!BD19="x","x",BC$2-'Indicator Date hidden'!BD19)</f>
        <v>0</v>
      </c>
      <c r="BD18" s="125" t="str">
        <f>IF('Indicator Date hidden'!BE19="x","x",BD$2-'Indicator Date hidden'!BE19)</f>
        <v>x</v>
      </c>
      <c r="BE18" s="125">
        <f>IF('Indicator Date hidden'!BF19="x","x",BE$2-'Indicator Date hidden'!BF19)</f>
        <v>1</v>
      </c>
      <c r="BF18" s="125">
        <f>IF('Indicator Date hidden'!BG19="x","x",BF$2-'Indicator Date hidden'!BG19)</f>
        <v>0</v>
      </c>
      <c r="BG18" s="125">
        <f>IF('Indicator Date hidden'!BH19="x","x",BG$2-'Indicator Date hidden'!BH19)</f>
        <v>0</v>
      </c>
      <c r="BH18" s="125">
        <f>IF('Indicator Date hidden'!BI19="x","x",BH$2-'Indicator Date hidden'!BI19)</f>
        <v>0</v>
      </c>
      <c r="BI18" s="125" t="str">
        <f>IF('Indicator Date hidden'!BJ19="x","x",BI$2-'Indicator Date hidden'!BJ19)</f>
        <v>x</v>
      </c>
      <c r="BJ18" s="125">
        <f>IF('Indicator Date hidden'!BK19="x","x",BJ$2-'Indicator Date hidden'!BK19)</f>
        <v>0</v>
      </c>
      <c r="BK18" s="125">
        <f>IF('Indicator Date hidden'!BL19="x","x",BK$2-'Indicator Date hidden'!BL19)</f>
        <v>0</v>
      </c>
      <c r="BL18" s="125">
        <f>IF('Indicator Date hidden'!BM19="x","x",BL$2-'Indicator Date hidden'!BM19)</f>
        <v>0</v>
      </c>
      <c r="BM18" s="125" t="str">
        <f>IF('Indicator Date hidden'!BN19="x","x",BM$2-'Indicator Date hidden'!BN19)</f>
        <v>x</v>
      </c>
      <c r="BN18" s="125">
        <f>IF('Indicator Date hidden'!BO19="x","x",BN$2-'Indicator Date hidden'!BO19)</f>
        <v>0</v>
      </c>
      <c r="BO18" s="125">
        <f>IF('Indicator Date hidden'!BP19="x","x",BO$2-'Indicator Date hidden'!BP19)</f>
        <v>0</v>
      </c>
      <c r="BP18" s="125">
        <f>IF('Indicator Date hidden'!BQ19="x","x",BP$2-'Indicator Date hidden'!BQ19)</f>
        <v>0</v>
      </c>
      <c r="BQ18" s="125">
        <f>IF('Indicator Date hidden'!BR19="x","x",BQ$2-'Indicator Date hidden'!BR19)</f>
        <v>0</v>
      </c>
      <c r="BR18" s="125">
        <f>IF('Indicator Date hidden'!BS19="x","x",BR$2-'Indicator Date hidden'!BS19)</f>
        <v>0</v>
      </c>
      <c r="BS18" s="125">
        <f>IF('Indicator Date hidden'!BT19="x","x",BS$2-'Indicator Date hidden'!BT19)</f>
        <v>2</v>
      </c>
      <c r="BT18" s="125">
        <f>IF('Indicator Date hidden'!BU19="x","x",BT$2-'Indicator Date hidden'!BU19)</f>
        <v>0</v>
      </c>
      <c r="BU18" s="125">
        <f>IF('Indicator Date hidden'!BV19="x","x",BU$2-'Indicator Date hidden'!BV19)</f>
        <v>0</v>
      </c>
      <c r="BV18" s="125">
        <f>IF('Indicator Date hidden'!BW19="x","x",BV$2-'Indicator Date hidden'!BW19)</f>
        <v>0</v>
      </c>
      <c r="BW18" s="125">
        <f>IF('Indicator Date hidden'!BX19="x","x",BW$2-'Indicator Date hidden'!BX19)</f>
        <v>0</v>
      </c>
      <c r="BX18" s="125">
        <f>IF('Indicator Date hidden'!BY19="x","x",BX$2-'Indicator Date hidden'!BY19)</f>
        <v>0</v>
      </c>
      <c r="BY18" s="3">
        <f t="shared" si="0"/>
        <v>14</v>
      </c>
      <c r="BZ18" s="126">
        <f t="shared" si="1"/>
        <v>0.21875</v>
      </c>
      <c r="CA18" s="3">
        <f t="shared" si="2"/>
        <v>7</v>
      </c>
      <c r="CB18" s="126">
        <f t="shared" si="3"/>
        <v>0.9264979425233496</v>
      </c>
      <c r="CC18" s="129">
        <f t="shared" si="4"/>
        <v>0</v>
      </c>
    </row>
    <row r="19" spans="1:81" x14ac:dyDescent="0.3">
      <c r="A19" s="3" t="str">
        <f>'Indicator Data'!B22</f>
        <v>BLZ</v>
      </c>
      <c r="B19" s="125">
        <f>IF('Indicator Date hidden'!C20="x","x",B$2-'Indicator Date hidden'!C20)</f>
        <v>0</v>
      </c>
      <c r="C19" s="125">
        <f>IF('Indicator Date hidden'!D20="x","x",C$2-'Indicator Date hidden'!D20)</f>
        <v>0</v>
      </c>
      <c r="D19" s="125">
        <f>IF('Indicator Date hidden'!E20="x","x",D$2-'Indicator Date hidden'!E20)</f>
        <v>0</v>
      </c>
      <c r="E19" s="125">
        <f>IF('Indicator Date hidden'!F20="x","x",E$2-'Indicator Date hidden'!F20)</f>
        <v>0</v>
      </c>
      <c r="F19" s="125">
        <f>IF('Indicator Date hidden'!G20="x","x",F$2-'Indicator Date hidden'!G20)</f>
        <v>0</v>
      </c>
      <c r="G19" s="125">
        <f>IF('Indicator Date hidden'!H20="x","x",G$2-'Indicator Date hidden'!H20)</f>
        <v>0</v>
      </c>
      <c r="H19" s="125">
        <f>IF('Indicator Date hidden'!I20="x","x",H$2-'Indicator Date hidden'!I20)</f>
        <v>0</v>
      </c>
      <c r="I19" s="125">
        <f>IF('Indicator Date hidden'!J20="x","x",I$2-'Indicator Date hidden'!J20)</f>
        <v>0</v>
      </c>
      <c r="J19" s="125">
        <f>IF('Indicator Date hidden'!K20="x","x",J$2-'Indicator Date hidden'!K20)</f>
        <v>0</v>
      </c>
      <c r="K19" s="125">
        <f>IF('Indicator Date hidden'!L20="x","x",K$2-'Indicator Date hidden'!L20)</f>
        <v>0</v>
      </c>
      <c r="L19" s="125">
        <f>IF('Indicator Date hidden'!M20="x","x",L$2-'Indicator Date hidden'!M20)</f>
        <v>0</v>
      </c>
      <c r="M19" s="125">
        <f>IF('Indicator Date hidden'!N20="x","x",M$2-'Indicator Date hidden'!N20)</f>
        <v>0</v>
      </c>
      <c r="N19" s="125">
        <f>IF('Indicator Date hidden'!O20="x","x",N$2-'Indicator Date hidden'!O20)</f>
        <v>0</v>
      </c>
      <c r="O19" s="125">
        <f>IF('Indicator Date hidden'!P20="x","x",O$2-'Indicator Date hidden'!P20)</f>
        <v>0</v>
      </c>
      <c r="P19" s="125">
        <f>IF('Indicator Date hidden'!Q20="x","x",P$2-'Indicator Date hidden'!Q20)</f>
        <v>0</v>
      </c>
      <c r="Q19" s="125">
        <f>IF('Indicator Date hidden'!R20="x","x",Q$2-'Indicator Date hidden'!R20)</f>
        <v>0</v>
      </c>
      <c r="R19" s="125">
        <f>IF('Indicator Date hidden'!S20="x","x",R$2-'Indicator Date hidden'!S20)</f>
        <v>0</v>
      </c>
      <c r="S19" s="125">
        <f>IF('Indicator Date hidden'!T20="x","x",S$2-'Indicator Date hidden'!T20)</f>
        <v>0</v>
      </c>
      <c r="T19" s="125">
        <f>IF('Indicator Date hidden'!U20="x","x",T$2-'Indicator Date hidden'!U20)</f>
        <v>0</v>
      </c>
      <c r="U19" s="125">
        <f>IF('Indicator Date hidden'!V20="x","x",U$2-'Indicator Date hidden'!V20)</f>
        <v>0</v>
      </c>
      <c r="V19" s="125">
        <f>IF('Indicator Date hidden'!W20="x","x",V$2-'Indicator Date hidden'!W20)</f>
        <v>0</v>
      </c>
      <c r="W19" s="125">
        <f>IF('Indicator Date hidden'!X20="x","x",W$2-'Indicator Date hidden'!X20)</f>
        <v>0</v>
      </c>
      <c r="X19" s="125">
        <f>IF('Indicator Date hidden'!Y20="x","x",X$2-'Indicator Date hidden'!Y20)</f>
        <v>0</v>
      </c>
      <c r="Y19" s="125">
        <f>IF('Indicator Date hidden'!Z20="x","x",Y$2-'Indicator Date hidden'!Z20)</f>
        <v>0</v>
      </c>
      <c r="Z19" s="125" t="str">
        <f>IF('Indicator Date hidden'!AA20="x","x",Z$2-'Indicator Date hidden'!AA20)</f>
        <v>x</v>
      </c>
      <c r="AA19" s="125">
        <f>IF('Indicator Date hidden'!AB20="x","x",AA$2-'Indicator Date hidden'!AB20)</f>
        <v>0</v>
      </c>
      <c r="AB19" s="125">
        <f>IF('Indicator Date hidden'!AC20="x","x",AB$2-'Indicator Date hidden'!AC20)</f>
        <v>0</v>
      </c>
      <c r="AC19" s="125" t="str">
        <f>IF('Indicator Date hidden'!AD20="x","x",AC$2-'Indicator Date hidden'!AD20)</f>
        <v>x</v>
      </c>
      <c r="AD19" s="125">
        <f>IF('Indicator Date hidden'!AE20="x","x",AD$2-'Indicator Date hidden'!AE20)</f>
        <v>1</v>
      </c>
      <c r="AE19" s="125">
        <f>IF('Indicator Date hidden'!AF20="x","x",AE$2-'Indicator Date hidden'!AF20)</f>
        <v>0</v>
      </c>
      <c r="AF19" s="125">
        <f>IF('Indicator Date hidden'!AG20="x","x",AF$2-'Indicator Date hidden'!AG20)</f>
        <v>1</v>
      </c>
      <c r="AG19" s="125">
        <f>IF('Indicator Date hidden'!AH20="x","x",AG$2-'Indicator Date hidden'!AH20)</f>
        <v>0</v>
      </c>
      <c r="AH19" s="125">
        <f>IF('Indicator Date hidden'!AI20="x","x",AH$2-'Indicator Date hidden'!AI20)</f>
        <v>0</v>
      </c>
      <c r="AI19" s="125">
        <f>IF('Indicator Date hidden'!AJ20="x","x",AI$2-'Indicator Date hidden'!AJ20)</f>
        <v>0</v>
      </c>
      <c r="AJ19" s="125">
        <f>IF('Indicator Date hidden'!AK20="x","x",AJ$2-'Indicator Date hidden'!AK20)</f>
        <v>0</v>
      </c>
      <c r="AK19" s="125">
        <f>IF('Indicator Date hidden'!AL20="x","x",AK$2-'Indicator Date hidden'!AL20)</f>
        <v>1</v>
      </c>
      <c r="AL19" s="125">
        <f>IF('Indicator Date hidden'!AM20="x","x",AL$2-'Indicator Date hidden'!AM20)</f>
        <v>3</v>
      </c>
      <c r="AM19" s="125">
        <f>IF('Indicator Date hidden'!AN20="x","x",AM$2-'Indicator Date hidden'!AN20)</f>
        <v>0</v>
      </c>
      <c r="AN19" s="125">
        <f>IF('Indicator Date hidden'!AO20="x","x",AN$2-'Indicator Date hidden'!AO20)</f>
        <v>0</v>
      </c>
      <c r="AO19" s="125">
        <f>IF('Indicator Date hidden'!AP20="x","x",AO$2-'Indicator Date hidden'!AP20)</f>
        <v>0</v>
      </c>
      <c r="AP19" s="125">
        <f>IF('Indicator Date hidden'!AQ20="x","x",AP$2-'Indicator Date hidden'!AQ20)</f>
        <v>0</v>
      </c>
      <c r="AQ19" s="125">
        <f>IF('Indicator Date hidden'!AR20="x","x",AQ$2-'Indicator Date hidden'!AR20)</f>
        <v>0</v>
      </c>
      <c r="AR19" s="125">
        <f>IF('Indicator Date hidden'!AS20="x","x",AR$2-'Indicator Date hidden'!AS20)</f>
        <v>0</v>
      </c>
      <c r="AS19" s="125">
        <f>IF('Indicator Date hidden'!AT20="x","x",AS$2-'Indicator Date hidden'!AT20)</f>
        <v>4</v>
      </c>
      <c r="AT19" s="125">
        <f>IF('Indicator Date hidden'!AU20="x","x",AT$2-'Indicator Date hidden'!AU20)</f>
        <v>0</v>
      </c>
      <c r="AU19" s="125" t="str">
        <f>IF('Indicator Date hidden'!AV20="x","x",AU$2-'Indicator Date hidden'!AV20)</f>
        <v>x</v>
      </c>
      <c r="AV19" s="125" t="str">
        <f>IF('Indicator Date hidden'!AW20="x","x",AV$2-'Indicator Date hidden'!AW20)</f>
        <v>x</v>
      </c>
      <c r="AW19" s="125">
        <f>IF('Indicator Date hidden'!AX20="x","x",AW$2-'Indicator Date hidden'!AX20)</f>
        <v>0</v>
      </c>
      <c r="AX19" s="125">
        <f>IF('Indicator Date hidden'!AY20="x","x",AX$2-'Indicator Date hidden'!AY20)</f>
        <v>0</v>
      </c>
      <c r="AY19" s="125">
        <f>IF('Indicator Date hidden'!AZ20="x","x",AY$2-'Indicator Date hidden'!AZ20)</f>
        <v>0</v>
      </c>
      <c r="AZ19" s="125" t="str">
        <f>IF('Indicator Date hidden'!BA20="x","x",AZ$2-'Indicator Date hidden'!BA20)</f>
        <v>x</v>
      </c>
      <c r="BA19" s="125">
        <f>IF('Indicator Date hidden'!BB20="x","x",BA$2-'Indicator Date hidden'!BB20)</f>
        <v>0</v>
      </c>
      <c r="BB19" s="125">
        <f>IF('Indicator Date hidden'!BC20="x","x",BB$2-'Indicator Date hidden'!BC20)</f>
        <v>0</v>
      </c>
      <c r="BC19" s="125">
        <f>IF('Indicator Date hidden'!BD20="x","x",BC$2-'Indicator Date hidden'!BD20)</f>
        <v>0</v>
      </c>
      <c r="BD19" s="125" t="str">
        <f>IF('Indicator Date hidden'!BE20="x","x",BD$2-'Indicator Date hidden'!BE20)</f>
        <v>x</v>
      </c>
      <c r="BE19" s="125">
        <f>IF('Indicator Date hidden'!BF20="x","x",BE$2-'Indicator Date hidden'!BF20)</f>
        <v>1</v>
      </c>
      <c r="BF19" s="125">
        <f>IF('Indicator Date hidden'!BG20="x","x",BF$2-'Indicator Date hidden'!BG20)</f>
        <v>0</v>
      </c>
      <c r="BG19" s="125">
        <f>IF('Indicator Date hidden'!BH20="x","x",BG$2-'Indicator Date hidden'!BH20)</f>
        <v>0</v>
      </c>
      <c r="BH19" s="125">
        <f>IF('Indicator Date hidden'!BI20="x","x",BH$2-'Indicator Date hidden'!BI20)</f>
        <v>0</v>
      </c>
      <c r="BI19" s="125" t="str">
        <f>IF('Indicator Date hidden'!BJ20="x","x",BI$2-'Indicator Date hidden'!BJ20)</f>
        <v>x</v>
      </c>
      <c r="BJ19" s="125">
        <f>IF('Indicator Date hidden'!BK20="x","x",BJ$2-'Indicator Date hidden'!BK20)</f>
        <v>0</v>
      </c>
      <c r="BK19" s="125" t="str">
        <f>IF('Indicator Date hidden'!BL20="x","x",BK$2-'Indicator Date hidden'!BL20)</f>
        <v>x</v>
      </c>
      <c r="BL19" s="125">
        <f>IF('Indicator Date hidden'!BM20="x","x",BL$2-'Indicator Date hidden'!BM20)</f>
        <v>0</v>
      </c>
      <c r="BM19" s="125" t="str">
        <f>IF('Indicator Date hidden'!BN20="x","x",BM$2-'Indicator Date hidden'!BN20)</f>
        <v>x</v>
      </c>
      <c r="BN19" s="125">
        <f>IF('Indicator Date hidden'!BO20="x","x",BN$2-'Indicator Date hidden'!BO20)</f>
        <v>2</v>
      </c>
      <c r="BO19" s="125">
        <f>IF('Indicator Date hidden'!BP20="x","x",BO$2-'Indicator Date hidden'!BP20)</f>
        <v>0</v>
      </c>
      <c r="BP19" s="125">
        <f>IF('Indicator Date hidden'!BQ20="x","x",BP$2-'Indicator Date hidden'!BQ20)</f>
        <v>0</v>
      </c>
      <c r="BQ19" s="125">
        <f>IF('Indicator Date hidden'!BR20="x","x",BQ$2-'Indicator Date hidden'!BR20)</f>
        <v>0</v>
      </c>
      <c r="BR19" s="125">
        <f>IF('Indicator Date hidden'!BS20="x","x",BR$2-'Indicator Date hidden'!BS20)</f>
        <v>0</v>
      </c>
      <c r="BS19" s="125">
        <f>IF('Indicator Date hidden'!BT20="x","x",BS$2-'Indicator Date hidden'!BT20)</f>
        <v>1</v>
      </c>
      <c r="BT19" s="125">
        <f>IF('Indicator Date hidden'!BU20="x","x",BT$2-'Indicator Date hidden'!BU20)</f>
        <v>0</v>
      </c>
      <c r="BU19" s="125">
        <f>IF('Indicator Date hidden'!BV20="x","x",BU$2-'Indicator Date hidden'!BV20)</f>
        <v>0</v>
      </c>
      <c r="BV19" s="125" t="str">
        <f>IF('Indicator Date hidden'!BW20="x","x",BV$2-'Indicator Date hidden'!BW20)</f>
        <v>x</v>
      </c>
      <c r="BW19" s="125">
        <f>IF('Indicator Date hidden'!BX20="x","x",BW$2-'Indicator Date hidden'!BX20)</f>
        <v>0</v>
      </c>
      <c r="BX19" s="125">
        <f>IF('Indicator Date hidden'!BY20="x","x",BX$2-'Indicator Date hidden'!BY20)</f>
        <v>0</v>
      </c>
      <c r="BY19" s="3">
        <f t="shared" si="0"/>
        <v>14</v>
      </c>
      <c r="BZ19" s="126">
        <f t="shared" si="1"/>
        <v>0.2153846153846154</v>
      </c>
      <c r="CA19" s="3">
        <f t="shared" si="2"/>
        <v>8</v>
      </c>
      <c r="CB19" s="126">
        <f t="shared" si="3"/>
        <v>0.69042478991744227</v>
      </c>
      <c r="CC19" s="129">
        <f t="shared" si="4"/>
        <v>0</v>
      </c>
    </row>
    <row r="20" spans="1:81" x14ac:dyDescent="0.3">
      <c r="A20" s="3" t="str">
        <f>'Indicator Data'!B23</f>
        <v>BEN</v>
      </c>
      <c r="B20" s="125">
        <f>IF('Indicator Date hidden'!C21="x","x",B$2-'Indicator Date hidden'!C21)</f>
        <v>0</v>
      </c>
      <c r="C20" s="125">
        <f>IF('Indicator Date hidden'!D21="x","x",C$2-'Indicator Date hidden'!D21)</f>
        <v>0</v>
      </c>
      <c r="D20" s="125">
        <f>IF('Indicator Date hidden'!E21="x","x",D$2-'Indicator Date hidden'!E21)</f>
        <v>0</v>
      </c>
      <c r="E20" s="125">
        <f>IF('Indicator Date hidden'!F21="x","x",E$2-'Indicator Date hidden'!F21)</f>
        <v>0</v>
      </c>
      <c r="F20" s="125">
        <f>IF('Indicator Date hidden'!G21="x","x",F$2-'Indicator Date hidden'!G21)</f>
        <v>0</v>
      </c>
      <c r="G20" s="125">
        <f>IF('Indicator Date hidden'!H21="x","x",G$2-'Indicator Date hidden'!H21)</f>
        <v>0</v>
      </c>
      <c r="H20" s="125">
        <f>IF('Indicator Date hidden'!I21="x","x",H$2-'Indicator Date hidden'!I21)</f>
        <v>0</v>
      </c>
      <c r="I20" s="125">
        <f>IF('Indicator Date hidden'!J21="x","x",I$2-'Indicator Date hidden'!J21)</f>
        <v>0</v>
      </c>
      <c r="J20" s="125">
        <f>IF('Indicator Date hidden'!K21="x","x",J$2-'Indicator Date hidden'!K21)</f>
        <v>0</v>
      </c>
      <c r="K20" s="125">
        <f>IF('Indicator Date hidden'!L21="x","x",K$2-'Indicator Date hidden'!L21)</f>
        <v>0</v>
      </c>
      <c r="L20" s="125">
        <f>IF('Indicator Date hidden'!M21="x","x",L$2-'Indicator Date hidden'!M21)</f>
        <v>0</v>
      </c>
      <c r="M20" s="125">
        <f>IF('Indicator Date hidden'!N21="x","x",M$2-'Indicator Date hidden'!N21)</f>
        <v>0</v>
      </c>
      <c r="N20" s="125">
        <f>IF('Indicator Date hidden'!O21="x","x",N$2-'Indicator Date hidden'!O21)</f>
        <v>0</v>
      </c>
      <c r="O20" s="125">
        <f>IF('Indicator Date hidden'!P21="x","x",O$2-'Indicator Date hidden'!P21)</f>
        <v>0</v>
      </c>
      <c r="P20" s="125">
        <f>IF('Indicator Date hidden'!Q21="x","x",P$2-'Indicator Date hidden'!Q21)</f>
        <v>0</v>
      </c>
      <c r="Q20" s="125">
        <f>IF('Indicator Date hidden'!R21="x","x",Q$2-'Indicator Date hidden'!R21)</f>
        <v>0</v>
      </c>
      <c r="R20" s="125">
        <f>IF('Indicator Date hidden'!S21="x","x",R$2-'Indicator Date hidden'!S21)</f>
        <v>0</v>
      </c>
      <c r="S20" s="125">
        <f>IF('Indicator Date hidden'!T21="x","x",S$2-'Indicator Date hidden'!T21)</f>
        <v>0</v>
      </c>
      <c r="T20" s="125">
        <f>IF('Indicator Date hidden'!U21="x","x",T$2-'Indicator Date hidden'!U21)</f>
        <v>0</v>
      </c>
      <c r="U20" s="125">
        <f>IF('Indicator Date hidden'!V21="x","x",U$2-'Indicator Date hidden'!V21)</f>
        <v>0</v>
      </c>
      <c r="V20" s="125">
        <f>IF('Indicator Date hidden'!W21="x","x",V$2-'Indicator Date hidden'!W21)</f>
        <v>0</v>
      </c>
      <c r="W20" s="125">
        <f>IF('Indicator Date hidden'!X21="x","x",W$2-'Indicator Date hidden'!X21)</f>
        <v>0</v>
      </c>
      <c r="X20" s="125">
        <f>IF('Indicator Date hidden'!Y21="x","x",X$2-'Indicator Date hidden'!Y21)</f>
        <v>0</v>
      </c>
      <c r="Y20" s="125">
        <f>IF('Indicator Date hidden'!Z21="x","x",Y$2-'Indicator Date hidden'!Z21)</f>
        <v>0</v>
      </c>
      <c r="Z20" s="125">
        <f>IF('Indicator Date hidden'!AA21="x","x",Z$2-'Indicator Date hidden'!AA21)</f>
        <v>0</v>
      </c>
      <c r="AA20" s="125">
        <f>IF('Indicator Date hidden'!AB21="x","x",AA$2-'Indicator Date hidden'!AB21)</f>
        <v>0</v>
      </c>
      <c r="AB20" s="125">
        <f>IF('Indicator Date hidden'!AC21="x","x",AB$2-'Indicator Date hidden'!AC21)</f>
        <v>0</v>
      </c>
      <c r="AC20" s="125">
        <f>IF('Indicator Date hidden'!AD21="x","x",AC$2-'Indicator Date hidden'!AD21)</f>
        <v>3</v>
      </c>
      <c r="AD20" s="125">
        <f>IF('Indicator Date hidden'!AE21="x","x",AD$2-'Indicator Date hidden'!AE21)</f>
        <v>0</v>
      </c>
      <c r="AE20" s="125">
        <f>IF('Indicator Date hidden'!AF21="x","x",AE$2-'Indicator Date hidden'!AF21)</f>
        <v>0</v>
      </c>
      <c r="AF20" s="125">
        <f>IF('Indicator Date hidden'!AG21="x","x",AF$2-'Indicator Date hidden'!AG21)</f>
        <v>1</v>
      </c>
      <c r="AG20" s="125">
        <f>IF('Indicator Date hidden'!AH21="x","x",AG$2-'Indicator Date hidden'!AH21)</f>
        <v>0</v>
      </c>
      <c r="AH20" s="125">
        <f>IF('Indicator Date hidden'!AI21="x","x",AH$2-'Indicator Date hidden'!AI21)</f>
        <v>0</v>
      </c>
      <c r="AI20" s="125">
        <f>IF('Indicator Date hidden'!AJ21="x","x",AI$2-'Indicator Date hidden'!AJ21)</f>
        <v>0</v>
      </c>
      <c r="AJ20" s="125">
        <f>IF('Indicator Date hidden'!AK21="x","x",AJ$2-'Indicator Date hidden'!AK21)</f>
        <v>0</v>
      </c>
      <c r="AK20" s="125">
        <f>IF('Indicator Date hidden'!AL21="x","x",AK$2-'Indicator Date hidden'!AL21)</f>
        <v>1</v>
      </c>
      <c r="AL20" s="125">
        <f>IF('Indicator Date hidden'!AM21="x","x",AL$2-'Indicator Date hidden'!AM21)</f>
        <v>1</v>
      </c>
      <c r="AM20" s="125">
        <f>IF('Indicator Date hidden'!AN21="x","x",AM$2-'Indicator Date hidden'!AN21)</f>
        <v>0</v>
      </c>
      <c r="AN20" s="125">
        <f>IF('Indicator Date hidden'!AO21="x","x",AN$2-'Indicator Date hidden'!AO21)</f>
        <v>0</v>
      </c>
      <c r="AO20" s="125">
        <f>IF('Indicator Date hidden'!AP21="x","x",AO$2-'Indicator Date hidden'!AP21)</f>
        <v>0</v>
      </c>
      <c r="AP20" s="125">
        <f>IF('Indicator Date hidden'!AQ21="x","x",AP$2-'Indicator Date hidden'!AQ21)</f>
        <v>0</v>
      </c>
      <c r="AQ20" s="125">
        <f>IF('Indicator Date hidden'!AR21="x","x",AQ$2-'Indicator Date hidden'!AR21)</f>
        <v>0</v>
      </c>
      <c r="AR20" s="125">
        <f>IF('Indicator Date hidden'!AS21="x","x",AR$2-'Indicator Date hidden'!AS21)</f>
        <v>0</v>
      </c>
      <c r="AS20" s="125">
        <f>IF('Indicator Date hidden'!AT21="x","x",AS$2-'Indicator Date hidden'!AT21)</f>
        <v>1</v>
      </c>
      <c r="AT20" s="125">
        <f>IF('Indicator Date hidden'!AU21="x","x",AT$2-'Indicator Date hidden'!AU21)</f>
        <v>0</v>
      </c>
      <c r="AU20" s="125">
        <f>IF('Indicator Date hidden'!AV21="x","x",AU$2-'Indicator Date hidden'!AV21)</f>
        <v>0</v>
      </c>
      <c r="AV20" s="125">
        <f>IF('Indicator Date hidden'!AW21="x","x",AV$2-'Indicator Date hidden'!AW21)</f>
        <v>0</v>
      </c>
      <c r="AW20" s="125">
        <f>IF('Indicator Date hidden'!AX21="x","x",AW$2-'Indicator Date hidden'!AX21)</f>
        <v>0</v>
      </c>
      <c r="AX20" s="125">
        <f>IF('Indicator Date hidden'!AY21="x","x",AX$2-'Indicator Date hidden'!AY21)</f>
        <v>0</v>
      </c>
      <c r="AY20" s="125">
        <f>IF('Indicator Date hidden'!AZ21="x","x",AY$2-'Indicator Date hidden'!AZ21)</f>
        <v>0</v>
      </c>
      <c r="AZ20" s="125">
        <f>IF('Indicator Date hidden'!BA21="x","x",AZ$2-'Indicator Date hidden'!BA21)</f>
        <v>4</v>
      </c>
      <c r="BA20" s="125">
        <f>IF('Indicator Date hidden'!BB21="x","x",BA$2-'Indicator Date hidden'!BB21)</f>
        <v>0</v>
      </c>
      <c r="BB20" s="125">
        <f>IF('Indicator Date hidden'!BC21="x","x",BB$2-'Indicator Date hidden'!BC21)</f>
        <v>0</v>
      </c>
      <c r="BC20" s="125">
        <f>IF('Indicator Date hidden'!BD21="x","x",BC$2-'Indicator Date hidden'!BD21)</f>
        <v>0</v>
      </c>
      <c r="BD20" s="125" t="str">
        <f>IF('Indicator Date hidden'!BE21="x","x",BD$2-'Indicator Date hidden'!BE21)</f>
        <v>x</v>
      </c>
      <c r="BE20" s="125">
        <f>IF('Indicator Date hidden'!BF21="x","x",BE$2-'Indicator Date hidden'!BF21)</f>
        <v>1</v>
      </c>
      <c r="BF20" s="125">
        <f>IF('Indicator Date hidden'!BG21="x","x",BF$2-'Indicator Date hidden'!BG21)</f>
        <v>0</v>
      </c>
      <c r="BG20" s="125">
        <f>IF('Indicator Date hidden'!BH21="x","x",BG$2-'Indicator Date hidden'!BH21)</f>
        <v>0</v>
      </c>
      <c r="BH20" s="125">
        <f>IF('Indicator Date hidden'!BI21="x","x",BH$2-'Indicator Date hidden'!BI21)</f>
        <v>0</v>
      </c>
      <c r="BI20" s="125">
        <f>IF('Indicator Date hidden'!BJ21="x","x",BI$2-'Indicator Date hidden'!BJ21)</f>
        <v>0</v>
      </c>
      <c r="BJ20" s="125">
        <f>IF('Indicator Date hidden'!BK21="x","x",BJ$2-'Indicator Date hidden'!BK21)</f>
        <v>0</v>
      </c>
      <c r="BK20" s="125">
        <f>IF('Indicator Date hidden'!BL21="x","x",BK$2-'Indicator Date hidden'!BL21)</f>
        <v>0</v>
      </c>
      <c r="BL20" s="125">
        <f>IF('Indicator Date hidden'!BM21="x","x",BL$2-'Indicator Date hidden'!BM21)</f>
        <v>0</v>
      </c>
      <c r="BM20" s="125">
        <f>IF('Indicator Date hidden'!BN21="x","x",BM$2-'Indicator Date hidden'!BN21)</f>
        <v>1</v>
      </c>
      <c r="BN20" s="125">
        <f>IF('Indicator Date hidden'!BO21="x","x",BN$2-'Indicator Date hidden'!BO21)</f>
        <v>2</v>
      </c>
      <c r="BO20" s="125">
        <f>IF('Indicator Date hidden'!BP21="x","x",BO$2-'Indicator Date hidden'!BP21)</f>
        <v>0</v>
      </c>
      <c r="BP20" s="125">
        <f>IF('Indicator Date hidden'!BQ21="x","x",BP$2-'Indicator Date hidden'!BQ21)</f>
        <v>0</v>
      </c>
      <c r="BQ20" s="125">
        <f>IF('Indicator Date hidden'!BR21="x","x",BQ$2-'Indicator Date hidden'!BR21)</f>
        <v>0</v>
      </c>
      <c r="BR20" s="125">
        <f>IF('Indicator Date hidden'!BS21="x","x",BR$2-'Indicator Date hidden'!BS21)</f>
        <v>0</v>
      </c>
      <c r="BS20" s="125">
        <f>IF('Indicator Date hidden'!BT21="x","x",BS$2-'Indicator Date hidden'!BT21)</f>
        <v>2</v>
      </c>
      <c r="BT20" s="125">
        <f>IF('Indicator Date hidden'!BU21="x","x",BT$2-'Indicator Date hidden'!BU21)</f>
        <v>0</v>
      </c>
      <c r="BU20" s="125" t="str">
        <f>IF('Indicator Date hidden'!BV21="x","x",BU$2-'Indicator Date hidden'!BV21)</f>
        <v>x</v>
      </c>
      <c r="BV20" s="125">
        <f>IF('Indicator Date hidden'!BW21="x","x",BV$2-'Indicator Date hidden'!BW21)</f>
        <v>0</v>
      </c>
      <c r="BW20" s="125">
        <f>IF('Indicator Date hidden'!BX21="x","x",BW$2-'Indicator Date hidden'!BX21)</f>
        <v>0</v>
      </c>
      <c r="BX20" s="125">
        <f>IF('Indicator Date hidden'!BY21="x","x",BX$2-'Indicator Date hidden'!BY21)</f>
        <v>0</v>
      </c>
      <c r="BY20" s="3">
        <f t="shared" si="0"/>
        <v>17</v>
      </c>
      <c r="BZ20" s="126">
        <f t="shared" si="1"/>
        <v>0.23287671232876711</v>
      </c>
      <c r="CA20" s="3">
        <f t="shared" si="2"/>
        <v>10</v>
      </c>
      <c r="CB20" s="126">
        <f t="shared" si="3"/>
        <v>0.69283115706311182</v>
      </c>
      <c r="CC20" s="129">
        <f t="shared" si="4"/>
        <v>0</v>
      </c>
    </row>
    <row r="21" spans="1:81" x14ac:dyDescent="0.3">
      <c r="A21" s="3" t="str">
        <f>'Indicator Data'!B24</f>
        <v>BTN</v>
      </c>
      <c r="B21" s="125">
        <f>IF('Indicator Date hidden'!C22="x","x",B$2-'Indicator Date hidden'!C22)</f>
        <v>0</v>
      </c>
      <c r="C21" s="125">
        <f>IF('Indicator Date hidden'!D22="x","x",C$2-'Indicator Date hidden'!D22)</f>
        <v>0</v>
      </c>
      <c r="D21" s="125">
        <f>IF('Indicator Date hidden'!E22="x","x",D$2-'Indicator Date hidden'!E22)</f>
        <v>0</v>
      </c>
      <c r="E21" s="125">
        <f>IF('Indicator Date hidden'!F22="x","x",E$2-'Indicator Date hidden'!F22)</f>
        <v>0</v>
      </c>
      <c r="F21" s="125">
        <f>IF('Indicator Date hidden'!G22="x","x",F$2-'Indicator Date hidden'!G22)</f>
        <v>0</v>
      </c>
      <c r="G21" s="125">
        <f>IF('Indicator Date hidden'!H22="x","x",G$2-'Indicator Date hidden'!H22)</f>
        <v>0</v>
      </c>
      <c r="H21" s="125">
        <f>IF('Indicator Date hidden'!I22="x","x",H$2-'Indicator Date hidden'!I22)</f>
        <v>0</v>
      </c>
      <c r="I21" s="125">
        <f>IF('Indicator Date hidden'!J22="x","x",I$2-'Indicator Date hidden'!J22)</f>
        <v>0</v>
      </c>
      <c r="J21" s="125">
        <f>IF('Indicator Date hidden'!K22="x","x",J$2-'Indicator Date hidden'!K22)</f>
        <v>0</v>
      </c>
      <c r="K21" s="125">
        <f>IF('Indicator Date hidden'!L22="x","x",K$2-'Indicator Date hidden'!L22)</f>
        <v>0</v>
      </c>
      <c r="L21" s="125">
        <f>IF('Indicator Date hidden'!M22="x","x",L$2-'Indicator Date hidden'!M22)</f>
        <v>0</v>
      </c>
      <c r="M21" s="125">
        <f>IF('Indicator Date hidden'!N22="x","x",M$2-'Indicator Date hidden'!N22)</f>
        <v>0</v>
      </c>
      <c r="N21" s="125">
        <f>IF('Indicator Date hidden'!O22="x","x",N$2-'Indicator Date hidden'!O22)</f>
        <v>0</v>
      </c>
      <c r="O21" s="125">
        <f>IF('Indicator Date hidden'!P22="x","x",O$2-'Indicator Date hidden'!P22)</f>
        <v>0</v>
      </c>
      <c r="P21" s="125">
        <f>IF('Indicator Date hidden'!Q22="x","x",P$2-'Indicator Date hidden'!Q22)</f>
        <v>0</v>
      </c>
      <c r="Q21" s="125">
        <f>IF('Indicator Date hidden'!R22="x","x",Q$2-'Indicator Date hidden'!R22)</f>
        <v>0</v>
      </c>
      <c r="R21" s="125">
        <f>IF('Indicator Date hidden'!S22="x","x",R$2-'Indicator Date hidden'!S22)</f>
        <v>0</v>
      </c>
      <c r="S21" s="125">
        <f>IF('Indicator Date hidden'!T22="x","x",S$2-'Indicator Date hidden'!T22)</f>
        <v>0</v>
      </c>
      <c r="T21" s="125">
        <f>IF('Indicator Date hidden'!U22="x","x",T$2-'Indicator Date hidden'!U22)</f>
        <v>0</v>
      </c>
      <c r="U21" s="125">
        <f>IF('Indicator Date hidden'!V22="x","x",U$2-'Indicator Date hidden'!V22)</f>
        <v>0</v>
      </c>
      <c r="V21" s="125">
        <f>IF('Indicator Date hidden'!W22="x","x",V$2-'Indicator Date hidden'!W22)</f>
        <v>0</v>
      </c>
      <c r="W21" s="125">
        <f>IF('Indicator Date hidden'!X22="x","x",W$2-'Indicator Date hidden'!X22)</f>
        <v>0</v>
      </c>
      <c r="X21" s="125">
        <f>IF('Indicator Date hidden'!Y22="x","x",X$2-'Indicator Date hidden'!Y22)</f>
        <v>0</v>
      </c>
      <c r="Y21" s="125">
        <f>IF('Indicator Date hidden'!Z22="x","x",Y$2-'Indicator Date hidden'!Z22)</f>
        <v>0</v>
      </c>
      <c r="Z21" s="125" t="str">
        <f>IF('Indicator Date hidden'!AA22="x","x",Z$2-'Indicator Date hidden'!AA22)</f>
        <v>x</v>
      </c>
      <c r="AA21" s="125">
        <f>IF('Indicator Date hidden'!AB22="x","x",AA$2-'Indicator Date hidden'!AB22)</f>
        <v>0</v>
      </c>
      <c r="AB21" s="125">
        <f>IF('Indicator Date hidden'!AC22="x","x",AB$2-'Indicator Date hidden'!AC22)</f>
        <v>3</v>
      </c>
      <c r="AC21" s="125">
        <f>IF('Indicator Date hidden'!AD22="x","x",AC$2-'Indicator Date hidden'!AD22)</f>
        <v>1</v>
      </c>
      <c r="AD21" s="125">
        <f>IF('Indicator Date hidden'!AE22="x","x",AD$2-'Indicator Date hidden'!AE22)</f>
        <v>0</v>
      </c>
      <c r="AE21" s="125" t="str">
        <f>IF('Indicator Date hidden'!AF22="x","x",AE$2-'Indicator Date hidden'!AF22)</f>
        <v>x</v>
      </c>
      <c r="AF21" s="125">
        <f>IF('Indicator Date hidden'!AG22="x","x",AF$2-'Indicator Date hidden'!AG22)</f>
        <v>1</v>
      </c>
      <c r="AG21" s="125">
        <f>IF('Indicator Date hidden'!AH22="x","x",AG$2-'Indicator Date hidden'!AH22)</f>
        <v>0</v>
      </c>
      <c r="AH21" s="125">
        <f>IF('Indicator Date hidden'!AI22="x","x",AH$2-'Indicator Date hidden'!AI22)</f>
        <v>0</v>
      </c>
      <c r="AI21" s="125">
        <f>IF('Indicator Date hidden'!AJ22="x","x",AI$2-'Indicator Date hidden'!AJ22)</f>
        <v>0</v>
      </c>
      <c r="AJ21" s="125">
        <f>IF('Indicator Date hidden'!AK22="x","x",AJ$2-'Indicator Date hidden'!AK22)</f>
        <v>0</v>
      </c>
      <c r="AK21" s="125">
        <f>IF('Indicator Date hidden'!AL22="x","x",AK$2-'Indicator Date hidden'!AL22)</f>
        <v>1</v>
      </c>
      <c r="AL21" s="125">
        <f>IF('Indicator Date hidden'!AM22="x","x",AL$2-'Indicator Date hidden'!AM22)</f>
        <v>9</v>
      </c>
      <c r="AM21" s="125">
        <f>IF('Indicator Date hidden'!AN22="x","x",AM$2-'Indicator Date hidden'!AN22)</f>
        <v>0</v>
      </c>
      <c r="AN21" s="125">
        <f>IF('Indicator Date hidden'!AO22="x","x",AN$2-'Indicator Date hidden'!AO22)</f>
        <v>0</v>
      </c>
      <c r="AO21" s="125">
        <f>IF('Indicator Date hidden'!AP22="x","x",AO$2-'Indicator Date hidden'!AP22)</f>
        <v>0</v>
      </c>
      <c r="AP21" s="125">
        <f>IF('Indicator Date hidden'!AQ22="x","x",AP$2-'Indicator Date hidden'!AQ22)</f>
        <v>0</v>
      </c>
      <c r="AQ21" s="125">
        <f>IF('Indicator Date hidden'!AR22="x","x",AQ$2-'Indicator Date hidden'!AR22)</f>
        <v>0</v>
      </c>
      <c r="AR21" s="125">
        <f>IF('Indicator Date hidden'!AS22="x","x",AR$2-'Indicator Date hidden'!AS22)</f>
        <v>0</v>
      </c>
      <c r="AS21" s="125">
        <f>IF('Indicator Date hidden'!AT22="x","x",AS$2-'Indicator Date hidden'!AT22)</f>
        <v>9</v>
      </c>
      <c r="AT21" s="125">
        <f>IF('Indicator Date hidden'!AU22="x","x",AT$2-'Indicator Date hidden'!AU22)</f>
        <v>0</v>
      </c>
      <c r="AU21" s="125" t="str">
        <f>IF('Indicator Date hidden'!AV22="x","x",AU$2-'Indicator Date hidden'!AV22)</f>
        <v>x</v>
      </c>
      <c r="AV21" s="125" t="str">
        <f>IF('Indicator Date hidden'!AW22="x","x",AV$2-'Indicator Date hidden'!AW22)</f>
        <v>x</v>
      </c>
      <c r="AW21" s="125">
        <f>IF('Indicator Date hidden'!AX22="x","x",AW$2-'Indicator Date hidden'!AX22)</f>
        <v>0</v>
      </c>
      <c r="AX21" s="125">
        <f>IF('Indicator Date hidden'!AY22="x","x",AX$2-'Indicator Date hidden'!AY22)</f>
        <v>0</v>
      </c>
      <c r="AY21" s="125">
        <f>IF('Indicator Date hidden'!AZ22="x","x",AY$2-'Indicator Date hidden'!AZ22)</f>
        <v>0</v>
      </c>
      <c r="AZ21" s="125">
        <f>IF('Indicator Date hidden'!BA22="x","x",AZ$2-'Indicator Date hidden'!BA22)</f>
        <v>2</v>
      </c>
      <c r="BA21" s="125">
        <f>IF('Indicator Date hidden'!BB22="x","x",BA$2-'Indicator Date hidden'!BB22)</f>
        <v>0</v>
      </c>
      <c r="BB21" s="125">
        <f>IF('Indicator Date hidden'!BC22="x","x",BB$2-'Indicator Date hidden'!BC22)</f>
        <v>0</v>
      </c>
      <c r="BC21" s="125">
        <f>IF('Indicator Date hidden'!BD22="x","x",BC$2-'Indicator Date hidden'!BD22)</f>
        <v>0</v>
      </c>
      <c r="BD21" s="125" t="str">
        <f>IF('Indicator Date hidden'!BE22="x","x",BD$2-'Indicator Date hidden'!BE22)</f>
        <v>x</v>
      </c>
      <c r="BE21" s="125">
        <f>IF('Indicator Date hidden'!BF22="x","x",BE$2-'Indicator Date hidden'!BF22)</f>
        <v>1</v>
      </c>
      <c r="BF21" s="125">
        <f>IF('Indicator Date hidden'!BG22="x","x",BF$2-'Indicator Date hidden'!BG22)</f>
        <v>0</v>
      </c>
      <c r="BG21" s="125">
        <f>IF('Indicator Date hidden'!BH22="x","x",BG$2-'Indicator Date hidden'!BH22)</f>
        <v>0</v>
      </c>
      <c r="BH21" s="125">
        <f>IF('Indicator Date hidden'!BI22="x","x",BH$2-'Indicator Date hidden'!BI22)</f>
        <v>0</v>
      </c>
      <c r="BI21" s="125">
        <f>IF('Indicator Date hidden'!BJ22="x","x",BI$2-'Indicator Date hidden'!BJ22)</f>
        <v>0</v>
      </c>
      <c r="BJ21" s="125">
        <f>IF('Indicator Date hidden'!BK22="x","x",BJ$2-'Indicator Date hidden'!BK22)</f>
        <v>0</v>
      </c>
      <c r="BK21" s="125">
        <f>IF('Indicator Date hidden'!BL22="x","x",BK$2-'Indicator Date hidden'!BL22)</f>
        <v>0</v>
      </c>
      <c r="BL21" s="125">
        <f>IF('Indicator Date hidden'!BM22="x","x",BL$2-'Indicator Date hidden'!BM22)</f>
        <v>0</v>
      </c>
      <c r="BM21" s="125">
        <f>IF('Indicator Date hidden'!BN22="x","x",BM$2-'Indicator Date hidden'!BN22)</f>
        <v>2</v>
      </c>
      <c r="BN21" s="125">
        <f>IF('Indicator Date hidden'!BO22="x","x",BN$2-'Indicator Date hidden'!BO22)</f>
        <v>3</v>
      </c>
      <c r="BO21" s="125">
        <f>IF('Indicator Date hidden'!BP22="x","x",BO$2-'Indicator Date hidden'!BP22)</f>
        <v>0</v>
      </c>
      <c r="BP21" s="125">
        <f>IF('Indicator Date hidden'!BQ22="x","x",BP$2-'Indicator Date hidden'!BQ22)</f>
        <v>0</v>
      </c>
      <c r="BQ21" s="125">
        <f>IF('Indicator Date hidden'!BR22="x","x",BQ$2-'Indicator Date hidden'!BR22)</f>
        <v>0</v>
      </c>
      <c r="BR21" s="125">
        <f>IF('Indicator Date hidden'!BS22="x","x",BR$2-'Indicator Date hidden'!BS22)</f>
        <v>0</v>
      </c>
      <c r="BS21" s="125">
        <f>IF('Indicator Date hidden'!BT22="x","x",BS$2-'Indicator Date hidden'!BT22)</f>
        <v>1</v>
      </c>
      <c r="BT21" s="125">
        <f>IF('Indicator Date hidden'!BU22="x","x",BT$2-'Indicator Date hidden'!BU22)</f>
        <v>0</v>
      </c>
      <c r="BU21" s="125">
        <f>IF('Indicator Date hidden'!BV22="x","x",BU$2-'Indicator Date hidden'!BV22)</f>
        <v>0</v>
      </c>
      <c r="BV21" s="125" t="str">
        <f>IF('Indicator Date hidden'!BW22="x","x",BV$2-'Indicator Date hidden'!BW22)</f>
        <v>x</v>
      </c>
      <c r="BW21" s="125">
        <f>IF('Indicator Date hidden'!BX22="x","x",BW$2-'Indicator Date hidden'!BX22)</f>
        <v>0</v>
      </c>
      <c r="BX21" s="125">
        <f>IF('Indicator Date hidden'!BY22="x","x",BX$2-'Indicator Date hidden'!BY22)</f>
        <v>0</v>
      </c>
      <c r="BY21" s="3">
        <f t="shared" si="0"/>
        <v>33</v>
      </c>
      <c r="BZ21" s="126">
        <f t="shared" si="1"/>
        <v>0.47826086956521741</v>
      </c>
      <c r="CA21" s="3">
        <f t="shared" si="2"/>
        <v>11</v>
      </c>
      <c r="CB21" s="126">
        <f t="shared" si="3"/>
        <v>1.6026128633946766</v>
      </c>
      <c r="CC21" s="129">
        <f t="shared" si="4"/>
        <v>0</v>
      </c>
    </row>
    <row r="22" spans="1:81" x14ac:dyDescent="0.3">
      <c r="A22" s="3" t="str">
        <f>'Indicator Data'!B25</f>
        <v>BOL</v>
      </c>
      <c r="B22" s="125">
        <f>IF('Indicator Date hidden'!C23="x","x",B$2-'Indicator Date hidden'!C23)</f>
        <v>0</v>
      </c>
      <c r="C22" s="125">
        <f>IF('Indicator Date hidden'!D23="x","x",C$2-'Indicator Date hidden'!D23)</f>
        <v>0</v>
      </c>
      <c r="D22" s="125">
        <f>IF('Indicator Date hidden'!E23="x","x",D$2-'Indicator Date hidden'!E23)</f>
        <v>0</v>
      </c>
      <c r="E22" s="125">
        <f>IF('Indicator Date hidden'!F23="x","x",E$2-'Indicator Date hidden'!F23)</f>
        <v>0</v>
      </c>
      <c r="F22" s="125">
        <f>IF('Indicator Date hidden'!G23="x","x",F$2-'Indicator Date hidden'!G23)</f>
        <v>0</v>
      </c>
      <c r="G22" s="125">
        <f>IF('Indicator Date hidden'!H23="x","x",G$2-'Indicator Date hidden'!H23)</f>
        <v>0</v>
      </c>
      <c r="H22" s="125">
        <f>IF('Indicator Date hidden'!I23="x","x",H$2-'Indicator Date hidden'!I23)</f>
        <v>0</v>
      </c>
      <c r="I22" s="125">
        <f>IF('Indicator Date hidden'!J23="x","x",I$2-'Indicator Date hidden'!J23)</f>
        <v>0</v>
      </c>
      <c r="J22" s="125">
        <f>IF('Indicator Date hidden'!K23="x","x",J$2-'Indicator Date hidden'!K23)</f>
        <v>0</v>
      </c>
      <c r="K22" s="125">
        <f>IF('Indicator Date hidden'!L23="x","x",K$2-'Indicator Date hidden'!L23)</f>
        <v>0</v>
      </c>
      <c r="L22" s="125">
        <f>IF('Indicator Date hidden'!M23="x","x",L$2-'Indicator Date hidden'!M23)</f>
        <v>0</v>
      </c>
      <c r="M22" s="125">
        <f>IF('Indicator Date hidden'!N23="x","x",M$2-'Indicator Date hidden'!N23)</f>
        <v>0</v>
      </c>
      <c r="N22" s="125">
        <f>IF('Indicator Date hidden'!O23="x","x",N$2-'Indicator Date hidden'!O23)</f>
        <v>0</v>
      </c>
      <c r="O22" s="125">
        <f>IF('Indicator Date hidden'!P23="x","x",O$2-'Indicator Date hidden'!P23)</f>
        <v>0</v>
      </c>
      <c r="P22" s="125">
        <f>IF('Indicator Date hidden'!Q23="x","x",P$2-'Indicator Date hidden'!Q23)</f>
        <v>0</v>
      </c>
      <c r="Q22" s="125">
        <f>IF('Indicator Date hidden'!R23="x","x",Q$2-'Indicator Date hidden'!R23)</f>
        <v>0</v>
      </c>
      <c r="R22" s="125">
        <f>IF('Indicator Date hidden'!S23="x","x",R$2-'Indicator Date hidden'!S23)</f>
        <v>0</v>
      </c>
      <c r="S22" s="125">
        <f>IF('Indicator Date hidden'!T23="x","x",S$2-'Indicator Date hidden'!T23)</f>
        <v>0</v>
      </c>
      <c r="T22" s="125">
        <f>IF('Indicator Date hidden'!U23="x","x",T$2-'Indicator Date hidden'!U23)</f>
        <v>0</v>
      </c>
      <c r="U22" s="125">
        <f>IF('Indicator Date hidden'!V23="x","x",U$2-'Indicator Date hidden'!V23)</f>
        <v>0</v>
      </c>
      <c r="V22" s="125">
        <f>IF('Indicator Date hidden'!W23="x","x",V$2-'Indicator Date hidden'!W23)</f>
        <v>0</v>
      </c>
      <c r="W22" s="125">
        <f>IF('Indicator Date hidden'!X23="x","x",W$2-'Indicator Date hidden'!X23)</f>
        <v>0</v>
      </c>
      <c r="X22" s="125">
        <f>IF('Indicator Date hidden'!Y23="x","x",X$2-'Indicator Date hidden'!Y23)</f>
        <v>0</v>
      </c>
      <c r="Y22" s="125">
        <f>IF('Indicator Date hidden'!Z23="x","x",Y$2-'Indicator Date hidden'!Z23)</f>
        <v>0</v>
      </c>
      <c r="Z22" s="125">
        <f>IF('Indicator Date hidden'!AA23="x","x",Z$2-'Indicator Date hidden'!AA23)</f>
        <v>6</v>
      </c>
      <c r="AA22" s="125">
        <f>IF('Indicator Date hidden'!AB23="x","x",AA$2-'Indicator Date hidden'!AB23)</f>
        <v>0</v>
      </c>
      <c r="AB22" s="125">
        <f>IF('Indicator Date hidden'!AC23="x","x",AB$2-'Indicator Date hidden'!AC23)</f>
        <v>0</v>
      </c>
      <c r="AC22" s="125">
        <f>IF('Indicator Date hidden'!AD23="x","x",AC$2-'Indicator Date hidden'!AD23)</f>
        <v>1</v>
      </c>
      <c r="AD22" s="125" t="str">
        <f>IF('Indicator Date hidden'!AE23="x","x",AD$2-'Indicator Date hidden'!AE23)</f>
        <v>x</v>
      </c>
      <c r="AE22" s="125">
        <f>IF('Indicator Date hidden'!AF23="x","x",AE$2-'Indicator Date hidden'!AF23)</f>
        <v>0</v>
      </c>
      <c r="AF22" s="125">
        <f>IF('Indicator Date hidden'!AG23="x","x",AF$2-'Indicator Date hidden'!AG23)</f>
        <v>1</v>
      </c>
      <c r="AG22" s="125">
        <f>IF('Indicator Date hidden'!AH23="x","x",AG$2-'Indicator Date hidden'!AH23)</f>
        <v>0</v>
      </c>
      <c r="AH22" s="125">
        <f>IF('Indicator Date hidden'!AI23="x","x",AH$2-'Indicator Date hidden'!AI23)</f>
        <v>0</v>
      </c>
      <c r="AI22" s="125">
        <f>IF('Indicator Date hidden'!AJ23="x","x",AI$2-'Indicator Date hidden'!AJ23)</f>
        <v>0</v>
      </c>
      <c r="AJ22" s="125">
        <f>IF('Indicator Date hidden'!AK23="x","x",AJ$2-'Indicator Date hidden'!AK23)</f>
        <v>0</v>
      </c>
      <c r="AK22" s="125">
        <f>IF('Indicator Date hidden'!AL23="x","x",AK$2-'Indicator Date hidden'!AL23)</f>
        <v>1</v>
      </c>
      <c r="AL22" s="125">
        <f>IF('Indicator Date hidden'!AM23="x","x",AL$2-'Indicator Date hidden'!AM23)</f>
        <v>11</v>
      </c>
      <c r="AM22" s="125">
        <f>IF('Indicator Date hidden'!AN23="x","x",AM$2-'Indicator Date hidden'!AN23)</f>
        <v>0</v>
      </c>
      <c r="AN22" s="125">
        <f>IF('Indicator Date hidden'!AO23="x","x",AN$2-'Indicator Date hidden'!AO23)</f>
        <v>0</v>
      </c>
      <c r="AO22" s="125">
        <f>IF('Indicator Date hidden'!AP23="x","x",AO$2-'Indicator Date hidden'!AP23)</f>
        <v>0</v>
      </c>
      <c r="AP22" s="125">
        <f>IF('Indicator Date hidden'!AQ23="x","x",AP$2-'Indicator Date hidden'!AQ23)</f>
        <v>0</v>
      </c>
      <c r="AQ22" s="125">
        <f>IF('Indicator Date hidden'!AR23="x","x",AQ$2-'Indicator Date hidden'!AR23)</f>
        <v>0</v>
      </c>
      <c r="AR22" s="125">
        <f>IF('Indicator Date hidden'!AS23="x","x",AR$2-'Indicator Date hidden'!AS23)</f>
        <v>0</v>
      </c>
      <c r="AS22" s="125">
        <f>IF('Indicator Date hidden'!AT23="x","x",AS$2-'Indicator Date hidden'!AT23)</f>
        <v>3</v>
      </c>
      <c r="AT22" s="125">
        <f>IF('Indicator Date hidden'!AU23="x","x",AT$2-'Indicator Date hidden'!AU23)</f>
        <v>0</v>
      </c>
      <c r="AU22" s="125">
        <f>IF('Indicator Date hidden'!AV23="x","x",AU$2-'Indicator Date hidden'!AV23)</f>
        <v>0</v>
      </c>
      <c r="AV22" s="125">
        <f>IF('Indicator Date hidden'!AW23="x","x",AV$2-'Indicator Date hidden'!AW23)</f>
        <v>0</v>
      </c>
      <c r="AW22" s="125">
        <f>IF('Indicator Date hidden'!AX23="x","x",AW$2-'Indicator Date hidden'!AX23)</f>
        <v>0</v>
      </c>
      <c r="AX22" s="125">
        <f>IF('Indicator Date hidden'!AY23="x","x",AX$2-'Indicator Date hidden'!AY23)</f>
        <v>0</v>
      </c>
      <c r="AY22" s="125">
        <f>IF('Indicator Date hidden'!AZ23="x","x",AY$2-'Indicator Date hidden'!AZ23)</f>
        <v>0</v>
      </c>
      <c r="AZ22" s="125">
        <f>IF('Indicator Date hidden'!BA23="x","x",AZ$2-'Indicator Date hidden'!BA23)</f>
        <v>0</v>
      </c>
      <c r="BA22" s="125">
        <f>IF('Indicator Date hidden'!BB23="x","x",BA$2-'Indicator Date hidden'!BB23)</f>
        <v>0</v>
      </c>
      <c r="BB22" s="125">
        <f>IF('Indicator Date hidden'!BC23="x","x",BB$2-'Indicator Date hidden'!BC23)</f>
        <v>0</v>
      </c>
      <c r="BC22" s="125">
        <f>IF('Indicator Date hidden'!BD23="x","x",BC$2-'Indicator Date hidden'!BD23)</f>
        <v>0</v>
      </c>
      <c r="BD22" s="125">
        <f>IF('Indicator Date hidden'!BE23="x","x",BD$2-'Indicator Date hidden'!BE23)</f>
        <v>2</v>
      </c>
      <c r="BE22" s="125">
        <f>IF('Indicator Date hidden'!BF23="x","x",BE$2-'Indicator Date hidden'!BF23)</f>
        <v>1</v>
      </c>
      <c r="BF22" s="125">
        <f>IF('Indicator Date hidden'!BG23="x","x",BF$2-'Indicator Date hidden'!BG23)</f>
        <v>0</v>
      </c>
      <c r="BG22" s="125">
        <f>IF('Indicator Date hidden'!BH23="x","x",BG$2-'Indicator Date hidden'!BH23)</f>
        <v>0</v>
      </c>
      <c r="BH22" s="125">
        <f>IF('Indicator Date hidden'!BI23="x","x",BH$2-'Indicator Date hidden'!BI23)</f>
        <v>0</v>
      </c>
      <c r="BI22" s="125">
        <f>IF('Indicator Date hidden'!BJ23="x","x",BI$2-'Indicator Date hidden'!BJ23)</f>
        <v>2</v>
      </c>
      <c r="BJ22" s="125">
        <f>IF('Indicator Date hidden'!BK23="x","x",BJ$2-'Indicator Date hidden'!BK23)</f>
        <v>0</v>
      </c>
      <c r="BK22" s="125">
        <f>IF('Indicator Date hidden'!BL23="x","x",BK$2-'Indicator Date hidden'!BL23)</f>
        <v>0</v>
      </c>
      <c r="BL22" s="125">
        <f>IF('Indicator Date hidden'!BM23="x","x",BL$2-'Indicator Date hidden'!BM23)</f>
        <v>0</v>
      </c>
      <c r="BM22" s="125">
        <f>IF('Indicator Date hidden'!BN23="x","x",BM$2-'Indicator Date hidden'!BN23)</f>
        <v>4</v>
      </c>
      <c r="BN22" s="125">
        <f>IF('Indicator Date hidden'!BO23="x","x",BN$2-'Indicator Date hidden'!BO23)</f>
        <v>1</v>
      </c>
      <c r="BO22" s="125">
        <f>IF('Indicator Date hidden'!BP23="x","x",BO$2-'Indicator Date hidden'!BP23)</f>
        <v>0</v>
      </c>
      <c r="BP22" s="125">
        <f>IF('Indicator Date hidden'!BQ23="x","x",BP$2-'Indicator Date hidden'!BQ23)</f>
        <v>0</v>
      </c>
      <c r="BQ22" s="125">
        <f>IF('Indicator Date hidden'!BR23="x","x",BQ$2-'Indicator Date hidden'!BR23)</f>
        <v>0</v>
      </c>
      <c r="BR22" s="125">
        <f>IF('Indicator Date hidden'!BS23="x","x",BR$2-'Indicator Date hidden'!BS23)</f>
        <v>0</v>
      </c>
      <c r="BS22" s="125">
        <f>IF('Indicator Date hidden'!BT23="x","x",BS$2-'Indicator Date hidden'!BT23)</f>
        <v>2</v>
      </c>
      <c r="BT22" s="125">
        <f>IF('Indicator Date hidden'!BU23="x","x",BT$2-'Indicator Date hidden'!BU23)</f>
        <v>0</v>
      </c>
      <c r="BU22" s="125">
        <f>IF('Indicator Date hidden'!BV23="x","x",BU$2-'Indicator Date hidden'!BV23)</f>
        <v>0</v>
      </c>
      <c r="BV22" s="125">
        <f>IF('Indicator Date hidden'!BW23="x","x",BV$2-'Indicator Date hidden'!BW23)</f>
        <v>0</v>
      </c>
      <c r="BW22" s="125">
        <f>IF('Indicator Date hidden'!BX23="x","x",BW$2-'Indicator Date hidden'!BX23)</f>
        <v>0</v>
      </c>
      <c r="BX22" s="125">
        <f>IF('Indicator Date hidden'!BY23="x","x",BX$2-'Indicator Date hidden'!BY23)</f>
        <v>0</v>
      </c>
      <c r="BY22" s="3">
        <f t="shared" si="0"/>
        <v>35</v>
      </c>
      <c r="BZ22" s="126">
        <f t="shared" si="1"/>
        <v>0.47297297297297297</v>
      </c>
      <c r="CA22" s="3">
        <f t="shared" si="2"/>
        <v>12</v>
      </c>
      <c r="CB22" s="126">
        <f t="shared" si="3"/>
        <v>1.5701865354238318</v>
      </c>
      <c r="CC22" s="129">
        <f t="shared" si="4"/>
        <v>0</v>
      </c>
    </row>
    <row r="23" spans="1:81" x14ac:dyDescent="0.3">
      <c r="A23" s="3" t="str">
        <f>'Indicator Data'!B26</f>
        <v>BIH</v>
      </c>
      <c r="B23" s="125">
        <f>IF('Indicator Date hidden'!C24="x","x",B$2-'Indicator Date hidden'!C24)</f>
        <v>0</v>
      </c>
      <c r="C23" s="125">
        <f>IF('Indicator Date hidden'!D24="x","x",C$2-'Indicator Date hidden'!D24)</f>
        <v>0</v>
      </c>
      <c r="D23" s="125">
        <f>IF('Indicator Date hidden'!E24="x","x",D$2-'Indicator Date hidden'!E24)</f>
        <v>0</v>
      </c>
      <c r="E23" s="125">
        <f>IF('Indicator Date hidden'!F24="x","x",E$2-'Indicator Date hidden'!F24)</f>
        <v>0</v>
      </c>
      <c r="F23" s="125">
        <f>IF('Indicator Date hidden'!G24="x","x",F$2-'Indicator Date hidden'!G24)</f>
        <v>0</v>
      </c>
      <c r="G23" s="125">
        <f>IF('Indicator Date hidden'!H24="x","x",G$2-'Indicator Date hidden'!H24)</f>
        <v>0</v>
      </c>
      <c r="H23" s="125">
        <f>IF('Indicator Date hidden'!I24="x","x",H$2-'Indicator Date hidden'!I24)</f>
        <v>0</v>
      </c>
      <c r="I23" s="125">
        <f>IF('Indicator Date hidden'!J24="x","x",I$2-'Indicator Date hidden'!J24)</f>
        <v>0</v>
      </c>
      <c r="J23" s="125">
        <f>IF('Indicator Date hidden'!K24="x","x",J$2-'Indicator Date hidden'!K24)</f>
        <v>0</v>
      </c>
      <c r="K23" s="125">
        <f>IF('Indicator Date hidden'!L24="x","x",K$2-'Indicator Date hidden'!L24)</f>
        <v>0</v>
      </c>
      <c r="L23" s="125">
        <f>IF('Indicator Date hidden'!M24="x","x",L$2-'Indicator Date hidden'!M24)</f>
        <v>0</v>
      </c>
      <c r="M23" s="125">
        <f>IF('Indicator Date hidden'!N24="x","x",M$2-'Indicator Date hidden'!N24)</f>
        <v>0</v>
      </c>
      <c r="N23" s="125">
        <f>IF('Indicator Date hidden'!O24="x","x",N$2-'Indicator Date hidden'!O24)</f>
        <v>0</v>
      </c>
      <c r="O23" s="125">
        <f>IF('Indicator Date hidden'!P24="x","x",O$2-'Indicator Date hidden'!P24)</f>
        <v>0</v>
      </c>
      <c r="P23" s="125">
        <f>IF('Indicator Date hidden'!Q24="x","x",P$2-'Indicator Date hidden'!Q24)</f>
        <v>0</v>
      </c>
      <c r="Q23" s="125">
        <f>IF('Indicator Date hidden'!R24="x","x",Q$2-'Indicator Date hidden'!R24)</f>
        <v>0</v>
      </c>
      <c r="R23" s="125">
        <f>IF('Indicator Date hidden'!S24="x","x",R$2-'Indicator Date hidden'!S24)</f>
        <v>0</v>
      </c>
      <c r="S23" s="125">
        <f>IF('Indicator Date hidden'!T24="x","x",S$2-'Indicator Date hidden'!T24)</f>
        <v>0</v>
      </c>
      <c r="T23" s="125">
        <f>IF('Indicator Date hidden'!U24="x","x",T$2-'Indicator Date hidden'!U24)</f>
        <v>0</v>
      </c>
      <c r="U23" s="125">
        <f>IF('Indicator Date hidden'!V24="x","x",U$2-'Indicator Date hidden'!V24)</f>
        <v>0</v>
      </c>
      <c r="V23" s="125">
        <f>IF('Indicator Date hidden'!W24="x","x",V$2-'Indicator Date hidden'!W24)</f>
        <v>0</v>
      </c>
      <c r="W23" s="125">
        <f>IF('Indicator Date hidden'!X24="x","x",W$2-'Indicator Date hidden'!X24)</f>
        <v>0</v>
      </c>
      <c r="X23" s="125">
        <f>IF('Indicator Date hidden'!Y24="x","x",X$2-'Indicator Date hidden'!Y24)</f>
        <v>0</v>
      </c>
      <c r="Y23" s="125">
        <f>IF('Indicator Date hidden'!Z24="x","x",Y$2-'Indicator Date hidden'!Z24)</f>
        <v>0</v>
      </c>
      <c r="Z23" s="125" t="str">
        <f>IF('Indicator Date hidden'!AA24="x","x",Z$2-'Indicator Date hidden'!AA24)</f>
        <v>x</v>
      </c>
      <c r="AA23" s="125">
        <f>IF('Indicator Date hidden'!AB24="x","x",AA$2-'Indicator Date hidden'!AB24)</f>
        <v>0</v>
      </c>
      <c r="AB23" s="125">
        <f>IF('Indicator Date hidden'!AC24="x","x",AB$2-'Indicator Date hidden'!AC24)</f>
        <v>1</v>
      </c>
      <c r="AC23" s="125">
        <f>IF('Indicator Date hidden'!AD24="x","x",AC$2-'Indicator Date hidden'!AD24)</f>
        <v>2</v>
      </c>
      <c r="AD23" s="125">
        <f>IF('Indicator Date hidden'!AE24="x","x",AD$2-'Indicator Date hidden'!AE24)</f>
        <v>0</v>
      </c>
      <c r="AE23" s="125">
        <f>IF('Indicator Date hidden'!AF24="x","x",AE$2-'Indicator Date hidden'!AF24)</f>
        <v>0</v>
      </c>
      <c r="AF23" s="125">
        <f>IF('Indicator Date hidden'!AG24="x","x",AF$2-'Indicator Date hidden'!AG24)</f>
        <v>1</v>
      </c>
      <c r="AG23" s="125">
        <f>IF('Indicator Date hidden'!AH24="x","x",AG$2-'Indicator Date hidden'!AH24)</f>
        <v>0</v>
      </c>
      <c r="AH23" s="125">
        <f>IF('Indicator Date hidden'!AI24="x","x",AH$2-'Indicator Date hidden'!AI24)</f>
        <v>0</v>
      </c>
      <c r="AI23" s="125">
        <f>IF('Indicator Date hidden'!AJ24="x","x",AI$2-'Indicator Date hidden'!AJ24)</f>
        <v>0</v>
      </c>
      <c r="AJ23" s="125">
        <f>IF('Indicator Date hidden'!AK24="x","x",AJ$2-'Indicator Date hidden'!AK24)</f>
        <v>0</v>
      </c>
      <c r="AK23" s="125">
        <f>IF('Indicator Date hidden'!AL24="x","x",AK$2-'Indicator Date hidden'!AL24)</f>
        <v>1</v>
      </c>
      <c r="AL23" s="125">
        <f>IF('Indicator Date hidden'!AM24="x","x",AL$2-'Indicator Date hidden'!AM24)</f>
        <v>7</v>
      </c>
      <c r="AM23" s="125">
        <f>IF('Indicator Date hidden'!AN24="x","x",AM$2-'Indicator Date hidden'!AN24)</f>
        <v>0</v>
      </c>
      <c r="AN23" s="125">
        <f>IF('Indicator Date hidden'!AO24="x","x",AN$2-'Indicator Date hidden'!AO24)</f>
        <v>0</v>
      </c>
      <c r="AO23" s="125">
        <f>IF('Indicator Date hidden'!AP24="x","x",AO$2-'Indicator Date hidden'!AP24)</f>
        <v>0</v>
      </c>
      <c r="AP23" s="125">
        <f>IF('Indicator Date hidden'!AQ24="x","x",AP$2-'Indicator Date hidden'!AQ24)</f>
        <v>0</v>
      </c>
      <c r="AQ23" s="125">
        <f>IF('Indicator Date hidden'!AR24="x","x",AQ$2-'Indicator Date hidden'!AR24)</f>
        <v>0</v>
      </c>
      <c r="AR23" s="125">
        <f>IF('Indicator Date hidden'!AS24="x","x",AR$2-'Indicator Date hidden'!AS24)</f>
        <v>0</v>
      </c>
      <c r="AS23" s="125">
        <f>IF('Indicator Date hidden'!AT24="x","x",AS$2-'Indicator Date hidden'!AT24)</f>
        <v>7</v>
      </c>
      <c r="AT23" s="125">
        <f>IF('Indicator Date hidden'!AU24="x","x",AT$2-'Indicator Date hidden'!AU24)</f>
        <v>0</v>
      </c>
      <c r="AU23" s="125" t="str">
        <f>IF('Indicator Date hidden'!AV24="x","x",AU$2-'Indicator Date hidden'!AV24)</f>
        <v>x</v>
      </c>
      <c r="AV23" s="125" t="str">
        <f>IF('Indicator Date hidden'!AW24="x","x",AV$2-'Indicator Date hidden'!AW24)</f>
        <v>x</v>
      </c>
      <c r="AW23" s="125" t="str">
        <f>IF('Indicator Date hidden'!AX24="x","x",AW$2-'Indicator Date hidden'!AX24)</f>
        <v>x</v>
      </c>
      <c r="AX23" s="125">
        <f>IF('Indicator Date hidden'!AY24="x","x",AX$2-'Indicator Date hidden'!AY24)</f>
        <v>0</v>
      </c>
      <c r="AY23" s="125">
        <f>IF('Indicator Date hidden'!AZ24="x","x",AY$2-'Indicator Date hidden'!AZ24)</f>
        <v>0</v>
      </c>
      <c r="AZ23" s="125">
        <f>IF('Indicator Date hidden'!BA24="x","x",AZ$2-'Indicator Date hidden'!BA24)</f>
        <v>8</v>
      </c>
      <c r="BA23" s="125">
        <f>IF('Indicator Date hidden'!BB24="x","x",BA$2-'Indicator Date hidden'!BB24)</f>
        <v>0</v>
      </c>
      <c r="BB23" s="125">
        <f>IF('Indicator Date hidden'!BC24="x","x",BB$2-'Indicator Date hidden'!BC24)</f>
        <v>0</v>
      </c>
      <c r="BC23" s="125">
        <f>IF('Indicator Date hidden'!BD24="x","x",BC$2-'Indicator Date hidden'!BD24)</f>
        <v>0</v>
      </c>
      <c r="BD23" s="125">
        <f>IF('Indicator Date hidden'!BE24="x","x",BD$2-'Indicator Date hidden'!BE24)</f>
        <v>2</v>
      </c>
      <c r="BE23" s="125">
        <f>IF('Indicator Date hidden'!BF24="x","x",BE$2-'Indicator Date hidden'!BF24)</f>
        <v>1</v>
      </c>
      <c r="BF23" s="125">
        <f>IF('Indicator Date hidden'!BG24="x","x",BF$2-'Indicator Date hidden'!BG24)</f>
        <v>0</v>
      </c>
      <c r="BG23" s="125">
        <f>IF('Indicator Date hidden'!BH24="x","x",BG$2-'Indicator Date hidden'!BH24)</f>
        <v>0</v>
      </c>
      <c r="BH23" s="125">
        <f>IF('Indicator Date hidden'!BI24="x","x",BH$2-'Indicator Date hidden'!BI24)</f>
        <v>0</v>
      </c>
      <c r="BI23" s="125" t="str">
        <f>IF('Indicator Date hidden'!BJ24="x","x",BI$2-'Indicator Date hidden'!BJ24)</f>
        <v>x</v>
      </c>
      <c r="BJ23" s="125">
        <f>IF('Indicator Date hidden'!BK24="x","x",BJ$2-'Indicator Date hidden'!BK24)</f>
        <v>0</v>
      </c>
      <c r="BK23" s="125">
        <f>IF('Indicator Date hidden'!BL24="x","x",BK$2-'Indicator Date hidden'!BL24)</f>
        <v>0</v>
      </c>
      <c r="BL23" s="125">
        <f>IF('Indicator Date hidden'!BM24="x","x",BL$2-'Indicator Date hidden'!BM24)</f>
        <v>0</v>
      </c>
      <c r="BM23" s="125">
        <f>IF('Indicator Date hidden'!BN24="x","x",BM$2-'Indicator Date hidden'!BN24)</f>
        <v>6</v>
      </c>
      <c r="BN23" s="125">
        <f>IF('Indicator Date hidden'!BO24="x","x",BN$2-'Indicator Date hidden'!BO24)</f>
        <v>0</v>
      </c>
      <c r="BO23" s="125">
        <f>IF('Indicator Date hidden'!BP24="x","x",BO$2-'Indicator Date hidden'!BP24)</f>
        <v>0</v>
      </c>
      <c r="BP23" s="125">
        <f>IF('Indicator Date hidden'!BQ24="x","x",BP$2-'Indicator Date hidden'!BQ24)</f>
        <v>0</v>
      </c>
      <c r="BQ23" s="125">
        <f>IF('Indicator Date hidden'!BR24="x","x",BQ$2-'Indicator Date hidden'!BR24)</f>
        <v>0</v>
      </c>
      <c r="BR23" s="125">
        <f>IF('Indicator Date hidden'!BS24="x","x",BR$2-'Indicator Date hidden'!BS24)</f>
        <v>0</v>
      </c>
      <c r="BS23" s="125">
        <f>IF('Indicator Date hidden'!BT24="x","x",BS$2-'Indicator Date hidden'!BT24)</f>
        <v>5</v>
      </c>
      <c r="BT23" s="125">
        <f>IF('Indicator Date hidden'!BU24="x","x",BT$2-'Indicator Date hidden'!BU24)</f>
        <v>0</v>
      </c>
      <c r="BU23" s="125">
        <f>IF('Indicator Date hidden'!BV24="x","x",BU$2-'Indicator Date hidden'!BV24)</f>
        <v>0</v>
      </c>
      <c r="BV23" s="125" t="str">
        <f>IF('Indicator Date hidden'!BW24="x","x",BV$2-'Indicator Date hidden'!BW24)</f>
        <v>x</v>
      </c>
      <c r="BW23" s="125">
        <f>IF('Indicator Date hidden'!BX24="x","x",BW$2-'Indicator Date hidden'!BX24)</f>
        <v>0</v>
      </c>
      <c r="BX23" s="125">
        <f>IF('Indicator Date hidden'!BY24="x","x",BX$2-'Indicator Date hidden'!BY24)</f>
        <v>0</v>
      </c>
      <c r="BY23" s="3">
        <f t="shared" si="0"/>
        <v>41</v>
      </c>
      <c r="BZ23" s="126">
        <f t="shared" si="1"/>
        <v>0.59420289855072461</v>
      </c>
      <c r="CA23" s="3">
        <f t="shared" si="2"/>
        <v>11</v>
      </c>
      <c r="CB23" s="126">
        <f t="shared" si="3"/>
        <v>1.7472034846586109</v>
      </c>
      <c r="CC23" s="129">
        <f t="shared" si="4"/>
        <v>0</v>
      </c>
    </row>
    <row r="24" spans="1:81" x14ac:dyDescent="0.3">
      <c r="A24" s="3" t="str">
        <f>'Indicator Data'!B27</f>
        <v>BWA</v>
      </c>
      <c r="B24" s="125">
        <f>IF('Indicator Date hidden'!C25="x","x",B$2-'Indicator Date hidden'!C25)</f>
        <v>0</v>
      </c>
      <c r="C24" s="125">
        <f>IF('Indicator Date hidden'!D25="x","x",C$2-'Indicator Date hidden'!D25)</f>
        <v>0</v>
      </c>
      <c r="D24" s="125">
        <f>IF('Indicator Date hidden'!E25="x","x",D$2-'Indicator Date hidden'!E25)</f>
        <v>0</v>
      </c>
      <c r="E24" s="125">
        <f>IF('Indicator Date hidden'!F25="x","x",E$2-'Indicator Date hidden'!F25)</f>
        <v>0</v>
      </c>
      <c r="F24" s="125">
        <f>IF('Indicator Date hidden'!G25="x","x",F$2-'Indicator Date hidden'!G25)</f>
        <v>0</v>
      </c>
      <c r="G24" s="125">
        <f>IF('Indicator Date hidden'!H25="x","x",G$2-'Indicator Date hidden'!H25)</f>
        <v>0</v>
      </c>
      <c r="H24" s="125">
        <f>IF('Indicator Date hidden'!I25="x","x",H$2-'Indicator Date hidden'!I25)</f>
        <v>0</v>
      </c>
      <c r="I24" s="125">
        <f>IF('Indicator Date hidden'!J25="x","x",I$2-'Indicator Date hidden'!J25)</f>
        <v>0</v>
      </c>
      <c r="J24" s="125">
        <f>IF('Indicator Date hidden'!K25="x","x",J$2-'Indicator Date hidden'!K25)</f>
        <v>0</v>
      </c>
      <c r="K24" s="125">
        <f>IF('Indicator Date hidden'!L25="x","x",K$2-'Indicator Date hidden'!L25)</f>
        <v>0</v>
      </c>
      <c r="L24" s="125">
        <f>IF('Indicator Date hidden'!M25="x","x",L$2-'Indicator Date hidden'!M25)</f>
        <v>0</v>
      </c>
      <c r="M24" s="125">
        <f>IF('Indicator Date hidden'!N25="x","x",M$2-'Indicator Date hidden'!N25)</f>
        <v>0</v>
      </c>
      <c r="N24" s="125">
        <f>IF('Indicator Date hidden'!O25="x","x",N$2-'Indicator Date hidden'!O25)</f>
        <v>0</v>
      </c>
      <c r="O24" s="125">
        <f>IF('Indicator Date hidden'!P25="x","x",O$2-'Indicator Date hidden'!P25)</f>
        <v>0</v>
      </c>
      <c r="P24" s="125">
        <f>IF('Indicator Date hidden'!Q25="x","x",P$2-'Indicator Date hidden'!Q25)</f>
        <v>0</v>
      </c>
      <c r="Q24" s="125">
        <f>IF('Indicator Date hidden'!R25="x","x",Q$2-'Indicator Date hidden'!R25)</f>
        <v>0</v>
      </c>
      <c r="R24" s="125">
        <f>IF('Indicator Date hidden'!S25="x","x",R$2-'Indicator Date hidden'!S25)</f>
        <v>0</v>
      </c>
      <c r="S24" s="125">
        <f>IF('Indicator Date hidden'!T25="x","x",S$2-'Indicator Date hidden'!T25)</f>
        <v>0</v>
      </c>
      <c r="T24" s="125">
        <f>IF('Indicator Date hidden'!U25="x","x",T$2-'Indicator Date hidden'!U25)</f>
        <v>0</v>
      </c>
      <c r="U24" s="125">
        <f>IF('Indicator Date hidden'!V25="x","x",U$2-'Indicator Date hidden'!V25)</f>
        <v>0</v>
      </c>
      <c r="V24" s="125">
        <f>IF('Indicator Date hidden'!W25="x","x",V$2-'Indicator Date hidden'!W25)</f>
        <v>0</v>
      </c>
      <c r="W24" s="125">
        <f>IF('Indicator Date hidden'!X25="x","x",W$2-'Indicator Date hidden'!X25)</f>
        <v>0</v>
      </c>
      <c r="X24" s="125">
        <f>IF('Indicator Date hidden'!Y25="x","x",X$2-'Indicator Date hidden'!Y25)</f>
        <v>0</v>
      </c>
      <c r="Y24" s="125">
        <f>IF('Indicator Date hidden'!Z25="x","x",Y$2-'Indicator Date hidden'!Z25)</f>
        <v>0</v>
      </c>
      <c r="Z24" s="125">
        <f>IF('Indicator Date hidden'!AA25="x","x",Z$2-'Indicator Date hidden'!AA25)</f>
        <v>7</v>
      </c>
      <c r="AA24" s="125">
        <f>IF('Indicator Date hidden'!AB25="x","x",AA$2-'Indicator Date hidden'!AB25)</f>
        <v>0</v>
      </c>
      <c r="AB24" s="125" t="str">
        <f>IF('Indicator Date hidden'!AC25="x","x",AB$2-'Indicator Date hidden'!AC25)</f>
        <v>x</v>
      </c>
      <c r="AC24" s="125">
        <f>IF('Indicator Date hidden'!AD25="x","x",AC$2-'Indicator Date hidden'!AD25)</f>
        <v>2</v>
      </c>
      <c r="AD24" s="125">
        <f>IF('Indicator Date hidden'!AE25="x","x",AD$2-'Indicator Date hidden'!AE25)</f>
        <v>0</v>
      </c>
      <c r="AE24" s="125" t="str">
        <f>IF('Indicator Date hidden'!AF25="x","x",AE$2-'Indicator Date hidden'!AF25)</f>
        <v>x</v>
      </c>
      <c r="AF24" s="125">
        <f>IF('Indicator Date hidden'!AG25="x","x",AF$2-'Indicator Date hidden'!AG25)</f>
        <v>1</v>
      </c>
      <c r="AG24" s="125">
        <f>IF('Indicator Date hidden'!AH25="x","x",AG$2-'Indicator Date hidden'!AH25)</f>
        <v>0</v>
      </c>
      <c r="AH24" s="125">
        <f>IF('Indicator Date hidden'!AI25="x","x",AH$2-'Indicator Date hidden'!AI25)</f>
        <v>0</v>
      </c>
      <c r="AI24" s="125">
        <f>IF('Indicator Date hidden'!AJ25="x","x",AI$2-'Indicator Date hidden'!AJ25)</f>
        <v>0</v>
      </c>
      <c r="AJ24" s="125">
        <f>IF('Indicator Date hidden'!AK25="x","x",AJ$2-'Indicator Date hidden'!AK25)</f>
        <v>0</v>
      </c>
      <c r="AK24" s="125">
        <f>IF('Indicator Date hidden'!AL25="x","x",AK$2-'Indicator Date hidden'!AL25)</f>
        <v>1</v>
      </c>
      <c r="AL24" s="125">
        <f>IF('Indicator Date hidden'!AM25="x","x",AL$2-'Indicator Date hidden'!AM25)</f>
        <v>3</v>
      </c>
      <c r="AM24" s="125">
        <f>IF('Indicator Date hidden'!AN25="x","x",AM$2-'Indicator Date hidden'!AN25)</f>
        <v>0</v>
      </c>
      <c r="AN24" s="125">
        <f>IF('Indicator Date hidden'!AO25="x","x",AN$2-'Indicator Date hidden'!AO25)</f>
        <v>0</v>
      </c>
      <c r="AO24" s="125">
        <f>IF('Indicator Date hidden'!AP25="x","x",AO$2-'Indicator Date hidden'!AP25)</f>
        <v>0</v>
      </c>
      <c r="AP24" s="125">
        <f>IF('Indicator Date hidden'!AQ25="x","x",AP$2-'Indicator Date hidden'!AQ25)</f>
        <v>0</v>
      </c>
      <c r="AQ24" s="125">
        <f>IF('Indicator Date hidden'!AR25="x","x",AQ$2-'Indicator Date hidden'!AR25)</f>
        <v>0</v>
      </c>
      <c r="AR24" s="125">
        <f>IF('Indicator Date hidden'!AS25="x","x",AR$2-'Indicator Date hidden'!AS25)</f>
        <v>0</v>
      </c>
      <c r="AS24" s="125" t="str">
        <f>IF('Indicator Date hidden'!AT25="x","x",AS$2-'Indicator Date hidden'!AT25)</f>
        <v>x</v>
      </c>
      <c r="AT24" s="125">
        <f>IF('Indicator Date hidden'!AU25="x","x",AT$2-'Indicator Date hidden'!AU25)</f>
        <v>0</v>
      </c>
      <c r="AU24" s="125">
        <f>IF('Indicator Date hidden'!AV25="x","x",AU$2-'Indicator Date hidden'!AV25)</f>
        <v>0</v>
      </c>
      <c r="AV24" s="125">
        <f>IF('Indicator Date hidden'!AW25="x","x",AV$2-'Indicator Date hidden'!AW25)</f>
        <v>0</v>
      </c>
      <c r="AW24" s="125">
        <f>IF('Indicator Date hidden'!AX25="x","x",AW$2-'Indicator Date hidden'!AX25)</f>
        <v>0</v>
      </c>
      <c r="AX24" s="125">
        <f>IF('Indicator Date hidden'!AY25="x","x",AX$2-'Indicator Date hidden'!AY25)</f>
        <v>0</v>
      </c>
      <c r="AY24" s="125">
        <f>IF('Indicator Date hidden'!AZ25="x","x",AY$2-'Indicator Date hidden'!AZ25)</f>
        <v>0</v>
      </c>
      <c r="AZ24" s="125">
        <f>IF('Indicator Date hidden'!BA25="x","x",AZ$2-'Indicator Date hidden'!BA25)</f>
        <v>4</v>
      </c>
      <c r="BA24" s="125">
        <f>IF('Indicator Date hidden'!BB25="x","x",BA$2-'Indicator Date hidden'!BB25)</f>
        <v>0</v>
      </c>
      <c r="BB24" s="125">
        <f>IF('Indicator Date hidden'!BC25="x","x",BB$2-'Indicator Date hidden'!BC25)</f>
        <v>0</v>
      </c>
      <c r="BC24" s="125">
        <f>IF('Indicator Date hidden'!BD25="x","x",BC$2-'Indicator Date hidden'!BD25)</f>
        <v>0</v>
      </c>
      <c r="BD24" s="125" t="str">
        <f>IF('Indicator Date hidden'!BE25="x","x",BD$2-'Indicator Date hidden'!BE25)</f>
        <v>x</v>
      </c>
      <c r="BE24" s="125">
        <f>IF('Indicator Date hidden'!BF25="x","x",BE$2-'Indicator Date hidden'!BF25)</f>
        <v>1</v>
      </c>
      <c r="BF24" s="125">
        <f>IF('Indicator Date hidden'!BG25="x","x",BF$2-'Indicator Date hidden'!BG25)</f>
        <v>0</v>
      </c>
      <c r="BG24" s="125">
        <f>IF('Indicator Date hidden'!BH25="x","x",BG$2-'Indicator Date hidden'!BH25)</f>
        <v>0</v>
      </c>
      <c r="BH24" s="125">
        <f>IF('Indicator Date hidden'!BI25="x","x",BH$2-'Indicator Date hidden'!BI25)</f>
        <v>0</v>
      </c>
      <c r="BI24" s="125">
        <f>IF('Indicator Date hidden'!BJ25="x","x",BI$2-'Indicator Date hidden'!BJ25)</f>
        <v>0</v>
      </c>
      <c r="BJ24" s="125">
        <f>IF('Indicator Date hidden'!BK25="x","x",BJ$2-'Indicator Date hidden'!BK25)</f>
        <v>0</v>
      </c>
      <c r="BK24" s="125">
        <f>IF('Indicator Date hidden'!BL25="x","x",BK$2-'Indicator Date hidden'!BL25)</f>
        <v>0</v>
      </c>
      <c r="BL24" s="125">
        <f>IF('Indicator Date hidden'!BM25="x","x",BL$2-'Indicator Date hidden'!BM25)</f>
        <v>0</v>
      </c>
      <c r="BM24" s="125">
        <f>IF('Indicator Date hidden'!BN25="x","x",BM$2-'Indicator Date hidden'!BN25)</f>
        <v>6</v>
      </c>
      <c r="BN24" s="125">
        <f>IF('Indicator Date hidden'!BO25="x","x",BN$2-'Indicator Date hidden'!BO25)</f>
        <v>2</v>
      </c>
      <c r="BO24" s="125">
        <f>IF('Indicator Date hidden'!BP25="x","x",BO$2-'Indicator Date hidden'!BP25)</f>
        <v>0</v>
      </c>
      <c r="BP24" s="125">
        <f>IF('Indicator Date hidden'!BQ25="x","x",BP$2-'Indicator Date hidden'!BQ25)</f>
        <v>0</v>
      </c>
      <c r="BQ24" s="125">
        <f>IF('Indicator Date hidden'!BR25="x","x",BQ$2-'Indicator Date hidden'!BR25)</f>
        <v>0</v>
      </c>
      <c r="BR24" s="125">
        <f>IF('Indicator Date hidden'!BS25="x","x",BR$2-'Indicator Date hidden'!BS25)</f>
        <v>0</v>
      </c>
      <c r="BS24" s="125">
        <f>IF('Indicator Date hidden'!BT25="x","x",BS$2-'Indicator Date hidden'!BT25)</f>
        <v>2</v>
      </c>
      <c r="BT24" s="125">
        <f>IF('Indicator Date hidden'!BU25="x","x",BT$2-'Indicator Date hidden'!BU25)</f>
        <v>0</v>
      </c>
      <c r="BU24" s="125">
        <f>IF('Indicator Date hidden'!BV25="x","x",BU$2-'Indicator Date hidden'!BV25)</f>
        <v>0</v>
      </c>
      <c r="BV24" s="125">
        <f>IF('Indicator Date hidden'!BW25="x","x",BV$2-'Indicator Date hidden'!BW25)</f>
        <v>0</v>
      </c>
      <c r="BW24" s="125">
        <f>IF('Indicator Date hidden'!BX25="x","x",BW$2-'Indicator Date hidden'!BX25)</f>
        <v>0</v>
      </c>
      <c r="BX24" s="125">
        <f>IF('Indicator Date hidden'!BY25="x","x",BX$2-'Indicator Date hidden'!BY25)</f>
        <v>0</v>
      </c>
      <c r="BY24" s="3">
        <f t="shared" si="0"/>
        <v>29</v>
      </c>
      <c r="BZ24" s="126">
        <f t="shared" si="1"/>
        <v>0.40845070422535212</v>
      </c>
      <c r="CA24" s="3">
        <f t="shared" si="2"/>
        <v>10</v>
      </c>
      <c r="CB24" s="126">
        <f t="shared" si="3"/>
        <v>1.2624307515660034</v>
      </c>
      <c r="CC24" s="129">
        <f t="shared" si="4"/>
        <v>0</v>
      </c>
    </row>
    <row r="25" spans="1:81" x14ac:dyDescent="0.3">
      <c r="A25" s="3" t="str">
        <f>'Indicator Data'!B28</f>
        <v>BRA</v>
      </c>
      <c r="B25" s="125">
        <f>IF('Indicator Date hidden'!C26="x","x",B$2-'Indicator Date hidden'!C26)</f>
        <v>0</v>
      </c>
      <c r="C25" s="125">
        <f>IF('Indicator Date hidden'!D26="x","x",C$2-'Indicator Date hidden'!D26)</f>
        <v>0</v>
      </c>
      <c r="D25" s="125">
        <f>IF('Indicator Date hidden'!E26="x","x",D$2-'Indicator Date hidden'!E26)</f>
        <v>0</v>
      </c>
      <c r="E25" s="125">
        <f>IF('Indicator Date hidden'!F26="x","x",E$2-'Indicator Date hidden'!F26)</f>
        <v>0</v>
      </c>
      <c r="F25" s="125">
        <f>IF('Indicator Date hidden'!G26="x","x",F$2-'Indicator Date hidden'!G26)</f>
        <v>0</v>
      </c>
      <c r="G25" s="125">
        <f>IF('Indicator Date hidden'!H26="x","x",G$2-'Indicator Date hidden'!H26)</f>
        <v>0</v>
      </c>
      <c r="H25" s="125">
        <f>IF('Indicator Date hidden'!I26="x","x",H$2-'Indicator Date hidden'!I26)</f>
        <v>0</v>
      </c>
      <c r="I25" s="125">
        <f>IF('Indicator Date hidden'!J26="x","x",I$2-'Indicator Date hidden'!J26)</f>
        <v>0</v>
      </c>
      <c r="J25" s="125">
        <f>IF('Indicator Date hidden'!K26="x","x",J$2-'Indicator Date hidden'!K26)</f>
        <v>0</v>
      </c>
      <c r="K25" s="125">
        <f>IF('Indicator Date hidden'!L26="x","x",K$2-'Indicator Date hidden'!L26)</f>
        <v>0</v>
      </c>
      <c r="L25" s="125">
        <f>IF('Indicator Date hidden'!M26="x","x",L$2-'Indicator Date hidden'!M26)</f>
        <v>0</v>
      </c>
      <c r="M25" s="125">
        <f>IF('Indicator Date hidden'!N26="x","x",M$2-'Indicator Date hidden'!N26)</f>
        <v>0</v>
      </c>
      <c r="N25" s="125">
        <f>IF('Indicator Date hidden'!O26="x","x",N$2-'Indicator Date hidden'!O26)</f>
        <v>0</v>
      </c>
      <c r="O25" s="125">
        <f>IF('Indicator Date hidden'!P26="x","x",O$2-'Indicator Date hidden'!P26)</f>
        <v>0</v>
      </c>
      <c r="P25" s="125">
        <f>IF('Indicator Date hidden'!Q26="x","x",P$2-'Indicator Date hidden'!Q26)</f>
        <v>0</v>
      </c>
      <c r="Q25" s="125">
        <f>IF('Indicator Date hidden'!R26="x","x",Q$2-'Indicator Date hidden'!R26)</f>
        <v>0</v>
      </c>
      <c r="R25" s="125">
        <f>IF('Indicator Date hidden'!S26="x","x",R$2-'Indicator Date hidden'!S26)</f>
        <v>0</v>
      </c>
      <c r="S25" s="125">
        <f>IF('Indicator Date hidden'!T26="x","x",S$2-'Indicator Date hidden'!T26)</f>
        <v>0</v>
      </c>
      <c r="T25" s="125">
        <f>IF('Indicator Date hidden'!U26="x","x",T$2-'Indicator Date hidden'!U26)</f>
        <v>0</v>
      </c>
      <c r="U25" s="125">
        <f>IF('Indicator Date hidden'!V26="x","x",U$2-'Indicator Date hidden'!V26)</f>
        <v>0</v>
      </c>
      <c r="V25" s="125">
        <f>IF('Indicator Date hidden'!W26="x","x",V$2-'Indicator Date hidden'!W26)</f>
        <v>0</v>
      </c>
      <c r="W25" s="125">
        <f>IF('Indicator Date hidden'!X26="x","x",W$2-'Indicator Date hidden'!X26)</f>
        <v>0</v>
      </c>
      <c r="X25" s="125">
        <f>IF('Indicator Date hidden'!Y26="x","x",X$2-'Indicator Date hidden'!Y26)</f>
        <v>0</v>
      </c>
      <c r="Y25" s="125">
        <f>IF('Indicator Date hidden'!Z26="x","x",Y$2-'Indicator Date hidden'!Z26)</f>
        <v>0</v>
      </c>
      <c r="Z25" s="125">
        <f>IF('Indicator Date hidden'!AA26="x","x",Z$2-'Indicator Date hidden'!AA26)</f>
        <v>8</v>
      </c>
      <c r="AA25" s="125">
        <f>IF('Indicator Date hidden'!AB26="x","x",AA$2-'Indicator Date hidden'!AB26)</f>
        <v>0</v>
      </c>
      <c r="AB25" s="125" t="str">
        <f>IF('Indicator Date hidden'!AC26="x","x",AB$2-'Indicator Date hidden'!AC26)</f>
        <v>x</v>
      </c>
      <c r="AC25" s="125">
        <f>IF('Indicator Date hidden'!AD26="x","x",AC$2-'Indicator Date hidden'!AD26)</f>
        <v>1</v>
      </c>
      <c r="AD25" s="125">
        <f>IF('Indicator Date hidden'!AE26="x","x",AD$2-'Indicator Date hidden'!AE26)</f>
        <v>0</v>
      </c>
      <c r="AE25" s="125">
        <f>IF('Indicator Date hidden'!AF26="x","x",AE$2-'Indicator Date hidden'!AF26)</f>
        <v>0</v>
      </c>
      <c r="AF25" s="125">
        <f>IF('Indicator Date hidden'!AG26="x","x",AF$2-'Indicator Date hidden'!AG26)</f>
        <v>1</v>
      </c>
      <c r="AG25" s="125">
        <f>IF('Indicator Date hidden'!AH26="x","x",AG$2-'Indicator Date hidden'!AH26)</f>
        <v>0</v>
      </c>
      <c r="AH25" s="125">
        <f>IF('Indicator Date hidden'!AI26="x","x",AH$2-'Indicator Date hidden'!AI26)</f>
        <v>0</v>
      </c>
      <c r="AI25" s="125">
        <f>IF('Indicator Date hidden'!AJ26="x","x",AI$2-'Indicator Date hidden'!AJ26)</f>
        <v>0</v>
      </c>
      <c r="AJ25" s="125">
        <f>IF('Indicator Date hidden'!AK26="x","x",AJ$2-'Indicator Date hidden'!AK26)</f>
        <v>0</v>
      </c>
      <c r="AK25" s="125">
        <f>IF('Indicator Date hidden'!AL26="x","x",AK$2-'Indicator Date hidden'!AL26)</f>
        <v>1</v>
      </c>
      <c r="AL25" s="125">
        <f>IF('Indicator Date hidden'!AM26="x","x",AL$2-'Indicator Date hidden'!AM26)</f>
        <v>4</v>
      </c>
      <c r="AM25" s="125">
        <f>IF('Indicator Date hidden'!AN26="x","x",AM$2-'Indicator Date hidden'!AN26)</f>
        <v>0</v>
      </c>
      <c r="AN25" s="125">
        <f>IF('Indicator Date hidden'!AO26="x","x",AN$2-'Indicator Date hidden'!AO26)</f>
        <v>0</v>
      </c>
      <c r="AO25" s="125">
        <f>IF('Indicator Date hidden'!AP26="x","x",AO$2-'Indicator Date hidden'!AP26)</f>
        <v>0</v>
      </c>
      <c r="AP25" s="125">
        <f>IF('Indicator Date hidden'!AQ26="x","x",AP$2-'Indicator Date hidden'!AQ26)</f>
        <v>0</v>
      </c>
      <c r="AQ25" s="125">
        <f>IF('Indicator Date hidden'!AR26="x","x",AQ$2-'Indicator Date hidden'!AR26)</f>
        <v>0</v>
      </c>
      <c r="AR25" s="125">
        <f>IF('Indicator Date hidden'!AS26="x","x",AR$2-'Indicator Date hidden'!AS26)</f>
        <v>0</v>
      </c>
      <c r="AS25" s="125" t="str">
        <f>IF('Indicator Date hidden'!AT26="x","x",AS$2-'Indicator Date hidden'!AT26)</f>
        <v>x</v>
      </c>
      <c r="AT25" s="125">
        <f>IF('Indicator Date hidden'!AU26="x","x",AT$2-'Indicator Date hidden'!AU26)</f>
        <v>0</v>
      </c>
      <c r="AU25" s="125">
        <f>IF('Indicator Date hidden'!AV26="x","x",AU$2-'Indicator Date hidden'!AV26)</f>
        <v>0</v>
      </c>
      <c r="AV25" s="125" t="str">
        <f>IF('Indicator Date hidden'!AW26="x","x",AV$2-'Indicator Date hidden'!AW26)</f>
        <v>x</v>
      </c>
      <c r="AW25" s="125">
        <f>IF('Indicator Date hidden'!AX26="x","x",AW$2-'Indicator Date hidden'!AX26)</f>
        <v>0</v>
      </c>
      <c r="AX25" s="125">
        <f>IF('Indicator Date hidden'!AY26="x","x",AX$2-'Indicator Date hidden'!AY26)</f>
        <v>0</v>
      </c>
      <c r="AY25" s="125">
        <f>IF('Indicator Date hidden'!AZ26="x","x",AY$2-'Indicator Date hidden'!AZ26)</f>
        <v>0</v>
      </c>
      <c r="AZ25" s="125">
        <f>IF('Indicator Date hidden'!BA26="x","x",AZ$2-'Indicator Date hidden'!BA26)</f>
        <v>0</v>
      </c>
      <c r="BA25" s="125">
        <f>IF('Indicator Date hidden'!BB26="x","x",BA$2-'Indicator Date hidden'!BB26)</f>
        <v>0</v>
      </c>
      <c r="BB25" s="125">
        <f>IF('Indicator Date hidden'!BC26="x","x",BB$2-'Indicator Date hidden'!BC26)</f>
        <v>0</v>
      </c>
      <c r="BC25" s="125">
        <f>IF('Indicator Date hidden'!BD26="x","x",BC$2-'Indicator Date hidden'!BD26)</f>
        <v>0</v>
      </c>
      <c r="BD25" s="125" t="str">
        <f>IF('Indicator Date hidden'!BE26="x","x",BD$2-'Indicator Date hidden'!BE26)</f>
        <v>x</v>
      </c>
      <c r="BE25" s="125">
        <f>IF('Indicator Date hidden'!BF26="x","x",BE$2-'Indicator Date hidden'!BF26)</f>
        <v>1</v>
      </c>
      <c r="BF25" s="125">
        <f>IF('Indicator Date hidden'!BG26="x","x",BF$2-'Indicator Date hidden'!BG26)</f>
        <v>0</v>
      </c>
      <c r="BG25" s="125">
        <f>IF('Indicator Date hidden'!BH26="x","x",BG$2-'Indicator Date hidden'!BH26)</f>
        <v>0</v>
      </c>
      <c r="BH25" s="125">
        <f>IF('Indicator Date hidden'!BI26="x","x",BH$2-'Indicator Date hidden'!BI26)</f>
        <v>0</v>
      </c>
      <c r="BI25" s="125">
        <f>IF('Indicator Date hidden'!BJ26="x","x",BI$2-'Indicator Date hidden'!BJ26)</f>
        <v>2</v>
      </c>
      <c r="BJ25" s="125">
        <f>IF('Indicator Date hidden'!BK26="x","x",BJ$2-'Indicator Date hidden'!BK26)</f>
        <v>0</v>
      </c>
      <c r="BK25" s="125">
        <f>IF('Indicator Date hidden'!BL26="x","x",BK$2-'Indicator Date hidden'!BL26)</f>
        <v>0</v>
      </c>
      <c r="BL25" s="125">
        <f>IF('Indicator Date hidden'!BM26="x","x",BL$2-'Indicator Date hidden'!BM26)</f>
        <v>0</v>
      </c>
      <c r="BM25" s="125">
        <f>IF('Indicator Date hidden'!BN26="x","x",BM$2-'Indicator Date hidden'!BN26)</f>
        <v>1</v>
      </c>
      <c r="BN25" s="125">
        <f>IF('Indicator Date hidden'!BO26="x","x",BN$2-'Indicator Date hidden'!BO26)</f>
        <v>1</v>
      </c>
      <c r="BO25" s="125">
        <f>IF('Indicator Date hidden'!BP26="x","x",BO$2-'Indicator Date hidden'!BP26)</f>
        <v>0</v>
      </c>
      <c r="BP25" s="125">
        <f>IF('Indicator Date hidden'!BQ26="x","x",BP$2-'Indicator Date hidden'!BQ26)</f>
        <v>0</v>
      </c>
      <c r="BQ25" s="125">
        <f>IF('Indicator Date hidden'!BR26="x","x",BQ$2-'Indicator Date hidden'!BR26)</f>
        <v>0</v>
      </c>
      <c r="BR25" s="125">
        <f>IF('Indicator Date hidden'!BS26="x","x",BR$2-'Indicator Date hidden'!BS26)</f>
        <v>0</v>
      </c>
      <c r="BS25" s="125">
        <f>IF('Indicator Date hidden'!BT26="x","x",BS$2-'Indicator Date hidden'!BT26)</f>
        <v>0</v>
      </c>
      <c r="BT25" s="125">
        <f>IF('Indicator Date hidden'!BU26="x","x",BT$2-'Indicator Date hidden'!BU26)</f>
        <v>0</v>
      </c>
      <c r="BU25" s="125">
        <f>IF('Indicator Date hidden'!BV26="x","x",BU$2-'Indicator Date hidden'!BV26)</f>
        <v>0</v>
      </c>
      <c r="BV25" s="125">
        <f>IF('Indicator Date hidden'!BW26="x","x",BV$2-'Indicator Date hidden'!BW26)</f>
        <v>0</v>
      </c>
      <c r="BW25" s="125">
        <f>IF('Indicator Date hidden'!BX26="x","x",BW$2-'Indicator Date hidden'!BX26)</f>
        <v>0</v>
      </c>
      <c r="BX25" s="125">
        <f>IF('Indicator Date hidden'!BY26="x","x",BX$2-'Indicator Date hidden'!BY26)</f>
        <v>0</v>
      </c>
      <c r="BY25" s="3">
        <f t="shared" si="0"/>
        <v>20</v>
      </c>
      <c r="BZ25" s="126">
        <f t="shared" si="1"/>
        <v>0.28169014084507044</v>
      </c>
      <c r="CA25" s="3">
        <f t="shared" si="2"/>
        <v>9</v>
      </c>
      <c r="CB25" s="126">
        <f t="shared" si="3"/>
        <v>1.0900716941346111</v>
      </c>
      <c r="CC25" s="129">
        <f t="shared" si="4"/>
        <v>0</v>
      </c>
    </row>
    <row r="26" spans="1:81" x14ac:dyDescent="0.3">
      <c r="A26" s="3" t="str">
        <f>'Indicator Data'!B29</f>
        <v>BRN</v>
      </c>
      <c r="B26" s="125">
        <f>IF('Indicator Date hidden'!C27="x","x",B$2-'Indicator Date hidden'!C27)</f>
        <v>0</v>
      </c>
      <c r="C26" s="125">
        <f>IF('Indicator Date hidden'!D27="x","x",C$2-'Indicator Date hidden'!D27)</f>
        <v>0</v>
      </c>
      <c r="D26" s="125">
        <f>IF('Indicator Date hidden'!E27="x","x",D$2-'Indicator Date hidden'!E27)</f>
        <v>0</v>
      </c>
      <c r="E26" s="125">
        <f>IF('Indicator Date hidden'!F27="x","x",E$2-'Indicator Date hidden'!F27)</f>
        <v>0</v>
      </c>
      <c r="F26" s="125">
        <f>IF('Indicator Date hidden'!G27="x","x",F$2-'Indicator Date hidden'!G27)</f>
        <v>0</v>
      </c>
      <c r="G26" s="125">
        <f>IF('Indicator Date hidden'!H27="x","x",G$2-'Indicator Date hidden'!H27)</f>
        <v>0</v>
      </c>
      <c r="H26" s="125">
        <f>IF('Indicator Date hidden'!I27="x","x",H$2-'Indicator Date hidden'!I27)</f>
        <v>0</v>
      </c>
      <c r="I26" s="125">
        <f>IF('Indicator Date hidden'!J27="x","x",I$2-'Indicator Date hidden'!J27)</f>
        <v>0</v>
      </c>
      <c r="J26" s="125">
        <f>IF('Indicator Date hidden'!K27="x","x",J$2-'Indicator Date hidden'!K27)</f>
        <v>0</v>
      </c>
      <c r="K26" s="125">
        <f>IF('Indicator Date hidden'!L27="x","x",K$2-'Indicator Date hidden'!L27)</f>
        <v>0</v>
      </c>
      <c r="L26" s="125">
        <f>IF('Indicator Date hidden'!M27="x","x",L$2-'Indicator Date hidden'!M27)</f>
        <v>0</v>
      </c>
      <c r="M26" s="125">
        <f>IF('Indicator Date hidden'!N27="x","x",M$2-'Indicator Date hidden'!N27)</f>
        <v>0</v>
      </c>
      <c r="N26" s="125">
        <f>IF('Indicator Date hidden'!O27="x","x",N$2-'Indicator Date hidden'!O27)</f>
        <v>0</v>
      </c>
      <c r="O26" s="125">
        <f>IF('Indicator Date hidden'!P27="x","x",O$2-'Indicator Date hidden'!P27)</f>
        <v>0</v>
      </c>
      <c r="P26" s="125">
        <f>IF('Indicator Date hidden'!Q27="x","x",P$2-'Indicator Date hidden'!Q27)</f>
        <v>0</v>
      </c>
      <c r="Q26" s="125">
        <f>IF('Indicator Date hidden'!R27="x","x",Q$2-'Indicator Date hidden'!R27)</f>
        <v>0</v>
      </c>
      <c r="R26" s="125">
        <f>IF('Indicator Date hidden'!S27="x","x",R$2-'Indicator Date hidden'!S27)</f>
        <v>0</v>
      </c>
      <c r="S26" s="125">
        <f>IF('Indicator Date hidden'!T27="x","x",S$2-'Indicator Date hidden'!T27)</f>
        <v>0</v>
      </c>
      <c r="T26" s="125">
        <f>IF('Indicator Date hidden'!U27="x","x",T$2-'Indicator Date hidden'!U27)</f>
        <v>0</v>
      </c>
      <c r="U26" s="125">
        <f>IF('Indicator Date hidden'!V27="x","x",U$2-'Indicator Date hidden'!V27)</f>
        <v>0</v>
      </c>
      <c r="V26" s="125">
        <f>IF('Indicator Date hidden'!W27="x","x",V$2-'Indicator Date hidden'!W27)</f>
        <v>0</v>
      </c>
      <c r="W26" s="125">
        <f>IF('Indicator Date hidden'!X27="x","x",W$2-'Indicator Date hidden'!X27)</f>
        <v>0</v>
      </c>
      <c r="X26" s="125">
        <f>IF('Indicator Date hidden'!Y27="x","x",X$2-'Indicator Date hidden'!Y27)</f>
        <v>0</v>
      </c>
      <c r="Y26" s="125">
        <f>IF('Indicator Date hidden'!Z27="x","x",Y$2-'Indicator Date hidden'!Z27)</f>
        <v>0</v>
      </c>
      <c r="Z26" s="125" t="str">
        <f>IF('Indicator Date hidden'!AA27="x","x",Z$2-'Indicator Date hidden'!AA27)</f>
        <v>x</v>
      </c>
      <c r="AA26" s="125">
        <f>IF('Indicator Date hidden'!AB27="x","x",AA$2-'Indicator Date hidden'!AB27)</f>
        <v>2</v>
      </c>
      <c r="AB26" s="125" t="str">
        <f>IF('Indicator Date hidden'!AC27="x","x",AB$2-'Indicator Date hidden'!AC27)</f>
        <v>x</v>
      </c>
      <c r="AC26" s="125">
        <f>IF('Indicator Date hidden'!AD27="x","x",AC$2-'Indicator Date hidden'!AD27)</f>
        <v>2</v>
      </c>
      <c r="AD26" s="125" t="str">
        <f>IF('Indicator Date hidden'!AE27="x","x",AD$2-'Indicator Date hidden'!AE27)</f>
        <v>x</v>
      </c>
      <c r="AE26" s="125" t="str">
        <f>IF('Indicator Date hidden'!AF27="x","x",AE$2-'Indicator Date hidden'!AF27)</f>
        <v>x</v>
      </c>
      <c r="AF26" s="125">
        <f>IF('Indicator Date hidden'!AG27="x","x",AF$2-'Indicator Date hidden'!AG27)</f>
        <v>1</v>
      </c>
      <c r="AG26" s="125">
        <f>IF('Indicator Date hidden'!AH27="x","x",AG$2-'Indicator Date hidden'!AH27)</f>
        <v>0</v>
      </c>
      <c r="AH26" s="125">
        <f>IF('Indicator Date hidden'!AI27="x","x",AH$2-'Indicator Date hidden'!AI27)</f>
        <v>0</v>
      </c>
      <c r="AI26" s="125">
        <f>IF('Indicator Date hidden'!AJ27="x","x",AI$2-'Indicator Date hidden'!AJ27)</f>
        <v>0</v>
      </c>
      <c r="AJ26" s="125">
        <f>IF('Indicator Date hidden'!AK27="x","x",AJ$2-'Indicator Date hidden'!AK27)</f>
        <v>0</v>
      </c>
      <c r="AK26" s="125">
        <f>IF('Indicator Date hidden'!AL27="x","x",AK$2-'Indicator Date hidden'!AL27)</f>
        <v>1</v>
      </c>
      <c r="AL26" s="125" t="str">
        <f>IF('Indicator Date hidden'!AM27="x","x",AL$2-'Indicator Date hidden'!AM27)</f>
        <v>x</v>
      </c>
      <c r="AM26" s="125">
        <f>IF('Indicator Date hidden'!AN27="x","x",AM$2-'Indicator Date hidden'!AN27)</f>
        <v>0</v>
      </c>
      <c r="AN26" s="125">
        <f>IF('Indicator Date hidden'!AO27="x","x",AN$2-'Indicator Date hidden'!AO27)</f>
        <v>0</v>
      </c>
      <c r="AO26" s="125">
        <f>IF('Indicator Date hidden'!AP27="x","x",AO$2-'Indicator Date hidden'!AP27)</f>
        <v>0</v>
      </c>
      <c r="AP26" s="125" t="str">
        <f>IF('Indicator Date hidden'!AQ27="x","x",AP$2-'Indicator Date hidden'!AQ27)</f>
        <v>x</v>
      </c>
      <c r="AQ26" s="125" t="str">
        <f>IF('Indicator Date hidden'!AR27="x","x",AQ$2-'Indicator Date hidden'!AR27)</f>
        <v>x</v>
      </c>
      <c r="AR26" s="125">
        <f>IF('Indicator Date hidden'!AS27="x","x",AR$2-'Indicator Date hidden'!AS27)</f>
        <v>0</v>
      </c>
      <c r="AS26" s="125">
        <f>IF('Indicator Date hidden'!AT27="x","x",AS$2-'Indicator Date hidden'!AT27)</f>
        <v>10</v>
      </c>
      <c r="AT26" s="125">
        <f>IF('Indicator Date hidden'!AU27="x","x",AT$2-'Indicator Date hidden'!AU27)</f>
        <v>0</v>
      </c>
      <c r="AU26" s="125" t="str">
        <f>IF('Indicator Date hidden'!AV27="x","x",AU$2-'Indicator Date hidden'!AV27)</f>
        <v>x</v>
      </c>
      <c r="AV26" s="125" t="str">
        <f>IF('Indicator Date hidden'!AW27="x","x",AV$2-'Indicator Date hidden'!AW27)</f>
        <v>x</v>
      </c>
      <c r="AW26" s="125" t="str">
        <f>IF('Indicator Date hidden'!AX27="x","x",AW$2-'Indicator Date hidden'!AX27)</f>
        <v>x</v>
      </c>
      <c r="AX26" s="125">
        <f>IF('Indicator Date hidden'!AY27="x","x",AX$2-'Indicator Date hidden'!AY27)</f>
        <v>0</v>
      </c>
      <c r="AY26" s="125">
        <f>IF('Indicator Date hidden'!AZ27="x","x",AY$2-'Indicator Date hidden'!AZ27)</f>
        <v>0</v>
      </c>
      <c r="AZ26" s="125" t="str">
        <f>IF('Indicator Date hidden'!BA27="x","x",AZ$2-'Indicator Date hidden'!BA27)</f>
        <v>x</v>
      </c>
      <c r="BA26" s="125">
        <f>IF('Indicator Date hidden'!BB27="x","x",BA$2-'Indicator Date hidden'!BB27)</f>
        <v>0</v>
      </c>
      <c r="BB26" s="125">
        <f>IF('Indicator Date hidden'!BC27="x","x",BB$2-'Indicator Date hidden'!BC27)</f>
        <v>0</v>
      </c>
      <c r="BC26" s="125">
        <f>IF('Indicator Date hidden'!BD27="x","x",BC$2-'Indicator Date hidden'!BD27)</f>
        <v>0</v>
      </c>
      <c r="BD26" s="125" t="str">
        <f>IF('Indicator Date hidden'!BE27="x","x",BD$2-'Indicator Date hidden'!BE27)</f>
        <v>x</v>
      </c>
      <c r="BE26" s="125">
        <f>IF('Indicator Date hidden'!BF27="x","x",BE$2-'Indicator Date hidden'!BF27)</f>
        <v>1</v>
      </c>
      <c r="BF26" s="125">
        <f>IF('Indicator Date hidden'!BG27="x","x",BF$2-'Indicator Date hidden'!BG27)</f>
        <v>0</v>
      </c>
      <c r="BG26" s="125">
        <f>IF('Indicator Date hidden'!BH27="x","x",BG$2-'Indicator Date hidden'!BH27)</f>
        <v>0</v>
      </c>
      <c r="BH26" s="125">
        <f>IF('Indicator Date hidden'!BI27="x","x",BH$2-'Indicator Date hidden'!BI27)</f>
        <v>0</v>
      </c>
      <c r="BI26" s="125">
        <f>IF('Indicator Date hidden'!BJ27="x","x",BI$2-'Indicator Date hidden'!BJ27)</f>
        <v>2</v>
      </c>
      <c r="BJ26" s="125">
        <f>IF('Indicator Date hidden'!BK27="x","x",BJ$2-'Indicator Date hidden'!BK27)</f>
        <v>0</v>
      </c>
      <c r="BK26" s="125">
        <f>IF('Indicator Date hidden'!BL27="x","x",BK$2-'Indicator Date hidden'!BL27)</f>
        <v>0</v>
      </c>
      <c r="BL26" s="125">
        <f>IF('Indicator Date hidden'!BM27="x","x",BL$2-'Indicator Date hidden'!BM27)</f>
        <v>0</v>
      </c>
      <c r="BM26" s="125">
        <f>IF('Indicator Date hidden'!BN27="x","x",BM$2-'Indicator Date hidden'!BN27)</f>
        <v>1</v>
      </c>
      <c r="BN26" s="125">
        <f>IF('Indicator Date hidden'!BO27="x","x",BN$2-'Indicator Date hidden'!BO27)</f>
        <v>0</v>
      </c>
      <c r="BO26" s="125">
        <f>IF('Indicator Date hidden'!BP27="x","x",BO$2-'Indicator Date hidden'!BP27)</f>
        <v>0</v>
      </c>
      <c r="BP26" s="125">
        <f>IF('Indicator Date hidden'!BQ27="x","x",BP$2-'Indicator Date hidden'!BQ27)</f>
        <v>0</v>
      </c>
      <c r="BQ26" s="125">
        <f>IF('Indicator Date hidden'!BR27="x","x",BQ$2-'Indicator Date hidden'!BR27)</f>
        <v>2</v>
      </c>
      <c r="BR26" s="125">
        <f>IF('Indicator Date hidden'!BS27="x","x",BR$2-'Indicator Date hidden'!BS27)</f>
        <v>0</v>
      </c>
      <c r="BS26" s="125">
        <f>IF('Indicator Date hidden'!BT27="x","x",BS$2-'Indicator Date hidden'!BT27)</f>
        <v>3</v>
      </c>
      <c r="BT26" s="125">
        <f>IF('Indicator Date hidden'!BU27="x","x",BT$2-'Indicator Date hidden'!BU27)</f>
        <v>0</v>
      </c>
      <c r="BU26" s="125">
        <f>IF('Indicator Date hidden'!BV27="x","x",BU$2-'Indicator Date hidden'!BV27)</f>
        <v>0</v>
      </c>
      <c r="BV26" s="125" t="str">
        <f>IF('Indicator Date hidden'!BW27="x","x",BV$2-'Indicator Date hidden'!BW27)</f>
        <v>x</v>
      </c>
      <c r="BW26" s="125">
        <f>IF('Indicator Date hidden'!BX27="x","x",BW$2-'Indicator Date hidden'!BX27)</f>
        <v>0</v>
      </c>
      <c r="BX26" s="125">
        <f>IF('Indicator Date hidden'!BY27="x","x",BX$2-'Indicator Date hidden'!BY27)</f>
        <v>0</v>
      </c>
      <c r="BY26" s="3">
        <f t="shared" si="0"/>
        <v>25</v>
      </c>
      <c r="BZ26" s="126">
        <f t="shared" si="1"/>
        <v>0.40322580645161288</v>
      </c>
      <c r="CA26" s="3">
        <f t="shared" si="2"/>
        <v>10</v>
      </c>
      <c r="CB26" s="126">
        <f t="shared" si="3"/>
        <v>1.3849383055940683</v>
      </c>
      <c r="CC26" s="129">
        <f t="shared" si="4"/>
        <v>0</v>
      </c>
    </row>
    <row r="27" spans="1:81" x14ac:dyDescent="0.3">
      <c r="A27" s="3" t="str">
        <f>'Indicator Data'!B30</f>
        <v>BGR</v>
      </c>
      <c r="B27" s="125">
        <f>IF('Indicator Date hidden'!C28="x","x",B$2-'Indicator Date hidden'!C28)</f>
        <v>0</v>
      </c>
      <c r="C27" s="125">
        <f>IF('Indicator Date hidden'!D28="x","x",C$2-'Indicator Date hidden'!D28)</f>
        <v>0</v>
      </c>
      <c r="D27" s="125">
        <f>IF('Indicator Date hidden'!E28="x","x",D$2-'Indicator Date hidden'!E28)</f>
        <v>0</v>
      </c>
      <c r="E27" s="125">
        <f>IF('Indicator Date hidden'!F28="x","x",E$2-'Indicator Date hidden'!F28)</f>
        <v>0</v>
      </c>
      <c r="F27" s="125">
        <f>IF('Indicator Date hidden'!G28="x","x",F$2-'Indicator Date hidden'!G28)</f>
        <v>0</v>
      </c>
      <c r="G27" s="125">
        <f>IF('Indicator Date hidden'!H28="x","x",G$2-'Indicator Date hidden'!H28)</f>
        <v>0</v>
      </c>
      <c r="H27" s="125">
        <f>IF('Indicator Date hidden'!I28="x","x",H$2-'Indicator Date hidden'!I28)</f>
        <v>0</v>
      </c>
      <c r="I27" s="125">
        <f>IF('Indicator Date hidden'!J28="x","x",I$2-'Indicator Date hidden'!J28)</f>
        <v>0</v>
      </c>
      <c r="J27" s="125">
        <f>IF('Indicator Date hidden'!K28="x","x",J$2-'Indicator Date hidden'!K28)</f>
        <v>0</v>
      </c>
      <c r="K27" s="125">
        <f>IF('Indicator Date hidden'!L28="x","x",K$2-'Indicator Date hidden'!L28)</f>
        <v>0</v>
      </c>
      <c r="L27" s="125">
        <f>IF('Indicator Date hidden'!M28="x","x",L$2-'Indicator Date hidden'!M28)</f>
        <v>0</v>
      </c>
      <c r="M27" s="125">
        <f>IF('Indicator Date hidden'!N28="x","x",M$2-'Indicator Date hidden'!N28)</f>
        <v>0</v>
      </c>
      <c r="N27" s="125">
        <f>IF('Indicator Date hidden'!O28="x","x",N$2-'Indicator Date hidden'!O28)</f>
        <v>0</v>
      </c>
      <c r="O27" s="125">
        <f>IF('Indicator Date hidden'!P28="x","x",O$2-'Indicator Date hidden'!P28)</f>
        <v>0</v>
      </c>
      <c r="P27" s="125">
        <f>IF('Indicator Date hidden'!Q28="x","x",P$2-'Indicator Date hidden'!Q28)</f>
        <v>0</v>
      </c>
      <c r="Q27" s="125">
        <f>IF('Indicator Date hidden'!R28="x","x",Q$2-'Indicator Date hidden'!R28)</f>
        <v>0</v>
      </c>
      <c r="R27" s="125">
        <f>IF('Indicator Date hidden'!S28="x","x",R$2-'Indicator Date hidden'!S28)</f>
        <v>0</v>
      </c>
      <c r="S27" s="125">
        <f>IF('Indicator Date hidden'!T28="x","x",S$2-'Indicator Date hidden'!T28)</f>
        <v>0</v>
      </c>
      <c r="T27" s="125">
        <f>IF('Indicator Date hidden'!U28="x","x",T$2-'Indicator Date hidden'!U28)</f>
        <v>0</v>
      </c>
      <c r="U27" s="125">
        <f>IF('Indicator Date hidden'!V28="x","x",U$2-'Indicator Date hidden'!V28)</f>
        <v>0</v>
      </c>
      <c r="V27" s="125">
        <f>IF('Indicator Date hidden'!W28="x","x",V$2-'Indicator Date hidden'!W28)</f>
        <v>0</v>
      </c>
      <c r="W27" s="125">
        <f>IF('Indicator Date hidden'!X28="x","x",W$2-'Indicator Date hidden'!X28)</f>
        <v>0</v>
      </c>
      <c r="X27" s="125">
        <f>IF('Indicator Date hidden'!Y28="x","x",X$2-'Indicator Date hidden'!Y28)</f>
        <v>0</v>
      </c>
      <c r="Y27" s="125">
        <f>IF('Indicator Date hidden'!Z28="x","x",Y$2-'Indicator Date hidden'!Z28)</f>
        <v>0</v>
      </c>
      <c r="Z27" s="125">
        <f>IF('Indicator Date hidden'!AA28="x","x",Z$2-'Indicator Date hidden'!AA28)</f>
        <v>7</v>
      </c>
      <c r="AA27" s="125">
        <f>IF('Indicator Date hidden'!AB28="x","x",AA$2-'Indicator Date hidden'!AB28)</f>
        <v>0</v>
      </c>
      <c r="AB27" s="125" t="str">
        <f>IF('Indicator Date hidden'!AC28="x","x",AB$2-'Indicator Date hidden'!AC28)</f>
        <v>x</v>
      </c>
      <c r="AC27" s="125">
        <f>IF('Indicator Date hidden'!AD28="x","x",AC$2-'Indicator Date hidden'!AD28)</f>
        <v>1</v>
      </c>
      <c r="AD27" s="125">
        <f>IF('Indicator Date hidden'!AE28="x","x",AD$2-'Indicator Date hidden'!AE28)</f>
        <v>1</v>
      </c>
      <c r="AE27" s="125" t="str">
        <f>IF('Indicator Date hidden'!AF28="x","x",AE$2-'Indicator Date hidden'!AF28)</f>
        <v>x</v>
      </c>
      <c r="AF27" s="125">
        <f>IF('Indicator Date hidden'!AG28="x","x",AF$2-'Indicator Date hidden'!AG28)</f>
        <v>1</v>
      </c>
      <c r="AG27" s="125">
        <f>IF('Indicator Date hidden'!AH28="x","x",AG$2-'Indicator Date hidden'!AH28)</f>
        <v>0</v>
      </c>
      <c r="AH27" s="125">
        <f>IF('Indicator Date hidden'!AI28="x","x",AH$2-'Indicator Date hidden'!AI28)</f>
        <v>0</v>
      </c>
      <c r="AI27" s="125">
        <f>IF('Indicator Date hidden'!AJ28="x","x",AI$2-'Indicator Date hidden'!AJ28)</f>
        <v>0</v>
      </c>
      <c r="AJ27" s="125">
        <f>IF('Indicator Date hidden'!AK28="x","x",AJ$2-'Indicator Date hidden'!AK28)</f>
        <v>0</v>
      </c>
      <c r="AK27" s="125">
        <f>IF('Indicator Date hidden'!AL28="x","x",AK$2-'Indicator Date hidden'!AL28)</f>
        <v>1</v>
      </c>
      <c r="AL27" s="125" t="str">
        <f>IF('Indicator Date hidden'!AM28="x","x",AL$2-'Indicator Date hidden'!AM28)</f>
        <v>x</v>
      </c>
      <c r="AM27" s="125">
        <f>IF('Indicator Date hidden'!AN28="x","x",AM$2-'Indicator Date hidden'!AN28)</f>
        <v>0</v>
      </c>
      <c r="AN27" s="125">
        <f>IF('Indicator Date hidden'!AO28="x","x",AN$2-'Indicator Date hidden'!AO28)</f>
        <v>0</v>
      </c>
      <c r="AO27" s="125">
        <f>IF('Indicator Date hidden'!AP28="x","x",AO$2-'Indicator Date hidden'!AP28)</f>
        <v>0</v>
      </c>
      <c r="AP27" s="125" t="str">
        <f>IF('Indicator Date hidden'!AQ28="x","x",AP$2-'Indicator Date hidden'!AQ28)</f>
        <v>x</v>
      </c>
      <c r="AQ27" s="125">
        <f>IF('Indicator Date hidden'!AR28="x","x",AQ$2-'Indicator Date hidden'!AR28)</f>
        <v>0</v>
      </c>
      <c r="AR27" s="125">
        <f>IF('Indicator Date hidden'!AS28="x","x",AR$2-'Indicator Date hidden'!AS28)</f>
        <v>0</v>
      </c>
      <c r="AS27" s="125">
        <f>IF('Indicator Date hidden'!AT28="x","x",AS$2-'Indicator Date hidden'!AT28)</f>
        <v>5</v>
      </c>
      <c r="AT27" s="125">
        <f>IF('Indicator Date hidden'!AU28="x","x",AT$2-'Indicator Date hidden'!AU28)</f>
        <v>0</v>
      </c>
      <c r="AU27" s="125">
        <f>IF('Indicator Date hidden'!AV28="x","x",AU$2-'Indicator Date hidden'!AV28)</f>
        <v>0</v>
      </c>
      <c r="AV27" s="125">
        <f>IF('Indicator Date hidden'!AW28="x","x",AV$2-'Indicator Date hidden'!AW28)</f>
        <v>0</v>
      </c>
      <c r="AW27" s="125" t="str">
        <f>IF('Indicator Date hidden'!AX28="x","x",AW$2-'Indicator Date hidden'!AX28)</f>
        <v>x</v>
      </c>
      <c r="AX27" s="125">
        <f>IF('Indicator Date hidden'!AY28="x","x",AX$2-'Indicator Date hidden'!AY28)</f>
        <v>0</v>
      </c>
      <c r="AY27" s="125">
        <f>IF('Indicator Date hidden'!AZ28="x","x",AY$2-'Indicator Date hidden'!AZ28)</f>
        <v>0</v>
      </c>
      <c r="AZ27" s="125">
        <f>IF('Indicator Date hidden'!BA28="x","x",AZ$2-'Indicator Date hidden'!BA28)</f>
        <v>1</v>
      </c>
      <c r="BA27" s="125">
        <f>IF('Indicator Date hidden'!BB28="x","x",BA$2-'Indicator Date hidden'!BB28)</f>
        <v>0</v>
      </c>
      <c r="BB27" s="125">
        <f>IF('Indicator Date hidden'!BC28="x","x",BB$2-'Indicator Date hidden'!BC28)</f>
        <v>0</v>
      </c>
      <c r="BC27" s="125">
        <f>IF('Indicator Date hidden'!BD28="x","x",BC$2-'Indicator Date hidden'!BD28)</f>
        <v>0</v>
      </c>
      <c r="BD27" s="125" t="str">
        <f>IF('Indicator Date hidden'!BE28="x","x",BD$2-'Indicator Date hidden'!BE28)</f>
        <v>x</v>
      </c>
      <c r="BE27" s="125">
        <f>IF('Indicator Date hidden'!BF28="x","x",BE$2-'Indicator Date hidden'!BF28)</f>
        <v>1</v>
      </c>
      <c r="BF27" s="125">
        <f>IF('Indicator Date hidden'!BG28="x","x",BF$2-'Indicator Date hidden'!BG28)</f>
        <v>0</v>
      </c>
      <c r="BG27" s="125">
        <f>IF('Indicator Date hidden'!BH28="x","x",BG$2-'Indicator Date hidden'!BH28)</f>
        <v>0</v>
      </c>
      <c r="BH27" s="125">
        <f>IF('Indicator Date hidden'!BI28="x","x",BH$2-'Indicator Date hidden'!BI28)</f>
        <v>0</v>
      </c>
      <c r="BI27" s="125">
        <f>IF('Indicator Date hidden'!BJ28="x","x",BI$2-'Indicator Date hidden'!BJ28)</f>
        <v>0</v>
      </c>
      <c r="BJ27" s="125">
        <f>IF('Indicator Date hidden'!BK28="x","x",BJ$2-'Indicator Date hidden'!BK28)</f>
        <v>0</v>
      </c>
      <c r="BK27" s="125">
        <f>IF('Indicator Date hidden'!BL28="x","x",BK$2-'Indicator Date hidden'!BL28)</f>
        <v>0</v>
      </c>
      <c r="BL27" s="125">
        <f>IF('Indicator Date hidden'!BM28="x","x",BL$2-'Indicator Date hidden'!BM28)</f>
        <v>0</v>
      </c>
      <c r="BM27" s="125">
        <f>IF('Indicator Date hidden'!BN28="x","x",BM$2-'Indicator Date hidden'!BN28)</f>
        <v>8</v>
      </c>
      <c r="BN27" s="125">
        <f>IF('Indicator Date hidden'!BO28="x","x",BN$2-'Indicator Date hidden'!BO28)</f>
        <v>0</v>
      </c>
      <c r="BO27" s="125">
        <f>IF('Indicator Date hidden'!BP28="x","x",BO$2-'Indicator Date hidden'!BP28)</f>
        <v>0</v>
      </c>
      <c r="BP27" s="125">
        <f>IF('Indicator Date hidden'!BQ28="x","x",BP$2-'Indicator Date hidden'!BQ28)</f>
        <v>0</v>
      </c>
      <c r="BQ27" s="125">
        <f>IF('Indicator Date hidden'!BR28="x","x",BQ$2-'Indicator Date hidden'!BR28)</f>
        <v>0</v>
      </c>
      <c r="BR27" s="125">
        <f>IF('Indicator Date hidden'!BS28="x","x",BR$2-'Indicator Date hidden'!BS28)</f>
        <v>0</v>
      </c>
      <c r="BS27" s="125">
        <f>IF('Indicator Date hidden'!BT28="x","x",BS$2-'Indicator Date hidden'!BT28)</f>
        <v>4</v>
      </c>
      <c r="BT27" s="125">
        <f>IF('Indicator Date hidden'!BU28="x","x",BT$2-'Indicator Date hidden'!BU28)</f>
        <v>0</v>
      </c>
      <c r="BU27" s="125">
        <f>IF('Indicator Date hidden'!BV28="x","x",BU$2-'Indicator Date hidden'!BV28)</f>
        <v>0</v>
      </c>
      <c r="BV27" s="125">
        <f>IF('Indicator Date hidden'!BW28="x","x",BV$2-'Indicator Date hidden'!BW28)</f>
        <v>0</v>
      </c>
      <c r="BW27" s="125">
        <f>IF('Indicator Date hidden'!BX28="x","x",BW$2-'Indicator Date hidden'!BX28)</f>
        <v>0</v>
      </c>
      <c r="BX27" s="125">
        <f>IF('Indicator Date hidden'!BY28="x","x",BX$2-'Indicator Date hidden'!BY28)</f>
        <v>0</v>
      </c>
      <c r="BY27" s="3">
        <f t="shared" si="0"/>
        <v>30</v>
      </c>
      <c r="BZ27" s="126">
        <f t="shared" si="1"/>
        <v>0.43478260869565216</v>
      </c>
      <c r="CA27" s="3">
        <f t="shared" si="2"/>
        <v>10</v>
      </c>
      <c r="CB27" s="126">
        <f t="shared" si="3"/>
        <v>1.4593850290056933</v>
      </c>
      <c r="CC27" s="129">
        <f t="shared" si="4"/>
        <v>0</v>
      </c>
    </row>
    <row r="28" spans="1:81" x14ac:dyDescent="0.3">
      <c r="A28" s="3" t="str">
        <f>'Indicator Data'!B31</f>
        <v>BFA</v>
      </c>
      <c r="B28" s="125">
        <f>IF('Indicator Date hidden'!C29="x","x",B$2-'Indicator Date hidden'!C29)</f>
        <v>0</v>
      </c>
      <c r="C28" s="125">
        <f>IF('Indicator Date hidden'!D29="x","x",C$2-'Indicator Date hidden'!D29)</f>
        <v>0</v>
      </c>
      <c r="D28" s="125">
        <f>IF('Indicator Date hidden'!E29="x","x",D$2-'Indicator Date hidden'!E29)</f>
        <v>0</v>
      </c>
      <c r="E28" s="125">
        <f>IF('Indicator Date hidden'!F29="x","x",E$2-'Indicator Date hidden'!F29)</f>
        <v>0</v>
      </c>
      <c r="F28" s="125">
        <f>IF('Indicator Date hidden'!G29="x","x",F$2-'Indicator Date hidden'!G29)</f>
        <v>0</v>
      </c>
      <c r="G28" s="125">
        <f>IF('Indicator Date hidden'!H29="x","x",G$2-'Indicator Date hidden'!H29)</f>
        <v>0</v>
      </c>
      <c r="H28" s="125">
        <f>IF('Indicator Date hidden'!I29="x","x",H$2-'Indicator Date hidden'!I29)</f>
        <v>0</v>
      </c>
      <c r="I28" s="125">
        <f>IF('Indicator Date hidden'!J29="x","x",I$2-'Indicator Date hidden'!J29)</f>
        <v>0</v>
      </c>
      <c r="J28" s="125">
        <f>IF('Indicator Date hidden'!K29="x","x",J$2-'Indicator Date hidden'!K29)</f>
        <v>0</v>
      </c>
      <c r="K28" s="125">
        <f>IF('Indicator Date hidden'!L29="x","x",K$2-'Indicator Date hidden'!L29)</f>
        <v>0</v>
      </c>
      <c r="L28" s="125">
        <f>IF('Indicator Date hidden'!M29="x","x",L$2-'Indicator Date hidden'!M29)</f>
        <v>0</v>
      </c>
      <c r="M28" s="125">
        <f>IF('Indicator Date hidden'!N29="x","x",M$2-'Indicator Date hidden'!N29)</f>
        <v>0</v>
      </c>
      <c r="N28" s="125">
        <f>IF('Indicator Date hidden'!O29="x","x",N$2-'Indicator Date hidden'!O29)</f>
        <v>0</v>
      </c>
      <c r="O28" s="125">
        <f>IF('Indicator Date hidden'!P29="x","x",O$2-'Indicator Date hidden'!P29)</f>
        <v>0</v>
      </c>
      <c r="P28" s="125">
        <f>IF('Indicator Date hidden'!Q29="x","x",P$2-'Indicator Date hidden'!Q29)</f>
        <v>0</v>
      </c>
      <c r="Q28" s="125">
        <f>IF('Indicator Date hidden'!R29="x","x",Q$2-'Indicator Date hidden'!R29)</f>
        <v>0</v>
      </c>
      <c r="R28" s="125">
        <f>IF('Indicator Date hidden'!S29="x","x",R$2-'Indicator Date hidden'!S29)</f>
        <v>0</v>
      </c>
      <c r="S28" s="125">
        <f>IF('Indicator Date hidden'!T29="x","x",S$2-'Indicator Date hidden'!T29)</f>
        <v>0</v>
      </c>
      <c r="T28" s="125">
        <f>IF('Indicator Date hidden'!U29="x","x",T$2-'Indicator Date hidden'!U29)</f>
        <v>0</v>
      </c>
      <c r="U28" s="125">
        <f>IF('Indicator Date hidden'!V29="x","x",U$2-'Indicator Date hidden'!V29)</f>
        <v>0</v>
      </c>
      <c r="V28" s="125">
        <f>IF('Indicator Date hidden'!W29="x","x",V$2-'Indicator Date hidden'!W29)</f>
        <v>0</v>
      </c>
      <c r="W28" s="125">
        <f>IF('Indicator Date hidden'!X29="x","x",W$2-'Indicator Date hidden'!X29)</f>
        <v>0</v>
      </c>
      <c r="X28" s="125">
        <f>IF('Indicator Date hidden'!Y29="x","x",X$2-'Indicator Date hidden'!Y29)</f>
        <v>0</v>
      </c>
      <c r="Y28" s="125">
        <f>IF('Indicator Date hidden'!Z29="x","x",Y$2-'Indicator Date hidden'!Z29)</f>
        <v>0</v>
      </c>
      <c r="Z28" s="125">
        <f>IF('Indicator Date hidden'!AA29="x","x",Z$2-'Indicator Date hidden'!AA29)</f>
        <v>4</v>
      </c>
      <c r="AA28" s="125">
        <f>IF('Indicator Date hidden'!AB29="x","x",AA$2-'Indicator Date hidden'!AB29)</f>
        <v>0</v>
      </c>
      <c r="AB28" s="125">
        <f>IF('Indicator Date hidden'!AC29="x","x",AB$2-'Indicator Date hidden'!AC29)</f>
        <v>0</v>
      </c>
      <c r="AC28" s="125">
        <f>IF('Indicator Date hidden'!AD29="x","x",AC$2-'Indicator Date hidden'!AD29)</f>
        <v>1</v>
      </c>
      <c r="AD28" s="125">
        <f>IF('Indicator Date hidden'!AE29="x","x",AD$2-'Indicator Date hidden'!AE29)</f>
        <v>0</v>
      </c>
      <c r="AE28" s="125">
        <f>IF('Indicator Date hidden'!AF29="x","x",AE$2-'Indicator Date hidden'!AF29)</f>
        <v>0</v>
      </c>
      <c r="AF28" s="125">
        <f>IF('Indicator Date hidden'!AG29="x","x",AF$2-'Indicator Date hidden'!AG29)</f>
        <v>1</v>
      </c>
      <c r="AG28" s="125">
        <f>IF('Indicator Date hidden'!AH29="x","x",AG$2-'Indicator Date hidden'!AH29)</f>
        <v>0</v>
      </c>
      <c r="AH28" s="125">
        <f>IF('Indicator Date hidden'!AI29="x","x",AH$2-'Indicator Date hidden'!AI29)</f>
        <v>0</v>
      </c>
      <c r="AI28" s="125">
        <f>IF('Indicator Date hidden'!AJ29="x","x",AI$2-'Indicator Date hidden'!AJ29)</f>
        <v>0</v>
      </c>
      <c r="AJ28" s="125">
        <f>IF('Indicator Date hidden'!AK29="x","x",AJ$2-'Indicator Date hidden'!AK29)</f>
        <v>0</v>
      </c>
      <c r="AK28" s="125">
        <f>IF('Indicator Date hidden'!AL29="x","x",AK$2-'Indicator Date hidden'!AL29)</f>
        <v>1</v>
      </c>
      <c r="AL28" s="125">
        <f>IF('Indicator Date hidden'!AM29="x","x",AL$2-'Indicator Date hidden'!AM29)</f>
        <v>9</v>
      </c>
      <c r="AM28" s="125">
        <f>IF('Indicator Date hidden'!AN29="x","x",AM$2-'Indicator Date hidden'!AN29)</f>
        <v>0</v>
      </c>
      <c r="AN28" s="125">
        <f>IF('Indicator Date hidden'!AO29="x","x",AN$2-'Indicator Date hidden'!AO29)</f>
        <v>0</v>
      </c>
      <c r="AO28" s="125">
        <f>IF('Indicator Date hidden'!AP29="x","x",AO$2-'Indicator Date hidden'!AP29)</f>
        <v>0</v>
      </c>
      <c r="AP28" s="125">
        <f>IF('Indicator Date hidden'!AQ29="x","x",AP$2-'Indicator Date hidden'!AQ29)</f>
        <v>0</v>
      </c>
      <c r="AQ28" s="125">
        <f>IF('Indicator Date hidden'!AR29="x","x",AQ$2-'Indicator Date hidden'!AR29)</f>
        <v>0</v>
      </c>
      <c r="AR28" s="125">
        <f>IF('Indicator Date hidden'!AS29="x","x",AR$2-'Indicator Date hidden'!AS29)</f>
        <v>0</v>
      </c>
      <c r="AS28" s="125">
        <f>IF('Indicator Date hidden'!AT29="x","x",AS$2-'Indicator Date hidden'!AT29)</f>
        <v>1</v>
      </c>
      <c r="AT28" s="125">
        <f>IF('Indicator Date hidden'!AU29="x","x",AT$2-'Indicator Date hidden'!AU29)</f>
        <v>0</v>
      </c>
      <c r="AU28" s="125">
        <f>IF('Indicator Date hidden'!AV29="x","x",AU$2-'Indicator Date hidden'!AV29)</f>
        <v>0</v>
      </c>
      <c r="AV28" s="125">
        <f>IF('Indicator Date hidden'!AW29="x","x",AV$2-'Indicator Date hidden'!AW29)</f>
        <v>0</v>
      </c>
      <c r="AW28" s="125">
        <f>IF('Indicator Date hidden'!AX29="x","x",AW$2-'Indicator Date hidden'!AX29)</f>
        <v>0</v>
      </c>
      <c r="AX28" s="125">
        <f>IF('Indicator Date hidden'!AY29="x","x",AX$2-'Indicator Date hidden'!AY29)</f>
        <v>0</v>
      </c>
      <c r="AY28" s="125">
        <f>IF('Indicator Date hidden'!AZ29="x","x",AY$2-'Indicator Date hidden'!AZ29)</f>
        <v>0</v>
      </c>
      <c r="AZ28" s="125">
        <f>IF('Indicator Date hidden'!BA29="x","x",AZ$2-'Indicator Date hidden'!BA29)</f>
        <v>5</v>
      </c>
      <c r="BA28" s="125">
        <f>IF('Indicator Date hidden'!BB29="x","x",BA$2-'Indicator Date hidden'!BB29)</f>
        <v>0</v>
      </c>
      <c r="BB28" s="125">
        <f>IF('Indicator Date hidden'!BC29="x","x",BB$2-'Indicator Date hidden'!BC29)</f>
        <v>0</v>
      </c>
      <c r="BC28" s="125">
        <f>IF('Indicator Date hidden'!BD29="x","x",BC$2-'Indicator Date hidden'!BD29)</f>
        <v>0</v>
      </c>
      <c r="BD28" s="125">
        <f>IF('Indicator Date hidden'!BE29="x","x",BD$2-'Indicator Date hidden'!BE29)</f>
        <v>1</v>
      </c>
      <c r="BE28" s="125">
        <f>IF('Indicator Date hidden'!BF29="x","x",BE$2-'Indicator Date hidden'!BF29)</f>
        <v>0</v>
      </c>
      <c r="BF28" s="125">
        <f>IF('Indicator Date hidden'!BG29="x","x",BF$2-'Indicator Date hidden'!BG29)</f>
        <v>0</v>
      </c>
      <c r="BG28" s="125">
        <f>IF('Indicator Date hidden'!BH29="x","x",BG$2-'Indicator Date hidden'!BH29)</f>
        <v>0</v>
      </c>
      <c r="BH28" s="125">
        <f>IF('Indicator Date hidden'!BI29="x","x",BH$2-'Indicator Date hidden'!BI29)</f>
        <v>0</v>
      </c>
      <c r="BI28" s="125">
        <f>IF('Indicator Date hidden'!BJ29="x","x",BI$2-'Indicator Date hidden'!BJ29)</f>
        <v>0</v>
      </c>
      <c r="BJ28" s="125">
        <f>IF('Indicator Date hidden'!BK29="x","x",BJ$2-'Indicator Date hidden'!BK29)</f>
        <v>0</v>
      </c>
      <c r="BK28" s="125">
        <f>IF('Indicator Date hidden'!BL29="x","x",BK$2-'Indicator Date hidden'!BL29)</f>
        <v>0</v>
      </c>
      <c r="BL28" s="125">
        <f>IF('Indicator Date hidden'!BM29="x","x",BL$2-'Indicator Date hidden'!BM29)</f>
        <v>0</v>
      </c>
      <c r="BM28" s="125">
        <f>IF('Indicator Date hidden'!BN29="x","x",BM$2-'Indicator Date hidden'!BN29)</f>
        <v>1</v>
      </c>
      <c r="BN28" s="125">
        <f>IF('Indicator Date hidden'!BO29="x","x",BN$2-'Indicator Date hidden'!BO29)</f>
        <v>2</v>
      </c>
      <c r="BO28" s="125">
        <f>IF('Indicator Date hidden'!BP29="x","x",BO$2-'Indicator Date hidden'!BP29)</f>
        <v>0</v>
      </c>
      <c r="BP28" s="125">
        <f>IF('Indicator Date hidden'!BQ29="x","x",BP$2-'Indicator Date hidden'!BQ29)</f>
        <v>0</v>
      </c>
      <c r="BQ28" s="125">
        <f>IF('Indicator Date hidden'!BR29="x","x",BQ$2-'Indicator Date hidden'!BR29)</f>
        <v>0</v>
      </c>
      <c r="BR28" s="125">
        <f>IF('Indicator Date hidden'!BS29="x","x",BR$2-'Indicator Date hidden'!BS29)</f>
        <v>0</v>
      </c>
      <c r="BS28" s="125">
        <f>IF('Indicator Date hidden'!BT29="x","x",BS$2-'Indicator Date hidden'!BT29)</f>
        <v>2</v>
      </c>
      <c r="BT28" s="125">
        <f>IF('Indicator Date hidden'!BU29="x","x",BT$2-'Indicator Date hidden'!BU29)</f>
        <v>0</v>
      </c>
      <c r="BU28" s="125">
        <f>IF('Indicator Date hidden'!BV29="x","x",BU$2-'Indicator Date hidden'!BV29)</f>
        <v>0</v>
      </c>
      <c r="BV28" s="125">
        <f>IF('Indicator Date hidden'!BW29="x","x",BV$2-'Indicator Date hidden'!BW29)</f>
        <v>0</v>
      </c>
      <c r="BW28" s="125">
        <f>IF('Indicator Date hidden'!BX29="x","x",BW$2-'Indicator Date hidden'!BX29)</f>
        <v>0</v>
      </c>
      <c r="BX28" s="125">
        <f>IF('Indicator Date hidden'!BY29="x","x",BX$2-'Indicator Date hidden'!BY29)</f>
        <v>0</v>
      </c>
      <c r="BY28" s="3">
        <f t="shared" si="0"/>
        <v>28</v>
      </c>
      <c r="BZ28" s="126">
        <f t="shared" si="1"/>
        <v>0.37333333333333335</v>
      </c>
      <c r="CA28" s="3">
        <f t="shared" si="2"/>
        <v>11</v>
      </c>
      <c r="CB28" s="126">
        <f t="shared" si="3"/>
        <v>1.2938143435422085</v>
      </c>
      <c r="CC28" s="129">
        <f t="shared" si="4"/>
        <v>0</v>
      </c>
    </row>
    <row r="29" spans="1:81" x14ac:dyDescent="0.3">
      <c r="A29" s="3" t="str">
        <f>'Indicator Data'!B32</f>
        <v>BDI</v>
      </c>
      <c r="B29" s="125">
        <f>IF('Indicator Date hidden'!C30="x","x",B$2-'Indicator Date hidden'!C30)</f>
        <v>0</v>
      </c>
      <c r="C29" s="125">
        <f>IF('Indicator Date hidden'!D30="x","x",C$2-'Indicator Date hidden'!D30)</f>
        <v>0</v>
      </c>
      <c r="D29" s="125">
        <f>IF('Indicator Date hidden'!E30="x","x",D$2-'Indicator Date hidden'!E30)</f>
        <v>0</v>
      </c>
      <c r="E29" s="125">
        <f>IF('Indicator Date hidden'!F30="x","x",E$2-'Indicator Date hidden'!F30)</f>
        <v>0</v>
      </c>
      <c r="F29" s="125">
        <f>IF('Indicator Date hidden'!G30="x","x",F$2-'Indicator Date hidden'!G30)</f>
        <v>0</v>
      </c>
      <c r="G29" s="125">
        <f>IF('Indicator Date hidden'!H30="x","x",G$2-'Indicator Date hidden'!H30)</f>
        <v>0</v>
      </c>
      <c r="H29" s="125">
        <f>IF('Indicator Date hidden'!I30="x","x",H$2-'Indicator Date hidden'!I30)</f>
        <v>0</v>
      </c>
      <c r="I29" s="125">
        <f>IF('Indicator Date hidden'!J30="x","x",I$2-'Indicator Date hidden'!J30)</f>
        <v>0</v>
      </c>
      <c r="J29" s="125">
        <f>IF('Indicator Date hidden'!K30="x","x",J$2-'Indicator Date hidden'!K30)</f>
        <v>0</v>
      </c>
      <c r="K29" s="125">
        <f>IF('Indicator Date hidden'!L30="x","x",K$2-'Indicator Date hidden'!L30)</f>
        <v>0</v>
      </c>
      <c r="L29" s="125">
        <f>IF('Indicator Date hidden'!M30="x","x",L$2-'Indicator Date hidden'!M30)</f>
        <v>0</v>
      </c>
      <c r="M29" s="125">
        <f>IF('Indicator Date hidden'!N30="x","x",M$2-'Indicator Date hidden'!N30)</f>
        <v>0</v>
      </c>
      <c r="N29" s="125">
        <f>IF('Indicator Date hidden'!O30="x","x",N$2-'Indicator Date hidden'!O30)</f>
        <v>0</v>
      </c>
      <c r="O29" s="125">
        <f>IF('Indicator Date hidden'!P30="x","x",O$2-'Indicator Date hidden'!P30)</f>
        <v>0</v>
      </c>
      <c r="P29" s="125">
        <f>IF('Indicator Date hidden'!Q30="x","x",P$2-'Indicator Date hidden'!Q30)</f>
        <v>0</v>
      </c>
      <c r="Q29" s="125">
        <f>IF('Indicator Date hidden'!R30="x","x",Q$2-'Indicator Date hidden'!R30)</f>
        <v>0</v>
      </c>
      <c r="R29" s="125">
        <f>IF('Indicator Date hidden'!S30="x","x",R$2-'Indicator Date hidden'!S30)</f>
        <v>0</v>
      </c>
      <c r="S29" s="125">
        <f>IF('Indicator Date hidden'!T30="x","x",S$2-'Indicator Date hidden'!T30)</f>
        <v>0</v>
      </c>
      <c r="T29" s="125">
        <f>IF('Indicator Date hidden'!U30="x","x",T$2-'Indicator Date hidden'!U30)</f>
        <v>0</v>
      </c>
      <c r="U29" s="125">
        <f>IF('Indicator Date hidden'!V30="x","x",U$2-'Indicator Date hidden'!V30)</f>
        <v>0</v>
      </c>
      <c r="V29" s="125">
        <f>IF('Indicator Date hidden'!W30="x","x",V$2-'Indicator Date hidden'!W30)</f>
        <v>0</v>
      </c>
      <c r="W29" s="125">
        <f>IF('Indicator Date hidden'!X30="x","x",W$2-'Indicator Date hidden'!X30)</f>
        <v>0</v>
      </c>
      <c r="X29" s="125">
        <f>IF('Indicator Date hidden'!Y30="x","x",X$2-'Indicator Date hidden'!Y30)</f>
        <v>0</v>
      </c>
      <c r="Y29" s="125">
        <f>IF('Indicator Date hidden'!Z30="x","x",Y$2-'Indicator Date hidden'!Z30)</f>
        <v>0</v>
      </c>
      <c r="Z29" s="125">
        <f>IF('Indicator Date hidden'!AA30="x","x",Z$2-'Indicator Date hidden'!AA30)</f>
        <v>2</v>
      </c>
      <c r="AA29" s="125">
        <f>IF('Indicator Date hidden'!AB30="x","x",AA$2-'Indicator Date hidden'!AB30)</f>
        <v>0</v>
      </c>
      <c r="AB29" s="125">
        <f>IF('Indicator Date hidden'!AC30="x","x",AB$2-'Indicator Date hidden'!AC30)</f>
        <v>0</v>
      </c>
      <c r="AC29" s="125">
        <f>IF('Indicator Date hidden'!AD30="x","x",AC$2-'Indicator Date hidden'!AD30)</f>
        <v>2</v>
      </c>
      <c r="AD29" s="125">
        <f>IF('Indicator Date hidden'!AE30="x","x",AD$2-'Indicator Date hidden'!AE30)</f>
        <v>0</v>
      </c>
      <c r="AE29" s="125">
        <f>IF('Indicator Date hidden'!AF30="x","x",AE$2-'Indicator Date hidden'!AF30)</f>
        <v>0</v>
      </c>
      <c r="AF29" s="125">
        <f>IF('Indicator Date hidden'!AG30="x","x",AF$2-'Indicator Date hidden'!AG30)</f>
        <v>1</v>
      </c>
      <c r="AG29" s="125">
        <f>IF('Indicator Date hidden'!AH30="x","x",AG$2-'Indicator Date hidden'!AH30)</f>
        <v>0</v>
      </c>
      <c r="AH29" s="125">
        <f>IF('Indicator Date hidden'!AI30="x","x",AH$2-'Indicator Date hidden'!AI30)</f>
        <v>0</v>
      </c>
      <c r="AI29" s="125">
        <f>IF('Indicator Date hidden'!AJ30="x","x",AI$2-'Indicator Date hidden'!AJ30)</f>
        <v>0</v>
      </c>
      <c r="AJ29" s="125">
        <f>IF('Indicator Date hidden'!AK30="x","x",AJ$2-'Indicator Date hidden'!AK30)</f>
        <v>0</v>
      </c>
      <c r="AK29" s="125">
        <f>IF('Indicator Date hidden'!AL30="x","x",AK$2-'Indicator Date hidden'!AL30)</f>
        <v>1</v>
      </c>
      <c r="AL29" s="125">
        <f>IF('Indicator Date hidden'!AM30="x","x",AL$2-'Indicator Date hidden'!AM30)</f>
        <v>2</v>
      </c>
      <c r="AM29" s="125">
        <f>IF('Indicator Date hidden'!AN30="x","x",AM$2-'Indicator Date hidden'!AN30)</f>
        <v>0</v>
      </c>
      <c r="AN29" s="125">
        <f>IF('Indicator Date hidden'!AO30="x","x",AN$2-'Indicator Date hidden'!AO30)</f>
        <v>0</v>
      </c>
      <c r="AO29" s="125">
        <f>IF('Indicator Date hidden'!AP30="x","x",AO$2-'Indicator Date hidden'!AP30)</f>
        <v>0</v>
      </c>
      <c r="AP29" s="125">
        <f>IF('Indicator Date hidden'!AQ30="x","x",AP$2-'Indicator Date hidden'!AQ30)</f>
        <v>0</v>
      </c>
      <c r="AQ29" s="125">
        <f>IF('Indicator Date hidden'!AR30="x","x",AQ$2-'Indicator Date hidden'!AR30)</f>
        <v>0</v>
      </c>
      <c r="AR29" s="125">
        <f>IF('Indicator Date hidden'!AS30="x","x",AR$2-'Indicator Date hidden'!AS30)</f>
        <v>0</v>
      </c>
      <c r="AS29" s="125">
        <f>IF('Indicator Date hidden'!AT30="x","x",AS$2-'Indicator Date hidden'!AT30)</f>
        <v>0</v>
      </c>
      <c r="AT29" s="125">
        <f>IF('Indicator Date hidden'!AU30="x","x",AT$2-'Indicator Date hidden'!AU30)</f>
        <v>0</v>
      </c>
      <c r="AU29" s="125">
        <f>IF('Indicator Date hidden'!AV30="x","x",AU$2-'Indicator Date hidden'!AV30)</f>
        <v>0</v>
      </c>
      <c r="AV29" s="125">
        <f>IF('Indicator Date hidden'!AW30="x","x",AV$2-'Indicator Date hidden'!AW30)</f>
        <v>0</v>
      </c>
      <c r="AW29" s="125">
        <f>IF('Indicator Date hidden'!AX30="x","x",AW$2-'Indicator Date hidden'!AX30)</f>
        <v>0</v>
      </c>
      <c r="AX29" s="125">
        <f>IF('Indicator Date hidden'!AY30="x","x",AX$2-'Indicator Date hidden'!AY30)</f>
        <v>0</v>
      </c>
      <c r="AY29" s="125">
        <f>IF('Indicator Date hidden'!AZ30="x","x",AY$2-'Indicator Date hidden'!AZ30)</f>
        <v>0</v>
      </c>
      <c r="AZ29" s="125">
        <f>IF('Indicator Date hidden'!BA30="x","x",AZ$2-'Indicator Date hidden'!BA30)</f>
        <v>6</v>
      </c>
      <c r="BA29" s="125">
        <f>IF('Indicator Date hidden'!BB30="x","x",BA$2-'Indicator Date hidden'!BB30)</f>
        <v>0</v>
      </c>
      <c r="BB29" s="125">
        <f>IF('Indicator Date hidden'!BC30="x","x",BB$2-'Indicator Date hidden'!BC30)</f>
        <v>0</v>
      </c>
      <c r="BC29" s="125">
        <f>IF('Indicator Date hidden'!BD30="x","x",BC$2-'Indicator Date hidden'!BD30)</f>
        <v>0</v>
      </c>
      <c r="BD29" s="125">
        <f>IF('Indicator Date hidden'!BE30="x","x",BD$2-'Indicator Date hidden'!BE30)</f>
        <v>2</v>
      </c>
      <c r="BE29" s="125">
        <f>IF('Indicator Date hidden'!BF30="x","x",BE$2-'Indicator Date hidden'!BF30)</f>
        <v>0</v>
      </c>
      <c r="BF29" s="125">
        <f>IF('Indicator Date hidden'!BG30="x","x",BF$2-'Indicator Date hidden'!BG30)</f>
        <v>0</v>
      </c>
      <c r="BG29" s="125">
        <f>IF('Indicator Date hidden'!BH30="x","x",BG$2-'Indicator Date hidden'!BH30)</f>
        <v>0</v>
      </c>
      <c r="BH29" s="125">
        <f>IF('Indicator Date hidden'!BI30="x","x",BH$2-'Indicator Date hidden'!BI30)</f>
        <v>0</v>
      </c>
      <c r="BI29" s="125">
        <f>IF('Indicator Date hidden'!BJ30="x","x",BI$2-'Indicator Date hidden'!BJ30)</f>
        <v>0</v>
      </c>
      <c r="BJ29" s="125">
        <f>IF('Indicator Date hidden'!BK30="x","x",BJ$2-'Indicator Date hidden'!BK30)</f>
        <v>0</v>
      </c>
      <c r="BK29" s="125">
        <f>IF('Indicator Date hidden'!BL30="x","x",BK$2-'Indicator Date hidden'!BL30)</f>
        <v>0</v>
      </c>
      <c r="BL29" s="125">
        <f>IF('Indicator Date hidden'!BM30="x","x",BL$2-'Indicator Date hidden'!BM30)</f>
        <v>0</v>
      </c>
      <c r="BM29" s="125">
        <f>IF('Indicator Date hidden'!BN30="x","x",BM$2-'Indicator Date hidden'!BN30)</f>
        <v>2</v>
      </c>
      <c r="BN29" s="125">
        <f>IF('Indicator Date hidden'!BO30="x","x",BN$2-'Indicator Date hidden'!BO30)</f>
        <v>2</v>
      </c>
      <c r="BO29" s="125">
        <f>IF('Indicator Date hidden'!BP30="x","x",BO$2-'Indicator Date hidden'!BP30)</f>
        <v>0</v>
      </c>
      <c r="BP29" s="125">
        <f>IF('Indicator Date hidden'!BQ30="x","x",BP$2-'Indicator Date hidden'!BQ30)</f>
        <v>0</v>
      </c>
      <c r="BQ29" s="125">
        <f>IF('Indicator Date hidden'!BR30="x","x",BQ$2-'Indicator Date hidden'!BR30)</f>
        <v>0</v>
      </c>
      <c r="BR29" s="125">
        <f>IF('Indicator Date hidden'!BS30="x","x",BR$2-'Indicator Date hidden'!BS30)</f>
        <v>0</v>
      </c>
      <c r="BS29" s="125">
        <f>IF('Indicator Date hidden'!BT30="x","x",BS$2-'Indicator Date hidden'!BT30)</f>
        <v>2</v>
      </c>
      <c r="BT29" s="125">
        <f>IF('Indicator Date hidden'!BU30="x","x",BT$2-'Indicator Date hidden'!BU30)</f>
        <v>0</v>
      </c>
      <c r="BU29" s="125">
        <f>IF('Indicator Date hidden'!BV30="x","x",BU$2-'Indicator Date hidden'!BV30)</f>
        <v>0</v>
      </c>
      <c r="BV29" s="125">
        <f>IF('Indicator Date hidden'!BW30="x","x",BV$2-'Indicator Date hidden'!BW30)</f>
        <v>0</v>
      </c>
      <c r="BW29" s="125">
        <f>IF('Indicator Date hidden'!BX30="x","x",BW$2-'Indicator Date hidden'!BX30)</f>
        <v>0</v>
      </c>
      <c r="BX29" s="125">
        <f>IF('Indicator Date hidden'!BY30="x","x",BX$2-'Indicator Date hidden'!BY30)</f>
        <v>0</v>
      </c>
      <c r="BY29" s="3">
        <f t="shared" si="0"/>
        <v>22</v>
      </c>
      <c r="BZ29" s="126">
        <f t="shared" si="1"/>
        <v>0.29333333333333333</v>
      </c>
      <c r="CA29" s="3">
        <f t="shared" si="2"/>
        <v>10</v>
      </c>
      <c r="CB29" s="126">
        <f t="shared" si="3"/>
        <v>0.89104183715219321</v>
      </c>
      <c r="CC29" s="129">
        <f t="shared" si="4"/>
        <v>0</v>
      </c>
    </row>
    <row r="30" spans="1:81" x14ac:dyDescent="0.3">
      <c r="A30" s="3" t="str">
        <f>'Indicator Data'!B33</f>
        <v>CPV</v>
      </c>
      <c r="B30" s="125">
        <f>IF('Indicator Date hidden'!C31="x","x",B$2-'Indicator Date hidden'!C31)</f>
        <v>0</v>
      </c>
      <c r="C30" s="125">
        <f>IF('Indicator Date hidden'!D31="x","x",C$2-'Indicator Date hidden'!D31)</f>
        <v>0</v>
      </c>
      <c r="D30" s="125">
        <f>IF('Indicator Date hidden'!E31="x","x",D$2-'Indicator Date hidden'!E31)</f>
        <v>0</v>
      </c>
      <c r="E30" s="125">
        <f>IF('Indicator Date hidden'!F31="x","x",E$2-'Indicator Date hidden'!F31)</f>
        <v>0</v>
      </c>
      <c r="F30" s="125">
        <f>IF('Indicator Date hidden'!G31="x","x",F$2-'Indicator Date hidden'!G31)</f>
        <v>0</v>
      </c>
      <c r="G30" s="125">
        <f>IF('Indicator Date hidden'!H31="x","x",G$2-'Indicator Date hidden'!H31)</f>
        <v>0</v>
      </c>
      <c r="H30" s="125">
        <f>IF('Indicator Date hidden'!I31="x","x",H$2-'Indicator Date hidden'!I31)</f>
        <v>0</v>
      </c>
      <c r="I30" s="125">
        <f>IF('Indicator Date hidden'!J31="x","x",I$2-'Indicator Date hidden'!J31)</f>
        <v>0</v>
      </c>
      <c r="J30" s="125">
        <f>IF('Indicator Date hidden'!K31="x","x",J$2-'Indicator Date hidden'!K31)</f>
        <v>0</v>
      </c>
      <c r="K30" s="125" t="str">
        <f>IF('Indicator Date hidden'!L31="x","x",K$2-'Indicator Date hidden'!L31)</f>
        <v>x</v>
      </c>
      <c r="L30" s="125">
        <f>IF('Indicator Date hidden'!M31="x","x",L$2-'Indicator Date hidden'!M31)</f>
        <v>0</v>
      </c>
      <c r="M30" s="125">
        <f>IF('Indicator Date hidden'!N31="x","x",M$2-'Indicator Date hidden'!N31)</f>
        <v>0</v>
      </c>
      <c r="N30" s="125">
        <f>IF('Indicator Date hidden'!O31="x","x",N$2-'Indicator Date hidden'!O31)</f>
        <v>0</v>
      </c>
      <c r="O30" s="125">
        <f>IF('Indicator Date hidden'!P31="x","x",O$2-'Indicator Date hidden'!P31)</f>
        <v>0</v>
      </c>
      <c r="P30" s="125">
        <f>IF('Indicator Date hidden'!Q31="x","x",P$2-'Indicator Date hidden'!Q31)</f>
        <v>0</v>
      </c>
      <c r="Q30" s="125">
        <f>IF('Indicator Date hidden'!R31="x","x",Q$2-'Indicator Date hidden'!R31)</f>
        <v>0</v>
      </c>
      <c r="R30" s="125">
        <f>IF('Indicator Date hidden'!S31="x","x",R$2-'Indicator Date hidden'!S31)</f>
        <v>0</v>
      </c>
      <c r="S30" s="125">
        <f>IF('Indicator Date hidden'!T31="x","x",S$2-'Indicator Date hidden'!T31)</f>
        <v>0</v>
      </c>
      <c r="T30" s="125">
        <f>IF('Indicator Date hidden'!U31="x","x",T$2-'Indicator Date hidden'!U31)</f>
        <v>0</v>
      </c>
      <c r="U30" s="125">
        <f>IF('Indicator Date hidden'!V31="x","x",U$2-'Indicator Date hidden'!V31)</f>
        <v>0</v>
      </c>
      <c r="V30" s="125">
        <f>IF('Indicator Date hidden'!W31="x","x",V$2-'Indicator Date hidden'!W31)</f>
        <v>0</v>
      </c>
      <c r="W30" s="125">
        <f>IF('Indicator Date hidden'!X31="x","x",W$2-'Indicator Date hidden'!X31)</f>
        <v>0</v>
      </c>
      <c r="X30" s="125">
        <f>IF('Indicator Date hidden'!Y31="x","x",X$2-'Indicator Date hidden'!Y31)</f>
        <v>0</v>
      </c>
      <c r="Y30" s="125">
        <f>IF('Indicator Date hidden'!Z31="x","x",Y$2-'Indicator Date hidden'!Z31)</f>
        <v>0</v>
      </c>
      <c r="Z30" s="125" t="str">
        <f>IF('Indicator Date hidden'!AA31="x","x",Z$2-'Indicator Date hidden'!AA31)</f>
        <v>x</v>
      </c>
      <c r="AA30" s="125">
        <f>IF('Indicator Date hidden'!AB31="x","x",AA$2-'Indicator Date hidden'!AB31)</f>
        <v>0</v>
      </c>
      <c r="AB30" s="125" t="str">
        <f>IF('Indicator Date hidden'!AC31="x","x",AB$2-'Indicator Date hidden'!AC31)</f>
        <v>x</v>
      </c>
      <c r="AC30" s="125">
        <f>IF('Indicator Date hidden'!AD31="x","x",AC$2-'Indicator Date hidden'!AD31)</f>
        <v>1</v>
      </c>
      <c r="AD30" s="125">
        <f>IF('Indicator Date hidden'!AE31="x","x",AD$2-'Indicator Date hidden'!AE31)</f>
        <v>0</v>
      </c>
      <c r="AE30" s="125" t="str">
        <f>IF('Indicator Date hidden'!AF31="x","x",AE$2-'Indicator Date hidden'!AF31)</f>
        <v>x</v>
      </c>
      <c r="AF30" s="125">
        <f>IF('Indicator Date hidden'!AG31="x","x",AF$2-'Indicator Date hidden'!AG31)</f>
        <v>1</v>
      </c>
      <c r="AG30" s="125">
        <f>IF('Indicator Date hidden'!AH31="x","x",AG$2-'Indicator Date hidden'!AH31)</f>
        <v>0</v>
      </c>
      <c r="AH30" s="125">
        <f>IF('Indicator Date hidden'!AI31="x","x",AH$2-'Indicator Date hidden'!AI31)</f>
        <v>0</v>
      </c>
      <c r="AI30" s="125">
        <f>IF('Indicator Date hidden'!AJ31="x","x",AI$2-'Indicator Date hidden'!AJ31)</f>
        <v>0</v>
      </c>
      <c r="AJ30" s="125">
        <f>IF('Indicator Date hidden'!AK31="x","x",AJ$2-'Indicator Date hidden'!AK31)</f>
        <v>0</v>
      </c>
      <c r="AK30" s="125">
        <f>IF('Indicator Date hidden'!AL31="x","x",AK$2-'Indicator Date hidden'!AL31)</f>
        <v>1</v>
      </c>
      <c r="AL30" s="125" t="str">
        <f>IF('Indicator Date hidden'!AM31="x","x",AL$2-'Indicator Date hidden'!AM31)</f>
        <v>x</v>
      </c>
      <c r="AM30" s="125">
        <f>IF('Indicator Date hidden'!AN31="x","x",AM$2-'Indicator Date hidden'!AN31)</f>
        <v>0</v>
      </c>
      <c r="AN30" s="125">
        <f>IF('Indicator Date hidden'!AO31="x","x",AN$2-'Indicator Date hidden'!AO31)</f>
        <v>0</v>
      </c>
      <c r="AO30" s="125">
        <f>IF('Indicator Date hidden'!AP31="x","x",AO$2-'Indicator Date hidden'!AP31)</f>
        <v>0</v>
      </c>
      <c r="AP30" s="125">
        <f>IF('Indicator Date hidden'!AQ31="x","x",AP$2-'Indicator Date hidden'!AQ31)</f>
        <v>0</v>
      </c>
      <c r="AQ30" s="125">
        <f>IF('Indicator Date hidden'!AR31="x","x",AQ$2-'Indicator Date hidden'!AR31)</f>
        <v>0</v>
      </c>
      <c r="AR30" s="125">
        <f>IF('Indicator Date hidden'!AS31="x","x",AR$2-'Indicator Date hidden'!AS31)</f>
        <v>0</v>
      </c>
      <c r="AS30" s="125" t="str">
        <f>IF('Indicator Date hidden'!AT31="x","x",AS$2-'Indicator Date hidden'!AT31)</f>
        <v>x</v>
      </c>
      <c r="AT30" s="125">
        <f>IF('Indicator Date hidden'!AU31="x","x",AT$2-'Indicator Date hidden'!AU31)</f>
        <v>0</v>
      </c>
      <c r="AU30" s="125">
        <f>IF('Indicator Date hidden'!AV31="x","x",AU$2-'Indicator Date hidden'!AV31)</f>
        <v>0</v>
      </c>
      <c r="AV30" s="125">
        <f>IF('Indicator Date hidden'!AW31="x","x",AV$2-'Indicator Date hidden'!AW31)</f>
        <v>0</v>
      </c>
      <c r="AW30" s="125">
        <f>IF('Indicator Date hidden'!AX31="x","x",AW$2-'Indicator Date hidden'!AX31)</f>
        <v>0</v>
      </c>
      <c r="AX30" s="125">
        <f>IF('Indicator Date hidden'!AY31="x","x",AX$2-'Indicator Date hidden'!AY31)</f>
        <v>0</v>
      </c>
      <c r="AY30" s="125">
        <f>IF('Indicator Date hidden'!AZ31="x","x",AY$2-'Indicator Date hidden'!AZ31)</f>
        <v>0</v>
      </c>
      <c r="AZ30" s="125">
        <f>IF('Indicator Date hidden'!BA31="x","x",AZ$2-'Indicator Date hidden'!BA31)</f>
        <v>4</v>
      </c>
      <c r="BA30" s="125">
        <f>IF('Indicator Date hidden'!BB31="x","x",BA$2-'Indicator Date hidden'!BB31)</f>
        <v>0</v>
      </c>
      <c r="BB30" s="125">
        <f>IF('Indicator Date hidden'!BC31="x","x",BB$2-'Indicator Date hidden'!BC31)</f>
        <v>0</v>
      </c>
      <c r="BC30" s="125">
        <f>IF('Indicator Date hidden'!BD31="x","x",BC$2-'Indicator Date hidden'!BD31)</f>
        <v>0</v>
      </c>
      <c r="BD30" s="125" t="str">
        <f>IF('Indicator Date hidden'!BE31="x","x",BD$2-'Indicator Date hidden'!BE31)</f>
        <v>x</v>
      </c>
      <c r="BE30" s="125">
        <f>IF('Indicator Date hidden'!BF31="x","x",BE$2-'Indicator Date hidden'!BF31)</f>
        <v>1</v>
      </c>
      <c r="BF30" s="125">
        <f>IF('Indicator Date hidden'!BG31="x","x",BF$2-'Indicator Date hidden'!BG31)</f>
        <v>0</v>
      </c>
      <c r="BG30" s="125">
        <f>IF('Indicator Date hidden'!BH31="x","x",BG$2-'Indicator Date hidden'!BH31)</f>
        <v>0</v>
      </c>
      <c r="BH30" s="125">
        <f>IF('Indicator Date hidden'!BI31="x","x",BH$2-'Indicator Date hidden'!BI31)</f>
        <v>0</v>
      </c>
      <c r="BI30" s="125">
        <f>IF('Indicator Date hidden'!BJ31="x","x",BI$2-'Indicator Date hidden'!BJ31)</f>
        <v>0</v>
      </c>
      <c r="BJ30" s="125">
        <f>IF('Indicator Date hidden'!BK31="x","x",BJ$2-'Indicator Date hidden'!BK31)</f>
        <v>0</v>
      </c>
      <c r="BK30" s="125">
        <f>IF('Indicator Date hidden'!BL31="x","x",BK$2-'Indicator Date hidden'!BL31)</f>
        <v>0</v>
      </c>
      <c r="BL30" s="125">
        <f>IF('Indicator Date hidden'!BM31="x","x",BL$2-'Indicator Date hidden'!BM31)</f>
        <v>0</v>
      </c>
      <c r="BM30" s="125">
        <f>IF('Indicator Date hidden'!BN31="x","x",BM$2-'Indicator Date hidden'!BN31)</f>
        <v>4</v>
      </c>
      <c r="BN30" s="125">
        <f>IF('Indicator Date hidden'!BO31="x","x",BN$2-'Indicator Date hidden'!BO31)</f>
        <v>2</v>
      </c>
      <c r="BO30" s="125">
        <f>IF('Indicator Date hidden'!BP31="x","x",BO$2-'Indicator Date hidden'!BP31)</f>
        <v>0</v>
      </c>
      <c r="BP30" s="125">
        <f>IF('Indicator Date hidden'!BQ31="x","x",BP$2-'Indicator Date hidden'!BQ31)</f>
        <v>0</v>
      </c>
      <c r="BQ30" s="125">
        <f>IF('Indicator Date hidden'!BR31="x","x",BQ$2-'Indicator Date hidden'!BR31)</f>
        <v>0</v>
      </c>
      <c r="BR30" s="125">
        <f>IF('Indicator Date hidden'!BS31="x","x",BR$2-'Indicator Date hidden'!BS31)</f>
        <v>0</v>
      </c>
      <c r="BS30" s="125">
        <f>IF('Indicator Date hidden'!BT31="x","x",BS$2-'Indicator Date hidden'!BT31)</f>
        <v>3</v>
      </c>
      <c r="BT30" s="125">
        <f>IF('Indicator Date hidden'!BU31="x","x",BT$2-'Indicator Date hidden'!BU31)</f>
        <v>0</v>
      </c>
      <c r="BU30" s="125">
        <f>IF('Indicator Date hidden'!BV31="x","x",BU$2-'Indicator Date hidden'!BV31)</f>
        <v>0</v>
      </c>
      <c r="BV30" s="125" t="str">
        <f>IF('Indicator Date hidden'!BW31="x","x",BV$2-'Indicator Date hidden'!BW31)</f>
        <v>x</v>
      </c>
      <c r="BW30" s="125">
        <f>IF('Indicator Date hidden'!BX31="x","x",BW$2-'Indicator Date hidden'!BX31)</f>
        <v>0</v>
      </c>
      <c r="BX30" s="125">
        <f>IF('Indicator Date hidden'!BY31="x","x",BX$2-'Indicator Date hidden'!BY31)</f>
        <v>0</v>
      </c>
      <c r="BY30" s="3">
        <f t="shared" si="0"/>
        <v>17</v>
      </c>
      <c r="BZ30" s="126">
        <f t="shared" si="1"/>
        <v>0.2537313432835821</v>
      </c>
      <c r="CA30" s="3">
        <f t="shared" si="2"/>
        <v>8</v>
      </c>
      <c r="CB30" s="126">
        <f t="shared" si="3"/>
        <v>0.81667844897340014</v>
      </c>
      <c r="CC30" s="129">
        <f t="shared" si="4"/>
        <v>0</v>
      </c>
    </row>
    <row r="31" spans="1:81" x14ac:dyDescent="0.3">
      <c r="A31" s="3" t="str">
        <f>'Indicator Data'!B34</f>
        <v>KHM</v>
      </c>
      <c r="B31" s="125">
        <f>IF('Indicator Date hidden'!C32="x","x",B$2-'Indicator Date hidden'!C32)</f>
        <v>0</v>
      </c>
      <c r="C31" s="125">
        <f>IF('Indicator Date hidden'!D32="x","x",C$2-'Indicator Date hidden'!D32)</f>
        <v>0</v>
      </c>
      <c r="D31" s="125">
        <f>IF('Indicator Date hidden'!E32="x","x",D$2-'Indicator Date hidden'!E32)</f>
        <v>0</v>
      </c>
      <c r="E31" s="125">
        <f>IF('Indicator Date hidden'!F32="x","x",E$2-'Indicator Date hidden'!F32)</f>
        <v>0</v>
      </c>
      <c r="F31" s="125">
        <f>IF('Indicator Date hidden'!G32="x","x",F$2-'Indicator Date hidden'!G32)</f>
        <v>0</v>
      </c>
      <c r="G31" s="125">
        <f>IF('Indicator Date hidden'!H32="x","x",G$2-'Indicator Date hidden'!H32)</f>
        <v>0</v>
      </c>
      <c r="H31" s="125">
        <f>IF('Indicator Date hidden'!I32="x","x",H$2-'Indicator Date hidden'!I32)</f>
        <v>0</v>
      </c>
      <c r="I31" s="125">
        <f>IF('Indicator Date hidden'!J32="x","x",I$2-'Indicator Date hidden'!J32)</f>
        <v>0</v>
      </c>
      <c r="J31" s="125">
        <f>IF('Indicator Date hidden'!K32="x","x",J$2-'Indicator Date hidden'!K32)</f>
        <v>0</v>
      </c>
      <c r="K31" s="125">
        <f>IF('Indicator Date hidden'!L32="x","x",K$2-'Indicator Date hidden'!L32)</f>
        <v>0</v>
      </c>
      <c r="L31" s="125">
        <f>IF('Indicator Date hidden'!M32="x","x",L$2-'Indicator Date hidden'!M32)</f>
        <v>0</v>
      </c>
      <c r="M31" s="125">
        <f>IF('Indicator Date hidden'!N32="x","x",M$2-'Indicator Date hidden'!N32)</f>
        <v>0</v>
      </c>
      <c r="N31" s="125">
        <f>IF('Indicator Date hidden'!O32="x","x",N$2-'Indicator Date hidden'!O32)</f>
        <v>0</v>
      </c>
      <c r="O31" s="125">
        <f>IF('Indicator Date hidden'!P32="x","x",O$2-'Indicator Date hidden'!P32)</f>
        <v>0</v>
      </c>
      <c r="P31" s="125">
        <f>IF('Indicator Date hidden'!Q32="x","x",P$2-'Indicator Date hidden'!Q32)</f>
        <v>0</v>
      </c>
      <c r="Q31" s="125">
        <f>IF('Indicator Date hidden'!R32="x","x",Q$2-'Indicator Date hidden'!R32)</f>
        <v>0</v>
      </c>
      <c r="R31" s="125">
        <f>IF('Indicator Date hidden'!S32="x","x",R$2-'Indicator Date hidden'!S32)</f>
        <v>0</v>
      </c>
      <c r="S31" s="125">
        <f>IF('Indicator Date hidden'!T32="x","x",S$2-'Indicator Date hidden'!T32)</f>
        <v>0</v>
      </c>
      <c r="T31" s="125">
        <f>IF('Indicator Date hidden'!U32="x","x",T$2-'Indicator Date hidden'!U32)</f>
        <v>0</v>
      </c>
      <c r="U31" s="125">
        <f>IF('Indicator Date hidden'!V32="x","x",U$2-'Indicator Date hidden'!V32)</f>
        <v>0</v>
      </c>
      <c r="V31" s="125">
        <f>IF('Indicator Date hidden'!W32="x","x",V$2-'Indicator Date hidden'!W32)</f>
        <v>0</v>
      </c>
      <c r="W31" s="125">
        <f>IF('Indicator Date hidden'!X32="x","x",W$2-'Indicator Date hidden'!X32)</f>
        <v>0</v>
      </c>
      <c r="X31" s="125">
        <f>IF('Indicator Date hidden'!Y32="x","x",X$2-'Indicator Date hidden'!Y32)</f>
        <v>0</v>
      </c>
      <c r="Y31" s="125">
        <f>IF('Indicator Date hidden'!Z32="x","x",Y$2-'Indicator Date hidden'!Z32)</f>
        <v>0</v>
      </c>
      <c r="Z31" s="125">
        <f>IF('Indicator Date hidden'!AA32="x","x",Z$2-'Indicator Date hidden'!AA32)</f>
        <v>4</v>
      </c>
      <c r="AA31" s="125">
        <f>IF('Indicator Date hidden'!AB32="x","x",AA$2-'Indicator Date hidden'!AB32)</f>
        <v>0</v>
      </c>
      <c r="AB31" s="125">
        <f>IF('Indicator Date hidden'!AC32="x","x",AB$2-'Indicator Date hidden'!AC32)</f>
        <v>0</v>
      </c>
      <c r="AC31" s="125">
        <f>IF('Indicator Date hidden'!AD32="x","x",AC$2-'Indicator Date hidden'!AD32)</f>
        <v>0</v>
      </c>
      <c r="AD31" s="125">
        <f>IF('Indicator Date hidden'!AE32="x","x",AD$2-'Indicator Date hidden'!AE32)</f>
        <v>0</v>
      </c>
      <c r="AE31" s="125">
        <f>IF('Indicator Date hidden'!AF32="x","x",AE$2-'Indicator Date hidden'!AF32)</f>
        <v>0</v>
      </c>
      <c r="AF31" s="125">
        <f>IF('Indicator Date hidden'!AG32="x","x",AF$2-'Indicator Date hidden'!AG32)</f>
        <v>1</v>
      </c>
      <c r="AG31" s="125">
        <f>IF('Indicator Date hidden'!AH32="x","x",AG$2-'Indicator Date hidden'!AH32)</f>
        <v>0</v>
      </c>
      <c r="AH31" s="125">
        <f>IF('Indicator Date hidden'!AI32="x","x",AH$2-'Indicator Date hidden'!AI32)</f>
        <v>0</v>
      </c>
      <c r="AI31" s="125">
        <f>IF('Indicator Date hidden'!AJ32="x","x",AI$2-'Indicator Date hidden'!AJ32)</f>
        <v>0</v>
      </c>
      <c r="AJ31" s="125">
        <f>IF('Indicator Date hidden'!AK32="x","x",AJ$2-'Indicator Date hidden'!AK32)</f>
        <v>0</v>
      </c>
      <c r="AK31" s="125">
        <f>IF('Indicator Date hidden'!AL32="x","x",AK$2-'Indicator Date hidden'!AL32)</f>
        <v>1</v>
      </c>
      <c r="AL31" s="125">
        <f>IF('Indicator Date hidden'!AM32="x","x",AL$2-'Indicator Date hidden'!AM32)</f>
        <v>5</v>
      </c>
      <c r="AM31" s="125">
        <f>IF('Indicator Date hidden'!AN32="x","x",AM$2-'Indicator Date hidden'!AN32)</f>
        <v>0</v>
      </c>
      <c r="AN31" s="125">
        <f>IF('Indicator Date hidden'!AO32="x","x",AN$2-'Indicator Date hidden'!AO32)</f>
        <v>0</v>
      </c>
      <c r="AO31" s="125">
        <f>IF('Indicator Date hidden'!AP32="x","x",AO$2-'Indicator Date hidden'!AP32)</f>
        <v>0</v>
      </c>
      <c r="AP31" s="125">
        <f>IF('Indicator Date hidden'!AQ32="x","x",AP$2-'Indicator Date hidden'!AQ32)</f>
        <v>0</v>
      </c>
      <c r="AQ31" s="125">
        <f>IF('Indicator Date hidden'!AR32="x","x",AQ$2-'Indicator Date hidden'!AR32)</f>
        <v>0</v>
      </c>
      <c r="AR31" s="125">
        <f>IF('Indicator Date hidden'!AS32="x","x",AR$2-'Indicator Date hidden'!AS32)</f>
        <v>0</v>
      </c>
      <c r="AS31" s="125">
        <f>IF('Indicator Date hidden'!AT32="x","x",AS$2-'Indicator Date hidden'!AT32)</f>
        <v>5</v>
      </c>
      <c r="AT31" s="125">
        <f>IF('Indicator Date hidden'!AU32="x","x",AT$2-'Indicator Date hidden'!AU32)</f>
        <v>0</v>
      </c>
      <c r="AU31" s="125">
        <f>IF('Indicator Date hidden'!AV32="x","x",AU$2-'Indicator Date hidden'!AV32)</f>
        <v>0</v>
      </c>
      <c r="AV31" s="125">
        <f>IF('Indicator Date hidden'!AW32="x","x",AV$2-'Indicator Date hidden'!AW32)</f>
        <v>0</v>
      </c>
      <c r="AW31" s="125">
        <f>IF('Indicator Date hidden'!AX32="x","x",AW$2-'Indicator Date hidden'!AX32)</f>
        <v>0</v>
      </c>
      <c r="AX31" s="125">
        <f>IF('Indicator Date hidden'!AY32="x","x",AX$2-'Indicator Date hidden'!AY32)</f>
        <v>0</v>
      </c>
      <c r="AY31" s="125">
        <f>IF('Indicator Date hidden'!AZ32="x","x",AY$2-'Indicator Date hidden'!AZ32)</f>
        <v>0</v>
      </c>
      <c r="AZ31" s="125" t="str">
        <f>IF('Indicator Date hidden'!BA32="x","x",AZ$2-'Indicator Date hidden'!BA32)</f>
        <v>x</v>
      </c>
      <c r="BA31" s="125">
        <f>IF('Indicator Date hidden'!BB32="x","x",BA$2-'Indicator Date hidden'!BB32)</f>
        <v>0</v>
      </c>
      <c r="BB31" s="125">
        <f>IF('Indicator Date hidden'!BC32="x","x",BB$2-'Indicator Date hidden'!BC32)</f>
        <v>0</v>
      </c>
      <c r="BC31" s="125">
        <f>IF('Indicator Date hidden'!BD32="x","x",BC$2-'Indicator Date hidden'!BD32)</f>
        <v>0</v>
      </c>
      <c r="BD31" s="125" t="str">
        <f>IF('Indicator Date hidden'!BE32="x","x",BD$2-'Indicator Date hidden'!BE32)</f>
        <v>x</v>
      </c>
      <c r="BE31" s="125">
        <f>IF('Indicator Date hidden'!BF32="x","x",BE$2-'Indicator Date hidden'!BF32)</f>
        <v>1</v>
      </c>
      <c r="BF31" s="125">
        <f>IF('Indicator Date hidden'!BG32="x","x",BF$2-'Indicator Date hidden'!BG32)</f>
        <v>0</v>
      </c>
      <c r="BG31" s="125">
        <f>IF('Indicator Date hidden'!BH32="x","x",BG$2-'Indicator Date hidden'!BH32)</f>
        <v>0</v>
      </c>
      <c r="BH31" s="125">
        <f>IF('Indicator Date hidden'!BI32="x","x",BH$2-'Indicator Date hidden'!BI32)</f>
        <v>0</v>
      </c>
      <c r="BI31" s="125">
        <f>IF('Indicator Date hidden'!BJ32="x","x",BI$2-'Indicator Date hidden'!BJ32)</f>
        <v>2</v>
      </c>
      <c r="BJ31" s="125">
        <f>IF('Indicator Date hidden'!BK32="x","x",BJ$2-'Indicator Date hidden'!BK32)</f>
        <v>0</v>
      </c>
      <c r="BK31" s="125">
        <f>IF('Indicator Date hidden'!BL32="x","x",BK$2-'Indicator Date hidden'!BL32)</f>
        <v>0</v>
      </c>
      <c r="BL31" s="125">
        <f>IF('Indicator Date hidden'!BM32="x","x",BL$2-'Indicator Date hidden'!BM32)</f>
        <v>0</v>
      </c>
      <c r="BM31" s="125">
        <f>IF('Indicator Date hidden'!BN32="x","x",BM$2-'Indicator Date hidden'!BN32)</f>
        <v>4</v>
      </c>
      <c r="BN31" s="125">
        <f>IF('Indicator Date hidden'!BO32="x","x",BN$2-'Indicator Date hidden'!BO32)</f>
        <v>1</v>
      </c>
      <c r="BO31" s="125">
        <f>IF('Indicator Date hidden'!BP32="x","x",BO$2-'Indicator Date hidden'!BP32)</f>
        <v>0</v>
      </c>
      <c r="BP31" s="125">
        <f>IF('Indicator Date hidden'!BQ32="x","x",BP$2-'Indicator Date hidden'!BQ32)</f>
        <v>0</v>
      </c>
      <c r="BQ31" s="125">
        <f>IF('Indicator Date hidden'!BR32="x","x",BQ$2-'Indicator Date hidden'!BR32)</f>
        <v>0</v>
      </c>
      <c r="BR31" s="125">
        <f>IF('Indicator Date hidden'!BS32="x","x",BR$2-'Indicator Date hidden'!BS32)</f>
        <v>0</v>
      </c>
      <c r="BS31" s="125">
        <f>IF('Indicator Date hidden'!BT32="x","x",BS$2-'Indicator Date hidden'!BT32)</f>
        <v>4</v>
      </c>
      <c r="BT31" s="125">
        <f>IF('Indicator Date hidden'!BU32="x","x",BT$2-'Indicator Date hidden'!BU32)</f>
        <v>0</v>
      </c>
      <c r="BU31" s="125">
        <f>IF('Indicator Date hidden'!BV32="x","x",BU$2-'Indicator Date hidden'!BV32)</f>
        <v>0</v>
      </c>
      <c r="BV31" s="125">
        <f>IF('Indicator Date hidden'!BW32="x","x",BV$2-'Indicator Date hidden'!BW32)</f>
        <v>0</v>
      </c>
      <c r="BW31" s="125">
        <f>IF('Indicator Date hidden'!BX32="x","x",BW$2-'Indicator Date hidden'!BX32)</f>
        <v>0</v>
      </c>
      <c r="BX31" s="125">
        <f>IF('Indicator Date hidden'!BY32="x","x",BX$2-'Indicator Date hidden'!BY32)</f>
        <v>0</v>
      </c>
      <c r="BY31" s="3">
        <f t="shared" si="0"/>
        <v>28</v>
      </c>
      <c r="BZ31" s="126">
        <f t="shared" si="1"/>
        <v>0.38356164383561642</v>
      </c>
      <c r="CA31" s="3">
        <f t="shared" si="2"/>
        <v>10</v>
      </c>
      <c r="CB31" s="126">
        <f t="shared" si="3"/>
        <v>1.1423376295555827</v>
      </c>
      <c r="CC31" s="129">
        <f t="shared" si="4"/>
        <v>0</v>
      </c>
    </row>
    <row r="32" spans="1:81" x14ac:dyDescent="0.3">
      <c r="A32" s="3" t="str">
        <f>'Indicator Data'!B35</f>
        <v>CMR</v>
      </c>
      <c r="B32" s="125">
        <f>IF('Indicator Date hidden'!C33="x","x",B$2-'Indicator Date hidden'!C33)</f>
        <v>0</v>
      </c>
      <c r="C32" s="125">
        <f>IF('Indicator Date hidden'!D33="x","x",C$2-'Indicator Date hidden'!D33)</f>
        <v>0</v>
      </c>
      <c r="D32" s="125">
        <f>IF('Indicator Date hidden'!E33="x","x",D$2-'Indicator Date hidden'!E33)</f>
        <v>0</v>
      </c>
      <c r="E32" s="125">
        <f>IF('Indicator Date hidden'!F33="x","x",E$2-'Indicator Date hidden'!F33)</f>
        <v>0</v>
      </c>
      <c r="F32" s="125">
        <f>IF('Indicator Date hidden'!G33="x","x",F$2-'Indicator Date hidden'!G33)</f>
        <v>0</v>
      </c>
      <c r="G32" s="125">
        <f>IF('Indicator Date hidden'!H33="x","x",G$2-'Indicator Date hidden'!H33)</f>
        <v>0</v>
      </c>
      <c r="H32" s="125">
        <f>IF('Indicator Date hidden'!I33="x","x",H$2-'Indicator Date hidden'!I33)</f>
        <v>0</v>
      </c>
      <c r="I32" s="125">
        <f>IF('Indicator Date hidden'!J33="x","x",I$2-'Indicator Date hidden'!J33)</f>
        <v>0</v>
      </c>
      <c r="J32" s="125">
        <f>IF('Indicator Date hidden'!K33="x","x",J$2-'Indicator Date hidden'!K33)</f>
        <v>0</v>
      </c>
      <c r="K32" s="125">
        <f>IF('Indicator Date hidden'!L33="x","x",K$2-'Indicator Date hidden'!L33)</f>
        <v>0</v>
      </c>
      <c r="L32" s="125">
        <f>IF('Indicator Date hidden'!M33="x","x",L$2-'Indicator Date hidden'!M33)</f>
        <v>0</v>
      </c>
      <c r="M32" s="125">
        <f>IF('Indicator Date hidden'!N33="x","x",M$2-'Indicator Date hidden'!N33)</f>
        <v>0</v>
      </c>
      <c r="N32" s="125">
        <f>IF('Indicator Date hidden'!O33="x","x",N$2-'Indicator Date hidden'!O33)</f>
        <v>0</v>
      </c>
      <c r="O32" s="125">
        <f>IF('Indicator Date hidden'!P33="x","x",O$2-'Indicator Date hidden'!P33)</f>
        <v>0</v>
      </c>
      <c r="P32" s="125">
        <f>IF('Indicator Date hidden'!Q33="x","x",P$2-'Indicator Date hidden'!Q33)</f>
        <v>0</v>
      </c>
      <c r="Q32" s="125">
        <f>IF('Indicator Date hidden'!R33="x","x",Q$2-'Indicator Date hidden'!R33)</f>
        <v>0</v>
      </c>
      <c r="R32" s="125">
        <f>IF('Indicator Date hidden'!S33="x","x",R$2-'Indicator Date hidden'!S33)</f>
        <v>0</v>
      </c>
      <c r="S32" s="125">
        <f>IF('Indicator Date hidden'!T33="x","x",S$2-'Indicator Date hidden'!T33)</f>
        <v>0</v>
      </c>
      <c r="T32" s="125">
        <f>IF('Indicator Date hidden'!U33="x","x",T$2-'Indicator Date hidden'!U33)</f>
        <v>0</v>
      </c>
      <c r="U32" s="125">
        <f>IF('Indicator Date hidden'!V33="x","x",U$2-'Indicator Date hidden'!V33)</f>
        <v>0</v>
      </c>
      <c r="V32" s="125">
        <f>IF('Indicator Date hidden'!W33="x","x",V$2-'Indicator Date hidden'!W33)</f>
        <v>0</v>
      </c>
      <c r="W32" s="125">
        <f>IF('Indicator Date hidden'!X33="x","x",W$2-'Indicator Date hidden'!X33)</f>
        <v>0</v>
      </c>
      <c r="X32" s="125">
        <f>IF('Indicator Date hidden'!Y33="x","x",X$2-'Indicator Date hidden'!Y33)</f>
        <v>0</v>
      </c>
      <c r="Y32" s="125">
        <f>IF('Indicator Date hidden'!Z33="x","x",Y$2-'Indicator Date hidden'!Z33)</f>
        <v>0</v>
      </c>
      <c r="Z32" s="125">
        <f>IF('Indicator Date hidden'!AA33="x","x",Z$2-'Indicator Date hidden'!AA33)</f>
        <v>7</v>
      </c>
      <c r="AA32" s="125">
        <f>IF('Indicator Date hidden'!AB33="x","x",AA$2-'Indicator Date hidden'!AB33)</f>
        <v>0</v>
      </c>
      <c r="AB32" s="125">
        <f>IF('Indicator Date hidden'!AC33="x","x",AB$2-'Indicator Date hidden'!AC33)</f>
        <v>0</v>
      </c>
      <c r="AC32" s="125">
        <f>IF('Indicator Date hidden'!AD33="x","x",AC$2-'Indicator Date hidden'!AD33)</f>
        <v>3</v>
      </c>
      <c r="AD32" s="125">
        <f>IF('Indicator Date hidden'!AE33="x","x",AD$2-'Indicator Date hidden'!AE33)</f>
        <v>0</v>
      </c>
      <c r="AE32" s="125">
        <f>IF('Indicator Date hidden'!AF33="x","x",AE$2-'Indicator Date hidden'!AF33)</f>
        <v>0</v>
      </c>
      <c r="AF32" s="125">
        <f>IF('Indicator Date hidden'!AG33="x","x",AF$2-'Indicator Date hidden'!AG33)</f>
        <v>1</v>
      </c>
      <c r="AG32" s="125">
        <f>IF('Indicator Date hidden'!AH33="x","x",AG$2-'Indicator Date hidden'!AH33)</f>
        <v>0</v>
      </c>
      <c r="AH32" s="125">
        <f>IF('Indicator Date hidden'!AI33="x","x",AH$2-'Indicator Date hidden'!AI33)</f>
        <v>0</v>
      </c>
      <c r="AI32" s="125">
        <f>IF('Indicator Date hidden'!AJ33="x","x",AI$2-'Indicator Date hidden'!AJ33)</f>
        <v>0</v>
      </c>
      <c r="AJ32" s="125">
        <f>IF('Indicator Date hidden'!AK33="x","x",AJ$2-'Indicator Date hidden'!AK33)</f>
        <v>0</v>
      </c>
      <c r="AK32" s="125">
        <f>IF('Indicator Date hidden'!AL33="x","x",AK$2-'Indicator Date hidden'!AL33)</f>
        <v>1</v>
      </c>
      <c r="AL32" s="125">
        <f>IF('Indicator Date hidden'!AM33="x","x",AL$2-'Indicator Date hidden'!AM33)</f>
        <v>5</v>
      </c>
      <c r="AM32" s="125">
        <f>IF('Indicator Date hidden'!AN33="x","x",AM$2-'Indicator Date hidden'!AN33)</f>
        <v>0</v>
      </c>
      <c r="AN32" s="125">
        <f>IF('Indicator Date hidden'!AO33="x","x",AN$2-'Indicator Date hidden'!AO33)</f>
        <v>0</v>
      </c>
      <c r="AO32" s="125">
        <f>IF('Indicator Date hidden'!AP33="x","x",AO$2-'Indicator Date hidden'!AP33)</f>
        <v>0</v>
      </c>
      <c r="AP32" s="125">
        <f>IF('Indicator Date hidden'!AQ33="x","x",AP$2-'Indicator Date hidden'!AQ33)</f>
        <v>0</v>
      </c>
      <c r="AQ32" s="125">
        <f>IF('Indicator Date hidden'!AR33="x","x",AQ$2-'Indicator Date hidden'!AR33)</f>
        <v>0</v>
      </c>
      <c r="AR32" s="125">
        <f>IF('Indicator Date hidden'!AS33="x","x",AR$2-'Indicator Date hidden'!AS33)</f>
        <v>0</v>
      </c>
      <c r="AS32" s="125">
        <f>IF('Indicator Date hidden'!AT33="x","x",AS$2-'Indicator Date hidden'!AT33)</f>
        <v>1</v>
      </c>
      <c r="AT32" s="125">
        <f>IF('Indicator Date hidden'!AU33="x","x",AT$2-'Indicator Date hidden'!AU33)</f>
        <v>0</v>
      </c>
      <c r="AU32" s="125">
        <f>IF('Indicator Date hidden'!AV33="x","x",AU$2-'Indicator Date hidden'!AV33)</f>
        <v>0</v>
      </c>
      <c r="AV32" s="125">
        <f>IF('Indicator Date hidden'!AW33="x","x",AV$2-'Indicator Date hidden'!AW33)</f>
        <v>0</v>
      </c>
      <c r="AW32" s="125">
        <f>IF('Indicator Date hidden'!AX33="x","x",AW$2-'Indicator Date hidden'!AX33)</f>
        <v>0</v>
      </c>
      <c r="AX32" s="125">
        <f>IF('Indicator Date hidden'!AY33="x","x",AX$2-'Indicator Date hidden'!AY33)</f>
        <v>0</v>
      </c>
      <c r="AY32" s="125">
        <f>IF('Indicator Date hidden'!AZ33="x","x",AY$2-'Indicator Date hidden'!AZ33)</f>
        <v>0</v>
      </c>
      <c r="AZ32" s="125">
        <f>IF('Indicator Date hidden'!BA33="x","x",AZ$2-'Indicator Date hidden'!BA33)</f>
        <v>5</v>
      </c>
      <c r="BA32" s="125">
        <f>IF('Indicator Date hidden'!BB33="x","x",BA$2-'Indicator Date hidden'!BB33)</f>
        <v>0</v>
      </c>
      <c r="BB32" s="125">
        <f>IF('Indicator Date hidden'!BC33="x","x",BB$2-'Indicator Date hidden'!BC33)</f>
        <v>0</v>
      </c>
      <c r="BC32" s="125">
        <f>IF('Indicator Date hidden'!BD33="x","x",BC$2-'Indicator Date hidden'!BD33)</f>
        <v>0</v>
      </c>
      <c r="BD32" s="125">
        <f>IF('Indicator Date hidden'!BE33="x","x",BD$2-'Indicator Date hidden'!BE33)</f>
        <v>2</v>
      </c>
      <c r="BE32" s="125">
        <f>IF('Indicator Date hidden'!BF33="x","x",BE$2-'Indicator Date hidden'!BF33)</f>
        <v>0</v>
      </c>
      <c r="BF32" s="125">
        <f>IF('Indicator Date hidden'!BG33="x","x",BF$2-'Indicator Date hidden'!BG33)</f>
        <v>0</v>
      </c>
      <c r="BG32" s="125">
        <f>IF('Indicator Date hidden'!BH33="x","x",BG$2-'Indicator Date hidden'!BH33)</f>
        <v>0</v>
      </c>
      <c r="BH32" s="125">
        <f>IF('Indicator Date hidden'!BI33="x","x",BH$2-'Indicator Date hidden'!BI33)</f>
        <v>0</v>
      </c>
      <c r="BI32" s="125">
        <f>IF('Indicator Date hidden'!BJ33="x","x",BI$2-'Indicator Date hidden'!BJ33)</f>
        <v>0</v>
      </c>
      <c r="BJ32" s="125">
        <f>IF('Indicator Date hidden'!BK33="x","x",BJ$2-'Indicator Date hidden'!BK33)</f>
        <v>0</v>
      </c>
      <c r="BK32" s="125">
        <f>IF('Indicator Date hidden'!BL33="x","x",BK$2-'Indicator Date hidden'!BL33)</f>
        <v>0</v>
      </c>
      <c r="BL32" s="125">
        <f>IF('Indicator Date hidden'!BM33="x","x",BL$2-'Indicator Date hidden'!BM33)</f>
        <v>0</v>
      </c>
      <c r="BM32" s="125">
        <f>IF('Indicator Date hidden'!BN33="x","x",BM$2-'Indicator Date hidden'!BN33)</f>
        <v>1</v>
      </c>
      <c r="BN32" s="125">
        <f>IF('Indicator Date hidden'!BO33="x","x",BN$2-'Indicator Date hidden'!BO33)</f>
        <v>2</v>
      </c>
      <c r="BO32" s="125">
        <f>IF('Indicator Date hidden'!BP33="x","x",BO$2-'Indicator Date hidden'!BP33)</f>
        <v>0</v>
      </c>
      <c r="BP32" s="125">
        <f>IF('Indicator Date hidden'!BQ33="x","x",BP$2-'Indicator Date hidden'!BQ33)</f>
        <v>0</v>
      </c>
      <c r="BQ32" s="125">
        <f>IF('Indicator Date hidden'!BR33="x","x",BQ$2-'Indicator Date hidden'!BR33)</f>
        <v>0</v>
      </c>
      <c r="BR32" s="125">
        <f>IF('Indicator Date hidden'!BS33="x","x",BR$2-'Indicator Date hidden'!BS33)</f>
        <v>0</v>
      </c>
      <c r="BS32" s="125">
        <f>IF('Indicator Date hidden'!BT33="x","x",BS$2-'Indicator Date hidden'!BT33)</f>
        <v>7</v>
      </c>
      <c r="BT32" s="125">
        <f>IF('Indicator Date hidden'!BU33="x","x",BT$2-'Indicator Date hidden'!BU33)</f>
        <v>0</v>
      </c>
      <c r="BU32" s="125" t="str">
        <f>IF('Indicator Date hidden'!BV33="x","x",BU$2-'Indicator Date hidden'!BV33)</f>
        <v>x</v>
      </c>
      <c r="BV32" s="125">
        <f>IF('Indicator Date hidden'!BW33="x","x",BV$2-'Indicator Date hidden'!BW33)</f>
        <v>0</v>
      </c>
      <c r="BW32" s="125">
        <f>IF('Indicator Date hidden'!BX33="x","x",BW$2-'Indicator Date hidden'!BX33)</f>
        <v>0</v>
      </c>
      <c r="BX32" s="125">
        <f>IF('Indicator Date hidden'!BY33="x","x",BX$2-'Indicator Date hidden'!BY33)</f>
        <v>0</v>
      </c>
      <c r="BY32" s="3">
        <f t="shared" si="0"/>
        <v>35</v>
      </c>
      <c r="BZ32" s="126">
        <f t="shared" si="1"/>
        <v>0.47297297297297297</v>
      </c>
      <c r="CA32" s="3">
        <f t="shared" si="2"/>
        <v>11</v>
      </c>
      <c r="CB32" s="126">
        <f t="shared" si="3"/>
        <v>1.4352980006329317</v>
      </c>
      <c r="CC32" s="129">
        <f t="shared" si="4"/>
        <v>0</v>
      </c>
    </row>
    <row r="33" spans="1:81" x14ac:dyDescent="0.3">
      <c r="A33" s="3" t="str">
        <f>'Indicator Data'!B36</f>
        <v>CAN</v>
      </c>
      <c r="B33" s="125">
        <f>IF('Indicator Date hidden'!C34="x","x",B$2-'Indicator Date hidden'!C34)</f>
        <v>0</v>
      </c>
      <c r="C33" s="125">
        <f>IF('Indicator Date hidden'!D34="x","x",C$2-'Indicator Date hidden'!D34)</f>
        <v>0</v>
      </c>
      <c r="D33" s="125">
        <f>IF('Indicator Date hidden'!E34="x","x",D$2-'Indicator Date hidden'!E34)</f>
        <v>0</v>
      </c>
      <c r="E33" s="125">
        <f>IF('Indicator Date hidden'!F34="x","x",E$2-'Indicator Date hidden'!F34)</f>
        <v>0</v>
      </c>
      <c r="F33" s="125">
        <f>IF('Indicator Date hidden'!G34="x","x",F$2-'Indicator Date hidden'!G34)</f>
        <v>0</v>
      </c>
      <c r="G33" s="125">
        <f>IF('Indicator Date hidden'!H34="x","x",G$2-'Indicator Date hidden'!H34)</f>
        <v>0</v>
      </c>
      <c r="H33" s="125">
        <f>IF('Indicator Date hidden'!I34="x","x",H$2-'Indicator Date hidden'!I34)</f>
        <v>0</v>
      </c>
      <c r="I33" s="125">
        <f>IF('Indicator Date hidden'!J34="x","x",I$2-'Indicator Date hidden'!J34)</f>
        <v>0</v>
      </c>
      <c r="J33" s="125">
        <f>IF('Indicator Date hidden'!K34="x","x",J$2-'Indicator Date hidden'!K34)</f>
        <v>0</v>
      </c>
      <c r="K33" s="125">
        <f>IF('Indicator Date hidden'!L34="x","x",K$2-'Indicator Date hidden'!L34)</f>
        <v>0</v>
      </c>
      <c r="L33" s="125">
        <f>IF('Indicator Date hidden'!M34="x","x",L$2-'Indicator Date hidden'!M34)</f>
        <v>0</v>
      </c>
      <c r="M33" s="125">
        <f>IF('Indicator Date hidden'!N34="x","x",M$2-'Indicator Date hidden'!N34)</f>
        <v>0</v>
      </c>
      <c r="N33" s="125">
        <f>IF('Indicator Date hidden'!O34="x","x",N$2-'Indicator Date hidden'!O34)</f>
        <v>0</v>
      </c>
      <c r="O33" s="125">
        <f>IF('Indicator Date hidden'!P34="x","x",O$2-'Indicator Date hidden'!P34)</f>
        <v>0</v>
      </c>
      <c r="P33" s="125">
        <f>IF('Indicator Date hidden'!Q34="x","x",P$2-'Indicator Date hidden'!Q34)</f>
        <v>0</v>
      </c>
      <c r="Q33" s="125">
        <f>IF('Indicator Date hidden'!R34="x","x",Q$2-'Indicator Date hidden'!R34)</f>
        <v>0</v>
      </c>
      <c r="R33" s="125">
        <f>IF('Indicator Date hidden'!S34="x","x",R$2-'Indicator Date hidden'!S34)</f>
        <v>0</v>
      </c>
      <c r="S33" s="125">
        <f>IF('Indicator Date hidden'!T34="x","x",S$2-'Indicator Date hidden'!T34)</f>
        <v>0</v>
      </c>
      <c r="T33" s="125">
        <f>IF('Indicator Date hidden'!U34="x","x",T$2-'Indicator Date hidden'!U34)</f>
        <v>0</v>
      </c>
      <c r="U33" s="125">
        <f>IF('Indicator Date hidden'!V34="x","x",U$2-'Indicator Date hidden'!V34)</f>
        <v>0</v>
      </c>
      <c r="V33" s="125">
        <f>IF('Indicator Date hidden'!W34="x","x",V$2-'Indicator Date hidden'!W34)</f>
        <v>0</v>
      </c>
      <c r="W33" s="125">
        <f>IF('Indicator Date hidden'!X34="x","x",W$2-'Indicator Date hidden'!X34)</f>
        <v>0</v>
      </c>
      <c r="X33" s="125">
        <f>IF('Indicator Date hidden'!Y34="x","x",X$2-'Indicator Date hidden'!Y34)</f>
        <v>0</v>
      </c>
      <c r="Y33" s="125">
        <f>IF('Indicator Date hidden'!Z34="x","x",Y$2-'Indicator Date hidden'!Z34)</f>
        <v>0</v>
      </c>
      <c r="Z33" s="125">
        <f>IF('Indicator Date hidden'!AA34="x","x",Z$2-'Indicator Date hidden'!AA34)</f>
        <v>2</v>
      </c>
      <c r="AA33" s="125">
        <f>IF('Indicator Date hidden'!AB34="x","x",AA$2-'Indicator Date hidden'!AB34)</f>
        <v>0</v>
      </c>
      <c r="AB33" s="125" t="str">
        <f>IF('Indicator Date hidden'!AC34="x","x",AB$2-'Indicator Date hidden'!AC34)</f>
        <v>x</v>
      </c>
      <c r="AC33" s="125">
        <f>IF('Indicator Date hidden'!AD34="x","x",AC$2-'Indicator Date hidden'!AD34)</f>
        <v>2</v>
      </c>
      <c r="AD33" s="125">
        <f>IF('Indicator Date hidden'!AE34="x","x",AD$2-'Indicator Date hidden'!AE34)</f>
        <v>0</v>
      </c>
      <c r="AE33" s="125">
        <f>IF('Indicator Date hidden'!AF34="x","x",AE$2-'Indicator Date hidden'!AF34)</f>
        <v>0</v>
      </c>
      <c r="AF33" s="125">
        <f>IF('Indicator Date hidden'!AG34="x","x",AF$2-'Indicator Date hidden'!AG34)</f>
        <v>1</v>
      </c>
      <c r="AG33" s="125">
        <f>IF('Indicator Date hidden'!AH34="x","x",AG$2-'Indicator Date hidden'!AH34)</f>
        <v>0</v>
      </c>
      <c r="AH33" s="125">
        <f>IF('Indicator Date hidden'!AI34="x","x",AH$2-'Indicator Date hidden'!AI34)</f>
        <v>0</v>
      </c>
      <c r="AI33" s="125">
        <f>IF('Indicator Date hidden'!AJ34="x","x",AI$2-'Indicator Date hidden'!AJ34)</f>
        <v>0</v>
      </c>
      <c r="AJ33" s="125">
        <f>IF('Indicator Date hidden'!AK34="x","x",AJ$2-'Indicator Date hidden'!AK34)</f>
        <v>0</v>
      </c>
      <c r="AK33" s="125">
        <f>IF('Indicator Date hidden'!AL34="x","x",AK$2-'Indicator Date hidden'!AL34)</f>
        <v>1</v>
      </c>
      <c r="AL33" s="125" t="str">
        <f>IF('Indicator Date hidden'!AM34="x","x",AL$2-'Indicator Date hidden'!AM34)</f>
        <v>x</v>
      </c>
      <c r="AM33" s="125">
        <f>IF('Indicator Date hidden'!AN34="x","x",AM$2-'Indicator Date hidden'!AN34)</f>
        <v>0</v>
      </c>
      <c r="AN33" s="125">
        <f>IF('Indicator Date hidden'!AO34="x","x",AN$2-'Indicator Date hidden'!AO34)</f>
        <v>0</v>
      </c>
      <c r="AO33" s="125">
        <f>IF('Indicator Date hidden'!AP34="x","x",AO$2-'Indicator Date hidden'!AP34)</f>
        <v>0</v>
      </c>
      <c r="AP33" s="125" t="str">
        <f>IF('Indicator Date hidden'!AQ34="x","x",AP$2-'Indicator Date hidden'!AQ34)</f>
        <v>x</v>
      </c>
      <c r="AQ33" s="125">
        <f>IF('Indicator Date hidden'!AR34="x","x",AQ$2-'Indicator Date hidden'!AR34)</f>
        <v>0</v>
      </c>
      <c r="AR33" s="125">
        <f>IF('Indicator Date hidden'!AS34="x","x",AR$2-'Indicator Date hidden'!AS34)</f>
        <v>0</v>
      </c>
      <c r="AS33" s="125" t="str">
        <f>IF('Indicator Date hidden'!AT34="x","x",AS$2-'Indicator Date hidden'!AT34)</f>
        <v>x</v>
      </c>
      <c r="AT33" s="125">
        <f>IF('Indicator Date hidden'!AU34="x","x",AT$2-'Indicator Date hidden'!AU34)</f>
        <v>0</v>
      </c>
      <c r="AU33" s="125" t="str">
        <f>IF('Indicator Date hidden'!AV34="x","x",AU$2-'Indicator Date hidden'!AV34)</f>
        <v>x</v>
      </c>
      <c r="AV33" s="125" t="str">
        <f>IF('Indicator Date hidden'!AW34="x","x",AV$2-'Indicator Date hidden'!AW34)</f>
        <v>x</v>
      </c>
      <c r="AW33" s="125" t="str">
        <f>IF('Indicator Date hidden'!AX34="x","x",AW$2-'Indicator Date hidden'!AX34)</f>
        <v>x</v>
      </c>
      <c r="AX33" s="125">
        <f>IF('Indicator Date hidden'!AY34="x","x",AX$2-'Indicator Date hidden'!AY34)</f>
        <v>0</v>
      </c>
      <c r="AY33" s="125">
        <f>IF('Indicator Date hidden'!AZ34="x","x",AY$2-'Indicator Date hidden'!AZ34)</f>
        <v>0</v>
      </c>
      <c r="AZ33" s="125">
        <f>IF('Indicator Date hidden'!BA34="x","x",AZ$2-'Indicator Date hidden'!BA34)</f>
        <v>2</v>
      </c>
      <c r="BA33" s="125">
        <f>IF('Indicator Date hidden'!BB34="x","x",BA$2-'Indicator Date hidden'!BB34)</f>
        <v>0</v>
      </c>
      <c r="BB33" s="125">
        <f>IF('Indicator Date hidden'!BC34="x","x",BB$2-'Indicator Date hidden'!BC34)</f>
        <v>0</v>
      </c>
      <c r="BC33" s="125">
        <f>IF('Indicator Date hidden'!BD34="x","x",BC$2-'Indicator Date hidden'!BD34)</f>
        <v>0</v>
      </c>
      <c r="BD33" s="125" t="str">
        <f>IF('Indicator Date hidden'!BE34="x","x",BD$2-'Indicator Date hidden'!BE34)</f>
        <v>x</v>
      </c>
      <c r="BE33" s="125">
        <f>IF('Indicator Date hidden'!BF34="x","x",BE$2-'Indicator Date hidden'!BF34)</f>
        <v>1</v>
      </c>
      <c r="BF33" s="125">
        <f>IF('Indicator Date hidden'!BG34="x","x",BF$2-'Indicator Date hidden'!BG34)</f>
        <v>0</v>
      </c>
      <c r="BG33" s="125">
        <f>IF('Indicator Date hidden'!BH34="x","x",BG$2-'Indicator Date hidden'!BH34)</f>
        <v>0</v>
      </c>
      <c r="BH33" s="125">
        <f>IF('Indicator Date hidden'!BI34="x","x",BH$2-'Indicator Date hidden'!BI34)</f>
        <v>0</v>
      </c>
      <c r="BI33" s="125">
        <f>IF('Indicator Date hidden'!BJ34="x","x",BI$2-'Indicator Date hidden'!BJ34)</f>
        <v>2</v>
      </c>
      <c r="BJ33" s="125">
        <f>IF('Indicator Date hidden'!BK34="x","x",BJ$2-'Indicator Date hidden'!BK34)</f>
        <v>0</v>
      </c>
      <c r="BK33" s="125">
        <f>IF('Indicator Date hidden'!BL34="x","x",BK$2-'Indicator Date hidden'!BL34)</f>
        <v>0</v>
      </c>
      <c r="BL33" s="125">
        <f>IF('Indicator Date hidden'!BM34="x","x",BL$2-'Indicator Date hidden'!BM34)</f>
        <v>0</v>
      </c>
      <c r="BM33" s="125" t="str">
        <f>IF('Indicator Date hidden'!BN34="x","x",BM$2-'Indicator Date hidden'!BN34)</f>
        <v>x</v>
      </c>
      <c r="BN33" s="125">
        <f>IF('Indicator Date hidden'!BO34="x","x",BN$2-'Indicator Date hidden'!BO34)</f>
        <v>2</v>
      </c>
      <c r="BO33" s="125">
        <f>IF('Indicator Date hidden'!BP34="x","x",BO$2-'Indicator Date hidden'!BP34)</f>
        <v>0</v>
      </c>
      <c r="BP33" s="125">
        <f>IF('Indicator Date hidden'!BQ34="x","x",BP$2-'Indicator Date hidden'!BQ34)</f>
        <v>0</v>
      </c>
      <c r="BQ33" s="125">
        <f>IF('Indicator Date hidden'!BR34="x","x",BQ$2-'Indicator Date hidden'!BR34)</f>
        <v>0</v>
      </c>
      <c r="BR33" s="125">
        <f>IF('Indicator Date hidden'!BS34="x","x",BR$2-'Indicator Date hidden'!BS34)</f>
        <v>0</v>
      </c>
      <c r="BS33" s="125">
        <f>IF('Indicator Date hidden'!BT34="x","x",BS$2-'Indicator Date hidden'!BT34)</f>
        <v>1</v>
      </c>
      <c r="BT33" s="125">
        <f>IF('Indicator Date hidden'!BU34="x","x",BT$2-'Indicator Date hidden'!BU34)</f>
        <v>0</v>
      </c>
      <c r="BU33" s="125">
        <f>IF('Indicator Date hidden'!BV34="x","x",BU$2-'Indicator Date hidden'!BV34)</f>
        <v>0</v>
      </c>
      <c r="BV33" s="125">
        <f>IF('Indicator Date hidden'!BW34="x","x",BV$2-'Indicator Date hidden'!BW34)</f>
        <v>0</v>
      </c>
      <c r="BW33" s="125">
        <f>IF('Indicator Date hidden'!BX34="x","x",BW$2-'Indicator Date hidden'!BX34)</f>
        <v>0</v>
      </c>
      <c r="BX33" s="125">
        <f>IF('Indicator Date hidden'!BY34="x","x",BX$2-'Indicator Date hidden'!BY34)</f>
        <v>0</v>
      </c>
      <c r="BY33" s="3">
        <f t="shared" si="0"/>
        <v>14</v>
      </c>
      <c r="BZ33" s="126">
        <f t="shared" si="1"/>
        <v>0.21212121212121213</v>
      </c>
      <c r="CA33" s="3">
        <f t="shared" si="2"/>
        <v>9</v>
      </c>
      <c r="CB33" s="126">
        <f t="shared" si="3"/>
        <v>0.56448290939991386</v>
      </c>
      <c r="CC33" s="129">
        <f t="shared" si="4"/>
        <v>0</v>
      </c>
    </row>
    <row r="34" spans="1:81" x14ac:dyDescent="0.3">
      <c r="A34" s="3" t="str">
        <f>'Indicator Data'!B37</f>
        <v>CAF</v>
      </c>
      <c r="B34" s="125">
        <f>IF('Indicator Date hidden'!C35="x","x",B$2-'Indicator Date hidden'!C35)</f>
        <v>0</v>
      </c>
      <c r="C34" s="125">
        <f>IF('Indicator Date hidden'!D35="x","x",C$2-'Indicator Date hidden'!D35)</f>
        <v>0</v>
      </c>
      <c r="D34" s="125">
        <f>IF('Indicator Date hidden'!E35="x","x",D$2-'Indicator Date hidden'!E35)</f>
        <v>0</v>
      </c>
      <c r="E34" s="125">
        <f>IF('Indicator Date hidden'!F35="x","x",E$2-'Indicator Date hidden'!F35)</f>
        <v>0</v>
      </c>
      <c r="F34" s="125">
        <f>IF('Indicator Date hidden'!G35="x","x",F$2-'Indicator Date hidden'!G35)</f>
        <v>0</v>
      </c>
      <c r="G34" s="125">
        <f>IF('Indicator Date hidden'!H35="x","x",G$2-'Indicator Date hidden'!H35)</f>
        <v>0</v>
      </c>
      <c r="H34" s="125">
        <f>IF('Indicator Date hidden'!I35="x","x",H$2-'Indicator Date hidden'!I35)</f>
        <v>0</v>
      </c>
      <c r="I34" s="125">
        <f>IF('Indicator Date hidden'!J35="x","x",I$2-'Indicator Date hidden'!J35)</f>
        <v>0</v>
      </c>
      <c r="J34" s="125">
        <f>IF('Indicator Date hidden'!K35="x","x",J$2-'Indicator Date hidden'!K35)</f>
        <v>0</v>
      </c>
      <c r="K34" s="125">
        <f>IF('Indicator Date hidden'!L35="x","x",K$2-'Indicator Date hidden'!L35)</f>
        <v>0</v>
      </c>
      <c r="L34" s="125">
        <f>IF('Indicator Date hidden'!M35="x","x",L$2-'Indicator Date hidden'!M35)</f>
        <v>0</v>
      </c>
      <c r="M34" s="125">
        <f>IF('Indicator Date hidden'!N35="x","x",M$2-'Indicator Date hidden'!N35)</f>
        <v>0</v>
      </c>
      <c r="N34" s="125">
        <f>IF('Indicator Date hidden'!O35="x","x",N$2-'Indicator Date hidden'!O35)</f>
        <v>0</v>
      </c>
      <c r="O34" s="125">
        <f>IF('Indicator Date hidden'!P35="x","x",O$2-'Indicator Date hidden'!P35)</f>
        <v>0</v>
      </c>
      <c r="P34" s="125">
        <f>IF('Indicator Date hidden'!Q35="x","x",P$2-'Indicator Date hidden'!Q35)</f>
        <v>0</v>
      </c>
      <c r="Q34" s="125">
        <f>IF('Indicator Date hidden'!R35="x","x",Q$2-'Indicator Date hidden'!R35)</f>
        <v>0</v>
      </c>
      <c r="R34" s="125">
        <f>IF('Indicator Date hidden'!S35="x","x",R$2-'Indicator Date hidden'!S35)</f>
        <v>0</v>
      </c>
      <c r="S34" s="125">
        <f>IF('Indicator Date hidden'!T35="x","x",S$2-'Indicator Date hidden'!T35)</f>
        <v>0</v>
      </c>
      <c r="T34" s="125">
        <f>IF('Indicator Date hidden'!U35="x","x",T$2-'Indicator Date hidden'!U35)</f>
        <v>0</v>
      </c>
      <c r="U34" s="125">
        <f>IF('Indicator Date hidden'!V35="x","x",U$2-'Indicator Date hidden'!V35)</f>
        <v>0</v>
      </c>
      <c r="V34" s="125">
        <f>IF('Indicator Date hidden'!W35="x","x",V$2-'Indicator Date hidden'!W35)</f>
        <v>0</v>
      </c>
      <c r="W34" s="125">
        <f>IF('Indicator Date hidden'!X35="x","x",W$2-'Indicator Date hidden'!X35)</f>
        <v>0</v>
      </c>
      <c r="X34" s="125">
        <f>IF('Indicator Date hidden'!Y35="x","x",X$2-'Indicator Date hidden'!Y35)</f>
        <v>0</v>
      </c>
      <c r="Y34" s="125">
        <f>IF('Indicator Date hidden'!Z35="x","x",Y$2-'Indicator Date hidden'!Z35)</f>
        <v>0</v>
      </c>
      <c r="Z34" s="125" t="str">
        <f>IF('Indicator Date hidden'!AA35="x","x",Z$2-'Indicator Date hidden'!AA35)</f>
        <v>x</v>
      </c>
      <c r="AA34" s="125">
        <f>IF('Indicator Date hidden'!AB35="x","x",AA$2-'Indicator Date hidden'!AB35)</f>
        <v>1</v>
      </c>
      <c r="AB34" s="125">
        <f>IF('Indicator Date hidden'!AC35="x","x",AB$2-'Indicator Date hidden'!AC35)</f>
        <v>3</v>
      </c>
      <c r="AC34" s="125">
        <f>IF('Indicator Date hidden'!AD35="x","x",AC$2-'Indicator Date hidden'!AD35)</f>
        <v>2</v>
      </c>
      <c r="AD34" s="125">
        <f>IF('Indicator Date hidden'!AE35="x","x",AD$2-'Indicator Date hidden'!AE35)</f>
        <v>0</v>
      </c>
      <c r="AE34" s="125">
        <f>IF('Indicator Date hidden'!AF35="x","x",AE$2-'Indicator Date hidden'!AF35)</f>
        <v>0</v>
      </c>
      <c r="AF34" s="125">
        <f>IF('Indicator Date hidden'!AG35="x","x",AF$2-'Indicator Date hidden'!AG35)</f>
        <v>1</v>
      </c>
      <c r="AG34" s="125">
        <f>IF('Indicator Date hidden'!AH35="x","x",AG$2-'Indicator Date hidden'!AH35)</f>
        <v>0</v>
      </c>
      <c r="AH34" s="125">
        <f>IF('Indicator Date hidden'!AI35="x","x",AH$2-'Indicator Date hidden'!AI35)</f>
        <v>0</v>
      </c>
      <c r="AI34" s="125">
        <f>IF('Indicator Date hidden'!AJ35="x","x",AI$2-'Indicator Date hidden'!AJ35)</f>
        <v>0</v>
      </c>
      <c r="AJ34" s="125">
        <f>IF('Indicator Date hidden'!AK35="x","x",AJ$2-'Indicator Date hidden'!AK35)</f>
        <v>0</v>
      </c>
      <c r="AK34" s="125">
        <f>IF('Indicator Date hidden'!AL35="x","x",AK$2-'Indicator Date hidden'!AL35)</f>
        <v>1</v>
      </c>
      <c r="AL34" s="125">
        <f>IF('Indicator Date hidden'!AM35="x","x",AL$2-'Indicator Date hidden'!AM35)</f>
        <v>9</v>
      </c>
      <c r="AM34" s="125">
        <f>IF('Indicator Date hidden'!AN35="x","x",AM$2-'Indicator Date hidden'!AN35)</f>
        <v>0</v>
      </c>
      <c r="AN34" s="125">
        <f>IF('Indicator Date hidden'!AO35="x","x",AN$2-'Indicator Date hidden'!AO35)</f>
        <v>0</v>
      </c>
      <c r="AO34" s="125">
        <f>IF('Indicator Date hidden'!AP35="x","x",AO$2-'Indicator Date hidden'!AP35)</f>
        <v>0</v>
      </c>
      <c r="AP34" s="125">
        <f>IF('Indicator Date hidden'!AQ35="x","x",AP$2-'Indicator Date hidden'!AQ35)</f>
        <v>0</v>
      </c>
      <c r="AQ34" s="125" t="str">
        <f>IF('Indicator Date hidden'!AR35="x","x",AQ$2-'Indicator Date hidden'!AR35)</f>
        <v>x</v>
      </c>
      <c r="AR34" s="125">
        <f>IF('Indicator Date hidden'!AS35="x","x",AR$2-'Indicator Date hidden'!AS35)</f>
        <v>0</v>
      </c>
      <c r="AS34" s="125">
        <f>IF('Indicator Date hidden'!AT35="x","x",AS$2-'Indicator Date hidden'!AT35)</f>
        <v>1</v>
      </c>
      <c r="AT34" s="125">
        <f>IF('Indicator Date hidden'!AU35="x","x",AT$2-'Indicator Date hidden'!AU35)</f>
        <v>0</v>
      </c>
      <c r="AU34" s="125">
        <f>IF('Indicator Date hidden'!AV35="x","x",AU$2-'Indicator Date hidden'!AV35)</f>
        <v>0</v>
      </c>
      <c r="AV34" s="125">
        <f>IF('Indicator Date hidden'!AW35="x","x",AV$2-'Indicator Date hidden'!AW35)</f>
        <v>0</v>
      </c>
      <c r="AW34" s="125">
        <f>IF('Indicator Date hidden'!AX35="x","x",AW$2-'Indicator Date hidden'!AX35)</f>
        <v>0</v>
      </c>
      <c r="AX34" s="125">
        <f>IF('Indicator Date hidden'!AY35="x","x",AX$2-'Indicator Date hidden'!AY35)</f>
        <v>0</v>
      </c>
      <c r="AY34" s="125">
        <f>IF('Indicator Date hidden'!AZ35="x","x",AY$2-'Indicator Date hidden'!AZ35)</f>
        <v>0</v>
      </c>
      <c r="AZ34" s="125">
        <f>IF('Indicator Date hidden'!BA35="x","x",AZ$2-'Indicator Date hidden'!BA35)</f>
        <v>11</v>
      </c>
      <c r="BA34" s="125">
        <f>IF('Indicator Date hidden'!BB35="x","x",BA$2-'Indicator Date hidden'!BB35)</f>
        <v>0</v>
      </c>
      <c r="BB34" s="125">
        <f>IF('Indicator Date hidden'!BC35="x","x",BB$2-'Indicator Date hidden'!BC35)</f>
        <v>0</v>
      </c>
      <c r="BC34" s="125">
        <f>IF('Indicator Date hidden'!BD35="x","x",BC$2-'Indicator Date hidden'!BD35)</f>
        <v>0</v>
      </c>
      <c r="BD34" s="125">
        <f>IF('Indicator Date hidden'!BE35="x","x",BD$2-'Indicator Date hidden'!BE35)</f>
        <v>0</v>
      </c>
      <c r="BE34" s="125">
        <f>IF('Indicator Date hidden'!BF35="x","x",BE$2-'Indicator Date hidden'!BF35)</f>
        <v>0</v>
      </c>
      <c r="BF34" s="125">
        <f>IF('Indicator Date hidden'!BG35="x","x",BF$2-'Indicator Date hidden'!BG35)</f>
        <v>0</v>
      </c>
      <c r="BG34" s="125">
        <f>IF('Indicator Date hidden'!BH35="x","x",BG$2-'Indicator Date hidden'!BH35)</f>
        <v>0</v>
      </c>
      <c r="BH34" s="125">
        <f>IF('Indicator Date hidden'!BI35="x","x",BH$2-'Indicator Date hidden'!BI35)</f>
        <v>0</v>
      </c>
      <c r="BI34" s="125" t="str">
        <f>IF('Indicator Date hidden'!BJ35="x","x",BI$2-'Indicator Date hidden'!BJ35)</f>
        <v>x</v>
      </c>
      <c r="BJ34" s="125">
        <f>IF('Indicator Date hidden'!BK35="x","x",BJ$2-'Indicator Date hidden'!BK35)</f>
        <v>0</v>
      </c>
      <c r="BK34" s="125">
        <f>IF('Indicator Date hidden'!BL35="x","x",BK$2-'Indicator Date hidden'!BL35)</f>
        <v>0</v>
      </c>
      <c r="BL34" s="125">
        <f>IF('Indicator Date hidden'!BM35="x","x",BL$2-'Indicator Date hidden'!BM35)</f>
        <v>0</v>
      </c>
      <c r="BM34" s="125">
        <f>IF('Indicator Date hidden'!BN35="x","x",BM$2-'Indicator Date hidden'!BN35)</f>
        <v>1</v>
      </c>
      <c r="BN34" s="125">
        <f>IF('Indicator Date hidden'!BO35="x","x",BN$2-'Indicator Date hidden'!BO35)</f>
        <v>2</v>
      </c>
      <c r="BO34" s="125">
        <f>IF('Indicator Date hidden'!BP35="x","x",BO$2-'Indicator Date hidden'!BP35)</f>
        <v>0</v>
      </c>
      <c r="BP34" s="125">
        <f>IF('Indicator Date hidden'!BQ35="x","x",BP$2-'Indicator Date hidden'!BQ35)</f>
        <v>0</v>
      </c>
      <c r="BQ34" s="125">
        <f>IF('Indicator Date hidden'!BR35="x","x",BQ$2-'Indicator Date hidden'!BR35)</f>
        <v>1</v>
      </c>
      <c r="BR34" s="125">
        <f>IF('Indicator Date hidden'!BS35="x","x",BR$2-'Indicator Date hidden'!BS35)</f>
        <v>1</v>
      </c>
      <c r="BS34" s="125">
        <f>IF('Indicator Date hidden'!BT35="x","x",BS$2-'Indicator Date hidden'!BT35)</f>
        <v>3</v>
      </c>
      <c r="BT34" s="125">
        <f>IF('Indicator Date hidden'!BU35="x","x",BT$2-'Indicator Date hidden'!BU35)</f>
        <v>0</v>
      </c>
      <c r="BU34" s="125" t="str">
        <f>IF('Indicator Date hidden'!BV35="x","x",BU$2-'Indicator Date hidden'!BV35)</f>
        <v>x</v>
      </c>
      <c r="BV34" s="125">
        <f>IF('Indicator Date hidden'!BW35="x","x",BV$2-'Indicator Date hidden'!BW35)</f>
        <v>0</v>
      </c>
      <c r="BW34" s="125">
        <f>IF('Indicator Date hidden'!BX35="x","x",BW$2-'Indicator Date hidden'!BX35)</f>
        <v>0</v>
      </c>
      <c r="BX34" s="125">
        <f>IF('Indicator Date hidden'!BY35="x","x",BX$2-'Indicator Date hidden'!BY35)</f>
        <v>0</v>
      </c>
      <c r="BY34" s="3">
        <f t="shared" si="0"/>
        <v>37</v>
      </c>
      <c r="BZ34" s="126">
        <f t="shared" si="1"/>
        <v>0.52112676056338025</v>
      </c>
      <c r="CA34" s="3">
        <f t="shared" si="2"/>
        <v>13</v>
      </c>
      <c r="CB34" s="126">
        <f t="shared" si="3"/>
        <v>1.7430680004963359</v>
      </c>
      <c r="CC34" s="129">
        <f t="shared" si="4"/>
        <v>0</v>
      </c>
    </row>
    <row r="35" spans="1:81" x14ac:dyDescent="0.3">
      <c r="A35" s="3" t="str">
        <f>'Indicator Data'!B38</f>
        <v>TCD</v>
      </c>
      <c r="B35" s="125">
        <f>IF('Indicator Date hidden'!C36="x","x",B$2-'Indicator Date hidden'!C36)</f>
        <v>0</v>
      </c>
      <c r="C35" s="125">
        <f>IF('Indicator Date hidden'!D36="x","x",C$2-'Indicator Date hidden'!D36)</f>
        <v>0</v>
      </c>
      <c r="D35" s="125">
        <f>IF('Indicator Date hidden'!E36="x","x",D$2-'Indicator Date hidden'!E36)</f>
        <v>0</v>
      </c>
      <c r="E35" s="125">
        <f>IF('Indicator Date hidden'!F36="x","x",E$2-'Indicator Date hidden'!F36)</f>
        <v>0</v>
      </c>
      <c r="F35" s="125">
        <f>IF('Indicator Date hidden'!G36="x","x",F$2-'Indicator Date hidden'!G36)</f>
        <v>0</v>
      </c>
      <c r="G35" s="125">
        <f>IF('Indicator Date hidden'!H36="x","x",G$2-'Indicator Date hidden'!H36)</f>
        <v>0</v>
      </c>
      <c r="H35" s="125">
        <f>IF('Indicator Date hidden'!I36="x","x",H$2-'Indicator Date hidden'!I36)</f>
        <v>0</v>
      </c>
      <c r="I35" s="125">
        <f>IF('Indicator Date hidden'!J36="x","x",I$2-'Indicator Date hidden'!J36)</f>
        <v>0</v>
      </c>
      <c r="J35" s="125">
        <f>IF('Indicator Date hidden'!K36="x","x",J$2-'Indicator Date hidden'!K36)</f>
        <v>0</v>
      </c>
      <c r="K35" s="125">
        <f>IF('Indicator Date hidden'!L36="x","x",K$2-'Indicator Date hidden'!L36)</f>
        <v>0</v>
      </c>
      <c r="L35" s="125">
        <f>IF('Indicator Date hidden'!M36="x","x",L$2-'Indicator Date hidden'!M36)</f>
        <v>0</v>
      </c>
      <c r="M35" s="125">
        <f>IF('Indicator Date hidden'!N36="x","x",M$2-'Indicator Date hidden'!N36)</f>
        <v>0</v>
      </c>
      <c r="N35" s="125">
        <f>IF('Indicator Date hidden'!O36="x","x",N$2-'Indicator Date hidden'!O36)</f>
        <v>0</v>
      </c>
      <c r="O35" s="125">
        <f>IF('Indicator Date hidden'!P36="x","x",O$2-'Indicator Date hidden'!P36)</f>
        <v>0</v>
      </c>
      <c r="P35" s="125">
        <f>IF('Indicator Date hidden'!Q36="x","x",P$2-'Indicator Date hidden'!Q36)</f>
        <v>0</v>
      </c>
      <c r="Q35" s="125">
        <f>IF('Indicator Date hidden'!R36="x","x",Q$2-'Indicator Date hidden'!R36)</f>
        <v>0</v>
      </c>
      <c r="R35" s="125">
        <f>IF('Indicator Date hidden'!S36="x","x",R$2-'Indicator Date hidden'!S36)</f>
        <v>0</v>
      </c>
      <c r="S35" s="125">
        <f>IF('Indicator Date hidden'!T36="x","x",S$2-'Indicator Date hidden'!T36)</f>
        <v>0</v>
      </c>
      <c r="T35" s="125">
        <f>IF('Indicator Date hidden'!U36="x","x",T$2-'Indicator Date hidden'!U36)</f>
        <v>0</v>
      </c>
      <c r="U35" s="125">
        <f>IF('Indicator Date hidden'!V36="x","x",U$2-'Indicator Date hidden'!V36)</f>
        <v>0</v>
      </c>
      <c r="V35" s="125">
        <f>IF('Indicator Date hidden'!W36="x","x",V$2-'Indicator Date hidden'!W36)</f>
        <v>0</v>
      </c>
      <c r="W35" s="125">
        <f>IF('Indicator Date hidden'!X36="x","x",W$2-'Indicator Date hidden'!X36)</f>
        <v>0</v>
      </c>
      <c r="X35" s="125">
        <f>IF('Indicator Date hidden'!Y36="x","x",X$2-'Indicator Date hidden'!Y36)</f>
        <v>0</v>
      </c>
      <c r="Y35" s="125">
        <f>IF('Indicator Date hidden'!Z36="x","x",Y$2-'Indicator Date hidden'!Z36)</f>
        <v>0</v>
      </c>
      <c r="Z35" s="125">
        <f>IF('Indicator Date hidden'!AA36="x","x",Z$2-'Indicator Date hidden'!AA36)</f>
        <v>3</v>
      </c>
      <c r="AA35" s="125">
        <f>IF('Indicator Date hidden'!AB36="x","x",AA$2-'Indicator Date hidden'!AB36)</f>
        <v>0</v>
      </c>
      <c r="AB35" s="125">
        <f>IF('Indicator Date hidden'!AC36="x","x",AB$2-'Indicator Date hidden'!AC36)</f>
        <v>0</v>
      </c>
      <c r="AC35" s="125">
        <f>IF('Indicator Date hidden'!AD36="x","x",AC$2-'Indicator Date hidden'!AD36)</f>
        <v>1</v>
      </c>
      <c r="AD35" s="125">
        <f>IF('Indicator Date hidden'!AE36="x","x",AD$2-'Indicator Date hidden'!AE36)</f>
        <v>0</v>
      </c>
      <c r="AE35" s="125">
        <f>IF('Indicator Date hidden'!AF36="x","x",AE$2-'Indicator Date hidden'!AF36)</f>
        <v>0</v>
      </c>
      <c r="AF35" s="125">
        <f>IF('Indicator Date hidden'!AG36="x","x",AF$2-'Indicator Date hidden'!AG36)</f>
        <v>1</v>
      </c>
      <c r="AG35" s="125">
        <f>IF('Indicator Date hidden'!AH36="x","x",AG$2-'Indicator Date hidden'!AH36)</f>
        <v>0</v>
      </c>
      <c r="AH35" s="125">
        <f>IF('Indicator Date hidden'!AI36="x","x",AH$2-'Indicator Date hidden'!AI36)</f>
        <v>0</v>
      </c>
      <c r="AI35" s="125">
        <f>IF('Indicator Date hidden'!AJ36="x","x",AI$2-'Indicator Date hidden'!AJ36)</f>
        <v>0</v>
      </c>
      <c r="AJ35" s="125">
        <f>IF('Indicator Date hidden'!AK36="x","x",AJ$2-'Indicator Date hidden'!AK36)</f>
        <v>0</v>
      </c>
      <c r="AK35" s="125">
        <f>IF('Indicator Date hidden'!AL36="x","x",AK$2-'Indicator Date hidden'!AL36)</f>
        <v>1</v>
      </c>
      <c r="AL35" s="125">
        <f>IF('Indicator Date hidden'!AM36="x","x",AL$2-'Indicator Date hidden'!AM36)</f>
        <v>4</v>
      </c>
      <c r="AM35" s="125">
        <f>IF('Indicator Date hidden'!AN36="x","x",AM$2-'Indicator Date hidden'!AN36)</f>
        <v>0</v>
      </c>
      <c r="AN35" s="125">
        <f>IF('Indicator Date hidden'!AO36="x","x",AN$2-'Indicator Date hidden'!AO36)</f>
        <v>0</v>
      </c>
      <c r="AO35" s="125">
        <f>IF('Indicator Date hidden'!AP36="x","x",AO$2-'Indicator Date hidden'!AP36)</f>
        <v>0</v>
      </c>
      <c r="AP35" s="125">
        <f>IF('Indicator Date hidden'!AQ36="x","x",AP$2-'Indicator Date hidden'!AQ36)</f>
        <v>0</v>
      </c>
      <c r="AQ35" s="125" t="str">
        <f>IF('Indicator Date hidden'!AR36="x","x",AQ$2-'Indicator Date hidden'!AR36)</f>
        <v>x</v>
      </c>
      <c r="AR35" s="125">
        <f>IF('Indicator Date hidden'!AS36="x","x",AR$2-'Indicator Date hidden'!AS36)</f>
        <v>0</v>
      </c>
      <c r="AS35" s="125">
        <f>IF('Indicator Date hidden'!AT36="x","x",AS$2-'Indicator Date hidden'!AT36)</f>
        <v>4</v>
      </c>
      <c r="AT35" s="125">
        <f>IF('Indicator Date hidden'!AU36="x","x",AT$2-'Indicator Date hidden'!AU36)</f>
        <v>0</v>
      </c>
      <c r="AU35" s="125">
        <f>IF('Indicator Date hidden'!AV36="x","x",AU$2-'Indicator Date hidden'!AV36)</f>
        <v>0</v>
      </c>
      <c r="AV35" s="125">
        <f>IF('Indicator Date hidden'!AW36="x","x",AV$2-'Indicator Date hidden'!AW36)</f>
        <v>0</v>
      </c>
      <c r="AW35" s="125">
        <f>IF('Indicator Date hidden'!AX36="x","x",AW$2-'Indicator Date hidden'!AX36)</f>
        <v>0</v>
      </c>
      <c r="AX35" s="125">
        <f>IF('Indicator Date hidden'!AY36="x","x",AX$2-'Indicator Date hidden'!AY36)</f>
        <v>0</v>
      </c>
      <c r="AY35" s="125">
        <f>IF('Indicator Date hidden'!AZ36="x","x",AY$2-'Indicator Date hidden'!AZ36)</f>
        <v>0</v>
      </c>
      <c r="AZ35" s="125">
        <f>IF('Indicator Date hidden'!BA36="x","x",AZ$2-'Indicator Date hidden'!BA36)</f>
        <v>8</v>
      </c>
      <c r="BA35" s="125">
        <f>IF('Indicator Date hidden'!BB36="x","x",BA$2-'Indicator Date hidden'!BB36)</f>
        <v>0</v>
      </c>
      <c r="BB35" s="125">
        <f>IF('Indicator Date hidden'!BC36="x","x",BB$2-'Indicator Date hidden'!BC36)</f>
        <v>0</v>
      </c>
      <c r="BC35" s="125">
        <f>IF('Indicator Date hidden'!BD36="x","x",BC$2-'Indicator Date hidden'!BD36)</f>
        <v>0</v>
      </c>
      <c r="BD35" s="125">
        <f>IF('Indicator Date hidden'!BE36="x","x",BD$2-'Indicator Date hidden'!BE36)</f>
        <v>0</v>
      </c>
      <c r="BE35" s="125">
        <f>IF('Indicator Date hidden'!BF36="x","x",BE$2-'Indicator Date hidden'!BF36)</f>
        <v>0</v>
      </c>
      <c r="BF35" s="125">
        <f>IF('Indicator Date hidden'!BG36="x","x",BF$2-'Indicator Date hidden'!BG36)</f>
        <v>0</v>
      </c>
      <c r="BG35" s="125">
        <f>IF('Indicator Date hidden'!BH36="x","x",BG$2-'Indicator Date hidden'!BH36)</f>
        <v>0</v>
      </c>
      <c r="BH35" s="125">
        <f>IF('Indicator Date hidden'!BI36="x","x",BH$2-'Indicator Date hidden'!BI36)</f>
        <v>0</v>
      </c>
      <c r="BI35" s="125" t="str">
        <f>IF('Indicator Date hidden'!BJ36="x","x",BI$2-'Indicator Date hidden'!BJ36)</f>
        <v>x</v>
      </c>
      <c r="BJ35" s="125">
        <f>IF('Indicator Date hidden'!BK36="x","x",BJ$2-'Indicator Date hidden'!BK36)</f>
        <v>0</v>
      </c>
      <c r="BK35" s="125">
        <f>IF('Indicator Date hidden'!BL36="x","x",BK$2-'Indicator Date hidden'!BL36)</f>
        <v>0</v>
      </c>
      <c r="BL35" s="125">
        <f>IF('Indicator Date hidden'!BM36="x","x",BL$2-'Indicator Date hidden'!BM36)</f>
        <v>0</v>
      </c>
      <c r="BM35" s="125">
        <f>IF('Indicator Date hidden'!BN36="x","x",BM$2-'Indicator Date hidden'!BN36)</f>
        <v>3</v>
      </c>
      <c r="BN35" s="125">
        <f>IF('Indicator Date hidden'!BO36="x","x",BN$2-'Indicator Date hidden'!BO36)</f>
        <v>2</v>
      </c>
      <c r="BO35" s="125">
        <f>IF('Indicator Date hidden'!BP36="x","x",BO$2-'Indicator Date hidden'!BP36)</f>
        <v>0</v>
      </c>
      <c r="BP35" s="125">
        <f>IF('Indicator Date hidden'!BQ36="x","x",BP$2-'Indicator Date hidden'!BQ36)</f>
        <v>0</v>
      </c>
      <c r="BQ35" s="125">
        <f>IF('Indicator Date hidden'!BR36="x","x",BQ$2-'Indicator Date hidden'!BR36)</f>
        <v>0</v>
      </c>
      <c r="BR35" s="125">
        <f>IF('Indicator Date hidden'!BS36="x","x",BR$2-'Indicator Date hidden'!BS36)</f>
        <v>0</v>
      </c>
      <c r="BS35" s="125">
        <f>IF('Indicator Date hidden'!BT36="x","x",BS$2-'Indicator Date hidden'!BT36)</f>
        <v>2</v>
      </c>
      <c r="BT35" s="125">
        <f>IF('Indicator Date hidden'!BU36="x","x",BT$2-'Indicator Date hidden'!BU36)</f>
        <v>0</v>
      </c>
      <c r="BU35" s="125" t="str">
        <f>IF('Indicator Date hidden'!BV36="x","x",BU$2-'Indicator Date hidden'!BV36)</f>
        <v>x</v>
      </c>
      <c r="BV35" s="125" t="str">
        <f>IF('Indicator Date hidden'!BW36="x","x",BV$2-'Indicator Date hidden'!BW36)</f>
        <v>x</v>
      </c>
      <c r="BW35" s="125">
        <f>IF('Indicator Date hidden'!BX36="x","x",BW$2-'Indicator Date hidden'!BX36)</f>
        <v>0</v>
      </c>
      <c r="BX35" s="125">
        <f>IF('Indicator Date hidden'!BY36="x","x",BX$2-'Indicator Date hidden'!BY36)</f>
        <v>0</v>
      </c>
      <c r="BY35" s="3">
        <f t="shared" ref="BY35:BY66" si="5">SUM(B35:BX35)</f>
        <v>29</v>
      </c>
      <c r="BZ35" s="126">
        <f t="shared" ref="BZ35:BZ66" si="6">BY35/COUNT(B35:BX35)</f>
        <v>0.40845070422535212</v>
      </c>
      <c r="CA35" s="3">
        <f t="shared" ref="CA35:CA66" si="7">COUNTIF(B35:BX35,"&gt;0")</f>
        <v>10</v>
      </c>
      <c r="CB35" s="126">
        <f t="shared" ref="CB35:CB66" si="8">_xlfn.STDEV.P(B35:BX35)</f>
        <v>1.2624307515660034</v>
      </c>
      <c r="CC35" s="129">
        <f t="shared" ref="CC35:CC66" si="9">MEDIAN(B35:BX35)</f>
        <v>0</v>
      </c>
    </row>
    <row r="36" spans="1:81" x14ac:dyDescent="0.3">
      <c r="A36" s="3" t="str">
        <f>'Indicator Data'!B39</f>
        <v>CHL</v>
      </c>
      <c r="B36" s="125">
        <f>IF('Indicator Date hidden'!C37="x","x",B$2-'Indicator Date hidden'!C37)</f>
        <v>0</v>
      </c>
      <c r="C36" s="125">
        <f>IF('Indicator Date hidden'!D37="x","x",C$2-'Indicator Date hidden'!D37)</f>
        <v>0</v>
      </c>
      <c r="D36" s="125">
        <f>IF('Indicator Date hidden'!E37="x","x",D$2-'Indicator Date hidden'!E37)</f>
        <v>0</v>
      </c>
      <c r="E36" s="125">
        <f>IF('Indicator Date hidden'!F37="x","x",E$2-'Indicator Date hidden'!F37)</f>
        <v>0</v>
      </c>
      <c r="F36" s="125">
        <f>IF('Indicator Date hidden'!G37="x","x",F$2-'Indicator Date hidden'!G37)</f>
        <v>0</v>
      </c>
      <c r="G36" s="125">
        <f>IF('Indicator Date hidden'!H37="x","x",G$2-'Indicator Date hidden'!H37)</f>
        <v>0</v>
      </c>
      <c r="H36" s="125">
        <f>IF('Indicator Date hidden'!I37="x","x",H$2-'Indicator Date hidden'!I37)</f>
        <v>0</v>
      </c>
      <c r="I36" s="125">
        <f>IF('Indicator Date hidden'!J37="x","x",I$2-'Indicator Date hidden'!J37)</f>
        <v>0</v>
      </c>
      <c r="J36" s="125">
        <f>IF('Indicator Date hidden'!K37="x","x",J$2-'Indicator Date hidden'!K37)</f>
        <v>0</v>
      </c>
      <c r="K36" s="125">
        <f>IF('Indicator Date hidden'!L37="x","x",K$2-'Indicator Date hidden'!L37)</f>
        <v>0</v>
      </c>
      <c r="L36" s="125">
        <f>IF('Indicator Date hidden'!M37="x","x",L$2-'Indicator Date hidden'!M37)</f>
        <v>0</v>
      </c>
      <c r="M36" s="125">
        <f>IF('Indicator Date hidden'!N37="x","x",M$2-'Indicator Date hidden'!N37)</f>
        <v>0</v>
      </c>
      <c r="N36" s="125">
        <f>IF('Indicator Date hidden'!O37="x","x",N$2-'Indicator Date hidden'!O37)</f>
        <v>0</v>
      </c>
      <c r="O36" s="125">
        <f>IF('Indicator Date hidden'!P37="x","x",O$2-'Indicator Date hidden'!P37)</f>
        <v>0</v>
      </c>
      <c r="P36" s="125">
        <f>IF('Indicator Date hidden'!Q37="x","x",P$2-'Indicator Date hidden'!Q37)</f>
        <v>0</v>
      </c>
      <c r="Q36" s="125">
        <f>IF('Indicator Date hidden'!R37="x","x",Q$2-'Indicator Date hidden'!R37)</f>
        <v>0</v>
      </c>
      <c r="R36" s="125">
        <f>IF('Indicator Date hidden'!S37="x","x",R$2-'Indicator Date hidden'!S37)</f>
        <v>0</v>
      </c>
      <c r="S36" s="125">
        <f>IF('Indicator Date hidden'!T37="x","x",S$2-'Indicator Date hidden'!T37)</f>
        <v>0</v>
      </c>
      <c r="T36" s="125">
        <f>IF('Indicator Date hidden'!U37="x","x",T$2-'Indicator Date hidden'!U37)</f>
        <v>0</v>
      </c>
      <c r="U36" s="125">
        <f>IF('Indicator Date hidden'!V37="x","x",U$2-'Indicator Date hidden'!V37)</f>
        <v>0</v>
      </c>
      <c r="V36" s="125">
        <f>IF('Indicator Date hidden'!W37="x","x",V$2-'Indicator Date hidden'!W37)</f>
        <v>0</v>
      </c>
      <c r="W36" s="125">
        <f>IF('Indicator Date hidden'!X37="x","x",W$2-'Indicator Date hidden'!X37)</f>
        <v>0</v>
      </c>
      <c r="X36" s="125">
        <f>IF('Indicator Date hidden'!Y37="x","x",X$2-'Indicator Date hidden'!Y37)</f>
        <v>0</v>
      </c>
      <c r="Y36" s="125">
        <f>IF('Indicator Date hidden'!Z37="x","x",Y$2-'Indicator Date hidden'!Z37)</f>
        <v>0</v>
      </c>
      <c r="Z36" s="125" t="str">
        <f>IF('Indicator Date hidden'!AA37="x","x",Z$2-'Indicator Date hidden'!AA37)</f>
        <v>x</v>
      </c>
      <c r="AA36" s="125">
        <f>IF('Indicator Date hidden'!AB37="x","x",AA$2-'Indicator Date hidden'!AB37)</f>
        <v>0</v>
      </c>
      <c r="AB36" s="125" t="str">
        <f>IF('Indicator Date hidden'!AC37="x","x",AB$2-'Indicator Date hidden'!AC37)</f>
        <v>x</v>
      </c>
      <c r="AC36" s="125">
        <f>IF('Indicator Date hidden'!AD37="x","x",AC$2-'Indicator Date hidden'!AD37)</f>
        <v>1</v>
      </c>
      <c r="AD36" s="125">
        <f>IF('Indicator Date hidden'!AE37="x","x",AD$2-'Indicator Date hidden'!AE37)</f>
        <v>0</v>
      </c>
      <c r="AE36" s="125">
        <f>IF('Indicator Date hidden'!AF37="x","x",AE$2-'Indicator Date hidden'!AF37)</f>
        <v>0</v>
      </c>
      <c r="AF36" s="125">
        <f>IF('Indicator Date hidden'!AG37="x","x",AF$2-'Indicator Date hidden'!AG37)</f>
        <v>1</v>
      </c>
      <c r="AG36" s="125">
        <f>IF('Indicator Date hidden'!AH37="x","x",AG$2-'Indicator Date hidden'!AH37)</f>
        <v>0</v>
      </c>
      <c r="AH36" s="125">
        <f>IF('Indicator Date hidden'!AI37="x","x",AH$2-'Indicator Date hidden'!AI37)</f>
        <v>0</v>
      </c>
      <c r="AI36" s="125">
        <f>IF('Indicator Date hidden'!AJ37="x","x",AI$2-'Indicator Date hidden'!AJ37)</f>
        <v>0</v>
      </c>
      <c r="AJ36" s="125">
        <f>IF('Indicator Date hidden'!AK37="x","x",AJ$2-'Indicator Date hidden'!AK37)</f>
        <v>0</v>
      </c>
      <c r="AK36" s="125">
        <f>IF('Indicator Date hidden'!AL37="x","x",AK$2-'Indicator Date hidden'!AL37)</f>
        <v>1</v>
      </c>
      <c r="AL36" s="125" t="str">
        <f>IF('Indicator Date hidden'!AM37="x","x",AL$2-'Indicator Date hidden'!AM37)</f>
        <v>x</v>
      </c>
      <c r="AM36" s="125">
        <f>IF('Indicator Date hidden'!AN37="x","x",AM$2-'Indicator Date hidden'!AN37)</f>
        <v>0</v>
      </c>
      <c r="AN36" s="125">
        <f>IF('Indicator Date hidden'!AO37="x","x",AN$2-'Indicator Date hidden'!AO37)</f>
        <v>0</v>
      </c>
      <c r="AO36" s="125">
        <f>IF('Indicator Date hidden'!AP37="x","x",AO$2-'Indicator Date hidden'!AP37)</f>
        <v>0</v>
      </c>
      <c r="AP36" s="125">
        <f>IF('Indicator Date hidden'!AQ37="x","x",AP$2-'Indicator Date hidden'!AQ37)</f>
        <v>2</v>
      </c>
      <c r="AQ36" s="125">
        <f>IF('Indicator Date hidden'!AR37="x","x",AQ$2-'Indicator Date hidden'!AR37)</f>
        <v>0</v>
      </c>
      <c r="AR36" s="125">
        <f>IF('Indicator Date hidden'!AS37="x","x",AR$2-'Indicator Date hidden'!AS37)</f>
        <v>0</v>
      </c>
      <c r="AS36" s="125">
        <f>IF('Indicator Date hidden'!AT37="x","x",AS$2-'Indicator Date hidden'!AT37)</f>
        <v>5</v>
      </c>
      <c r="AT36" s="125">
        <f>IF('Indicator Date hidden'!AU37="x","x",AT$2-'Indicator Date hidden'!AU37)</f>
        <v>0</v>
      </c>
      <c r="AU36" s="125">
        <f>IF('Indicator Date hidden'!AV37="x","x",AU$2-'Indicator Date hidden'!AV37)</f>
        <v>0</v>
      </c>
      <c r="AV36" s="125">
        <f>IF('Indicator Date hidden'!AW37="x","x",AV$2-'Indicator Date hidden'!AW37)</f>
        <v>0</v>
      </c>
      <c r="AW36" s="125" t="str">
        <f>IF('Indicator Date hidden'!AX37="x","x",AW$2-'Indicator Date hidden'!AX37)</f>
        <v>x</v>
      </c>
      <c r="AX36" s="125">
        <f>IF('Indicator Date hidden'!AY37="x","x",AX$2-'Indicator Date hidden'!AY37)</f>
        <v>0</v>
      </c>
      <c r="AY36" s="125">
        <f>IF('Indicator Date hidden'!AZ37="x","x",AY$2-'Indicator Date hidden'!AZ37)</f>
        <v>0</v>
      </c>
      <c r="AZ36" s="125">
        <f>IF('Indicator Date hidden'!BA37="x","x",AZ$2-'Indicator Date hidden'!BA37)</f>
        <v>2</v>
      </c>
      <c r="BA36" s="125">
        <f>IF('Indicator Date hidden'!BB37="x","x",BA$2-'Indicator Date hidden'!BB37)</f>
        <v>0</v>
      </c>
      <c r="BB36" s="125">
        <f>IF('Indicator Date hidden'!BC37="x","x",BB$2-'Indicator Date hidden'!BC37)</f>
        <v>0</v>
      </c>
      <c r="BC36" s="125">
        <f>IF('Indicator Date hidden'!BD37="x","x",BC$2-'Indicator Date hidden'!BD37)</f>
        <v>0</v>
      </c>
      <c r="BD36" s="125" t="str">
        <f>IF('Indicator Date hidden'!BE37="x","x",BD$2-'Indicator Date hidden'!BE37)</f>
        <v>x</v>
      </c>
      <c r="BE36" s="125">
        <f>IF('Indicator Date hidden'!BF37="x","x",BE$2-'Indicator Date hidden'!BF37)</f>
        <v>0</v>
      </c>
      <c r="BF36" s="125">
        <f>IF('Indicator Date hidden'!BG37="x","x",BF$2-'Indicator Date hidden'!BG37)</f>
        <v>0</v>
      </c>
      <c r="BG36" s="125">
        <f>IF('Indicator Date hidden'!BH37="x","x",BG$2-'Indicator Date hidden'!BH37)</f>
        <v>0</v>
      </c>
      <c r="BH36" s="125">
        <f>IF('Indicator Date hidden'!BI37="x","x",BH$2-'Indicator Date hidden'!BI37)</f>
        <v>0</v>
      </c>
      <c r="BI36" s="125">
        <f>IF('Indicator Date hidden'!BJ37="x","x",BI$2-'Indicator Date hidden'!BJ37)</f>
        <v>2</v>
      </c>
      <c r="BJ36" s="125">
        <f>IF('Indicator Date hidden'!BK37="x","x",BJ$2-'Indicator Date hidden'!BK37)</f>
        <v>0</v>
      </c>
      <c r="BK36" s="125">
        <f>IF('Indicator Date hidden'!BL37="x","x",BK$2-'Indicator Date hidden'!BL37)</f>
        <v>0</v>
      </c>
      <c r="BL36" s="125">
        <f>IF('Indicator Date hidden'!BM37="x","x",BL$2-'Indicator Date hidden'!BM37)</f>
        <v>0</v>
      </c>
      <c r="BM36" s="125">
        <f>IF('Indicator Date hidden'!BN37="x","x",BM$2-'Indicator Date hidden'!BN37)</f>
        <v>2</v>
      </c>
      <c r="BN36" s="125">
        <f>IF('Indicator Date hidden'!BO37="x","x",BN$2-'Indicator Date hidden'!BO37)</f>
        <v>2</v>
      </c>
      <c r="BO36" s="125">
        <f>IF('Indicator Date hidden'!BP37="x","x",BO$2-'Indicator Date hidden'!BP37)</f>
        <v>0</v>
      </c>
      <c r="BP36" s="125">
        <f>IF('Indicator Date hidden'!BQ37="x","x",BP$2-'Indicator Date hidden'!BQ37)</f>
        <v>0</v>
      </c>
      <c r="BQ36" s="125">
        <f>IF('Indicator Date hidden'!BR37="x","x",BQ$2-'Indicator Date hidden'!BR37)</f>
        <v>0</v>
      </c>
      <c r="BR36" s="125">
        <f>IF('Indicator Date hidden'!BS37="x","x",BR$2-'Indicator Date hidden'!BS37)</f>
        <v>0</v>
      </c>
      <c r="BS36" s="125">
        <f>IF('Indicator Date hidden'!BT37="x","x",BS$2-'Indicator Date hidden'!BT37)</f>
        <v>2</v>
      </c>
      <c r="BT36" s="125">
        <f>IF('Indicator Date hidden'!BU37="x","x",BT$2-'Indicator Date hidden'!BU37)</f>
        <v>0</v>
      </c>
      <c r="BU36" s="125">
        <f>IF('Indicator Date hidden'!BV37="x","x",BU$2-'Indicator Date hidden'!BV37)</f>
        <v>0</v>
      </c>
      <c r="BV36" s="125">
        <f>IF('Indicator Date hidden'!BW37="x","x",BV$2-'Indicator Date hidden'!BW37)</f>
        <v>0</v>
      </c>
      <c r="BW36" s="125">
        <f>IF('Indicator Date hidden'!BX37="x","x",BW$2-'Indicator Date hidden'!BX37)</f>
        <v>0</v>
      </c>
      <c r="BX36" s="125">
        <f>IF('Indicator Date hidden'!BY37="x","x",BX$2-'Indicator Date hidden'!BY37)</f>
        <v>0</v>
      </c>
      <c r="BY36" s="3">
        <f t="shared" si="5"/>
        <v>20</v>
      </c>
      <c r="BZ36" s="126">
        <f t="shared" si="6"/>
        <v>0.2857142857142857</v>
      </c>
      <c r="CA36" s="3">
        <f t="shared" si="7"/>
        <v>10</v>
      </c>
      <c r="CB36" s="126">
        <f t="shared" si="8"/>
        <v>0.81315711261472612</v>
      </c>
      <c r="CC36" s="129">
        <f t="shared" si="9"/>
        <v>0</v>
      </c>
    </row>
    <row r="37" spans="1:81" x14ac:dyDescent="0.3">
      <c r="A37" s="3" t="str">
        <f>'Indicator Data'!B40</f>
        <v>CHN</v>
      </c>
      <c r="B37" s="125">
        <f>IF('Indicator Date hidden'!C38="x","x",B$2-'Indicator Date hidden'!C38)</f>
        <v>0</v>
      </c>
      <c r="C37" s="125">
        <f>IF('Indicator Date hidden'!D38="x","x",C$2-'Indicator Date hidden'!D38)</f>
        <v>0</v>
      </c>
      <c r="D37" s="125">
        <f>IF('Indicator Date hidden'!E38="x","x",D$2-'Indicator Date hidden'!E38)</f>
        <v>0</v>
      </c>
      <c r="E37" s="125">
        <f>IF('Indicator Date hidden'!F38="x","x",E$2-'Indicator Date hidden'!F38)</f>
        <v>0</v>
      </c>
      <c r="F37" s="125">
        <f>IF('Indicator Date hidden'!G38="x","x",F$2-'Indicator Date hidden'!G38)</f>
        <v>0</v>
      </c>
      <c r="G37" s="125">
        <f>IF('Indicator Date hidden'!H38="x","x",G$2-'Indicator Date hidden'!H38)</f>
        <v>0</v>
      </c>
      <c r="H37" s="125">
        <f>IF('Indicator Date hidden'!I38="x","x",H$2-'Indicator Date hidden'!I38)</f>
        <v>0</v>
      </c>
      <c r="I37" s="125">
        <f>IF('Indicator Date hidden'!J38="x","x",I$2-'Indicator Date hidden'!J38)</f>
        <v>0</v>
      </c>
      <c r="J37" s="125">
        <f>IF('Indicator Date hidden'!K38="x","x",J$2-'Indicator Date hidden'!K38)</f>
        <v>0</v>
      </c>
      <c r="K37" s="125">
        <f>IF('Indicator Date hidden'!L38="x","x",K$2-'Indicator Date hidden'!L38)</f>
        <v>0</v>
      </c>
      <c r="L37" s="125">
        <f>IF('Indicator Date hidden'!M38="x","x",L$2-'Indicator Date hidden'!M38)</f>
        <v>0</v>
      </c>
      <c r="M37" s="125">
        <f>IF('Indicator Date hidden'!N38="x","x",M$2-'Indicator Date hidden'!N38)</f>
        <v>0</v>
      </c>
      <c r="N37" s="125">
        <f>IF('Indicator Date hidden'!O38="x","x",N$2-'Indicator Date hidden'!O38)</f>
        <v>0</v>
      </c>
      <c r="O37" s="125">
        <f>IF('Indicator Date hidden'!P38="x","x",O$2-'Indicator Date hidden'!P38)</f>
        <v>0</v>
      </c>
      <c r="P37" s="125">
        <f>IF('Indicator Date hidden'!Q38="x","x",P$2-'Indicator Date hidden'!Q38)</f>
        <v>0</v>
      </c>
      <c r="Q37" s="125">
        <f>IF('Indicator Date hidden'!R38="x","x",Q$2-'Indicator Date hidden'!R38)</f>
        <v>0</v>
      </c>
      <c r="R37" s="125">
        <f>IF('Indicator Date hidden'!S38="x","x",R$2-'Indicator Date hidden'!S38)</f>
        <v>0</v>
      </c>
      <c r="S37" s="125">
        <f>IF('Indicator Date hidden'!T38="x","x",S$2-'Indicator Date hidden'!T38)</f>
        <v>0</v>
      </c>
      <c r="T37" s="125">
        <f>IF('Indicator Date hidden'!U38="x","x",T$2-'Indicator Date hidden'!U38)</f>
        <v>0</v>
      </c>
      <c r="U37" s="125">
        <f>IF('Indicator Date hidden'!V38="x","x",U$2-'Indicator Date hidden'!V38)</f>
        <v>0</v>
      </c>
      <c r="V37" s="125">
        <f>IF('Indicator Date hidden'!W38="x","x",V$2-'Indicator Date hidden'!W38)</f>
        <v>0</v>
      </c>
      <c r="W37" s="125">
        <f>IF('Indicator Date hidden'!X38="x","x",W$2-'Indicator Date hidden'!X38)</f>
        <v>0</v>
      </c>
      <c r="X37" s="125">
        <f>IF('Indicator Date hidden'!Y38="x","x",X$2-'Indicator Date hidden'!Y38)</f>
        <v>0</v>
      </c>
      <c r="Y37" s="125">
        <f>IF('Indicator Date hidden'!Z38="x","x",Y$2-'Indicator Date hidden'!Z38)</f>
        <v>0</v>
      </c>
      <c r="Z37" s="125" t="str">
        <f>IF('Indicator Date hidden'!AA38="x","x",Z$2-'Indicator Date hidden'!AA38)</f>
        <v>x</v>
      </c>
      <c r="AA37" s="125">
        <f>IF('Indicator Date hidden'!AB38="x","x",AA$2-'Indicator Date hidden'!AB38)</f>
        <v>0</v>
      </c>
      <c r="AB37" s="125" t="str">
        <f>IF('Indicator Date hidden'!AC38="x","x",AB$2-'Indicator Date hidden'!AC38)</f>
        <v>x</v>
      </c>
      <c r="AC37" s="125" t="str">
        <f>IF('Indicator Date hidden'!AD38="x","x",AC$2-'Indicator Date hidden'!AD38)</f>
        <v>x</v>
      </c>
      <c r="AD37" s="125">
        <f>IF('Indicator Date hidden'!AE38="x","x",AD$2-'Indicator Date hidden'!AE38)</f>
        <v>0</v>
      </c>
      <c r="AE37" s="125">
        <f>IF('Indicator Date hidden'!AF38="x","x",AE$2-'Indicator Date hidden'!AF38)</f>
        <v>0</v>
      </c>
      <c r="AF37" s="125">
        <f>IF('Indicator Date hidden'!AG38="x","x",AF$2-'Indicator Date hidden'!AG38)</f>
        <v>1</v>
      </c>
      <c r="AG37" s="125">
        <f>IF('Indicator Date hidden'!AH38="x","x",AG$2-'Indicator Date hidden'!AH38)</f>
        <v>0</v>
      </c>
      <c r="AH37" s="125">
        <f>IF('Indicator Date hidden'!AI38="x","x",AH$2-'Indicator Date hidden'!AI38)</f>
        <v>0</v>
      </c>
      <c r="AI37" s="125">
        <f>IF('Indicator Date hidden'!AJ38="x","x",AI$2-'Indicator Date hidden'!AJ38)</f>
        <v>0</v>
      </c>
      <c r="AJ37" s="125">
        <f>IF('Indicator Date hidden'!AK38="x","x",AJ$2-'Indicator Date hidden'!AK38)</f>
        <v>0</v>
      </c>
      <c r="AK37" s="125">
        <f>IF('Indicator Date hidden'!AL38="x","x",AK$2-'Indicator Date hidden'!AL38)</f>
        <v>1</v>
      </c>
      <c r="AL37" s="125">
        <f>IF('Indicator Date hidden'!AM38="x","x",AL$2-'Indicator Date hidden'!AM38)</f>
        <v>5</v>
      </c>
      <c r="AM37" s="125">
        <f>IF('Indicator Date hidden'!AN38="x","x",AM$2-'Indicator Date hidden'!AN38)</f>
        <v>0</v>
      </c>
      <c r="AN37" s="125">
        <f>IF('Indicator Date hidden'!AO38="x","x",AN$2-'Indicator Date hidden'!AO38)</f>
        <v>0</v>
      </c>
      <c r="AO37" s="125">
        <f>IF('Indicator Date hidden'!AP38="x","x",AO$2-'Indicator Date hidden'!AP38)</f>
        <v>0</v>
      </c>
      <c r="AP37" s="125">
        <f>IF('Indicator Date hidden'!AQ38="x","x",AP$2-'Indicator Date hidden'!AQ38)</f>
        <v>0</v>
      </c>
      <c r="AQ37" s="125">
        <f>IF('Indicator Date hidden'!AR38="x","x",AQ$2-'Indicator Date hidden'!AR38)</f>
        <v>0</v>
      </c>
      <c r="AR37" s="125">
        <f>IF('Indicator Date hidden'!AS38="x","x",AR$2-'Indicator Date hidden'!AS38)</f>
        <v>0</v>
      </c>
      <c r="AS37" s="125">
        <f>IF('Indicator Date hidden'!AT38="x","x",AS$2-'Indicator Date hidden'!AT38)</f>
        <v>6</v>
      </c>
      <c r="AT37" s="125">
        <f>IF('Indicator Date hidden'!AU38="x","x",AT$2-'Indicator Date hidden'!AU38)</f>
        <v>0</v>
      </c>
      <c r="AU37" s="125" t="str">
        <f>IF('Indicator Date hidden'!AV38="x","x",AU$2-'Indicator Date hidden'!AV38)</f>
        <v>x</v>
      </c>
      <c r="AV37" s="125" t="str">
        <f>IF('Indicator Date hidden'!AW38="x","x",AV$2-'Indicator Date hidden'!AW38)</f>
        <v>x</v>
      </c>
      <c r="AW37" s="125">
        <f>IF('Indicator Date hidden'!AX38="x","x",AW$2-'Indicator Date hidden'!AX38)</f>
        <v>0</v>
      </c>
      <c r="AX37" s="125">
        <f>IF('Indicator Date hidden'!AY38="x","x",AX$2-'Indicator Date hidden'!AY38)</f>
        <v>0</v>
      </c>
      <c r="AY37" s="125">
        <f>IF('Indicator Date hidden'!AZ38="x","x",AY$2-'Indicator Date hidden'!AZ38)</f>
        <v>0</v>
      </c>
      <c r="AZ37" s="125">
        <f>IF('Indicator Date hidden'!BA38="x","x",AZ$2-'Indicator Date hidden'!BA38)</f>
        <v>3</v>
      </c>
      <c r="BA37" s="125">
        <f>IF('Indicator Date hidden'!BB38="x","x",BA$2-'Indicator Date hidden'!BB38)</f>
        <v>0</v>
      </c>
      <c r="BB37" s="125">
        <f>IF('Indicator Date hidden'!BC38="x","x",BB$2-'Indicator Date hidden'!BC38)</f>
        <v>0</v>
      </c>
      <c r="BC37" s="125">
        <f>IF('Indicator Date hidden'!BD38="x","x",BC$2-'Indicator Date hidden'!BD38)</f>
        <v>0</v>
      </c>
      <c r="BD37" s="125" t="str">
        <f>IF('Indicator Date hidden'!BE38="x","x",BD$2-'Indicator Date hidden'!BE38)</f>
        <v>x</v>
      </c>
      <c r="BE37" s="125">
        <f>IF('Indicator Date hidden'!BF38="x","x",BE$2-'Indicator Date hidden'!BF38)</f>
        <v>1</v>
      </c>
      <c r="BF37" s="125">
        <f>IF('Indicator Date hidden'!BG38="x","x",BF$2-'Indicator Date hidden'!BG38)</f>
        <v>0</v>
      </c>
      <c r="BG37" s="125">
        <f>IF('Indicator Date hidden'!BH38="x","x",BG$2-'Indicator Date hidden'!BH38)</f>
        <v>0</v>
      </c>
      <c r="BH37" s="125">
        <f>IF('Indicator Date hidden'!BI38="x","x",BH$2-'Indicator Date hidden'!BI38)</f>
        <v>0</v>
      </c>
      <c r="BI37" s="125">
        <f>IF('Indicator Date hidden'!BJ38="x","x",BI$2-'Indicator Date hidden'!BJ38)</f>
        <v>2</v>
      </c>
      <c r="BJ37" s="125">
        <f>IF('Indicator Date hidden'!BK38="x","x",BJ$2-'Indicator Date hidden'!BK38)</f>
        <v>0</v>
      </c>
      <c r="BK37" s="125">
        <f>IF('Indicator Date hidden'!BL38="x","x",BK$2-'Indicator Date hidden'!BL38)</f>
        <v>0</v>
      </c>
      <c r="BL37" s="125">
        <f>IF('Indicator Date hidden'!BM38="x","x",BL$2-'Indicator Date hidden'!BM38)</f>
        <v>0</v>
      </c>
      <c r="BM37" s="125">
        <f>IF('Indicator Date hidden'!BN38="x","x",BM$2-'Indicator Date hidden'!BN38)</f>
        <v>1</v>
      </c>
      <c r="BN37" s="125">
        <f>IF('Indicator Date hidden'!BO38="x","x",BN$2-'Indicator Date hidden'!BO38)</f>
        <v>2</v>
      </c>
      <c r="BO37" s="125">
        <f>IF('Indicator Date hidden'!BP38="x","x",BO$2-'Indicator Date hidden'!BP38)</f>
        <v>0</v>
      </c>
      <c r="BP37" s="125">
        <f>IF('Indicator Date hidden'!BQ38="x","x",BP$2-'Indicator Date hidden'!BQ38)</f>
        <v>0</v>
      </c>
      <c r="BQ37" s="125">
        <f>IF('Indicator Date hidden'!BR38="x","x",BQ$2-'Indicator Date hidden'!BR38)</f>
        <v>0</v>
      </c>
      <c r="BR37" s="125">
        <f>IF('Indicator Date hidden'!BS38="x","x",BR$2-'Indicator Date hidden'!BS38)</f>
        <v>0</v>
      </c>
      <c r="BS37" s="125">
        <f>IF('Indicator Date hidden'!BT38="x","x",BS$2-'Indicator Date hidden'!BT38)</f>
        <v>3</v>
      </c>
      <c r="BT37" s="125">
        <f>IF('Indicator Date hidden'!BU38="x","x",BT$2-'Indicator Date hidden'!BU38)</f>
        <v>0</v>
      </c>
      <c r="BU37" s="125">
        <f>IF('Indicator Date hidden'!BV38="x","x",BU$2-'Indicator Date hidden'!BV38)</f>
        <v>0</v>
      </c>
      <c r="BV37" s="125" t="str">
        <f>IF('Indicator Date hidden'!BW38="x","x",BV$2-'Indicator Date hidden'!BW38)</f>
        <v>x</v>
      </c>
      <c r="BW37" s="125">
        <f>IF('Indicator Date hidden'!BX38="x","x",BW$2-'Indicator Date hidden'!BX38)</f>
        <v>0</v>
      </c>
      <c r="BX37" s="125">
        <f>IF('Indicator Date hidden'!BY38="x","x",BX$2-'Indicator Date hidden'!BY38)</f>
        <v>0</v>
      </c>
      <c r="BY37" s="3">
        <f t="shared" si="5"/>
        <v>25</v>
      </c>
      <c r="BZ37" s="126">
        <f t="shared" si="6"/>
        <v>0.36764705882352944</v>
      </c>
      <c r="CA37" s="3">
        <f t="shared" si="7"/>
        <v>10</v>
      </c>
      <c r="CB37" s="126">
        <f t="shared" si="8"/>
        <v>1.0968459026937445</v>
      </c>
      <c r="CC37" s="129">
        <f t="shared" si="9"/>
        <v>0</v>
      </c>
    </row>
    <row r="38" spans="1:81" x14ac:dyDescent="0.3">
      <c r="A38" s="3" t="str">
        <f>'Indicator Data'!B41</f>
        <v>COL</v>
      </c>
      <c r="B38" s="125">
        <f>IF('Indicator Date hidden'!C39="x","x",B$2-'Indicator Date hidden'!C39)</f>
        <v>0</v>
      </c>
      <c r="C38" s="125">
        <f>IF('Indicator Date hidden'!D39="x","x",C$2-'Indicator Date hidden'!D39)</f>
        <v>0</v>
      </c>
      <c r="D38" s="125">
        <f>IF('Indicator Date hidden'!E39="x","x",D$2-'Indicator Date hidden'!E39)</f>
        <v>0</v>
      </c>
      <c r="E38" s="125">
        <f>IF('Indicator Date hidden'!F39="x","x",E$2-'Indicator Date hidden'!F39)</f>
        <v>0</v>
      </c>
      <c r="F38" s="125">
        <f>IF('Indicator Date hidden'!G39="x","x",F$2-'Indicator Date hidden'!G39)</f>
        <v>0</v>
      </c>
      <c r="G38" s="125">
        <f>IF('Indicator Date hidden'!H39="x","x",G$2-'Indicator Date hidden'!H39)</f>
        <v>0</v>
      </c>
      <c r="H38" s="125">
        <f>IF('Indicator Date hidden'!I39="x","x",H$2-'Indicator Date hidden'!I39)</f>
        <v>0</v>
      </c>
      <c r="I38" s="125">
        <f>IF('Indicator Date hidden'!J39="x","x",I$2-'Indicator Date hidden'!J39)</f>
        <v>0</v>
      </c>
      <c r="J38" s="125">
        <f>IF('Indicator Date hidden'!K39="x","x",J$2-'Indicator Date hidden'!K39)</f>
        <v>0</v>
      </c>
      <c r="K38" s="125">
        <f>IF('Indicator Date hidden'!L39="x","x",K$2-'Indicator Date hidden'!L39)</f>
        <v>0</v>
      </c>
      <c r="L38" s="125">
        <f>IF('Indicator Date hidden'!M39="x","x",L$2-'Indicator Date hidden'!M39)</f>
        <v>0</v>
      </c>
      <c r="M38" s="125">
        <f>IF('Indicator Date hidden'!N39="x","x",M$2-'Indicator Date hidden'!N39)</f>
        <v>0</v>
      </c>
      <c r="N38" s="125">
        <f>IF('Indicator Date hidden'!O39="x","x",N$2-'Indicator Date hidden'!O39)</f>
        <v>0</v>
      </c>
      <c r="O38" s="125">
        <f>IF('Indicator Date hidden'!P39="x","x",O$2-'Indicator Date hidden'!P39)</f>
        <v>0</v>
      </c>
      <c r="P38" s="125">
        <f>IF('Indicator Date hidden'!Q39="x","x",P$2-'Indicator Date hidden'!Q39)</f>
        <v>0</v>
      </c>
      <c r="Q38" s="125">
        <f>IF('Indicator Date hidden'!R39="x","x",Q$2-'Indicator Date hidden'!R39)</f>
        <v>0</v>
      </c>
      <c r="R38" s="125">
        <f>IF('Indicator Date hidden'!S39="x","x",R$2-'Indicator Date hidden'!S39)</f>
        <v>0</v>
      </c>
      <c r="S38" s="125">
        <f>IF('Indicator Date hidden'!T39="x","x",S$2-'Indicator Date hidden'!T39)</f>
        <v>0</v>
      </c>
      <c r="T38" s="125">
        <f>IF('Indicator Date hidden'!U39="x","x",T$2-'Indicator Date hidden'!U39)</f>
        <v>0</v>
      </c>
      <c r="U38" s="125">
        <f>IF('Indicator Date hidden'!V39="x","x",U$2-'Indicator Date hidden'!V39)</f>
        <v>0</v>
      </c>
      <c r="V38" s="125">
        <f>IF('Indicator Date hidden'!W39="x","x",V$2-'Indicator Date hidden'!W39)</f>
        <v>0</v>
      </c>
      <c r="W38" s="125">
        <f>IF('Indicator Date hidden'!X39="x","x",W$2-'Indicator Date hidden'!X39)</f>
        <v>0</v>
      </c>
      <c r="X38" s="125">
        <f>IF('Indicator Date hidden'!Y39="x","x",X$2-'Indicator Date hidden'!Y39)</f>
        <v>0</v>
      </c>
      <c r="Y38" s="125">
        <f>IF('Indicator Date hidden'!Z39="x","x",Y$2-'Indicator Date hidden'!Z39)</f>
        <v>0</v>
      </c>
      <c r="Z38" s="125">
        <f>IF('Indicator Date hidden'!AA39="x","x",Z$2-'Indicator Date hidden'!AA39)</f>
        <v>3</v>
      </c>
      <c r="AA38" s="125">
        <f>IF('Indicator Date hidden'!AB39="x","x",AA$2-'Indicator Date hidden'!AB39)</f>
        <v>0</v>
      </c>
      <c r="AB38" s="125">
        <f>IF('Indicator Date hidden'!AC39="x","x",AB$2-'Indicator Date hidden'!AC39)</f>
        <v>0</v>
      </c>
      <c r="AC38" s="125">
        <f>IF('Indicator Date hidden'!AD39="x","x",AC$2-'Indicator Date hidden'!AD39)</f>
        <v>1</v>
      </c>
      <c r="AD38" s="125">
        <f>IF('Indicator Date hidden'!AE39="x","x",AD$2-'Indicator Date hidden'!AE39)</f>
        <v>0</v>
      </c>
      <c r="AE38" s="125">
        <f>IF('Indicator Date hidden'!AF39="x","x",AE$2-'Indicator Date hidden'!AF39)</f>
        <v>0</v>
      </c>
      <c r="AF38" s="125">
        <f>IF('Indicator Date hidden'!AG39="x","x",AF$2-'Indicator Date hidden'!AG39)</f>
        <v>1</v>
      </c>
      <c r="AG38" s="125">
        <f>IF('Indicator Date hidden'!AH39="x","x",AG$2-'Indicator Date hidden'!AH39)</f>
        <v>0</v>
      </c>
      <c r="AH38" s="125">
        <f>IF('Indicator Date hidden'!AI39="x","x",AH$2-'Indicator Date hidden'!AI39)</f>
        <v>0</v>
      </c>
      <c r="AI38" s="125">
        <f>IF('Indicator Date hidden'!AJ39="x","x",AI$2-'Indicator Date hidden'!AJ39)</f>
        <v>0</v>
      </c>
      <c r="AJ38" s="125">
        <f>IF('Indicator Date hidden'!AK39="x","x",AJ$2-'Indicator Date hidden'!AK39)</f>
        <v>0</v>
      </c>
      <c r="AK38" s="125">
        <f>IF('Indicator Date hidden'!AL39="x","x",AK$2-'Indicator Date hidden'!AL39)</f>
        <v>1</v>
      </c>
      <c r="AL38" s="125">
        <f>IF('Indicator Date hidden'!AM39="x","x",AL$2-'Indicator Date hidden'!AM39)</f>
        <v>3</v>
      </c>
      <c r="AM38" s="125">
        <f>IF('Indicator Date hidden'!AN39="x","x",AM$2-'Indicator Date hidden'!AN39)</f>
        <v>0</v>
      </c>
      <c r="AN38" s="125">
        <f>IF('Indicator Date hidden'!AO39="x","x",AN$2-'Indicator Date hidden'!AO39)</f>
        <v>0</v>
      </c>
      <c r="AO38" s="125">
        <f>IF('Indicator Date hidden'!AP39="x","x",AO$2-'Indicator Date hidden'!AP39)</f>
        <v>0</v>
      </c>
      <c r="AP38" s="125">
        <f>IF('Indicator Date hidden'!AQ39="x","x",AP$2-'Indicator Date hidden'!AQ39)</f>
        <v>0</v>
      </c>
      <c r="AQ38" s="125">
        <f>IF('Indicator Date hidden'!AR39="x","x",AQ$2-'Indicator Date hidden'!AR39)</f>
        <v>0</v>
      </c>
      <c r="AR38" s="125">
        <f>IF('Indicator Date hidden'!AS39="x","x",AR$2-'Indicator Date hidden'!AS39)</f>
        <v>0</v>
      </c>
      <c r="AS38" s="125">
        <f>IF('Indicator Date hidden'!AT39="x","x",AS$2-'Indicator Date hidden'!AT39)</f>
        <v>3</v>
      </c>
      <c r="AT38" s="125">
        <f>IF('Indicator Date hidden'!AU39="x","x",AT$2-'Indicator Date hidden'!AU39)</f>
        <v>0</v>
      </c>
      <c r="AU38" s="125">
        <f>IF('Indicator Date hidden'!AV39="x","x",AU$2-'Indicator Date hidden'!AV39)</f>
        <v>0</v>
      </c>
      <c r="AV38" s="125">
        <f>IF('Indicator Date hidden'!AW39="x","x",AV$2-'Indicator Date hidden'!AW39)</f>
        <v>0</v>
      </c>
      <c r="AW38" s="125">
        <f>IF('Indicator Date hidden'!AX39="x","x",AW$2-'Indicator Date hidden'!AX39)</f>
        <v>0</v>
      </c>
      <c r="AX38" s="125">
        <f>IF('Indicator Date hidden'!AY39="x","x",AX$2-'Indicator Date hidden'!AY39)</f>
        <v>0</v>
      </c>
      <c r="AY38" s="125">
        <f>IF('Indicator Date hidden'!AZ39="x","x",AY$2-'Indicator Date hidden'!AZ39)</f>
        <v>0</v>
      </c>
      <c r="AZ38" s="125">
        <f>IF('Indicator Date hidden'!BA39="x","x",AZ$2-'Indicator Date hidden'!BA39)</f>
        <v>0</v>
      </c>
      <c r="BA38" s="125">
        <f>IF('Indicator Date hidden'!BB39="x","x",BA$2-'Indicator Date hidden'!BB39)</f>
        <v>0</v>
      </c>
      <c r="BB38" s="125">
        <f>IF('Indicator Date hidden'!BC39="x","x",BB$2-'Indicator Date hidden'!BC39)</f>
        <v>0</v>
      </c>
      <c r="BC38" s="125">
        <f>IF('Indicator Date hidden'!BD39="x","x",BC$2-'Indicator Date hidden'!BD39)</f>
        <v>0</v>
      </c>
      <c r="BD38" s="125">
        <f>IF('Indicator Date hidden'!BE39="x","x",BD$2-'Indicator Date hidden'!BE39)</f>
        <v>2</v>
      </c>
      <c r="BE38" s="125">
        <f>IF('Indicator Date hidden'!BF39="x","x",BE$2-'Indicator Date hidden'!BF39)</f>
        <v>0</v>
      </c>
      <c r="BF38" s="125">
        <f>IF('Indicator Date hidden'!BG39="x","x",BF$2-'Indicator Date hidden'!BG39)</f>
        <v>0</v>
      </c>
      <c r="BG38" s="125">
        <f>IF('Indicator Date hidden'!BH39="x","x",BG$2-'Indicator Date hidden'!BH39)</f>
        <v>0</v>
      </c>
      <c r="BH38" s="125">
        <f>IF('Indicator Date hidden'!BI39="x","x",BH$2-'Indicator Date hidden'!BI39)</f>
        <v>0</v>
      </c>
      <c r="BI38" s="125">
        <f>IF('Indicator Date hidden'!BJ39="x","x",BI$2-'Indicator Date hidden'!BJ39)</f>
        <v>0</v>
      </c>
      <c r="BJ38" s="125">
        <f>IF('Indicator Date hidden'!BK39="x","x",BJ$2-'Indicator Date hidden'!BK39)</f>
        <v>0</v>
      </c>
      <c r="BK38" s="125">
        <f>IF('Indicator Date hidden'!BL39="x","x",BK$2-'Indicator Date hidden'!BL39)</f>
        <v>0</v>
      </c>
      <c r="BL38" s="125">
        <f>IF('Indicator Date hidden'!BM39="x","x",BL$2-'Indicator Date hidden'!BM39)</f>
        <v>0</v>
      </c>
      <c r="BM38" s="125">
        <f>IF('Indicator Date hidden'!BN39="x","x",BM$2-'Indicator Date hidden'!BN39)</f>
        <v>1</v>
      </c>
      <c r="BN38" s="125">
        <f>IF('Indicator Date hidden'!BO39="x","x",BN$2-'Indicator Date hidden'!BO39)</f>
        <v>0</v>
      </c>
      <c r="BO38" s="125">
        <f>IF('Indicator Date hidden'!BP39="x","x",BO$2-'Indicator Date hidden'!BP39)</f>
        <v>0</v>
      </c>
      <c r="BP38" s="125">
        <f>IF('Indicator Date hidden'!BQ39="x","x",BP$2-'Indicator Date hidden'!BQ39)</f>
        <v>0</v>
      </c>
      <c r="BQ38" s="125">
        <f>IF('Indicator Date hidden'!BR39="x","x",BQ$2-'Indicator Date hidden'!BR39)</f>
        <v>0</v>
      </c>
      <c r="BR38" s="125">
        <f>IF('Indicator Date hidden'!BS39="x","x",BR$2-'Indicator Date hidden'!BS39)</f>
        <v>0</v>
      </c>
      <c r="BS38" s="125">
        <f>IF('Indicator Date hidden'!BT39="x","x",BS$2-'Indicator Date hidden'!BT39)</f>
        <v>1</v>
      </c>
      <c r="BT38" s="125">
        <f>IF('Indicator Date hidden'!BU39="x","x",BT$2-'Indicator Date hidden'!BU39)</f>
        <v>0</v>
      </c>
      <c r="BU38" s="125">
        <f>IF('Indicator Date hidden'!BV39="x","x",BU$2-'Indicator Date hidden'!BV39)</f>
        <v>0</v>
      </c>
      <c r="BV38" s="125">
        <f>IF('Indicator Date hidden'!BW39="x","x",BV$2-'Indicator Date hidden'!BW39)</f>
        <v>0</v>
      </c>
      <c r="BW38" s="125">
        <f>IF('Indicator Date hidden'!BX39="x","x",BW$2-'Indicator Date hidden'!BX39)</f>
        <v>0</v>
      </c>
      <c r="BX38" s="125">
        <f>IF('Indicator Date hidden'!BY39="x","x",BX$2-'Indicator Date hidden'!BY39)</f>
        <v>0</v>
      </c>
      <c r="BY38" s="3">
        <f t="shared" si="5"/>
        <v>16</v>
      </c>
      <c r="BZ38" s="126">
        <f t="shared" si="6"/>
        <v>0.21333333333333335</v>
      </c>
      <c r="CA38" s="3">
        <f t="shared" si="7"/>
        <v>9</v>
      </c>
      <c r="CB38" s="126">
        <f t="shared" si="8"/>
        <v>0.65915771169644133</v>
      </c>
      <c r="CC38" s="129">
        <f t="shared" si="9"/>
        <v>0</v>
      </c>
    </row>
    <row r="39" spans="1:81" x14ac:dyDescent="0.3">
      <c r="A39" s="3" t="str">
        <f>'Indicator Data'!B42</f>
        <v>COM</v>
      </c>
      <c r="B39" s="125">
        <f>IF('Indicator Date hidden'!C40="x","x",B$2-'Indicator Date hidden'!C40)</f>
        <v>0</v>
      </c>
      <c r="C39" s="125">
        <f>IF('Indicator Date hidden'!D40="x","x",C$2-'Indicator Date hidden'!D40)</f>
        <v>0</v>
      </c>
      <c r="D39" s="125">
        <f>IF('Indicator Date hidden'!E40="x","x",D$2-'Indicator Date hidden'!E40)</f>
        <v>0</v>
      </c>
      <c r="E39" s="125">
        <f>IF('Indicator Date hidden'!F40="x","x",E$2-'Indicator Date hidden'!F40)</f>
        <v>0</v>
      </c>
      <c r="F39" s="125">
        <f>IF('Indicator Date hidden'!G40="x","x",F$2-'Indicator Date hidden'!G40)</f>
        <v>0</v>
      </c>
      <c r="G39" s="125">
        <f>IF('Indicator Date hidden'!H40="x","x",G$2-'Indicator Date hidden'!H40)</f>
        <v>0</v>
      </c>
      <c r="H39" s="125">
        <f>IF('Indicator Date hidden'!I40="x","x",H$2-'Indicator Date hidden'!I40)</f>
        <v>0</v>
      </c>
      <c r="I39" s="125">
        <f>IF('Indicator Date hidden'!J40="x","x",I$2-'Indicator Date hidden'!J40)</f>
        <v>0</v>
      </c>
      <c r="J39" s="125">
        <f>IF('Indicator Date hidden'!K40="x","x",J$2-'Indicator Date hidden'!K40)</f>
        <v>0</v>
      </c>
      <c r="K39" s="125">
        <f>IF('Indicator Date hidden'!L40="x","x",K$2-'Indicator Date hidden'!L40)</f>
        <v>0</v>
      </c>
      <c r="L39" s="125">
        <f>IF('Indicator Date hidden'!M40="x","x",L$2-'Indicator Date hidden'!M40)</f>
        <v>0</v>
      </c>
      <c r="M39" s="125">
        <f>IF('Indicator Date hidden'!N40="x","x",M$2-'Indicator Date hidden'!N40)</f>
        <v>0</v>
      </c>
      <c r="N39" s="125">
        <f>IF('Indicator Date hidden'!O40="x","x",N$2-'Indicator Date hidden'!O40)</f>
        <v>0</v>
      </c>
      <c r="O39" s="125">
        <f>IF('Indicator Date hidden'!P40="x","x",O$2-'Indicator Date hidden'!P40)</f>
        <v>0</v>
      </c>
      <c r="P39" s="125">
        <f>IF('Indicator Date hidden'!Q40="x","x",P$2-'Indicator Date hidden'!Q40)</f>
        <v>0</v>
      </c>
      <c r="Q39" s="125">
        <f>IF('Indicator Date hidden'!R40="x","x",Q$2-'Indicator Date hidden'!R40)</f>
        <v>0</v>
      </c>
      <c r="R39" s="125">
        <f>IF('Indicator Date hidden'!S40="x","x",R$2-'Indicator Date hidden'!S40)</f>
        <v>0</v>
      </c>
      <c r="S39" s="125">
        <f>IF('Indicator Date hidden'!T40="x","x",S$2-'Indicator Date hidden'!T40)</f>
        <v>0</v>
      </c>
      <c r="T39" s="125">
        <f>IF('Indicator Date hidden'!U40="x","x",T$2-'Indicator Date hidden'!U40)</f>
        <v>0</v>
      </c>
      <c r="U39" s="125">
        <f>IF('Indicator Date hidden'!V40="x","x",U$2-'Indicator Date hidden'!V40)</f>
        <v>0</v>
      </c>
      <c r="V39" s="125">
        <f>IF('Indicator Date hidden'!W40="x","x",V$2-'Indicator Date hidden'!W40)</f>
        <v>0</v>
      </c>
      <c r="W39" s="125">
        <f>IF('Indicator Date hidden'!X40="x","x",W$2-'Indicator Date hidden'!X40)</f>
        <v>0</v>
      </c>
      <c r="X39" s="125">
        <f>IF('Indicator Date hidden'!Y40="x","x",X$2-'Indicator Date hidden'!Y40)</f>
        <v>0</v>
      </c>
      <c r="Y39" s="125">
        <f>IF('Indicator Date hidden'!Z40="x","x",Y$2-'Indicator Date hidden'!Z40)</f>
        <v>0</v>
      </c>
      <c r="Z39" s="125">
        <f>IF('Indicator Date hidden'!AA40="x","x",Z$2-'Indicator Date hidden'!AA40)</f>
        <v>6</v>
      </c>
      <c r="AA39" s="125">
        <f>IF('Indicator Date hidden'!AB40="x","x",AA$2-'Indicator Date hidden'!AB40)</f>
        <v>0</v>
      </c>
      <c r="AB39" s="125">
        <f>IF('Indicator Date hidden'!AC40="x","x",AB$2-'Indicator Date hidden'!AC40)</f>
        <v>1</v>
      </c>
      <c r="AC39" s="125">
        <f>IF('Indicator Date hidden'!AD40="x","x",AC$2-'Indicator Date hidden'!AD40)</f>
        <v>2</v>
      </c>
      <c r="AD39" s="125">
        <f>IF('Indicator Date hidden'!AE40="x","x",AD$2-'Indicator Date hidden'!AE40)</f>
        <v>0</v>
      </c>
      <c r="AE39" s="125">
        <f>IF('Indicator Date hidden'!AF40="x","x",AE$2-'Indicator Date hidden'!AF40)</f>
        <v>0</v>
      </c>
      <c r="AF39" s="125">
        <f>IF('Indicator Date hidden'!AG40="x","x",AF$2-'Indicator Date hidden'!AG40)</f>
        <v>1</v>
      </c>
      <c r="AG39" s="125">
        <f>IF('Indicator Date hidden'!AH40="x","x",AG$2-'Indicator Date hidden'!AH40)</f>
        <v>0</v>
      </c>
      <c r="AH39" s="125">
        <f>IF('Indicator Date hidden'!AI40="x","x",AH$2-'Indicator Date hidden'!AI40)</f>
        <v>0</v>
      </c>
      <c r="AI39" s="125">
        <f>IF('Indicator Date hidden'!AJ40="x","x",AI$2-'Indicator Date hidden'!AJ40)</f>
        <v>0</v>
      </c>
      <c r="AJ39" s="125">
        <f>IF('Indicator Date hidden'!AK40="x","x",AJ$2-'Indicator Date hidden'!AK40)</f>
        <v>0</v>
      </c>
      <c r="AK39" s="125">
        <f>IF('Indicator Date hidden'!AL40="x","x",AK$2-'Indicator Date hidden'!AL40)</f>
        <v>1</v>
      </c>
      <c r="AL39" s="125">
        <f>IF('Indicator Date hidden'!AM40="x","x",AL$2-'Indicator Date hidden'!AM40)</f>
        <v>7</v>
      </c>
      <c r="AM39" s="125">
        <f>IF('Indicator Date hidden'!AN40="x","x",AM$2-'Indicator Date hidden'!AN40)</f>
        <v>0</v>
      </c>
      <c r="AN39" s="125">
        <f>IF('Indicator Date hidden'!AO40="x","x",AN$2-'Indicator Date hidden'!AO40)</f>
        <v>0</v>
      </c>
      <c r="AO39" s="125">
        <f>IF('Indicator Date hidden'!AP40="x","x",AO$2-'Indicator Date hidden'!AP40)</f>
        <v>0</v>
      </c>
      <c r="AP39" s="125">
        <f>IF('Indicator Date hidden'!AQ40="x","x",AP$2-'Indicator Date hidden'!AQ40)</f>
        <v>0</v>
      </c>
      <c r="AQ39" s="125">
        <f>IF('Indicator Date hidden'!AR40="x","x",AQ$2-'Indicator Date hidden'!AR40)</f>
        <v>0</v>
      </c>
      <c r="AR39" s="125">
        <f>IF('Indicator Date hidden'!AS40="x","x",AR$2-'Indicator Date hidden'!AS40)</f>
        <v>0</v>
      </c>
      <c r="AS39" s="125">
        <f>IF('Indicator Date hidden'!AT40="x","x",AS$2-'Indicator Date hidden'!AT40)</f>
        <v>7</v>
      </c>
      <c r="AT39" s="125">
        <f>IF('Indicator Date hidden'!AU40="x","x",AT$2-'Indicator Date hidden'!AU40)</f>
        <v>0</v>
      </c>
      <c r="AU39" s="125">
        <f>IF('Indicator Date hidden'!AV40="x","x",AU$2-'Indicator Date hidden'!AV40)</f>
        <v>0</v>
      </c>
      <c r="AV39" s="125">
        <f>IF('Indicator Date hidden'!AW40="x","x",AV$2-'Indicator Date hidden'!AW40)</f>
        <v>0</v>
      </c>
      <c r="AW39" s="125">
        <f>IF('Indicator Date hidden'!AX40="x","x",AW$2-'Indicator Date hidden'!AX40)</f>
        <v>0</v>
      </c>
      <c r="AX39" s="125">
        <f>IF('Indicator Date hidden'!AY40="x","x",AX$2-'Indicator Date hidden'!AY40)</f>
        <v>0</v>
      </c>
      <c r="AY39" s="125" t="str">
        <f>IF('Indicator Date hidden'!AZ40="x","x",AY$2-'Indicator Date hidden'!AZ40)</f>
        <v>x</v>
      </c>
      <c r="AZ39" s="125">
        <f>IF('Indicator Date hidden'!BA40="x","x",AZ$2-'Indicator Date hidden'!BA40)</f>
        <v>5</v>
      </c>
      <c r="BA39" s="125">
        <f>IF('Indicator Date hidden'!BB40="x","x",BA$2-'Indicator Date hidden'!BB40)</f>
        <v>0</v>
      </c>
      <c r="BB39" s="125">
        <f>IF('Indicator Date hidden'!BC40="x","x",BB$2-'Indicator Date hidden'!BC40)</f>
        <v>0</v>
      </c>
      <c r="BC39" s="125">
        <f>IF('Indicator Date hidden'!BD40="x","x",BC$2-'Indicator Date hidden'!BD40)</f>
        <v>0</v>
      </c>
      <c r="BD39" s="125" t="str">
        <f>IF('Indicator Date hidden'!BE40="x","x",BD$2-'Indicator Date hidden'!BE40)</f>
        <v>x</v>
      </c>
      <c r="BE39" s="125">
        <f>IF('Indicator Date hidden'!BF40="x","x",BE$2-'Indicator Date hidden'!BF40)</f>
        <v>1</v>
      </c>
      <c r="BF39" s="125">
        <f>IF('Indicator Date hidden'!BG40="x","x",BF$2-'Indicator Date hidden'!BG40)</f>
        <v>0</v>
      </c>
      <c r="BG39" s="125">
        <f>IF('Indicator Date hidden'!BH40="x","x",BG$2-'Indicator Date hidden'!BH40)</f>
        <v>0</v>
      </c>
      <c r="BH39" s="125">
        <f>IF('Indicator Date hidden'!BI40="x","x",BH$2-'Indicator Date hidden'!BI40)</f>
        <v>0</v>
      </c>
      <c r="BI39" s="125">
        <f>IF('Indicator Date hidden'!BJ40="x","x",BI$2-'Indicator Date hidden'!BJ40)</f>
        <v>2</v>
      </c>
      <c r="BJ39" s="125">
        <f>IF('Indicator Date hidden'!BK40="x","x",BJ$2-'Indicator Date hidden'!BK40)</f>
        <v>0</v>
      </c>
      <c r="BK39" s="125">
        <f>IF('Indicator Date hidden'!BL40="x","x",BK$2-'Indicator Date hidden'!BL40)</f>
        <v>0</v>
      </c>
      <c r="BL39" s="125">
        <f>IF('Indicator Date hidden'!BM40="x","x",BL$2-'Indicator Date hidden'!BM40)</f>
        <v>0</v>
      </c>
      <c r="BM39" s="125">
        <f>IF('Indicator Date hidden'!BN40="x","x",BM$2-'Indicator Date hidden'!BN40)</f>
        <v>1</v>
      </c>
      <c r="BN39" s="125">
        <f>IF('Indicator Date hidden'!BO40="x","x",BN$2-'Indicator Date hidden'!BO40)</f>
        <v>2</v>
      </c>
      <c r="BO39" s="125">
        <f>IF('Indicator Date hidden'!BP40="x","x",BO$2-'Indicator Date hidden'!BP40)</f>
        <v>0</v>
      </c>
      <c r="BP39" s="125">
        <f>IF('Indicator Date hidden'!BQ40="x","x",BP$2-'Indicator Date hidden'!BQ40)</f>
        <v>0</v>
      </c>
      <c r="BQ39" s="125">
        <f>IF('Indicator Date hidden'!BR40="x","x",BQ$2-'Indicator Date hidden'!BR40)</f>
        <v>0</v>
      </c>
      <c r="BR39" s="125">
        <f>IF('Indicator Date hidden'!BS40="x","x",BR$2-'Indicator Date hidden'!BS40)</f>
        <v>0</v>
      </c>
      <c r="BS39" s="125">
        <f>IF('Indicator Date hidden'!BT40="x","x",BS$2-'Indicator Date hidden'!BT40)</f>
        <v>6</v>
      </c>
      <c r="BT39" s="125">
        <f>IF('Indicator Date hidden'!BU40="x","x",BT$2-'Indicator Date hidden'!BU40)</f>
        <v>0</v>
      </c>
      <c r="BU39" s="125" t="str">
        <f>IF('Indicator Date hidden'!BV40="x","x",BU$2-'Indicator Date hidden'!BV40)</f>
        <v>x</v>
      </c>
      <c r="BV39" s="125" t="str">
        <f>IF('Indicator Date hidden'!BW40="x","x",BV$2-'Indicator Date hidden'!BW40)</f>
        <v>x</v>
      </c>
      <c r="BW39" s="125">
        <f>IF('Indicator Date hidden'!BX40="x","x",BW$2-'Indicator Date hidden'!BX40)</f>
        <v>0</v>
      </c>
      <c r="BX39" s="125">
        <f>IF('Indicator Date hidden'!BY40="x","x",BX$2-'Indicator Date hidden'!BY40)</f>
        <v>0</v>
      </c>
      <c r="BY39" s="3">
        <f t="shared" si="5"/>
        <v>42</v>
      </c>
      <c r="BZ39" s="126">
        <f t="shared" si="6"/>
        <v>0.59154929577464788</v>
      </c>
      <c r="CA39" s="3">
        <f t="shared" si="7"/>
        <v>13</v>
      </c>
      <c r="CB39" s="126">
        <f t="shared" si="8"/>
        <v>1.6235716564495282</v>
      </c>
      <c r="CC39" s="129">
        <f t="shared" si="9"/>
        <v>0</v>
      </c>
    </row>
    <row r="40" spans="1:81" x14ac:dyDescent="0.3">
      <c r="A40" s="3" t="str">
        <f>'Indicator Data'!B43</f>
        <v>COG</v>
      </c>
      <c r="B40" s="125">
        <f>IF('Indicator Date hidden'!C41="x","x",B$2-'Indicator Date hidden'!C41)</f>
        <v>0</v>
      </c>
      <c r="C40" s="125">
        <f>IF('Indicator Date hidden'!D41="x","x",C$2-'Indicator Date hidden'!D41)</f>
        <v>0</v>
      </c>
      <c r="D40" s="125">
        <f>IF('Indicator Date hidden'!E41="x","x",D$2-'Indicator Date hidden'!E41)</f>
        <v>0</v>
      </c>
      <c r="E40" s="125">
        <f>IF('Indicator Date hidden'!F41="x","x",E$2-'Indicator Date hidden'!F41)</f>
        <v>0</v>
      </c>
      <c r="F40" s="125">
        <f>IF('Indicator Date hidden'!G41="x","x",F$2-'Indicator Date hidden'!G41)</f>
        <v>0</v>
      </c>
      <c r="G40" s="125">
        <f>IF('Indicator Date hidden'!H41="x","x",G$2-'Indicator Date hidden'!H41)</f>
        <v>0</v>
      </c>
      <c r="H40" s="125">
        <f>IF('Indicator Date hidden'!I41="x","x",H$2-'Indicator Date hidden'!I41)</f>
        <v>0</v>
      </c>
      <c r="I40" s="125">
        <f>IF('Indicator Date hidden'!J41="x","x",I$2-'Indicator Date hidden'!J41)</f>
        <v>0</v>
      </c>
      <c r="J40" s="125">
        <f>IF('Indicator Date hidden'!K41="x","x",J$2-'Indicator Date hidden'!K41)</f>
        <v>0</v>
      </c>
      <c r="K40" s="125">
        <f>IF('Indicator Date hidden'!L41="x","x",K$2-'Indicator Date hidden'!L41)</f>
        <v>0</v>
      </c>
      <c r="L40" s="125">
        <f>IF('Indicator Date hidden'!M41="x","x",L$2-'Indicator Date hidden'!M41)</f>
        <v>0</v>
      </c>
      <c r="M40" s="125">
        <f>IF('Indicator Date hidden'!N41="x","x",M$2-'Indicator Date hidden'!N41)</f>
        <v>0</v>
      </c>
      <c r="N40" s="125">
        <f>IF('Indicator Date hidden'!O41="x","x",N$2-'Indicator Date hidden'!O41)</f>
        <v>0</v>
      </c>
      <c r="O40" s="125">
        <f>IF('Indicator Date hidden'!P41="x","x",O$2-'Indicator Date hidden'!P41)</f>
        <v>0</v>
      </c>
      <c r="P40" s="125">
        <f>IF('Indicator Date hidden'!Q41="x","x",P$2-'Indicator Date hidden'!Q41)</f>
        <v>0</v>
      </c>
      <c r="Q40" s="125">
        <f>IF('Indicator Date hidden'!R41="x","x",Q$2-'Indicator Date hidden'!R41)</f>
        <v>0</v>
      </c>
      <c r="R40" s="125">
        <f>IF('Indicator Date hidden'!S41="x","x",R$2-'Indicator Date hidden'!S41)</f>
        <v>0</v>
      </c>
      <c r="S40" s="125">
        <f>IF('Indicator Date hidden'!T41="x","x",S$2-'Indicator Date hidden'!T41)</f>
        <v>0</v>
      </c>
      <c r="T40" s="125">
        <f>IF('Indicator Date hidden'!U41="x","x",T$2-'Indicator Date hidden'!U41)</f>
        <v>0</v>
      </c>
      <c r="U40" s="125">
        <f>IF('Indicator Date hidden'!V41="x","x",U$2-'Indicator Date hidden'!V41)</f>
        <v>0</v>
      </c>
      <c r="V40" s="125">
        <f>IF('Indicator Date hidden'!W41="x","x",V$2-'Indicator Date hidden'!W41)</f>
        <v>0</v>
      </c>
      <c r="W40" s="125">
        <f>IF('Indicator Date hidden'!X41="x","x",W$2-'Indicator Date hidden'!X41)</f>
        <v>0</v>
      </c>
      <c r="X40" s="125">
        <f>IF('Indicator Date hidden'!Y41="x","x",X$2-'Indicator Date hidden'!Y41)</f>
        <v>0</v>
      </c>
      <c r="Y40" s="125">
        <f>IF('Indicator Date hidden'!Z41="x","x",Y$2-'Indicator Date hidden'!Z41)</f>
        <v>0</v>
      </c>
      <c r="Z40" s="125">
        <f>IF('Indicator Date hidden'!AA41="x","x",Z$2-'Indicator Date hidden'!AA41)</f>
        <v>7</v>
      </c>
      <c r="AA40" s="125">
        <f>IF('Indicator Date hidden'!AB41="x","x",AA$2-'Indicator Date hidden'!AB41)</f>
        <v>0</v>
      </c>
      <c r="AB40" s="125">
        <f>IF('Indicator Date hidden'!AC41="x","x",AB$2-'Indicator Date hidden'!AC41)</f>
        <v>0</v>
      </c>
      <c r="AC40" s="125">
        <f>IF('Indicator Date hidden'!AD41="x","x",AC$2-'Indicator Date hidden'!AD41)</f>
        <v>3</v>
      </c>
      <c r="AD40" s="125">
        <f>IF('Indicator Date hidden'!AE41="x","x",AD$2-'Indicator Date hidden'!AE41)</f>
        <v>0</v>
      </c>
      <c r="AE40" s="125">
        <f>IF('Indicator Date hidden'!AF41="x","x",AE$2-'Indicator Date hidden'!AF41)</f>
        <v>0</v>
      </c>
      <c r="AF40" s="125">
        <f>IF('Indicator Date hidden'!AG41="x","x",AF$2-'Indicator Date hidden'!AG41)</f>
        <v>1</v>
      </c>
      <c r="AG40" s="125">
        <f>IF('Indicator Date hidden'!AH41="x","x",AG$2-'Indicator Date hidden'!AH41)</f>
        <v>0</v>
      </c>
      <c r="AH40" s="125">
        <f>IF('Indicator Date hidden'!AI41="x","x",AH$2-'Indicator Date hidden'!AI41)</f>
        <v>0</v>
      </c>
      <c r="AI40" s="125">
        <f>IF('Indicator Date hidden'!AJ41="x","x",AI$2-'Indicator Date hidden'!AJ41)</f>
        <v>0</v>
      </c>
      <c r="AJ40" s="125">
        <f>IF('Indicator Date hidden'!AK41="x","x",AJ$2-'Indicator Date hidden'!AK41)</f>
        <v>0</v>
      </c>
      <c r="AK40" s="125">
        <f>IF('Indicator Date hidden'!AL41="x","x",AK$2-'Indicator Date hidden'!AL41)</f>
        <v>1</v>
      </c>
      <c r="AL40" s="125">
        <f>IF('Indicator Date hidden'!AM41="x","x",AL$2-'Indicator Date hidden'!AM41)</f>
        <v>4</v>
      </c>
      <c r="AM40" s="125">
        <f>IF('Indicator Date hidden'!AN41="x","x",AM$2-'Indicator Date hidden'!AN41)</f>
        <v>0</v>
      </c>
      <c r="AN40" s="125">
        <f>IF('Indicator Date hidden'!AO41="x","x",AN$2-'Indicator Date hidden'!AO41)</f>
        <v>0</v>
      </c>
      <c r="AO40" s="125">
        <f>IF('Indicator Date hidden'!AP41="x","x",AO$2-'Indicator Date hidden'!AP41)</f>
        <v>0</v>
      </c>
      <c r="AP40" s="125">
        <f>IF('Indicator Date hidden'!AQ41="x","x",AP$2-'Indicator Date hidden'!AQ41)</f>
        <v>0</v>
      </c>
      <c r="AQ40" s="125">
        <f>IF('Indicator Date hidden'!AR41="x","x",AQ$2-'Indicator Date hidden'!AR41)</f>
        <v>0</v>
      </c>
      <c r="AR40" s="125">
        <f>IF('Indicator Date hidden'!AS41="x","x",AR$2-'Indicator Date hidden'!AS41)</f>
        <v>0</v>
      </c>
      <c r="AS40" s="125">
        <f>IF('Indicator Date hidden'!AT41="x","x",AS$2-'Indicator Date hidden'!AT41)</f>
        <v>5</v>
      </c>
      <c r="AT40" s="125">
        <f>IF('Indicator Date hidden'!AU41="x","x",AT$2-'Indicator Date hidden'!AU41)</f>
        <v>0</v>
      </c>
      <c r="AU40" s="125">
        <f>IF('Indicator Date hidden'!AV41="x","x",AU$2-'Indicator Date hidden'!AV41)</f>
        <v>0</v>
      </c>
      <c r="AV40" s="125">
        <f>IF('Indicator Date hidden'!AW41="x","x",AV$2-'Indicator Date hidden'!AW41)</f>
        <v>0</v>
      </c>
      <c r="AW40" s="125">
        <f>IF('Indicator Date hidden'!AX41="x","x",AW$2-'Indicator Date hidden'!AX41)</f>
        <v>0</v>
      </c>
      <c r="AX40" s="125">
        <f>IF('Indicator Date hidden'!AY41="x","x",AX$2-'Indicator Date hidden'!AY41)</f>
        <v>0</v>
      </c>
      <c r="AY40" s="125">
        <f>IF('Indicator Date hidden'!AZ41="x","x",AY$2-'Indicator Date hidden'!AZ41)</f>
        <v>0</v>
      </c>
      <c r="AZ40" s="125">
        <f>IF('Indicator Date hidden'!BA41="x","x",AZ$2-'Indicator Date hidden'!BA41)</f>
        <v>8</v>
      </c>
      <c r="BA40" s="125">
        <f>IF('Indicator Date hidden'!BB41="x","x",BA$2-'Indicator Date hidden'!BB41)</f>
        <v>0</v>
      </c>
      <c r="BB40" s="125">
        <f>IF('Indicator Date hidden'!BC41="x","x",BB$2-'Indicator Date hidden'!BC41)</f>
        <v>0</v>
      </c>
      <c r="BC40" s="125">
        <f>IF('Indicator Date hidden'!BD41="x","x",BC$2-'Indicator Date hidden'!BD41)</f>
        <v>0</v>
      </c>
      <c r="BD40" s="125">
        <f>IF('Indicator Date hidden'!BE41="x","x",BD$2-'Indicator Date hidden'!BE41)</f>
        <v>2</v>
      </c>
      <c r="BE40" s="125">
        <f>IF('Indicator Date hidden'!BF41="x","x",BE$2-'Indicator Date hidden'!BF41)</f>
        <v>0</v>
      </c>
      <c r="BF40" s="125">
        <f>IF('Indicator Date hidden'!BG41="x","x",BF$2-'Indicator Date hidden'!BG41)</f>
        <v>0</v>
      </c>
      <c r="BG40" s="125">
        <f>IF('Indicator Date hidden'!BH41="x","x",BG$2-'Indicator Date hidden'!BH41)</f>
        <v>0</v>
      </c>
      <c r="BH40" s="125">
        <f>IF('Indicator Date hidden'!BI41="x","x",BH$2-'Indicator Date hidden'!BI41)</f>
        <v>0</v>
      </c>
      <c r="BI40" s="125" t="str">
        <f>IF('Indicator Date hidden'!BJ41="x","x",BI$2-'Indicator Date hidden'!BJ41)</f>
        <v>x</v>
      </c>
      <c r="BJ40" s="125">
        <f>IF('Indicator Date hidden'!BK41="x","x",BJ$2-'Indicator Date hidden'!BK41)</f>
        <v>0</v>
      </c>
      <c r="BK40" s="125">
        <f>IF('Indicator Date hidden'!BL41="x","x",BK$2-'Indicator Date hidden'!BL41)</f>
        <v>0</v>
      </c>
      <c r="BL40" s="125">
        <f>IF('Indicator Date hidden'!BM41="x","x",BL$2-'Indicator Date hidden'!BM41)</f>
        <v>0</v>
      </c>
      <c r="BM40" s="125">
        <f>IF('Indicator Date hidden'!BN41="x","x",BM$2-'Indicator Date hidden'!BN41)</f>
        <v>1</v>
      </c>
      <c r="BN40" s="125">
        <f>IF('Indicator Date hidden'!BO41="x","x",BN$2-'Indicator Date hidden'!BO41)</f>
        <v>2</v>
      </c>
      <c r="BO40" s="125">
        <f>IF('Indicator Date hidden'!BP41="x","x",BO$2-'Indicator Date hidden'!BP41)</f>
        <v>1</v>
      </c>
      <c r="BP40" s="125">
        <f>IF('Indicator Date hidden'!BQ41="x","x",BP$2-'Indicator Date hidden'!BQ41)</f>
        <v>0</v>
      </c>
      <c r="BQ40" s="125">
        <f>IF('Indicator Date hidden'!BR41="x","x",BQ$2-'Indicator Date hidden'!BR41)</f>
        <v>0</v>
      </c>
      <c r="BR40" s="125">
        <f>IF('Indicator Date hidden'!BS41="x","x",BR$2-'Indicator Date hidden'!BS41)</f>
        <v>0</v>
      </c>
      <c r="BS40" s="125">
        <f>IF('Indicator Date hidden'!BT41="x","x",BS$2-'Indicator Date hidden'!BT41)</f>
        <v>7</v>
      </c>
      <c r="BT40" s="125">
        <f>IF('Indicator Date hidden'!BU41="x","x",BT$2-'Indicator Date hidden'!BU41)</f>
        <v>0</v>
      </c>
      <c r="BU40" s="125" t="str">
        <f>IF('Indicator Date hidden'!BV41="x","x",BU$2-'Indicator Date hidden'!BV41)</f>
        <v>x</v>
      </c>
      <c r="BV40" s="125">
        <f>IF('Indicator Date hidden'!BW41="x","x",BV$2-'Indicator Date hidden'!BW41)</f>
        <v>0</v>
      </c>
      <c r="BW40" s="125">
        <f>IF('Indicator Date hidden'!BX41="x","x",BW$2-'Indicator Date hidden'!BX41)</f>
        <v>0</v>
      </c>
      <c r="BX40" s="125">
        <f>IF('Indicator Date hidden'!BY41="x","x",BX$2-'Indicator Date hidden'!BY41)</f>
        <v>0</v>
      </c>
      <c r="BY40" s="3">
        <f t="shared" si="5"/>
        <v>42</v>
      </c>
      <c r="BZ40" s="126">
        <f t="shared" si="6"/>
        <v>0.57534246575342463</v>
      </c>
      <c r="CA40" s="3">
        <f t="shared" si="7"/>
        <v>12</v>
      </c>
      <c r="CB40" s="126">
        <f t="shared" si="8"/>
        <v>1.654531413357178</v>
      </c>
      <c r="CC40" s="129">
        <f t="shared" si="9"/>
        <v>0</v>
      </c>
    </row>
    <row r="41" spans="1:81" x14ac:dyDescent="0.3">
      <c r="A41" s="3" t="str">
        <f>'Indicator Data'!B44</f>
        <v>COD</v>
      </c>
      <c r="B41" s="125">
        <f>IF('Indicator Date hidden'!C42="x","x",B$2-'Indicator Date hidden'!C42)</f>
        <v>0</v>
      </c>
      <c r="C41" s="125">
        <f>IF('Indicator Date hidden'!D42="x","x",C$2-'Indicator Date hidden'!D42)</f>
        <v>0</v>
      </c>
      <c r="D41" s="125">
        <f>IF('Indicator Date hidden'!E42="x","x",D$2-'Indicator Date hidden'!E42)</f>
        <v>0</v>
      </c>
      <c r="E41" s="125">
        <f>IF('Indicator Date hidden'!F42="x","x",E$2-'Indicator Date hidden'!F42)</f>
        <v>0</v>
      </c>
      <c r="F41" s="125">
        <f>IF('Indicator Date hidden'!G42="x","x",F$2-'Indicator Date hidden'!G42)</f>
        <v>0</v>
      </c>
      <c r="G41" s="125">
        <f>IF('Indicator Date hidden'!H42="x","x",G$2-'Indicator Date hidden'!H42)</f>
        <v>0</v>
      </c>
      <c r="H41" s="125">
        <f>IF('Indicator Date hidden'!I42="x","x",H$2-'Indicator Date hidden'!I42)</f>
        <v>0</v>
      </c>
      <c r="I41" s="125">
        <f>IF('Indicator Date hidden'!J42="x","x",I$2-'Indicator Date hidden'!J42)</f>
        <v>0</v>
      </c>
      <c r="J41" s="125">
        <f>IF('Indicator Date hidden'!K42="x","x",J$2-'Indicator Date hidden'!K42)</f>
        <v>0</v>
      </c>
      <c r="K41" s="125">
        <f>IF('Indicator Date hidden'!L42="x","x",K$2-'Indicator Date hidden'!L42)</f>
        <v>0</v>
      </c>
      <c r="L41" s="125">
        <f>IF('Indicator Date hidden'!M42="x","x",L$2-'Indicator Date hidden'!M42)</f>
        <v>0</v>
      </c>
      <c r="M41" s="125">
        <f>IF('Indicator Date hidden'!N42="x","x",M$2-'Indicator Date hidden'!N42)</f>
        <v>0</v>
      </c>
      <c r="N41" s="125">
        <f>IF('Indicator Date hidden'!O42="x","x",N$2-'Indicator Date hidden'!O42)</f>
        <v>0</v>
      </c>
      <c r="O41" s="125">
        <f>IF('Indicator Date hidden'!P42="x","x",O$2-'Indicator Date hidden'!P42)</f>
        <v>0</v>
      </c>
      <c r="P41" s="125">
        <f>IF('Indicator Date hidden'!Q42="x","x",P$2-'Indicator Date hidden'!Q42)</f>
        <v>0</v>
      </c>
      <c r="Q41" s="125">
        <f>IF('Indicator Date hidden'!R42="x","x",Q$2-'Indicator Date hidden'!R42)</f>
        <v>0</v>
      </c>
      <c r="R41" s="125">
        <f>IF('Indicator Date hidden'!S42="x","x",R$2-'Indicator Date hidden'!S42)</f>
        <v>0</v>
      </c>
      <c r="S41" s="125">
        <f>IF('Indicator Date hidden'!T42="x","x",S$2-'Indicator Date hidden'!T42)</f>
        <v>0</v>
      </c>
      <c r="T41" s="125">
        <f>IF('Indicator Date hidden'!U42="x","x",T$2-'Indicator Date hidden'!U42)</f>
        <v>0</v>
      </c>
      <c r="U41" s="125">
        <f>IF('Indicator Date hidden'!V42="x","x",U$2-'Indicator Date hidden'!V42)</f>
        <v>0</v>
      </c>
      <c r="V41" s="125">
        <f>IF('Indicator Date hidden'!W42="x","x",V$2-'Indicator Date hidden'!W42)</f>
        <v>0</v>
      </c>
      <c r="W41" s="125">
        <f>IF('Indicator Date hidden'!X42="x","x",W$2-'Indicator Date hidden'!X42)</f>
        <v>0</v>
      </c>
      <c r="X41" s="125">
        <f>IF('Indicator Date hidden'!Y42="x","x",X$2-'Indicator Date hidden'!Y42)</f>
        <v>0</v>
      </c>
      <c r="Y41" s="125">
        <f>IF('Indicator Date hidden'!Z42="x","x",Y$2-'Indicator Date hidden'!Z42)</f>
        <v>0</v>
      </c>
      <c r="Z41" s="125">
        <f>IF('Indicator Date hidden'!AA42="x","x",Z$2-'Indicator Date hidden'!AA42)</f>
        <v>5</v>
      </c>
      <c r="AA41" s="125">
        <f>IF('Indicator Date hidden'!AB42="x","x",AA$2-'Indicator Date hidden'!AB42)</f>
        <v>0</v>
      </c>
      <c r="AB41" s="125">
        <f>IF('Indicator Date hidden'!AC42="x","x",AB$2-'Indicator Date hidden'!AC42)</f>
        <v>0</v>
      </c>
      <c r="AC41" s="125">
        <f>IF('Indicator Date hidden'!AD42="x","x",AC$2-'Indicator Date hidden'!AD42)</f>
        <v>2</v>
      </c>
      <c r="AD41" s="125">
        <f>IF('Indicator Date hidden'!AE42="x","x",AD$2-'Indicator Date hidden'!AE42)</f>
        <v>0</v>
      </c>
      <c r="AE41" s="125">
        <f>IF('Indicator Date hidden'!AF42="x","x",AE$2-'Indicator Date hidden'!AF42)</f>
        <v>0</v>
      </c>
      <c r="AF41" s="125">
        <f>IF('Indicator Date hidden'!AG42="x","x",AF$2-'Indicator Date hidden'!AG42)</f>
        <v>1</v>
      </c>
      <c r="AG41" s="125">
        <f>IF('Indicator Date hidden'!AH42="x","x",AG$2-'Indicator Date hidden'!AH42)</f>
        <v>0</v>
      </c>
      <c r="AH41" s="125">
        <f>IF('Indicator Date hidden'!AI42="x","x",AH$2-'Indicator Date hidden'!AI42)</f>
        <v>0</v>
      </c>
      <c r="AI41" s="125">
        <f>IF('Indicator Date hidden'!AJ42="x","x",AI$2-'Indicator Date hidden'!AJ42)</f>
        <v>0</v>
      </c>
      <c r="AJ41" s="125">
        <f>IF('Indicator Date hidden'!AK42="x","x",AJ$2-'Indicator Date hidden'!AK42)</f>
        <v>0</v>
      </c>
      <c r="AK41" s="125">
        <f>IF('Indicator Date hidden'!AL42="x","x",AK$2-'Indicator Date hidden'!AL42)</f>
        <v>1</v>
      </c>
      <c r="AL41" s="125">
        <f>IF('Indicator Date hidden'!AM42="x","x",AL$2-'Indicator Date hidden'!AM42)</f>
        <v>1</v>
      </c>
      <c r="AM41" s="125">
        <f>IF('Indicator Date hidden'!AN42="x","x",AM$2-'Indicator Date hidden'!AN42)</f>
        <v>0</v>
      </c>
      <c r="AN41" s="125">
        <f>IF('Indicator Date hidden'!AO42="x","x",AN$2-'Indicator Date hidden'!AO42)</f>
        <v>0</v>
      </c>
      <c r="AO41" s="125">
        <f>IF('Indicator Date hidden'!AP42="x","x",AO$2-'Indicator Date hidden'!AP42)</f>
        <v>0</v>
      </c>
      <c r="AP41" s="125">
        <f>IF('Indicator Date hidden'!AQ42="x","x",AP$2-'Indicator Date hidden'!AQ42)</f>
        <v>0</v>
      </c>
      <c r="AQ41" s="125">
        <f>IF('Indicator Date hidden'!AR42="x","x",AQ$2-'Indicator Date hidden'!AR42)</f>
        <v>0</v>
      </c>
      <c r="AR41" s="125">
        <f>IF('Indicator Date hidden'!AS42="x","x",AR$2-'Indicator Date hidden'!AS42)</f>
        <v>0</v>
      </c>
      <c r="AS41" s="125">
        <f>IF('Indicator Date hidden'!AT42="x","x",AS$2-'Indicator Date hidden'!AT42)</f>
        <v>6</v>
      </c>
      <c r="AT41" s="125">
        <f>IF('Indicator Date hidden'!AU42="x","x",AT$2-'Indicator Date hidden'!AU42)</f>
        <v>0</v>
      </c>
      <c r="AU41" s="125">
        <f>IF('Indicator Date hidden'!AV42="x","x",AU$2-'Indicator Date hidden'!AV42)</f>
        <v>0</v>
      </c>
      <c r="AV41" s="125">
        <f>IF('Indicator Date hidden'!AW42="x","x",AV$2-'Indicator Date hidden'!AW42)</f>
        <v>0</v>
      </c>
      <c r="AW41" s="125">
        <f>IF('Indicator Date hidden'!AX42="x","x",AW$2-'Indicator Date hidden'!AX42)</f>
        <v>0</v>
      </c>
      <c r="AX41" s="125">
        <f>IF('Indicator Date hidden'!AY42="x","x",AX$2-'Indicator Date hidden'!AY42)</f>
        <v>0</v>
      </c>
      <c r="AY41" s="125">
        <f>IF('Indicator Date hidden'!AZ42="x","x",AY$2-'Indicator Date hidden'!AZ42)</f>
        <v>0</v>
      </c>
      <c r="AZ41" s="125">
        <f>IF('Indicator Date hidden'!BA42="x","x",AZ$2-'Indicator Date hidden'!BA42)</f>
        <v>7</v>
      </c>
      <c r="BA41" s="125">
        <f>IF('Indicator Date hidden'!BB42="x","x",BA$2-'Indicator Date hidden'!BB42)</f>
        <v>0</v>
      </c>
      <c r="BB41" s="125">
        <f>IF('Indicator Date hidden'!BC42="x","x",BB$2-'Indicator Date hidden'!BC42)</f>
        <v>0</v>
      </c>
      <c r="BC41" s="125">
        <f>IF('Indicator Date hidden'!BD42="x","x",BC$2-'Indicator Date hidden'!BD42)</f>
        <v>0</v>
      </c>
      <c r="BD41" s="125">
        <f>IF('Indicator Date hidden'!BE42="x","x",BD$2-'Indicator Date hidden'!BE42)</f>
        <v>2</v>
      </c>
      <c r="BE41" s="125">
        <f>IF('Indicator Date hidden'!BF42="x","x",BE$2-'Indicator Date hidden'!BF42)</f>
        <v>0</v>
      </c>
      <c r="BF41" s="125">
        <f>IF('Indicator Date hidden'!BG42="x","x",BF$2-'Indicator Date hidden'!BG42)</f>
        <v>0</v>
      </c>
      <c r="BG41" s="125">
        <f>IF('Indicator Date hidden'!BH42="x","x",BG$2-'Indicator Date hidden'!BH42)</f>
        <v>0</v>
      </c>
      <c r="BH41" s="125">
        <f>IF('Indicator Date hidden'!BI42="x","x",BH$2-'Indicator Date hidden'!BI42)</f>
        <v>0</v>
      </c>
      <c r="BI41" s="125">
        <f>IF('Indicator Date hidden'!BJ42="x","x",BI$2-'Indicator Date hidden'!BJ42)</f>
        <v>0</v>
      </c>
      <c r="BJ41" s="125">
        <f>IF('Indicator Date hidden'!BK42="x","x",BJ$2-'Indicator Date hidden'!BK42)</f>
        <v>0</v>
      </c>
      <c r="BK41" s="125">
        <f>IF('Indicator Date hidden'!BL42="x","x",BK$2-'Indicator Date hidden'!BL42)</f>
        <v>0</v>
      </c>
      <c r="BL41" s="125">
        <f>IF('Indicator Date hidden'!BM42="x","x",BL$2-'Indicator Date hidden'!BM42)</f>
        <v>0</v>
      </c>
      <c r="BM41" s="125">
        <f>IF('Indicator Date hidden'!BN42="x","x",BM$2-'Indicator Date hidden'!BN42)</f>
        <v>3</v>
      </c>
      <c r="BN41" s="125">
        <f>IF('Indicator Date hidden'!BO42="x","x",BN$2-'Indicator Date hidden'!BO42)</f>
        <v>2</v>
      </c>
      <c r="BO41" s="125">
        <f>IF('Indicator Date hidden'!BP42="x","x",BO$2-'Indicator Date hidden'!BP42)</f>
        <v>0</v>
      </c>
      <c r="BP41" s="125">
        <f>IF('Indicator Date hidden'!BQ42="x","x",BP$2-'Indicator Date hidden'!BQ42)</f>
        <v>0</v>
      </c>
      <c r="BQ41" s="125">
        <f>IF('Indicator Date hidden'!BR42="x","x",BQ$2-'Indicator Date hidden'!BR42)</f>
        <v>0</v>
      </c>
      <c r="BR41" s="125">
        <f>IF('Indicator Date hidden'!BS42="x","x",BR$2-'Indicator Date hidden'!BS42)</f>
        <v>0</v>
      </c>
      <c r="BS41" s="125">
        <f>IF('Indicator Date hidden'!BT42="x","x",BS$2-'Indicator Date hidden'!BT42)</f>
        <v>5</v>
      </c>
      <c r="BT41" s="125">
        <f>IF('Indicator Date hidden'!BU42="x","x",BT$2-'Indicator Date hidden'!BU42)</f>
        <v>0</v>
      </c>
      <c r="BU41" s="125" t="str">
        <f>IF('Indicator Date hidden'!BV42="x","x",BU$2-'Indicator Date hidden'!BV42)</f>
        <v>x</v>
      </c>
      <c r="BV41" s="125">
        <f>IF('Indicator Date hidden'!BW42="x","x",BV$2-'Indicator Date hidden'!BW42)</f>
        <v>0</v>
      </c>
      <c r="BW41" s="125">
        <f>IF('Indicator Date hidden'!BX42="x","x",BW$2-'Indicator Date hidden'!BX42)</f>
        <v>0</v>
      </c>
      <c r="BX41" s="125">
        <f>IF('Indicator Date hidden'!BY42="x","x",BX$2-'Indicator Date hidden'!BY42)</f>
        <v>0</v>
      </c>
      <c r="BY41" s="3">
        <f t="shared" si="5"/>
        <v>35</v>
      </c>
      <c r="BZ41" s="126">
        <f t="shared" si="6"/>
        <v>0.47297297297297297</v>
      </c>
      <c r="CA41" s="3">
        <f t="shared" si="7"/>
        <v>11</v>
      </c>
      <c r="CB41" s="126">
        <f t="shared" si="8"/>
        <v>1.3874239494421869</v>
      </c>
      <c r="CC41" s="129">
        <f t="shared" si="9"/>
        <v>0</v>
      </c>
    </row>
    <row r="42" spans="1:81" x14ac:dyDescent="0.3">
      <c r="A42" s="3" t="str">
        <f>'Indicator Data'!B45</f>
        <v>CRI</v>
      </c>
      <c r="B42" s="125">
        <f>IF('Indicator Date hidden'!C43="x","x",B$2-'Indicator Date hidden'!C43)</f>
        <v>0</v>
      </c>
      <c r="C42" s="125">
        <f>IF('Indicator Date hidden'!D43="x","x",C$2-'Indicator Date hidden'!D43)</f>
        <v>0</v>
      </c>
      <c r="D42" s="125">
        <f>IF('Indicator Date hidden'!E43="x","x",D$2-'Indicator Date hidden'!E43)</f>
        <v>0</v>
      </c>
      <c r="E42" s="125">
        <f>IF('Indicator Date hidden'!F43="x","x",E$2-'Indicator Date hidden'!F43)</f>
        <v>0</v>
      </c>
      <c r="F42" s="125">
        <f>IF('Indicator Date hidden'!G43="x","x",F$2-'Indicator Date hidden'!G43)</f>
        <v>0</v>
      </c>
      <c r="G42" s="125">
        <f>IF('Indicator Date hidden'!H43="x","x",G$2-'Indicator Date hidden'!H43)</f>
        <v>0</v>
      </c>
      <c r="H42" s="125">
        <f>IF('Indicator Date hidden'!I43="x","x",H$2-'Indicator Date hidden'!I43)</f>
        <v>0</v>
      </c>
      <c r="I42" s="125">
        <f>IF('Indicator Date hidden'!J43="x","x",I$2-'Indicator Date hidden'!J43)</f>
        <v>0</v>
      </c>
      <c r="J42" s="125">
        <f>IF('Indicator Date hidden'!K43="x","x",J$2-'Indicator Date hidden'!K43)</f>
        <v>0</v>
      </c>
      <c r="K42" s="125">
        <f>IF('Indicator Date hidden'!L43="x","x",K$2-'Indicator Date hidden'!L43)</f>
        <v>0</v>
      </c>
      <c r="L42" s="125">
        <f>IF('Indicator Date hidden'!M43="x","x",L$2-'Indicator Date hidden'!M43)</f>
        <v>0</v>
      </c>
      <c r="M42" s="125">
        <f>IF('Indicator Date hidden'!N43="x","x",M$2-'Indicator Date hidden'!N43)</f>
        <v>0</v>
      </c>
      <c r="N42" s="125">
        <f>IF('Indicator Date hidden'!O43="x","x",N$2-'Indicator Date hidden'!O43)</f>
        <v>0</v>
      </c>
      <c r="O42" s="125">
        <f>IF('Indicator Date hidden'!P43="x","x",O$2-'Indicator Date hidden'!P43)</f>
        <v>0</v>
      </c>
      <c r="P42" s="125">
        <f>IF('Indicator Date hidden'!Q43="x","x",P$2-'Indicator Date hidden'!Q43)</f>
        <v>0</v>
      </c>
      <c r="Q42" s="125">
        <f>IF('Indicator Date hidden'!R43="x","x",Q$2-'Indicator Date hidden'!R43)</f>
        <v>0</v>
      </c>
      <c r="R42" s="125">
        <f>IF('Indicator Date hidden'!S43="x","x",R$2-'Indicator Date hidden'!S43)</f>
        <v>0</v>
      </c>
      <c r="S42" s="125">
        <f>IF('Indicator Date hidden'!T43="x","x",S$2-'Indicator Date hidden'!T43)</f>
        <v>0</v>
      </c>
      <c r="T42" s="125">
        <f>IF('Indicator Date hidden'!U43="x","x",T$2-'Indicator Date hidden'!U43)</f>
        <v>0</v>
      </c>
      <c r="U42" s="125">
        <f>IF('Indicator Date hidden'!V43="x","x",U$2-'Indicator Date hidden'!V43)</f>
        <v>0</v>
      </c>
      <c r="V42" s="125">
        <f>IF('Indicator Date hidden'!W43="x","x",V$2-'Indicator Date hidden'!W43)</f>
        <v>0</v>
      </c>
      <c r="W42" s="125">
        <f>IF('Indicator Date hidden'!X43="x","x",W$2-'Indicator Date hidden'!X43)</f>
        <v>0</v>
      </c>
      <c r="X42" s="125">
        <f>IF('Indicator Date hidden'!Y43="x","x",X$2-'Indicator Date hidden'!Y43)</f>
        <v>0</v>
      </c>
      <c r="Y42" s="125">
        <f>IF('Indicator Date hidden'!Z43="x","x",Y$2-'Indicator Date hidden'!Z43)</f>
        <v>0</v>
      </c>
      <c r="Z42" s="125">
        <f>IF('Indicator Date hidden'!AA43="x","x",Z$2-'Indicator Date hidden'!AA43)</f>
        <v>7</v>
      </c>
      <c r="AA42" s="125">
        <f>IF('Indicator Date hidden'!AB43="x","x",AA$2-'Indicator Date hidden'!AB43)</f>
        <v>0</v>
      </c>
      <c r="AB42" s="125">
        <f>IF('Indicator Date hidden'!AC43="x","x",AB$2-'Indicator Date hidden'!AC43)</f>
        <v>2</v>
      </c>
      <c r="AC42" s="125">
        <f>IF('Indicator Date hidden'!AD43="x","x",AC$2-'Indicator Date hidden'!AD43)</f>
        <v>2</v>
      </c>
      <c r="AD42" s="125">
        <f>IF('Indicator Date hidden'!AE43="x","x",AD$2-'Indicator Date hidden'!AE43)</f>
        <v>0</v>
      </c>
      <c r="AE42" s="125">
        <f>IF('Indicator Date hidden'!AF43="x","x",AE$2-'Indicator Date hidden'!AF43)</f>
        <v>0</v>
      </c>
      <c r="AF42" s="125">
        <f>IF('Indicator Date hidden'!AG43="x","x",AF$2-'Indicator Date hidden'!AG43)</f>
        <v>1</v>
      </c>
      <c r="AG42" s="125">
        <f>IF('Indicator Date hidden'!AH43="x","x",AG$2-'Indicator Date hidden'!AH43)</f>
        <v>0</v>
      </c>
      <c r="AH42" s="125">
        <f>IF('Indicator Date hidden'!AI43="x","x",AH$2-'Indicator Date hidden'!AI43)</f>
        <v>0</v>
      </c>
      <c r="AI42" s="125">
        <f>IF('Indicator Date hidden'!AJ43="x","x",AI$2-'Indicator Date hidden'!AJ43)</f>
        <v>0</v>
      </c>
      <c r="AJ42" s="125">
        <f>IF('Indicator Date hidden'!AK43="x","x",AJ$2-'Indicator Date hidden'!AK43)</f>
        <v>0</v>
      </c>
      <c r="AK42" s="125">
        <f>IF('Indicator Date hidden'!AL43="x","x",AK$2-'Indicator Date hidden'!AL43)</f>
        <v>1</v>
      </c>
      <c r="AL42" s="125" t="str">
        <f>IF('Indicator Date hidden'!AM43="x","x",AL$2-'Indicator Date hidden'!AM43)</f>
        <v>x</v>
      </c>
      <c r="AM42" s="125">
        <f>IF('Indicator Date hidden'!AN43="x","x",AM$2-'Indicator Date hidden'!AN43)</f>
        <v>0</v>
      </c>
      <c r="AN42" s="125">
        <f>IF('Indicator Date hidden'!AO43="x","x",AN$2-'Indicator Date hidden'!AO43)</f>
        <v>0</v>
      </c>
      <c r="AO42" s="125">
        <f>IF('Indicator Date hidden'!AP43="x","x",AO$2-'Indicator Date hidden'!AP43)</f>
        <v>0</v>
      </c>
      <c r="AP42" s="125">
        <f>IF('Indicator Date hidden'!AQ43="x","x",AP$2-'Indicator Date hidden'!AQ43)</f>
        <v>0</v>
      </c>
      <c r="AQ42" s="125">
        <f>IF('Indicator Date hidden'!AR43="x","x",AQ$2-'Indicator Date hidden'!AR43)</f>
        <v>0</v>
      </c>
      <c r="AR42" s="125">
        <f>IF('Indicator Date hidden'!AS43="x","x",AR$2-'Indicator Date hidden'!AS43)</f>
        <v>0</v>
      </c>
      <c r="AS42" s="125" t="str">
        <f>IF('Indicator Date hidden'!AT43="x","x",AS$2-'Indicator Date hidden'!AT43)</f>
        <v>x</v>
      </c>
      <c r="AT42" s="125">
        <f>IF('Indicator Date hidden'!AU43="x","x",AT$2-'Indicator Date hidden'!AU43)</f>
        <v>0</v>
      </c>
      <c r="AU42" s="125">
        <f>IF('Indicator Date hidden'!AV43="x","x",AU$2-'Indicator Date hidden'!AV43)</f>
        <v>0</v>
      </c>
      <c r="AV42" s="125">
        <f>IF('Indicator Date hidden'!AW43="x","x",AV$2-'Indicator Date hidden'!AW43)</f>
        <v>0</v>
      </c>
      <c r="AW42" s="125">
        <f>IF('Indicator Date hidden'!AX43="x","x",AW$2-'Indicator Date hidden'!AX43)</f>
        <v>0</v>
      </c>
      <c r="AX42" s="125">
        <f>IF('Indicator Date hidden'!AY43="x","x",AX$2-'Indicator Date hidden'!AY43)</f>
        <v>0</v>
      </c>
      <c r="AY42" s="125">
        <f>IF('Indicator Date hidden'!AZ43="x","x",AY$2-'Indicator Date hidden'!AZ43)</f>
        <v>0</v>
      </c>
      <c r="AZ42" s="125">
        <f>IF('Indicator Date hidden'!BA43="x","x",AZ$2-'Indicator Date hidden'!BA43)</f>
        <v>0</v>
      </c>
      <c r="BA42" s="125">
        <f>IF('Indicator Date hidden'!BB43="x","x",BA$2-'Indicator Date hidden'!BB43)</f>
        <v>0</v>
      </c>
      <c r="BB42" s="125">
        <f>IF('Indicator Date hidden'!BC43="x","x",BB$2-'Indicator Date hidden'!BC43)</f>
        <v>0</v>
      </c>
      <c r="BC42" s="125">
        <f>IF('Indicator Date hidden'!BD43="x","x",BC$2-'Indicator Date hidden'!BD43)</f>
        <v>0</v>
      </c>
      <c r="BD42" s="125" t="str">
        <f>IF('Indicator Date hidden'!BE43="x","x",BD$2-'Indicator Date hidden'!BE43)</f>
        <v>x</v>
      </c>
      <c r="BE42" s="125">
        <f>IF('Indicator Date hidden'!BF43="x","x",BE$2-'Indicator Date hidden'!BF43)</f>
        <v>1</v>
      </c>
      <c r="BF42" s="125">
        <f>IF('Indicator Date hidden'!BG43="x","x",BF$2-'Indicator Date hidden'!BG43)</f>
        <v>0</v>
      </c>
      <c r="BG42" s="125">
        <f>IF('Indicator Date hidden'!BH43="x","x",BG$2-'Indicator Date hidden'!BH43)</f>
        <v>0</v>
      </c>
      <c r="BH42" s="125">
        <f>IF('Indicator Date hidden'!BI43="x","x",BH$2-'Indicator Date hidden'!BI43)</f>
        <v>0</v>
      </c>
      <c r="BI42" s="125">
        <f>IF('Indicator Date hidden'!BJ43="x","x",BI$2-'Indicator Date hidden'!BJ43)</f>
        <v>2</v>
      </c>
      <c r="BJ42" s="125">
        <f>IF('Indicator Date hidden'!BK43="x","x",BJ$2-'Indicator Date hidden'!BK43)</f>
        <v>0</v>
      </c>
      <c r="BK42" s="125">
        <f>IF('Indicator Date hidden'!BL43="x","x",BK$2-'Indicator Date hidden'!BL43)</f>
        <v>0</v>
      </c>
      <c r="BL42" s="125">
        <f>IF('Indicator Date hidden'!BM43="x","x",BL$2-'Indicator Date hidden'!BM43)</f>
        <v>0</v>
      </c>
      <c r="BM42" s="125">
        <f>IF('Indicator Date hidden'!BN43="x","x",BM$2-'Indicator Date hidden'!BN43)</f>
        <v>1</v>
      </c>
      <c r="BN42" s="125">
        <f>IF('Indicator Date hidden'!BO43="x","x",BN$2-'Indicator Date hidden'!BO43)</f>
        <v>0</v>
      </c>
      <c r="BO42" s="125">
        <f>IF('Indicator Date hidden'!BP43="x","x",BO$2-'Indicator Date hidden'!BP43)</f>
        <v>0</v>
      </c>
      <c r="BP42" s="125">
        <f>IF('Indicator Date hidden'!BQ43="x","x",BP$2-'Indicator Date hidden'!BQ43)</f>
        <v>0</v>
      </c>
      <c r="BQ42" s="125">
        <f>IF('Indicator Date hidden'!BR43="x","x",BQ$2-'Indicator Date hidden'!BR43)</f>
        <v>0</v>
      </c>
      <c r="BR42" s="125">
        <f>IF('Indicator Date hidden'!BS43="x","x",BR$2-'Indicator Date hidden'!BS43)</f>
        <v>0</v>
      </c>
      <c r="BS42" s="125">
        <f>IF('Indicator Date hidden'!BT43="x","x",BS$2-'Indicator Date hidden'!BT43)</f>
        <v>5</v>
      </c>
      <c r="BT42" s="125">
        <f>IF('Indicator Date hidden'!BU43="x","x",BT$2-'Indicator Date hidden'!BU43)</f>
        <v>0</v>
      </c>
      <c r="BU42" s="125">
        <f>IF('Indicator Date hidden'!BV43="x","x",BU$2-'Indicator Date hidden'!BV43)</f>
        <v>0</v>
      </c>
      <c r="BV42" s="125">
        <f>IF('Indicator Date hidden'!BW43="x","x",BV$2-'Indicator Date hidden'!BW43)</f>
        <v>0</v>
      </c>
      <c r="BW42" s="125">
        <f>IF('Indicator Date hidden'!BX43="x","x",BW$2-'Indicator Date hidden'!BX43)</f>
        <v>0</v>
      </c>
      <c r="BX42" s="125">
        <f>IF('Indicator Date hidden'!BY43="x","x",BX$2-'Indicator Date hidden'!BY43)</f>
        <v>0</v>
      </c>
      <c r="BY42" s="3">
        <f t="shared" si="5"/>
        <v>22</v>
      </c>
      <c r="BZ42" s="126">
        <f t="shared" si="6"/>
        <v>0.30555555555555558</v>
      </c>
      <c r="CA42" s="3">
        <f t="shared" si="7"/>
        <v>9</v>
      </c>
      <c r="CB42" s="126">
        <f t="shared" si="8"/>
        <v>1.0754700379225521</v>
      </c>
      <c r="CC42" s="129">
        <f t="shared" si="9"/>
        <v>0</v>
      </c>
    </row>
    <row r="43" spans="1:81" x14ac:dyDescent="0.3">
      <c r="A43" s="3" t="str">
        <f>'Indicator Data'!B46</f>
        <v>CIV</v>
      </c>
      <c r="B43" s="125">
        <f>IF('Indicator Date hidden'!C44="x","x",B$2-'Indicator Date hidden'!C44)</f>
        <v>0</v>
      </c>
      <c r="C43" s="125">
        <f>IF('Indicator Date hidden'!D44="x","x",C$2-'Indicator Date hidden'!D44)</f>
        <v>0</v>
      </c>
      <c r="D43" s="125">
        <f>IF('Indicator Date hidden'!E44="x","x",D$2-'Indicator Date hidden'!E44)</f>
        <v>0</v>
      </c>
      <c r="E43" s="125">
        <f>IF('Indicator Date hidden'!F44="x","x",E$2-'Indicator Date hidden'!F44)</f>
        <v>0</v>
      </c>
      <c r="F43" s="125">
        <f>IF('Indicator Date hidden'!G44="x","x",F$2-'Indicator Date hidden'!G44)</f>
        <v>0</v>
      </c>
      <c r="G43" s="125">
        <f>IF('Indicator Date hidden'!H44="x","x",G$2-'Indicator Date hidden'!H44)</f>
        <v>0</v>
      </c>
      <c r="H43" s="125">
        <f>IF('Indicator Date hidden'!I44="x","x",H$2-'Indicator Date hidden'!I44)</f>
        <v>0</v>
      </c>
      <c r="I43" s="125">
        <f>IF('Indicator Date hidden'!J44="x","x",I$2-'Indicator Date hidden'!J44)</f>
        <v>0</v>
      </c>
      <c r="J43" s="125">
        <f>IF('Indicator Date hidden'!K44="x","x",J$2-'Indicator Date hidden'!K44)</f>
        <v>0</v>
      </c>
      <c r="K43" s="125">
        <f>IF('Indicator Date hidden'!L44="x","x",K$2-'Indicator Date hidden'!L44)</f>
        <v>0</v>
      </c>
      <c r="L43" s="125">
        <f>IF('Indicator Date hidden'!M44="x","x",L$2-'Indicator Date hidden'!M44)</f>
        <v>0</v>
      </c>
      <c r="M43" s="125">
        <f>IF('Indicator Date hidden'!N44="x","x",M$2-'Indicator Date hidden'!N44)</f>
        <v>0</v>
      </c>
      <c r="N43" s="125">
        <f>IF('Indicator Date hidden'!O44="x","x",N$2-'Indicator Date hidden'!O44)</f>
        <v>0</v>
      </c>
      <c r="O43" s="125">
        <f>IF('Indicator Date hidden'!P44="x","x",O$2-'Indicator Date hidden'!P44)</f>
        <v>0</v>
      </c>
      <c r="P43" s="125">
        <f>IF('Indicator Date hidden'!Q44="x","x",P$2-'Indicator Date hidden'!Q44)</f>
        <v>0</v>
      </c>
      <c r="Q43" s="125">
        <f>IF('Indicator Date hidden'!R44="x","x",Q$2-'Indicator Date hidden'!R44)</f>
        <v>0</v>
      </c>
      <c r="R43" s="125">
        <f>IF('Indicator Date hidden'!S44="x","x",R$2-'Indicator Date hidden'!S44)</f>
        <v>0</v>
      </c>
      <c r="S43" s="125">
        <f>IF('Indicator Date hidden'!T44="x","x",S$2-'Indicator Date hidden'!T44)</f>
        <v>0</v>
      </c>
      <c r="T43" s="125">
        <f>IF('Indicator Date hidden'!U44="x","x",T$2-'Indicator Date hidden'!U44)</f>
        <v>0</v>
      </c>
      <c r="U43" s="125">
        <f>IF('Indicator Date hidden'!V44="x","x",U$2-'Indicator Date hidden'!V44)</f>
        <v>0</v>
      </c>
      <c r="V43" s="125">
        <f>IF('Indicator Date hidden'!W44="x","x",V$2-'Indicator Date hidden'!W44)</f>
        <v>0</v>
      </c>
      <c r="W43" s="125">
        <f>IF('Indicator Date hidden'!X44="x","x",W$2-'Indicator Date hidden'!X44)</f>
        <v>0</v>
      </c>
      <c r="X43" s="125">
        <f>IF('Indicator Date hidden'!Y44="x","x",X$2-'Indicator Date hidden'!Y44)</f>
        <v>0</v>
      </c>
      <c r="Y43" s="125">
        <f>IF('Indicator Date hidden'!Z44="x","x",Y$2-'Indicator Date hidden'!Z44)</f>
        <v>0</v>
      </c>
      <c r="Z43" s="125">
        <f>IF('Indicator Date hidden'!AA44="x","x",Z$2-'Indicator Date hidden'!AA44)</f>
        <v>6</v>
      </c>
      <c r="AA43" s="125">
        <f>IF('Indicator Date hidden'!AB44="x","x",AA$2-'Indicator Date hidden'!AB44)</f>
        <v>0</v>
      </c>
      <c r="AB43" s="125">
        <f>IF('Indicator Date hidden'!AC44="x","x",AB$2-'Indicator Date hidden'!AC44)</f>
        <v>0</v>
      </c>
      <c r="AC43" s="125">
        <f>IF('Indicator Date hidden'!AD44="x","x",AC$2-'Indicator Date hidden'!AD44)</f>
        <v>2</v>
      </c>
      <c r="AD43" s="125">
        <f>IF('Indicator Date hidden'!AE44="x","x",AD$2-'Indicator Date hidden'!AE44)</f>
        <v>0</v>
      </c>
      <c r="AE43" s="125">
        <f>IF('Indicator Date hidden'!AF44="x","x",AE$2-'Indicator Date hidden'!AF44)</f>
        <v>0</v>
      </c>
      <c r="AF43" s="125">
        <f>IF('Indicator Date hidden'!AG44="x","x",AF$2-'Indicator Date hidden'!AG44)</f>
        <v>1</v>
      </c>
      <c r="AG43" s="125">
        <f>IF('Indicator Date hidden'!AH44="x","x",AG$2-'Indicator Date hidden'!AH44)</f>
        <v>0</v>
      </c>
      <c r="AH43" s="125">
        <f>IF('Indicator Date hidden'!AI44="x","x",AH$2-'Indicator Date hidden'!AI44)</f>
        <v>0</v>
      </c>
      <c r="AI43" s="125">
        <f>IF('Indicator Date hidden'!AJ44="x","x",AI$2-'Indicator Date hidden'!AJ44)</f>
        <v>0</v>
      </c>
      <c r="AJ43" s="125">
        <f>IF('Indicator Date hidden'!AK44="x","x",AJ$2-'Indicator Date hidden'!AK44)</f>
        <v>0</v>
      </c>
      <c r="AK43" s="125">
        <f>IF('Indicator Date hidden'!AL44="x","x",AK$2-'Indicator Date hidden'!AL44)</f>
        <v>1</v>
      </c>
      <c r="AL43" s="125">
        <f>IF('Indicator Date hidden'!AM44="x","x",AL$2-'Indicator Date hidden'!AM44)</f>
        <v>3</v>
      </c>
      <c r="AM43" s="125">
        <f>IF('Indicator Date hidden'!AN44="x","x",AM$2-'Indicator Date hidden'!AN44)</f>
        <v>0</v>
      </c>
      <c r="AN43" s="125">
        <f>IF('Indicator Date hidden'!AO44="x","x",AN$2-'Indicator Date hidden'!AO44)</f>
        <v>0</v>
      </c>
      <c r="AO43" s="125">
        <f>IF('Indicator Date hidden'!AP44="x","x",AO$2-'Indicator Date hidden'!AP44)</f>
        <v>0</v>
      </c>
      <c r="AP43" s="125">
        <f>IF('Indicator Date hidden'!AQ44="x","x",AP$2-'Indicator Date hidden'!AQ44)</f>
        <v>0</v>
      </c>
      <c r="AQ43" s="125">
        <f>IF('Indicator Date hidden'!AR44="x","x",AQ$2-'Indicator Date hidden'!AR44)</f>
        <v>0</v>
      </c>
      <c r="AR43" s="125">
        <f>IF('Indicator Date hidden'!AS44="x","x",AR$2-'Indicator Date hidden'!AS44)</f>
        <v>0</v>
      </c>
      <c r="AS43" s="125">
        <f>IF('Indicator Date hidden'!AT44="x","x",AS$2-'Indicator Date hidden'!AT44)</f>
        <v>3</v>
      </c>
      <c r="AT43" s="125">
        <f>IF('Indicator Date hidden'!AU44="x","x",AT$2-'Indicator Date hidden'!AU44)</f>
        <v>0</v>
      </c>
      <c r="AU43" s="125">
        <f>IF('Indicator Date hidden'!AV44="x","x",AU$2-'Indicator Date hidden'!AV44)</f>
        <v>0</v>
      </c>
      <c r="AV43" s="125">
        <f>IF('Indicator Date hidden'!AW44="x","x",AV$2-'Indicator Date hidden'!AW44)</f>
        <v>0</v>
      </c>
      <c r="AW43" s="125">
        <f>IF('Indicator Date hidden'!AX44="x","x",AW$2-'Indicator Date hidden'!AX44)</f>
        <v>0</v>
      </c>
      <c r="AX43" s="125">
        <f>IF('Indicator Date hidden'!AY44="x","x",AX$2-'Indicator Date hidden'!AY44)</f>
        <v>0</v>
      </c>
      <c r="AY43" s="125">
        <f>IF('Indicator Date hidden'!AZ44="x","x",AY$2-'Indicator Date hidden'!AZ44)</f>
        <v>0</v>
      </c>
      <c r="AZ43" s="125">
        <f>IF('Indicator Date hidden'!BA44="x","x",AZ$2-'Indicator Date hidden'!BA44)</f>
        <v>4</v>
      </c>
      <c r="BA43" s="125">
        <f>IF('Indicator Date hidden'!BB44="x","x",BA$2-'Indicator Date hidden'!BB44)</f>
        <v>0</v>
      </c>
      <c r="BB43" s="125">
        <f>IF('Indicator Date hidden'!BC44="x","x",BB$2-'Indicator Date hidden'!BC44)</f>
        <v>0</v>
      </c>
      <c r="BC43" s="125">
        <f>IF('Indicator Date hidden'!BD44="x","x",BC$2-'Indicator Date hidden'!BD44)</f>
        <v>0</v>
      </c>
      <c r="BD43" s="125">
        <f>IF('Indicator Date hidden'!BE44="x","x",BD$2-'Indicator Date hidden'!BE44)</f>
        <v>2</v>
      </c>
      <c r="BE43" s="125">
        <f>IF('Indicator Date hidden'!BF44="x","x",BE$2-'Indicator Date hidden'!BF44)</f>
        <v>1</v>
      </c>
      <c r="BF43" s="125">
        <f>IF('Indicator Date hidden'!BG44="x","x",BF$2-'Indicator Date hidden'!BG44)</f>
        <v>0</v>
      </c>
      <c r="BG43" s="125">
        <f>IF('Indicator Date hidden'!BH44="x","x",BG$2-'Indicator Date hidden'!BH44)</f>
        <v>0</v>
      </c>
      <c r="BH43" s="125">
        <f>IF('Indicator Date hidden'!BI44="x","x",BH$2-'Indicator Date hidden'!BI44)</f>
        <v>0</v>
      </c>
      <c r="BI43" s="125">
        <f>IF('Indicator Date hidden'!BJ44="x","x",BI$2-'Indicator Date hidden'!BJ44)</f>
        <v>0</v>
      </c>
      <c r="BJ43" s="125">
        <f>IF('Indicator Date hidden'!BK44="x","x",BJ$2-'Indicator Date hidden'!BK44)</f>
        <v>0</v>
      </c>
      <c r="BK43" s="125">
        <f>IF('Indicator Date hidden'!BL44="x","x",BK$2-'Indicator Date hidden'!BL44)</f>
        <v>0</v>
      </c>
      <c r="BL43" s="125">
        <f>IF('Indicator Date hidden'!BM44="x","x",BL$2-'Indicator Date hidden'!BM44)</f>
        <v>0</v>
      </c>
      <c r="BM43" s="125">
        <f>IF('Indicator Date hidden'!BN44="x","x",BM$2-'Indicator Date hidden'!BN44)</f>
        <v>1</v>
      </c>
      <c r="BN43" s="125">
        <f>IF('Indicator Date hidden'!BO44="x","x",BN$2-'Indicator Date hidden'!BO44)</f>
        <v>0</v>
      </c>
      <c r="BO43" s="125">
        <f>IF('Indicator Date hidden'!BP44="x","x",BO$2-'Indicator Date hidden'!BP44)</f>
        <v>0</v>
      </c>
      <c r="BP43" s="125">
        <f>IF('Indicator Date hidden'!BQ44="x","x",BP$2-'Indicator Date hidden'!BQ44)</f>
        <v>0</v>
      </c>
      <c r="BQ43" s="125">
        <f>IF('Indicator Date hidden'!BR44="x","x",BQ$2-'Indicator Date hidden'!BR44)</f>
        <v>0</v>
      </c>
      <c r="BR43" s="125">
        <f>IF('Indicator Date hidden'!BS44="x","x",BR$2-'Indicator Date hidden'!BS44)</f>
        <v>0</v>
      </c>
      <c r="BS43" s="125">
        <f>IF('Indicator Date hidden'!BT44="x","x",BS$2-'Indicator Date hidden'!BT44)</f>
        <v>4</v>
      </c>
      <c r="BT43" s="125">
        <f>IF('Indicator Date hidden'!BU44="x","x",BT$2-'Indicator Date hidden'!BU44)</f>
        <v>0</v>
      </c>
      <c r="BU43" s="125" t="str">
        <f>IF('Indicator Date hidden'!BV44="x","x",BU$2-'Indicator Date hidden'!BV44)</f>
        <v>x</v>
      </c>
      <c r="BV43" s="125">
        <f>IF('Indicator Date hidden'!BW44="x","x",BV$2-'Indicator Date hidden'!BW44)</f>
        <v>0</v>
      </c>
      <c r="BW43" s="125">
        <f>IF('Indicator Date hidden'!BX44="x","x",BW$2-'Indicator Date hidden'!BX44)</f>
        <v>0</v>
      </c>
      <c r="BX43" s="125">
        <f>IF('Indicator Date hidden'!BY44="x","x",BX$2-'Indicator Date hidden'!BY44)</f>
        <v>0</v>
      </c>
      <c r="BY43" s="3">
        <f t="shared" si="5"/>
        <v>28</v>
      </c>
      <c r="BZ43" s="126">
        <f t="shared" si="6"/>
        <v>0.3783783783783784</v>
      </c>
      <c r="CA43" s="3">
        <f t="shared" si="7"/>
        <v>11</v>
      </c>
      <c r="CB43" s="126">
        <f t="shared" si="8"/>
        <v>1.0868091493450325</v>
      </c>
      <c r="CC43" s="129">
        <f t="shared" si="9"/>
        <v>0</v>
      </c>
    </row>
    <row r="44" spans="1:81" x14ac:dyDescent="0.3">
      <c r="A44" s="3" t="str">
        <f>'Indicator Data'!B47</f>
        <v>HRV</v>
      </c>
      <c r="B44" s="125">
        <f>IF('Indicator Date hidden'!C45="x","x",B$2-'Indicator Date hidden'!C45)</f>
        <v>0</v>
      </c>
      <c r="C44" s="125">
        <f>IF('Indicator Date hidden'!D45="x","x",C$2-'Indicator Date hidden'!D45)</f>
        <v>0</v>
      </c>
      <c r="D44" s="125">
        <f>IF('Indicator Date hidden'!E45="x","x",D$2-'Indicator Date hidden'!E45)</f>
        <v>0</v>
      </c>
      <c r="E44" s="125">
        <f>IF('Indicator Date hidden'!F45="x","x",E$2-'Indicator Date hidden'!F45)</f>
        <v>0</v>
      </c>
      <c r="F44" s="125">
        <f>IF('Indicator Date hidden'!G45="x","x",F$2-'Indicator Date hidden'!G45)</f>
        <v>0</v>
      </c>
      <c r="G44" s="125">
        <f>IF('Indicator Date hidden'!H45="x","x",G$2-'Indicator Date hidden'!H45)</f>
        <v>0</v>
      </c>
      <c r="H44" s="125">
        <f>IF('Indicator Date hidden'!I45="x","x",H$2-'Indicator Date hidden'!I45)</f>
        <v>0</v>
      </c>
      <c r="I44" s="125">
        <f>IF('Indicator Date hidden'!J45="x","x",I$2-'Indicator Date hidden'!J45)</f>
        <v>0</v>
      </c>
      <c r="J44" s="125">
        <f>IF('Indicator Date hidden'!K45="x","x",J$2-'Indicator Date hidden'!K45)</f>
        <v>0</v>
      </c>
      <c r="K44" s="125">
        <f>IF('Indicator Date hidden'!L45="x","x",K$2-'Indicator Date hidden'!L45)</f>
        <v>0</v>
      </c>
      <c r="L44" s="125">
        <f>IF('Indicator Date hidden'!M45="x","x",L$2-'Indicator Date hidden'!M45)</f>
        <v>0</v>
      </c>
      <c r="M44" s="125">
        <f>IF('Indicator Date hidden'!N45="x","x",M$2-'Indicator Date hidden'!N45)</f>
        <v>0</v>
      </c>
      <c r="N44" s="125">
        <f>IF('Indicator Date hidden'!O45="x","x",N$2-'Indicator Date hidden'!O45)</f>
        <v>0</v>
      </c>
      <c r="O44" s="125">
        <f>IF('Indicator Date hidden'!P45="x","x",O$2-'Indicator Date hidden'!P45)</f>
        <v>0</v>
      </c>
      <c r="P44" s="125">
        <f>IF('Indicator Date hidden'!Q45="x","x",P$2-'Indicator Date hidden'!Q45)</f>
        <v>0</v>
      </c>
      <c r="Q44" s="125">
        <f>IF('Indicator Date hidden'!R45="x","x",Q$2-'Indicator Date hidden'!R45)</f>
        <v>0</v>
      </c>
      <c r="R44" s="125">
        <f>IF('Indicator Date hidden'!S45="x","x",R$2-'Indicator Date hidden'!S45)</f>
        <v>0</v>
      </c>
      <c r="S44" s="125">
        <f>IF('Indicator Date hidden'!T45="x","x",S$2-'Indicator Date hidden'!T45)</f>
        <v>0</v>
      </c>
      <c r="T44" s="125">
        <f>IF('Indicator Date hidden'!U45="x","x",T$2-'Indicator Date hidden'!U45)</f>
        <v>0</v>
      </c>
      <c r="U44" s="125">
        <f>IF('Indicator Date hidden'!V45="x","x",U$2-'Indicator Date hidden'!V45)</f>
        <v>0</v>
      </c>
      <c r="V44" s="125">
        <f>IF('Indicator Date hidden'!W45="x","x",V$2-'Indicator Date hidden'!W45)</f>
        <v>0</v>
      </c>
      <c r="W44" s="125">
        <f>IF('Indicator Date hidden'!X45="x","x",W$2-'Indicator Date hidden'!X45)</f>
        <v>0</v>
      </c>
      <c r="X44" s="125">
        <f>IF('Indicator Date hidden'!Y45="x","x",X$2-'Indicator Date hidden'!Y45)</f>
        <v>0</v>
      </c>
      <c r="Y44" s="125">
        <f>IF('Indicator Date hidden'!Z45="x","x",Y$2-'Indicator Date hidden'!Z45)</f>
        <v>0</v>
      </c>
      <c r="Z44" s="125">
        <f>IF('Indicator Date hidden'!AA45="x","x",Z$2-'Indicator Date hidden'!AA45)</f>
        <v>7</v>
      </c>
      <c r="AA44" s="125">
        <f>IF('Indicator Date hidden'!AB45="x","x",AA$2-'Indicator Date hidden'!AB45)</f>
        <v>10</v>
      </c>
      <c r="AB44" s="125" t="str">
        <f>IF('Indicator Date hidden'!AC45="x","x",AB$2-'Indicator Date hidden'!AC45)</f>
        <v>x</v>
      </c>
      <c r="AC44" s="125">
        <f>IF('Indicator Date hidden'!AD45="x","x",AC$2-'Indicator Date hidden'!AD45)</f>
        <v>1</v>
      </c>
      <c r="AD44" s="125">
        <f>IF('Indicator Date hidden'!AE45="x","x",AD$2-'Indicator Date hidden'!AE45)</f>
        <v>0</v>
      </c>
      <c r="AE44" s="125" t="str">
        <f>IF('Indicator Date hidden'!AF45="x","x",AE$2-'Indicator Date hidden'!AF45)</f>
        <v>x</v>
      </c>
      <c r="AF44" s="125">
        <f>IF('Indicator Date hidden'!AG45="x","x",AF$2-'Indicator Date hidden'!AG45)</f>
        <v>1</v>
      </c>
      <c r="AG44" s="125">
        <f>IF('Indicator Date hidden'!AH45="x","x",AG$2-'Indicator Date hidden'!AH45)</f>
        <v>0</v>
      </c>
      <c r="AH44" s="125">
        <f>IF('Indicator Date hidden'!AI45="x","x",AH$2-'Indicator Date hidden'!AI45)</f>
        <v>0</v>
      </c>
      <c r="AI44" s="125">
        <f>IF('Indicator Date hidden'!AJ45="x","x",AI$2-'Indicator Date hidden'!AJ45)</f>
        <v>0</v>
      </c>
      <c r="AJ44" s="125">
        <f>IF('Indicator Date hidden'!AK45="x","x",AJ$2-'Indicator Date hidden'!AK45)</f>
        <v>0</v>
      </c>
      <c r="AK44" s="125">
        <f>IF('Indicator Date hidden'!AL45="x","x",AK$2-'Indicator Date hidden'!AL45)</f>
        <v>1</v>
      </c>
      <c r="AL44" s="125">
        <f>IF('Indicator Date hidden'!AM45="x","x",AL$2-'Indicator Date hidden'!AM45)</f>
        <v>2</v>
      </c>
      <c r="AM44" s="125">
        <f>IF('Indicator Date hidden'!AN45="x","x",AM$2-'Indicator Date hidden'!AN45)</f>
        <v>0</v>
      </c>
      <c r="AN44" s="125">
        <f>IF('Indicator Date hidden'!AO45="x","x",AN$2-'Indicator Date hidden'!AO45)</f>
        <v>0</v>
      </c>
      <c r="AO44" s="125">
        <f>IF('Indicator Date hidden'!AP45="x","x",AO$2-'Indicator Date hidden'!AP45)</f>
        <v>0</v>
      </c>
      <c r="AP44" s="125" t="str">
        <f>IF('Indicator Date hidden'!AQ45="x","x",AP$2-'Indicator Date hidden'!AQ45)</f>
        <v>x</v>
      </c>
      <c r="AQ44" s="125">
        <f>IF('Indicator Date hidden'!AR45="x","x",AQ$2-'Indicator Date hidden'!AR45)</f>
        <v>0</v>
      </c>
      <c r="AR44" s="125">
        <f>IF('Indicator Date hidden'!AS45="x","x",AR$2-'Indicator Date hidden'!AS45)</f>
        <v>0</v>
      </c>
      <c r="AS44" s="125" t="str">
        <f>IF('Indicator Date hidden'!AT45="x","x",AS$2-'Indicator Date hidden'!AT45)</f>
        <v>x</v>
      </c>
      <c r="AT44" s="125">
        <f>IF('Indicator Date hidden'!AU45="x","x",AT$2-'Indicator Date hidden'!AU45)</f>
        <v>0</v>
      </c>
      <c r="AU44" s="125">
        <f>IF('Indicator Date hidden'!AV45="x","x",AU$2-'Indicator Date hidden'!AV45)</f>
        <v>0</v>
      </c>
      <c r="AV44" s="125">
        <f>IF('Indicator Date hidden'!AW45="x","x",AV$2-'Indicator Date hidden'!AW45)</f>
        <v>0</v>
      </c>
      <c r="AW44" s="125" t="str">
        <f>IF('Indicator Date hidden'!AX45="x","x",AW$2-'Indicator Date hidden'!AX45)</f>
        <v>x</v>
      </c>
      <c r="AX44" s="125">
        <f>IF('Indicator Date hidden'!AY45="x","x",AX$2-'Indicator Date hidden'!AY45)</f>
        <v>0</v>
      </c>
      <c r="AY44" s="125">
        <f>IF('Indicator Date hidden'!AZ45="x","x",AY$2-'Indicator Date hidden'!AZ45)</f>
        <v>0</v>
      </c>
      <c r="AZ44" s="125">
        <f>IF('Indicator Date hidden'!BA45="x","x",AZ$2-'Indicator Date hidden'!BA45)</f>
        <v>1</v>
      </c>
      <c r="BA44" s="125">
        <f>IF('Indicator Date hidden'!BB45="x","x",BA$2-'Indicator Date hidden'!BB45)</f>
        <v>0</v>
      </c>
      <c r="BB44" s="125">
        <f>IF('Indicator Date hidden'!BC45="x","x",BB$2-'Indicator Date hidden'!BC45)</f>
        <v>0</v>
      </c>
      <c r="BC44" s="125">
        <f>IF('Indicator Date hidden'!BD45="x","x",BC$2-'Indicator Date hidden'!BD45)</f>
        <v>0</v>
      </c>
      <c r="BD44" s="125" t="str">
        <f>IF('Indicator Date hidden'!BE45="x","x",BD$2-'Indicator Date hidden'!BE45)</f>
        <v>x</v>
      </c>
      <c r="BE44" s="125">
        <f>IF('Indicator Date hidden'!BF45="x","x",BE$2-'Indicator Date hidden'!BF45)</f>
        <v>1</v>
      </c>
      <c r="BF44" s="125">
        <f>IF('Indicator Date hidden'!BG45="x","x",BF$2-'Indicator Date hidden'!BG45)</f>
        <v>0</v>
      </c>
      <c r="BG44" s="125">
        <f>IF('Indicator Date hidden'!BH45="x","x",BG$2-'Indicator Date hidden'!BH45)</f>
        <v>0</v>
      </c>
      <c r="BH44" s="125">
        <f>IF('Indicator Date hidden'!BI45="x","x",BH$2-'Indicator Date hidden'!BI45)</f>
        <v>0</v>
      </c>
      <c r="BI44" s="125">
        <f>IF('Indicator Date hidden'!BJ45="x","x",BI$2-'Indicator Date hidden'!BJ45)</f>
        <v>0</v>
      </c>
      <c r="BJ44" s="125">
        <f>IF('Indicator Date hidden'!BK45="x","x",BJ$2-'Indicator Date hidden'!BK45)</f>
        <v>0</v>
      </c>
      <c r="BK44" s="125">
        <f>IF('Indicator Date hidden'!BL45="x","x",BK$2-'Indicator Date hidden'!BL45)</f>
        <v>0</v>
      </c>
      <c r="BL44" s="125">
        <f>IF('Indicator Date hidden'!BM45="x","x",BL$2-'Indicator Date hidden'!BM45)</f>
        <v>0</v>
      </c>
      <c r="BM44" s="125">
        <f>IF('Indicator Date hidden'!BN45="x","x",BM$2-'Indicator Date hidden'!BN45)</f>
        <v>8</v>
      </c>
      <c r="BN44" s="125">
        <f>IF('Indicator Date hidden'!BO45="x","x",BN$2-'Indicator Date hidden'!BO45)</f>
        <v>0</v>
      </c>
      <c r="BO44" s="125">
        <f>IF('Indicator Date hidden'!BP45="x","x",BO$2-'Indicator Date hidden'!BP45)</f>
        <v>0</v>
      </c>
      <c r="BP44" s="125">
        <f>IF('Indicator Date hidden'!BQ45="x","x",BP$2-'Indicator Date hidden'!BQ45)</f>
        <v>0</v>
      </c>
      <c r="BQ44" s="125">
        <f>IF('Indicator Date hidden'!BR45="x","x",BQ$2-'Indicator Date hidden'!BR45)</f>
        <v>0</v>
      </c>
      <c r="BR44" s="125">
        <f>IF('Indicator Date hidden'!BS45="x","x",BR$2-'Indicator Date hidden'!BS45)</f>
        <v>0</v>
      </c>
      <c r="BS44" s="125">
        <f>IF('Indicator Date hidden'!BT45="x","x",BS$2-'Indicator Date hidden'!BT45)</f>
        <v>2</v>
      </c>
      <c r="BT44" s="125">
        <f>IF('Indicator Date hidden'!BU45="x","x",BT$2-'Indicator Date hidden'!BU45)</f>
        <v>0</v>
      </c>
      <c r="BU44" s="125">
        <f>IF('Indicator Date hidden'!BV45="x","x",BU$2-'Indicator Date hidden'!BV45)</f>
        <v>0</v>
      </c>
      <c r="BV44" s="125" t="str">
        <f>IF('Indicator Date hidden'!BW45="x","x",BV$2-'Indicator Date hidden'!BW45)</f>
        <v>x</v>
      </c>
      <c r="BW44" s="125">
        <f>IF('Indicator Date hidden'!BX45="x","x",BW$2-'Indicator Date hidden'!BX45)</f>
        <v>0</v>
      </c>
      <c r="BX44" s="125">
        <f>IF('Indicator Date hidden'!BY45="x","x",BX$2-'Indicator Date hidden'!BY45)</f>
        <v>0</v>
      </c>
      <c r="BY44" s="3">
        <f t="shared" si="5"/>
        <v>34</v>
      </c>
      <c r="BZ44" s="126">
        <f t="shared" si="6"/>
        <v>0.5</v>
      </c>
      <c r="CA44" s="3">
        <f t="shared" si="7"/>
        <v>10</v>
      </c>
      <c r="CB44" s="126">
        <f t="shared" si="8"/>
        <v>1.7531484283324974</v>
      </c>
      <c r="CC44" s="129">
        <f t="shared" si="9"/>
        <v>0</v>
      </c>
    </row>
    <row r="45" spans="1:81" x14ac:dyDescent="0.3">
      <c r="A45" s="3" t="str">
        <f>'Indicator Data'!B48</f>
        <v>CUB</v>
      </c>
      <c r="B45" s="125">
        <f>IF('Indicator Date hidden'!C46="x","x",B$2-'Indicator Date hidden'!C46)</f>
        <v>0</v>
      </c>
      <c r="C45" s="125">
        <f>IF('Indicator Date hidden'!D46="x","x",C$2-'Indicator Date hidden'!D46)</f>
        <v>0</v>
      </c>
      <c r="D45" s="125">
        <f>IF('Indicator Date hidden'!E46="x","x",D$2-'Indicator Date hidden'!E46)</f>
        <v>0</v>
      </c>
      <c r="E45" s="125">
        <f>IF('Indicator Date hidden'!F46="x","x",E$2-'Indicator Date hidden'!F46)</f>
        <v>0</v>
      </c>
      <c r="F45" s="125">
        <f>IF('Indicator Date hidden'!G46="x","x",F$2-'Indicator Date hidden'!G46)</f>
        <v>0</v>
      </c>
      <c r="G45" s="125">
        <f>IF('Indicator Date hidden'!H46="x","x",G$2-'Indicator Date hidden'!H46)</f>
        <v>0</v>
      </c>
      <c r="H45" s="125">
        <f>IF('Indicator Date hidden'!I46="x","x",H$2-'Indicator Date hidden'!I46)</f>
        <v>0</v>
      </c>
      <c r="I45" s="125">
        <f>IF('Indicator Date hidden'!J46="x","x",I$2-'Indicator Date hidden'!J46)</f>
        <v>0</v>
      </c>
      <c r="J45" s="125">
        <f>IF('Indicator Date hidden'!K46="x","x",J$2-'Indicator Date hidden'!K46)</f>
        <v>0</v>
      </c>
      <c r="K45" s="125">
        <f>IF('Indicator Date hidden'!L46="x","x",K$2-'Indicator Date hidden'!L46)</f>
        <v>0</v>
      </c>
      <c r="L45" s="125">
        <f>IF('Indicator Date hidden'!M46="x","x",L$2-'Indicator Date hidden'!M46)</f>
        <v>0</v>
      </c>
      <c r="M45" s="125">
        <f>IF('Indicator Date hidden'!N46="x","x",M$2-'Indicator Date hidden'!N46)</f>
        <v>0</v>
      </c>
      <c r="N45" s="125">
        <f>IF('Indicator Date hidden'!O46="x","x",N$2-'Indicator Date hidden'!O46)</f>
        <v>0</v>
      </c>
      <c r="O45" s="125">
        <f>IF('Indicator Date hidden'!P46="x","x",O$2-'Indicator Date hidden'!P46)</f>
        <v>0</v>
      </c>
      <c r="P45" s="125">
        <f>IF('Indicator Date hidden'!Q46="x","x",P$2-'Indicator Date hidden'!Q46)</f>
        <v>0</v>
      </c>
      <c r="Q45" s="125">
        <f>IF('Indicator Date hidden'!R46="x","x",Q$2-'Indicator Date hidden'!R46)</f>
        <v>0</v>
      </c>
      <c r="R45" s="125">
        <f>IF('Indicator Date hidden'!S46="x","x",R$2-'Indicator Date hidden'!S46)</f>
        <v>0</v>
      </c>
      <c r="S45" s="125">
        <f>IF('Indicator Date hidden'!T46="x","x",S$2-'Indicator Date hidden'!T46)</f>
        <v>0</v>
      </c>
      <c r="T45" s="125">
        <f>IF('Indicator Date hidden'!U46="x","x",T$2-'Indicator Date hidden'!U46)</f>
        <v>0</v>
      </c>
      <c r="U45" s="125">
        <f>IF('Indicator Date hidden'!V46="x","x",U$2-'Indicator Date hidden'!V46)</f>
        <v>0</v>
      </c>
      <c r="V45" s="125">
        <f>IF('Indicator Date hidden'!W46="x","x",V$2-'Indicator Date hidden'!W46)</f>
        <v>0</v>
      </c>
      <c r="W45" s="125">
        <f>IF('Indicator Date hidden'!X46="x","x",W$2-'Indicator Date hidden'!X46)</f>
        <v>0</v>
      </c>
      <c r="X45" s="125">
        <f>IF('Indicator Date hidden'!Y46="x","x",X$2-'Indicator Date hidden'!Y46)</f>
        <v>0</v>
      </c>
      <c r="Y45" s="125">
        <f>IF('Indicator Date hidden'!Z46="x","x",Y$2-'Indicator Date hidden'!Z46)</f>
        <v>0</v>
      </c>
      <c r="Z45" s="125" t="str">
        <f>IF('Indicator Date hidden'!AA46="x","x",Z$2-'Indicator Date hidden'!AA46)</f>
        <v>x</v>
      </c>
      <c r="AA45" s="125">
        <f>IF('Indicator Date hidden'!AB46="x","x",AA$2-'Indicator Date hidden'!AB46)</f>
        <v>0</v>
      </c>
      <c r="AB45" s="125">
        <f>IF('Indicator Date hidden'!AC46="x","x",AB$2-'Indicator Date hidden'!AC46)</f>
        <v>0</v>
      </c>
      <c r="AC45" s="125">
        <f>IF('Indicator Date hidden'!AD46="x","x",AC$2-'Indicator Date hidden'!AD46)</f>
        <v>1</v>
      </c>
      <c r="AD45" s="125">
        <f>IF('Indicator Date hidden'!AE46="x","x",AD$2-'Indicator Date hidden'!AE46)</f>
        <v>0</v>
      </c>
      <c r="AE45" s="125">
        <f>IF('Indicator Date hidden'!AF46="x","x",AE$2-'Indicator Date hidden'!AF46)</f>
        <v>0</v>
      </c>
      <c r="AF45" s="125">
        <f>IF('Indicator Date hidden'!AG46="x","x",AF$2-'Indicator Date hidden'!AG46)</f>
        <v>1</v>
      </c>
      <c r="AG45" s="125">
        <f>IF('Indicator Date hidden'!AH46="x","x",AG$2-'Indicator Date hidden'!AH46)</f>
        <v>0</v>
      </c>
      <c r="AH45" s="125">
        <f>IF('Indicator Date hidden'!AI46="x","x",AH$2-'Indicator Date hidden'!AI46)</f>
        <v>0</v>
      </c>
      <c r="AI45" s="125">
        <f>IF('Indicator Date hidden'!AJ46="x","x",AI$2-'Indicator Date hidden'!AJ46)</f>
        <v>0</v>
      </c>
      <c r="AJ45" s="125">
        <f>IF('Indicator Date hidden'!AK46="x","x",AJ$2-'Indicator Date hidden'!AK46)</f>
        <v>0</v>
      </c>
      <c r="AK45" s="125">
        <f>IF('Indicator Date hidden'!AL46="x","x",AK$2-'Indicator Date hidden'!AL46)</f>
        <v>1</v>
      </c>
      <c r="AL45" s="125" t="str">
        <f>IF('Indicator Date hidden'!AM46="x","x",AL$2-'Indicator Date hidden'!AM46)</f>
        <v>x</v>
      </c>
      <c r="AM45" s="125">
        <f>IF('Indicator Date hidden'!AN46="x","x",AM$2-'Indicator Date hidden'!AN46)</f>
        <v>0</v>
      </c>
      <c r="AN45" s="125">
        <f>IF('Indicator Date hidden'!AO46="x","x",AN$2-'Indicator Date hidden'!AO46)</f>
        <v>0</v>
      </c>
      <c r="AO45" s="125">
        <f>IF('Indicator Date hidden'!AP46="x","x",AO$2-'Indicator Date hidden'!AP46)</f>
        <v>0</v>
      </c>
      <c r="AP45" s="125">
        <f>IF('Indicator Date hidden'!AQ46="x","x",AP$2-'Indicator Date hidden'!AQ46)</f>
        <v>3</v>
      </c>
      <c r="AQ45" s="125" t="str">
        <f>IF('Indicator Date hidden'!AR46="x","x",AQ$2-'Indicator Date hidden'!AR46)</f>
        <v>x</v>
      </c>
      <c r="AR45" s="125">
        <f>IF('Indicator Date hidden'!AS46="x","x",AR$2-'Indicator Date hidden'!AS46)</f>
        <v>0</v>
      </c>
      <c r="AS45" s="125" t="str">
        <f>IF('Indicator Date hidden'!AT46="x","x",AS$2-'Indicator Date hidden'!AT46)</f>
        <v>x</v>
      </c>
      <c r="AT45" s="125">
        <f>IF('Indicator Date hidden'!AU46="x","x",AT$2-'Indicator Date hidden'!AU46)</f>
        <v>0</v>
      </c>
      <c r="AU45" s="125">
        <f>IF('Indicator Date hidden'!AV46="x","x",AU$2-'Indicator Date hidden'!AV46)</f>
        <v>0</v>
      </c>
      <c r="AV45" s="125">
        <f>IF('Indicator Date hidden'!AW46="x","x",AV$2-'Indicator Date hidden'!AW46)</f>
        <v>0</v>
      </c>
      <c r="AW45" s="125" t="str">
        <f>IF('Indicator Date hidden'!AX46="x","x",AW$2-'Indicator Date hidden'!AX46)</f>
        <v>x</v>
      </c>
      <c r="AX45" s="125">
        <f>IF('Indicator Date hidden'!AY46="x","x",AX$2-'Indicator Date hidden'!AY46)</f>
        <v>0</v>
      </c>
      <c r="AY45" s="125">
        <f>IF('Indicator Date hidden'!AZ46="x","x",AY$2-'Indicator Date hidden'!AZ46)</f>
        <v>0</v>
      </c>
      <c r="AZ45" s="125" t="str">
        <f>IF('Indicator Date hidden'!BA46="x","x",AZ$2-'Indicator Date hidden'!BA46)</f>
        <v>x</v>
      </c>
      <c r="BA45" s="125">
        <f>IF('Indicator Date hidden'!BB46="x","x",BA$2-'Indicator Date hidden'!BB46)</f>
        <v>0</v>
      </c>
      <c r="BB45" s="125">
        <f>IF('Indicator Date hidden'!BC46="x","x",BB$2-'Indicator Date hidden'!BC46)</f>
        <v>0</v>
      </c>
      <c r="BC45" s="125">
        <f>IF('Indicator Date hidden'!BD46="x","x",BC$2-'Indicator Date hidden'!BD46)</f>
        <v>0</v>
      </c>
      <c r="BD45" s="125" t="str">
        <f>IF('Indicator Date hidden'!BE46="x","x",BD$2-'Indicator Date hidden'!BE46)</f>
        <v>x</v>
      </c>
      <c r="BE45" s="125">
        <f>IF('Indicator Date hidden'!BF46="x","x",BE$2-'Indicator Date hidden'!BF46)</f>
        <v>1</v>
      </c>
      <c r="BF45" s="125">
        <f>IF('Indicator Date hidden'!BG46="x","x",BF$2-'Indicator Date hidden'!BG46)</f>
        <v>0</v>
      </c>
      <c r="BG45" s="125">
        <f>IF('Indicator Date hidden'!BH46="x","x",BG$2-'Indicator Date hidden'!BH46)</f>
        <v>0</v>
      </c>
      <c r="BH45" s="125">
        <f>IF('Indicator Date hidden'!BI46="x","x",BH$2-'Indicator Date hidden'!BI46)</f>
        <v>0</v>
      </c>
      <c r="BI45" s="125">
        <f>IF('Indicator Date hidden'!BJ46="x","x",BI$2-'Indicator Date hidden'!BJ46)</f>
        <v>2</v>
      </c>
      <c r="BJ45" s="125">
        <f>IF('Indicator Date hidden'!BK46="x","x",BJ$2-'Indicator Date hidden'!BK46)</f>
        <v>0</v>
      </c>
      <c r="BK45" s="125">
        <f>IF('Indicator Date hidden'!BL46="x","x",BK$2-'Indicator Date hidden'!BL46)</f>
        <v>0</v>
      </c>
      <c r="BL45" s="125">
        <f>IF('Indicator Date hidden'!BM46="x","x",BL$2-'Indicator Date hidden'!BM46)</f>
        <v>0</v>
      </c>
      <c r="BM45" s="125">
        <f>IF('Indicator Date hidden'!BN46="x","x",BM$2-'Indicator Date hidden'!BN46)</f>
        <v>7</v>
      </c>
      <c r="BN45" s="125">
        <f>IF('Indicator Date hidden'!BO46="x","x",BN$2-'Indicator Date hidden'!BO46)</f>
        <v>0</v>
      </c>
      <c r="BO45" s="125">
        <f>IF('Indicator Date hidden'!BP46="x","x",BO$2-'Indicator Date hidden'!BP46)</f>
        <v>0</v>
      </c>
      <c r="BP45" s="125">
        <f>IF('Indicator Date hidden'!BQ46="x","x",BP$2-'Indicator Date hidden'!BQ46)</f>
        <v>0</v>
      </c>
      <c r="BQ45" s="125">
        <f>IF('Indicator Date hidden'!BR46="x","x",BQ$2-'Indicator Date hidden'!BR46)</f>
        <v>0</v>
      </c>
      <c r="BR45" s="125">
        <f>IF('Indicator Date hidden'!BS46="x","x",BR$2-'Indicator Date hidden'!BS46)</f>
        <v>0</v>
      </c>
      <c r="BS45" s="125">
        <f>IF('Indicator Date hidden'!BT46="x","x",BS$2-'Indicator Date hidden'!BT46)</f>
        <v>1</v>
      </c>
      <c r="BT45" s="125">
        <f>IF('Indicator Date hidden'!BU46="x","x",BT$2-'Indicator Date hidden'!BU46)</f>
        <v>0</v>
      </c>
      <c r="BU45" s="125">
        <f>IF('Indicator Date hidden'!BV46="x","x",BU$2-'Indicator Date hidden'!BV46)</f>
        <v>0</v>
      </c>
      <c r="BV45" s="125" t="str">
        <f>IF('Indicator Date hidden'!BW46="x","x",BV$2-'Indicator Date hidden'!BW46)</f>
        <v>x</v>
      </c>
      <c r="BW45" s="125">
        <f>IF('Indicator Date hidden'!BX46="x","x",BW$2-'Indicator Date hidden'!BX46)</f>
        <v>0</v>
      </c>
      <c r="BX45" s="125">
        <f>IF('Indicator Date hidden'!BY46="x","x",BX$2-'Indicator Date hidden'!BY46)</f>
        <v>0</v>
      </c>
      <c r="BY45" s="3">
        <f t="shared" si="5"/>
        <v>17</v>
      </c>
      <c r="BZ45" s="126">
        <f t="shared" si="6"/>
        <v>0.2537313432835821</v>
      </c>
      <c r="CA45" s="3">
        <f t="shared" si="7"/>
        <v>8</v>
      </c>
      <c r="CB45" s="126">
        <f t="shared" si="8"/>
        <v>0.96727473110565076</v>
      </c>
      <c r="CC45" s="129">
        <f t="shared" si="9"/>
        <v>0</v>
      </c>
    </row>
    <row r="46" spans="1:81" x14ac:dyDescent="0.3">
      <c r="A46" s="3" t="str">
        <f>'Indicator Data'!B49</f>
        <v>CYP</v>
      </c>
      <c r="B46" s="125">
        <f>IF('Indicator Date hidden'!C47="x","x",B$2-'Indicator Date hidden'!C47)</f>
        <v>0</v>
      </c>
      <c r="C46" s="125">
        <f>IF('Indicator Date hidden'!D47="x","x",C$2-'Indicator Date hidden'!D47)</f>
        <v>0</v>
      </c>
      <c r="D46" s="125">
        <f>IF('Indicator Date hidden'!E47="x","x",D$2-'Indicator Date hidden'!E47)</f>
        <v>0</v>
      </c>
      <c r="E46" s="125">
        <f>IF('Indicator Date hidden'!F47="x","x",E$2-'Indicator Date hidden'!F47)</f>
        <v>0</v>
      </c>
      <c r="F46" s="125">
        <f>IF('Indicator Date hidden'!G47="x","x",F$2-'Indicator Date hidden'!G47)</f>
        <v>0</v>
      </c>
      <c r="G46" s="125">
        <f>IF('Indicator Date hidden'!H47="x","x",G$2-'Indicator Date hidden'!H47)</f>
        <v>0</v>
      </c>
      <c r="H46" s="125">
        <f>IF('Indicator Date hidden'!I47="x","x",H$2-'Indicator Date hidden'!I47)</f>
        <v>0</v>
      </c>
      <c r="I46" s="125">
        <f>IF('Indicator Date hidden'!J47="x","x",I$2-'Indicator Date hidden'!J47)</f>
        <v>0</v>
      </c>
      <c r="J46" s="125">
        <f>IF('Indicator Date hidden'!K47="x","x",J$2-'Indicator Date hidden'!K47)</f>
        <v>0</v>
      </c>
      <c r="K46" s="125">
        <f>IF('Indicator Date hidden'!L47="x","x",K$2-'Indicator Date hidden'!L47)</f>
        <v>0</v>
      </c>
      <c r="L46" s="125">
        <f>IF('Indicator Date hidden'!M47="x","x",L$2-'Indicator Date hidden'!M47)</f>
        <v>0</v>
      </c>
      <c r="M46" s="125">
        <f>IF('Indicator Date hidden'!N47="x","x",M$2-'Indicator Date hidden'!N47)</f>
        <v>0</v>
      </c>
      <c r="N46" s="125">
        <f>IF('Indicator Date hidden'!O47="x","x",N$2-'Indicator Date hidden'!O47)</f>
        <v>0</v>
      </c>
      <c r="O46" s="125">
        <f>IF('Indicator Date hidden'!P47="x","x",O$2-'Indicator Date hidden'!P47)</f>
        <v>0</v>
      </c>
      <c r="P46" s="125">
        <f>IF('Indicator Date hidden'!Q47="x","x",P$2-'Indicator Date hidden'!Q47)</f>
        <v>0</v>
      </c>
      <c r="Q46" s="125">
        <f>IF('Indicator Date hidden'!R47="x","x",Q$2-'Indicator Date hidden'!R47)</f>
        <v>0</v>
      </c>
      <c r="R46" s="125">
        <f>IF('Indicator Date hidden'!S47="x","x",R$2-'Indicator Date hidden'!S47)</f>
        <v>0</v>
      </c>
      <c r="S46" s="125">
        <f>IF('Indicator Date hidden'!T47="x","x",S$2-'Indicator Date hidden'!T47)</f>
        <v>0</v>
      </c>
      <c r="T46" s="125">
        <f>IF('Indicator Date hidden'!U47="x","x",T$2-'Indicator Date hidden'!U47)</f>
        <v>0</v>
      </c>
      <c r="U46" s="125">
        <f>IF('Indicator Date hidden'!V47="x","x",U$2-'Indicator Date hidden'!V47)</f>
        <v>0</v>
      </c>
      <c r="V46" s="125">
        <f>IF('Indicator Date hidden'!W47="x","x",V$2-'Indicator Date hidden'!W47)</f>
        <v>0</v>
      </c>
      <c r="W46" s="125">
        <f>IF('Indicator Date hidden'!X47="x","x",W$2-'Indicator Date hidden'!X47)</f>
        <v>0</v>
      </c>
      <c r="X46" s="125">
        <f>IF('Indicator Date hidden'!Y47="x","x",X$2-'Indicator Date hidden'!Y47)</f>
        <v>0</v>
      </c>
      <c r="Y46" s="125">
        <f>IF('Indicator Date hidden'!Z47="x","x",Y$2-'Indicator Date hidden'!Z47)</f>
        <v>0</v>
      </c>
      <c r="Z46" s="125">
        <f>IF('Indicator Date hidden'!AA47="x","x",Z$2-'Indicator Date hidden'!AA47)</f>
        <v>7</v>
      </c>
      <c r="AA46" s="125">
        <f>IF('Indicator Date hidden'!AB47="x","x",AA$2-'Indicator Date hidden'!AB47)</f>
        <v>0</v>
      </c>
      <c r="AB46" s="125" t="str">
        <f>IF('Indicator Date hidden'!AC47="x","x",AB$2-'Indicator Date hidden'!AC47)</f>
        <v>x</v>
      </c>
      <c r="AC46" s="125">
        <f>IF('Indicator Date hidden'!AD47="x","x",AC$2-'Indicator Date hidden'!AD47)</f>
        <v>0</v>
      </c>
      <c r="AD46" s="125">
        <f>IF('Indicator Date hidden'!AE47="x","x",AD$2-'Indicator Date hidden'!AE47)</f>
        <v>0</v>
      </c>
      <c r="AE46" s="125" t="str">
        <f>IF('Indicator Date hidden'!AF47="x","x",AE$2-'Indicator Date hidden'!AF47)</f>
        <v>x</v>
      </c>
      <c r="AF46" s="125">
        <f>IF('Indicator Date hidden'!AG47="x","x",AF$2-'Indicator Date hidden'!AG47)</f>
        <v>1</v>
      </c>
      <c r="AG46" s="125">
        <f>IF('Indicator Date hidden'!AH47="x","x",AG$2-'Indicator Date hidden'!AH47)</f>
        <v>0</v>
      </c>
      <c r="AH46" s="125">
        <f>IF('Indicator Date hidden'!AI47="x","x",AH$2-'Indicator Date hidden'!AI47)</f>
        <v>0</v>
      </c>
      <c r="AI46" s="125">
        <f>IF('Indicator Date hidden'!AJ47="x","x",AI$2-'Indicator Date hidden'!AJ47)</f>
        <v>0</v>
      </c>
      <c r="AJ46" s="125">
        <f>IF('Indicator Date hidden'!AK47="x","x",AJ$2-'Indicator Date hidden'!AK47)</f>
        <v>0</v>
      </c>
      <c r="AK46" s="125">
        <f>IF('Indicator Date hidden'!AL47="x","x",AK$2-'Indicator Date hidden'!AL47)</f>
        <v>1</v>
      </c>
      <c r="AL46" s="125" t="str">
        <f>IF('Indicator Date hidden'!AM47="x","x",AL$2-'Indicator Date hidden'!AM47)</f>
        <v>x</v>
      </c>
      <c r="AM46" s="125">
        <f>IF('Indicator Date hidden'!AN47="x","x",AM$2-'Indicator Date hidden'!AN47)</f>
        <v>0</v>
      </c>
      <c r="AN46" s="125">
        <f>IF('Indicator Date hidden'!AO47="x","x",AN$2-'Indicator Date hidden'!AO47)</f>
        <v>0</v>
      </c>
      <c r="AO46" s="125">
        <f>IF('Indicator Date hidden'!AP47="x","x",AO$2-'Indicator Date hidden'!AP47)</f>
        <v>0</v>
      </c>
      <c r="AP46" s="125" t="str">
        <f>IF('Indicator Date hidden'!AQ47="x","x",AP$2-'Indicator Date hidden'!AQ47)</f>
        <v>x</v>
      </c>
      <c r="AQ46" s="125">
        <f>IF('Indicator Date hidden'!AR47="x","x",AQ$2-'Indicator Date hidden'!AR47)</f>
        <v>0</v>
      </c>
      <c r="AR46" s="125">
        <f>IF('Indicator Date hidden'!AS47="x","x",AR$2-'Indicator Date hidden'!AS47)</f>
        <v>0</v>
      </c>
      <c r="AS46" s="125" t="str">
        <f>IF('Indicator Date hidden'!AT47="x","x",AS$2-'Indicator Date hidden'!AT47)</f>
        <v>x</v>
      </c>
      <c r="AT46" s="125">
        <f>IF('Indicator Date hidden'!AU47="x","x",AT$2-'Indicator Date hidden'!AU47)</f>
        <v>0</v>
      </c>
      <c r="AU46" s="125" t="str">
        <f>IF('Indicator Date hidden'!AV47="x","x",AU$2-'Indicator Date hidden'!AV47)</f>
        <v>x</v>
      </c>
      <c r="AV46" s="125" t="str">
        <f>IF('Indicator Date hidden'!AW47="x","x",AV$2-'Indicator Date hidden'!AW47)</f>
        <v>x</v>
      </c>
      <c r="AW46" s="125" t="str">
        <f>IF('Indicator Date hidden'!AX47="x","x",AW$2-'Indicator Date hidden'!AX47)</f>
        <v>x</v>
      </c>
      <c r="AX46" s="125">
        <f>IF('Indicator Date hidden'!AY47="x","x",AX$2-'Indicator Date hidden'!AY47)</f>
        <v>0</v>
      </c>
      <c r="AY46" s="125">
        <f>IF('Indicator Date hidden'!AZ47="x","x",AY$2-'Indicator Date hidden'!AZ47)</f>
        <v>0</v>
      </c>
      <c r="AZ46" s="125">
        <f>IF('Indicator Date hidden'!BA47="x","x",AZ$2-'Indicator Date hidden'!BA47)</f>
        <v>1</v>
      </c>
      <c r="BA46" s="125">
        <f>IF('Indicator Date hidden'!BB47="x","x",BA$2-'Indicator Date hidden'!BB47)</f>
        <v>0</v>
      </c>
      <c r="BB46" s="125">
        <f>IF('Indicator Date hidden'!BC47="x","x",BB$2-'Indicator Date hidden'!BC47)</f>
        <v>0</v>
      </c>
      <c r="BC46" s="125">
        <f>IF('Indicator Date hidden'!BD47="x","x",BC$2-'Indicator Date hidden'!BD47)</f>
        <v>0</v>
      </c>
      <c r="BD46" s="125">
        <f>IF('Indicator Date hidden'!BE47="x","x",BD$2-'Indicator Date hidden'!BE47)</f>
        <v>2</v>
      </c>
      <c r="BE46" s="125">
        <f>IF('Indicator Date hidden'!BF47="x","x",BE$2-'Indicator Date hidden'!BF47)</f>
        <v>1</v>
      </c>
      <c r="BF46" s="125">
        <f>IF('Indicator Date hidden'!BG47="x","x",BF$2-'Indicator Date hidden'!BG47)</f>
        <v>0</v>
      </c>
      <c r="BG46" s="125">
        <f>IF('Indicator Date hidden'!BH47="x","x",BG$2-'Indicator Date hidden'!BH47)</f>
        <v>0</v>
      </c>
      <c r="BH46" s="125">
        <f>IF('Indicator Date hidden'!BI47="x","x",BH$2-'Indicator Date hidden'!BI47)</f>
        <v>0</v>
      </c>
      <c r="BI46" s="125" t="str">
        <f>IF('Indicator Date hidden'!BJ47="x","x",BI$2-'Indicator Date hidden'!BJ47)</f>
        <v>x</v>
      </c>
      <c r="BJ46" s="125">
        <f>IF('Indicator Date hidden'!BK47="x","x",BJ$2-'Indicator Date hidden'!BK47)</f>
        <v>0</v>
      </c>
      <c r="BK46" s="125">
        <f>IF('Indicator Date hidden'!BL47="x","x",BK$2-'Indicator Date hidden'!BL47)</f>
        <v>0</v>
      </c>
      <c r="BL46" s="125">
        <f>IF('Indicator Date hidden'!BM47="x","x",BL$2-'Indicator Date hidden'!BM47)</f>
        <v>0</v>
      </c>
      <c r="BM46" s="125">
        <f>IF('Indicator Date hidden'!BN47="x","x",BM$2-'Indicator Date hidden'!BN47)</f>
        <v>8</v>
      </c>
      <c r="BN46" s="125">
        <f>IF('Indicator Date hidden'!BO47="x","x",BN$2-'Indicator Date hidden'!BO47)</f>
        <v>0</v>
      </c>
      <c r="BO46" s="125">
        <f>IF('Indicator Date hidden'!BP47="x","x",BO$2-'Indicator Date hidden'!BP47)</f>
        <v>0</v>
      </c>
      <c r="BP46" s="125">
        <f>IF('Indicator Date hidden'!BQ47="x","x",BP$2-'Indicator Date hidden'!BQ47)</f>
        <v>0</v>
      </c>
      <c r="BQ46" s="125">
        <f>IF('Indicator Date hidden'!BR47="x","x",BQ$2-'Indicator Date hidden'!BR47)</f>
        <v>0</v>
      </c>
      <c r="BR46" s="125">
        <f>IF('Indicator Date hidden'!BS47="x","x",BR$2-'Indicator Date hidden'!BS47)</f>
        <v>0</v>
      </c>
      <c r="BS46" s="125">
        <f>IF('Indicator Date hidden'!BT47="x","x",BS$2-'Indicator Date hidden'!BT47)</f>
        <v>2</v>
      </c>
      <c r="BT46" s="125">
        <f>IF('Indicator Date hidden'!BU47="x","x",BT$2-'Indicator Date hidden'!BU47)</f>
        <v>0</v>
      </c>
      <c r="BU46" s="125">
        <f>IF('Indicator Date hidden'!BV47="x","x",BU$2-'Indicator Date hidden'!BV47)</f>
        <v>0</v>
      </c>
      <c r="BV46" s="125">
        <f>IF('Indicator Date hidden'!BW47="x","x",BV$2-'Indicator Date hidden'!BW47)</f>
        <v>0</v>
      </c>
      <c r="BW46" s="125">
        <f>IF('Indicator Date hidden'!BX47="x","x",BW$2-'Indicator Date hidden'!BX47)</f>
        <v>0</v>
      </c>
      <c r="BX46" s="125">
        <f>IF('Indicator Date hidden'!BY47="x","x",BX$2-'Indicator Date hidden'!BY47)</f>
        <v>0</v>
      </c>
      <c r="BY46" s="3">
        <f t="shared" si="5"/>
        <v>23</v>
      </c>
      <c r="BZ46" s="126">
        <f t="shared" si="6"/>
        <v>0.34848484848484851</v>
      </c>
      <c r="CA46" s="3">
        <f t="shared" si="7"/>
        <v>8</v>
      </c>
      <c r="CB46" s="126">
        <f t="shared" si="8"/>
        <v>1.3313518334068895</v>
      </c>
      <c r="CC46" s="129">
        <f t="shared" si="9"/>
        <v>0</v>
      </c>
    </row>
    <row r="47" spans="1:81" x14ac:dyDescent="0.3">
      <c r="A47" s="3" t="str">
        <f>'Indicator Data'!B50</f>
        <v>CZE</v>
      </c>
      <c r="B47" s="125">
        <f>IF('Indicator Date hidden'!C48="x","x",B$2-'Indicator Date hidden'!C48)</f>
        <v>0</v>
      </c>
      <c r="C47" s="125">
        <f>IF('Indicator Date hidden'!D48="x","x",C$2-'Indicator Date hidden'!D48)</f>
        <v>0</v>
      </c>
      <c r="D47" s="125">
        <f>IF('Indicator Date hidden'!E48="x","x",D$2-'Indicator Date hidden'!E48)</f>
        <v>0</v>
      </c>
      <c r="E47" s="125">
        <f>IF('Indicator Date hidden'!F48="x","x",E$2-'Indicator Date hidden'!F48)</f>
        <v>0</v>
      </c>
      <c r="F47" s="125">
        <f>IF('Indicator Date hidden'!G48="x","x",F$2-'Indicator Date hidden'!G48)</f>
        <v>0</v>
      </c>
      <c r="G47" s="125">
        <f>IF('Indicator Date hidden'!H48="x","x",G$2-'Indicator Date hidden'!H48)</f>
        <v>0</v>
      </c>
      <c r="H47" s="125">
        <f>IF('Indicator Date hidden'!I48="x","x",H$2-'Indicator Date hidden'!I48)</f>
        <v>0</v>
      </c>
      <c r="I47" s="125">
        <f>IF('Indicator Date hidden'!J48="x","x",I$2-'Indicator Date hidden'!J48)</f>
        <v>0</v>
      </c>
      <c r="J47" s="125">
        <f>IF('Indicator Date hidden'!K48="x","x",J$2-'Indicator Date hidden'!K48)</f>
        <v>0</v>
      </c>
      <c r="K47" s="125">
        <f>IF('Indicator Date hidden'!L48="x","x",K$2-'Indicator Date hidden'!L48)</f>
        <v>0</v>
      </c>
      <c r="L47" s="125">
        <f>IF('Indicator Date hidden'!M48="x","x",L$2-'Indicator Date hidden'!M48)</f>
        <v>0</v>
      </c>
      <c r="M47" s="125">
        <f>IF('Indicator Date hidden'!N48="x","x",M$2-'Indicator Date hidden'!N48)</f>
        <v>0</v>
      </c>
      <c r="N47" s="125">
        <f>IF('Indicator Date hidden'!O48="x","x",N$2-'Indicator Date hidden'!O48)</f>
        <v>0</v>
      </c>
      <c r="O47" s="125">
        <f>IF('Indicator Date hidden'!P48="x","x",O$2-'Indicator Date hidden'!P48)</f>
        <v>0</v>
      </c>
      <c r="P47" s="125">
        <f>IF('Indicator Date hidden'!Q48="x","x",P$2-'Indicator Date hidden'!Q48)</f>
        <v>0</v>
      </c>
      <c r="Q47" s="125">
        <f>IF('Indicator Date hidden'!R48="x","x",Q$2-'Indicator Date hidden'!R48)</f>
        <v>0</v>
      </c>
      <c r="R47" s="125">
        <f>IF('Indicator Date hidden'!S48="x","x",R$2-'Indicator Date hidden'!S48)</f>
        <v>0</v>
      </c>
      <c r="S47" s="125">
        <f>IF('Indicator Date hidden'!T48="x","x",S$2-'Indicator Date hidden'!T48)</f>
        <v>0</v>
      </c>
      <c r="T47" s="125">
        <f>IF('Indicator Date hidden'!U48="x","x",T$2-'Indicator Date hidden'!U48)</f>
        <v>0</v>
      </c>
      <c r="U47" s="125">
        <f>IF('Indicator Date hidden'!V48="x","x",U$2-'Indicator Date hidden'!V48)</f>
        <v>0</v>
      </c>
      <c r="V47" s="125">
        <f>IF('Indicator Date hidden'!W48="x","x",V$2-'Indicator Date hidden'!W48)</f>
        <v>0</v>
      </c>
      <c r="W47" s="125">
        <f>IF('Indicator Date hidden'!X48="x","x",W$2-'Indicator Date hidden'!X48)</f>
        <v>0</v>
      </c>
      <c r="X47" s="125">
        <f>IF('Indicator Date hidden'!Y48="x","x",X$2-'Indicator Date hidden'!Y48)</f>
        <v>0</v>
      </c>
      <c r="Y47" s="125">
        <f>IF('Indicator Date hidden'!Z48="x","x",Y$2-'Indicator Date hidden'!Z48)</f>
        <v>0</v>
      </c>
      <c r="Z47" s="125">
        <f>IF('Indicator Date hidden'!AA48="x","x",Z$2-'Indicator Date hidden'!AA48)</f>
        <v>7</v>
      </c>
      <c r="AA47" s="125">
        <f>IF('Indicator Date hidden'!AB48="x","x",AA$2-'Indicator Date hidden'!AB48)</f>
        <v>0</v>
      </c>
      <c r="AB47" s="125" t="str">
        <f>IF('Indicator Date hidden'!AC48="x","x",AB$2-'Indicator Date hidden'!AC48)</f>
        <v>x</v>
      </c>
      <c r="AC47" s="125">
        <f>IF('Indicator Date hidden'!AD48="x","x",AC$2-'Indicator Date hidden'!AD48)</f>
        <v>1</v>
      </c>
      <c r="AD47" s="125">
        <f>IF('Indicator Date hidden'!AE48="x","x",AD$2-'Indicator Date hidden'!AE48)</f>
        <v>0</v>
      </c>
      <c r="AE47" s="125" t="str">
        <f>IF('Indicator Date hidden'!AF48="x","x",AE$2-'Indicator Date hidden'!AF48)</f>
        <v>x</v>
      </c>
      <c r="AF47" s="125">
        <f>IF('Indicator Date hidden'!AG48="x","x",AF$2-'Indicator Date hidden'!AG48)</f>
        <v>1</v>
      </c>
      <c r="AG47" s="125">
        <f>IF('Indicator Date hidden'!AH48="x","x",AG$2-'Indicator Date hidden'!AH48)</f>
        <v>0</v>
      </c>
      <c r="AH47" s="125">
        <f>IF('Indicator Date hidden'!AI48="x","x",AH$2-'Indicator Date hidden'!AI48)</f>
        <v>0</v>
      </c>
      <c r="AI47" s="125">
        <f>IF('Indicator Date hidden'!AJ48="x","x",AI$2-'Indicator Date hidden'!AJ48)</f>
        <v>0</v>
      </c>
      <c r="AJ47" s="125">
        <f>IF('Indicator Date hidden'!AK48="x","x",AJ$2-'Indicator Date hidden'!AK48)</f>
        <v>0</v>
      </c>
      <c r="AK47" s="125">
        <f>IF('Indicator Date hidden'!AL48="x","x",AK$2-'Indicator Date hidden'!AL48)</f>
        <v>1</v>
      </c>
      <c r="AL47" s="125" t="str">
        <f>IF('Indicator Date hidden'!AM48="x","x",AL$2-'Indicator Date hidden'!AM48)</f>
        <v>x</v>
      </c>
      <c r="AM47" s="125">
        <f>IF('Indicator Date hidden'!AN48="x","x",AM$2-'Indicator Date hidden'!AN48)</f>
        <v>0</v>
      </c>
      <c r="AN47" s="125">
        <f>IF('Indicator Date hidden'!AO48="x","x",AN$2-'Indicator Date hidden'!AO48)</f>
        <v>0</v>
      </c>
      <c r="AO47" s="125">
        <f>IF('Indicator Date hidden'!AP48="x","x",AO$2-'Indicator Date hidden'!AP48)</f>
        <v>0</v>
      </c>
      <c r="AP47" s="125" t="str">
        <f>IF('Indicator Date hidden'!AQ48="x","x",AP$2-'Indicator Date hidden'!AQ48)</f>
        <v>x</v>
      </c>
      <c r="AQ47" s="125">
        <f>IF('Indicator Date hidden'!AR48="x","x",AQ$2-'Indicator Date hidden'!AR48)</f>
        <v>0</v>
      </c>
      <c r="AR47" s="125">
        <f>IF('Indicator Date hidden'!AS48="x","x",AR$2-'Indicator Date hidden'!AS48)</f>
        <v>0</v>
      </c>
      <c r="AS47" s="125" t="str">
        <f>IF('Indicator Date hidden'!AT48="x","x",AS$2-'Indicator Date hidden'!AT48)</f>
        <v>x</v>
      </c>
      <c r="AT47" s="125">
        <f>IF('Indicator Date hidden'!AU48="x","x",AT$2-'Indicator Date hidden'!AU48)</f>
        <v>0</v>
      </c>
      <c r="AU47" s="125" t="str">
        <f>IF('Indicator Date hidden'!AV48="x","x",AU$2-'Indicator Date hidden'!AV48)</f>
        <v>x</v>
      </c>
      <c r="AV47" s="125" t="str">
        <f>IF('Indicator Date hidden'!AW48="x","x",AV$2-'Indicator Date hidden'!AW48)</f>
        <v>x</v>
      </c>
      <c r="AW47" s="125" t="str">
        <f>IF('Indicator Date hidden'!AX48="x","x",AW$2-'Indicator Date hidden'!AX48)</f>
        <v>x</v>
      </c>
      <c r="AX47" s="125">
        <f>IF('Indicator Date hidden'!AY48="x","x",AX$2-'Indicator Date hidden'!AY48)</f>
        <v>0</v>
      </c>
      <c r="AY47" s="125">
        <f>IF('Indicator Date hidden'!AZ48="x","x",AY$2-'Indicator Date hidden'!AZ48)</f>
        <v>0</v>
      </c>
      <c r="AZ47" s="125">
        <f>IF('Indicator Date hidden'!BA48="x","x",AZ$2-'Indicator Date hidden'!BA48)</f>
        <v>1</v>
      </c>
      <c r="BA47" s="125">
        <f>IF('Indicator Date hidden'!BB48="x","x",BA$2-'Indicator Date hidden'!BB48)</f>
        <v>0</v>
      </c>
      <c r="BB47" s="125">
        <f>IF('Indicator Date hidden'!BC48="x","x",BB$2-'Indicator Date hidden'!BC48)</f>
        <v>0</v>
      </c>
      <c r="BC47" s="125">
        <f>IF('Indicator Date hidden'!BD48="x","x",BC$2-'Indicator Date hidden'!BD48)</f>
        <v>0</v>
      </c>
      <c r="BD47" s="125" t="str">
        <f>IF('Indicator Date hidden'!BE48="x","x",BD$2-'Indicator Date hidden'!BE48)</f>
        <v>x</v>
      </c>
      <c r="BE47" s="125">
        <f>IF('Indicator Date hidden'!BF48="x","x",BE$2-'Indicator Date hidden'!BF48)</f>
        <v>1</v>
      </c>
      <c r="BF47" s="125">
        <f>IF('Indicator Date hidden'!BG48="x","x",BF$2-'Indicator Date hidden'!BG48)</f>
        <v>0</v>
      </c>
      <c r="BG47" s="125">
        <f>IF('Indicator Date hidden'!BH48="x","x",BG$2-'Indicator Date hidden'!BH48)</f>
        <v>0</v>
      </c>
      <c r="BH47" s="125">
        <f>IF('Indicator Date hidden'!BI48="x","x",BH$2-'Indicator Date hidden'!BI48)</f>
        <v>0</v>
      </c>
      <c r="BI47" s="125">
        <f>IF('Indicator Date hidden'!BJ48="x","x",BI$2-'Indicator Date hidden'!BJ48)</f>
        <v>0</v>
      </c>
      <c r="BJ47" s="125">
        <f>IF('Indicator Date hidden'!BK48="x","x",BJ$2-'Indicator Date hidden'!BK48)</f>
        <v>0</v>
      </c>
      <c r="BK47" s="125">
        <f>IF('Indicator Date hidden'!BL48="x","x",BK$2-'Indicator Date hidden'!BL48)</f>
        <v>0</v>
      </c>
      <c r="BL47" s="125">
        <f>IF('Indicator Date hidden'!BM48="x","x",BL$2-'Indicator Date hidden'!BM48)</f>
        <v>0</v>
      </c>
      <c r="BM47" s="125">
        <f>IF('Indicator Date hidden'!BN48="x","x",BM$2-'Indicator Date hidden'!BN48)</f>
        <v>3</v>
      </c>
      <c r="BN47" s="125">
        <f>IF('Indicator Date hidden'!BO48="x","x",BN$2-'Indicator Date hidden'!BO48)</f>
        <v>0</v>
      </c>
      <c r="BO47" s="125">
        <f>IF('Indicator Date hidden'!BP48="x","x",BO$2-'Indicator Date hidden'!BP48)</f>
        <v>0</v>
      </c>
      <c r="BP47" s="125">
        <f>IF('Indicator Date hidden'!BQ48="x","x",BP$2-'Indicator Date hidden'!BQ48)</f>
        <v>0</v>
      </c>
      <c r="BQ47" s="125">
        <f>IF('Indicator Date hidden'!BR48="x","x",BQ$2-'Indicator Date hidden'!BR48)</f>
        <v>0</v>
      </c>
      <c r="BR47" s="125">
        <f>IF('Indicator Date hidden'!BS48="x","x",BR$2-'Indicator Date hidden'!BS48)</f>
        <v>0</v>
      </c>
      <c r="BS47" s="125">
        <f>IF('Indicator Date hidden'!BT48="x","x",BS$2-'Indicator Date hidden'!BT48)</f>
        <v>2</v>
      </c>
      <c r="BT47" s="125">
        <f>IF('Indicator Date hidden'!BU48="x","x",BT$2-'Indicator Date hidden'!BU48)</f>
        <v>0</v>
      </c>
      <c r="BU47" s="125">
        <f>IF('Indicator Date hidden'!BV48="x","x",BU$2-'Indicator Date hidden'!BV48)</f>
        <v>0</v>
      </c>
      <c r="BV47" s="125" t="str">
        <f>IF('Indicator Date hidden'!BW48="x","x",BV$2-'Indicator Date hidden'!BW48)</f>
        <v>x</v>
      </c>
      <c r="BW47" s="125">
        <f>IF('Indicator Date hidden'!BX48="x","x",BW$2-'Indicator Date hidden'!BX48)</f>
        <v>0</v>
      </c>
      <c r="BX47" s="125">
        <f>IF('Indicator Date hidden'!BY48="x","x",BX$2-'Indicator Date hidden'!BY48)</f>
        <v>0</v>
      </c>
      <c r="BY47" s="3">
        <f t="shared" si="5"/>
        <v>17</v>
      </c>
      <c r="BZ47" s="126">
        <f t="shared" si="6"/>
        <v>0.26153846153846155</v>
      </c>
      <c r="CA47" s="3">
        <f t="shared" si="7"/>
        <v>8</v>
      </c>
      <c r="CB47" s="126">
        <f t="shared" si="8"/>
        <v>0.98100298873414526</v>
      </c>
      <c r="CC47" s="129">
        <f t="shared" si="9"/>
        <v>0</v>
      </c>
    </row>
    <row r="48" spans="1:81" x14ac:dyDescent="0.3">
      <c r="A48" s="3" t="str">
        <f>'Indicator Data'!B51</f>
        <v>DNK</v>
      </c>
      <c r="B48" s="125">
        <f>IF('Indicator Date hidden'!C49="x","x",B$2-'Indicator Date hidden'!C49)</f>
        <v>0</v>
      </c>
      <c r="C48" s="125">
        <f>IF('Indicator Date hidden'!D49="x","x",C$2-'Indicator Date hidden'!D49)</f>
        <v>0</v>
      </c>
      <c r="D48" s="125">
        <f>IF('Indicator Date hidden'!E49="x","x",D$2-'Indicator Date hidden'!E49)</f>
        <v>0</v>
      </c>
      <c r="E48" s="125">
        <f>IF('Indicator Date hidden'!F49="x","x",E$2-'Indicator Date hidden'!F49)</f>
        <v>0</v>
      </c>
      <c r="F48" s="125">
        <f>IF('Indicator Date hidden'!G49="x","x",F$2-'Indicator Date hidden'!G49)</f>
        <v>0</v>
      </c>
      <c r="G48" s="125">
        <f>IF('Indicator Date hidden'!H49="x","x",G$2-'Indicator Date hidden'!H49)</f>
        <v>0</v>
      </c>
      <c r="H48" s="125">
        <f>IF('Indicator Date hidden'!I49="x","x",H$2-'Indicator Date hidden'!I49)</f>
        <v>0</v>
      </c>
      <c r="I48" s="125">
        <f>IF('Indicator Date hidden'!J49="x","x",I$2-'Indicator Date hidden'!J49)</f>
        <v>0</v>
      </c>
      <c r="J48" s="125">
        <f>IF('Indicator Date hidden'!K49="x","x",J$2-'Indicator Date hidden'!K49)</f>
        <v>0</v>
      </c>
      <c r="K48" s="125">
        <f>IF('Indicator Date hidden'!L49="x","x",K$2-'Indicator Date hidden'!L49)</f>
        <v>0</v>
      </c>
      <c r="L48" s="125">
        <f>IF('Indicator Date hidden'!M49="x","x",L$2-'Indicator Date hidden'!M49)</f>
        <v>0</v>
      </c>
      <c r="M48" s="125">
        <f>IF('Indicator Date hidden'!N49="x","x",M$2-'Indicator Date hidden'!N49)</f>
        <v>0</v>
      </c>
      <c r="N48" s="125">
        <f>IF('Indicator Date hidden'!O49="x","x",N$2-'Indicator Date hidden'!O49)</f>
        <v>0</v>
      </c>
      <c r="O48" s="125">
        <f>IF('Indicator Date hidden'!P49="x","x",O$2-'Indicator Date hidden'!P49)</f>
        <v>0</v>
      </c>
      <c r="P48" s="125">
        <f>IF('Indicator Date hidden'!Q49="x","x",P$2-'Indicator Date hidden'!Q49)</f>
        <v>0</v>
      </c>
      <c r="Q48" s="125">
        <f>IF('Indicator Date hidden'!R49="x","x",Q$2-'Indicator Date hidden'!R49)</f>
        <v>0</v>
      </c>
      <c r="R48" s="125">
        <f>IF('Indicator Date hidden'!S49="x","x",R$2-'Indicator Date hidden'!S49)</f>
        <v>0</v>
      </c>
      <c r="S48" s="125">
        <f>IF('Indicator Date hidden'!T49="x","x",S$2-'Indicator Date hidden'!T49)</f>
        <v>0</v>
      </c>
      <c r="T48" s="125">
        <f>IF('Indicator Date hidden'!U49="x","x",T$2-'Indicator Date hidden'!U49)</f>
        <v>0</v>
      </c>
      <c r="U48" s="125">
        <f>IF('Indicator Date hidden'!V49="x","x",U$2-'Indicator Date hidden'!V49)</f>
        <v>0</v>
      </c>
      <c r="V48" s="125">
        <f>IF('Indicator Date hidden'!W49="x","x",V$2-'Indicator Date hidden'!W49)</f>
        <v>0</v>
      </c>
      <c r="W48" s="125">
        <f>IF('Indicator Date hidden'!X49="x","x",W$2-'Indicator Date hidden'!X49)</f>
        <v>0</v>
      </c>
      <c r="X48" s="125">
        <f>IF('Indicator Date hidden'!Y49="x","x",X$2-'Indicator Date hidden'!Y49)</f>
        <v>0</v>
      </c>
      <c r="Y48" s="125">
        <f>IF('Indicator Date hidden'!Z49="x","x",Y$2-'Indicator Date hidden'!Z49)</f>
        <v>0</v>
      </c>
      <c r="Z48" s="125" t="str">
        <f>IF('Indicator Date hidden'!AA49="x","x",Z$2-'Indicator Date hidden'!AA49)</f>
        <v>x</v>
      </c>
      <c r="AA48" s="125">
        <f>IF('Indicator Date hidden'!AB49="x","x",AA$2-'Indicator Date hidden'!AB49)</f>
        <v>0</v>
      </c>
      <c r="AB48" s="125" t="str">
        <f>IF('Indicator Date hidden'!AC49="x","x",AB$2-'Indicator Date hidden'!AC49)</f>
        <v>x</v>
      </c>
      <c r="AC48" s="125">
        <f>IF('Indicator Date hidden'!AD49="x","x",AC$2-'Indicator Date hidden'!AD49)</f>
        <v>1</v>
      </c>
      <c r="AD48" s="125">
        <f>IF('Indicator Date hidden'!AE49="x","x",AD$2-'Indicator Date hidden'!AE49)</f>
        <v>0</v>
      </c>
      <c r="AE48" s="125">
        <f>IF('Indicator Date hidden'!AF49="x","x",AE$2-'Indicator Date hidden'!AF49)</f>
        <v>0</v>
      </c>
      <c r="AF48" s="125">
        <f>IF('Indicator Date hidden'!AG49="x","x",AF$2-'Indicator Date hidden'!AG49)</f>
        <v>1</v>
      </c>
      <c r="AG48" s="125">
        <f>IF('Indicator Date hidden'!AH49="x","x",AG$2-'Indicator Date hidden'!AH49)</f>
        <v>0</v>
      </c>
      <c r="AH48" s="125">
        <f>IF('Indicator Date hidden'!AI49="x","x",AH$2-'Indicator Date hidden'!AI49)</f>
        <v>0</v>
      </c>
      <c r="AI48" s="125">
        <f>IF('Indicator Date hidden'!AJ49="x","x",AI$2-'Indicator Date hidden'!AJ49)</f>
        <v>0</v>
      </c>
      <c r="AJ48" s="125">
        <f>IF('Indicator Date hidden'!AK49="x","x",AJ$2-'Indicator Date hidden'!AK49)</f>
        <v>0</v>
      </c>
      <c r="AK48" s="125">
        <f>IF('Indicator Date hidden'!AL49="x","x",AK$2-'Indicator Date hidden'!AL49)</f>
        <v>1</v>
      </c>
      <c r="AL48" s="125" t="str">
        <f>IF('Indicator Date hidden'!AM49="x","x",AL$2-'Indicator Date hidden'!AM49)</f>
        <v>x</v>
      </c>
      <c r="AM48" s="125">
        <f>IF('Indicator Date hidden'!AN49="x","x",AM$2-'Indicator Date hidden'!AN49)</f>
        <v>0</v>
      </c>
      <c r="AN48" s="125">
        <f>IF('Indicator Date hidden'!AO49="x","x",AN$2-'Indicator Date hidden'!AO49)</f>
        <v>0</v>
      </c>
      <c r="AO48" s="125">
        <f>IF('Indicator Date hidden'!AP49="x","x",AO$2-'Indicator Date hidden'!AP49)</f>
        <v>0</v>
      </c>
      <c r="AP48" s="125" t="str">
        <f>IF('Indicator Date hidden'!AQ49="x","x",AP$2-'Indicator Date hidden'!AQ49)</f>
        <v>x</v>
      </c>
      <c r="AQ48" s="125">
        <f>IF('Indicator Date hidden'!AR49="x","x",AQ$2-'Indicator Date hidden'!AR49)</f>
        <v>0</v>
      </c>
      <c r="AR48" s="125">
        <f>IF('Indicator Date hidden'!AS49="x","x",AR$2-'Indicator Date hidden'!AS49)</f>
        <v>0</v>
      </c>
      <c r="AS48" s="125" t="str">
        <f>IF('Indicator Date hidden'!AT49="x","x",AS$2-'Indicator Date hidden'!AT49)</f>
        <v>x</v>
      </c>
      <c r="AT48" s="125">
        <f>IF('Indicator Date hidden'!AU49="x","x",AT$2-'Indicator Date hidden'!AU49)</f>
        <v>0</v>
      </c>
      <c r="AU48" s="125" t="str">
        <f>IF('Indicator Date hidden'!AV49="x","x",AU$2-'Indicator Date hidden'!AV49)</f>
        <v>x</v>
      </c>
      <c r="AV48" s="125" t="str">
        <f>IF('Indicator Date hidden'!AW49="x","x",AV$2-'Indicator Date hidden'!AW49)</f>
        <v>x</v>
      </c>
      <c r="AW48" s="125" t="str">
        <f>IF('Indicator Date hidden'!AX49="x","x",AW$2-'Indicator Date hidden'!AX49)</f>
        <v>x</v>
      </c>
      <c r="AX48" s="125">
        <f>IF('Indicator Date hidden'!AY49="x","x",AX$2-'Indicator Date hidden'!AY49)</f>
        <v>0</v>
      </c>
      <c r="AY48" s="125">
        <f>IF('Indicator Date hidden'!AZ49="x","x",AY$2-'Indicator Date hidden'!AZ49)</f>
        <v>0</v>
      </c>
      <c r="AZ48" s="125">
        <f>IF('Indicator Date hidden'!BA49="x","x",AZ$2-'Indicator Date hidden'!BA49)</f>
        <v>1</v>
      </c>
      <c r="BA48" s="125">
        <f>IF('Indicator Date hidden'!BB49="x","x",BA$2-'Indicator Date hidden'!BB49)</f>
        <v>0</v>
      </c>
      <c r="BB48" s="125">
        <f>IF('Indicator Date hidden'!BC49="x","x",BB$2-'Indicator Date hidden'!BC49)</f>
        <v>0</v>
      </c>
      <c r="BC48" s="125">
        <f>IF('Indicator Date hidden'!BD49="x","x",BC$2-'Indicator Date hidden'!BD49)</f>
        <v>0</v>
      </c>
      <c r="BD48" s="125" t="str">
        <f>IF('Indicator Date hidden'!BE49="x","x",BD$2-'Indicator Date hidden'!BE49)</f>
        <v>x</v>
      </c>
      <c r="BE48" s="125">
        <f>IF('Indicator Date hidden'!BF49="x","x",BE$2-'Indicator Date hidden'!BF49)</f>
        <v>1</v>
      </c>
      <c r="BF48" s="125">
        <f>IF('Indicator Date hidden'!BG49="x","x",BF$2-'Indicator Date hidden'!BG49)</f>
        <v>0</v>
      </c>
      <c r="BG48" s="125">
        <f>IF('Indicator Date hidden'!BH49="x","x",BG$2-'Indicator Date hidden'!BH49)</f>
        <v>0</v>
      </c>
      <c r="BH48" s="125">
        <f>IF('Indicator Date hidden'!BI49="x","x",BH$2-'Indicator Date hidden'!BI49)</f>
        <v>0</v>
      </c>
      <c r="BI48" s="125">
        <f>IF('Indicator Date hidden'!BJ49="x","x",BI$2-'Indicator Date hidden'!BJ49)</f>
        <v>0</v>
      </c>
      <c r="BJ48" s="125">
        <f>IF('Indicator Date hidden'!BK49="x","x",BJ$2-'Indicator Date hidden'!BK49)</f>
        <v>0</v>
      </c>
      <c r="BK48" s="125">
        <f>IF('Indicator Date hidden'!BL49="x","x",BK$2-'Indicator Date hidden'!BL49)</f>
        <v>0</v>
      </c>
      <c r="BL48" s="125">
        <f>IF('Indicator Date hidden'!BM49="x","x",BL$2-'Indicator Date hidden'!BM49)</f>
        <v>0</v>
      </c>
      <c r="BM48" s="125" t="str">
        <f>IF('Indicator Date hidden'!BN49="x","x",BM$2-'Indicator Date hidden'!BN49)</f>
        <v>x</v>
      </c>
      <c r="BN48" s="125">
        <f>IF('Indicator Date hidden'!BO49="x","x",BN$2-'Indicator Date hidden'!BO49)</f>
        <v>0</v>
      </c>
      <c r="BO48" s="125">
        <f>IF('Indicator Date hidden'!BP49="x","x",BO$2-'Indicator Date hidden'!BP49)</f>
        <v>0</v>
      </c>
      <c r="BP48" s="125">
        <f>IF('Indicator Date hidden'!BQ49="x","x",BP$2-'Indicator Date hidden'!BQ49)</f>
        <v>0</v>
      </c>
      <c r="BQ48" s="125">
        <f>IF('Indicator Date hidden'!BR49="x","x",BQ$2-'Indicator Date hidden'!BR49)</f>
        <v>0</v>
      </c>
      <c r="BR48" s="125">
        <f>IF('Indicator Date hidden'!BS49="x","x",BR$2-'Indicator Date hidden'!BS49)</f>
        <v>0</v>
      </c>
      <c r="BS48" s="125">
        <f>IF('Indicator Date hidden'!BT49="x","x",BS$2-'Indicator Date hidden'!BT49)</f>
        <v>2</v>
      </c>
      <c r="BT48" s="125">
        <f>IF('Indicator Date hidden'!BU49="x","x",BT$2-'Indicator Date hidden'!BU49)</f>
        <v>0</v>
      </c>
      <c r="BU48" s="125">
        <f>IF('Indicator Date hidden'!BV49="x","x",BU$2-'Indicator Date hidden'!BV49)</f>
        <v>0</v>
      </c>
      <c r="BV48" s="125">
        <f>IF('Indicator Date hidden'!BW49="x","x",BV$2-'Indicator Date hidden'!BW49)</f>
        <v>0</v>
      </c>
      <c r="BW48" s="125">
        <f>IF('Indicator Date hidden'!BX49="x","x",BW$2-'Indicator Date hidden'!BX49)</f>
        <v>0</v>
      </c>
      <c r="BX48" s="125">
        <f>IF('Indicator Date hidden'!BY49="x","x",BX$2-'Indicator Date hidden'!BY49)</f>
        <v>0</v>
      </c>
      <c r="BY48" s="3">
        <f t="shared" si="5"/>
        <v>7</v>
      </c>
      <c r="BZ48" s="126">
        <f t="shared" si="6"/>
        <v>0.1076923076923077</v>
      </c>
      <c r="CA48" s="3">
        <f t="shared" si="7"/>
        <v>6</v>
      </c>
      <c r="CB48" s="126">
        <f t="shared" si="8"/>
        <v>0.35617959700892998</v>
      </c>
      <c r="CC48" s="129">
        <f t="shared" si="9"/>
        <v>0</v>
      </c>
    </row>
    <row r="49" spans="1:81" x14ac:dyDescent="0.3">
      <c r="A49" s="3" t="str">
        <f>'Indicator Data'!B52</f>
        <v>DJI</v>
      </c>
      <c r="B49" s="125">
        <f>IF('Indicator Date hidden'!C50="x","x",B$2-'Indicator Date hidden'!C50)</f>
        <v>0</v>
      </c>
      <c r="C49" s="125">
        <f>IF('Indicator Date hidden'!D50="x","x",C$2-'Indicator Date hidden'!D50)</f>
        <v>0</v>
      </c>
      <c r="D49" s="125">
        <f>IF('Indicator Date hidden'!E50="x","x",D$2-'Indicator Date hidden'!E50)</f>
        <v>0</v>
      </c>
      <c r="E49" s="125">
        <f>IF('Indicator Date hidden'!F50="x","x",E$2-'Indicator Date hidden'!F50)</f>
        <v>0</v>
      </c>
      <c r="F49" s="125">
        <f>IF('Indicator Date hidden'!G50="x","x",F$2-'Indicator Date hidden'!G50)</f>
        <v>0</v>
      </c>
      <c r="G49" s="125">
        <f>IF('Indicator Date hidden'!H50="x","x",G$2-'Indicator Date hidden'!H50)</f>
        <v>0</v>
      </c>
      <c r="H49" s="125">
        <f>IF('Indicator Date hidden'!I50="x","x",H$2-'Indicator Date hidden'!I50)</f>
        <v>0</v>
      </c>
      <c r="I49" s="125">
        <f>IF('Indicator Date hidden'!J50="x","x",I$2-'Indicator Date hidden'!J50)</f>
        <v>0</v>
      </c>
      <c r="J49" s="125">
        <f>IF('Indicator Date hidden'!K50="x","x",J$2-'Indicator Date hidden'!K50)</f>
        <v>0</v>
      </c>
      <c r="K49" s="125" t="str">
        <f>IF('Indicator Date hidden'!L50="x","x",K$2-'Indicator Date hidden'!L50)</f>
        <v>x</v>
      </c>
      <c r="L49" s="125">
        <f>IF('Indicator Date hidden'!M50="x","x",L$2-'Indicator Date hidden'!M50)</f>
        <v>0</v>
      </c>
      <c r="M49" s="125">
        <f>IF('Indicator Date hidden'!N50="x","x",M$2-'Indicator Date hidden'!N50)</f>
        <v>0</v>
      </c>
      <c r="N49" s="125">
        <f>IF('Indicator Date hidden'!O50="x","x",N$2-'Indicator Date hidden'!O50)</f>
        <v>0</v>
      </c>
      <c r="O49" s="125">
        <f>IF('Indicator Date hidden'!P50="x","x",O$2-'Indicator Date hidden'!P50)</f>
        <v>0</v>
      </c>
      <c r="P49" s="125">
        <f>IF('Indicator Date hidden'!Q50="x","x",P$2-'Indicator Date hidden'!Q50)</f>
        <v>0</v>
      </c>
      <c r="Q49" s="125">
        <f>IF('Indicator Date hidden'!R50="x","x",Q$2-'Indicator Date hidden'!R50)</f>
        <v>0</v>
      </c>
      <c r="R49" s="125">
        <f>IF('Indicator Date hidden'!S50="x","x",R$2-'Indicator Date hidden'!S50)</f>
        <v>0</v>
      </c>
      <c r="S49" s="125">
        <f>IF('Indicator Date hidden'!T50="x","x",S$2-'Indicator Date hidden'!T50)</f>
        <v>0</v>
      </c>
      <c r="T49" s="125">
        <f>IF('Indicator Date hidden'!U50="x","x",T$2-'Indicator Date hidden'!U50)</f>
        <v>0</v>
      </c>
      <c r="U49" s="125">
        <f>IF('Indicator Date hidden'!V50="x","x",U$2-'Indicator Date hidden'!V50)</f>
        <v>0</v>
      </c>
      <c r="V49" s="125">
        <f>IF('Indicator Date hidden'!W50="x","x",V$2-'Indicator Date hidden'!W50)</f>
        <v>0</v>
      </c>
      <c r="W49" s="125">
        <f>IF('Indicator Date hidden'!X50="x","x",W$2-'Indicator Date hidden'!X50)</f>
        <v>0</v>
      </c>
      <c r="X49" s="125">
        <f>IF('Indicator Date hidden'!Y50="x","x",X$2-'Indicator Date hidden'!Y50)</f>
        <v>0</v>
      </c>
      <c r="Y49" s="125">
        <f>IF('Indicator Date hidden'!Z50="x","x",Y$2-'Indicator Date hidden'!Z50)</f>
        <v>0</v>
      </c>
      <c r="Z49" s="125" t="str">
        <f>IF('Indicator Date hidden'!AA50="x","x",Z$2-'Indicator Date hidden'!AA50)</f>
        <v>x</v>
      </c>
      <c r="AA49" s="125">
        <f>IF('Indicator Date hidden'!AB50="x","x",AA$2-'Indicator Date hidden'!AB50)</f>
        <v>0</v>
      </c>
      <c r="AB49" s="125" t="str">
        <f>IF('Indicator Date hidden'!AC50="x","x",AB$2-'Indicator Date hidden'!AC50)</f>
        <v>x</v>
      </c>
      <c r="AC49" s="125">
        <f>IF('Indicator Date hidden'!AD50="x","x",AC$2-'Indicator Date hidden'!AD50)</f>
        <v>0</v>
      </c>
      <c r="AD49" s="125">
        <f>IF('Indicator Date hidden'!AE50="x","x",AD$2-'Indicator Date hidden'!AE50)</f>
        <v>0</v>
      </c>
      <c r="AE49" s="125">
        <f>IF('Indicator Date hidden'!AF50="x","x",AE$2-'Indicator Date hidden'!AF50)</f>
        <v>0</v>
      </c>
      <c r="AF49" s="125">
        <f>IF('Indicator Date hidden'!AG50="x","x",AF$2-'Indicator Date hidden'!AG50)</f>
        <v>1</v>
      </c>
      <c r="AG49" s="125">
        <f>IF('Indicator Date hidden'!AH50="x","x",AG$2-'Indicator Date hidden'!AH50)</f>
        <v>0</v>
      </c>
      <c r="AH49" s="125">
        <f>IF('Indicator Date hidden'!AI50="x","x",AH$2-'Indicator Date hidden'!AI50)</f>
        <v>0</v>
      </c>
      <c r="AI49" s="125">
        <f>IF('Indicator Date hidden'!AJ50="x","x",AI$2-'Indicator Date hidden'!AJ50)</f>
        <v>0</v>
      </c>
      <c r="AJ49" s="125">
        <f>IF('Indicator Date hidden'!AK50="x","x",AJ$2-'Indicator Date hidden'!AK50)</f>
        <v>0</v>
      </c>
      <c r="AK49" s="125">
        <f>IF('Indicator Date hidden'!AL50="x","x",AK$2-'Indicator Date hidden'!AL50)</f>
        <v>1</v>
      </c>
      <c r="AL49" s="125" t="str">
        <f>IF('Indicator Date hidden'!AM50="x","x",AL$2-'Indicator Date hidden'!AM50)</f>
        <v>x</v>
      </c>
      <c r="AM49" s="125">
        <f>IF('Indicator Date hidden'!AN50="x","x",AM$2-'Indicator Date hidden'!AN50)</f>
        <v>0</v>
      </c>
      <c r="AN49" s="125">
        <f>IF('Indicator Date hidden'!AO50="x","x",AN$2-'Indicator Date hidden'!AO50)</f>
        <v>0</v>
      </c>
      <c r="AO49" s="125">
        <f>IF('Indicator Date hidden'!AP50="x","x",AO$2-'Indicator Date hidden'!AP50)</f>
        <v>0</v>
      </c>
      <c r="AP49" s="125">
        <f>IF('Indicator Date hidden'!AQ50="x","x",AP$2-'Indicator Date hidden'!AQ50)</f>
        <v>0</v>
      </c>
      <c r="AQ49" s="125">
        <f>IF('Indicator Date hidden'!AR50="x","x",AQ$2-'Indicator Date hidden'!AR50)</f>
        <v>0</v>
      </c>
      <c r="AR49" s="125">
        <f>IF('Indicator Date hidden'!AS50="x","x",AR$2-'Indicator Date hidden'!AS50)</f>
        <v>0</v>
      </c>
      <c r="AS49" s="125">
        <f>IF('Indicator Date hidden'!AT50="x","x",AS$2-'Indicator Date hidden'!AT50)</f>
        <v>7</v>
      </c>
      <c r="AT49" s="125">
        <f>IF('Indicator Date hidden'!AU50="x","x",AT$2-'Indicator Date hidden'!AU50)</f>
        <v>0</v>
      </c>
      <c r="AU49" s="125">
        <f>IF('Indicator Date hidden'!AV50="x","x",AU$2-'Indicator Date hidden'!AV50)</f>
        <v>0</v>
      </c>
      <c r="AV49" s="125">
        <f>IF('Indicator Date hidden'!AW50="x","x",AV$2-'Indicator Date hidden'!AW50)</f>
        <v>0</v>
      </c>
      <c r="AW49" s="125">
        <f>IF('Indicator Date hidden'!AX50="x","x",AW$2-'Indicator Date hidden'!AX50)</f>
        <v>0</v>
      </c>
      <c r="AX49" s="125">
        <f>IF('Indicator Date hidden'!AY50="x","x",AX$2-'Indicator Date hidden'!AY50)</f>
        <v>0</v>
      </c>
      <c r="AY49" s="125" t="str">
        <f>IF('Indicator Date hidden'!AZ50="x","x",AY$2-'Indicator Date hidden'!AZ50)</f>
        <v>x</v>
      </c>
      <c r="AZ49" s="125">
        <f>IF('Indicator Date hidden'!BA50="x","x",AZ$2-'Indicator Date hidden'!BA50)</f>
        <v>2</v>
      </c>
      <c r="BA49" s="125">
        <f>IF('Indicator Date hidden'!BB50="x","x",BA$2-'Indicator Date hidden'!BB50)</f>
        <v>0</v>
      </c>
      <c r="BB49" s="125">
        <f>IF('Indicator Date hidden'!BC50="x","x",BB$2-'Indicator Date hidden'!BC50)</f>
        <v>0</v>
      </c>
      <c r="BC49" s="125">
        <f>IF('Indicator Date hidden'!BD50="x","x",BC$2-'Indicator Date hidden'!BD50)</f>
        <v>0</v>
      </c>
      <c r="BD49" s="125" t="str">
        <f>IF('Indicator Date hidden'!BE50="x","x",BD$2-'Indicator Date hidden'!BE50)</f>
        <v>x</v>
      </c>
      <c r="BE49" s="125">
        <f>IF('Indicator Date hidden'!BF50="x","x",BE$2-'Indicator Date hidden'!BF50)</f>
        <v>0</v>
      </c>
      <c r="BF49" s="125">
        <f>IF('Indicator Date hidden'!BG50="x","x",BF$2-'Indicator Date hidden'!BG50)</f>
        <v>0</v>
      </c>
      <c r="BG49" s="125">
        <f>IF('Indicator Date hidden'!BH50="x","x",BG$2-'Indicator Date hidden'!BH50)</f>
        <v>0</v>
      </c>
      <c r="BH49" s="125">
        <f>IF('Indicator Date hidden'!BI50="x","x",BH$2-'Indicator Date hidden'!BI50)</f>
        <v>0</v>
      </c>
      <c r="BI49" s="125">
        <f>IF('Indicator Date hidden'!BJ50="x","x",BI$2-'Indicator Date hidden'!BJ50)</f>
        <v>2</v>
      </c>
      <c r="BJ49" s="125">
        <f>IF('Indicator Date hidden'!BK50="x","x",BJ$2-'Indicator Date hidden'!BK50)</f>
        <v>0</v>
      </c>
      <c r="BK49" s="125">
        <f>IF('Indicator Date hidden'!BL50="x","x",BK$2-'Indicator Date hidden'!BL50)</f>
        <v>0</v>
      </c>
      <c r="BL49" s="125">
        <f>IF('Indicator Date hidden'!BM50="x","x",BL$2-'Indicator Date hidden'!BM50)</f>
        <v>0</v>
      </c>
      <c r="BM49" s="125" t="str">
        <f>IF('Indicator Date hidden'!BN50="x","x",BM$2-'Indicator Date hidden'!BN50)</f>
        <v>x</v>
      </c>
      <c r="BN49" s="125">
        <f>IF('Indicator Date hidden'!BO50="x","x",BN$2-'Indicator Date hidden'!BO50)</f>
        <v>2</v>
      </c>
      <c r="BO49" s="125">
        <f>IF('Indicator Date hidden'!BP50="x","x",BO$2-'Indicator Date hidden'!BP50)</f>
        <v>0</v>
      </c>
      <c r="BP49" s="125">
        <f>IF('Indicator Date hidden'!BQ50="x","x",BP$2-'Indicator Date hidden'!BQ50)</f>
        <v>0</v>
      </c>
      <c r="BQ49" s="125">
        <f>IF('Indicator Date hidden'!BR50="x","x",BQ$2-'Indicator Date hidden'!BR50)</f>
        <v>0</v>
      </c>
      <c r="BR49" s="125">
        <f>IF('Indicator Date hidden'!BS50="x","x",BR$2-'Indicator Date hidden'!BS50)</f>
        <v>0</v>
      </c>
      <c r="BS49" s="125">
        <f>IF('Indicator Date hidden'!BT50="x","x",BS$2-'Indicator Date hidden'!BT50)</f>
        <v>4</v>
      </c>
      <c r="BT49" s="125">
        <f>IF('Indicator Date hidden'!BU50="x","x",BT$2-'Indicator Date hidden'!BU50)</f>
        <v>0</v>
      </c>
      <c r="BU49" s="125">
        <f>IF('Indicator Date hidden'!BV50="x","x",BU$2-'Indicator Date hidden'!BV50)</f>
        <v>0</v>
      </c>
      <c r="BV49" s="125">
        <f>IF('Indicator Date hidden'!BW50="x","x",BV$2-'Indicator Date hidden'!BW50)</f>
        <v>0</v>
      </c>
      <c r="BW49" s="125">
        <f>IF('Indicator Date hidden'!BX50="x","x",BW$2-'Indicator Date hidden'!BX50)</f>
        <v>0</v>
      </c>
      <c r="BX49" s="125">
        <f>IF('Indicator Date hidden'!BY50="x","x",BX$2-'Indicator Date hidden'!BY50)</f>
        <v>0</v>
      </c>
      <c r="BY49" s="3">
        <f t="shared" si="5"/>
        <v>19</v>
      </c>
      <c r="BZ49" s="126">
        <f t="shared" si="6"/>
        <v>0.27941176470588236</v>
      </c>
      <c r="CA49" s="3">
        <f t="shared" si="7"/>
        <v>7</v>
      </c>
      <c r="CB49" s="126">
        <f t="shared" si="8"/>
        <v>1.0410061342885053</v>
      </c>
      <c r="CC49" s="129">
        <f t="shared" si="9"/>
        <v>0</v>
      </c>
    </row>
    <row r="50" spans="1:81" x14ac:dyDescent="0.3">
      <c r="A50" s="3" t="str">
        <f>'Indicator Data'!B53</f>
        <v>DMA</v>
      </c>
      <c r="B50" s="125">
        <f>IF('Indicator Date hidden'!C51="x","x",B$2-'Indicator Date hidden'!C51)</f>
        <v>0</v>
      </c>
      <c r="C50" s="125">
        <f>IF('Indicator Date hidden'!D51="x","x",C$2-'Indicator Date hidden'!D51)</f>
        <v>0</v>
      </c>
      <c r="D50" s="125">
        <f>IF('Indicator Date hidden'!E51="x","x",D$2-'Indicator Date hidden'!E51)</f>
        <v>0</v>
      </c>
      <c r="E50" s="125">
        <f>IF('Indicator Date hidden'!F51="x","x",E$2-'Indicator Date hidden'!F51)</f>
        <v>0</v>
      </c>
      <c r="F50" s="125">
        <f>IF('Indicator Date hidden'!G51="x","x",F$2-'Indicator Date hidden'!G51)</f>
        <v>0</v>
      </c>
      <c r="G50" s="125">
        <f>IF('Indicator Date hidden'!H51="x","x",G$2-'Indicator Date hidden'!H51)</f>
        <v>0</v>
      </c>
      <c r="H50" s="125">
        <f>IF('Indicator Date hidden'!I51="x","x",H$2-'Indicator Date hidden'!I51)</f>
        <v>0</v>
      </c>
      <c r="I50" s="125">
        <f>IF('Indicator Date hidden'!J51="x","x",I$2-'Indicator Date hidden'!J51)</f>
        <v>0</v>
      </c>
      <c r="J50" s="125">
        <f>IF('Indicator Date hidden'!K51="x","x",J$2-'Indicator Date hidden'!K51)</f>
        <v>0</v>
      </c>
      <c r="K50" s="125">
        <f>IF('Indicator Date hidden'!L51="x","x",K$2-'Indicator Date hidden'!L51)</f>
        <v>0</v>
      </c>
      <c r="L50" s="125">
        <f>IF('Indicator Date hidden'!M51="x","x",L$2-'Indicator Date hidden'!M51)</f>
        <v>0</v>
      </c>
      <c r="M50" s="125">
        <f>IF('Indicator Date hidden'!N51="x","x",M$2-'Indicator Date hidden'!N51)</f>
        <v>0</v>
      </c>
      <c r="N50" s="125">
        <f>IF('Indicator Date hidden'!O51="x","x",N$2-'Indicator Date hidden'!O51)</f>
        <v>0</v>
      </c>
      <c r="O50" s="125">
        <f>IF('Indicator Date hidden'!P51="x","x",O$2-'Indicator Date hidden'!P51)</f>
        <v>0</v>
      </c>
      <c r="P50" s="125">
        <f>IF('Indicator Date hidden'!Q51="x","x",P$2-'Indicator Date hidden'!Q51)</f>
        <v>0</v>
      </c>
      <c r="Q50" s="125">
        <f>IF('Indicator Date hidden'!R51="x","x",Q$2-'Indicator Date hidden'!R51)</f>
        <v>0</v>
      </c>
      <c r="R50" s="125">
        <f>IF('Indicator Date hidden'!S51="x","x",R$2-'Indicator Date hidden'!S51)</f>
        <v>0</v>
      </c>
      <c r="S50" s="125">
        <f>IF('Indicator Date hidden'!T51="x","x",S$2-'Indicator Date hidden'!T51)</f>
        <v>0</v>
      </c>
      <c r="T50" s="125">
        <f>IF('Indicator Date hidden'!U51="x","x",T$2-'Indicator Date hidden'!U51)</f>
        <v>0</v>
      </c>
      <c r="U50" s="125">
        <f>IF('Indicator Date hidden'!V51="x","x",U$2-'Indicator Date hidden'!V51)</f>
        <v>0</v>
      </c>
      <c r="V50" s="125">
        <f>IF('Indicator Date hidden'!W51="x","x",V$2-'Indicator Date hidden'!W51)</f>
        <v>0</v>
      </c>
      <c r="W50" s="125">
        <f>IF('Indicator Date hidden'!X51="x","x",W$2-'Indicator Date hidden'!X51)</f>
        <v>0</v>
      </c>
      <c r="X50" s="125">
        <f>IF('Indicator Date hidden'!Y51="x","x",X$2-'Indicator Date hidden'!Y51)</f>
        <v>0</v>
      </c>
      <c r="Y50" s="125">
        <f>IF('Indicator Date hidden'!Z51="x","x",Y$2-'Indicator Date hidden'!Z51)</f>
        <v>0</v>
      </c>
      <c r="Z50" s="125" t="str">
        <f>IF('Indicator Date hidden'!AA51="x","x",Z$2-'Indicator Date hidden'!AA51)</f>
        <v>x</v>
      </c>
      <c r="AA50" s="125">
        <f>IF('Indicator Date hidden'!AB51="x","x",AA$2-'Indicator Date hidden'!AB51)</f>
        <v>2</v>
      </c>
      <c r="AB50" s="125" t="str">
        <f>IF('Indicator Date hidden'!AC51="x","x",AB$2-'Indicator Date hidden'!AC51)</f>
        <v>x</v>
      </c>
      <c r="AC50" s="125" t="str">
        <f>IF('Indicator Date hidden'!AD51="x","x",AC$2-'Indicator Date hidden'!AD51)</f>
        <v>x</v>
      </c>
      <c r="AD50" s="125">
        <f>IF('Indicator Date hidden'!AE51="x","x",AD$2-'Indicator Date hidden'!AE51)</f>
        <v>0</v>
      </c>
      <c r="AE50" s="125" t="str">
        <f>IF('Indicator Date hidden'!AF51="x","x",AE$2-'Indicator Date hidden'!AF51)</f>
        <v>x</v>
      </c>
      <c r="AF50" s="125">
        <f>IF('Indicator Date hidden'!AG51="x","x",AF$2-'Indicator Date hidden'!AG51)</f>
        <v>1</v>
      </c>
      <c r="AG50" s="125">
        <f>IF('Indicator Date hidden'!AH51="x","x",AG$2-'Indicator Date hidden'!AH51)</f>
        <v>0</v>
      </c>
      <c r="AH50" s="125">
        <f>IF('Indicator Date hidden'!AI51="x","x",AH$2-'Indicator Date hidden'!AI51)</f>
        <v>0</v>
      </c>
      <c r="AI50" s="125">
        <f>IF('Indicator Date hidden'!AJ51="x","x",AI$2-'Indicator Date hidden'!AJ51)</f>
        <v>0</v>
      </c>
      <c r="AJ50" s="125">
        <f>IF('Indicator Date hidden'!AK51="x","x",AJ$2-'Indicator Date hidden'!AK51)</f>
        <v>0</v>
      </c>
      <c r="AK50" s="125">
        <f>IF('Indicator Date hidden'!AL51="x","x",AK$2-'Indicator Date hidden'!AL51)</f>
        <v>1</v>
      </c>
      <c r="AL50" s="125" t="str">
        <f>IF('Indicator Date hidden'!AM51="x","x",AL$2-'Indicator Date hidden'!AM51)</f>
        <v>x</v>
      </c>
      <c r="AM50" s="125">
        <f>IF('Indicator Date hidden'!AN51="x","x",AM$2-'Indicator Date hidden'!AN51)</f>
        <v>0</v>
      </c>
      <c r="AN50" s="125">
        <f>IF('Indicator Date hidden'!AO51="x","x",AN$2-'Indicator Date hidden'!AO51)</f>
        <v>0</v>
      </c>
      <c r="AO50" s="125">
        <f>IF('Indicator Date hidden'!AP51="x","x",AO$2-'Indicator Date hidden'!AP51)</f>
        <v>0</v>
      </c>
      <c r="AP50" s="125">
        <f>IF('Indicator Date hidden'!AQ51="x","x",AP$2-'Indicator Date hidden'!AQ51)</f>
        <v>0</v>
      </c>
      <c r="AQ50" s="125">
        <f>IF('Indicator Date hidden'!AR51="x","x",AQ$2-'Indicator Date hidden'!AR51)</f>
        <v>0</v>
      </c>
      <c r="AR50" s="125">
        <f>IF('Indicator Date hidden'!AS51="x","x",AR$2-'Indicator Date hidden'!AS51)</f>
        <v>0</v>
      </c>
      <c r="AS50" s="125" t="str">
        <f>IF('Indicator Date hidden'!AT51="x","x",AS$2-'Indicator Date hidden'!AT51)</f>
        <v>x</v>
      </c>
      <c r="AT50" s="125">
        <f>IF('Indicator Date hidden'!AU51="x","x",AT$2-'Indicator Date hidden'!AU51)</f>
        <v>0</v>
      </c>
      <c r="AU50" s="125" t="str">
        <f>IF('Indicator Date hidden'!AV51="x","x",AU$2-'Indicator Date hidden'!AV51)</f>
        <v>x</v>
      </c>
      <c r="AV50" s="125" t="str">
        <f>IF('Indicator Date hidden'!AW51="x","x",AV$2-'Indicator Date hidden'!AW51)</f>
        <v>x</v>
      </c>
      <c r="AW50" s="125" t="str">
        <f>IF('Indicator Date hidden'!AX51="x","x",AW$2-'Indicator Date hidden'!AX51)</f>
        <v>x</v>
      </c>
      <c r="AX50" s="125">
        <f>IF('Indicator Date hidden'!AY51="x","x",AX$2-'Indicator Date hidden'!AY51)</f>
        <v>0</v>
      </c>
      <c r="AY50" s="125" t="str">
        <f>IF('Indicator Date hidden'!AZ51="x","x",AY$2-'Indicator Date hidden'!AZ51)</f>
        <v>x</v>
      </c>
      <c r="AZ50" s="125" t="str">
        <f>IF('Indicator Date hidden'!BA51="x","x",AZ$2-'Indicator Date hidden'!BA51)</f>
        <v>x</v>
      </c>
      <c r="BA50" s="125">
        <f>IF('Indicator Date hidden'!BB51="x","x",BA$2-'Indicator Date hidden'!BB51)</f>
        <v>0</v>
      </c>
      <c r="BB50" s="125">
        <f>IF('Indicator Date hidden'!BC51="x","x",BB$2-'Indicator Date hidden'!BC51)</f>
        <v>0</v>
      </c>
      <c r="BC50" s="125">
        <f>IF('Indicator Date hidden'!BD51="x","x",BC$2-'Indicator Date hidden'!BD51)</f>
        <v>0</v>
      </c>
      <c r="BD50" s="125" t="str">
        <f>IF('Indicator Date hidden'!BE51="x","x",BD$2-'Indicator Date hidden'!BE51)</f>
        <v>x</v>
      </c>
      <c r="BE50" s="125">
        <f>IF('Indicator Date hidden'!BF51="x","x",BE$2-'Indicator Date hidden'!BF51)</f>
        <v>1</v>
      </c>
      <c r="BF50" s="125">
        <f>IF('Indicator Date hidden'!BG51="x","x",BF$2-'Indicator Date hidden'!BG51)</f>
        <v>0</v>
      </c>
      <c r="BG50" s="125">
        <f>IF('Indicator Date hidden'!BH51="x","x",BG$2-'Indicator Date hidden'!BH51)</f>
        <v>0</v>
      </c>
      <c r="BH50" s="125">
        <f>IF('Indicator Date hidden'!BI51="x","x",BH$2-'Indicator Date hidden'!BI51)</f>
        <v>0</v>
      </c>
      <c r="BI50" s="125" t="str">
        <f>IF('Indicator Date hidden'!BJ51="x","x",BI$2-'Indicator Date hidden'!BJ51)</f>
        <v>x</v>
      </c>
      <c r="BJ50" s="125">
        <f>IF('Indicator Date hidden'!BK51="x","x",BJ$2-'Indicator Date hidden'!BK51)</f>
        <v>0</v>
      </c>
      <c r="BK50" s="125">
        <f>IF('Indicator Date hidden'!BL51="x","x",BK$2-'Indicator Date hidden'!BL51)</f>
        <v>0</v>
      </c>
      <c r="BL50" s="125">
        <f>IF('Indicator Date hidden'!BM51="x","x",BL$2-'Indicator Date hidden'!BM51)</f>
        <v>0</v>
      </c>
      <c r="BM50" s="125" t="str">
        <f>IF('Indicator Date hidden'!BN51="x","x",BM$2-'Indicator Date hidden'!BN51)</f>
        <v>x</v>
      </c>
      <c r="BN50" s="125">
        <f>IF('Indicator Date hidden'!BO51="x","x",BN$2-'Indicator Date hidden'!BO51)</f>
        <v>2</v>
      </c>
      <c r="BO50" s="125">
        <f>IF('Indicator Date hidden'!BP51="x","x",BO$2-'Indicator Date hidden'!BP51)</f>
        <v>1</v>
      </c>
      <c r="BP50" s="125">
        <f>IF('Indicator Date hidden'!BQ51="x","x",BP$2-'Indicator Date hidden'!BQ51)</f>
        <v>0</v>
      </c>
      <c r="BQ50" s="125">
        <f>IF('Indicator Date hidden'!BR51="x","x",BQ$2-'Indicator Date hidden'!BR51)</f>
        <v>2</v>
      </c>
      <c r="BR50" s="125">
        <f>IF('Indicator Date hidden'!BS51="x","x",BR$2-'Indicator Date hidden'!BS51)</f>
        <v>2</v>
      </c>
      <c r="BS50" s="125">
        <f>IF('Indicator Date hidden'!BT51="x","x",BS$2-'Indicator Date hidden'!BT51)</f>
        <v>1</v>
      </c>
      <c r="BT50" s="125">
        <f>IF('Indicator Date hidden'!BU51="x","x",BT$2-'Indicator Date hidden'!BU51)</f>
        <v>0</v>
      </c>
      <c r="BU50" s="125">
        <f>IF('Indicator Date hidden'!BV51="x","x",BU$2-'Indicator Date hidden'!BV51)</f>
        <v>0</v>
      </c>
      <c r="BV50" s="125" t="str">
        <f>IF('Indicator Date hidden'!BW51="x","x",BV$2-'Indicator Date hidden'!BW51)</f>
        <v>x</v>
      </c>
      <c r="BW50" s="125">
        <f>IF('Indicator Date hidden'!BX51="x","x",BW$2-'Indicator Date hidden'!BX51)</f>
        <v>0</v>
      </c>
      <c r="BX50" s="125" t="str">
        <f>IF('Indicator Date hidden'!BY51="x","x",BX$2-'Indicator Date hidden'!BY51)</f>
        <v>x</v>
      </c>
      <c r="BY50" s="3">
        <f t="shared" si="5"/>
        <v>13</v>
      </c>
      <c r="BZ50" s="126">
        <f t="shared" si="6"/>
        <v>0.22033898305084745</v>
      </c>
      <c r="CA50" s="3">
        <f t="shared" si="7"/>
        <v>9</v>
      </c>
      <c r="CB50" s="126">
        <f t="shared" si="8"/>
        <v>0.55442126216258059</v>
      </c>
      <c r="CC50" s="129">
        <f t="shared" si="9"/>
        <v>0</v>
      </c>
    </row>
    <row r="51" spans="1:81" x14ac:dyDescent="0.3">
      <c r="A51" s="3" t="str">
        <f>'Indicator Data'!B54</f>
        <v>DOM</v>
      </c>
      <c r="B51" s="125">
        <f>IF('Indicator Date hidden'!C52="x","x",B$2-'Indicator Date hidden'!C52)</f>
        <v>0</v>
      </c>
      <c r="C51" s="125">
        <f>IF('Indicator Date hidden'!D52="x","x",C$2-'Indicator Date hidden'!D52)</f>
        <v>0</v>
      </c>
      <c r="D51" s="125">
        <f>IF('Indicator Date hidden'!E52="x","x",D$2-'Indicator Date hidden'!E52)</f>
        <v>0</v>
      </c>
      <c r="E51" s="125">
        <f>IF('Indicator Date hidden'!F52="x","x",E$2-'Indicator Date hidden'!F52)</f>
        <v>0</v>
      </c>
      <c r="F51" s="125">
        <f>IF('Indicator Date hidden'!G52="x","x",F$2-'Indicator Date hidden'!G52)</f>
        <v>0</v>
      </c>
      <c r="G51" s="125">
        <f>IF('Indicator Date hidden'!H52="x","x",G$2-'Indicator Date hidden'!H52)</f>
        <v>0</v>
      </c>
      <c r="H51" s="125">
        <f>IF('Indicator Date hidden'!I52="x","x",H$2-'Indicator Date hidden'!I52)</f>
        <v>0</v>
      </c>
      <c r="I51" s="125">
        <f>IF('Indicator Date hidden'!J52="x","x",I$2-'Indicator Date hidden'!J52)</f>
        <v>0</v>
      </c>
      <c r="J51" s="125">
        <f>IF('Indicator Date hidden'!K52="x","x",J$2-'Indicator Date hidden'!K52)</f>
        <v>0</v>
      </c>
      <c r="K51" s="125">
        <f>IF('Indicator Date hidden'!L52="x","x",K$2-'Indicator Date hidden'!L52)</f>
        <v>0</v>
      </c>
      <c r="L51" s="125">
        <f>IF('Indicator Date hidden'!M52="x","x",L$2-'Indicator Date hidden'!M52)</f>
        <v>0</v>
      </c>
      <c r="M51" s="125">
        <f>IF('Indicator Date hidden'!N52="x","x",M$2-'Indicator Date hidden'!N52)</f>
        <v>0</v>
      </c>
      <c r="N51" s="125">
        <f>IF('Indicator Date hidden'!O52="x","x",N$2-'Indicator Date hidden'!O52)</f>
        <v>0</v>
      </c>
      <c r="O51" s="125">
        <f>IF('Indicator Date hidden'!P52="x","x",O$2-'Indicator Date hidden'!P52)</f>
        <v>0</v>
      </c>
      <c r="P51" s="125">
        <f>IF('Indicator Date hidden'!Q52="x","x",P$2-'Indicator Date hidden'!Q52)</f>
        <v>0</v>
      </c>
      <c r="Q51" s="125">
        <f>IF('Indicator Date hidden'!R52="x","x",Q$2-'Indicator Date hidden'!R52)</f>
        <v>0</v>
      </c>
      <c r="R51" s="125">
        <f>IF('Indicator Date hidden'!S52="x","x",R$2-'Indicator Date hidden'!S52)</f>
        <v>0</v>
      </c>
      <c r="S51" s="125">
        <f>IF('Indicator Date hidden'!T52="x","x",S$2-'Indicator Date hidden'!T52)</f>
        <v>0</v>
      </c>
      <c r="T51" s="125">
        <f>IF('Indicator Date hidden'!U52="x","x",T$2-'Indicator Date hidden'!U52)</f>
        <v>0</v>
      </c>
      <c r="U51" s="125">
        <f>IF('Indicator Date hidden'!V52="x","x",U$2-'Indicator Date hidden'!V52)</f>
        <v>0</v>
      </c>
      <c r="V51" s="125">
        <f>IF('Indicator Date hidden'!W52="x","x",V$2-'Indicator Date hidden'!W52)</f>
        <v>0</v>
      </c>
      <c r="W51" s="125">
        <f>IF('Indicator Date hidden'!X52="x","x",W$2-'Indicator Date hidden'!X52)</f>
        <v>0</v>
      </c>
      <c r="X51" s="125">
        <f>IF('Indicator Date hidden'!Y52="x","x",X$2-'Indicator Date hidden'!Y52)</f>
        <v>0</v>
      </c>
      <c r="Y51" s="125">
        <f>IF('Indicator Date hidden'!Z52="x","x",Y$2-'Indicator Date hidden'!Z52)</f>
        <v>0</v>
      </c>
      <c r="Z51" s="125">
        <f>IF('Indicator Date hidden'!AA52="x","x",Z$2-'Indicator Date hidden'!AA52)</f>
        <v>5</v>
      </c>
      <c r="AA51" s="125">
        <f>IF('Indicator Date hidden'!AB52="x","x",AA$2-'Indicator Date hidden'!AB52)</f>
        <v>0</v>
      </c>
      <c r="AB51" s="125">
        <f>IF('Indicator Date hidden'!AC52="x","x",AB$2-'Indicator Date hidden'!AC52)</f>
        <v>0</v>
      </c>
      <c r="AC51" s="125">
        <f>IF('Indicator Date hidden'!AD52="x","x",AC$2-'Indicator Date hidden'!AD52)</f>
        <v>2</v>
      </c>
      <c r="AD51" s="125">
        <f>IF('Indicator Date hidden'!AE52="x","x",AD$2-'Indicator Date hidden'!AE52)</f>
        <v>0</v>
      </c>
      <c r="AE51" s="125">
        <f>IF('Indicator Date hidden'!AF52="x","x",AE$2-'Indicator Date hidden'!AF52)</f>
        <v>0</v>
      </c>
      <c r="AF51" s="125">
        <f>IF('Indicator Date hidden'!AG52="x","x",AF$2-'Indicator Date hidden'!AG52)</f>
        <v>1</v>
      </c>
      <c r="AG51" s="125">
        <f>IF('Indicator Date hidden'!AH52="x","x",AG$2-'Indicator Date hidden'!AH52)</f>
        <v>0</v>
      </c>
      <c r="AH51" s="125">
        <f>IF('Indicator Date hidden'!AI52="x","x",AH$2-'Indicator Date hidden'!AI52)</f>
        <v>0</v>
      </c>
      <c r="AI51" s="125">
        <f>IF('Indicator Date hidden'!AJ52="x","x",AI$2-'Indicator Date hidden'!AJ52)</f>
        <v>0</v>
      </c>
      <c r="AJ51" s="125">
        <f>IF('Indicator Date hidden'!AK52="x","x",AJ$2-'Indicator Date hidden'!AK52)</f>
        <v>0</v>
      </c>
      <c r="AK51" s="125">
        <f>IF('Indicator Date hidden'!AL52="x","x",AK$2-'Indicator Date hidden'!AL52)</f>
        <v>1</v>
      </c>
      <c r="AL51" s="125">
        <f>IF('Indicator Date hidden'!AM52="x","x",AL$2-'Indicator Date hidden'!AM52)</f>
        <v>5</v>
      </c>
      <c r="AM51" s="125">
        <f>IF('Indicator Date hidden'!AN52="x","x",AM$2-'Indicator Date hidden'!AN52)</f>
        <v>0</v>
      </c>
      <c r="AN51" s="125">
        <f>IF('Indicator Date hidden'!AO52="x","x",AN$2-'Indicator Date hidden'!AO52)</f>
        <v>0</v>
      </c>
      <c r="AO51" s="125">
        <f>IF('Indicator Date hidden'!AP52="x","x",AO$2-'Indicator Date hidden'!AP52)</f>
        <v>0</v>
      </c>
      <c r="AP51" s="125">
        <f>IF('Indicator Date hidden'!AQ52="x","x",AP$2-'Indicator Date hidden'!AQ52)</f>
        <v>0</v>
      </c>
      <c r="AQ51" s="125">
        <f>IF('Indicator Date hidden'!AR52="x","x",AQ$2-'Indicator Date hidden'!AR52)</f>
        <v>0</v>
      </c>
      <c r="AR51" s="125">
        <f>IF('Indicator Date hidden'!AS52="x","x",AR$2-'Indicator Date hidden'!AS52)</f>
        <v>0</v>
      </c>
      <c r="AS51" s="125">
        <f>IF('Indicator Date hidden'!AT52="x","x",AS$2-'Indicator Date hidden'!AT52)</f>
        <v>6</v>
      </c>
      <c r="AT51" s="125">
        <f>IF('Indicator Date hidden'!AU52="x","x",AT$2-'Indicator Date hidden'!AU52)</f>
        <v>0</v>
      </c>
      <c r="AU51" s="125">
        <f>IF('Indicator Date hidden'!AV52="x","x",AU$2-'Indicator Date hidden'!AV52)</f>
        <v>0</v>
      </c>
      <c r="AV51" s="125">
        <f>IF('Indicator Date hidden'!AW52="x","x",AV$2-'Indicator Date hidden'!AW52)</f>
        <v>0</v>
      </c>
      <c r="AW51" s="125">
        <f>IF('Indicator Date hidden'!AX52="x","x",AW$2-'Indicator Date hidden'!AX52)</f>
        <v>0</v>
      </c>
      <c r="AX51" s="125">
        <f>IF('Indicator Date hidden'!AY52="x","x",AX$2-'Indicator Date hidden'!AY52)</f>
        <v>0</v>
      </c>
      <c r="AY51" s="125">
        <f>IF('Indicator Date hidden'!AZ52="x","x",AY$2-'Indicator Date hidden'!AZ52)</f>
        <v>0</v>
      </c>
      <c r="AZ51" s="125">
        <f>IF('Indicator Date hidden'!BA52="x","x",AZ$2-'Indicator Date hidden'!BA52)</f>
        <v>0</v>
      </c>
      <c r="BA51" s="125">
        <f>IF('Indicator Date hidden'!BB52="x","x",BA$2-'Indicator Date hidden'!BB52)</f>
        <v>0</v>
      </c>
      <c r="BB51" s="125">
        <f>IF('Indicator Date hidden'!BC52="x","x",BB$2-'Indicator Date hidden'!BC52)</f>
        <v>0</v>
      </c>
      <c r="BC51" s="125">
        <f>IF('Indicator Date hidden'!BD52="x","x",BC$2-'Indicator Date hidden'!BD52)</f>
        <v>0</v>
      </c>
      <c r="BD51" s="125" t="str">
        <f>IF('Indicator Date hidden'!BE52="x","x",BD$2-'Indicator Date hidden'!BE52)</f>
        <v>x</v>
      </c>
      <c r="BE51" s="125">
        <f>IF('Indicator Date hidden'!BF52="x","x",BE$2-'Indicator Date hidden'!BF52)</f>
        <v>1</v>
      </c>
      <c r="BF51" s="125">
        <f>IF('Indicator Date hidden'!BG52="x","x",BF$2-'Indicator Date hidden'!BG52)</f>
        <v>0</v>
      </c>
      <c r="BG51" s="125">
        <f>IF('Indicator Date hidden'!BH52="x","x",BG$2-'Indicator Date hidden'!BH52)</f>
        <v>0</v>
      </c>
      <c r="BH51" s="125">
        <f>IF('Indicator Date hidden'!BI52="x","x",BH$2-'Indicator Date hidden'!BI52)</f>
        <v>0</v>
      </c>
      <c r="BI51" s="125">
        <f>IF('Indicator Date hidden'!BJ52="x","x",BI$2-'Indicator Date hidden'!BJ52)</f>
        <v>0</v>
      </c>
      <c r="BJ51" s="125">
        <f>IF('Indicator Date hidden'!BK52="x","x",BJ$2-'Indicator Date hidden'!BK52)</f>
        <v>0</v>
      </c>
      <c r="BK51" s="125">
        <f>IF('Indicator Date hidden'!BL52="x","x",BK$2-'Indicator Date hidden'!BL52)</f>
        <v>0</v>
      </c>
      <c r="BL51" s="125">
        <f>IF('Indicator Date hidden'!BM52="x","x",BL$2-'Indicator Date hidden'!BM52)</f>
        <v>0</v>
      </c>
      <c r="BM51" s="125">
        <f>IF('Indicator Date hidden'!BN52="x","x",BM$2-'Indicator Date hidden'!BN52)</f>
        <v>3</v>
      </c>
      <c r="BN51" s="125">
        <f>IF('Indicator Date hidden'!BO52="x","x",BN$2-'Indicator Date hidden'!BO52)</f>
        <v>1</v>
      </c>
      <c r="BO51" s="125">
        <f>IF('Indicator Date hidden'!BP52="x","x",BO$2-'Indicator Date hidden'!BP52)</f>
        <v>0</v>
      </c>
      <c r="BP51" s="125">
        <f>IF('Indicator Date hidden'!BQ52="x","x",BP$2-'Indicator Date hidden'!BQ52)</f>
        <v>0</v>
      </c>
      <c r="BQ51" s="125">
        <f>IF('Indicator Date hidden'!BR52="x","x",BQ$2-'Indicator Date hidden'!BR52)</f>
        <v>0</v>
      </c>
      <c r="BR51" s="125">
        <f>IF('Indicator Date hidden'!BS52="x","x",BR$2-'Indicator Date hidden'!BS52)</f>
        <v>0</v>
      </c>
      <c r="BS51" s="125">
        <f>IF('Indicator Date hidden'!BT52="x","x",BS$2-'Indicator Date hidden'!BT52)</f>
        <v>1</v>
      </c>
      <c r="BT51" s="125">
        <f>IF('Indicator Date hidden'!BU52="x","x",BT$2-'Indicator Date hidden'!BU52)</f>
        <v>0</v>
      </c>
      <c r="BU51" s="125">
        <f>IF('Indicator Date hidden'!BV52="x","x",BU$2-'Indicator Date hidden'!BV52)</f>
        <v>0</v>
      </c>
      <c r="BV51" s="125">
        <f>IF('Indicator Date hidden'!BW52="x","x",BV$2-'Indicator Date hidden'!BW52)</f>
        <v>0</v>
      </c>
      <c r="BW51" s="125">
        <f>IF('Indicator Date hidden'!BX52="x","x",BW$2-'Indicator Date hidden'!BX52)</f>
        <v>0</v>
      </c>
      <c r="BX51" s="125">
        <f>IF('Indicator Date hidden'!BY52="x","x",BX$2-'Indicator Date hidden'!BY52)</f>
        <v>0</v>
      </c>
      <c r="BY51" s="3">
        <f t="shared" si="5"/>
        <v>26</v>
      </c>
      <c r="BZ51" s="126">
        <f t="shared" si="6"/>
        <v>0.35135135135135137</v>
      </c>
      <c r="CA51" s="3">
        <f t="shared" si="7"/>
        <v>10</v>
      </c>
      <c r="CB51" s="126">
        <f t="shared" si="8"/>
        <v>1.1322356792245087</v>
      </c>
      <c r="CC51" s="129">
        <f t="shared" si="9"/>
        <v>0</v>
      </c>
    </row>
    <row r="52" spans="1:81" x14ac:dyDescent="0.3">
      <c r="A52" s="3" t="str">
        <f>'Indicator Data'!B55</f>
        <v>ECU</v>
      </c>
      <c r="B52" s="125">
        <f>IF('Indicator Date hidden'!C53="x","x",B$2-'Indicator Date hidden'!C53)</f>
        <v>0</v>
      </c>
      <c r="C52" s="125">
        <f>IF('Indicator Date hidden'!D53="x","x",C$2-'Indicator Date hidden'!D53)</f>
        <v>0</v>
      </c>
      <c r="D52" s="125">
        <f>IF('Indicator Date hidden'!E53="x","x",D$2-'Indicator Date hidden'!E53)</f>
        <v>0</v>
      </c>
      <c r="E52" s="125">
        <f>IF('Indicator Date hidden'!F53="x","x",E$2-'Indicator Date hidden'!F53)</f>
        <v>0</v>
      </c>
      <c r="F52" s="125">
        <f>IF('Indicator Date hidden'!G53="x","x",F$2-'Indicator Date hidden'!G53)</f>
        <v>0</v>
      </c>
      <c r="G52" s="125">
        <f>IF('Indicator Date hidden'!H53="x","x",G$2-'Indicator Date hidden'!H53)</f>
        <v>0</v>
      </c>
      <c r="H52" s="125">
        <f>IF('Indicator Date hidden'!I53="x","x",H$2-'Indicator Date hidden'!I53)</f>
        <v>0</v>
      </c>
      <c r="I52" s="125">
        <f>IF('Indicator Date hidden'!J53="x","x",I$2-'Indicator Date hidden'!J53)</f>
        <v>0</v>
      </c>
      <c r="J52" s="125">
        <f>IF('Indicator Date hidden'!K53="x","x",J$2-'Indicator Date hidden'!K53)</f>
        <v>0</v>
      </c>
      <c r="K52" s="125">
        <f>IF('Indicator Date hidden'!L53="x","x",K$2-'Indicator Date hidden'!L53)</f>
        <v>0</v>
      </c>
      <c r="L52" s="125">
        <f>IF('Indicator Date hidden'!M53="x","x",L$2-'Indicator Date hidden'!M53)</f>
        <v>0</v>
      </c>
      <c r="M52" s="125">
        <f>IF('Indicator Date hidden'!N53="x","x",M$2-'Indicator Date hidden'!N53)</f>
        <v>0</v>
      </c>
      <c r="N52" s="125">
        <f>IF('Indicator Date hidden'!O53="x","x",N$2-'Indicator Date hidden'!O53)</f>
        <v>0</v>
      </c>
      <c r="O52" s="125">
        <f>IF('Indicator Date hidden'!P53="x","x",O$2-'Indicator Date hidden'!P53)</f>
        <v>0</v>
      </c>
      <c r="P52" s="125">
        <f>IF('Indicator Date hidden'!Q53="x","x",P$2-'Indicator Date hidden'!Q53)</f>
        <v>0</v>
      </c>
      <c r="Q52" s="125">
        <f>IF('Indicator Date hidden'!R53="x","x",Q$2-'Indicator Date hidden'!R53)</f>
        <v>0</v>
      </c>
      <c r="R52" s="125">
        <f>IF('Indicator Date hidden'!S53="x","x",R$2-'Indicator Date hidden'!S53)</f>
        <v>0</v>
      </c>
      <c r="S52" s="125">
        <f>IF('Indicator Date hidden'!T53="x","x",S$2-'Indicator Date hidden'!T53)</f>
        <v>0</v>
      </c>
      <c r="T52" s="125">
        <f>IF('Indicator Date hidden'!U53="x","x",T$2-'Indicator Date hidden'!U53)</f>
        <v>0</v>
      </c>
      <c r="U52" s="125">
        <f>IF('Indicator Date hidden'!V53="x","x",U$2-'Indicator Date hidden'!V53)</f>
        <v>0</v>
      </c>
      <c r="V52" s="125">
        <f>IF('Indicator Date hidden'!W53="x","x",V$2-'Indicator Date hidden'!W53)</f>
        <v>0</v>
      </c>
      <c r="W52" s="125">
        <f>IF('Indicator Date hidden'!X53="x","x",W$2-'Indicator Date hidden'!X53)</f>
        <v>0</v>
      </c>
      <c r="X52" s="125">
        <f>IF('Indicator Date hidden'!Y53="x","x",X$2-'Indicator Date hidden'!Y53)</f>
        <v>0</v>
      </c>
      <c r="Y52" s="125">
        <f>IF('Indicator Date hidden'!Z53="x","x",Y$2-'Indicator Date hidden'!Z53)</f>
        <v>0</v>
      </c>
      <c r="Z52" s="125">
        <f>IF('Indicator Date hidden'!AA53="x","x",Z$2-'Indicator Date hidden'!AA53)</f>
        <v>8</v>
      </c>
      <c r="AA52" s="125">
        <f>IF('Indicator Date hidden'!AB53="x","x",AA$2-'Indicator Date hidden'!AB53)</f>
        <v>0</v>
      </c>
      <c r="AB52" s="125">
        <f>IF('Indicator Date hidden'!AC53="x","x",AB$2-'Indicator Date hidden'!AC53)</f>
        <v>0</v>
      </c>
      <c r="AC52" s="125">
        <f>IF('Indicator Date hidden'!AD53="x","x",AC$2-'Indicator Date hidden'!AD53)</f>
        <v>1</v>
      </c>
      <c r="AD52" s="125">
        <f>IF('Indicator Date hidden'!AE53="x","x",AD$2-'Indicator Date hidden'!AE53)</f>
        <v>0</v>
      </c>
      <c r="AE52" s="125">
        <f>IF('Indicator Date hidden'!AF53="x","x",AE$2-'Indicator Date hidden'!AF53)</f>
        <v>0</v>
      </c>
      <c r="AF52" s="125">
        <f>IF('Indicator Date hidden'!AG53="x","x",AF$2-'Indicator Date hidden'!AG53)</f>
        <v>1</v>
      </c>
      <c r="AG52" s="125">
        <f>IF('Indicator Date hidden'!AH53="x","x",AG$2-'Indicator Date hidden'!AH53)</f>
        <v>0</v>
      </c>
      <c r="AH52" s="125">
        <f>IF('Indicator Date hidden'!AI53="x","x",AH$2-'Indicator Date hidden'!AI53)</f>
        <v>0</v>
      </c>
      <c r="AI52" s="125">
        <f>IF('Indicator Date hidden'!AJ53="x","x",AI$2-'Indicator Date hidden'!AJ53)</f>
        <v>0</v>
      </c>
      <c r="AJ52" s="125">
        <f>IF('Indicator Date hidden'!AK53="x","x",AJ$2-'Indicator Date hidden'!AK53)</f>
        <v>0</v>
      </c>
      <c r="AK52" s="125">
        <f>IF('Indicator Date hidden'!AL53="x","x",AK$2-'Indicator Date hidden'!AL53)</f>
        <v>1</v>
      </c>
      <c r="AL52" s="125">
        <f>IF('Indicator Date hidden'!AM53="x","x",AL$2-'Indicator Date hidden'!AM53)</f>
        <v>5</v>
      </c>
      <c r="AM52" s="125">
        <f>IF('Indicator Date hidden'!AN53="x","x",AM$2-'Indicator Date hidden'!AN53)</f>
        <v>0</v>
      </c>
      <c r="AN52" s="125">
        <f>IF('Indicator Date hidden'!AO53="x","x",AN$2-'Indicator Date hidden'!AO53)</f>
        <v>0</v>
      </c>
      <c r="AO52" s="125">
        <f>IF('Indicator Date hidden'!AP53="x","x",AO$2-'Indicator Date hidden'!AP53)</f>
        <v>0</v>
      </c>
      <c r="AP52" s="125">
        <f>IF('Indicator Date hidden'!AQ53="x","x",AP$2-'Indicator Date hidden'!AQ53)</f>
        <v>0</v>
      </c>
      <c r="AQ52" s="125">
        <f>IF('Indicator Date hidden'!AR53="x","x",AQ$2-'Indicator Date hidden'!AR53)</f>
        <v>0</v>
      </c>
      <c r="AR52" s="125">
        <f>IF('Indicator Date hidden'!AS53="x","x",AR$2-'Indicator Date hidden'!AS53)</f>
        <v>0</v>
      </c>
      <c r="AS52" s="125">
        <f>IF('Indicator Date hidden'!AT53="x","x",AS$2-'Indicator Date hidden'!AT53)</f>
        <v>5</v>
      </c>
      <c r="AT52" s="125">
        <f>IF('Indicator Date hidden'!AU53="x","x",AT$2-'Indicator Date hidden'!AU53)</f>
        <v>0</v>
      </c>
      <c r="AU52" s="125">
        <f>IF('Indicator Date hidden'!AV53="x","x",AU$2-'Indicator Date hidden'!AV53)</f>
        <v>0</v>
      </c>
      <c r="AV52" s="125">
        <f>IF('Indicator Date hidden'!AW53="x","x",AV$2-'Indicator Date hidden'!AW53)</f>
        <v>0</v>
      </c>
      <c r="AW52" s="125">
        <f>IF('Indicator Date hidden'!AX53="x","x",AW$2-'Indicator Date hidden'!AX53)</f>
        <v>0</v>
      </c>
      <c r="AX52" s="125">
        <f>IF('Indicator Date hidden'!AY53="x","x",AX$2-'Indicator Date hidden'!AY53)</f>
        <v>0</v>
      </c>
      <c r="AY52" s="125">
        <f>IF('Indicator Date hidden'!AZ53="x","x",AY$2-'Indicator Date hidden'!AZ53)</f>
        <v>0</v>
      </c>
      <c r="AZ52" s="125">
        <f>IF('Indicator Date hidden'!BA53="x","x",AZ$2-'Indicator Date hidden'!BA53)</f>
        <v>0</v>
      </c>
      <c r="BA52" s="125">
        <f>IF('Indicator Date hidden'!BB53="x","x",BA$2-'Indicator Date hidden'!BB53)</f>
        <v>0</v>
      </c>
      <c r="BB52" s="125">
        <f>IF('Indicator Date hidden'!BC53="x","x",BB$2-'Indicator Date hidden'!BC53)</f>
        <v>0</v>
      </c>
      <c r="BC52" s="125">
        <f>IF('Indicator Date hidden'!BD53="x","x",BC$2-'Indicator Date hidden'!BD53)</f>
        <v>0</v>
      </c>
      <c r="BD52" s="125" t="str">
        <f>IF('Indicator Date hidden'!BE53="x","x",BD$2-'Indicator Date hidden'!BE53)</f>
        <v>x</v>
      </c>
      <c r="BE52" s="125">
        <f>IF('Indicator Date hidden'!BF53="x","x",BE$2-'Indicator Date hidden'!BF53)</f>
        <v>1</v>
      </c>
      <c r="BF52" s="125">
        <f>IF('Indicator Date hidden'!BG53="x","x",BF$2-'Indicator Date hidden'!BG53)</f>
        <v>0</v>
      </c>
      <c r="BG52" s="125">
        <f>IF('Indicator Date hidden'!BH53="x","x",BG$2-'Indicator Date hidden'!BH53)</f>
        <v>0</v>
      </c>
      <c r="BH52" s="125">
        <f>IF('Indicator Date hidden'!BI53="x","x",BH$2-'Indicator Date hidden'!BI53)</f>
        <v>0</v>
      </c>
      <c r="BI52" s="125">
        <f>IF('Indicator Date hidden'!BJ53="x","x",BI$2-'Indicator Date hidden'!BJ53)</f>
        <v>0</v>
      </c>
      <c r="BJ52" s="125">
        <f>IF('Indicator Date hidden'!BK53="x","x",BJ$2-'Indicator Date hidden'!BK53)</f>
        <v>0</v>
      </c>
      <c r="BK52" s="125">
        <f>IF('Indicator Date hidden'!BL53="x","x",BK$2-'Indicator Date hidden'!BL53)</f>
        <v>0</v>
      </c>
      <c r="BL52" s="125">
        <f>IF('Indicator Date hidden'!BM53="x","x",BL$2-'Indicator Date hidden'!BM53)</f>
        <v>0</v>
      </c>
      <c r="BM52" s="125">
        <f>IF('Indicator Date hidden'!BN53="x","x",BM$2-'Indicator Date hidden'!BN53)</f>
        <v>2</v>
      </c>
      <c r="BN52" s="125">
        <f>IF('Indicator Date hidden'!BO53="x","x",BN$2-'Indicator Date hidden'!BO53)</f>
        <v>3</v>
      </c>
      <c r="BO52" s="125">
        <f>IF('Indicator Date hidden'!BP53="x","x",BO$2-'Indicator Date hidden'!BP53)</f>
        <v>0</v>
      </c>
      <c r="BP52" s="125">
        <f>IF('Indicator Date hidden'!BQ53="x","x",BP$2-'Indicator Date hidden'!BQ53)</f>
        <v>0</v>
      </c>
      <c r="BQ52" s="125">
        <f>IF('Indicator Date hidden'!BR53="x","x",BQ$2-'Indicator Date hidden'!BR53)</f>
        <v>0</v>
      </c>
      <c r="BR52" s="125">
        <f>IF('Indicator Date hidden'!BS53="x","x",BR$2-'Indicator Date hidden'!BS53)</f>
        <v>0</v>
      </c>
      <c r="BS52" s="125">
        <f>IF('Indicator Date hidden'!BT53="x","x",BS$2-'Indicator Date hidden'!BT53)</f>
        <v>2</v>
      </c>
      <c r="BT52" s="125">
        <f>IF('Indicator Date hidden'!BU53="x","x",BT$2-'Indicator Date hidden'!BU53)</f>
        <v>0</v>
      </c>
      <c r="BU52" s="125">
        <f>IF('Indicator Date hidden'!BV53="x","x",BU$2-'Indicator Date hidden'!BV53)</f>
        <v>0</v>
      </c>
      <c r="BV52" s="125">
        <f>IF('Indicator Date hidden'!BW53="x","x",BV$2-'Indicator Date hidden'!BW53)</f>
        <v>0</v>
      </c>
      <c r="BW52" s="125">
        <f>IF('Indicator Date hidden'!BX53="x","x",BW$2-'Indicator Date hidden'!BX53)</f>
        <v>0</v>
      </c>
      <c r="BX52" s="125">
        <f>IF('Indicator Date hidden'!BY53="x","x",BX$2-'Indicator Date hidden'!BY53)</f>
        <v>0</v>
      </c>
      <c r="BY52" s="3">
        <f t="shared" si="5"/>
        <v>29</v>
      </c>
      <c r="BZ52" s="126">
        <f t="shared" si="6"/>
        <v>0.39189189189189189</v>
      </c>
      <c r="CA52" s="3">
        <f t="shared" si="7"/>
        <v>10</v>
      </c>
      <c r="CB52" s="126">
        <f t="shared" si="8"/>
        <v>1.2925730421889967</v>
      </c>
      <c r="CC52" s="129">
        <f t="shared" si="9"/>
        <v>0</v>
      </c>
    </row>
    <row r="53" spans="1:81" x14ac:dyDescent="0.3">
      <c r="A53" s="3" t="str">
        <f>'Indicator Data'!B56</f>
        <v>EGY</v>
      </c>
      <c r="B53" s="125">
        <f>IF('Indicator Date hidden'!C54="x","x",B$2-'Indicator Date hidden'!C54)</f>
        <v>0</v>
      </c>
      <c r="C53" s="125">
        <f>IF('Indicator Date hidden'!D54="x","x",C$2-'Indicator Date hidden'!D54)</f>
        <v>0</v>
      </c>
      <c r="D53" s="125">
        <f>IF('Indicator Date hidden'!E54="x","x",D$2-'Indicator Date hidden'!E54)</f>
        <v>0</v>
      </c>
      <c r="E53" s="125">
        <f>IF('Indicator Date hidden'!F54="x","x",E$2-'Indicator Date hidden'!F54)</f>
        <v>0</v>
      </c>
      <c r="F53" s="125">
        <f>IF('Indicator Date hidden'!G54="x","x",F$2-'Indicator Date hidden'!G54)</f>
        <v>0</v>
      </c>
      <c r="G53" s="125">
        <f>IF('Indicator Date hidden'!H54="x","x",G$2-'Indicator Date hidden'!H54)</f>
        <v>0</v>
      </c>
      <c r="H53" s="125">
        <f>IF('Indicator Date hidden'!I54="x","x",H$2-'Indicator Date hidden'!I54)</f>
        <v>0</v>
      </c>
      <c r="I53" s="125">
        <f>IF('Indicator Date hidden'!J54="x","x",I$2-'Indicator Date hidden'!J54)</f>
        <v>0</v>
      </c>
      <c r="J53" s="125">
        <f>IF('Indicator Date hidden'!K54="x","x",J$2-'Indicator Date hidden'!K54)</f>
        <v>0</v>
      </c>
      <c r="K53" s="125">
        <f>IF('Indicator Date hidden'!L54="x","x",K$2-'Indicator Date hidden'!L54)</f>
        <v>0</v>
      </c>
      <c r="L53" s="125">
        <f>IF('Indicator Date hidden'!M54="x","x",L$2-'Indicator Date hidden'!M54)</f>
        <v>0</v>
      </c>
      <c r="M53" s="125">
        <f>IF('Indicator Date hidden'!N54="x","x",M$2-'Indicator Date hidden'!N54)</f>
        <v>0</v>
      </c>
      <c r="N53" s="125">
        <f>IF('Indicator Date hidden'!O54="x","x",N$2-'Indicator Date hidden'!O54)</f>
        <v>0</v>
      </c>
      <c r="O53" s="125">
        <f>IF('Indicator Date hidden'!P54="x","x",O$2-'Indicator Date hidden'!P54)</f>
        <v>0</v>
      </c>
      <c r="P53" s="125">
        <f>IF('Indicator Date hidden'!Q54="x","x",P$2-'Indicator Date hidden'!Q54)</f>
        <v>0</v>
      </c>
      <c r="Q53" s="125">
        <f>IF('Indicator Date hidden'!R54="x","x",Q$2-'Indicator Date hidden'!R54)</f>
        <v>0</v>
      </c>
      <c r="R53" s="125">
        <f>IF('Indicator Date hidden'!S54="x","x",R$2-'Indicator Date hidden'!S54)</f>
        <v>0</v>
      </c>
      <c r="S53" s="125">
        <f>IF('Indicator Date hidden'!T54="x","x",S$2-'Indicator Date hidden'!T54)</f>
        <v>0</v>
      </c>
      <c r="T53" s="125">
        <f>IF('Indicator Date hidden'!U54="x","x",T$2-'Indicator Date hidden'!U54)</f>
        <v>0</v>
      </c>
      <c r="U53" s="125">
        <f>IF('Indicator Date hidden'!V54="x","x",U$2-'Indicator Date hidden'!V54)</f>
        <v>0</v>
      </c>
      <c r="V53" s="125">
        <f>IF('Indicator Date hidden'!W54="x","x",V$2-'Indicator Date hidden'!W54)</f>
        <v>0</v>
      </c>
      <c r="W53" s="125">
        <f>IF('Indicator Date hidden'!X54="x","x",W$2-'Indicator Date hidden'!X54)</f>
        <v>0</v>
      </c>
      <c r="X53" s="125">
        <f>IF('Indicator Date hidden'!Y54="x","x",X$2-'Indicator Date hidden'!Y54)</f>
        <v>0</v>
      </c>
      <c r="Y53" s="125">
        <f>IF('Indicator Date hidden'!Z54="x","x",Y$2-'Indicator Date hidden'!Z54)</f>
        <v>0</v>
      </c>
      <c r="Z53" s="125">
        <f>IF('Indicator Date hidden'!AA54="x","x",Z$2-'Indicator Date hidden'!AA54)</f>
        <v>4</v>
      </c>
      <c r="AA53" s="125">
        <f>IF('Indicator Date hidden'!AB54="x","x",AA$2-'Indicator Date hidden'!AB54)</f>
        <v>0</v>
      </c>
      <c r="AB53" s="125">
        <f>IF('Indicator Date hidden'!AC54="x","x",AB$2-'Indicator Date hidden'!AC54)</f>
        <v>0</v>
      </c>
      <c r="AC53" s="125">
        <f>IF('Indicator Date hidden'!AD54="x","x",AC$2-'Indicator Date hidden'!AD54)</f>
        <v>0</v>
      </c>
      <c r="AD53" s="125">
        <f>IF('Indicator Date hidden'!AE54="x","x",AD$2-'Indicator Date hidden'!AE54)</f>
        <v>0</v>
      </c>
      <c r="AE53" s="125">
        <f>IF('Indicator Date hidden'!AF54="x","x",AE$2-'Indicator Date hidden'!AF54)</f>
        <v>0</v>
      </c>
      <c r="AF53" s="125">
        <f>IF('Indicator Date hidden'!AG54="x","x",AF$2-'Indicator Date hidden'!AG54)</f>
        <v>1</v>
      </c>
      <c r="AG53" s="125">
        <f>IF('Indicator Date hidden'!AH54="x","x",AG$2-'Indicator Date hidden'!AH54)</f>
        <v>0</v>
      </c>
      <c r="AH53" s="125">
        <f>IF('Indicator Date hidden'!AI54="x","x",AH$2-'Indicator Date hidden'!AI54)</f>
        <v>0</v>
      </c>
      <c r="AI53" s="125">
        <f>IF('Indicator Date hidden'!AJ54="x","x",AI$2-'Indicator Date hidden'!AJ54)</f>
        <v>0</v>
      </c>
      <c r="AJ53" s="125">
        <f>IF('Indicator Date hidden'!AK54="x","x",AJ$2-'Indicator Date hidden'!AK54)</f>
        <v>0</v>
      </c>
      <c r="AK53" s="125">
        <f>IF('Indicator Date hidden'!AL54="x","x",AK$2-'Indicator Date hidden'!AL54)</f>
        <v>1</v>
      </c>
      <c r="AL53" s="125">
        <f>IF('Indicator Date hidden'!AM54="x","x",AL$2-'Indicator Date hidden'!AM54)</f>
        <v>5</v>
      </c>
      <c r="AM53" s="125">
        <f>IF('Indicator Date hidden'!AN54="x","x",AM$2-'Indicator Date hidden'!AN54)</f>
        <v>0</v>
      </c>
      <c r="AN53" s="125">
        <f>IF('Indicator Date hidden'!AO54="x","x",AN$2-'Indicator Date hidden'!AO54)</f>
        <v>0</v>
      </c>
      <c r="AO53" s="125">
        <f>IF('Indicator Date hidden'!AP54="x","x",AO$2-'Indicator Date hidden'!AP54)</f>
        <v>0</v>
      </c>
      <c r="AP53" s="125">
        <f>IF('Indicator Date hidden'!AQ54="x","x",AP$2-'Indicator Date hidden'!AQ54)</f>
        <v>0</v>
      </c>
      <c r="AQ53" s="125">
        <f>IF('Indicator Date hidden'!AR54="x","x",AQ$2-'Indicator Date hidden'!AR54)</f>
        <v>0</v>
      </c>
      <c r="AR53" s="125">
        <f>IF('Indicator Date hidden'!AS54="x","x",AR$2-'Indicator Date hidden'!AS54)</f>
        <v>0</v>
      </c>
      <c r="AS53" s="125">
        <f>IF('Indicator Date hidden'!AT54="x","x",AS$2-'Indicator Date hidden'!AT54)</f>
        <v>5</v>
      </c>
      <c r="AT53" s="125">
        <f>IF('Indicator Date hidden'!AU54="x","x",AT$2-'Indicator Date hidden'!AU54)</f>
        <v>0</v>
      </c>
      <c r="AU53" s="125">
        <f>IF('Indicator Date hidden'!AV54="x","x",AU$2-'Indicator Date hidden'!AV54)</f>
        <v>0</v>
      </c>
      <c r="AV53" s="125">
        <f>IF('Indicator Date hidden'!AW54="x","x",AV$2-'Indicator Date hidden'!AW54)</f>
        <v>0</v>
      </c>
      <c r="AW53" s="125">
        <f>IF('Indicator Date hidden'!AX54="x","x",AW$2-'Indicator Date hidden'!AX54)</f>
        <v>0</v>
      </c>
      <c r="AX53" s="125">
        <f>IF('Indicator Date hidden'!AY54="x","x",AX$2-'Indicator Date hidden'!AY54)</f>
        <v>0</v>
      </c>
      <c r="AY53" s="125">
        <f>IF('Indicator Date hidden'!AZ54="x","x",AY$2-'Indicator Date hidden'!AZ54)</f>
        <v>0</v>
      </c>
      <c r="AZ53" s="125">
        <f>IF('Indicator Date hidden'!BA54="x","x",AZ$2-'Indicator Date hidden'!BA54)</f>
        <v>2</v>
      </c>
      <c r="BA53" s="125">
        <f>IF('Indicator Date hidden'!BB54="x","x",BA$2-'Indicator Date hidden'!BB54)</f>
        <v>0</v>
      </c>
      <c r="BB53" s="125">
        <f>IF('Indicator Date hidden'!BC54="x","x",BB$2-'Indicator Date hidden'!BC54)</f>
        <v>0</v>
      </c>
      <c r="BC53" s="125">
        <f>IF('Indicator Date hidden'!BD54="x","x",BC$2-'Indicator Date hidden'!BD54)</f>
        <v>0</v>
      </c>
      <c r="BD53" s="125">
        <f>IF('Indicator Date hidden'!BE54="x","x",BD$2-'Indicator Date hidden'!BE54)</f>
        <v>2</v>
      </c>
      <c r="BE53" s="125">
        <f>IF('Indicator Date hidden'!BF54="x","x",BE$2-'Indicator Date hidden'!BF54)</f>
        <v>0</v>
      </c>
      <c r="BF53" s="125">
        <f>IF('Indicator Date hidden'!BG54="x","x",BF$2-'Indicator Date hidden'!BG54)</f>
        <v>0</v>
      </c>
      <c r="BG53" s="125">
        <f>IF('Indicator Date hidden'!BH54="x","x",BG$2-'Indicator Date hidden'!BH54)</f>
        <v>0</v>
      </c>
      <c r="BH53" s="125">
        <f>IF('Indicator Date hidden'!BI54="x","x",BH$2-'Indicator Date hidden'!BI54)</f>
        <v>0</v>
      </c>
      <c r="BI53" s="125">
        <f>IF('Indicator Date hidden'!BJ54="x","x",BI$2-'Indicator Date hidden'!BJ54)</f>
        <v>0</v>
      </c>
      <c r="BJ53" s="125">
        <f>IF('Indicator Date hidden'!BK54="x","x",BJ$2-'Indicator Date hidden'!BK54)</f>
        <v>0</v>
      </c>
      <c r="BK53" s="125">
        <f>IF('Indicator Date hidden'!BL54="x","x",BK$2-'Indicator Date hidden'!BL54)</f>
        <v>0</v>
      </c>
      <c r="BL53" s="125">
        <f>IF('Indicator Date hidden'!BM54="x","x",BL$2-'Indicator Date hidden'!BM54)</f>
        <v>0</v>
      </c>
      <c r="BM53" s="125">
        <f>IF('Indicator Date hidden'!BN54="x","x",BM$2-'Indicator Date hidden'!BN54)</f>
        <v>2</v>
      </c>
      <c r="BN53" s="125">
        <f>IF('Indicator Date hidden'!BO54="x","x",BN$2-'Indicator Date hidden'!BO54)</f>
        <v>0</v>
      </c>
      <c r="BO53" s="125">
        <f>IF('Indicator Date hidden'!BP54="x","x",BO$2-'Indicator Date hidden'!BP54)</f>
        <v>0</v>
      </c>
      <c r="BP53" s="125">
        <f>IF('Indicator Date hidden'!BQ54="x","x",BP$2-'Indicator Date hidden'!BQ54)</f>
        <v>0</v>
      </c>
      <c r="BQ53" s="125">
        <f>IF('Indicator Date hidden'!BR54="x","x",BQ$2-'Indicator Date hidden'!BR54)</f>
        <v>0</v>
      </c>
      <c r="BR53" s="125">
        <f>IF('Indicator Date hidden'!BS54="x","x",BR$2-'Indicator Date hidden'!BS54)</f>
        <v>0</v>
      </c>
      <c r="BS53" s="125">
        <f>IF('Indicator Date hidden'!BT54="x","x",BS$2-'Indicator Date hidden'!BT54)</f>
        <v>1</v>
      </c>
      <c r="BT53" s="125">
        <f>IF('Indicator Date hidden'!BU54="x","x",BT$2-'Indicator Date hidden'!BU54)</f>
        <v>0</v>
      </c>
      <c r="BU53" s="125">
        <f>IF('Indicator Date hidden'!BV54="x","x",BU$2-'Indicator Date hidden'!BV54)</f>
        <v>0</v>
      </c>
      <c r="BV53" s="125" t="str">
        <f>IF('Indicator Date hidden'!BW54="x","x",BV$2-'Indicator Date hidden'!BW54)</f>
        <v>x</v>
      </c>
      <c r="BW53" s="125">
        <f>IF('Indicator Date hidden'!BX54="x","x",BW$2-'Indicator Date hidden'!BX54)</f>
        <v>0</v>
      </c>
      <c r="BX53" s="125">
        <f>IF('Indicator Date hidden'!BY54="x","x",BX$2-'Indicator Date hidden'!BY54)</f>
        <v>0</v>
      </c>
      <c r="BY53" s="3">
        <f t="shared" si="5"/>
        <v>23</v>
      </c>
      <c r="BZ53" s="126">
        <f t="shared" si="6"/>
        <v>0.3108108108108108</v>
      </c>
      <c r="CA53" s="3">
        <f t="shared" si="7"/>
        <v>9</v>
      </c>
      <c r="CB53" s="126">
        <f t="shared" si="8"/>
        <v>0.99899511233925509</v>
      </c>
      <c r="CC53" s="129">
        <f t="shared" si="9"/>
        <v>0</v>
      </c>
    </row>
    <row r="54" spans="1:81" x14ac:dyDescent="0.3">
      <c r="A54" s="3" t="str">
        <f>'Indicator Data'!B57</f>
        <v>SLV</v>
      </c>
      <c r="B54" s="125">
        <f>IF('Indicator Date hidden'!C55="x","x",B$2-'Indicator Date hidden'!C55)</f>
        <v>0</v>
      </c>
      <c r="C54" s="125">
        <f>IF('Indicator Date hidden'!D55="x","x",C$2-'Indicator Date hidden'!D55)</f>
        <v>0</v>
      </c>
      <c r="D54" s="125">
        <f>IF('Indicator Date hidden'!E55="x","x",D$2-'Indicator Date hidden'!E55)</f>
        <v>0</v>
      </c>
      <c r="E54" s="125">
        <f>IF('Indicator Date hidden'!F55="x","x",E$2-'Indicator Date hidden'!F55)</f>
        <v>0</v>
      </c>
      <c r="F54" s="125">
        <f>IF('Indicator Date hidden'!G55="x","x",F$2-'Indicator Date hidden'!G55)</f>
        <v>0</v>
      </c>
      <c r="G54" s="125">
        <f>IF('Indicator Date hidden'!H55="x","x",G$2-'Indicator Date hidden'!H55)</f>
        <v>0</v>
      </c>
      <c r="H54" s="125">
        <f>IF('Indicator Date hidden'!I55="x","x",H$2-'Indicator Date hidden'!I55)</f>
        <v>0</v>
      </c>
      <c r="I54" s="125">
        <f>IF('Indicator Date hidden'!J55="x","x",I$2-'Indicator Date hidden'!J55)</f>
        <v>0</v>
      </c>
      <c r="J54" s="125">
        <f>IF('Indicator Date hidden'!K55="x","x",J$2-'Indicator Date hidden'!K55)</f>
        <v>0</v>
      </c>
      <c r="K54" s="125">
        <f>IF('Indicator Date hidden'!L55="x","x",K$2-'Indicator Date hidden'!L55)</f>
        <v>0</v>
      </c>
      <c r="L54" s="125">
        <f>IF('Indicator Date hidden'!M55="x","x",L$2-'Indicator Date hidden'!M55)</f>
        <v>0</v>
      </c>
      <c r="M54" s="125">
        <f>IF('Indicator Date hidden'!N55="x","x",M$2-'Indicator Date hidden'!N55)</f>
        <v>0</v>
      </c>
      <c r="N54" s="125">
        <f>IF('Indicator Date hidden'!O55="x","x",N$2-'Indicator Date hidden'!O55)</f>
        <v>0</v>
      </c>
      <c r="O54" s="125">
        <f>IF('Indicator Date hidden'!P55="x","x",O$2-'Indicator Date hidden'!P55)</f>
        <v>0</v>
      </c>
      <c r="P54" s="125">
        <f>IF('Indicator Date hidden'!Q55="x","x",P$2-'Indicator Date hidden'!Q55)</f>
        <v>0</v>
      </c>
      <c r="Q54" s="125">
        <f>IF('Indicator Date hidden'!R55="x","x",Q$2-'Indicator Date hidden'!R55)</f>
        <v>0</v>
      </c>
      <c r="R54" s="125">
        <f>IF('Indicator Date hidden'!S55="x","x",R$2-'Indicator Date hidden'!S55)</f>
        <v>0</v>
      </c>
      <c r="S54" s="125">
        <f>IF('Indicator Date hidden'!T55="x","x",S$2-'Indicator Date hidden'!T55)</f>
        <v>0</v>
      </c>
      <c r="T54" s="125">
        <f>IF('Indicator Date hidden'!U55="x","x",T$2-'Indicator Date hidden'!U55)</f>
        <v>0</v>
      </c>
      <c r="U54" s="125">
        <f>IF('Indicator Date hidden'!V55="x","x",U$2-'Indicator Date hidden'!V55)</f>
        <v>0</v>
      </c>
      <c r="V54" s="125">
        <f>IF('Indicator Date hidden'!W55="x","x",V$2-'Indicator Date hidden'!W55)</f>
        <v>0</v>
      </c>
      <c r="W54" s="125">
        <f>IF('Indicator Date hidden'!X55="x","x",W$2-'Indicator Date hidden'!X55)</f>
        <v>0</v>
      </c>
      <c r="X54" s="125">
        <f>IF('Indicator Date hidden'!Y55="x","x",X$2-'Indicator Date hidden'!Y55)</f>
        <v>0</v>
      </c>
      <c r="Y54" s="125">
        <f>IF('Indicator Date hidden'!Z55="x","x",Y$2-'Indicator Date hidden'!Z55)</f>
        <v>0</v>
      </c>
      <c r="Z54" s="125" t="str">
        <f>IF('Indicator Date hidden'!AA55="x","x",Z$2-'Indicator Date hidden'!AA55)</f>
        <v>x</v>
      </c>
      <c r="AA54" s="125">
        <f>IF('Indicator Date hidden'!AB55="x","x",AA$2-'Indicator Date hidden'!AB55)</f>
        <v>0</v>
      </c>
      <c r="AB54" s="125">
        <f>IF('Indicator Date hidden'!AC55="x","x",AB$2-'Indicator Date hidden'!AC55)</f>
        <v>0</v>
      </c>
      <c r="AC54" s="125">
        <f>IF('Indicator Date hidden'!AD55="x","x",AC$2-'Indicator Date hidden'!AD55)</f>
        <v>4</v>
      </c>
      <c r="AD54" s="125">
        <f>IF('Indicator Date hidden'!AE55="x","x",AD$2-'Indicator Date hidden'!AE55)</f>
        <v>0</v>
      </c>
      <c r="AE54" s="125">
        <f>IF('Indicator Date hidden'!AF55="x","x",AE$2-'Indicator Date hidden'!AF55)</f>
        <v>0</v>
      </c>
      <c r="AF54" s="125">
        <f>IF('Indicator Date hidden'!AG55="x","x",AF$2-'Indicator Date hidden'!AG55)</f>
        <v>1</v>
      </c>
      <c r="AG54" s="125">
        <f>IF('Indicator Date hidden'!AH55="x","x",AG$2-'Indicator Date hidden'!AH55)</f>
        <v>0</v>
      </c>
      <c r="AH54" s="125">
        <f>IF('Indicator Date hidden'!AI55="x","x",AH$2-'Indicator Date hidden'!AI55)</f>
        <v>0</v>
      </c>
      <c r="AI54" s="125">
        <f>IF('Indicator Date hidden'!AJ55="x","x",AI$2-'Indicator Date hidden'!AJ55)</f>
        <v>0</v>
      </c>
      <c r="AJ54" s="125">
        <f>IF('Indicator Date hidden'!AK55="x","x",AJ$2-'Indicator Date hidden'!AK55)</f>
        <v>0</v>
      </c>
      <c r="AK54" s="125">
        <f>IF('Indicator Date hidden'!AL55="x","x",AK$2-'Indicator Date hidden'!AL55)</f>
        <v>1</v>
      </c>
      <c r="AL54" s="125">
        <f>IF('Indicator Date hidden'!AM55="x","x",AL$2-'Indicator Date hidden'!AM55)</f>
        <v>5</v>
      </c>
      <c r="AM54" s="125">
        <f>IF('Indicator Date hidden'!AN55="x","x",AM$2-'Indicator Date hidden'!AN55)</f>
        <v>0</v>
      </c>
      <c r="AN54" s="125">
        <f>IF('Indicator Date hidden'!AO55="x","x",AN$2-'Indicator Date hidden'!AO55)</f>
        <v>0</v>
      </c>
      <c r="AO54" s="125">
        <f>IF('Indicator Date hidden'!AP55="x","x",AO$2-'Indicator Date hidden'!AP55)</f>
        <v>0</v>
      </c>
      <c r="AP54" s="125">
        <f>IF('Indicator Date hidden'!AQ55="x","x",AP$2-'Indicator Date hidden'!AQ55)</f>
        <v>0</v>
      </c>
      <c r="AQ54" s="125">
        <f>IF('Indicator Date hidden'!AR55="x","x",AQ$2-'Indicator Date hidden'!AR55)</f>
        <v>0</v>
      </c>
      <c r="AR54" s="125">
        <f>IF('Indicator Date hidden'!AS55="x","x",AR$2-'Indicator Date hidden'!AS55)</f>
        <v>0</v>
      </c>
      <c r="AS54" s="125">
        <f>IF('Indicator Date hidden'!AT55="x","x",AS$2-'Indicator Date hidden'!AT55)</f>
        <v>5</v>
      </c>
      <c r="AT54" s="125">
        <f>IF('Indicator Date hidden'!AU55="x","x",AT$2-'Indicator Date hidden'!AU55)</f>
        <v>0</v>
      </c>
      <c r="AU54" s="125">
        <f>IF('Indicator Date hidden'!AV55="x","x",AU$2-'Indicator Date hidden'!AV55)</f>
        <v>0</v>
      </c>
      <c r="AV54" s="125">
        <f>IF('Indicator Date hidden'!AW55="x","x",AV$2-'Indicator Date hidden'!AW55)</f>
        <v>0</v>
      </c>
      <c r="AW54" s="125">
        <f>IF('Indicator Date hidden'!AX55="x","x",AW$2-'Indicator Date hidden'!AX55)</f>
        <v>0</v>
      </c>
      <c r="AX54" s="125">
        <f>IF('Indicator Date hidden'!AY55="x","x",AX$2-'Indicator Date hidden'!AY55)</f>
        <v>0</v>
      </c>
      <c r="AY54" s="125">
        <f>IF('Indicator Date hidden'!AZ55="x","x",AY$2-'Indicator Date hidden'!AZ55)</f>
        <v>0</v>
      </c>
      <c r="AZ54" s="125">
        <f>IF('Indicator Date hidden'!BA55="x","x",AZ$2-'Indicator Date hidden'!BA55)</f>
        <v>0</v>
      </c>
      <c r="BA54" s="125">
        <f>IF('Indicator Date hidden'!BB55="x","x",BA$2-'Indicator Date hidden'!BB55)</f>
        <v>0</v>
      </c>
      <c r="BB54" s="125">
        <f>IF('Indicator Date hidden'!BC55="x","x",BB$2-'Indicator Date hidden'!BC55)</f>
        <v>0</v>
      </c>
      <c r="BC54" s="125">
        <f>IF('Indicator Date hidden'!BD55="x","x",BC$2-'Indicator Date hidden'!BD55)</f>
        <v>0</v>
      </c>
      <c r="BD54" s="125">
        <f>IF('Indicator Date hidden'!BE55="x","x",BD$2-'Indicator Date hidden'!BE55)</f>
        <v>1</v>
      </c>
      <c r="BE54" s="125">
        <f>IF('Indicator Date hidden'!BF55="x","x",BE$2-'Indicator Date hidden'!BF55)</f>
        <v>1</v>
      </c>
      <c r="BF54" s="125">
        <f>IF('Indicator Date hidden'!BG55="x","x",BF$2-'Indicator Date hidden'!BG55)</f>
        <v>0</v>
      </c>
      <c r="BG54" s="125">
        <f>IF('Indicator Date hidden'!BH55="x","x",BG$2-'Indicator Date hidden'!BH55)</f>
        <v>0</v>
      </c>
      <c r="BH54" s="125">
        <f>IF('Indicator Date hidden'!BI55="x","x",BH$2-'Indicator Date hidden'!BI55)</f>
        <v>0</v>
      </c>
      <c r="BI54" s="125">
        <f>IF('Indicator Date hidden'!BJ55="x","x",BI$2-'Indicator Date hidden'!BJ55)</f>
        <v>2</v>
      </c>
      <c r="BJ54" s="125">
        <f>IF('Indicator Date hidden'!BK55="x","x",BJ$2-'Indicator Date hidden'!BK55)</f>
        <v>0</v>
      </c>
      <c r="BK54" s="125">
        <f>IF('Indicator Date hidden'!BL55="x","x",BK$2-'Indicator Date hidden'!BL55)</f>
        <v>0</v>
      </c>
      <c r="BL54" s="125">
        <f>IF('Indicator Date hidden'!BM55="x","x",BL$2-'Indicator Date hidden'!BM55)</f>
        <v>0</v>
      </c>
      <c r="BM54" s="125">
        <f>IF('Indicator Date hidden'!BN55="x","x",BM$2-'Indicator Date hidden'!BN55)</f>
        <v>1</v>
      </c>
      <c r="BN54" s="125">
        <f>IF('Indicator Date hidden'!BO55="x","x",BN$2-'Indicator Date hidden'!BO55)</f>
        <v>2</v>
      </c>
      <c r="BO54" s="125">
        <f>IF('Indicator Date hidden'!BP55="x","x",BO$2-'Indicator Date hidden'!BP55)</f>
        <v>1</v>
      </c>
      <c r="BP54" s="125">
        <f>IF('Indicator Date hidden'!BQ55="x","x",BP$2-'Indicator Date hidden'!BQ55)</f>
        <v>0</v>
      </c>
      <c r="BQ54" s="125">
        <f>IF('Indicator Date hidden'!BR55="x","x",BQ$2-'Indicator Date hidden'!BR55)</f>
        <v>0</v>
      </c>
      <c r="BR54" s="125">
        <f>IF('Indicator Date hidden'!BS55="x","x",BR$2-'Indicator Date hidden'!BS55)</f>
        <v>0</v>
      </c>
      <c r="BS54" s="125">
        <f>IF('Indicator Date hidden'!BT55="x","x",BS$2-'Indicator Date hidden'!BT55)</f>
        <v>2</v>
      </c>
      <c r="BT54" s="125">
        <f>IF('Indicator Date hidden'!BU55="x","x",BT$2-'Indicator Date hidden'!BU55)</f>
        <v>0</v>
      </c>
      <c r="BU54" s="125">
        <f>IF('Indicator Date hidden'!BV55="x","x",BU$2-'Indicator Date hidden'!BV55)</f>
        <v>0</v>
      </c>
      <c r="BV54" s="125">
        <f>IF('Indicator Date hidden'!BW55="x","x",BV$2-'Indicator Date hidden'!BW55)</f>
        <v>0</v>
      </c>
      <c r="BW54" s="125">
        <f>IF('Indicator Date hidden'!BX55="x","x",BW$2-'Indicator Date hidden'!BX55)</f>
        <v>0</v>
      </c>
      <c r="BX54" s="125">
        <f>IF('Indicator Date hidden'!BY55="x","x",BX$2-'Indicator Date hidden'!BY55)</f>
        <v>0</v>
      </c>
      <c r="BY54" s="3">
        <f t="shared" si="5"/>
        <v>26</v>
      </c>
      <c r="BZ54" s="126">
        <f t="shared" si="6"/>
        <v>0.35135135135135137</v>
      </c>
      <c r="CA54" s="3">
        <f t="shared" si="7"/>
        <v>12</v>
      </c>
      <c r="CB54" s="126">
        <f t="shared" si="8"/>
        <v>1.0058267062663997</v>
      </c>
      <c r="CC54" s="129">
        <f t="shared" si="9"/>
        <v>0</v>
      </c>
    </row>
    <row r="55" spans="1:81" x14ac:dyDescent="0.3">
      <c r="A55" s="3" t="str">
        <f>'Indicator Data'!B58</f>
        <v>GNQ</v>
      </c>
      <c r="B55" s="125">
        <f>IF('Indicator Date hidden'!C56="x","x",B$2-'Indicator Date hidden'!C56)</f>
        <v>0</v>
      </c>
      <c r="C55" s="125">
        <f>IF('Indicator Date hidden'!D56="x","x",C$2-'Indicator Date hidden'!D56)</f>
        <v>0</v>
      </c>
      <c r="D55" s="125">
        <f>IF('Indicator Date hidden'!E56="x","x",D$2-'Indicator Date hidden'!E56)</f>
        <v>0</v>
      </c>
      <c r="E55" s="125">
        <f>IF('Indicator Date hidden'!F56="x","x",E$2-'Indicator Date hidden'!F56)</f>
        <v>0</v>
      </c>
      <c r="F55" s="125">
        <f>IF('Indicator Date hidden'!G56="x","x",F$2-'Indicator Date hidden'!G56)</f>
        <v>0</v>
      </c>
      <c r="G55" s="125">
        <f>IF('Indicator Date hidden'!H56="x","x",G$2-'Indicator Date hidden'!H56)</f>
        <v>0</v>
      </c>
      <c r="H55" s="125">
        <f>IF('Indicator Date hidden'!I56="x","x",H$2-'Indicator Date hidden'!I56)</f>
        <v>0</v>
      </c>
      <c r="I55" s="125">
        <f>IF('Indicator Date hidden'!J56="x","x",I$2-'Indicator Date hidden'!J56)</f>
        <v>0</v>
      </c>
      <c r="J55" s="125">
        <f>IF('Indicator Date hidden'!K56="x","x",J$2-'Indicator Date hidden'!K56)</f>
        <v>0</v>
      </c>
      <c r="K55" s="125">
        <f>IF('Indicator Date hidden'!L56="x","x",K$2-'Indicator Date hidden'!L56)</f>
        <v>0</v>
      </c>
      <c r="L55" s="125">
        <f>IF('Indicator Date hidden'!M56="x","x",L$2-'Indicator Date hidden'!M56)</f>
        <v>0</v>
      </c>
      <c r="M55" s="125">
        <f>IF('Indicator Date hidden'!N56="x","x",M$2-'Indicator Date hidden'!N56)</f>
        <v>0</v>
      </c>
      <c r="N55" s="125">
        <f>IF('Indicator Date hidden'!O56="x","x",N$2-'Indicator Date hidden'!O56)</f>
        <v>0</v>
      </c>
      <c r="O55" s="125">
        <f>IF('Indicator Date hidden'!P56="x","x",O$2-'Indicator Date hidden'!P56)</f>
        <v>0</v>
      </c>
      <c r="P55" s="125">
        <f>IF('Indicator Date hidden'!Q56="x","x",P$2-'Indicator Date hidden'!Q56)</f>
        <v>0</v>
      </c>
      <c r="Q55" s="125">
        <f>IF('Indicator Date hidden'!R56="x","x",Q$2-'Indicator Date hidden'!R56)</f>
        <v>0</v>
      </c>
      <c r="R55" s="125">
        <f>IF('Indicator Date hidden'!S56="x","x",R$2-'Indicator Date hidden'!S56)</f>
        <v>0</v>
      </c>
      <c r="S55" s="125">
        <f>IF('Indicator Date hidden'!T56="x","x",S$2-'Indicator Date hidden'!T56)</f>
        <v>0</v>
      </c>
      <c r="T55" s="125">
        <f>IF('Indicator Date hidden'!U56="x","x",T$2-'Indicator Date hidden'!U56)</f>
        <v>0</v>
      </c>
      <c r="U55" s="125">
        <f>IF('Indicator Date hidden'!V56="x","x",U$2-'Indicator Date hidden'!V56)</f>
        <v>0</v>
      </c>
      <c r="V55" s="125">
        <f>IF('Indicator Date hidden'!W56="x","x",V$2-'Indicator Date hidden'!W56)</f>
        <v>0</v>
      </c>
      <c r="W55" s="125">
        <f>IF('Indicator Date hidden'!X56="x","x",W$2-'Indicator Date hidden'!X56)</f>
        <v>0</v>
      </c>
      <c r="X55" s="125">
        <f>IF('Indicator Date hidden'!Y56="x","x",X$2-'Indicator Date hidden'!Y56)</f>
        <v>0</v>
      </c>
      <c r="Y55" s="125">
        <f>IF('Indicator Date hidden'!Z56="x","x",Y$2-'Indicator Date hidden'!Z56)</f>
        <v>0</v>
      </c>
      <c r="Z55" s="125" t="str">
        <f>IF('Indicator Date hidden'!AA56="x","x",Z$2-'Indicator Date hidden'!AA56)</f>
        <v>x</v>
      </c>
      <c r="AA55" s="125">
        <f>IF('Indicator Date hidden'!AB56="x","x",AA$2-'Indicator Date hidden'!AB56)</f>
        <v>0</v>
      </c>
      <c r="AB55" s="125">
        <f>IF('Indicator Date hidden'!AC56="x","x",AB$2-'Indicator Date hidden'!AC56)</f>
        <v>2</v>
      </c>
      <c r="AC55" s="125" t="str">
        <f>IF('Indicator Date hidden'!AD56="x","x",AC$2-'Indicator Date hidden'!AD56)</f>
        <v>x</v>
      </c>
      <c r="AD55" s="125">
        <f>IF('Indicator Date hidden'!AE56="x","x",AD$2-'Indicator Date hidden'!AE56)</f>
        <v>0</v>
      </c>
      <c r="AE55" s="125">
        <f>IF('Indicator Date hidden'!AF56="x","x",AE$2-'Indicator Date hidden'!AF56)</f>
        <v>0</v>
      </c>
      <c r="AF55" s="125">
        <f>IF('Indicator Date hidden'!AG56="x","x",AF$2-'Indicator Date hidden'!AG56)</f>
        <v>1</v>
      </c>
      <c r="AG55" s="125">
        <f>IF('Indicator Date hidden'!AH56="x","x",AG$2-'Indicator Date hidden'!AH56)</f>
        <v>0</v>
      </c>
      <c r="AH55" s="125">
        <f>IF('Indicator Date hidden'!AI56="x","x",AH$2-'Indicator Date hidden'!AI56)</f>
        <v>0</v>
      </c>
      <c r="AI55" s="125">
        <f>IF('Indicator Date hidden'!AJ56="x","x",AI$2-'Indicator Date hidden'!AJ56)</f>
        <v>0</v>
      </c>
      <c r="AJ55" s="125">
        <f>IF('Indicator Date hidden'!AK56="x","x",AJ$2-'Indicator Date hidden'!AK56)</f>
        <v>0</v>
      </c>
      <c r="AK55" s="125">
        <f>IF('Indicator Date hidden'!AL56="x","x",AK$2-'Indicator Date hidden'!AL56)</f>
        <v>1</v>
      </c>
      <c r="AL55" s="125" t="str">
        <f>IF('Indicator Date hidden'!AM56="x","x",AL$2-'Indicator Date hidden'!AM56)</f>
        <v>x</v>
      </c>
      <c r="AM55" s="125">
        <f>IF('Indicator Date hidden'!AN56="x","x",AM$2-'Indicator Date hidden'!AN56)</f>
        <v>0</v>
      </c>
      <c r="AN55" s="125">
        <f>IF('Indicator Date hidden'!AO56="x","x",AN$2-'Indicator Date hidden'!AO56)</f>
        <v>0</v>
      </c>
      <c r="AO55" s="125">
        <f>IF('Indicator Date hidden'!AP56="x","x",AO$2-'Indicator Date hidden'!AP56)</f>
        <v>0</v>
      </c>
      <c r="AP55" s="125">
        <f>IF('Indicator Date hidden'!AQ56="x","x",AP$2-'Indicator Date hidden'!AQ56)</f>
        <v>0</v>
      </c>
      <c r="AQ55" s="125" t="str">
        <f>IF('Indicator Date hidden'!AR56="x","x",AQ$2-'Indicator Date hidden'!AR56)</f>
        <v>x</v>
      </c>
      <c r="AR55" s="125">
        <f>IF('Indicator Date hidden'!AS56="x","x",AR$2-'Indicator Date hidden'!AS56)</f>
        <v>0</v>
      </c>
      <c r="AS55" s="125">
        <f>IF('Indicator Date hidden'!AT56="x","x",AS$2-'Indicator Date hidden'!AT56)</f>
        <v>8</v>
      </c>
      <c r="AT55" s="125">
        <f>IF('Indicator Date hidden'!AU56="x","x",AT$2-'Indicator Date hidden'!AU56)</f>
        <v>0</v>
      </c>
      <c r="AU55" s="125">
        <f>IF('Indicator Date hidden'!AV56="x","x",AU$2-'Indicator Date hidden'!AV56)</f>
        <v>0</v>
      </c>
      <c r="AV55" s="125">
        <f>IF('Indicator Date hidden'!AW56="x","x",AV$2-'Indicator Date hidden'!AW56)</f>
        <v>0</v>
      </c>
      <c r="AW55" s="125">
        <f>IF('Indicator Date hidden'!AX56="x","x",AW$2-'Indicator Date hidden'!AX56)</f>
        <v>0</v>
      </c>
      <c r="AX55" s="125">
        <f>IF('Indicator Date hidden'!AY56="x","x",AX$2-'Indicator Date hidden'!AY56)</f>
        <v>0</v>
      </c>
      <c r="AY55" s="125" t="str">
        <f>IF('Indicator Date hidden'!AZ56="x","x",AY$2-'Indicator Date hidden'!AZ56)</f>
        <v>x</v>
      </c>
      <c r="AZ55" s="125" t="str">
        <f>IF('Indicator Date hidden'!BA56="x","x",AZ$2-'Indicator Date hidden'!BA56)</f>
        <v>x</v>
      </c>
      <c r="BA55" s="125">
        <f>IF('Indicator Date hidden'!BB56="x","x",BA$2-'Indicator Date hidden'!BB56)</f>
        <v>0</v>
      </c>
      <c r="BB55" s="125">
        <f>IF('Indicator Date hidden'!BC56="x","x",BB$2-'Indicator Date hidden'!BC56)</f>
        <v>0</v>
      </c>
      <c r="BC55" s="125">
        <f>IF('Indicator Date hidden'!BD56="x","x",BC$2-'Indicator Date hidden'!BD56)</f>
        <v>0</v>
      </c>
      <c r="BD55" s="125" t="str">
        <f>IF('Indicator Date hidden'!BE56="x","x",BD$2-'Indicator Date hidden'!BE56)</f>
        <v>x</v>
      </c>
      <c r="BE55" s="125">
        <f>IF('Indicator Date hidden'!BF56="x","x",BE$2-'Indicator Date hidden'!BF56)</f>
        <v>1</v>
      </c>
      <c r="BF55" s="125">
        <f>IF('Indicator Date hidden'!BG56="x","x",BF$2-'Indicator Date hidden'!BG56)</f>
        <v>0</v>
      </c>
      <c r="BG55" s="125">
        <f>IF('Indicator Date hidden'!BH56="x","x",BG$2-'Indicator Date hidden'!BH56)</f>
        <v>0</v>
      </c>
      <c r="BH55" s="125">
        <f>IF('Indicator Date hidden'!BI56="x","x",BH$2-'Indicator Date hidden'!BI56)</f>
        <v>0</v>
      </c>
      <c r="BI55" s="125" t="str">
        <f>IF('Indicator Date hidden'!BJ56="x","x",BI$2-'Indicator Date hidden'!BJ56)</f>
        <v>x</v>
      </c>
      <c r="BJ55" s="125">
        <f>IF('Indicator Date hidden'!BK56="x","x",BJ$2-'Indicator Date hidden'!BK56)</f>
        <v>0</v>
      </c>
      <c r="BK55" s="125">
        <f>IF('Indicator Date hidden'!BL56="x","x",BK$2-'Indicator Date hidden'!BL56)</f>
        <v>0</v>
      </c>
      <c r="BL55" s="125">
        <f>IF('Indicator Date hidden'!BM56="x","x",BL$2-'Indicator Date hidden'!BM56)</f>
        <v>0</v>
      </c>
      <c r="BM55" s="125">
        <f>IF('Indicator Date hidden'!BN56="x","x",BM$2-'Indicator Date hidden'!BN56)</f>
        <v>9</v>
      </c>
      <c r="BN55" s="125">
        <f>IF('Indicator Date hidden'!BO56="x","x",BN$2-'Indicator Date hidden'!BO56)</f>
        <v>2</v>
      </c>
      <c r="BO55" s="125">
        <f>IF('Indicator Date hidden'!BP56="x","x",BO$2-'Indicator Date hidden'!BP56)</f>
        <v>1</v>
      </c>
      <c r="BP55" s="125">
        <f>IF('Indicator Date hidden'!BQ56="x","x",BP$2-'Indicator Date hidden'!BQ56)</f>
        <v>0</v>
      </c>
      <c r="BQ55" s="125">
        <f>IF('Indicator Date hidden'!BR56="x","x",BQ$2-'Indicator Date hidden'!BR56)</f>
        <v>0</v>
      </c>
      <c r="BR55" s="125">
        <f>IF('Indicator Date hidden'!BS56="x","x",BR$2-'Indicator Date hidden'!BS56)</f>
        <v>0</v>
      </c>
      <c r="BS55" s="125">
        <f>IF('Indicator Date hidden'!BT56="x","x",BS$2-'Indicator Date hidden'!BT56)</f>
        <v>1</v>
      </c>
      <c r="BT55" s="125">
        <f>IF('Indicator Date hidden'!BU56="x","x",BT$2-'Indicator Date hidden'!BU56)</f>
        <v>0</v>
      </c>
      <c r="BU55" s="125" t="str">
        <f>IF('Indicator Date hidden'!BV56="x","x",BU$2-'Indicator Date hidden'!BV56)</f>
        <v>x</v>
      </c>
      <c r="BV55" s="125" t="str">
        <f>IF('Indicator Date hidden'!BW56="x","x",BV$2-'Indicator Date hidden'!BW56)</f>
        <v>x</v>
      </c>
      <c r="BW55" s="125">
        <f>IF('Indicator Date hidden'!BX56="x","x",BW$2-'Indicator Date hidden'!BX56)</f>
        <v>0</v>
      </c>
      <c r="BX55" s="125">
        <f>IF('Indicator Date hidden'!BY56="x","x",BX$2-'Indicator Date hidden'!BY56)</f>
        <v>0</v>
      </c>
      <c r="BY55" s="3">
        <f t="shared" si="5"/>
        <v>26</v>
      </c>
      <c r="BZ55" s="126">
        <f t="shared" si="6"/>
        <v>0.4</v>
      </c>
      <c r="CA55" s="3">
        <f t="shared" si="7"/>
        <v>9</v>
      </c>
      <c r="CB55" s="126">
        <f t="shared" si="8"/>
        <v>1.5069071739059545</v>
      </c>
      <c r="CC55" s="129">
        <f t="shared" si="9"/>
        <v>0</v>
      </c>
    </row>
    <row r="56" spans="1:81" x14ac:dyDescent="0.3">
      <c r="A56" s="3" t="str">
        <f>'Indicator Data'!B59</f>
        <v>ERI</v>
      </c>
      <c r="B56" s="125">
        <f>IF('Indicator Date hidden'!C57="x","x",B$2-'Indicator Date hidden'!C57)</f>
        <v>0</v>
      </c>
      <c r="C56" s="125">
        <f>IF('Indicator Date hidden'!D57="x","x",C$2-'Indicator Date hidden'!D57)</f>
        <v>0</v>
      </c>
      <c r="D56" s="125">
        <f>IF('Indicator Date hidden'!E57="x","x",D$2-'Indicator Date hidden'!E57)</f>
        <v>0</v>
      </c>
      <c r="E56" s="125">
        <f>IF('Indicator Date hidden'!F57="x","x",E$2-'Indicator Date hidden'!F57)</f>
        <v>0</v>
      </c>
      <c r="F56" s="125">
        <f>IF('Indicator Date hidden'!G57="x","x",F$2-'Indicator Date hidden'!G57)</f>
        <v>0</v>
      </c>
      <c r="G56" s="125">
        <f>IF('Indicator Date hidden'!H57="x","x",G$2-'Indicator Date hidden'!H57)</f>
        <v>0</v>
      </c>
      <c r="H56" s="125">
        <f>IF('Indicator Date hidden'!I57="x","x",H$2-'Indicator Date hidden'!I57)</f>
        <v>0</v>
      </c>
      <c r="I56" s="125">
        <f>IF('Indicator Date hidden'!J57="x","x",I$2-'Indicator Date hidden'!J57)</f>
        <v>0</v>
      </c>
      <c r="J56" s="125">
        <f>IF('Indicator Date hidden'!K57="x","x",J$2-'Indicator Date hidden'!K57)</f>
        <v>0</v>
      </c>
      <c r="K56" s="125">
        <f>IF('Indicator Date hidden'!L57="x","x",K$2-'Indicator Date hidden'!L57)</f>
        <v>0</v>
      </c>
      <c r="L56" s="125">
        <f>IF('Indicator Date hidden'!M57="x","x",L$2-'Indicator Date hidden'!M57)</f>
        <v>0</v>
      </c>
      <c r="M56" s="125">
        <f>IF('Indicator Date hidden'!N57="x","x",M$2-'Indicator Date hidden'!N57)</f>
        <v>0</v>
      </c>
      <c r="N56" s="125">
        <f>IF('Indicator Date hidden'!O57="x","x",N$2-'Indicator Date hidden'!O57)</f>
        <v>0</v>
      </c>
      <c r="O56" s="125">
        <f>IF('Indicator Date hidden'!P57="x","x",O$2-'Indicator Date hidden'!P57)</f>
        <v>0</v>
      </c>
      <c r="P56" s="125">
        <f>IF('Indicator Date hidden'!Q57="x","x",P$2-'Indicator Date hidden'!Q57)</f>
        <v>0</v>
      </c>
      <c r="Q56" s="125">
        <f>IF('Indicator Date hidden'!R57="x","x",Q$2-'Indicator Date hidden'!R57)</f>
        <v>0</v>
      </c>
      <c r="R56" s="125">
        <f>IF('Indicator Date hidden'!S57="x","x",R$2-'Indicator Date hidden'!S57)</f>
        <v>0</v>
      </c>
      <c r="S56" s="125">
        <f>IF('Indicator Date hidden'!T57="x","x",S$2-'Indicator Date hidden'!T57)</f>
        <v>0</v>
      </c>
      <c r="T56" s="125">
        <f>IF('Indicator Date hidden'!U57="x","x",T$2-'Indicator Date hidden'!U57)</f>
        <v>0</v>
      </c>
      <c r="U56" s="125">
        <f>IF('Indicator Date hidden'!V57="x","x",U$2-'Indicator Date hidden'!V57)</f>
        <v>0</v>
      </c>
      <c r="V56" s="125">
        <f>IF('Indicator Date hidden'!W57="x","x",V$2-'Indicator Date hidden'!W57)</f>
        <v>0</v>
      </c>
      <c r="W56" s="125">
        <f>IF('Indicator Date hidden'!X57="x","x",W$2-'Indicator Date hidden'!X57)</f>
        <v>0</v>
      </c>
      <c r="X56" s="125" t="str">
        <f>IF('Indicator Date hidden'!Y57="x","x",X$2-'Indicator Date hidden'!Y57)</f>
        <v>x</v>
      </c>
      <c r="Y56" s="125" t="str">
        <f>IF('Indicator Date hidden'!Z57="x","x",Y$2-'Indicator Date hidden'!Z57)</f>
        <v>x</v>
      </c>
      <c r="Z56" s="125" t="str">
        <f>IF('Indicator Date hidden'!AA57="x","x",Z$2-'Indicator Date hidden'!AA57)</f>
        <v>x</v>
      </c>
      <c r="AA56" s="125">
        <f>IF('Indicator Date hidden'!AB57="x","x",AA$2-'Indicator Date hidden'!AB57)</f>
        <v>1</v>
      </c>
      <c r="AB56" s="125" t="str">
        <f>IF('Indicator Date hidden'!AC57="x","x",AB$2-'Indicator Date hidden'!AC57)</f>
        <v>x</v>
      </c>
      <c r="AC56" s="125">
        <f>IF('Indicator Date hidden'!AD57="x","x",AC$2-'Indicator Date hidden'!AD57)</f>
        <v>1</v>
      </c>
      <c r="AD56" s="125">
        <f>IF('Indicator Date hidden'!AE57="x","x",AD$2-'Indicator Date hidden'!AE57)</f>
        <v>0</v>
      </c>
      <c r="AE56" s="125" t="str">
        <f>IF('Indicator Date hidden'!AF57="x","x",AE$2-'Indicator Date hidden'!AF57)</f>
        <v>x</v>
      </c>
      <c r="AF56" s="125">
        <f>IF('Indicator Date hidden'!AG57="x","x",AF$2-'Indicator Date hidden'!AG57)</f>
        <v>1</v>
      </c>
      <c r="AG56" s="125">
        <f>IF('Indicator Date hidden'!AH57="x","x",AG$2-'Indicator Date hidden'!AH57)</f>
        <v>0</v>
      </c>
      <c r="AH56" s="125">
        <f>IF('Indicator Date hidden'!AI57="x","x",AH$2-'Indicator Date hidden'!AI57)</f>
        <v>0</v>
      </c>
      <c r="AI56" s="125">
        <f>IF('Indicator Date hidden'!AJ57="x","x",AI$2-'Indicator Date hidden'!AJ57)</f>
        <v>0</v>
      </c>
      <c r="AJ56" s="125">
        <f>IF('Indicator Date hidden'!AK57="x","x",AJ$2-'Indicator Date hidden'!AK57)</f>
        <v>0</v>
      </c>
      <c r="AK56" s="125">
        <f>IF('Indicator Date hidden'!AL57="x","x",AK$2-'Indicator Date hidden'!AL57)</f>
        <v>1</v>
      </c>
      <c r="AL56" s="125" t="str">
        <f>IF('Indicator Date hidden'!AM57="x","x",AL$2-'Indicator Date hidden'!AM57)</f>
        <v>x</v>
      </c>
      <c r="AM56" s="125">
        <f>IF('Indicator Date hidden'!AN57="x","x",AM$2-'Indicator Date hidden'!AN57)</f>
        <v>0</v>
      </c>
      <c r="AN56" s="125">
        <f>IF('Indicator Date hidden'!AO57="x","x",AN$2-'Indicator Date hidden'!AO57)</f>
        <v>0</v>
      </c>
      <c r="AO56" s="125">
        <f>IF('Indicator Date hidden'!AP57="x","x",AO$2-'Indicator Date hidden'!AP57)</f>
        <v>0</v>
      </c>
      <c r="AP56" s="125" t="str">
        <f>IF('Indicator Date hidden'!AQ57="x","x",AP$2-'Indicator Date hidden'!AQ57)</f>
        <v>x</v>
      </c>
      <c r="AQ56" s="125" t="str">
        <f>IF('Indicator Date hidden'!AR57="x","x",AQ$2-'Indicator Date hidden'!AR57)</f>
        <v>x</v>
      </c>
      <c r="AR56" s="125">
        <f>IF('Indicator Date hidden'!AS57="x","x",AR$2-'Indicator Date hidden'!AS57)</f>
        <v>0</v>
      </c>
      <c r="AS56" s="125">
        <f>IF('Indicator Date hidden'!AT57="x","x",AS$2-'Indicator Date hidden'!AT57)</f>
        <v>9</v>
      </c>
      <c r="AT56" s="125">
        <f>IF('Indicator Date hidden'!AU57="x","x",AT$2-'Indicator Date hidden'!AU57)</f>
        <v>0</v>
      </c>
      <c r="AU56" s="125">
        <f>IF('Indicator Date hidden'!AV57="x","x",AU$2-'Indicator Date hidden'!AV57)</f>
        <v>0</v>
      </c>
      <c r="AV56" s="125">
        <f>IF('Indicator Date hidden'!AW57="x","x",AV$2-'Indicator Date hidden'!AW57)</f>
        <v>0</v>
      </c>
      <c r="AW56" s="125">
        <f>IF('Indicator Date hidden'!AX57="x","x",AW$2-'Indicator Date hidden'!AX57)</f>
        <v>0</v>
      </c>
      <c r="AX56" s="125">
        <f>IF('Indicator Date hidden'!AY57="x","x",AX$2-'Indicator Date hidden'!AY57)</f>
        <v>0</v>
      </c>
      <c r="AY56" s="125" t="str">
        <f>IF('Indicator Date hidden'!AZ57="x","x",AY$2-'Indicator Date hidden'!AZ57)</f>
        <v>x</v>
      </c>
      <c r="AZ56" s="125" t="str">
        <f>IF('Indicator Date hidden'!BA57="x","x",AZ$2-'Indicator Date hidden'!BA57)</f>
        <v>x</v>
      </c>
      <c r="BA56" s="125">
        <f>IF('Indicator Date hidden'!BB57="x","x",BA$2-'Indicator Date hidden'!BB57)</f>
        <v>0</v>
      </c>
      <c r="BB56" s="125">
        <f>IF('Indicator Date hidden'!BC57="x","x",BB$2-'Indicator Date hidden'!BC57)</f>
        <v>0</v>
      </c>
      <c r="BC56" s="125">
        <f>IF('Indicator Date hidden'!BD57="x","x",BC$2-'Indicator Date hidden'!BD57)</f>
        <v>0</v>
      </c>
      <c r="BD56" s="125" t="str">
        <f>IF('Indicator Date hidden'!BE57="x","x",BD$2-'Indicator Date hidden'!BE57)</f>
        <v>x</v>
      </c>
      <c r="BE56" s="125">
        <f>IF('Indicator Date hidden'!BF57="x","x",BE$2-'Indicator Date hidden'!BF57)</f>
        <v>1</v>
      </c>
      <c r="BF56" s="125">
        <f>IF('Indicator Date hidden'!BG57="x","x",BF$2-'Indicator Date hidden'!BG57)</f>
        <v>0</v>
      </c>
      <c r="BG56" s="125">
        <f>IF('Indicator Date hidden'!BH57="x","x",BG$2-'Indicator Date hidden'!BH57)</f>
        <v>0</v>
      </c>
      <c r="BH56" s="125">
        <f>IF('Indicator Date hidden'!BI57="x","x",BH$2-'Indicator Date hidden'!BI57)</f>
        <v>0</v>
      </c>
      <c r="BI56" s="125" t="str">
        <f>IF('Indicator Date hidden'!BJ57="x","x",BI$2-'Indicator Date hidden'!BJ57)</f>
        <v>x</v>
      </c>
      <c r="BJ56" s="125">
        <f>IF('Indicator Date hidden'!BK57="x","x",BJ$2-'Indicator Date hidden'!BK57)</f>
        <v>0</v>
      </c>
      <c r="BK56" s="125">
        <f>IF('Indicator Date hidden'!BL57="x","x",BK$2-'Indicator Date hidden'!BL57)</f>
        <v>0</v>
      </c>
      <c r="BL56" s="125">
        <f>IF('Indicator Date hidden'!BM57="x","x",BL$2-'Indicator Date hidden'!BM57)</f>
        <v>0</v>
      </c>
      <c r="BM56" s="125">
        <f>IF('Indicator Date hidden'!BN57="x","x",BM$2-'Indicator Date hidden'!BN57)</f>
        <v>1</v>
      </c>
      <c r="BN56" s="125">
        <f>IF('Indicator Date hidden'!BO57="x","x",BN$2-'Indicator Date hidden'!BO57)</f>
        <v>2</v>
      </c>
      <c r="BO56" s="125">
        <f>IF('Indicator Date hidden'!BP57="x","x",BO$2-'Indicator Date hidden'!BP57)</f>
        <v>2</v>
      </c>
      <c r="BP56" s="125">
        <f>IF('Indicator Date hidden'!BQ57="x","x",BP$2-'Indicator Date hidden'!BQ57)</f>
        <v>0</v>
      </c>
      <c r="BQ56" s="125">
        <f>IF('Indicator Date hidden'!BR57="x","x",BQ$2-'Indicator Date hidden'!BR57)</f>
        <v>1</v>
      </c>
      <c r="BR56" s="125">
        <f>IF('Indicator Date hidden'!BS57="x","x",BR$2-'Indicator Date hidden'!BS57)</f>
        <v>1</v>
      </c>
      <c r="BS56" s="125" t="str">
        <f>IF('Indicator Date hidden'!BT57="x","x",BS$2-'Indicator Date hidden'!BT57)</f>
        <v>x</v>
      </c>
      <c r="BT56" s="125">
        <f>IF('Indicator Date hidden'!BU57="x","x",BT$2-'Indicator Date hidden'!BU57)</f>
        <v>0</v>
      </c>
      <c r="BU56" s="125">
        <f>IF('Indicator Date hidden'!BV57="x","x",BU$2-'Indicator Date hidden'!BV57)</f>
        <v>0</v>
      </c>
      <c r="BV56" s="125">
        <f>IF('Indicator Date hidden'!BW57="x","x",BV$2-'Indicator Date hidden'!BW57)</f>
        <v>0</v>
      </c>
      <c r="BW56" s="125">
        <f>IF('Indicator Date hidden'!BX57="x","x",BW$2-'Indicator Date hidden'!BX57)</f>
        <v>0</v>
      </c>
      <c r="BX56" s="125">
        <f>IF('Indicator Date hidden'!BY57="x","x",BX$2-'Indicator Date hidden'!BY57)</f>
        <v>0</v>
      </c>
      <c r="BY56" s="3">
        <f t="shared" si="5"/>
        <v>21</v>
      </c>
      <c r="BZ56" s="126">
        <f t="shared" si="6"/>
        <v>0.33870967741935482</v>
      </c>
      <c r="CA56" s="3">
        <f t="shared" si="7"/>
        <v>11</v>
      </c>
      <c r="CB56" s="126">
        <f t="shared" si="8"/>
        <v>1.2040730390863899</v>
      </c>
      <c r="CC56" s="129">
        <f t="shared" si="9"/>
        <v>0</v>
      </c>
    </row>
    <row r="57" spans="1:81" x14ac:dyDescent="0.3">
      <c r="A57" s="3" t="str">
        <f>'Indicator Data'!B60</f>
        <v>EST</v>
      </c>
      <c r="B57" s="125">
        <f>IF('Indicator Date hidden'!C58="x","x",B$2-'Indicator Date hidden'!C58)</f>
        <v>0</v>
      </c>
      <c r="C57" s="125">
        <f>IF('Indicator Date hidden'!D58="x","x",C$2-'Indicator Date hidden'!D58)</f>
        <v>0</v>
      </c>
      <c r="D57" s="125">
        <f>IF('Indicator Date hidden'!E58="x","x",D$2-'Indicator Date hidden'!E58)</f>
        <v>0</v>
      </c>
      <c r="E57" s="125">
        <f>IF('Indicator Date hidden'!F58="x","x",E$2-'Indicator Date hidden'!F58)</f>
        <v>0</v>
      </c>
      <c r="F57" s="125">
        <f>IF('Indicator Date hidden'!G58="x","x",F$2-'Indicator Date hidden'!G58)</f>
        <v>0</v>
      </c>
      <c r="G57" s="125">
        <f>IF('Indicator Date hidden'!H58="x","x",G$2-'Indicator Date hidden'!H58)</f>
        <v>0</v>
      </c>
      <c r="H57" s="125">
        <f>IF('Indicator Date hidden'!I58="x","x",H$2-'Indicator Date hidden'!I58)</f>
        <v>0</v>
      </c>
      <c r="I57" s="125">
        <f>IF('Indicator Date hidden'!J58="x","x",I$2-'Indicator Date hidden'!J58)</f>
        <v>0</v>
      </c>
      <c r="J57" s="125">
        <f>IF('Indicator Date hidden'!K58="x","x",J$2-'Indicator Date hidden'!K58)</f>
        <v>0</v>
      </c>
      <c r="K57" s="125">
        <f>IF('Indicator Date hidden'!L58="x","x",K$2-'Indicator Date hidden'!L58)</f>
        <v>0</v>
      </c>
      <c r="L57" s="125">
        <f>IF('Indicator Date hidden'!M58="x","x",L$2-'Indicator Date hidden'!M58)</f>
        <v>0</v>
      </c>
      <c r="M57" s="125">
        <f>IF('Indicator Date hidden'!N58="x","x",M$2-'Indicator Date hidden'!N58)</f>
        <v>0</v>
      </c>
      <c r="N57" s="125">
        <f>IF('Indicator Date hidden'!O58="x","x",N$2-'Indicator Date hidden'!O58)</f>
        <v>0</v>
      </c>
      <c r="O57" s="125">
        <f>IF('Indicator Date hidden'!P58="x","x",O$2-'Indicator Date hidden'!P58)</f>
        <v>0</v>
      </c>
      <c r="P57" s="125">
        <f>IF('Indicator Date hidden'!Q58="x","x",P$2-'Indicator Date hidden'!Q58)</f>
        <v>0</v>
      </c>
      <c r="Q57" s="125">
        <f>IF('Indicator Date hidden'!R58="x","x",Q$2-'Indicator Date hidden'!R58)</f>
        <v>0</v>
      </c>
      <c r="R57" s="125">
        <f>IF('Indicator Date hidden'!S58="x","x",R$2-'Indicator Date hidden'!S58)</f>
        <v>0</v>
      </c>
      <c r="S57" s="125">
        <f>IF('Indicator Date hidden'!T58="x","x",S$2-'Indicator Date hidden'!T58)</f>
        <v>0</v>
      </c>
      <c r="T57" s="125">
        <f>IF('Indicator Date hidden'!U58="x","x",T$2-'Indicator Date hidden'!U58)</f>
        <v>0</v>
      </c>
      <c r="U57" s="125">
        <f>IF('Indicator Date hidden'!V58="x","x",U$2-'Indicator Date hidden'!V58)</f>
        <v>0</v>
      </c>
      <c r="V57" s="125">
        <f>IF('Indicator Date hidden'!W58="x","x",V$2-'Indicator Date hidden'!W58)</f>
        <v>0</v>
      </c>
      <c r="W57" s="125">
        <f>IF('Indicator Date hidden'!X58="x","x",W$2-'Indicator Date hidden'!X58)</f>
        <v>0</v>
      </c>
      <c r="X57" s="125">
        <f>IF('Indicator Date hidden'!Y58="x","x",X$2-'Indicator Date hidden'!Y58)</f>
        <v>0</v>
      </c>
      <c r="Y57" s="125">
        <f>IF('Indicator Date hidden'!Z58="x","x",Y$2-'Indicator Date hidden'!Z58)</f>
        <v>0</v>
      </c>
      <c r="Z57" s="125">
        <f>IF('Indicator Date hidden'!AA58="x","x",Z$2-'Indicator Date hidden'!AA58)</f>
        <v>7</v>
      </c>
      <c r="AA57" s="125">
        <f>IF('Indicator Date hidden'!AB58="x","x",AA$2-'Indicator Date hidden'!AB58)</f>
        <v>0</v>
      </c>
      <c r="AB57" s="125" t="str">
        <f>IF('Indicator Date hidden'!AC58="x","x",AB$2-'Indicator Date hidden'!AC58)</f>
        <v>x</v>
      </c>
      <c r="AC57" s="125">
        <f>IF('Indicator Date hidden'!AD58="x","x",AC$2-'Indicator Date hidden'!AD58)</f>
        <v>0</v>
      </c>
      <c r="AD57" s="125">
        <f>IF('Indicator Date hidden'!AE58="x","x",AD$2-'Indicator Date hidden'!AE58)</f>
        <v>1</v>
      </c>
      <c r="AE57" s="125" t="str">
        <f>IF('Indicator Date hidden'!AF58="x","x",AE$2-'Indicator Date hidden'!AF58)</f>
        <v>x</v>
      </c>
      <c r="AF57" s="125">
        <f>IF('Indicator Date hidden'!AG58="x","x",AF$2-'Indicator Date hidden'!AG58)</f>
        <v>1</v>
      </c>
      <c r="AG57" s="125">
        <f>IF('Indicator Date hidden'!AH58="x","x",AG$2-'Indicator Date hidden'!AH58)</f>
        <v>0</v>
      </c>
      <c r="AH57" s="125">
        <f>IF('Indicator Date hidden'!AI58="x","x",AH$2-'Indicator Date hidden'!AI58)</f>
        <v>0</v>
      </c>
      <c r="AI57" s="125">
        <f>IF('Indicator Date hidden'!AJ58="x","x",AI$2-'Indicator Date hidden'!AJ58)</f>
        <v>0</v>
      </c>
      <c r="AJ57" s="125">
        <f>IF('Indicator Date hidden'!AK58="x","x",AJ$2-'Indicator Date hidden'!AK58)</f>
        <v>0</v>
      </c>
      <c r="AK57" s="125">
        <f>IF('Indicator Date hidden'!AL58="x","x",AK$2-'Indicator Date hidden'!AL58)</f>
        <v>1</v>
      </c>
      <c r="AL57" s="125" t="str">
        <f>IF('Indicator Date hidden'!AM58="x","x",AL$2-'Indicator Date hidden'!AM58)</f>
        <v>x</v>
      </c>
      <c r="AM57" s="125">
        <f>IF('Indicator Date hidden'!AN58="x","x",AM$2-'Indicator Date hidden'!AN58)</f>
        <v>0</v>
      </c>
      <c r="AN57" s="125">
        <f>IF('Indicator Date hidden'!AO58="x","x",AN$2-'Indicator Date hidden'!AO58)</f>
        <v>0</v>
      </c>
      <c r="AO57" s="125">
        <f>IF('Indicator Date hidden'!AP58="x","x",AO$2-'Indicator Date hidden'!AP58)</f>
        <v>0</v>
      </c>
      <c r="AP57" s="125" t="str">
        <f>IF('Indicator Date hidden'!AQ58="x","x",AP$2-'Indicator Date hidden'!AQ58)</f>
        <v>x</v>
      </c>
      <c r="AQ57" s="125">
        <f>IF('Indicator Date hidden'!AR58="x","x",AQ$2-'Indicator Date hidden'!AR58)</f>
        <v>0</v>
      </c>
      <c r="AR57" s="125">
        <f>IF('Indicator Date hidden'!AS58="x","x",AR$2-'Indicator Date hidden'!AS58)</f>
        <v>0</v>
      </c>
      <c r="AS57" s="125" t="str">
        <f>IF('Indicator Date hidden'!AT58="x","x",AS$2-'Indicator Date hidden'!AT58)</f>
        <v>x</v>
      </c>
      <c r="AT57" s="125">
        <f>IF('Indicator Date hidden'!AU58="x","x",AT$2-'Indicator Date hidden'!AU58)</f>
        <v>0</v>
      </c>
      <c r="AU57" s="125" t="str">
        <f>IF('Indicator Date hidden'!AV58="x","x",AU$2-'Indicator Date hidden'!AV58)</f>
        <v>x</v>
      </c>
      <c r="AV57" s="125" t="str">
        <f>IF('Indicator Date hidden'!AW58="x","x",AV$2-'Indicator Date hidden'!AW58)</f>
        <v>x</v>
      </c>
      <c r="AW57" s="125" t="str">
        <f>IF('Indicator Date hidden'!AX58="x","x",AW$2-'Indicator Date hidden'!AX58)</f>
        <v>x</v>
      </c>
      <c r="AX57" s="125">
        <f>IF('Indicator Date hidden'!AY58="x","x",AX$2-'Indicator Date hidden'!AY58)</f>
        <v>0</v>
      </c>
      <c r="AY57" s="125">
        <f>IF('Indicator Date hidden'!AZ58="x","x",AY$2-'Indicator Date hidden'!AZ58)</f>
        <v>0</v>
      </c>
      <c r="AZ57" s="125">
        <f>IF('Indicator Date hidden'!BA58="x","x",AZ$2-'Indicator Date hidden'!BA58)</f>
        <v>1</v>
      </c>
      <c r="BA57" s="125">
        <f>IF('Indicator Date hidden'!BB58="x","x",BA$2-'Indicator Date hidden'!BB58)</f>
        <v>0</v>
      </c>
      <c r="BB57" s="125">
        <f>IF('Indicator Date hidden'!BC58="x","x",BB$2-'Indicator Date hidden'!BC58)</f>
        <v>0</v>
      </c>
      <c r="BC57" s="125">
        <f>IF('Indicator Date hidden'!BD58="x","x",BC$2-'Indicator Date hidden'!BD58)</f>
        <v>0</v>
      </c>
      <c r="BD57" s="125" t="str">
        <f>IF('Indicator Date hidden'!BE58="x","x",BD$2-'Indicator Date hidden'!BE58)</f>
        <v>x</v>
      </c>
      <c r="BE57" s="125">
        <f>IF('Indicator Date hidden'!BF58="x","x",BE$2-'Indicator Date hidden'!BF58)</f>
        <v>1</v>
      </c>
      <c r="BF57" s="125">
        <f>IF('Indicator Date hidden'!BG58="x","x",BF$2-'Indicator Date hidden'!BG58)</f>
        <v>0</v>
      </c>
      <c r="BG57" s="125">
        <f>IF('Indicator Date hidden'!BH58="x","x",BG$2-'Indicator Date hidden'!BH58)</f>
        <v>0</v>
      </c>
      <c r="BH57" s="125">
        <f>IF('Indicator Date hidden'!BI58="x","x",BH$2-'Indicator Date hidden'!BI58)</f>
        <v>0</v>
      </c>
      <c r="BI57" s="125" t="str">
        <f>IF('Indicator Date hidden'!BJ58="x","x",BI$2-'Indicator Date hidden'!BJ58)</f>
        <v>x</v>
      </c>
      <c r="BJ57" s="125">
        <f>IF('Indicator Date hidden'!BK58="x","x",BJ$2-'Indicator Date hidden'!BK58)</f>
        <v>0</v>
      </c>
      <c r="BK57" s="125">
        <f>IF('Indicator Date hidden'!BL58="x","x",BK$2-'Indicator Date hidden'!BL58)</f>
        <v>0</v>
      </c>
      <c r="BL57" s="125">
        <f>IF('Indicator Date hidden'!BM58="x","x",BL$2-'Indicator Date hidden'!BM58)</f>
        <v>0</v>
      </c>
      <c r="BM57" s="125">
        <f>IF('Indicator Date hidden'!BN58="x","x",BM$2-'Indicator Date hidden'!BN58)</f>
        <v>8</v>
      </c>
      <c r="BN57" s="125">
        <f>IF('Indicator Date hidden'!BO58="x","x",BN$2-'Indicator Date hidden'!BO58)</f>
        <v>0</v>
      </c>
      <c r="BO57" s="125">
        <f>IF('Indicator Date hidden'!BP58="x","x",BO$2-'Indicator Date hidden'!BP58)</f>
        <v>0</v>
      </c>
      <c r="BP57" s="125">
        <f>IF('Indicator Date hidden'!BQ58="x","x",BP$2-'Indicator Date hidden'!BQ58)</f>
        <v>0</v>
      </c>
      <c r="BQ57" s="125">
        <f>IF('Indicator Date hidden'!BR58="x","x",BQ$2-'Indicator Date hidden'!BR58)</f>
        <v>0</v>
      </c>
      <c r="BR57" s="125">
        <f>IF('Indicator Date hidden'!BS58="x","x",BR$2-'Indicator Date hidden'!BS58)</f>
        <v>0</v>
      </c>
      <c r="BS57" s="125">
        <f>IF('Indicator Date hidden'!BT58="x","x",BS$2-'Indicator Date hidden'!BT58)</f>
        <v>2</v>
      </c>
      <c r="BT57" s="125">
        <f>IF('Indicator Date hidden'!BU58="x","x",BT$2-'Indicator Date hidden'!BU58)</f>
        <v>0</v>
      </c>
      <c r="BU57" s="125">
        <f>IF('Indicator Date hidden'!BV58="x","x",BU$2-'Indicator Date hidden'!BV58)</f>
        <v>0</v>
      </c>
      <c r="BV57" s="125" t="str">
        <f>IF('Indicator Date hidden'!BW58="x","x",BV$2-'Indicator Date hidden'!BW58)</f>
        <v>x</v>
      </c>
      <c r="BW57" s="125">
        <f>IF('Indicator Date hidden'!BX58="x","x",BW$2-'Indicator Date hidden'!BX58)</f>
        <v>0</v>
      </c>
      <c r="BX57" s="125">
        <f>IF('Indicator Date hidden'!BY58="x","x",BX$2-'Indicator Date hidden'!BY58)</f>
        <v>0</v>
      </c>
      <c r="BY57" s="3">
        <f t="shared" si="5"/>
        <v>22</v>
      </c>
      <c r="BZ57" s="126">
        <f t="shared" si="6"/>
        <v>0.34375</v>
      </c>
      <c r="CA57" s="3">
        <f t="shared" si="7"/>
        <v>8</v>
      </c>
      <c r="CB57" s="126">
        <f t="shared" si="8"/>
        <v>1.3371933059584167</v>
      </c>
      <c r="CC57" s="129">
        <f t="shared" si="9"/>
        <v>0</v>
      </c>
    </row>
    <row r="58" spans="1:81" x14ac:dyDescent="0.3">
      <c r="A58" s="3" t="str">
        <f>'Indicator Data'!B61</f>
        <v>SWZ</v>
      </c>
      <c r="B58" s="125">
        <f>IF('Indicator Date hidden'!C59="x","x",B$2-'Indicator Date hidden'!C59)</f>
        <v>0</v>
      </c>
      <c r="C58" s="125">
        <f>IF('Indicator Date hidden'!D59="x","x",C$2-'Indicator Date hidden'!D59)</f>
        <v>0</v>
      </c>
      <c r="D58" s="125">
        <f>IF('Indicator Date hidden'!E59="x","x",D$2-'Indicator Date hidden'!E59)</f>
        <v>0</v>
      </c>
      <c r="E58" s="125">
        <f>IF('Indicator Date hidden'!F59="x","x",E$2-'Indicator Date hidden'!F59)</f>
        <v>0</v>
      </c>
      <c r="F58" s="125">
        <f>IF('Indicator Date hidden'!G59="x","x",F$2-'Indicator Date hidden'!G59)</f>
        <v>0</v>
      </c>
      <c r="G58" s="125">
        <f>IF('Indicator Date hidden'!H59="x","x",G$2-'Indicator Date hidden'!H59)</f>
        <v>0</v>
      </c>
      <c r="H58" s="125">
        <f>IF('Indicator Date hidden'!I59="x","x",H$2-'Indicator Date hidden'!I59)</f>
        <v>0</v>
      </c>
      <c r="I58" s="125">
        <f>IF('Indicator Date hidden'!J59="x","x",I$2-'Indicator Date hidden'!J59)</f>
        <v>0</v>
      </c>
      <c r="J58" s="125">
        <f>IF('Indicator Date hidden'!K59="x","x",J$2-'Indicator Date hidden'!K59)</f>
        <v>0</v>
      </c>
      <c r="K58" s="125">
        <f>IF('Indicator Date hidden'!L59="x","x",K$2-'Indicator Date hidden'!L59)</f>
        <v>0</v>
      </c>
      <c r="L58" s="125">
        <f>IF('Indicator Date hidden'!M59="x","x",L$2-'Indicator Date hidden'!M59)</f>
        <v>0</v>
      </c>
      <c r="M58" s="125">
        <f>IF('Indicator Date hidden'!N59="x","x",M$2-'Indicator Date hidden'!N59)</f>
        <v>0</v>
      </c>
      <c r="N58" s="125">
        <f>IF('Indicator Date hidden'!O59="x","x",N$2-'Indicator Date hidden'!O59)</f>
        <v>0</v>
      </c>
      <c r="O58" s="125">
        <f>IF('Indicator Date hidden'!P59="x","x",O$2-'Indicator Date hidden'!P59)</f>
        <v>0</v>
      </c>
      <c r="P58" s="125">
        <f>IF('Indicator Date hidden'!Q59="x","x",P$2-'Indicator Date hidden'!Q59)</f>
        <v>0</v>
      </c>
      <c r="Q58" s="125">
        <f>IF('Indicator Date hidden'!R59="x","x",Q$2-'Indicator Date hidden'!R59)</f>
        <v>0</v>
      </c>
      <c r="R58" s="125">
        <f>IF('Indicator Date hidden'!S59="x","x",R$2-'Indicator Date hidden'!S59)</f>
        <v>0</v>
      </c>
      <c r="S58" s="125">
        <f>IF('Indicator Date hidden'!T59="x","x",S$2-'Indicator Date hidden'!T59)</f>
        <v>0</v>
      </c>
      <c r="T58" s="125">
        <f>IF('Indicator Date hidden'!U59="x","x",T$2-'Indicator Date hidden'!U59)</f>
        <v>0</v>
      </c>
      <c r="U58" s="125">
        <f>IF('Indicator Date hidden'!V59="x","x",U$2-'Indicator Date hidden'!V59)</f>
        <v>0</v>
      </c>
      <c r="V58" s="125">
        <f>IF('Indicator Date hidden'!W59="x","x",V$2-'Indicator Date hidden'!W59)</f>
        <v>0</v>
      </c>
      <c r="W58" s="125">
        <f>IF('Indicator Date hidden'!X59="x","x",W$2-'Indicator Date hidden'!X59)</f>
        <v>0</v>
      </c>
      <c r="X58" s="125">
        <f>IF('Indicator Date hidden'!Y59="x","x",X$2-'Indicator Date hidden'!Y59)</f>
        <v>0</v>
      </c>
      <c r="Y58" s="125">
        <f>IF('Indicator Date hidden'!Z59="x","x",Y$2-'Indicator Date hidden'!Z59)</f>
        <v>0</v>
      </c>
      <c r="Z58" s="125" t="str">
        <f>IF('Indicator Date hidden'!AA59="x","x",Z$2-'Indicator Date hidden'!AA59)</f>
        <v>x</v>
      </c>
      <c r="AA58" s="125">
        <f>IF('Indicator Date hidden'!AB59="x","x",AA$2-'Indicator Date hidden'!AB59)</f>
        <v>0</v>
      </c>
      <c r="AB58" s="125">
        <f>IF('Indicator Date hidden'!AC59="x","x",AB$2-'Indicator Date hidden'!AC59)</f>
        <v>0</v>
      </c>
      <c r="AC58" s="125">
        <f>IF('Indicator Date hidden'!AD59="x","x",AC$2-'Indicator Date hidden'!AD59)</f>
        <v>1</v>
      </c>
      <c r="AD58" s="125">
        <f>IF('Indicator Date hidden'!AE59="x","x",AD$2-'Indicator Date hidden'!AE59)</f>
        <v>0</v>
      </c>
      <c r="AE58" s="125">
        <f>IF('Indicator Date hidden'!AF59="x","x",AE$2-'Indicator Date hidden'!AF59)</f>
        <v>0</v>
      </c>
      <c r="AF58" s="125">
        <f>IF('Indicator Date hidden'!AG59="x","x",AF$2-'Indicator Date hidden'!AG59)</f>
        <v>1</v>
      </c>
      <c r="AG58" s="125">
        <f>IF('Indicator Date hidden'!AH59="x","x",AG$2-'Indicator Date hidden'!AH59)</f>
        <v>0</v>
      </c>
      <c r="AH58" s="125">
        <f>IF('Indicator Date hidden'!AI59="x","x",AH$2-'Indicator Date hidden'!AI59)</f>
        <v>0</v>
      </c>
      <c r="AI58" s="125">
        <f>IF('Indicator Date hidden'!AJ59="x","x",AI$2-'Indicator Date hidden'!AJ59)</f>
        <v>0</v>
      </c>
      <c r="AJ58" s="125">
        <f>IF('Indicator Date hidden'!AK59="x","x",AJ$2-'Indicator Date hidden'!AK59)</f>
        <v>0</v>
      </c>
      <c r="AK58" s="125">
        <f>IF('Indicator Date hidden'!AL59="x","x",AK$2-'Indicator Date hidden'!AL59)</f>
        <v>1</v>
      </c>
      <c r="AL58" s="125">
        <f>IF('Indicator Date hidden'!AM59="x","x",AL$2-'Indicator Date hidden'!AM59)</f>
        <v>5</v>
      </c>
      <c r="AM58" s="125">
        <f>IF('Indicator Date hidden'!AN59="x","x",AM$2-'Indicator Date hidden'!AN59)</f>
        <v>0</v>
      </c>
      <c r="AN58" s="125">
        <f>IF('Indicator Date hidden'!AO59="x","x",AN$2-'Indicator Date hidden'!AO59)</f>
        <v>0</v>
      </c>
      <c r="AO58" s="125">
        <f>IF('Indicator Date hidden'!AP59="x","x",AO$2-'Indicator Date hidden'!AP59)</f>
        <v>0</v>
      </c>
      <c r="AP58" s="125">
        <f>IF('Indicator Date hidden'!AQ59="x","x",AP$2-'Indicator Date hidden'!AQ59)</f>
        <v>0</v>
      </c>
      <c r="AQ58" s="125">
        <f>IF('Indicator Date hidden'!AR59="x","x",AQ$2-'Indicator Date hidden'!AR59)</f>
        <v>0</v>
      </c>
      <c r="AR58" s="125">
        <f>IF('Indicator Date hidden'!AS59="x","x",AR$2-'Indicator Date hidden'!AS59)</f>
        <v>0</v>
      </c>
      <c r="AS58" s="125">
        <f>IF('Indicator Date hidden'!AT59="x","x",AS$2-'Indicator Date hidden'!AT59)</f>
        <v>5</v>
      </c>
      <c r="AT58" s="125">
        <f>IF('Indicator Date hidden'!AU59="x","x",AT$2-'Indicator Date hidden'!AU59)</f>
        <v>0</v>
      </c>
      <c r="AU58" s="125">
        <f>IF('Indicator Date hidden'!AV59="x","x",AU$2-'Indicator Date hidden'!AV59)</f>
        <v>0</v>
      </c>
      <c r="AV58" s="125">
        <f>IF('Indicator Date hidden'!AW59="x","x",AV$2-'Indicator Date hidden'!AW59)</f>
        <v>0</v>
      </c>
      <c r="AW58" s="125">
        <f>IF('Indicator Date hidden'!AX59="x","x",AW$2-'Indicator Date hidden'!AX59)</f>
        <v>0</v>
      </c>
      <c r="AX58" s="125">
        <f>IF('Indicator Date hidden'!AY59="x","x",AX$2-'Indicator Date hidden'!AY59)</f>
        <v>0</v>
      </c>
      <c r="AY58" s="125">
        <f>IF('Indicator Date hidden'!AZ59="x","x",AY$2-'Indicator Date hidden'!AZ59)</f>
        <v>0</v>
      </c>
      <c r="AZ58" s="125">
        <f>IF('Indicator Date hidden'!BA59="x","x",AZ$2-'Indicator Date hidden'!BA59)</f>
        <v>3</v>
      </c>
      <c r="BA58" s="125">
        <f>IF('Indicator Date hidden'!BB59="x","x",BA$2-'Indicator Date hidden'!BB59)</f>
        <v>0</v>
      </c>
      <c r="BB58" s="125">
        <f>IF('Indicator Date hidden'!BC59="x","x",BB$2-'Indicator Date hidden'!BC59)</f>
        <v>0</v>
      </c>
      <c r="BC58" s="125">
        <f>IF('Indicator Date hidden'!BD59="x","x",BC$2-'Indicator Date hidden'!BD59)</f>
        <v>0</v>
      </c>
      <c r="BD58" s="125" t="str">
        <f>IF('Indicator Date hidden'!BE59="x","x",BD$2-'Indicator Date hidden'!BE59)</f>
        <v>x</v>
      </c>
      <c r="BE58" s="125">
        <f>IF('Indicator Date hidden'!BF59="x","x",BE$2-'Indicator Date hidden'!BF59)</f>
        <v>1</v>
      </c>
      <c r="BF58" s="125">
        <f>IF('Indicator Date hidden'!BG59="x","x",BF$2-'Indicator Date hidden'!BG59)</f>
        <v>0</v>
      </c>
      <c r="BG58" s="125">
        <f>IF('Indicator Date hidden'!BH59="x","x",BG$2-'Indicator Date hidden'!BH59)</f>
        <v>0</v>
      </c>
      <c r="BH58" s="125">
        <f>IF('Indicator Date hidden'!BI59="x","x",BH$2-'Indicator Date hidden'!BI59)</f>
        <v>0</v>
      </c>
      <c r="BI58" s="125">
        <f>IF('Indicator Date hidden'!BJ59="x","x",BI$2-'Indicator Date hidden'!BJ59)</f>
        <v>0</v>
      </c>
      <c r="BJ58" s="125">
        <f>IF('Indicator Date hidden'!BK59="x","x",BJ$2-'Indicator Date hidden'!BK59)</f>
        <v>0</v>
      </c>
      <c r="BK58" s="125">
        <f>IF('Indicator Date hidden'!BL59="x","x",BK$2-'Indicator Date hidden'!BL59)</f>
        <v>0</v>
      </c>
      <c r="BL58" s="125">
        <f>IF('Indicator Date hidden'!BM59="x","x",BL$2-'Indicator Date hidden'!BM59)</f>
        <v>0</v>
      </c>
      <c r="BM58" s="125">
        <f>IF('Indicator Date hidden'!BN59="x","x",BM$2-'Indicator Date hidden'!BN59)</f>
        <v>1</v>
      </c>
      <c r="BN58" s="125">
        <f>IF('Indicator Date hidden'!BO59="x","x",BN$2-'Indicator Date hidden'!BO59)</f>
        <v>2</v>
      </c>
      <c r="BO58" s="125">
        <f>IF('Indicator Date hidden'!BP59="x","x",BO$2-'Indicator Date hidden'!BP59)</f>
        <v>2</v>
      </c>
      <c r="BP58" s="125">
        <f>IF('Indicator Date hidden'!BQ59="x","x",BP$2-'Indicator Date hidden'!BQ59)</f>
        <v>0</v>
      </c>
      <c r="BQ58" s="125">
        <f>IF('Indicator Date hidden'!BR59="x","x",BQ$2-'Indicator Date hidden'!BR59)</f>
        <v>0</v>
      </c>
      <c r="BR58" s="125">
        <f>IF('Indicator Date hidden'!BS59="x","x",BR$2-'Indicator Date hidden'!BS59)</f>
        <v>0</v>
      </c>
      <c r="BS58" s="125">
        <f>IF('Indicator Date hidden'!BT59="x","x",BS$2-'Indicator Date hidden'!BT59)</f>
        <v>2</v>
      </c>
      <c r="BT58" s="125">
        <f>IF('Indicator Date hidden'!BU59="x","x",BT$2-'Indicator Date hidden'!BU59)</f>
        <v>0</v>
      </c>
      <c r="BU58" s="125">
        <f>IF('Indicator Date hidden'!BV59="x","x",BU$2-'Indicator Date hidden'!BV59)</f>
        <v>0</v>
      </c>
      <c r="BV58" s="125">
        <f>IF('Indicator Date hidden'!BW59="x","x",BV$2-'Indicator Date hidden'!BW59)</f>
        <v>0</v>
      </c>
      <c r="BW58" s="125">
        <f>IF('Indicator Date hidden'!BX59="x","x",BW$2-'Indicator Date hidden'!BX59)</f>
        <v>0</v>
      </c>
      <c r="BX58" s="125">
        <f>IF('Indicator Date hidden'!BY59="x","x",BX$2-'Indicator Date hidden'!BY59)</f>
        <v>0</v>
      </c>
      <c r="BY58" s="3">
        <f t="shared" si="5"/>
        <v>24</v>
      </c>
      <c r="BZ58" s="126">
        <f t="shared" si="6"/>
        <v>0.32876712328767121</v>
      </c>
      <c r="CA58" s="3">
        <f t="shared" si="7"/>
        <v>11</v>
      </c>
      <c r="CB58" s="126">
        <f t="shared" si="8"/>
        <v>0.96592342815365451</v>
      </c>
      <c r="CC58" s="129">
        <f t="shared" si="9"/>
        <v>0</v>
      </c>
    </row>
    <row r="59" spans="1:81" x14ac:dyDescent="0.3">
      <c r="A59" s="3" t="str">
        <f>'Indicator Data'!B62</f>
        <v>ETH</v>
      </c>
      <c r="B59" s="125">
        <f>IF('Indicator Date hidden'!C60="x","x",B$2-'Indicator Date hidden'!C60)</f>
        <v>0</v>
      </c>
      <c r="C59" s="125">
        <f>IF('Indicator Date hidden'!D60="x","x",C$2-'Indicator Date hidden'!D60)</f>
        <v>0</v>
      </c>
      <c r="D59" s="125">
        <f>IF('Indicator Date hidden'!E60="x","x",D$2-'Indicator Date hidden'!E60)</f>
        <v>0</v>
      </c>
      <c r="E59" s="125">
        <f>IF('Indicator Date hidden'!F60="x","x",E$2-'Indicator Date hidden'!F60)</f>
        <v>0</v>
      </c>
      <c r="F59" s="125">
        <f>IF('Indicator Date hidden'!G60="x","x",F$2-'Indicator Date hidden'!G60)</f>
        <v>0</v>
      </c>
      <c r="G59" s="125">
        <f>IF('Indicator Date hidden'!H60="x","x",G$2-'Indicator Date hidden'!H60)</f>
        <v>0</v>
      </c>
      <c r="H59" s="125">
        <f>IF('Indicator Date hidden'!I60="x","x",H$2-'Indicator Date hidden'!I60)</f>
        <v>0</v>
      </c>
      <c r="I59" s="125">
        <f>IF('Indicator Date hidden'!J60="x","x",I$2-'Indicator Date hidden'!J60)</f>
        <v>0</v>
      </c>
      <c r="J59" s="125">
        <f>IF('Indicator Date hidden'!K60="x","x",J$2-'Indicator Date hidden'!K60)</f>
        <v>0</v>
      </c>
      <c r="K59" s="125">
        <f>IF('Indicator Date hidden'!L60="x","x",K$2-'Indicator Date hidden'!L60)</f>
        <v>0</v>
      </c>
      <c r="L59" s="125">
        <f>IF('Indicator Date hidden'!M60="x","x",L$2-'Indicator Date hidden'!M60)</f>
        <v>0</v>
      </c>
      <c r="M59" s="125">
        <f>IF('Indicator Date hidden'!N60="x","x",M$2-'Indicator Date hidden'!N60)</f>
        <v>0</v>
      </c>
      <c r="N59" s="125">
        <f>IF('Indicator Date hidden'!O60="x","x",N$2-'Indicator Date hidden'!O60)</f>
        <v>0</v>
      </c>
      <c r="O59" s="125">
        <f>IF('Indicator Date hidden'!P60="x","x",O$2-'Indicator Date hidden'!P60)</f>
        <v>0</v>
      </c>
      <c r="P59" s="125">
        <f>IF('Indicator Date hidden'!Q60="x","x",P$2-'Indicator Date hidden'!Q60)</f>
        <v>0</v>
      </c>
      <c r="Q59" s="125">
        <f>IF('Indicator Date hidden'!R60="x","x",Q$2-'Indicator Date hidden'!R60)</f>
        <v>0</v>
      </c>
      <c r="R59" s="125">
        <f>IF('Indicator Date hidden'!S60="x","x",R$2-'Indicator Date hidden'!S60)</f>
        <v>0</v>
      </c>
      <c r="S59" s="125">
        <f>IF('Indicator Date hidden'!T60="x","x",S$2-'Indicator Date hidden'!T60)</f>
        <v>0</v>
      </c>
      <c r="T59" s="125">
        <f>IF('Indicator Date hidden'!U60="x","x",T$2-'Indicator Date hidden'!U60)</f>
        <v>0</v>
      </c>
      <c r="U59" s="125">
        <f>IF('Indicator Date hidden'!V60="x","x",U$2-'Indicator Date hidden'!V60)</f>
        <v>0</v>
      </c>
      <c r="V59" s="125">
        <f>IF('Indicator Date hidden'!W60="x","x",V$2-'Indicator Date hidden'!W60)</f>
        <v>0</v>
      </c>
      <c r="W59" s="125">
        <f>IF('Indicator Date hidden'!X60="x","x",W$2-'Indicator Date hidden'!X60)</f>
        <v>0</v>
      </c>
      <c r="X59" s="125">
        <f>IF('Indicator Date hidden'!Y60="x","x",X$2-'Indicator Date hidden'!Y60)</f>
        <v>0</v>
      </c>
      <c r="Y59" s="125">
        <f>IF('Indicator Date hidden'!Z60="x","x",Y$2-'Indicator Date hidden'!Z60)</f>
        <v>0</v>
      </c>
      <c r="Z59" s="125">
        <f>IF('Indicator Date hidden'!AA60="x","x",Z$2-'Indicator Date hidden'!AA60)</f>
        <v>2</v>
      </c>
      <c r="AA59" s="125">
        <f>IF('Indicator Date hidden'!AB60="x","x",AA$2-'Indicator Date hidden'!AB60)</f>
        <v>0</v>
      </c>
      <c r="AB59" s="125">
        <f>IF('Indicator Date hidden'!AC60="x","x",AB$2-'Indicator Date hidden'!AC60)</f>
        <v>0</v>
      </c>
      <c r="AC59" s="125">
        <f>IF('Indicator Date hidden'!AD60="x","x",AC$2-'Indicator Date hidden'!AD60)</f>
        <v>2</v>
      </c>
      <c r="AD59" s="125">
        <f>IF('Indicator Date hidden'!AE60="x","x",AD$2-'Indicator Date hidden'!AE60)</f>
        <v>0</v>
      </c>
      <c r="AE59" s="125">
        <f>IF('Indicator Date hidden'!AF60="x","x",AE$2-'Indicator Date hidden'!AF60)</f>
        <v>0</v>
      </c>
      <c r="AF59" s="125">
        <f>IF('Indicator Date hidden'!AG60="x","x",AF$2-'Indicator Date hidden'!AG60)</f>
        <v>1</v>
      </c>
      <c r="AG59" s="125">
        <f>IF('Indicator Date hidden'!AH60="x","x",AG$2-'Indicator Date hidden'!AH60)</f>
        <v>0</v>
      </c>
      <c r="AH59" s="125">
        <f>IF('Indicator Date hidden'!AI60="x","x",AH$2-'Indicator Date hidden'!AI60)</f>
        <v>0</v>
      </c>
      <c r="AI59" s="125">
        <f>IF('Indicator Date hidden'!AJ60="x","x",AI$2-'Indicator Date hidden'!AJ60)</f>
        <v>0</v>
      </c>
      <c r="AJ59" s="125">
        <f>IF('Indicator Date hidden'!AK60="x","x",AJ$2-'Indicator Date hidden'!AK60)</f>
        <v>0</v>
      </c>
      <c r="AK59" s="125">
        <f>IF('Indicator Date hidden'!AL60="x","x",AK$2-'Indicator Date hidden'!AL60)</f>
        <v>1</v>
      </c>
      <c r="AL59" s="125">
        <f>IF('Indicator Date hidden'!AM60="x","x",AL$2-'Indicator Date hidden'!AM60)</f>
        <v>3</v>
      </c>
      <c r="AM59" s="125">
        <f>IF('Indicator Date hidden'!AN60="x","x",AM$2-'Indicator Date hidden'!AN60)</f>
        <v>0</v>
      </c>
      <c r="AN59" s="125">
        <f>IF('Indicator Date hidden'!AO60="x","x",AN$2-'Indicator Date hidden'!AO60)</f>
        <v>0</v>
      </c>
      <c r="AO59" s="125">
        <f>IF('Indicator Date hidden'!AP60="x","x",AO$2-'Indicator Date hidden'!AP60)</f>
        <v>0</v>
      </c>
      <c r="AP59" s="125">
        <f>IF('Indicator Date hidden'!AQ60="x","x",AP$2-'Indicator Date hidden'!AQ60)</f>
        <v>0</v>
      </c>
      <c r="AQ59" s="125">
        <f>IF('Indicator Date hidden'!AR60="x","x",AQ$2-'Indicator Date hidden'!AR60)</f>
        <v>0</v>
      </c>
      <c r="AR59" s="125">
        <f>IF('Indicator Date hidden'!AS60="x","x",AR$2-'Indicator Date hidden'!AS60)</f>
        <v>0</v>
      </c>
      <c r="AS59" s="125">
        <f>IF('Indicator Date hidden'!AT60="x","x",AS$2-'Indicator Date hidden'!AT60)</f>
        <v>0</v>
      </c>
      <c r="AT59" s="125">
        <f>IF('Indicator Date hidden'!AU60="x","x",AT$2-'Indicator Date hidden'!AU60)</f>
        <v>0</v>
      </c>
      <c r="AU59" s="125">
        <f>IF('Indicator Date hidden'!AV60="x","x",AU$2-'Indicator Date hidden'!AV60)</f>
        <v>0</v>
      </c>
      <c r="AV59" s="125">
        <f>IF('Indicator Date hidden'!AW60="x","x",AV$2-'Indicator Date hidden'!AW60)</f>
        <v>0</v>
      </c>
      <c r="AW59" s="125">
        <f>IF('Indicator Date hidden'!AX60="x","x",AW$2-'Indicator Date hidden'!AX60)</f>
        <v>0</v>
      </c>
      <c r="AX59" s="125">
        <f>IF('Indicator Date hidden'!AY60="x","x",AX$2-'Indicator Date hidden'!AY60)</f>
        <v>0</v>
      </c>
      <c r="AY59" s="125">
        <f>IF('Indicator Date hidden'!AZ60="x","x",AY$2-'Indicator Date hidden'!AZ60)</f>
        <v>0</v>
      </c>
      <c r="AZ59" s="125">
        <f>IF('Indicator Date hidden'!BA60="x","x",AZ$2-'Indicator Date hidden'!BA60)</f>
        <v>4</v>
      </c>
      <c r="BA59" s="125">
        <f>IF('Indicator Date hidden'!BB60="x","x",BA$2-'Indicator Date hidden'!BB60)</f>
        <v>0</v>
      </c>
      <c r="BB59" s="125">
        <f>IF('Indicator Date hidden'!BC60="x","x",BB$2-'Indicator Date hidden'!BC60)</f>
        <v>0</v>
      </c>
      <c r="BC59" s="125">
        <f>IF('Indicator Date hidden'!BD60="x","x",BC$2-'Indicator Date hidden'!BD60)</f>
        <v>0</v>
      </c>
      <c r="BD59" s="125">
        <f>IF('Indicator Date hidden'!BE60="x","x",BD$2-'Indicator Date hidden'!BE60)</f>
        <v>1</v>
      </c>
      <c r="BE59" s="125">
        <f>IF('Indicator Date hidden'!BF60="x","x",BE$2-'Indicator Date hidden'!BF60)</f>
        <v>0</v>
      </c>
      <c r="BF59" s="125">
        <f>IF('Indicator Date hidden'!BG60="x","x",BF$2-'Indicator Date hidden'!BG60)</f>
        <v>0</v>
      </c>
      <c r="BG59" s="125">
        <f>IF('Indicator Date hidden'!BH60="x","x",BG$2-'Indicator Date hidden'!BH60)</f>
        <v>0</v>
      </c>
      <c r="BH59" s="125">
        <f>IF('Indicator Date hidden'!BI60="x","x",BH$2-'Indicator Date hidden'!BI60)</f>
        <v>0</v>
      </c>
      <c r="BI59" s="125">
        <f>IF('Indicator Date hidden'!BJ60="x","x",BI$2-'Indicator Date hidden'!BJ60)</f>
        <v>0</v>
      </c>
      <c r="BJ59" s="125">
        <f>IF('Indicator Date hidden'!BK60="x","x",BJ$2-'Indicator Date hidden'!BK60)</f>
        <v>0</v>
      </c>
      <c r="BK59" s="125">
        <f>IF('Indicator Date hidden'!BL60="x","x",BK$2-'Indicator Date hidden'!BL60)</f>
        <v>0</v>
      </c>
      <c r="BL59" s="125">
        <f>IF('Indicator Date hidden'!BM60="x","x",BL$2-'Indicator Date hidden'!BM60)</f>
        <v>0</v>
      </c>
      <c r="BM59" s="125">
        <f>IF('Indicator Date hidden'!BN60="x","x",BM$2-'Indicator Date hidden'!BN60)</f>
        <v>2</v>
      </c>
      <c r="BN59" s="125">
        <f>IF('Indicator Date hidden'!BO60="x","x",BN$2-'Indicator Date hidden'!BO60)</f>
        <v>2</v>
      </c>
      <c r="BO59" s="125">
        <f>IF('Indicator Date hidden'!BP60="x","x",BO$2-'Indicator Date hidden'!BP60)</f>
        <v>2</v>
      </c>
      <c r="BP59" s="125">
        <f>IF('Indicator Date hidden'!BQ60="x","x",BP$2-'Indicator Date hidden'!BQ60)</f>
        <v>0</v>
      </c>
      <c r="BQ59" s="125">
        <f>IF('Indicator Date hidden'!BR60="x","x",BQ$2-'Indicator Date hidden'!BR60)</f>
        <v>0</v>
      </c>
      <c r="BR59" s="125">
        <f>IF('Indicator Date hidden'!BS60="x","x",BR$2-'Indicator Date hidden'!BS60)</f>
        <v>0</v>
      </c>
      <c r="BS59" s="125">
        <f>IF('Indicator Date hidden'!BT60="x","x",BS$2-'Indicator Date hidden'!BT60)</f>
        <v>1</v>
      </c>
      <c r="BT59" s="125">
        <f>IF('Indicator Date hidden'!BU60="x","x",BT$2-'Indicator Date hidden'!BU60)</f>
        <v>0</v>
      </c>
      <c r="BU59" s="125" t="str">
        <f>IF('Indicator Date hidden'!BV60="x","x",BU$2-'Indicator Date hidden'!BV60)</f>
        <v>x</v>
      </c>
      <c r="BV59" s="125">
        <f>IF('Indicator Date hidden'!BW60="x","x",BV$2-'Indicator Date hidden'!BW60)</f>
        <v>0</v>
      </c>
      <c r="BW59" s="125">
        <f>IF('Indicator Date hidden'!BX60="x","x",BW$2-'Indicator Date hidden'!BX60)</f>
        <v>0</v>
      </c>
      <c r="BX59" s="125">
        <f>IF('Indicator Date hidden'!BY60="x","x",BX$2-'Indicator Date hidden'!BY60)</f>
        <v>0</v>
      </c>
      <c r="BY59" s="3">
        <f t="shared" si="5"/>
        <v>21</v>
      </c>
      <c r="BZ59" s="126">
        <f t="shared" si="6"/>
        <v>0.28378378378378377</v>
      </c>
      <c r="CA59" s="3">
        <f t="shared" si="7"/>
        <v>11</v>
      </c>
      <c r="CB59" s="126">
        <f t="shared" si="8"/>
        <v>0.76264600321743037</v>
      </c>
      <c r="CC59" s="129">
        <f t="shared" si="9"/>
        <v>0</v>
      </c>
    </row>
    <row r="60" spans="1:81" x14ac:dyDescent="0.3">
      <c r="A60" s="3" t="str">
        <f>'Indicator Data'!B63</f>
        <v>FJI</v>
      </c>
      <c r="B60" s="125">
        <f>IF('Indicator Date hidden'!C61="x","x",B$2-'Indicator Date hidden'!C61)</f>
        <v>0</v>
      </c>
      <c r="C60" s="125">
        <f>IF('Indicator Date hidden'!D61="x","x",C$2-'Indicator Date hidden'!D61)</f>
        <v>0</v>
      </c>
      <c r="D60" s="125">
        <f>IF('Indicator Date hidden'!E61="x","x",D$2-'Indicator Date hidden'!E61)</f>
        <v>0</v>
      </c>
      <c r="E60" s="125">
        <f>IF('Indicator Date hidden'!F61="x","x",E$2-'Indicator Date hidden'!F61)</f>
        <v>0</v>
      </c>
      <c r="F60" s="125">
        <f>IF('Indicator Date hidden'!G61="x","x",F$2-'Indicator Date hidden'!G61)</f>
        <v>0</v>
      </c>
      <c r="G60" s="125">
        <f>IF('Indicator Date hidden'!H61="x","x",G$2-'Indicator Date hidden'!H61)</f>
        <v>0</v>
      </c>
      <c r="H60" s="125">
        <f>IF('Indicator Date hidden'!I61="x","x",H$2-'Indicator Date hidden'!I61)</f>
        <v>0</v>
      </c>
      <c r="I60" s="125">
        <f>IF('Indicator Date hidden'!J61="x","x",I$2-'Indicator Date hidden'!J61)</f>
        <v>0</v>
      </c>
      <c r="J60" s="125">
        <f>IF('Indicator Date hidden'!K61="x","x",J$2-'Indicator Date hidden'!K61)</f>
        <v>0</v>
      </c>
      <c r="K60" s="125">
        <f>IF('Indicator Date hidden'!L61="x","x",K$2-'Indicator Date hidden'!L61)</f>
        <v>0</v>
      </c>
      <c r="L60" s="125">
        <f>IF('Indicator Date hidden'!M61="x","x",L$2-'Indicator Date hidden'!M61)</f>
        <v>0</v>
      </c>
      <c r="M60" s="125">
        <f>IF('Indicator Date hidden'!N61="x","x",M$2-'Indicator Date hidden'!N61)</f>
        <v>0</v>
      </c>
      <c r="N60" s="125">
        <f>IF('Indicator Date hidden'!O61="x","x",N$2-'Indicator Date hidden'!O61)</f>
        <v>0</v>
      </c>
      <c r="O60" s="125">
        <f>IF('Indicator Date hidden'!P61="x","x",O$2-'Indicator Date hidden'!P61)</f>
        <v>0</v>
      </c>
      <c r="P60" s="125">
        <f>IF('Indicator Date hidden'!Q61="x","x",P$2-'Indicator Date hidden'!Q61)</f>
        <v>0</v>
      </c>
      <c r="Q60" s="125">
        <f>IF('Indicator Date hidden'!R61="x","x",Q$2-'Indicator Date hidden'!R61)</f>
        <v>0</v>
      </c>
      <c r="R60" s="125">
        <f>IF('Indicator Date hidden'!S61="x","x",R$2-'Indicator Date hidden'!S61)</f>
        <v>0</v>
      </c>
      <c r="S60" s="125">
        <f>IF('Indicator Date hidden'!T61="x","x",S$2-'Indicator Date hidden'!T61)</f>
        <v>0</v>
      </c>
      <c r="T60" s="125">
        <f>IF('Indicator Date hidden'!U61="x","x",T$2-'Indicator Date hidden'!U61)</f>
        <v>0</v>
      </c>
      <c r="U60" s="125">
        <f>IF('Indicator Date hidden'!V61="x","x",U$2-'Indicator Date hidden'!V61)</f>
        <v>0</v>
      </c>
      <c r="V60" s="125">
        <f>IF('Indicator Date hidden'!W61="x","x",V$2-'Indicator Date hidden'!W61)</f>
        <v>0</v>
      </c>
      <c r="W60" s="125">
        <f>IF('Indicator Date hidden'!X61="x","x",W$2-'Indicator Date hidden'!X61)</f>
        <v>0</v>
      </c>
      <c r="X60" s="125">
        <f>IF('Indicator Date hidden'!Y61="x","x",X$2-'Indicator Date hidden'!Y61)</f>
        <v>0</v>
      </c>
      <c r="Y60" s="125">
        <f>IF('Indicator Date hidden'!Z61="x","x",Y$2-'Indicator Date hidden'!Z61)</f>
        <v>0</v>
      </c>
      <c r="Z60" s="125">
        <f>IF('Indicator Date hidden'!AA61="x","x",Z$2-'Indicator Date hidden'!AA61)</f>
        <v>4</v>
      </c>
      <c r="AA60" s="125">
        <f>IF('Indicator Date hidden'!AB61="x","x",AA$2-'Indicator Date hidden'!AB61)</f>
        <v>0</v>
      </c>
      <c r="AB60" s="125" t="str">
        <f>IF('Indicator Date hidden'!AC61="x","x",AB$2-'Indicator Date hidden'!AC61)</f>
        <v>x</v>
      </c>
      <c r="AC60" s="125">
        <f>IF('Indicator Date hidden'!AD61="x","x",AC$2-'Indicator Date hidden'!AD61)</f>
        <v>1</v>
      </c>
      <c r="AD60" s="125">
        <f>IF('Indicator Date hidden'!AE61="x","x",AD$2-'Indicator Date hidden'!AE61)</f>
        <v>1</v>
      </c>
      <c r="AE60" s="125">
        <f>IF('Indicator Date hidden'!AF61="x","x",AE$2-'Indicator Date hidden'!AF61)</f>
        <v>0</v>
      </c>
      <c r="AF60" s="125">
        <f>IF('Indicator Date hidden'!AG61="x","x",AF$2-'Indicator Date hidden'!AG61)</f>
        <v>1</v>
      </c>
      <c r="AG60" s="125">
        <f>IF('Indicator Date hidden'!AH61="x","x",AG$2-'Indicator Date hidden'!AH61)</f>
        <v>0</v>
      </c>
      <c r="AH60" s="125">
        <f>IF('Indicator Date hidden'!AI61="x","x",AH$2-'Indicator Date hidden'!AI61)</f>
        <v>0</v>
      </c>
      <c r="AI60" s="125">
        <f>IF('Indicator Date hidden'!AJ61="x","x",AI$2-'Indicator Date hidden'!AJ61)</f>
        <v>0</v>
      </c>
      <c r="AJ60" s="125">
        <f>IF('Indicator Date hidden'!AK61="x","x",AJ$2-'Indicator Date hidden'!AK61)</f>
        <v>0</v>
      </c>
      <c r="AK60" s="125">
        <f>IF('Indicator Date hidden'!AL61="x","x",AK$2-'Indicator Date hidden'!AL61)</f>
        <v>1</v>
      </c>
      <c r="AL60" s="125" t="str">
        <f>IF('Indicator Date hidden'!AM61="x","x",AL$2-'Indicator Date hidden'!AM61)</f>
        <v>x</v>
      </c>
      <c r="AM60" s="125">
        <f>IF('Indicator Date hidden'!AN61="x","x",AM$2-'Indicator Date hidden'!AN61)</f>
        <v>0</v>
      </c>
      <c r="AN60" s="125">
        <f>IF('Indicator Date hidden'!AO61="x","x",AN$2-'Indicator Date hidden'!AO61)</f>
        <v>0</v>
      </c>
      <c r="AO60" s="125">
        <f>IF('Indicator Date hidden'!AP61="x","x",AO$2-'Indicator Date hidden'!AP61)</f>
        <v>0</v>
      </c>
      <c r="AP60" s="125">
        <f>IF('Indicator Date hidden'!AQ61="x","x",AP$2-'Indicator Date hidden'!AQ61)</f>
        <v>0</v>
      </c>
      <c r="AQ60" s="125">
        <f>IF('Indicator Date hidden'!AR61="x","x",AQ$2-'Indicator Date hidden'!AR61)</f>
        <v>0</v>
      </c>
      <c r="AR60" s="125">
        <f>IF('Indicator Date hidden'!AS61="x","x",AR$2-'Indicator Date hidden'!AS61)</f>
        <v>0</v>
      </c>
      <c r="AS60" s="125" t="str">
        <f>IF('Indicator Date hidden'!AT61="x","x",AS$2-'Indicator Date hidden'!AT61)</f>
        <v>x</v>
      </c>
      <c r="AT60" s="125">
        <f>IF('Indicator Date hidden'!AU61="x","x",AT$2-'Indicator Date hidden'!AU61)</f>
        <v>0</v>
      </c>
      <c r="AU60" s="125">
        <f>IF('Indicator Date hidden'!AV61="x","x",AU$2-'Indicator Date hidden'!AV61)</f>
        <v>0</v>
      </c>
      <c r="AV60" s="125">
        <f>IF('Indicator Date hidden'!AW61="x","x",AV$2-'Indicator Date hidden'!AW61)</f>
        <v>0</v>
      </c>
      <c r="AW60" s="125" t="str">
        <f>IF('Indicator Date hidden'!AX61="x","x",AW$2-'Indicator Date hidden'!AX61)</f>
        <v>x</v>
      </c>
      <c r="AX60" s="125">
        <f>IF('Indicator Date hidden'!AY61="x","x",AX$2-'Indicator Date hidden'!AY61)</f>
        <v>0</v>
      </c>
      <c r="AY60" s="125">
        <f>IF('Indicator Date hidden'!AZ61="x","x",AY$2-'Indicator Date hidden'!AZ61)</f>
        <v>0</v>
      </c>
      <c r="AZ60" s="125">
        <f>IF('Indicator Date hidden'!BA61="x","x",AZ$2-'Indicator Date hidden'!BA61)</f>
        <v>6</v>
      </c>
      <c r="BA60" s="125">
        <f>IF('Indicator Date hidden'!BB61="x","x",BA$2-'Indicator Date hidden'!BB61)</f>
        <v>0</v>
      </c>
      <c r="BB60" s="125">
        <f>IF('Indicator Date hidden'!BC61="x","x",BB$2-'Indicator Date hidden'!BC61)</f>
        <v>0</v>
      </c>
      <c r="BC60" s="125">
        <f>IF('Indicator Date hidden'!BD61="x","x",BC$2-'Indicator Date hidden'!BD61)</f>
        <v>0</v>
      </c>
      <c r="BD60" s="125" t="str">
        <f>IF('Indicator Date hidden'!BE61="x","x",BD$2-'Indicator Date hidden'!BE61)</f>
        <v>x</v>
      </c>
      <c r="BE60" s="125">
        <f>IF('Indicator Date hidden'!BF61="x","x",BE$2-'Indicator Date hidden'!BF61)</f>
        <v>1</v>
      </c>
      <c r="BF60" s="125">
        <f>IF('Indicator Date hidden'!BG61="x","x",BF$2-'Indicator Date hidden'!BG61)</f>
        <v>0</v>
      </c>
      <c r="BG60" s="125">
        <f>IF('Indicator Date hidden'!BH61="x","x",BG$2-'Indicator Date hidden'!BH61)</f>
        <v>0</v>
      </c>
      <c r="BH60" s="125">
        <f>IF('Indicator Date hidden'!BI61="x","x",BH$2-'Indicator Date hidden'!BI61)</f>
        <v>0</v>
      </c>
      <c r="BI60" s="125">
        <f>IF('Indicator Date hidden'!BJ61="x","x",BI$2-'Indicator Date hidden'!BJ61)</f>
        <v>0</v>
      </c>
      <c r="BJ60" s="125">
        <f>IF('Indicator Date hidden'!BK61="x","x",BJ$2-'Indicator Date hidden'!BK61)</f>
        <v>0</v>
      </c>
      <c r="BK60" s="125" t="str">
        <f>IF('Indicator Date hidden'!BL61="x","x",BK$2-'Indicator Date hidden'!BL61)</f>
        <v>x</v>
      </c>
      <c r="BL60" s="125">
        <f>IF('Indicator Date hidden'!BM61="x","x",BL$2-'Indicator Date hidden'!BM61)</f>
        <v>0</v>
      </c>
      <c r="BM60" s="125">
        <f>IF('Indicator Date hidden'!BN61="x","x",BM$2-'Indicator Date hidden'!BN61)</f>
        <v>2</v>
      </c>
      <c r="BN60" s="125">
        <f>IF('Indicator Date hidden'!BO61="x","x",BN$2-'Indicator Date hidden'!BO61)</f>
        <v>2</v>
      </c>
      <c r="BO60" s="125">
        <f>IF('Indicator Date hidden'!BP61="x","x",BO$2-'Indicator Date hidden'!BP61)</f>
        <v>2</v>
      </c>
      <c r="BP60" s="125">
        <f>IF('Indicator Date hidden'!BQ61="x","x",BP$2-'Indicator Date hidden'!BQ61)</f>
        <v>0</v>
      </c>
      <c r="BQ60" s="125">
        <f>IF('Indicator Date hidden'!BR61="x","x",BQ$2-'Indicator Date hidden'!BR61)</f>
        <v>0</v>
      </c>
      <c r="BR60" s="125">
        <f>IF('Indicator Date hidden'!BS61="x","x",BR$2-'Indicator Date hidden'!BS61)</f>
        <v>0</v>
      </c>
      <c r="BS60" s="125">
        <f>IF('Indicator Date hidden'!BT61="x","x",BS$2-'Indicator Date hidden'!BT61)</f>
        <v>3</v>
      </c>
      <c r="BT60" s="125">
        <f>IF('Indicator Date hidden'!BU61="x","x",BT$2-'Indicator Date hidden'!BU61)</f>
        <v>0</v>
      </c>
      <c r="BU60" s="125">
        <f>IF('Indicator Date hidden'!BV61="x","x",BU$2-'Indicator Date hidden'!BV61)</f>
        <v>0</v>
      </c>
      <c r="BV60" s="125">
        <f>IF('Indicator Date hidden'!BW61="x","x",BV$2-'Indicator Date hidden'!BW61)</f>
        <v>0</v>
      </c>
      <c r="BW60" s="125">
        <f>IF('Indicator Date hidden'!BX61="x","x",BW$2-'Indicator Date hidden'!BX61)</f>
        <v>0</v>
      </c>
      <c r="BX60" s="125">
        <f>IF('Indicator Date hidden'!BY61="x","x",BX$2-'Indicator Date hidden'!BY61)</f>
        <v>0</v>
      </c>
      <c r="BY60" s="3">
        <f t="shared" si="5"/>
        <v>24</v>
      </c>
      <c r="BZ60" s="126">
        <f t="shared" si="6"/>
        <v>0.34782608695652173</v>
      </c>
      <c r="CA60" s="3">
        <f t="shared" si="7"/>
        <v>11</v>
      </c>
      <c r="CB60" s="126">
        <f t="shared" si="8"/>
        <v>1.0047147833296821</v>
      </c>
      <c r="CC60" s="129">
        <f t="shared" si="9"/>
        <v>0</v>
      </c>
    </row>
    <row r="61" spans="1:81" x14ac:dyDescent="0.3">
      <c r="A61" s="3" t="str">
        <f>'Indicator Data'!B64</f>
        <v>FIN</v>
      </c>
      <c r="B61" s="125">
        <f>IF('Indicator Date hidden'!C62="x","x",B$2-'Indicator Date hidden'!C62)</f>
        <v>0</v>
      </c>
      <c r="C61" s="125">
        <f>IF('Indicator Date hidden'!D62="x","x",C$2-'Indicator Date hidden'!D62)</f>
        <v>0</v>
      </c>
      <c r="D61" s="125">
        <f>IF('Indicator Date hidden'!E62="x","x",D$2-'Indicator Date hidden'!E62)</f>
        <v>0</v>
      </c>
      <c r="E61" s="125">
        <f>IF('Indicator Date hidden'!F62="x","x",E$2-'Indicator Date hidden'!F62)</f>
        <v>0</v>
      </c>
      <c r="F61" s="125">
        <f>IF('Indicator Date hidden'!G62="x","x",F$2-'Indicator Date hidden'!G62)</f>
        <v>0</v>
      </c>
      <c r="G61" s="125">
        <f>IF('Indicator Date hidden'!H62="x","x",G$2-'Indicator Date hidden'!H62)</f>
        <v>0</v>
      </c>
      <c r="H61" s="125">
        <f>IF('Indicator Date hidden'!I62="x","x",H$2-'Indicator Date hidden'!I62)</f>
        <v>0</v>
      </c>
      <c r="I61" s="125">
        <f>IF('Indicator Date hidden'!J62="x","x",I$2-'Indicator Date hidden'!J62)</f>
        <v>0</v>
      </c>
      <c r="J61" s="125">
        <f>IF('Indicator Date hidden'!K62="x","x",J$2-'Indicator Date hidden'!K62)</f>
        <v>0</v>
      </c>
      <c r="K61" s="125">
        <f>IF('Indicator Date hidden'!L62="x","x",K$2-'Indicator Date hidden'!L62)</f>
        <v>0</v>
      </c>
      <c r="L61" s="125">
        <f>IF('Indicator Date hidden'!M62="x","x",L$2-'Indicator Date hidden'!M62)</f>
        <v>0</v>
      </c>
      <c r="M61" s="125">
        <f>IF('Indicator Date hidden'!N62="x","x",M$2-'Indicator Date hidden'!N62)</f>
        <v>0</v>
      </c>
      <c r="N61" s="125">
        <f>IF('Indicator Date hidden'!O62="x","x",N$2-'Indicator Date hidden'!O62)</f>
        <v>0</v>
      </c>
      <c r="O61" s="125">
        <f>IF('Indicator Date hidden'!P62="x","x",O$2-'Indicator Date hidden'!P62)</f>
        <v>0</v>
      </c>
      <c r="P61" s="125">
        <f>IF('Indicator Date hidden'!Q62="x","x",P$2-'Indicator Date hidden'!Q62)</f>
        <v>0</v>
      </c>
      <c r="Q61" s="125">
        <f>IF('Indicator Date hidden'!R62="x","x",Q$2-'Indicator Date hidden'!R62)</f>
        <v>0</v>
      </c>
      <c r="R61" s="125">
        <f>IF('Indicator Date hidden'!S62="x","x",R$2-'Indicator Date hidden'!S62)</f>
        <v>0</v>
      </c>
      <c r="S61" s="125">
        <f>IF('Indicator Date hidden'!T62="x","x",S$2-'Indicator Date hidden'!T62)</f>
        <v>0</v>
      </c>
      <c r="T61" s="125">
        <f>IF('Indicator Date hidden'!U62="x","x",T$2-'Indicator Date hidden'!U62)</f>
        <v>0</v>
      </c>
      <c r="U61" s="125">
        <f>IF('Indicator Date hidden'!V62="x","x",U$2-'Indicator Date hidden'!V62)</f>
        <v>0</v>
      </c>
      <c r="V61" s="125">
        <f>IF('Indicator Date hidden'!W62="x","x",V$2-'Indicator Date hidden'!W62)</f>
        <v>0</v>
      </c>
      <c r="W61" s="125">
        <f>IF('Indicator Date hidden'!X62="x","x",W$2-'Indicator Date hidden'!X62)</f>
        <v>0</v>
      </c>
      <c r="X61" s="125">
        <f>IF('Indicator Date hidden'!Y62="x","x",X$2-'Indicator Date hidden'!Y62)</f>
        <v>0</v>
      </c>
      <c r="Y61" s="125">
        <f>IF('Indicator Date hidden'!Z62="x","x",Y$2-'Indicator Date hidden'!Z62)</f>
        <v>0</v>
      </c>
      <c r="Z61" s="125">
        <f>IF('Indicator Date hidden'!AA62="x","x",Z$2-'Indicator Date hidden'!AA62)</f>
        <v>8</v>
      </c>
      <c r="AA61" s="125">
        <f>IF('Indicator Date hidden'!AB62="x","x",AA$2-'Indicator Date hidden'!AB62)</f>
        <v>0</v>
      </c>
      <c r="AB61" s="125" t="str">
        <f>IF('Indicator Date hidden'!AC62="x","x",AB$2-'Indicator Date hidden'!AC62)</f>
        <v>x</v>
      </c>
      <c r="AC61" s="125">
        <f>IF('Indicator Date hidden'!AD62="x","x",AC$2-'Indicator Date hidden'!AD62)</f>
        <v>1</v>
      </c>
      <c r="AD61" s="125">
        <f>IF('Indicator Date hidden'!AE62="x","x",AD$2-'Indicator Date hidden'!AE62)</f>
        <v>1</v>
      </c>
      <c r="AE61" s="125" t="str">
        <f>IF('Indicator Date hidden'!AF62="x","x",AE$2-'Indicator Date hidden'!AF62)</f>
        <v>x</v>
      </c>
      <c r="AF61" s="125">
        <f>IF('Indicator Date hidden'!AG62="x","x",AF$2-'Indicator Date hidden'!AG62)</f>
        <v>1</v>
      </c>
      <c r="AG61" s="125">
        <f>IF('Indicator Date hidden'!AH62="x","x",AG$2-'Indicator Date hidden'!AH62)</f>
        <v>0</v>
      </c>
      <c r="AH61" s="125">
        <f>IF('Indicator Date hidden'!AI62="x","x",AH$2-'Indicator Date hidden'!AI62)</f>
        <v>0</v>
      </c>
      <c r="AI61" s="125">
        <f>IF('Indicator Date hidden'!AJ62="x","x",AI$2-'Indicator Date hidden'!AJ62)</f>
        <v>0</v>
      </c>
      <c r="AJ61" s="125">
        <f>IF('Indicator Date hidden'!AK62="x","x",AJ$2-'Indicator Date hidden'!AK62)</f>
        <v>0</v>
      </c>
      <c r="AK61" s="125">
        <f>IF('Indicator Date hidden'!AL62="x","x",AK$2-'Indicator Date hidden'!AL62)</f>
        <v>1</v>
      </c>
      <c r="AL61" s="125" t="str">
        <f>IF('Indicator Date hidden'!AM62="x","x",AL$2-'Indicator Date hidden'!AM62)</f>
        <v>x</v>
      </c>
      <c r="AM61" s="125">
        <f>IF('Indicator Date hidden'!AN62="x","x",AM$2-'Indicator Date hidden'!AN62)</f>
        <v>0</v>
      </c>
      <c r="AN61" s="125">
        <f>IF('Indicator Date hidden'!AO62="x","x",AN$2-'Indicator Date hidden'!AO62)</f>
        <v>0</v>
      </c>
      <c r="AO61" s="125">
        <f>IF('Indicator Date hidden'!AP62="x","x",AO$2-'Indicator Date hidden'!AP62)</f>
        <v>0</v>
      </c>
      <c r="AP61" s="125" t="str">
        <f>IF('Indicator Date hidden'!AQ62="x","x",AP$2-'Indicator Date hidden'!AQ62)</f>
        <v>x</v>
      </c>
      <c r="AQ61" s="125">
        <f>IF('Indicator Date hidden'!AR62="x","x",AQ$2-'Indicator Date hidden'!AR62)</f>
        <v>0</v>
      </c>
      <c r="AR61" s="125">
        <f>IF('Indicator Date hidden'!AS62="x","x",AR$2-'Indicator Date hidden'!AS62)</f>
        <v>0</v>
      </c>
      <c r="AS61" s="125" t="str">
        <f>IF('Indicator Date hidden'!AT62="x","x",AS$2-'Indicator Date hidden'!AT62)</f>
        <v>x</v>
      </c>
      <c r="AT61" s="125">
        <f>IF('Indicator Date hidden'!AU62="x","x",AT$2-'Indicator Date hidden'!AU62)</f>
        <v>0</v>
      </c>
      <c r="AU61" s="125" t="str">
        <f>IF('Indicator Date hidden'!AV62="x","x",AU$2-'Indicator Date hidden'!AV62)</f>
        <v>x</v>
      </c>
      <c r="AV61" s="125" t="str">
        <f>IF('Indicator Date hidden'!AW62="x","x",AV$2-'Indicator Date hidden'!AW62)</f>
        <v>x</v>
      </c>
      <c r="AW61" s="125" t="str">
        <f>IF('Indicator Date hidden'!AX62="x","x",AW$2-'Indicator Date hidden'!AX62)</f>
        <v>x</v>
      </c>
      <c r="AX61" s="125">
        <f>IF('Indicator Date hidden'!AY62="x","x",AX$2-'Indicator Date hidden'!AY62)</f>
        <v>0</v>
      </c>
      <c r="AY61" s="125">
        <f>IF('Indicator Date hidden'!AZ62="x","x",AY$2-'Indicator Date hidden'!AZ62)</f>
        <v>0</v>
      </c>
      <c r="AZ61" s="125">
        <f>IF('Indicator Date hidden'!BA62="x","x",AZ$2-'Indicator Date hidden'!BA62)</f>
        <v>1</v>
      </c>
      <c r="BA61" s="125">
        <f>IF('Indicator Date hidden'!BB62="x","x",BA$2-'Indicator Date hidden'!BB62)</f>
        <v>0</v>
      </c>
      <c r="BB61" s="125">
        <f>IF('Indicator Date hidden'!BC62="x","x",BB$2-'Indicator Date hidden'!BC62)</f>
        <v>0</v>
      </c>
      <c r="BC61" s="125">
        <f>IF('Indicator Date hidden'!BD62="x","x",BC$2-'Indicator Date hidden'!BD62)</f>
        <v>0</v>
      </c>
      <c r="BD61" s="125" t="str">
        <f>IF('Indicator Date hidden'!BE62="x","x",BD$2-'Indicator Date hidden'!BE62)</f>
        <v>x</v>
      </c>
      <c r="BE61" s="125">
        <f>IF('Indicator Date hidden'!BF62="x","x",BE$2-'Indicator Date hidden'!BF62)</f>
        <v>1</v>
      </c>
      <c r="BF61" s="125">
        <f>IF('Indicator Date hidden'!BG62="x","x",BF$2-'Indicator Date hidden'!BG62)</f>
        <v>0</v>
      </c>
      <c r="BG61" s="125">
        <f>IF('Indicator Date hidden'!BH62="x","x",BG$2-'Indicator Date hidden'!BH62)</f>
        <v>0</v>
      </c>
      <c r="BH61" s="125">
        <f>IF('Indicator Date hidden'!BI62="x","x",BH$2-'Indicator Date hidden'!BI62)</f>
        <v>0</v>
      </c>
      <c r="BI61" s="125">
        <f>IF('Indicator Date hidden'!BJ62="x","x",BI$2-'Indicator Date hidden'!BJ62)</f>
        <v>0</v>
      </c>
      <c r="BJ61" s="125">
        <f>IF('Indicator Date hidden'!BK62="x","x",BJ$2-'Indicator Date hidden'!BK62)</f>
        <v>0</v>
      </c>
      <c r="BK61" s="125">
        <f>IF('Indicator Date hidden'!BL62="x","x",BK$2-'Indicator Date hidden'!BL62)</f>
        <v>0</v>
      </c>
      <c r="BL61" s="125">
        <f>IF('Indicator Date hidden'!BM62="x","x",BL$2-'Indicator Date hidden'!BM62)</f>
        <v>0</v>
      </c>
      <c r="BM61" s="125" t="str">
        <f>IF('Indicator Date hidden'!BN62="x","x",BM$2-'Indicator Date hidden'!BN62)</f>
        <v>x</v>
      </c>
      <c r="BN61" s="125">
        <f>IF('Indicator Date hidden'!BO62="x","x",BN$2-'Indicator Date hidden'!BO62)</f>
        <v>0</v>
      </c>
      <c r="BO61" s="125">
        <f>IF('Indicator Date hidden'!BP62="x","x",BO$2-'Indicator Date hidden'!BP62)</f>
        <v>0</v>
      </c>
      <c r="BP61" s="125">
        <f>IF('Indicator Date hidden'!BQ62="x","x",BP$2-'Indicator Date hidden'!BQ62)</f>
        <v>0</v>
      </c>
      <c r="BQ61" s="125">
        <f>IF('Indicator Date hidden'!BR62="x","x",BQ$2-'Indicator Date hidden'!BR62)</f>
        <v>0</v>
      </c>
      <c r="BR61" s="125">
        <f>IF('Indicator Date hidden'!BS62="x","x",BR$2-'Indicator Date hidden'!BS62)</f>
        <v>0</v>
      </c>
      <c r="BS61" s="125">
        <f>IF('Indicator Date hidden'!BT62="x","x",BS$2-'Indicator Date hidden'!BT62)</f>
        <v>2</v>
      </c>
      <c r="BT61" s="125">
        <f>IF('Indicator Date hidden'!BU62="x","x",BT$2-'Indicator Date hidden'!BU62)</f>
        <v>0</v>
      </c>
      <c r="BU61" s="125">
        <f>IF('Indicator Date hidden'!BV62="x","x",BU$2-'Indicator Date hidden'!BV62)</f>
        <v>0</v>
      </c>
      <c r="BV61" s="125">
        <f>IF('Indicator Date hidden'!BW62="x","x",BV$2-'Indicator Date hidden'!BW62)</f>
        <v>0</v>
      </c>
      <c r="BW61" s="125">
        <f>IF('Indicator Date hidden'!BX62="x","x",BW$2-'Indicator Date hidden'!BX62)</f>
        <v>0</v>
      </c>
      <c r="BX61" s="125">
        <f>IF('Indicator Date hidden'!BY62="x","x",BX$2-'Indicator Date hidden'!BY62)</f>
        <v>0</v>
      </c>
      <c r="BY61" s="3">
        <f t="shared" si="5"/>
        <v>16</v>
      </c>
      <c r="BZ61" s="126">
        <f t="shared" si="6"/>
        <v>0.24615384615384617</v>
      </c>
      <c r="CA61" s="3">
        <f t="shared" si="7"/>
        <v>8</v>
      </c>
      <c r="CB61" s="126">
        <f t="shared" si="8"/>
        <v>1.0382050965417224</v>
      </c>
      <c r="CC61" s="129">
        <f t="shared" si="9"/>
        <v>0</v>
      </c>
    </row>
    <row r="62" spans="1:81" x14ac:dyDescent="0.3">
      <c r="A62" s="3" t="str">
        <f>'Indicator Data'!B65</f>
        <v>FRA</v>
      </c>
      <c r="B62" s="125">
        <f>IF('Indicator Date hidden'!C63="x","x",B$2-'Indicator Date hidden'!C63)</f>
        <v>0</v>
      </c>
      <c r="C62" s="125">
        <f>IF('Indicator Date hidden'!D63="x","x",C$2-'Indicator Date hidden'!D63)</f>
        <v>0</v>
      </c>
      <c r="D62" s="125">
        <f>IF('Indicator Date hidden'!E63="x","x",D$2-'Indicator Date hidden'!E63)</f>
        <v>0</v>
      </c>
      <c r="E62" s="125">
        <f>IF('Indicator Date hidden'!F63="x","x",E$2-'Indicator Date hidden'!F63)</f>
        <v>0</v>
      </c>
      <c r="F62" s="125">
        <f>IF('Indicator Date hidden'!G63="x","x",F$2-'Indicator Date hidden'!G63)</f>
        <v>0</v>
      </c>
      <c r="G62" s="125">
        <f>IF('Indicator Date hidden'!H63="x","x",G$2-'Indicator Date hidden'!H63)</f>
        <v>0</v>
      </c>
      <c r="H62" s="125">
        <f>IF('Indicator Date hidden'!I63="x","x",H$2-'Indicator Date hidden'!I63)</f>
        <v>0</v>
      </c>
      <c r="I62" s="125">
        <f>IF('Indicator Date hidden'!J63="x","x",I$2-'Indicator Date hidden'!J63)</f>
        <v>0</v>
      </c>
      <c r="J62" s="125">
        <f>IF('Indicator Date hidden'!K63="x","x",J$2-'Indicator Date hidden'!K63)</f>
        <v>0</v>
      </c>
      <c r="K62" s="125">
        <f>IF('Indicator Date hidden'!L63="x","x",K$2-'Indicator Date hidden'!L63)</f>
        <v>0</v>
      </c>
      <c r="L62" s="125">
        <f>IF('Indicator Date hidden'!M63="x","x",L$2-'Indicator Date hidden'!M63)</f>
        <v>0</v>
      </c>
      <c r="M62" s="125">
        <f>IF('Indicator Date hidden'!N63="x","x",M$2-'Indicator Date hidden'!N63)</f>
        <v>0</v>
      </c>
      <c r="N62" s="125">
        <f>IF('Indicator Date hidden'!O63="x","x",N$2-'Indicator Date hidden'!O63)</f>
        <v>0</v>
      </c>
      <c r="O62" s="125">
        <f>IF('Indicator Date hidden'!P63="x","x",O$2-'Indicator Date hidden'!P63)</f>
        <v>0</v>
      </c>
      <c r="P62" s="125">
        <f>IF('Indicator Date hidden'!Q63="x","x",P$2-'Indicator Date hidden'!Q63)</f>
        <v>0</v>
      </c>
      <c r="Q62" s="125">
        <f>IF('Indicator Date hidden'!R63="x","x",Q$2-'Indicator Date hidden'!R63)</f>
        <v>0</v>
      </c>
      <c r="R62" s="125">
        <f>IF('Indicator Date hidden'!S63="x","x",R$2-'Indicator Date hidden'!S63)</f>
        <v>0</v>
      </c>
      <c r="S62" s="125">
        <f>IF('Indicator Date hidden'!T63="x","x",S$2-'Indicator Date hidden'!T63)</f>
        <v>0</v>
      </c>
      <c r="T62" s="125">
        <f>IF('Indicator Date hidden'!U63="x","x",T$2-'Indicator Date hidden'!U63)</f>
        <v>0</v>
      </c>
      <c r="U62" s="125">
        <f>IF('Indicator Date hidden'!V63="x","x",U$2-'Indicator Date hidden'!V63)</f>
        <v>0</v>
      </c>
      <c r="V62" s="125">
        <f>IF('Indicator Date hidden'!W63="x","x",V$2-'Indicator Date hidden'!W63)</f>
        <v>0</v>
      </c>
      <c r="W62" s="125">
        <f>IF('Indicator Date hidden'!X63="x","x",W$2-'Indicator Date hidden'!X63)</f>
        <v>0</v>
      </c>
      <c r="X62" s="125">
        <f>IF('Indicator Date hidden'!Y63="x","x",X$2-'Indicator Date hidden'!Y63)</f>
        <v>0</v>
      </c>
      <c r="Y62" s="125">
        <f>IF('Indicator Date hidden'!Z63="x","x",Y$2-'Indicator Date hidden'!Z63)</f>
        <v>0</v>
      </c>
      <c r="Z62" s="125">
        <f>IF('Indicator Date hidden'!AA63="x","x",Z$2-'Indicator Date hidden'!AA63)</f>
        <v>3</v>
      </c>
      <c r="AA62" s="125">
        <f>IF('Indicator Date hidden'!AB63="x","x",AA$2-'Indicator Date hidden'!AB63)</f>
        <v>0</v>
      </c>
      <c r="AB62" s="125" t="str">
        <f>IF('Indicator Date hidden'!AC63="x","x",AB$2-'Indicator Date hidden'!AC63)</f>
        <v>x</v>
      </c>
      <c r="AC62" s="125">
        <f>IF('Indicator Date hidden'!AD63="x","x",AC$2-'Indicator Date hidden'!AD63)</f>
        <v>2</v>
      </c>
      <c r="AD62" s="125">
        <f>IF('Indicator Date hidden'!AE63="x","x",AD$2-'Indicator Date hidden'!AE63)</f>
        <v>0</v>
      </c>
      <c r="AE62" s="125" t="str">
        <f>IF('Indicator Date hidden'!AF63="x","x",AE$2-'Indicator Date hidden'!AF63)</f>
        <v>x</v>
      </c>
      <c r="AF62" s="125">
        <f>IF('Indicator Date hidden'!AG63="x","x",AF$2-'Indicator Date hidden'!AG63)</f>
        <v>1</v>
      </c>
      <c r="AG62" s="125">
        <f>IF('Indicator Date hidden'!AH63="x","x",AG$2-'Indicator Date hidden'!AH63)</f>
        <v>0</v>
      </c>
      <c r="AH62" s="125">
        <f>IF('Indicator Date hidden'!AI63="x","x",AH$2-'Indicator Date hidden'!AI63)</f>
        <v>0</v>
      </c>
      <c r="AI62" s="125">
        <f>IF('Indicator Date hidden'!AJ63="x","x",AI$2-'Indicator Date hidden'!AJ63)</f>
        <v>0</v>
      </c>
      <c r="AJ62" s="125">
        <f>IF('Indicator Date hidden'!AK63="x","x",AJ$2-'Indicator Date hidden'!AK63)</f>
        <v>0</v>
      </c>
      <c r="AK62" s="125">
        <f>IF('Indicator Date hidden'!AL63="x","x",AK$2-'Indicator Date hidden'!AL63)</f>
        <v>1</v>
      </c>
      <c r="AL62" s="125" t="str">
        <f>IF('Indicator Date hidden'!AM63="x","x",AL$2-'Indicator Date hidden'!AM63)</f>
        <v>x</v>
      </c>
      <c r="AM62" s="125">
        <f>IF('Indicator Date hidden'!AN63="x","x",AM$2-'Indicator Date hidden'!AN63)</f>
        <v>0</v>
      </c>
      <c r="AN62" s="125">
        <f>IF('Indicator Date hidden'!AO63="x","x",AN$2-'Indicator Date hidden'!AO63)</f>
        <v>0</v>
      </c>
      <c r="AO62" s="125">
        <f>IF('Indicator Date hidden'!AP63="x","x",AO$2-'Indicator Date hidden'!AP63)</f>
        <v>0</v>
      </c>
      <c r="AP62" s="125" t="str">
        <f>IF('Indicator Date hidden'!AQ63="x","x",AP$2-'Indicator Date hidden'!AQ63)</f>
        <v>x</v>
      </c>
      <c r="AQ62" s="125">
        <f>IF('Indicator Date hidden'!AR63="x","x",AQ$2-'Indicator Date hidden'!AR63)</f>
        <v>0</v>
      </c>
      <c r="AR62" s="125">
        <f>IF('Indicator Date hidden'!AS63="x","x",AR$2-'Indicator Date hidden'!AS63)</f>
        <v>0</v>
      </c>
      <c r="AS62" s="125" t="str">
        <f>IF('Indicator Date hidden'!AT63="x","x",AS$2-'Indicator Date hidden'!AT63)</f>
        <v>x</v>
      </c>
      <c r="AT62" s="125">
        <f>IF('Indicator Date hidden'!AU63="x","x",AT$2-'Indicator Date hidden'!AU63)</f>
        <v>0</v>
      </c>
      <c r="AU62" s="125">
        <f>IF('Indicator Date hidden'!AV63="x","x",AU$2-'Indicator Date hidden'!AV63)</f>
        <v>0</v>
      </c>
      <c r="AV62" s="125" t="str">
        <f>IF('Indicator Date hidden'!AW63="x","x",AV$2-'Indicator Date hidden'!AW63)</f>
        <v>x</v>
      </c>
      <c r="AW62" s="125" t="str">
        <f>IF('Indicator Date hidden'!AX63="x","x",AW$2-'Indicator Date hidden'!AX63)</f>
        <v>x</v>
      </c>
      <c r="AX62" s="125">
        <f>IF('Indicator Date hidden'!AY63="x","x",AX$2-'Indicator Date hidden'!AY63)</f>
        <v>0</v>
      </c>
      <c r="AY62" s="125">
        <f>IF('Indicator Date hidden'!AZ63="x","x",AY$2-'Indicator Date hidden'!AZ63)</f>
        <v>0</v>
      </c>
      <c r="AZ62" s="125">
        <f>IF('Indicator Date hidden'!BA63="x","x",AZ$2-'Indicator Date hidden'!BA63)</f>
        <v>1</v>
      </c>
      <c r="BA62" s="125">
        <f>IF('Indicator Date hidden'!BB63="x","x",BA$2-'Indicator Date hidden'!BB63)</f>
        <v>0</v>
      </c>
      <c r="BB62" s="125">
        <f>IF('Indicator Date hidden'!BC63="x","x",BB$2-'Indicator Date hidden'!BC63)</f>
        <v>0</v>
      </c>
      <c r="BC62" s="125">
        <f>IF('Indicator Date hidden'!BD63="x","x",BC$2-'Indicator Date hidden'!BD63)</f>
        <v>0</v>
      </c>
      <c r="BD62" s="125" t="str">
        <f>IF('Indicator Date hidden'!BE63="x","x",BD$2-'Indicator Date hidden'!BE63)</f>
        <v>x</v>
      </c>
      <c r="BE62" s="125">
        <f>IF('Indicator Date hidden'!BF63="x","x",BE$2-'Indicator Date hidden'!BF63)</f>
        <v>1</v>
      </c>
      <c r="BF62" s="125">
        <f>IF('Indicator Date hidden'!BG63="x","x",BF$2-'Indicator Date hidden'!BG63)</f>
        <v>0</v>
      </c>
      <c r="BG62" s="125">
        <f>IF('Indicator Date hidden'!BH63="x","x",BG$2-'Indicator Date hidden'!BH63)</f>
        <v>0</v>
      </c>
      <c r="BH62" s="125">
        <f>IF('Indicator Date hidden'!BI63="x","x",BH$2-'Indicator Date hidden'!BI63)</f>
        <v>0</v>
      </c>
      <c r="BI62" s="125">
        <f>IF('Indicator Date hidden'!BJ63="x","x",BI$2-'Indicator Date hidden'!BJ63)</f>
        <v>0</v>
      </c>
      <c r="BJ62" s="125">
        <f>IF('Indicator Date hidden'!BK63="x","x",BJ$2-'Indicator Date hidden'!BK63)</f>
        <v>0</v>
      </c>
      <c r="BK62" s="125">
        <f>IF('Indicator Date hidden'!BL63="x","x",BK$2-'Indicator Date hidden'!BL63)</f>
        <v>0</v>
      </c>
      <c r="BL62" s="125">
        <f>IF('Indicator Date hidden'!BM63="x","x",BL$2-'Indicator Date hidden'!BM63)</f>
        <v>0</v>
      </c>
      <c r="BM62" s="125" t="str">
        <f>IF('Indicator Date hidden'!BN63="x","x",BM$2-'Indicator Date hidden'!BN63)</f>
        <v>x</v>
      </c>
      <c r="BN62" s="125">
        <f>IF('Indicator Date hidden'!BO63="x","x",BN$2-'Indicator Date hidden'!BO63)</f>
        <v>0</v>
      </c>
      <c r="BO62" s="125">
        <f>IF('Indicator Date hidden'!BP63="x","x",BO$2-'Indicator Date hidden'!BP63)</f>
        <v>0</v>
      </c>
      <c r="BP62" s="125">
        <f>IF('Indicator Date hidden'!BQ63="x","x",BP$2-'Indicator Date hidden'!BQ63)</f>
        <v>0</v>
      </c>
      <c r="BQ62" s="125">
        <f>IF('Indicator Date hidden'!BR63="x","x",BQ$2-'Indicator Date hidden'!BR63)</f>
        <v>0</v>
      </c>
      <c r="BR62" s="125">
        <f>IF('Indicator Date hidden'!BS63="x","x",BR$2-'Indicator Date hidden'!BS63)</f>
        <v>0</v>
      </c>
      <c r="BS62" s="125">
        <f>IF('Indicator Date hidden'!BT63="x","x",BS$2-'Indicator Date hidden'!BT63)</f>
        <v>2</v>
      </c>
      <c r="BT62" s="125">
        <f>IF('Indicator Date hidden'!BU63="x","x",BT$2-'Indicator Date hidden'!BU63)</f>
        <v>0</v>
      </c>
      <c r="BU62" s="125">
        <f>IF('Indicator Date hidden'!BV63="x","x",BU$2-'Indicator Date hidden'!BV63)</f>
        <v>0</v>
      </c>
      <c r="BV62" s="125">
        <f>IF('Indicator Date hidden'!BW63="x","x",BV$2-'Indicator Date hidden'!BW63)</f>
        <v>0</v>
      </c>
      <c r="BW62" s="125">
        <f>IF('Indicator Date hidden'!BX63="x","x",BW$2-'Indicator Date hidden'!BX63)</f>
        <v>0</v>
      </c>
      <c r="BX62" s="125">
        <f>IF('Indicator Date hidden'!BY63="x","x",BX$2-'Indicator Date hidden'!BY63)</f>
        <v>0</v>
      </c>
      <c r="BY62" s="3">
        <f t="shared" si="5"/>
        <v>11</v>
      </c>
      <c r="BZ62" s="126">
        <f t="shared" si="6"/>
        <v>0.16666666666666666</v>
      </c>
      <c r="CA62" s="3">
        <f t="shared" si="7"/>
        <v>7</v>
      </c>
      <c r="CB62" s="126">
        <f t="shared" si="8"/>
        <v>0.53889149223571942</v>
      </c>
      <c r="CC62" s="129">
        <f t="shared" si="9"/>
        <v>0</v>
      </c>
    </row>
    <row r="63" spans="1:81" x14ac:dyDescent="0.3">
      <c r="A63" s="3" t="str">
        <f>'Indicator Data'!B66</f>
        <v>GAB</v>
      </c>
      <c r="B63" s="125">
        <f>IF('Indicator Date hidden'!C64="x","x",B$2-'Indicator Date hidden'!C64)</f>
        <v>0</v>
      </c>
      <c r="C63" s="125">
        <f>IF('Indicator Date hidden'!D64="x","x",C$2-'Indicator Date hidden'!D64)</f>
        <v>0</v>
      </c>
      <c r="D63" s="125">
        <f>IF('Indicator Date hidden'!E64="x","x",D$2-'Indicator Date hidden'!E64)</f>
        <v>0</v>
      </c>
      <c r="E63" s="125">
        <f>IF('Indicator Date hidden'!F64="x","x",E$2-'Indicator Date hidden'!F64)</f>
        <v>0</v>
      </c>
      <c r="F63" s="125">
        <f>IF('Indicator Date hidden'!G64="x","x",F$2-'Indicator Date hidden'!G64)</f>
        <v>0</v>
      </c>
      <c r="G63" s="125">
        <f>IF('Indicator Date hidden'!H64="x","x",G$2-'Indicator Date hidden'!H64)</f>
        <v>0</v>
      </c>
      <c r="H63" s="125">
        <f>IF('Indicator Date hidden'!I64="x","x",H$2-'Indicator Date hidden'!I64)</f>
        <v>0</v>
      </c>
      <c r="I63" s="125">
        <f>IF('Indicator Date hidden'!J64="x","x",I$2-'Indicator Date hidden'!J64)</f>
        <v>0</v>
      </c>
      <c r="J63" s="125">
        <f>IF('Indicator Date hidden'!K64="x","x",J$2-'Indicator Date hidden'!K64)</f>
        <v>0</v>
      </c>
      <c r="K63" s="125">
        <f>IF('Indicator Date hidden'!L64="x","x",K$2-'Indicator Date hidden'!L64)</f>
        <v>0</v>
      </c>
      <c r="L63" s="125">
        <f>IF('Indicator Date hidden'!M64="x","x",L$2-'Indicator Date hidden'!M64)</f>
        <v>0</v>
      </c>
      <c r="M63" s="125">
        <f>IF('Indicator Date hidden'!N64="x","x",M$2-'Indicator Date hidden'!N64)</f>
        <v>0</v>
      </c>
      <c r="N63" s="125">
        <f>IF('Indicator Date hidden'!O64="x","x",N$2-'Indicator Date hidden'!O64)</f>
        <v>0</v>
      </c>
      <c r="O63" s="125">
        <f>IF('Indicator Date hidden'!P64="x","x",O$2-'Indicator Date hidden'!P64)</f>
        <v>0</v>
      </c>
      <c r="P63" s="125">
        <f>IF('Indicator Date hidden'!Q64="x","x",P$2-'Indicator Date hidden'!Q64)</f>
        <v>0</v>
      </c>
      <c r="Q63" s="125">
        <f>IF('Indicator Date hidden'!R64="x","x",Q$2-'Indicator Date hidden'!R64)</f>
        <v>0</v>
      </c>
      <c r="R63" s="125">
        <f>IF('Indicator Date hidden'!S64="x","x",R$2-'Indicator Date hidden'!S64)</f>
        <v>0</v>
      </c>
      <c r="S63" s="125">
        <f>IF('Indicator Date hidden'!T64="x","x",S$2-'Indicator Date hidden'!T64)</f>
        <v>0</v>
      </c>
      <c r="T63" s="125">
        <f>IF('Indicator Date hidden'!U64="x","x",T$2-'Indicator Date hidden'!U64)</f>
        <v>0</v>
      </c>
      <c r="U63" s="125">
        <f>IF('Indicator Date hidden'!V64="x","x",U$2-'Indicator Date hidden'!V64)</f>
        <v>0</v>
      </c>
      <c r="V63" s="125">
        <f>IF('Indicator Date hidden'!W64="x","x",V$2-'Indicator Date hidden'!W64)</f>
        <v>0</v>
      </c>
      <c r="W63" s="125">
        <f>IF('Indicator Date hidden'!X64="x","x",W$2-'Indicator Date hidden'!X64)</f>
        <v>0</v>
      </c>
      <c r="X63" s="125">
        <f>IF('Indicator Date hidden'!Y64="x","x",X$2-'Indicator Date hidden'!Y64)</f>
        <v>0</v>
      </c>
      <c r="Y63" s="125">
        <f>IF('Indicator Date hidden'!Z64="x","x",Y$2-'Indicator Date hidden'!Z64)</f>
        <v>0</v>
      </c>
      <c r="Z63" s="125">
        <f>IF('Indicator Date hidden'!AA64="x","x",Z$2-'Indicator Date hidden'!AA64)</f>
        <v>6</v>
      </c>
      <c r="AA63" s="125">
        <f>IF('Indicator Date hidden'!AB64="x","x",AA$2-'Indicator Date hidden'!AB64)</f>
        <v>0</v>
      </c>
      <c r="AB63" s="125" t="str">
        <f>IF('Indicator Date hidden'!AC64="x","x",AB$2-'Indicator Date hidden'!AC64)</f>
        <v>x</v>
      </c>
      <c r="AC63" s="125" t="str">
        <f>IF('Indicator Date hidden'!AD64="x","x",AC$2-'Indicator Date hidden'!AD64)</f>
        <v>x</v>
      </c>
      <c r="AD63" s="125">
        <f>IF('Indicator Date hidden'!AE64="x","x",AD$2-'Indicator Date hidden'!AE64)</f>
        <v>0</v>
      </c>
      <c r="AE63" s="125">
        <f>IF('Indicator Date hidden'!AF64="x","x",AE$2-'Indicator Date hidden'!AF64)</f>
        <v>0</v>
      </c>
      <c r="AF63" s="125">
        <f>IF('Indicator Date hidden'!AG64="x","x",AF$2-'Indicator Date hidden'!AG64)</f>
        <v>1</v>
      </c>
      <c r="AG63" s="125">
        <f>IF('Indicator Date hidden'!AH64="x","x",AG$2-'Indicator Date hidden'!AH64)</f>
        <v>0</v>
      </c>
      <c r="AH63" s="125">
        <f>IF('Indicator Date hidden'!AI64="x","x",AH$2-'Indicator Date hidden'!AI64)</f>
        <v>0</v>
      </c>
      <c r="AI63" s="125">
        <f>IF('Indicator Date hidden'!AJ64="x","x",AI$2-'Indicator Date hidden'!AJ64)</f>
        <v>0</v>
      </c>
      <c r="AJ63" s="125">
        <f>IF('Indicator Date hidden'!AK64="x","x",AJ$2-'Indicator Date hidden'!AK64)</f>
        <v>0</v>
      </c>
      <c r="AK63" s="125">
        <f>IF('Indicator Date hidden'!AL64="x","x",AK$2-'Indicator Date hidden'!AL64)</f>
        <v>1</v>
      </c>
      <c r="AL63" s="125">
        <f>IF('Indicator Date hidden'!AM64="x","x",AL$2-'Indicator Date hidden'!AM64)</f>
        <v>7</v>
      </c>
      <c r="AM63" s="125">
        <f>IF('Indicator Date hidden'!AN64="x","x",AM$2-'Indicator Date hidden'!AN64)</f>
        <v>0</v>
      </c>
      <c r="AN63" s="125">
        <f>IF('Indicator Date hidden'!AO64="x","x",AN$2-'Indicator Date hidden'!AO64)</f>
        <v>0</v>
      </c>
      <c r="AO63" s="125">
        <f>IF('Indicator Date hidden'!AP64="x","x",AO$2-'Indicator Date hidden'!AP64)</f>
        <v>0</v>
      </c>
      <c r="AP63" s="125">
        <f>IF('Indicator Date hidden'!AQ64="x","x",AP$2-'Indicator Date hidden'!AQ64)</f>
        <v>0</v>
      </c>
      <c r="AQ63" s="125">
        <f>IF('Indicator Date hidden'!AR64="x","x",AQ$2-'Indicator Date hidden'!AR64)</f>
        <v>0</v>
      </c>
      <c r="AR63" s="125">
        <f>IF('Indicator Date hidden'!AS64="x","x",AR$2-'Indicator Date hidden'!AS64)</f>
        <v>0</v>
      </c>
      <c r="AS63" s="125">
        <f>IF('Indicator Date hidden'!AT64="x","x",AS$2-'Indicator Date hidden'!AT64)</f>
        <v>7</v>
      </c>
      <c r="AT63" s="125">
        <f>IF('Indicator Date hidden'!AU64="x","x",AT$2-'Indicator Date hidden'!AU64)</f>
        <v>0</v>
      </c>
      <c r="AU63" s="125">
        <f>IF('Indicator Date hidden'!AV64="x","x",AU$2-'Indicator Date hidden'!AV64)</f>
        <v>0</v>
      </c>
      <c r="AV63" s="125">
        <f>IF('Indicator Date hidden'!AW64="x","x",AV$2-'Indicator Date hidden'!AW64)</f>
        <v>0</v>
      </c>
      <c r="AW63" s="125">
        <f>IF('Indicator Date hidden'!AX64="x","x",AW$2-'Indicator Date hidden'!AX64)</f>
        <v>0</v>
      </c>
      <c r="AX63" s="125">
        <f>IF('Indicator Date hidden'!AY64="x","x",AX$2-'Indicator Date hidden'!AY64)</f>
        <v>0</v>
      </c>
      <c r="AY63" s="125">
        <f>IF('Indicator Date hidden'!AZ64="x","x",AY$2-'Indicator Date hidden'!AZ64)</f>
        <v>0</v>
      </c>
      <c r="AZ63" s="125">
        <f>IF('Indicator Date hidden'!BA64="x","x",AZ$2-'Indicator Date hidden'!BA64)</f>
        <v>2</v>
      </c>
      <c r="BA63" s="125">
        <f>IF('Indicator Date hidden'!BB64="x","x",BA$2-'Indicator Date hidden'!BB64)</f>
        <v>0</v>
      </c>
      <c r="BB63" s="125">
        <f>IF('Indicator Date hidden'!BC64="x","x",BB$2-'Indicator Date hidden'!BC64)</f>
        <v>0</v>
      </c>
      <c r="BC63" s="125">
        <f>IF('Indicator Date hidden'!BD64="x","x",BC$2-'Indicator Date hidden'!BD64)</f>
        <v>0</v>
      </c>
      <c r="BD63" s="125" t="str">
        <f>IF('Indicator Date hidden'!BE64="x","x",BD$2-'Indicator Date hidden'!BE64)</f>
        <v>x</v>
      </c>
      <c r="BE63" s="125">
        <f>IF('Indicator Date hidden'!BF64="x","x",BE$2-'Indicator Date hidden'!BF64)</f>
        <v>1</v>
      </c>
      <c r="BF63" s="125">
        <f>IF('Indicator Date hidden'!BG64="x","x",BF$2-'Indicator Date hidden'!BG64)</f>
        <v>0</v>
      </c>
      <c r="BG63" s="125">
        <f>IF('Indicator Date hidden'!BH64="x","x",BG$2-'Indicator Date hidden'!BH64)</f>
        <v>0</v>
      </c>
      <c r="BH63" s="125">
        <f>IF('Indicator Date hidden'!BI64="x","x",BH$2-'Indicator Date hidden'!BI64)</f>
        <v>0</v>
      </c>
      <c r="BI63" s="125">
        <f>IF('Indicator Date hidden'!BJ64="x","x",BI$2-'Indicator Date hidden'!BJ64)</f>
        <v>0</v>
      </c>
      <c r="BJ63" s="125">
        <f>IF('Indicator Date hidden'!BK64="x","x",BJ$2-'Indicator Date hidden'!BK64)</f>
        <v>0</v>
      </c>
      <c r="BK63" s="125">
        <f>IF('Indicator Date hidden'!BL64="x","x",BK$2-'Indicator Date hidden'!BL64)</f>
        <v>0</v>
      </c>
      <c r="BL63" s="125">
        <f>IF('Indicator Date hidden'!BM64="x","x",BL$2-'Indicator Date hidden'!BM64)</f>
        <v>0</v>
      </c>
      <c r="BM63" s="125">
        <f>IF('Indicator Date hidden'!BN64="x","x",BM$2-'Indicator Date hidden'!BN64)</f>
        <v>1</v>
      </c>
      <c r="BN63" s="125">
        <f>IF('Indicator Date hidden'!BO64="x","x",BN$2-'Indicator Date hidden'!BO64)</f>
        <v>2</v>
      </c>
      <c r="BO63" s="125">
        <f>IF('Indicator Date hidden'!BP64="x","x",BO$2-'Indicator Date hidden'!BP64)</f>
        <v>0</v>
      </c>
      <c r="BP63" s="125">
        <f>IF('Indicator Date hidden'!BQ64="x","x",BP$2-'Indicator Date hidden'!BQ64)</f>
        <v>0</v>
      </c>
      <c r="BQ63" s="125">
        <f>IF('Indicator Date hidden'!BR64="x","x",BQ$2-'Indicator Date hidden'!BR64)</f>
        <v>0</v>
      </c>
      <c r="BR63" s="125">
        <f>IF('Indicator Date hidden'!BS64="x","x",BR$2-'Indicator Date hidden'!BS64)</f>
        <v>0</v>
      </c>
      <c r="BS63" s="125">
        <f>IF('Indicator Date hidden'!BT64="x","x",BS$2-'Indicator Date hidden'!BT64)</f>
        <v>2</v>
      </c>
      <c r="BT63" s="125">
        <f>IF('Indicator Date hidden'!BU64="x","x",BT$2-'Indicator Date hidden'!BU64)</f>
        <v>0</v>
      </c>
      <c r="BU63" s="125" t="str">
        <f>IF('Indicator Date hidden'!BV64="x","x",BU$2-'Indicator Date hidden'!BV64)</f>
        <v>x</v>
      </c>
      <c r="BV63" s="125" t="str">
        <f>IF('Indicator Date hidden'!BW64="x","x",BV$2-'Indicator Date hidden'!BW64)</f>
        <v>x</v>
      </c>
      <c r="BW63" s="125">
        <f>IF('Indicator Date hidden'!BX64="x","x",BW$2-'Indicator Date hidden'!BX64)</f>
        <v>0</v>
      </c>
      <c r="BX63" s="125">
        <f>IF('Indicator Date hidden'!BY64="x","x",BX$2-'Indicator Date hidden'!BY64)</f>
        <v>0</v>
      </c>
      <c r="BY63" s="3">
        <f t="shared" si="5"/>
        <v>30</v>
      </c>
      <c r="BZ63" s="126">
        <f t="shared" si="6"/>
        <v>0.42857142857142855</v>
      </c>
      <c r="CA63" s="3">
        <f t="shared" si="7"/>
        <v>10</v>
      </c>
      <c r="CB63" s="126">
        <f t="shared" si="8"/>
        <v>1.3997084244475304</v>
      </c>
      <c r="CC63" s="129">
        <f t="shared" si="9"/>
        <v>0</v>
      </c>
    </row>
    <row r="64" spans="1:81" x14ac:dyDescent="0.3">
      <c r="A64" s="3" t="str">
        <f>'Indicator Data'!B67</f>
        <v>GMB</v>
      </c>
      <c r="B64" s="125">
        <f>IF('Indicator Date hidden'!C65="x","x",B$2-'Indicator Date hidden'!C65)</f>
        <v>0</v>
      </c>
      <c r="C64" s="125">
        <f>IF('Indicator Date hidden'!D65="x","x",C$2-'Indicator Date hidden'!D65)</f>
        <v>0</v>
      </c>
      <c r="D64" s="125">
        <f>IF('Indicator Date hidden'!E65="x","x",D$2-'Indicator Date hidden'!E65)</f>
        <v>0</v>
      </c>
      <c r="E64" s="125">
        <f>IF('Indicator Date hidden'!F65="x","x",E$2-'Indicator Date hidden'!F65)</f>
        <v>0</v>
      </c>
      <c r="F64" s="125">
        <f>IF('Indicator Date hidden'!G65="x","x",F$2-'Indicator Date hidden'!G65)</f>
        <v>0</v>
      </c>
      <c r="G64" s="125">
        <f>IF('Indicator Date hidden'!H65="x","x",G$2-'Indicator Date hidden'!H65)</f>
        <v>0</v>
      </c>
      <c r="H64" s="125">
        <f>IF('Indicator Date hidden'!I65="x","x",H$2-'Indicator Date hidden'!I65)</f>
        <v>0</v>
      </c>
      <c r="I64" s="125">
        <f>IF('Indicator Date hidden'!J65="x","x",I$2-'Indicator Date hidden'!J65)</f>
        <v>0</v>
      </c>
      <c r="J64" s="125">
        <f>IF('Indicator Date hidden'!K65="x","x",J$2-'Indicator Date hidden'!K65)</f>
        <v>0</v>
      </c>
      <c r="K64" s="125">
        <f>IF('Indicator Date hidden'!L65="x","x",K$2-'Indicator Date hidden'!L65)</f>
        <v>0</v>
      </c>
      <c r="L64" s="125">
        <f>IF('Indicator Date hidden'!M65="x","x",L$2-'Indicator Date hidden'!M65)</f>
        <v>0</v>
      </c>
      <c r="M64" s="125">
        <f>IF('Indicator Date hidden'!N65="x","x",M$2-'Indicator Date hidden'!N65)</f>
        <v>0</v>
      </c>
      <c r="N64" s="125">
        <f>IF('Indicator Date hidden'!O65="x","x",N$2-'Indicator Date hidden'!O65)</f>
        <v>0</v>
      </c>
      <c r="O64" s="125">
        <f>IF('Indicator Date hidden'!P65="x","x",O$2-'Indicator Date hidden'!P65)</f>
        <v>0</v>
      </c>
      <c r="P64" s="125">
        <f>IF('Indicator Date hidden'!Q65="x","x",P$2-'Indicator Date hidden'!Q65)</f>
        <v>0</v>
      </c>
      <c r="Q64" s="125">
        <f>IF('Indicator Date hidden'!R65="x","x",Q$2-'Indicator Date hidden'!R65)</f>
        <v>0</v>
      </c>
      <c r="R64" s="125">
        <f>IF('Indicator Date hidden'!S65="x","x",R$2-'Indicator Date hidden'!S65)</f>
        <v>0</v>
      </c>
      <c r="S64" s="125">
        <f>IF('Indicator Date hidden'!T65="x","x",S$2-'Indicator Date hidden'!T65)</f>
        <v>0</v>
      </c>
      <c r="T64" s="125">
        <f>IF('Indicator Date hidden'!U65="x","x",T$2-'Indicator Date hidden'!U65)</f>
        <v>0</v>
      </c>
      <c r="U64" s="125">
        <f>IF('Indicator Date hidden'!V65="x","x",U$2-'Indicator Date hidden'!V65)</f>
        <v>0</v>
      </c>
      <c r="V64" s="125">
        <f>IF('Indicator Date hidden'!W65="x","x",V$2-'Indicator Date hidden'!W65)</f>
        <v>0</v>
      </c>
      <c r="W64" s="125">
        <f>IF('Indicator Date hidden'!X65="x","x",W$2-'Indicator Date hidden'!X65)</f>
        <v>0</v>
      </c>
      <c r="X64" s="125">
        <f>IF('Indicator Date hidden'!Y65="x","x",X$2-'Indicator Date hidden'!Y65)</f>
        <v>0</v>
      </c>
      <c r="Y64" s="125">
        <f>IF('Indicator Date hidden'!Z65="x","x",Y$2-'Indicator Date hidden'!Z65)</f>
        <v>0</v>
      </c>
      <c r="Z64" s="125">
        <f>IF('Indicator Date hidden'!AA65="x","x",Z$2-'Indicator Date hidden'!AA65)</f>
        <v>5</v>
      </c>
      <c r="AA64" s="125">
        <f>IF('Indicator Date hidden'!AB65="x","x",AA$2-'Indicator Date hidden'!AB65)</f>
        <v>0</v>
      </c>
      <c r="AB64" s="125">
        <f>IF('Indicator Date hidden'!AC65="x","x",AB$2-'Indicator Date hidden'!AC65)</f>
        <v>0</v>
      </c>
      <c r="AC64" s="125">
        <f>IF('Indicator Date hidden'!AD65="x","x",AC$2-'Indicator Date hidden'!AD65)</f>
        <v>1</v>
      </c>
      <c r="AD64" s="125">
        <f>IF('Indicator Date hidden'!AE65="x","x",AD$2-'Indicator Date hidden'!AE65)</f>
        <v>0</v>
      </c>
      <c r="AE64" s="125">
        <f>IF('Indicator Date hidden'!AF65="x","x",AE$2-'Indicator Date hidden'!AF65)</f>
        <v>0</v>
      </c>
      <c r="AF64" s="125">
        <f>IF('Indicator Date hidden'!AG65="x","x",AF$2-'Indicator Date hidden'!AG65)</f>
        <v>1</v>
      </c>
      <c r="AG64" s="125">
        <f>IF('Indicator Date hidden'!AH65="x","x",AG$2-'Indicator Date hidden'!AH65)</f>
        <v>0</v>
      </c>
      <c r="AH64" s="125">
        <f>IF('Indicator Date hidden'!AI65="x","x",AH$2-'Indicator Date hidden'!AI65)</f>
        <v>0</v>
      </c>
      <c r="AI64" s="125">
        <f>IF('Indicator Date hidden'!AJ65="x","x",AI$2-'Indicator Date hidden'!AJ65)</f>
        <v>0</v>
      </c>
      <c r="AJ64" s="125">
        <f>IF('Indicator Date hidden'!AK65="x","x",AJ$2-'Indicator Date hidden'!AK65)</f>
        <v>0</v>
      </c>
      <c r="AK64" s="125">
        <f>IF('Indicator Date hidden'!AL65="x","x",AK$2-'Indicator Date hidden'!AL65)</f>
        <v>1</v>
      </c>
      <c r="AL64" s="125">
        <f>IF('Indicator Date hidden'!AM65="x","x",AL$2-'Indicator Date hidden'!AM65)</f>
        <v>1</v>
      </c>
      <c r="AM64" s="125">
        <f>IF('Indicator Date hidden'!AN65="x","x",AM$2-'Indicator Date hidden'!AN65)</f>
        <v>0</v>
      </c>
      <c r="AN64" s="125">
        <f>IF('Indicator Date hidden'!AO65="x","x",AN$2-'Indicator Date hidden'!AO65)</f>
        <v>0</v>
      </c>
      <c r="AO64" s="125">
        <f>IF('Indicator Date hidden'!AP65="x","x",AO$2-'Indicator Date hidden'!AP65)</f>
        <v>0</v>
      </c>
      <c r="AP64" s="125">
        <f>IF('Indicator Date hidden'!AQ65="x","x",AP$2-'Indicator Date hidden'!AQ65)</f>
        <v>0</v>
      </c>
      <c r="AQ64" s="125">
        <f>IF('Indicator Date hidden'!AR65="x","x",AQ$2-'Indicator Date hidden'!AR65)</f>
        <v>0</v>
      </c>
      <c r="AR64" s="125">
        <f>IF('Indicator Date hidden'!AS65="x","x",AR$2-'Indicator Date hidden'!AS65)</f>
        <v>0</v>
      </c>
      <c r="AS64" s="125">
        <f>IF('Indicator Date hidden'!AT65="x","x",AS$2-'Indicator Date hidden'!AT65)</f>
        <v>1</v>
      </c>
      <c r="AT64" s="125">
        <f>IF('Indicator Date hidden'!AU65="x","x",AT$2-'Indicator Date hidden'!AU65)</f>
        <v>0</v>
      </c>
      <c r="AU64" s="125">
        <f>IF('Indicator Date hidden'!AV65="x","x",AU$2-'Indicator Date hidden'!AV65)</f>
        <v>0</v>
      </c>
      <c r="AV64" s="125">
        <f>IF('Indicator Date hidden'!AW65="x","x",AV$2-'Indicator Date hidden'!AW65)</f>
        <v>0</v>
      </c>
      <c r="AW64" s="125">
        <f>IF('Indicator Date hidden'!AX65="x","x",AW$2-'Indicator Date hidden'!AX65)</f>
        <v>0</v>
      </c>
      <c r="AX64" s="125">
        <f>IF('Indicator Date hidden'!AY65="x","x",AX$2-'Indicator Date hidden'!AY65)</f>
        <v>0</v>
      </c>
      <c r="AY64" s="125">
        <f>IF('Indicator Date hidden'!AZ65="x","x",AY$2-'Indicator Date hidden'!AZ65)</f>
        <v>0</v>
      </c>
      <c r="AZ64" s="125">
        <f>IF('Indicator Date hidden'!BA65="x","x",AZ$2-'Indicator Date hidden'!BA65)</f>
        <v>4</v>
      </c>
      <c r="BA64" s="125">
        <f>IF('Indicator Date hidden'!BB65="x","x",BA$2-'Indicator Date hidden'!BB65)</f>
        <v>0</v>
      </c>
      <c r="BB64" s="125">
        <f>IF('Indicator Date hidden'!BC65="x","x",BB$2-'Indicator Date hidden'!BC65)</f>
        <v>0</v>
      </c>
      <c r="BC64" s="125">
        <f>IF('Indicator Date hidden'!BD65="x","x",BC$2-'Indicator Date hidden'!BD65)</f>
        <v>0</v>
      </c>
      <c r="BD64" s="125" t="str">
        <f>IF('Indicator Date hidden'!BE65="x","x",BD$2-'Indicator Date hidden'!BE65)</f>
        <v>x</v>
      </c>
      <c r="BE64" s="125">
        <f>IF('Indicator Date hidden'!BF65="x","x",BE$2-'Indicator Date hidden'!BF65)</f>
        <v>1</v>
      </c>
      <c r="BF64" s="125">
        <f>IF('Indicator Date hidden'!BG65="x","x",BF$2-'Indicator Date hidden'!BG65)</f>
        <v>0</v>
      </c>
      <c r="BG64" s="125">
        <f>IF('Indicator Date hidden'!BH65="x","x",BG$2-'Indicator Date hidden'!BH65)</f>
        <v>0</v>
      </c>
      <c r="BH64" s="125">
        <f>IF('Indicator Date hidden'!BI65="x","x",BH$2-'Indicator Date hidden'!BI65)</f>
        <v>0</v>
      </c>
      <c r="BI64" s="125">
        <f>IF('Indicator Date hidden'!BJ65="x","x",BI$2-'Indicator Date hidden'!BJ65)</f>
        <v>0</v>
      </c>
      <c r="BJ64" s="125">
        <f>IF('Indicator Date hidden'!BK65="x","x",BJ$2-'Indicator Date hidden'!BK65)</f>
        <v>0</v>
      </c>
      <c r="BK64" s="125">
        <f>IF('Indicator Date hidden'!BL65="x","x",BK$2-'Indicator Date hidden'!BL65)</f>
        <v>0</v>
      </c>
      <c r="BL64" s="125">
        <f>IF('Indicator Date hidden'!BM65="x","x",BL$2-'Indicator Date hidden'!BM65)</f>
        <v>0</v>
      </c>
      <c r="BM64" s="125">
        <f>IF('Indicator Date hidden'!BN65="x","x",BM$2-'Indicator Date hidden'!BN65)</f>
        <v>4</v>
      </c>
      <c r="BN64" s="125">
        <f>IF('Indicator Date hidden'!BO65="x","x",BN$2-'Indicator Date hidden'!BO65)</f>
        <v>2</v>
      </c>
      <c r="BO64" s="125">
        <f>IF('Indicator Date hidden'!BP65="x","x",BO$2-'Indicator Date hidden'!BP65)</f>
        <v>1</v>
      </c>
      <c r="BP64" s="125">
        <f>IF('Indicator Date hidden'!BQ65="x","x",BP$2-'Indicator Date hidden'!BQ65)</f>
        <v>0</v>
      </c>
      <c r="BQ64" s="125">
        <f>IF('Indicator Date hidden'!BR65="x","x",BQ$2-'Indicator Date hidden'!BR65)</f>
        <v>0</v>
      </c>
      <c r="BR64" s="125">
        <f>IF('Indicator Date hidden'!BS65="x","x",BR$2-'Indicator Date hidden'!BS65)</f>
        <v>0</v>
      </c>
      <c r="BS64" s="125">
        <f>IF('Indicator Date hidden'!BT65="x","x",BS$2-'Indicator Date hidden'!BT65)</f>
        <v>3</v>
      </c>
      <c r="BT64" s="125">
        <f>IF('Indicator Date hidden'!BU65="x","x",BT$2-'Indicator Date hidden'!BU65)</f>
        <v>0</v>
      </c>
      <c r="BU64" s="125">
        <f>IF('Indicator Date hidden'!BV65="x","x",BU$2-'Indicator Date hidden'!BV65)</f>
        <v>0</v>
      </c>
      <c r="BV64" s="125">
        <f>IF('Indicator Date hidden'!BW65="x","x",BV$2-'Indicator Date hidden'!BW65)</f>
        <v>0</v>
      </c>
      <c r="BW64" s="125">
        <f>IF('Indicator Date hidden'!BX65="x","x",BW$2-'Indicator Date hidden'!BX65)</f>
        <v>0</v>
      </c>
      <c r="BX64" s="125">
        <f>IF('Indicator Date hidden'!BY65="x","x",BX$2-'Indicator Date hidden'!BY65)</f>
        <v>0</v>
      </c>
      <c r="BY64" s="3">
        <f t="shared" si="5"/>
        <v>25</v>
      </c>
      <c r="BZ64" s="126">
        <f t="shared" si="6"/>
        <v>0.33783783783783783</v>
      </c>
      <c r="CA64" s="3">
        <f t="shared" si="7"/>
        <v>12</v>
      </c>
      <c r="CB64" s="126">
        <f t="shared" si="8"/>
        <v>0.96249994070939837</v>
      </c>
      <c r="CC64" s="129">
        <f t="shared" si="9"/>
        <v>0</v>
      </c>
    </row>
    <row r="65" spans="1:81" x14ac:dyDescent="0.3">
      <c r="A65" s="3" t="str">
        <f>'Indicator Data'!B68</f>
        <v>GEO</v>
      </c>
      <c r="B65" s="125">
        <f>IF('Indicator Date hidden'!C66="x","x",B$2-'Indicator Date hidden'!C66)</f>
        <v>0</v>
      </c>
      <c r="C65" s="125">
        <f>IF('Indicator Date hidden'!D66="x","x",C$2-'Indicator Date hidden'!D66)</f>
        <v>0</v>
      </c>
      <c r="D65" s="125">
        <f>IF('Indicator Date hidden'!E66="x","x",D$2-'Indicator Date hidden'!E66)</f>
        <v>0</v>
      </c>
      <c r="E65" s="125">
        <f>IF('Indicator Date hidden'!F66="x","x",E$2-'Indicator Date hidden'!F66)</f>
        <v>0</v>
      </c>
      <c r="F65" s="125">
        <f>IF('Indicator Date hidden'!G66="x","x",F$2-'Indicator Date hidden'!G66)</f>
        <v>0</v>
      </c>
      <c r="G65" s="125">
        <f>IF('Indicator Date hidden'!H66="x","x",G$2-'Indicator Date hidden'!H66)</f>
        <v>0</v>
      </c>
      <c r="H65" s="125">
        <f>IF('Indicator Date hidden'!I66="x","x",H$2-'Indicator Date hidden'!I66)</f>
        <v>0</v>
      </c>
      <c r="I65" s="125">
        <f>IF('Indicator Date hidden'!J66="x","x",I$2-'Indicator Date hidden'!J66)</f>
        <v>0</v>
      </c>
      <c r="J65" s="125">
        <f>IF('Indicator Date hidden'!K66="x","x",J$2-'Indicator Date hidden'!K66)</f>
        <v>0</v>
      </c>
      <c r="K65" s="125">
        <f>IF('Indicator Date hidden'!L66="x","x",K$2-'Indicator Date hidden'!L66)</f>
        <v>0</v>
      </c>
      <c r="L65" s="125">
        <f>IF('Indicator Date hidden'!M66="x","x",L$2-'Indicator Date hidden'!M66)</f>
        <v>0</v>
      </c>
      <c r="M65" s="125">
        <f>IF('Indicator Date hidden'!N66="x","x",M$2-'Indicator Date hidden'!N66)</f>
        <v>0</v>
      </c>
      <c r="N65" s="125">
        <f>IF('Indicator Date hidden'!O66="x","x",N$2-'Indicator Date hidden'!O66)</f>
        <v>0</v>
      </c>
      <c r="O65" s="125">
        <f>IF('Indicator Date hidden'!P66="x","x",O$2-'Indicator Date hidden'!P66)</f>
        <v>0</v>
      </c>
      <c r="P65" s="125">
        <f>IF('Indicator Date hidden'!Q66="x","x",P$2-'Indicator Date hidden'!Q66)</f>
        <v>0</v>
      </c>
      <c r="Q65" s="125">
        <f>IF('Indicator Date hidden'!R66="x","x",Q$2-'Indicator Date hidden'!R66)</f>
        <v>0</v>
      </c>
      <c r="R65" s="125">
        <f>IF('Indicator Date hidden'!S66="x","x",R$2-'Indicator Date hidden'!S66)</f>
        <v>0</v>
      </c>
      <c r="S65" s="125">
        <f>IF('Indicator Date hidden'!T66="x","x",S$2-'Indicator Date hidden'!T66)</f>
        <v>0</v>
      </c>
      <c r="T65" s="125">
        <f>IF('Indicator Date hidden'!U66="x","x",T$2-'Indicator Date hidden'!U66)</f>
        <v>0</v>
      </c>
      <c r="U65" s="125">
        <f>IF('Indicator Date hidden'!V66="x","x",U$2-'Indicator Date hidden'!V66)</f>
        <v>0</v>
      </c>
      <c r="V65" s="125">
        <f>IF('Indicator Date hidden'!W66="x","x",V$2-'Indicator Date hidden'!W66)</f>
        <v>0</v>
      </c>
      <c r="W65" s="125">
        <f>IF('Indicator Date hidden'!X66="x","x",W$2-'Indicator Date hidden'!X66)</f>
        <v>0</v>
      </c>
      <c r="X65" s="125">
        <f>IF('Indicator Date hidden'!Y66="x","x",X$2-'Indicator Date hidden'!Y66)</f>
        <v>0</v>
      </c>
      <c r="Y65" s="125">
        <f>IF('Indicator Date hidden'!Z66="x","x",Y$2-'Indicator Date hidden'!Z66)</f>
        <v>0</v>
      </c>
      <c r="Z65" s="125">
        <f>IF('Indicator Date hidden'!AA66="x","x",Z$2-'Indicator Date hidden'!AA66)</f>
        <v>4</v>
      </c>
      <c r="AA65" s="125">
        <f>IF('Indicator Date hidden'!AB66="x","x",AA$2-'Indicator Date hidden'!AB66)</f>
        <v>0</v>
      </c>
      <c r="AB65" s="125" t="str">
        <f>IF('Indicator Date hidden'!AC66="x","x",AB$2-'Indicator Date hidden'!AC66)</f>
        <v>x</v>
      </c>
      <c r="AC65" s="125">
        <f>IF('Indicator Date hidden'!AD66="x","x",AC$2-'Indicator Date hidden'!AD66)</f>
        <v>0</v>
      </c>
      <c r="AD65" s="125">
        <f>IF('Indicator Date hidden'!AE66="x","x",AD$2-'Indicator Date hidden'!AE66)</f>
        <v>0</v>
      </c>
      <c r="AE65" s="125">
        <f>IF('Indicator Date hidden'!AF66="x","x",AE$2-'Indicator Date hidden'!AF66)</f>
        <v>0</v>
      </c>
      <c r="AF65" s="125">
        <f>IF('Indicator Date hidden'!AG66="x","x",AF$2-'Indicator Date hidden'!AG66)</f>
        <v>1</v>
      </c>
      <c r="AG65" s="125">
        <f>IF('Indicator Date hidden'!AH66="x","x",AG$2-'Indicator Date hidden'!AH66)</f>
        <v>0</v>
      </c>
      <c r="AH65" s="125">
        <f>IF('Indicator Date hidden'!AI66="x","x",AH$2-'Indicator Date hidden'!AI66)</f>
        <v>0</v>
      </c>
      <c r="AI65" s="125">
        <f>IF('Indicator Date hidden'!AJ66="x","x",AI$2-'Indicator Date hidden'!AJ66)</f>
        <v>0</v>
      </c>
      <c r="AJ65" s="125">
        <f>IF('Indicator Date hidden'!AK66="x","x",AJ$2-'Indicator Date hidden'!AK66)</f>
        <v>0</v>
      </c>
      <c r="AK65" s="125">
        <f>IF('Indicator Date hidden'!AL66="x","x",AK$2-'Indicator Date hidden'!AL66)</f>
        <v>1</v>
      </c>
      <c r="AL65" s="125">
        <f>IF('Indicator Date hidden'!AM66="x","x",AL$2-'Indicator Date hidden'!AM66)</f>
        <v>1</v>
      </c>
      <c r="AM65" s="125">
        <f>IF('Indicator Date hidden'!AN66="x","x",AM$2-'Indicator Date hidden'!AN66)</f>
        <v>0</v>
      </c>
      <c r="AN65" s="125">
        <f>IF('Indicator Date hidden'!AO66="x","x",AN$2-'Indicator Date hidden'!AO66)</f>
        <v>0</v>
      </c>
      <c r="AO65" s="125">
        <f>IF('Indicator Date hidden'!AP66="x","x",AO$2-'Indicator Date hidden'!AP66)</f>
        <v>0</v>
      </c>
      <c r="AP65" s="125">
        <f>IF('Indicator Date hidden'!AQ66="x","x",AP$2-'Indicator Date hidden'!AQ66)</f>
        <v>0</v>
      </c>
      <c r="AQ65" s="125">
        <f>IF('Indicator Date hidden'!AR66="x","x",AQ$2-'Indicator Date hidden'!AR66)</f>
        <v>0</v>
      </c>
      <c r="AR65" s="125">
        <f>IF('Indicator Date hidden'!AS66="x","x",AR$2-'Indicator Date hidden'!AS66)</f>
        <v>0</v>
      </c>
      <c r="AS65" s="125">
        <f>IF('Indicator Date hidden'!AT66="x","x",AS$2-'Indicator Date hidden'!AT66)</f>
        <v>10</v>
      </c>
      <c r="AT65" s="125">
        <f>IF('Indicator Date hidden'!AU66="x","x",AT$2-'Indicator Date hidden'!AU66)</f>
        <v>0</v>
      </c>
      <c r="AU65" s="125">
        <f>IF('Indicator Date hidden'!AV66="x","x",AU$2-'Indicator Date hidden'!AV66)</f>
        <v>0</v>
      </c>
      <c r="AV65" s="125" t="str">
        <f>IF('Indicator Date hidden'!AW66="x","x",AV$2-'Indicator Date hidden'!AW66)</f>
        <v>x</v>
      </c>
      <c r="AW65" s="125">
        <f>IF('Indicator Date hidden'!AX66="x","x",AW$2-'Indicator Date hidden'!AX66)</f>
        <v>0</v>
      </c>
      <c r="AX65" s="125">
        <f>IF('Indicator Date hidden'!AY66="x","x",AX$2-'Indicator Date hidden'!AY66)</f>
        <v>0</v>
      </c>
      <c r="AY65" s="125">
        <f>IF('Indicator Date hidden'!AZ66="x","x",AY$2-'Indicator Date hidden'!AZ66)</f>
        <v>0</v>
      </c>
      <c r="AZ65" s="125">
        <f>IF('Indicator Date hidden'!BA66="x","x",AZ$2-'Indicator Date hidden'!BA66)</f>
        <v>0</v>
      </c>
      <c r="BA65" s="125">
        <f>IF('Indicator Date hidden'!BB66="x","x",BA$2-'Indicator Date hidden'!BB66)</f>
        <v>0</v>
      </c>
      <c r="BB65" s="125">
        <f>IF('Indicator Date hidden'!BC66="x","x",BB$2-'Indicator Date hidden'!BC66)</f>
        <v>0</v>
      </c>
      <c r="BC65" s="125">
        <f>IF('Indicator Date hidden'!BD66="x","x",BC$2-'Indicator Date hidden'!BD66)</f>
        <v>0</v>
      </c>
      <c r="BD65" s="125">
        <f>IF('Indicator Date hidden'!BE66="x","x",BD$2-'Indicator Date hidden'!BE66)</f>
        <v>2</v>
      </c>
      <c r="BE65" s="125">
        <f>IF('Indicator Date hidden'!BF66="x","x",BE$2-'Indicator Date hidden'!BF66)</f>
        <v>1</v>
      </c>
      <c r="BF65" s="125">
        <f>IF('Indicator Date hidden'!BG66="x","x",BF$2-'Indicator Date hidden'!BG66)</f>
        <v>0</v>
      </c>
      <c r="BG65" s="125">
        <f>IF('Indicator Date hidden'!BH66="x","x",BG$2-'Indicator Date hidden'!BH66)</f>
        <v>0</v>
      </c>
      <c r="BH65" s="125">
        <f>IF('Indicator Date hidden'!BI66="x","x",BH$2-'Indicator Date hidden'!BI66)</f>
        <v>0</v>
      </c>
      <c r="BI65" s="125">
        <f>IF('Indicator Date hidden'!BJ66="x","x",BI$2-'Indicator Date hidden'!BJ66)</f>
        <v>0</v>
      </c>
      <c r="BJ65" s="125">
        <f>IF('Indicator Date hidden'!BK66="x","x",BJ$2-'Indicator Date hidden'!BK66)</f>
        <v>0</v>
      </c>
      <c r="BK65" s="125">
        <f>IF('Indicator Date hidden'!BL66="x","x",BK$2-'Indicator Date hidden'!BL66)</f>
        <v>0</v>
      </c>
      <c r="BL65" s="125">
        <f>IF('Indicator Date hidden'!BM66="x","x",BL$2-'Indicator Date hidden'!BM66)</f>
        <v>0</v>
      </c>
      <c r="BM65" s="125">
        <f>IF('Indicator Date hidden'!BN66="x","x",BM$2-'Indicator Date hidden'!BN66)</f>
        <v>2</v>
      </c>
      <c r="BN65" s="125">
        <f>IF('Indicator Date hidden'!BO66="x","x",BN$2-'Indicator Date hidden'!BO66)</f>
        <v>0</v>
      </c>
      <c r="BO65" s="125">
        <f>IF('Indicator Date hidden'!BP66="x","x",BO$2-'Indicator Date hidden'!BP66)</f>
        <v>0</v>
      </c>
      <c r="BP65" s="125">
        <f>IF('Indicator Date hidden'!BQ66="x","x",BP$2-'Indicator Date hidden'!BQ66)</f>
        <v>0</v>
      </c>
      <c r="BQ65" s="125">
        <f>IF('Indicator Date hidden'!BR66="x","x",BQ$2-'Indicator Date hidden'!BR66)</f>
        <v>0</v>
      </c>
      <c r="BR65" s="125">
        <f>IF('Indicator Date hidden'!BS66="x","x",BR$2-'Indicator Date hidden'!BS66)</f>
        <v>0</v>
      </c>
      <c r="BS65" s="125">
        <f>IF('Indicator Date hidden'!BT66="x","x",BS$2-'Indicator Date hidden'!BT66)</f>
        <v>3</v>
      </c>
      <c r="BT65" s="125">
        <f>IF('Indicator Date hidden'!BU66="x","x",BT$2-'Indicator Date hidden'!BU66)</f>
        <v>0</v>
      </c>
      <c r="BU65" s="125">
        <f>IF('Indicator Date hidden'!BV66="x","x",BU$2-'Indicator Date hidden'!BV66)</f>
        <v>0</v>
      </c>
      <c r="BV65" s="125">
        <f>IF('Indicator Date hidden'!BW66="x","x",BV$2-'Indicator Date hidden'!BW66)</f>
        <v>0</v>
      </c>
      <c r="BW65" s="125">
        <f>IF('Indicator Date hidden'!BX66="x","x",BW$2-'Indicator Date hidden'!BX66)</f>
        <v>0</v>
      </c>
      <c r="BX65" s="125">
        <f>IF('Indicator Date hidden'!BY66="x","x",BX$2-'Indicator Date hidden'!BY66)</f>
        <v>0</v>
      </c>
      <c r="BY65" s="3">
        <f t="shared" si="5"/>
        <v>25</v>
      </c>
      <c r="BZ65" s="126">
        <f t="shared" si="6"/>
        <v>0.34246575342465752</v>
      </c>
      <c r="CA65" s="3">
        <f t="shared" si="7"/>
        <v>9</v>
      </c>
      <c r="CB65" s="126">
        <f t="shared" si="8"/>
        <v>1.3264348971956388</v>
      </c>
      <c r="CC65" s="129">
        <f t="shared" si="9"/>
        <v>0</v>
      </c>
    </row>
    <row r="66" spans="1:81" x14ac:dyDescent="0.3">
      <c r="A66" s="3" t="str">
        <f>'Indicator Data'!B69</f>
        <v>DEU</v>
      </c>
      <c r="B66" s="125">
        <f>IF('Indicator Date hidden'!C67="x","x",B$2-'Indicator Date hidden'!C67)</f>
        <v>0</v>
      </c>
      <c r="C66" s="125">
        <f>IF('Indicator Date hidden'!D67="x","x",C$2-'Indicator Date hidden'!D67)</f>
        <v>0</v>
      </c>
      <c r="D66" s="125">
        <f>IF('Indicator Date hidden'!E67="x","x",D$2-'Indicator Date hidden'!E67)</f>
        <v>0</v>
      </c>
      <c r="E66" s="125">
        <f>IF('Indicator Date hidden'!F67="x","x",E$2-'Indicator Date hidden'!F67)</f>
        <v>0</v>
      </c>
      <c r="F66" s="125">
        <f>IF('Indicator Date hidden'!G67="x","x",F$2-'Indicator Date hidden'!G67)</f>
        <v>0</v>
      </c>
      <c r="G66" s="125">
        <f>IF('Indicator Date hidden'!H67="x","x",G$2-'Indicator Date hidden'!H67)</f>
        <v>0</v>
      </c>
      <c r="H66" s="125">
        <f>IF('Indicator Date hidden'!I67="x","x",H$2-'Indicator Date hidden'!I67)</f>
        <v>0</v>
      </c>
      <c r="I66" s="125">
        <f>IF('Indicator Date hidden'!J67="x","x",I$2-'Indicator Date hidden'!J67)</f>
        <v>0</v>
      </c>
      <c r="J66" s="125">
        <f>IF('Indicator Date hidden'!K67="x","x",J$2-'Indicator Date hidden'!K67)</f>
        <v>0</v>
      </c>
      <c r="K66" s="125">
        <f>IF('Indicator Date hidden'!L67="x","x",K$2-'Indicator Date hidden'!L67)</f>
        <v>0</v>
      </c>
      <c r="L66" s="125">
        <f>IF('Indicator Date hidden'!M67="x","x",L$2-'Indicator Date hidden'!M67)</f>
        <v>0</v>
      </c>
      <c r="M66" s="125">
        <f>IF('Indicator Date hidden'!N67="x","x",M$2-'Indicator Date hidden'!N67)</f>
        <v>0</v>
      </c>
      <c r="N66" s="125">
        <f>IF('Indicator Date hidden'!O67="x","x",N$2-'Indicator Date hidden'!O67)</f>
        <v>0</v>
      </c>
      <c r="O66" s="125">
        <f>IF('Indicator Date hidden'!P67="x","x",O$2-'Indicator Date hidden'!P67)</f>
        <v>0</v>
      </c>
      <c r="P66" s="125">
        <f>IF('Indicator Date hidden'!Q67="x","x",P$2-'Indicator Date hidden'!Q67)</f>
        <v>0</v>
      </c>
      <c r="Q66" s="125">
        <f>IF('Indicator Date hidden'!R67="x","x",Q$2-'Indicator Date hidden'!R67)</f>
        <v>0</v>
      </c>
      <c r="R66" s="125">
        <f>IF('Indicator Date hidden'!S67="x","x",R$2-'Indicator Date hidden'!S67)</f>
        <v>0</v>
      </c>
      <c r="S66" s="125">
        <f>IF('Indicator Date hidden'!T67="x","x",S$2-'Indicator Date hidden'!T67)</f>
        <v>0</v>
      </c>
      <c r="T66" s="125">
        <f>IF('Indicator Date hidden'!U67="x","x",T$2-'Indicator Date hidden'!U67)</f>
        <v>0</v>
      </c>
      <c r="U66" s="125">
        <f>IF('Indicator Date hidden'!V67="x","x",U$2-'Indicator Date hidden'!V67)</f>
        <v>0</v>
      </c>
      <c r="V66" s="125">
        <f>IF('Indicator Date hidden'!W67="x","x",V$2-'Indicator Date hidden'!W67)</f>
        <v>0</v>
      </c>
      <c r="W66" s="125">
        <f>IF('Indicator Date hidden'!X67="x","x",W$2-'Indicator Date hidden'!X67)</f>
        <v>0</v>
      </c>
      <c r="X66" s="125">
        <f>IF('Indicator Date hidden'!Y67="x","x",X$2-'Indicator Date hidden'!Y67)</f>
        <v>0</v>
      </c>
      <c r="Y66" s="125">
        <f>IF('Indicator Date hidden'!Z67="x","x",Y$2-'Indicator Date hidden'!Z67)</f>
        <v>0</v>
      </c>
      <c r="Z66" s="125">
        <f>IF('Indicator Date hidden'!AA67="x","x",Z$2-'Indicator Date hidden'!AA67)</f>
        <v>7</v>
      </c>
      <c r="AA66" s="125">
        <f>IF('Indicator Date hidden'!AB67="x","x",AA$2-'Indicator Date hidden'!AB67)</f>
        <v>0</v>
      </c>
      <c r="AB66" s="125" t="str">
        <f>IF('Indicator Date hidden'!AC67="x","x",AB$2-'Indicator Date hidden'!AC67)</f>
        <v>x</v>
      </c>
      <c r="AC66" s="125">
        <f>IF('Indicator Date hidden'!AD67="x","x",AC$2-'Indicator Date hidden'!AD67)</f>
        <v>0</v>
      </c>
      <c r="AD66" s="125">
        <f>IF('Indicator Date hidden'!AE67="x","x",AD$2-'Indicator Date hidden'!AE67)</f>
        <v>0</v>
      </c>
      <c r="AE66" s="125">
        <f>IF('Indicator Date hidden'!AF67="x","x",AE$2-'Indicator Date hidden'!AF67)</f>
        <v>0</v>
      </c>
      <c r="AF66" s="125">
        <f>IF('Indicator Date hidden'!AG67="x","x",AF$2-'Indicator Date hidden'!AG67)</f>
        <v>1</v>
      </c>
      <c r="AG66" s="125">
        <f>IF('Indicator Date hidden'!AH67="x","x",AG$2-'Indicator Date hidden'!AH67)</f>
        <v>0</v>
      </c>
      <c r="AH66" s="125">
        <f>IF('Indicator Date hidden'!AI67="x","x",AH$2-'Indicator Date hidden'!AI67)</f>
        <v>0</v>
      </c>
      <c r="AI66" s="125">
        <f>IF('Indicator Date hidden'!AJ67="x","x",AI$2-'Indicator Date hidden'!AJ67)</f>
        <v>0</v>
      </c>
      <c r="AJ66" s="125">
        <f>IF('Indicator Date hidden'!AK67="x","x",AJ$2-'Indicator Date hidden'!AK67)</f>
        <v>0</v>
      </c>
      <c r="AK66" s="125">
        <f>IF('Indicator Date hidden'!AL67="x","x",AK$2-'Indicator Date hidden'!AL67)</f>
        <v>1</v>
      </c>
      <c r="AL66" s="125" t="str">
        <f>IF('Indicator Date hidden'!AM67="x","x",AL$2-'Indicator Date hidden'!AM67)</f>
        <v>x</v>
      </c>
      <c r="AM66" s="125">
        <f>IF('Indicator Date hidden'!AN67="x","x",AM$2-'Indicator Date hidden'!AN67)</f>
        <v>0</v>
      </c>
      <c r="AN66" s="125">
        <f>IF('Indicator Date hidden'!AO67="x","x",AN$2-'Indicator Date hidden'!AO67)</f>
        <v>0</v>
      </c>
      <c r="AO66" s="125">
        <f>IF('Indicator Date hidden'!AP67="x","x",AO$2-'Indicator Date hidden'!AP67)</f>
        <v>0</v>
      </c>
      <c r="AP66" s="125" t="str">
        <f>IF('Indicator Date hidden'!AQ67="x","x",AP$2-'Indicator Date hidden'!AQ67)</f>
        <v>x</v>
      </c>
      <c r="AQ66" s="125">
        <f>IF('Indicator Date hidden'!AR67="x","x",AQ$2-'Indicator Date hidden'!AR67)</f>
        <v>0</v>
      </c>
      <c r="AR66" s="125">
        <f>IF('Indicator Date hidden'!AS67="x","x",AR$2-'Indicator Date hidden'!AS67)</f>
        <v>0</v>
      </c>
      <c r="AS66" s="125">
        <f>IF('Indicator Date hidden'!AT67="x","x",AS$2-'Indicator Date hidden'!AT67)</f>
        <v>3</v>
      </c>
      <c r="AT66" s="125">
        <f>IF('Indicator Date hidden'!AU67="x","x",AT$2-'Indicator Date hidden'!AU67)</f>
        <v>0</v>
      </c>
      <c r="AU66" s="125" t="str">
        <f>IF('Indicator Date hidden'!AV67="x","x",AU$2-'Indicator Date hidden'!AV67)</f>
        <v>x</v>
      </c>
      <c r="AV66" s="125" t="str">
        <f>IF('Indicator Date hidden'!AW67="x","x",AV$2-'Indicator Date hidden'!AW67)</f>
        <v>x</v>
      </c>
      <c r="AW66" s="125" t="str">
        <f>IF('Indicator Date hidden'!AX67="x","x",AW$2-'Indicator Date hidden'!AX67)</f>
        <v>x</v>
      </c>
      <c r="AX66" s="125">
        <f>IF('Indicator Date hidden'!AY67="x","x",AX$2-'Indicator Date hidden'!AY67)</f>
        <v>0</v>
      </c>
      <c r="AY66" s="125">
        <f>IF('Indicator Date hidden'!AZ67="x","x",AY$2-'Indicator Date hidden'!AZ67)</f>
        <v>0</v>
      </c>
      <c r="AZ66" s="125">
        <f>IF('Indicator Date hidden'!BA67="x","x",AZ$2-'Indicator Date hidden'!BA67)</f>
        <v>3</v>
      </c>
      <c r="BA66" s="125">
        <f>IF('Indicator Date hidden'!BB67="x","x",BA$2-'Indicator Date hidden'!BB67)</f>
        <v>0</v>
      </c>
      <c r="BB66" s="125">
        <f>IF('Indicator Date hidden'!BC67="x","x",BB$2-'Indicator Date hidden'!BC67)</f>
        <v>0</v>
      </c>
      <c r="BC66" s="125">
        <f>IF('Indicator Date hidden'!BD67="x","x",BC$2-'Indicator Date hidden'!BD67)</f>
        <v>0</v>
      </c>
      <c r="BD66" s="125" t="str">
        <f>IF('Indicator Date hidden'!BE67="x","x",BD$2-'Indicator Date hidden'!BE67)</f>
        <v>x</v>
      </c>
      <c r="BE66" s="125">
        <f>IF('Indicator Date hidden'!BF67="x","x",BE$2-'Indicator Date hidden'!BF67)</f>
        <v>1</v>
      </c>
      <c r="BF66" s="125">
        <f>IF('Indicator Date hidden'!BG67="x","x",BF$2-'Indicator Date hidden'!BG67)</f>
        <v>0</v>
      </c>
      <c r="BG66" s="125">
        <f>IF('Indicator Date hidden'!BH67="x","x",BG$2-'Indicator Date hidden'!BH67)</f>
        <v>0</v>
      </c>
      <c r="BH66" s="125">
        <f>IF('Indicator Date hidden'!BI67="x","x",BH$2-'Indicator Date hidden'!BI67)</f>
        <v>0</v>
      </c>
      <c r="BI66" s="125">
        <f>IF('Indicator Date hidden'!BJ67="x","x",BI$2-'Indicator Date hidden'!BJ67)</f>
        <v>0</v>
      </c>
      <c r="BJ66" s="125">
        <f>IF('Indicator Date hidden'!BK67="x","x",BJ$2-'Indicator Date hidden'!BK67)</f>
        <v>0</v>
      </c>
      <c r="BK66" s="125">
        <f>IF('Indicator Date hidden'!BL67="x","x",BK$2-'Indicator Date hidden'!BL67)</f>
        <v>0</v>
      </c>
      <c r="BL66" s="125">
        <f>IF('Indicator Date hidden'!BM67="x","x",BL$2-'Indicator Date hidden'!BM67)</f>
        <v>0</v>
      </c>
      <c r="BM66" s="125" t="str">
        <f>IF('Indicator Date hidden'!BN67="x","x",BM$2-'Indicator Date hidden'!BN67)</f>
        <v>x</v>
      </c>
      <c r="BN66" s="125">
        <f>IF('Indicator Date hidden'!BO67="x","x",BN$2-'Indicator Date hidden'!BO67)</f>
        <v>0</v>
      </c>
      <c r="BO66" s="125">
        <f>IF('Indicator Date hidden'!BP67="x","x",BO$2-'Indicator Date hidden'!BP67)</f>
        <v>0</v>
      </c>
      <c r="BP66" s="125">
        <f>IF('Indicator Date hidden'!BQ67="x","x",BP$2-'Indicator Date hidden'!BQ67)</f>
        <v>0</v>
      </c>
      <c r="BQ66" s="125">
        <f>IF('Indicator Date hidden'!BR67="x","x",BQ$2-'Indicator Date hidden'!BR67)</f>
        <v>0</v>
      </c>
      <c r="BR66" s="125">
        <f>IF('Indicator Date hidden'!BS67="x","x",BR$2-'Indicator Date hidden'!BS67)</f>
        <v>0</v>
      </c>
      <c r="BS66" s="125">
        <f>IF('Indicator Date hidden'!BT67="x","x",BS$2-'Indicator Date hidden'!BT67)</f>
        <v>2</v>
      </c>
      <c r="BT66" s="125">
        <f>IF('Indicator Date hidden'!BU67="x","x",BT$2-'Indicator Date hidden'!BU67)</f>
        <v>0</v>
      </c>
      <c r="BU66" s="125">
        <f>IF('Indicator Date hidden'!BV67="x","x",BU$2-'Indicator Date hidden'!BV67)</f>
        <v>0</v>
      </c>
      <c r="BV66" s="125">
        <f>IF('Indicator Date hidden'!BW67="x","x",BV$2-'Indicator Date hidden'!BW67)</f>
        <v>0</v>
      </c>
      <c r="BW66" s="125">
        <f>IF('Indicator Date hidden'!BX67="x","x",BW$2-'Indicator Date hidden'!BX67)</f>
        <v>0</v>
      </c>
      <c r="BX66" s="125">
        <f>IF('Indicator Date hidden'!BY67="x","x",BX$2-'Indicator Date hidden'!BY67)</f>
        <v>0</v>
      </c>
      <c r="BY66" s="3">
        <f t="shared" si="5"/>
        <v>18</v>
      </c>
      <c r="BZ66" s="126">
        <f t="shared" si="6"/>
        <v>0.26865671641791045</v>
      </c>
      <c r="CA66" s="3">
        <f t="shared" si="7"/>
        <v>7</v>
      </c>
      <c r="CB66" s="126">
        <f t="shared" si="8"/>
        <v>1.0160222343353735</v>
      </c>
      <c r="CC66" s="129">
        <f t="shared" si="9"/>
        <v>0</v>
      </c>
    </row>
    <row r="67" spans="1:81" x14ac:dyDescent="0.3">
      <c r="A67" s="3" t="str">
        <f>'Indicator Data'!B70</f>
        <v>GHA</v>
      </c>
      <c r="B67" s="125">
        <f>IF('Indicator Date hidden'!C68="x","x",B$2-'Indicator Date hidden'!C68)</f>
        <v>0</v>
      </c>
      <c r="C67" s="125">
        <f>IF('Indicator Date hidden'!D68="x","x",C$2-'Indicator Date hidden'!D68)</f>
        <v>0</v>
      </c>
      <c r="D67" s="125">
        <f>IF('Indicator Date hidden'!E68="x","x",D$2-'Indicator Date hidden'!E68)</f>
        <v>0</v>
      </c>
      <c r="E67" s="125">
        <f>IF('Indicator Date hidden'!F68="x","x",E$2-'Indicator Date hidden'!F68)</f>
        <v>0</v>
      </c>
      <c r="F67" s="125">
        <f>IF('Indicator Date hidden'!G68="x","x",F$2-'Indicator Date hidden'!G68)</f>
        <v>0</v>
      </c>
      <c r="G67" s="125">
        <f>IF('Indicator Date hidden'!H68="x","x",G$2-'Indicator Date hidden'!H68)</f>
        <v>0</v>
      </c>
      <c r="H67" s="125">
        <f>IF('Indicator Date hidden'!I68="x","x",H$2-'Indicator Date hidden'!I68)</f>
        <v>0</v>
      </c>
      <c r="I67" s="125">
        <f>IF('Indicator Date hidden'!J68="x","x",I$2-'Indicator Date hidden'!J68)</f>
        <v>0</v>
      </c>
      <c r="J67" s="125">
        <f>IF('Indicator Date hidden'!K68="x","x",J$2-'Indicator Date hidden'!K68)</f>
        <v>0</v>
      </c>
      <c r="K67" s="125">
        <f>IF('Indicator Date hidden'!L68="x","x",K$2-'Indicator Date hidden'!L68)</f>
        <v>0</v>
      </c>
      <c r="L67" s="125">
        <f>IF('Indicator Date hidden'!M68="x","x",L$2-'Indicator Date hidden'!M68)</f>
        <v>0</v>
      </c>
      <c r="M67" s="125">
        <f>IF('Indicator Date hidden'!N68="x","x",M$2-'Indicator Date hidden'!N68)</f>
        <v>0</v>
      </c>
      <c r="N67" s="125">
        <f>IF('Indicator Date hidden'!O68="x","x",N$2-'Indicator Date hidden'!O68)</f>
        <v>0</v>
      </c>
      <c r="O67" s="125">
        <f>IF('Indicator Date hidden'!P68="x","x",O$2-'Indicator Date hidden'!P68)</f>
        <v>0</v>
      </c>
      <c r="P67" s="125">
        <f>IF('Indicator Date hidden'!Q68="x","x",P$2-'Indicator Date hidden'!Q68)</f>
        <v>0</v>
      </c>
      <c r="Q67" s="125">
        <f>IF('Indicator Date hidden'!R68="x","x",Q$2-'Indicator Date hidden'!R68)</f>
        <v>0</v>
      </c>
      <c r="R67" s="125">
        <f>IF('Indicator Date hidden'!S68="x","x",R$2-'Indicator Date hidden'!S68)</f>
        <v>0</v>
      </c>
      <c r="S67" s="125">
        <f>IF('Indicator Date hidden'!T68="x","x",S$2-'Indicator Date hidden'!T68)</f>
        <v>0</v>
      </c>
      <c r="T67" s="125">
        <f>IF('Indicator Date hidden'!U68="x","x",T$2-'Indicator Date hidden'!U68)</f>
        <v>0</v>
      </c>
      <c r="U67" s="125">
        <f>IF('Indicator Date hidden'!V68="x","x",U$2-'Indicator Date hidden'!V68)</f>
        <v>0</v>
      </c>
      <c r="V67" s="125">
        <f>IF('Indicator Date hidden'!W68="x","x",V$2-'Indicator Date hidden'!W68)</f>
        <v>0</v>
      </c>
      <c r="W67" s="125">
        <f>IF('Indicator Date hidden'!X68="x","x",W$2-'Indicator Date hidden'!X68)</f>
        <v>0</v>
      </c>
      <c r="X67" s="125">
        <f>IF('Indicator Date hidden'!Y68="x","x",X$2-'Indicator Date hidden'!Y68)</f>
        <v>0</v>
      </c>
      <c r="Y67" s="125">
        <f>IF('Indicator Date hidden'!Z68="x","x",Y$2-'Indicator Date hidden'!Z68)</f>
        <v>0</v>
      </c>
      <c r="Z67" s="125">
        <f>IF('Indicator Date hidden'!AA68="x","x",Z$2-'Indicator Date hidden'!AA68)</f>
        <v>4</v>
      </c>
      <c r="AA67" s="125">
        <f>IF('Indicator Date hidden'!AB68="x","x",AA$2-'Indicator Date hidden'!AB68)</f>
        <v>0</v>
      </c>
      <c r="AB67" s="125">
        <f>IF('Indicator Date hidden'!AC68="x","x",AB$2-'Indicator Date hidden'!AC68)</f>
        <v>0</v>
      </c>
      <c r="AC67" s="125">
        <f>IF('Indicator Date hidden'!AD68="x","x",AC$2-'Indicator Date hidden'!AD68)</f>
        <v>2</v>
      </c>
      <c r="AD67" s="125">
        <f>IF('Indicator Date hidden'!AE68="x","x",AD$2-'Indicator Date hidden'!AE68)</f>
        <v>0</v>
      </c>
      <c r="AE67" s="125">
        <f>IF('Indicator Date hidden'!AF68="x","x",AE$2-'Indicator Date hidden'!AF68)</f>
        <v>0</v>
      </c>
      <c r="AF67" s="125">
        <f>IF('Indicator Date hidden'!AG68="x","x",AF$2-'Indicator Date hidden'!AG68)</f>
        <v>1</v>
      </c>
      <c r="AG67" s="125">
        <f>IF('Indicator Date hidden'!AH68="x","x",AG$2-'Indicator Date hidden'!AH68)</f>
        <v>0</v>
      </c>
      <c r="AH67" s="125">
        <f>IF('Indicator Date hidden'!AI68="x","x",AH$2-'Indicator Date hidden'!AI68)</f>
        <v>0</v>
      </c>
      <c r="AI67" s="125">
        <f>IF('Indicator Date hidden'!AJ68="x","x",AI$2-'Indicator Date hidden'!AJ68)</f>
        <v>0</v>
      </c>
      <c r="AJ67" s="125">
        <f>IF('Indicator Date hidden'!AK68="x","x",AJ$2-'Indicator Date hidden'!AK68)</f>
        <v>0</v>
      </c>
      <c r="AK67" s="125">
        <f>IF('Indicator Date hidden'!AL68="x","x",AK$2-'Indicator Date hidden'!AL68)</f>
        <v>1</v>
      </c>
      <c r="AL67" s="125">
        <f>IF('Indicator Date hidden'!AM68="x","x",AL$2-'Indicator Date hidden'!AM68)</f>
        <v>5</v>
      </c>
      <c r="AM67" s="125">
        <f>IF('Indicator Date hidden'!AN68="x","x",AM$2-'Indicator Date hidden'!AN68)</f>
        <v>0</v>
      </c>
      <c r="AN67" s="125">
        <f>IF('Indicator Date hidden'!AO68="x","x",AN$2-'Indicator Date hidden'!AO68)</f>
        <v>0</v>
      </c>
      <c r="AO67" s="125">
        <f>IF('Indicator Date hidden'!AP68="x","x",AO$2-'Indicator Date hidden'!AP68)</f>
        <v>0</v>
      </c>
      <c r="AP67" s="125">
        <f>IF('Indicator Date hidden'!AQ68="x","x",AP$2-'Indicator Date hidden'!AQ68)</f>
        <v>0</v>
      </c>
      <c r="AQ67" s="125">
        <f>IF('Indicator Date hidden'!AR68="x","x",AQ$2-'Indicator Date hidden'!AR68)</f>
        <v>0</v>
      </c>
      <c r="AR67" s="125">
        <f>IF('Indicator Date hidden'!AS68="x","x",AR$2-'Indicator Date hidden'!AS68)</f>
        <v>0</v>
      </c>
      <c r="AS67" s="125">
        <f>IF('Indicator Date hidden'!AT68="x","x",AS$2-'Indicator Date hidden'!AT68)</f>
        <v>2</v>
      </c>
      <c r="AT67" s="125">
        <f>IF('Indicator Date hidden'!AU68="x","x",AT$2-'Indicator Date hidden'!AU68)</f>
        <v>0</v>
      </c>
      <c r="AU67" s="125">
        <f>IF('Indicator Date hidden'!AV68="x","x",AU$2-'Indicator Date hidden'!AV68)</f>
        <v>0</v>
      </c>
      <c r="AV67" s="125">
        <f>IF('Indicator Date hidden'!AW68="x","x",AV$2-'Indicator Date hidden'!AW68)</f>
        <v>0</v>
      </c>
      <c r="AW67" s="125">
        <f>IF('Indicator Date hidden'!AX68="x","x",AW$2-'Indicator Date hidden'!AX68)</f>
        <v>0</v>
      </c>
      <c r="AX67" s="125">
        <f>IF('Indicator Date hidden'!AY68="x","x",AX$2-'Indicator Date hidden'!AY68)</f>
        <v>0</v>
      </c>
      <c r="AY67" s="125">
        <f>IF('Indicator Date hidden'!AZ68="x","x",AY$2-'Indicator Date hidden'!AZ68)</f>
        <v>0</v>
      </c>
      <c r="AZ67" s="125">
        <f>IF('Indicator Date hidden'!BA68="x","x",AZ$2-'Indicator Date hidden'!BA68)</f>
        <v>3</v>
      </c>
      <c r="BA67" s="125">
        <f>IF('Indicator Date hidden'!BB68="x","x",BA$2-'Indicator Date hidden'!BB68)</f>
        <v>0</v>
      </c>
      <c r="BB67" s="125">
        <f>IF('Indicator Date hidden'!BC68="x","x",BB$2-'Indicator Date hidden'!BC68)</f>
        <v>0</v>
      </c>
      <c r="BC67" s="125">
        <f>IF('Indicator Date hidden'!BD68="x","x",BC$2-'Indicator Date hidden'!BD68)</f>
        <v>0</v>
      </c>
      <c r="BD67" s="125">
        <f>IF('Indicator Date hidden'!BE68="x","x",BD$2-'Indicator Date hidden'!BE68)</f>
        <v>2</v>
      </c>
      <c r="BE67" s="125">
        <f>IF('Indicator Date hidden'!BF68="x","x",BE$2-'Indicator Date hidden'!BF68)</f>
        <v>0</v>
      </c>
      <c r="BF67" s="125">
        <f>IF('Indicator Date hidden'!BG68="x","x",BF$2-'Indicator Date hidden'!BG68)</f>
        <v>0</v>
      </c>
      <c r="BG67" s="125">
        <f>IF('Indicator Date hidden'!BH68="x","x",BG$2-'Indicator Date hidden'!BH68)</f>
        <v>0</v>
      </c>
      <c r="BH67" s="125">
        <f>IF('Indicator Date hidden'!BI68="x","x",BH$2-'Indicator Date hidden'!BI68)</f>
        <v>0</v>
      </c>
      <c r="BI67" s="125">
        <f>IF('Indicator Date hidden'!BJ68="x","x",BI$2-'Indicator Date hidden'!BJ68)</f>
        <v>0</v>
      </c>
      <c r="BJ67" s="125">
        <f>IF('Indicator Date hidden'!BK68="x","x",BJ$2-'Indicator Date hidden'!BK68)</f>
        <v>0</v>
      </c>
      <c r="BK67" s="125">
        <f>IF('Indicator Date hidden'!BL68="x","x",BK$2-'Indicator Date hidden'!BL68)</f>
        <v>0</v>
      </c>
      <c r="BL67" s="125">
        <f>IF('Indicator Date hidden'!BM68="x","x",BL$2-'Indicator Date hidden'!BM68)</f>
        <v>0</v>
      </c>
      <c r="BM67" s="125">
        <f>IF('Indicator Date hidden'!BN68="x","x",BM$2-'Indicator Date hidden'!BN68)</f>
        <v>1</v>
      </c>
      <c r="BN67" s="125">
        <f>IF('Indicator Date hidden'!BO68="x","x",BN$2-'Indicator Date hidden'!BO68)</f>
        <v>2</v>
      </c>
      <c r="BO67" s="125">
        <f>IF('Indicator Date hidden'!BP68="x","x",BO$2-'Indicator Date hidden'!BP68)</f>
        <v>0</v>
      </c>
      <c r="BP67" s="125">
        <f>IF('Indicator Date hidden'!BQ68="x","x",BP$2-'Indicator Date hidden'!BQ68)</f>
        <v>0</v>
      </c>
      <c r="BQ67" s="125">
        <f>IF('Indicator Date hidden'!BR68="x","x",BQ$2-'Indicator Date hidden'!BR68)</f>
        <v>0</v>
      </c>
      <c r="BR67" s="125">
        <f>IF('Indicator Date hidden'!BS68="x","x",BR$2-'Indicator Date hidden'!BS68)</f>
        <v>0</v>
      </c>
      <c r="BS67" s="125">
        <f>IF('Indicator Date hidden'!BT68="x","x",BS$2-'Indicator Date hidden'!BT68)</f>
        <v>1</v>
      </c>
      <c r="BT67" s="125">
        <f>IF('Indicator Date hidden'!BU68="x","x",BT$2-'Indicator Date hidden'!BU68)</f>
        <v>0</v>
      </c>
      <c r="BU67" s="125">
        <f>IF('Indicator Date hidden'!BV68="x","x",BU$2-'Indicator Date hidden'!BV68)</f>
        <v>0</v>
      </c>
      <c r="BV67" s="125">
        <f>IF('Indicator Date hidden'!BW68="x","x",BV$2-'Indicator Date hidden'!BW68)</f>
        <v>0</v>
      </c>
      <c r="BW67" s="125">
        <f>IF('Indicator Date hidden'!BX68="x","x",BW$2-'Indicator Date hidden'!BX68)</f>
        <v>0</v>
      </c>
      <c r="BX67" s="125">
        <f>IF('Indicator Date hidden'!BY68="x","x",BX$2-'Indicator Date hidden'!BY68)</f>
        <v>0</v>
      </c>
      <c r="BY67" s="3">
        <f t="shared" ref="BY67:BY98" si="10">SUM(B67:BX67)</f>
        <v>24</v>
      </c>
      <c r="BZ67" s="126">
        <f t="shared" ref="BZ67:BZ98" si="11">BY67/COUNT(B67:BX67)</f>
        <v>0.32</v>
      </c>
      <c r="CA67" s="3">
        <f t="shared" ref="CA67:CA98" si="12">COUNTIF(B67:BX67,"&gt;0")</f>
        <v>11</v>
      </c>
      <c r="CB67" s="126">
        <f t="shared" ref="CB67:CB98" si="13">_xlfn.STDEV.P(B67:BX67)</f>
        <v>0.91155544720731785</v>
      </c>
      <c r="CC67" s="129">
        <f t="shared" ref="CC67:CC98" si="14">MEDIAN(B67:BX67)</f>
        <v>0</v>
      </c>
    </row>
    <row r="68" spans="1:81" x14ac:dyDescent="0.3">
      <c r="A68" s="3" t="str">
        <f>'Indicator Data'!B71</f>
        <v>GRC</v>
      </c>
      <c r="B68" s="125">
        <f>IF('Indicator Date hidden'!C69="x","x",B$2-'Indicator Date hidden'!C69)</f>
        <v>0</v>
      </c>
      <c r="C68" s="125">
        <f>IF('Indicator Date hidden'!D69="x","x",C$2-'Indicator Date hidden'!D69)</f>
        <v>0</v>
      </c>
      <c r="D68" s="125">
        <f>IF('Indicator Date hidden'!E69="x","x",D$2-'Indicator Date hidden'!E69)</f>
        <v>0</v>
      </c>
      <c r="E68" s="125">
        <f>IF('Indicator Date hidden'!F69="x","x",E$2-'Indicator Date hidden'!F69)</f>
        <v>0</v>
      </c>
      <c r="F68" s="125">
        <f>IF('Indicator Date hidden'!G69="x","x",F$2-'Indicator Date hidden'!G69)</f>
        <v>0</v>
      </c>
      <c r="G68" s="125">
        <f>IF('Indicator Date hidden'!H69="x","x",G$2-'Indicator Date hidden'!H69)</f>
        <v>0</v>
      </c>
      <c r="H68" s="125">
        <f>IF('Indicator Date hidden'!I69="x","x",H$2-'Indicator Date hidden'!I69)</f>
        <v>0</v>
      </c>
      <c r="I68" s="125">
        <f>IF('Indicator Date hidden'!J69="x","x",I$2-'Indicator Date hidden'!J69)</f>
        <v>0</v>
      </c>
      <c r="J68" s="125">
        <f>IF('Indicator Date hidden'!K69="x","x",J$2-'Indicator Date hidden'!K69)</f>
        <v>0</v>
      </c>
      <c r="K68" s="125">
        <f>IF('Indicator Date hidden'!L69="x","x",K$2-'Indicator Date hidden'!L69)</f>
        <v>0</v>
      </c>
      <c r="L68" s="125">
        <f>IF('Indicator Date hidden'!M69="x","x",L$2-'Indicator Date hidden'!M69)</f>
        <v>0</v>
      </c>
      <c r="M68" s="125">
        <f>IF('Indicator Date hidden'!N69="x","x",M$2-'Indicator Date hidden'!N69)</f>
        <v>0</v>
      </c>
      <c r="N68" s="125">
        <f>IF('Indicator Date hidden'!O69="x","x",N$2-'Indicator Date hidden'!O69)</f>
        <v>0</v>
      </c>
      <c r="O68" s="125">
        <f>IF('Indicator Date hidden'!P69="x","x",O$2-'Indicator Date hidden'!P69)</f>
        <v>0</v>
      </c>
      <c r="P68" s="125">
        <f>IF('Indicator Date hidden'!Q69="x","x",P$2-'Indicator Date hidden'!Q69)</f>
        <v>0</v>
      </c>
      <c r="Q68" s="125">
        <f>IF('Indicator Date hidden'!R69="x","x",Q$2-'Indicator Date hidden'!R69)</f>
        <v>0</v>
      </c>
      <c r="R68" s="125">
        <f>IF('Indicator Date hidden'!S69="x","x",R$2-'Indicator Date hidden'!S69)</f>
        <v>0</v>
      </c>
      <c r="S68" s="125">
        <f>IF('Indicator Date hidden'!T69="x","x",S$2-'Indicator Date hidden'!T69)</f>
        <v>0</v>
      </c>
      <c r="T68" s="125">
        <f>IF('Indicator Date hidden'!U69="x","x",T$2-'Indicator Date hidden'!U69)</f>
        <v>0</v>
      </c>
      <c r="U68" s="125">
        <f>IF('Indicator Date hidden'!V69="x","x",U$2-'Indicator Date hidden'!V69)</f>
        <v>0</v>
      </c>
      <c r="V68" s="125">
        <f>IF('Indicator Date hidden'!W69="x","x",V$2-'Indicator Date hidden'!W69)</f>
        <v>0</v>
      </c>
      <c r="W68" s="125">
        <f>IF('Indicator Date hidden'!X69="x","x",W$2-'Indicator Date hidden'!X69)</f>
        <v>0</v>
      </c>
      <c r="X68" s="125">
        <f>IF('Indicator Date hidden'!Y69="x","x",X$2-'Indicator Date hidden'!Y69)</f>
        <v>0</v>
      </c>
      <c r="Y68" s="125">
        <f>IF('Indicator Date hidden'!Z69="x","x",Y$2-'Indicator Date hidden'!Z69)</f>
        <v>0</v>
      </c>
      <c r="Z68" s="125">
        <f>IF('Indicator Date hidden'!AA69="x","x",Z$2-'Indicator Date hidden'!AA69)</f>
        <v>7</v>
      </c>
      <c r="AA68" s="125">
        <f>IF('Indicator Date hidden'!AB69="x","x",AA$2-'Indicator Date hidden'!AB69)</f>
        <v>0</v>
      </c>
      <c r="AB68" s="125" t="str">
        <f>IF('Indicator Date hidden'!AC69="x","x",AB$2-'Indicator Date hidden'!AC69)</f>
        <v>x</v>
      </c>
      <c r="AC68" s="125">
        <f>IF('Indicator Date hidden'!AD69="x","x",AC$2-'Indicator Date hidden'!AD69)</f>
        <v>4</v>
      </c>
      <c r="AD68" s="125">
        <f>IF('Indicator Date hidden'!AE69="x","x",AD$2-'Indicator Date hidden'!AE69)</f>
        <v>0</v>
      </c>
      <c r="AE68" s="125">
        <f>IF('Indicator Date hidden'!AF69="x","x",AE$2-'Indicator Date hidden'!AF69)</f>
        <v>0</v>
      </c>
      <c r="AF68" s="125">
        <f>IF('Indicator Date hidden'!AG69="x","x",AF$2-'Indicator Date hidden'!AG69)</f>
        <v>1</v>
      </c>
      <c r="AG68" s="125">
        <f>IF('Indicator Date hidden'!AH69="x","x",AG$2-'Indicator Date hidden'!AH69)</f>
        <v>0</v>
      </c>
      <c r="AH68" s="125">
        <f>IF('Indicator Date hidden'!AI69="x","x",AH$2-'Indicator Date hidden'!AI69)</f>
        <v>0</v>
      </c>
      <c r="AI68" s="125">
        <f>IF('Indicator Date hidden'!AJ69="x","x",AI$2-'Indicator Date hidden'!AJ69)</f>
        <v>0</v>
      </c>
      <c r="AJ68" s="125">
        <f>IF('Indicator Date hidden'!AK69="x","x",AJ$2-'Indicator Date hidden'!AK69)</f>
        <v>0</v>
      </c>
      <c r="AK68" s="125">
        <f>IF('Indicator Date hidden'!AL69="x","x",AK$2-'Indicator Date hidden'!AL69)</f>
        <v>1</v>
      </c>
      <c r="AL68" s="125" t="str">
        <f>IF('Indicator Date hidden'!AM69="x","x",AL$2-'Indicator Date hidden'!AM69)</f>
        <v>x</v>
      </c>
      <c r="AM68" s="125">
        <f>IF('Indicator Date hidden'!AN69="x","x",AM$2-'Indicator Date hidden'!AN69)</f>
        <v>0</v>
      </c>
      <c r="AN68" s="125">
        <f>IF('Indicator Date hidden'!AO69="x","x",AN$2-'Indicator Date hidden'!AO69)</f>
        <v>0</v>
      </c>
      <c r="AO68" s="125">
        <f>IF('Indicator Date hidden'!AP69="x","x",AO$2-'Indicator Date hidden'!AP69)</f>
        <v>0</v>
      </c>
      <c r="AP68" s="125" t="str">
        <f>IF('Indicator Date hidden'!AQ69="x","x",AP$2-'Indicator Date hidden'!AQ69)</f>
        <v>x</v>
      </c>
      <c r="AQ68" s="125">
        <f>IF('Indicator Date hidden'!AR69="x","x",AQ$2-'Indicator Date hidden'!AR69)</f>
        <v>0</v>
      </c>
      <c r="AR68" s="125">
        <f>IF('Indicator Date hidden'!AS69="x","x",AR$2-'Indicator Date hidden'!AS69)</f>
        <v>0</v>
      </c>
      <c r="AS68" s="125" t="str">
        <f>IF('Indicator Date hidden'!AT69="x","x",AS$2-'Indicator Date hidden'!AT69)</f>
        <v>x</v>
      </c>
      <c r="AT68" s="125">
        <f>IF('Indicator Date hidden'!AU69="x","x",AT$2-'Indicator Date hidden'!AU69)</f>
        <v>0</v>
      </c>
      <c r="AU68" s="125" t="str">
        <f>IF('Indicator Date hidden'!AV69="x","x",AU$2-'Indicator Date hidden'!AV69)</f>
        <v>x</v>
      </c>
      <c r="AV68" s="125" t="str">
        <f>IF('Indicator Date hidden'!AW69="x","x",AV$2-'Indicator Date hidden'!AW69)</f>
        <v>x</v>
      </c>
      <c r="AW68" s="125" t="str">
        <f>IF('Indicator Date hidden'!AX69="x","x",AW$2-'Indicator Date hidden'!AX69)</f>
        <v>x</v>
      </c>
      <c r="AX68" s="125">
        <f>IF('Indicator Date hidden'!AY69="x","x",AX$2-'Indicator Date hidden'!AY69)</f>
        <v>0</v>
      </c>
      <c r="AY68" s="125">
        <f>IF('Indicator Date hidden'!AZ69="x","x",AY$2-'Indicator Date hidden'!AZ69)</f>
        <v>0</v>
      </c>
      <c r="AZ68" s="125">
        <f>IF('Indicator Date hidden'!BA69="x","x",AZ$2-'Indicator Date hidden'!BA69)</f>
        <v>1</v>
      </c>
      <c r="BA68" s="125">
        <f>IF('Indicator Date hidden'!BB69="x","x",BA$2-'Indicator Date hidden'!BB69)</f>
        <v>0</v>
      </c>
      <c r="BB68" s="125">
        <f>IF('Indicator Date hidden'!BC69="x","x",BB$2-'Indicator Date hidden'!BC69)</f>
        <v>0</v>
      </c>
      <c r="BC68" s="125">
        <f>IF('Indicator Date hidden'!BD69="x","x",BC$2-'Indicator Date hidden'!BD69)</f>
        <v>0</v>
      </c>
      <c r="BD68" s="125" t="str">
        <f>IF('Indicator Date hidden'!BE69="x","x",BD$2-'Indicator Date hidden'!BE69)</f>
        <v>x</v>
      </c>
      <c r="BE68" s="125">
        <f>IF('Indicator Date hidden'!BF69="x","x",BE$2-'Indicator Date hidden'!BF69)</f>
        <v>1</v>
      </c>
      <c r="BF68" s="125">
        <f>IF('Indicator Date hidden'!BG69="x","x",BF$2-'Indicator Date hidden'!BG69)</f>
        <v>0</v>
      </c>
      <c r="BG68" s="125">
        <f>IF('Indicator Date hidden'!BH69="x","x",BG$2-'Indicator Date hidden'!BH69)</f>
        <v>0</v>
      </c>
      <c r="BH68" s="125">
        <f>IF('Indicator Date hidden'!BI69="x","x",BH$2-'Indicator Date hidden'!BI69)</f>
        <v>0</v>
      </c>
      <c r="BI68" s="125">
        <f>IF('Indicator Date hidden'!BJ69="x","x",BI$2-'Indicator Date hidden'!BJ69)</f>
        <v>0</v>
      </c>
      <c r="BJ68" s="125">
        <f>IF('Indicator Date hidden'!BK69="x","x",BJ$2-'Indicator Date hidden'!BK69)</f>
        <v>0</v>
      </c>
      <c r="BK68" s="125">
        <f>IF('Indicator Date hidden'!BL69="x","x",BK$2-'Indicator Date hidden'!BL69)</f>
        <v>0</v>
      </c>
      <c r="BL68" s="125">
        <f>IF('Indicator Date hidden'!BM69="x","x",BL$2-'Indicator Date hidden'!BM69)</f>
        <v>0</v>
      </c>
      <c r="BM68" s="125">
        <f>IF('Indicator Date hidden'!BN69="x","x",BM$2-'Indicator Date hidden'!BN69)</f>
        <v>1</v>
      </c>
      <c r="BN68" s="125">
        <f>IF('Indicator Date hidden'!BO69="x","x",BN$2-'Indicator Date hidden'!BO69)</f>
        <v>0</v>
      </c>
      <c r="BO68" s="125">
        <f>IF('Indicator Date hidden'!BP69="x","x",BO$2-'Indicator Date hidden'!BP69)</f>
        <v>0</v>
      </c>
      <c r="BP68" s="125">
        <f>IF('Indicator Date hidden'!BQ69="x","x",BP$2-'Indicator Date hidden'!BQ69)</f>
        <v>0</v>
      </c>
      <c r="BQ68" s="125">
        <f>IF('Indicator Date hidden'!BR69="x","x",BQ$2-'Indicator Date hidden'!BR69)</f>
        <v>0</v>
      </c>
      <c r="BR68" s="125">
        <f>IF('Indicator Date hidden'!BS69="x","x",BR$2-'Indicator Date hidden'!BS69)</f>
        <v>0</v>
      </c>
      <c r="BS68" s="125">
        <f>IF('Indicator Date hidden'!BT69="x","x",BS$2-'Indicator Date hidden'!BT69)</f>
        <v>2</v>
      </c>
      <c r="BT68" s="125">
        <f>IF('Indicator Date hidden'!BU69="x","x",BT$2-'Indicator Date hidden'!BU69)</f>
        <v>0</v>
      </c>
      <c r="BU68" s="125">
        <f>IF('Indicator Date hidden'!BV69="x","x",BU$2-'Indicator Date hidden'!BV69)</f>
        <v>0</v>
      </c>
      <c r="BV68" s="125">
        <f>IF('Indicator Date hidden'!BW69="x","x",BV$2-'Indicator Date hidden'!BW69)</f>
        <v>0</v>
      </c>
      <c r="BW68" s="125">
        <f>IF('Indicator Date hidden'!BX69="x","x",BW$2-'Indicator Date hidden'!BX69)</f>
        <v>0</v>
      </c>
      <c r="BX68" s="125">
        <f>IF('Indicator Date hidden'!BY69="x","x",BX$2-'Indicator Date hidden'!BY69)</f>
        <v>0</v>
      </c>
      <c r="BY68" s="3">
        <f t="shared" si="10"/>
        <v>18</v>
      </c>
      <c r="BZ68" s="126">
        <f t="shared" si="11"/>
        <v>0.26865671641791045</v>
      </c>
      <c r="CA68" s="3">
        <f t="shared" si="12"/>
        <v>8</v>
      </c>
      <c r="CB68" s="126">
        <f t="shared" si="13"/>
        <v>1.0160222343353735</v>
      </c>
      <c r="CC68" s="129">
        <f t="shared" si="14"/>
        <v>0</v>
      </c>
    </row>
    <row r="69" spans="1:81" x14ac:dyDescent="0.3">
      <c r="A69" s="3" t="str">
        <f>'Indicator Data'!B72</f>
        <v>GRD</v>
      </c>
      <c r="B69" s="125">
        <f>IF('Indicator Date hidden'!C70="x","x",B$2-'Indicator Date hidden'!C70)</f>
        <v>0</v>
      </c>
      <c r="C69" s="125">
        <f>IF('Indicator Date hidden'!D70="x","x",C$2-'Indicator Date hidden'!D70)</f>
        <v>0</v>
      </c>
      <c r="D69" s="125">
        <f>IF('Indicator Date hidden'!E70="x","x",D$2-'Indicator Date hidden'!E70)</f>
        <v>0</v>
      </c>
      <c r="E69" s="125">
        <f>IF('Indicator Date hidden'!F70="x","x",E$2-'Indicator Date hidden'!F70)</f>
        <v>0</v>
      </c>
      <c r="F69" s="125">
        <f>IF('Indicator Date hidden'!G70="x","x",F$2-'Indicator Date hidden'!G70)</f>
        <v>0</v>
      </c>
      <c r="G69" s="125">
        <f>IF('Indicator Date hidden'!H70="x","x",G$2-'Indicator Date hidden'!H70)</f>
        <v>0</v>
      </c>
      <c r="H69" s="125">
        <f>IF('Indicator Date hidden'!I70="x","x",H$2-'Indicator Date hidden'!I70)</f>
        <v>0</v>
      </c>
      <c r="I69" s="125">
        <f>IF('Indicator Date hidden'!J70="x","x",I$2-'Indicator Date hidden'!J70)</f>
        <v>0</v>
      </c>
      <c r="J69" s="125">
        <f>IF('Indicator Date hidden'!K70="x","x",J$2-'Indicator Date hidden'!K70)</f>
        <v>0</v>
      </c>
      <c r="K69" s="125" t="str">
        <f>IF('Indicator Date hidden'!L70="x","x",K$2-'Indicator Date hidden'!L70)</f>
        <v>x</v>
      </c>
      <c r="L69" s="125">
        <f>IF('Indicator Date hidden'!M70="x","x",L$2-'Indicator Date hidden'!M70)</f>
        <v>0</v>
      </c>
      <c r="M69" s="125">
        <f>IF('Indicator Date hidden'!N70="x","x",M$2-'Indicator Date hidden'!N70)</f>
        <v>0</v>
      </c>
      <c r="N69" s="125">
        <f>IF('Indicator Date hidden'!O70="x","x",N$2-'Indicator Date hidden'!O70)</f>
        <v>0</v>
      </c>
      <c r="O69" s="125">
        <f>IF('Indicator Date hidden'!P70="x","x",O$2-'Indicator Date hidden'!P70)</f>
        <v>0</v>
      </c>
      <c r="P69" s="125">
        <f>IF('Indicator Date hidden'!Q70="x","x",P$2-'Indicator Date hidden'!Q70)</f>
        <v>0</v>
      </c>
      <c r="Q69" s="125">
        <f>IF('Indicator Date hidden'!R70="x","x",Q$2-'Indicator Date hidden'!R70)</f>
        <v>0</v>
      </c>
      <c r="R69" s="125">
        <f>IF('Indicator Date hidden'!S70="x","x",R$2-'Indicator Date hidden'!S70)</f>
        <v>0</v>
      </c>
      <c r="S69" s="125">
        <f>IF('Indicator Date hidden'!T70="x","x",S$2-'Indicator Date hidden'!T70)</f>
        <v>0</v>
      </c>
      <c r="T69" s="125">
        <f>IF('Indicator Date hidden'!U70="x","x",T$2-'Indicator Date hidden'!U70)</f>
        <v>0</v>
      </c>
      <c r="U69" s="125">
        <f>IF('Indicator Date hidden'!V70="x","x",U$2-'Indicator Date hidden'!V70)</f>
        <v>0</v>
      </c>
      <c r="V69" s="125">
        <f>IF('Indicator Date hidden'!W70="x","x",V$2-'Indicator Date hidden'!W70)</f>
        <v>0</v>
      </c>
      <c r="W69" s="125">
        <f>IF('Indicator Date hidden'!X70="x","x",W$2-'Indicator Date hidden'!X70)</f>
        <v>0</v>
      </c>
      <c r="X69" s="125">
        <f>IF('Indicator Date hidden'!Y70="x","x",X$2-'Indicator Date hidden'!Y70)</f>
        <v>0</v>
      </c>
      <c r="Y69" s="125">
        <f>IF('Indicator Date hidden'!Z70="x","x",Y$2-'Indicator Date hidden'!Z70)</f>
        <v>0</v>
      </c>
      <c r="Z69" s="125" t="str">
        <f>IF('Indicator Date hidden'!AA70="x","x",Z$2-'Indicator Date hidden'!AA70)</f>
        <v>x</v>
      </c>
      <c r="AA69" s="125">
        <f>IF('Indicator Date hidden'!AB70="x","x",AA$2-'Indicator Date hidden'!AB70)</f>
        <v>0</v>
      </c>
      <c r="AB69" s="125" t="str">
        <f>IF('Indicator Date hidden'!AC70="x","x",AB$2-'Indicator Date hidden'!AC70)</f>
        <v>x</v>
      </c>
      <c r="AC69" s="125" t="str">
        <f>IF('Indicator Date hidden'!AD70="x","x",AC$2-'Indicator Date hidden'!AD70)</f>
        <v>x</v>
      </c>
      <c r="AD69" s="125" t="str">
        <f>IF('Indicator Date hidden'!AE70="x","x",AD$2-'Indicator Date hidden'!AE70)</f>
        <v>x</v>
      </c>
      <c r="AE69" s="125">
        <f>IF('Indicator Date hidden'!AF70="x","x",AE$2-'Indicator Date hidden'!AF70)</f>
        <v>0</v>
      </c>
      <c r="AF69" s="125">
        <f>IF('Indicator Date hidden'!AG70="x","x",AF$2-'Indicator Date hidden'!AG70)</f>
        <v>1</v>
      </c>
      <c r="AG69" s="125">
        <f>IF('Indicator Date hidden'!AH70="x","x",AG$2-'Indicator Date hidden'!AH70)</f>
        <v>0</v>
      </c>
      <c r="AH69" s="125">
        <f>IF('Indicator Date hidden'!AI70="x","x",AH$2-'Indicator Date hidden'!AI70)</f>
        <v>0</v>
      </c>
      <c r="AI69" s="125">
        <f>IF('Indicator Date hidden'!AJ70="x","x",AI$2-'Indicator Date hidden'!AJ70)</f>
        <v>0</v>
      </c>
      <c r="AJ69" s="125">
        <f>IF('Indicator Date hidden'!AK70="x","x",AJ$2-'Indicator Date hidden'!AK70)</f>
        <v>0</v>
      </c>
      <c r="AK69" s="125">
        <f>IF('Indicator Date hidden'!AL70="x","x",AK$2-'Indicator Date hidden'!AL70)</f>
        <v>1</v>
      </c>
      <c r="AL69" s="125" t="str">
        <f>IF('Indicator Date hidden'!AM70="x","x",AL$2-'Indicator Date hidden'!AM70)</f>
        <v>x</v>
      </c>
      <c r="AM69" s="125">
        <f>IF('Indicator Date hidden'!AN70="x","x",AM$2-'Indicator Date hidden'!AN70)</f>
        <v>0</v>
      </c>
      <c r="AN69" s="125">
        <f>IF('Indicator Date hidden'!AO70="x","x",AN$2-'Indicator Date hidden'!AO70)</f>
        <v>0</v>
      </c>
      <c r="AO69" s="125">
        <f>IF('Indicator Date hidden'!AP70="x","x",AO$2-'Indicator Date hidden'!AP70)</f>
        <v>0</v>
      </c>
      <c r="AP69" s="125">
        <f>IF('Indicator Date hidden'!AQ70="x","x",AP$2-'Indicator Date hidden'!AQ70)</f>
        <v>0</v>
      </c>
      <c r="AQ69" s="125">
        <f>IF('Indicator Date hidden'!AR70="x","x",AQ$2-'Indicator Date hidden'!AR70)</f>
        <v>0</v>
      </c>
      <c r="AR69" s="125">
        <f>IF('Indicator Date hidden'!AS70="x","x",AR$2-'Indicator Date hidden'!AS70)</f>
        <v>0</v>
      </c>
      <c r="AS69" s="125" t="str">
        <f>IF('Indicator Date hidden'!AT70="x","x",AS$2-'Indicator Date hidden'!AT70)</f>
        <v>x</v>
      </c>
      <c r="AT69" s="125">
        <f>IF('Indicator Date hidden'!AU70="x","x",AT$2-'Indicator Date hidden'!AU70)</f>
        <v>0</v>
      </c>
      <c r="AU69" s="125" t="str">
        <f>IF('Indicator Date hidden'!AV70="x","x",AU$2-'Indicator Date hidden'!AV70)</f>
        <v>x</v>
      </c>
      <c r="AV69" s="125" t="str">
        <f>IF('Indicator Date hidden'!AW70="x","x",AV$2-'Indicator Date hidden'!AW70)</f>
        <v>x</v>
      </c>
      <c r="AW69" s="125" t="str">
        <f>IF('Indicator Date hidden'!AX70="x","x",AW$2-'Indicator Date hidden'!AX70)</f>
        <v>x</v>
      </c>
      <c r="AX69" s="125">
        <f>IF('Indicator Date hidden'!AY70="x","x",AX$2-'Indicator Date hidden'!AY70)</f>
        <v>0</v>
      </c>
      <c r="AY69" s="125" t="str">
        <f>IF('Indicator Date hidden'!AZ70="x","x",AY$2-'Indicator Date hidden'!AZ70)</f>
        <v>x</v>
      </c>
      <c r="AZ69" s="125" t="str">
        <f>IF('Indicator Date hidden'!BA70="x","x",AZ$2-'Indicator Date hidden'!BA70)</f>
        <v>x</v>
      </c>
      <c r="BA69" s="125">
        <f>IF('Indicator Date hidden'!BB70="x","x",BA$2-'Indicator Date hidden'!BB70)</f>
        <v>0</v>
      </c>
      <c r="BB69" s="125">
        <f>IF('Indicator Date hidden'!BC70="x","x",BB$2-'Indicator Date hidden'!BC70)</f>
        <v>0</v>
      </c>
      <c r="BC69" s="125">
        <f>IF('Indicator Date hidden'!BD70="x","x",BC$2-'Indicator Date hidden'!BD70)</f>
        <v>0</v>
      </c>
      <c r="BD69" s="125" t="str">
        <f>IF('Indicator Date hidden'!BE70="x","x",BD$2-'Indicator Date hidden'!BE70)</f>
        <v>x</v>
      </c>
      <c r="BE69" s="125">
        <f>IF('Indicator Date hidden'!BF70="x","x",BE$2-'Indicator Date hidden'!BF70)</f>
        <v>1</v>
      </c>
      <c r="BF69" s="125">
        <f>IF('Indicator Date hidden'!BG70="x","x",BF$2-'Indicator Date hidden'!BG70)</f>
        <v>0</v>
      </c>
      <c r="BG69" s="125">
        <f>IF('Indicator Date hidden'!BH70="x","x",BG$2-'Indicator Date hidden'!BH70)</f>
        <v>0</v>
      </c>
      <c r="BH69" s="125">
        <f>IF('Indicator Date hidden'!BI70="x","x",BH$2-'Indicator Date hidden'!BI70)</f>
        <v>0</v>
      </c>
      <c r="BI69" s="125">
        <f>IF('Indicator Date hidden'!BJ70="x","x",BI$2-'Indicator Date hidden'!BJ70)</f>
        <v>2</v>
      </c>
      <c r="BJ69" s="125">
        <f>IF('Indicator Date hidden'!BK70="x","x",BJ$2-'Indicator Date hidden'!BK70)</f>
        <v>0</v>
      </c>
      <c r="BK69" s="125">
        <f>IF('Indicator Date hidden'!BL70="x","x",BK$2-'Indicator Date hidden'!BL70)</f>
        <v>0</v>
      </c>
      <c r="BL69" s="125">
        <f>IF('Indicator Date hidden'!BM70="x","x",BL$2-'Indicator Date hidden'!BM70)</f>
        <v>0</v>
      </c>
      <c r="BM69" s="125">
        <f>IF('Indicator Date hidden'!BN70="x","x",BM$2-'Indicator Date hidden'!BN70)</f>
        <v>5</v>
      </c>
      <c r="BN69" s="125">
        <f>IF('Indicator Date hidden'!BO70="x","x",BN$2-'Indicator Date hidden'!BO70)</f>
        <v>2</v>
      </c>
      <c r="BO69" s="125">
        <f>IF('Indicator Date hidden'!BP70="x","x",BO$2-'Indicator Date hidden'!BP70)</f>
        <v>1</v>
      </c>
      <c r="BP69" s="125">
        <f>IF('Indicator Date hidden'!BQ70="x","x",BP$2-'Indicator Date hidden'!BQ70)</f>
        <v>0</v>
      </c>
      <c r="BQ69" s="125">
        <f>IF('Indicator Date hidden'!BR70="x","x",BQ$2-'Indicator Date hidden'!BR70)</f>
        <v>0</v>
      </c>
      <c r="BR69" s="125">
        <f>IF('Indicator Date hidden'!BS70="x","x",BR$2-'Indicator Date hidden'!BS70)</f>
        <v>0</v>
      </c>
      <c r="BS69" s="125">
        <f>IF('Indicator Date hidden'!BT70="x","x",BS$2-'Indicator Date hidden'!BT70)</f>
        <v>1</v>
      </c>
      <c r="BT69" s="125">
        <f>IF('Indicator Date hidden'!BU70="x","x",BT$2-'Indicator Date hidden'!BU70)</f>
        <v>0</v>
      </c>
      <c r="BU69" s="125">
        <f>IF('Indicator Date hidden'!BV70="x","x",BU$2-'Indicator Date hidden'!BV70)</f>
        <v>0</v>
      </c>
      <c r="BV69" s="125" t="str">
        <f>IF('Indicator Date hidden'!BW70="x","x",BV$2-'Indicator Date hidden'!BW70)</f>
        <v>x</v>
      </c>
      <c r="BW69" s="125">
        <f>IF('Indicator Date hidden'!BX70="x","x",BW$2-'Indicator Date hidden'!BX70)</f>
        <v>0</v>
      </c>
      <c r="BX69" s="125">
        <f>IF('Indicator Date hidden'!BY70="x","x",BX$2-'Indicator Date hidden'!BY70)</f>
        <v>0</v>
      </c>
      <c r="BY69" s="3">
        <f t="shared" si="10"/>
        <v>14</v>
      </c>
      <c r="BZ69" s="126">
        <f t="shared" si="11"/>
        <v>0.22950819672131148</v>
      </c>
      <c r="CA69" s="3">
        <f t="shared" si="12"/>
        <v>8</v>
      </c>
      <c r="CB69" s="126">
        <f t="shared" si="13"/>
        <v>0.75516674139547679</v>
      </c>
      <c r="CC69" s="129">
        <f t="shared" si="14"/>
        <v>0</v>
      </c>
    </row>
    <row r="70" spans="1:81" x14ac:dyDescent="0.3">
      <c r="A70" s="3" t="str">
        <f>'Indicator Data'!B73</f>
        <v>GTM</v>
      </c>
      <c r="B70" s="125">
        <f>IF('Indicator Date hidden'!C71="x","x",B$2-'Indicator Date hidden'!C71)</f>
        <v>0</v>
      </c>
      <c r="C70" s="125">
        <f>IF('Indicator Date hidden'!D71="x","x",C$2-'Indicator Date hidden'!D71)</f>
        <v>0</v>
      </c>
      <c r="D70" s="125">
        <f>IF('Indicator Date hidden'!E71="x","x",D$2-'Indicator Date hidden'!E71)</f>
        <v>0</v>
      </c>
      <c r="E70" s="125">
        <f>IF('Indicator Date hidden'!F71="x","x",E$2-'Indicator Date hidden'!F71)</f>
        <v>0</v>
      </c>
      <c r="F70" s="125">
        <f>IF('Indicator Date hidden'!G71="x","x",F$2-'Indicator Date hidden'!G71)</f>
        <v>0</v>
      </c>
      <c r="G70" s="125">
        <f>IF('Indicator Date hidden'!H71="x","x",G$2-'Indicator Date hidden'!H71)</f>
        <v>0</v>
      </c>
      <c r="H70" s="125">
        <f>IF('Indicator Date hidden'!I71="x","x",H$2-'Indicator Date hidden'!I71)</f>
        <v>0</v>
      </c>
      <c r="I70" s="125">
        <f>IF('Indicator Date hidden'!J71="x","x",I$2-'Indicator Date hidden'!J71)</f>
        <v>0</v>
      </c>
      <c r="J70" s="125">
        <f>IF('Indicator Date hidden'!K71="x","x",J$2-'Indicator Date hidden'!K71)</f>
        <v>0</v>
      </c>
      <c r="K70" s="125">
        <f>IF('Indicator Date hidden'!L71="x","x",K$2-'Indicator Date hidden'!L71)</f>
        <v>0</v>
      </c>
      <c r="L70" s="125">
        <f>IF('Indicator Date hidden'!M71="x","x",L$2-'Indicator Date hidden'!M71)</f>
        <v>0</v>
      </c>
      <c r="M70" s="125">
        <f>IF('Indicator Date hidden'!N71="x","x",M$2-'Indicator Date hidden'!N71)</f>
        <v>0</v>
      </c>
      <c r="N70" s="125">
        <f>IF('Indicator Date hidden'!O71="x","x",N$2-'Indicator Date hidden'!O71)</f>
        <v>0</v>
      </c>
      <c r="O70" s="125">
        <f>IF('Indicator Date hidden'!P71="x","x",O$2-'Indicator Date hidden'!P71)</f>
        <v>0</v>
      </c>
      <c r="P70" s="125">
        <f>IF('Indicator Date hidden'!Q71="x","x",P$2-'Indicator Date hidden'!Q71)</f>
        <v>0</v>
      </c>
      <c r="Q70" s="125">
        <f>IF('Indicator Date hidden'!R71="x","x",Q$2-'Indicator Date hidden'!R71)</f>
        <v>0</v>
      </c>
      <c r="R70" s="125">
        <f>IF('Indicator Date hidden'!S71="x","x",R$2-'Indicator Date hidden'!S71)</f>
        <v>0</v>
      </c>
      <c r="S70" s="125">
        <f>IF('Indicator Date hidden'!T71="x","x",S$2-'Indicator Date hidden'!T71)</f>
        <v>0</v>
      </c>
      <c r="T70" s="125">
        <f>IF('Indicator Date hidden'!U71="x","x",T$2-'Indicator Date hidden'!U71)</f>
        <v>0</v>
      </c>
      <c r="U70" s="125">
        <f>IF('Indicator Date hidden'!V71="x","x",U$2-'Indicator Date hidden'!V71)</f>
        <v>0</v>
      </c>
      <c r="V70" s="125">
        <f>IF('Indicator Date hidden'!W71="x","x",V$2-'Indicator Date hidden'!W71)</f>
        <v>0</v>
      </c>
      <c r="W70" s="125">
        <f>IF('Indicator Date hidden'!X71="x","x",W$2-'Indicator Date hidden'!X71)</f>
        <v>0</v>
      </c>
      <c r="X70" s="125">
        <f>IF('Indicator Date hidden'!Y71="x","x",X$2-'Indicator Date hidden'!Y71)</f>
        <v>0</v>
      </c>
      <c r="Y70" s="125">
        <f>IF('Indicator Date hidden'!Z71="x","x",Y$2-'Indicator Date hidden'!Z71)</f>
        <v>0</v>
      </c>
      <c r="Z70" s="125">
        <f>IF('Indicator Date hidden'!AA71="x","x",Z$2-'Indicator Date hidden'!AA71)</f>
        <v>3</v>
      </c>
      <c r="AA70" s="125">
        <f>IF('Indicator Date hidden'!AB71="x","x",AA$2-'Indicator Date hidden'!AB71)</f>
        <v>0</v>
      </c>
      <c r="AB70" s="125">
        <f>IF('Indicator Date hidden'!AC71="x","x",AB$2-'Indicator Date hidden'!AC71)</f>
        <v>0</v>
      </c>
      <c r="AC70" s="125">
        <f>IF('Indicator Date hidden'!AD71="x","x",AC$2-'Indicator Date hidden'!AD71)</f>
        <v>2</v>
      </c>
      <c r="AD70" s="125">
        <f>IF('Indicator Date hidden'!AE71="x","x",AD$2-'Indicator Date hidden'!AE71)</f>
        <v>0</v>
      </c>
      <c r="AE70" s="125">
        <f>IF('Indicator Date hidden'!AF71="x","x",AE$2-'Indicator Date hidden'!AF71)</f>
        <v>0</v>
      </c>
      <c r="AF70" s="125">
        <f>IF('Indicator Date hidden'!AG71="x","x",AF$2-'Indicator Date hidden'!AG71)</f>
        <v>1</v>
      </c>
      <c r="AG70" s="125">
        <f>IF('Indicator Date hidden'!AH71="x","x",AG$2-'Indicator Date hidden'!AH71)</f>
        <v>0</v>
      </c>
      <c r="AH70" s="125">
        <f>IF('Indicator Date hidden'!AI71="x","x",AH$2-'Indicator Date hidden'!AI71)</f>
        <v>0</v>
      </c>
      <c r="AI70" s="125">
        <f>IF('Indicator Date hidden'!AJ71="x","x",AI$2-'Indicator Date hidden'!AJ71)</f>
        <v>0</v>
      </c>
      <c r="AJ70" s="125">
        <f>IF('Indicator Date hidden'!AK71="x","x",AJ$2-'Indicator Date hidden'!AK71)</f>
        <v>0</v>
      </c>
      <c r="AK70" s="125">
        <f>IF('Indicator Date hidden'!AL71="x","x",AK$2-'Indicator Date hidden'!AL71)</f>
        <v>1</v>
      </c>
      <c r="AL70" s="125">
        <f>IF('Indicator Date hidden'!AM71="x","x",AL$2-'Indicator Date hidden'!AM71)</f>
        <v>4</v>
      </c>
      <c r="AM70" s="125">
        <f>IF('Indicator Date hidden'!AN71="x","x",AM$2-'Indicator Date hidden'!AN71)</f>
        <v>0</v>
      </c>
      <c r="AN70" s="125">
        <f>IF('Indicator Date hidden'!AO71="x","x",AN$2-'Indicator Date hidden'!AO71)</f>
        <v>0</v>
      </c>
      <c r="AO70" s="125">
        <f>IF('Indicator Date hidden'!AP71="x","x",AO$2-'Indicator Date hidden'!AP71)</f>
        <v>0</v>
      </c>
      <c r="AP70" s="125">
        <f>IF('Indicator Date hidden'!AQ71="x","x",AP$2-'Indicator Date hidden'!AQ71)</f>
        <v>0</v>
      </c>
      <c r="AQ70" s="125">
        <f>IF('Indicator Date hidden'!AR71="x","x",AQ$2-'Indicator Date hidden'!AR71)</f>
        <v>0</v>
      </c>
      <c r="AR70" s="125">
        <f>IF('Indicator Date hidden'!AS71="x","x",AR$2-'Indicator Date hidden'!AS71)</f>
        <v>0</v>
      </c>
      <c r="AS70" s="125">
        <f>IF('Indicator Date hidden'!AT71="x","x",AS$2-'Indicator Date hidden'!AT71)</f>
        <v>4</v>
      </c>
      <c r="AT70" s="125">
        <f>IF('Indicator Date hidden'!AU71="x","x",AT$2-'Indicator Date hidden'!AU71)</f>
        <v>0</v>
      </c>
      <c r="AU70" s="125">
        <f>IF('Indicator Date hidden'!AV71="x","x",AU$2-'Indicator Date hidden'!AV71)</f>
        <v>0</v>
      </c>
      <c r="AV70" s="125">
        <f>IF('Indicator Date hidden'!AW71="x","x",AV$2-'Indicator Date hidden'!AW71)</f>
        <v>0</v>
      </c>
      <c r="AW70" s="125">
        <f>IF('Indicator Date hidden'!AX71="x","x",AW$2-'Indicator Date hidden'!AX71)</f>
        <v>0</v>
      </c>
      <c r="AX70" s="125">
        <f>IF('Indicator Date hidden'!AY71="x","x",AX$2-'Indicator Date hidden'!AY71)</f>
        <v>0</v>
      </c>
      <c r="AY70" s="125">
        <f>IF('Indicator Date hidden'!AZ71="x","x",AY$2-'Indicator Date hidden'!AZ71)</f>
        <v>0</v>
      </c>
      <c r="AZ70" s="125">
        <f>IF('Indicator Date hidden'!BA71="x","x",AZ$2-'Indicator Date hidden'!BA71)</f>
        <v>5</v>
      </c>
      <c r="BA70" s="125">
        <f>IF('Indicator Date hidden'!BB71="x","x",BA$2-'Indicator Date hidden'!BB71)</f>
        <v>0</v>
      </c>
      <c r="BB70" s="125">
        <f>IF('Indicator Date hidden'!BC71="x","x",BB$2-'Indicator Date hidden'!BC71)</f>
        <v>0</v>
      </c>
      <c r="BC70" s="125">
        <f>IF('Indicator Date hidden'!BD71="x","x",BC$2-'Indicator Date hidden'!BD71)</f>
        <v>0</v>
      </c>
      <c r="BD70" s="125">
        <f>IF('Indicator Date hidden'!BE71="x","x",BD$2-'Indicator Date hidden'!BE71)</f>
        <v>2</v>
      </c>
      <c r="BE70" s="125">
        <f>IF('Indicator Date hidden'!BF71="x","x",BE$2-'Indicator Date hidden'!BF71)</f>
        <v>1</v>
      </c>
      <c r="BF70" s="125">
        <f>IF('Indicator Date hidden'!BG71="x","x",BF$2-'Indicator Date hidden'!BG71)</f>
        <v>0</v>
      </c>
      <c r="BG70" s="125">
        <f>IF('Indicator Date hidden'!BH71="x","x",BG$2-'Indicator Date hidden'!BH71)</f>
        <v>0</v>
      </c>
      <c r="BH70" s="125">
        <f>IF('Indicator Date hidden'!BI71="x","x",BH$2-'Indicator Date hidden'!BI71)</f>
        <v>0</v>
      </c>
      <c r="BI70" s="125">
        <f>IF('Indicator Date hidden'!BJ71="x","x",BI$2-'Indicator Date hidden'!BJ71)</f>
        <v>0</v>
      </c>
      <c r="BJ70" s="125">
        <f>IF('Indicator Date hidden'!BK71="x","x",BJ$2-'Indicator Date hidden'!BK71)</f>
        <v>0</v>
      </c>
      <c r="BK70" s="125">
        <f>IF('Indicator Date hidden'!BL71="x","x",BK$2-'Indicator Date hidden'!BL71)</f>
        <v>0</v>
      </c>
      <c r="BL70" s="125">
        <f>IF('Indicator Date hidden'!BM71="x","x",BL$2-'Indicator Date hidden'!BM71)</f>
        <v>0</v>
      </c>
      <c r="BM70" s="125">
        <f>IF('Indicator Date hidden'!BN71="x","x",BM$2-'Indicator Date hidden'!BN71)</f>
        <v>5</v>
      </c>
      <c r="BN70" s="125">
        <f>IF('Indicator Date hidden'!BO71="x","x",BN$2-'Indicator Date hidden'!BO71)</f>
        <v>2</v>
      </c>
      <c r="BO70" s="125">
        <f>IF('Indicator Date hidden'!BP71="x","x",BO$2-'Indicator Date hidden'!BP71)</f>
        <v>0</v>
      </c>
      <c r="BP70" s="125">
        <f>IF('Indicator Date hidden'!BQ71="x","x",BP$2-'Indicator Date hidden'!BQ71)</f>
        <v>0</v>
      </c>
      <c r="BQ70" s="125">
        <f>IF('Indicator Date hidden'!BR71="x","x",BQ$2-'Indicator Date hidden'!BR71)</f>
        <v>0</v>
      </c>
      <c r="BR70" s="125">
        <f>IF('Indicator Date hidden'!BS71="x","x",BR$2-'Indicator Date hidden'!BS71)</f>
        <v>0</v>
      </c>
      <c r="BS70" s="125">
        <f>IF('Indicator Date hidden'!BT71="x","x",BS$2-'Indicator Date hidden'!BT71)</f>
        <v>0</v>
      </c>
      <c r="BT70" s="125">
        <f>IF('Indicator Date hidden'!BU71="x","x",BT$2-'Indicator Date hidden'!BU71)</f>
        <v>0</v>
      </c>
      <c r="BU70" s="125">
        <f>IF('Indicator Date hidden'!BV71="x","x",BU$2-'Indicator Date hidden'!BV71)</f>
        <v>0</v>
      </c>
      <c r="BV70" s="125">
        <f>IF('Indicator Date hidden'!BW71="x","x",BV$2-'Indicator Date hidden'!BW71)</f>
        <v>0</v>
      </c>
      <c r="BW70" s="125">
        <f>IF('Indicator Date hidden'!BX71="x","x",BW$2-'Indicator Date hidden'!BX71)</f>
        <v>0</v>
      </c>
      <c r="BX70" s="125">
        <f>IF('Indicator Date hidden'!BY71="x","x",BX$2-'Indicator Date hidden'!BY71)</f>
        <v>0</v>
      </c>
      <c r="BY70" s="3">
        <f t="shared" si="10"/>
        <v>30</v>
      </c>
      <c r="BZ70" s="126">
        <f t="shared" si="11"/>
        <v>0.4</v>
      </c>
      <c r="CA70" s="3">
        <f t="shared" si="12"/>
        <v>11</v>
      </c>
      <c r="CB70" s="126">
        <f t="shared" si="13"/>
        <v>1.1195237082497778</v>
      </c>
      <c r="CC70" s="129">
        <f t="shared" si="14"/>
        <v>0</v>
      </c>
    </row>
    <row r="71" spans="1:81" x14ac:dyDescent="0.3">
      <c r="A71" s="3" t="str">
        <f>'Indicator Data'!B74</f>
        <v>GIN</v>
      </c>
      <c r="B71" s="125">
        <f>IF('Indicator Date hidden'!C72="x","x",B$2-'Indicator Date hidden'!C72)</f>
        <v>0</v>
      </c>
      <c r="C71" s="125">
        <f>IF('Indicator Date hidden'!D72="x","x",C$2-'Indicator Date hidden'!D72)</f>
        <v>0</v>
      </c>
      <c r="D71" s="125">
        <f>IF('Indicator Date hidden'!E72="x","x",D$2-'Indicator Date hidden'!E72)</f>
        <v>0</v>
      </c>
      <c r="E71" s="125">
        <f>IF('Indicator Date hidden'!F72="x","x",E$2-'Indicator Date hidden'!F72)</f>
        <v>0</v>
      </c>
      <c r="F71" s="125">
        <f>IF('Indicator Date hidden'!G72="x","x",F$2-'Indicator Date hidden'!G72)</f>
        <v>0</v>
      </c>
      <c r="G71" s="125">
        <f>IF('Indicator Date hidden'!H72="x","x",G$2-'Indicator Date hidden'!H72)</f>
        <v>0</v>
      </c>
      <c r="H71" s="125">
        <f>IF('Indicator Date hidden'!I72="x","x",H$2-'Indicator Date hidden'!I72)</f>
        <v>0</v>
      </c>
      <c r="I71" s="125">
        <f>IF('Indicator Date hidden'!J72="x","x",I$2-'Indicator Date hidden'!J72)</f>
        <v>0</v>
      </c>
      <c r="J71" s="125">
        <f>IF('Indicator Date hidden'!K72="x","x",J$2-'Indicator Date hidden'!K72)</f>
        <v>0</v>
      </c>
      <c r="K71" s="125">
        <f>IF('Indicator Date hidden'!L72="x","x",K$2-'Indicator Date hidden'!L72)</f>
        <v>0</v>
      </c>
      <c r="L71" s="125">
        <f>IF('Indicator Date hidden'!M72="x","x",L$2-'Indicator Date hidden'!M72)</f>
        <v>0</v>
      </c>
      <c r="M71" s="125">
        <f>IF('Indicator Date hidden'!N72="x","x",M$2-'Indicator Date hidden'!N72)</f>
        <v>0</v>
      </c>
      <c r="N71" s="125">
        <f>IF('Indicator Date hidden'!O72="x","x",N$2-'Indicator Date hidden'!O72)</f>
        <v>0</v>
      </c>
      <c r="O71" s="125">
        <f>IF('Indicator Date hidden'!P72="x","x",O$2-'Indicator Date hidden'!P72)</f>
        <v>0</v>
      </c>
      <c r="P71" s="125">
        <f>IF('Indicator Date hidden'!Q72="x","x",P$2-'Indicator Date hidden'!Q72)</f>
        <v>0</v>
      </c>
      <c r="Q71" s="125">
        <f>IF('Indicator Date hidden'!R72="x","x",Q$2-'Indicator Date hidden'!R72)</f>
        <v>0</v>
      </c>
      <c r="R71" s="125">
        <f>IF('Indicator Date hidden'!S72="x","x",R$2-'Indicator Date hidden'!S72)</f>
        <v>0</v>
      </c>
      <c r="S71" s="125">
        <f>IF('Indicator Date hidden'!T72="x","x",S$2-'Indicator Date hidden'!T72)</f>
        <v>0</v>
      </c>
      <c r="T71" s="125">
        <f>IF('Indicator Date hidden'!U72="x","x",T$2-'Indicator Date hidden'!U72)</f>
        <v>0</v>
      </c>
      <c r="U71" s="125">
        <f>IF('Indicator Date hidden'!V72="x","x",U$2-'Indicator Date hidden'!V72)</f>
        <v>0</v>
      </c>
      <c r="V71" s="125">
        <f>IF('Indicator Date hidden'!W72="x","x",V$2-'Indicator Date hidden'!W72)</f>
        <v>0</v>
      </c>
      <c r="W71" s="125">
        <f>IF('Indicator Date hidden'!X72="x","x",W$2-'Indicator Date hidden'!X72)</f>
        <v>0</v>
      </c>
      <c r="X71" s="125">
        <f>IF('Indicator Date hidden'!Y72="x","x",X$2-'Indicator Date hidden'!Y72)</f>
        <v>0</v>
      </c>
      <c r="Y71" s="125">
        <f>IF('Indicator Date hidden'!Z72="x","x",Y$2-'Indicator Date hidden'!Z72)</f>
        <v>0</v>
      </c>
      <c r="Z71" s="125">
        <f>IF('Indicator Date hidden'!AA72="x","x",Z$2-'Indicator Date hidden'!AA72)</f>
        <v>6</v>
      </c>
      <c r="AA71" s="125">
        <f>IF('Indicator Date hidden'!AB72="x","x",AA$2-'Indicator Date hidden'!AB72)</f>
        <v>0</v>
      </c>
      <c r="AB71" s="125">
        <f>IF('Indicator Date hidden'!AC72="x","x",AB$2-'Indicator Date hidden'!AC72)</f>
        <v>0</v>
      </c>
      <c r="AC71" s="125">
        <f>IF('Indicator Date hidden'!AD72="x","x",AC$2-'Indicator Date hidden'!AD72)</f>
        <v>2</v>
      </c>
      <c r="AD71" s="125">
        <f>IF('Indicator Date hidden'!AE72="x","x",AD$2-'Indicator Date hidden'!AE72)</f>
        <v>0</v>
      </c>
      <c r="AE71" s="125">
        <f>IF('Indicator Date hidden'!AF72="x","x",AE$2-'Indicator Date hidden'!AF72)</f>
        <v>0</v>
      </c>
      <c r="AF71" s="125">
        <f>IF('Indicator Date hidden'!AG72="x","x",AF$2-'Indicator Date hidden'!AG72)</f>
        <v>1</v>
      </c>
      <c r="AG71" s="125">
        <f>IF('Indicator Date hidden'!AH72="x","x",AG$2-'Indicator Date hidden'!AH72)</f>
        <v>0</v>
      </c>
      <c r="AH71" s="125">
        <f>IF('Indicator Date hidden'!AI72="x","x",AH$2-'Indicator Date hidden'!AI72)</f>
        <v>0</v>
      </c>
      <c r="AI71" s="125">
        <f>IF('Indicator Date hidden'!AJ72="x","x",AI$2-'Indicator Date hidden'!AJ72)</f>
        <v>0</v>
      </c>
      <c r="AJ71" s="125">
        <f>IF('Indicator Date hidden'!AK72="x","x",AJ$2-'Indicator Date hidden'!AK72)</f>
        <v>0</v>
      </c>
      <c r="AK71" s="125">
        <f>IF('Indicator Date hidden'!AL72="x","x",AK$2-'Indicator Date hidden'!AL72)</f>
        <v>1</v>
      </c>
      <c r="AL71" s="125">
        <f>IF('Indicator Date hidden'!AM72="x","x",AL$2-'Indicator Date hidden'!AM72)</f>
        <v>1</v>
      </c>
      <c r="AM71" s="125">
        <f>IF('Indicator Date hidden'!AN72="x","x",AM$2-'Indicator Date hidden'!AN72)</f>
        <v>0</v>
      </c>
      <c r="AN71" s="125">
        <f>IF('Indicator Date hidden'!AO72="x","x",AN$2-'Indicator Date hidden'!AO72)</f>
        <v>0</v>
      </c>
      <c r="AO71" s="125">
        <f>IF('Indicator Date hidden'!AP72="x","x",AO$2-'Indicator Date hidden'!AP72)</f>
        <v>0</v>
      </c>
      <c r="AP71" s="125">
        <f>IF('Indicator Date hidden'!AQ72="x","x",AP$2-'Indicator Date hidden'!AQ72)</f>
        <v>0</v>
      </c>
      <c r="AQ71" s="125">
        <f>IF('Indicator Date hidden'!AR72="x","x",AQ$2-'Indicator Date hidden'!AR72)</f>
        <v>0</v>
      </c>
      <c r="AR71" s="125">
        <f>IF('Indicator Date hidden'!AS72="x","x",AR$2-'Indicator Date hidden'!AS72)</f>
        <v>0</v>
      </c>
      <c r="AS71" s="125">
        <f>IF('Indicator Date hidden'!AT72="x","x",AS$2-'Indicator Date hidden'!AT72)</f>
        <v>1</v>
      </c>
      <c r="AT71" s="125">
        <f>IF('Indicator Date hidden'!AU72="x","x",AT$2-'Indicator Date hidden'!AU72)</f>
        <v>0</v>
      </c>
      <c r="AU71" s="125">
        <f>IF('Indicator Date hidden'!AV72="x","x",AU$2-'Indicator Date hidden'!AV72)</f>
        <v>0</v>
      </c>
      <c r="AV71" s="125">
        <f>IF('Indicator Date hidden'!AW72="x","x",AV$2-'Indicator Date hidden'!AW72)</f>
        <v>0</v>
      </c>
      <c r="AW71" s="125">
        <f>IF('Indicator Date hidden'!AX72="x","x",AW$2-'Indicator Date hidden'!AX72)</f>
        <v>0</v>
      </c>
      <c r="AX71" s="125">
        <f>IF('Indicator Date hidden'!AY72="x","x",AX$2-'Indicator Date hidden'!AY72)</f>
        <v>0</v>
      </c>
      <c r="AY71" s="125" t="str">
        <f>IF('Indicator Date hidden'!AZ72="x","x",AY$2-'Indicator Date hidden'!AZ72)</f>
        <v>x</v>
      </c>
      <c r="AZ71" s="125">
        <f>IF('Indicator Date hidden'!BA72="x","x",AZ$2-'Indicator Date hidden'!BA72)</f>
        <v>7</v>
      </c>
      <c r="BA71" s="125">
        <f>IF('Indicator Date hidden'!BB72="x","x",BA$2-'Indicator Date hidden'!BB72)</f>
        <v>0</v>
      </c>
      <c r="BB71" s="125">
        <f>IF('Indicator Date hidden'!BC72="x","x",BB$2-'Indicator Date hidden'!BC72)</f>
        <v>0</v>
      </c>
      <c r="BC71" s="125">
        <f>IF('Indicator Date hidden'!BD72="x","x",BC$2-'Indicator Date hidden'!BD72)</f>
        <v>0</v>
      </c>
      <c r="BD71" s="125" t="str">
        <f>IF('Indicator Date hidden'!BE72="x","x",BD$2-'Indicator Date hidden'!BE72)</f>
        <v>x</v>
      </c>
      <c r="BE71" s="125">
        <f>IF('Indicator Date hidden'!BF72="x","x",BE$2-'Indicator Date hidden'!BF72)</f>
        <v>0</v>
      </c>
      <c r="BF71" s="125">
        <f>IF('Indicator Date hidden'!BG72="x","x",BF$2-'Indicator Date hidden'!BG72)</f>
        <v>0</v>
      </c>
      <c r="BG71" s="125">
        <f>IF('Indicator Date hidden'!BH72="x","x",BG$2-'Indicator Date hidden'!BH72)</f>
        <v>0</v>
      </c>
      <c r="BH71" s="125">
        <f>IF('Indicator Date hidden'!BI72="x","x",BH$2-'Indicator Date hidden'!BI72)</f>
        <v>0</v>
      </c>
      <c r="BI71" s="125">
        <f>IF('Indicator Date hidden'!BJ72="x","x",BI$2-'Indicator Date hidden'!BJ72)</f>
        <v>0</v>
      </c>
      <c r="BJ71" s="125">
        <f>IF('Indicator Date hidden'!BK72="x","x",BJ$2-'Indicator Date hidden'!BK72)</f>
        <v>0</v>
      </c>
      <c r="BK71" s="125">
        <f>IF('Indicator Date hidden'!BL72="x","x",BK$2-'Indicator Date hidden'!BL72)</f>
        <v>0</v>
      </c>
      <c r="BL71" s="125">
        <f>IF('Indicator Date hidden'!BM72="x","x",BL$2-'Indicator Date hidden'!BM72)</f>
        <v>0</v>
      </c>
      <c r="BM71" s="125">
        <f>IF('Indicator Date hidden'!BN72="x","x",BM$2-'Indicator Date hidden'!BN72)</f>
        <v>5</v>
      </c>
      <c r="BN71" s="125">
        <f>IF('Indicator Date hidden'!BO72="x","x",BN$2-'Indicator Date hidden'!BO72)</f>
        <v>1</v>
      </c>
      <c r="BO71" s="125">
        <f>IF('Indicator Date hidden'!BP72="x","x",BO$2-'Indicator Date hidden'!BP72)</f>
        <v>0</v>
      </c>
      <c r="BP71" s="125">
        <f>IF('Indicator Date hidden'!BQ72="x","x",BP$2-'Indicator Date hidden'!BQ72)</f>
        <v>0</v>
      </c>
      <c r="BQ71" s="125">
        <f>IF('Indicator Date hidden'!BR72="x","x",BQ$2-'Indicator Date hidden'!BR72)</f>
        <v>0</v>
      </c>
      <c r="BR71" s="125">
        <f>IF('Indicator Date hidden'!BS72="x","x",BR$2-'Indicator Date hidden'!BS72)</f>
        <v>0</v>
      </c>
      <c r="BS71" s="125">
        <f>IF('Indicator Date hidden'!BT72="x","x",BS$2-'Indicator Date hidden'!BT72)</f>
        <v>2</v>
      </c>
      <c r="BT71" s="125">
        <f>IF('Indicator Date hidden'!BU72="x","x",BT$2-'Indicator Date hidden'!BU72)</f>
        <v>0</v>
      </c>
      <c r="BU71" s="125" t="str">
        <f>IF('Indicator Date hidden'!BV72="x","x",BU$2-'Indicator Date hidden'!BV72)</f>
        <v>x</v>
      </c>
      <c r="BV71" s="125" t="str">
        <f>IF('Indicator Date hidden'!BW72="x","x",BV$2-'Indicator Date hidden'!BW72)</f>
        <v>x</v>
      </c>
      <c r="BW71" s="125">
        <f>IF('Indicator Date hidden'!BX72="x","x",BW$2-'Indicator Date hidden'!BX72)</f>
        <v>0</v>
      </c>
      <c r="BX71" s="125">
        <f>IF('Indicator Date hidden'!BY72="x","x",BX$2-'Indicator Date hidden'!BY72)</f>
        <v>0</v>
      </c>
      <c r="BY71" s="3">
        <f t="shared" si="10"/>
        <v>27</v>
      </c>
      <c r="BZ71" s="126">
        <f t="shared" si="11"/>
        <v>0.38028169014084506</v>
      </c>
      <c r="CA71" s="3">
        <f t="shared" si="12"/>
        <v>10</v>
      </c>
      <c r="CB71" s="126">
        <f t="shared" si="13"/>
        <v>1.2600715068363404</v>
      </c>
      <c r="CC71" s="129">
        <f t="shared" si="14"/>
        <v>0</v>
      </c>
    </row>
    <row r="72" spans="1:81" x14ac:dyDescent="0.3">
      <c r="A72" s="3" t="str">
        <f>'Indicator Data'!B75</f>
        <v>GNB</v>
      </c>
      <c r="B72" s="125">
        <f>IF('Indicator Date hidden'!C73="x","x",B$2-'Indicator Date hidden'!C73)</f>
        <v>0</v>
      </c>
      <c r="C72" s="125">
        <f>IF('Indicator Date hidden'!D73="x","x",C$2-'Indicator Date hidden'!D73)</f>
        <v>0</v>
      </c>
      <c r="D72" s="125">
        <f>IF('Indicator Date hidden'!E73="x","x",D$2-'Indicator Date hidden'!E73)</f>
        <v>0</v>
      </c>
      <c r="E72" s="125">
        <f>IF('Indicator Date hidden'!F73="x","x",E$2-'Indicator Date hidden'!F73)</f>
        <v>0</v>
      </c>
      <c r="F72" s="125">
        <f>IF('Indicator Date hidden'!G73="x","x",F$2-'Indicator Date hidden'!G73)</f>
        <v>0</v>
      </c>
      <c r="G72" s="125">
        <f>IF('Indicator Date hidden'!H73="x","x",G$2-'Indicator Date hidden'!H73)</f>
        <v>0</v>
      </c>
      <c r="H72" s="125">
        <f>IF('Indicator Date hidden'!I73="x","x",H$2-'Indicator Date hidden'!I73)</f>
        <v>0</v>
      </c>
      <c r="I72" s="125">
        <f>IF('Indicator Date hidden'!J73="x","x",I$2-'Indicator Date hidden'!J73)</f>
        <v>0</v>
      </c>
      <c r="J72" s="125">
        <f>IF('Indicator Date hidden'!K73="x","x",J$2-'Indicator Date hidden'!K73)</f>
        <v>0</v>
      </c>
      <c r="K72" s="125">
        <f>IF('Indicator Date hidden'!L73="x","x",K$2-'Indicator Date hidden'!L73)</f>
        <v>0</v>
      </c>
      <c r="L72" s="125">
        <f>IF('Indicator Date hidden'!M73="x","x",L$2-'Indicator Date hidden'!M73)</f>
        <v>0</v>
      </c>
      <c r="M72" s="125">
        <f>IF('Indicator Date hidden'!N73="x","x",M$2-'Indicator Date hidden'!N73)</f>
        <v>0</v>
      </c>
      <c r="N72" s="125">
        <f>IF('Indicator Date hidden'!O73="x","x",N$2-'Indicator Date hidden'!O73)</f>
        <v>0</v>
      </c>
      <c r="O72" s="125">
        <f>IF('Indicator Date hidden'!P73="x","x",O$2-'Indicator Date hidden'!P73)</f>
        <v>0</v>
      </c>
      <c r="P72" s="125">
        <f>IF('Indicator Date hidden'!Q73="x","x",P$2-'Indicator Date hidden'!Q73)</f>
        <v>0</v>
      </c>
      <c r="Q72" s="125">
        <f>IF('Indicator Date hidden'!R73="x","x",Q$2-'Indicator Date hidden'!R73)</f>
        <v>0</v>
      </c>
      <c r="R72" s="125">
        <f>IF('Indicator Date hidden'!S73="x","x",R$2-'Indicator Date hidden'!S73)</f>
        <v>0</v>
      </c>
      <c r="S72" s="125">
        <f>IF('Indicator Date hidden'!T73="x","x",S$2-'Indicator Date hidden'!T73)</f>
        <v>0</v>
      </c>
      <c r="T72" s="125">
        <f>IF('Indicator Date hidden'!U73="x","x",T$2-'Indicator Date hidden'!U73)</f>
        <v>0</v>
      </c>
      <c r="U72" s="125">
        <f>IF('Indicator Date hidden'!V73="x","x",U$2-'Indicator Date hidden'!V73)</f>
        <v>0</v>
      </c>
      <c r="V72" s="125">
        <f>IF('Indicator Date hidden'!W73="x","x",V$2-'Indicator Date hidden'!W73)</f>
        <v>0</v>
      </c>
      <c r="W72" s="125">
        <f>IF('Indicator Date hidden'!X73="x","x",W$2-'Indicator Date hidden'!X73)</f>
        <v>0</v>
      </c>
      <c r="X72" s="125">
        <f>IF('Indicator Date hidden'!Y73="x","x",X$2-'Indicator Date hidden'!Y73)</f>
        <v>0</v>
      </c>
      <c r="Y72" s="125">
        <f>IF('Indicator Date hidden'!Z73="x","x",Y$2-'Indicator Date hidden'!Z73)</f>
        <v>0</v>
      </c>
      <c r="Z72" s="125" t="str">
        <f>IF('Indicator Date hidden'!AA73="x","x",Z$2-'Indicator Date hidden'!AA73)</f>
        <v>x</v>
      </c>
      <c r="AA72" s="125">
        <f>IF('Indicator Date hidden'!AB73="x","x",AA$2-'Indicator Date hidden'!AB73)</f>
        <v>0</v>
      </c>
      <c r="AB72" s="125">
        <f>IF('Indicator Date hidden'!AC73="x","x",AB$2-'Indicator Date hidden'!AC73)</f>
        <v>0</v>
      </c>
      <c r="AC72" s="125">
        <f>IF('Indicator Date hidden'!AD73="x","x",AC$2-'Indicator Date hidden'!AD73)</f>
        <v>1</v>
      </c>
      <c r="AD72" s="125">
        <f>IF('Indicator Date hidden'!AE73="x","x",AD$2-'Indicator Date hidden'!AE73)</f>
        <v>0</v>
      </c>
      <c r="AE72" s="125">
        <f>IF('Indicator Date hidden'!AF73="x","x",AE$2-'Indicator Date hidden'!AF73)</f>
        <v>0</v>
      </c>
      <c r="AF72" s="125">
        <f>IF('Indicator Date hidden'!AG73="x","x",AF$2-'Indicator Date hidden'!AG73)</f>
        <v>1</v>
      </c>
      <c r="AG72" s="125">
        <f>IF('Indicator Date hidden'!AH73="x","x",AG$2-'Indicator Date hidden'!AH73)</f>
        <v>0</v>
      </c>
      <c r="AH72" s="125">
        <f>IF('Indicator Date hidden'!AI73="x","x",AH$2-'Indicator Date hidden'!AI73)</f>
        <v>0</v>
      </c>
      <c r="AI72" s="125">
        <f>IF('Indicator Date hidden'!AJ73="x","x",AI$2-'Indicator Date hidden'!AJ73)</f>
        <v>0</v>
      </c>
      <c r="AJ72" s="125">
        <f>IF('Indicator Date hidden'!AK73="x","x",AJ$2-'Indicator Date hidden'!AK73)</f>
        <v>0</v>
      </c>
      <c r="AK72" s="125">
        <f>IF('Indicator Date hidden'!AL73="x","x",AK$2-'Indicator Date hidden'!AL73)</f>
        <v>1</v>
      </c>
      <c r="AL72" s="125">
        <f>IF('Indicator Date hidden'!AM73="x","x",AL$2-'Indicator Date hidden'!AM73)</f>
        <v>5</v>
      </c>
      <c r="AM72" s="125">
        <f>IF('Indicator Date hidden'!AN73="x","x",AM$2-'Indicator Date hidden'!AN73)</f>
        <v>0</v>
      </c>
      <c r="AN72" s="125">
        <f>IF('Indicator Date hidden'!AO73="x","x",AN$2-'Indicator Date hidden'!AO73)</f>
        <v>0</v>
      </c>
      <c r="AO72" s="125">
        <f>IF('Indicator Date hidden'!AP73="x","x",AO$2-'Indicator Date hidden'!AP73)</f>
        <v>0</v>
      </c>
      <c r="AP72" s="125">
        <f>IF('Indicator Date hidden'!AQ73="x","x",AP$2-'Indicator Date hidden'!AQ73)</f>
        <v>0</v>
      </c>
      <c r="AQ72" s="125">
        <f>IF('Indicator Date hidden'!AR73="x","x",AQ$2-'Indicator Date hidden'!AR73)</f>
        <v>0</v>
      </c>
      <c r="AR72" s="125">
        <f>IF('Indicator Date hidden'!AS73="x","x",AR$2-'Indicator Date hidden'!AS73)</f>
        <v>0</v>
      </c>
      <c r="AS72" s="125">
        <f>IF('Indicator Date hidden'!AT73="x","x",AS$2-'Indicator Date hidden'!AT73)</f>
        <v>5</v>
      </c>
      <c r="AT72" s="125">
        <f>IF('Indicator Date hidden'!AU73="x","x",AT$2-'Indicator Date hidden'!AU73)</f>
        <v>0</v>
      </c>
      <c r="AU72" s="125">
        <f>IF('Indicator Date hidden'!AV73="x","x",AU$2-'Indicator Date hidden'!AV73)</f>
        <v>0</v>
      </c>
      <c r="AV72" s="125">
        <f>IF('Indicator Date hidden'!AW73="x","x",AV$2-'Indicator Date hidden'!AW73)</f>
        <v>0</v>
      </c>
      <c r="AW72" s="125">
        <f>IF('Indicator Date hidden'!AX73="x","x",AW$2-'Indicator Date hidden'!AX73)</f>
        <v>0</v>
      </c>
      <c r="AX72" s="125">
        <f>IF('Indicator Date hidden'!AY73="x","x",AX$2-'Indicator Date hidden'!AY73)</f>
        <v>0</v>
      </c>
      <c r="AY72" s="125" t="str">
        <f>IF('Indicator Date hidden'!AZ73="x","x",AY$2-'Indicator Date hidden'!AZ73)</f>
        <v>x</v>
      </c>
      <c r="AZ72" s="125">
        <f>IF('Indicator Date hidden'!BA73="x","x",AZ$2-'Indicator Date hidden'!BA73)</f>
        <v>9</v>
      </c>
      <c r="BA72" s="125">
        <f>IF('Indicator Date hidden'!BB73="x","x",BA$2-'Indicator Date hidden'!BB73)</f>
        <v>0</v>
      </c>
      <c r="BB72" s="125">
        <f>IF('Indicator Date hidden'!BC73="x","x",BB$2-'Indicator Date hidden'!BC73)</f>
        <v>0</v>
      </c>
      <c r="BC72" s="125">
        <f>IF('Indicator Date hidden'!BD73="x","x",BC$2-'Indicator Date hidden'!BD73)</f>
        <v>0</v>
      </c>
      <c r="BD72" s="125" t="str">
        <f>IF('Indicator Date hidden'!BE73="x","x",BD$2-'Indicator Date hidden'!BE73)</f>
        <v>x</v>
      </c>
      <c r="BE72" s="125">
        <f>IF('Indicator Date hidden'!BF73="x","x",BE$2-'Indicator Date hidden'!BF73)</f>
        <v>1</v>
      </c>
      <c r="BF72" s="125">
        <f>IF('Indicator Date hidden'!BG73="x","x",BF$2-'Indicator Date hidden'!BG73)</f>
        <v>0</v>
      </c>
      <c r="BG72" s="125">
        <f>IF('Indicator Date hidden'!BH73="x","x",BG$2-'Indicator Date hidden'!BH73)</f>
        <v>0</v>
      </c>
      <c r="BH72" s="125">
        <f>IF('Indicator Date hidden'!BI73="x","x",BH$2-'Indicator Date hidden'!BI73)</f>
        <v>0</v>
      </c>
      <c r="BI72" s="125">
        <f>IF('Indicator Date hidden'!BJ73="x","x",BI$2-'Indicator Date hidden'!BJ73)</f>
        <v>0</v>
      </c>
      <c r="BJ72" s="125">
        <f>IF('Indicator Date hidden'!BK73="x","x",BJ$2-'Indicator Date hidden'!BK73)</f>
        <v>0</v>
      </c>
      <c r="BK72" s="125">
        <f>IF('Indicator Date hidden'!BL73="x","x",BK$2-'Indicator Date hidden'!BL73)</f>
        <v>0</v>
      </c>
      <c r="BL72" s="125">
        <f>IF('Indicator Date hidden'!BM73="x","x",BL$2-'Indicator Date hidden'!BM73)</f>
        <v>0</v>
      </c>
      <c r="BM72" s="125">
        <f>IF('Indicator Date hidden'!BN73="x","x",BM$2-'Indicator Date hidden'!BN73)</f>
        <v>5</v>
      </c>
      <c r="BN72" s="125">
        <f>IF('Indicator Date hidden'!BO73="x","x",BN$2-'Indicator Date hidden'!BO73)</f>
        <v>2</v>
      </c>
      <c r="BO72" s="125">
        <f>IF('Indicator Date hidden'!BP73="x","x",BO$2-'Indicator Date hidden'!BP73)</f>
        <v>0</v>
      </c>
      <c r="BP72" s="125">
        <f>IF('Indicator Date hidden'!BQ73="x","x",BP$2-'Indicator Date hidden'!BQ73)</f>
        <v>0</v>
      </c>
      <c r="BQ72" s="125">
        <f>IF('Indicator Date hidden'!BR73="x","x",BQ$2-'Indicator Date hidden'!BR73)</f>
        <v>0</v>
      </c>
      <c r="BR72" s="125">
        <f>IF('Indicator Date hidden'!BS73="x","x",BR$2-'Indicator Date hidden'!BS73)</f>
        <v>0</v>
      </c>
      <c r="BS72" s="125">
        <f>IF('Indicator Date hidden'!BT73="x","x",BS$2-'Indicator Date hidden'!BT73)</f>
        <v>3</v>
      </c>
      <c r="BT72" s="125">
        <f>IF('Indicator Date hidden'!BU73="x","x",BT$2-'Indicator Date hidden'!BU73)</f>
        <v>0</v>
      </c>
      <c r="BU72" s="125" t="str">
        <f>IF('Indicator Date hidden'!BV73="x","x",BU$2-'Indicator Date hidden'!BV73)</f>
        <v>x</v>
      </c>
      <c r="BV72" s="125">
        <f>IF('Indicator Date hidden'!BW73="x","x",BV$2-'Indicator Date hidden'!BW73)</f>
        <v>0</v>
      </c>
      <c r="BW72" s="125">
        <f>IF('Indicator Date hidden'!BX73="x","x",BW$2-'Indicator Date hidden'!BX73)</f>
        <v>0</v>
      </c>
      <c r="BX72" s="125">
        <f>IF('Indicator Date hidden'!BY73="x","x",BX$2-'Indicator Date hidden'!BY73)</f>
        <v>0</v>
      </c>
      <c r="BY72" s="3">
        <f t="shared" si="10"/>
        <v>33</v>
      </c>
      <c r="BZ72" s="126">
        <f t="shared" si="11"/>
        <v>0.46478873239436619</v>
      </c>
      <c r="CA72" s="3">
        <f t="shared" si="12"/>
        <v>10</v>
      </c>
      <c r="CB72" s="126">
        <f t="shared" si="13"/>
        <v>1.4901648071770779</v>
      </c>
      <c r="CC72" s="129">
        <f t="shared" si="14"/>
        <v>0</v>
      </c>
    </row>
    <row r="73" spans="1:81" x14ac:dyDescent="0.3">
      <c r="A73" s="3" t="str">
        <f>'Indicator Data'!B76</f>
        <v>GUY</v>
      </c>
      <c r="B73" s="125">
        <f>IF('Indicator Date hidden'!C74="x","x",B$2-'Indicator Date hidden'!C74)</f>
        <v>0</v>
      </c>
      <c r="C73" s="125">
        <f>IF('Indicator Date hidden'!D74="x","x",C$2-'Indicator Date hidden'!D74)</f>
        <v>0</v>
      </c>
      <c r="D73" s="125">
        <f>IF('Indicator Date hidden'!E74="x","x",D$2-'Indicator Date hidden'!E74)</f>
        <v>0</v>
      </c>
      <c r="E73" s="125">
        <f>IF('Indicator Date hidden'!F74="x","x",E$2-'Indicator Date hidden'!F74)</f>
        <v>0</v>
      </c>
      <c r="F73" s="125">
        <f>IF('Indicator Date hidden'!G74="x","x",F$2-'Indicator Date hidden'!G74)</f>
        <v>0</v>
      </c>
      <c r="G73" s="125">
        <f>IF('Indicator Date hidden'!H74="x","x",G$2-'Indicator Date hidden'!H74)</f>
        <v>0</v>
      </c>
      <c r="H73" s="125">
        <f>IF('Indicator Date hidden'!I74="x","x",H$2-'Indicator Date hidden'!I74)</f>
        <v>0</v>
      </c>
      <c r="I73" s="125">
        <f>IF('Indicator Date hidden'!J74="x","x",I$2-'Indicator Date hidden'!J74)</f>
        <v>0</v>
      </c>
      <c r="J73" s="125">
        <f>IF('Indicator Date hidden'!K74="x","x",J$2-'Indicator Date hidden'!K74)</f>
        <v>0</v>
      </c>
      <c r="K73" s="125">
        <f>IF('Indicator Date hidden'!L74="x","x",K$2-'Indicator Date hidden'!L74)</f>
        <v>0</v>
      </c>
      <c r="L73" s="125">
        <f>IF('Indicator Date hidden'!M74="x","x",L$2-'Indicator Date hidden'!M74)</f>
        <v>0</v>
      </c>
      <c r="M73" s="125">
        <f>IF('Indicator Date hidden'!N74="x","x",M$2-'Indicator Date hidden'!N74)</f>
        <v>0</v>
      </c>
      <c r="N73" s="125">
        <f>IF('Indicator Date hidden'!O74="x","x",N$2-'Indicator Date hidden'!O74)</f>
        <v>0</v>
      </c>
      <c r="O73" s="125">
        <f>IF('Indicator Date hidden'!P74="x","x",O$2-'Indicator Date hidden'!P74)</f>
        <v>0</v>
      </c>
      <c r="P73" s="125">
        <f>IF('Indicator Date hidden'!Q74="x","x",P$2-'Indicator Date hidden'!Q74)</f>
        <v>0</v>
      </c>
      <c r="Q73" s="125">
        <f>IF('Indicator Date hidden'!R74="x","x",Q$2-'Indicator Date hidden'!R74)</f>
        <v>0</v>
      </c>
      <c r="R73" s="125">
        <f>IF('Indicator Date hidden'!S74="x","x",R$2-'Indicator Date hidden'!S74)</f>
        <v>0</v>
      </c>
      <c r="S73" s="125">
        <f>IF('Indicator Date hidden'!T74="x","x",S$2-'Indicator Date hidden'!T74)</f>
        <v>0</v>
      </c>
      <c r="T73" s="125">
        <f>IF('Indicator Date hidden'!U74="x","x",T$2-'Indicator Date hidden'!U74)</f>
        <v>0</v>
      </c>
      <c r="U73" s="125">
        <f>IF('Indicator Date hidden'!V74="x","x",U$2-'Indicator Date hidden'!V74)</f>
        <v>0</v>
      </c>
      <c r="V73" s="125">
        <f>IF('Indicator Date hidden'!W74="x","x",V$2-'Indicator Date hidden'!W74)</f>
        <v>0</v>
      </c>
      <c r="W73" s="125">
        <f>IF('Indicator Date hidden'!X74="x","x",W$2-'Indicator Date hidden'!X74)</f>
        <v>0</v>
      </c>
      <c r="X73" s="125">
        <f>IF('Indicator Date hidden'!Y74="x","x",X$2-'Indicator Date hidden'!Y74)</f>
        <v>0</v>
      </c>
      <c r="Y73" s="125">
        <f>IF('Indicator Date hidden'!Z74="x","x",Y$2-'Indicator Date hidden'!Z74)</f>
        <v>0</v>
      </c>
      <c r="Z73" s="125">
        <f>IF('Indicator Date hidden'!AA74="x","x",Z$2-'Indicator Date hidden'!AA74)</f>
        <v>9</v>
      </c>
      <c r="AA73" s="125">
        <f>IF('Indicator Date hidden'!AB74="x","x",AA$2-'Indicator Date hidden'!AB74)</f>
        <v>0</v>
      </c>
      <c r="AB73" s="125">
        <f>IF('Indicator Date hidden'!AC74="x","x",AB$2-'Indicator Date hidden'!AC74)</f>
        <v>0</v>
      </c>
      <c r="AC73" s="125">
        <f>IF('Indicator Date hidden'!AD74="x","x",AC$2-'Indicator Date hidden'!AD74)</f>
        <v>1</v>
      </c>
      <c r="AD73" s="125">
        <f>IF('Indicator Date hidden'!AE74="x","x",AD$2-'Indicator Date hidden'!AE74)</f>
        <v>0</v>
      </c>
      <c r="AE73" s="125">
        <f>IF('Indicator Date hidden'!AF74="x","x",AE$2-'Indicator Date hidden'!AF74)</f>
        <v>0</v>
      </c>
      <c r="AF73" s="125">
        <f>IF('Indicator Date hidden'!AG74="x","x",AF$2-'Indicator Date hidden'!AG74)</f>
        <v>1</v>
      </c>
      <c r="AG73" s="125">
        <f>IF('Indicator Date hidden'!AH74="x","x",AG$2-'Indicator Date hidden'!AH74)</f>
        <v>0</v>
      </c>
      <c r="AH73" s="125">
        <f>IF('Indicator Date hidden'!AI74="x","x",AH$2-'Indicator Date hidden'!AI74)</f>
        <v>0</v>
      </c>
      <c r="AI73" s="125">
        <f>IF('Indicator Date hidden'!AJ74="x","x",AI$2-'Indicator Date hidden'!AJ74)</f>
        <v>0</v>
      </c>
      <c r="AJ73" s="125">
        <f>IF('Indicator Date hidden'!AK74="x","x",AJ$2-'Indicator Date hidden'!AK74)</f>
        <v>0</v>
      </c>
      <c r="AK73" s="125">
        <f>IF('Indicator Date hidden'!AL74="x","x",AK$2-'Indicator Date hidden'!AL74)</f>
        <v>1</v>
      </c>
      <c r="AL73" s="125">
        <f>IF('Indicator Date hidden'!AM74="x","x",AL$2-'Indicator Date hidden'!AM74)</f>
        <v>5</v>
      </c>
      <c r="AM73" s="125">
        <f>IF('Indicator Date hidden'!AN74="x","x",AM$2-'Indicator Date hidden'!AN74)</f>
        <v>0</v>
      </c>
      <c r="AN73" s="125">
        <f>IF('Indicator Date hidden'!AO74="x","x",AN$2-'Indicator Date hidden'!AO74)</f>
        <v>0</v>
      </c>
      <c r="AO73" s="125">
        <f>IF('Indicator Date hidden'!AP74="x","x",AO$2-'Indicator Date hidden'!AP74)</f>
        <v>0</v>
      </c>
      <c r="AP73" s="125">
        <f>IF('Indicator Date hidden'!AQ74="x","x",AP$2-'Indicator Date hidden'!AQ74)</f>
        <v>0</v>
      </c>
      <c r="AQ73" s="125">
        <f>IF('Indicator Date hidden'!AR74="x","x",AQ$2-'Indicator Date hidden'!AR74)</f>
        <v>0</v>
      </c>
      <c r="AR73" s="125">
        <f>IF('Indicator Date hidden'!AS74="x","x",AR$2-'Indicator Date hidden'!AS74)</f>
        <v>0</v>
      </c>
      <c r="AS73" s="125">
        <f>IF('Indicator Date hidden'!AT74="x","x",AS$2-'Indicator Date hidden'!AT74)</f>
        <v>5</v>
      </c>
      <c r="AT73" s="125">
        <f>IF('Indicator Date hidden'!AU74="x","x",AT$2-'Indicator Date hidden'!AU74)</f>
        <v>0</v>
      </c>
      <c r="AU73" s="125">
        <f>IF('Indicator Date hidden'!AV74="x","x",AU$2-'Indicator Date hidden'!AV74)</f>
        <v>0</v>
      </c>
      <c r="AV73" s="125">
        <f>IF('Indicator Date hidden'!AW74="x","x",AV$2-'Indicator Date hidden'!AW74)</f>
        <v>0</v>
      </c>
      <c r="AW73" s="125">
        <f>IF('Indicator Date hidden'!AX74="x","x",AW$2-'Indicator Date hidden'!AX74)</f>
        <v>0</v>
      </c>
      <c r="AX73" s="125">
        <f>IF('Indicator Date hidden'!AY74="x","x",AX$2-'Indicator Date hidden'!AY74)</f>
        <v>0</v>
      </c>
      <c r="AY73" s="125">
        <f>IF('Indicator Date hidden'!AZ74="x","x",AY$2-'Indicator Date hidden'!AZ74)</f>
        <v>0</v>
      </c>
      <c r="AZ73" s="125" t="str">
        <f>IF('Indicator Date hidden'!BA74="x","x",AZ$2-'Indicator Date hidden'!BA74)</f>
        <v>x</v>
      </c>
      <c r="BA73" s="125">
        <f>IF('Indicator Date hidden'!BB74="x","x",BA$2-'Indicator Date hidden'!BB74)</f>
        <v>0</v>
      </c>
      <c r="BB73" s="125">
        <f>IF('Indicator Date hidden'!BC74="x","x",BB$2-'Indicator Date hidden'!BC74)</f>
        <v>0</v>
      </c>
      <c r="BC73" s="125">
        <f>IF('Indicator Date hidden'!BD74="x","x",BC$2-'Indicator Date hidden'!BD74)</f>
        <v>0</v>
      </c>
      <c r="BD73" s="125" t="str">
        <f>IF('Indicator Date hidden'!BE74="x","x",BD$2-'Indicator Date hidden'!BE74)</f>
        <v>x</v>
      </c>
      <c r="BE73" s="125">
        <f>IF('Indicator Date hidden'!BF74="x","x",BE$2-'Indicator Date hidden'!BF74)</f>
        <v>1</v>
      </c>
      <c r="BF73" s="125">
        <f>IF('Indicator Date hidden'!BG74="x","x",BF$2-'Indicator Date hidden'!BG74)</f>
        <v>0</v>
      </c>
      <c r="BG73" s="125">
        <f>IF('Indicator Date hidden'!BH74="x","x",BG$2-'Indicator Date hidden'!BH74)</f>
        <v>0</v>
      </c>
      <c r="BH73" s="125">
        <f>IF('Indicator Date hidden'!BI74="x","x",BH$2-'Indicator Date hidden'!BI74)</f>
        <v>0</v>
      </c>
      <c r="BI73" s="125" t="str">
        <f>IF('Indicator Date hidden'!BJ74="x","x",BI$2-'Indicator Date hidden'!BJ74)</f>
        <v>x</v>
      </c>
      <c r="BJ73" s="125">
        <f>IF('Indicator Date hidden'!BK74="x","x",BJ$2-'Indicator Date hidden'!BK74)</f>
        <v>0</v>
      </c>
      <c r="BK73" s="125">
        <f>IF('Indicator Date hidden'!BL74="x","x",BK$2-'Indicator Date hidden'!BL74)</f>
        <v>0</v>
      </c>
      <c r="BL73" s="125">
        <f>IF('Indicator Date hidden'!BM74="x","x",BL$2-'Indicator Date hidden'!BM74)</f>
        <v>0</v>
      </c>
      <c r="BM73" s="125">
        <f>IF('Indicator Date hidden'!BN74="x","x",BM$2-'Indicator Date hidden'!BN74)</f>
        <v>5</v>
      </c>
      <c r="BN73" s="125">
        <f>IF('Indicator Date hidden'!BO74="x","x",BN$2-'Indicator Date hidden'!BO74)</f>
        <v>2</v>
      </c>
      <c r="BO73" s="125">
        <f>IF('Indicator Date hidden'!BP74="x","x",BO$2-'Indicator Date hidden'!BP74)</f>
        <v>2</v>
      </c>
      <c r="BP73" s="125">
        <f>IF('Indicator Date hidden'!BQ74="x","x",BP$2-'Indicator Date hidden'!BQ74)</f>
        <v>0</v>
      </c>
      <c r="BQ73" s="125">
        <f>IF('Indicator Date hidden'!BR74="x","x",BQ$2-'Indicator Date hidden'!BR74)</f>
        <v>0</v>
      </c>
      <c r="BR73" s="125">
        <f>IF('Indicator Date hidden'!BS74="x","x",BR$2-'Indicator Date hidden'!BS74)</f>
        <v>0</v>
      </c>
      <c r="BS73" s="125">
        <f>IF('Indicator Date hidden'!BT74="x","x",BS$2-'Indicator Date hidden'!BT74)</f>
        <v>0</v>
      </c>
      <c r="BT73" s="125">
        <f>IF('Indicator Date hidden'!BU74="x","x",BT$2-'Indicator Date hidden'!BU74)</f>
        <v>0</v>
      </c>
      <c r="BU73" s="125">
        <f>IF('Indicator Date hidden'!BV74="x","x",BU$2-'Indicator Date hidden'!BV74)</f>
        <v>0</v>
      </c>
      <c r="BV73" s="125">
        <f>IF('Indicator Date hidden'!BW74="x","x",BV$2-'Indicator Date hidden'!BW74)</f>
        <v>0</v>
      </c>
      <c r="BW73" s="125">
        <f>IF('Indicator Date hidden'!BX74="x","x",BW$2-'Indicator Date hidden'!BX74)</f>
        <v>0</v>
      </c>
      <c r="BX73" s="125">
        <f>IF('Indicator Date hidden'!BY74="x","x",BX$2-'Indicator Date hidden'!BY74)</f>
        <v>0</v>
      </c>
      <c r="BY73" s="3">
        <f t="shared" si="10"/>
        <v>32</v>
      </c>
      <c r="BZ73" s="126">
        <f t="shared" si="11"/>
        <v>0.44444444444444442</v>
      </c>
      <c r="CA73" s="3">
        <f t="shared" si="12"/>
        <v>10</v>
      </c>
      <c r="CB73" s="126">
        <f t="shared" si="13"/>
        <v>1.461438493107323</v>
      </c>
      <c r="CC73" s="129">
        <f t="shared" si="14"/>
        <v>0</v>
      </c>
    </row>
    <row r="74" spans="1:81" x14ac:dyDescent="0.3">
      <c r="A74" s="3" t="str">
        <f>'Indicator Data'!B77</f>
        <v>HTI</v>
      </c>
      <c r="B74" s="125">
        <f>IF('Indicator Date hidden'!C75="x","x",B$2-'Indicator Date hidden'!C75)</f>
        <v>0</v>
      </c>
      <c r="C74" s="125">
        <f>IF('Indicator Date hidden'!D75="x","x",C$2-'Indicator Date hidden'!D75)</f>
        <v>0</v>
      </c>
      <c r="D74" s="125">
        <f>IF('Indicator Date hidden'!E75="x","x",D$2-'Indicator Date hidden'!E75)</f>
        <v>0</v>
      </c>
      <c r="E74" s="125">
        <f>IF('Indicator Date hidden'!F75="x","x",E$2-'Indicator Date hidden'!F75)</f>
        <v>0</v>
      </c>
      <c r="F74" s="125">
        <f>IF('Indicator Date hidden'!G75="x","x",F$2-'Indicator Date hidden'!G75)</f>
        <v>0</v>
      </c>
      <c r="G74" s="125">
        <f>IF('Indicator Date hidden'!H75="x","x",G$2-'Indicator Date hidden'!H75)</f>
        <v>0</v>
      </c>
      <c r="H74" s="125">
        <f>IF('Indicator Date hidden'!I75="x","x",H$2-'Indicator Date hidden'!I75)</f>
        <v>0</v>
      </c>
      <c r="I74" s="125">
        <f>IF('Indicator Date hidden'!J75="x","x",I$2-'Indicator Date hidden'!J75)</f>
        <v>0</v>
      </c>
      <c r="J74" s="125">
        <f>IF('Indicator Date hidden'!K75="x","x",J$2-'Indicator Date hidden'!K75)</f>
        <v>0</v>
      </c>
      <c r="K74" s="125">
        <f>IF('Indicator Date hidden'!L75="x","x",K$2-'Indicator Date hidden'!L75)</f>
        <v>0</v>
      </c>
      <c r="L74" s="125">
        <f>IF('Indicator Date hidden'!M75="x","x",L$2-'Indicator Date hidden'!M75)</f>
        <v>0</v>
      </c>
      <c r="M74" s="125">
        <f>IF('Indicator Date hidden'!N75="x","x",M$2-'Indicator Date hidden'!N75)</f>
        <v>0</v>
      </c>
      <c r="N74" s="125">
        <f>IF('Indicator Date hidden'!O75="x","x",N$2-'Indicator Date hidden'!O75)</f>
        <v>0</v>
      </c>
      <c r="O74" s="125">
        <f>IF('Indicator Date hidden'!P75="x","x",O$2-'Indicator Date hidden'!P75)</f>
        <v>0</v>
      </c>
      <c r="P74" s="125">
        <f>IF('Indicator Date hidden'!Q75="x","x",P$2-'Indicator Date hidden'!Q75)</f>
        <v>0</v>
      </c>
      <c r="Q74" s="125">
        <f>IF('Indicator Date hidden'!R75="x","x",Q$2-'Indicator Date hidden'!R75)</f>
        <v>0</v>
      </c>
      <c r="R74" s="125">
        <f>IF('Indicator Date hidden'!S75="x","x",R$2-'Indicator Date hidden'!S75)</f>
        <v>0</v>
      </c>
      <c r="S74" s="125">
        <f>IF('Indicator Date hidden'!T75="x","x",S$2-'Indicator Date hidden'!T75)</f>
        <v>0</v>
      </c>
      <c r="T74" s="125">
        <f>IF('Indicator Date hidden'!U75="x","x",T$2-'Indicator Date hidden'!U75)</f>
        <v>0</v>
      </c>
      <c r="U74" s="125">
        <f>IF('Indicator Date hidden'!V75="x","x",U$2-'Indicator Date hidden'!V75)</f>
        <v>0</v>
      </c>
      <c r="V74" s="125">
        <f>IF('Indicator Date hidden'!W75="x","x",V$2-'Indicator Date hidden'!W75)</f>
        <v>0</v>
      </c>
      <c r="W74" s="125">
        <f>IF('Indicator Date hidden'!X75="x","x",W$2-'Indicator Date hidden'!X75)</f>
        <v>0</v>
      </c>
      <c r="X74" s="125">
        <f>IF('Indicator Date hidden'!Y75="x","x",X$2-'Indicator Date hidden'!Y75)</f>
        <v>0</v>
      </c>
      <c r="Y74" s="125">
        <f>IF('Indicator Date hidden'!Z75="x","x",Y$2-'Indicator Date hidden'!Z75)</f>
        <v>0</v>
      </c>
      <c r="Z74" s="125">
        <f>IF('Indicator Date hidden'!AA75="x","x",Z$2-'Indicator Date hidden'!AA75)</f>
        <v>1</v>
      </c>
      <c r="AA74" s="125">
        <f>IF('Indicator Date hidden'!AB75="x","x",AA$2-'Indicator Date hidden'!AB75)</f>
        <v>0</v>
      </c>
      <c r="AB74" s="125">
        <f>IF('Indicator Date hidden'!AC75="x","x",AB$2-'Indicator Date hidden'!AC75)</f>
        <v>0</v>
      </c>
      <c r="AC74" s="125">
        <f>IF('Indicator Date hidden'!AD75="x","x",AC$2-'Indicator Date hidden'!AD75)</f>
        <v>1</v>
      </c>
      <c r="AD74" s="125">
        <f>IF('Indicator Date hidden'!AE75="x","x",AD$2-'Indicator Date hidden'!AE75)</f>
        <v>1</v>
      </c>
      <c r="AE74" s="125">
        <f>IF('Indicator Date hidden'!AF75="x","x",AE$2-'Indicator Date hidden'!AF75)</f>
        <v>0</v>
      </c>
      <c r="AF74" s="125">
        <f>IF('Indicator Date hidden'!AG75="x","x",AF$2-'Indicator Date hidden'!AG75)</f>
        <v>1</v>
      </c>
      <c r="AG74" s="125">
        <f>IF('Indicator Date hidden'!AH75="x","x",AG$2-'Indicator Date hidden'!AH75)</f>
        <v>0</v>
      </c>
      <c r="AH74" s="125">
        <f>IF('Indicator Date hidden'!AI75="x","x",AH$2-'Indicator Date hidden'!AI75)</f>
        <v>0</v>
      </c>
      <c r="AI74" s="125">
        <f>IF('Indicator Date hidden'!AJ75="x","x",AI$2-'Indicator Date hidden'!AJ75)</f>
        <v>0</v>
      </c>
      <c r="AJ74" s="125">
        <f>IF('Indicator Date hidden'!AK75="x","x",AJ$2-'Indicator Date hidden'!AK75)</f>
        <v>0</v>
      </c>
      <c r="AK74" s="125">
        <f>IF('Indicator Date hidden'!AL75="x","x",AK$2-'Indicator Date hidden'!AL75)</f>
        <v>1</v>
      </c>
      <c r="AL74" s="125">
        <f>IF('Indicator Date hidden'!AM75="x","x",AL$2-'Indicator Date hidden'!AM75)</f>
        <v>2</v>
      </c>
      <c r="AM74" s="125">
        <f>IF('Indicator Date hidden'!AN75="x","x",AM$2-'Indicator Date hidden'!AN75)</f>
        <v>0</v>
      </c>
      <c r="AN74" s="125">
        <f>IF('Indicator Date hidden'!AO75="x","x",AN$2-'Indicator Date hidden'!AO75)</f>
        <v>0</v>
      </c>
      <c r="AO74" s="125">
        <f>IF('Indicator Date hidden'!AP75="x","x",AO$2-'Indicator Date hidden'!AP75)</f>
        <v>0</v>
      </c>
      <c r="AP74" s="125">
        <f>IF('Indicator Date hidden'!AQ75="x","x",AP$2-'Indicator Date hidden'!AQ75)</f>
        <v>0</v>
      </c>
      <c r="AQ74" s="125">
        <f>IF('Indicator Date hidden'!AR75="x","x",AQ$2-'Indicator Date hidden'!AR75)</f>
        <v>0</v>
      </c>
      <c r="AR74" s="125">
        <f>IF('Indicator Date hidden'!AS75="x","x",AR$2-'Indicator Date hidden'!AS75)</f>
        <v>0</v>
      </c>
      <c r="AS74" s="125">
        <f>IF('Indicator Date hidden'!AT75="x","x",AS$2-'Indicator Date hidden'!AT75)</f>
        <v>2</v>
      </c>
      <c r="AT74" s="125">
        <f>IF('Indicator Date hidden'!AU75="x","x",AT$2-'Indicator Date hidden'!AU75)</f>
        <v>0</v>
      </c>
      <c r="AU74" s="125">
        <f>IF('Indicator Date hidden'!AV75="x","x",AU$2-'Indicator Date hidden'!AV75)</f>
        <v>0</v>
      </c>
      <c r="AV74" s="125">
        <f>IF('Indicator Date hidden'!AW75="x","x",AV$2-'Indicator Date hidden'!AW75)</f>
        <v>0</v>
      </c>
      <c r="AW74" s="125">
        <f>IF('Indicator Date hidden'!AX75="x","x",AW$2-'Indicator Date hidden'!AX75)</f>
        <v>0</v>
      </c>
      <c r="AX74" s="125">
        <f>IF('Indicator Date hidden'!AY75="x","x",AX$2-'Indicator Date hidden'!AY75)</f>
        <v>0</v>
      </c>
      <c r="AY74" s="125">
        <f>IF('Indicator Date hidden'!AZ75="x","x",AY$2-'Indicator Date hidden'!AZ75)</f>
        <v>0</v>
      </c>
      <c r="AZ74" s="125">
        <f>IF('Indicator Date hidden'!BA75="x","x",AZ$2-'Indicator Date hidden'!BA75)</f>
        <v>7</v>
      </c>
      <c r="BA74" s="125">
        <f>IF('Indicator Date hidden'!BB75="x","x",BA$2-'Indicator Date hidden'!BB75)</f>
        <v>0</v>
      </c>
      <c r="BB74" s="125">
        <f>IF('Indicator Date hidden'!BC75="x","x",BB$2-'Indicator Date hidden'!BC75)</f>
        <v>0</v>
      </c>
      <c r="BC74" s="125">
        <f>IF('Indicator Date hidden'!BD75="x","x",BC$2-'Indicator Date hidden'!BD75)</f>
        <v>0</v>
      </c>
      <c r="BD74" s="125">
        <f>IF('Indicator Date hidden'!BE75="x","x",BD$2-'Indicator Date hidden'!BE75)</f>
        <v>2</v>
      </c>
      <c r="BE74" s="125">
        <f>IF('Indicator Date hidden'!BF75="x","x",BE$2-'Indicator Date hidden'!BF75)</f>
        <v>1</v>
      </c>
      <c r="BF74" s="125">
        <f>IF('Indicator Date hidden'!BG75="x","x",BF$2-'Indicator Date hidden'!BG75)</f>
        <v>0</v>
      </c>
      <c r="BG74" s="125">
        <f>IF('Indicator Date hidden'!BH75="x","x",BG$2-'Indicator Date hidden'!BH75)</f>
        <v>0</v>
      </c>
      <c r="BH74" s="125">
        <f>IF('Indicator Date hidden'!BI75="x","x",BH$2-'Indicator Date hidden'!BI75)</f>
        <v>0</v>
      </c>
      <c r="BI74" s="125">
        <f>IF('Indicator Date hidden'!BJ75="x","x",BI$2-'Indicator Date hidden'!BJ75)</f>
        <v>2</v>
      </c>
      <c r="BJ74" s="125">
        <f>IF('Indicator Date hidden'!BK75="x","x",BJ$2-'Indicator Date hidden'!BK75)</f>
        <v>0</v>
      </c>
      <c r="BK74" s="125">
        <f>IF('Indicator Date hidden'!BL75="x","x",BK$2-'Indicator Date hidden'!BL75)</f>
        <v>0</v>
      </c>
      <c r="BL74" s="125">
        <f>IF('Indicator Date hidden'!BM75="x","x",BL$2-'Indicator Date hidden'!BM75)</f>
        <v>0</v>
      </c>
      <c r="BM74" s="125">
        <f>IF('Indicator Date hidden'!BN75="x","x",BM$2-'Indicator Date hidden'!BN75)</f>
        <v>3</v>
      </c>
      <c r="BN74" s="125">
        <f>IF('Indicator Date hidden'!BO75="x","x",BN$2-'Indicator Date hidden'!BO75)</f>
        <v>1</v>
      </c>
      <c r="BO74" s="125">
        <f>IF('Indicator Date hidden'!BP75="x","x",BO$2-'Indicator Date hidden'!BP75)</f>
        <v>0</v>
      </c>
      <c r="BP74" s="125">
        <f>IF('Indicator Date hidden'!BQ75="x","x",BP$2-'Indicator Date hidden'!BQ75)</f>
        <v>0</v>
      </c>
      <c r="BQ74" s="125">
        <f>IF('Indicator Date hidden'!BR75="x","x",BQ$2-'Indicator Date hidden'!BR75)</f>
        <v>0</v>
      </c>
      <c r="BR74" s="125">
        <f>IF('Indicator Date hidden'!BS75="x","x",BR$2-'Indicator Date hidden'!BS75)</f>
        <v>0</v>
      </c>
      <c r="BS74" s="125">
        <f>IF('Indicator Date hidden'!BT75="x","x",BS$2-'Indicator Date hidden'!BT75)</f>
        <v>0</v>
      </c>
      <c r="BT74" s="125">
        <f>IF('Indicator Date hidden'!BU75="x","x",BT$2-'Indicator Date hidden'!BU75)</f>
        <v>0</v>
      </c>
      <c r="BU74" s="125">
        <f>IF('Indicator Date hidden'!BV75="x","x",BU$2-'Indicator Date hidden'!BV75)</f>
        <v>0</v>
      </c>
      <c r="BV74" s="125">
        <f>IF('Indicator Date hidden'!BW75="x","x",BV$2-'Indicator Date hidden'!BW75)</f>
        <v>0</v>
      </c>
      <c r="BW74" s="125">
        <f>IF('Indicator Date hidden'!BX75="x","x",BW$2-'Indicator Date hidden'!BX75)</f>
        <v>0</v>
      </c>
      <c r="BX74" s="125">
        <f>IF('Indicator Date hidden'!BY75="x","x",BX$2-'Indicator Date hidden'!BY75)</f>
        <v>0</v>
      </c>
      <c r="BY74" s="3">
        <f t="shared" si="10"/>
        <v>25</v>
      </c>
      <c r="BZ74" s="126">
        <f t="shared" si="11"/>
        <v>0.33333333333333331</v>
      </c>
      <c r="CA74" s="3">
        <f t="shared" si="12"/>
        <v>13</v>
      </c>
      <c r="CB74" s="126">
        <f t="shared" si="13"/>
        <v>0.98432153734889338</v>
      </c>
      <c r="CC74" s="129">
        <f t="shared" si="14"/>
        <v>0</v>
      </c>
    </row>
    <row r="75" spans="1:81" x14ac:dyDescent="0.3">
      <c r="A75" s="3" t="str">
        <f>'Indicator Data'!B78</f>
        <v>HND</v>
      </c>
      <c r="B75" s="125">
        <f>IF('Indicator Date hidden'!C76="x","x",B$2-'Indicator Date hidden'!C76)</f>
        <v>0</v>
      </c>
      <c r="C75" s="125">
        <f>IF('Indicator Date hidden'!D76="x","x",C$2-'Indicator Date hidden'!D76)</f>
        <v>0</v>
      </c>
      <c r="D75" s="125">
        <f>IF('Indicator Date hidden'!E76="x","x",D$2-'Indicator Date hidden'!E76)</f>
        <v>0</v>
      </c>
      <c r="E75" s="125">
        <f>IF('Indicator Date hidden'!F76="x","x",E$2-'Indicator Date hidden'!F76)</f>
        <v>0</v>
      </c>
      <c r="F75" s="125">
        <f>IF('Indicator Date hidden'!G76="x","x",F$2-'Indicator Date hidden'!G76)</f>
        <v>0</v>
      </c>
      <c r="G75" s="125">
        <f>IF('Indicator Date hidden'!H76="x","x",G$2-'Indicator Date hidden'!H76)</f>
        <v>0</v>
      </c>
      <c r="H75" s="125">
        <f>IF('Indicator Date hidden'!I76="x","x",H$2-'Indicator Date hidden'!I76)</f>
        <v>0</v>
      </c>
      <c r="I75" s="125">
        <f>IF('Indicator Date hidden'!J76="x","x",I$2-'Indicator Date hidden'!J76)</f>
        <v>0</v>
      </c>
      <c r="J75" s="125">
        <f>IF('Indicator Date hidden'!K76="x","x",J$2-'Indicator Date hidden'!K76)</f>
        <v>0</v>
      </c>
      <c r="K75" s="125">
        <f>IF('Indicator Date hidden'!L76="x","x",K$2-'Indicator Date hidden'!L76)</f>
        <v>0</v>
      </c>
      <c r="L75" s="125">
        <f>IF('Indicator Date hidden'!M76="x","x",L$2-'Indicator Date hidden'!M76)</f>
        <v>0</v>
      </c>
      <c r="M75" s="125">
        <f>IF('Indicator Date hidden'!N76="x","x",M$2-'Indicator Date hidden'!N76)</f>
        <v>0</v>
      </c>
      <c r="N75" s="125">
        <f>IF('Indicator Date hidden'!O76="x","x",N$2-'Indicator Date hidden'!O76)</f>
        <v>0</v>
      </c>
      <c r="O75" s="125">
        <f>IF('Indicator Date hidden'!P76="x","x",O$2-'Indicator Date hidden'!P76)</f>
        <v>0</v>
      </c>
      <c r="P75" s="125">
        <f>IF('Indicator Date hidden'!Q76="x","x",P$2-'Indicator Date hidden'!Q76)</f>
        <v>0</v>
      </c>
      <c r="Q75" s="125">
        <f>IF('Indicator Date hidden'!R76="x","x",Q$2-'Indicator Date hidden'!R76)</f>
        <v>0</v>
      </c>
      <c r="R75" s="125">
        <f>IF('Indicator Date hidden'!S76="x","x",R$2-'Indicator Date hidden'!S76)</f>
        <v>0</v>
      </c>
      <c r="S75" s="125">
        <f>IF('Indicator Date hidden'!T76="x","x",S$2-'Indicator Date hidden'!T76)</f>
        <v>0</v>
      </c>
      <c r="T75" s="125">
        <f>IF('Indicator Date hidden'!U76="x","x",T$2-'Indicator Date hidden'!U76)</f>
        <v>0</v>
      </c>
      <c r="U75" s="125">
        <f>IF('Indicator Date hidden'!V76="x","x",U$2-'Indicator Date hidden'!V76)</f>
        <v>0</v>
      </c>
      <c r="V75" s="125">
        <f>IF('Indicator Date hidden'!W76="x","x",V$2-'Indicator Date hidden'!W76)</f>
        <v>0</v>
      </c>
      <c r="W75" s="125">
        <f>IF('Indicator Date hidden'!X76="x","x",W$2-'Indicator Date hidden'!X76)</f>
        <v>0</v>
      </c>
      <c r="X75" s="125">
        <f>IF('Indicator Date hidden'!Y76="x","x",X$2-'Indicator Date hidden'!Y76)</f>
        <v>0</v>
      </c>
      <c r="Y75" s="125">
        <f>IF('Indicator Date hidden'!Z76="x","x",Y$2-'Indicator Date hidden'!Z76)</f>
        <v>0</v>
      </c>
      <c r="Z75" s="125">
        <f>IF('Indicator Date hidden'!AA76="x","x",Z$2-'Indicator Date hidden'!AA76)</f>
        <v>6</v>
      </c>
      <c r="AA75" s="125">
        <f>IF('Indicator Date hidden'!AB76="x","x",AA$2-'Indicator Date hidden'!AB76)</f>
        <v>0</v>
      </c>
      <c r="AB75" s="125">
        <f>IF('Indicator Date hidden'!AC76="x","x",AB$2-'Indicator Date hidden'!AC76)</f>
        <v>1</v>
      </c>
      <c r="AC75" s="125">
        <f>IF('Indicator Date hidden'!AD76="x","x",AC$2-'Indicator Date hidden'!AD76)</f>
        <v>4</v>
      </c>
      <c r="AD75" s="125">
        <f>IF('Indicator Date hidden'!AE76="x","x",AD$2-'Indicator Date hidden'!AE76)</f>
        <v>0</v>
      </c>
      <c r="AE75" s="125">
        <f>IF('Indicator Date hidden'!AF76="x","x",AE$2-'Indicator Date hidden'!AF76)</f>
        <v>0</v>
      </c>
      <c r="AF75" s="125">
        <f>IF('Indicator Date hidden'!AG76="x","x",AF$2-'Indicator Date hidden'!AG76)</f>
        <v>1</v>
      </c>
      <c r="AG75" s="125">
        <f>IF('Indicator Date hidden'!AH76="x","x",AG$2-'Indicator Date hidden'!AH76)</f>
        <v>0</v>
      </c>
      <c r="AH75" s="125">
        <f>IF('Indicator Date hidden'!AI76="x","x",AH$2-'Indicator Date hidden'!AI76)</f>
        <v>0</v>
      </c>
      <c r="AI75" s="125">
        <f>IF('Indicator Date hidden'!AJ76="x","x",AI$2-'Indicator Date hidden'!AJ76)</f>
        <v>0</v>
      </c>
      <c r="AJ75" s="125">
        <f>IF('Indicator Date hidden'!AK76="x","x",AJ$2-'Indicator Date hidden'!AK76)</f>
        <v>0</v>
      </c>
      <c r="AK75" s="125">
        <f>IF('Indicator Date hidden'!AL76="x","x",AK$2-'Indicator Date hidden'!AL76)</f>
        <v>1</v>
      </c>
      <c r="AL75" s="125">
        <f>IF('Indicator Date hidden'!AM76="x","x",AL$2-'Indicator Date hidden'!AM76)</f>
        <v>7</v>
      </c>
      <c r="AM75" s="125">
        <f>IF('Indicator Date hidden'!AN76="x","x",AM$2-'Indicator Date hidden'!AN76)</f>
        <v>0</v>
      </c>
      <c r="AN75" s="125">
        <f>IF('Indicator Date hidden'!AO76="x","x",AN$2-'Indicator Date hidden'!AO76)</f>
        <v>0</v>
      </c>
      <c r="AO75" s="125">
        <f>IF('Indicator Date hidden'!AP76="x","x",AO$2-'Indicator Date hidden'!AP76)</f>
        <v>0</v>
      </c>
      <c r="AP75" s="125">
        <f>IF('Indicator Date hidden'!AQ76="x","x",AP$2-'Indicator Date hidden'!AQ76)</f>
        <v>0</v>
      </c>
      <c r="AQ75" s="125">
        <f>IF('Indicator Date hidden'!AR76="x","x",AQ$2-'Indicator Date hidden'!AR76)</f>
        <v>0</v>
      </c>
      <c r="AR75" s="125">
        <f>IF('Indicator Date hidden'!AS76="x","x",AR$2-'Indicator Date hidden'!AS76)</f>
        <v>0</v>
      </c>
      <c r="AS75" s="125">
        <f>IF('Indicator Date hidden'!AT76="x","x",AS$2-'Indicator Date hidden'!AT76)</f>
        <v>7</v>
      </c>
      <c r="AT75" s="125">
        <f>IF('Indicator Date hidden'!AU76="x","x",AT$2-'Indicator Date hidden'!AU76)</f>
        <v>0</v>
      </c>
      <c r="AU75" s="125">
        <f>IF('Indicator Date hidden'!AV76="x","x",AU$2-'Indicator Date hidden'!AV76)</f>
        <v>0</v>
      </c>
      <c r="AV75" s="125">
        <f>IF('Indicator Date hidden'!AW76="x","x",AV$2-'Indicator Date hidden'!AW76)</f>
        <v>0</v>
      </c>
      <c r="AW75" s="125">
        <f>IF('Indicator Date hidden'!AX76="x","x",AW$2-'Indicator Date hidden'!AX76)</f>
        <v>0</v>
      </c>
      <c r="AX75" s="125">
        <f>IF('Indicator Date hidden'!AY76="x","x",AX$2-'Indicator Date hidden'!AY76)</f>
        <v>0</v>
      </c>
      <c r="AY75" s="125">
        <f>IF('Indicator Date hidden'!AZ76="x","x",AY$2-'Indicator Date hidden'!AZ76)</f>
        <v>0</v>
      </c>
      <c r="AZ75" s="125">
        <f>IF('Indicator Date hidden'!BA76="x","x",AZ$2-'Indicator Date hidden'!BA76)</f>
        <v>0</v>
      </c>
      <c r="BA75" s="125">
        <f>IF('Indicator Date hidden'!BB76="x","x",BA$2-'Indicator Date hidden'!BB76)</f>
        <v>0</v>
      </c>
      <c r="BB75" s="125">
        <f>IF('Indicator Date hidden'!BC76="x","x",BB$2-'Indicator Date hidden'!BC76)</f>
        <v>0</v>
      </c>
      <c r="BC75" s="125">
        <f>IF('Indicator Date hidden'!BD76="x","x",BC$2-'Indicator Date hidden'!BD76)</f>
        <v>0</v>
      </c>
      <c r="BD75" s="125">
        <f>IF('Indicator Date hidden'!BE76="x","x",BD$2-'Indicator Date hidden'!BE76)</f>
        <v>2</v>
      </c>
      <c r="BE75" s="125">
        <f>IF('Indicator Date hidden'!BF76="x","x",BE$2-'Indicator Date hidden'!BF76)</f>
        <v>1</v>
      </c>
      <c r="BF75" s="125">
        <f>IF('Indicator Date hidden'!BG76="x","x",BF$2-'Indicator Date hidden'!BG76)</f>
        <v>0</v>
      </c>
      <c r="BG75" s="125">
        <f>IF('Indicator Date hidden'!BH76="x","x",BG$2-'Indicator Date hidden'!BH76)</f>
        <v>0</v>
      </c>
      <c r="BH75" s="125">
        <f>IF('Indicator Date hidden'!BI76="x","x",BH$2-'Indicator Date hidden'!BI76)</f>
        <v>0</v>
      </c>
      <c r="BI75" s="125">
        <f>IF('Indicator Date hidden'!BJ76="x","x",BI$2-'Indicator Date hidden'!BJ76)</f>
        <v>2</v>
      </c>
      <c r="BJ75" s="125">
        <f>IF('Indicator Date hidden'!BK76="x","x",BJ$2-'Indicator Date hidden'!BK76)</f>
        <v>0</v>
      </c>
      <c r="BK75" s="125">
        <f>IF('Indicator Date hidden'!BL76="x","x",BK$2-'Indicator Date hidden'!BL76)</f>
        <v>0</v>
      </c>
      <c r="BL75" s="125">
        <f>IF('Indicator Date hidden'!BM76="x","x",BL$2-'Indicator Date hidden'!BM76)</f>
        <v>0</v>
      </c>
      <c r="BM75" s="125">
        <f>IF('Indicator Date hidden'!BN76="x","x",BM$2-'Indicator Date hidden'!BN76)</f>
        <v>1</v>
      </c>
      <c r="BN75" s="125">
        <f>IF('Indicator Date hidden'!BO76="x","x",BN$2-'Indicator Date hidden'!BO76)</f>
        <v>2</v>
      </c>
      <c r="BO75" s="125">
        <f>IF('Indicator Date hidden'!BP76="x","x",BO$2-'Indicator Date hidden'!BP76)</f>
        <v>0</v>
      </c>
      <c r="BP75" s="125">
        <f>IF('Indicator Date hidden'!BQ76="x","x",BP$2-'Indicator Date hidden'!BQ76)</f>
        <v>0</v>
      </c>
      <c r="BQ75" s="125">
        <f>IF('Indicator Date hidden'!BR76="x","x",BQ$2-'Indicator Date hidden'!BR76)</f>
        <v>0</v>
      </c>
      <c r="BR75" s="125">
        <f>IF('Indicator Date hidden'!BS76="x","x",BR$2-'Indicator Date hidden'!BS76)</f>
        <v>0</v>
      </c>
      <c r="BS75" s="125">
        <f>IF('Indicator Date hidden'!BT76="x","x",BS$2-'Indicator Date hidden'!BT76)</f>
        <v>1</v>
      </c>
      <c r="BT75" s="125">
        <f>IF('Indicator Date hidden'!BU76="x","x",BT$2-'Indicator Date hidden'!BU76)</f>
        <v>0</v>
      </c>
      <c r="BU75" s="125">
        <f>IF('Indicator Date hidden'!BV76="x","x",BU$2-'Indicator Date hidden'!BV76)</f>
        <v>0</v>
      </c>
      <c r="BV75" s="125">
        <f>IF('Indicator Date hidden'!BW76="x","x",BV$2-'Indicator Date hidden'!BW76)</f>
        <v>0</v>
      </c>
      <c r="BW75" s="125">
        <f>IF('Indicator Date hidden'!BX76="x","x",BW$2-'Indicator Date hidden'!BX76)</f>
        <v>0</v>
      </c>
      <c r="BX75" s="125">
        <f>IF('Indicator Date hidden'!BY76="x","x",BX$2-'Indicator Date hidden'!BY76)</f>
        <v>0</v>
      </c>
      <c r="BY75" s="3">
        <f t="shared" si="10"/>
        <v>36</v>
      </c>
      <c r="BZ75" s="126">
        <f t="shared" si="11"/>
        <v>0.48</v>
      </c>
      <c r="CA75" s="3">
        <f t="shared" si="12"/>
        <v>13</v>
      </c>
      <c r="CB75" s="126">
        <f t="shared" si="13"/>
        <v>1.417603611733548</v>
      </c>
      <c r="CC75" s="129">
        <f t="shared" si="14"/>
        <v>0</v>
      </c>
    </row>
    <row r="76" spans="1:81" x14ac:dyDescent="0.3">
      <c r="A76" s="3" t="str">
        <f>'Indicator Data'!B79</f>
        <v>HUN</v>
      </c>
      <c r="B76" s="125">
        <f>IF('Indicator Date hidden'!C77="x","x",B$2-'Indicator Date hidden'!C77)</f>
        <v>0</v>
      </c>
      <c r="C76" s="125">
        <f>IF('Indicator Date hidden'!D77="x","x",C$2-'Indicator Date hidden'!D77)</f>
        <v>0</v>
      </c>
      <c r="D76" s="125">
        <f>IF('Indicator Date hidden'!E77="x","x",D$2-'Indicator Date hidden'!E77)</f>
        <v>0</v>
      </c>
      <c r="E76" s="125">
        <f>IF('Indicator Date hidden'!F77="x","x",E$2-'Indicator Date hidden'!F77)</f>
        <v>0</v>
      </c>
      <c r="F76" s="125">
        <f>IF('Indicator Date hidden'!G77="x","x",F$2-'Indicator Date hidden'!G77)</f>
        <v>0</v>
      </c>
      <c r="G76" s="125">
        <f>IF('Indicator Date hidden'!H77="x","x",G$2-'Indicator Date hidden'!H77)</f>
        <v>0</v>
      </c>
      <c r="H76" s="125">
        <f>IF('Indicator Date hidden'!I77="x","x",H$2-'Indicator Date hidden'!I77)</f>
        <v>0</v>
      </c>
      <c r="I76" s="125">
        <f>IF('Indicator Date hidden'!J77="x","x",I$2-'Indicator Date hidden'!J77)</f>
        <v>0</v>
      </c>
      <c r="J76" s="125">
        <f>IF('Indicator Date hidden'!K77="x","x",J$2-'Indicator Date hidden'!K77)</f>
        <v>0</v>
      </c>
      <c r="K76" s="125">
        <f>IF('Indicator Date hidden'!L77="x","x",K$2-'Indicator Date hidden'!L77)</f>
        <v>0</v>
      </c>
      <c r="L76" s="125">
        <f>IF('Indicator Date hidden'!M77="x","x",L$2-'Indicator Date hidden'!M77)</f>
        <v>0</v>
      </c>
      <c r="M76" s="125">
        <f>IF('Indicator Date hidden'!N77="x","x",M$2-'Indicator Date hidden'!N77)</f>
        <v>0</v>
      </c>
      <c r="N76" s="125">
        <f>IF('Indicator Date hidden'!O77="x","x",N$2-'Indicator Date hidden'!O77)</f>
        <v>0</v>
      </c>
      <c r="O76" s="125">
        <f>IF('Indicator Date hidden'!P77="x","x",O$2-'Indicator Date hidden'!P77)</f>
        <v>0</v>
      </c>
      <c r="P76" s="125">
        <f>IF('Indicator Date hidden'!Q77="x","x",P$2-'Indicator Date hidden'!Q77)</f>
        <v>0</v>
      </c>
      <c r="Q76" s="125">
        <f>IF('Indicator Date hidden'!R77="x","x",Q$2-'Indicator Date hidden'!R77)</f>
        <v>0</v>
      </c>
      <c r="R76" s="125">
        <f>IF('Indicator Date hidden'!S77="x","x",R$2-'Indicator Date hidden'!S77)</f>
        <v>0</v>
      </c>
      <c r="S76" s="125">
        <f>IF('Indicator Date hidden'!T77="x","x",S$2-'Indicator Date hidden'!T77)</f>
        <v>0</v>
      </c>
      <c r="T76" s="125">
        <f>IF('Indicator Date hidden'!U77="x","x",T$2-'Indicator Date hidden'!U77)</f>
        <v>0</v>
      </c>
      <c r="U76" s="125">
        <f>IF('Indicator Date hidden'!V77="x","x",U$2-'Indicator Date hidden'!V77)</f>
        <v>0</v>
      </c>
      <c r="V76" s="125">
        <f>IF('Indicator Date hidden'!W77="x","x",V$2-'Indicator Date hidden'!W77)</f>
        <v>0</v>
      </c>
      <c r="W76" s="125">
        <f>IF('Indicator Date hidden'!X77="x","x",W$2-'Indicator Date hidden'!X77)</f>
        <v>0</v>
      </c>
      <c r="X76" s="125">
        <f>IF('Indicator Date hidden'!Y77="x","x",X$2-'Indicator Date hidden'!Y77)</f>
        <v>0</v>
      </c>
      <c r="Y76" s="125">
        <f>IF('Indicator Date hidden'!Z77="x","x",Y$2-'Indicator Date hidden'!Z77)</f>
        <v>0</v>
      </c>
      <c r="Z76" s="125">
        <f>IF('Indicator Date hidden'!AA77="x","x",Z$2-'Indicator Date hidden'!AA77)</f>
        <v>7</v>
      </c>
      <c r="AA76" s="125">
        <f>IF('Indicator Date hidden'!AB77="x","x",AA$2-'Indicator Date hidden'!AB77)</f>
        <v>0</v>
      </c>
      <c r="AB76" s="125" t="str">
        <f>IF('Indicator Date hidden'!AC77="x","x",AB$2-'Indicator Date hidden'!AC77)</f>
        <v>x</v>
      </c>
      <c r="AC76" s="125">
        <f>IF('Indicator Date hidden'!AD77="x","x",AC$2-'Indicator Date hidden'!AD77)</f>
        <v>1</v>
      </c>
      <c r="AD76" s="125">
        <f>IF('Indicator Date hidden'!AE77="x","x",AD$2-'Indicator Date hidden'!AE77)</f>
        <v>0</v>
      </c>
      <c r="AE76" s="125">
        <f>IF('Indicator Date hidden'!AF77="x","x",AE$2-'Indicator Date hidden'!AF77)</f>
        <v>0</v>
      </c>
      <c r="AF76" s="125">
        <f>IF('Indicator Date hidden'!AG77="x","x",AF$2-'Indicator Date hidden'!AG77)</f>
        <v>1</v>
      </c>
      <c r="AG76" s="125">
        <f>IF('Indicator Date hidden'!AH77="x","x",AG$2-'Indicator Date hidden'!AH77)</f>
        <v>0</v>
      </c>
      <c r="AH76" s="125">
        <f>IF('Indicator Date hidden'!AI77="x","x",AH$2-'Indicator Date hidden'!AI77)</f>
        <v>0</v>
      </c>
      <c r="AI76" s="125">
        <f>IF('Indicator Date hidden'!AJ77="x","x",AI$2-'Indicator Date hidden'!AJ77)</f>
        <v>0</v>
      </c>
      <c r="AJ76" s="125">
        <f>IF('Indicator Date hidden'!AK77="x","x",AJ$2-'Indicator Date hidden'!AK77)</f>
        <v>0</v>
      </c>
      <c r="AK76" s="125">
        <f>IF('Indicator Date hidden'!AL77="x","x",AK$2-'Indicator Date hidden'!AL77)</f>
        <v>1</v>
      </c>
      <c r="AL76" s="125" t="str">
        <f>IF('Indicator Date hidden'!AM77="x","x",AL$2-'Indicator Date hidden'!AM77)</f>
        <v>x</v>
      </c>
      <c r="AM76" s="125">
        <f>IF('Indicator Date hidden'!AN77="x","x",AM$2-'Indicator Date hidden'!AN77)</f>
        <v>0</v>
      </c>
      <c r="AN76" s="125">
        <f>IF('Indicator Date hidden'!AO77="x","x",AN$2-'Indicator Date hidden'!AO77)</f>
        <v>0</v>
      </c>
      <c r="AO76" s="125">
        <f>IF('Indicator Date hidden'!AP77="x","x",AO$2-'Indicator Date hidden'!AP77)</f>
        <v>0</v>
      </c>
      <c r="AP76" s="125" t="str">
        <f>IF('Indicator Date hidden'!AQ77="x","x",AP$2-'Indicator Date hidden'!AQ77)</f>
        <v>x</v>
      </c>
      <c r="AQ76" s="125">
        <f>IF('Indicator Date hidden'!AR77="x","x",AQ$2-'Indicator Date hidden'!AR77)</f>
        <v>0</v>
      </c>
      <c r="AR76" s="125">
        <f>IF('Indicator Date hidden'!AS77="x","x",AR$2-'Indicator Date hidden'!AS77)</f>
        <v>0</v>
      </c>
      <c r="AS76" s="125" t="str">
        <f>IF('Indicator Date hidden'!AT77="x","x",AS$2-'Indicator Date hidden'!AT77)</f>
        <v>x</v>
      </c>
      <c r="AT76" s="125">
        <f>IF('Indicator Date hidden'!AU77="x","x",AT$2-'Indicator Date hidden'!AU77)</f>
        <v>0</v>
      </c>
      <c r="AU76" s="125" t="str">
        <f>IF('Indicator Date hidden'!AV77="x","x",AU$2-'Indicator Date hidden'!AV77)</f>
        <v>x</v>
      </c>
      <c r="AV76" s="125" t="str">
        <f>IF('Indicator Date hidden'!AW77="x","x",AV$2-'Indicator Date hidden'!AW77)</f>
        <v>x</v>
      </c>
      <c r="AW76" s="125" t="str">
        <f>IF('Indicator Date hidden'!AX77="x","x",AW$2-'Indicator Date hidden'!AX77)</f>
        <v>x</v>
      </c>
      <c r="AX76" s="125">
        <f>IF('Indicator Date hidden'!AY77="x","x",AX$2-'Indicator Date hidden'!AY77)</f>
        <v>0</v>
      </c>
      <c r="AY76" s="125">
        <f>IF('Indicator Date hidden'!AZ77="x","x",AY$2-'Indicator Date hidden'!AZ77)</f>
        <v>0</v>
      </c>
      <c r="AZ76" s="125">
        <f>IF('Indicator Date hidden'!BA77="x","x",AZ$2-'Indicator Date hidden'!BA77)</f>
        <v>1</v>
      </c>
      <c r="BA76" s="125">
        <f>IF('Indicator Date hidden'!BB77="x","x",BA$2-'Indicator Date hidden'!BB77)</f>
        <v>0</v>
      </c>
      <c r="BB76" s="125">
        <f>IF('Indicator Date hidden'!BC77="x","x",BB$2-'Indicator Date hidden'!BC77)</f>
        <v>0</v>
      </c>
      <c r="BC76" s="125">
        <f>IF('Indicator Date hidden'!BD77="x","x",BC$2-'Indicator Date hidden'!BD77)</f>
        <v>0</v>
      </c>
      <c r="BD76" s="125" t="str">
        <f>IF('Indicator Date hidden'!BE77="x","x",BD$2-'Indicator Date hidden'!BE77)</f>
        <v>x</v>
      </c>
      <c r="BE76" s="125">
        <f>IF('Indicator Date hidden'!BF77="x","x",BE$2-'Indicator Date hidden'!BF77)</f>
        <v>1</v>
      </c>
      <c r="BF76" s="125">
        <f>IF('Indicator Date hidden'!BG77="x","x",BF$2-'Indicator Date hidden'!BG77)</f>
        <v>0</v>
      </c>
      <c r="BG76" s="125">
        <f>IF('Indicator Date hidden'!BH77="x","x",BG$2-'Indicator Date hidden'!BH77)</f>
        <v>0</v>
      </c>
      <c r="BH76" s="125">
        <f>IF('Indicator Date hidden'!BI77="x","x",BH$2-'Indicator Date hidden'!BI77)</f>
        <v>0</v>
      </c>
      <c r="BI76" s="125">
        <f>IF('Indicator Date hidden'!BJ77="x","x",BI$2-'Indicator Date hidden'!BJ77)</f>
        <v>0</v>
      </c>
      <c r="BJ76" s="125">
        <f>IF('Indicator Date hidden'!BK77="x","x",BJ$2-'Indicator Date hidden'!BK77)</f>
        <v>0</v>
      </c>
      <c r="BK76" s="125">
        <f>IF('Indicator Date hidden'!BL77="x","x",BK$2-'Indicator Date hidden'!BL77)</f>
        <v>0</v>
      </c>
      <c r="BL76" s="125">
        <f>IF('Indicator Date hidden'!BM77="x","x",BL$2-'Indicator Date hidden'!BM77)</f>
        <v>0</v>
      </c>
      <c r="BM76" s="125">
        <f>IF('Indicator Date hidden'!BN77="x","x",BM$2-'Indicator Date hidden'!BN77)</f>
        <v>5</v>
      </c>
      <c r="BN76" s="125">
        <f>IF('Indicator Date hidden'!BO77="x","x",BN$2-'Indicator Date hidden'!BO77)</f>
        <v>0</v>
      </c>
      <c r="BO76" s="125">
        <f>IF('Indicator Date hidden'!BP77="x","x",BO$2-'Indicator Date hidden'!BP77)</f>
        <v>0</v>
      </c>
      <c r="BP76" s="125">
        <f>IF('Indicator Date hidden'!BQ77="x","x",BP$2-'Indicator Date hidden'!BQ77)</f>
        <v>0</v>
      </c>
      <c r="BQ76" s="125">
        <f>IF('Indicator Date hidden'!BR77="x","x",BQ$2-'Indicator Date hidden'!BR77)</f>
        <v>0</v>
      </c>
      <c r="BR76" s="125">
        <f>IF('Indicator Date hidden'!BS77="x","x",BR$2-'Indicator Date hidden'!BS77)</f>
        <v>0</v>
      </c>
      <c r="BS76" s="125">
        <f>IF('Indicator Date hidden'!BT77="x","x",BS$2-'Indicator Date hidden'!BT77)</f>
        <v>2</v>
      </c>
      <c r="BT76" s="125">
        <f>IF('Indicator Date hidden'!BU77="x","x",BT$2-'Indicator Date hidden'!BU77)</f>
        <v>0</v>
      </c>
      <c r="BU76" s="125">
        <f>IF('Indicator Date hidden'!BV77="x","x",BU$2-'Indicator Date hidden'!BV77)</f>
        <v>0</v>
      </c>
      <c r="BV76" s="125">
        <f>IF('Indicator Date hidden'!BW77="x","x",BV$2-'Indicator Date hidden'!BW77)</f>
        <v>0</v>
      </c>
      <c r="BW76" s="125">
        <f>IF('Indicator Date hidden'!BX77="x","x",BW$2-'Indicator Date hidden'!BX77)</f>
        <v>0</v>
      </c>
      <c r="BX76" s="125">
        <f>IF('Indicator Date hidden'!BY77="x","x",BX$2-'Indicator Date hidden'!BY77)</f>
        <v>0</v>
      </c>
      <c r="BY76" s="3">
        <f t="shared" si="10"/>
        <v>19</v>
      </c>
      <c r="BZ76" s="126">
        <f t="shared" si="11"/>
        <v>0.28358208955223879</v>
      </c>
      <c r="CA76" s="3">
        <f t="shared" si="12"/>
        <v>8</v>
      </c>
      <c r="CB76" s="126">
        <f t="shared" si="13"/>
        <v>1.0762839628250715</v>
      </c>
      <c r="CC76" s="129">
        <f t="shared" si="14"/>
        <v>0</v>
      </c>
    </row>
    <row r="77" spans="1:81" x14ac:dyDescent="0.3">
      <c r="A77" s="3" t="str">
        <f>'Indicator Data'!B80</f>
        <v>ISL</v>
      </c>
      <c r="B77" s="125">
        <f>IF('Indicator Date hidden'!C78="x","x",B$2-'Indicator Date hidden'!C78)</f>
        <v>0</v>
      </c>
      <c r="C77" s="125">
        <f>IF('Indicator Date hidden'!D78="x","x",C$2-'Indicator Date hidden'!D78)</f>
        <v>0</v>
      </c>
      <c r="D77" s="125">
        <f>IF('Indicator Date hidden'!E78="x","x",D$2-'Indicator Date hidden'!E78)</f>
        <v>0</v>
      </c>
      <c r="E77" s="125">
        <f>IF('Indicator Date hidden'!F78="x","x",E$2-'Indicator Date hidden'!F78)</f>
        <v>0</v>
      </c>
      <c r="F77" s="125">
        <f>IF('Indicator Date hidden'!G78="x","x",F$2-'Indicator Date hidden'!G78)</f>
        <v>0</v>
      </c>
      <c r="G77" s="125">
        <f>IF('Indicator Date hidden'!H78="x","x",G$2-'Indicator Date hidden'!H78)</f>
        <v>0</v>
      </c>
      <c r="H77" s="125">
        <f>IF('Indicator Date hidden'!I78="x","x",H$2-'Indicator Date hidden'!I78)</f>
        <v>0</v>
      </c>
      <c r="I77" s="125">
        <f>IF('Indicator Date hidden'!J78="x","x",I$2-'Indicator Date hidden'!J78)</f>
        <v>0</v>
      </c>
      <c r="J77" s="125">
        <f>IF('Indicator Date hidden'!K78="x","x",J$2-'Indicator Date hidden'!K78)</f>
        <v>0</v>
      </c>
      <c r="K77" s="125">
        <f>IF('Indicator Date hidden'!L78="x","x",K$2-'Indicator Date hidden'!L78)</f>
        <v>0</v>
      </c>
      <c r="L77" s="125">
        <f>IF('Indicator Date hidden'!M78="x","x",L$2-'Indicator Date hidden'!M78)</f>
        <v>0</v>
      </c>
      <c r="M77" s="125">
        <f>IF('Indicator Date hidden'!N78="x","x",M$2-'Indicator Date hidden'!N78)</f>
        <v>0</v>
      </c>
      <c r="N77" s="125">
        <f>IF('Indicator Date hidden'!O78="x","x",N$2-'Indicator Date hidden'!O78)</f>
        <v>0</v>
      </c>
      <c r="O77" s="125">
        <f>IF('Indicator Date hidden'!P78="x","x",O$2-'Indicator Date hidden'!P78)</f>
        <v>0</v>
      </c>
      <c r="P77" s="125">
        <f>IF('Indicator Date hidden'!Q78="x","x",P$2-'Indicator Date hidden'!Q78)</f>
        <v>0</v>
      </c>
      <c r="Q77" s="125">
        <f>IF('Indicator Date hidden'!R78="x","x",Q$2-'Indicator Date hidden'!R78)</f>
        <v>0</v>
      </c>
      <c r="R77" s="125">
        <f>IF('Indicator Date hidden'!S78="x","x",R$2-'Indicator Date hidden'!S78)</f>
        <v>0</v>
      </c>
      <c r="S77" s="125">
        <f>IF('Indicator Date hidden'!T78="x","x",S$2-'Indicator Date hidden'!T78)</f>
        <v>0</v>
      </c>
      <c r="T77" s="125">
        <f>IF('Indicator Date hidden'!U78="x","x",T$2-'Indicator Date hidden'!U78)</f>
        <v>0</v>
      </c>
      <c r="U77" s="125">
        <f>IF('Indicator Date hidden'!V78="x","x",U$2-'Indicator Date hidden'!V78)</f>
        <v>0</v>
      </c>
      <c r="V77" s="125">
        <f>IF('Indicator Date hidden'!W78="x","x",V$2-'Indicator Date hidden'!W78)</f>
        <v>0</v>
      </c>
      <c r="W77" s="125">
        <f>IF('Indicator Date hidden'!X78="x","x",W$2-'Indicator Date hidden'!X78)</f>
        <v>0</v>
      </c>
      <c r="X77" s="125">
        <f>IF('Indicator Date hidden'!Y78="x","x",X$2-'Indicator Date hidden'!Y78)</f>
        <v>0</v>
      </c>
      <c r="Y77" s="125">
        <f>IF('Indicator Date hidden'!Z78="x","x",Y$2-'Indicator Date hidden'!Z78)</f>
        <v>0</v>
      </c>
      <c r="Z77" s="125" t="str">
        <f>IF('Indicator Date hidden'!AA78="x","x",Z$2-'Indicator Date hidden'!AA78)</f>
        <v>x</v>
      </c>
      <c r="AA77" s="125">
        <f>IF('Indicator Date hidden'!AB78="x","x",AA$2-'Indicator Date hidden'!AB78)</f>
        <v>0</v>
      </c>
      <c r="AB77" s="125" t="str">
        <f>IF('Indicator Date hidden'!AC78="x","x",AB$2-'Indicator Date hidden'!AC78)</f>
        <v>x</v>
      </c>
      <c r="AC77" s="125">
        <f>IF('Indicator Date hidden'!AD78="x","x",AC$2-'Indicator Date hidden'!AD78)</f>
        <v>0</v>
      </c>
      <c r="AD77" s="125">
        <f>IF('Indicator Date hidden'!AE78="x","x",AD$2-'Indicator Date hidden'!AE78)</f>
        <v>0</v>
      </c>
      <c r="AE77" s="125" t="str">
        <f>IF('Indicator Date hidden'!AF78="x","x",AE$2-'Indicator Date hidden'!AF78)</f>
        <v>x</v>
      </c>
      <c r="AF77" s="125">
        <f>IF('Indicator Date hidden'!AG78="x","x",AF$2-'Indicator Date hidden'!AG78)</f>
        <v>1</v>
      </c>
      <c r="AG77" s="125">
        <f>IF('Indicator Date hidden'!AH78="x","x",AG$2-'Indicator Date hidden'!AH78)</f>
        <v>0</v>
      </c>
      <c r="AH77" s="125">
        <f>IF('Indicator Date hidden'!AI78="x","x",AH$2-'Indicator Date hidden'!AI78)</f>
        <v>0</v>
      </c>
      <c r="AI77" s="125">
        <f>IF('Indicator Date hidden'!AJ78="x","x",AI$2-'Indicator Date hidden'!AJ78)</f>
        <v>0</v>
      </c>
      <c r="AJ77" s="125">
        <f>IF('Indicator Date hidden'!AK78="x","x",AJ$2-'Indicator Date hidden'!AK78)</f>
        <v>0</v>
      </c>
      <c r="AK77" s="125">
        <f>IF('Indicator Date hidden'!AL78="x","x",AK$2-'Indicator Date hidden'!AL78)</f>
        <v>1</v>
      </c>
      <c r="AL77" s="125" t="str">
        <f>IF('Indicator Date hidden'!AM78="x","x",AL$2-'Indicator Date hidden'!AM78)</f>
        <v>x</v>
      </c>
      <c r="AM77" s="125">
        <f>IF('Indicator Date hidden'!AN78="x","x",AM$2-'Indicator Date hidden'!AN78)</f>
        <v>0</v>
      </c>
      <c r="AN77" s="125">
        <f>IF('Indicator Date hidden'!AO78="x","x",AN$2-'Indicator Date hidden'!AO78)</f>
        <v>0</v>
      </c>
      <c r="AO77" s="125">
        <f>IF('Indicator Date hidden'!AP78="x","x",AO$2-'Indicator Date hidden'!AP78)</f>
        <v>0</v>
      </c>
      <c r="AP77" s="125" t="str">
        <f>IF('Indicator Date hidden'!AQ78="x","x",AP$2-'Indicator Date hidden'!AQ78)</f>
        <v>x</v>
      </c>
      <c r="AQ77" s="125">
        <f>IF('Indicator Date hidden'!AR78="x","x",AQ$2-'Indicator Date hidden'!AR78)</f>
        <v>0</v>
      </c>
      <c r="AR77" s="125">
        <f>IF('Indicator Date hidden'!AS78="x","x",AR$2-'Indicator Date hidden'!AS78)</f>
        <v>0</v>
      </c>
      <c r="AS77" s="125" t="str">
        <f>IF('Indicator Date hidden'!AT78="x","x",AS$2-'Indicator Date hidden'!AT78)</f>
        <v>x</v>
      </c>
      <c r="AT77" s="125">
        <f>IF('Indicator Date hidden'!AU78="x","x",AT$2-'Indicator Date hidden'!AU78)</f>
        <v>0</v>
      </c>
      <c r="AU77" s="125" t="str">
        <f>IF('Indicator Date hidden'!AV78="x","x",AU$2-'Indicator Date hidden'!AV78)</f>
        <v>x</v>
      </c>
      <c r="AV77" s="125" t="str">
        <f>IF('Indicator Date hidden'!AW78="x","x",AV$2-'Indicator Date hidden'!AW78)</f>
        <v>x</v>
      </c>
      <c r="AW77" s="125" t="str">
        <f>IF('Indicator Date hidden'!AX78="x","x",AW$2-'Indicator Date hidden'!AX78)</f>
        <v>x</v>
      </c>
      <c r="AX77" s="125">
        <f>IF('Indicator Date hidden'!AY78="x","x",AX$2-'Indicator Date hidden'!AY78)</f>
        <v>0</v>
      </c>
      <c r="AY77" s="125">
        <f>IF('Indicator Date hidden'!AZ78="x","x",AY$2-'Indicator Date hidden'!AZ78)</f>
        <v>0</v>
      </c>
      <c r="AZ77" s="125">
        <f>IF('Indicator Date hidden'!BA78="x","x",AZ$2-'Indicator Date hidden'!BA78)</f>
        <v>2</v>
      </c>
      <c r="BA77" s="125">
        <f>IF('Indicator Date hidden'!BB78="x","x",BA$2-'Indicator Date hidden'!BB78)</f>
        <v>0</v>
      </c>
      <c r="BB77" s="125">
        <f>IF('Indicator Date hidden'!BC78="x","x",BB$2-'Indicator Date hidden'!BC78)</f>
        <v>0</v>
      </c>
      <c r="BC77" s="125">
        <f>IF('Indicator Date hidden'!BD78="x","x",BC$2-'Indicator Date hidden'!BD78)</f>
        <v>0</v>
      </c>
      <c r="BD77" s="125" t="str">
        <f>IF('Indicator Date hidden'!BE78="x","x",BD$2-'Indicator Date hidden'!BE78)</f>
        <v>x</v>
      </c>
      <c r="BE77" s="125">
        <f>IF('Indicator Date hidden'!BF78="x","x",BE$2-'Indicator Date hidden'!BF78)</f>
        <v>1</v>
      </c>
      <c r="BF77" s="125">
        <f>IF('Indicator Date hidden'!BG78="x","x",BF$2-'Indicator Date hidden'!BG78)</f>
        <v>0</v>
      </c>
      <c r="BG77" s="125">
        <f>IF('Indicator Date hidden'!BH78="x","x",BG$2-'Indicator Date hidden'!BH78)</f>
        <v>0</v>
      </c>
      <c r="BH77" s="125">
        <f>IF('Indicator Date hidden'!BI78="x","x",BH$2-'Indicator Date hidden'!BI78)</f>
        <v>0</v>
      </c>
      <c r="BI77" s="125" t="str">
        <f>IF('Indicator Date hidden'!BJ78="x","x",BI$2-'Indicator Date hidden'!BJ78)</f>
        <v>x</v>
      </c>
      <c r="BJ77" s="125">
        <f>IF('Indicator Date hidden'!BK78="x","x",BJ$2-'Indicator Date hidden'!BK78)</f>
        <v>0</v>
      </c>
      <c r="BK77" s="125">
        <f>IF('Indicator Date hidden'!BL78="x","x",BK$2-'Indicator Date hidden'!BL78)</f>
        <v>0</v>
      </c>
      <c r="BL77" s="125">
        <f>IF('Indicator Date hidden'!BM78="x","x",BL$2-'Indicator Date hidden'!BM78)</f>
        <v>0</v>
      </c>
      <c r="BM77" s="125" t="str">
        <f>IF('Indicator Date hidden'!BN78="x","x",BM$2-'Indicator Date hidden'!BN78)</f>
        <v>x</v>
      </c>
      <c r="BN77" s="125">
        <f>IF('Indicator Date hidden'!BO78="x","x",BN$2-'Indicator Date hidden'!BO78)</f>
        <v>1</v>
      </c>
      <c r="BO77" s="125">
        <f>IF('Indicator Date hidden'!BP78="x","x",BO$2-'Indicator Date hidden'!BP78)</f>
        <v>0</v>
      </c>
      <c r="BP77" s="125">
        <f>IF('Indicator Date hidden'!BQ78="x","x",BP$2-'Indicator Date hidden'!BQ78)</f>
        <v>0</v>
      </c>
      <c r="BQ77" s="125">
        <f>IF('Indicator Date hidden'!BR78="x","x",BQ$2-'Indicator Date hidden'!BR78)</f>
        <v>0</v>
      </c>
      <c r="BR77" s="125">
        <f>IF('Indicator Date hidden'!BS78="x","x",BR$2-'Indicator Date hidden'!BS78)</f>
        <v>0</v>
      </c>
      <c r="BS77" s="125">
        <f>IF('Indicator Date hidden'!BT78="x","x",BS$2-'Indicator Date hidden'!BT78)</f>
        <v>1</v>
      </c>
      <c r="BT77" s="125">
        <f>IF('Indicator Date hidden'!BU78="x","x",BT$2-'Indicator Date hidden'!BU78)</f>
        <v>0</v>
      </c>
      <c r="BU77" s="125">
        <f>IF('Indicator Date hidden'!BV78="x","x",BU$2-'Indicator Date hidden'!BV78)</f>
        <v>0</v>
      </c>
      <c r="BV77" s="125">
        <f>IF('Indicator Date hidden'!BW78="x","x",BV$2-'Indicator Date hidden'!BW78)</f>
        <v>0</v>
      </c>
      <c r="BW77" s="125">
        <f>IF('Indicator Date hidden'!BX78="x","x",BW$2-'Indicator Date hidden'!BX78)</f>
        <v>0</v>
      </c>
      <c r="BX77" s="125">
        <f>IF('Indicator Date hidden'!BY78="x","x",BX$2-'Indicator Date hidden'!BY78)</f>
        <v>0</v>
      </c>
      <c r="BY77" s="3">
        <f t="shared" si="10"/>
        <v>7</v>
      </c>
      <c r="BZ77" s="126">
        <f t="shared" si="11"/>
        <v>0.1111111111111111</v>
      </c>
      <c r="CA77" s="3">
        <f t="shared" si="12"/>
        <v>6</v>
      </c>
      <c r="CB77" s="126">
        <f t="shared" si="13"/>
        <v>0.36126370402352515</v>
      </c>
      <c r="CC77" s="129">
        <f t="shared" si="14"/>
        <v>0</v>
      </c>
    </row>
    <row r="78" spans="1:81" x14ac:dyDescent="0.3">
      <c r="A78" s="3" t="str">
        <f>'Indicator Data'!B81</f>
        <v>IND</v>
      </c>
      <c r="B78" s="125">
        <f>IF('Indicator Date hidden'!C79="x","x",B$2-'Indicator Date hidden'!C79)</f>
        <v>0</v>
      </c>
      <c r="C78" s="125">
        <f>IF('Indicator Date hidden'!D79="x","x",C$2-'Indicator Date hidden'!D79)</f>
        <v>0</v>
      </c>
      <c r="D78" s="125">
        <f>IF('Indicator Date hidden'!E79="x","x",D$2-'Indicator Date hidden'!E79)</f>
        <v>0</v>
      </c>
      <c r="E78" s="125">
        <f>IF('Indicator Date hidden'!F79="x","x",E$2-'Indicator Date hidden'!F79)</f>
        <v>0</v>
      </c>
      <c r="F78" s="125">
        <f>IF('Indicator Date hidden'!G79="x","x",F$2-'Indicator Date hidden'!G79)</f>
        <v>0</v>
      </c>
      <c r="G78" s="125">
        <f>IF('Indicator Date hidden'!H79="x","x",G$2-'Indicator Date hidden'!H79)</f>
        <v>0</v>
      </c>
      <c r="H78" s="125">
        <f>IF('Indicator Date hidden'!I79="x","x",H$2-'Indicator Date hidden'!I79)</f>
        <v>0</v>
      </c>
      <c r="I78" s="125">
        <f>IF('Indicator Date hidden'!J79="x","x",I$2-'Indicator Date hidden'!J79)</f>
        <v>0</v>
      </c>
      <c r="J78" s="125">
        <f>IF('Indicator Date hidden'!K79="x","x",J$2-'Indicator Date hidden'!K79)</f>
        <v>0</v>
      </c>
      <c r="K78" s="125">
        <f>IF('Indicator Date hidden'!L79="x","x",K$2-'Indicator Date hidden'!L79)</f>
        <v>0</v>
      </c>
      <c r="L78" s="125">
        <f>IF('Indicator Date hidden'!M79="x","x",L$2-'Indicator Date hidden'!M79)</f>
        <v>0</v>
      </c>
      <c r="M78" s="125">
        <f>IF('Indicator Date hidden'!N79="x","x",M$2-'Indicator Date hidden'!N79)</f>
        <v>0</v>
      </c>
      <c r="N78" s="125">
        <f>IF('Indicator Date hidden'!O79="x","x",N$2-'Indicator Date hidden'!O79)</f>
        <v>0</v>
      </c>
      <c r="O78" s="125">
        <f>IF('Indicator Date hidden'!P79="x","x",O$2-'Indicator Date hidden'!P79)</f>
        <v>0</v>
      </c>
      <c r="P78" s="125">
        <f>IF('Indicator Date hidden'!Q79="x","x",P$2-'Indicator Date hidden'!Q79)</f>
        <v>0</v>
      </c>
      <c r="Q78" s="125">
        <f>IF('Indicator Date hidden'!R79="x","x",Q$2-'Indicator Date hidden'!R79)</f>
        <v>0</v>
      </c>
      <c r="R78" s="125">
        <f>IF('Indicator Date hidden'!S79="x","x",R$2-'Indicator Date hidden'!S79)</f>
        <v>0</v>
      </c>
      <c r="S78" s="125">
        <f>IF('Indicator Date hidden'!T79="x","x",S$2-'Indicator Date hidden'!T79)</f>
        <v>0</v>
      </c>
      <c r="T78" s="125">
        <f>IF('Indicator Date hidden'!U79="x","x",T$2-'Indicator Date hidden'!U79)</f>
        <v>0</v>
      </c>
      <c r="U78" s="125">
        <f>IF('Indicator Date hidden'!V79="x","x",U$2-'Indicator Date hidden'!V79)</f>
        <v>0</v>
      </c>
      <c r="V78" s="125">
        <f>IF('Indicator Date hidden'!W79="x","x",V$2-'Indicator Date hidden'!W79)</f>
        <v>0</v>
      </c>
      <c r="W78" s="125">
        <f>IF('Indicator Date hidden'!X79="x","x",W$2-'Indicator Date hidden'!X79)</f>
        <v>0</v>
      </c>
      <c r="X78" s="125">
        <f>IF('Indicator Date hidden'!Y79="x","x",X$2-'Indicator Date hidden'!Y79)</f>
        <v>0</v>
      </c>
      <c r="Y78" s="125">
        <f>IF('Indicator Date hidden'!Z79="x","x",Y$2-'Indicator Date hidden'!Z79)</f>
        <v>0</v>
      </c>
      <c r="Z78" s="125">
        <f>IF('Indicator Date hidden'!AA79="x","x",Z$2-'Indicator Date hidden'!AA79)</f>
        <v>3</v>
      </c>
      <c r="AA78" s="125">
        <f>IF('Indicator Date hidden'!AB79="x","x",AA$2-'Indicator Date hidden'!AB79)</f>
        <v>0</v>
      </c>
      <c r="AB78" s="125">
        <f>IF('Indicator Date hidden'!AC79="x","x",AB$2-'Indicator Date hidden'!AC79)</f>
        <v>0</v>
      </c>
      <c r="AC78" s="125">
        <f>IF('Indicator Date hidden'!AD79="x","x",AC$2-'Indicator Date hidden'!AD79)</f>
        <v>2</v>
      </c>
      <c r="AD78" s="125">
        <f>IF('Indicator Date hidden'!AE79="x","x",AD$2-'Indicator Date hidden'!AE79)</f>
        <v>0</v>
      </c>
      <c r="AE78" s="125">
        <f>IF('Indicator Date hidden'!AF79="x","x",AE$2-'Indicator Date hidden'!AF79)</f>
        <v>0</v>
      </c>
      <c r="AF78" s="125">
        <f>IF('Indicator Date hidden'!AG79="x","x",AF$2-'Indicator Date hidden'!AG79)</f>
        <v>1</v>
      </c>
      <c r="AG78" s="125">
        <f>IF('Indicator Date hidden'!AH79="x","x",AG$2-'Indicator Date hidden'!AH79)</f>
        <v>0</v>
      </c>
      <c r="AH78" s="125">
        <f>IF('Indicator Date hidden'!AI79="x","x",AH$2-'Indicator Date hidden'!AI79)</f>
        <v>0</v>
      </c>
      <c r="AI78" s="125">
        <f>IF('Indicator Date hidden'!AJ79="x","x",AI$2-'Indicator Date hidden'!AJ79)</f>
        <v>0</v>
      </c>
      <c r="AJ78" s="125">
        <f>IF('Indicator Date hidden'!AK79="x","x",AJ$2-'Indicator Date hidden'!AK79)</f>
        <v>0</v>
      </c>
      <c r="AK78" s="125">
        <f>IF('Indicator Date hidden'!AL79="x","x",AK$2-'Indicator Date hidden'!AL79)</f>
        <v>1</v>
      </c>
      <c r="AL78" s="125">
        <f>IF('Indicator Date hidden'!AM79="x","x",AL$2-'Indicator Date hidden'!AM79)</f>
        <v>3</v>
      </c>
      <c r="AM78" s="125">
        <f>IF('Indicator Date hidden'!AN79="x","x",AM$2-'Indicator Date hidden'!AN79)</f>
        <v>0</v>
      </c>
      <c r="AN78" s="125">
        <f>IF('Indicator Date hidden'!AO79="x","x",AN$2-'Indicator Date hidden'!AO79)</f>
        <v>0</v>
      </c>
      <c r="AO78" s="125">
        <f>IF('Indicator Date hidden'!AP79="x","x",AO$2-'Indicator Date hidden'!AP79)</f>
        <v>0</v>
      </c>
      <c r="AP78" s="125">
        <f>IF('Indicator Date hidden'!AQ79="x","x",AP$2-'Indicator Date hidden'!AQ79)</f>
        <v>0</v>
      </c>
      <c r="AQ78" s="125">
        <f>IF('Indicator Date hidden'!AR79="x","x",AQ$2-'Indicator Date hidden'!AR79)</f>
        <v>0</v>
      </c>
      <c r="AR78" s="125">
        <f>IF('Indicator Date hidden'!AS79="x","x",AR$2-'Indicator Date hidden'!AS79)</f>
        <v>0</v>
      </c>
      <c r="AS78" s="125">
        <f>IF('Indicator Date hidden'!AT79="x","x",AS$2-'Indicator Date hidden'!AT79)</f>
        <v>2</v>
      </c>
      <c r="AT78" s="125">
        <f>IF('Indicator Date hidden'!AU79="x","x",AT$2-'Indicator Date hidden'!AU79)</f>
        <v>0</v>
      </c>
      <c r="AU78" s="125" t="str">
        <f>IF('Indicator Date hidden'!AV79="x","x",AU$2-'Indicator Date hidden'!AV79)</f>
        <v>x</v>
      </c>
      <c r="AV78" s="125" t="str">
        <f>IF('Indicator Date hidden'!AW79="x","x",AV$2-'Indicator Date hidden'!AW79)</f>
        <v>x</v>
      </c>
      <c r="AW78" s="125">
        <f>IF('Indicator Date hidden'!AX79="x","x",AW$2-'Indicator Date hidden'!AX79)</f>
        <v>0</v>
      </c>
      <c r="AX78" s="125">
        <f>IF('Indicator Date hidden'!AY79="x","x",AX$2-'Indicator Date hidden'!AY79)</f>
        <v>0</v>
      </c>
      <c r="AY78" s="125">
        <f>IF('Indicator Date hidden'!AZ79="x","x",AY$2-'Indicator Date hidden'!AZ79)</f>
        <v>0</v>
      </c>
      <c r="AZ78" s="125">
        <f>IF('Indicator Date hidden'!BA79="x","x",AZ$2-'Indicator Date hidden'!BA79)</f>
        <v>8</v>
      </c>
      <c r="BA78" s="125">
        <f>IF('Indicator Date hidden'!BB79="x","x",BA$2-'Indicator Date hidden'!BB79)</f>
        <v>0</v>
      </c>
      <c r="BB78" s="125">
        <f>IF('Indicator Date hidden'!BC79="x","x",BB$2-'Indicator Date hidden'!BC79)</f>
        <v>0</v>
      </c>
      <c r="BC78" s="125">
        <f>IF('Indicator Date hidden'!BD79="x","x",BC$2-'Indicator Date hidden'!BD79)</f>
        <v>0</v>
      </c>
      <c r="BD78" s="125">
        <f>IF('Indicator Date hidden'!BE79="x","x",BD$2-'Indicator Date hidden'!BE79)</f>
        <v>2</v>
      </c>
      <c r="BE78" s="125">
        <f>IF('Indicator Date hidden'!BF79="x","x",BE$2-'Indicator Date hidden'!BF79)</f>
        <v>1</v>
      </c>
      <c r="BF78" s="125">
        <f>IF('Indicator Date hidden'!BG79="x","x",BF$2-'Indicator Date hidden'!BG79)</f>
        <v>0</v>
      </c>
      <c r="BG78" s="125">
        <f>IF('Indicator Date hidden'!BH79="x","x",BG$2-'Indicator Date hidden'!BH79)</f>
        <v>0</v>
      </c>
      <c r="BH78" s="125">
        <f>IF('Indicator Date hidden'!BI79="x","x",BH$2-'Indicator Date hidden'!BI79)</f>
        <v>0</v>
      </c>
      <c r="BI78" s="125">
        <f>IF('Indicator Date hidden'!BJ79="x","x",BI$2-'Indicator Date hidden'!BJ79)</f>
        <v>0</v>
      </c>
      <c r="BJ78" s="125">
        <f>IF('Indicator Date hidden'!BK79="x","x",BJ$2-'Indicator Date hidden'!BK79)</f>
        <v>0</v>
      </c>
      <c r="BK78" s="125">
        <f>IF('Indicator Date hidden'!BL79="x","x",BK$2-'Indicator Date hidden'!BL79)</f>
        <v>0</v>
      </c>
      <c r="BL78" s="125">
        <f>IF('Indicator Date hidden'!BM79="x","x",BL$2-'Indicator Date hidden'!BM79)</f>
        <v>0</v>
      </c>
      <c r="BM78" s="125">
        <f>IF('Indicator Date hidden'!BN79="x","x",BM$2-'Indicator Date hidden'!BN79)</f>
        <v>1</v>
      </c>
      <c r="BN78" s="125">
        <f>IF('Indicator Date hidden'!BO79="x","x",BN$2-'Indicator Date hidden'!BO79)</f>
        <v>1</v>
      </c>
      <c r="BO78" s="125">
        <f>IF('Indicator Date hidden'!BP79="x","x",BO$2-'Indicator Date hidden'!BP79)</f>
        <v>0</v>
      </c>
      <c r="BP78" s="125">
        <f>IF('Indicator Date hidden'!BQ79="x","x",BP$2-'Indicator Date hidden'!BQ79)</f>
        <v>0</v>
      </c>
      <c r="BQ78" s="125">
        <f>IF('Indicator Date hidden'!BR79="x","x",BQ$2-'Indicator Date hidden'!BR79)</f>
        <v>0</v>
      </c>
      <c r="BR78" s="125">
        <f>IF('Indicator Date hidden'!BS79="x","x",BR$2-'Indicator Date hidden'!BS79)</f>
        <v>0</v>
      </c>
      <c r="BS78" s="125">
        <f>IF('Indicator Date hidden'!BT79="x","x",BS$2-'Indicator Date hidden'!BT79)</f>
        <v>1</v>
      </c>
      <c r="BT78" s="125">
        <f>IF('Indicator Date hidden'!BU79="x","x",BT$2-'Indicator Date hidden'!BU79)</f>
        <v>0</v>
      </c>
      <c r="BU78" s="125">
        <f>IF('Indicator Date hidden'!BV79="x","x",BU$2-'Indicator Date hidden'!BV79)</f>
        <v>0</v>
      </c>
      <c r="BV78" s="125">
        <f>IF('Indicator Date hidden'!BW79="x","x",BV$2-'Indicator Date hidden'!BW79)</f>
        <v>0</v>
      </c>
      <c r="BW78" s="125">
        <f>IF('Indicator Date hidden'!BX79="x","x",BW$2-'Indicator Date hidden'!BX79)</f>
        <v>0</v>
      </c>
      <c r="BX78" s="125">
        <f>IF('Indicator Date hidden'!BY79="x","x",BX$2-'Indicator Date hidden'!BY79)</f>
        <v>0</v>
      </c>
      <c r="BY78" s="3">
        <f t="shared" si="10"/>
        <v>26</v>
      </c>
      <c r="BZ78" s="126">
        <f t="shared" si="11"/>
        <v>0.35616438356164382</v>
      </c>
      <c r="CA78" s="3">
        <f t="shared" si="12"/>
        <v>12</v>
      </c>
      <c r="CB78" s="126">
        <f t="shared" si="13"/>
        <v>1.114903558869907</v>
      </c>
      <c r="CC78" s="129">
        <f t="shared" si="14"/>
        <v>0</v>
      </c>
    </row>
    <row r="79" spans="1:81" x14ac:dyDescent="0.3">
      <c r="A79" s="3" t="str">
        <f>'Indicator Data'!B82</f>
        <v>IDN</v>
      </c>
      <c r="B79" s="125">
        <f>IF('Indicator Date hidden'!C80="x","x",B$2-'Indicator Date hidden'!C80)</f>
        <v>0</v>
      </c>
      <c r="C79" s="125">
        <f>IF('Indicator Date hidden'!D80="x","x",C$2-'Indicator Date hidden'!D80)</f>
        <v>0</v>
      </c>
      <c r="D79" s="125">
        <f>IF('Indicator Date hidden'!E80="x","x",D$2-'Indicator Date hidden'!E80)</f>
        <v>0</v>
      </c>
      <c r="E79" s="125">
        <f>IF('Indicator Date hidden'!F80="x","x",E$2-'Indicator Date hidden'!F80)</f>
        <v>0</v>
      </c>
      <c r="F79" s="125">
        <f>IF('Indicator Date hidden'!G80="x","x",F$2-'Indicator Date hidden'!G80)</f>
        <v>0</v>
      </c>
      <c r="G79" s="125">
        <f>IF('Indicator Date hidden'!H80="x","x",G$2-'Indicator Date hidden'!H80)</f>
        <v>0</v>
      </c>
      <c r="H79" s="125">
        <f>IF('Indicator Date hidden'!I80="x","x",H$2-'Indicator Date hidden'!I80)</f>
        <v>0</v>
      </c>
      <c r="I79" s="125">
        <f>IF('Indicator Date hidden'!J80="x","x",I$2-'Indicator Date hidden'!J80)</f>
        <v>0</v>
      </c>
      <c r="J79" s="125">
        <f>IF('Indicator Date hidden'!K80="x","x",J$2-'Indicator Date hidden'!K80)</f>
        <v>0</v>
      </c>
      <c r="K79" s="125">
        <f>IF('Indicator Date hidden'!L80="x","x",K$2-'Indicator Date hidden'!L80)</f>
        <v>0</v>
      </c>
      <c r="L79" s="125">
        <f>IF('Indicator Date hidden'!M80="x","x",L$2-'Indicator Date hidden'!M80)</f>
        <v>0</v>
      </c>
      <c r="M79" s="125">
        <f>IF('Indicator Date hidden'!N80="x","x",M$2-'Indicator Date hidden'!N80)</f>
        <v>0</v>
      </c>
      <c r="N79" s="125">
        <f>IF('Indicator Date hidden'!O80="x","x",N$2-'Indicator Date hidden'!O80)</f>
        <v>0</v>
      </c>
      <c r="O79" s="125">
        <f>IF('Indicator Date hidden'!P80="x","x",O$2-'Indicator Date hidden'!P80)</f>
        <v>0</v>
      </c>
      <c r="P79" s="125">
        <f>IF('Indicator Date hidden'!Q80="x","x",P$2-'Indicator Date hidden'!Q80)</f>
        <v>0</v>
      </c>
      <c r="Q79" s="125">
        <f>IF('Indicator Date hidden'!R80="x","x",Q$2-'Indicator Date hidden'!R80)</f>
        <v>0</v>
      </c>
      <c r="R79" s="125">
        <f>IF('Indicator Date hidden'!S80="x","x",R$2-'Indicator Date hidden'!S80)</f>
        <v>0</v>
      </c>
      <c r="S79" s="125">
        <f>IF('Indicator Date hidden'!T80="x","x",S$2-'Indicator Date hidden'!T80)</f>
        <v>0</v>
      </c>
      <c r="T79" s="125">
        <f>IF('Indicator Date hidden'!U80="x","x",T$2-'Indicator Date hidden'!U80)</f>
        <v>0</v>
      </c>
      <c r="U79" s="125">
        <f>IF('Indicator Date hidden'!V80="x","x",U$2-'Indicator Date hidden'!V80)</f>
        <v>0</v>
      </c>
      <c r="V79" s="125">
        <f>IF('Indicator Date hidden'!W80="x","x",V$2-'Indicator Date hidden'!W80)</f>
        <v>0</v>
      </c>
      <c r="W79" s="125">
        <f>IF('Indicator Date hidden'!X80="x","x",W$2-'Indicator Date hidden'!X80)</f>
        <v>0</v>
      </c>
      <c r="X79" s="125">
        <f>IF('Indicator Date hidden'!Y80="x","x",X$2-'Indicator Date hidden'!Y80)</f>
        <v>0</v>
      </c>
      <c r="Y79" s="125">
        <f>IF('Indicator Date hidden'!Z80="x","x",Y$2-'Indicator Date hidden'!Z80)</f>
        <v>0</v>
      </c>
      <c r="Z79" s="125">
        <f>IF('Indicator Date hidden'!AA80="x","x",Z$2-'Indicator Date hidden'!AA80)</f>
        <v>1</v>
      </c>
      <c r="AA79" s="125">
        <f>IF('Indicator Date hidden'!AB80="x","x",AA$2-'Indicator Date hidden'!AB80)</f>
        <v>0</v>
      </c>
      <c r="AB79" s="125">
        <f>IF('Indicator Date hidden'!AC80="x","x",AB$2-'Indicator Date hidden'!AC80)</f>
        <v>0</v>
      </c>
      <c r="AC79" s="125">
        <f>IF('Indicator Date hidden'!AD80="x","x",AC$2-'Indicator Date hidden'!AD80)</f>
        <v>1</v>
      </c>
      <c r="AD79" s="125">
        <f>IF('Indicator Date hidden'!AE80="x","x",AD$2-'Indicator Date hidden'!AE80)</f>
        <v>0</v>
      </c>
      <c r="AE79" s="125">
        <f>IF('Indicator Date hidden'!AF80="x","x",AE$2-'Indicator Date hidden'!AF80)</f>
        <v>0</v>
      </c>
      <c r="AF79" s="125">
        <f>IF('Indicator Date hidden'!AG80="x","x",AF$2-'Indicator Date hidden'!AG80)</f>
        <v>1</v>
      </c>
      <c r="AG79" s="125">
        <f>IF('Indicator Date hidden'!AH80="x","x",AG$2-'Indicator Date hidden'!AH80)</f>
        <v>0</v>
      </c>
      <c r="AH79" s="125">
        <f>IF('Indicator Date hidden'!AI80="x","x",AH$2-'Indicator Date hidden'!AI80)</f>
        <v>0</v>
      </c>
      <c r="AI79" s="125">
        <f>IF('Indicator Date hidden'!AJ80="x","x",AI$2-'Indicator Date hidden'!AJ80)</f>
        <v>0</v>
      </c>
      <c r="AJ79" s="125">
        <f>IF('Indicator Date hidden'!AK80="x","x",AJ$2-'Indicator Date hidden'!AK80)</f>
        <v>0</v>
      </c>
      <c r="AK79" s="125">
        <f>IF('Indicator Date hidden'!AL80="x","x",AK$2-'Indicator Date hidden'!AL80)</f>
        <v>1</v>
      </c>
      <c r="AL79" s="125">
        <f>IF('Indicator Date hidden'!AM80="x","x",AL$2-'Indicator Date hidden'!AM80)</f>
        <v>2</v>
      </c>
      <c r="AM79" s="125">
        <f>IF('Indicator Date hidden'!AN80="x","x",AM$2-'Indicator Date hidden'!AN80)</f>
        <v>0</v>
      </c>
      <c r="AN79" s="125">
        <f>IF('Indicator Date hidden'!AO80="x","x",AN$2-'Indicator Date hidden'!AO80)</f>
        <v>0</v>
      </c>
      <c r="AO79" s="125">
        <f>IF('Indicator Date hidden'!AP80="x","x",AO$2-'Indicator Date hidden'!AP80)</f>
        <v>0</v>
      </c>
      <c r="AP79" s="125">
        <f>IF('Indicator Date hidden'!AQ80="x","x",AP$2-'Indicator Date hidden'!AQ80)</f>
        <v>0</v>
      </c>
      <c r="AQ79" s="125">
        <f>IF('Indicator Date hidden'!AR80="x","x",AQ$2-'Indicator Date hidden'!AR80)</f>
        <v>0</v>
      </c>
      <c r="AR79" s="125">
        <f>IF('Indicator Date hidden'!AS80="x","x",AR$2-'Indicator Date hidden'!AS80)</f>
        <v>0</v>
      </c>
      <c r="AS79" s="125">
        <f>IF('Indicator Date hidden'!AT80="x","x",AS$2-'Indicator Date hidden'!AT80)</f>
        <v>1</v>
      </c>
      <c r="AT79" s="125">
        <f>IF('Indicator Date hidden'!AU80="x","x",AT$2-'Indicator Date hidden'!AU80)</f>
        <v>0</v>
      </c>
      <c r="AU79" s="125" t="str">
        <f>IF('Indicator Date hidden'!AV80="x","x",AU$2-'Indicator Date hidden'!AV80)</f>
        <v>x</v>
      </c>
      <c r="AV79" s="125" t="str">
        <f>IF('Indicator Date hidden'!AW80="x","x",AV$2-'Indicator Date hidden'!AW80)</f>
        <v>x</v>
      </c>
      <c r="AW79" s="125">
        <f>IF('Indicator Date hidden'!AX80="x","x",AW$2-'Indicator Date hidden'!AX80)</f>
        <v>0</v>
      </c>
      <c r="AX79" s="125">
        <f>IF('Indicator Date hidden'!AY80="x","x",AX$2-'Indicator Date hidden'!AY80)</f>
        <v>0</v>
      </c>
      <c r="AY79" s="125">
        <f>IF('Indicator Date hidden'!AZ80="x","x",AY$2-'Indicator Date hidden'!AZ80)</f>
        <v>0</v>
      </c>
      <c r="AZ79" s="125">
        <f>IF('Indicator Date hidden'!BA80="x","x",AZ$2-'Indicator Date hidden'!BA80)</f>
        <v>0</v>
      </c>
      <c r="BA79" s="125">
        <f>IF('Indicator Date hidden'!BB80="x","x",BA$2-'Indicator Date hidden'!BB80)</f>
        <v>0</v>
      </c>
      <c r="BB79" s="125">
        <f>IF('Indicator Date hidden'!BC80="x","x",BB$2-'Indicator Date hidden'!BC80)</f>
        <v>0</v>
      </c>
      <c r="BC79" s="125">
        <f>IF('Indicator Date hidden'!BD80="x","x",BC$2-'Indicator Date hidden'!BD80)</f>
        <v>0</v>
      </c>
      <c r="BD79" s="125">
        <f>IF('Indicator Date hidden'!BE80="x","x",BD$2-'Indicator Date hidden'!BE80)</f>
        <v>2</v>
      </c>
      <c r="BE79" s="125">
        <f>IF('Indicator Date hidden'!BF80="x","x",BE$2-'Indicator Date hidden'!BF80)</f>
        <v>1</v>
      </c>
      <c r="BF79" s="125">
        <f>IF('Indicator Date hidden'!BG80="x","x",BF$2-'Indicator Date hidden'!BG80)</f>
        <v>0</v>
      </c>
      <c r="BG79" s="125">
        <f>IF('Indicator Date hidden'!BH80="x","x",BG$2-'Indicator Date hidden'!BH80)</f>
        <v>0</v>
      </c>
      <c r="BH79" s="125">
        <f>IF('Indicator Date hidden'!BI80="x","x",BH$2-'Indicator Date hidden'!BI80)</f>
        <v>0</v>
      </c>
      <c r="BI79" s="125">
        <f>IF('Indicator Date hidden'!BJ80="x","x",BI$2-'Indicator Date hidden'!BJ80)</f>
        <v>0</v>
      </c>
      <c r="BJ79" s="125">
        <f>IF('Indicator Date hidden'!BK80="x","x",BJ$2-'Indicator Date hidden'!BK80)</f>
        <v>0</v>
      </c>
      <c r="BK79" s="125">
        <f>IF('Indicator Date hidden'!BL80="x","x",BK$2-'Indicator Date hidden'!BL80)</f>
        <v>0</v>
      </c>
      <c r="BL79" s="125">
        <f>IF('Indicator Date hidden'!BM80="x","x",BL$2-'Indicator Date hidden'!BM80)</f>
        <v>0</v>
      </c>
      <c r="BM79" s="125">
        <f>IF('Indicator Date hidden'!BN80="x","x",BM$2-'Indicator Date hidden'!BN80)</f>
        <v>1</v>
      </c>
      <c r="BN79" s="125">
        <f>IF('Indicator Date hidden'!BO80="x","x",BN$2-'Indicator Date hidden'!BO80)</f>
        <v>0</v>
      </c>
      <c r="BO79" s="125">
        <f>IF('Indicator Date hidden'!BP80="x","x",BO$2-'Indicator Date hidden'!BP80)</f>
        <v>0</v>
      </c>
      <c r="BP79" s="125">
        <f>IF('Indicator Date hidden'!BQ80="x","x",BP$2-'Indicator Date hidden'!BQ80)</f>
        <v>0</v>
      </c>
      <c r="BQ79" s="125">
        <f>IF('Indicator Date hidden'!BR80="x","x",BQ$2-'Indicator Date hidden'!BR80)</f>
        <v>0</v>
      </c>
      <c r="BR79" s="125">
        <f>IF('Indicator Date hidden'!BS80="x","x",BR$2-'Indicator Date hidden'!BS80)</f>
        <v>0</v>
      </c>
      <c r="BS79" s="125">
        <f>IF('Indicator Date hidden'!BT80="x","x",BS$2-'Indicator Date hidden'!BT80)</f>
        <v>1</v>
      </c>
      <c r="BT79" s="125">
        <f>IF('Indicator Date hidden'!BU80="x","x",BT$2-'Indicator Date hidden'!BU80)</f>
        <v>0</v>
      </c>
      <c r="BU79" s="125">
        <f>IF('Indicator Date hidden'!BV80="x","x",BU$2-'Indicator Date hidden'!BV80)</f>
        <v>0</v>
      </c>
      <c r="BV79" s="125">
        <f>IF('Indicator Date hidden'!BW80="x","x",BV$2-'Indicator Date hidden'!BW80)</f>
        <v>0</v>
      </c>
      <c r="BW79" s="125">
        <f>IF('Indicator Date hidden'!BX80="x","x",BW$2-'Indicator Date hidden'!BX80)</f>
        <v>0</v>
      </c>
      <c r="BX79" s="125">
        <f>IF('Indicator Date hidden'!BY80="x","x",BX$2-'Indicator Date hidden'!BY80)</f>
        <v>0</v>
      </c>
      <c r="BY79" s="3">
        <f t="shared" si="10"/>
        <v>12</v>
      </c>
      <c r="BZ79" s="126">
        <f t="shared" si="11"/>
        <v>0.16438356164383561</v>
      </c>
      <c r="CA79" s="3">
        <f t="shared" si="12"/>
        <v>10</v>
      </c>
      <c r="CB79" s="126">
        <f t="shared" si="13"/>
        <v>0.43835616438356168</v>
      </c>
      <c r="CC79" s="129">
        <f t="shared" si="14"/>
        <v>0</v>
      </c>
    </row>
    <row r="80" spans="1:81" x14ac:dyDescent="0.3">
      <c r="A80" s="3" t="str">
        <f>'Indicator Data'!B83</f>
        <v>IRN</v>
      </c>
      <c r="B80" s="125">
        <f>IF('Indicator Date hidden'!C81="x","x",B$2-'Indicator Date hidden'!C81)</f>
        <v>0</v>
      </c>
      <c r="C80" s="125">
        <f>IF('Indicator Date hidden'!D81="x","x",C$2-'Indicator Date hidden'!D81)</f>
        <v>0</v>
      </c>
      <c r="D80" s="125">
        <f>IF('Indicator Date hidden'!E81="x","x",D$2-'Indicator Date hidden'!E81)</f>
        <v>0</v>
      </c>
      <c r="E80" s="125">
        <f>IF('Indicator Date hidden'!F81="x","x",E$2-'Indicator Date hidden'!F81)</f>
        <v>0</v>
      </c>
      <c r="F80" s="125">
        <f>IF('Indicator Date hidden'!G81="x","x",F$2-'Indicator Date hidden'!G81)</f>
        <v>0</v>
      </c>
      <c r="G80" s="125">
        <f>IF('Indicator Date hidden'!H81="x","x",G$2-'Indicator Date hidden'!H81)</f>
        <v>0</v>
      </c>
      <c r="H80" s="125">
        <f>IF('Indicator Date hidden'!I81="x","x",H$2-'Indicator Date hidden'!I81)</f>
        <v>0</v>
      </c>
      <c r="I80" s="125">
        <f>IF('Indicator Date hidden'!J81="x","x",I$2-'Indicator Date hidden'!J81)</f>
        <v>0</v>
      </c>
      <c r="J80" s="125">
        <f>IF('Indicator Date hidden'!K81="x","x",J$2-'Indicator Date hidden'!K81)</f>
        <v>0</v>
      </c>
      <c r="K80" s="125">
        <f>IF('Indicator Date hidden'!L81="x","x",K$2-'Indicator Date hidden'!L81)</f>
        <v>0</v>
      </c>
      <c r="L80" s="125">
        <f>IF('Indicator Date hidden'!M81="x","x",L$2-'Indicator Date hidden'!M81)</f>
        <v>0</v>
      </c>
      <c r="M80" s="125">
        <f>IF('Indicator Date hidden'!N81="x","x",M$2-'Indicator Date hidden'!N81)</f>
        <v>0</v>
      </c>
      <c r="N80" s="125">
        <f>IF('Indicator Date hidden'!O81="x","x",N$2-'Indicator Date hidden'!O81)</f>
        <v>0</v>
      </c>
      <c r="O80" s="125">
        <f>IF('Indicator Date hidden'!P81="x","x",O$2-'Indicator Date hidden'!P81)</f>
        <v>0</v>
      </c>
      <c r="P80" s="125">
        <f>IF('Indicator Date hidden'!Q81="x","x",P$2-'Indicator Date hidden'!Q81)</f>
        <v>0</v>
      </c>
      <c r="Q80" s="125">
        <f>IF('Indicator Date hidden'!R81="x","x",Q$2-'Indicator Date hidden'!R81)</f>
        <v>0</v>
      </c>
      <c r="R80" s="125">
        <f>IF('Indicator Date hidden'!S81="x","x",R$2-'Indicator Date hidden'!S81)</f>
        <v>0</v>
      </c>
      <c r="S80" s="125">
        <f>IF('Indicator Date hidden'!T81="x","x",S$2-'Indicator Date hidden'!T81)</f>
        <v>0</v>
      </c>
      <c r="T80" s="125">
        <f>IF('Indicator Date hidden'!U81="x","x",T$2-'Indicator Date hidden'!U81)</f>
        <v>0</v>
      </c>
      <c r="U80" s="125">
        <f>IF('Indicator Date hidden'!V81="x","x",U$2-'Indicator Date hidden'!V81)</f>
        <v>0</v>
      </c>
      <c r="V80" s="125">
        <f>IF('Indicator Date hidden'!W81="x","x",V$2-'Indicator Date hidden'!W81)</f>
        <v>0</v>
      </c>
      <c r="W80" s="125">
        <f>IF('Indicator Date hidden'!X81="x","x",W$2-'Indicator Date hidden'!X81)</f>
        <v>0</v>
      </c>
      <c r="X80" s="125">
        <f>IF('Indicator Date hidden'!Y81="x","x",X$2-'Indicator Date hidden'!Y81)</f>
        <v>0</v>
      </c>
      <c r="Y80" s="125">
        <f>IF('Indicator Date hidden'!Z81="x","x",Y$2-'Indicator Date hidden'!Z81)</f>
        <v>0</v>
      </c>
      <c r="Z80" s="125">
        <f>IF('Indicator Date hidden'!AA81="x","x",Z$2-'Indicator Date hidden'!AA81)</f>
        <v>7</v>
      </c>
      <c r="AA80" s="125">
        <f>IF('Indicator Date hidden'!AB81="x","x",AA$2-'Indicator Date hidden'!AB81)</f>
        <v>1</v>
      </c>
      <c r="AB80" s="125" t="str">
        <f>IF('Indicator Date hidden'!AC81="x","x",AB$2-'Indicator Date hidden'!AC81)</f>
        <v>x</v>
      </c>
      <c r="AC80" s="125">
        <f>IF('Indicator Date hidden'!AD81="x","x",AC$2-'Indicator Date hidden'!AD81)</f>
        <v>2</v>
      </c>
      <c r="AD80" s="125">
        <f>IF('Indicator Date hidden'!AE81="x","x",AD$2-'Indicator Date hidden'!AE81)</f>
        <v>1</v>
      </c>
      <c r="AE80" s="125">
        <f>IF('Indicator Date hidden'!AF81="x","x",AE$2-'Indicator Date hidden'!AF81)</f>
        <v>0</v>
      </c>
      <c r="AF80" s="125">
        <f>IF('Indicator Date hidden'!AG81="x","x",AF$2-'Indicator Date hidden'!AG81)</f>
        <v>1</v>
      </c>
      <c r="AG80" s="125">
        <f>IF('Indicator Date hidden'!AH81="x","x",AG$2-'Indicator Date hidden'!AH81)</f>
        <v>0</v>
      </c>
      <c r="AH80" s="125">
        <f>IF('Indicator Date hidden'!AI81="x","x",AH$2-'Indicator Date hidden'!AI81)</f>
        <v>0</v>
      </c>
      <c r="AI80" s="125">
        <f>IF('Indicator Date hidden'!AJ81="x","x",AI$2-'Indicator Date hidden'!AJ81)</f>
        <v>0</v>
      </c>
      <c r="AJ80" s="125">
        <f>IF('Indicator Date hidden'!AK81="x","x",AJ$2-'Indicator Date hidden'!AK81)</f>
        <v>0</v>
      </c>
      <c r="AK80" s="125">
        <f>IF('Indicator Date hidden'!AL81="x","x",AK$2-'Indicator Date hidden'!AL81)</f>
        <v>1</v>
      </c>
      <c r="AL80" s="125" t="str">
        <f>IF('Indicator Date hidden'!AM81="x","x",AL$2-'Indicator Date hidden'!AM81)</f>
        <v>x</v>
      </c>
      <c r="AM80" s="125">
        <f>IF('Indicator Date hidden'!AN81="x","x",AM$2-'Indicator Date hidden'!AN81)</f>
        <v>0</v>
      </c>
      <c r="AN80" s="125">
        <f>IF('Indicator Date hidden'!AO81="x","x",AN$2-'Indicator Date hidden'!AO81)</f>
        <v>0</v>
      </c>
      <c r="AO80" s="125">
        <f>IF('Indicator Date hidden'!AP81="x","x",AO$2-'Indicator Date hidden'!AP81)</f>
        <v>0</v>
      </c>
      <c r="AP80" s="125">
        <f>IF('Indicator Date hidden'!AQ81="x","x",AP$2-'Indicator Date hidden'!AQ81)</f>
        <v>1</v>
      </c>
      <c r="AQ80" s="125">
        <f>IF('Indicator Date hidden'!AR81="x","x",AQ$2-'Indicator Date hidden'!AR81)</f>
        <v>1</v>
      </c>
      <c r="AR80" s="125">
        <f>IF('Indicator Date hidden'!AS81="x","x",AR$2-'Indicator Date hidden'!AS81)</f>
        <v>0</v>
      </c>
      <c r="AS80" s="125">
        <f>IF('Indicator Date hidden'!AT81="x","x",AS$2-'Indicator Date hidden'!AT81)</f>
        <v>8</v>
      </c>
      <c r="AT80" s="125">
        <f>IF('Indicator Date hidden'!AU81="x","x",AT$2-'Indicator Date hidden'!AU81)</f>
        <v>0</v>
      </c>
      <c r="AU80" s="125">
        <f>IF('Indicator Date hidden'!AV81="x","x",AU$2-'Indicator Date hidden'!AV81)</f>
        <v>0</v>
      </c>
      <c r="AV80" s="125">
        <f>IF('Indicator Date hidden'!AW81="x","x",AV$2-'Indicator Date hidden'!AW81)</f>
        <v>0</v>
      </c>
      <c r="AW80" s="125">
        <f>IF('Indicator Date hidden'!AX81="x","x",AW$2-'Indicator Date hidden'!AX81)</f>
        <v>0</v>
      </c>
      <c r="AX80" s="125">
        <f>IF('Indicator Date hidden'!AY81="x","x",AX$2-'Indicator Date hidden'!AY81)</f>
        <v>0</v>
      </c>
      <c r="AY80" s="125">
        <f>IF('Indicator Date hidden'!AZ81="x","x",AY$2-'Indicator Date hidden'!AZ81)</f>
        <v>0</v>
      </c>
      <c r="AZ80" s="125">
        <f>IF('Indicator Date hidden'!BA81="x","x",AZ$2-'Indicator Date hidden'!BA81)</f>
        <v>1</v>
      </c>
      <c r="BA80" s="125">
        <f>IF('Indicator Date hidden'!BB81="x","x",BA$2-'Indicator Date hidden'!BB81)</f>
        <v>0</v>
      </c>
      <c r="BB80" s="125">
        <f>IF('Indicator Date hidden'!BC81="x","x",BB$2-'Indicator Date hidden'!BC81)</f>
        <v>0</v>
      </c>
      <c r="BC80" s="125">
        <f>IF('Indicator Date hidden'!BD81="x","x",BC$2-'Indicator Date hidden'!BD81)</f>
        <v>0</v>
      </c>
      <c r="BD80" s="125" t="str">
        <f>IF('Indicator Date hidden'!BE81="x","x",BD$2-'Indicator Date hidden'!BE81)</f>
        <v>x</v>
      </c>
      <c r="BE80" s="125">
        <f>IF('Indicator Date hidden'!BF81="x","x",BE$2-'Indicator Date hidden'!BF81)</f>
        <v>1</v>
      </c>
      <c r="BF80" s="125">
        <f>IF('Indicator Date hidden'!BG81="x","x",BF$2-'Indicator Date hidden'!BG81)</f>
        <v>0</v>
      </c>
      <c r="BG80" s="125">
        <f>IF('Indicator Date hidden'!BH81="x","x",BG$2-'Indicator Date hidden'!BH81)</f>
        <v>0</v>
      </c>
      <c r="BH80" s="125">
        <f>IF('Indicator Date hidden'!BI81="x","x",BH$2-'Indicator Date hidden'!BI81)</f>
        <v>0</v>
      </c>
      <c r="BI80" s="125">
        <f>IF('Indicator Date hidden'!BJ81="x","x",BI$2-'Indicator Date hidden'!BJ81)</f>
        <v>2</v>
      </c>
      <c r="BJ80" s="125">
        <f>IF('Indicator Date hidden'!BK81="x","x",BJ$2-'Indicator Date hidden'!BK81)</f>
        <v>0</v>
      </c>
      <c r="BK80" s="125">
        <f>IF('Indicator Date hidden'!BL81="x","x",BK$2-'Indicator Date hidden'!BL81)</f>
        <v>0</v>
      </c>
      <c r="BL80" s="125">
        <f>IF('Indicator Date hidden'!BM81="x","x",BL$2-'Indicator Date hidden'!BM81)</f>
        <v>0</v>
      </c>
      <c r="BM80" s="125">
        <f>IF('Indicator Date hidden'!BN81="x","x",BM$2-'Indicator Date hidden'!BN81)</f>
        <v>3</v>
      </c>
      <c r="BN80" s="125">
        <f>IF('Indicator Date hidden'!BO81="x","x",BN$2-'Indicator Date hidden'!BO81)</f>
        <v>1</v>
      </c>
      <c r="BO80" s="125">
        <f>IF('Indicator Date hidden'!BP81="x","x",BO$2-'Indicator Date hidden'!BP81)</f>
        <v>0</v>
      </c>
      <c r="BP80" s="125">
        <f>IF('Indicator Date hidden'!BQ81="x","x",BP$2-'Indicator Date hidden'!BQ81)</f>
        <v>0</v>
      </c>
      <c r="BQ80" s="125">
        <f>IF('Indicator Date hidden'!BR81="x","x",BQ$2-'Indicator Date hidden'!BR81)</f>
        <v>0</v>
      </c>
      <c r="BR80" s="125">
        <f>IF('Indicator Date hidden'!BS81="x","x",BR$2-'Indicator Date hidden'!BS81)</f>
        <v>0</v>
      </c>
      <c r="BS80" s="125">
        <f>IF('Indicator Date hidden'!BT81="x","x",BS$2-'Indicator Date hidden'!BT81)</f>
        <v>3</v>
      </c>
      <c r="BT80" s="125">
        <f>IF('Indicator Date hidden'!BU81="x","x",BT$2-'Indicator Date hidden'!BU81)</f>
        <v>0</v>
      </c>
      <c r="BU80" s="125">
        <f>IF('Indicator Date hidden'!BV81="x","x",BU$2-'Indicator Date hidden'!BV81)</f>
        <v>0</v>
      </c>
      <c r="BV80" s="125" t="str">
        <f>IF('Indicator Date hidden'!BW81="x","x",BV$2-'Indicator Date hidden'!BW81)</f>
        <v>x</v>
      </c>
      <c r="BW80" s="125">
        <f>IF('Indicator Date hidden'!BX81="x","x",BW$2-'Indicator Date hidden'!BX81)</f>
        <v>0</v>
      </c>
      <c r="BX80" s="125">
        <f>IF('Indicator Date hidden'!BY81="x","x",BX$2-'Indicator Date hidden'!BY81)</f>
        <v>0</v>
      </c>
      <c r="BY80" s="3">
        <f t="shared" si="10"/>
        <v>34</v>
      </c>
      <c r="BZ80" s="126">
        <f t="shared" si="11"/>
        <v>0.47887323943661969</v>
      </c>
      <c r="CA80" s="3">
        <f t="shared" si="12"/>
        <v>15</v>
      </c>
      <c r="CB80" s="126">
        <f t="shared" si="13"/>
        <v>1.3620526652097558</v>
      </c>
      <c r="CC80" s="129">
        <f t="shared" si="14"/>
        <v>0</v>
      </c>
    </row>
    <row r="81" spans="1:81" x14ac:dyDescent="0.3">
      <c r="A81" s="3" t="str">
        <f>'Indicator Data'!B84</f>
        <v>IRQ</v>
      </c>
      <c r="B81" s="125">
        <f>IF('Indicator Date hidden'!C82="x","x",B$2-'Indicator Date hidden'!C82)</f>
        <v>0</v>
      </c>
      <c r="C81" s="125">
        <f>IF('Indicator Date hidden'!D82="x","x",C$2-'Indicator Date hidden'!D82)</f>
        <v>0</v>
      </c>
      <c r="D81" s="125">
        <f>IF('Indicator Date hidden'!E82="x","x",D$2-'Indicator Date hidden'!E82)</f>
        <v>0</v>
      </c>
      <c r="E81" s="125">
        <f>IF('Indicator Date hidden'!F82="x","x",E$2-'Indicator Date hidden'!F82)</f>
        <v>0</v>
      </c>
      <c r="F81" s="125">
        <f>IF('Indicator Date hidden'!G82="x","x",F$2-'Indicator Date hidden'!G82)</f>
        <v>0</v>
      </c>
      <c r="G81" s="125">
        <f>IF('Indicator Date hidden'!H82="x","x",G$2-'Indicator Date hidden'!H82)</f>
        <v>0</v>
      </c>
      <c r="H81" s="125">
        <f>IF('Indicator Date hidden'!I82="x","x",H$2-'Indicator Date hidden'!I82)</f>
        <v>0</v>
      </c>
      <c r="I81" s="125">
        <f>IF('Indicator Date hidden'!J82="x","x",I$2-'Indicator Date hidden'!J82)</f>
        <v>0</v>
      </c>
      <c r="J81" s="125">
        <f>IF('Indicator Date hidden'!K82="x","x",J$2-'Indicator Date hidden'!K82)</f>
        <v>0</v>
      </c>
      <c r="K81" s="125">
        <f>IF('Indicator Date hidden'!L82="x","x",K$2-'Indicator Date hidden'!L82)</f>
        <v>0</v>
      </c>
      <c r="L81" s="125">
        <f>IF('Indicator Date hidden'!M82="x","x",L$2-'Indicator Date hidden'!M82)</f>
        <v>0</v>
      </c>
      <c r="M81" s="125">
        <f>IF('Indicator Date hidden'!N82="x","x",M$2-'Indicator Date hidden'!N82)</f>
        <v>0</v>
      </c>
      <c r="N81" s="125">
        <f>IF('Indicator Date hidden'!O82="x","x",N$2-'Indicator Date hidden'!O82)</f>
        <v>0</v>
      </c>
      <c r="O81" s="125">
        <f>IF('Indicator Date hidden'!P82="x","x",O$2-'Indicator Date hidden'!P82)</f>
        <v>0</v>
      </c>
      <c r="P81" s="125">
        <f>IF('Indicator Date hidden'!Q82="x","x",P$2-'Indicator Date hidden'!Q82)</f>
        <v>0</v>
      </c>
      <c r="Q81" s="125">
        <f>IF('Indicator Date hidden'!R82="x","x",Q$2-'Indicator Date hidden'!R82)</f>
        <v>0</v>
      </c>
      <c r="R81" s="125">
        <f>IF('Indicator Date hidden'!S82="x","x",R$2-'Indicator Date hidden'!S82)</f>
        <v>0</v>
      </c>
      <c r="S81" s="125">
        <f>IF('Indicator Date hidden'!T82="x","x",S$2-'Indicator Date hidden'!T82)</f>
        <v>0</v>
      </c>
      <c r="T81" s="125">
        <f>IF('Indicator Date hidden'!U82="x","x",T$2-'Indicator Date hidden'!U82)</f>
        <v>0</v>
      </c>
      <c r="U81" s="125">
        <f>IF('Indicator Date hidden'!V82="x","x",U$2-'Indicator Date hidden'!V82)</f>
        <v>0</v>
      </c>
      <c r="V81" s="125">
        <f>IF('Indicator Date hidden'!W82="x","x",V$2-'Indicator Date hidden'!W82)</f>
        <v>0</v>
      </c>
      <c r="W81" s="125">
        <f>IF('Indicator Date hidden'!X82="x","x",W$2-'Indicator Date hidden'!X82)</f>
        <v>0</v>
      </c>
      <c r="X81" s="125">
        <f>IF('Indicator Date hidden'!Y82="x","x",X$2-'Indicator Date hidden'!Y82)</f>
        <v>0</v>
      </c>
      <c r="Y81" s="125">
        <f>IF('Indicator Date hidden'!Z82="x","x",Y$2-'Indicator Date hidden'!Z82)</f>
        <v>0</v>
      </c>
      <c r="Z81" s="125" t="str">
        <f>IF('Indicator Date hidden'!AA82="x","x",Z$2-'Indicator Date hidden'!AA82)</f>
        <v>x</v>
      </c>
      <c r="AA81" s="125">
        <f>IF('Indicator Date hidden'!AB82="x","x",AA$2-'Indicator Date hidden'!AB82)</f>
        <v>0</v>
      </c>
      <c r="AB81" s="125">
        <f>IF('Indicator Date hidden'!AC82="x","x",AB$2-'Indicator Date hidden'!AC82)</f>
        <v>0</v>
      </c>
      <c r="AC81" s="125">
        <f>IF('Indicator Date hidden'!AD82="x","x",AC$2-'Indicator Date hidden'!AD82)</f>
        <v>1</v>
      </c>
      <c r="AD81" s="125">
        <f>IF('Indicator Date hidden'!AE82="x","x",AD$2-'Indicator Date hidden'!AE82)</f>
        <v>0</v>
      </c>
      <c r="AE81" s="125">
        <f>IF('Indicator Date hidden'!AF82="x","x",AE$2-'Indicator Date hidden'!AF82)</f>
        <v>0</v>
      </c>
      <c r="AF81" s="125">
        <f>IF('Indicator Date hidden'!AG82="x","x",AF$2-'Indicator Date hidden'!AG82)</f>
        <v>1</v>
      </c>
      <c r="AG81" s="125">
        <f>IF('Indicator Date hidden'!AH82="x","x",AG$2-'Indicator Date hidden'!AH82)</f>
        <v>0</v>
      </c>
      <c r="AH81" s="125">
        <f>IF('Indicator Date hidden'!AI82="x","x",AH$2-'Indicator Date hidden'!AI82)</f>
        <v>0</v>
      </c>
      <c r="AI81" s="125">
        <f>IF('Indicator Date hidden'!AJ82="x","x",AI$2-'Indicator Date hidden'!AJ82)</f>
        <v>0</v>
      </c>
      <c r="AJ81" s="125">
        <f>IF('Indicator Date hidden'!AK82="x","x",AJ$2-'Indicator Date hidden'!AK82)</f>
        <v>0</v>
      </c>
      <c r="AK81" s="125">
        <f>IF('Indicator Date hidden'!AL82="x","x",AK$2-'Indicator Date hidden'!AL82)</f>
        <v>1</v>
      </c>
      <c r="AL81" s="125">
        <f>IF('Indicator Date hidden'!AM82="x","x",AL$2-'Indicator Date hidden'!AM82)</f>
        <v>1</v>
      </c>
      <c r="AM81" s="125">
        <f>IF('Indicator Date hidden'!AN82="x","x",AM$2-'Indicator Date hidden'!AN82)</f>
        <v>0</v>
      </c>
      <c r="AN81" s="125">
        <f>IF('Indicator Date hidden'!AO82="x","x",AN$2-'Indicator Date hidden'!AO82)</f>
        <v>0</v>
      </c>
      <c r="AO81" s="125">
        <f>IF('Indicator Date hidden'!AP82="x","x",AO$2-'Indicator Date hidden'!AP82)</f>
        <v>0</v>
      </c>
      <c r="AP81" s="125">
        <f>IF('Indicator Date hidden'!AQ82="x","x",AP$2-'Indicator Date hidden'!AQ82)</f>
        <v>0</v>
      </c>
      <c r="AQ81" s="125">
        <f>IF('Indicator Date hidden'!AR82="x","x",AQ$2-'Indicator Date hidden'!AR82)</f>
        <v>0</v>
      </c>
      <c r="AR81" s="125">
        <f>IF('Indicator Date hidden'!AS82="x","x",AR$2-'Indicator Date hidden'!AS82)</f>
        <v>0</v>
      </c>
      <c r="AS81" s="125">
        <f>IF('Indicator Date hidden'!AT82="x","x",AS$2-'Indicator Date hidden'!AT82)</f>
        <v>1</v>
      </c>
      <c r="AT81" s="125">
        <f>IF('Indicator Date hidden'!AU82="x","x",AT$2-'Indicator Date hidden'!AU82)</f>
        <v>0</v>
      </c>
      <c r="AU81" s="125" t="str">
        <f>IF('Indicator Date hidden'!AV82="x","x",AU$2-'Indicator Date hidden'!AV82)</f>
        <v>x</v>
      </c>
      <c r="AV81" s="125" t="str">
        <f>IF('Indicator Date hidden'!AW82="x","x",AV$2-'Indicator Date hidden'!AW82)</f>
        <v>x</v>
      </c>
      <c r="AW81" s="125">
        <f>IF('Indicator Date hidden'!AX82="x","x",AW$2-'Indicator Date hidden'!AX82)</f>
        <v>0</v>
      </c>
      <c r="AX81" s="125">
        <f>IF('Indicator Date hidden'!AY82="x","x",AX$2-'Indicator Date hidden'!AY82)</f>
        <v>0</v>
      </c>
      <c r="AY81" s="125">
        <f>IF('Indicator Date hidden'!AZ82="x","x",AY$2-'Indicator Date hidden'!AZ82)</f>
        <v>0</v>
      </c>
      <c r="AZ81" s="125">
        <f>IF('Indicator Date hidden'!BA82="x","x",AZ$2-'Indicator Date hidden'!BA82)</f>
        <v>7</v>
      </c>
      <c r="BA81" s="125">
        <f>IF('Indicator Date hidden'!BB82="x","x",BA$2-'Indicator Date hidden'!BB82)</f>
        <v>0</v>
      </c>
      <c r="BB81" s="125">
        <f>IF('Indicator Date hidden'!BC82="x","x",BB$2-'Indicator Date hidden'!BC82)</f>
        <v>0</v>
      </c>
      <c r="BC81" s="125">
        <f>IF('Indicator Date hidden'!BD82="x","x",BC$2-'Indicator Date hidden'!BD82)</f>
        <v>0</v>
      </c>
      <c r="BD81" s="125">
        <f>IF('Indicator Date hidden'!BE82="x","x",BD$2-'Indicator Date hidden'!BE82)</f>
        <v>0</v>
      </c>
      <c r="BE81" s="125">
        <f>IF('Indicator Date hidden'!BF82="x","x",BE$2-'Indicator Date hidden'!BF82)</f>
        <v>0</v>
      </c>
      <c r="BF81" s="125">
        <f>IF('Indicator Date hidden'!BG82="x","x",BF$2-'Indicator Date hidden'!BG82)</f>
        <v>0</v>
      </c>
      <c r="BG81" s="125">
        <f>IF('Indicator Date hidden'!BH82="x","x",BG$2-'Indicator Date hidden'!BH82)</f>
        <v>0</v>
      </c>
      <c r="BH81" s="125">
        <f>IF('Indicator Date hidden'!BI82="x","x",BH$2-'Indicator Date hidden'!BI82)</f>
        <v>0</v>
      </c>
      <c r="BI81" s="125">
        <f>IF('Indicator Date hidden'!BJ82="x","x",BI$2-'Indicator Date hidden'!BJ82)</f>
        <v>0</v>
      </c>
      <c r="BJ81" s="125">
        <f>IF('Indicator Date hidden'!BK82="x","x",BJ$2-'Indicator Date hidden'!BK82)</f>
        <v>0</v>
      </c>
      <c r="BK81" s="125">
        <f>IF('Indicator Date hidden'!BL82="x","x",BK$2-'Indicator Date hidden'!BL82)</f>
        <v>0</v>
      </c>
      <c r="BL81" s="125">
        <f>IF('Indicator Date hidden'!BM82="x","x",BL$2-'Indicator Date hidden'!BM82)</f>
        <v>0</v>
      </c>
      <c r="BM81" s="125">
        <f>IF('Indicator Date hidden'!BN82="x","x",BM$2-'Indicator Date hidden'!BN82)</f>
        <v>2</v>
      </c>
      <c r="BN81" s="125">
        <f>IF('Indicator Date hidden'!BO82="x","x",BN$2-'Indicator Date hidden'!BO82)</f>
        <v>1</v>
      </c>
      <c r="BO81" s="125">
        <f>IF('Indicator Date hidden'!BP82="x","x",BO$2-'Indicator Date hidden'!BP82)</f>
        <v>0</v>
      </c>
      <c r="BP81" s="125">
        <f>IF('Indicator Date hidden'!BQ82="x","x",BP$2-'Indicator Date hidden'!BQ82)</f>
        <v>0</v>
      </c>
      <c r="BQ81" s="125">
        <f>IF('Indicator Date hidden'!BR82="x","x",BQ$2-'Indicator Date hidden'!BR82)</f>
        <v>0</v>
      </c>
      <c r="BR81" s="125">
        <f>IF('Indicator Date hidden'!BS82="x","x",BR$2-'Indicator Date hidden'!BS82)</f>
        <v>0</v>
      </c>
      <c r="BS81" s="125">
        <f>IF('Indicator Date hidden'!BT82="x","x",BS$2-'Indicator Date hidden'!BT82)</f>
        <v>1</v>
      </c>
      <c r="BT81" s="125">
        <f>IF('Indicator Date hidden'!BU82="x","x",BT$2-'Indicator Date hidden'!BU82)</f>
        <v>0</v>
      </c>
      <c r="BU81" s="125">
        <f>IF('Indicator Date hidden'!BV82="x","x",BU$2-'Indicator Date hidden'!BV82)</f>
        <v>0</v>
      </c>
      <c r="BV81" s="125">
        <f>IF('Indicator Date hidden'!BW82="x","x",BV$2-'Indicator Date hidden'!BW82)</f>
        <v>0</v>
      </c>
      <c r="BW81" s="125">
        <f>IF('Indicator Date hidden'!BX82="x","x",BW$2-'Indicator Date hidden'!BX82)</f>
        <v>0</v>
      </c>
      <c r="BX81" s="125">
        <f>IF('Indicator Date hidden'!BY82="x","x",BX$2-'Indicator Date hidden'!BY82)</f>
        <v>0</v>
      </c>
      <c r="BY81" s="3">
        <f t="shared" si="10"/>
        <v>16</v>
      </c>
      <c r="BZ81" s="126">
        <f t="shared" si="11"/>
        <v>0.22222222222222221</v>
      </c>
      <c r="CA81" s="3">
        <f t="shared" si="12"/>
        <v>9</v>
      </c>
      <c r="CB81" s="126">
        <f t="shared" si="13"/>
        <v>0.88540985836162378</v>
      </c>
      <c r="CC81" s="129">
        <f t="shared" si="14"/>
        <v>0</v>
      </c>
    </row>
    <row r="82" spans="1:81" x14ac:dyDescent="0.3">
      <c r="A82" s="3" t="str">
        <f>'Indicator Data'!B85</f>
        <v>IRL</v>
      </c>
      <c r="B82" s="125">
        <f>IF('Indicator Date hidden'!C83="x","x",B$2-'Indicator Date hidden'!C83)</f>
        <v>0</v>
      </c>
      <c r="C82" s="125">
        <f>IF('Indicator Date hidden'!D83="x","x",C$2-'Indicator Date hidden'!D83)</f>
        <v>0</v>
      </c>
      <c r="D82" s="125">
        <f>IF('Indicator Date hidden'!E83="x","x",D$2-'Indicator Date hidden'!E83)</f>
        <v>0</v>
      </c>
      <c r="E82" s="125">
        <f>IF('Indicator Date hidden'!F83="x","x",E$2-'Indicator Date hidden'!F83)</f>
        <v>0</v>
      </c>
      <c r="F82" s="125">
        <f>IF('Indicator Date hidden'!G83="x","x",F$2-'Indicator Date hidden'!G83)</f>
        <v>0</v>
      </c>
      <c r="G82" s="125">
        <f>IF('Indicator Date hidden'!H83="x","x",G$2-'Indicator Date hidden'!H83)</f>
        <v>0</v>
      </c>
      <c r="H82" s="125">
        <f>IF('Indicator Date hidden'!I83="x","x",H$2-'Indicator Date hidden'!I83)</f>
        <v>0</v>
      </c>
      <c r="I82" s="125">
        <f>IF('Indicator Date hidden'!J83="x","x",I$2-'Indicator Date hidden'!J83)</f>
        <v>0</v>
      </c>
      <c r="J82" s="125">
        <f>IF('Indicator Date hidden'!K83="x","x",J$2-'Indicator Date hidden'!K83)</f>
        <v>0</v>
      </c>
      <c r="K82" s="125">
        <f>IF('Indicator Date hidden'!L83="x","x",K$2-'Indicator Date hidden'!L83)</f>
        <v>0</v>
      </c>
      <c r="L82" s="125">
        <f>IF('Indicator Date hidden'!M83="x","x",L$2-'Indicator Date hidden'!M83)</f>
        <v>0</v>
      </c>
      <c r="M82" s="125">
        <f>IF('Indicator Date hidden'!N83="x","x",M$2-'Indicator Date hidden'!N83)</f>
        <v>0</v>
      </c>
      <c r="N82" s="125">
        <f>IF('Indicator Date hidden'!O83="x","x",N$2-'Indicator Date hidden'!O83)</f>
        <v>0</v>
      </c>
      <c r="O82" s="125">
        <f>IF('Indicator Date hidden'!P83="x","x",O$2-'Indicator Date hidden'!P83)</f>
        <v>0</v>
      </c>
      <c r="P82" s="125">
        <f>IF('Indicator Date hidden'!Q83="x","x",P$2-'Indicator Date hidden'!Q83)</f>
        <v>0</v>
      </c>
      <c r="Q82" s="125">
        <f>IF('Indicator Date hidden'!R83="x","x",Q$2-'Indicator Date hidden'!R83)</f>
        <v>0</v>
      </c>
      <c r="R82" s="125">
        <f>IF('Indicator Date hidden'!S83="x","x",R$2-'Indicator Date hidden'!S83)</f>
        <v>0</v>
      </c>
      <c r="S82" s="125">
        <f>IF('Indicator Date hidden'!T83="x","x",S$2-'Indicator Date hidden'!T83)</f>
        <v>0</v>
      </c>
      <c r="T82" s="125">
        <f>IF('Indicator Date hidden'!U83="x","x",T$2-'Indicator Date hidden'!U83)</f>
        <v>0</v>
      </c>
      <c r="U82" s="125">
        <f>IF('Indicator Date hidden'!V83="x","x",U$2-'Indicator Date hidden'!V83)</f>
        <v>0</v>
      </c>
      <c r="V82" s="125">
        <f>IF('Indicator Date hidden'!W83="x","x",V$2-'Indicator Date hidden'!W83)</f>
        <v>0</v>
      </c>
      <c r="W82" s="125">
        <f>IF('Indicator Date hidden'!X83="x","x",W$2-'Indicator Date hidden'!X83)</f>
        <v>0</v>
      </c>
      <c r="X82" s="125">
        <f>IF('Indicator Date hidden'!Y83="x","x",X$2-'Indicator Date hidden'!Y83)</f>
        <v>0</v>
      </c>
      <c r="Y82" s="125">
        <f>IF('Indicator Date hidden'!Z83="x","x",Y$2-'Indicator Date hidden'!Z83)</f>
        <v>0</v>
      </c>
      <c r="Z82" s="125">
        <f>IF('Indicator Date hidden'!AA83="x","x",Z$2-'Indicator Date hidden'!AA83)</f>
        <v>7</v>
      </c>
      <c r="AA82" s="125">
        <f>IF('Indicator Date hidden'!AB83="x","x",AA$2-'Indicator Date hidden'!AB83)</f>
        <v>0</v>
      </c>
      <c r="AB82" s="125" t="str">
        <f>IF('Indicator Date hidden'!AC83="x","x",AB$2-'Indicator Date hidden'!AC83)</f>
        <v>x</v>
      </c>
      <c r="AC82" s="125">
        <f>IF('Indicator Date hidden'!AD83="x","x",AC$2-'Indicator Date hidden'!AD83)</f>
        <v>1</v>
      </c>
      <c r="AD82" s="125">
        <f>IF('Indicator Date hidden'!AE83="x","x",AD$2-'Indicator Date hidden'!AE83)</f>
        <v>0</v>
      </c>
      <c r="AE82" s="125" t="str">
        <f>IF('Indicator Date hidden'!AF83="x","x",AE$2-'Indicator Date hidden'!AF83)</f>
        <v>x</v>
      </c>
      <c r="AF82" s="125">
        <f>IF('Indicator Date hidden'!AG83="x","x",AF$2-'Indicator Date hidden'!AG83)</f>
        <v>1</v>
      </c>
      <c r="AG82" s="125">
        <f>IF('Indicator Date hidden'!AH83="x","x",AG$2-'Indicator Date hidden'!AH83)</f>
        <v>0</v>
      </c>
      <c r="AH82" s="125">
        <f>IF('Indicator Date hidden'!AI83="x","x",AH$2-'Indicator Date hidden'!AI83)</f>
        <v>0</v>
      </c>
      <c r="AI82" s="125">
        <f>IF('Indicator Date hidden'!AJ83="x","x",AI$2-'Indicator Date hidden'!AJ83)</f>
        <v>0</v>
      </c>
      <c r="AJ82" s="125">
        <f>IF('Indicator Date hidden'!AK83="x","x",AJ$2-'Indicator Date hidden'!AK83)</f>
        <v>0</v>
      </c>
      <c r="AK82" s="125">
        <f>IF('Indicator Date hidden'!AL83="x","x",AK$2-'Indicator Date hidden'!AL83)</f>
        <v>1</v>
      </c>
      <c r="AL82" s="125" t="str">
        <f>IF('Indicator Date hidden'!AM83="x","x",AL$2-'Indicator Date hidden'!AM83)</f>
        <v>x</v>
      </c>
      <c r="AM82" s="125">
        <f>IF('Indicator Date hidden'!AN83="x","x",AM$2-'Indicator Date hidden'!AN83)</f>
        <v>0</v>
      </c>
      <c r="AN82" s="125">
        <f>IF('Indicator Date hidden'!AO83="x","x",AN$2-'Indicator Date hidden'!AO83)</f>
        <v>0</v>
      </c>
      <c r="AO82" s="125">
        <f>IF('Indicator Date hidden'!AP83="x","x",AO$2-'Indicator Date hidden'!AP83)</f>
        <v>0</v>
      </c>
      <c r="AP82" s="125" t="str">
        <f>IF('Indicator Date hidden'!AQ83="x","x",AP$2-'Indicator Date hidden'!AQ83)</f>
        <v>x</v>
      </c>
      <c r="AQ82" s="125">
        <f>IF('Indicator Date hidden'!AR83="x","x",AQ$2-'Indicator Date hidden'!AR83)</f>
        <v>0</v>
      </c>
      <c r="AR82" s="125">
        <f>IF('Indicator Date hidden'!AS83="x","x",AR$2-'Indicator Date hidden'!AS83)</f>
        <v>0</v>
      </c>
      <c r="AS82" s="125" t="str">
        <f>IF('Indicator Date hidden'!AT83="x","x",AS$2-'Indicator Date hidden'!AT83)</f>
        <v>x</v>
      </c>
      <c r="AT82" s="125">
        <f>IF('Indicator Date hidden'!AU83="x","x",AT$2-'Indicator Date hidden'!AU83)</f>
        <v>0</v>
      </c>
      <c r="AU82" s="125">
        <f>IF('Indicator Date hidden'!AV83="x","x",AU$2-'Indicator Date hidden'!AV83)</f>
        <v>0</v>
      </c>
      <c r="AV82" s="125" t="str">
        <f>IF('Indicator Date hidden'!AW83="x","x",AV$2-'Indicator Date hidden'!AW83)</f>
        <v>x</v>
      </c>
      <c r="AW82" s="125" t="str">
        <f>IF('Indicator Date hidden'!AX83="x","x",AW$2-'Indicator Date hidden'!AX83)</f>
        <v>x</v>
      </c>
      <c r="AX82" s="125">
        <f>IF('Indicator Date hidden'!AY83="x","x",AX$2-'Indicator Date hidden'!AY83)</f>
        <v>0</v>
      </c>
      <c r="AY82" s="125">
        <f>IF('Indicator Date hidden'!AZ83="x","x",AY$2-'Indicator Date hidden'!AZ83)</f>
        <v>0</v>
      </c>
      <c r="AZ82" s="125">
        <f>IF('Indicator Date hidden'!BA83="x","x",AZ$2-'Indicator Date hidden'!BA83)</f>
        <v>2</v>
      </c>
      <c r="BA82" s="125">
        <f>IF('Indicator Date hidden'!BB83="x","x",BA$2-'Indicator Date hidden'!BB83)</f>
        <v>0</v>
      </c>
      <c r="BB82" s="125">
        <f>IF('Indicator Date hidden'!BC83="x","x",BB$2-'Indicator Date hidden'!BC83)</f>
        <v>0</v>
      </c>
      <c r="BC82" s="125">
        <f>IF('Indicator Date hidden'!BD83="x","x",BC$2-'Indicator Date hidden'!BD83)</f>
        <v>0</v>
      </c>
      <c r="BD82" s="125" t="str">
        <f>IF('Indicator Date hidden'!BE83="x","x",BD$2-'Indicator Date hidden'!BE83)</f>
        <v>x</v>
      </c>
      <c r="BE82" s="125">
        <f>IF('Indicator Date hidden'!BF83="x","x",BE$2-'Indicator Date hidden'!BF83)</f>
        <v>1</v>
      </c>
      <c r="BF82" s="125">
        <f>IF('Indicator Date hidden'!BG83="x","x",BF$2-'Indicator Date hidden'!BG83)</f>
        <v>0</v>
      </c>
      <c r="BG82" s="125">
        <f>IF('Indicator Date hidden'!BH83="x","x",BG$2-'Indicator Date hidden'!BH83)</f>
        <v>0</v>
      </c>
      <c r="BH82" s="125">
        <f>IF('Indicator Date hidden'!BI83="x","x",BH$2-'Indicator Date hidden'!BI83)</f>
        <v>0</v>
      </c>
      <c r="BI82" s="125" t="str">
        <f>IF('Indicator Date hidden'!BJ83="x","x",BI$2-'Indicator Date hidden'!BJ83)</f>
        <v>x</v>
      </c>
      <c r="BJ82" s="125">
        <f>IF('Indicator Date hidden'!BK83="x","x",BJ$2-'Indicator Date hidden'!BK83)</f>
        <v>0</v>
      </c>
      <c r="BK82" s="125">
        <f>IF('Indicator Date hidden'!BL83="x","x",BK$2-'Indicator Date hidden'!BL83)</f>
        <v>0</v>
      </c>
      <c r="BL82" s="125">
        <f>IF('Indicator Date hidden'!BM83="x","x",BL$2-'Indicator Date hidden'!BM83)</f>
        <v>0</v>
      </c>
      <c r="BM82" s="125" t="str">
        <f>IF('Indicator Date hidden'!BN83="x","x",BM$2-'Indicator Date hidden'!BN83)</f>
        <v>x</v>
      </c>
      <c r="BN82" s="125">
        <f>IF('Indicator Date hidden'!BO83="x","x",BN$2-'Indicator Date hidden'!BO83)</f>
        <v>1</v>
      </c>
      <c r="BO82" s="125">
        <f>IF('Indicator Date hidden'!BP83="x","x",BO$2-'Indicator Date hidden'!BP83)</f>
        <v>0</v>
      </c>
      <c r="BP82" s="125">
        <f>IF('Indicator Date hidden'!BQ83="x","x",BP$2-'Indicator Date hidden'!BQ83)</f>
        <v>0</v>
      </c>
      <c r="BQ82" s="125">
        <f>IF('Indicator Date hidden'!BR83="x","x",BQ$2-'Indicator Date hidden'!BR83)</f>
        <v>0</v>
      </c>
      <c r="BR82" s="125">
        <f>IF('Indicator Date hidden'!BS83="x","x",BR$2-'Indicator Date hidden'!BS83)</f>
        <v>0</v>
      </c>
      <c r="BS82" s="125">
        <f>IF('Indicator Date hidden'!BT83="x","x",BS$2-'Indicator Date hidden'!BT83)</f>
        <v>1</v>
      </c>
      <c r="BT82" s="125">
        <f>IF('Indicator Date hidden'!BU83="x","x",BT$2-'Indicator Date hidden'!BU83)</f>
        <v>0</v>
      </c>
      <c r="BU82" s="125" t="str">
        <f>IF('Indicator Date hidden'!BV83="x","x",BU$2-'Indicator Date hidden'!BV83)</f>
        <v>x</v>
      </c>
      <c r="BV82" s="125">
        <f>IF('Indicator Date hidden'!BW83="x","x",BV$2-'Indicator Date hidden'!BW83)</f>
        <v>0</v>
      </c>
      <c r="BW82" s="125">
        <f>IF('Indicator Date hidden'!BX83="x","x",BW$2-'Indicator Date hidden'!BX83)</f>
        <v>0</v>
      </c>
      <c r="BX82" s="125">
        <f>IF('Indicator Date hidden'!BY83="x","x",BX$2-'Indicator Date hidden'!BY83)</f>
        <v>0</v>
      </c>
      <c r="BY82" s="3">
        <f t="shared" si="10"/>
        <v>15</v>
      </c>
      <c r="BZ82" s="126">
        <f t="shared" si="11"/>
        <v>0.234375</v>
      </c>
      <c r="CA82" s="3">
        <f t="shared" si="12"/>
        <v>8</v>
      </c>
      <c r="CB82" s="126">
        <f t="shared" si="13"/>
        <v>0.93109793221497383</v>
      </c>
      <c r="CC82" s="129">
        <f t="shared" si="14"/>
        <v>0</v>
      </c>
    </row>
    <row r="83" spans="1:81" x14ac:dyDescent="0.3">
      <c r="A83" s="3" t="str">
        <f>'Indicator Data'!B86</f>
        <v>ISR</v>
      </c>
      <c r="B83" s="125">
        <f>IF('Indicator Date hidden'!C84="x","x",B$2-'Indicator Date hidden'!C84)</f>
        <v>0</v>
      </c>
      <c r="C83" s="125">
        <f>IF('Indicator Date hidden'!D84="x","x",C$2-'Indicator Date hidden'!D84)</f>
        <v>0</v>
      </c>
      <c r="D83" s="125">
        <f>IF('Indicator Date hidden'!E84="x","x",D$2-'Indicator Date hidden'!E84)</f>
        <v>0</v>
      </c>
      <c r="E83" s="125">
        <f>IF('Indicator Date hidden'!F84="x","x",E$2-'Indicator Date hidden'!F84)</f>
        <v>0</v>
      </c>
      <c r="F83" s="125">
        <f>IF('Indicator Date hidden'!G84="x","x",F$2-'Indicator Date hidden'!G84)</f>
        <v>0</v>
      </c>
      <c r="G83" s="125">
        <f>IF('Indicator Date hidden'!H84="x","x",G$2-'Indicator Date hidden'!H84)</f>
        <v>0</v>
      </c>
      <c r="H83" s="125">
        <f>IF('Indicator Date hidden'!I84="x","x",H$2-'Indicator Date hidden'!I84)</f>
        <v>0</v>
      </c>
      <c r="I83" s="125">
        <f>IF('Indicator Date hidden'!J84="x","x",I$2-'Indicator Date hidden'!J84)</f>
        <v>0</v>
      </c>
      <c r="J83" s="125">
        <f>IF('Indicator Date hidden'!K84="x","x",J$2-'Indicator Date hidden'!K84)</f>
        <v>0</v>
      </c>
      <c r="K83" s="125">
        <f>IF('Indicator Date hidden'!L84="x","x",K$2-'Indicator Date hidden'!L84)</f>
        <v>0</v>
      </c>
      <c r="L83" s="125">
        <f>IF('Indicator Date hidden'!M84="x","x",L$2-'Indicator Date hidden'!M84)</f>
        <v>0</v>
      </c>
      <c r="M83" s="125">
        <f>IF('Indicator Date hidden'!N84="x","x",M$2-'Indicator Date hidden'!N84)</f>
        <v>0</v>
      </c>
      <c r="N83" s="125">
        <f>IF('Indicator Date hidden'!O84="x","x",N$2-'Indicator Date hidden'!O84)</f>
        <v>0</v>
      </c>
      <c r="O83" s="125">
        <f>IF('Indicator Date hidden'!P84="x","x",O$2-'Indicator Date hidden'!P84)</f>
        <v>0</v>
      </c>
      <c r="P83" s="125">
        <f>IF('Indicator Date hidden'!Q84="x","x",P$2-'Indicator Date hidden'!Q84)</f>
        <v>0</v>
      </c>
      <c r="Q83" s="125">
        <f>IF('Indicator Date hidden'!R84="x","x",Q$2-'Indicator Date hidden'!R84)</f>
        <v>0</v>
      </c>
      <c r="R83" s="125">
        <f>IF('Indicator Date hidden'!S84="x","x",R$2-'Indicator Date hidden'!S84)</f>
        <v>0</v>
      </c>
      <c r="S83" s="125">
        <f>IF('Indicator Date hidden'!T84="x","x",S$2-'Indicator Date hidden'!T84)</f>
        <v>0</v>
      </c>
      <c r="T83" s="125">
        <f>IF('Indicator Date hidden'!U84="x","x",T$2-'Indicator Date hidden'!U84)</f>
        <v>0</v>
      </c>
      <c r="U83" s="125">
        <f>IF('Indicator Date hidden'!V84="x","x",U$2-'Indicator Date hidden'!V84)</f>
        <v>0</v>
      </c>
      <c r="V83" s="125">
        <f>IF('Indicator Date hidden'!W84="x","x",V$2-'Indicator Date hidden'!W84)</f>
        <v>0</v>
      </c>
      <c r="W83" s="125">
        <f>IF('Indicator Date hidden'!X84="x","x",W$2-'Indicator Date hidden'!X84)</f>
        <v>0</v>
      </c>
      <c r="X83" s="125">
        <f>IF('Indicator Date hidden'!Y84="x","x",X$2-'Indicator Date hidden'!Y84)</f>
        <v>0</v>
      </c>
      <c r="Y83" s="125">
        <f>IF('Indicator Date hidden'!Z84="x","x",Y$2-'Indicator Date hidden'!Z84)</f>
        <v>0</v>
      </c>
      <c r="Z83" s="125">
        <f>IF('Indicator Date hidden'!AA84="x","x",Z$2-'Indicator Date hidden'!AA84)</f>
        <v>10</v>
      </c>
      <c r="AA83" s="125">
        <f>IF('Indicator Date hidden'!AB84="x","x",AA$2-'Indicator Date hidden'!AB84)</f>
        <v>0</v>
      </c>
      <c r="AB83" s="125" t="str">
        <f>IF('Indicator Date hidden'!AC84="x","x",AB$2-'Indicator Date hidden'!AC84)</f>
        <v>x</v>
      </c>
      <c r="AC83" s="125">
        <f>IF('Indicator Date hidden'!AD84="x","x",AC$2-'Indicator Date hidden'!AD84)</f>
        <v>0</v>
      </c>
      <c r="AD83" s="125">
        <f>IF('Indicator Date hidden'!AE84="x","x",AD$2-'Indicator Date hidden'!AE84)</f>
        <v>0</v>
      </c>
      <c r="AE83" s="125" t="str">
        <f>IF('Indicator Date hidden'!AF84="x","x",AE$2-'Indicator Date hidden'!AF84)</f>
        <v>x</v>
      </c>
      <c r="AF83" s="125">
        <f>IF('Indicator Date hidden'!AG84="x","x",AF$2-'Indicator Date hidden'!AG84)</f>
        <v>1</v>
      </c>
      <c r="AG83" s="125">
        <f>IF('Indicator Date hidden'!AH84="x","x",AG$2-'Indicator Date hidden'!AH84)</f>
        <v>0</v>
      </c>
      <c r="AH83" s="125">
        <f>IF('Indicator Date hidden'!AI84="x","x",AH$2-'Indicator Date hidden'!AI84)</f>
        <v>0</v>
      </c>
      <c r="AI83" s="125">
        <f>IF('Indicator Date hidden'!AJ84="x","x",AI$2-'Indicator Date hidden'!AJ84)</f>
        <v>0</v>
      </c>
      <c r="AJ83" s="125">
        <f>IF('Indicator Date hidden'!AK84="x","x",AJ$2-'Indicator Date hidden'!AK84)</f>
        <v>0</v>
      </c>
      <c r="AK83" s="125">
        <f>IF('Indicator Date hidden'!AL84="x","x",AK$2-'Indicator Date hidden'!AL84)</f>
        <v>1</v>
      </c>
      <c r="AL83" s="125" t="str">
        <f>IF('Indicator Date hidden'!AM84="x","x",AL$2-'Indicator Date hidden'!AM84)</f>
        <v>x</v>
      </c>
      <c r="AM83" s="125">
        <f>IF('Indicator Date hidden'!AN84="x","x",AM$2-'Indicator Date hidden'!AN84)</f>
        <v>0</v>
      </c>
      <c r="AN83" s="125">
        <f>IF('Indicator Date hidden'!AO84="x","x",AN$2-'Indicator Date hidden'!AO84)</f>
        <v>0</v>
      </c>
      <c r="AO83" s="125">
        <f>IF('Indicator Date hidden'!AP84="x","x",AO$2-'Indicator Date hidden'!AP84)</f>
        <v>0</v>
      </c>
      <c r="AP83" s="125" t="str">
        <f>IF('Indicator Date hidden'!AQ84="x","x",AP$2-'Indicator Date hidden'!AQ84)</f>
        <v>x</v>
      </c>
      <c r="AQ83" s="125">
        <f>IF('Indicator Date hidden'!AR84="x","x",AQ$2-'Indicator Date hidden'!AR84)</f>
        <v>0</v>
      </c>
      <c r="AR83" s="125">
        <f>IF('Indicator Date hidden'!AS84="x","x",AR$2-'Indicator Date hidden'!AS84)</f>
        <v>0</v>
      </c>
      <c r="AS83" s="125" t="str">
        <f>IF('Indicator Date hidden'!AT84="x","x",AS$2-'Indicator Date hidden'!AT84)</f>
        <v>x</v>
      </c>
      <c r="AT83" s="125">
        <f>IF('Indicator Date hidden'!AU84="x","x",AT$2-'Indicator Date hidden'!AU84)</f>
        <v>0</v>
      </c>
      <c r="AU83" s="125" t="str">
        <f>IF('Indicator Date hidden'!AV84="x","x",AU$2-'Indicator Date hidden'!AV84)</f>
        <v>x</v>
      </c>
      <c r="AV83" s="125" t="str">
        <f>IF('Indicator Date hidden'!AW84="x","x",AV$2-'Indicator Date hidden'!AW84)</f>
        <v>x</v>
      </c>
      <c r="AW83" s="125" t="str">
        <f>IF('Indicator Date hidden'!AX84="x","x",AW$2-'Indicator Date hidden'!AX84)</f>
        <v>x</v>
      </c>
      <c r="AX83" s="125">
        <f>IF('Indicator Date hidden'!AY84="x","x",AX$2-'Indicator Date hidden'!AY84)</f>
        <v>0</v>
      </c>
      <c r="AY83" s="125">
        <f>IF('Indicator Date hidden'!AZ84="x","x",AY$2-'Indicator Date hidden'!AZ84)</f>
        <v>0</v>
      </c>
      <c r="AZ83" s="125">
        <f>IF('Indicator Date hidden'!BA84="x","x",AZ$2-'Indicator Date hidden'!BA84)</f>
        <v>3</v>
      </c>
      <c r="BA83" s="125">
        <f>IF('Indicator Date hidden'!BB84="x","x",BA$2-'Indicator Date hidden'!BB84)</f>
        <v>0</v>
      </c>
      <c r="BB83" s="125">
        <f>IF('Indicator Date hidden'!BC84="x","x",BB$2-'Indicator Date hidden'!BC84)</f>
        <v>0</v>
      </c>
      <c r="BC83" s="125">
        <f>IF('Indicator Date hidden'!BD84="x","x",BC$2-'Indicator Date hidden'!BD84)</f>
        <v>0</v>
      </c>
      <c r="BD83" s="125" t="str">
        <f>IF('Indicator Date hidden'!BE84="x","x",BD$2-'Indicator Date hidden'!BE84)</f>
        <v>x</v>
      </c>
      <c r="BE83" s="125">
        <f>IF('Indicator Date hidden'!BF84="x","x",BE$2-'Indicator Date hidden'!BF84)</f>
        <v>1</v>
      </c>
      <c r="BF83" s="125">
        <f>IF('Indicator Date hidden'!BG84="x","x",BF$2-'Indicator Date hidden'!BG84)</f>
        <v>0</v>
      </c>
      <c r="BG83" s="125">
        <f>IF('Indicator Date hidden'!BH84="x","x",BG$2-'Indicator Date hidden'!BH84)</f>
        <v>0</v>
      </c>
      <c r="BH83" s="125">
        <f>IF('Indicator Date hidden'!BI84="x","x",BH$2-'Indicator Date hidden'!BI84)</f>
        <v>0</v>
      </c>
      <c r="BI83" s="125" t="str">
        <f>IF('Indicator Date hidden'!BJ84="x","x",BI$2-'Indicator Date hidden'!BJ84)</f>
        <v>x</v>
      </c>
      <c r="BJ83" s="125">
        <f>IF('Indicator Date hidden'!BK84="x","x",BJ$2-'Indicator Date hidden'!BK84)</f>
        <v>0</v>
      </c>
      <c r="BK83" s="125">
        <f>IF('Indicator Date hidden'!BL84="x","x",BK$2-'Indicator Date hidden'!BL84)</f>
        <v>0</v>
      </c>
      <c r="BL83" s="125">
        <f>IF('Indicator Date hidden'!BM84="x","x",BL$2-'Indicator Date hidden'!BM84)</f>
        <v>0</v>
      </c>
      <c r="BM83" s="125" t="str">
        <f>IF('Indicator Date hidden'!BN84="x","x",BM$2-'Indicator Date hidden'!BN84)</f>
        <v>x</v>
      </c>
      <c r="BN83" s="125">
        <f>IF('Indicator Date hidden'!BO84="x","x",BN$2-'Indicator Date hidden'!BO84)</f>
        <v>0</v>
      </c>
      <c r="BO83" s="125">
        <f>IF('Indicator Date hidden'!BP84="x","x",BO$2-'Indicator Date hidden'!BP84)</f>
        <v>0</v>
      </c>
      <c r="BP83" s="125">
        <f>IF('Indicator Date hidden'!BQ84="x","x",BP$2-'Indicator Date hidden'!BQ84)</f>
        <v>0</v>
      </c>
      <c r="BQ83" s="125">
        <f>IF('Indicator Date hidden'!BR84="x","x",BQ$2-'Indicator Date hidden'!BR84)</f>
        <v>0</v>
      </c>
      <c r="BR83" s="125">
        <f>IF('Indicator Date hidden'!BS84="x","x",BR$2-'Indicator Date hidden'!BS84)</f>
        <v>0</v>
      </c>
      <c r="BS83" s="125">
        <f>IF('Indicator Date hidden'!BT84="x","x",BS$2-'Indicator Date hidden'!BT84)</f>
        <v>2</v>
      </c>
      <c r="BT83" s="125">
        <f>IF('Indicator Date hidden'!BU84="x","x",BT$2-'Indicator Date hidden'!BU84)</f>
        <v>0</v>
      </c>
      <c r="BU83" s="125">
        <f>IF('Indicator Date hidden'!BV84="x","x",BU$2-'Indicator Date hidden'!BV84)</f>
        <v>0</v>
      </c>
      <c r="BV83" s="125">
        <f>IF('Indicator Date hidden'!BW84="x","x",BV$2-'Indicator Date hidden'!BW84)</f>
        <v>0</v>
      </c>
      <c r="BW83" s="125">
        <f>IF('Indicator Date hidden'!BX84="x","x",BW$2-'Indicator Date hidden'!BX84)</f>
        <v>0</v>
      </c>
      <c r="BX83" s="125">
        <f>IF('Indicator Date hidden'!BY84="x","x",BX$2-'Indicator Date hidden'!BY84)</f>
        <v>0</v>
      </c>
      <c r="BY83" s="3">
        <f t="shared" si="10"/>
        <v>18</v>
      </c>
      <c r="BZ83" s="126">
        <f t="shared" si="11"/>
        <v>0.28125</v>
      </c>
      <c r="CA83" s="3">
        <f t="shared" si="12"/>
        <v>6</v>
      </c>
      <c r="CB83" s="126">
        <f t="shared" si="13"/>
        <v>1.316585902058806</v>
      </c>
      <c r="CC83" s="129">
        <f t="shared" si="14"/>
        <v>0</v>
      </c>
    </row>
    <row r="84" spans="1:81" x14ac:dyDescent="0.3">
      <c r="A84" s="3" t="str">
        <f>'Indicator Data'!B87</f>
        <v>ITA</v>
      </c>
      <c r="B84" s="125">
        <f>IF('Indicator Date hidden'!C85="x","x",B$2-'Indicator Date hidden'!C85)</f>
        <v>0</v>
      </c>
      <c r="C84" s="125">
        <f>IF('Indicator Date hidden'!D85="x","x",C$2-'Indicator Date hidden'!D85)</f>
        <v>0</v>
      </c>
      <c r="D84" s="125">
        <f>IF('Indicator Date hidden'!E85="x","x",D$2-'Indicator Date hidden'!E85)</f>
        <v>0</v>
      </c>
      <c r="E84" s="125">
        <f>IF('Indicator Date hidden'!F85="x","x",E$2-'Indicator Date hidden'!F85)</f>
        <v>0</v>
      </c>
      <c r="F84" s="125">
        <f>IF('Indicator Date hidden'!G85="x","x",F$2-'Indicator Date hidden'!G85)</f>
        <v>0</v>
      </c>
      <c r="G84" s="125">
        <f>IF('Indicator Date hidden'!H85="x","x",G$2-'Indicator Date hidden'!H85)</f>
        <v>0</v>
      </c>
      <c r="H84" s="125">
        <f>IF('Indicator Date hidden'!I85="x","x",H$2-'Indicator Date hidden'!I85)</f>
        <v>0</v>
      </c>
      <c r="I84" s="125">
        <f>IF('Indicator Date hidden'!J85="x","x",I$2-'Indicator Date hidden'!J85)</f>
        <v>0</v>
      </c>
      <c r="J84" s="125">
        <f>IF('Indicator Date hidden'!K85="x","x",J$2-'Indicator Date hidden'!K85)</f>
        <v>0</v>
      </c>
      <c r="K84" s="125">
        <f>IF('Indicator Date hidden'!L85="x","x",K$2-'Indicator Date hidden'!L85)</f>
        <v>0</v>
      </c>
      <c r="L84" s="125">
        <f>IF('Indicator Date hidden'!M85="x","x",L$2-'Indicator Date hidden'!M85)</f>
        <v>0</v>
      </c>
      <c r="M84" s="125">
        <f>IF('Indicator Date hidden'!N85="x","x",M$2-'Indicator Date hidden'!N85)</f>
        <v>0</v>
      </c>
      <c r="N84" s="125">
        <f>IF('Indicator Date hidden'!O85="x","x",N$2-'Indicator Date hidden'!O85)</f>
        <v>0</v>
      </c>
      <c r="O84" s="125">
        <f>IF('Indicator Date hidden'!P85="x","x",O$2-'Indicator Date hidden'!P85)</f>
        <v>0</v>
      </c>
      <c r="P84" s="125">
        <f>IF('Indicator Date hidden'!Q85="x","x",P$2-'Indicator Date hidden'!Q85)</f>
        <v>0</v>
      </c>
      <c r="Q84" s="125">
        <f>IF('Indicator Date hidden'!R85="x","x",Q$2-'Indicator Date hidden'!R85)</f>
        <v>0</v>
      </c>
      <c r="R84" s="125">
        <f>IF('Indicator Date hidden'!S85="x","x",R$2-'Indicator Date hidden'!S85)</f>
        <v>0</v>
      </c>
      <c r="S84" s="125">
        <f>IF('Indicator Date hidden'!T85="x","x",S$2-'Indicator Date hidden'!T85)</f>
        <v>0</v>
      </c>
      <c r="T84" s="125">
        <f>IF('Indicator Date hidden'!U85="x","x",T$2-'Indicator Date hidden'!U85)</f>
        <v>0</v>
      </c>
      <c r="U84" s="125">
        <f>IF('Indicator Date hidden'!V85="x","x",U$2-'Indicator Date hidden'!V85)</f>
        <v>0</v>
      </c>
      <c r="V84" s="125">
        <f>IF('Indicator Date hidden'!W85="x","x",V$2-'Indicator Date hidden'!W85)</f>
        <v>0</v>
      </c>
      <c r="W84" s="125">
        <f>IF('Indicator Date hidden'!X85="x","x",W$2-'Indicator Date hidden'!X85)</f>
        <v>0</v>
      </c>
      <c r="X84" s="125">
        <f>IF('Indicator Date hidden'!Y85="x","x",X$2-'Indicator Date hidden'!Y85)</f>
        <v>0</v>
      </c>
      <c r="Y84" s="125">
        <f>IF('Indicator Date hidden'!Z85="x","x",Y$2-'Indicator Date hidden'!Z85)</f>
        <v>0</v>
      </c>
      <c r="Z84" s="125">
        <f>IF('Indicator Date hidden'!AA85="x","x",Z$2-'Indicator Date hidden'!AA85)</f>
        <v>7</v>
      </c>
      <c r="AA84" s="125">
        <f>IF('Indicator Date hidden'!AB85="x","x",AA$2-'Indicator Date hidden'!AB85)</f>
        <v>0</v>
      </c>
      <c r="AB84" s="125" t="str">
        <f>IF('Indicator Date hidden'!AC85="x","x",AB$2-'Indicator Date hidden'!AC85)</f>
        <v>x</v>
      </c>
      <c r="AC84" s="125">
        <f>IF('Indicator Date hidden'!AD85="x","x",AC$2-'Indicator Date hidden'!AD85)</f>
        <v>1</v>
      </c>
      <c r="AD84" s="125">
        <f>IF('Indicator Date hidden'!AE85="x","x",AD$2-'Indicator Date hidden'!AE85)</f>
        <v>1</v>
      </c>
      <c r="AE84" s="125" t="str">
        <f>IF('Indicator Date hidden'!AF85="x","x",AE$2-'Indicator Date hidden'!AF85)</f>
        <v>x</v>
      </c>
      <c r="AF84" s="125">
        <f>IF('Indicator Date hidden'!AG85="x","x",AF$2-'Indicator Date hidden'!AG85)</f>
        <v>1</v>
      </c>
      <c r="AG84" s="125">
        <f>IF('Indicator Date hidden'!AH85="x","x",AG$2-'Indicator Date hidden'!AH85)</f>
        <v>0</v>
      </c>
      <c r="AH84" s="125">
        <f>IF('Indicator Date hidden'!AI85="x","x",AH$2-'Indicator Date hidden'!AI85)</f>
        <v>0</v>
      </c>
      <c r="AI84" s="125">
        <f>IF('Indicator Date hidden'!AJ85="x","x",AI$2-'Indicator Date hidden'!AJ85)</f>
        <v>0</v>
      </c>
      <c r="AJ84" s="125">
        <f>IF('Indicator Date hidden'!AK85="x","x",AJ$2-'Indicator Date hidden'!AK85)</f>
        <v>0</v>
      </c>
      <c r="AK84" s="125">
        <f>IF('Indicator Date hidden'!AL85="x","x",AK$2-'Indicator Date hidden'!AL85)</f>
        <v>1</v>
      </c>
      <c r="AL84" s="125" t="str">
        <f>IF('Indicator Date hidden'!AM85="x","x",AL$2-'Indicator Date hidden'!AM85)</f>
        <v>x</v>
      </c>
      <c r="AM84" s="125">
        <f>IF('Indicator Date hidden'!AN85="x","x",AM$2-'Indicator Date hidden'!AN85)</f>
        <v>0</v>
      </c>
      <c r="AN84" s="125">
        <f>IF('Indicator Date hidden'!AO85="x","x",AN$2-'Indicator Date hidden'!AO85)</f>
        <v>0</v>
      </c>
      <c r="AO84" s="125">
        <f>IF('Indicator Date hidden'!AP85="x","x",AO$2-'Indicator Date hidden'!AP85)</f>
        <v>0</v>
      </c>
      <c r="AP84" s="125" t="str">
        <f>IF('Indicator Date hidden'!AQ85="x","x",AP$2-'Indicator Date hidden'!AQ85)</f>
        <v>x</v>
      </c>
      <c r="AQ84" s="125">
        <f>IF('Indicator Date hidden'!AR85="x","x",AQ$2-'Indicator Date hidden'!AR85)</f>
        <v>0</v>
      </c>
      <c r="AR84" s="125">
        <f>IF('Indicator Date hidden'!AS85="x","x",AR$2-'Indicator Date hidden'!AS85)</f>
        <v>0</v>
      </c>
      <c r="AS84" s="125" t="str">
        <f>IF('Indicator Date hidden'!AT85="x","x",AS$2-'Indicator Date hidden'!AT85)</f>
        <v>x</v>
      </c>
      <c r="AT84" s="125">
        <f>IF('Indicator Date hidden'!AU85="x","x",AT$2-'Indicator Date hidden'!AU85)</f>
        <v>0</v>
      </c>
      <c r="AU84" s="125">
        <f>IF('Indicator Date hidden'!AV85="x","x",AU$2-'Indicator Date hidden'!AV85)</f>
        <v>0</v>
      </c>
      <c r="AV84" s="125">
        <f>IF('Indicator Date hidden'!AW85="x","x",AV$2-'Indicator Date hidden'!AW85)</f>
        <v>0</v>
      </c>
      <c r="AW84" s="125" t="str">
        <f>IF('Indicator Date hidden'!AX85="x","x",AW$2-'Indicator Date hidden'!AX85)</f>
        <v>x</v>
      </c>
      <c r="AX84" s="125">
        <f>IF('Indicator Date hidden'!AY85="x","x",AX$2-'Indicator Date hidden'!AY85)</f>
        <v>0</v>
      </c>
      <c r="AY84" s="125">
        <f>IF('Indicator Date hidden'!AZ85="x","x",AY$2-'Indicator Date hidden'!AZ85)</f>
        <v>0</v>
      </c>
      <c r="AZ84" s="125">
        <f>IF('Indicator Date hidden'!BA85="x","x",AZ$2-'Indicator Date hidden'!BA85)</f>
        <v>2</v>
      </c>
      <c r="BA84" s="125">
        <f>IF('Indicator Date hidden'!BB85="x","x",BA$2-'Indicator Date hidden'!BB85)</f>
        <v>0</v>
      </c>
      <c r="BB84" s="125">
        <f>IF('Indicator Date hidden'!BC85="x","x",BB$2-'Indicator Date hidden'!BC85)</f>
        <v>0</v>
      </c>
      <c r="BC84" s="125">
        <f>IF('Indicator Date hidden'!BD85="x","x",BC$2-'Indicator Date hidden'!BD85)</f>
        <v>0</v>
      </c>
      <c r="BD84" s="125" t="str">
        <f>IF('Indicator Date hidden'!BE85="x","x",BD$2-'Indicator Date hidden'!BE85)</f>
        <v>x</v>
      </c>
      <c r="BE84" s="125">
        <f>IF('Indicator Date hidden'!BF85="x","x",BE$2-'Indicator Date hidden'!BF85)</f>
        <v>1</v>
      </c>
      <c r="BF84" s="125">
        <f>IF('Indicator Date hidden'!BG85="x","x",BF$2-'Indicator Date hidden'!BG85)</f>
        <v>0</v>
      </c>
      <c r="BG84" s="125">
        <f>IF('Indicator Date hidden'!BH85="x","x",BG$2-'Indicator Date hidden'!BH85)</f>
        <v>0</v>
      </c>
      <c r="BH84" s="125">
        <f>IF('Indicator Date hidden'!BI85="x","x",BH$2-'Indicator Date hidden'!BI85)</f>
        <v>0</v>
      </c>
      <c r="BI84" s="125">
        <f>IF('Indicator Date hidden'!BJ85="x","x",BI$2-'Indicator Date hidden'!BJ85)</f>
        <v>0</v>
      </c>
      <c r="BJ84" s="125">
        <f>IF('Indicator Date hidden'!BK85="x","x",BJ$2-'Indicator Date hidden'!BK85)</f>
        <v>0</v>
      </c>
      <c r="BK84" s="125">
        <f>IF('Indicator Date hidden'!BL85="x","x",BK$2-'Indicator Date hidden'!BL85)</f>
        <v>0</v>
      </c>
      <c r="BL84" s="125">
        <f>IF('Indicator Date hidden'!BM85="x","x",BL$2-'Indicator Date hidden'!BM85)</f>
        <v>0</v>
      </c>
      <c r="BM84" s="125">
        <f>IF('Indicator Date hidden'!BN85="x","x",BM$2-'Indicator Date hidden'!BN85)</f>
        <v>1</v>
      </c>
      <c r="BN84" s="125">
        <f>IF('Indicator Date hidden'!BO85="x","x",BN$2-'Indicator Date hidden'!BO85)</f>
        <v>1</v>
      </c>
      <c r="BO84" s="125">
        <f>IF('Indicator Date hidden'!BP85="x","x",BO$2-'Indicator Date hidden'!BP85)</f>
        <v>0</v>
      </c>
      <c r="BP84" s="125">
        <f>IF('Indicator Date hidden'!BQ85="x","x",BP$2-'Indicator Date hidden'!BQ85)</f>
        <v>0</v>
      </c>
      <c r="BQ84" s="125">
        <f>IF('Indicator Date hidden'!BR85="x","x",BQ$2-'Indicator Date hidden'!BR85)</f>
        <v>0</v>
      </c>
      <c r="BR84" s="125">
        <f>IF('Indicator Date hidden'!BS85="x","x",BR$2-'Indicator Date hidden'!BS85)</f>
        <v>0</v>
      </c>
      <c r="BS84" s="125">
        <f>IF('Indicator Date hidden'!BT85="x","x",BS$2-'Indicator Date hidden'!BT85)</f>
        <v>1</v>
      </c>
      <c r="BT84" s="125">
        <f>IF('Indicator Date hidden'!BU85="x","x",BT$2-'Indicator Date hidden'!BU85)</f>
        <v>0</v>
      </c>
      <c r="BU84" s="125">
        <f>IF('Indicator Date hidden'!BV85="x","x",BU$2-'Indicator Date hidden'!BV85)</f>
        <v>0</v>
      </c>
      <c r="BV84" s="125">
        <f>IF('Indicator Date hidden'!BW85="x","x",BV$2-'Indicator Date hidden'!BW85)</f>
        <v>0</v>
      </c>
      <c r="BW84" s="125">
        <f>IF('Indicator Date hidden'!BX85="x","x",BW$2-'Indicator Date hidden'!BX85)</f>
        <v>0</v>
      </c>
      <c r="BX84" s="125">
        <f>IF('Indicator Date hidden'!BY85="x","x",BX$2-'Indicator Date hidden'!BY85)</f>
        <v>0</v>
      </c>
      <c r="BY84" s="3">
        <f t="shared" si="10"/>
        <v>17</v>
      </c>
      <c r="BZ84" s="126">
        <f t="shared" si="11"/>
        <v>0.25</v>
      </c>
      <c r="CA84" s="3">
        <f t="shared" si="12"/>
        <v>10</v>
      </c>
      <c r="CB84" s="126">
        <f t="shared" si="13"/>
        <v>0.9135419112057267</v>
      </c>
      <c r="CC84" s="129">
        <f t="shared" si="14"/>
        <v>0</v>
      </c>
    </row>
    <row r="85" spans="1:81" x14ac:dyDescent="0.3">
      <c r="A85" s="3" t="str">
        <f>'Indicator Data'!B88</f>
        <v>JAM</v>
      </c>
      <c r="B85" s="125">
        <f>IF('Indicator Date hidden'!C86="x","x",B$2-'Indicator Date hidden'!C86)</f>
        <v>0</v>
      </c>
      <c r="C85" s="125">
        <f>IF('Indicator Date hidden'!D86="x","x",C$2-'Indicator Date hidden'!D86)</f>
        <v>0</v>
      </c>
      <c r="D85" s="125">
        <f>IF('Indicator Date hidden'!E86="x","x",D$2-'Indicator Date hidden'!E86)</f>
        <v>0</v>
      </c>
      <c r="E85" s="125">
        <f>IF('Indicator Date hidden'!F86="x","x",E$2-'Indicator Date hidden'!F86)</f>
        <v>0</v>
      </c>
      <c r="F85" s="125">
        <f>IF('Indicator Date hidden'!G86="x","x",F$2-'Indicator Date hidden'!G86)</f>
        <v>0</v>
      </c>
      <c r="G85" s="125">
        <f>IF('Indicator Date hidden'!H86="x","x",G$2-'Indicator Date hidden'!H86)</f>
        <v>0</v>
      </c>
      <c r="H85" s="125">
        <f>IF('Indicator Date hidden'!I86="x","x",H$2-'Indicator Date hidden'!I86)</f>
        <v>0</v>
      </c>
      <c r="I85" s="125">
        <f>IF('Indicator Date hidden'!J86="x","x",I$2-'Indicator Date hidden'!J86)</f>
        <v>0</v>
      </c>
      <c r="J85" s="125">
        <f>IF('Indicator Date hidden'!K86="x","x",J$2-'Indicator Date hidden'!K86)</f>
        <v>0</v>
      </c>
      <c r="K85" s="125">
        <f>IF('Indicator Date hidden'!L86="x","x",K$2-'Indicator Date hidden'!L86)</f>
        <v>0</v>
      </c>
      <c r="L85" s="125">
        <f>IF('Indicator Date hidden'!M86="x","x",L$2-'Indicator Date hidden'!M86)</f>
        <v>0</v>
      </c>
      <c r="M85" s="125">
        <f>IF('Indicator Date hidden'!N86="x","x",M$2-'Indicator Date hidden'!N86)</f>
        <v>0</v>
      </c>
      <c r="N85" s="125">
        <f>IF('Indicator Date hidden'!O86="x","x",N$2-'Indicator Date hidden'!O86)</f>
        <v>0</v>
      </c>
      <c r="O85" s="125">
        <f>IF('Indicator Date hidden'!P86="x","x",O$2-'Indicator Date hidden'!P86)</f>
        <v>0</v>
      </c>
      <c r="P85" s="125">
        <f>IF('Indicator Date hidden'!Q86="x","x",P$2-'Indicator Date hidden'!Q86)</f>
        <v>0</v>
      </c>
      <c r="Q85" s="125">
        <f>IF('Indicator Date hidden'!R86="x","x",Q$2-'Indicator Date hidden'!R86)</f>
        <v>0</v>
      </c>
      <c r="R85" s="125">
        <f>IF('Indicator Date hidden'!S86="x","x",R$2-'Indicator Date hidden'!S86)</f>
        <v>0</v>
      </c>
      <c r="S85" s="125">
        <f>IF('Indicator Date hidden'!T86="x","x",S$2-'Indicator Date hidden'!T86)</f>
        <v>0</v>
      </c>
      <c r="T85" s="125">
        <f>IF('Indicator Date hidden'!U86="x","x",T$2-'Indicator Date hidden'!U86)</f>
        <v>0</v>
      </c>
      <c r="U85" s="125">
        <f>IF('Indicator Date hidden'!V86="x","x",U$2-'Indicator Date hidden'!V86)</f>
        <v>0</v>
      </c>
      <c r="V85" s="125">
        <f>IF('Indicator Date hidden'!W86="x","x",V$2-'Indicator Date hidden'!W86)</f>
        <v>0</v>
      </c>
      <c r="W85" s="125">
        <f>IF('Indicator Date hidden'!X86="x","x",W$2-'Indicator Date hidden'!X86)</f>
        <v>0</v>
      </c>
      <c r="X85" s="125">
        <f>IF('Indicator Date hidden'!Y86="x","x",X$2-'Indicator Date hidden'!Y86)</f>
        <v>0</v>
      </c>
      <c r="Y85" s="125">
        <f>IF('Indicator Date hidden'!Z86="x","x",Y$2-'Indicator Date hidden'!Z86)</f>
        <v>0</v>
      </c>
      <c r="Z85" s="125">
        <f>IF('Indicator Date hidden'!AA86="x","x",Z$2-'Indicator Date hidden'!AA86)</f>
        <v>7</v>
      </c>
      <c r="AA85" s="125">
        <f>IF('Indicator Date hidden'!AB86="x","x",AA$2-'Indicator Date hidden'!AB86)</f>
        <v>0</v>
      </c>
      <c r="AB85" s="125">
        <f>IF('Indicator Date hidden'!AC86="x","x",AB$2-'Indicator Date hidden'!AC86)</f>
        <v>2</v>
      </c>
      <c r="AC85" s="125">
        <f>IF('Indicator Date hidden'!AD86="x","x",AC$2-'Indicator Date hidden'!AD86)</f>
        <v>1</v>
      </c>
      <c r="AD85" s="125">
        <f>IF('Indicator Date hidden'!AE86="x","x",AD$2-'Indicator Date hidden'!AE86)</f>
        <v>0</v>
      </c>
      <c r="AE85" s="125">
        <f>IF('Indicator Date hidden'!AF86="x","x",AE$2-'Indicator Date hidden'!AF86)</f>
        <v>0</v>
      </c>
      <c r="AF85" s="125">
        <f>IF('Indicator Date hidden'!AG86="x","x",AF$2-'Indicator Date hidden'!AG86)</f>
        <v>1</v>
      </c>
      <c r="AG85" s="125">
        <f>IF('Indicator Date hidden'!AH86="x","x",AG$2-'Indicator Date hidden'!AH86)</f>
        <v>0</v>
      </c>
      <c r="AH85" s="125">
        <f>IF('Indicator Date hidden'!AI86="x","x",AH$2-'Indicator Date hidden'!AI86)</f>
        <v>0</v>
      </c>
      <c r="AI85" s="125">
        <f>IF('Indicator Date hidden'!AJ86="x","x",AI$2-'Indicator Date hidden'!AJ86)</f>
        <v>0</v>
      </c>
      <c r="AJ85" s="125">
        <f>IF('Indicator Date hidden'!AK86="x","x",AJ$2-'Indicator Date hidden'!AK86)</f>
        <v>0</v>
      </c>
      <c r="AK85" s="125">
        <f>IF('Indicator Date hidden'!AL86="x","x",AK$2-'Indicator Date hidden'!AL86)</f>
        <v>1</v>
      </c>
      <c r="AL85" s="125">
        <f>IF('Indicator Date hidden'!AM86="x","x",AL$2-'Indicator Date hidden'!AM86)</f>
        <v>5</v>
      </c>
      <c r="AM85" s="125">
        <f>IF('Indicator Date hidden'!AN86="x","x",AM$2-'Indicator Date hidden'!AN86)</f>
        <v>0</v>
      </c>
      <c r="AN85" s="125">
        <f>IF('Indicator Date hidden'!AO86="x","x",AN$2-'Indicator Date hidden'!AO86)</f>
        <v>0</v>
      </c>
      <c r="AO85" s="125">
        <f>IF('Indicator Date hidden'!AP86="x","x",AO$2-'Indicator Date hidden'!AP86)</f>
        <v>0</v>
      </c>
      <c r="AP85" s="125">
        <f>IF('Indicator Date hidden'!AQ86="x","x",AP$2-'Indicator Date hidden'!AQ86)</f>
        <v>0</v>
      </c>
      <c r="AQ85" s="125">
        <f>IF('Indicator Date hidden'!AR86="x","x",AQ$2-'Indicator Date hidden'!AR86)</f>
        <v>0</v>
      </c>
      <c r="AR85" s="125">
        <f>IF('Indicator Date hidden'!AS86="x","x",AR$2-'Indicator Date hidden'!AS86)</f>
        <v>0</v>
      </c>
      <c r="AS85" s="125">
        <f>IF('Indicator Date hidden'!AT86="x","x",AS$2-'Indicator Date hidden'!AT86)</f>
        <v>5</v>
      </c>
      <c r="AT85" s="125">
        <f>IF('Indicator Date hidden'!AU86="x","x",AT$2-'Indicator Date hidden'!AU86)</f>
        <v>0</v>
      </c>
      <c r="AU85" s="125">
        <f>IF('Indicator Date hidden'!AV86="x","x",AU$2-'Indicator Date hidden'!AV86)</f>
        <v>0</v>
      </c>
      <c r="AV85" s="125">
        <f>IF('Indicator Date hidden'!AW86="x","x",AV$2-'Indicator Date hidden'!AW86)</f>
        <v>0</v>
      </c>
      <c r="AW85" s="125" t="str">
        <f>IF('Indicator Date hidden'!AX86="x","x",AW$2-'Indicator Date hidden'!AX86)</f>
        <v>x</v>
      </c>
      <c r="AX85" s="125">
        <f>IF('Indicator Date hidden'!AY86="x","x",AX$2-'Indicator Date hidden'!AY86)</f>
        <v>0</v>
      </c>
      <c r="AY85" s="125">
        <f>IF('Indicator Date hidden'!AZ86="x","x",AY$2-'Indicator Date hidden'!AZ86)</f>
        <v>0</v>
      </c>
      <c r="AZ85" s="125" t="str">
        <f>IF('Indicator Date hidden'!BA86="x","x",AZ$2-'Indicator Date hidden'!BA86)</f>
        <v>x</v>
      </c>
      <c r="BA85" s="125">
        <f>IF('Indicator Date hidden'!BB86="x","x",BA$2-'Indicator Date hidden'!BB86)</f>
        <v>0</v>
      </c>
      <c r="BB85" s="125">
        <f>IF('Indicator Date hidden'!BC86="x","x",BB$2-'Indicator Date hidden'!BC86)</f>
        <v>0</v>
      </c>
      <c r="BC85" s="125">
        <f>IF('Indicator Date hidden'!BD86="x","x",BC$2-'Indicator Date hidden'!BD86)</f>
        <v>0</v>
      </c>
      <c r="BD85" s="125" t="str">
        <f>IF('Indicator Date hidden'!BE86="x","x",BD$2-'Indicator Date hidden'!BE86)</f>
        <v>x</v>
      </c>
      <c r="BE85" s="125">
        <f>IF('Indicator Date hidden'!BF86="x","x",BE$2-'Indicator Date hidden'!BF86)</f>
        <v>1</v>
      </c>
      <c r="BF85" s="125">
        <f>IF('Indicator Date hidden'!BG86="x","x",BF$2-'Indicator Date hidden'!BG86)</f>
        <v>0</v>
      </c>
      <c r="BG85" s="125">
        <f>IF('Indicator Date hidden'!BH86="x","x",BG$2-'Indicator Date hidden'!BH86)</f>
        <v>0</v>
      </c>
      <c r="BH85" s="125">
        <f>IF('Indicator Date hidden'!BI86="x","x",BH$2-'Indicator Date hidden'!BI86)</f>
        <v>0</v>
      </c>
      <c r="BI85" s="125">
        <f>IF('Indicator Date hidden'!BJ86="x","x",BI$2-'Indicator Date hidden'!BJ86)</f>
        <v>2</v>
      </c>
      <c r="BJ85" s="125">
        <f>IF('Indicator Date hidden'!BK86="x","x",BJ$2-'Indicator Date hidden'!BK86)</f>
        <v>0</v>
      </c>
      <c r="BK85" s="125">
        <f>IF('Indicator Date hidden'!BL86="x","x",BK$2-'Indicator Date hidden'!BL86)</f>
        <v>0</v>
      </c>
      <c r="BL85" s="125">
        <f>IF('Indicator Date hidden'!BM86="x","x",BL$2-'Indicator Date hidden'!BM86)</f>
        <v>0</v>
      </c>
      <c r="BM85" s="125">
        <f>IF('Indicator Date hidden'!BN86="x","x",BM$2-'Indicator Date hidden'!BN86)</f>
        <v>5</v>
      </c>
      <c r="BN85" s="125">
        <f>IF('Indicator Date hidden'!BO86="x","x",BN$2-'Indicator Date hidden'!BO86)</f>
        <v>2</v>
      </c>
      <c r="BO85" s="125">
        <f>IF('Indicator Date hidden'!BP86="x","x",BO$2-'Indicator Date hidden'!BP86)</f>
        <v>0</v>
      </c>
      <c r="BP85" s="125">
        <f>IF('Indicator Date hidden'!BQ86="x","x",BP$2-'Indicator Date hidden'!BQ86)</f>
        <v>0</v>
      </c>
      <c r="BQ85" s="125">
        <f>IF('Indicator Date hidden'!BR86="x","x",BQ$2-'Indicator Date hidden'!BR86)</f>
        <v>0</v>
      </c>
      <c r="BR85" s="125">
        <f>IF('Indicator Date hidden'!BS86="x","x",BR$2-'Indicator Date hidden'!BS86)</f>
        <v>0</v>
      </c>
      <c r="BS85" s="125">
        <f>IF('Indicator Date hidden'!BT86="x","x",BS$2-'Indicator Date hidden'!BT86)</f>
        <v>1</v>
      </c>
      <c r="BT85" s="125">
        <f>IF('Indicator Date hidden'!BU86="x","x",BT$2-'Indicator Date hidden'!BU86)</f>
        <v>0</v>
      </c>
      <c r="BU85" s="125">
        <f>IF('Indicator Date hidden'!BV86="x","x",BU$2-'Indicator Date hidden'!BV86)</f>
        <v>0</v>
      </c>
      <c r="BV85" s="125" t="str">
        <f>IF('Indicator Date hidden'!BW86="x","x",BV$2-'Indicator Date hidden'!BW86)</f>
        <v>x</v>
      </c>
      <c r="BW85" s="125">
        <f>IF('Indicator Date hidden'!BX86="x","x",BW$2-'Indicator Date hidden'!BX86)</f>
        <v>0</v>
      </c>
      <c r="BX85" s="125">
        <f>IF('Indicator Date hidden'!BY86="x","x",BX$2-'Indicator Date hidden'!BY86)</f>
        <v>0</v>
      </c>
      <c r="BY85" s="3">
        <f t="shared" si="10"/>
        <v>33</v>
      </c>
      <c r="BZ85" s="126">
        <f t="shared" si="11"/>
        <v>0.46478873239436619</v>
      </c>
      <c r="CA85" s="3">
        <f t="shared" si="12"/>
        <v>12</v>
      </c>
      <c r="CB85" s="126">
        <f t="shared" si="13"/>
        <v>1.3303709735246725</v>
      </c>
      <c r="CC85" s="129">
        <f t="shared" si="14"/>
        <v>0</v>
      </c>
    </row>
    <row r="86" spans="1:81" x14ac:dyDescent="0.3">
      <c r="A86" s="3" t="str">
        <f>'Indicator Data'!B89</f>
        <v>JPN</v>
      </c>
      <c r="B86" s="125">
        <f>IF('Indicator Date hidden'!C87="x","x",B$2-'Indicator Date hidden'!C87)</f>
        <v>0</v>
      </c>
      <c r="C86" s="125">
        <f>IF('Indicator Date hidden'!D87="x","x",C$2-'Indicator Date hidden'!D87)</f>
        <v>0</v>
      </c>
      <c r="D86" s="125">
        <f>IF('Indicator Date hidden'!E87="x","x",D$2-'Indicator Date hidden'!E87)</f>
        <v>0</v>
      </c>
      <c r="E86" s="125">
        <f>IF('Indicator Date hidden'!F87="x","x",E$2-'Indicator Date hidden'!F87)</f>
        <v>0</v>
      </c>
      <c r="F86" s="125">
        <f>IF('Indicator Date hidden'!G87="x","x",F$2-'Indicator Date hidden'!G87)</f>
        <v>0</v>
      </c>
      <c r="G86" s="125">
        <f>IF('Indicator Date hidden'!H87="x","x",G$2-'Indicator Date hidden'!H87)</f>
        <v>0</v>
      </c>
      <c r="H86" s="125">
        <f>IF('Indicator Date hidden'!I87="x","x",H$2-'Indicator Date hidden'!I87)</f>
        <v>0</v>
      </c>
      <c r="I86" s="125">
        <f>IF('Indicator Date hidden'!J87="x","x",I$2-'Indicator Date hidden'!J87)</f>
        <v>0</v>
      </c>
      <c r="J86" s="125">
        <f>IF('Indicator Date hidden'!K87="x","x",J$2-'Indicator Date hidden'!K87)</f>
        <v>0</v>
      </c>
      <c r="K86" s="125">
        <f>IF('Indicator Date hidden'!L87="x","x",K$2-'Indicator Date hidden'!L87)</f>
        <v>0</v>
      </c>
      <c r="L86" s="125">
        <f>IF('Indicator Date hidden'!M87="x","x",L$2-'Indicator Date hidden'!M87)</f>
        <v>0</v>
      </c>
      <c r="M86" s="125">
        <f>IF('Indicator Date hidden'!N87="x","x",M$2-'Indicator Date hidden'!N87)</f>
        <v>0</v>
      </c>
      <c r="N86" s="125">
        <f>IF('Indicator Date hidden'!O87="x","x",N$2-'Indicator Date hidden'!O87)</f>
        <v>0</v>
      </c>
      <c r="O86" s="125">
        <f>IF('Indicator Date hidden'!P87="x","x",O$2-'Indicator Date hidden'!P87)</f>
        <v>0</v>
      </c>
      <c r="P86" s="125">
        <f>IF('Indicator Date hidden'!Q87="x","x",P$2-'Indicator Date hidden'!Q87)</f>
        <v>0</v>
      </c>
      <c r="Q86" s="125">
        <f>IF('Indicator Date hidden'!R87="x","x",Q$2-'Indicator Date hidden'!R87)</f>
        <v>0</v>
      </c>
      <c r="R86" s="125">
        <f>IF('Indicator Date hidden'!S87="x","x",R$2-'Indicator Date hidden'!S87)</f>
        <v>0</v>
      </c>
      <c r="S86" s="125">
        <f>IF('Indicator Date hidden'!T87="x","x",S$2-'Indicator Date hidden'!T87)</f>
        <v>0</v>
      </c>
      <c r="T86" s="125">
        <f>IF('Indicator Date hidden'!U87="x","x",T$2-'Indicator Date hidden'!U87)</f>
        <v>0</v>
      </c>
      <c r="U86" s="125">
        <f>IF('Indicator Date hidden'!V87="x","x",U$2-'Indicator Date hidden'!V87)</f>
        <v>0</v>
      </c>
      <c r="V86" s="125">
        <f>IF('Indicator Date hidden'!W87="x","x",V$2-'Indicator Date hidden'!W87)</f>
        <v>0</v>
      </c>
      <c r="W86" s="125">
        <f>IF('Indicator Date hidden'!X87="x","x",W$2-'Indicator Date hidden'!X87)</f>
        <v>0</v>
      </c>
      <c r="X86" s="125">
        <f>IF('Indicator Date hidden'!Y87="x","x",X$2-'Indicator Date hidden'!Y87)</f>
        <v>0</v>
      </c>
      <c r="Y86" s="125">
        <f>IF('Indicator Date hidden'!Z87="x","x",Y$2-'Indicator Date hidden'!Z87)</f>
        <v>0</v>
      </c>
      <c r="Z86" s="125">
        <f>IF('Indicator Date hidden'!AA87="x","x",Z$2-'Indicator Date hidden'!AA87)</f>
        <v>3</v>
      </c>
      <c r="AA86" s="125">
        <f>IF('Indicator Date hidden'!AB87="x","x",AA$2-'Indicator Date hidden'!AB87)</f>
        <v>0</v>
      </c>
      <c r="AB86" s="125" t="str">
        <f>IF('Indicator Date hidden'!AC87="x","x",AB$2-'Indicator Date hidden'!AC87)</f>
        <v>x</v>
      </c>
      <c r="AC86" s="125">
        <f>IF('Indicator Date hidden'!AD87="x","x",AC$2-'Indicator Date hidden'!AD87)</f>
        <v>2</v>
      </c>
      <c r="AD86" s="125">
        <f>IF('Indicator Date hidden'!AE87="x","x",AD$2-'Indicator Date hidden'!AE87)</f>
        <v>0</v>
      </c>
      <c r="AE86" s="125" t="str">
        <f>IF('Indicator Date hidden'!AF87="x","x",AE$2-'Indicator Date hidden'!AF87)</f>
        <v>x</v>
      </c>
      <c r="AF86" s="125">
        <f>IF('Indicator Date hidden'!AG87="x","x",AF$2-'Indicator Date hidden'!AG87)</f>
        <v>1</v>
      </c>
      <c r="AG86" s="125">
        <f>IF('Indicator Date hidden'!AH87="x","x",AG$2-'Indicator Date hidden'!AH87)</f>
        <v>0</v>
      </c>
      <c r="AH86" s="125">
        <f>IF('Indicator Date hidden'!AI87="x","x",AH$2-'Indicator Date hidden'!AI87)</f>
        <v>0</v>
      </c>
      <c r="AI86" s="125">
        <f>IF('Indicator Date hidden'!AJ87="x","x",AI$2-'Indicator Date hidden'!AJ87)</f>
        <v>0</v>
      </c>
      <c r="AJ86" s="125">
        <f>IF('Indicator Date hidden'!AK87="x","x",AJ$2-'Indicator Date hidden'!AK87)</f>
        <v>0</v>
      </c>
      <c r="AK86" s="125">
        <f>IF('Indicator Date hidden'!AL87="x","x",AK$2-'Indicator Date hidden'!AL87)</f>
        <v>1</v>
      </c>
      <c r="AL86" s="125" t="str">
        <f>IF('Indicator Date hidden'!AM87="x","x",AL$2-'Indicator Date hidden'!AM87)</f>
        <v>x</v>
      </c>
      <c r="AM86" s="125">
        <f>IF('Indicator Date hidden'!AN87="x","x",AM$2-'Indicator Date hidden'!AN87)</f>
        <v>0</v>
      </c>
      <c r="AN86" s="125">
        <f>IF('Indicator Date hidden'!AO87="x","x",AN$2-'Indicator Date hidden'!AO87)</f>
        <v>0</v>
      </c>
      <c r="AO86" s="125">
        <f>IF('Indicator Date hidden'!AP87="x","x",AO$2-'Indicator Date hidden'!AP87)</f>
        <v>0</v>
      </c>
      <c r="AP86" s="125" t="str">
        <f>IF('Indicator Date hidden'!AQ87="x","x",AP$2-'Indicator Date hidden'!AQ87)</f>
        <v>x</v>
      </c>
      <c r="AQ86" s="125">
        <f>IF('Indicator Date hidden'!AR87="x","x",AQ$2-'Indicator Date hidden'!AR87)</f>
        <v>0</v>
      </c>
      <c r="AR86" s="125">
        <f>IF('Indicator Date hidden'!AS87="x","x",AR$2-'Indicator Date hidden'!AS87)</f>
        <v>0</v>
      </c>
      <c r="AS86" s="125">
        <f>IF('Indicator Date hidden'!AT87="x","x",AS$2-'Indicator Date hidden'!AT87)</f>
        <v>9</v>
      </c>
      <c r="AT86" s="125">
        <f>IF('Indicator Date hidden'!AU87="x","x",AT$2-'Indicator Date hidden'!AU87)</f>
        <v>0</v>
      </c>
      <c r="AU86" s="125" t="str">
        <f>IF('Indicator Date hidden'!AV87="x","x",AU$2-'Indicator Date hidden'!AV87)</f>
        <v>x</v>
      </c>
      <c r="AV86" s="125" t="str">
        <f>IF('Indicator Date hidden'!AW87="x","x",AV$2-'Indicator Date hidden'!AW87)</f>
        <v>x</v>
      </c>
      <c r="AW86" s="125" t="str">
        <f>IF('Indicator Date hidden'!AX87="x","x",AW$2-'Indicator Date hidden'!AX87)</f>
        <v>x</v>
      </c>
      <c r="AX86" s="125">
        <f>IF('Indicator Date hidden'!AY87="x","x",AX$2-'Indicator Date hidden'!AY87)</f>
        <v>0</v>
      </c>
      <c r="AY86" s="125">
        <f>IF('Indicator Date hidden'!AZ87="x","x",AY$2-'Indicator Date hidden'!AZ87)</f>
        <v>0</v>
      </c>
      <c r="AZ86" s="125">
        <f>IF('Indicator Date hidden'!BA87="x","x",AZ$2-'Indicator Date hidden'!BA87)</f>
        <v>6</v>
      </c>
      <c r="BA86" s="125">
        <f>IF('Indicator Date hidden'!BB87="x","x",BA$2-'Indicator Date hidden'!BB87)</f>
        <v>0</v>
      </c>
      <c r="BB86" s="125">
        <f>IF('Indicator Date hidden'!BC87="x","x",BB$2-'Indicator Date hidden'!BC87)</f>
        <v>0</v>
      </c>
      <c r="BC86" s="125">
        <f>IF('Indicator Date hidden'!BD87="x","x",BC$2-'Indicator Date hidden'!BD87)</f>
        <v>0</v>
      </c>
      <c r="BD86" s="125" t="str">
        <f>IF('Indicator Date hidden'!BE87="x","x",BD$2-'Indicator Date hidden'!BE87)</f>
        <v>x</v>
      </c>
      <c r="BE86" s="125">
        <f>IF('Indicator Date hidden'!BF87="x","x",BE$2-'Indicator Date hidden'!BF87)</f>
        <v>1</v>
      </c>
      <c r="BF86" s="125">
        <f>IF('Indicator Date hidden'!BG87="x","x",BF$2-'Indicator Date hidden'!BG87)</f>
        <v>0</v>
      </c>
      <c r="BG86" s="125">
        <f>IF('Indicator Date hidden'!BH87="x","x",BG$2-'Indicator Date hidden'!BH87)</f>
        <v>0</v>
      </c>
      <c r="BH86" s="125">
        <f>IF('Indicator Date hidden'!BI87="x","x",BH$2-'Indicator Date hidden'!BI87)</f>
        <v>0</v>
      </c>
      <c r="BI86" s="125">
        <f>IF('Indicator Date hidden'!BJ87="x","x",BI$2-'Indicator Date hidden'!BJ87)</f>
        <v>2</v>
      </c>
      <c r="BJ86" s="125">
        <f>IF('Indicator Date hidden'!BK87="x","x",BJ$2-'Indicator Date hidden'!BK87)</f>
        <v>0</v>
      </c>
      <c r="BK86" s="125">
        <f>IF('Indicator Date hidden'!BL87="x","x",BK$2-'Indicator Date hidden'!BL87)</f>
        <v>0</v>
      </c>
      <c r="BL86" s="125">
        <f>IF('Indicator Date hidden'!BM87="x","x",BL$2-'Indicator Date hidden'!BM87)</f>
        <v>0</v>
      </c>
      <c r="BM86" s="125" t="str">
        <f>IF('Indicator Date hidden'!BN87="x","x",BM$2-'Indicator Date hidden'!BN87)</f>
        <v>x</v>
      </c>
      <c r="BN86" s="125">
        <f>IF('Indicator Date hidden'!BO87="x","x",BN$2-'Indicator Date hidden'!BO87)</f>
        <v>1</v>
      </c>
      <c r="BO86" s="125">
        <f>IF('Indicator Date hidden'!BP87="x","x",BO$2-'Indicator Date hidden'!BP87)</f>
        <v>0</v>
      </c>
      <c r="BP86" s="125">
        <f>IF('Indicator Date hidden'!BQ87="x","x",BP$2-'Indicator Date hidden'!BQ87)</f>
        <v>0</v>
      </c>
      <c r="BQ86" s="125">
        <f>IF('Indicator Date hidden'!BR87="x","x",BQ$2-'Indicator Date hidden'!BR87)</f>
        <v>0</v>
      </c>
      <c r="BR86" s="125">
        <f>IF('Indicator Date hidden'!BS87="x","x",BR$2-'Indicator Date hidden'!BS87)</f>
        <v>0</v>
      </c>
      <c r="BS86" s="125">
        <f>IF('Indicator Date hidden'!BT87="x","x",BS$2-'Indicator Date hidden'!BT87)</f>
        <v>2</v>
      </c>
      <c r="BT86" s="125">
        <f>IF('Indicator Date hidden'!BU87="x","x",BT$2-'Indicator Date hidden'!BU87)</f>
        <v>0</v>
      </c>
      <c r="BU86" s="125">
        <f>IF('Indicator Date hidden'!BV87="x","x",BU$2-'Indicator Date hidden'!BV87)</f>
        <v>0</v>
      </c>
      <c r="BV86" s="125">
        <f>IF('Indicator Date hidden'!BW87="x","x",BV$2-'Indicator Date hidden'!BW87)</f>
        <v>0</v>
      </c>
      <c r="BW86" s="125">
        <f>IF('Indicator Date hidden'!BX87="x","x",BW$2-'Indicator Date hidden'!BX87)</f>
        <v>0</v>
      </c>
      <c r="BX86" s="125">
        <f>IF('Indicator Date hidden'!BY87="x","x",BX$2-'Indicator Date hidden'!BY87)</f>
        <v>0</v>
      </c>
      <c r="BY86" s="3">
        <f t="shared" si="10"/>
        <v>28</v>
      </c>
      <c r="BZ86" s="126">
        <f t="shared" si="11"/>
        <v>0.42424242424242425</v>
      </c>
      <c r="CA86" s="3">
        <f t="shared" si="12"/>
        <v>10</v>
      </c>
      <c r="CB86" s="126">
        <f t="shared" si="13"/>
        <v>1.4041130712973446</v>
      </c>
      <c r="CC86" s="129">
        <f t="shared" si="14"/>
        <v>0</v>
      </c>
    </row>
    <row r="87" spans="1:81" x14ac:dyDescent="0.3">
      <c r="A87" s="3" t="str">
        <f>'Indicator Data'!B90</f>
        <v>JOR</v>
      </c>
      <c r="B87" s="125">
        <f>IF('Indicator Date hidden'!C88="x","x",B$2-'Indicator Date hidden'!C88)</f>
        <v>0</v>
      </c>
      <c r="C87" s="125">
        <f>IF('Indicator Date hidden'!D88="x","x",C$2-'Indicator Date hidden'!D88)</f>
        <v>0</v>
      </c>
      <c r="D87" s="125">
        <f>IF('Indicator Date hidden'!E88="x","x",D$2-'Indicator Date hidden'!E88)</f>
        <v>0</v>
      </c>
      <c r="E87" s="125">
        <f>IF('Indicator Date hidden'!F88="x","x",E$2-'Indicator Date hidden'!F88)</f>
        <v>0</v>
      </c>
      <c r="F87" s="125">
        <f>IF('Indicator Date hidden'!G88="x","x",F$2-'Indicator Date hidden'!G88)</f>
        <v>0</v>
      </c>
      <c r="G87" s="125">
        <f>IF('Indicator Date hidden'!H88="x","x",G$2-'Indicator Date hidden'!H88)</f>
        <v>0</v>
      </c>
      <c r="H87" s="125">
        <f>IF('Indicator Date hidden'!I88="x","x",H$2-'Indicator Date hidden'!I88)</f>
        <v>0</v>
      </c>
      <c r="I87" s="125">
        <f>IF('Indicator Date hidden'!J88="x","x",I$2-'Indicator Date hidden'!J88)</f>
        <v>0</v>
      </c>
      <c r="J87" s="125">
        <f>IF('Indicator Date hidden'!K88="x","x",J$2-'Indicator Date hidden'!K88)</f>
        <v>0</v>
      </c>
      <c r="K87" s="125">
        <f>IF('Indicator Date hidden'!L88="x","x",K$2-'Indicator Date hidden'!L88)</f>
        <v>0</v>
      </c>
      <c r="L87" s="125">
        <f>IF('Indicator Date hidden'!M88="x","x",L$2-'Indicator Date hidden'!M88)</f>
        <v>0</v>
      </c>
      <c r="M87" s="125">
        <f>IF('Indicator Date hidden'!N88="x","x",M$2-'Indicator Date hidden'!N88)</f>
        <v>0</v>
      </c>
      <c r="N87" s="125">
        <f>IF('Indicator Date hidden'!O88="x","x",N$2-'Indicator Date hidden'!O88)</f>
        <v>0</v>
      </c>
      <c r="O87" s="125">
        <f>IF('Indicator Date hidden'!P88="x","x",O$2-'Indicator Date hidden'!P88)</f>
        <v>0</v>
      </c>
      <c r="P87" s="125">
        <f>IF('Indicator Date hidden'!Q88="x","x",P$2-'Indicator Date hidden'!Q88)</f>
        <v>0</v>
      </c>
      <c r="Q87" s="125">
        <f>IF('Indicator Date hidden'!R88="x","x",Q$2-'Indicator Date hidden'!R88)</f>
        <v>0</v>
      </c>
      <c r="R87" s="125">
        <f>IF('Indicator Date hidden'!S88="x","x",R$2-'Indicator Date hidden'!S88)</f>
        <v>0</v>
      </c>
      <c r="S87" s="125">
        <f>IF('Indicator Date hidden'!T88="x","x",S$2-'Indicator Date hidden'!T88)</f>
        <v>0</v>
      </c>
      <c r="T87" s="125">
        <f>IF('Indicator Date hidden'!U88="x","x",T$2-'Indicator Date hidden'!U88)</f>
        <v>0</v>
      </c>
      <c r="U87" s="125">
        <f>IF('Indicator Date hidden'!V88="x","x",U$2-'Indicator Date hidden'!V88)</f>
        <v>0</v>
      </c>
      <c r="V87" s="125">
        <f>IF('Indicator Date hidden'!W88="x","x",V$2-'Indicator Date hidden'!W88)</f>
        <v>0</v>
      </c>
      <c r="W87" s="125">
        <f>IF('Indicator Date hidden'!X88="x","x",W$2-'Indicator Date hidden'!X88)</f>
        <v>0</v>
      </c>
      <c r="X87" s="125">
        <f>IF('Indicator Date hidden'!Y88="x","x",X$2-'Indicator Date hidden'!Y88)</f>
        <v>0</v>
      </c>
      <c r="Y87" s="125">
        <f>IF('Indicator Date hidden'!Z88="x","x",Y$2-'Indicator Date hidden'!Z88)</f>
        <v>0</v>
      </c>
      <c r="Z87" s="125">
        <f>IF('Indicator Date hidden'!AA88="x","x",Z$2-'Indicator Date hidden'!AA88)</f>
        <v>1</v>
      </c>
      <c r="AA87" s="125">
        <f>IF('Indicator Date hidden'!AB88="x","x",AA$2-'Indicator Date hidden'!AB88)</f>
        <v>0</v>
      </c>
      <c r="AB87" s="125" t="str">
        <f>IF('Indicator Date hidden'!AC88="x","x",AB$2-'Indicator Date hidden'!AC88)</f>
        <v>x</v>
      </c>
      <c r="AC87" s="125">
        <f>IF('Indicator Date hidden'!AD88="x","x",AC$2-'Indicator Date hidden'!AD88)</f>
        <v>2</v>
      </c>
      <c r="AD87" s="125">
        <f>IF('Indicator Date hidden'!AE88="x","x",AD$2-'Indicator Date hidden'!AE88)</f>
        <v>0</v>
      </c>
      <c r="AE87" s="125">
        <f>IF('Indicator Date hidden'!AF88="x","x",AE$2-'Indicator Date hidden'!AF88)</f>
        <v>0</v>
      </c>
      <c r="AF87" s="125">
        <f>IF('Indicator Date hidden'!AG88="x","x",AF$2-'Indicator Date hidden'!AG88)</f>
        <v>1</v>
      </c>
      <c r="AG87" s="125">
        <f>IF('Indicator Date hidden'!AH88="x","x",AG$2-'Indicator Date hidden'!AH88)</f>
        <v>0</v>
      </c>
      <c r="AH87" s="125">
        <f>IF('Indicator Date hidden'!AI88="x","x",AH$2-'Indicator Date hidden'!AI88)</f>
        <v>0</v>
      </c>
      <c r="AI87" s="125">
        <f>IF('Indicator Date hidden'!AJ88="x","x",AI$2-'Indicator Date hidden'!AJ88)</f>
        <v>0</v>
      </c>
      <c r="AJ87" s="125">
        <f>IF('Indicator Date hidden'!AK88="x","x",AJ$2-'Indicator Date hidden'!AK88)</f>
        <v>0</v>
      </c>
      <c r="AK87" s="125">
        <f>IF('Indicator Date hidden'!AL88="x","x",AK$2-'Indicator Date hidden'!AL88)</f>
        <v>1</v>
      </c>
      <c r="AL87" s="125">
        <f>IF('Indicator Date hidden'!AM88="x","x",AL$2-'Indicator Date hidden'!AM88)</f>
        <v>1</v>
      </c>
      <c r="AM87" s="125">
        <f>IF('Indicator Date hidden'!AN88="x","x",AM$2-'Indicator Date hidden'!AN88)</f>
        <v>0</v>
      </c>
      <c r="AN87" s="125">
        <f>IF('Indicator Date hidden'!AO88="x","x",AN$2-'Indicator Date hidden'!AO88)</f>
        <v>0</v>
      </c>
      <c r="AO87" s="125">
        <f>IF('Indicator Date hidden'!AP88="x","x",AO$2-'Indicator Date hidden'!AP88)</f>
        <v>0</v>
      </c>
      <c r="AP87" s="125">
        <f>IF('Indicator Date hidden'!AQ88="x","x",AP$2-'Indicator Date hidden'!AQ88)</f>
        <v>0</v>
      </c>
      <c r="AQ87" s="125">
        <f>IF('Indicator Date hidden'!AR88="x","x",AQ$2-'Indicator Date hidden'!AR88)</f>
        <v>0</v>
      </c>
      <c r="AR87" s="125">
        <f>IF('Indicator Date hidden'!AS88="x","x",AR$2-'Indicator Date hidden'!AS88)</f>
        <v>0</v>
      </c>
      <c r="AS87" s="125">
        <f>IF('Indicator Date hidden'!AT88="x","x",AS$2-'Indicator Date hidden'!AT88)</f>
        <v>7</v>
      </c>
      <c r="AT87" s="125">
        <f>IF('Indicator Date hidden'!AU88="x","x",AT$2-'Indicator Date hidden'!AU88)</f>
        <v>0</v>
      </c>
      <c r="AU87" s="125" t="str">
        <f>IF('Indicator Date hidden'!AV88="x","x",AU$2-'Indicator Date hidden'!AV88)</f>
        <v>x</v>
      </c>
      <c r="AV87" s="125" t="str">
        <f>IF('Indicator Date hidden'!AW88="x","x",AV$2-'Indicator Date hidden'!AW88)</f>
        <v>x</v>
      </c>
      <c r="AW87" s="125" t="str">
        <f>IF('Indicator Date hidden'!AX88="x","x",AW$2-'Indicator Date hidden'!AX88)</f>
        <v>x</v>
      </c>
      <c r="AX87" s="125">
        <f>IF('Indicator Date hidden'!AY88="x","x",AX$2-'Indicator Date hidden'!AY88)</f>
        <v>0</v>
      </c>
      <c r="AY87" s="125">
        <f>IF('Indicator Date hidden'!AZ88="x","x",AY$2-'Indicator Date hidden'!AZ88)</f>
        <v>0</v>
      </c>
      <c r="AZ87" s="125">
        <f>IF('Indicator Date hidden'!BA88="x","x",AZ$2-'Indicator Date hidden'!BA88)</f>
        <v>9</v>
      </c>
      <c r="BA87" s="125">
        <f>IF('Indicator Date hidden'!BB88="x","x",BA$2-'Indicator Date hidden'!BB88)</f>
        <v>0</v>
      </c>
      <c r="BB87" s="125">
        <f>IF('Indicator Date hidden'!BC88="x","x",BB$2-'Indicator Date hidden'!BC88)</f>
        <v>0</v>
      </c>
      <c r="BC87" s="125">
        <f>IF('Indicator Date hidden'!BD88="x","x",BC$2-'Indicator Date hidden'!BD88)</f>
        <v>0</v>
      </c>
      <c r="BD87" s="125" t="str">
        <f>IF('Indicator Date hidden'!BE88="x","x",BD$2-'Indicator Date hidden'!BE88)</f>
        <v>x</v>
      </c>
      <c r="BE87" s="125">
        <f>IF('Indicator Date hidden'!BF88="x","x",BE$2-'Indicator Date hidden'!BF88)</f>
        <v>0</v>
      </c>
      <c r="BF87" s="125">
        <f>IF('Indicator Date hidden'!BG88="x","x",BF$2-'Indicator Date hidden'!BG88)</f>
        <v>0</v>
      </c>
      <c r="BG87" s="125">
        <f>IF('Indicator Date hidden'!BH88="x","x",BG$2-'Indicator Date hidden'!BH88)</f>
        <v>0</v>
      </c>
      <c r="BH87" s="125">
        <f>IF('Indicator Date hidden'!BI88="x","x",BH$2-'Indicator Date hidden'!BI88)</f>
        <v>0</v>
      </c>
      <c r="BI87" s="125">
        <f>IF('Indicator Date hidden'!BJ88="x","x",BI$2-'Indicator Date hidden'!BJ88)</f>
        <v>2</v>
      </c>
      <c r="BJ87" s="125">
        <f>IF('Indicator Date hidden'!BK88="x","x",BJ$2-'Indicator Date hidden'!BK88)</f>
        <v>0</v>
      </c>
      <c r="BK87" s="125">
        <f>IF('Indicator Date hidden'!BL88="x","x",BK$2-'Indicator Date hidden'!BL88)</f>
        <v>0</v>
      </c>
      <c r="BL87" s="125">
        <f>IF('Indicator Date hidden'!BM88="x","x",BL$2-'Indicator Date hidden'!BM88)</f>
        <v>0</v>
      </c>
      <c r="BM87" s="125">
        <f>IF('Indicator Date hidden'!BN88="x","x",BM$2-'Indicator Date hidden'!BN88)</f>
        <v>1</v>
      </c>
      <c r="BN87" s="125">
        <f>IF('Indicator Date hidden'!BO88="x","x",BN$2-'Indicator Date hidden'!BO88)</f>
        <v>2</v>
      </c>
      <c r="BO87" s="125">
        <f>IF('Indicator Date hidden'!BP88="x","x",BO$2-'Indicator Date hidden'!BP88)</f>
        <v>0</v>
      </c>
      <c r="BP87" s="125">
        <f>IF('Indicator Date hidden'!BQ88="x","x",BP$2-'Indicator Date hidden'!BQ88)</f>
        <v>0</v>
      </c>
      <c r="BQ87" s="125">
        <f>IF('Indicator Date hidden'!BR88="x","x",BQ$2-'Indicator Date hidden'!BR88)</f>
        <v>0</v>
      </c>
      <c r="BR87" s="125">
        <f>IF('Indicator Date hidden'!BS88="x","x",BR$2-'Indicator Date hidden'!BS88)</f>
        <v>0</v>
      </c>
      <c r="BS87" s="125">
        <f>IF('Indicator Date hidden'!BT88="x","x",BS$2-'Indicator Date hidden'!BT88)</f>
        <v>1</v>
      </c>
      <c r="BT87" s="125">
        <f>IF('Indicator Date hidden'!BU88="x","x",BT$2-'Indicator Date hidden'!BU88)</f>
        <v>0</v>
      </c>
      <c r="BU87" s="125">
        <f>IF('Indicator Date hidden'!BV88="x","x",BU$2-'Indicator Date hidden'!BV88)</f>
        <v>0</v>
      </c>
      <c r="BV87" s="125" t="str">
        <f>IF('Indicator Date hidden'!BW88="x","x",BV$2-'Indicator Date hidden'!BW88)</f>
        <v>x</v>
      </c>
      <c r="BW87" s="125">
        <f>IF('Indicator Date hidden'!BX88="x","x",BW$2-'Indicator Date hidden'!BX88)</f>
        <v>0</v>
      </c>
      <c r="BX87" s="125">
        <f>IF('Indicator Date hidden'!BY88="x","x",BX$2-'Indicator Date hidden'!BY88)</f>
        <v>0</v>
      </c>
      <c r="BY87" s="3">
        <f t="shared" si="10"/>
        <v>28</v>
      </c>
      <c r="BZ87" s="126">
        <f t="shared" si="11"/>
        <v>0.40579710144927539</v>
      </c>
      <c r="CA87" s="3">
        <f t="shared" si="12"/>
        <v>11</v>
      </c>
      <c r="CB87" s="126">
        <f t="shared" si="13"/>
        <v>1.4072157790073456</v>
      </c>
      <c r="CC87" s="129">
        <f t="shared" si="14"/>
        <v>0</v>
      </c>
    </row>
    <row r="88" spans="1:81" x14ac:dyDescent="0.3">
      <c r="A88" s="3" t="str">
        <f>'Indicator Data'!B91</f>
        <v>KAZ</v>
      </c>
      <c r="B88" s="125">
        <f>IF('Indicator Date hidden'!C89="x","x",B$2-'Indicator Date hidden'!C89)</f>
        <v>0</v>
      </c>
      <c r="C88" s="125">
        <f>IF('Indicator Date hidden'!D89="x","x",C$2-'Indicator Date hidden'!D89)</f>
        <v>0</v>
      </c>
      <c r="D88" s="125">
        <f>IF('Indicator Date hidden'!E89="x","x",D$2-'Indicator Date hidden'!E89)</f>
        <v>0</v>
      </c>
      <c r="E88" s="125">
        <f>IF('Indicator Date hidden'!F89="x","x",E$2-'Indicator Date hidden'!F89)</f>
        <v>0</v>
      </c>
      <c r="F88" s="125">
        <f>IF('Indicator Date hidden'!G89="x","x",F$2-'Indicator Date hidden'!G89)</f>
        <v>0</v>
      </c>
      <c r="G88" s="125">
        <f>IF('Indicator Date hidden'!H89="x","x",G$2-'Indicator Date hidden'!H89)</f>
        <v>0</v>
      </c>
      <c r="H88" s="125">
        <f>IF('Indicator Date hidden'!I89="x","x",H$2-'Indicator Date hidden'!I89)</f>
        <v>0</v>
      </c>
      <c r="I88" s="125">
        <f>IF('Indicator Date hidden'!J89="x","x",I$2-'Indicator Date hidden'!J89)</f>
        <v>0</v>
      </c>
      <c r="J88" s="125">
        <f>IF('Indicator Date hidden'!K89="x","x",J$2-'Indicator Date hidden'!K89)</f>
        <v>0</v>
      </c>
      <c r="K88" s="125">
        <f>IF('Indicator Date hidden'!L89="x","x",K$2-'Indicator Date hidden'!L89)</f>
        <v>0</v>
      </c>
      <c r="L88" s="125">
        <f>IF('Indicator Date hidden'!M89="x","x",L$2-'Indicator Date hidden'!M89)</f>
        <v>0</v>
      </c>
      <c r="M88" s="125">
        <f>IF('Indicator Date hidden'!N89="x","x",M$2-'Indicator Date hidden'!N89)</f>
        <v>0</v>
      </c>
      <c r="N88" s="125">
        <f>IF('Indicator Date hidden'!O89="x","x",N$2-'Indicator Date hidden'!O89)</f>
        <v>0</v>
      </c>
      <c r="O88" s="125">
        <f>IF('Indicator Date hidden'!P89="x","x",O$2-'Indicator Date hidden'!P89)</f>
        <v>0</v>
      </c>
      <c r="P88" s="125">
        <f>IF('Indicator Date hidden'!Q89="x","x",P$2-'Indicator Date hidden'!Q89)</f>
        <v>0</v>
      </c>
      <c r="Q88" s="125">
        <f>IF('Indicator Date hidden'!R89="x","x",Q$2-'Indicator Date hidden'!R89)</f>
        <v>0</v>
      </c>
      <c r="R88" s="125">
        <f>IF('Indicator Date hidden'!S89="x","x",R$2-'Indicator Date hidden'!S89)</f>
        <v>0</v>
      </c>
      <c r="S88" s="125">
        <f>IF('Indicator Date hidden'!T89="x","x",S$2-'Indicator Date hidden'!T89)</f>
        <v>0</v>
      </c>
      <c r="T88" s="125">
        <f>IF('Indicator Date hidden'!U89="x","x",T$2-'Indicator Date hidden'!U89)</f>
        <v>0</v>
      </c>
      <c r="U88" s="125">
        <f>IF('Indicator Date hidden'!V89="x","x",U$2-'Indicator Date hidden'!V89)</f>
        <v>0</v>
      </c>
      <c r="V88" s="125">
        <f>IF('Indicator Date hidden'!W89="x","x",V$2-'Indicator Date hidden'!W89)</f>
        <v>0</v>
      </c>
      <c r="W88" s="125">
        <f>IF('Indicator Date hidden'!X89="x","x",W$2-'Indicator Date hidden'!X89)</f>
        <v>0</v>
      </c>
      <c r="X88" s="125">
        <f>IF('Indicator Date hidden'!Y89="x","x",X$2-'Indicator Date hidden'!Y89)</f>
        <v>0</v>
      </c>
      <c r="Y88" s="125">
        <f>IF('Indicator Date hidden'!Z89="x","x",Y$2-'Indicator Date hidden'!Z89)</f>
        <v>0</v>
      </c>
      <c r="Z88" s="125">
        <f>IF('Indicator Date hidden'!AA89="x","x",Z$2-'Indicator Date hidden'!AA89)</f>
        <v>9</v>
      </c>
      <c r="AA88" s="125">
        <f>IF('Indicator Date hidden'!AB89="x","x",AA$2-'Indicator Date hidden'!AB89)</f>
        <v>0</v>
      </c>
      <c r="AB88" s="125">
        <f>IF('Indicator Date hidden'!AC89="x","x",AB$2-'Indicator Date hidden'!AC89)</f>
        <v>0</v>
      </c>
      <c r="AC88" s="125">
        <f>IF('Indicator Date hidden'!AD89="x","x",AC$2-'Indicator Date hidden'!AD89)</f>
        <v>0</v>
      </c>
      <c r="AD88" s="125">
        <f>IF('Indicator Date hidden'!AE89="x","x",AD$2-'Indicator Date hidden'!AE89)</f>
        <v>0</v>
      </c>
      <c r="AE88" s="125" t="str">
        <f>IF('Indicator Date hidden'!AF89="x","x",AE$2-'Indicator Date hidden'!AF89)</f>
        <v>x</v>
      </c>
      <c r="AF88" s="125">
        <f>IF('Indicator Date hidden'!AG89="x","x",AF$2-'Indicator Date hidden'!AG89)</f>
        <v>1</v>
      </c>
      <c r="AG88" s="125">
        <f>IF('Indicator Date hidden'!AH89="x","x",AG$2-'Indicator Date hidden'!AH89)</f>
        <v>0</v>
      </c>
      <c r="AH88" s="125">
        <f>IF('Indicator Date hidden'!AI89="x","x",AH$2-'Indicator Date hidden'!AI89)</f>
        <v>0</v>
      </c>
      <c r="AI88" s="125">
        <f>IF('Indicator Date hidden'!AJ89="x","x",AI$2-'Indicator Date hidden'!AJ89)</f>
        <v>0</v>
      </c>
      <c r="AJ88" s="125">
        <f>IF('Indicator Date hidden'!AK89="x","x",AJ$2-'Indicator Date hidden'!AK89)</f>
        <v>0</v>
      </c>
      <c r="AK88" s="125">
        <f>IF('Indicator Date hidden'!AL89="x","x",AK$2-'Indicator Date hidden'!AL89)</f>
        <v>1</v>
      </c>
      <c r="AL88" s="125">
        <f>IF('Indicator Date hidden'!AM89="x","x",AL$2-'Indicator Date hidden'!AM89)</f>
        <v>4</v>
      </c>
      <c r="AM88" s="125">
        <f>IF('Indicator Date hidden'!AN89="x","x",AM$2-'Indicator Date hidden'!AN89)</f>
        <v>0</v>
      </c>
      <c r="AN88" s="125">
        <f>IF('Indicator Date hidden'!AO89="x","x",AN$2-'Indicator Date hidden'!AO89)</f>
        <v>0</v>
      </c>
      <c r="AO88" s="125">
        <f>IF('Indicator Date hidden'!AP89="x","x",AO$2-'Indicator Date hidden'!AP89)</f>
        <v>0</v>
      </c>
      <c r="AP88" s="125">
        <f>IF('Indicator Date hidden'!AQ89="x","x",AP$2-'Indicator Date hidden'!AQ89)</f>
        <v>0</v>
      </c>
      <c r="AQ88" s="125">
        <f>IF('Indicator Date hidden'!AR89="x","x",AQ$2-'Indicator Date hidden'!AR89)</f>
        <v>0</v>
      </c>
      <c r="AR88" s="125">
        <f>IF('Indicator Date hidden'!AS89="x","x",AR$2-'Indicator Date hidden'!AS89)</f>
        <v>0</v>
      </c>
      <c r="AS88" s="125">
        <f>IF('Indicator Date hidden'!AT89="x","x",AS$2-'Indicator Date hidden'!AT89)</f>
        <v>4</v>
      </c>
      <c r="AT88" s="125">
        <f>IF('Indicator Date hidden'!AU89="x","x",AT$2-'Indicator Date hidden'!AU89)</f>
        <v>0</v>
      </c>
      <c r="AU88" s="125">
        <f>IF('Indicator Date hidden'!AV89="x","x",AU$2-'Indicator Date hidden'!AV89)</f>
        <v>0</v>
      </c>
      <c r="AV88" s="125">
        <f>IF('Indicator Date hidden'!AW89="x","x",AV$2-'Indicator Date hidden'!AW89)</f>
        <v>0</v>
      </c>
      <c r="AW88" s="125">
        <f>IF('Indicator Date hidden'!AX89="x","x",AW$2-'Indicator Date hidden'!AX89)</f>
        <v>0</v>
      </c>
      <c r="AX88" s="125">
        <f>IF('Indicator Date hidden'!AY89="x","x",AX$2-'Indicator Date hidden'!AY89)</f>
        <v>0</v>
      </c>
      <c r="AY88" s="125">
        <f>IF('Indicator Date hidden'!AZ89="x","x",AY$2-'Indicator Date hidden'!AZ89)</f>
        <v>0</v>
      </c>
      <c r="AZ88" s="125">
        <f>IF('Indicator Date hidden'!BA89="x","x",AZ$2-'Indicator Date hidden'!BA89)</f>
        <v>1</v>
      </c>
      <c r="BA88" s="125">
        <f>IF('Indicator Date hidden'!BB89="x","x",BA$2-'Indicator Date hidden'!BB89)</f>
        <v>0</v>
      </c>
      <c r="BB88" s="125">
        <f>IF('Indicator Date hidden'!BC89="x","x",BB$2-'Indicator Date hidden'!BC89)</f>
        <v>0</v>
      </c>
      <c r="BC88" s="125">
        <f>IF('Indicator Date hidden'!BD89="x","x",BC$2-'Indicator Date hidden'!BD89)</f>
        <v>0</v>
      </c>
      <c r="BD88" s="125" t="str">
        <f>IF('Indicator Date hidden'!BE89="x","x",BD$2-'Indicator Date hidden'!BE89)</f>
        <v>x</v>
      </c>
      <c r="BE88" s="125">
        <f>IF('Indicator Date hidden'!BF89="x","x",BE$2-'Indicator Date hidden'!BF89)</f>
        <v>1</v>
      </c>
      <c r="BF88" s="125">
        <f>IF('Indicator Date hidden'!BG89="x","x",BF$2-'Indicator Date hidden'!BG89)</f>
        <v>0</v>
      </c>
      <c r="BG88" s="125">
        <f>IF('Indicator Date hidden'!BH89="x","x",BG$2-'Indicator Date hidden'!BH89)</f>
        <v>0</v>
      </c>
      <c r="BH88" s="125">
        <f>IF('Indicator Date hidden'!BI89="x","x",BH$2-'Indicator Date hidden'!BI89)</f>
        <v>0</v>
      </c>
      <c r="BI88" s="125">
        <f>IF('Indicator Date hidden'!BJ89="x","x",BI$2-'Indicator Date hidden'!BJ89)</f>
        <v>2</v>
      </c>
      <c r="BJ88" s="125">
        <f>IF('Indicator Date hidden'!BK89="x","x",BJ$2-'Indicator Date hidden'!BK89)</f>
        <v>0</v>
      </c>
      <c r="BK88" s="125">
        <f>IF('Indicator Date hidden'!BL89="x","x",BK$2-'Indicator Date hidden'!BL89)</f>
        <v>0</v>
      </c>
      <c r="BL88" s="125">
        <f>IF('Indicator Date hidden'!BM89="x","x",BL$2-'Indicator Date hidden'!BM89)</f>
        <v>0</v>
      </c>
      <c r="BM88" s="125">
        <f>IF('Indicator Date hidden'!BN89="x","x",BM$2-'Indicator Date hidden'!BN89)</f>
        <v>1</v>
      </c>
      <c r="BN88" s="125">
        <f>IF('Indicator Date hidden'!BO89="x","x",BN$2-'Indicator Date hidden'!BO89)</f>
        <v>0</v>
      </c>
      <c r="BO88" s="125">
        <f>IF('Indicator Date hidden'!BP89="x","x",BO$2-'Indicator Date hidden'!BP89)</f>
        <v>0</v>
      </c>
      <c r="BP88" s="125">
        <f>IF('Indicator Date hidden'!BQ89="x","x",BP$2-'Indicator Date hidden'!BQ89)</f>
        <v>0</v>
      </c>
      <c r="BQ88" s="125">
        <f>IF('Indicator Date hidden'!BR89="x","x",BQ$2-'Indicator Date hidden'!BR89)</f>
        <v>0</v>
      </c>
      <c r="BR88" s="125">
        <f>IF('Indicator Date hidden'!BS89="x","x",BR$2-'Indicator Date hidden'!BS89)</f>
        <v>0</v>
      </c>
      <c r="BS88" s="125">
        <f>IF('Indicator Date hidden'!BT89="x","x",BS$2-'Indicator Date hidden'!BT89)</f>
        <v>4</v>
      </c>
      <c r="BT88" s="125">
        <f>IF('Indicator Date hidden'!BU89="x","x",BT$2-'Indicator Date hidden'!BU89)</f>
        <v>0</v>
      </c>
      <c r="BU88" s="125">
        <f>IF('Indicator Date hidden'!BV89="x","x",BU$2-'Indicator Date hidden'!BV89)</f>
        <v>0</v>
      </c>
      <c r="BV88" s="125">
        <f>IF('Indicator Date hidden'!BW89="x","x",BV$2-'Indicator Date hidden'!BW89)</f>
        <v>0</v>
      </c>
      <c r="BW88" s="125">
        <f>IF('Indicator Date hidden'!BX89="x","x",BW$2-'Indicator Date hidden'!BX89)</f>
        <v>0</v>
      </c>
      <c r="BX88" s="125">
        <f>IF('Indicator Date hidden'!BY89="x","x",BX$2-'Indicator Date hidden'!BY89)</f>
        <v>0</v>
      </c>
      <c r="BY88" s="3">
        <f t="shared" si="10"/>
        <v>28</v>
      </c>
      <c r="BZ88" s="126">
        <f t="shared" si="11"/>
        <v>0.38356164383561642</v>
      </c>
      <c r="CA88" s="3">
        <f t="shared" si="12"/>
        <v>10</v>
      </c>
      <c r="CB88" s="126">
        <f t="shared" si="13"/>
        <v>1.3203376175366015</v>
      </c>
      <c r="CC88" s="129">
        <f t="shared" si="14"/>
        <v>0</v>
      </c>
    </row>
    <row r="89" spans="1:81" x14ac:dyDescent="0.3">
      <c r="A89" s="3" t="str">
        <f>'Indicator Data'!B92</f>
        <v>KEN</v>
      </c>
      <c r="B89" s="125">
        <f>IF('Indicator Date hidden'!C90="x","x",B$2-'Indicator Date hidden'!C90)</f>
        <v>0</v>
      </c>
      <c r="C89" s="125">
        <f>IF('Indicator Date hidden'!D90="x","x",C$2-'Indicator Date hidden'!D90)</f>
        <v>0</v>
      </c>
      <c r="D89" s="125">
        <f>IF('Indicator Date hidden'!E90="x","x",D$2-'Indicator Date hidden'!E90)</f>
        <v>0</v>
      </c>
      <c r="E89" s="125">
        <f>IF('Indicator Date hidden'!F90="x","x",E$2-'Indicator Date hidden'!F90)</f>
        <v>0</v>
      </c>
      <c r="F89" s="125">
        <f>IF('Indicator Date hidden'!G90="x","x",F$2-'Indicator Date hidden'!G90)</f>
        <v>0</v>
      </c>
      <c r="G89" s="125">
        <f>IF('Indicator Date hidden'!H90="x","x",G$2-'Indicator Date hidden'!H90)</f>
        <v>0</v>
      </c>
      <c r="H89" s="125">
        <f>IF('Indicator Date hidden'!I90="x","x",H$2-'Indicator Date hidden'!I90)</f>
        <v>0</v>
      </c>
      <c r="I89" s="125">
        <f>IF('Indicator Date hidden'!J90="x","x",I$2-'Indicator Date hidden'!J90)</f>
        <v>0</v>
      </c>
      <c r="J89" s="125">
        <f>IF('Indicator Date hidden'!K90="x","x",J$2-'Indicator Date hidden'!K90)</f>
        <v>0</v>
      </c>
      <c r="K89" s="125">
        <f>IF('Indicator Date hidden'!L90="x","x",K$2-'Indicator Date hidden'!L90)</f>
        <v>0</v>
      </c>
      <c r="L89" s="125">
        <f>IF('Indicator Date hidden'!M90="x","x",L$2-'Indicator Date hidden'!M90)</f>
        <v>0</v>
      </c>
      <c r="M89" s="125">
        <f>IF('Indicator Date hidden'!N90="x","x",M$2-'Indicator Date hidden'!N90)</f>
        <v>0</v>
      </c>
      <c r="N89" s="125">
        <f>IF('Indicator Date hidden'!O90="x","x",N$2-'Indicator Date hidden'!O90)</f>
        <v>0</v>
      </c>
      <c r="O89" s="125">
        <f>IF('Indicator Date hidden'!P90="x","x",O$2-'Indicator Date hidden'!P90)</f>
        <v>0</v>
      </c>
      <c r="P89" s="125">
        <f>IF('Indicator Date hidden'!Q90="x","x",P$2-'Indicator Date hidden'!Q90)</f>
        <v>0</v>
      </c>
      <c r="Q89" s="125">
        <f>IF('Indicator Date hidden'!R90="x","x",Q$2-'Indicator Date hidden'!R90)</f>
        <v>0</v>
      </c>
      <c r="R89" s="125">
        <f>IF('Indicator Date hidden'!S90="x","x",R$2-'Indicator Date hidden'!S90)</f>
        <v>0</v>
      </c>
      <c r="S89" s="125">
        <f>IF('Indicator Date hidden'!T90="x","x",S$2-'Indicator Date hidden'!T90)</f>
        <v>0</v>
      </c>
      <c r="T89" s="125">
        <f>IF('Indicator Date hidden'!U90="x","x",T$2-'Indicator Date hidden'!U90)</f>
        <v>0</v>
      </c>
      <c r="U89" s="125">
        <f>IF('Indicator Date hidden'!V90="x","x",U$2-'Indicator Date hidden'!V90)</f>
        <v>0</v>
      </c>
      <c r="V89" s="125">
        <f>IF('Indicator Date hidden'!W90="x","x",V$2-'Indicator Date hidden'!W90)</f>
        <v>0</v>
      </c>
      <c r="W89" s="125">
        <f>IF('Indicator Date hidden'!X90="x","x",W$2-'Indicator Date hidden'!X90)</f>
        <v>0</v>
      </c>
      <c r="X89" s="125">
        <f>IF('Indicator Date hidden'!Y90="x","x",X$2-'Indicator Date hidden'!Y90)</f>
        <v>0</v>
      </c>
      <c r="Y89" s="125">
        <f>IF('Indicator Date hidden'!Z90="x","x",Y$2-'Indicator Date hidden'!Z90)</f>
        <v>0</v>
      </c>
      <c r="Z89" s="125">
        <f>IF('Indicator Date hidden'!AA90="x","x",Z$2-'Indicator Date hidden'!AA90)</f>
        <v>3</v>
      </c>
      <c r="AA89" s="125">
        <f>IF('Indicator Date hidden'!AB90="x","x",AA$2-'Indicator Date hidden'!AB90)</f>
        <v>0</v>
      </c>
      <c r="AB89" s="125">
        <f>IF('Indicator Date hidden'!AC90="x","x",AB$2-'Indicator Date hidden'!AC90)</f>
        <v>0</v>
      </c>
      <c r="AC89" s="125">
        <f>IF('Indicator Date hidden'!AD90="x","x",AC$2-'Indicator Date hidden'!AD90)</f>
        <v>1</v>
      </c>
      <c r="AD89" s="125">
        <f>IF('Indicator Date hidden'!AE90="x","x",AD$2-'Indicator Date hidden'!AE90)</f>
        <v>0</v>
      </c>
      <c r="AE89" s="125">
        <f>IF('Indicator Date hidden'!AF90="x","x",AE$2-'Indicator Date hidden'!AF90)</f>
        <v>0</v>
      </c>
      <c r="AF89" s="125">
        <f>IF('Indicator Date hidden'!AG90="x","x",AF$2-'Indicator Date hidden'!AG90)</f>
        <v>1</v>
      </c>
      <c r="AG89" s="125">
        <f>IF('Indicator Date hidden'!AH90="x","x",AG$2-'Indicator Date hidden'!AH90)</f>
        <v>0</v>
      </c>
      <c r="AH89" s="125">
        <f>IF('Indicator Date hidden'!AI90="x","x",AH$2-'Indicator Date hidden'!AI90)</f>
        <v>0</v>
      </c>
      <c r="AI89" s="125">
        <f>IF('Indicator Date hidden'!AJ90="x","x",AI$2-'Indicator Date hidden'!AJ90)</f>
        <v>0</v>
      </c>
      <c r="AJ89" s="125">
        <f>IF('Indicator Date hidden'!AK90="x","x",AJ$2-'Indicator Date hidden'!AK90)</f>
        <v>0</v>
      </c>
      <c r="AK89" s="125">
        <f>IF('Indicator Date hidden'!AL90="x","x",AK$2-'Indicator Date hidden'!AL90)</f>
        <v>1</v>
      </c>
      <c r="AL89" s="125">
        <f>IF('Indicator Date hidden'!AM90="x","x",AL$2-'Indicator Date hidden'!AM90)</f>
        <v>5</v>
      </c>
      <c r="AM89" s="125">
        <f>IF('Indicator Date hidden'!AN90="x","x",AM$2-'Indicator Date hidden'!AN90)</f>
        <v>0</v>
      </c>
      <c r="AN89" s="125">
        <f>IF('Indicator Date hidden'!AO90="x","x",AN$2-'Indicator Date hidden'!AO90)</f>
        <v>0</v>
      </c>
      <c r="AO89" s="125">
        <f>IF('Indicator Date hidden'!AP90="x","x",AO$2-'Indicator Date hidden'!AP90)</f>
        <v>0</v>
      </c>
      <c r="AP89" s="125">
        <f>IF('Indicator Date hidden'!AQ90="x","x",AP$2-'Indicator Date hidden'!AQ90)</f>
        <v>0</v>
      </c>
      <c r="AQ89" s="125">
        <f>IF('Indicator Date hidden'!AR90="x","x",AQ$2-'Indicator Date hidden'!AR90)</f>
        <v>0</v>
      </c>
      <c r="AR89" s="125">
        <f>IF('Indicator Date hidden'!AS90="x","x",AR$2-'Indicator Date hidden'!AS90)</f>
        <v>0</v>
      </c>
      <c r="AS89" s="125">
        <f>IF('Indicator Date hidden'!AT90="x","x",AS$2-'Indicator Date hidden'!AT90)</f>
        <v>5</v>
      </c>
      <c r="AT89" s="125">
        <f>IF('Indicator Date hidden'!AU90="x","x",AT$2-'Indicator Date hidden'!AU90)</f>
        <v>0</v>
      </c>
      <c r="AU89" s="125">
        <f>IF('Indicator Date hidden'!AV90="x","x",AU$2-'Indicator Date hidden'!AV90)</f>
        <v>0</v>
      </c>
      <c r="AV89" s="125">
        <f>IF('Indicator Date hidden'!AW90="x","x",AV$2-'Indicator Date hidden'!AW90)</f>
        <v>0</v>
      </c>
      <c r="AW89" s="125">
        <f>IF('Indicator Date hidden'!AX90="x","x",AW$2-'Indicator Date hidden'!AX90)</f>
        <v>0</v>
      </c>
      <c r="AX89" s="125">
        <f>IF('Indicator Date hidden'!AY90="x","x",AX$2-'Indicator Date hidden'!AY90)</f>
        <v>0</v>
      </c>
      <c r="AY89" s="125">
        <f>IF('Indicator Date hidden'!AZ90="x","x",AY$2-'Indicator Date hidden'!AZ90)</f>
        <v>0</v>
      </c>
      <c r="AZ89" s="125">
        <f>IF('Indicator Date hidden'!BA90="x","x",AZ$2-'Indicator Date hidden'!BA90)</f>
        <v>4</v>
      </c>
      <c r="BA89" s="125">
        <f>IF('Indicator Date hidden'!BB90="x","x",BA$2-'Indicator Date hidden'!BB90)</f>
        <v>0</v>
      </c>
      <c r="BB89" s="125">
        <f>IF('Indicator Date hidden'!BC90="x","x",BB$2-'Indicator Date hidden'!BC90)</f>
        <v>0</v>
      </c>
      <c r="BC89" s="125">
        <f>IF('Indicator Date hidden'!BD90="x","x",BC$2-'Indicator Date hidden'!BD90)</f>
        <v>0</v>
      </c>
      <c r="BD89" s="125">
        <f>IF('Indicator Date hidden'!BE90="x","x",BD$2-'Indicator Date hidden'!BE90)</f>
        <v>2</v>
      </c>
      <c r="BE89" s="125">
        <f>IF('Indicator Date hidden'!BF90="x","x",BE$2-'Indicator Date hidden'!BF90)</f>
        <v>0</v>
      </c>
      <c r="BF89" s="125">
        <f>IF('Indicator Date hidden'!BG90="x","x",BF$2-'Indicator Date hidden'!BG90)</f>
        <v>0</v>
      </c>
      <c r="BG89" s="125">
        <f>IF('Indicator Date hidden'!BH90="x","x",BG$2-'Indicator Date hidden'!BH90)</f>
        <v>0</v>
      </c>
      <c r="BH89" s="125">
        <f>IF('Indicator Date hidden'!BI90="x","x",BH$2-'Indicator Date hidden'!BI90)</f>
        <v>0</v>
      </c>
      <c r="BI89" s="125">
        <f>IF('Indicator Date hidden'!BJ90="x","x",BI$2-'Indicator Date hidden'!BJ90)</f>
        <v>0</v>
      </c>
      <c r="BJ89" s="125">
        <f>IF('Indicator Date hidden'!BK90="x","x",BJ$2-'Indicator Date hidden'!BK90)</f>
        <v>0</v>
      </c>
      <c r="BK89" s="125">
        <f>IF('Indicator Date hidden'!BL90="x","x",BK$2-'Indicator Date hidden'!BL90)</f>
        <v>0</v>
      </c>
      <c r="BL89" s="125">
        <f>IF('Indicator Date hidden'!BM90="x","x",BL$2-'Indicator Date hidden'!BM90)</f>
        <v>0</v>
      </c>
      <c r="BM89" s="125">
        <f>IF('Indicator Date hidden'!BN90="x","x",BM$2-'Indicator Date hidden'!BN90)</f>
        <v>1</v>
      </c>
      <c r="BN89" s="125">
        <f>IF('Indicator Date hidden'!BO90="x","x",BN$2-'Indicator Date hidden'!BO90)</f>
        <v>0</v>
      </c>
      <c r="BO89" s="125">
        <f>IF('Indicator Date hidden'!BP90="x","x",BO$2-'Indicator Date hidden'!BP90)</f>
        <v>0</v>
      </c>
      <c r="BP89" s="125">
        <f>IF('Indicator Date hidden'!BQ90="x","x",BP$2-'Indicator Date hidden'!BQ90)</f>
        <v>0</v>
      </c>
      <c r="BQ89" s="125">
        <f>IF('Indicator Date hidden'!BR90="x","x",BQ$2-'Indicator Date hidden'!BR90)</f>
        <v>0</v>
      </c>
      <c r="BR89" s="125">
        <f>IF('Indicator Date hidden'!BS90="x","x",BR$2-'Indicator Date hidden'!BS90)</f>
        <v>0</v>
      </c>
      <c r="BS89" s="125">
        <f>IF('Indicator Date hidden'!BT90="x","x",BS$2-'Indicator Date hidden'!BT90)</f>
        <v>4</v>
      </c>
      <c r="BT89" s="125">
        <f>IF('Indicator Date hidden'!BU90="x","x",BT$2-'Indicator Date hidden'!BU90)</f>
        <v>0</v>
      </c>
      <c r="BU89" s="125">
        <f>IF('Indicator Date hidden'!BV90="x","x",BU$2-'Indicator Date hidden'!BV90)</f>
        <v>0</v>
      </c>
      <c r="BV89" s="125">
        <f>IF('Indicator Date hidden'!BW90="x","x",BV$2-'Indicator Date hidden'!BW90)</f>
        <v>0</v>
      </c>
      <c r="BW89" s="125">
        <f>IF('Indicator Date hidden'!BX90="x","x",BW$2-'Indicator Date hidden'!BX90)</f>
        <v>0</v>
      </c>
      <c r="BX89" s="125">
        <f>IF('Indicator Date hidden'!BY90="x","x",BX$2-'Indicator Date hidden'!BY90)</f>
        <v>0</v>
      </c>
      <c r="BY89" s="3">
        <f t="shared" si="10"/>
        <v>27</v>
      </c>
      <c r="BZ89" s="126">
        <f t="shared" si="11"/>
        <v>0.36</v>
      </c>
      <c r="CA89" s="3">
        <f t="shared" si="12"/>
        <v>10</v>
      </c>
      <c r="CB89" s="126">
        <f t="shared" si="13"/>
        <v>1.0910545357588683</v>
      </c>
      <c r="CC89" s="129">
        <f t="shared" si="14"/>
        <v>0</v>
      </c>
    </row>
    <row r="90" spans="1:81" x14ac:dyDescent="0.3">
      <c r="A90" s="3" t="str">
        <f>'Indicator Data'!B93</f>
        <v>KIR</v>
      </c>
      <c r="B90" s="125">
        <f>IF('Indicator Date hidden'!C91="x","x",B$2-'Indicator Date hidden'!C91)</f>
        <v>0</v>
      </c>
      <c r="C90" s="125">
        <f>IF('Indicator Date hidden'!D91="x","x",C$2-'Indicator Date hidden'!D91)</f>
        <v>0</v>
      </c>
      <c r="D90" s="125">
        <f>IF('Indicator Date hidden'!E91="x","x",D$2-'Indicator Date hidden'!E91)</f>
        <v>0</v>
      </c>
      <c r="E90" s="125">
        <f>IF('Indicator Date hidden'!F91="x","x",E$2-'Indicator Date hidden'!F91)</f>
        <v>0</v>
      </c>
      <c r="F90" s="125">
        <f>IF('Indicator Date hidden'!G91="x","x",F$2-'Indicator Date hidden'!G91)</f>
        <v>0</v>
      </c>
      <c r="G90" s="125">
        <f>IF('Indicator Date hidden'!H91="x","x",G$2-'Indicator Date hidden'!H91)</f>
        <v>0</v>
      </c>
      <c r="H90" s="125">
        <f>IF('Indicator Date hidden'!I91="x","x",H$2-'Indicator Date hidden'!I91)</f>
        <v>0</v>
      </c>
      <c r="I90" s="125">
        <f>IF('Indicator Date hidden'!J91="x","x",I$2-'Indicator Date hidden'!J91)</f>
        <v>0</v>
      </c>
      <c r="J90" s="125">
        <f>IF('Indicator Date hidden'!K91="x","x",J$2-'Indicator Date hidden'!K91)</f>
        <v>0</v>
      </c>
      <c r="K90" s="125" t="str">
        <f>IF('Indicator Date hidden'!L91="x","x",K$2-'Indicator Date hidden'!L91)</f>
        <v>x</v>
      </c>
      <c r="L90" s="125">
        <f>IF('Indicator Date hidden'!M91="x","x",L$2-'Indicator Date hidden'!M91)</f>
        <v>0</v>
      </c>
      <c r="M90" s="125">
        <f>IF('Indicator Date hidden'!N91="x","x",M$2-'Indicator Date hidden'!N91)</f>
        <v>0</v>
      </c>
      <c r="N90" s="125">
        <f>IF('Indicator Date hidden'!O91="x","x",N$2-'Indicator Date hidden'!O91)</f>
        <v>0</v>
      </c>
      <c r="O90" s="125">
        <f>IF('Indicator Date hidden'!P91="x","x",O$2-'Indicator Date hidden'!P91)</f>
        <v>0</v>
      </c>
      <c r="P90" s="125">
        <f>IF('Indicator Date hidden'!Q91="x","x",P$2-'Indicator Date hidden'!Q91)</f>
        <v>0</v>
      </c>
      <c r="Q90" s="125">
        <f>IF('Indicator Date hidden'!R91="x","x",Q$2-'Indicator Date hidden'!R91)</f>
        <v>0</v>
      </c>
      <c r="R90" s="125">
        <f>IF('Indicator Date hidden'!S91="x","x",R$2-'Indicator Date hidden'!S91)</f>
        <v>0</v>
      </c>
      <c r="S90" s="125">
        <f>IF('Indicator Date hidden'!T91="x","x",S$2-'Indicator Date hidden'!T91)</f>
        <v>0</v>
      </c>
      <c r="T90" s="125">
        <f>IF('Indicator Date hidden'!U91="x","x",T$2-'Indicator Date hidden'!U91)</f>
        <v>0</v>
      </c>
      <c r="U90" s="125">
        <f>IF('Indicator Date hidden'!V91="x","x",U$2-'Indicator Date hidden'!V91)</f>
        <v>0</v>
      </c>
      <c r="V90" s="125">
        <f>IF('Indicator Date hidden'!W91="x","x",V$2-'Indicator Date hidden'!W91)</f>
        <v>0</v>
      </c>
      <c r="W90" s="125">
        <f>IF('Indicator Date hidden'!X91="x","x",W$2-'Indicator Date hidden'!X91)</f>
        <v>0</v>
      </c>
      <c r="X90" s="125">
        <f>IF('Indicator Date hidden'!Y91="x","x",X$2-'Indicator Date hidden'!Y91)</f>
        <v>0</v>
      </c>
      <c r="Y90" s="125">
        <f>IF('Indicator Date hidden'!Z91="x","x",Y$2-'Indicator Date hidden'!Z91)</f>
        <v>0</v>
      </c>
      <c r="Z90" s="125" t="str">
        <f>IF('Indicator Date hidden'!AA91="x","x",Z$2-'Indicator Date hidden'!AA91)</f>
        <v>x</v>
      </c>
      <c r="AA90" s="125">
        <f>IF('Indicator Date hidden'!AB91="x","x",AA$2-'Indicator Date hidden'!AB91)</f>
        <v>0</v>
      </c>
      <c r="AB90" s="125" t="str">
        <f>IF('Indicator Date hidden'!AC91="x","x",AB$2-'Indicator Date hidden'!AC91)</f>
        <v>x</v>
      </c>
      <c r="AC90" s="125" t="str">
        <f>IF('Indicator Date hidden'!AD91="x","x",AC$2-'Indicator Date hidden'!AD91)</f>
        <v>x</v>
      </c>
      <c r="AD90" s="125">
        <f>IF('Indicator Date hidden'!AE91="x","x",AD$2-'Indicator Date hidden'!AE91)</f>
        <v>1</v>
      </c>
      <c r="AE90" s="125" t="str">
        <f>IF('Indicator Date hidden'!AF91="x","x",AE$2-'Indicator Date hidden'!AF91)</f>
        <v>x</v>
      </c>
      <c r="AF90" s="125">
        <f>IF('Indicator Date hidden'!AG91="x","x",AF$2-'Indicator Date hidden'!AG91)</f>
        <v>1</v>
      </c>
      <c r="AG90" s="125">
        <f>IF('Indicator Date hidden'!AH91="x","x",AG$2-'Indicator Date hidden'!AH91)</f>
        <v>0</v>
      </c>
      <c r="AH90" s="125">
        <f>IF('Indicator Date hidden'!AI91="x","x",AH$2-'Indicator Date hidden'!AI91)</f>
        <v>0</v>
      </c>
      <c r="AI90" s="125">
        <f>IF('Indicator Date hidden'!AJ91="x","x",AI$2-'Indicator Date hidden'!AJ91)</f>
        <v>0</v>
      </c>
      <c r="AJ90" s="125">
        <f>IF('Indicator Date hidden'!AK91="x","x",AJ$2-'Indicator Date hidden'!AK91)</f>
        <v>0</v>
      </c>
      <c r="AK90" s="125">
        <f>IF('Indicator Date hidden'!AL91="x","x",AK$2-'Indicator Date hidden'!AL91)</f>
        <v>1</v>
      </c>
      <c r="AL90" s="125">
        <f>IF('Indicator Date hidden'!AM91="x","x",AL$2-'Indicator Date hidden'!AM91)</f>
        <v>0</v>
      </c>
      <c r="AM90" s="125">
        <f>IF('Indicator Date hidden'!AN91="x","x",AM$2-'Indicator Date hidden'!AN91)</f>
        <v>0</v>
      </c>
      <c r="AN90" s="125">
        <f>IF('Indicator Date hidden'!AO91="x","x",AN$2-'Indicator Date hidden'!AO91)</f>
        <v>0</v>
      </c>
      <c r="AO90" s="125">
        <f>IF('Indicator Date hidden'!AP91="x","x",AO$2-'Indicator Date hidden'!AP91)</f>
        <v>0</v>
      </c>
      <c r="AP90" s="125">
        <f>IF('Indicator Date hidden'!AQ91="x","x",AP$2-'Indicator Date hidden'!AQ91)</f>
        <v>0</v>
      </c>
      <c r="AQ90" s="125">
        <f>IF('Indicator Date hidden'!AR91="x","x",AQ$2-'Indicator Date hidden'!AR91)</f>
        <v>0</v>
      </c>
      <c r="AR90" s="125">
        <f>IF('Indicator Date hidden'!AS91="x","x",AR$2-'Indicator Date hidden'!AS91)</f>
        <v>0</v>
      </c>
      <c r="AS90" s="125">
        <f>IF('Indicator Date hidden'!AT91="x","x",AS$2-'Indicator Date hidden'!AT91)</f>
        <v>10</v>
      </c>
      <c r="AT90" s="125">
        <f>IF('Indicator Date hidden'!AU91="x","x",AT$2-'Indicator Date hidden'!AU91)</f>
        <v>0</v>
      </c>
      <c r="AU90" s="125" t="str">
        <f>IF('Indicator Date hidden'!AV91="x","x",AU$2-'Indicator Date hidden'!AV91)</f>
        <v>x</v>
      </c>
      <c r="AV90" s="125" t="str">
        <f>IF('Indicator Date hidden'!AW91="x","x",AV$2-'Indicator Date hidden'!AW91)</f>
        <v>x</v>
      </c>
      <c r="AW90" s="125" t="str">
        <f>IF('Indicator Date hidden'!AX91="x","x",AW$2-'Indicator Date hidden'!AX91)</f>
        <v>x</v>
      </c>
      <c r="AX90" s="125">
        <f>IF('Indicator Date hidden'!AY91="x","x",AX$2-'Indicator Date hidden'!AY91)</f>
        <v>0</v>
      </c>
      <c r="AY90" s="125" t="str">
        <f>IF('Indicator Date hidden'!AZ91="x","x",AY$2-'Indicator Date hidden'!AZ91)</f>
        <v>x</v>
      </c>
      <c r="AZ90" s="125" t="str">
        <f>IF('Indicator Date hidden'!BA91="x","x",AZ$2-'Indicator Date hidden'!BA91)</f>
        <v>x</v>
      </c>
      <c r="BA90" s="125">
        <f>IF('Indicator Date hidden'!BB91="x","x",BA$2-'Indicator Date hidden'!BB91)</f>
        <v>0</v>
      </c>
      <c r="BB90" s="125">
        <f>IF('Indicator Date hidden'!BC91="x","x",BB$2-'Indicator Date hidden'!BC91)</f>
        <v>0</v>
      </c>
      <c r="BC90" s="125">
        <f>IF('Indicator Date hidden'!BD91="x","x",BC$2-'Indicator Date hidden'!BD91)</f>
        <v>0</v>
      </c>
      <c r="BD90" s="125" t="str">
        <f>IF('Indicator Date hidden'!BE91="x","x",BD$2-'Indicator Date hidden'!BE91)</f>
        <v>x</v>
      </c>
      <c r="BE90" s="125" t="str">
        <f>IF('Indicator Date hidden'!BF91="x","x",BE$2-'Indicator Date hidden'!BF91)</f>
        <v>x</v>
      </c>
      <c r="BF90" s="125">
        <f>IF('Indicator Date hidden'!BG91="x","x",BF$2-'Indicator Date hidden'!BG91)</f>
        <v>0</v>
      </c>
      <c r="BG90" s="125">
        <f>IF('Indicator Date hidden'!BH91="x","x",BG$2-'Indicator Date hidden'!BH91)</f>
        <v>0</v>
      </c>
      <c r="BH90" s="125">
        <f>IF('Indicator Date hidden'!BI91="x","x",BH$2-'Indicator Date hidden'!BI91)</f>
        <v>0</v>
      </c>
      <c r="BI90" s="125" t="str">
        <f>IF('Indicator Date hidden'!BJ91="x","x",BI$2-'Indicator Date hidden'!BJ91)</f>
        <v>x</v>
      </c>
      <c r="BJ90" s="125">
        <f>IF('Indicator Date hidden'!BK91="x","x",BJ$2-'Indicator Date hidden'!BK91)</f>
        <v>0</v>
      </c>
      <c r="BK90" s="125" t="str">
        <f>IF('Indicator Date hidden'!BL91="x","x",BK$2-'Indicator Date hidden'!BL91)</f>
        <v>x</v>
      </c>
      <c r="BL90" s="125">
        <f>IF('Indicator Date hidden'!BM91="x","x",BL$2-'Indicator Date hidden'!BM91)</f>
        <v>0</v>
      </c>
      <c r="BM90" s="125" t="str">
        <f>IF('Indicator Date hidden'!BN91="x","x",BM$2-'Indicator Date hidden'!BN91)</f>
        <v>x</v>
      </c>
      <c r="BN90" s="125">
        <f>IF('Indicator Date hidden'!BO91="x","x",BN$2-'Indicator Date hidden'!BO91)</f>
        <v>2</v>
      </c>
      <c r="BO90" s="125">
        <f>IF('Indicator Date hidden'!BP91="x","x",BO$2-'Indicator Date hidden'!BP91)</f>
        <v>0</v>
      </c>
      <c r="BP90" s="125">
        <f>IF('Indicator Date hidden'!BQ91="x","x",BP$2-'Indicator Date hidden'!BQ91)</f>
        <v>0</v>
      </c>
      <c r="BQ90" s="125">
        <f>IF('Indicator Date hidden'!BR91="x","x",BQ$2-'Indicator Date hidden'!BR91)</f>
        <v>0</v>
      </c>
      <c r="BR90" s="125">
        <f>IF('Indicator Date hidden'!BS91="x","x",BR$2-'Indicator Date hidden'!BS91)</f>
        <v>0</v>
      </c>
      <c r="BS90" s="125">
        <f>IF('Indicator Date hidden'!BT91="x","x",BS$2-'Indicator Date hidden'!BT91)</f>
        <v>5</v>
      </c>
      <c r="BT90" s="125">
        <f>IF('Indicator Date hidden'!BU91="x","x",BT$2-'Indicator Date hidden'!BU91)</f>
        <v>0</v>
      </c>
      <c r="BU90" s="125">
        <f>IF('Indicator Date hidden'!BV91="x","x",BU$2-'Indicator Date hidden'!BV91)</f>
        <v>0</v>
      </c>
      <c r="BV90" s="125">
        <f>IF('Indicator Date hidden'!BW91="x","x",BV$2-'Indicator Date hidden'!BW91)</f>
        <v>0</v>
      </c>
      <c r="BW90" s="125">
        <f>IF('Indicator Date hidden'!BX91="x","x",BW$2-'Indicator Date hidden'!BX91)</f>
        <v>0</v>
      </c>
      <c r="BX90" s="125">
        <f>IF('Indicator Date hidden'!BY91="x","x",BX$2-'Indicator Date hidden'!BY91)</f>
        <v>0</v>
      </c>
      <c r="BY90" s="3">
        <f t="shared" si="10"/>
        <v>20</v>
      </c>
      <c r="BZ90" s="126">
        <f t="shared" si="11"/>
        <v>0.33333333333333331</v>
      </c>
      <c r="CA90" s="3">
        <f t="shared" si="12"/>
        <v>6</v>
      </c>
      <c r="CB90" s="126">
        <f t="shared" si="13"/>
        <v>1.4452988925785866</v>
      </c>
      <c r="CC90" s="129">
        <f t="shared" si="14"/>
        <v>0</v>
      </c>
    </row>
    <row r="91" spans="1:81" x14ac:dyDescent="0.3">
      <c r="A91" s="3" t="str">
        <f>'Indicator Data'!B94</f>
        <v>PRK</v>
      </c>
      <c r="B91" s="125">
        <f>IF('Indicator Date hidden'!C92="x","x",B$2-'Indicator Date hidden'!C92)</f>
        <v>0</v>
      </c>
      <c r="C91" s="125">
        <f>IF('Indicator Date hidden'!D92="x","x",C$2-'Indicator Date hidden'!D92)</f>
        <v>0</v>
      </c>
      <c r="D91" s="125">
        <f>IF('Indicator Date hidden'!E92="x","x",D$2-'Indicator Date hidden'!E92)</f>
        <v>0</v>
      </c>
      <c r="E91" s="125">
        <f>IF('Indicator Date hidden'!F92="x","x",E$2-'Indicator Date hidden'!F92)</f>
        <v>0</v>
      </c>
      <c r="F91" s="125">
        <f>IF('Indicator Date hidden'!G92="x","x",F$2-'Indicator Date hidden'!G92)</f>
        <v>0</v>
      </c>
      <c r="G91" s="125">
        <f>IF('Indicator Date hidden'!H92="x","x",G$2-'Indicator Date hidden'!H92)</f>
        <v>0</v>
      </c>
      <c r="H91" s="125">
        <f>IF('Indicator Date hidden'!I92="x","x",H$2-'Indicator Date hidden'!I92)</f>
        <v>0</v>
      </c>
      <c r="I91" s="125">
        <f>IF('Indicator Date hidden'!J92="x","x",I$2-'Indicator Date hidden'!J92)</f>
        <v>0</v>
      </c>
      <c r="J91" s="125">
        <f>IF('Indicator Date hidden'!K92="x","x",J$2-'Indicator Date hidden'!K92)</f>
        <v>0</v>
      </c>
      <c r="K91" s="125">
        <f>IF('Indicator Date hidden'!L92="x","x",K$2-'Indicator Date hidden'!L92)</f>
        <v>0</v>
      </c>
      <c r="L91" s="125">
        <f>IF('Indicator Date hidden'!M92="x","x",L$2-'Indicator Date hidden'!M92)</f>
        <v>0</v>
      </c>
      <c r="M91" s="125">
        <f>IF('Indicator Date hidden'!N92="x","x",M$2-'Indicator Date hidden'!N92)</f>
        <v>0</v>
      </c>
      <c r="N91" s="125">
        <f>IF('Indicator Date hidden'!O92="x","x",N$2-'Indicator Date hidden'!O92)</f>
        <v>0</v>
      </c>
      <c r="O91" s="125">
        <f>IF('Indicator Date hidden'!P92="x","x",O$2-'Indicator Date hidden'!P92)</f>
        <v>0</v>
      </c>
      <c r="P91" s="125">
        <f>IF('Indicator Date hidden'!Q92="x","x",P$2-'Indicator Date hidden'!Q92)</f>
        <v>0</v>
      </c>
      <c r="Q91" s="125">
        <f>IF('Indicator Date hidden'!R92="x","x",Q$2-'Indicator Date hidden'!R92)</f>
        <v>0</v>
      </c>
      <c r="R91" s="125">
        <f>IF('Indicator Date hidden'!S92="x","x",R$2-'Indicator Date hidden'!S92)</f>
        <v>0</v>
      </c>
      <c r="S91" s="125">
        <f>IF('Indicator Date hidden'!T92="x","x",S$2-'Indicator Date hidden'!T92)</f>
        <v>0</v>
      </c>
      <c r="T91" s="125">
        <f>IF('Indicator Date hidden'!U92="x","x",T$2-'Indicator Date hidden'!U92)</f>
        <v>0</v>
      </c>
      <c r="U91" s="125">
        <f>IF('Indicator Date hidden'!V92="x","x",U$2-'Indicator Date hidden'!V92)</f>
        <v>0</v>
      </c>
      <c r="V91" s="125">
        <f>IF('Indicator Date hidden'!W92="x","x",V$2-'Indicator Date hidden'!W92)</f>
        <v>0</v>
      </c>
      <c r="W91" s="125">
        <f>IF('Indicator Date hidden'!X92="x","x",W$2-'Indicator Date hidden'!X92)</f>
        <v>0</v>
      </c>
      <c r="X91" s="125">
        <f>IF('Indicator Date hidden'!Y92="x","x",X$2-'Indicator Date hidden'!Y92)</f>
        <v>0</v>
      </c>
      <c r="Y91" s="125">
        <f>IF('Indicator Date hidden'!Z92="x","x",Y$2-'Indicator Date hidden'!Z92)</f>
        <v>0</v>
      </c>
      <c r="Z91" s="125">
        <f>IF('Indicator Date hidden'!AA92="x","x",Z$2-'Indicator Date hidden'!AA92)</f>
        <v>10</v>
      </c>
      <c r="AA91" s="125">
        <f>IF('Indicator Date hidden'!AB92="x","x",AA$2-'Indicator Date hidden'!AB92)</f>
        <v>0</v>
      </c>
      <c r="AB91" s="125" t="str">
        <f>IF('Indicator Date hidden'!AC92="x","x",AB$2-'Indicator Date hidden'!AC92)</f>
        <v>x</v>
      </c>
      <c r="AC91" s="125" t="str">
        <f>IF('Indicator Date hidden'!AD92="x","x",AC$2-'Indicator Date hidden'!AD92)</f>
        <v>x</v>
      </c>
      <c r="AD91" s="125">
        <f>IF('Indicator Date hidden'!AE92="x","x",AD$2-'Indicator Date hidden'!AE92)</f>
        <v>0</v>
      </c>
      <c r="AE91" s="125" t="str">
        <f>IF('Indicator Date hidden'!AF92="x","x",AE$2-'Indicator Date hidden'!AF92)</f>
        <v>x</v>
      </c>
      <c r="AF91" s="125">
        <f>IF('Indicator Date hidden'!AG92="x","x",AF$2-'Indicator Date hidden'!AG92)</f>
        <v>1</v>
      </c>
      <c r="AG91" s="125">
        <f>IF('Indicator Date hidden'!AH92="x","x",AG$2-'Indicator Date hidden'!AH92)</f>
        <v>0</v>
      </c>
      <c r="AH91" s="125">
        <f>IF('Indicator Date hidden'!AI92="x","x",AH$2-'Indicator Date hidden'!AI92)</f>
        <v>0</v>
      </c>
      <c r="AI91" s="125">
        <f>IF('Indicator Date hidden'!AJ92="x","x",AI$2-'Indicator Date hidden'!AJ92)</f>
        <v>0</v>
      </c>
      <c r="AJ91" s="125">
        <f>IF('Indicator Date hidden'!AK92="x","x",AJ$2-'Indicator Date hidden'!AK92)</f>
        <v>0</v>
      </c>
      <c r="AK91" s="125" t="str">
        <f>IF('Indicator Date hidden'!AL92="x","x",AK$2-'Indicator Date hidden'!AL92)</f>
        <v>x</v>
      </c>
      <c r="AL91" s="125" t="str">
        <f>IF('Indicator Date hidden'!AM92="x","x",AL$2-'Indicator Date hidden'!AM92)</f>
        <v>x</v>
      </c>
      <c r="AM91" s="125">
        <f>IF('Indicator Date hidden'!AN92="x","x",AM$2-'Indicator Date hidden'!AN92)</f>
        <v>0</v>
      </c>
      <c r="AN91" s="125">
        <f>IF('Indicator Date hidden'!AO92="x","x",AN$2-'Indicator Date hidden'!AO92)</f>
        <v>0</v>
      </c>
      <c r="AO91" s="125">
        <f>IF('Indicator Date hidden'!AP92="x","x",AO$2-'Indicator Date hidden'!AP92)</f>
        <v>0</v>
      </c>
      <c r="AP91" s="125" t="str">
        <f>IF('Indicator Date hidden'!AQ92="x","x",AP$2-'Indicator Date hidden'!AQ92)</f>
        <v>x</v>
      </c>
      <c r="AQ91" s="125" t="str">
        <f>IF('Indicator Date hidden'!AR92="x","x",AQ$2-'Indicator Date hidden'!AR92)</f>
        <v>x</v>
      </c>
      <c r="AR91" s="125">
        <f>IF('Indicator Date hidden'!AS92="x","x",AR$2-'Indicator Date hidden'!AS92)</f>
        <v>0</v>
      </c>
      <c r="AS91" s="125">
        <f>IF('Indicator Date hidden'!AT92="x","x",AS$2-'Indicator Date hidden'!AT92)</f>
        <v>2</v>
      </c>
      <c r="AT91" s="125">
        <f>IF('Indicator Date hidden'!AU92="x","x",AT$2-'Indicator Date hidden'!AU92)</f>
        <v>0</v>
      </c>
      <c r="AU91" s="125" t="str">
        <f>IF('Indicator Date hidden'!AV92="x","x",AU$2-'Indicator Date hidden'!AV92)</f>
        <v>x</v>
      </c>
      <c r="AV91" s="125" t="str">
        <f>IF('Indicator Date hidden'!AW92="x","x",AV$2-'Indicator Date hidden'!AW92)</f>
        <v>x</v>
      </c>
      <c r="AW91" s="125">
        <f>IF('Indicator Date hidden'!AX92="x","x",AW$2-'Indicator Date hidden'!AX92)</f>
        <v>0</v>
      </c>
      <c r="AX91" s="125">
        <f>IF('Indicator Date hidden'!AY92="x","x",AX$2-'Indicator Date hidden'!AY92)</f>
        <v>0</v>
      </c>
      <c r="AY91" s="125" t="str">
        <f>IF('Indicator Date hidden'!AZ92="x","x",AY$2-'Indicator Date hidden'!AZ92)</f>
        <v>x</v>
      </c>
      <c r="AZ91" s="125" t="str">
        <f>IF('Indicator Date hidden'!BA92="x","x",AZ$2-'Indicator Date hidden'!BA92)</f>
        <v>x</v>
      </c>
      <c r="BA91" s="125">
        <f>IF('Indicator Date hidden'!BB92="x","x",BA$2-'Indicator Date hidden'!BB92)</f>
        <v>0</v>
      </c>
      <c r="BB91" s="125">
        <f>IF('Indicator Date hidden'!BC92="x","x",BB$2-'Indicator Date hidden'!BC92)</f>
        <v>0</v>
      </c>
      <c r="BC91" s="125">
        <f>IF('Indicator Date hidden'!BD92="x","x",BC$2-'Indicator Date hidden'!BD92)</f>
        <v>0</v>
      </c>
      <c r="BD91" s="125" t="str">
        <f>IF('Indicator Date hidden'!BE92="x","x",BD$2-'Indicator Date hidden'!BE92)</f>
        <v>x</v>
      </c>
      <c r="BE91" s="125" t="str">
        <f>IF('Indicator Date hidden'!BF92="x","x",BE$2-'Indicator Date hidden'!BF92)</f>
        <v>x</v>
      </c>
      <c r="BF91" s="125">
        <f>IF('Indicator Date hidden'!BG92="x","x",BF$2-'Indicator Date hidden'!BG92)</f>
        <v>0</v>
      </c>
      <c r="BG91" s="125">
        <f>IF('Indicator Date hidden'!BH92="x","x",BG$2-'Indicator Date hidden'!BH92)</f>
        <v>0</v>
      </c>
      <c r="BH91" s="125">
        <f>IF('Indicator Date hidden'!BI92="x","x",BH$2-'Indicator Date hidden'!BI92)</f>
        <v>0</v>
      </c>
      <c r="BI91" s="125" t="str">
        <f>IF('Indicator Date hidden'!BJ92="x","x",BI$2-'Indicator Date hidden'!BJ92)</f>
        <v>x</v>
      </c>
      <c r="BJ91" s="125">
        <f>IF('Indicator Date hidden'!BK92="x","x",BJ$2-'Indicator Date hidden'!BK92)</f>
        <v>0</v>
      </c>
      <c r="BK91" s="125">
        <f>IF('Indicator Date hidden'!BL92="x","x",BK$2-'Indicator Date hidden'!BL92)</f>
        <v>0</v>
      </c>
      <c r="BL91" s="125">
        <f>IF('Indicator Date hidden'!BM92="x","x",BL$2-'Indicator Date hidden'!BM92)</f>
        <v>0</v>
      </c>
      <c r="BM91" s="125" t="str">
        <f>IF('Indicator Date hidden'!BN92="x","x",BM$2-'Indicator Date hidden'!BN92)</f>
        <v>x</v>
      </c>
      <c r="BN91" s="125" t="str">
        <f>IF('Indicator Date hidden'!BO92="x","x",BN$2-'Indicator Date hidden'!BO92)</f>
        <v>x</v>
      </c>
      <c r="BO91" s="125">
        <f>IF('Indicator Date hidden'!BP92="x","x",BO$2-'Indicator Date hidden'!BP92)</f>
        <v>2</v>
      </c>
      <c r="BP91" s="125">
        <f>IF('Indicator Date hidden'!BQ92="x","x",BP$2-'Indicator Date hidden'!BQ92)</f>
        <v>0</v>
      </c>
      <c r="BQ91" s="125">
        <f>IF('Indicator Date hidden'!BR92="x","x",BQ$2-'Indicator Date hidden'!BR92)</f>
        <v>0</v>
      </c>
      <c r="BR91" s="125">
        <f>IF('Indicator Date hidden'!BS92="x","x",BR$2-'Indicator Date hidden'!BS92)</f>
        <v>0</v>
      </c>
      <c r="BS91" s="125">
        <f>IF('Indicator Date hidden'!BT92="x","x",BS$2-'Indicator Date hidden'!BT92)</f>
        <v>1</v>
      </c>
      <c r="BT91" s="125">
        <f>IF('Indicator Date hidden'!BU92="x","x",BT$2-'Indicator Date hidden'!BU92)</f>
        <v>0</v>
      </c>
      <c r="BU91" s="125">
        <f>IF('Indicator Date hidden'!BV92="x","x",BU$2-'Indicator Date hidden'!BV92)</f>
        <v>0</v>
      </c>
      <c r="BV91" s="125" t="str">
        <f>IF('Indicator Date hidden'!BW92="x","x",BV$2-'Indicator Date hidden'!BW92)</f>
        <v>x</v>
      </c>
      <c r="BW91" s="125" t="str">
        <f>IF('Indicator Date hidden'!BX92="x","x",BW$2-'Indicator Date hidden'!BX92)</f>
        <v>x</v>
      </c>
      <c r="BX91" s="125">
        <f>IF('Indicator Date hidden'!BY92="x","x",BX$2-'Indicator Date hidden'!BY92)</f>
        <v>0</v>
      </c>
      <c r="BY91" s="3">
        <f t="shared" si="10"/>
        <v>16</v>
      </c>
      <c r="BZ91" s="126">
        <f t="shared" si="11"/>
        <v>0.2807017543859649</v>
      </c>
      <c r="CA91" s="3">
        <f t="shared" si="12"/>
        <v>5</v>
      </c>
      <c r="CB91" s="126">
        <f t="shared" si="13"/>
        <v>1.3605260330064068</v>
      </c>
      <c r="CC91" s="129">
        <f t="shared" si="14"/>
        <v>0</v>
      </c>
    </row>
    <row r="92" spans="1:81" x14ac:dyDescent="0.3">
      <c r="A92" s="3" t="str">
        <f>'Indicator Data'!B95</f>
        <v>KOR</v>
      </c>
      <c r="B92" s="125">
        <f>IF('Indicator Date hidden'!C93="x","x",B$2-'Indicator Date hidden'!C93)</f>
        <v>0</v>
      </c>
      <c r="C92" s="125">
        <f>IF('Indicator Date hidden'!D93="x","x",C$2-'Indicator Date hidden'!D93)</f>
        <v>0</v>
      </c>
      <c r="D92" s="125">
        <f>IF('Indicator Date hidden'!E93="x","x",D$2-'Indicator Date hidden'!E93)</f>
        <v>0</v>
      </c>
      <c r="E92" s="125">
        <f>IF('Indicator Date hidden'!F93="x","x",E$2-'Indicator Date hidden'!F93)</f>
        <v>0</v>
      </c>
      <c r="F92" s="125">
        <f>IF('Indicator Date hidden'!G93="x","x",F$2-'Indicator Date hidden'!G93)</f>
        <v>0</v>
      </c>
      <c r="G92" s="125">
        <f>IF('Indicator Date hidden'!H93="x","x",G$2-'Indicator Date hidden'!H93)</f>
        <v>0</v>
      </c>
      <c r="H92" s="125">
        <f>IF('Indicator Date hidden'!I93="x","x",H$2-'Indicator Date hidden'!I93)</f>
        <v>0</v>
      </c>
      <c r="I92" s="125">
        <f>IF('Indicator Date hidden'!J93="x","x",I$2-'Indicator Date hidden'!J93)</f>
        <v>0</v>
      </c>
      <c r="J92" s="125">
        <f>IF('Indicator Date hidden'!K93="x","x",J$2-'Indicator Date hidden'!K93)</f>
        <v>0</v>
      </c>
      <c r="K92" s="125">
        <f>IF('Indicator Date hidden'!L93="x","x",K$2-'Indicator Date hidden'!L93)</f>
        <v>0</v>
      </c>
      <c r="L92" s="125">
        <f>IF('Indicator Date hidden'!M93="x","x",L$2-'Indicator Date hidden'!M93)</f>
        <v>0</v>
      </c>
      <c r="M92" s="125">
        <f>IF('Indicator Date hidden'!N93="x","x",M$2-'Indicator Date hidden'!N93)</f>
        <v>0</v>
      </c>
      <c r="N92" s="125">
        <f>IF('Indicator Date hidden'!O93="x","x",N$2-'Indicator Date hidden'!O93)</f>
        <v>0</v>
      </c>
      <c r="O92" s="125">
        <f>IF('Indicator Date hidden'!P93="x","x",O$2-'Indicator Date hidden'!P93)</f>
        <v>0</v>
      </c>
      <c r="P92" s="125">
        <f>IF('Indicator Date hidden'!Q93="x","x",P$2-'Indicator Date hidden'!Q93)</f>
        <v>0</v>
      </c>
      <c r="Q92" s="125">
        <f>IF('Indicator Date hidden'!R93="x","x",Q$2-'Indicator Date hidden'!R93)</f>
        <v>0</v>
      </c>
      <c r="R92" s="125">
        <f>IF('Indicator Date hidden'!S93="x","x",R$2-'Indicator Date hidden'!S93)</f>
        <v>0</v>
      </c>
      <c r="S92" s="125">
        <f>IF('Indicator Date hidden'!T93="x","x",S$2-'Indicator Date hidden'!T93)</f>
        <v>0</v>
      </c>
      <c r="T92" s="125">
        <f>IF('Indicator Date hidden'!U93="x","x",T$2-'Indicator Date hidden'!U93)</f>
        <v>0</v>
      </c>
      <c r="U92" s="125">
        <f>IF('Indicator Date hidden'!V93="x","x",U$2-'Indicator Date hidden'!V93)</f>
        <v>0</v>
      </c>
      <c r="V92" s="125">
        <f>IF('Indicator Date hidden'!W93="x","x",V$2-'Indicator Date hidden'!W93)</f>
        <v>0</v>
      </c>
      <c r="W92" s="125">
        <f>IF('Indicator Date hidden'!X93="x","x",W$2-'Indicator Date hidden'!X93)</f>
        <v>0</v>
      </c>
      <c r="X92" s="125">
        <f>IF('Indicator Date hidden'!Y93="x","x",X$2-'Indicator Date hidden'!Y93)</f>
        <v>0</v>
      </c>
      <c r="Y92" s="125">
        <f>IF('Indicator Date hidden'!Z93="x","x",Y$2-'Indicator Date hidden'!Z93)</f>
        <v>0</v>
      </c>
      <c r="Z92" s="125">
        <f>IF('Indicator Date hidden'!AA93="x","x",Z$2-'Indicator Date hidden'!AA93)</f>
        <v>3</v>
      </c>
      <c r="AA92" s="125">
        <f>IF('Indicator Date hidden'!AB93="x","x",AA$2-'Indicator Date hidden'!AB93)</f>
        <v>0</v>
      </c>
      <c r="AB92" s="125" t="str">
        <f>IF('Indicator Date hidden'!AC93="x","x",AB$2-'Indicator Date hidden'!AC93)</f>
        <v>x</v>
      </c>
      <c r="AC92" s="125">
        <f>IF('Indicator Date hidden'!AD93="x","x",AC$2-'Indicator Date hidden'!AD93)</f>
        <v>4</v>
      </c>
      <c r="AD92" s="125">
        <f>IF('Indicator Date hidden'!AE93="x","x",AD$2-'Indicator Date hidden'!AE93)</f>
        <v>0</v>
      </c>
      <c r="AE92" s="125" t="str">
        <f>IF('Indicator Date hidden'!AF93="x","x",AE$2-'Indicator Date hidden'!AF93)</f>
        <v>x</v>
      </c>
      <c r="AF92" s="125">
        <f>IF('Indicator Date hidden'!AG93="x","x",AF$2-'Indicator Date hidden'!AG93)</f>
        <v>1</v>
      </c>
      <c r="AG92" s="125">
        <f>IF('Indicator Date hidden'!AH93="x","x",AG$2-'Indicator Date hidden'!AH93)</f>
        <v>0</v>
      </c>
      <c r="AH92" s="125">
        <f>IF('Indicator Date hidden'!AI93="x","x",AH$2-'Indicator Date hidden'!AI93)</f>
        <v>0</v>
      </c>
      <c r="AI92" s="125">
        <f>IF('Indicator Date hidden'!AJ93="x","x",AI$2-'Indicator Date hidden'!AJ93)</f>
        <v>0</v>
      </c>
      <c r="AJ92" s="125">
        <f>IF('Indicator Date hidden'!AK93="x","x",AJ$2-'Indicator Date hidden'!AK93)</f>
        <v>0</v>
      </c>
      <c r="AK92" s="125">
        <f>IF('Indicator Date hidden'!AL93="x","x",AK$2-'Indicator Date hidden'!AL93)</f>
        <v>1</v>
      </c>
      <c r="AL92" s="125" t="str">
        <f>IF('Indicator Date hidden'!AM93="x","x",AL$2-'Indicator Date hidden'!AM93)</f>
        <v>x</v>
      </c>
      <c r="AM92" s="125">
        <f>IF('Indicator Date hidden'!AN93="x","x",AM$2-'Indicator Date hidden'!AN93)</f>
        <v>0</v>
      </c>
      <c r="AN92" s="125">
        <f>IF('Indicator Date hidden'!AO93="x","x",AN$2-'Indicator Date hidden'!AO93)</f>
        <v>0</v>
      </c>
      <c r="AO92" s="125">
        <f>IF('Indicator Date hidden'!AP93="x","x",AO$2-'Indicator Date hidden'!AP93)</f>
        <v>0</v>
      </c>
      <c r="AP92" s="125" t="str">
        <f>IF('Indicator Date hidden'!AQ93="x","x",AP$2-'Indicator Date hidden'!AQ93)</f>
        <v>x</v>
      </c>
      <c r="AQ92" s="125">
        <f>IF('Indicator Date hidden'!AR93="x","x",AQ$2-'Indicator Date hidden'!AR93)</f>
        <v>0</v>
      </c>
      <c r="AR92" s="125">
        <f>IF('Indicator Date hidden'!AS93="x","x",AR$2-'Indicator Date hidden'!AS93)</f>
        <v>0</v>
      </c>
      <c r="AS92" s="125">
        <f>IF('Indicator Date hidden'!AT93="x","x",AS$2-'Indicator Date hidden'!AT93)</f>
        <v>9</v>
      </c>
      <c r="AT92" s="125">
        <f>IF('Indicator Date hidden'!AU93="x","x",AT$2-'Indicator Date hidden'!AU93)</f>
        <v>0</v>
      </c>
      <c r="AU92" s="125" t="str">
        <f>IF('Indicator Date hidden'!AV93="x","x",AU$2-'Indicator Date hidden'!AV93)</f>
        <v>x</v>
      </c>
      <c r="AV92" s="125" t="str">
        <f>IF('Indicator Date hidden'!AW93="x","x",AV$2-'Indicator Date hidden'!AW93)</f>
        <v>x</v>
      </c>
      <c r="AW92" s="125">
        <f>IF('Indicator Date hidden'!AX93="x","x",AW$2-'Indicator Date hidden'!AX93)</f>
        <v>0</v>
      </c>
      <c r="AX92" s="125">
        <f>IF('Indicator Date hidden'!AY93="x","x",AX$2-'Indicator Date hidden'!AY93)</f>
        <v>0</v>
      </c>
      <c r="AY92" s="125">
        <f>IF('Indicator Date hidden'!AZ93="x","x",AY$2-'Indicator Date hidden'!AZ93)</f>
        <v>0</v>
      </c>
      <c r="AZ92" s="125">
        <f>IF('Indicator Date hidden'!BA93="x","x",AZ$2-'Indicator Date hidden'!BA93)</f>
        <v>3</v>
      </c>
      <c r="BA92" s="125">
        <f>IF('Indicator Date hidden'!BB93="x","x",BA$2-'Indicator Date hidden'!BB93)</f>
        <v>0</v>
      </c>
      <c r="BB92" s="125">
        <f>IF('Indicator Date hidden'!BC93="x","x",BB$2-'Indicator Date hidden'!BC93)</f>
        <v>0</v>
      </c>
      <c r="BC92" s="125">
        <f>IF('Indicator Date hidden'!BD93="x","x",BC$2-'Indicator Date hidden'!BD93)</f>
        <v>0</v>
      </c>
      <c r="BD92" s="125" t="str">
        <f>IF('Indicator Date hidden'!BE93="x","x",BD$2-'Indicator Date hidden'!BE93)</f>
        <v>x</v>
      </c>
      <c r="BE92" s="125">
        <f>IF('Indicator Date hidden'!BF93="x","x",BE$2-'Indicator Date hidden'!BF93)</f>
        <v>1</v>
      </c>
      <c r="BF92" s="125">
        <f>IF('Indicator Date hidden'!BG93="x","x",BF$2-'Indicator Date hidden'!BG93)</f>
        <v>0</v>
      </c>
      <c r="BG92" s="125">
        <f>IF('Indicator Date hidden'!BH93="x","x",BG$2-'Indicator Date hidden'!BH93)</f>
        <v>0</v>
      </c>
      <c r="BH92" s="125">
        <f>IF('Indicator Date hidden'!BI93="x","x",BH$2-'Indicator Date hidden'!BI93)</f>
        <v>0</v>
      </c>
      <c r="BI92" s="125">
        <f>IF('Indicator Date hidden'!BJ93="x","x",BI$2-'Indicator Date hidden'!BJ93)</f>
        <v>2</v>
      </c>
      <c r="BJ92" s="125">
        <f>IF('Indicator Date hidden'!BK93="x","x",BJ$2-'Indicator Date hidden'!BK93)</f>
        <v>0</v>
      </c>
      <c r="BK92" s="125">
        <f>IF('Indicator Date hidden'!BL93="x","x",BK$2-'Indicator Date hidden'!BL93)</f>
        <v>0</v>
      </c>
      <c r="BL92" s="125">
        <f>IF('Indicator Date hidden'!BM93="x","x",BL$2-'Indicator Date hidden'!BM93)</f>
        <v>0</v>
      </c>
      <c r="BM92" s="125" t="str">
        <f>IF('Indicator Date hidden'!BN93="x","x",BM$2-'Indicator Date hidden'!BN93)</f>
        <v>x</v>
      </c>
      <c r="BN92" s="125">
        <f>IF('Indicator Date hidden'!BO93="x","x",BN$2-'Indicator Date hidden'!BO93)</f>
        <v>0</v>
      </c>
      <c r="BO92" s="125">
        <f>IF('Indicator Date hidden'!BP93="x","x",BO$2-'Indicator Date hidden'!BP93)</f>
        <v>0</v>
      </c>
      <c r="BP92" s="125">
        <f>IF('Indicator Date hidden'!BQ93="x","x",BP$2-'Indicator Date hidden'!BQ93)</f>
        <v>0</v>
      </c>
      <c r="BQ92" s="125">
        <f>IF('Indicator Date hidden'!BR93="x","x",BQ$2-'Indicator Date hidden'!BR93)</f>
        <v>0</v>
      </c>
      <c r="BR92" s="125">
        <f>IF('Indicator Date hidden'!BS93="x","x",BR$2-'Indicator Date hidden'!BS93)</f>
        <v>0</v>
      </c>
      <c r="BS92" s="125">
        <f>IF('Indicator Date hidden'!BT93="x","x",BS$2-'Indicator Date hidden'!BT93)</f>
        <v>1</v>
      </c>
      <c r="BT92" s="125">
        <f>IF('Indicator Date hidden'!BU93="x","x",BT$2-'Indicator Date hidden'!BU93)</f>
        <v>0</v>
      </c>
      <c r="BU92" s="125">
        <f>IF('Indicator Date hidden'!BV93="x","x",BU$2-'Indicator Date hidden'!BV93)</f>
        <v>0</v>
      </c>
      <c r="BV92" s="125">
        <f>IF('Indicator Date hidden'!BW93="x","x",BV$2-'Indicator Date hidden'!BW93)</f>
        <v>0</v>
      </c>
      <c r="BW92" s="125">
        <f>IF('Indicator Date hidden'!BX93="x","x",BW$2-'Indicator Date hidden'!BX93)</f>
        <v>0</v>
      </c>
      <c r="BX92" s="125">
        <f>IF('Indicator Date hidden'!BY93="x","x",BX$2-'Indicator Date hidden'!BY93)</f>
        <v>0</v>
      </c>
      <c r="BY92" s="3">
        <f t="shared" si="10"/>
        <v>25</v>
      </c>
      <c r="BZ92" s="126">
        <f t="shared" si="11"/>
        <v>0.37313432835820898</v>
      </c>
      <c r="CA92" s="3">
        <f t="shared" si="12"/>
        <v>9</v>
      </c>
      <c r="CB92" s="126">
        <f t="shared" si="13"/>
        <v>1.3025327898072494</v>
      </c>
      <c r="CC92" s="129">
        <f t="shared" si="14"/>
        <v>0</v>
      </c>
    </row>
    <row r="93" spans="1:81" x14ac:dyDescent="0.3">
      <c r="A93" s="3" t="str">
        <f>'Indicator Data'!B96</f>
        <v>KWT</v>
      </c>
      <c r="B93" s="125">
        <f>IF('Indicator Date hidden'!C94="x","x",B$2-'Indicator Date hidden'!C94)</f>
        <v>0</v>
      </c>
      <c r="C93" s="125">
        <f>IF('Indicator Date hidden'!D94="x","x",C$2-'Indicator Date hidden'!D94)</f>
        <v>0</v>
      </c>
      <c r="D93" s="125">
        <f>IF('Indicator Date hidden'!E94="x","x",D$2-'Indicator Date hidden'!E94)</f>
        <v>0</v>
      </c>
      <c r="E93" s="125">
        <f>IF('Indicator Date hidden'!F94="x","x",E$2-'Indicator Date hidden'!F94)</f>
        <v>0</v>
      </c>
      <c r="F93" s="125">
        <f>IF('Indicator Date hidden'!G94="x","x",F$2-'Indicator Date hidden'!G94)</f>
        <v>0</v>
      </c>
      <c r="G93" s="125">
        <f>IF('Indicator Date hidden'!H94="x","x",G$2-'Indicator Date hidden'!H94)</f>
        <v>0</v>
      </c>
      <c r="H93" s="125">
        <f>IF('Indicator Date hidden'!I94="x","x",H$2-'Indicator Date hidden'!I94)</f>
        <v>0</v>
      </c>
      <c r="I93" s="125">
        <f>IF('Indicator Date hidden'!J94="x","x",I$2-'Indicator Date hidden'!J94)</f>
        <v>0</v>
      </c>
      <c r="J93" s="125">
        <f>IF('Indicator Date hidden'!K94="x","x",J$2-'Indicator Date hidden'!K94)</f>
        <v>0</v>
      </c>
      <c r="K93" s="125">
        <f>IF('Indicator Date hidden'!L94="x","x",K$2-'Indicator Date hidden'!L94)</f>
        <v>0</v>
      </c>
      <c r="L93" s="125">
        <f>IF('Indicator Date hidden'!M94="x","x",L$2-'Indicator Date hidden'!M94)</f>
        <v>0</v>
      </c>
      <c r="M93" s="125">
        <f>IF('Indicator Date hidden'!N94="x","x",M$2-'Indicator Date hidden'!N94)</f>
        <v>0</v>
      </c>
      <c r="N93" s="125">
        <f>IF('Indicator Date hidden'!O94="x","x",N$2-'Indicator Date hidden'!O94)</f>
        <v>0</v>
      </c>
      <c r="O93" s="125">
        <f>IF('Indicator Date hidden'!P94="x","x",O$2-'Indicator Date hidden'!P94)</f>
        <v>0</v>
      </c>
      <c r="P93" s="125">
        <f>IF('Indicator Date hidden'!Q94="x","x",P$2-'Indicator Date hidden'!Q94)</f>
        <v>0</v>
      </c>
      <c r="Q93" s="125">
        <f>IF('Indicator Date hidden'!R94="x","x",Q$2-'Indicator Date hidden'!R94)</f>
        <v>0</v>
      </c>
      <c r="R93" s="125">
        <f>IF('Indicator Date hidden'!S94="x","x",R$2-'Indicator Date hidden'!S94)</f>
        <v>0</v>
      </c>
      <c r="S93" s="125">
        <f>IF('Indicator Date hidden'!T94="x","x",S$2-'Indicator Date hidden'!T94)</f>
        <v>0</v>
      </c>
      <c r="T93" s="125">
        <f>IF('Indicator Date hidden'!U94="x","x",T$2-'Indicator Date hidden'!U94)</f>
        <v>0</v>
      </c>
      <c r="U93" s="125">
        <f>IF('Indicator Date hidden'!V94="x","x",U$2-'Indicator Date hidden'!V94)</f>
        <v>0</v>
      </c>
      <c r="V93" s="125">
        <f>IF('Indicator Date hidden'!W94="x","x",V$2-'Indicator Date hidden'!W94)</f>
        <v>0</v>
      </c>
      <c r="W93" s="125">
        <f>IF('Indicator Date hidden'!X94="x","x",W$2-'Indicator Date hidden'!X94)</f>
        <v>0</v>
      </c>
      <c r="X93" s="125">
        <f>IF('Indicator Date hidden'!Y94="x","x",X$2-'Indicator Date hidden'!Y94)</f>
        <v>0</v>
      </c>
      <c r="Y93" s="125">
        <f>IF('Indicator Date hidden'!Z94="x","x",Y$2-'Indicator Date hidden'!Z94)</f>
        <v>0</v>
      </c>
      <c r="Z93" s="125" t="str">
        <f>IF('Indicator Date hidden'!AA94="x","x",Z$2-'Indicator Date hidden'!AA94)</f>
        <v>x</v>
      </c>
      <c r="AA93" s="125">
        <f>IF('Indicator Date hidden'!AB94="x","x",AA$2-'Indicator Date hidden'!AB94)</f>
        <v>0</v>
      </c>
      <c r="AB93" s="125" t="str">
        <f>IF('Indicator Date hidden'!AC94="x","x",AB$2-'Indicator Date hidden'!AC94)</f>
        <v>x</v>
      </c>
      <c r="AC93" s="125">
        <f>IF('Indicator Date hidden'!AD94="x","x",AC$2-'Indicator Date hidden'!AD94)</f>
        <v>1</v>
      </c>
      <c r="AD93" s="125">
        <f>IF('Indicator Date hidden'!AE94="x","x",AD$2-'Indicator Date hidden'!AE94)</f>
        <v>0</v>
      </c>
      <c r="AE93" s="125" t="str">
        <f>IF('Indicator Date hidden'!AF94="x","x",AE$2-'Indicator Date hidden'!AF94)</f>
        <v>x</v>
      </c>
      <c r="AF93" s="125">
        <f>IF('Indicator Date hidden'!AG94="x","x",AF$2-'Indicator Date hidden'!AG94)</f>
        <v>1</v>
      </c>
      <c r="AG93" s="125">
        <f>IF('Indicator Date hidden'!AH94="x","x",AG$2-'Indicator Date hidden'!AH94)</f>
        <v>0</v>
      </c>
      <c r="AH93" s="125">
        <f>IF('Indicator Date hidden'!AI94="x","x",AH$2-'Indicator Date hidden'!AI94)</f>
        <v>0</v>
      </c>
      <c r="AI93" s="125">
        <f>IF('Indicator Date hidden'!AJ94="x","x",AI$2-'Indicator Date hidden'!AJ94)</f>
        <v>0</v>
      </c>
      <c r="AJ93" s="125">
        <f>IF('Indicator Date hidden'!AK94="x","x",AJ$2-'Indicator Date hidden'!AK94)</f>
        <v>0</v>
      </c>
      <c r="AK93" s="125">
        <f>IF('Indicator Date hidden'!AL94="x","x",AK$2-'Indicator Date hidden'!AL94)</f>
        <v>1</v>
      </c>
      <c r="AL93" s="125" t="str">
        <f>IF('Indicator Date hidden'!AM94="x","x",AL$2-'Indicator Date hidden'!AM94)</f>
        <v>x</v>
      </c>
      <c r="AM93" s="125">
        <f>IF('Indicator Date hidden'!AN94="x","x",AM$2-'Indicator Date hidden'!AN94)</f>
        <v>0</v>
      </c>
      <c r="AN93" s="125">
        <f>IF('Indicator Date hidden'!AO94="x","x",AN$2-'Indicator Date hidden'!AO94)</f>
        <v>0</v>
      </c>
      <c r="AO93" s="125">
        <f>IF('Indicator Date hidden'!AP94="x","x",AO$2-'Indicator Date hidden'!AP94)</f>
        <v>0</v>
      </c>
      <c r="AP93" s="125" t="str">
        <f>IF('Indicator Date hidden'!AQ94="x","x",AP$2-'Indicator Date hidden'!AQ94)</f>
        <v>x</v>
      </c>
      <c r="AQ93" s="125">
        <f>IF('Indicator Date hidden'!AR94="x","x",AQ$2-'Indicator Date hidden'!AR94)</f>
        <v>0</v>
      </c>
      <c r="AR93" s="125">
        <f>IF('Indicator Date hidden'!AS94="x","x",AR$2-'Indicator Date hidden'!AS94)</f>
        <v>0</v>
      </c>
      <c r="AS93" s="125">
        <f>IF('Indicator Date hidden'!AT94="x","x",AS$2-'Indicator Date hidden'!AT94)</f>
        <v>5</v>
      </c>
      <c r="AT93" s="125">
        <f>IF('Indicator Date hidden'!AU94="x","x",AT$2-'Indicator Date hidden'!AU94)</f>
        <v>0</v>
      </c>
      <c r="AU93" s="125" t="str">
        <f>IF('Indicator Date hidden'!AV94="x","x",AU$2-'Indicator Date hidden'!AV94)</f>
        <v>x</v>
      </c>
      <c r="AV93" s="125" t="str">
        <f>IF('Indicator Date hidden'!AW94="x","x",AV$2-'Indicator Date hidden'!AW94)</f>
        <v>x</v>
      </c>
      <c r="AW93" s="125" t="str">
        <f>IF('Indicator Date hidden'!AX94="x","x",AW$2-'Indicator Date hidden'!AX94)</f>
        <v>x</v>
      </c>
      <c r="AX93" s="125">
        <f>IF('Indicator Date hidden'!AY94="x","x",AX$2-'Indicator Date hidden'!AY94)</f>
        <v>0</v>
      </c>
      <c r="AY93" s="125">
        <f>IF('Indicator Date hidden'!AZ94="x","x",AY$2-'Indicator Date hidden'!AZ94)</f>
        <v>0</v>
      </c>
      <c r="AZ93" s="125" t="str">
        <f>IF('Indicator Date hidden'!BA94="x","x",AZ$2-'Indicator Date hidden'!BA94)</f>
        <v>x</v>
      </c>
      <c r="BA93" s="125">
        <f>IF('Indicator Date hidden'!BB94="x","x",BA$2-'Indicator Date hidden'!BB94)</f>
        <v>0</v>
      </c>
      <c r="BB93" s="125">
        <f>IF('Indicator Date hidden'!BC94="x","x",BB$2-'Indicator Date hidden'!BC94)</f>
        <v>0</v>
      </c>
      <c r="BC93" s="125">
        <f>IF('Indicator Date hidden'!BD94="x","x",BC$2-'Indicator Date hidden'!BD94)</f>
        <v>0</v>
      </c>
      <c r="BD93" s="125" t="str">
        <f>IF('Indicator Date hidden'!BE94="x","x",BD$2-'Indicator Date hidden'!BE94)</f>
        <v>x</v>
      </c>
      <c r="BE93" s="125">
        <f>IF('Indicator Date hidden'!BF94="x","x",BE$2-'Indicator Date hidden'!BF94)</f>
        <v>1</v>
      </c>
      <c r="BF93" s="125">
        <f>IF('Indicator Date hidden'!BG94="x","x",BF$2-'Indicator Date hidden'!BG94)</f>
        <v>0</v>
      </c>
      <c r="BG93" s="125">
        <f>IF('Indicator Date hidden'!BH94="x","x",BG$2-'Indicator Date hidden'!BH94)</f>
        <v>0</v>
      </c>
      <c r="BH93" s="125">
        <f>IF('Indicator Date hidden'!BI94="x","x",BH$2-'Indicator Date hidden'!BI94)</f>
        <v>0</v>
      </c>
      <c r="BI93" s="125" t="str">
        <f>IF('Indicator Date hidden'!BJ94="x","x",BI$2-'Indicator Date hidden'!BJ94)</f>
        <v>x</v>
      </c>
      <c r="BJ93" s="125">
        <f>IF('Indicator Date hidden'!BK94="x","x",BJ$2-'Indicator Date hidden'!BK94)</f>
        <v>0</v>
      </c>
      <c r="BK93" s="125">
        <f>IF('Indicator Date hidden'!BL94="x","x",BK$2-'Indicator Date hidden'!BL94)</f>
        <v>0</v>
      </c>
      <c r="BL93" s="125">
        <f>IF('Indicator Date hidden'!BM94="x","x",BL$2-'Indicator Date hidden'!BM94)</f>
        <v>0</v>
      </c>
      <c r="BM93" s="125">
        <f>IF('Indicator Date hidden'!BN94="x","x",BM$2-'Indicator Date hidden'!BN94)</f>
        <v>1</v>
      </c>
      <c r="BN93" s="125">
        <f>IF('Indicator Date hidden'!BO94="x","x",BN$2-'Indicator Date hidden'!BO94)</f>
        <v>0</v>
      </c>
      <c r="BO93" s="125">
        <f>IF('Indicator Date hidden'!BP94="x","x",BO$2-'Indicator Date hidden'!BP94)</f>
        <v>0</v>
      </c>
      <c r="BP93" s="125">
        <f>IF('Indicator Date hidden'!BQ94="x","x",BP$2-'Indicator Date hidden'!BQ94)</f>
        <v>0</v>
      </c>
      <c r="BQ93" s="125">
        <f>IF('Indicator Date hidden'!BR94="x","x",BQ$2-'Indicator Date hidden'!BR94)</f>
        <v>0</v>
      </c>
      <c r="BR93" s="125">
        <f>IF('Indicator Date hidden'!BS94="x","x",BR$2-'Indicator Date hidden'!BS94)</f>
        <v>0</v>
      </c>
      <c r="BS93" s="125">
        <f>IF('Indicator Date hidden'!BT94="x","x",BS$2-'Indicator Date hidden'!BT94)</f>
        <v>3</v>
      </c>
      <c r="BT93" s="125">
        <f>IF('Indicator Date hidden'!BU94="x","x",BT$2-'Indicator Date hidden'!BU94)</f>
        <v>0</v>
      </c>
      <c r="BU93" s="125">
        <f>IF('Indicator Date hidden'!BV94="x","x",BU$2-'Indicator Date hidden'!BV94)</f>
        <v>0</v>
      </c>
      <c r="BV93" s="125">
        <f>IF('Indicator Date hidden'!BW94="x","x",BV$2-'Indicator Date hidden'!BW94)</f>
        <v>0</v>
      </c>
      <c r="BW93" s="125">
        <f>IF('Indicator Date hidden'!BX94="x","x",BW$2-'Indicator Date hidden'!BX94)</f>
        <v>0</v>
      </c>
      <c r="BX93" s="125">
        <f>IF('Indicator Date hidden'!BY94="x","x",BX$2-'Indicator Date hidden'!BY94)</f>
        <v>0</v>
      </c>
      <c r="BY93" s="3">
        <f t="shared" si="10"/>
        <v>13</v>
      </c>
      <c r="BZ93" s="126">
        <f t="shared" si="11"/>
        <v>0.203125</v>
      </c>
      <c r="CA93" s="3">
        <f t="shared" si="12"/>
        <v>7</v>
      </c>
      <c r="CB93" s="126">
        <f t="shared" si="13"/>
        <v>0.75373419344952108</v>
      </c>
      <c r="CC93" s="129">
        <f t="shared" si="14"/>
        <v>0</v>
      </c>
    </row>
    <row r="94" spans="1:81" x14ac:dyDescent="0.3">
      <c r="A94" s="3" t="str">
        <f>'Indicator Data'!B97</f>
        <v>KGZ</v>
      </c>
      <c r="B94" s="125">
        <f>IF('Indicator Date hidden'!C95="x","x",B$2-'Indicator Date hidden'!C95)</f>
        <v>0</v>
      </c>
      <c r="C94" s="125">
        <f>IF('Indicator Date hidden'!D95="x","x",C$2-'Indicator Date hidden'!D95)</f>
        <v>0</v>
      </c>
      <c r="D94" s="125">
        <f>IF('Indicator Date hidden'!E95="x","x",D$2-'Indicator Date hidden'!E95)</f>
        <v>0</v>
      </c>
      <c r="E94" s="125">
        <f>IF('Indicator Date hidden'!F95="x","x",E$2-'Indicator Date hidden'!F95)</f>
        <v>0</v>
      </c>
      <c r="F94" s="125">
        <f>IF('Indicator Date hidden'!G95="x","x",F$2-'Indicator Date hidden'!G95)</f>
        <v>0</v>
      </c>
      <c r="G94" s="125">
        <f>IF('Indicator Date hidden'!H95="x","x",G$2-'Indicator Date hidden'!H95)</f>
        <v>0</v>
      </c>
      <c r="H94" s="125">
        <f>IF('Indicator Date hidden'!I95="x","x",H$2-'Indicator Date hidden'!I95)</f>
        <v>0</v>
      </c>
      <c r="I94" s="125">
        <f>IF('Indicator Date hidden'!J95="x","x",I$2-'Indicator Date hidden'!J95)</f>
        <v>0</v>
      </c>
      <c r="J94" s="125">
        <f>IF('Indicator Date hidden'!K95="x","x",J$2-'Indicator Date hidden'!K95)</f>
        <v>0</v>
      </c>
      <c r="K94" s="125">
        <f>IF('Indicator Date hidden'!L95="x","x",K$2-'Indicator Date hidden'!L95)</f>
        <v>0</v>
      </c>
      <c r="L94" s="125">
        <f>IF('Indicator Date hidden'!M95="x","x",L$2-'Indicator Date hidden'!M95)</f>
        <v>0</v>
      </c>
      <c r="M94" s="125">
        <f>IF('Indicator Date hidden'!N95="x","x",M$2-'Indicator Date hidden'!N95)</f>
        <v>0</v>
      </c>
      <c r="N94" s="125">
        <f>IF('Indicator Date hidden'!O95="x","x",N$2-'Indicator Date hidden'!O95)</f>
        <v>0</v>
      </c>
      <c r="O94" s="125">
        <f>IF('Indicator Date hidden'!P95="x","x",O$2-'Indicator Date hidden'!P95)</f>
        <v>0</v>
      </c>
      <c r="P94" s="125">
        <f>IF('Indicator Date hidden'!Q95="x","x",P$2-'Indicator Date hidden'!Q95)</f>
        <v>0</v>
      </c>
      <c r="Q94" s="125">
        <f>IF('Indicator Date hidden'!R95="x","x",Q$2-'Indicator Date hidden'!R95)</f>
        <v>0</v>
      </c>
      <c r="R94" s="125">
        <f>IF('Indicator Date hidden'!S95="x","x",R$2-'Indicator Date hidden'!S95)</f>
        <v>0</v>
      </c>
      <c r="S94" s="125">
        <f>IF('Indicator Date hidden'!T95="x","x",S$2-'Indicator Date hidden'!T95)</f>
        <v>0</v>
      </c>
      <c r="T94" s="125">
        <f>IF('Indicator Date hidden'!U95="x","x",T$2-'Indicator Date hidden'!U95)</f>
        <v>0</v>
      </c>
      <c r="U94" s="125">
        <f>IF('Indicator Date hidden'!V95="x","x",U$2-'Indicator Date hidden'!V95)</f>
        <v>0</v>
      </c>
      <c r="V94" s="125">
        <f>IF('Indicator Date hidden'!W95="x","x",V$2-'Indicator Date hidden'!W95)</f>
        <v>0</v>
      </c>
      <c r="W94" s="125">
        <f>IF('Indicator Date hidden'!X95="x","x",W$2-'Indicator Date hidden'!X95)</f>
        <v>0</v>
      </c>
      <c r="X94" s="125">
        <f>IF('Indicator Date hidden'!Y95="x","x",X$2-'Indicator Date hidden'!Y95)</f>
        <v>0</v>
      </c>
      <c r="Y94" s="125">
        <f>IF('Indicator Date hidden'!Z95="x","x",Y$2-'Indicator Date hidden'!Z95)</f>
        <v>0</v>
      </c>
      <c r="Z94" s="125">
        <f>IF('Indicator Date hidden'!AA95="x","x",Z$2-'Indicator Date hidden'!AA95)</f>
        <v>6</v>
      </c>
      <c r="AA94" s="125">
        <f>IF('Indicator Date hidden'!AB95="x","x",AA$2-'Indicator Date hidden'!AB95)</f>
        <v>0</v>
      </c>
      <c r="AB94" s="125">
        <f>IF('Indicator Date hidden'!AC95="x","x",AB$2-'Indicator Date hidden'!AC95)</f>
        <v>0</v>
      </c>
      <c r="AC94" s="125">
        <f>IF('Indicator Date hidden'!AD95="x","x",AC$2-'Indicator Date hidden'!AD95)</f>
        <v>1</v>
      </c>
      <c r="AD94" s="125">
        <f>IF('Indicator Date hidden'!AE95="x","x",AD$2-'Indicator Date hidden'!AE95)</f>
        <v>0</v>
      </c>
      <c r="AE94" s="125">
        <f>IF('Indicator Date hidden'!AF95="x","x",AE$2-'Indicator Date hidden'!AF95)</f>
        <v>0</v>
      </c>
      <c r="AF94" s="125">
        <f>IF('Indicator Date hidden'!AG95="x","x",AF$2-'Indicator Date hidden'!AG95)</f>
        <v>1</v>
      </c>
      <c r="AG94" s="125">
        <f>IF('Indicator Date hidden'!AH95="x","x",AG$2-'Indicator Date hidden'!AH95)</f>
        <v>0</v>
      </c>
      <c r="AH94" s="125">
        <f>IF('Indicator Date hidden'!AI95="x","x",AH$2-'Indicator Date hidden'!AI95)</f>
        <v>0</v>
      </c>
      <c r="AI94" s="125">
        <f>IF('Indicator Date hidden'!AJ95="x","x",AI$2-'Indicator Date hidden'!AJ95)</f>
        <v>0</v>
      </c>
      <c r="AJ94" s="125">
        <f>IF('Indicator Date hidden'!AK95="x","x",AJ$2-'Indicator Date hidden'!AK95)</f>
        <v>0</v>
      </c>
      <c r="AK94" s="125">
        <f>IF('Indicator Date hidden'!AL95="x","x",AK$2-'Indicator Date hidden'!AL95)</f>
        <v>1</v>
      </c>
      <c r="AL94" s="125">
        <f>IF('Indicator Date hidden'!AM95="x","x",AL$2-'Indicator Date hidden'!AM95)</f>
        <v>1</v>
      </c>
      <c r="AM94" s="125">
        <f>IF('Indicator Date hidden'!AN95="x","x",AM$2-'Indicator Date hidden'!AN95)</f>
        <v>0</v>
      </c>
      <c r="AN94" s="125">
        <f>IF('Indicator Date hidden'!AO95="x","x",AN$2-'Indicator Date hidden'!AO95)</f>
        <v>0</v>
      </c>
      <c r="AO94" s="125">
        <f>IF('Indicator Date hidden'!AP95="x","x",AO$2-'Indicator Date hidden'!AP95)</f>
        <v>0</v>
      </c>
      <c r="AP94" s="125">
        <f>IF('Indicator Date hidden'!AQ95="x","x",AP$2-'Indicator Date hidden'!AQ95)</f>
        <v>0</v>
      </c>
      <c r="AQ94" s="125">
        <f>IF('Indicator Date hidden'!AR95="x","x",AQ$2-'Indicator Date hidden'!AR95)</f>
        <v>0</v>
      </c>
      <c r="AR94" s="125">
        <f>IF('Indicator Date hidden'!AS95="x","x",AR$2-'Indicator Date hidden'!AS95)</f>
        <v>0</v>
      </c>
      <c r="AS94" s="125">
        <f>IF('Indicator Date hidden'!AT95="x","x",AS$2-'Indicator Date hidden'!AT95)</f>
        <v>1</v>
      </c>
      <c r="AT94" s="125">
        <f>IF('Indicator Date hidden'!AU95="x","x",AT$2-'Indicator Date hidden'!AU95)</f>
        <v>0</v>
      </c>
      <c r="AU94" s="125">
        <f>IF('Indicator Date hidden'!AV95="x","x",AU$2-'Indicator Date hidden'!AV95)</f>
        <v>0</v>
      </c>
      <c r="AV94" s="125">
        <f>IF('Indicator Date hidden'!AW95="x","x",AV$2-'Indicator Date hidden'!AW95)</f>
        <v>0</v>
      </c>
      <c r="AW94" s="125">
        <f>IF('Indicator Date hidden'!AX95="x","x",AW$2-'Indicator Date hidden'!AX95)</f>
        <v>0</v>
      </c>
      <c r="AX94" s="125">
        <f>IF('Indicator Date hidden'!AY95="x","x",AX$2-'Indicator Date hidden'!AY95)</f>
        <v>0</v>
      </c>
      <c r="AY94" s="125">
        <f>IF('Indicator Date hidden'!AZ95="x","x",AY$2-'Indicator Date hidden'!AZ95)</f>
        <v>0</v>
      </c>
      <c r="AZ94" s="125">
        <f>IF('Indicator Date hidden'!BA95="x","x",AZ$2-'Indicator Date hidden'!BA95)</f>
        <v>0</v>
      </c>
      <c r="BA94" s="125">
        <f>IF('Indicator Date hidden'!BB95="x","x",BA$2-'Indicator Date hidden'!BB95)</f>
        <v>0</v>
      </c>
      <c r="BB94" s="125">
        <f>IF('Indicator Date hidden'!BC95="x","x",BB$2-'Indicator Date hidden'!BC95)</f>
        <v>0</v>
      </c>
      <c r="BC94" s="125">
        <f>IF('Indicator Date hidden'!BD95="x","x",BC$2-'Indicator Date hidden'!BD95)</f>
        <v>0</v>
      </c>
      <c r="BD94" s="125" t="str">
        <f>IF('Indicator Date hidden'!BE95="x","x",BD$2-'Indicator Date hidden'!BE95)</f>
        <v>x</v>
      </c>
      <c r="BE94" s="125">
        <f>IF('Indicator Date hidden'!BF95="x","x",BE$2-'Indicator Date hidden'!BF95)</f>
        <v>1</v>
      </c>
      <c r="BF94" s="125">
        <f>IF('Indicator Date hidden'!BG95="x","x",BF$2-'Indicator Date hidden'!BG95)</f>
        <v>0</v>
      </c>
      <c r="BG94" s="125">
        <f>IF('Indicator Date hidden'!BH95="x","x",BG$2-'Indicator Date hidden'!BH95)</f>
        <v>0</v>
      </c>
      <c r="BH94" s="125">
        <f>IF('Indicator Date hidden'!BI95="x","x",BH$2-'Indicator Date hidden'!BI95)</f>
        <v>0</v>
      </c>
      <c r="BI94" s="125">
        <f>IF('Indicator Date hidden'!BJ95="x","x",BI$2-'Indicator Date hidden'!BJ95)</f>
        <v>0</v>
      </c>
      <c r="BJ94" s="125">
        <f>IF('Indicator Date hidden'!BK95="x","x",BJ$2-'Indicator Date hidden'!BK95)</f>
        <v>0</v>
      </c>
      <c r="BK94" s="125">
        <f>IF('Indicator Date hidden'!BL95="x","x",BK$2-'Indicator Date hidden'!BL95)</f>
        <v>0</v>
      </c>
      <c r="BL94" s="125">
        <f>IF('Indicator Date hidden'!BM95="x","x",BL$2-'Indicator Date hidden'!BM95)</f>
        <v>0</v>
      </c>
      <c r="BM94" s="125">
        <f>IF('Indicator Date hidden'!BN95="x","x",BM$2-'Indicator Date hidden'!BN95)</f>
        <v>1</v>
      </c>
      <c r="BN94" s="125">
        <f>IF('Indicator Date hidden'!BO95="x","x",BN$2-'Indicator Date hidden'!BO95)</f>
        <v>2</v>
      </c>
      <c r="BO94" s="125">
        <f>IF('Indicator Date hidden'!BP95="x","x",BO$2-'Indicator Date hidden'!BP95)</f>
        <v>0</v>
      </c>
      <c r="BP94" s="125">
        <f>IF('Indicator Date hidden'!BQ95="x","x",BP$2-'Indicator Date hidden'!BQ95)</f>
        <v>0</v>
      </c>
      <c r="BQ94" s="125">
        <f>IF('Indicator Date hidden'!BR95="x","x",BQ$2-'Indicator Date hidden'!BR95)</f>
        <v>0</v>
      </c>
      <c r="BR94" s="125">
        <f>IF('Indicator Date hidden'!BS95="x","x",BR$2-'Indicator Date hidden'!BS95)</f>
        <v>0</v>
      </c>
      <c r="BS94" s="125">
        <f>IF('Indicator Date hidden'!BT95="x","x",BS$2-'Indicator Date hidden'!BT95)</f>
        <v>4</v>
      </c>
      <c r="BT94" s="125">
        <f>IF('Indicator Date hidden'!BU95="x","x",BT$2-'Indicator Date hidden'!BU95)</f>
        <v>0</v>
      </c>
      <c r="BU94" s="125">
        <f>IF('Indicator Date hidden'!BV95="x","x",BU$2-'Indicator Date hidden'!BV95)</f>
        <v>0</v>
      </c>
      <c r="BV94" s="125">
        <f>IF('Indicator Date hidden'!BW95="x","x",BV$2-'Indicator Date hidden'!BW95)</f>
        <v>0</v>
      </c>
      <c r="BW94" s="125">
        <f>IF('Indicator Date hidden'!BX95="x","x",BW$2-'Indicator Date hidden'!BX95)</f>
        <v>0</v>
      </c>
      <c r="BX94" s="125">
        <f>IF('Indicator Date hidden'!BY95="x","x",BX$2-'Indicator Date hidden'!BY95)</f>
        <v>0</v>
      </c>
      <c r="BY94" s="3">
        <f t="shared" si="10"/>
        <v>19</v>
      </c>
      <c r="BZ94" s="126">
        <f t="shared" si="11"/>
        <v>0.25675675675675674</v>
      </c>
      <c r="CA94" s="3">
        <f t="shared" si="12"/>
        <v>10</v>
      </c>
      <c r="CB94" s="126">
        <f t="shared" si="13"/>
        <v>0.88624337470646453</v>
      </c>
      <c r="CC94" s="129">
        <f t="shared" si="14"/>
        <v>0</v>
      </c>
    </row>
    <row r="95" spans="1:81" x14ac:dyDescent="0.3">
      <c r="A95" s="3" t="str">
        <f>'Indicator Data'!B98</f>
        <v>LAO</v>
      </c>
      <c r="B95" s="125">
        <f>IF('Indicator Date hidden'!C96="x","x",B$2-'Indicator Date hidden'!C96)</f>
        <v>0</v>
      </c>
      <c r="C95" s="125">
        <f>IF('Indicator Date hidden'!D96="x","x",C$2-'Indicator Date hidden'!D96)</f>
        <v>0</v>
      </c>
      <c r="D95" s="125">
        <f>IF('Indicator Date hidden'!E96="x","x",D$2-'Indicator Date hidden'!E96)</f>
        <v>0</v>
      </c>
      <c r="E95" s="125">
        <f>IF('Indicator Date hidden'!F96="x","x",E$2-'Indicator Date hidden'!F96)</f>
        <v>0</v>
      </c>
      <c r="F95" s="125">
        <f>IF('Indicator Date hidden'!G96="x","x",F$2-'Indicator Date hidden'!G96)</f>
        <v>0</v>
      </c>
      <c r="G95" s="125">
        <f>IF('Indicator Date hidden'!H96="x","x",G$2-'Indicator Date hidden'!H96)</f>
        <v>0</v>
      </c>
      <c r="H95" s="125">
        <f>IF('Indicator Date hidden'!I96="x","x",H$2-'Indicator Date hidden'!I96)</f>
        <v>0</v>
      </c>
      <c r="I95" s="125">
        <f>IF('Indicator Date hidden'!J96="x","x",I$2-'Indicator Date hidden'!J96)</f>
        <v>0</v>
      </c>
      <c r="J95" s="125">
        <f>IF('Indicator Date hidden'!K96="x","x",J$2-'Indicator Date hidden'!K96)</f>
        <v>0</v>
      </c>
      <c r="K95" s="125">
        <f>IF('Indicator Date hidden'!L96="x","x",K$2-'Indicator Date hidden'!L96)</f>
        <v>0</v>
      </c>
      <c r="L95" s="125">
        <f>IF('Indicator Date hidden'!M96="x","x",L$2-'Indicator Date hidden'!M96)</f>
        <v>0</v>
      </c>
      <c r="M95" s="125">
        <f>IF('Indicator Date hidden'!N96="x","x",M$2-'Indicator Date hidden'!N96)</f>
        <v>0</v>
      </c>
      <c r="N95" s="125">
        <f>IF('Indicator Date hidden'!O96="x","x",N$2-'Indicator Date hidden'!O96)</f>
        <v>0</v>
      </c>
      <c r="O95" s="125">
        <f>IF('Indicator Date hidden'!P96="x","x",O$2-'Indicator Date hidden'!P96)</f>
        <v>0</v>
      </c>
      <c r="P95" s="125">
        <f>IF('Indicator Date hidden'!Q96="x","x",P$2-'Indicator Date hidden'!Q96)</f>
        <v>0</v>
      </c>
      <c r="Q95" s="125">
        <f>IF('Indicator Date hidden'!R96="x","x",Q$2-'Indicator Date hidden'!R96)</f>
        <v>0</v>
      </c>
      <c r="R95" s="125">
        <f>IF('Indicator Date hidden'!S96="x","x",R$2-'Indicator Date hidden'!S96)</f>
        <v>0</v>
      </c>
      <c r="S95" s="125">
        <f>IF('Indicator Date hidden'!T96="x","x",S$2-'Indicator Date hidden'!T96)</f>
        <v>0</v>
      </c>
      <c r="T95" s="125">
        <f>IF('Indicator Date hidden'!U96="x","x",T$2-'Indicator Date hidden'!U96)</f>
        <v>0</v>
      </c>
      <c r="U95" s="125">
        <f>IF('Indicator Date hidden'!V96="x","x",U$2-'Indicator Date hidden'!V96)</f>
        <v>0</v>
      </c>
      <c r="V95" s="125">
        <f>IF('Indicator Date hidden'!W96="x","x",V$2-'Indicator Date hidden'!W96)</f>
        <v>0</v>
      </c>
      <c r="W95" s="125">
        <f>IF('Indicator Date hidden'!X96="x","x",W$2-'Indicator Date hidden'!X96)</f>
        <v>0</v>
      </c>
      <c r="X95" s="125">
        <f>IF('Indicator Date hidden'!Y96="x","x",X$2-'Indicator Date hidden'!Y96)</f>
        <v>0</v>
      </c>
      <c r="Y95" s="125">
        <f>IF('Indicator Date hidden'!Z96="x","x",Y$2-'Indicator Date hidden'!Z96)</f>
        <v>0</v>
      </c>
      <c r="Z95" s="125" t="str">
        <f>IF('Indicator Date hidden'!AA96="x","x",Z$2-'Indicator Date hidden'!AA96)</f>
        <v>x</v>
      </c>
      <c r="AA95" s="125">
        <f>IF('Indicator Date hidden'!AB96="x","x",AA$2-'Indicator Date hidden'!AB96)</f>
        <v>0</v>
      </c>
      <c r="AB95" s="125">
        <f>IF('Indicator Date hidden'!AC96="x","x",AB$2-'Indicator Date hidden'!AC96)</f>
        <v>0</v>
      </c>
      <c r="AC95" s="125">
        <f>IF('Indicator Date hidden'!AD96="x","x",AC$2-'Indicator Date hidden'!AD96)</f>
        <v>2</v>
      </c>
      <c r="AD95" s="125">
        <f>IF('Indicator Date hidden'!AE96="x","x",AD$2-'Indicator Date hidden'!AE96)</f>
        <v>0</v>
      </c>
      <c r="AE95" s="125">
        <f>IF('Indicator Date hidden'!AF96="x","x",AE$2-'Indicator Date hidden'!AF96)</f>
        <v>0</v>
      </c>
      <c r="AF95" s="125">
        <f>IF('Indicator Date hidden'!AG96="x","x",AF$2-'Indicator Date hidden'!AG96)</f>
        <v>1</v>
      </c>
      <c r="AG95" s="125">
        <f>IF('Indicator Date hidden'!AH96="x","x",AG$2-'Indicator Date hidden'!AH96)</f>
        <v>0</v>
      </c>
      <c r="AH95" s="125">
        <f>IF('Indicator Date hidden'!AI96="x","x",AH$2-'Indicator Date hidden'!AI96)</f>
        <v>0</v>
      </c>
      <c r="AI95" s="125">
        <f>IF('Indicator Date hidden'!AJ96="x","x",AI$2-'Indicator Date hidden'!AJ96)</f>
        <v>0</v>
      </c>
      <c r="AJ95" s="125">
        <f>IF('Indicator Date hidden'!AK96="x","x",AJ$2-'Indicator Date hidden'!AK96)</f>
        <v>0</v>
      </c>
      <c r="AK95" s="125">
        <f>IF('Indicator Date hidden'!AL96="x","x",AK$2-'Indicator Date hidden'!AL96)</f>
        <v>1</v>
      </c>
      <c r="AL95" s="125">
        <f>IF('Indicator Date hidden'!AM96="x","x",AL$2-'Indicator Date hidden'!AM96)</f>
        <v>2</v>
      </c>
      <c r="AM95" s="125">
        <f>IF('Indicator Date hidden'!AN96="x","x",AM$2-'Indicator Date hidden'!AN96)</f>
        <v>0</v>
      </c>
      <c r="AN95" s="125">
        <f>IF('Indicator Date hidden'!AO96="x","x",AN$2-'Indicator Date hidden'!AO96)</f>
        <v>0</v>
      </c>
      <c r="AO95" s="125">
        <f>IF('Indicator Date hidden'!AP96="x","x",AO$2-'Indicator Date hidden'!AP96)</f>
        <v>0</v>
      </c>
      <c r="AP95" s="125">
        <f>IF('Indicator Date hidden'!AQ96="x","x",AP$2-'Indicator Date hidden'!AQ96)</f>
        <v>0</v>
      </c>
      <c r="AQ95" s="125">
        <f>IF('Indicator Date hidden'!AR96="x","x",AQ$2-'Indicator Date hidden'!AR96)</f>
        <v>0</v>
      </c>
      <c r="AR95" s="125">
        <f>IF('Indicator Date hidden'!AS96="x","x",AR$2-'Indicator Date hidden'!AS96)</f>
        <v>0</v>
      </c>
      <c r="AS95" s="125">
        <f>IF('Indicator Date hidden'!AT96="x","x",AS$2-'Indicator Date hidden'!AT96)</f>
        <v>2</v>
      </c>
      <c r="AT95" s="125">
        <f>IF('Indicator Date hidden'!AU96="x","x",AT$2-'Indicator Date hidden'!AU96)</f>
        <v>0</v>
      </c>
      <c r="AU95" s="125">
        <f>IF('Indicator Date hidden'!AV96="x","x",AU$2-'Indicator Date hidden'!AV96)</f>
        <v>0</v>
      </c>
      <c r="AV95" s="125">
        <f>IF('Indicator Date hidden'!AW96="x","x",AV$2-'Indicator Date hidden'!AW96)</f>
        <v>0</v>
      </c>
      <c r="AW95" s="125">
        <f>IF('Indicator Date hidden'!AX96="x","x",AW$2-'Indicator Date hidden'!AX96)</f>
        <v>0</v>
      </c>
      <c r="AX95" s="125">
        <f>IF('Indicator Date hidden'!AY96="x","x",AX$2-'Indicator Date hidden'!AY96)</f>
        <v>0</v>
      </c>
      <c r="AY95" s="125">
        <f>IF('Indicator Date hidden'!AZ96="x","x",AY$2-'Indicator Date hidden'!AZ96)</f>
        <v>0</v>
      </c>
      <c r="AZ95" s="125">
        <f>IF('Indicator Date hidden'!BA96="x","x",AZ$2-'Indicator Date hidden'!BA96)</f>
        <v>1</v>
      </c>
      <c r="BA95" s="125">
        <f>IF('Indicator Date hidden'!BB96="x","x",BA$2-'Indicator Date hidden'!BB96)</f>
        <v>0</v>
      </c>
      <c r="BB95" s="125">
        <f>IF('Indicator Date hidden'!BC96="x","x",BB$2-'Indicator Date hidden'!BC96)</f>
        <v>0</v>
      </c>
      <c r="BC95" s="125">
        <f>IF('Indicator Date hidden'!BD96="x","x",BC$2-'Indicator Date hidden'!BD96)</f>
        <v>0</v>
      </c>
      <c r="BD95" s="125" t="str">
        <f>IF('Indicator Date hidden'!BE96="x","x",BD$2-'Indicator Date hidden'!BE96)</f>
        <v>x</v>
      </c>
      <c r="BE95" s="125">
        <f>IF('Indicator Date hidden'!BF96="x","x",BE$2-'Indicator Date hidden'!BF96)</f>
        <v>1</v>
      </c>
      <c r="BF95" s="125">
        <f>IF('Indicator Date hidden'!BG96="x","x",BF$2-'Indicator Date hidden'!BG96)</f>
        <v>0</v>
      </c>
      <c r="BG95" s="125">
        <f>IF('Indicator Date hidden'!BH96="x","x",BG$2-'Indicator Date hidden'!BH96)</f>
        <v>0</v>
      </c>
      <c r="BH95" s="125">
        <f>IF('Indicator Date hidden'!BI96="x","x",BH$2-'Indicator Date hidden'!BI96)</f>
        <v>0</v>
      </c>
      <c r="BI95" s="125">
        <f>IF('Indicator Date hidden'!BJ96="x","x",BI$2-'Indicator Date hidden'!BJ96)</f>
        <v>0</v>
      </c>
      <c r="BJ95" s="125">
        <f>IF('Indicator Date hidden'!BK96="x","x",BJ$2-'Indicator Date hidden'!BK96)</f>
        <v>0</v>
      </c>
      <c r="BK95" s="125">
        <f>IF('Indicator Date hidden'!BL96="x","x",BK$2-'Indicator Date hidden'!BL96)</f>
        <v>0</v>
      </c>
      <c r="BL95" s="125">
        <f>IF('Indicator Date hidden'!BM96="x","x",BL$2-'Indicator Date hidden'!BM96)</f>
        <v>0</v>
      </c>
      <c r="BM95" s="125">
        <f>IF('Indicator Date hidden'!BN96="x","x",BM$2-'Indicator Date hidden'!BN96)</f>
        <v>4</v>
      </c>
      <c r="BN95" s="125">
        <f>IF('Indicator Date hidden'!BO96="x","x",BN$2-'Indicator Date hidden'!BO96)</f>
        <v>2</v>
      </c>
      <c r="BO95" s="125">
        <f>IF('Indicator Date hidden'!BP96="x","x",BO$2-'Indicator Date hidden'!BP96)</f>
        <v>0</v>
      </c>
      <c r="BP95" s="125">
        <f>IF('Indicator Date hidden'!BQ96="x","x",BP$2-'Indicator Date hidden'!BQ96)</f>
        <v>0</v>
      </c>
      <c r="BQ95" s="125">
        <f>IF('Indicator Date hidden'!BR96="x","x",BQ$2-'Indicator Date hidden'!BR96)</f>
        <v>0</v>
      </c>
      <c r="BR95" s="125">
        <f>IF('Indicator Date hidden'!BS96="x","x",BR$2-'Indicator Date hidden'!BS96)</f>
        <v>0</v>
      </c>
      <c r="BS95" s="125">
        <f>IF('Indicator Date hidden'!BT96="x","x",BS$2-'Indicator Date hidden'!BT96)</f>
        <v>4</v>
      </c>
      <c r="BT95" s="125">
        <f>IF('Indicator Date hidden'!BU96="x","x",BT$2-'Indicator Date hidden'!BU96)</f>
        <v>0</v>
      </c>
      <c r="BU95" s="125">
        <f>IF('Indicator Date hidden'!BV96="x","x",BU$2-'Indicator Date hidden'!BV96)</f>
        <v>0</v>
      </c>
      <c r="BV95" s="125">
        <f>IF('Indicator Date hidden'!BW96="x","x",BV$2-'Indicator Date hidden'!BW96)</f>
        <v>0</v>
      </c>
      <c r="BW95" s="125">
        <f>IF('Indicator Date hidden'!BX96="x","x",BW$2-'Indicator Date hidden'!BX96)</f>
        <v>0</v>
      </c>
      <c r="BX95" s="125">
        <f>IF('Indicator Date hidden'!BY96="x","x",BX$2-'Indicator Date hidden'!BY96)</f>
        <v>0</v>
      </c>
      <c r="BY95" s="3">
        <f t="shared" si="10"/>
        <v>20</v>
      </c>
      <c r="BZ95" s="126">
        <f t="shared" si="11"/>
        <v>0.27397260273972601</v>
      </c>
      <c r="CA95" s="3">
        <f t="shared" si="12"/>
        <v>10</v>
      </c>
      <c r="CB95" s="126">
        <f t="shared" si="13"/>
        <v>0.79829053612786105</v>
      </c>
      <c r="CC95" s="129">
        <f t="shared" si="14"/>
        <v>0</v>
      </c>
    </row>
    <row r="96" spans="1:81" x14ac:dyDescent="0.3">
      <c r="A96" s="3" t="str">
        <f>'Indicator Data'!B99</f>
        <v>LVA</v>
      </c>
      <c r="B96" s="125">
        <f>IF('Indicator Date hidden'!C97="x","x",B$2-'Indicator Date hidden'!C97)</f>
        <v>0</v>
      </c>
      <c r="C96" s="125">
        <f>IF('Indicator Date hidden'!D97="x","x",C$2-'Indicator Date hidden'!D97)</f>
        <v>0</v>
      </c>
      <c r="D96" s="125">
        <f>IF('Indicator Date hidden'!E97="x","x",D$2-'Indicator Date hidden'!E97)</f>
        <v>0</v>
      </c>
      <c r="E96" s="125">
        <f>IF('Indicator Date hidden'!F97="x","x",E$2-'Indicator Date hidden'!F97)</f>
        <v>0</v>
      </c>
      <c r="F96" s="125">
        <f>IF('Indicator Date hidden'!G97="x","x",F$2-'Indicator Date hidden'!G97)</f>
        <v>0</v>
      </c>
      <c r="G96" s="125">
        <f>IF('Indicator Date hidden'!H97="x","x",G$2-'Indicator Date hidden'!H97)</f>
        <v>0</v>
      </c>
      <c r="H96" s="125">
        <f>IF('Indicator Date hidden'!I97="x","x",H$2-'Indicator Date hidden'!I97)</f>
        <v>0</v>
      </c>
      <c r="I96" s="125">
        <f>IF('Indicator Date hidden'!J97="x","x",I$2-'Indicator Date hidden'!J97)</f>
        <v>0</v>
      </c>
      <c r="J96" s="125">
        <f>IF('Indicator Date hidden'!K97="x","x",J$2-'Indicator Date hidden'!K97)</f>
        <v>0</v>
      </c>
      <c r="K96" s="125">
        <f>IF('Indicator Date hidden'!L97="x","x",K$2-'Indicator Date hidden'!L97)</f>
        <v>0</v>
      </c>
      <c r="L96" s="125">
        <f>IF('Indicator Date hidden'!M97="x","x",L$2-'Indicator Date hidden'!M97)</f>
        <v>0</v>
      </c>
      <c r="M96" s="125">
        <f>IF('Indicator Date hidden'!N97="x","x",M$2-'Indicator Date hidden'!N97)</f>
        <v>0</v>
      </c>
      <c r="N96" s="125">
        <f>IF('Indicator Date hidden'!O97="x","x",N$2-'Indicator Date hidden'!O97)</f>
        <v>0</v>
      </c>
      <c r="O96" s="125">
        <f>IF('Indicator Date hidden'!P97="x","x",O$2-'Indicator Date hidden'!P97)</f>
        <v>0</v>
      </c>
      <c r="P96" s="125">
        <f>IF('Indicator Date hidden'!Q97="x","x",P$2-'Indicator Date hidden'!Q97)</f>
        <v>0</v>
      </c>
      <c r="Q96" s="125">
        <f>IF('Indicator Date hidden'!R97="x","x",Q$2-'Indicator Date hidden'!R97)</f>
        <v>0</v>
      </c>
      <c r="R96" s="125">
        <f>IF('Indicator Date hidden'!S97="x","x",R$2-'Indicator Date hidden'!S97)</f>
        <v>0</v>
      </c>
      <c r="S96" s="125">
        <f>IF('Indicator Date hidden'!T97="x","x",S$2-'Indicator Date hidden'!T97)</f>
        <v>0</v>
      </c>
      <c r="T96" s="125">
        <f>IF('Indicator Date hidden'!U97="x","x",T$2-'Indicator Date hidden'!U97)</f>
        <v>0</v>
      </c>
      <c r="U96" s="125">
        <f>IF('Indicator Date hidden'!V97="x","x",U$2-'Indicator Date hidden'!V97)</f>
        <v>0</v>
      </c>
      <c r="V96" s="125">
        <f>IF('Indicator Date hidden'!W97="x","x",V$2-'Indicator Date hidden'!W97)</f>
        <v>0</v>
      </c>
      <c r="W96" s="125">
        <f>IF('Indicator Date hidden'!X97="x","x",W$2-'Indicator Date hidden'!X97)</f>
        <v>0</v>
      </c>
      <c r="X96" s="125">
        <f>IF('Indicator Date hidden'!Y97="x","x",X$2-'Indicator Date hidden'!Y97)</f>
        <v>0</v>
      </c>
      <c r="Y96" s="125">
        <f>IF('Indicator Date hidden'!Z97="x","x",Y$2-'Indicator Date hidden'!Z97)</f>
        <v>0</v>
      </c>
      <c r="Z96" s="125">
        <f>IF('Indicator Date hidden'!AA97="x","x",Z$2-'Indicator Date hidden'!AA97)</f>
        <v>7</v>
      </c>
      <c r="AA96" s="125">
        <f>IF('Indicator Date hidden'!AB97="x","x",AA$2-'Indicator Date hidden'!AB97)</f>
        <v>0</v>
      </c>
      <c r="AB96" s="125" t="str">
        <f>IF('Indicator Date hidden'!AC97="x","x",AB$2-'Indicator Date hidden'!AC97)</f>
        <v>x</v>
      </c>
      <c r="AC96" s="125">
        <f>IF('Indicator Date hidden'!AD97="x","x",AC$2-'Indicator Date hidden'!AD97)</f>
        <v>1</v>
      </c>
      <c r="AD96" s="125">
        <f>IF('Indicator Date hidden'!AE97="x","x",AD$2-'Indicator Date hidden'!AE97)</f>
        <v>0</v>
      </c>
      <c r="AE96" s="125" t="str">
        <f>IF('Indicator Date hidden'!AF97="x","x",AE$2-'Indicator Date hidden'!AF97)</f>
        <v>x</v>
      </c>
      <c r="AF96" s="125">
        <f>IF('Indicator Date hidden'!AG97="x","x",AF$2-'Indicator Date hidden'!AG97)</f>
        <v>1</v>
      </c>
      <c r="AG96" s="125">
        <f>IF('Indicator Date hidden'!AH97="x","x",AG$2-'Indicator Date hidden'!AH97)</f>
        <v>0</v>
      </c>
      <c r="AH96" s="125">
        <f>IF('Indicator Date hidden'!AI97="x","x",AH$2-'Indicator Date hidden'!AI97)</f>
        <v>0</v>
      </c>
      <c r="AI96" s="125">
        <f>IF('Indicator Date hidden'!AJ97="x","x",AI$2-'Indicator Date hidden'!AJ97)</f>
        <v>0</v>
      </c>
      <c r="AJ96" s="125">
        <f>IF('Indicator Date hidden'!AK97="x","x",AJ$2-'Indicator Date hidden'!AK97)</f>
        <v>0</v>
      </c>
      <c r="AK96" s="125">
        <f>IF('Indicator Date hidden'!AL97="x","x",AK$2-'Indicator Date hidden'!AL97)</f>
        <v>1</v>
      </c>
      <c r="AL96" s="125" t="str">
        <f>IF('Indicator Date hidden'!AM97="x","x",AL$2-'Indicator Date hidden'!AM97)</f>
        <v>x</v>
      </c>
      <c r="AM96" s="125">
        <f>IF('Indicator Date hidden'!AN97="x","x",AM$2-'Indicator Date hidden'!AN97)</f>
        <v>0</v>
      </c>
      <c r="AN96" s="125">
        <f>IF('Indicator Date hidden'!AO97="x","x",AN$2-'Indicator Date hidden'!AO97)</f>
        <v>0</v>
      </c>
      <c r="AO96" s="125">
        <f>IF('Indicator Date hidden'!AP97="x","x",AO$2-'Indicator Date hidden'!AP97)</f>
        <v>0</v>
      </c>
      <c r="AP96" s="125" t="str">
        <f>IF('Indicator Date hidden'!AQ97="x","x",AP$2-'Indicator Date hidden'!AQ97)</f>
        <v>x</v>
      </c>
      <c r="AQ96" s="125">
        <f>IF('Indicator Date hidden'!AR97="x","x",AQ$2-'Indicator Date hidden'!AR97)</f>
        <v>0</v>
      </c>
      <c r="AR96" s="125">
        <f>IF('Indicator Date hidden'!AS97="x","x",AR$2-'Indicator Date hidden'!AS97)</f>
        <v>0</v>
      </c>
      <c r="AS96" s="125" t="str">
        <f>IF('Indicator Date hidden'!AT97="x","x",AS$2-'Indicator Date hidden'!AT97)</f>
        <v>x</v>
      </c>
      <c r="AT96" s="125">
        <f>IF('Indicator Date hidden'!AU97="x","x",AT$2-'Indicator Date hidden'!AU97)</f>
        <v>0</v>
      </c>
      <c r="AU96" s="125">
        <f>IF('Indicator Date hidden'!AV97="x","x",AU$2-'Indicator Date hidden'!AV97)</f>
        <v>0</v>
      </c>
      <c r="AV96" s="125">
        <f>IF('Indicator Date hidden'!AW97="x","x",AV$2-'Indicator Date hidden'!AW97)</f>
        <v>0</v>
      </c>
      <c r="AW96" s="125" t="str">
        <f>IF('Indicator Date hidden'!AX97="x","x",AW$2-'Indicator Date hidden'!AX97)</f>
        <v>x</v>
      </c>
      <c r="AX96" s="125">
        <f>IF('Indicator Date hidden'!AY97="x","x",AX$2-'Indicator Date hidden'!AY97)</f>
        <v>0</v>
      </c>
      <c r="AY96" s="125">
        <f>IF('Indicator Date hidden'!AZ97="x","x",AY$2-'Indicator Date hidden'!AZ97)</f>
        <v>0</v>
      </c>
      <c r="AZ96" s="125">
        <f>IF('Indicator Date hidden'!BA97="x","x",AZ$2-'Indicator Date hidden'!BA97)</f>
        <v>1</v>
      </c>
      <c r="BA96" s="125">
        <f>IF('Indicator Date hidden'!BB97="x","x",BA$2-'Indicator Date hidden'!BB97)</f>
        <v>0</v>
      </c>
      <c r="BB96" s="125">
        <f>IF('Indicator Date hidden'!BC97="x","x",BB$2-'Indicator Date hidden'!BC97)</f>
        <v>0</v>
      </c>
      <c r="BC96" s="125">
        <f>IF('Indicator Date hidden'!BD97="x","x",BC$2-'Indicator Date hidden'!BD97)</f>
        <v>0</v>
      </c>
      <c r="BD96" s="125" t="str">
        <f>IF('Indicator Date hidden'!BE97="x","x",BD$2-'Indicator Date hidden'!BE97)</f>
        <v>x</v>
      </c>
      <c r="BE96" s="125">
        <f>IF('Indicator Date hidden'!BF97="x","x",BE$2-'Indicator Date hidden'!BF97)</f>
        <v>1</v>
      </c>
      <c r="BF96" s="125">
        <f>IF('Indicator Date hidden'!BG97="x","x",BF$2-'Indicator Date hidden'!BG97)</f>
        <v>0</v>
      </c>
      <c r="BG96" s="125">
        <f>IF('Indicator Date hidden'!BH97="x","x",BG$2-'Indicator Date hidden'!BH97)</f>
        <v>0</v>
      </c>
      <c r="BH96" s="125">
        <f>IF('Indicator Date hidden'!BI97="x","x",BH$2-'Indicator Date hidden'!BI97)</f>
        <v>0</v>
      </c>
      <c r="BI96" s="125" t="str">
        <f>IF('Indicator Date hidden'!BJ97="x","x",BI$2-'Indicator Date hidden'!BJ97)</f>
        <v>x</v>
      </c>
      <c r="BJ96" s="125">
        <f>IF('Indicator Date hidden'!BK97="x","x",BJ$2-'Indicator Date hidden'!BK97)</f>
        <v>0</v>
      </c>
      <c r="BK96" s="125">
        <f>IF('Indicator Date hidden'!BL97="x","x",BK$2-'Indicator Date hidden'!BL97)</f>
        <v>0</v>
      </c>
      <c r="BL96" s="125">
        <f>IF('Indicator Date hidden'!BM97="x","x",BL$2-'Indicator Date hidden'!BM97)</f>
        <v>0</v>
      </c>
      <c r="BM96" s="125">
        <f>IF('Indicator Date hidden'!BN97="x","x",BM$2-'Indicator Date hidden'!BN97)</f>
        <v>1</v>
      </c>
      <c r="BN96" s="125">
        <f>IF('Indicator Date hidden'!BO97="x","x",BN$2-'Indicator Date hidden'!BO97)</f>
        <v>0</v>
      </c>
      <c r="BO96" s="125">
        <f>IF('Indicator Date hidden'!BP97="x","x",BO$2-'Indicator Date hidden'!BP97)</f>
        <v>0</v>
      </c>
      <c r="BP96" s="125">
        <f>IF('Indicator Date hidden'!BQ97="x","x",BP$2-'Indicator Date hidden'!BQ97)</f>
        <v>0</v>
      </c>
      <c r="BQ96" s="125">
        <f>IF('Indicator Date hidden'!BR97="x","x",BQ$2-'Indicator Date hidden'!BR97)</f>
        <v>0</v>
      </c>
      <c r="BR96" s="125">
        <f>IF('Indicator Date hidden'!BS97="x","x",BR$2-'Indicator Date hidden'!BS97)</f>
        <v>0</v>
      </c>
      <c r="BS96" s="125">
        <f>IF('Indicator Date hidden'!BT97="x","x",BS$2-'Indicator Date hidden'!BT97)</f>
        <v>2</v>
      </c>
      <c r="BT96" s="125">
        <f>IF('Indicator Date hidden'!BU97="x","x",BT$2-'Indicator Date hidden'!BU97)</f>
        <v>0</v>
      </c>
      <c r="BU96" s="125">
        <f>IF('Indicator Date hidden'!BV97="x","x",BU$2-'Indicator Date hidden'!BV97)</f>
        <v>0</v>
      </c>
      <c r="BV96" s="125">
        <f>IF('Indicator Date hidden'!BW97="x","x",BV$2-'Indicator Date hidden'!BW97)</f>
        <v>0</v>
      </c>
      <c r="BW96" s="125">
        <f>IF('Indicator Date hidden'!BX97="x","x",BW$2-'Indicator Date hidden'!BX97)</f>
        <v>0</v>
      </c>
      <c r="BX96" s="125">
        <f>IF('Indicator Date hidden'!BY97="x","x",BX$2-'Indicator Date hidden'!BY97)</f>
        <v>0</v>
      </c>
      <c r="BY96" s="3">
        <f t="shared" si="10"/>
        <v>15</v>
      </c>
      <c r="BZ96" s="126">
        <f t="shared" si="11"/>
        <v>0.22388059701492538</v>
      </c>
      <c r="CA96" s="3">
        <f t="shared" si="12"/>
        <v>8</v>
      </c>
      <c r="CB96" s="126">
        <f t="shared" si="13"/>
        <v>0.91130373268499987</v>
      </c>
      <c r="CC96" s="129">
        <f t="shared" si="14"/>
        <v>0</v>
      </c>
    </row>
    <row r="97" spans="1:81" x14ac:dyDescent="0.3">
      <c r="A97" s="3" t="str">
        <f>'Indicator Data'!B100</f>
        <v>LBN</v>
      </c>
      <c r="B97" s="125">
        <f>IF('Indicator Date hidden'!C98="x","x",B$2-'Indicator Date hidden'!C98)</f>
        <v>0</v>
      </c>
      <c r="C97" s="125">
        <f>IF('Indicator Date hidden'!D98="x","x",C$2-'Indicator Date hidden'!D98)</f>
        <v>0</v>
      </c>
      <c r="D97" s="125">
        <f>IF('Indicator Date hidden'!E98="x","x",D$2-'Indicator Date hidden'!E98)</f>
        <v>0</v>
      </c>
      <c r="E97" s="125">
        <f>IF('Indicator Date hidden'!F98="x","x",E$2-'Indicator Date hidden'!F98)</f>
        <v>0</v>
      </c>
      <c r="F97" s="125">
        <f>IF('Indicator Date hidden'!G98="x","x",F$2-'Indicator Date hidden'!G98)</f>
        <v>0</v>
      </c>
      <c r="G97" s="125">
        <f>IF('Indicator Date hidden'!H98="x","x",G$2-'Indicator Date hidden'!H98)</f>
        <v>0</v>
      </c>
      <c r="H97" s="125">
        <f>IF('Indicator Date hidden'!I98="x","x",H$2-'Indicator Date hidden'!I98)</f>
        <v>0</v>
      </c>
      <c r="I97" s="125">
        <f>IF('Indicator Date hidden'!J98="x","x",I$2-'Indicator Date hidden'!J98)</f>
        <v>0</v>
      </c>
      <c r="J97" s="125">
        <f>IF('Indicator Date hidden'!K98="x","x",J$2-'Indicator Date hidden'!K98)</f>
        <v>0</v>
      </c>
      <c r="K97" s="125">
        <f>IF('Indicator Date hidden'!L98="x","x",K$2-'Indicator Date hidden'!L98)</f>
        <v>0</v>
      </c>
      <c r="L97" s="125">
        <f>IF('Indicator Date hidden'!M98="x","x",L$2-'Indicator Date hidden'!M98)</f>
        <v>0</v>
      </c>
      <c r="M97" s="125">
        <f>IF('Indicator Date hidden'!N98="x","x",M$2-'Indicator Date hidden'!N98)</f>
        <v>0</v>
      </c>
      <c r="N97" s="125">
        <f>IF('Indicator Date hidden'!O98="x","x",N$2-'Indicator Date hidden'!O98)</f>
        <v>0</v>
      </c>
      <c r="O97" s="125">
        <f>IF('Indicator Date hidden'!P98="x","x",O$2-'Indicator Date hidden'!P98)</f>
        <v>0</v>
      </c>
      <c r="P97" s="125">
        <f>IF('Indicator Date hidden'!Q98="x","x",P$2-'Indicator Date hidden'!Q98)</f>
        <v>0</v>
      </c>
      <c r="Q97" s="125">
        <f>IF('Indicator Date hidden'!R98="x","x",Q$2-'Indicator Date hidden'!R98)</f>
        <v>0</v>
      </c>
      <c r="R97" s="125">
        <f>IF('Indicator Date hidden'!S98="x","x",R$2-'Indicator Date hidden'!S98)</f>
        <v>0</v>
      </c>
      <c r="S97" s="125">
        <f>IF('Indicator Date hidden'!T98="x","x",S$2-'Indicator Date hidden'!T98)</f>
        <v>0</v>
      </c>
      <c r="T97" s="125">
        <f>IF('Indicator Date hidden'!U98="x","x",T$2-'Indicator Date hidden'!U98)</f>
        <v>0</v>
      </c>
      <c r="U97" s="125">
        <f>IF('Indicator Date hidden'!V98="x","x",U$2-'Indicator Date hidden'!V98)</f>
        <v>0</v>
      </c>
      <c r="V97" s="125">
        <f>IF('Indicator Date hidden'!W98="x","x",V$2-'Indicator Date hidden'!W98)</f>
        <v>0</v>
      </c>
      <c r="W97" s="125">
        <f>IF('Indicator Date hidden'!X98="x","x",W$2-'Indicator Date hidden'!X98)</f>
        <v>0</v>
      </c>
      <c r="X97" s="125">
        <f>IF('Indicator Date hidden'!Y98="x","x",X$2-'Indicator Date hidden'!Y98)</f>
        <v>0</v>
      </c>
      <c r="Y97" s="125">
        <f>IF('Indicator Date hidden'!Z98="x","x",Y$2-'Indicator Date hidden'!Z98)</f>
        <v>0</v>
      </c>
      <c r="Z97" s="125" t="str">
        <f>IF('Indicator Date hidden'!AA98="x","x",Z$2-'Indicator Date hidden'!AA98)</f>
        <v>x</v>
      </c>
      <c r="AA97" s="125">
        <f>IF('Indicator Date hidden'!AB98="x","x",AA$2-'Indicator Date hidden'!AB98)</f>
        <v>0</v>
      </c>
      <c r="AB97" s="125" t="str">
        <f>IF('Indicator Date hidden'!AC98="x","x",AB$2-'Indicator Date hidden'!AC98)</f>
        <v>x</v>
      </c>
      <c r="AC97" s="125" t="str">
        <f>IF('Indicator Date hidden'!AD98="x","x",AC$2-'Indicator Date hidden'!AD98)</f>
        <v>x</v>
      </c>
      <c r="AD97" s="125">
        <f>IF('Indicator Date hidden'!AE98="x","x",AD$2-'Indicator Date hidden'!AE98)</f>
        <v>0</v>
      </c>
      <c r="AE97" s="125">
        <f>IF('Indicator Date hidden'!AF98="x","x",AE$2-'Indicator Date hidden'!AF98)</f>
        <v>0</v>
      </c>
      <c r="AF97" s="125">
        <f>IF('Indicator Date hidden'!AG98="x","x",AF$2-'Indicator Date hidden'!AG98)</f>
        <v>1</v>
      </c>
      <c r="AG97" s="125">
        <f>IF('Indicator Date hidden'!AH98="x","x",AG$2-'Indicator Date hidden'!AH98)</f>
        <v>0</v>
      </c>
      <c r="AH97" s="125">
        <f>IF('Indicator Date hidden'!AI98="x","x",AH$2-'Indicator Date hidden'!AI98)</f>
        <v>0</v>
      </c>
      <c r="AI97" s="125">
        <f>IF('Indicator Date hidden'!AJ98="x","x",AI$2-'Indicator Date hidden'!AJ98)</f>
        <v>0</v>
      </c>
      <c r="AJ97" s="125">
        <f>IF('Indicator Date hidden'!AK98="x","x",AJ$2-'Indicator Date hidden'!AK98)</f>
        <v>0</v>
      </c>
      <c r="AK97" s="125">
        <f>IF('Indicator Date hidden'!AL98="x","x",AK$2-'Indicator Date hidden'!AL98)</f>
        <v>1</v>
      </c>
      <c r="AL97" s="125" t="str">
        <f>IF('Indicator Date hidden'!AM98="x","x",AL$2-'Indicator Date hidden'!AM98)</f>
        <v>x</v>
      </c>
      <c r="AM97" s="125">
        <f>IF('Indicator Date hidden'!AN98="x","x",AM$2-'Indicator Date hidden'!AN98)</f>
        <v>0</v>
      </c>
      <c r="AN97" s="125">
        <f>IF('Indicator Date hidden'!AO98="x","x",AN$2-'Indicator Date hidden'!AO98)</f>
        <v>0</v>
      </c>
      <c r="AO97" s="125">
        <f>IF('Indicator Date hidden'!AP98="x","x",AO$2-'Indicator Date hidden'!AP98)</f>
        <v>0</v>
      </c>
      <c r="AP97" s="125">
        <f>IF('Indicator Date hidden'!AQ98="x","x",AP$2-'Indicator Date hidden'!AQ98)</f>
        <v>0</v>
      </c>
      <c r="AQ97" s="125">
        <f>IF('Indicator Date hidden'!AR98="x","x",AQ$2-'Indicator Date hidden'!AR98)</f>
        <v>0</v>
      </c>
      <c r="AR97" s="125">
        <f>IF('Indicator Date hidden'!AS98="x","x",AR$2-'Indicator Date hidden'!AS98)</f>
        <v>0</v>
      </c>
      <c r="AS97" s="125" t="str">
        <f>IF('Indicator Date hidden'!AT98="x","x",AS$2-'Indicator Date hidden'!AT98)</f>
        <v>x</v>
      </c>
      <c r="AT97" s="125">
        <f>IF('Indicator Date hidden'!AU98="x","x",AT$2-'Indicator Date hidden'!AU98)</f>
        <v>0</v>
      </c>
      <c r="AU97" s="125">
        <f>IF('Indicator Date hidden'!AV98="x","x",AU$2-'Indicator Date hidden'!AV98)</f>
        <v>0</v>
      </c>
      <c r="AV97" s="125">
        <f>IF('Indicator Date hidden'!AW98="x","x",AV$2-'Indicator Date hidden'!AW98)</f>
        <v>0</v>
      </c>
      <c r="AW97" s="125" t="str">
        <f>IF('Indicator Date hidden'!AX98="x","x",AW$2-'Indicator Date hidden'!AX98)</f>
        <v>x</v>
      </c>
      <c r="AX97" s="125">
        <f>IF('Indicator Date hidden'!AY98="x","x",AX$2-'Indicator Date hidden'!AY98)</f>
        <v>0</v>
      </c>
      <c r="AY97" s="125">
        <f>IF('Indicator Date hidden'!AZ98="x","x",AY$2-'Indicator Date hidden'!AZ98)</f>
        <v>0</v>
      </c>
      <c r="AZ97" s="125">
        <f>IF('Indicator Date hidden'!BA98="x","x",AZ$2-'Indicator Date hidden'!BA98)</f>
        <v>8</v>
      </c>
      <c r="BA97" s="125">
        <f>IF('Indicator Date hidden'!BB98="x","x",BA$2-'Indicator Date hidden'!BB98)</f>
        <v>0</v>
      </c>
      <c r="BB97" s="125">
        <f>IF('Indicator Date hidden'!BC98="x","x",BB$2-'Indicator Date hidden'!BC98)</f>
        <v>0</v>
      </c>
      <c r="BC97" s="125">
        <f>IF('Indicator Date hidden'!BD98="x","x",BC$2-'Indicator Date hidden'!BD98)</f>
        <v>0</v>
      </c>
      <c r="BD97" s="125">
        <f>IF('Indicator Date hidden'!BE98="x","x",BD$2-'Indicator Date hidden'!BE98)</f>
        <v>2</v>
      </c>
      <c r="BE97" s="125">
        <f>IF('Indicator Date hidden'!BF98="x","x",BE$2-'Indicator Date hidden'!BF98)</f>
        <v>1</v>
      </c>
      <c r="BF97" s="125">
        <f>IF('Indicator Date hidden'!BG98="x","x",BF$2-'Indicator Date hidden'!BG98)</f>
        <v>0</v>
      </c>
      <c r="BG97" s="125">
        <f>IF('Indicator Date hidden'!BH98="x","x",BG$2-'Indicator Date hidden'!BH98)</f>
        <v>0</v>
      </c>
      <c r="BH97" s="125">
        <f>IF('Indicator Date hidden'!BI98="x","x",BH$2-'Indicator Date hidden'!BI98)</f>
        <v>0</v>
      </c>
      <c r="BI97" s="125">
        <f>IF('Indicator Date hidden'!BJ98="x","x",BI$2-'Indicator Date hidden'!BJ98)</f>
        <v>0</v>
      </c>
      <c r="BJ97" s="125">
        <f>IF('Indicator Date hidden'!BK98="x","x",BJ$2-'Indicator Date hidden'!BK98)</f>
        <v>0</v>
      </c>
      <c r="BK97" s="125">
        <f>IF('Indicator Date hidden'!BL98="x","x",BK$2-'Indicator Date hidden'!BL98)</f>
        <v>0</v>
      </c>
      <c r="BL97" s="125">
        <f>IF('Indicator Date hidden'!BM98="x","x",BL$2-'Indicator Date hidden'!BM98)</f>
        <v>0</v>
      </c>
      <c r="BM97" s="125">
        <f>IF('Indicator Date hidden'!BN98="x","x",BM$2-'Indicator Date hidden'!BN98)</f>
        <v>1</v>
      </c>
      <c r="BN97" s="125">
        <f>IF('Indicator Date hidden'!BO98="x","x",BN$2-'Indicator Date hidden'!BO98)</f>
        <v>2</v>
      </c>
      <c r="BO97" s="125">
        <f>IF('Indicator Date hidden'!BP98="x","x",BO$2-'Indicator Date hidden'!BP98)</f>
        <v>0</v>
      </c>
      <c r="BP97" s="125">
        <f>IF('Indicator Date hidden'!BQ98="x","x",BP$2-'Indicator Date hidden'!BQ98)</f>
        <v>0</v>
      </c>
      <c r="BQ97" s="125">
        <f>IF('Indicator Date hidden'!BR98="x","x",BQ$2-'Indicator Date hidden'!BR98)</f>
        <v>0</v>
      </c>
      <c r="BR97" s="125">
        <f>IF('Indicator Date hidden'!BS98="x","x",BR$2-'Indicator Date hidden'!BS98)</f>
        <v>0</v>
      </c>
      <c r="BS97" s="125">
        <f>IF('Indicator Date hidden'!BT98="x","x",BS$2-'Indicator Date hidden'!BT98)</f>
        <v>1</v>
      </c>
      <c r="BT97" s="125">
        <f>IF('Indicator Date hidden'!BU98="x","x",BT$2-'Indicator Date hidden'!BU98)</f>
        <v>0</v>
      </c>
      <c r="BU97" s="125">
        <f>IF('Indicator Date hidden'!BV98="x","x",BU$2-'Indicator Date hidden'!BV98)</f>
        <v>0</v>
      </c>
      <c r="BV97" s="125">
        <f>IF('Indicator Date hidden'!BW98="x","x",BV$2-'Indicator Date hidden'!BW98)</f>
        <v>0</v>
      </c>
      <c r="BW97" s="125">
        <f>IF('Indicator Date hidden'!BX98="x","x",BW$2-'Indicator Date hidden'!BX98)</f>
        <v>0</v>
      </c>
      <c r="BX97" s="125">
        <f>IF('Indicator Date hidden'!BY98="x","x",BX$2-'Indicator Date hidden'!BY98)</f>
        <v>0</v>
      </c>
      <c r="BY97" s="3">
        <f t="shared" si="10"/>
        <v>17</v>
      </c>
      <c r="BZ97" s="126">
        <f t="shared" si="11"/>
        <v>0.24637681159420291</v>
      </c>
      <c r="CA97" s="3">
        <f t="shared" si="12"/>
        <v>8</v>
      </c>
      <c r="CB97" s="126">
        <f t="shared" si="13"/>
        <v>1.0272489940098175</v>
      </c>
      <c r="CC97" s="129">
        <f t="shared" si="14"/>
        <v>0</v>
      </c>
    </row>
    <row r="98" spans="1:81" x14ac:dyDescent="0.3">
      <c r="A98" s="3" t="str">
        <f>'Indicator Data'!B101</f>
        <v>LSO</v>
      </c>
      <c r="B98" s="125">
        <f>IF('Indicator Date hidden'!C99="x","x",B$2-'Indicator Date hidden'!C99)</f>
        <v>0</v>
      </c>
      <c r="C98" s="125">
        <f>IF('Indicator Date hidden'!D99="x","x",C$2-'Indicator Date hidden'!D99)</f>
        <v>0</v>
      </c>
      <c r="D98" s="125">
        <f>IF('Indicator Date hidden'!E99="x","x",D$2-'Indicator Date hidden'!E99)</f>
        <v>0</v>
      </c>
      <c r="E98" s="125">
        <f>IF('Indicator Date hidden'!F99="x","x",E$2-'Indicator Date hidden'!F99)</f>
        <v>0</v>
      </c>
      <c r="F98" s="125">
        <f>IF('Indicator Date hidden'!G99="x","x",F$2-'Indicator Date hidden'!G99)</f>
        <v>0</v>
      </c>
      <c r="G98" s="125">
        <f>IF('Indicator Date hidden'!H99="x","x",G$2-'Indicator Date hidden'!H99)</f>
        <v>0</v>
      </c>
      <c r="H98" s="125">
        <f>IF('Indicator Date hidden'!I99="x","x",H$2-'Indicator Date hidden'!I99)</f>
        <v>0</v>
      </c>
      <c r="I98" s="125">
        <f>IF('Indicator Date hidden'!J99="x","x",I$2-'Indicator Date hidden'!J99)</f>
        <v>0</v>
      </c>
      <c r="J98" s="125">
        <f>IF('Indicator Date hidden'!K99="x","x",J$2-'Indicator Date hidden'!K99)</f>
        <v>0</v>
      </c>
      <c r="K98" s="125">
        <f>IF('Indicator Date hidden'!L99="x","x",K$2-'Indicator Date hidden'!L99)</f>
        <v>0</v>
      </c>
      <c r="L98" s="125">
        <f>IF('Indicator Date hidden'!M99="x","x",L$2-'Indicator Date hidden'!M99)</f>
        <v>0</v>
      </c>
      <c r="M98" s="125">
        <f>IF('Indicator Date hidden'!N99="x","x",M$2-'Indicator Date hidden'!N99)</f>
        <v>0</v>
      </c>
      <c r="N98" s="125">
        <f>IF('Indicator Date hidden'!O99="x","x",N$2-'Indicator Date hidden'!O99)</f>
        <v>0</v>
      </c>
      <c r="O98" s="125">
        <f>IF('Indicator Date hidden'!P99="x","x",O$2-'Indicator Date hidden'!P99)</f>
        <v>0</v>
      </c>
      <c r="P98" s="125">
        <f>IF('Indicator Date hidden'!Q99="x","x",P$2-'Indicator Date hidden'!Q99)</f>
        <v>0</v>
      </c>
      <c r="Q98" s="125">
        <f>IF('Indicator Date hidden'!R99="x","x",Q$2-'Indicator Date hidden'!R99)</f>
        <v>0</v>
      </c>
      <c r="R98" s="125">
        <f>IF('Indicator Date hidden'!S99="x","x",R$2-'Indicator Date hidden'!S99)</f>
        <v>0</v>
      </c>
      <c r="S98" s="125">
        <f>IF('Indicator Date hidden'!T99="x","x",S$2-'Indicator Date hidden'!T99)</f>
        <v>0</v>
      </c>
      <c r="T98" s="125">
        <f>IF('Indicator Date hidden'!U99="x","x",T$2-'Indicator Date hidden'!U99)</f>
        <v>0</v>
      </c>
      <c r="U98" s="125">
        <f>IF('Indicator Date hidden'!V99="x","x",U$2-'Indicator Date hidden'!V99)</f>
        <v>0</v>
      </c>
      <c r="V98" s="125">
        <f>IF('Indicator Date hidden'!W99="x","x",V$2-'Indicator Date hidden'!W99)</f>
        <v>0</v>
      </c>
      <c r="W98" s="125">
        <f>IF('Indicator Date hidden'!X99="x","x",W$2-'Indicator Date hidden'!X99)</f>
        <v>0</v>
      </c>
      <c r="X98" s="125">
        <f>IF('Indicator Date hidden'!Y99="x","x",X$2-'Indicator Date hidden'!Y99)</f>
        <v>0</v>
      </c>
      <c r="Y98" s="125">
        <f>IF('Indicator Date hidden'!Z99="x","x",Y$2-'Indicator Date hidden'!Z99)</f>
        <v>0</v>
      </c>
      <c r="Z98" s="125">
        <f>IF('Indicator Date hidden'!AA99="x","x",Z$2-'Indicator Date hidden'!AA99)</f>
        <v>4</v>
      </c>
      <c r="AA98" s="125">
        <f>IF('Indicator Date hidden'!AB99="x","x",AA$2-'Indicator Date hidden'!AB99)</f>
        <v>0</v>
      </c>
      <c r="AB98" s="125">
        <f>IF('Indicator Date hidden'!AC99="x","x",AB$2-'Indicator Date hidden'!AC99)</f>
        <v>0</v>
      </c>
      <c r="AC98" s="125">
        <f>IF('Indicator Date hidden'!AD99="x","x",AC$2-'Indicator Date hidden'!AD99)</f>
        <v>4</v>
      </c>
      <c r="AD98" s="125">
        <f>IF('Indicator Date hidden'!AE99="x","x",AD$2-'Indicator Date hidden'!AE99)</f>
        <v>0</v>
      </c>
      <c r="AE98" s="125">
        <f>IF('Indicator Date hidden'!AF99="x","x",AE$2-'Indicator Date hidden'!AF99)</f>
        <v>0</v>
      </c>
      <c r="AF98" s="125">
        <f>IF('Indicator Date hidden'!AG99="x","x",AF$2-'Indicator Date hidden'!AG99)</f>
        <v>1</v>
      </c>
      <c r="AG98" s="125">
        <f>IF('Indicator Date hidden'!AH99="x","x",AG$2-'Indicator Date hidden'!AH99)</f>
        <v>0</v>
      </c>
      <c r="AH98" s="125">
        <f>IF('Indicator Date hidden'!AI99="x","x",AH$2-'Indicator Date hidden'!AI99)</f>
        <v>0</v>
      </c>
      <c r="AI98" s="125">
        <f>IF('Indicator Date hidden'!AJ99="x","x",AI$2-'Indicator Date hidden'!AJ99)</f>
        <v>0</v>
      </c>
      <c r="AJ98" s="125">
        <f>IF('Indicator Date hidden'!AK99="x","x",AJ$2-'Indicator Date hidden'!AK99)</f>
        <v>0</v>
      </c>
      <c r="AK98" s="125">
        <f>IF('Indicator Date hidden'!AL99="x","x",AK$2-'Indicator Date hidden'!AL99)</f>
        <v>1</v>
      </c>
      <c r="AL98" s="125">
        <f>IF('Indicator Date hidden'!AM99="x","x",AL$2-'Indicator Date hidden'!AM99)</f>
        <v>5</v>
      </c>
      <c r="AM98" s="125">
        <f>IF('Indicator Date hidden'!AN99="x","x",AM$2-'Indicator Date hidden'!AN99)</f>
        <v>0</v>
      </c>
      <c r="AN98" s="125">
        <f>IF('Indicator Date hidden'!AO99="x","x",AN$2-'Indicator Date hidden'!AO99)</f>
        <v>0</v>
      </c>
      <c r="AO98" s="125">
        <f>IF('Indicator Date hidden'!AP99="x","x",AO$2-'Indicator Date hidden'!AP99)</f>
        <v>0</v>
      </c>
      <c r="AP98" s="125">
        <f>IF('Indicator Date hidden'!AQ99="x","x",AP$2-'Indicator Date hidden'!AQ99)</f>
        <v>0</v>
      </c>
      <c r="AQ98" s="125">
        <f>IF('Indicator Date hidden'!AR99="x","x",AQ$2-'Indicator Date hidden'!AR99)</f>
        <v>0</v>
      </c>
      <c r="AR98" s="125">
        <f>IF('Indicator Date hidden'!AS99="x","x",AR$2-'Indicator Date hidden'!AS99)</f>
        <v>0</v>
      </c>
      <c r="AS98" s="125">
        <f>IF('Indicator Date hidden'!AT99="x","x",AS$2-'Indicator Date hidden'!AT99)</f>
        <v>1</v>
      </c>
      <c r="AT98" s="125">
        <f>IF('Indicator Date hidden'!AU99="x","x",AT$2-'Indicator Date hidden'!AU99)</f>
        <v>0</v>
      </c>
      <c r="AU98" s="125">
        <f>IF('Indicator Date hidden'!AV99="x","x",AU$2-'Indicator Date hidden'!AV99)</f>
        <v>0</v>
      </c>
      <c r="AV98" s="125">
        <f>IF('Indicator Date hidden'!AW99="x","x",AV$2-'Indicator Date hidden'!AW99)</f>
        <v>0</v>
      </c>
      <c r="AW98" s="125" t="str">
        <f>IF('Indicator Date hidden'!AX99="x","x",AW$2-'Indicator Date hidden'!AX99)</f>
        <v>x</v>
      </c>
      <c r="AX98" s="125">
        <f>IF('Indicator Date hidden'!AY99="x","x",AX$2-'Indicator Date hidden'!AY99)</f>
        <v>0</v>
      </c>
      <c r="AY98" s="125">
        <f>IF('Indicator Date hidden'!AZ99="x","x",AY$2-'Indicator Date hidden'!AZ99)</f>
        <v>0</v>
      </c>
      <c r="AZ98" s="125">
        <f>IF('Indicator Date hidden'!BA99="x","x",AZ$2-'Indicator Date hidden'!BA99)</f>
        <v>2</v>
      </c>
      <c r="BA98" s="125">
        <f>IF('Indicator Date hidden'!BB99="x","x",BA$2-'Indicator Date hidden'!BB99)</f>
        <v>0</v>
      </c>
      <c r="BB98" s="125">
        <f>IF('Indicator Date hidden'!BC99="x","x",BB$2-'Indicator Date hidden'!BC99)</f>
        <v>0</v>
      </c>
      <c r="BC98" s="125">
        <f>IF('Indicator Date hidden'!BD99="x","x",BC$2-'Indicator Date hidden'!BD99)</f>
        <v>0</v>
      </c>
      <c r="BD98" s="125" t="str">
        <f>IF('Indicator Date hidden'!BE99="x","x",BD$2-'Indicator Date hidden'!BE99)</f>
        <v>x</v>
      </c>
      <c r="BE98" s="125">
        <f>IF('Indicator Date hidden'!BF99="x","x",BE$2-'Indicator Date hidden'!BF99)</f>
        <v>1</v>
      </c>
      <c r="BF98" s="125">
        <f>IF('Indicator Date hidden'!BG99="x","x",BF$2-'Indicator Date hidden'!BG99)</f>
        <v>0</v>
      </c>
      <c r="BG98" s="125">
        <f>IF('Indicator Date hidden'!BH99="x","x",BG$2-'Indicator Date hidden'!BH99)</f>
        <v>0</v>
      </c>
      <c r="BH98" s="125">
        <f>IF('Indicator Date hidden'!BI99="x","x",BH$2-'Indicator Date hidden'!BI99)</f>
        <v>0</v>
      </c>
      <c r="BI98" s="125">
        <f>IF('Indicator Date hidden'!BJ99="x","x",BI$2-'Indicator Date hidden'!BJ99)</f>
        <v>0</v>
      </c>
      <c r="BJ98" s="125">
        <f>IF('Indicator Date hidden'!BK99="x","x",BJ$2-'Indicator Date hidden'!BK99)</f>
        <v>0</v>
      </c>
      <c r="BK98" s="125">
        <f>IF('Indicator Date hidden'!BL99="x","x",BK$2-'Indicator Date hidden'!BL99)</f>
        <v>0</v>
      </c>
      <c r="BL98" s="125">
        <f>IF('Indicator Date hidden'!BM99="x","x",BL$2-'Indicator Date hidden'!BM99)</f>
        <v>0</v>
      </c>
      <c r="BM98" s="125">
        <f>IF('Indicator Date hidden'!BN99="x","x",BM$2-'Indicator Date hidden'!BN99)</f>
        <v>5</v>
      </c>
      <c r="BN98" s="125">
        <f>IF('Indicator Date hidden'!BO99="x","x",BN$2-'Indicator Date hidden'!BO99)</f>
        <v>2</v>
      </c>
      <c r="BO98" s="125">
        <f>IF('Indicator Date hidden'!BP99="x","x",BO$2-'Indicator Date hidden'!BP99)</f>
        <v>0</v>
      </c>
      <c r="BP98" s="125">
        <f>IF('Indicator Date hidden'!BQ99="x","x",BP$2-'Indicator Date hidden'!BQ99)</f>
        <v>0</v>
      </c>
      <c r="BQ98" s="125">
        <f>IF('Indicator Date hidden'!BR99="x","x",BQ$2-'Indicator Date hidden'!BR99)</f>
        <v>0</v>
      </c>
      <c r="BR98" s="125">
        <f>IF('Indicator Date hidden'!BS99="x","x",BR$2-'Indicator Date hidden'!BS99)</f>
        <v>0</v>
      </c>
      <c r="BS98" s="125" t="str">
        <f>IF('Indicator Date hidden'!BT99="x","x",BS$2-'Indicator Date hidden'!BT99)</f>
        <v>x</v>
      </c>
      <c r="BT98" s="125">
        <f>IF('Indicator Date hidden'!BU99="x","x",BT$2-'Indicator Date hidden'!BU99)</f>
        <v>0</v>
      </c>
      <c r="BU98" s="125">
        <f>IF('Indicator Date hidden'!BV99="x","x",BU$2-'Indicator Date hidden'!BV99)</f>
        <v>0</v>
      </c>
      <c r="BV98" s="125">
        <f>IF('Indicator Date hidden'!BW99="x","x",BV$2-'Indicator Date hidden'!BW99)</f>
        <v>0</v>
      </c>
      <c r="BW98" s="125">
        <f>IF('Indicator Date hidden'!BX99="x","x",BW$2-'Indicator Date hidden'!BX99)</f>
        <v>0</v>
      </c>
      <c r="BX98" s="125">
        <f>IF('Indicator Date hidden'!BY99="x","x",BX$2-'Indicator Date hidden'!BY99)</f>
        <v>0</v>
      </c>
      <c r="BY98" s="3">
        <f t="shared" si="10"/>
        <v>26</v>
      </c>
      <c r="BZ98" s="126">
        <f t="shared" si="11"/>
        <v>0.3611111111111111</v>
      </c>
      <c r="CA98" s="3">
        <f t="shared" si="12"/>
        <v>10</v>
      </c>
      <c r="CB98" s="126">
        <f t="shared" si="13"/>
        <v>1.0840453500604366</v>
      </c>
      <c r="CC98" s="129">
        <f t="shared" si="14"/>
        <v>0</v>
      </c>
    </row>
    <row r="99" spans="1:81" x14ac:dyDescent="0.3">
      <c r="A99" s="3" t="str">
        <f>'Indicator Data'!B102</f>
        <v>LBR</v>
      </c>
      <c r="B99" s="125">
        <f>IF('Indicator Date hidden'!C100="x","x",B$2-'Indicator Date hidden'!C100)</f>
        <v>0</v>
      </c>
      <c r="C99" s="125">
        <f>IF('Indicator Date hidden'!D100="x","x",C$2-'Indicator Date hidden'!D100)</f>
        <v>0</v>
      </c>
      <c r="D99" s="125">
        <f>IF('Indicator Date hidden'!E100="x","x",D$2-'Indicator Date hidden'!E100)</f>
        <v>0</v>
      </c>
      <c r="E99" s="125">
        <f>IF('Indicator Date hidden'!F100="x","x",E$2-'Indicator Date hidden'!F100)</f>
        <v>0</v>
      </c>
      <c r="F99" s="125">
        <f>IF('Indicator Date hidden'!G100="x","x",F$2-'Indicator Date hidden'!G100)</f>
        <v>0</v>
      </c>
      <c r="G99" s="125">
        <f>IF('Indicator Date hidden'!H100="x","x",G$2-'Indicator Date hidden'!H100)</f>
        <v>0</v>
      </c>
      <c r="H99" s="125">
        <f>IF('Indicator Date hidden'!I100="x","x",H$2-'Indicator Date hidden'!I100)</f>
        <v>0</v>
      </c>
      <c r="I99" s="125">
        <f>IF('Indicator Date hidden'!J100="x","x",I$2-'Indicator Date hidden'!J100)</f>
        <v>0</v>
      </c>
      <c r="J99" s="125">
        <f>IF('Indicator Date hidden'!K100="x","x",J$2-'Indicator Date hidden'!K100)</f>
        <v>0</v>
      </c>
      <c r="K99" s="125">
        <f>IF('Indicator Date hidden'!L100="x","x",K$2-'Indicator Date hidden'!L100)</f>
        <v>0</v>
      </c>
      <c r="L99" s="125">
        <f>IF('Indicator Date hidden'!M100="x","x",L$2-'Indicator Date hidden'!M100)</f>
        <v>0</v>
      </c>
      <c r="M99" s="125">
        <f>IF('Indicator Date hidden'!N100="x","x",M$2-'Indicator Date hidden'!N100)</f>
        <v>0</v>
      </c>
      <c r="N99" s="125">
        <f>IF('Indicator Date hidden'!O100="x","x",N$2-'Indicator Date hidden'!O100)</f>
        <v>0</v>
      </c>
      <c r="O99" s="125">
        <f>IF('Indicator Date hidden'!P100="x","x",O$2-'Indicator Date hidden'!P100)</f>
        <v>0</v>
      </c>
      <c r="P99" s="125">
        <f>IF('Indicator Date hidden'!Q100="x","x",P$2-'Indicator Date hidden'!Q100)</f>
        <v>0</v>
      </c>
      <c r="Q99" s="125">
        <f>IF('Indicator Date hidden'!R100="x","x",Q$2-'Indicator Date hidden'!R100)</f>
        <v>0</v>
      </c>
      <c r="R99" s="125">
        <f>IF('Indicator Date hidden'!S100="x","x",R$2-'Indicator Date hidden'!S100)</f>
        <v>0</v>
      </c>
      <c r="S99" s="125">
        <f>IF('Indicator Date hidden'!T100="x","x",S$2-'Indicator Date hidden'!T100)</f>
        <v>0</v>
      </c>
      <c r="T99" s="125">
        <f>IF('Indicator Date hidden'!U100="x","x",T$2-'Indicator Date hidden'!U100)</f>
        <v>0</v>
      </c>
      <c r="U99" s="125">
        <f>IF('Indicator Date hidden'!V100="x","x",U$2-'Indicator Date hidden'!V100)</f>
        <v>0</v>
      </c>
      <c r="V99" s="125">
        <f>IF('Indicator Date hidden'!W100="x","x",V$2-'Indicator Date hidden'!W100)</f>
        <v>0</v>
      </c>
      <c r="W99" s="125">
        <f>IF('Indicator Date hidden'!X100="x","x",W$2-'Indicator Date hidden'!X100)</f>
        <v>0</v>
      </c>
      <c r="X99" s="125">
        <f>IF('Indicator Date hidden'!Y100="x","x",X$2-'Indicator Date hidden'!Y100)</f>
        <v>0</v>
      </c>
      <c r="Y99" s="125">
        <f>IF('Indicator Date hidden'!Z100="x","x",Y$2-'Indicator Date hidden'!Z100)</f>
        <v>0</v>
      </c>
      <c r="Z99" s="125">
        <f>IF('Indicator Date hidden'!AA100="x","x",Z$2-'Indicator Date hidden'!AA100)</f>
        <v>5</v>
      </c>
      <c r="AA99" s="125">
        <f>IF('Indicator Date hidden'!AB100="x","x",AA$2-'Indicator Date hidden'!AB100)</f>
        <v>0</v>
      </c>
      <c r="AB99" s="125">
        <f>IF('Indicator Date hidden'!AC100="x","x",AB$2-'Indicator Date hidden'!AC100)</f>
        <v>0</v>
      </c>
      <c r="AC99" s="125" t="str">
        <f>IF('Indicator Date hidden'!AD100="x","x",AC$2-'Indicator Date hidden'!AD100)</f>
        <v>x</v>
      </c>
      <c r="AD99" s="125">
        <f>IF('Indicator Date hidden'!AE100="x","x",AD$2-'Indicator Date hidden'!AE100)</f>
        <v>0</v>
      </c>
      <c r="AE99" s="125">
        <f>IF('Indicator Date hidden'!AF100="x","x",AE$2-'Indicator Date hidden'!AF100)</f>
        <v>0</v>
      </c>
      <c r="AF99" s="125">
        <f>IF('Indicator Date hidden'!AG100="x","x",AF$2-'Indicator Date hidden'!AG100)</f>
        <v>1</v>
      </c>
      <c r="AG99" s="125">
        <f>IF('Indicator Date hidden'!AH100="x","x",AG$2-'Indicator Date hidden'!AH100)</f>
        <v>0</v>
      </c>
      <c r="AH99" s="125">
        <f>IF('Indicator Date hidden'!AI100="x","x",AH$2-'Indicator Date hidden'!AI100)</f>
        <v>0</v>
      </c>
      <c r="AI99" s="125">
        <f>IF('Indicator Date hidden'!AJ100="x","x",AI$2-'Indicator Date hidden'!AJ100)</f>
        <v>0</v>
      </c>
      <c r="AJ99" s="125">
        <f>IF('Indicator Date hidden'!AK100="x","x",AJ$2-'Indicator Date hidden'!AK100)</f>
        <v>0</v>
      </c>
      <c r="AK99" s="125">
        <f>IF('Indicator Date hidden'!AL100="x","x",AK$2-'Indicator Date hidden'!AL100)</f>
        <v>1</v>
      </c>
      <c r="AL99" s="125">
        <f>IF('Indicator Date hidden'!AM100="x","x",AL$2-'Indicator Date hidden'!AM100)</f>
        <v>6</v>
      </c>
      <c r="AM99" s="125">
        <f>IF('Indicator Date hidden'!AN100="x","x",AM$2-'Indicator Date hidden'!AN100)</f>
        <v>0</v>
      </c>
      <c r="AN99" s="125">
        <f>IF('Indicator Date hidden'!AO100="x","x",AN$2-'Indicator Date hidden'!AO100)</f>
        <v>0</v>
      </c>
      <c r="AO99" s="125">
        <f>IF('Indicator Date hidden'!AP100="x","x",AO$2-'Indicator Date hidden'!AP100)</f>
        <v>0</v>
      </c>
      <c r="AP99" s="125">
        <f>IF('Indicator Date hidden'!AQ100="x","x",AP$2-'Indicator Date hidden'!AQ100)</f>
        <v>0</v>
      </c>
      <c r="AQ99" s="125">
        <f>IF('Indicator Date hidden'!AR100="x","x",AQ$2-'Indicator Date hidden'!AR100)</f>
        <v>0</v>
      </c>
      <c r="AR99" s="125">
        <f>IF('Indicator Date hidden'!AS100="x","x",AR$2-'Indicator Date hidden'!AS100)</f>
        <v>0</v>
      </c>
      <c r="AS99" s="125">
        <f>IF('Indicator Date hidden'!AT100="x","x",AS$2-'Indicator Date hidden'!AT100)</f>
        <v>3</v>
      </c>
      <c r="AT99" s="125">
        <f>IF('Indicator Date hidden'!AU100="x","x",AT$2-'Indicator Date hidden'!AU100)</f>
        <v>0</v>
      </c>
      <c r="AU99" s="125">
        <f>IF('Indicator Date hidden'!AV100="x","x",AU$2-'Indicator Date hidden'!AV100)</f>
        <v>0</v>
      </c>
      <c r="AV99" s="125">
        <f>IF('Indicator Date hidden'!AW100="x","x",AV$2-'Indicator Date hidden'!AW100)</f>
        <v>0</v>
      </c>
      <c r="AW99" s="125">
        <f>IF('Indicator Date hidden'!AX100="x","x",AW$2-'Indicator Date hidden'!AX100)</f>
        <v>0</v>
      </c>
      <c r="AX99" s="125">
        <f>IF('Indicator Date hidden'!AY100="x","x",AX$2-'Indicator Date hidden'!AY100)</f>
        <v>0</v>
      </c>
      <c r="AY99" s="125">
        <f>IF('Indicator Date hidden'!AZ100="x","x",AY$2-'Indicator Date hidden'!AZ100)</f>
        <v>0</v>
      </c>
      <c r="AZ99" s="125">
        <f>IF('Indicator Date hidden'!BA100="x","x",AZ$2-'Indicator Date hidden'!BA100)</f>
        <v>3</v>
      </c>
      <c r="BA99" s="125">
        <f>IF('Indicator Date hidden'!BB100="x","x",BA$2-'Indicator Date hidden'!BB100)</f>
        <v>0</v>
      </c>
      <c r="BB99" s="125">
        <f>IF('Indicator Date hidden'!BC100="x","x",BB$2-'Indicator Date hidden'!BC100)</f>
        <v>0</v>
      </c>
      <c r="BC99" s="125">
        <f>IF('Indicator Date hidden'!BD100="x","x",BC$2-'Indicator Date hidden'!BD100)</f>
        <v>0</v>
      </c>
      <c r="BD99" s="125" t="str">
        <f>IF('Indicator Date hidden'!BE100="x","x",BD$2-'Indicator Date hidden'!BE100)</f>
        <v>x</v>
      </c>
      <c r="BE99" s="125">
        <f>IF('Indicator Date hidden'!BF100="x","x",BE$2-'Indicator Date hidden'!BF100)</f>
        <v>1</v>
      </c>
      <c r="BF99" s="125">
        <f>IF('Indicator Date hidden'!BG100="x","x",BF$2-'Indicator Date hidden'!BG100)</f>
        <v>0</v>
      </c>
      <c r="BG99" s="125">
        <f>IF('Indicator Date hidden'!BH100="x","x",BG$2-'Indicator Date hidden'!BH100)</f>
        <v>0</v>
      </c>
      <c r="BH99" s="125">
        <f>IF('Indicator Date hidden'!BI100="x","x",BH$2-'Indicator Date hidden'!BI100)</f>
        <v>0</v>
      </c>
      <c r="BI99" s="125" t="str">
        <f>IF('Indicator Date hidden'!BJ100="x","x",BI$2-'Indicator Date hidden'!BJ100)</f>
        <v>x</v>
      </c>
      <c r="BJ99" s="125">
        <f>IF('Indicator Date hidden'!BK100="x","x",BJ$2-'Indicator Date hidden'!BK100)</f>
        <v>0</v>
      </c>
      <c r="BK99" s="125">
        <f>IF('Indicator Date hidden'!BL100="x","x",BK$2-'Indicator Date hidden'!BL100)</f>
        <v>0</v>
      </c>
      <c r="BL99" s="125">
        <f>IF('Indicator Date hidden'!BM100="x","x",BL$2-'Indicator Date hidden'!BM100)</f>
        <v>0</v>
      </c>
      <c r="BM99" s="125">
        <f>IF('Indicator Date hidden'!BN100="x","x",BM$2-'Indicator Date hidden'!BN100)</f>
        <v>2</v>
      </c>
      <c r="BN99" s="125">
        <f>IF('Indicator Date hidden'!BO100="x","x",BN$2-'Indicator Date hidden'!BO100)</f>
        <v>2</v>
      </c>
      <c r="BO99" s="125">
        <f>IF('Indicator Date hidden'!BP100="x","x",BO$2-'Indicator Date hidden'!BP100)</f>
        <v>2</v>
      </c>
      <c r="BP99" s="125">
        <f>IF('Indicator Date hidden'!BQ100="x","x",BP$2-'Indicator Date hidden'!BQ100)</f>
        <v>0</v>
      </c>
      <c r="BQ99" s="125">
        <f>IF('Indicator Date hidden'!BR100="x","x",BQ$2-'Indicator Date hidden'!BR100)</f>
        <v>0</v>
      </c>
      <c r="BR99" s="125">
        <f>IF('Indicator Date hidden'!BS100="x","x",BR$2-'Indicator Date hidden'!BS100)</f>
        <v>0</v>
      </c>
      <c r="BS99" s="125">
        <f>IF('Indicator Date hidden'!BT100="x","x",BS$2-'Indicator Date hidden'!BT100)</f>
        <v>3</v>
      </c>
      <c r="BT99" s="125">
        <f>IF('Indicator Date hidden'!BU100="x","x",BT$2-'Indicator Date hidden'!BU100)</f>
        <v>0</v>
      </c>
      <c r="BU99" s="125" t="str">
        <f>IF('Indicator Date hidden'!BV100="x","x",BU$2-'Indicator Date hidden'!BV100)</f>
        <v>x</v>
      </c>
      <c r="BV99" s="125">
        <f>IF('Indicator Date hidden'!BW100="x","x",BV$2-'Indicator Date hidden'!BW100)</f>
        <v>0</v>
      </c>
      <c r="BW99" s="125">
        <f>IF('Indicator Date hidden'!BX100="x","x",BW$2-'Indicator Date hidden'!BX100)</f>
        <v>0</v>
      </c>
      <c r="BX99" s="125">
        <f>IF('Indicator Date hidden'!BY100="x","x",BX$2-'Indicator Date hidden'!BY100)</f>
        <v>0</v>
      </c>
      <c r="BY99" s="3">
        <f t="shared" ref="BY99:BY130" si="15">SUM(B99:BX99)</f>
        <v>29</v>
      </c>
      <c r="BZ99" s="126">
        <f t="shared" ref="BZ99:BZ130" si="16">BY99/COUNT(B99:BX99)</f>
        <v>0.40845070422535212</v>
      </c>
      <c r="CA99" s="3">
        <f t="shared" ref="CA99:CA130" si="17">COUNTIF(B99:BX99,"&gt;0")</f>
        <v>11</v>
      </c>
      <c r="CB99" s="126">
        <f t="shared" ref="CB99:CB130" si="18">_xlfn.STDEV.P(B99:BX99)</f>
        <v>1.1330808654151419</v>
      </c>
      <c r="CC99" s="129">
        <f t="shared" ref="CC99:CC130" si="19">MEDIAN(B99:BX99)</f>
        <v>0</v>
      </c>
    </row>
    <row r="100" spans="1:81" x14ac:dyDescent="0.3">
      <c r="A100" s="3" t="str">
        <f>'Indicator Data'!B103</f>
        <v>LBY</v>
      </c>
      <c r="B100" s="125">
        <f>IF('Indicator Date hidden'!C101="x","x",B$2-'Indicator Date hidden'!C101)</f>
        <v>0</v>
      </c>
      <c r="C100" s="125">
        <f>IF('Indicator Date hidden'!D101="x","x",C$2-'Indicator Date hidden'!D101)</f>
        <v>0</v>
      </c>
      <c r="D100" s="125">
        <f>IF('Indicator Date hidden'!E101="x","x",D$2-'Indicator Date hidden'!E101)</f>
        <v>0</v>
      </c>
      <c r="E100" s="125">
        <f>IF('Indicator Date hidden'!F101="x","x",E$2-'Indicator Date hidden'!F101)</f>
        <v>0</v>
      </c>
      <c r="F100" s="125">
        <f>IF('Indicator Date hidden'!G101="x","x",F$2-'Indicator Date hidden'!G101)</f>
        <v>0</v>
      </c>
      <c r="G100" s="125">
        <f>IF('Indicator Date hidden'!H101="x","x",G$2-'Indicator Date hidden'!H101)</f>
        <v>0</v>
      </c>
      <c r="H100" s="125">
        <f>IF('Indicator Date hidden'!I101="x","x",H$2-'Indicator Date hidden'!I101)</f>
        <v>0</v>
      </c>
      <c r="I100" s="125">
        <f>IF('Indicator Date hidden'!J101="x","x",I$2-'Indicator Date hidden'!J101)</f>
        <v>0</v>
      </c>
      <c r="J100" s="125">
        <f>IF('Indicator Date hidden'!K101="x","x",J$2-'Indicator Date hidden'!K101)</f>
        <v>0</v>
      </c>
      <c r="K100" s="125">
        <f>IF('Indicator Date hidden'!L101="x","x",K$2-'Indicator Date hidden'!L101)</f>
        <v>0</v>
      </c>
      <c r="L100" s="125">
        <f>IF('Indicator Date hidden'!M101="x","x",L$2-'Indicator Date hidden'!M101)</f>
        <v>0</v>
      </c>
      <c r="M100" s="125">
        <f>IF('Indicator Date hidden'!N101="x","x",M$2-'Indicator Date hidden'!N101)</f>
        <v>0</v>
      </c>
      <c r="N100" s="125">
        <f>IF('Indicator Date hidden'!O101="x","x",N$2-'Indicator Date hidden'!O101)</f>
        <v>0</v>
      </c>
      <c r="O100" s="125">
        <f>IF('Indicator Date hidden'!P101="x","x",O$2-'Indicator Date hidden'!P101)</f>
        <v>0</v>
      </c>
      <c r="P100" s="125">
        <f>IF('Indicator Date hidden'!Q101="x","x",P$2-'Indicator Date hidden'!Q101)</f>
        <v>0</v>
      </c>
      <c r="Q100" s="125">
        <f>IF('Indicator Date hidden'!R101="x","x",Q$2-'Indicator Date hidden'!R101)</f>
        <v>0</v>
      </c>
      <c r="R100" s="125">
        <f>IF('Indicator Date hidden'!S101="x","x",R$2-'Indicator Date hidden'!S101)</f>
        <v>0</v>
      </c>
      <c r="S100" s="125">
        <f>IF('Indicator Date hidden'!T101="x","x",S$2-'Indicator Date hidden'!T101)</f>
        <v>0</v>
      </c>
      <c r="T100" s="125">
        <f>IF('Indicator Date hidden'!U101="x","x",T$2-'Indicator Date hidden'!U101)</f>
        <v>0</v>
      </c>
      <c r="U100" s="125">
        <f>IF('Indicator Date hidden'!V101="x","x",U$2-'Indicator Date hidden'!V101)</f>
        <v>0</v>
      </c>
      <c r="V100" s="125">
        <f>IF('Indicator Date hidden'!W101="x","x",V$2-'Indicator Date hidden'!W101)</f>
        <v>0</v>
      </c>
      <c r="W100" s="125">
        <f>IF('Indicator Date hidden'!X101="x","x",W$2-'Indicator Date hidden'!X101)</f>
        <v>0</v>
      </c>
      <c r="X100" s="125">
        <f>IF('Indicator Date hidden'!Y101="x","x",X$2-'Indicator Date hidden'!Y101)</f>
        <v>0</v>
      </c>
      <c r="Y100" s="125">
        <f>IF('Indicator Date hidden'!Z101="x","x",Y$2-'Indicator Date hidden'!Z101)</f>
        <v>0</v>
      </c>
      <c r="Z100" s="125" t="str">
        <f>IF('Indicator Date hidden'!AA101="x","x",Z$2-'Indicator Date hidden'!AA101)</f>
        <v>x</v>
      </c>
      <c r="AA100" s="125">
        <f>IF('Indicator Date hidden'!AB101="x","x",AA$2-'Indicator Date hidden'!AB101)</f>
        <v>0</v>
      </c>
      <c r="AB100" s="125" t="str">
        <f>IF('Indicator Date hidden'!AC101="x","x",AB$2-'Indicator Date hidden'!AC101)</f>
        <v>x</v>
      </c>
      <c r="AC100" s="125">
        <f>IF('Indicator Date hidden'!AD101="x","x",AC$2-'Indicator Date hidden'!AD101)</f>
        <v>3</v>
      </c>
      <c r="AD100" s="125">
        <f>IF('Indicator Date hidden'!AE101="x","x",AD$2-'Indicator Date hidden'!AE101)</f>
        <v>0</v>
      </c>
      <c r="AE100" s="125" t="str">
        <f>IF('Indicator Date hidden'!AF101="x","x",AE$2-'Indicator Date hidden'!AF101)</f>
        <v>x</v>
      </c>
      <c r="AF100" s="125">
        <f>IF('Indicator Date hidden'!AG101="x","x",AF$2-'Indicator Date hidden'!AG101)</f>
        <v>1</v>
      </c>
      <c r="AG100" s="125">
        <f>IF('Indicator Date hidden'!AH101="x","x",AG$2-'Indicator Date hidden'!AH101)</f>
        <v>0</v>
      </c>
      <c r="AH100" s="125">
        <f>IF('Indicator Date hidden'!AI101="x","x",AH$2-'Indicator Date hidden'!AI101)</f>
        <v>0</v>
      </c>
      <c r="AI100" s="125">
        <f>IF('Indicator Date hidden'!AJ101="x","x",AI$2-'Indicator Date hidden'!AJ101)</f>
        <v>0</v>
      </c>
      <c r="AJ100" s="125">
        <f>IF('Indicator Date hidden'!AK101="x","x",AJ$2-'Indicator Date hidden'!AK101)</f>
        <v>0</v>
      </c>
      <c r="AK100" s="125">
        <f>IF('Indicator Date hidden'!AL101="x","x",AK$2-'Indicator Date hidden'!AL101)</f>
        <v>1</v>
      </c>
      <c r="AL100" s="125">
        <f>IF('Indicator Date hidden'!AM101="x","x",AL$2-'Indicator Date hidden'!AM101)</f>
        <v>5</v>
      </c>
      <c r="AM100" s="125">
        <f>IF('Indicator Date hidden'!AN101="x","x",AM$2-'Indicator Date hidden'!AN101)</f>
        <v>0</v>
      </c>
      <c r="AN100" s="125">
        <f>IF('Indicator Date hidden'!AO101="x","x",AN$2-'Indicator Date hidden'!AO101)</f>
        <v>0</v>
      </c>
      <c r="AO100" s="125">
        <f>IF('Indicator Date hidden'!AP101="x","x",AO$2-'Indicator Date hidden'!AP101)</f>
        <v>0</v>
      </c>
      <c r="AP100" s="125">
        <f>IF('Indicator Date hidden'!AQ101="x","x",AP$2-'Indicator Date hidden'!AQ101)</f>
        <v>0</v>
      </c>
      <c r="AQ100" s="125" t="str">
        <f>IF('Indicator Date hidden'!AR101="x","x",AQ$2-'Indicator Date hidden'!AR101)</f>
        <v>x</v>
      </c>
      <c r="AR100" s="125">
        <f>IF('Indicator Date hidden'!AS101="x","x",AR$2-'Indicator Date hidden'!AS101)</f>
        <v>0</v>
      </c>
      <c r="AS100" s="125">
        <f>IF('Indicator Date hidden'!AT101="x","x",AS$2-'Indicator Date hidden'!AT101)</f>
        <v>5</v>
      </c>
      <c r="AT100" s="125">
        <f>IF('Indicator Date hidden'!AU101="x","x",AT$2-'Indicator Date hidden'!AU101)</f>
        <v>0</v>
      </c>
      <c r="AU100" s="125">
        <f>IF('Indicator Date hidden'!AV101="x","x",AU$2-'Indicator Date hidden'!AV101)</f>
        <v>0</v>
      </c>
      <c r="AV100" s="125">
        <f>IF('Indicator Date hidden'!AW101="x","x",AV$2-'Indicator Date hidden'!AW101)</f>
        <v>0</v>
      </c>
      <c r="AW100" s="125" t="str">
        <f>IF('Indicator Date hidden'!AX101="x","x",AW$2-'Indicator Date hidden'!AX101)</f>
        <v>x</v>
      </c>
      <c r="AX100" s="125">
        <f>IF('Indicator Date hidden'!AY101="x","x",AX$2-'Indicator Date hidden'!AY101)</f>
        <v>0</v>
      </c>
      <c r="AY100" s="125">
        <f>IF('Indicator Date hidden'!AZ101="x","x",AY$2-'Indicator Date hidden'!AZ101)</f>
        <v>0</v>
      </c>
      <c r="AZ100" s="125" t="str">
        <f>IF('Indicator Date hidden'!BA101="x","x",AZ$2-'Indicator Date hidden'!BA101)</f>
        <v>x</v>
      </c>
      <c r="BA100" s="125">
        <f>IF('Indicator Date hidden'!BB101="x","x",BA$2-'Indicator Date hidden'!BB101)</f>
        <v>0</v>
      </c>
      <c r="BB100" s="125">
        <f>IF('Indicator Date hidden'!BC101="x","x",BB$2-'Indicator Date hidden'!BC101)</f>
        <v>0</v>
      </c>
      <c r="BC100" s="125">
        <f>IF('Indicator Date hidden'!BD101="x","x",BC$2-'Indicator Date hidden'!BD101)</f>
        <v>0</v>
      </c>
      <c r="BD100" s="125">
        <f>IF('Indicator Date hidden'!BE101="x","x",BD$2-'Indicator Date hidden'!BE101)</f>
        <v>1</v>
      </c>
      <c r="BE100" s="125">
        <f>IF('Indicator Date hidden'!BF101="x","x",BE$2-'Indicator Date hidden'!BF101)</f>
        <v>1</v>
      </c>
      <c r="BF100" s="125">
        <f>IF('Indicator Date hidden'!BG101="x","x",BF$2-'Indicator Date hidden'!BG101)</f>
        <v>0</v>
      </c>
      <c r="BG100" s="125">
        <f>IF('Indicator Date hidden'!BH101="x","x",BG$2-'Indicator Date hidden'!BH101)</f>
        <v>0</v>
      </c>
      <c r="BH100" s="125">
        <f>IF('Indicator Date hidden'!BI101="x","x",BH$2-'Indicator Date hidden'!BI101)</f>
        <v>0</v>
      </c>
      <c r="BI100" s="125" t="str">
        <f>IF('Indicator Date hidden'!BJ101="x","x",BI$2-'Indicator Date hidden'!BJ101)</f>
        <v>x</v>
      </c>
      <c r="BJ100" s="125">
        <f>IF('Indicator Date hidden'!BK101="x","x",BJ$2-'Indicator Date hidden'!BK101)</f>
        <v>0</v>
      </c>
      <c r="BK100" s="125">
        <f>IF('Indicator Date hidden'!BL101="x","x",BK$2-'Indicator Date hidden'!BL101)</f>
        <v>0</v>
      </c>
      <c r="BL100" s="125">
        <f>IF('Indicator Date hidden'!BM101="x","x",BL$2-'Indicator Date hidden'!BM101)</f>
        <v>0</v>
      </c>
      <c r="BM100" s="125" t="str">
        <f>IF('Indicator Date hidden'!BN101="x","x",BM$2-'Indicator Date hidden'!BN101)</f>
        <v>x</v>
      </c>
      <c r="BN100" s="125">
        <f>IF('Indicator Date hidden'!BO101="x","x",BN$2-'Indicator Date hidden'!BO101)</f>
        <v>2</v>
      </c>
      <c r="BO100" s="125">
        <f>IF('Indicator Date hidden'!BP101="x","x",BO$2-'Indicator Date hidden'!BP101)</f>
        <v>2</v>
      </c>
      <c r="BP100" s="125">
        <f>IF('Indicator Date hidden'!BQ101="x","x",BP$2-'Indicator Date hidden'!BQ101)</f>
        <v>0</v>
      </c>
      <c r="BQ100" s="125">
        <f>IF('Indicator Date hidden'!BR101="x","x",BQ$2-'Indicator Date hidden'!BR101)</f>
        <v>0</v>
      </c>
      <c r="BR100" s="125">
        <f>IF('Indicator Date hidden'!BS101="x","x",BR$2-'Indicator Date hidden'!BS101)</f>
        <v>0</v>
      </c>
      <c r="BS100" s="125">
        <f>IF('Indicator Date hidden'!BT101="x","x",BS$2-'Indicator Date hidden'!BT101)</f>
        <v>1</v>
      </c>
      <c r="BT100" s="125">
        <f>IF('Indicator Date hidden'!BU101="x","x",BT$2-'Indicator Date hidden'!BU101)</f>
        <v>0</v>
      </c>
      <c r="BU100" s="125">
        <f>IF('Indicator Date hidden'!BV101="x","x",BU$2-'Indicator Date hidden'!BV101)</f>
        <v>0</v>
      </c>
      <c r="BV100" s="125">
        <f>IF('Indicator Date hidden'!BW101="x","x",BV$2-'Indicator Date hidden'!BW101)</f>
        <v>0</v>
      </c>
      <c r="BW100" s="125" t="str">
        <f>IF('Indicator Date hidden'!BX101="x","x",BW$2-'Indicator Date hidden'!BX101)</f>
        <v>x</v>
      </c>
      <c r="BX100" s="125">
        <f>IF('Indicator Date hidden'!BY101="x","x",BX$2-'Indicator Date hidden'!BY101)</f>
        <v>0</v>
      </c>
      <c r="BY100" s="3">
        <f t="shared" si="15"/>
        <v>22</v>
      </c>
      <c r="BZ100" s="126">
        <f t="shared" si="16"/>
        <v>0.33333333333333331</v>
      </c>
      <c r="CA100" s="3">
        <f t="shared" si="17"/>
        <v>10</v>
      </c>
      <c r="CB100" s="126">
        <f t="shared" si="18"/>
        <v>0.98984745279158026</v>
      </c>
      <c r="CC100" s="129">
        <f t="shared" si="19"/>
        <v>0</v>
      </c>
    </row>
    <row r="101" spans="1:81" x14ac:dyDescent="0.3">
      <c r="A101" s="3" t="str">
        <f>'Indicator Data'!B104</f>
        <v>LIE</v>
      </c>
      <c r="B101" s="125">
        <f>IF('Indicator Date hidden'!C102="x","x",B$2-'Indicator Date hidden'!C102)</f>
        <v>0</v>
      </c>
      <c r="C101" s="125">
        <f>IF('Indicator Date hidden'!D102="x","x",C$2-'Indicator Date hidden'!D102)</f>
        <v>0</v>
      </c>
      <c r="D101" s="125">
        <f>IF('Indicator Date hidden'!E102="x","x",D$2-'Indicator Date hidden'!E102)</f>
        <v>0</v>
      </c>
      <c r="E101" s="125">
        <f>IF('Indicator Date hidden'!F102="x","x",E$2-'Indicator Date hidden'!F102)</f>
        <v>0</v>
      </c>
      <c r="F101" s="125">
        <f>IF('Indicator Date hidden'!G102="x","x",F$2-'Indicator Date hidden'!G102)</f>
        <v>0</v>
      </c>
      <c r="G101" s="125">
        <f>IF('Indicator Date hidden'!H102="x","x",G$2-'Indicator Date hidden'!H102)</f>
        <v>0</v>
      </c>
      <c r="H101" s="125">
        <f>IF('Indicator Date hidden'!I102="x","x",H$2-'Indicator Date hidden'!I102)</f>
        <v>0</v>
      </c>
      <c r="I101" s="125">
        <f>IF('Indicator Date hidden'!J102="x","x",I$2-'Indicator Date hidden'!J102)</f>
        <v>0</v>
      </c>
      <c r="J101" s="125">
        <f>IF('Indicator Date hidden'!K102="x","x",J$2-'Indicator Date hidden'!K102)</f>
        <v>0</v>
      </c>
      <c r="K101" s="125">
        <f>IF('Indicator Date hidden'!L102="x","x",K$2-'Indicator Date hidden'!L102)</f>
        <v>0</v>
      </c>
      <c r="L101" s="125">
        <f>IF('Indicator Date hidden'!M102="x","x",L$2-'Indicator Date hidden'!M102)</f>
        <v>0</v>
      </c>
      <c r="M101" s="125">
        <f>IF('Indicator Date hidden'!N102="x","x",M$2-'Indicator Date hidden'!N102)</f>
        <v>0</v>
      </c>
      <c r="N101" s="125">
        <f>IF('Indicator Date hidden'!O102="x","x",N$2-'Indicator Date hidden'!O102)</f>
        <v>0</v>
      </c>
      <c r="O101" s="125">
        <f>IF('Indicator Date hidden'!P102="x","x",O$2-'Indicator Date hidden'!P102)</f>
        <v>0</v>
      </c>
      <c r="P101" s="125">
        <f>IF('Indicator Date hidden'!Q102="x","x",P$2-'Indicator Date hidden'!Q102)</f>
        <v>0</v>
      </c>
      <c r="Q101" s="125">
        <f>IF('Indicator Date hidden'!R102="x","x",Q$2-'Indicator Date hidden'!R102)</f>
        <v>0</v>
      </c>
      <c r="R101" s="125">
        <f>IF('Indicator Date hidden'!S102="x","x",R$2-'Indicator Date hidden'!S102)</f>
        <v>0</v>
      </c>
      <c r="S101" s="125">
        <f>IF('Indicator Date hidden'!T102="x","x",S$2-'Indicator Date hidden'!T102)</f>
        <v>0</v>
      </c>
      <c r="T101" s="125">
        <f>IF('Indicator Date hidden'!U102="x","x",T$2-'Indicator Date hidden'!U102)</f>
        <v>0</v>
      </c>
      <c r="U101" s="125">
        <f>IF('Indicator Date hidden'!V102="x","x",U$2-'Indicator Date hidden'!V102)</f>
        <v>0</v>
      </c>
      <c r="V101" s="125">
        <f>IF('Indicator Date hidden'!W102="x","x",V$2-'Indicator Date hidden'!W102)</f>
        <v>0</v>
      </c>
      <c r="W101" s="125">
        <f>IF('Indicator Date hidden'!X102="x","x",W$2-'Indicator Date hidden'!X102)</f>
        <v>0</v>
      </c>
      <c r="X101" s="125">
        <f>IF('Indicator Date hidden'!Y102="x","x",X$2-'Indicator Date hidden'!Y102)</f>
        <v>0</v>
      </c>
      <c r="Y101" s="125">
        <f>IF('Indicator Date hidden'!Z102="x","x",Y$2-'Indicator Date hidden'!Z102)</f>
        <v>0</v>
      </c>
      <c r="Z101" s="125">
        <f>IF('Indicator Date hidden'!AA102="x","x",Z$2-'Indicator Date hidden'!AA102)</f>
        <v>8</v>
      </c>
      <c r="AA101" s="125">
        <f>IF('Indicator Date hidden'!AB102="x","x",AA$2-'Indicator Date hidden'!AB102)</f>
        <v>0</v>
      </c>
      <c r="AB101" s="125" t="str">
        <f>IF('Indicator Date hidden'!AC102="x","x",AB$2-'Indicator Date hidden'!AC102)</f>
        <v>x</v>
      </c>
      <c r="AC101" s="125">
        <f>IF('Indicator Date hidden'!AD102="x","x",AC$2-'Indicator Date hidden'!AD102)</f>
        <v>0</v>
      </c>
      <c r="AD101" s="125" t="str">
        <f>IF('Indicator Date hidden'!AE102="x","x",AD$2-'Indicator Date hidden'!AE102)</f>
        <v>x</v>
      </c>
      <c r="AE101" s="125" t="str">
        <f>IF('Indicator Date hidden'!AF102="x","x",AE$2-'Indicator Date hidden'!AF102)</f>
        <v>x</v>
      </c>
      <c r="AF101" s="125">
        <f>IF('Indicator Date hidden'!AG102="x","x",AF$2-'Indicator Date hidden'!AG102)</f>
        <v>1</v>
      </c>
      <c r="AG101" s="125">
        <f>IF('Indicator Date hidden'!AH102="x","x",AG$2-'Indicator Date hidden'!AH102)</f>
        <v>0</v>
      </c>
      <c r="AH101" s="125">
        <f>IF('Indicator Date hidden'!AI102="x","x",AH$2-'Indicator Date hidden'!AI102)</f>
        <v>0</v>
      </c>
      <c r="AI101" s="125">
        <f>IF('Indicator Date hidden'!AJ102="x","x",AI$2-'Indicator Date hidden'!AJ102)</f>
        <v>0</v>
      </c>
      <c r="AJ101" s="125">
        <f>IF('Indicator Date hidden'!AK102="x","x",AJ$2-'Indicator Date hidden'!AK102)</f>
        <v>0</v>
      </c>
      <c r="AK101" s="125">
        <f>IF('Indicator Date hidden'!AL102="x","x",AK$2-'Indicator Date hidden'!AL102)</f>
        <v>1</v>
      </c>
      <c r="AL101" s="125" t="str">
        <f>IF('Indicator Date hidden'!AM102="x","x",AL$2-'Indicator Date hidden'!AM102)</f>
        <v>x</v>
      </c>
      <c r="AM101" s="125">
        <f>IF('Indicator Date hidden'!AN102="x","x",AM$2-'Indicator Date hidden'!AN102)</f>
        <v>0</v>
      </c>
      <c r="AN101" s="125">
        <f>IF('Indicator Date hidden'!AO102="x","x",AN$2-'Indicator Date hidden'!AO102)</f>
        <v>0</v>
      </c>
      <c r="AO101" s="125">
        <f>IF('Indicator Date hidden'!AP102="x","x",AO$2-'Indicator Date hidden'!AP102)</f>
        <v>0</v>
      </c>
      <c r="AP101" s="125" t="str">
        <f>IF('Indicator Date hidden'!AQ102="x","x",AP$2-'Indicator Date hidden'!AQ102)</f>
        <v>x</v>
      </c>
      <c r="AQ101" s="125" t="str">
        <f>IF('Indicator Date hidden'!AR102="x","x",AQ$2-'Indicator Date hidden'!AR102)</f>
        <v>x</v>
      </c>
      <c r="AR101" s="125" t="str">
        <f>IF('Indicator Date hidden'!AS102="x","x",AR$2-'Indicator Date hidden'!AS102)</f>
        <v>x</v>
      </c>
      <c r="AS101" s="125" t="str">
        <f>IF('Indicator Date hidden'!AT102="x","x",AS$2-'Indicator Date hidden'!AT102)</f>
        <v>x</v>
      </c>
      <c r="AT101" s="125">
        <f>IF('Indicator Date hidden'!AU102="x","x",AT$2-'Indicator Date hidden'!AU102)</f>
        <v>0</v>
      </c>
      <c r="AU101" s="125" t="str">
        <f>IF('Indicator Date hidden'!AV102="x","x",AU$2-'Indicator Date hidden'!AV102)</f>
        <v>x</v>
      </c>
      <c r="AV101" s="125" t="str">
        <f>IF('Indicator Date hidden'!AW102="x","x",AV$2-'Indicator Date hidden'!AW102)</f>
        <v>x</v>
      </c>
      <c r="AW101" s="125" t="str">
        <f>IF('Indicator Date hidden'!AX102="x","x",AW$2-'Indicator Date hidden'!AX102)</f>
        <v>x</v>
      </c>
      <c r="AX101" s="125">
        <f>IF('Indicator Date hidden'!AY102="x","x",AX$2-'Indicator Date hidden'!AY102)</f>
        <v>0</v>
      </c>
      <c r="AY101" s="125" t="str">
        <f>IF('Indicator Date hidden'!AZ102="x","x",AY$2-'Indicator Date hidden'!AZ102)</f>
        <v>x</v>
      </c>
      <c r="AZ101" s="125" t="str">
        <f>IF('Indicator Date hidden'!BA102="x","x",AZ$2-'Indicator Date hidden'!BA102)</f>
        <v>x</v>
      </c>
      <c r="BA101" s="125">
        <f>IF('Indicator Date hidden'!BB102="x","x",BA$2-'Indicator Date hidden'!BB102)</f>
        <v>0</v>
      </c>
      <c r="BB101" s="125">
        <f>IF('Indicator Date hidden'!BC102="x","x",BB$2-'Indicator Date hidden'!BC102)</f>
        <v>0</v>
      </c>
      <c r="BC101" s="125">
        <f>IF('Indicator Date hidden'!BD102="x","x",BC$2-'Indicator Date hidden'!BD102)</f>
        <v>0</v>
      </c>
      <c r="BD101" s="125" t="str">
        <f>IF('Indicator Date hidden'!BE102="x","x",BD$2-'Indicator Date hidden'!BE102)</f>
        <v>x</v>
      </c>
      <c r="BE101" s="125">
        <f>IF('Indicator Date hidden'!BF102="x","x",BE$2-'Indicator Date hidden'!BF102)</f>
        <v>1</v>
      </c>
      <c r="BF101" s="125">
        <f>IF('Indicator Date hidden'!BG102="x","x",BF$2-'Indicator Date hidden'!BG102)</f>
        <v>0</v>
      </c>
      <c r="BG101" s="125">
        <f>IF('Indicator Date hidden'!BH102="x","x",BG$2-'Indicator Date hidden'!BH102)</f>
        <v>0</v>
      </c>
      <c r="BH101" s="125">
        <f>IF('Indicator Date hidden'!BI102="x","x",BH$2-'Indicator Date hidden'!BI102)</f>
        <v>0</v>
      </c>
      <c r="BI101" s="125" t="str">
        <f>IF('Indicator Date hidden'!BJ102="x","x",BI$2-'Indicator Date hidden'!BJ102)</f>
        <v>x</v>
      </c>
      <c r="BJ101" s="125">
        <f>IF('Indicator Date hidden'!BK102="x","x",BJ$2-'Indicator Date hidden'!BK102)</f>
        <v>0</v>
      </c>
      <c r="BK101" s="125" t="str">
        <f>IF('Indicator Date hidden'!BL102="x","x",BK$2-'Indicator Date hidden'!BL102)</f>
        <v>x</v>
      </c>
      <c r="BL101" s="125">
        <f>IF('Indicator Date hidden'!BM102="x","x",BL$2-'Indicator Date hidden'!BM102)</f>
        <v>0</v>
      </c>
      <c r="BM101" s="125" t="str">
        <f>IF('Indicator Date hidden'!BN102="x","x",BM$2-'Indicator Date hidden'!BN102)</f>
        <v>x</v>
      </c>
      <c r="BN101" s="125">
        <f>IF('Indicator Date hidden'!BO102="x","x",BN$2-'Indicator Date hidden'!BO102)</f>
        <v>2</v>
      </c>
      <c r="BO101" s="125">
        <f>IF('Indicator Date hidden'!BP102="x","x",BO$2-'Indicator Date hidden'!BP102)</f>
        <v>0</v>
      </c>
      <c r="BP101" s="125">
        <f>IF('Indicator Date hidden'!BQ102="x","x",BP$2-'Indicator Date hidden'!BQ102)</f>
        <v>0</v>
      </c>
      <c r="BQ101" s="125">
        <f>IF('Indicator Date hidden'!BR102="x","x",BQ$2-'Indicator Date hidden'!BR102)</f>
        <v>0</v>
      </c>
      <c r="BR101" s="125">
        <f>IF('Indicator Date hidden'!BS102="x","x",BR$2-'Indicator Date hidden'!BS102)</f>
        <v>0</v>
      </c>
      <c r="BS101" s="125" t="str">
        <f>IF('Indicator Date hidden'!BT102="x","x",BS$2-'Indicator Date hidden'!BT102)</f>
        <v>x</v>
      </c>
      <c r="BT101" s="125" t="str">
        <f>IF('Indicator Date hidden'!BU102="x","x",BT$2-'Indicator Date hidden'!BU102)</f>
        <v>x</v>
      </c>
      <c r="BU101" s="125" t="str">
        <f>IF('Indicator Date hidden'!BV102="x","x",BU$2-'Indicator Date hidden'!BV102)</f>
        <v>x</v>
      </c>
      <c r="BV101" s="125" t="str">
        <f>IF('Indicator Date hidden'!BW102="x","x",BV$2-'Indicator Date hidden'!BW102)</f>
        <v>x</v>
      </c>
      <c r="BW101" s="125" t="str">
        <f>IF('Indicator Date hidden'!BX102="x","x",BW$2-'Indicator Date hidden'!BX102)</f>
        <v>x</v>
      </c>
      <c r="BX101" s="125" t="str">
        <f>IF('Indicator Date hidden'!BY102="x","x",BX$2-'Indicator Date hidden'!BY102)</f>
        <v>x</v>
      </c>
      <c r="BY101" s="3">
        <f t="shared" si="15"/>
        <v>13</v>
      </c>
      <c r="BZ101" s="126">
        <f t="shared" si="16"/>
        <v>0.25</v>
      </c>
      <c r="CA101" s="3">
        <f t="shared" si="17"/>
        <v>5</v>
      </c>
      <c r="CB101" s="126">
        <f t="shared" si="18"/>
        <v>1.1414397116732076</v>
      </c>
      <c r="CC101" s="129">
        <f t="shared" si="19"/>
        <v>0</v>
      </c>
    </row>
    <row r="102" spans="1:81" x14ac:dyDescent="0.3">
      <c r="A102" s="3" t="str">
        <f>'Indicator Data'!B105</f>
        <v>LTU</v>
      </c>
      <c r="B102" s="125">
        <f>IF('Indicator Date hidden'!C103="x","x",B$2-'Indicator Date hidden'!C103)</f>
        <v>0</v>
      </c>
      <c r="C102" s="125">
        <f>IF('Indicator Date hidden'!D103="x","x",C$2-'Indicator Date hidden'!D103)</f>
        <v>0</v>
      </c>
      <c r="D102" s="125">
        <f>IF('Indicator Date hidden'!E103="x","x",D$2-'Indicator Date hidden'!E103)</f>
        <v>0</v>
      </c>
      <c r="E102" s="125">
        <f>IF('Indicator Date hidden'!F103="x","x",E$2-'Indicator Date hidden'!F103)</f>
        <v>0</v>
      </c>
      <c r="F102" s="125">
        <f>IF('Indicator Date hidden'!G103="x","x",F$2-'Indicator Date hidden'!G103)</f>
        <v>0</v>
      </c>
      <c r="G102" s="125">
        <f>IF('Indicator Date hidden'!H103="x","x",G$2-'Indicator Date hidden'!H103)</f>
        <v>0</v>
      </c>
      <c r="H102" s="125">
        <f>IF('Indicator Date hidden'!I103="x","x",H$2-'Indicator Date hidden'!I103)</f>
        <v>0</v>
      </c>
      <c r="I102" s="125">
        <f>IF('Indicator Date hidden'!J103="x","x",I$2-'Indicator Date hidden'!J103)</f>
        <v>0</v>
      </c>
      <c r="J102" s="125">
        <f>IF('Indicator Date hidden'!K103="x","x",J$2-'Indicator Date hidden'!K103)</f>
        <v>0</v>
      </c>
      <c r="K102" s="125">
        <f>IF('Indicator Date hidden'!L103="x","x",K$2-'Indicator Date hidden'!L103)</f>
        <v>0</v>
      </c>
      <c r="L102" s="125">
        <f>IF('Indicator Date hidden'!M103="x","x",L$2-'Indicator Date hidden'!M103)</f>
        <v>0</v>
      </c>
      <c r="M102" s="125">
        <f>IF('Indicator Date hidden'!N103="x","x",M$2-'Indicator Date hidden'!N103)</f>
        <v>0</v>
      </c>
      <c r="N102" s="125">
        <f>IF('Indicator Date hidden'!O103="x","x",N$2-'Indicator Date hidden'!O103)</f>
        <v>0</v>
      </c>
      <c r="O102" s="125">
        <f>IF('Indicator Date hidden'!P103="x","x",O$2-'Indicator Date hidden'!P103)</f>
        <v>0</v>
      </c>
      <c r="P102" s="125">
        <f>IF('Indicator Date hidden'!Q103="x","x",P$2-'Indicator Date hidden'!Q103)</f>
        <v>0</v>
      </c>
      <c r="Q102" s="125">
        <f>IF('Indicator Date hidden'!R103="x","x",Q$2-'Indicator Date hidden'!R103)</f>
        <v>0</v>
      </c>
      <c r="R102" s="125">
        <f>IF('Indicator Date hidden'!S103="x","x",R$2-'Indicator Date hidden'!S103)</f>
        <v>0</v>
      </c>
      <c r="S102" s="125">
        <f>IF('Indicator Date hidden'!T103="x","x",S$2-'Indicator Date hidden'!T103)</f>
        <v>0</v>
      </c>
      <c r="T102" s="125">
        <f>IF('Indicator Date hidden'!U103="x","x",T$2-'Indicator Date hidden'!U103)</f>
        <v>0</v>
      </c>
      <c r="U102" s="125">
        <f>IF('Indicator Date hidden'!V103="x","x",U$2-'Indicator Date hidden'!V103)</f>
        <v>0</v>
      </c>
      <c r="V102" s="125">
        <f>IF('Indicator Date hidden'!W103="x","x",V$2-'Indicator Date hidden'!W103)</f>
        <v>0</v>
      </c>
      <c r="W102" s="125">
        <f>IF('Indicator Date hidden'!X103="x","x",W$2-'Indicator Date hidden'!X103)</f>
        <v>0</v>
      </c>
      <c r="X102" s="125">
        <f>IF('Indicator Date hidden'!Y103="x","x",X$2-'Indicator Date hidden'!Y103)</f>
        <v>0</v>
      </c>
      <c r="Y102" s="125">
        <f>IF('Indicator Date hidden'!Z103="x","x",Y$2-'Indicator Date hidden'!Z103)</f>
        <v>0</v>
      </c>
      <c r="Z102" s="125">
        <f>IF('Indicator Date hidden'!AA103="x","x",Z$2-'Indicator Date hidden'!AA103)</f>
        <v>7</v>
      </c>
      <c r="AA102" s="125">
        <f>IF('Indicator Date hidden'!AB103="x","x",AA$2-'Indicator Date hidden'!AB103)</f>
        <v>0</v>
      </c>
      <c r="AB102" s="125" t="str">
        <f>IF('Indicator Date hidden'!AC103="x","x",AB$2-'Indicator Date hidden'!AC103)</f>
        <v>x</v>
      </c>
      <c r="AC102" s="125">
        <f>IF('Indicator Date hidden'!AD103="x","x",AC$2-'Indicator Date hidden'!AD103)</f>
        <v>1</v>
      </c>
      <c r="AD102" s="125">
        <f>IF('Indicator Date hidden'!AE103="x","x",AD$2-'Indicator Date hidden'!AE103)</f>
        <v>0</v>
      </c>
      <c r="AE102" s="125" t="str">
        <f>IF('Indicator Date hidden'!AF103="x","x",AE$2-'Indicator Date hidden'!AF103)</f>
        <v>x</v>
      </c>
      <c r="AF102" s="125">
        <f>IF('Indicator Date hidden'!AG103="x","x",AF$2-'Indicator Date hidden'!AG103)</f>
        <v>1</v>
      </c>
      <c r="AG102" s="125">
        <f>IF('Indicator Date hidden'!AH103="x","x",AG$2-'Indicator Date hidden'!AH103)</f>
        <v>0</v>
      </c>
      <c r="AH102" s="125">
        <f>IF('Indicator Date hidden'!AI103="x","x",AH$2-'Indicator Date hidden'!AI103)</f>
        <v>0</v>
      </c>
      <c r="AI102" s="125">
        <f>IF('Indicator Date hidden'!AJ103="x","x",AI$2-'Indicator Date hidden'!AJ103)</f>
        <v>0</v>
      </c>
      <c r="AJ102" s="125">
        <f>IF('Indicator Date hidden'!AK103="x","x",AJ$2-'Indicator Date hidden'!AK103)</f>
        <v>0</v>
      </c>
      <c r="AK102" s="125">
        <f>IF('Indicator Date hidden'!AL103="x","x",AK$2-'Indicator Date hidden'!AL103)</f>
        <v>1</v>
      </c>
      <c r="AL102" s="125" t="str">
        <f>IF('Indicator Date hidden'!AM103="x","x",AL$2-'Indicator Date hidden'!AM103)</f>
        <v>x</v>
      </c>
      <c r="AM102" s="125">
        <f>IF('Indicator Date hidden'!AN103="x","x",AM$2-'Indicator Date hidden'!AN103)</f>
        <v>0</v>
      </c>
      <c r="AN102" s="125">
        <f>IF('Indicator Date hidden'!AO103="x","x",AN$2-'Indicator Date hidden'!AO103)</f>
        <v>0</v>
      </c>
      <c r="AO102" s="125">
        <f>IF('Indicator Date hidden'!AP103="x","x",AO$2-'Indicator Date hidden'!AP103)</f>
        <v>0</v>
      </c>
      <c r="AP102" s="125" t="str">
        <f>IF('Indicator Date hidden'!AQ103="x","x",AP$2-'Indicator Date hidden'!AQ103)</f>
        <v>x</v>
      </c>
      <c r="AQ102" s="125">
        <f>IF('Indicator Date hidden'!AR103="x","x",AQ$2-'Indicator Date hidden'!AR103)</f>
        <v>0</v>
      </c>
      <c r="AR102" s="125">
        <f>IF('Indicator Date hidden'!AS103="x","x",AR$2-'Indicator Date hidden'!AS103)</f>
        <v>0</v>
      </c>
      <c r="AS102" s="125" t="str">
        <f>IF('Indicator Date hidden'!AT103="x","x",AS$2-'Indicator Date hidden'!AT103)</f>
        <v>x</v>
      </c>
      <c r="AT102" s="125">
        <f>IF('Indicator Date hidden'!AU103="x","x",AT$2-'Indicator Date hidden'!AU103)</f>
        <v>0</v>
      </c>
      <c r="AU102" s="125">
        <f>IF('Indicator Date hidden'!AV103="x","x",AU$2-'Indicator Date hidden'!AV103)</f>
        <v>0</v>
      </c>
      <c r="AV102" s="125">
        <f>IF('Indicator Date hidden'!AW103="x","x",AV$2-'Indicator Date hidden'!AW103)</f>
        <v>0</v>
      </c>
      <c r="AW102" s="125" t="str">
        <f>IF('Indicator Date hidden'!AX103="x","x",AW$2-'Indicator Date hidden'!AX103)</f>
        <v>x</v>
      </c>
      <c r="AX102" s="125">
        <f>IF('Indicator Date hidden'!AY103="x","x",AX$2-'Indicator Date hidden'!AY103)</f>
        <v>0</v>
      </c>
      <c r="AY102" s="125">
        <f>IF('Indicator Date hidden'!AZ103="x","x",AY$2-'Indicator Date hidden'!AZ103)</f>
        <v>0</v>
      </c>
      <c r="AZ102" s="125">
        <f>IF('Indicator Date hidden'!BA103="x","x",AZ$2-'Indicator Date hidden'!BA103)</f>
        <v>1</v>
      </c>
      <c r="BA102" s="125">
        <f>IF('Indicator Date hidden'!BB103="x","x",BA$2-'Indicator Date hidden'!BB103)</f>
        <v>0</v>
      </c>
      <c r="BB102" s="125">
        <f>IF('Indicator Date hidden'!BC103="x","x",BB$2-'Indicator Date hidden'!BC103)</f>
        <v>0</v>
      </c>
      <c r="BC102" s="125">
        <f>IF('Indicator Date hidden'!BD103="x","x",BC$2-'Indicator Date hidden'!BD103)</f>
        <v>0</v>
      </c>
      <c r="BD102" s="125" t="str">
        <f>IF('Indicator Date hidden'!BE103="x","x",BD$2-'Indicator Date hidden'!BE103)</f>
        <v>x</v>
      </c>
      <c r="BE102" s="125">
        <f>IF('Indicator Date hidden'!BF103="x","x",BE$2-'Indicator Date hidden'!BF103)</f>
        <v>1</v>
      </c>
      <c r="BF102" s="125">
        <f>IF('Indicator Date hidden'!BG103="x","x",BF$2-'Indicator Date hidden'!BG103)</f>
        <v>0</v>
      </c>
      <c r="BG102" s="125">
        <f>IF('Indicator Date hidden'!BH103="x","x",BG$2-'Indicator Date hidden'!BH103)</f>
        <v>0</v>
      </c>
      <c r="BH102" s="125">
        <f>IF('Indicator Date hidden'!BI103="x","x",BH$2-'Indicator Date hidden'!BI103)</f>
        <v>0</v>
      </c>
      <c r="BI102" s="125" t="str">
        <f>IF('Indicator Date hidden'!BJ103="x","x",BI$2-'Indicator Date hidden'!BJ103)</f>
        <v>x</v>
      </c>
      <c r="BJ102" s="125">
        <f>IF('Indicator Date hidden'!BK103="x","x",BJ$2-'Indicator Date hidden'!BK103)</f>
        <v>0</v>
      </c>
      <c r="BK102" s="125">
        <f>IF('Indicator Date hidden'!BL103="x","x",BK$2-'Indicator Date hidden'!BL103)</f>
        <v>0</v>
      </c>
      <c r="BL102" s="125">
        <f>IF('Indicator Date hidden'!BM103="x","x",BL$2-'Indicator Date hidden'!BM103)</f>
        <v>0</v>
      </c>
      <c r="BM102" s="125">
        <f>IF('Indicator Date hidden'!BN103="x","x",BM$2-'Indicator Date hidden'!BN103)</f>
        <v>8</v>
      </c>
      <c r="BN102" s="125">
        <f>IF('Indicator Date hidden'!BO103="x","x",BN$2-'Indicator Date hidden'!BO103)</f>
        <v>0</v>
      </c>
      <c r="BO102" s="125">
        <f>IF('Indicator Date hidden'!BP103="x","x",BO$2-'Indicator Date hidden'!BP103)</f>
        <v>0</v>
      </c>
      <c r="BP102" s="125">
        <f>IF('Indicator Date hidden'!BQ103="x","x",BP$2-'Indicator Date hidden'!BQ103)</f>
        <v>0</v>
      </c>
      <c r="BQ102" s="125">
        <f>IF('Indicator Date hidden'!BR103="x","x",BQ$2-'Indicator Date hidden'!BR103)</f>
        <v>0</v>
      </c>
      <c r="BR102" s="125">
        <f>IF('Indicator Date hidden'!BS103="x","x",BR$2-'Indicator Date hidden'!BS103)</f>
        <v>0</v>
      </c>
      <c r="BS102" s="125">
        <f>IF('Indicator Date hidden'!BT103="x","x",BS$2-'Indicator Date hidden'!BT103)</f>
        <v>2</v>
      </c>
      <c r="BT102" s="125">
        <f>IF('Indicator Date hidden'!BU103="x","x",BT$2-'Indicator Date hidden'!BU103)</f>
        <v>0</v>
      </c>
      <c r="BU102" s="125">
        <f>IF('Indicator Date hidden'!BV103="x","x",BU$2-'Indicator Date hidden'!BV103)</f>
        <v>0</v>
      </c>
      <c r="BV102" s="125">
        <f>IF('Indicator Date hidden'!BW103="x","x",BV$2-'Indicator Date hidden'!BW103)</f>
        <v>0</v>
      </c>
      <c r="BW102" s="125">
        <f>IF('Indicator Date hidden'!BX103="x","x",BW$2-'Indicator Date hidden'!BX103)</f>
        <v>0</v>
      </c>
      <c r="BX102" s="125">
        <f>IF('Indicator Date hidden'!BY103="x","x",BX$2-'Indicator Date hidden'!BY103)</f>
        <v>0</v>
      </c>
      <c r="BY102" s="3">
        <f t="shared" si="15"/>
        <v>22</v>
      </c>
      <c r="BZ102" s="126">
        <f t="shared" si="16"/>
        <v>0.32835820895522388</v>
      </c>
      <c r="CA102" s="3">
        <f t="shared" si="17"/>
        <v>8</v>
      </c>
      <c r="CB102" s="126">
        <f t="shared" si="18"/>
        <v>1.3088454488593286</v>
      </c>
      <c r="CC102" s="129">
        <f t="shared" si="19"/>
        <v>0</v>
      </c>
    </row>
    <row r="103" spans="1:81" x14ac:dyDescent="0.3">
      <c r="A103" s="3" t="str">
        <f>'Indicator Data'!B106</f>
        <v>LUX</v>
      </c>
      <c r="B103" s="125">
        <f>IF('Indicator Date hidden'!C104="x","x",B$2-'Indicator Date hidden'!C104)</f>
        <v>0</v>
      </c>
      <c r="C103" s="125">
        <f>IF('Indicator Date hidden'!D104="x","x",C$2-'Indicator Date hidden'!D104)</f>
        <v>0</v>
      </c>
      <c r="D103" s="125">
        <f>IF('Indicator Date hidden'!E104="x","x",D$2-'Indicator Date hidden'!E104)</f>
        <v>0</v>
      </c>
      <c r="E103" s="125">
        <f>IF('Indicator Date hidden'!F104="x","x",E$2-'Indicator Date hidden'!F104)</f>
        <v>0</v>
      </c>
      <c r="F103" s="125">
        <f>IF('Indicator Date hidden'!G104="x","x",F$2-'Indicator Date hidden'!G104)</f>
        <v>0</v>
      </c>
      <c r="G103" s="125">
        <f>IF('Indicator Date hidden'!H104="x","x",G$2-'Indicator Date hidden'!H104)</f>
        <v>0</v>
      </c>
      <c r="H103" s="125">
        <f>IF('Indicator Date hidden'!I104="x","x",H$2-'Indicator Date hidden'!I104)</f>
        <v>0</v>
      </c>
      <c r="I103" s="125">
        <f>IF('Indicator Date hidden'!J104="x","x",I$2-'Indicator Date hidden'!J104)</f>
        <v>0</v>
      </c>
      <c r="J103" s="125">
        <f>IF('Indicator Date hidden'!K104="x","x",J$2-'Indicator Date hidden'!K104)</f>
        <v>0</v>
      </c>
      <c r="K103" s="125">
        <f>IF('Indicator Date hidden'!L104="x","x",K$2-'Indicator Date hidden'!L104)</f>
        <v>0</v>
      </c>
      <c r="L103" s="125">
        <f>IF('Indicator Date hidden'!M104="x","x",L$2-'Indicator Date hidden'!M104)</f>
        <v>0</v>
      </c>
      <c r="M103" s="125">
        <f>IF('Indicator Date hidden'!N104="x","x",M$2-'Indicator Date hidden'!N104)</f>
        <v>0</v>
      </c>
      <c r="N103" s="125">
        <f>IF('Indicator Date hidden'!O104="x","x",N$2-'Indicator Date hidden'!O104)</f>
        <v>0</v>
      </c>
      <c r="O103" s="125">
        <f>IF('Indicator Date hidden'!P104="x","x",O$2-'Indicator Date hidden'!P104)</f>
        <v>0</v>
      </c>
      <c r="P103" s="125">
        <f>IF('Indicator Date hidden'!Q104="x","x",P$2-'Indicator Date hidden'!Q104)</f>
        <v>0</v>
      </c>
      <c r="Q103" s="125">
        <f>IF('Indicator Date hidden'!R104="x","x",Q$2-'Indicator Date hidden'!R104)</f>
        <v>0</v>
      </c>
      <c r="R103" s="125">
        <f>IF('Indicator Date hidden'!S104="x","x",R$2-'Indicator Date hidden'!S104)</f>
        <v>0</v>
      </c>
      <c r="S103" s="125">
        <f>IF('Indicator Date hidden'!T104="x","x",S$2-'Indicator Date hidden'!T104)</f>
        <v>0</v>
      </c>
      <c r="T103" s="125">
        <f>IF('Indicator Date hidden'!U104="x","x",T$2-'Indicator Date hidden'!U104)</f>
        <v>0</v>
      </c>
      <c r="U103" s="125">
        <f>IF('Indicator Date hidden'!V104="x","x",U$2-'Indicator Date hidden'!V104)</f>
        <v>0</v>
      </c>
      <c r="V103" s="125">
        <f>IF('Indicator Date hidden'!W104="x","x",V$2-'Indicator Date hidden'!W104)</f>
        <v>0</v>
      </c>
      <c r="W103" s="125">
        <f>IF('Indicator Date hidden'!X104="x","x",W$2-'Indicator Date hidden'!X104)</f>
        <v>0</v>
      </c>
      <c r="X103" s="125">
        <f>IF('Indicator Date hidden'!Y104="x","x",X$2-'Indicator Date hidden'!Y104)</f>
        <v>0</v>
      </c>
      <c r="Y103" s="125">
        <f>IF('Indicator Date hidden'!Z104="x","x",Y$2-'Indicator Date hidden'!Z104)</f>
        <v>0</v>
      </c>
      <c r="Z103" s="125">
        <f>IF('Indicator Date hidden'!AA104="x","x",Z$2-'Indicator Date hidden'!AA104)</f>
        <v>7</v>
      </c>
      <c r="AA103" s="125">
        <f>IF('Indicator Date hidden'!AB104="x","x",AA$2-'Indicator Date hidden'!AB104)</f>
        <v>0</v>
      </c>
      <c r="AB103" s="125" t="str">
        <f>IF('Indicator Date hidden'!AC104="x","x",AB$2-'Indicator Date hidden'!AC104)</f>
        <v>x</v>
      </c>
      <c r="AC103" s="125" t="str">
        <f>IF('Indicator Date hidden'!AD104="x","x",AC$2-'Indicator Date hidden'!AD104)</f>
        <v>x</v>
      </c>
      <c r="AD103" s="125">
        <f>IF('Indicator Date hidden'!AE104="x","x",AD$2-'Indicator Date hidden'!AE104)</f>
        <v>0</v>
      </c>
      <c r="AE103" s="125" t="str">
        <f>IF('Indicator Date hidden'!AF104="x","x",AE$2-'Indicator Date hidden'!AF104)</f>
        <v>x</v>
      </c>
      <c r="AF103" s="125">
        <f>IF('Indicator Date hidden'!AG104="x","x",AF$2-'Indicator Date hidden'!AG104)</f>
        <v>1</v>
      </c>
      <c r="AG103" s="125">
        <f>IF('Indicator Date hidden'!AH104="x","x",AG$2-'Indicator Date hidden'!AH104)</f>
        <v>0</v>
      </c>
      <c r="AH103" s="125">
        <f>IF('Indicator Date hidden'!AI104="x","x",AH$2-'Indicator Date hidden'!AI104)</f>
        <v>0</v>
      </c>
      <c r="AI103" s="125">
        <f>IF('Indicator Date hidden'!AJ104="x","x",AI$2-'Indicator Date hidden'!AJ104)</f>
        <v>0</v>
      </c>
      <c r="AJ103" s="125">
        <f>IF('Indicator Date hidden'!AK104="x","x",AJ$2-'Indicator Date hidden'!AK104)</f>
        <v>0</v>
      </c>
      <c r="AK103" s="125">
        <f>IF('Indicator Date hidden'!AL104="x","x",AK$2-'Indicator Date hidden'!AL104)</f>
        <v>1</v>
      </c>
      <c r="AL103" s="125" t="str">
        <f>IF('Indicator Date hidden'!AM104="x","x",AL$2-'Indicator Date hidden'!AM104)</f>
        <v>x</v>
      </c>
      <c r="AM103" s="125">
        <f>IF('Indicator Date hidden'!AN104="x","x",AM$2-'Indicator Date hidden'!AN104)</f>
        <v>0</v>
      </c>
      <c r="AN103" s="125">
        <f>IF('Indicator Date hidden'!AO104="x","x",AN$2-'Indicator Date hidden'!AO104)</f>
        <v>0</v>
      </c>
      <c r="AO103" s="125">
        <f>IF('Indicator Date hidden'!AP104="x","x",AO$2-'Indicator Date hidden'!AP104)</f>
        <v>0</v>
      </c>
      <c r="AP103" s="125" t="str">
        <f>IF('Indicator Date hidden'!AQ104="x","x",AP$2-'Indicator Date hidden'!AQ104)</f>
        <v>x</v>
      </c>
      <c r="AQ103" s="125">
        <f>IF('Indicator Date hidden'!AR104="x","x",AQ$2-'Indicator Date hidden'!AR104)</f>
        <v>0</v>
      </c>
      <c r="AR103" s="125">
        <f>IF('Indicator Date hidden'!AS104="x","x",AR$2-'Indicator Date hidden'!AS104)</f>
        <v>0</v>
      </c>
      <c r="AS103" s="125" t="str">
        <f>IF('Indicator Date hidden'!AT104="x","x",AS$2-'Indicator Date hidden'!AT104)</f>
        <v>x</v>
      </c>
      <c r="AT103" s="125">
        <f>IF('Indicator Date hidden'!AU104="x","x",AT$2-'Indicator Date hidden'!AU104)</f>
        <v>0</v>
      </c>
      <c r="AU103" s="125" t="str">
        <f>IF('Indicator Date hidden'!AV104="x","x",AU$2-'Indicator Date hidden'!AV104)</f>
        <v>x</v>
      </c>
      <c r="AV103" s="125" t="str">
        <f>IF('Indicator Date hidden'!AW104="x","x",AV$2-'Indicator Date hidden'!AW104)</f>
        <v>x</v>
      </c>
      <c r="AW103" s="125" t="str">
        <f>IF('Indicator Date hidden'!AX104="x","x",AW$2-'Indicator Date hidden'!AX104)</f>
        <v>x</v>
      </c>
      <c r="AX103" s="125">
        <f>IF('Indicator Date hidden'!AY104="x","x",AX$2-'Indicator Date hidden'!AY104)</f>
        <v>0</v>
      </c>
      <c r="AY103" s="125">
        <f>IF('Indicator Date hidden'!AZ104="x","x",AY$2-'Indicator Date hidden'!AZ104)</f>
        <v>0</v>
      </c>
      <c r="AZ103" s="125">
        <f>IF('Indicator Date hidden'!BA104="x","x",AZ$2-'Indicator Date hidden'!BA104)</f>
        <v>1</v>
      </c>
      <c r="BA103" s="125">
        <f>IF('Indicator Date hidden'!BB104="x","x",BA$2-'Indicator Date hidden'!BB104)</f>
        <v>0</v>
      </c>
      <c r="BB103" s="125">
        <f>IF('Indicator Date hidden'!BC104="x","x",BB$2-'Indicator Date hidden'!BC104)</f>
        <v>0</v>
      </c>
      <c r="BC103" s="125">
        <f>IF('Indicator Date hidden'!BD104="x","x",BC$2-'Indicator Date hidden'!BD104)</f>
        <v>0</v>
      </c>
      <c r="BD103" s="125" t="str">
        <f>IF('Indicator Date hidden'!BE104="x","x",BD$2-'Indicator Date hidden'!BE104)</f>
        <v>x</v>
      </c>
      <c r="BE103" s="125">
        <f>IF('Indicator Date hidden'!BF104="x","x",BE$2-'Indicator Date hidden'!BF104)</f>
        <v>1</v>
      </c>
      <c r="BF103" s="125">
        <f>IF('Indicator Date hidden'!BG104="x","x",BF$2-'Indicator Date hidden'!BG104)</f>
        <v>0</v>
      </c>
      <c r="BG103" s="125">
        <f>IF('Indicator Date hidden'!BH104="x","x",BG$2-'Indicator Date hidden'!BH104)</f>
        <v>0</v>
      </c>
      <c r="BH103" s="125">
        <f>IF('Indicator Date hidden'!BI104="x","x",BH$2-'Indicator Date hidden'!BI104)</f>
        <v>0</v>
      </c>
      <c r="BI103" s="125" t="str">
        <f>IF('Indicator Date hidden'!BJ104="x","x",BI$2-'Indicator Date hidden'!BJ104)</f>
        <v>x</v>
      </c>
      <c r="BJ103" s="125">
        <f>IF('Indicator Date hidden'!BK104="x","x",BJ$2-'Indicator Date hidden'!BK104)</f>
        <v>0</v>
      </c>
      <c r="BK103" s="125">
        <f>IF('Indicator Date hidden'!BL104="x","x",BK$2-'Indicator Date hidden'!BL104)</f>
        <v>0</v>
      </c>
      <c r="BL103" s="125">
        <f>IF('Indicator Date hidden'!BM104="x","x",BL$2-'Indicator Date hidden'!BM104)</f>
        <v>0</v>
      </c>
      <c r="BM103" s="125" t="str">
        <f>IF('Indicator Date hidden'!BN104="x","x",BM$2-'Indicator Date hidden'!BN104)</f>
        <v>x</v>
      </c>
      <c r="BN103" s="125">
        <f>IF('Indicator Date hidden'!BO104="x","x",BN$2-'Indicator Date hidden'!BO104)</f>
        <v>1</v>
      </c>
      <c r="BO103" s="125">
        <f>IF('Indicator Date hidden'!BP104="x","x",BO$2-'Indicator Date hidden'!BP104)</f>
        <v>0</v>
      </c>
      <c r="BP103" s="125">
        <f>IF('Indicator Date hidden'!BQ104="x","x",BP$2-'Indicator Date hidden'!BQ104)</f>
        <v>0</v>
      </c>
      <c r="BQ103" s="125">
        <f>IF('Indicator Date hidden'!BR104="x","x",BQ$2-'Indicator Date hidden'!BR104)</f>
        <v>0</v>
      </c>
      <c r="BR103" s="125">
        <f>IF('Indicator Date hidden'!BS104="x","x",BR$2-'Indicator Date hidden'!BS104)</f>
        <v>0</v>
      </c>
      <c r="BS103" s="125">
        <f>IF('Indicator Date hidden'!BT104="x","x",BS$2-'Indicator Date hidden'!BT104)</f>
        <v>1</v>
      </c>
      <c r="BT103" s="125">
        <f>IF('Indicator Date hidden'!BU104="x","x",BT$2-'Indicator Date hidden'!BU104)</f>
        <v>0</v>
      </c>
      <c r="BU103" s="125">
        <f>IF('Indicator Date hidden'!BV104="x","x",BU$2-'Indicator Date hidden'!BV104)</f>
        <v>0</v>
      </c>
      <c r="BV103" s="125">
        <f>IF('Indicator Date hidden'!BW104="x","x",BV$2-'Indicator Date hidden'!BW104)</f>
        <v>0</v>
      </c>
      <c r="BW103" s="125">
        <f>IF('Indicator Date hidden'!BX104="x","x",BW$2-'Indicator Date hidden'!BX104)</f>
        <v>0</v>
      </c>
      <c r="BX103" s="125">
        <f>IF('Indicator Date hidden'!BY104="x","x",BX$2-'Indicator Date hidden'!BY104)</f>
        <v>0</v>
      </c>
      <c r="BY103" s="3">
        <f t="shared" si="15"/>
        <v>13</v>
      </c>
      <c r="BZ103" s="126">
        <f t="shared" si="16"/>
        <v>0.20634920634920634</v>
      </c>
      <c r="CA103" s="3">
        <f t="shared" si="17"/>
        <v>7</v>
      </c>
      <c r="CB103" s="126">
        <f t="shared" si="18"/>
        <v>0.91128254567665545</v>
      </c>
      <c r="CC103" s="129">
        <f t="shared" si="19"/>
        <v>0</v>
      </c>
    </row>
    <row r="104" spans="1:81" x14ac:dyDescent="0.3">
      <c r="A104" s="3" t="str">
        <f>'Indicator Data'!B107</f>
        <v>MDG</v>
      </c>
      <c r="B104" s="125">
        <f>IF('Indicator Date hidden'!C105="x","x",B$2-'Indicator Date hidden'!C105)</f>
        <v>0</v>
      </c>
      <c r="C104" s="125">
        <f>IF('Indicator Date hidden'!D105="x","x",C$2-'Indicator Date hidden'!D105)</f>
        <v>0</v>
      </c>
      <c r="D104" s="125">
        <f>IF('Indicator Date hidden'!E105="x","x",D$2-'Indicator Date hidden'!E105)</f>
        <v>0</v>
      </c>
      <c r="E104" s="125">
        <f>IF('Indicator Date hidden'!F105="x","x",E$2-'Indicator Date hidden'!F105)</f>
        <v>0</v>
      </c>
      <c r="F104" s="125">
        <f>IF('Indicator Date hidden'!G105="x","x",F$2-'Indicator Date hidden'!G105)</f>
        <v>0</v>
      </c>
      <c r="G104" s="125">
        <f>IF('Indicator Date hidden'!H105="x","x",G$2-'Indicator Date hidden'!H105)</f>
        <v>0</v>
      </c>
      <c r="H104" s="125">
        <f>IF('Indicator Date hidden'!I105="x","x",H$2-'Indicator Date hidden'!I105)</f>
        <v>0</v>
      </c>
      <c r="I104" s="125">
        <f>IF('Indicator Date hidden'!J105="x","x",I$2-'Indicator Date hidden'!J105)</f>
        <v>0</v>
      </c>
      <c r="J104" s="125">
        <f>IF('Indicator Date hidden'!K105="x","x",J$2-'Indicator Date hidden'!K105)</f>
        <v>0</v>
      </c>
      <c r="K104" s="125">
        <f>IF('Indicator Date hidden'!L105="x","x",K$2-'Indicator Date hidden'!L105)</f>
        <v>0</v>
      </c>
      <c r="L104" s="125">
        <f>IF('Indicator Date hidden'!M105="x","x",L$2-'Indicator Date hidden'!M105)</f>
        <v>0</v>
      </c>
      <c r="M104" s="125">
        <f>IF('Indicator Date hidden'!N105="x","x",M$2-'Indicator Date hidden'!N105)</f>
        <v>0</v>
      </c>
      <c r="N104" s="125">
        <f>IF('Indicator Date hidden'!O105="x","x",N$2-'Indicator Date hidden'!O105)</f>
        <v>0</v>
      </c>
      <c r="O104" s="125">
        <f>IF('Indicator Date hidden'!P105="x","x",O$2-'Indicator Date hidden'!P105)</f>
        <v>0</v>
      </c>
      <c r="P104" s="125">
        <f>IF('Indicator Date hidden'!Q105="x","x",P$2-'Indicator Date hidden'!Q105)</f>
        <v>0</v>
      </c>
      <c r="Q104" s="125">
        <f>IF('Indicator Date hidden'!R105="x","x",Q$2-'Indicator Date hidden'!R105)</f>
        <v>0</v>
      </c>
      <c r="R104" s="125">
        <f>IF('Indicator Date hidden'!S105="x","x",R$2-'Indicator Date hidden'!S105)</f>
        <v>0</v>
      </c>
      <c r="S104" s="125">
        <f>IF('Indicator Date hidden'!T105="x","x",S$2-'Indicator Date hidden'!T105)</f>
        <v>0</v>
      </c>
      <c r="T104" s="125">
        <f>IF('Indicator Date hidden'!U105="x","x",T$2-'Indicator Date hidden'!U105)</f>
        <v>0</v>
      </c>
      <c r="U104" s="125">
        <f>IF('Indicator Date hidden'!V105="x","x",U$2-'Indicator Date hidden'!V105)</f>
        <v>0</v>
      </c>
      <c r="V104" s="125">
        <f>IF('Indicator Date hidden'!W105="x","x",V$2-'Indicator Date hidden'!W105)</f>
        <v>0</v>
      </c>
      <c r="W104" s="125">
        <f>IF('Indicator Date hidden'!X105="x","x",W$2-'Indicator Date hidden'!X105)</f>
        <v>0</v>
      </c>
      <c r="X104" s="125">
        <f>IF('Indicator Date hidden'!Y105="x","x",X$2-'Indicator Date hidden'!Y105)</f>
        <v>0</v>
      </c>
      <c r="Y104" s="125">
        <f>IF('Indicator Date hidden'!Z105="x","x",Y$2-'Indicator Date hidden'!Z105)</f>
        <v>0</v>
      </c>
      <c r="Z104" s="125">
        <f>IF('Indicator Date hidden'!AA105="x","x",Z$2-'Indicator Date hidden'!AA105)</f>
        <v>7</v>
      </c>
      <c r="AA104" s="125">
        <f>IF('Indicator Date hidden'!AB105="x","x",AA$2-'Indicator Date hidden'!AB105)</f>
        <v>0</v>
      </c>
      <c r="AB104" s="125">
        <f>IF('Indicator Date hidden'!AC105="x","x",AB$2-'Indicator Date hidden'!AC105)</f>
        <v>2</v>
      </c>
      <c r="AC104" s="125">
        <f>IF('Indicator Date hidden'!AD105="x","x",AC$2-'Indicator Date hidden'!AD105)</f>
        <v>1</v>
      </c>
      <c r="AD104" s="125">
        <f>IF('Indicator Date hidden'!AE105="x","x",AD$2-'Indicator Date hidden'!AE105)</f>
        <v>0</v>
      </c>
      <c r="AE104" s="125">
        <f>IF('Indicator Date hidden'!AF105="x","x",AE$2-'Indicator Date hidden'!AF105)</f>
        <v>0</v>
      </c>
      <c r="AF104" s="125">
        <f>IF('Indicator Date hidden'!AG105="x","x",AF$2-'Indicator Date hidden'!AG105)</f>
        <v>1</v>
      </c>
      <c r="AG104" s="125">
        <f>IF('Indicator Date hidden'!AH105="x","x",AG$2-'Indicator Date hidden'!AH105)</f>
        <v>0</v>
      </c>
      <c r="AH104" s="125">
        <f>IF('Indicator Date hidden'!AI105="x","x",AH$2-'Indicator Date hidden'!AI105)</f>
        <v>0</v>
      </c>
      <c r="AI104" s="125">
        <f>IF('Indicator Date hidden'!AJ105="x","x",AI$2-'Indicator Date hidden'!AJ105)</f>
        <v>0</v>
      </c>
      <c r="AJ104" s="125">
        <f>IF('Indicator Date hidden'!AK105="x","x",AJ$2-'Indicator Date hidden'!AK105)</f>
        <v>0</v>
      </c>
      <c r="AK104" s="125">
        <f>IF('Indicator Date hidden'!AL105="x","x",AK$2-'Indicator Date hidden'!AL105)</f>
        <v>1</v>
      </c>
      <c r="AL104" s="125">
        <f>IF('Indicator Date hidden'!AM105="x","x",AL$2-'Indicator Date hidden'!AM105)</f>
        <v>1</v>
      </c>
      <c r="AM104" s="125">
        <f>IF('Indicator Date hidden'!AN105="x","x",AM$2-'Indicator Date hidden'!AN105)</f>
        <v>0</v>
      </c>
      <c r="AN104" s="125">
        <f>IF('Indicator Date hidden'!AO105="x","x",AN$2-'Indicator Date hidden'!AO105)</f>
        <v>0</v>
      </c>
      <c r="AO104" s="125">
        <f>IF('Indicator Date hidden'!AP105="x","x",AO$2-'Indicator Date hidden'!AP105)</f>
        <v>0</v>
      </c>
      <c r="AP104" s="125">
        <f>IF('Indicator Date hidden'!AQ105="x","x",AP$2-'Indicator Date hidden'!AQ105)</f>
        <v>0</v>
      </c>
      <c r="AQ104" s="125">
        <f>IF('Indicator Date hidden'!AR105="x","x",AQ$2-'Indicator Date hidden'!AR105)</f>
        <v>0</v>
      </c>
      <c r="AR104" s="125">
        <f>IF('Indicator Date hidden'!AS105="x","x",AR$2-'Indicator Date hidden'!AS105)</f>
        <v>0</v>
      </c>
      <c r="AS104" s="125">
        <f>IF('Indicator Date hidden'!AT105="x","x",AS$2-'Indicator Date hidden'!AT105)</f>
        <v>1</v>
      </c>
      <c r="AT104" s="125">
        <f>IF('Indicator Date hidden'!AU105="x","x",AT$2-'Indicator Date hidden'!AU105)</f>
        <v>0</v>
      </c>
      <c r="AU104" s="125">
        <f>IF('Indicator Date hidden'!AV105="x","x",AU$2-'Indicator Date hidden'!AV105)</f>
        <v>0</v>
      </c>
      <c r="AV104" s="125">
        <f>IF('Indicator Date hidden'!AW105="x","x",AV$2-'Indicator Date hidden'!AW105)</f>
        <v>0</v>
      </c>
      <c r="AW104" s="125">
        <f>IF('Indicator Date hidden'!AX105="x","x",AW$2-'Indicator Date hidden'!AX105)</f>
        <v>0</v>
      </c>
      <c r="AX104" s="125">
        <f>IF('Indicator Date hidden'!AY105="x","x",AX$2-'Indicator Date hidden'!AY105)</f>
        <v>0</v>
      </c>
      <c r="AY104" s="125" t="str">
        <f>IF('Indicator Date hidden'!AZ105="x","x",AY$2-'Indicator Date hidden'!AZ105)</f>
        <v>x</v>
      </c>
      <c r="AZ104" s="125">
        <f>IF('Indicator Date hidden'!BA105="x","x",AZ$2-'Indicator Date hidden'!BA105)</f>
        <v>7</v>
      </c>
      <c r="BA104" s="125">
        <f>IF('Indicator Date hidden'!BB105="x","x",BA$2-'Indicator Date hidden'!BB105)</f>
        <v>0</v>
      </c>
      <c r="BB104" s="125">
        <f>IF('Indicator Date hidden'!BC105="x","x",BB$2-'Indicator Date hidden'!BC105)</f>
        <v>0</v>
      </c>
      <c r="BC104" s="125">
        <f>IF('Indicator Date hidden'!BD105="x","x",BC$2-'Indicator Date hidden'!BD105)</f>
        <v>0</v>
      </c>
      <c r="BD104" s="125">
        <f>IF('Indicator Date hidden'!BE105="x","x",BD$2-'Indicator Date hidden'!BE105)</f>
        <v>2</v>
      </c>
      <c r="BE104" s="125">
        <f>IF('Indicator Date hidden'!BF105="x","x",BE$2-'Indicator Date hidden'!BF105)</f>
        <v>1</v>
      </c>
      <c r="BF104" s="125">
        <f>IF('Indicator Date hidden'!BG105="x","x",BF$2-'Indicator Date hidden'!BG105)</f>
        <v>0</v>
      </c>
      <c r="BG104" s="125">
        <f>IF('Indicator Date hidden'!BH105="x","x",BG$2-'Indicator Date hidden'!BH105)</f>
        <v>0</v>
      </c>
      <c r="BH104" s="125">
        <f>IF('Indicator Date hidden'!BI105="x","x",BH$2-'Indicator Date hidden'!BI105)</f>
        <v>0</v>
      </c>
      <c r="BI104" s="125">
        <f>IF('Indicator Date hidden'!BJ105="x","x",BI$2-'Indicator Date hidden'!BJ105)</f>
        <v>0</v>
      </c>
      <c r="BJ104" s="125">
        <f>IF('Indicator Date hidden'!BK105="x","x",BJ$2-'Indicator Date hidden'!BK105)</f>
        <v>0</v>
      </c>
      <c r="BK104" s="125">
        <f>IF('Indicator Date hidden'!BL105="x","x",BK$2-'Indicator Date hidden'!BL105)</f>
        <v>0</v>
      </c>
      <c r="BL104" s="125">
        <f>IF('Indicator Date hidden'!BM105="x","x",BL$2-'Indicator Date hidden'!BM105)</f>
        <v>0</v>
      </c>
      <c r="BM104" s="125">
        <f>IF('Indicator Date hidden'!BN105="x","x",BM$2-'Indicator Date hidden'!BN105)</f>
        <v>1</v>
      </c>
      <c r="BN104" s="125">
        <f>IF('Indicator Date hidden'!BO105="x","x",BN$2-'Indicator Date hidden'!BO105)</f>
        <v>3</v>
      </c>
      <c r="BO104" s="125">
        <f>IF('Indicator Date hidden'!BP105="x","x",BO$2-'Indicator Date hidden'!BP105)</f>
        <v>1</v>
      </c>
      <c r="BP104" s="125">
        <f>IF('Indicator Date hidden'!BQ105="x","x",BP$2-'Indicator Date hidden'!BQ105)</f>
        <v>0</v>
      </c>
      <c r="BQ104" s="125">
        <f>IF('Indicator Date hidden'!BR105="x","x",BQ$2-'Indicator Date hidden'!BR105)</f>
        <v>0</v>
      </c>
      <c r="BR104" s="125">
        <f>IF('Indicator Date hidden'!BS105="x","x",BR$2-'Indicator Date hidden'!BS105)</f>
        <v>0</v>
      </c>
      <c r="BS104" s="125">
        <f>IF('Indicator Date hidden'!BT105="x","x",BS$2-'Indicator Date hidden'!BT105)</f>
        <v>4</v>
      </c>
      <c r="BT104" s="125">
        <f>IF('Indicator Date hidden'!BU105="x","x",BT$2-'Indicator Date hidden'!BU105)</f>
        <v>0</v>
      </c>
      <c r="BU104" s="125" t="str">
        <f>IF('Indicator Date hidden'!BV105="x","x",BU$2-'Indicator Date hidden'!BV105)</f>
        <v>x</v>
      </c>
      <c r="BV104" s="125">
        <f>IF('Indicator Date hidden'!BW105="x","x",BV$2-'Indicator Date hidden'!BW105)</f>
        <v>0</v>
      </c>
      <c r="BW104" s="125">
        <f>IF('Indicator Date hidden'!BX105="x","x",BW$2-'Indicator Date hidden'!BX105)</f>
        <v>0</v>
      </c>
      <c r="BX104" s="125">
        <f>IF('Indicator Date hidden'!BY105="x","x",BX$2-'Indicator Date hidden'!BY105)</f>
        <v>0</v>
      </c>
      <c r="BY104" s="3">
        <f t="shared" si="15"/>
        <v>33</v>
      </c>
      <c r="BZ104" s="126">
        <f t="shared" si="16"/>
        <v>0.45205479452054792</v>
      </c>
      <c r="CA104" s="3">
        <f t="shared" si="17"/>
        <v>14</v>
      </c>
      <c r="CB104" s="126">
        <f t="shared" si="18"/>
        <v>1.3037469278169291</v>
      </c>
      <c r="CC104" s="129">
        <f t="shared" si="19"/>
        <v>0</v>
      </c>
    </row>
    <row r="105" spans="1:81" x14ac:dyDescent="0.3">
      <c r="A105" s="3" t="str">
        <f>'Indicator Data'!B108</f>
        <v>MWI</v>
      </c>
      <c r="B105" s="125">
        <f>IF('Indicator Date hidden'!C106="x","x",B$2-'Indicator Date hidden'!C106)</f>
        <v>0</v>
      </c>
      <c r="C105" s="125">
        <f>IF('Indicator Date hidden'!D106="x","x",C$2-'Indicator Date hidden'!D106)</f>
        <v>0</v>
      </c>
      <c r="D105" s="125">
        <f>IF('Indicator Date hidden'!E106="x","x",D$2-'Indicator Date hidden'!E106)</f>
        <v>0</v>
      </c>
      <c r="E105" s="125">
        <f>IF('Indicator Date hidden'!F106="x","x",E$2-'Indicator Date hidden'!F106)</f>
        <v>0</v>
      </c>
      <c r="F105" s="125">
        <f>IF('Indicator Date hidden'!G106="x","x",F$2-'Indicator Date hidden'!G106)</f>
        <v>0</v>
      </c>
      <c r="G105" s="125">
        <f>IF('Indicator Date hidden'!H106="x","x",G$2-'Indicator Date hidden'!H106)</f>
        <v>0</v>
      </c>
      <c r="H105" s="125">
        <f>IF('Indicator Date hidden'!I106="x","x",H$2-'Indicator Date hidden'!I106)</f>
        <v>0</v>
      </c>
      <c r="I105" s="125">
        <f>IF('Indicator Date hidden'!J106="x","x",I$2-'Indicator Date hidden'!J106)</f>
        <v>0</v>
      </c>
      <c r="J105" s="125">
        <f>IF('Indicator Date hidden'!K106="x","x",J$2-'Indicator Date hidden'!K106)</f>
        <v>0</v>
      </c>
      <c r="K105" s="125">
        <f>IF('Indicator Date hidden'!L106="x","x",K$2-'Indicator Date hidden'!L106)</f>
        <v>0</v>
      </c>
      <c r="L105" s="125">
        <f>IF('Indicator Date hidden'!M106="x","x",L$2-'Indicator Date hidden'!M106)</f>
        <v>0</v>
      </c>
      <c r="M105" s="125">
        <f>IF('Indicator Date hidden'!N106="x","x",M$2-'Indicator Date hidden'!N106)</f>
        <v>0</v>
      </c>
      <c r="N105" s="125">
        <f>IF('Indicator Date hidden'!O106="x","x",N$2-'Indicator Date hidden'!O106)</f>
        <v>0</v>
      </c>
      <c r="O105" s="125">
        <f>IF('Indicator Date hidden'!P106="x","x",O$2-'Indicator Date hidden'!P106)</f>
        <v>0</v>
      </c>
      <c r="P105" s="125">
        <f>IF('Indicator Date hidden'!Q106="x","x",P$2-'Indicator Date hidden'!Q106)</f>
        <v>0</v>
      </c>
      <c r="Q105" s="125">
        <f>IF('Indicator Date hidden'!R106="x","x",Q$2-'Indicator Date hidden'!R106)</f>
        <v>0</v>
      </c>
      <c r="R105" s="125">
        <f>IF('Indicator Date hidden'!S106="x","x",R$2-'Indicator Date hidden'!S106)</f>
        <v>0</v>
      </c>
      <c r="S105" s="125">
        <f>IF('Indicator Date hidden'!T106="x","x",S$2-'Indicator Date hidden'!T106)</f>
        <v>0</v>
      </c>
      <c r="T105" s="125">
        <f>IF('Indicator Date hidden'!U106="x","x",T$2-'Indicator Date hidden'!U106)</f>
        <v>0</v>
      </c>
      <c r="U105" s="125">
        <f>IF('Indicator Date hidden'!V106="x","x",U$2-'Indicator Date hidden'!V106)</f>
        <v>0</v>
      </c>
      <c r="V105" s="125">
        <f>IF('Indicator Date hidden'!W106="x","x",V$2-'Indicator Date hidden'!W106)</f>
        <v>0</v>
      </c>
      <c r="W105" s="125">
        <f>IF('Indicator Date hidden'!X106="x","x",W$2-'Indicator Date hidden'!X106)</f>
        <v>0</v>
      </c>
      <c r="X105" s="125">
        <f>IF('Indicator Date hidden'!Y106="x","x",X$2-'Indicator Date hidden'!Y106)</f>
        <v>0</v>
      </c>
      <c r="Y105" s="125">
        <f>IF('Indicator Date hidden'!Z106="x","x",Y$2-'Indicator Date hidden'!Z106)</f>
        <v>0</v>
      </c>
      <c r="Z105" s="125">
        <f>IF('Indicator Date hidden'!AA106="x","x",Z$2-'Indicator Date hidden'!AA106)</f>
        <v>3</v>
      </c>
      <c r="AA105" s="125">
        <f>IF('Indicator Date hidden'!AB106="x","x",AA$2-'Indicator Date hidden'!AB106)</f>
        <v>0</v>
      </c>
      <c r="AB105" s="125">
        <f>IF('Indicator Date hidden'!AC106="x","x",AB$2-'Indicator Date hidden'!AC106)</f>
        <v>0</v>
      </c>
      <c r="AC105" s="125">
        <f>IF('Indicator Date hidden'!AD106="x","x",AC$2-'Indicator Date hidden'!AD106)</f>
        <v>1</v>
      </c>
      <c r="AD105" s="125">
        <f>IF('Indicator Date hidden'!AE106="x","x",AD$2-'Indicator Date hidden'!AE106)</f>
        <v>0</v>
      </c>
      <c r="AE105" s="125">
        <f>IF('Indicator Date hidden'!AF106="x","x",AE$2-'Indicator Date hidden'!AF106)</f>
        <v>0</v>
      </c>
      <c r="AF105" s="125">
        <f>IF('Indicator Date hidden'!AG106="x","x",AF$2-'Indicator Date hidden'!AG106)</f>
        <v>1</v>
      </c>
      <c r="AG105" s="125">
        <f>IF('Indicator Date hidden'!AH106="x","x",AG$2-'Indicator Date hidden'!AH106)</f>
        <v>0</v>
      </c>
      <c r="AH105" s="125">
        <f>IF('Indicator Date hidden'!AI106="x","x",AH$2-'Indicator Date hidden'!AI106)</f>
        <v>0</v>
      </c>
      <c r="AI105" s="125">
        <f>IF('Indicator Date hidden'!AJ106="x","x",AI$2-'Indicator Date hidden'!AJ106)</f>
        <v>0</v>
      </c>
      <c r="AJ105" s="125">
        <f>IF('Indicator Date hidden'!AK106="x","x",AJ$2-'Indicator Date hidden'!AK106)</f>
        <v>0</v>
      </c>
      <c r="AK105" s="125">
        <f>IF('Indicator Date hidden'!AL106="x","x",AK$2-'Indicator Date hidden'!AL106)</f>
        <v>1</v>
      </c>
      <c r="AL105" s="125">
        <f>IF('Indicator Date hidden'!AM106="x","x",AL$2-'Indicator Date hidden'!AM106)</f>
        <v>3</v>
      </c>
      <c r="AM105" s="125">
        <f>IF('Indicator Date hidden'!AN106="x","x",AM$2-'Indicator Date hidden'!AN106)</f>
        <v>0</v>
      </c>
      <c r="AN105" s="125">
        <f>IF('Indicator Date hidden'!AO106="x","x",AN$2-'Indicator Date hidden'!AO106)</f>
        <v>0</v>
      </c>
      <c r="AO105" s="125">
        <f>IF('Indicator Date hidden'!AP106="x","x",AO$2-'Indicator Date hidden'!AP106)</f>
        <v>0</v>
      </c>
      <c r="AP105" s="125">
        <f>IF('Indicator Date hidden'!AQ106="x","x",AP$2-'Indicator Date hidden'!AQ106)</f>
        <v>0</v>
      </c>
      <c r="AQ105" s="125">
        <f>IF('Indicator Date hidden'!AR106="x","x",AQ$2-'Indicator Date hidden'!AR106)</f>
        <v>0</v>
      </c>
      <c r="AR105" s="125">
        <f>IF('Indicator Date hidden'!AS106="x","x",AR$2-'Indicator Date hidden'!AS106)</f>
        <v>0</v>
      </c>
      <c r="AS105" s="125">
        <f>IF('Indicator Date hidden'!AT106="x","x",AS$2-'Indicator Date hidden'!AT106)</f>
        <v>1</v>
      </c>
      <c r="AT105" s="125">
        <f>IF('Indicator Date hidden'!AU106="x","x",AT$2-'Indicator Date hidden'!AU106)</f>
        <v>0</v>
      </c>
      <c r="AU105" s="125">
        <f>IF('Indicator Date hidden'!AV106="x","x",AU$2-'Indicator Date hidden'!AV106)</f>
        <v>0</v>
      </c>
      <c r="AV105" s="125">
        <f>IF('Indicator Date hidden'!AW106="x","x",AV$2-'Indicator Date hidden'!AW106)</f>
        <v>0</v>
      </c>
      <c r="AW105" s="125">
        <f>IF('Indicator Date hidden'!AX106="x","x",AW$2-'Indicator Date hidden'!AX106)</f>
        <v>0</v>
      </c>
      <c r="AX105" s="125">
        <f>IF('Indicator Date hidden'!AY106="x","x",AX$2-'Indicator Date hidden'!AY106)</f>
        <v>0</v>
      </c>
      <c r="AY105" s="125">
        <f>IF('Indicator Date hidden'!AZ106="x","x",AY$2-'Indicator Date hidden'!AZ106)</f>
        <v>0</v>
      </c>
      <c r="AZ105" s="125">
        <f>IF('Indicator Date hidden'!BA106="x","x",AZ$2-'Indicator Date hidden'!BA106)</f>
        <v>3</v>
      </c>
      <c r="BA105" s="125">
        <f>IF('Indicator Date hidden'!BB106="x","x",BA$2-'Indicator Date hidden'!BB106)</f>
        <v>0</v>
      </c>
      <c r="BB105" s="125">
        <f>IF('Indicator Date hidden'!BC106="x","x",BB$2-'Indicator Date hidden'!BC106)</f>
        <v>0</v>
      </c>
      <c r="BC105" s="125">
        <f>IF('Indicator Date hidden'!BD106="x","x",BC$2-'Indicator Date hidden'!BD106)</f>
        <v>0</v>
      </c>
      <c r="BD105" s="125">
        <f>IF('Indicator Date hidden'!BE106="x","x",BD$2-'Indicator Date hidden'!BE106)</f>
        <v>2</v>
      </c>
      <c r="BE105" s="125">
        <f>IF('Indicator Date hidden'!BF106="x","x",BE$2-'Indicator Date hidden'!BF106)</f>
        <v>0</v>
      </c>
      <c r="BF105" s="125">
        <f>IF('Indicator Date hidden'!BG106="x","x",BF$2-'Indicator Date hidden'!BG106)</f>
        <v>0</v>
      </c>
      <c r="BG105" s="125">
        <f>IF('Indicator Date hidden'!BH106="x","x",BG$2-'Indicator Date hidden'!BH106)</f>
        <v>0</v>
      </c>
      <c r="BH105" s="125">
        <f>IF('Indicator Date hidden'!BI106="x","x",BH$2-'Indicator Date hidden'!BI106)</f>
        <v>0</v>
      </c>
      <c r="BI105" s="125">
        <f>IF('Indicator Date hidden'!BJ106="x","x",BI$2-'Indicator Date hidden'!BJ106)</f>
        <v>0</v>
      </c>
      <c r="BJ105" s="125">
        <f>IF('Indicator Date hidden'!BK106="x","x",BJ$2-'Indicator Date hidden'!BK106)</f>
        <v>0</v>
      </c>
      <c r="BK105" s="125">
        <f>IF('Indicator Date hidden'!BL106="x","x",BK$2-'Indicator Date hidden'!BL106)</f>
        <v>0</v>
      </c>
      <c r="BL105" s="125">
        <f>IF('Indicator Date hidden'!BM106="x","x",BL$2-'Indicator Date hidden'!BM106)</f>
        <v>0</v>
      </c>
      <c r="BM105" s="125">
        <f>IF('Indicator Date hidden'!BN106="x","x",BM$2-'Indicator Date hidden'!BN106)</f>
        <v>4</v>
      </c>
      <c r="BN105" s="125">
        <f>IF('Indicator Date hidden'!BO106="x","x",BN$2-'Indicator Date hidden'!BO106)</f>
        <v>2</v>
      </c>
      <c r="BO105" s="125">
        <f>IF('Indicator Date hidden'!BP106="x","x",BO$2-'Indicator Date hidden'!BP106)</f>
        <v>0</v>
      </c>
      <c r="BP105" s="125">
        <f>IF('Indicator Date hidden'!BQ106="x","x",BP$2-'Indicator Date hidden'!BQ106)</f>
        <v>0</v>
      </c>
      <c r="BQ105" s="125">
        <f>IF('Indicator Date hidden'!BR106="x","x",BQ$2-'Indicator Date hidden'!BR106)</f>
        <v>0</v>
      </c>
      <c r="BR105" s="125">
        <f>IF('Indicator Date hidden'!BS106="x","x",BR$2-'Indicator Date hidden'!BS106)</f>
        <v>0</v>
      </c>
      <c r="BS105" s="125">
        <f>IF('Indicator Date hidden'!BT106="x","x",BS$2-'Indicator Date hidden'!BT106)</f>
        <v>2</v>
      </c>
      <c r="BT105" s="125">
        <f>IF('Indicator Date hidden'!BU106="x","x",BT$2-'Indicator Date hidden'!BU106)</f>
        <v>0</v>
      </c>
      <c r="BU105" s="125">
        <f>IF('Indicator Date hidden'!BV106="x","x",BU$2-'Indicator Date hidden'!BV106)</f>
        <v>0</v>
      </c>
      <c r="BV105" s="125">
        <f>IF('Indicator Date hidden'!BW106="x","x",BV$2-'Indicator Date hidden'!BW106)</f>
        <v>0</v>
      </c>
      <c r="BW105" s="125">
        <f>IF('Indicator Date hidden'!BX106="x","x",BW$2-'Indicator Date hidden'!BX106)</f>
        <v>0</v>
      </c>
      <c r="BX105" s="125">
        <f>IF('Indicator Date hidden'!BY106="x","x",BX$2-'Indicator Date hidden'!BY106)</f>
        <v>0</v>
      </c>
      <c r="BY105" s="3">
        <f t="shared" si="15"/>
        <v>23</v>
      </c>
      <c r="BZ105" s="126">
        <f t="shared" si="16"/>
        <v>0.30666666666666664</v>
      </c>
      <c r="CA105" s="3">
        <f t="shared" si="17"/>
        <v>11</v>
      </c>
      <c r="CB105" s="126">
        <f t="shared" si="18"/>
        <v>0.83223928183078588</v>
      </c>
      <c r="CC105" s="129">
        <f t="shared" si="19"/>
        <v>0</v>
      </c>
    </row>
    <row r="106" spans="1:81" x14ac:dyDescent="0.3">
      <c r="A106" s="3" t="str">
        <f>'Indicator Data'!B109</f>
        <v>MYS</v>
      </c>
      <c r="B106" s="125">
        <f>IF('Indicator Date hidden'!C107="x","x",B$2-'Indicator Date hidden'!C107)</f>
        <v>0</v>
      </c>
      <c r="C106" s="125">
        <f>IF('Indicator Date hidden'!D107="x","x",C$2-'Indicator Date hidden'!D107)</f>
        <v>0</v>
      </c>
      <c r="D106" s="125">
        <f>IF('Indicator Date hidden'!E107="x","x",D$2-'Indicator Date hidden'!E107)</f>
        <v>0</v>
      </c>
      <c r="E106" s="125">
        <f>IF('Indicator Date hidden'!F107="x","x",E$2-'Indicator Date hidden'!F107)</f>
        <v>0</v>
      </c>
      <c r="F106" s="125">
        <f>IF('Indicator Date hidden'!G107="x","x",F$2-'Indicator Date hidden'!G107)</f>
        <v>0</v>
      </c>
      <c r="G106" s="125">
        <f>IF('Indicator Date hidden'!H107="x","x",G$2-'Indicator Date hidden'!H107)</f>
        <v>0</v>
      </c>
      <c r="H106" s="125">
        <f>IF('Indicator Date hidden'!I107="x","x",H$2-'Indicator Date hidden'!I107)</f>
        <v>0</v>
      </c>
      <c r="I106" s="125">
        <f>IF('Indicator Date hidden'!J107="x","x",I$2-'Indicator Date hidden'!J107)</f>
        <v>0</v>
      </c>
      <c r="J106" s="125">
        <f>IF('Indicator Date hidden'!K107="x","x",J$2-'Indicator Date hidden'!K107)</f>
        <v>0</v>
      </c>
      <c r="K106" s="125">
        <f>IF('Indicator Date hidden'!L107="x","x",K$2-'Indicator Date hidden'!L107)</f>
        <v>0</v>
      </c>
      <c r="L106" s="125">
        <f>IF('Indicator Date hidden'!M107="x","x",L$2-'Indicator Date hidden'!M107)</f>
        <v>0</v>
      </c>
      <c r="M106" s="125">
        <f>IF('Indicator Date hidden'!N107="x","x",M$2-'Indicator Date hidden'!N107)</f>
        <v>0</v>
      </c>
      <c r="N106" s="125">
        <f>IF('Indicator Date hidden'!O107="x","x",N$2-'Indicator Date hidden'!O107)</f>
        <v>0</v>
      </c>
      <c r="O106" s="125">
        <f>IF('Indicator Date hidden'!P107="x","x",O$2-'Indicator Date hidden'!P107)</f>
        <v>0</v>
      </c>
      <c r="P106" s="125">
        <f>IF('Indicator Date hidden'!Q107="x","x",P$2-'Indicator Date hidden'!Q107)</f>
        <v>0</v>
      </c>
      <c r="Q106" s="125">
        <f>IF('Indicator Date hidden'!R107="x","x",Q$2-'Indicator Date hidden'!R107)</f>
        <v>0</v>
      </c>
      <c r="R106" s="125">
        <f>IF('Indicator Date hidden'!S107="x","x",R$2-'Indicator Date hidden'!S107)</f>
        <v>0</v>
      </c>
      <c r="S106" s="125">
        <f>IF('Indicator Date hidden'!T107="x","x",S$2-'Indicator Date hidden'!T107)</f>
        <v>0</v>
      </c>
      <c r="T106" s="125">
        <f>IF('Indicator Date hidden'!U107="x","x",T$2-'Indicator Date hidden'!U107)</f>
        <v>0</v>
      </c>
      <c r="U106" s="125">
        <f>IF('Indicator Date hidden'!V107="x","x",U$2-'Indicator Date hidden'!V107)</f>
        <v>0</v>
      </c>
      <c r="V106" s="125">
        <f>IF('Indicator Date hidden'!W107="x","x",V$2-'Indicator Date hidden'!W107)</f>
        <v>0</v>
      </c>
      <c r="W106" s="125">
        <f>IF('Indicator Date hidden'!X107="x","x",W$2-'Indicator Date hidden'!X107)</f>
        <v>0</v>
      </c>
      <c r="X106" s="125">
        <f>IF('Indicator Date hidden'!Y107="x","x",X$2-'Indicator Date hidden'!Y107)</f>
        <v>0</v>
      </c>
      <c r="Y106" s="125">
        <f>IF('Indicator Date hidden'!Z107="x","x",Y$2-'Indicator Date hidden'!Z107)</f>
        <v>0</v>
      </c>
      <c r="Z106" s="125" t="str">
        <f>IF('Indicator Date hidden'!AA107="x","x",Z$2-'Indicator Date hidden'!AA107)</f>
        <v>x</v>
      </c>
      <c r="AA106" s="125">
        <f>IF('Indicator Date hidden'!AB107="x","x",AA$2-'Indicator Date hidden'!AB107)</f>
        <v>1</v>
      </c>
      <c r="AB106" s="125" t="str">
        <f>IF('Indicator Date hidden'!AC107="x","x",AB$2-'Indicator Date hidden'!AC107)</f>
        <v>x</v>
      </c>
      <c r="AC106" s="125">
        <f>IF('Indicator Date hidden'!AD107="x","x",AC$2-'Indicator Date hidden'!AD107)</f>
        <v>2</v>
      </c>
      <c r="AD106" s="125">
        <f>IF('Indicator Date hidden'!AE107="x","x",AD$2-'Indicator Date hidden'!AE107)</f>
        <v>1</v>
      </c>
      <c r="AE106" s="125" t="str">
        <f>IF('Indicator Date hidden'!AF107="x","x",AE$2-'Indicator Date hidden'!AF107)</f>
        <v>x</v>
      </c>
      <c r="AF106" s="125">
        <f>IF('Indicator Date hidden'!AG107="x","x",AF$2-'Indicator Date hidden'!AG107)</f>
        <v>1</v>
      </c>
      <c r="AG106" s="125">
        <f>IF('Indicator Date hidden'!AH107="x","x",AG$2-'Indicator Date hidden'!AH107)</f>
        <v>0</v>
      </c>
      <c r="AH106" s="125">
        <f>IF('Indicator Date hidden'!AI107="x","x",AH$2-'Indicator Date hidden'!AI107)</f>
        <v>0</v>
      </c>
      <c r="AI106" s="125">
        <f>IF('Indicator Date hidden'!AJ107="x","x",AI$2-'Indicator Date hidden'!AJ107)</f>
        <v>0</v>
      </c>
      <c r="AJ106" s="125">
        <f>IF('Indicator Date hidden'!AK107="x","x",AJ$2-'Indicator Date hidden'!AK107)</f>
        <v>0</v>
      </c>
      <c r="AK106" s="125">
        <f>IF('Indicator Date hidden'!AL107="x","x",AK$2-'Indicator Date hidden'!AL107)</f>
        <v>1</v>
      </c>
      <c r="AL106" s="125" t="str">
        <f>IF('Indicator Date hidden'!AM107="x","x",AL$2-'Indicator Date hidden'!AM107)</f>
        <v>x</v>
      </c>
      <c r="AM106" s="125">
        <f>IF('Indicator Date hidden'!AN107="x","x",AM$2-'Indicator Date hidden'!AN107)</f>
        <v>0</v>
      </c>
      <c r="AN106" s="125">
        <f>IF('Indicator Date hidden'!AO107="x","x",AN$2-'Indicator Date hidden'!AO107)</f>
        <v>0</v>
      </c>
      <c r="AO106" s="125">
        <f>IF('Indicator Date hidden'!AP107="x","x",AO$2-'Indicator Date hidden'!AP107)</f>
        <v>0</v>
      </c>
      <c r="AP106" s="125">
        <f>IF('Indicator Date hidden'!AQ107="x","x",AP$2-'Indicator Date hidden'!AQ107)</f>
        <v>0</v>
      </c>
      <c r="AQ106" s="125">
        <f>IF('Indicator Date hidden'!AR107="x","x",AQ$2-'Indicator Date hidden'!AR107)</f>
        <v>0</v>
      </c>
      <c r="AR106" s="125">
        <f>IF('Indicator Date hidden'!AS107="x","x",AR$2-'Indicator Date hidden'!AS107)</f>
        <v>0</v>
      </c>
      <c r="AS106" s="125">
        <f>IF('Indicator Date hidden'!AT107="x","x",AS$2-'Indicator Date hidden'!AT107)</f>
        <v>3</v>
      </c>
      <c r="AT106" s="125">
        <f>IF('Indicator Date hidden'!AU107="x","x",AT$2-'Indicator Date hidden'!AU107)</f>
        <v>0</v>
      </c>
      <c r="AU106" s="125">
        <f>IF('Indicator Date hidden'!AV107="x","x",AU$2-'Indicator Date hidden'!AV107)</f>
        <v>0</v>
      </c>
      <c r="AV106" s="125">
        <f>IF('Indicator Date hidden'!AW107="x","x",AV$2-'Indicator Date hidden'!AW107)</f>
        <v>0</v>
      </c>
      <c r="AW106" s="125">
        <f>IF('Indicator Date hidden'!AX107="x","x",AW$2-'Indicator Date hidden'!AX107)</f>
        <v>0</v>
      </c>
      <c r="AX106" s="125">
        <f>IF('Indicator Date hidden'!AY107="x","x",AX$2-'Indicator Date hidden'!AY107)</f>
        <v>0</v>
      </c>
      <c r="AY106" s="125">
        <f>IF('Indicator Date hidden'!AZ107="x","x",AY$2-'Indicator Date hidden'!AZ107)</f>
        <v>0</v>
      </c>
      <c r="AZ106" s="125">
        <f>IF('Indicator Date hidden'!BA107="x","x",AZ$2-'Indicator Date hidden'!BA107)</f>
        <v>4</v>
      </c>
      <c r="BA106" s="125">
        <f>IF('Indicator Date hidden'!BB107="x","x",BA$2-'Indicator Date hidden'!BB107)</f>
        <v>0</v>
      </c>
      <c r="BB106" s="125">
        <f>IF('Indicator Date hidden'!BC107="x","x",BB$2-'Indicator Date hidden'!BC107)</f>
        <v>0</v>
      </c>
      <c r="BC106" s="125">
        <f>IF('Indicator Date hidden'!BD107="x","x",BC$2-'Indicator Date hidden'!BD107)</f>
        <v>0</v>
      </c>
      <c r="BD106" s="125" t="str">
        <f>IF('Indicator Date hidden'!BE107="x","x",BD$2-'Indicator Date hidden'!BE107)</f>
        <v>x</v>
      </c>
      <c r="BE106" s="125">
        <f>IF('Indicator Date hidden'!BF107="x","x",BE$2-'Indicator Date hidden'!BF107)</f>
        <v>1</v>
      </c>
      <c r="BF106" s="125">
        <f>IF('Indicator Date hidden'!BG107="x","x",BF$2-'Indicator Date hidden'!BG107)</f>
        <v>0</v>
      </c>
      <c r="BG106" s="125">
        <f>IF('Indicator Date hidden'!BH107="x","x",BG$2-'Indicator Date hidden'!BH107)</f>
        <v>0</v>
      </c>
      <c r="BH106" s="125">
        <f>IF('Indicator Date hidden'!BI107="x","x",BH$2-'Indicator Date hidden'!BI107)</f>
        <v>0</v>
      </c>
      <c r="BI106" s="125">
        <f>IF('Indicator Date hidden'!BJ107="x","x",BI$2-'Indicator Date hidden'!BJ107)</f>
        <v>2</v>
      </c>
      <c r="BJ106" s="125">
        <f>IF('Indicator Date hidden'!BK107="x","x",BJ$2-'Indicator Date hidden'!BK107)</f>
        <v>0</v>
      </c>
      <c r="BK106" s="125">
        <f>IF('Indicator Date hidden'!BL107="x","x",BK$2-'Indicator Date hidden'!BL107)</f>
        <v>0</v>
      </c>
      <c r="BL106" s="125">
        <f>IF('Indicator Date hidden'!BM107="x","x",BL$2-'Indicator Date hidden'!BM107)</f>
        <v>0</v>
      </c>
      <c r="BM106" s="125">
        <f>IF('Indicator Date hidden'!BN107="x","x",BM$2-'Indicator Date hidden'!BN107)</f>
        <v>1</v>
      </c>
      <c r="BN106" s="125">
        <f>IF('Indicator Date hidden'!BO107="x","x",BN$2-'Indicator Date hidden'!BO107)</f>
        <v>0</v>
      </c>
      <c r="BO106" s="125">
        <f>IF('Indicator Date hidden'!BP107="x","x",BO$2-'Indicator Date hidden'!BP107)</f>
        <v>0</v>
      </c>
      <c r="BP106" s="125">
        <f>IF('Indicator Date hidden'!BQ107="x","x",BP$2-'Indicator Date hidden'!BQ107)</f>
        <v>0</v>
      </c>
      <c r="BQ106" s="125">
        <f>IF('Indicator Date hidden'!BR107="x","x",BQ$2-'Indicator Date hidden'!BR107)</f>
        <v>0</v>
      </c>
      <c r="BR106" s="125">
        <f>IF('Indicator Date hidden'!BS107="x","x",BR$2-'Indicator Date hidden'!BS107)</f>
        <v>0</v>
      </c>
      <c r="BS106" s="125">
        <f>IF('Indicator Date hidden'!BT107="x","x",BS$2-'Indicator Date hidden'!BT107)</f>
        <v>3</v>
      </c>
      <c r="BT106" s="125">
        <f>IF('Indicator Date hidden'!BU107="x","x",BT$2-'Indicator Date hidden'!BU107)</f>
        <v>0</v>
      </c>
      <c r="BU106" s="125">
        <f>IF('Indicator Date hidden'!BV107="x","x",BU$2-'Indicator Date hidden'!BV107)</f>
        <v>0</v>
      </c>
      <c r="BV106" s="125" t="str">
        <f>IF('Indicator Date hidden'!BW107="x","x",BV$2-'Indicator Date hidden'!BW107)</f>
        <v>x</v>
      </c>
      <c r="BW106" s="125">
        <f>IF('Indicator Date hidden'!BX107="x","x",BW$2-'Indicator Date hidden'!BX107)</f>
        <v>0</v>
      </c>
      <c r="BX106" s="125">
        <f>IF('Indicator Date hidden'!BY107="x","x",BX$2-'Indicator Date hidden'!BY107)</f>
        <v>0</v>
      </c>
      <c r="BY106" s="3">
        <f t="shared" si="15"/>
        <v>20</v>
      </c>
      <c r="BZ106" s="126">
        <f t="shared" si="16"/>
        <v>0.28985507246376813</v>
      </c>
      <c r="CA106" s="3">
        <f t="shared" si="17"/>
        <v>11</v>
      </c>
      <c r="CB106" s="126">
        <f t="shared" si="18"/>
        <v>0.7820717427960604</v>
      </c>
      <c r="CC106" s="129">
        <f t="shared" si="19"/>
        <v>0</v>
      </c>
    </row>
    <row r="107" spans="1:81" x14ac:dyDescent="0.3">
      <c r="A107" s="3" t="str">
        <f>'Indicator Data'!B110</f>
        <v>MDV</v>
      </c>
      <c r="B107" s="125">
        <f>IF('Indicator Date hidden'!C108="x","x",B$2-'Indicator Date hidden'!C108)</f>
        <v>0</v>
      </c>
      <c r="C107" s="125">
        <f>IF('Indicator Date hidden'!D108="x","x",C$2-'Indicator Date hidden'!D108)</f>
        <v>0</v>
      </c>
      <c r="D107" s="125">
        <f>IF('Indicator Date hidden'!E108="x","x",D$2-'Indicator Date hidden'!E108)</f>
        <v>0</v>
      </c>
      <c r="E107" s="125">
        <f>IF('Indicator Date hidden'!F108="x","x",E$2-'Indicator Date hidden'!F108)</f>
        <v>0</v>
      </c>
      <c r="F107" s="125">
        <f>IF('Indicator Date hidden'!G108="x","x",F$2-'Indicator Date hidden'!G108)</f>
        <v>0</v>
      </c>
      <c r="G107" s="125">
        <f>IF('Indicator Date hidden'!H108="x","x",G$2-'Indicator Date hidden'!H108)</f>
        <v>0</v>
      </c>
      <c r="H107" s="125">
        <f>IF('Indicator Date hidden'!I108="x","x",H$2-'Indicator Date hidden'!I108)</f>
        <v>0</v>
      </c>
      <c r="I107" s="125">
        <f>IF('Indicator Date hidden'!J108="x","x",I$2-'Indicator Date hidden'!J108)</f>
        <v>0</v>
      </c>
      <c r="J107" s="125">
        <f>IF('Indicator Date hidden'!K108="x","x",J$2-'Indicator Date hidden'!K108)</f>
        <v>0</v>
      </c>
      <c r="K107" s="125" t="str">
        <f>IF('Indicator Date hidden'!L108="x","x",K$2-'Indicator Date hidden'!L108)</f>
        <v>x</v>
      </c>
      <c r="L107" s="125">
        <f>IF('Indicator Date hidden'!M108="x","x",L$2-'Indicator Date hidden'!M108)</f>
        <v>0</v>
      </c>
      <c r="M107" s="125">
        <f>IF('Indicator Date hidden'!N108="x","x",M$2-'Indicator Date hidden'!N108)</f>
        <v>0</v>
      </c>
      <c r="N107" s="125">
        <f>IF('Indicator Date hidden'!O108="x","x",N$2-'Indicator Date hidden'!O108)</f>
        <v>0</v>
      </c>
      <c r="O107" s="125">
        <f>IF('Indicator Date hidden'!P108="x","x",O$2-'Indicator Date hidden'!P108)</f>
        <v>0</v>
      </c>
      <c r="P107" s="125">
        <f>IF('Indicator Date hidden'!Q108="x","x",P$2-'Indicator Date hidden'!Q108)</f>
        <v>0</v>
      </c>
      <c r="Q107" s="125">
        <f>IF('Indicator Date hidden'!R108="x","x",Q$2-'Indicator Date hidden'!R108)</f>
        <v>0</v>
      </c>
      <c r="R107" s="125">
        <f>IF('Indicator Date hidden'!S108="x","x",R$2-'Indicator Date hidden'!S108)</f>
        <v>0</v>
      </c>
      <c r="S107" s="125">
        <f>IF('Indicator Date hidden'!T108="x","x",S$2-'Indicator Date hidden'!T108)</f>
        <v>0</v>
      </c>
      <c r="T107" s="125">
        <f>IF('Indicator Date hidden'!U108="x","x",T$2-'Indicator Date hidden'!U108)</f>
        <v>0</v>
      </c>
      <c r="U107" s="125">
        <f>IF('Indicator Date hidden'!V108="x","x",U$2-'Indicator Date hidden'!V108)</f>
        <v>0</v>
      </c>
      <c r="V107" s="125">
        <f>IF('Indicator Date hidden'!W108="x","x",V$2-'Indicator Date hidden'!W108)</f>
        <v>0</v>
      </c>
      <c r="W107" s="125">
        <f>IF('Indicator Date hidden'!X108="x","x",W$2-'Indicator Date hidden'!X108)</f>
        <v>0</v>
      </c>
      <c r="X107" s="125">
        <f>IF('Indicator Date hidden'!Y108="x","x",X$2-'Indicator Date hidden'!Y108)</f>
        <v>0</v>
      </c>
      <c r="Y107" s="125">
        <f>IF('Indicator Date hidden'!Z108="x","x",Y$2-'Indicator Date hidden'!Z108)</f>
        <v>0</v>
      </c>
      <c r="Z107" s="125">
        <f>IF('Indicator Date hidden'!AA108="x","x",Z$2-'Indicator Date hidden'!AA108)</f>
        <v>1</v>
      </c>
      <c r="AA107" s="125">
        <f>IF('Indicator Date hidden'!AB108="x","x",AA$2-'Indicator Date hidden'!AB108)</f>
        <v>0</v>
      </c>
      <c r="AB107" s="125">
        <f>IF('Indicator Date hidden'!AC108="x","x",AB$2-'Indicator Date hidden'!AC108)</f>
        <v>0</v>
      </c>
      <c r="AC107" s="125" t="str">
        <f>IF('Indicator Date hidden'!AD108="x","x",AC$2-'Indicator Date hidden'!AD108)</f>
        <v>x</v>
      </c>
      <c r="AD107" s="125">
        <f>IF('Indicator Date hidden'!AE108="x","x",AD$2-'Indicator Date hidden'!AE108)</f>
        <v>0</v>
      </c>
      <c r="AE107" s="125">
        <f>IF('Indicator Date hidden'!AF108="x","x",AE$2-'Indicator Date hidden'!AF108)</f>
        <v>0</v>
      </c>
      <c r="AF107" s="125">
        <f>IF('Indicator Date hidden'!AG108="x","x",AF$2-'Indicator Date hidden'!AG108)</f>
        <v>1</v>
      </c>
      <c r="AG107" s="125">
        <f>IF('Indicator Date hidden'!AH108="x","x",AG$2-'Indicator Date hidden'!AH108)</f>
        <v>0</v>
      </c>
      <c r="AH107" s="125">
        <f>IF('Indicator Date hidden'!AI108="x","x",AH$2-'Indicator Date hidden'!AI108)</f>
        <v>0</v>
      </c>
      <c r="AI107" s="125">
        <f>IF('Indicator Date hidden'!AJ108="x","x",AI$2-'Indicator Date hidden'!AJ108)</f>
        <v>0</v>
      </c>
      <c r="AJ107" s="125">
        <f>IF('Indicator Date hidden'!AK108="x","x",AJ$2-'Indicator Date hidden'!AK108)</f>
        <v>0</v>
      </c>
      <c r="AK107" s="125">
        <f>IF('Indicator Date hidden'!AL108="x","x",AK$2-'Indicator Date hidden'!AL108)</f>
        <v>1</v>
      </c>
      <c r="AL107" s="125">
        <f>IF('Indicator Date hidden'!AM108="x","x",AL$2-'Indicator Date hidden'!AM108)</f>
        <v>2</v>
      </c>
      <c r="AM107" s="125">
        <f>IF('Indicator Date hidden'!AN108="x","x",AM$2-'Indicator Date hidden'!AN108)</f>
        <v>0</v>
      </c>
      <c r="AN107" s="125">
        <f>IF('Indicator Date hidden'!AO108="x","x",AN$2-'Indicator Date hidden'!AO108)</f>
        <v>0</v>
      </c>
      <c r="AO107" s="125">
        <f>IF('Indicator Date hidden'!AP108="x","x",AO$2-'Indicator Date hidden'!AP108)</f>
        <v>0</v>
      </c>
      <c r="AP107" s="125">
        <f>IF('Indicator Date hidden'!AQ108="x","x",AP$2-'Indicator Date hidden'!AQ108)</f>
        <v>0</v>
      </c>
      <c r="AQ107" s="125">
        <f>IF('Indicator Date hidden'!AR108="x","x",AQ$2-'Indicator Date hidden'!AR108)</f>
        <v>0</v>
      </c>
      <c r="AR107" s="125">
        <f>IF('Indicator Date hidden'!AS108="x","x",AR$2-'Indicator Date hidden'!AS108)</f>
        <v>0</v>
      </c>
      <c r="AS107" s="125">
        <f>IF('Indicator Date hidden'!AT108="x","x",AS$2-'Indicator Date hidden'!AT108)</f>
        <v>10</v>
      </c>
      <c r="AT107" s="125">
        <f>IF('Indicator Date hidden'!AU108="x","x",AT$2-'Indicator Date hidden'!AU108)</f>
        <v>0</v>
      </c>
      <c r="AU107" s="125" t="str">
        <f>IF('Indicator Date hidden'!AV108="x","x",AU$2-'Indicator Date hidden'!AV108)</f>
        <v>x</v>
      </c>
      <c r="AV107" s="125" t="str">
        <f>IF('Indicator Date hidden'!AW108="x","x",AV$2-'Indicator Date hidden'!AW108)</f>
        <v>x</v>
      </c>
      <c r="AW107" s="125" t="str">
        <f>IF('Indicator Date hidden'!AX108="x","x",AW$2-'Indicator Date hidden'!AX108)</f>
        <v>x</v>
      </c>
      <c r="AX107" s="125">
        <f>IF('Indicator Date hidden'!AY108="x","x",AX$2-'Indicator Date hidden'!AY108)</f>
        <v>0</v>
      </c>
      <c r="AY107" s="125">
        <f>IF('Indicator Date hidden'!AZ108="x","x",AY$2-'Indicator Date hidden'!AZ108)</f>
        <v>0</v>
      </c>
      <c r="AZ107" s="125">
        <f>IF('Indicator Date hidden'!BA108="x","x",AZ$2-'Indicator Date hidden'!BA108)</f>
        <v>3</v>
      </c>
      <c r="BA107" s="125">
        <f>IF('Indicator Date hidden'!BB108="x","x",BA$2-'Indicator Date hidden'!BB108)</f>
        <v>0</v>
      </c>
      <c r="BB107" s="125">
        <f>IF('Indicator Date hidden'!BC108="x","x",BB$2-'Indicator Date hidden'!BC108)</f>
        <v>0</v>
      </c>
      <c r="BC107" s="125">
        <f>IF('Indicator Date hidden'!BD108="x","x",BC$2-'Indicator Date hidden'!BD108)</f>
        <v>0</v>
      </c>
      <c r="BD107" s="125" t="str">
        <f>IF('Indicator Date hidden'!BE108="x","x",BD$2-'Indicator Date hidden'!BE108)</f>
        <v>x</v>
      </c>
      <c r="BE107" s="125" t="str">
        <f>IF('Indicator Date hidden'!BF108="x","x",BE$2-'Indicator Date hidden'!BF108)</f>
        <v>x</v>
      </c>
      <c r="BF107" s="125">
        <f>IF('Indicator Date hidden'!BG108="x","x",BF$2-'Indicator Date hidden'!BG108)</f>
        <v>0</v>
      </c>
      <c r="BG107" s="125">
        <f>IF('Indicator Date hidden'!BH108="x","x",BG$2-'Indicator Date hidden'!BH108)</f>
        <v>0</v>
      </c>
      <c r="BH107" s="125">
        <f>IF('Indicator Date hidden'!BI108="x","x",BH$2-'Indicator Date hidden'!BI108)</f>
        <v>0</v>
      </c>
      <c r="BI107" s="125">
        <f>IF('Indicator Date hidden'!BJ108="x","x",BI$2-'Indicator Date hidden'!BJ108)</f>
        <v>2</v>
      </c>
      <c r="BJ107" s="125">
        <f>IF('Indicator Date hidden'!BK108="x","x",BJ$2-'Indicator Date hidden'!BK108)</f>
        <v>0</v>
      </c>
      <c r="BK107" s="125">
        <f>IF('Indicator Date hidden'!BL108="x","x",BK$2-'Indicator Date hidden'!BL108)</f>
        <v>0</v>
      </c>
      <c r="BL107" s="125">
        <f>IF('Indicator Date hidden'!BM108="x","x",BL$2-'Indicator Date hidden'!BM108)</f>
        <v>0</v>
      </c>
      <c r="BM107" s="125">
        <f>IF('Indicator Date hidden'!BN108="x","x",BM$2-'Indicator Date hidden'!BN108)</f>
        <v>3</v>
      </c>
      <c r="BN107" s="125">
        <f>IF('Indicator Date hidden'!BO108="x","x",BN$2-'Indicator Date hidden'!BO108)</f>
        <v>2</v>
      </c>
      <c r="BO107" s="125">
        <f>IF('Indicator Date hidden'!BP108="x","x",BO$2-'Indicator Date hidden'!BP108)</f>
        <v>0</v>
      </c>
      <c r="BP107" s="125">
        <f>IF('Indicator Date hidden'!BQ108="x","x",BP$2-'Indicator Date hidden'!BQ108)</f>
        <v>0</v>
      </c>
      <c r="BQ107" s="125">
        <f>IF('Indicator Date hidden'!BR108="x","x",BQ$2-'Indicator Date hidden'!BR108)</f>
        <v>0</v>
      </c>
      <c r="BR107" s="125">
        <f>IF('Indicator Date hidden'!BS108="x","x",BR$2-'Indicator Date hidden'!BS108)</f>
        <v>0</v>
      </c>
      <c r="BS107" s="125">
        <f>IF('Indicator Date hidden'!BT108="x","x",BS$2-'Indicator Date hidden'!BT108)</f>
        <v>2</v>
      </c>
      <c r="BT107" s="125">
        <f>IF('Indicator Date hidden'!BU108="x","x",BT$2-'Indicator Date hidden'!BU108)</f>
        <v>0</v>
      </c>
      <c r="BU107" s="125">
        <f>IF('Indicator Date hidden'!BV108="x","x",BU$2-'Indicator Date hidden'!BV108)</f>
        <v>0</v>
      </c>
      <c r="BV107" s="125" t="str">
        <f>IF('Indicator Date hidden'!BW108="x","x",BV$2-'Indicator Date hidden'!BW108)</f>
        <v>x</v>
      </c>
      <c r="BW107" s="125">
        <f>IF('Indicator Date hidden'!BX108="x","x",BW$2-'Indicator Date hidden'!BX108)</f>
        <v>0</v>
      </c>
      <c r="BX107" s="125">
        <f>IF('Indicator Date hidden'!BY108="x","x",BX$2-'Indicator Date hidden'!BY108)</f>
        <v>0</v>
      </c>
      <c r="BY107" s="3">
        <f t="shared" si="15"/>
        <v>27</v>
      </c>
      <c r="BZ107" s="126">
        <f t="shared" si="16"/>
        <v>0.40298507462686567</v>
      </c>
      <c r="CA107" s="3">
        <f t="shared" si="17"/>
        <v>10</v>
      </c>
      <c r="CB107" s="126">
        <f t="shared" si="18"/>
        <v>1.3719982321530027</v>
      </c>
      <c r="CC107" s="129">
        <f t="shared" si="19"/>
        <v>0</v>
      </c>
    </row>
    <row r="108" spans="1:81" x14ac:dyDescent="0.3">
      <c r="A108" s="3" t="str">
        <f>'Indicator Data'!B111</f>
        <v>MLI</v>
      </c>
      <c r="B108" s="125">
        <f>IF('Indicator Date hidden'!C109="x","x",B$2-'Indicator Date hidden'!C109)</f>
        <v>0</v>
      </c>
      <c r="C108" s="125">
        <f>IF('Indicator Date hidden'!D109="x","x",C$2-'Indicator Date hidden'!D109)</f>
        <v>0</v>
      </c>
      <c r="D108" s="125">
        <f>IF('Indicator Date hidden'!E109="x","x",D$2-'Indicator Date hidden'!E109)</f>
        <v>0</v>
      </c>
      <c r="E108" s="125">
        <f>IF('Indicator Date hidden'!F109="x","x",E$2-'Indicator Date hidden'!F109)</f>
        <v>0</v>
      </c>
      <c r="F108" s="125">
        <f>IF('Indicator Date hidden'!G109="x","x",F$2-'Indicator Date hidden'!G109)</f>
        <v>0</v>
      </c>
      <c r="G108" s="125">
        <f>IF('Indicator Date hidden'!H109="x","x",G$2-'Indicator Date hidden'!H109)</f>
        <v>0</v>
      </c>
      <c r="H108" s="125">
        <f>IF('Indicator Date hidden'!I109="x","x",H$2-'Indicator Date hidden'!I109)</f>
        <v>0</v>
      </c>
      <c r="I108" s="125">
        <f>IF('Indicator Date hidden'!J109="x","x",I$2-'Indicator Date hidden'!J109)</f>
        <v>0</v>
      </c>
      <c r="J108" s="125">
        <f>IF('Indicator Date hidden'!K109="x","x",J$2-'Indicator Date hidden'!K109)</f>
        <v>0</v>
      </c>
      <c r="K108" s="125">
        <f>IF('Indicator Date hidden'!L109="x","x",K$2-'Indicator Date hidden'!L109)</f>
        <v>0</v>
      </c>
      <c r="L108" s="125">
        <f>IF('Indicator Date hidden'!M109="x","x",L$2-'Indicator Date hidden'!M109)</f>
        <v>0</v>
      </c>
      <c r="M108" s="125">
        <f>IF('Indicator Date hidden'!N109="x","x",M$2-'Indicator Date hidden'!N109)</f>
        <v>0</v>
      </c>
      <c r="N108" s="125">
        <f>IF('Indicator Date hidden'!O109="x","x",N$2-'Indicator Date hidden'!O109)</f>
        <v>0</v>
      </c>
      <c r="O108" s="125">
        <f>IF('Indicator Date hidden'!P109="x","x",O$2-'Indicator Date hidden'!P109)</f>
        <v>0</v>
      </c>
      <c r="P108" s="125">
        <f>IF('Indicator Date hidden'!Q109="x","x",P$2-'Indicator Date hidden'!Q109)</f>
        <v>0</v>
      </c>
      <c r="Q108" s="125">
        <f>IF('Indicator Date hidden'!R109="x","x",Q$2-'Indicator Date hidden'!R109)</f>
        <v>0</v>
      </c>
      <c r="R108" s="125">
        <f>IF('Indicator Date hidden'!S109="x","x",R$2-'Indicator Date hidden'!S109)</f>
        <v>0</v>
      </c>
      <c r="S108" s="125">
        <f>IF('Indicator Date hidden'!T109="x","x",S$2-'Indicator Date hidden'!T109)</f>
        <v>0</v>
      </c>
      <c r="T108" s="125">
        <f>IF('Indicator Date hidden'!U109="x","x",T$2-'Indicator Date hidden'!U109)</f>
        <v>0</v>
      </c>
      <c r="U108" s="125">
        <f>IF('Indicator Date hidden'!V109="x","x",U$2-'Indicator Date hidden'!V109)</f>
        <v>0</v>
      </c>
      <c r="V108" s="125">
        <f>IF('Indicator Date hidden'!W109="x","x",V$2-'Indicator Date hidden'!W109)</f>
        <v>0</v>
      </c>
      <c r="W108" s="125">
        <f>IF('Indicator Date hidden'!X109="x","x",W$2-'Indicator Date hidden'!X109)</f>
        <v>0</v>
      </c>
      <c r="X108" s="125">
        <f>IF('Indicator Date hidden'!Y109="x","x",X$2-'Indicator Date hidden'!Y109)</f>
        <v>0</v>
      </c>
      <c r="Y108" s="125">
        <f>IF('Indicator Date hidden'!Z109="x","x",Y$2-'Indicator Date hidden'!Z109)</f>
        <v>0</v>
      </c>
      <c r="Z108" s="125">
        <f>IF('Indicator Date hidden'!AA109="x","x",Z$2-'Indicator Date hidden'!AA109)</f>
        <v>0</v>
      </c>
      <c r="AA108" s="125">
        <f>IF('Indicator Date hidden'!AB109="x","x",AA$2-'Indicator Date hidden'!AB109)</f>
        <v>0</v>
      </c>
      <c r="AB108" s="125">
        <f>IF('Indicator Date hidden'!AC109="x","x",AB$2-'Indicator Date hidden'!AC109)</f>
        <v>0</v>
      </c>
      <c r="AC108" s="125">
        <f>IF('Indicator Date hidden'!AD109="x","x",AC$2-'Indicator Date hidden'!AD109)</f>
        <v>1</v>
      </c>
      <c r="AD108" s="125">
        <f>IF('Indicator Date hidden'!AE109="x","x",AD$2-'Indicator Date hidden'!AE109)</f>
        <v>0</v>
      </c>
      <c r="AE108" s="125">
        <f>IF('Indicator Date hidden'!AF109="x","x",AE$2-'Indicator Date hidden'!AF109)</f>
        <v>0</v>
      </c>
      <c r="AF108" s="125">
        <f>IF('Indicator Date hidden'!AG109="x","x",AF$2-'Indicator Date hidden'!AG109)</f>
        <v>1</v>
      </c>
      <c r="AG108" s="125">
        <f>IF('Indicator Date hidden'!AH109="x","x",AG$2-'Indicator Date hidden'!AH109)</f>
        <v>0</v>
      </c>
      <c r="AH108" s="125">
        <f>IF('Indicator Date hidden'!AI109="x","x",AH$2-'Indicator Date hidden'!AI109)</f>
        <v>0</v>
      </c>
      <c r="AI108" s="125">
        <f>IF('Indicator Date hidden'!AJ109="x","x",AI$2-'Indicator Date hidden'!AJ109)</f>
        <v>0</v>
      </c>
      <c r="AJ108" s="125">
        <f>IF('Indicator Date hidden'!AK109="x","x",AJ$2-'Indicator Date hidden'!AK109)</f>
        <v>0</v>
      </c>
      <c r="AK108" s="125">
        <f>IF('Indicator Date hidden'!AL109="x","x",AK$2-'Indicator Date hidden'!AL109)</f>
        <v>1</v>
      </c>
      <c r="AL108" s="125">
        <f>IF('Indicator Date hidden'!AM109="x","x",AL$2-'Indicator Date hidden'!AM109)</f>
        <v>1</v>
      </c>
      <c r="AM108" s="125">
        <f>IF('Indicator Date hidden'!AN109="x","x",AM$2-'Indicator Date hidden'!AN109)</f>
        <v>0</v>
      </c>
      <c r="AN108" s="125">
        <f>IF('Indicator Date hidden'!AO109="x","x",AN$2-'Indicator Date hidden'!AO109)</f>
        <v>0</v>
      </c>
      <c r="AO108" s="125">
        <f>IF('Indicator Date hidden'!AP109="x","x",AO$2-'Indicator Date hidden'!AP109)</f>
        <v>0</v>
      </c>
      <c r="AP108" s="125">
        <f>IF('Indicator Date hidden'!AQ109="x","x",AP$2-'Indicator Date hidden'!AQ109)</f>
        <v>0</v>
      </c>
      <c r="AQ108" s="125">
        <f>IF('Indicator Date hidden'!AR109="x","x",AQ$2-'Indicator Date hidden'!AR109)</f>
        <v>0</v>
      </c>
      <c r="AR108" s="125">
        <f>IF('Indicator Date hidden'!AS109="x","x",AR$2-'Indicator Date hidden'!AS109)</f>
        <v>0</v>
      </c>
      <c r="AS108" s="125">
        <f>IF('Indicator Date hidden'!AT109="x","x",AS$2-'Indicator Date hidden'!AT109)</f>
        <v>1</v>
      </c>
      <c r="AT108" s="125">
        <f>IF('Indicator Date hidden'!AU109="x","x",AT$2-'Indicator Date hidden'!AU109)</f>
        <v>0</v>
      </c>
      <c r="AU108" s="125">
        <f>IF('Indicator Date hidden'!AV109="x","x",AU$2-'Indicator Date hidden'!AV109)</f>
        <v>0</v>
      </c>
      <c r="AV108" s="125" t="str">
        <f>IF('Indicator Date hidden'!AW109="x","x",AV$2-'Indicator Date hidden'!AW109)</f>
        <v>x</v>
      </c>
      <c r="AW108" s="125">
        <f>IF('Indicator Date hidden'!AX109="x","x",AW$2-'Indicator Date hidden'!AX109)</f>
        <v>0</v>
      </c>
      <c r="AX108" s="125">
        <f>IF('Indicator Date hidden'!AY109="x","x",AX$2-'Indicator Date hidden'!AY109)</f>
        <v>0</v>
      </c>
      <c r="AY108" s="125">
        <f>IF('Indicator Date hidden'!AZ109="x","x",AY$2-'Indicator Date hidden'!AZ109)</f>
        <v>0</v>
      </c>
      <c r="AZ108" s="125">
        <f>IF('Indicator Date hidden'!BA109="x","x",AZ$2-'Indicator Date hidden'!BA109)</f>
        <v>10</v>
      </c>
      <c r="BA108" s="125">
        <f>IF('Indicator Date hidden'!BB109="x","x",BA$2-'Indicator Date hidden'!BB109)</f>
        <v>0</v>
      </c>
      <c r="BB108" s="125">
        <f>IF('Indicator Date hidden'!BC109="x","x",BB$2-'Indicator Date hidden'!BC109)</f>
        <v>0</v>
      </c>
      <c r="BC108" s="125">
        <f>IF('Indicator Date hidden'!BD109="x","x",BC$2-'Indicator Date hidden'!BD109)</f>
        <v>0</v>
      </c>
      <c r="BD108" s="125">
        <f>IF('Indicator Date hidden'!BE109="x","x",BD$2-'Indicator Date hidden'!BE109)</f>
        <v>1</v>
      </c>
      <c r="BE108" s="125">
        <f>IF('Indicator Date hidden'!BF109="x","x",BE$2-'Indicator Date hidden'!BF109)</f>
        <v>1</v>
      </c>
      <c r="BF108" s="125">
        <f>IF('Indicator Date hidden'!BG109="x","x",BF$2-'Indicator Date hidden'!BG109)</f>
        <v>0</v>
      </c>
      <c r="BG108" s="125">
        <f>IF('Indicator Date hidden'!BH109="x","x",BG$2-'Indicator Date hidden'!BH109)</f>
        <v>0</v>
      </c>
      <c r="BH108" s="125">
        <f>IF('Indicator Date hidden'!BI109="x","x",BH$2-'Indicator Date hidden'!BI109)</f>
        <v>0</v>
      </c>
      <c r="BI108" s="125">
        <f>IF('Indicator Date hidden'!BJ109="x","x",BI$2-'Indicator Date hidden'!BJ109)</f>
        <v>0</v>
      </c>
      <c r="BJ108" s="125">
        <f>IF('Indicator Date hidden'!BK109="x","x",BJ$2-'Indicator Date hidden'!BK109)</f>
        <v>0</v>
      </c>
      <c r="BK108" s="125">
        <f>IF('Indicator Date hidden'!BL109="x","x",BK$2-'Indicator Date hidden'!BL109)</f>
        <v>0</v>
      </c>
      <c r="BL108" s="125">
        <f>IF('Indicator Date hidden'!BM109="x","x",BL$2-'Indicator Date hidden'!BM109)</f>
        <v>0</v>
      </c>
      <c r="BM108" s="125">
        <f>IF('Indicator Date hidden'!BN109="x","x",BM$2-'Indicator Date hidden'!BN109)</f>
        <v>1</v>
      </c>
      <c r="BN108" s="125">
        <f>IF('Indicator Date hidden'!BO109="x","x",BN$2-'Indicator Date hidden'!BO109)</f>
        <v>2</v>
      </c>
      <c r="BO108" s="125">
        <f>IF('Indicator Date hidden'!BP109="x","x",BO$2-'Indicator Date hidden'!BP109)</f>
        <v>0</v>
      </c>
      <c r="BP108" s="125">
        <f>IF('Indicator Date hidden'!BQ109="x","x",BP$2-'Indicator Date hidden'!BQ109)</f>
        <v>0</v>
      </c>
      <c r="BQ108" s="125">
        <f>IF('Indicator Date hidden'!BR109="x","x",BQ$2-'Indicator Date hidden'!BR109)</f>
        <v>0</v>
      </c>
      <c r="BR108" s="125">
        <f>IF('Indicator Date hidden'!BS109="x","x",BR$2-'Indicator Date hidden'!BS109)</f>
        <v>0</v>
      </c>
      <c r="BS108" s="125">
        <f>IF('Indicator Date hidden'!BT109="x","x",BS$2-'Indicator Date hidden'!BT109)</f>
        <v>2</v>
      </c>
      <c r="BT108" s="125">
        <f>IF('Indicator Date hidden'!BU109="x","x",BT$2-'Indicator Date hidden'!BU109)</f>
        <v>0</v>
      </c>
      <c r="BU108" s="125" t="str">
        <f>IF('Indicator Date hidden'!BV109="x","x",BU$2-'Indicator Date hidden'!BV109)</f>
        <v>x</v>
      </c>
      <c r="BV108" s="125">
        <f>IF('Indicator Date hidden'!BW109="x","x",BV$2-'Indicator Date hidden'!BW109)</f>
        <v>0</v>
      </c>
      <c r="BW108" s="125">
        <f>IF('Indicator Date hidden'!BX109="x","x",BW$2-'Indicator Date hidden'!BX109)</f>
        <v>0</v>
      </c>
      <c r="BX108" s="125">
        <f>IF('Indicator Date hidden'!BY109="x","x",BX$2-'Indicator Date hidden'!BY109)</f>
        <v>0</v>
      </c>
      <c r="BY108" s="3">
        <f t="shared" si="15"/>
        <v>22</v>
      </c>
      <c r="BZ108" s="126">
        <f t="shared" si="16"/>
        <v>0.30136986301369861</v>
      </c>
      <c r="CA108" s="3">
        <f t="shared" si="17"/>
        <v>11</v>
      </c>
      <c r="CB108" s="126">
        <f t="shared" si="18"/>
        <v>1.2240168714349959</v>
      </c>
      <c r="CC108" s="129">
        <f t="shared" si="19"/>
        <v>0</v>
      </c>
    </row>
    <row r="109" spans="1:81" x14ac:dyDescent="0.3">
      <c r="A109" s="3" t="str">
        <f>'Indicator Data'!B112</f>
        <v>MLT</v>
      </c>
      <c r="B109" s="125">
        <f>IF('Indicator Date hidden'!C110="x","x",B$2-'Indicator Date hidden'!C110)</f>
        <v>0</v>
      </c>
      <c r="C109" s="125">
        <f>IF('Indicator Date hidden'!D110="x","x",C$2-'Indicator Date hidden'!D110)</f>
        <v>0</v>
      </c>
      <c r="D109" s="125">
        <f>IF('Indicator Date hidden'!E110="x","x",D$2-'Indicator Date hidden'!E110)</f>
        <v>0</v>
      </c>
      <c r="E109" s="125">
        <f>IF('Indicator Date hidden'!F110="x","x",E$2-'Indicator Date hidden'!F110)</f>
        <v>0</v>
      </c>
      <c r="F109" s="125">
        <f>IF('Indicator Date hidden'!G110="x","x",F$2-'Indicator Date hidden'!G110)</f>
        <v>0</v>
      </c>
      <c r="G109" s="125">
        <f>IF('Indicator Date hidden'!H110="x","x",G$2-'Indicator Date hidden'!H110)</f>
        <v>0</v>
      </c>
      <c r="H109" s="125">
        <f>IF('Indicator Date hidden'!I110="x","x",H$2-'Indicator Date hidden'!I110)</f>
        <v>0</v>
      </c>
      <c r="I109" s="125">
        <f>IF('Indicator Date hidden'!J110="x","x",I$2-'Indicator Date hidden'!J110)</f>
        <v>0</v>
      </c>
      <c r="J109" s="125">
        <f>IF('Indicator Date hidden'!K110="x","x",J$2-'Indicator Date hidden'!K110)</f>
        <v>0</v>
      </c>
      <c r="K109" s="125">
        <f>IF('Indicator Date hidden'!L110="x","x",K$2-'Indicator Date hidden'!L110)</f>
        <v>0</v>
      </c>
      <c r="L109" s="125">
        <f>IF('Indicator Date hidden'!M110="x","x",L$2-'Indicator Date hidden'!M110)</f>
        <v>0</v>
      </c>
      <c r="M109" s="125">
        <f>IF('Indicator Date hidden'!N110="x","x",M$2-'Indicator Date hidden'!N110)</f>
        <v>0</v>
      </c>
      <c r="N109" s="125">
        <f>IF('Indicator Date hidden'!O110="x","x",N$2-'Indicator Date hidden'!O110)</f>
        <v>0</v>
      </c>
      <c r="O109" s="125">
        <f>IF('Indicator Date hidden'!P110="x","x",O$2-'Indicator Date hidden'!P110)</f>
        <v>0</v>
      </c>
      <c r="P109" s="125">
        <f>IF('Indicator Date hidden'!Q110="x","x",P$2-'Indicator Date hidden'!Q110)</f>
        <v>0</v>
      </c>
      <c r="Q109" s="125">
        <f>IF('Indicator Date hidden'!R110="x","x",Q$2-'Indicator Date hidden'!R110)</f>
        <v>0</v>
      </c>
      <c r="R109" s="125">
        <f>IF('Indicator Date hidden'!S110="x","x",R$2-'Indicator Date hidden'!S110)</f>
        <v>0</v>
      </c>
      <c r="S109" s="125">
        <f>IF('Indicator Date hidden'!T110="x","x",S$2-'Indicator Date hidden'!T110)</f>
        <v>0</v>
      </c>
      <c r="T109" s="125">
        <f>IF('Indicator Date hidden'!U110="x","x",T$2-'Indicator Date hidden'!U110)</f>
        <v>0</v>
      </c>
      <c r="U109" s="125">
        <f>IF('Indicator Date hidden'!V110="x","x",U$2-'Indicator Date hidden'!V110)</f>
        <v>0</v>
      </c>
      <c r="V109" s="125">
        <f>IF('Indicator Date hidden'!W110="x","x",V$2-'Indicator Date hidden'!W110)</f>
        <v>0</v>
      </c>
      <c r="W109" s="125">
        <f>IF('Indicator Date hidden'!X110="x","x",W$2-'Indicator Date hidden'!X110)</f>
        <v>0</v>
      </c>
      <c r="X109" s="125">
        <f>IF('Indicator Date hidden'!Y110="x","x",X$2-'Indicator Date hidden'!Y110)</f>
        <v>0</v>
      </c>
      <c r="Y109" s="125">
        <f>IF('Indicator Date hidden'!Z110="x","x",Y$2-'Indicator Date hidden'!Z110)</f>
        <v>0</v>
      </c>
      <c r="Z109" s="125">
        <f>IF('Indicator Date hidden'!AA110="x","x",Z$2-'Indicator Date hidden'!AA110)</f>
        <v>7</v>
      </c>
      <c r="AA109" s="125">
        <f>IF('Indicator Date hidden'!AB110="x","x",AA$2-'Indicator Date hidden'!AB110)</f>
        <v>0</v>
      </c>
      <c r="AB109" s="125" t="str">
        <f>IF('Indicator Date hidden'!AC110="x","x",AB$2-'Indicator Date hidden'!AC110)</f>
        <v>x</v>
      </c>
      <c r="AC109" s="125">
        <f>IF('Indicator Date hidden'!AD110="x","x",AC$2-'Indicator Date hidden'!AD110)</f>
        <v>4</v>
      </c>
      <c r="AD109" s="125">
        <f>IF('Indicator Date hidden'!AE110="x","x",AD$2-'Indicator Date hidden'!AE110)</f>
        <v>0</v>
      </c>
      <c r="AE109" s="125" t="str">
        <f>IF('Indicator Date hidden'!AF110="x","x",AE$2-'Indicator Date hidden'!AF110)</f>
        <v>x</v>
      </c>
      <c r="AF109" s="125">
        <f>IF('Indicator Date hidden'!AG110="x","x",AF$2-'Indicator Date hidden'!AG110)</f>
        <v>1</v>
      </c>
      <c r="AG109" s="125">
        <f>IF('Indicator Date hidden'!AH110="x","x",AG$2-'Indicator Date hidden'!AH110)</f>
        <v>0</v>
      </c>
      <c r="AH109" s="125">
        <f>IF('Indicator Date hidden'!AI110="x","x",AH$2-'Indicator Date hidden'!AI110)</f>
        <v>0</v>
      </c>
      <c r="AI109" s="125">
        <f>IF('Indicator Date hidden'!AJ110="x","x",AI$2-'Indicator Date hidden'!AJ110)</f>
        <v>0</v>
      </c>
      <c r="AJ109" s="125">
        <f>IF('Indicator Date hidden'!AK110="x","x",AJ$2-'Indicator Date hidden'!AK110)</f>
        <v>0</v>
      </c>
      <c r="AK109" s="125">
        <f>IF('Indicator Date hidden'!AL110="x","x",AK$2-'Indicator Date hidden'!AL110)</f>
        <v>1</v>
      </c>
      <c r="AL109" s="125" t="str">
        <f>IF('Indicator Date hidden'!AM110="x","x",AL$2-'Indicator Date hidden'!AM110)</f>
        <v>x</v>
      </c>
      <c r="AM109" s="125">
        <f>IF('Indicator Date hidden'!AN110="x","x",AM$2-'Indicator Date hidden'!AN110)</f>
        <v>0</v>
      </c>
      <c r="AN109" s="125">
        <f>IF('Indicator Date hidden'!AO110="x","x",AN$2-'Indicator Date hidden'!AO110)</f>
        <v>0</v>
      </c>
      <c r="AO109" s="125">
        <f>IF('Indicator Date hidden'!AP110="x","x",AO$2-'Indicator Date hidden'!AP110)</f>
        <v>0</v>
      </c>
      <c r="AP109" s="125" t="str">
        <f>IF('Indicator Date hidden'!AQ110="x","x",AP$2-'Indicator Date hidden'!AQ110)</f>
        <v>x</v>
      </c>
      <c r="AQ109" s="125">
        <f>IF('Indicator Date hidden'!AR110="x","x",AQ$2-'Indicator Date hidden'!AR110)</f>
        <v>0</v>
      </c>
      <c r="AR109" s="125">
        <f>IF('Indicator Date hidden'!AS110="x","x",AR$2-'Indicator Date hidden'!AS110)</f>
        <v>0</v>
      </c>
      <c r="AS109" s="125" t="str">
        <f>IF('Indicator Date hidden'!AT110="x","x",AS$2-'Indicator Date hidden'!AT110)</f>
        <v>x</v>
      </c>
      <c r="AT109" s="125">
        <f>IF('Indicator Date hidden'!AU110="x","x",AT$2-'Indicator Date hidden'!AU110)</f>
        <v>0</v>
      </c>
      <c r="AU109" s="125" t="str">
        <f>IF('Indicator Date hidden'!AV110="x","x",AU$2-'Indicator Date hidden'!AV110)</f>
        <v>x</v>
      </c>
      <c r="AV109" s="125" t="str">
        <f>IF('Indicator Date hidden'!AW110="x","x",AV$2-'Indicator Date hidden'!AW110)</f>
        <v>x</v>
      </c>
      <c r="AW109" s="125" t="str">
        <f>IF('Indicator Date hidden'!AX110="x","x",AW$2-'Indicator Date hidden'!AX110)</f>
        <v>x</v>
      </c>
      <c r="AX109" s="125">
        <f>IF('Indicator Date hidden'!AY110="x","x",AX$2-'Indicator Date hidden'!AY110)</f>
        <v>0</v>
      </c>
      <c r="AY109" s="125">
        <f>IF('Indicator Date hidden'!AZ110="x","x",AY$2-'Indicator Date hidden'!AZ110)</f>
        <v>0</v>
      </c>
      <c r="AZ109" s="125">
        <f>IF('Indicator Date hidden'!BA110="x","x",AZ$2-'Indicator Date hidden'!BA110)</f>
        <v>1</v>
      </c>
      <c r="BA109" s="125">
        <f>IF('Indicator Date hidden'!BB110="x","x",BA$2-'Indicator Date hidden'!BB110)</f>
        <v>0</v>
      </c>
      <c r="BB109" s="125">
        <f>IF('Indicator Date hidden'!BC110="x","x",BB$2-'Indicator Date hidden'!BC110)</f>
        <v>0</v>
      </c>
      <c r="BC109" s="125">
        <f>IF('Indicator Date hidden'!BD110="x","x",BC$2-'Indicator Date hidden'!BD110)</f>
        <v>0</v>
      </c>
      <c r="BD109" s="125" t="str">
        <f>IF('Indicator Date hidden'!BE110="x","x",BD$2-'Indicator Date hidden'!BE110)</f>
        <v>x</v>
      </c>
      <c r="BE109" s="125">
        <f>IF('Indicator Date hidden'!BF110="x","x",BE$2-'Indicator Date hidden'!BF110)</f>
        <v>1</v>
      </c>
      <c r="BF109" s="125">
        <f>IF('Indicator Date hidden'!BG110="x","x",BF$2-'Indicator Date hidden'!BG110)</f>
        <v>0</v>
      </c>
      <c r="BG109" s="125">
        <f>IF('Indicator Date hidden'!BH110="x","x",BG$2-'Indicator Date hidden'!BH110)</f>
        <v>0</v>
      </c>
      <c r="BH109" s="125">
        <f>IF('Indicator Date hidden'!BI110="x","x",BH$2-'Indicator Date hidden'!BI110)</f>
        <v>0</v>
      </c>
      <c r="BI109" s="125" t="str">
        <f>IF('Indicator Date hidden'!BJ110="x","x",BI$2-'Indicator Date hidden'!BJ110)</f>
        <v>x</v>
      </c>
      <c r="BJ109" s="125">
        <f>IF('Indicator Date hidden'!BK110="x","x",BJ$2-'Indicator Date hidden'!BK110)</f>
        <v>0</v>
      </c>
      <c r="BK109" s="125">
        <f>IF('Indicator Date hidden'!BL110="x","x",BK$2-'Indicator Date hidden'!BL110)</f>
        <v>0</v>
      </c>
      <c r="BL109" s="125">
        <f>IF('Indicator Date hidden'!BM110="x","x",BL$2-'Indicator Date hidden'!BM110)</f>
        <v>0</v>
      </c>
      <c r="BM109" s="125">
        <f>IF('Indicator Date hidden'!BN110="x","x",BM$2-'Indicator Date hidden'!BN110)</f>
        <v>1</v>
      </c>
      <c r="BN109" s="125">
        <f>IF('Indicator Date hidden'!BO110="x","x",BN$2-'Indicator Date hidden'!BO110)</f>
        <v>0</v>
      </c>
      <c r="BO109" s="125">
        <f>IF('Indicator Date hidden'!BP110="x","x",BO$2-'Indicator Date hidden'!BP110)</f>
        <v>0</v>
      </c>
      <c r="BP109" s="125">
        <f>IF('Indicator Date hidden'!BQ110="x","x",BP$2-'Indicator Date hidden'!BQ110)</f>
        <v>0</v>
      </c>
      <c r="BQ109" s="125">
        <f>IF('Indicator Date hidden'!BR110="x","x",BQ$2-'Indicator Date hidden'!BR110)</f>
        <v>0</v>
      </c>
      <c r="BR109" s="125">
        <f>IF('Indicator Date hidden'!BS110="x","x",BR$2-'Indicator Date hidden'!BS110)</f>
        <v>0</v>
      </c>
      <c r="BS109" s="125">
        <f>IF('Indicator Date hidden'!BT110="x","x",BS$2-'Indicator Date hidden'!BT110)</f>
        <v>3</v>
      </c>
      <c r="BT109" s="125">
        <f>IF('Indicator Date hidden'!BU110="x","x",BT$2-'Indicator Date hidden'!BU110)</f>
        <v>0</v>
      </c>
      <c r="BU109" s="125">
        <f>IF('Indicator Date hidden'!BV110="x","x",BU$2-'Indicator Date hidden'!BV110)</f>
        <v>0</v>
      </c>
      <c r="BV109" s="125" t="str">
        <f>IF('Indicator Date hidden'!BW110="x","x",BV$2-'Indicator Date hidden'!BW110)</f>
        <v>x</v>
      </c>
      <c r="BW109" s="125">
        <f>IF('Indicator Date hidden'!BX110="x","x",BW$2-'Indicator Date hidden'!BX110)</f>
        <v>0</v>
      </c>
      <c r="BX109" s="125">
        <f>IF('Indicator Date hidden'!BY110="x","x",BX$2-'Indicator Date hidden'!BY110)</f>
        <v>0</v>
      </c>
      <c r="BY109" s="3">
        <f t="shared" si="15"/>
        <v>19</v>
      </c>
      <c r="BZ109" s="126">
        <f t="shared" si="16"/>
        <v>0.296875</v>
      </c>
      <c r="CA109" s="3">
        <f t="shared" si="17"/>
        <v>8</v>
      </c>
      <c r="CB109" s="126">
        <f t="shared" si="18"/>
        <v>1.0706260945703687</v>
      </c>
      <c r="CC109" s="129">
        <f t="shared" si="19"/>
        <v>0</v>
      </c>
    </row>
    <row r="110" spans="1:81" x14ac:dyDescent="0.3">
      <c r="A110" s="3" t="str">
        <f>'Indicator Data'!B113</f>
        <v>MHL</v>
      </c>
      <c r="B110" s="125">
        <f>IF('Indicator Date hidden'!C111="x","x",B$2-'Indicator Date hidden'!C111)</f>
        <v>0</v>
      </c>
      <c r="C110" s="125">
        <f>IF('Indicator Date hidden'!D111="x","x",C$2-'Indicator Date hidden'!D111)</f>
        <v>0</v>
      </c>
      <c r="D110" s="125">
        <f>IF('Indicator Date hidden'!E111="x","x",D$2-'Indicator Date hidden'!E111)</f>
        <v>0</v>
      </c>
      <c r="E110" s="125">
        <f>IF('Indicator Date hidden'!F111="x","x",E$2-'Indicator Date hidden'!F111)</f>
        <v>0</v>
      </c>
      <c r="F110" s="125">
        <f>IF('Indicator Date hidden'!G111="x","x",F$2-'Indicator Date hidden'!G111)</f>
        <v>0</v>
      </c>
      <c r="G110" s="125">
        <f>IF('Indicator Date hidden'!H111="x","x",G$2-'Indicator Date hidden'!H111)</f>
        <v>0</v>
      </c>
      <c r="H110" s="125">
        <f>IF('Indicator Date hidden'!I111="x","x",H$2-'Indicator Date hidden'!I111)</f>
        <v>0</v>
      </c>
      <c r="I110" s="125">
        <f>IF('Indicator Date hidden'!J111="x","x",I$2-'Indicator Date hidden'!J111)</f>
        <v>0</v>
      </c>
      <c r="J110" s="125">
        <f>IF('Indicator Date hidden'!K111="x","x",J$2-'Indicator Date hidden'!K111)</f>
        <v>0</v>
      </c>
      <c r="K110" s="125" t="str">
        <f>IF('Indicator Date hidden'!L111="x","x",K$2-'Indicator Date hidden'!L111)</f>
        <v>x</v>
      </c>
      <c r="L110" s="125">
        <f>IF('Indicator Date hidden'!M111="x","x",L$2-'Indicator Date hidden'!M111)</f>
        <v>0</v>
      </c>
      <c r="M110" s="125">
        <f>IF('Indicator Date hidden'!N111="x","x",M$2-'Indicator Date hidden'!N111)</f>
        <v>0</v>
      </c>
      <c r="N110" s="125">
        <f>IF('Indicator Date hidden'!O111="x","x",N$2-'Indicator Date hidden'!O111)</f>
        <v>0</v>
      </c>
      <c r="O110" s="125">
        <f>IF('Indicator Date hidden'!P111="x","x",O$2-'Indicator Date hidden'!P111)</f>
        <v>0</v>
      </c>
      <c r="P110" s="125">
        <f>IF('Indicator Date hidden'!Q111="x","x",P$2-'Indicator Date hidden'!Q111)</f>
        <v>0</v>
      </c>
      <c r="Q110" s="125">
        <f>IF('Indicator Date hidden'!R111="x","x",Q$2-'Indicator Date hidden'!R111)</f>
        <v>0</v>
      </c>
      <c r="R110" s="125">
        <f>IF('Indicator Date hidden'!S111="x","x",R$2-'Indicator Date hidden'!S111)</f>
        <v>0</v>
      </c>
      <c r="S110" s="125">
        <f>IF('Indicator Date hidden'!T111="x","x",S$2-'Indicator Date hidden'!T111)</f>
        <v>0</v>
      </c>
      <c r="T110" s="125">
        <f>IF('Indicator Date hidden'!U111="x","x",T$2-'Indicator Date hidden'!U111)</f>
        <v>0</v>
      </c>
      <c r="U110" s="125">
        <f>IF('Indicator Date hidden'!V111="x","x",U$2-'Indicator Date hidden'!V111)</f>
        <v>0</v>
      </c>
      <c r="V110" s="125">
        <f>IF('Indicator Date hidden'!W111="x","x",V$2-'Indicator Date hidden'!W111)</f>
        <v>0</v>
      </c>
      <c r="W110" s="125">
        <f>IF('Indicator Date hidden'!X111="x","x",W$2-'Indicator Date hidden'!X111)</f>
        <v>0</v>
      </c>
      <c r="X110" s="125">
        <f>IF('Indicator Date hidden'!Y111="x","x",X$2-'Indicator Date hidden'!Y111)</f>
        <v>0</v>
      </c>
      <c r="Y110" s="125">
        <f>IF('Indicator Date hidden'!Z111="x","x",Y$2-'Indicator Date hidden'!Z111)</f>
        <v>0</v>
      </c>
      <c r="Z110" s="125" t="str">
        <f>IF('Indicator Date hidden'!AA111="x","x",Z$2-'Indicator Date hidden'!AA111)</f>
        <v>x</v>
      </c>
      <c r="AA110" s="125">
        <f>IF('Indicator Date hidden'!AB111="x","x",AA$2-'Indicator Date hidden'!AB111)</f>
        <v>0</v>
      </c>
      <c r="AB110" s="125">
        <f>IF('Indicator Date hidden'!AC111="x","x",AB$2-'Indicator Date hidden'!AC111)</f>
        <v>0</v>
      </c>
      <c r="AC110" s="125" t="str">
        <f>IF('Indicator Date hidden'!AD111="x","x",AC$2-'Indicator Date hidden'!AD111)</f>
        <v>x</v>
      </c>
      <c r="AD110" s="125">
        <f>IF('Indicator Date hidden'!AE111="x","x",AD$2-'Indicator Date hidden'!AE111)</f>
        <v>1</v>
      </c>
      <c r="AE110" s="125" t="str">
        <f>IF('Indicator Date hidden'!AF111="x","x",AE$2-'Indicator Date hidden'!AF111)</f>
        <v>x</v>
      </c>
      <c r="AF110" s="125">
        <f>IF('Indicator Date hidden'!AG111="x","x",AF$2-'Indicator Date hidden'!AG111)</f>
        <v>1</v>
      </c>
      <c r="AG110" s="125">
        <f>IF('Indicator Date hidden'!AH111="x","x",AG$2-'Indicator Date hidden'!AH111)</f>
        <v>0</v>
      </c>
      <c r="AH110" s="125">
        <f>IF('Indicator Date hidden'!AI111="x","x",AH$2-'Indicator Date hidden'!AI111)</f>
        <v>0</v>
      </c>
      <c r="AI110" s="125">
        <f>IF('Indicator Date hidden'!AJ111="x","x",AI$2-'Indicator Date hidden'!AJ111)</f>
        <v>0</v>
      </c>
      <c r="AJ110" s="125">
        <f>IF('Indicator Date hidden'!AK111="x","x",AJ$2-'Indicator Date hidden'!AK111)</f>
        <v>0</v>
      </c>
      <c r="AK110" s="125">
        <f>IF('Indicator Date hidden'!AL111="x","x",AK$2-'Indicator Date hidden'!AL111)</f>
        <v>1</v>
      </c>
      <c r="AL110" s="125" t="str">
        <f>IF('Indicator Date hidden'!AM111="x","x",AL$2-'Indicator Date hidden'!AM111)</f>
        <v>x</v>
      </c>
      <c r="AM110" s="125">
        <f>IF('Indicator Date hidden'!AN111="x","x",AM$2-'Indicator Date hidden'!AN111)</f>
        <v>0</v>
      </c>
      <c r="AN110" s="125">
        <f>IF('Indicator Date hidden'!AO111="x","x",AN$2-'Indicator Date hidden'!AO111)</f>
        <v>0</v>
      </c>
      <c r="AO110" s="125">
        <f>IF('Indicator Date hidden'!AP111="x","x",AO$2-'Indicator Date hidden'!AP111)</f>
        <v>0</v>
      </c>
      <c r="AP110" s="125">
        <f>IF('Indicator Date hidden'!AQ111="x","x",AP$2-'Indicator Date hidden'!AQ111)</f>
        <v>1</v>
      </c>
      <c r="AQ110" s="125">
        <f>IF('Indicator Date hidden'!AR111="x","x",AQ$2-'Indicator Date hidden'!AR111)</f>
        <v>1</v>
      </c>
      <c r="AR110" s="125">
        <f>IF('Indicator Date hidden'!AS111="x","x",AR$2-'Indicator Date hidden'!AS111)</f>
        <v>0</v>
      </c>
      <c r="AS110" s="125">
        <f>IF('Indicator Date hidden'!AT111="x","x",AS$2-'Indicator Date hidden'!AT111)</f>
        <v>2</v>
      </c>
      <c r="AT110" s="125">
        <f>IF('Indicator Date hidden'!AU111="x","x",AT$2-'Indicator Date hidden'!AU111)</f>
        <v>0</v>
      </c>
      <c r="AU110" s="125" t="str">
        <f>IF('Indicator Date hidden'!AV111="x","x",AU$2-'Indicator Date hidden'!AV111)</f>
        <v>x</v>
      </c>
      <c r="AV110" s="125" t="str">
        <f>IF('Indicator Date hidden'!AW111="x","x",AV$2-'Indicator Date hidden'!AW111)</f>
        <v>x</v>
      </c>
      <c r="AW110" s="125" t="str">
        <f>IF('Indicator Date hidden'!AX111="x","x",AW$2-'Indicator Date hidden'!AX111)</f>
        <v>x</v>
      </c>
      <c r="AX110" s="125">
        <f>IF('Indicator Date hidden'!AY111="x","x",AX$2-'Indicator Date hidden'!AY111)</f>
        <v>0</v>
      </c>
      <c r="AY110" s="125" t="str">
        <f>IF('Indicator Date hidden'!AZ111="x","x",AY$2-'Indicator Date hidden'!AZ111)</f>
        <v>x</v>
      </c>
      <c r="AZ110" s="125" t="str">
        <f>IF('Indicator Date hidden'!BA111="x","x",AZ$2-'Indicator Date hidden'!BA111)</f>
        <v>x</v>
      </c>
      <c r="BA110" s="125">
        <f>IF('Indicator Date hidden'!BB111="x","x",BA$2-'Indicator Date hidden'!BB111)</f>
        <v>0</v>
      </c>
      <c r="BB110" s="125">
        <f>IF('Indicator Date hidden'!BC111="x","x",BB$2-'Indicator Date hidden'!BC111)</f>
        <v>0</v>
      </c>
      <c r="BC110" s="125">
        <f>IF('Indicator Date hidden'!BD111="x","x",BC$2-'Indicator Date hidden'!BD111)</f>
        <v>0</v>
      </c>
      <c r="BD110" s="125" t="str">
        <f>IF('Indicator Date hidden'!BE111="x","x",BD$2-'Indicator Date hidden'!BE111)</f>
        <v>x</v>
      </c>
      <c r="BE110" s="125" t="str">
        <f>IF('Indicator Date hidden'!BF111="x","x",BE$2-'Indicator Date hidden'!BF111)</f>
        <v>x</v>
      </c>
      <c r="BF110" s="125">
        <f>IF('Indicator Date hidden'!BG111="x","x",BF$2-'Indicator Date hidden'!BG111)</f>
        <v>0</v>
      </c>
      <c r="BG110" s="125">
        <f>IF('Indicator Date hidden'!BH111="x","x",BG$2-'Indicator Date hidden'!BH111)</f>
        <v>0</v>
      </c>
      <c r="BH110" s="125">
        <f>IF('Indicator Date hidden'!BI111="x","x",BH$2-'Indicator Date hidden'!BI111)</f>
        <v>0</v>
      </c>
      <c r="BI110" s="125">
        <f>IF('Indicator Date hidden'!BJ111="x","x",BI$2-'Indicator Date hidden'!BJ111)</f>
        <v>2</v>
      </c>
      <c r="BJ110" s="125">
        <f>IF('Indicator Date hidden'!BK111="x","x",BJ$2-'Indicator Date hidden'!BK111)</f>
        <v>0</v>
      </c>
      <c r="BK110" s="125" t="str">
        <f>IF('Indicator Date hidden'!BL111="x","x",BK$2-'Indicator Date hidden'!BL111)</f>
        <v>x</v>
      </c>
      <c r="BL110" s="125">
        <f>IF('Indicator Date hidden'!BM111="x","x",BL$2-'Indicator Date hidden'!BM111)</f>
        <v>0</v>
      </c>
      <c r="BM110" s="125">
        <f>IF('Indicator Date hidden'!BN111="x","x",BM$2-'Indicator Date hidden'!BN111)</f>
        <v>8</v>
      </c>
      <c r="BN110" s="125">
        <f>IF('Indicator Date hidden'!BO111="x","x",BN$2-'Indicator Date hidden'!BO111)</f>
        <v>2</v>
      </c>
      <c r="BO110" s="125">
        <f>IF('Indicator Date hidden'!BP111="x","x",BO$2-'Indicator Date hidden'!BP111)</f>
        <v>2</v>
      </c>
      <c r="BP110" s="125">
        <f>IF('Indicator Date hidden'!BQ111="x","x",BP$2-'Indicator Date hidden'!BQ111)</f>
        <v>0</v>
      </c>
      <c r="BQ110" s="125">
        <f>IF('Indicator Date hidden'!BR111="x","x",BQ$2-'Indicator Date hidden'!BR111)</f>
        <v>0</v>
      </c>
      <c r="BR110" s="125">
        <f>IF('Indicator Date hidden'!BS111="x","x",BR$2-'Indicator Date hidden'!BS111)</f>
        <v>0</v>
      </c>
      <c r="BS110" s="125">
        <f>IF('Indicator Date hidden'!BT111="x","x",BS$2-'Indicator Date hidden'!BT111)</f>
        <v>6</v>
      </c>
      <c r="BT110" s="125">
        <f>IF('Indicator Date hidden'!BU111="x","x",BT$2-'Indicator Date hidden'!BU111)</f>
        <v>0</v>
      </c>
      <c r="BU110" s="125">
        <f>IF('Indicator Date hidden'!BV111="x","x",BU$2-'Indicator Date hidden'!BV111)</f>
        <v>0</v>
      </c>
      <c r="BV110" s="125">
        <f>IF('Indicator Date hidden'!BW111="x","x",BV$2-'Indicator Date hidden'!BW111)</f>
        <v>0</v>
      </c>
      <c r="BW110" s="125">
        <f>IF('Indicator Date hidden'!BX111="x","x",BW$2-'Indicator Date hidden'!BX111)</f>
        <v>0</v>
      </c>
      <c r="BX110" s="125" t="str">
        <f>IF('Indicator Date hidden'!BY111="x","x",BX$2-'Indicator Date hidden'!BY111)</f>
        <v>x</v>
      </c>
      <c r="BY110" s="3">
        <f t="shared" si="15"/>
        <v>27</v>
      </c>
      <c r="BZ110" s="126">
        <f t="shared" si="16"/>
        <v>0.44262295081967212</v>
      </c>
      <c r="CA110" s="3">
        <f t="shared" si="17"/>
        <v>11</v>
      </c>
      <c r="CB110" s="126">
        <f t="shared" si="18"/>
        <v>1.3370458035477824</v>
      </c>
      <c r="CC110" s="129">
        <f t="shared" si="19"/>
        <v>0</v>
      </c>
    </row>
    <row r="111" spans="1:81" x14ac:dyDescent="0.3">
      <c r="A111" s="3" t="str">
        <f>'Indicator Data'!B114</f>
        <v>MRT</v>
      </c>
      <c r="B111" s="125">
        <f>IF('Indicator Date hidden'!C112="x","x",B$2-'Indicator Date hidden'!C112)</f>
        <v>0</v>
      </c>
      <c r="C111" s="125">
        <f>IF('Indicator Date hidden'!D112="x","x",C$2-'Indicator Date hidden'!D112)</f>
        <v>0</v>
      </c>
      <c r="D111" s="125">
        <f>IF('Indicator Date hidden'!E112="x","x",D$2-'Indicator Date hidden'!E112)</f>
        <v>0</v>
      </c>
      <c r="E111" s="125">
        <f>IF('Indicator Date hidden'!F112="x","x",E$2-'Indicator Date hidden'!F112)</f>
        <v>0</v>
      </c>
      <c r="F111" s="125">
        <f>IF('Indicator Date hidden'!G112="x","x",F$2-'Indicator Date hidden'!G112)</f>
        <v>0</v>
      </c>
      <c r="G111" s="125">
        <f>IF('Indicator Date hidden'!H112="x","x",G$2-'Indicator Date hidden'!H112)</f>
        <v>0</v>
      </c>
      <c r="H111" s="125">
        <f>IF('Indicator Date hidden'!I112="x","x",H$2-'Indicator Date hidden'!I112)</f>
        <v>0</v>
      </c>
      <c r="I111" s="125">
        <f>IF('Indicator Date hidden'!J112="x","x",I$2-'Indicator Date hidden'!J112)</f>
        <v>0</v>
      </c>
      <c r="J111" s="125">
        <f>IF('Indicator Date hidden'!K112="x","x",J$2-'Indicator Date hidden'!K112)</f>
        <v>0</v>
      </c>
      <c r="K111" s="125">
        <f>IF('Indicator Date hidden'!L112="x","x",K$2-'Indicator Date hidden'!L112)</f>
        <v>0</v>
      </c>
      <c r="L111" s="125">
        <f>IF('Indicator Date hidden'!M112="x","x",L$2-'Indicator Date hidden'!M112)</f>
        <v>0</v>
      </c>
      <c r="M111" s="125">
        <f>IF('Indicator Date hidden'!N112="x","x",M$2-'Indicator Date hidden'!N112)</f>
        <v>0</v>
      </c>
      <c r="N111" s="125">
        <f>IF('Indicator Date hidden'!O112="x","x",N$2-'Indicator Date hidden'!O112)</f>
        <v>0</v>
      </c>
      <c r="O111" s="125">
        <f>IF('Indicator Date hidden'!P112="x","x",O$2-'Indicator Date hidden'!P112)</f>
        <v>0</v>
      </c>
      <c r="P111" s="125">
        <f>IF('Indicator Date hidden'!Q112="x","x",P$2-'Indicator Date hidden'!Q112)</f>
        <v>0</v>
      </c>
      <c r="Q111" s="125">
        <f>IF('Indicator Date hidden'!R112="x","x",Q$2-'Indicator Date hidden'!R112)</f>
        <v>0</v>
      </c>
      <c r="R111" s="125">
        <f>IF('Indicator Date hidden'!S112="x","x",R$2-'Indicator Date hidden'!S112)</f>
        <v>0</v>
      </c>
      <c r="S111" s="125">
        <f>IF('Indicator Date hidden'!T112="x","x",S$2-'Indicator Date hidden'!T112)</f>
        <v>0</v>
      </c>
      <c r="T111" s="125">
        <f>IF('Indicator Date hidden'!U112="x","x",T$2-'Indicator Date hidden'!U112)</f>
        <v>0</v>
      </c>
      <c r="U111" s="125">
        <f>IF('Indicator Date hidden'!V112="x","x",U$2-'Indicator Date hidden'!V112)</f>
        <v>0</v>
      </c>
      <c r="V111" s="125">
        <f>IF('Indicator Date hidden'!W112="x","x",V$2-'Indicator Date hidden'!W112)</f>
        <v>0</v>
      </c>
      <c r="W111" s="125">
        <f>IF('Indicator Date hidden'!X112="x","x",W$2-'Indicator Date hidden'!X112)</f>
        <v>0</v>
      </c>
      <c r="X111" s="125">
        <f>IF('Indicator Date hidden'!Y112="x","x",X$2-'Indicator Date hidden'!Y112)</f>
        <v>0</v>
      </c>
      <c r="Y111" s="125">
        <f>IF('Indicator Date hidden'!Z112="x","x",Y$2-'Indicator Date hidden'!Z112)</f>
        <v>0</v>
      </c>
      <c r="Z111" s="125" t="str">
        <f>IF('Indicator Date hidden'!AA112="x","x",Z$2-'Indicator Date hidden'!AA112)</f>
        <v>x</v>
      </c>
      <c r="AA111" s="125">
        <f>IF('Indicator Date hidden'!AB112="x","x",AA$2-'Indicator Date hidden'!AB112)</f>
        <v>0</v>
      </c>
      <c r="AB111" s="125">
        <f>IF('Indicator Date hidden'!AC112="x","x",AB$2-'Indicator Date hidden'!AC112)</f>
        <v>0</v>
      </c>
      <c r="AC111" s="125" t="str">
        <f>IF('Indicator Date hidden'!AD112="x","x",AC$2-'Indicator Date hidden'!AD112)</f>
        <v>x</v>
      </c>
      <c r="AD111" s="125">
        <f>IF('Indicator Date hidden'!AE112="x","x",AD$2-'Indicator Date hidden'!AE112)</f>
        <v>0</v>
      </c>
      <c r="AE111" s="125">
        <f>IF('Indicator Date hidden'!AF112="x","x",AE$2-'Indicator Date hidden'!AF112)</f>
        <v>0</v>
      </c>
      <c r="AF111" s="125">
        <f>IF('Indicator Date hidden'!AG112="x","x",AF$2-'Indicator Date hidden'!AG112)</f>
        <v>1</v>
      </c>
      <c r="AG111" s="125">
        <f>IF('Indicator Date hidden'!AH112="x","x",AG$2-'Indicator Date hidden'!AH112)</f>
        <v>0</v>
      </c>
      <c r="AH111" s="125">
        <f>IF('Indicator Date hidden'!AI112="x","x",AH$2-'Indicator Date hidden'!AI112)</f>
        <v>0</v>
      </c>
      <c r="AI111" s="125">
        <f>IF('Indicator Date hidden'!AJ112="x","x",AI$2-'Indicator Date hidden'!AJ112)</f>
        <v>0</v>
      </c>
      <c r="AJ111" s="125">
        <f>IF('Indicator Date hidden'!AK112="x","x",AJ$2-'Indicator Date hidden'!AK112)</f>
        <v>0</v>
      </c>
      <c r="AK111" s="125">
        <f>IF('Indicator Date hidden'!AL112="x","x",AK$2-'Indicator Date hidden'!AL112)</f>
        <v>1</v>
      </c>
      <c r="AL111" s="125">
        <f>IF('Indicator Date hidden'!AM112="x","x",AL$2-'Indicator Date hidden'!AM112)</f>
        <v>4</v>
      </c>
      <c r="AM111" s="125">
        <f>IF('Indicator Date hidden'!AN112="x","x",AM$2-'Indicator Date hidden'!AN112)</f>
        <v>0</v>
      </c>
      <c r="AN111" s="125">
        <f>IF('Indicator Date hidden'!AO112="x","x",AN$2-'Indicator Date hidden'!AO112)</f>
        <v>0</v>
      </c>
      <c r="AO111" s="125">
        <f>IF('Indicator Date hidden'!AP112="x","x",AO$2-'Indicator Date hidden'!AP112)</f>
        <v>0</v>
      </c>
      <c r="AP111" s="125">
        <f>IF('Indicator Date hidden'!AQ112="x","x",AP$2-'Indicator Date hidden'!AQ112)</f>
        <v>0</v>
      </c>
      <c r="AQ111" s="125">
        <f>IF('Indicator Date hidden'!AR112="x","x",AQ$2-'Indicator Date hidden'!AR112)</f>
        <v>0</v>
      </c>
      <c r="AR111" s="125">
        <f>IF('Indicator Date hidden'!AS112="x","x",AR$2-'Indicator Date hidden'!AS112)</f>
        <v>0</v>
      </c>
      <c r="AS111" s="125">
        <f>IF('Indicator Date hidden'!AT112="x","x",AS$2-'Indicator Date hidden'!AT112)</f>
        <v>1</v>
      </c>
      <c r="AT111" s="125">
        <f>IF('Indicator Date hidden'!AU112="x","x",AT$2-'Indicator Date hidden'!AU112)</f>
        <v>0</v>
      </c>
      <c r="AU111" s="125">
        <f>IF('Indicator Date hidden'!AV112="x","x",AU$2-'Indicator Date hidden'!AV112)</f>
        <v>0</v>
      </c>
      <c r="AV111" s="125" t="str">
        <f>IF('Indicator Date hidden'!AW112="x","x",AV$2-'Indicator Date hidden'!AW112)</f>
        <v>x</v>
      </c>
      <c r="AW111" s="125">
        <f>IF('Indicator Date hidden'!AX112="x","x",AW$2-'Indicator Date hidden'!AX112)</f>
        <v>0</v>
      </c>
      <c r="AX111" s="125">
        <f>IF('Indicator Date hidden'!AY112="x","x",AX$2-'Indicator Date hidden'!AY112)</f>
        <v>0</v>
      </c>
      <c r="AY111" s="125">
        <f>IF('Indicator Date hidden'!AZ112="x","x",AY$2-'Indicator Date hidden'!AZ112)</f>
        <v>0</v>
      </c>
      <c r="AZ111" s="125">
        <f>IF('Indicator Date hidden'!BA112="x","x",AZ$2-'Indicator Date hidden'!BA112)</f>
        <v>5</v>
      </c>
      <c r="BA111" s="125">
        <f>IF('Indicator Date hidden'!BB112="x","x",BA$2-'Indicator Date hidden'!BB112)</f>
        <v>0</v>
      </c>
      <c r="BB111" s="125">
        <f>IF('Indicator Date hidden'!BC112="x","x",BB$2-'Indicator Date hidden'!BC112)</f>
        <v>0</v>
      </c>
      <c r="BC111" s="125">
        <f>IF('Indicator Date hidden'!BD112="x","x",BC$2-'Indicator Date hidden'!BD112)</f>
        <v>0</v>
      </c>
      <c r="BD111" s="125" t="str">
        <f>IF('Indicator Date hidden'!BE112="x","x",BD$2-'Indicator Date hidden'!BE112)</f>
        <v>x</v>
      </c>
      <c r="BE111" s="125">
        <f>IF('Indicator Date hidden'!BF112="x","x",BE$2-'Indicator Date hidden'!BF112)</f>
        <v>0</v>
      </c>
      <c r="BF111" s="125">
        <f>IF('Indicator Date hidden'!BG112="x","x",BF$2-'Indicator Date hidden'!BG112)</f>
        <v>0</v>
      </c>
      <c r="BG111" s="125">
        <f>IF('Indicator Date hidden'!BH112="x","x",BG$2-'Indicator Date hidden'!BH112)</f>
        <v>0</v>
      </c>
      <c r="BH111" s="125">
        <f>IF('Indicator Date hidden'!BI112="x","x",BH$2-'Indicator Date hidden'!BI112)</f>
        <v>0</v>
      </c>
      <c r="BI111" s="125">
        <f>IF('Indicator Date hidden'!BJ112="x","x",BI$2-'Indicator Date hidden'!BJ112)</f>
        <v>2</v>
      </c>
      <c r="BJ111" s="125">
        <f>IF('Indicator Date hidden'!BK112="x","x",BJ$2-'Indicator Date hidden'!BK112)</f>
        <v>0</v>
      </c>
      <c r="BK111" s="125">
        <f>IF('Indicator Date hidden'!BL112="x","x",BK$2-'Indicator Date hidden'!BL112)</f>
        <v>0</v>
      </c>
      <c r="BL111" s="125">
        <f>IF('Indicator Date hidden'!BM112="x","x",BL$2-'Indicator Date hidden'!BM112)</f>
        <v>0</v>
      </c>
      <c r="BM111" s="125">
        <f>IF('Indicator Date hidden'!BN112="x","x",BM$2-'Indicator Date hidden'!BN112)</f>
        <v>2</v>
      </c>
      <c r="BN111" s="125">
        <f>IF('Indicator Date hidden'!BO112="x","x",BN$2-'Indicator Date hidden'!BO112)</f>
        <v>2</v>
      </c>
      <c r="BO111" s="125">
        <f>IF('Indicator Date hidden'!BP112="x","x",BO$2-'Indicator Date hidden'!BP112)</f>
        <v>0</v>
      </c>
      <c r="BP111" s="125">
        <f>IF('Indicator Date hidden'!BQ112="x","x",BP$2-'Indicator Date hidden'!BQ112)</f>
        <v>0</v>
      </c>
      <c r="BQ111" s="125">
        <f>IF('Indicator Date hidden'!BR112="x","x",BQ$2-'Indicator Date hidden'!BR112)</f>
        <v>0</v>
      </c>
      <c r="BR111" s="125">
        <f>IF('Indicator Date hidden'!BS112="x","x",BR$2-'Indicator Date hidden'!BS112)</f>
        <v>0</v>
      </c>
      <c r="BS111" s="125">
        <f>IF('Indicator Date hidden'!BT112="x","x",BS$2-'Indicator Date hidden'!BT112)</f>
        <v>1</v>
      </c>
      <c r="BT111" s="125">
        <f>IF('Indicator Date hidden'!BU112="x","x",BT$2-'Indicator Date hidden'!BU112)</f>
        <v>0</v>
      </c>
      <c r="BU111" s="125" t="str">
        <f>IF('Indicator Date hidden'!BV112="x","x",BU$2-'Indicator Date hidden'!BV112)</f>
        <v>x</v>
      </c>
      <c r="BV111" s="125">
        <f>IF('Indicator Date hidden'!BW112="x","x",BV$2-'Indicator Date hidden'!BW112)</f>
        <v>0</v>
      </c>
      <c r="BW111" s="125">
        <f>IF('Indicator Date hidden'!BX112="x","x",BW$2-'Indicator Date hidden'!BX112)</f>
        <v>0</v>
      </c>
      <c r="BX111" s="125">
        <f>IF('Indicator Date hidden'!BY112="x","x",BX$2-'Indicator Date hidden'!BY112)</f>
        <v>0</v>
      </c>
      <c r="BY111" s="3">
        <f t="shared" si="15"/>
        <v>19</v>
      </c>
      <c r="BZ111" s="126">
        <f t="shared" si="16"/>
        <v>0.27142857142857141</v>
      </c>
      <c r="CA111" s="3">
        <f t="shared" si="17"/>
        <v>9</v>
      </c>
      <c r="CB111" s="126">
        <f t="shared" si="18"/>
        <v>0.86058831324737339</v>
      </c>
      <c r="CC111" s="129">
        <f t="shared" si="19"/>
        <v>0</v>
      </c>
    </row>
    <row r="112" spans="1:81" x14ac:dyDescent="0.3">
      <c r="A112" s="3" t="str">
        <f>'Indicator Data'!B115</f>
        <v>MUS</v>
      </c>
      <c r="B112" s="125">
        <f>IF('Indicator Date hidden'!C113="x","x",B$2-'Indicator Date hidden'!C113)</f>
        <v>0</v>
      </c>
      <c r="C112" s="125">
        <f>IF('Indicator Date hidden'!D113="x","x",C$2-'Indicator Date hidden'!D113)</f>
        <v>0</v>
      </c>
      <c r="D112" s="125">
        <f>IF('Indicator Date hidden'!E113="x","x",D$2-'Indicator Date hidden'!E113)</f>
        <v>0</v>
      </c>
      <c r="E112" s="125">
        <f>IF('Indicator Date hidden'!F113="x","x",E$2-'Indicator Date hidden'!F113)</f>
        <v>0</v>
      </c>
      <c r="F112" s="125">
        <f>IF('Indicator Date hidden'!G113="x","x",F$2-'Indicator Date hidden'!G113)</f>
        <v>0</v>
      </c>
      <c r="G112" s="125">
        <f>IF('Indicator Date hidden'!H113="x","x",G$2-'Indicator Date hidden'!H113)</f>
        <v>0</v>
      </c>
      <c r="H112" s="125">
        <f>IF('Indicator Date hidden'!I113="x","x",H$2-'Indicator Date hidden'!I113)</f>
        <v>0</v>
      </c>
      <c r="I112" s="125">
        <f>IF('Indicator Date hidden'!J113="x","x",I$2-'Indicator Date hidden'!J113)</f>
        <v>0</v>
      </c>
      <c r="J112" s="125">
        <f>IF('Indicator Date hidden'!K113="x","x",J$2-'Indicator Date hidden'!K113)</f>
        <v>0</v>
      </c>
      <c r="K112" s="125">
        <f>IF('Indicator Date hidden'!L113="x","x",K$2-'Indicator Date hidden'!L113)</f>
        <v>0</v>
      </c>
      <c r="L112" s="125">
        <f>IF('Indicator Date hidden'!M113="x","x",L$2-'Indicator Date hidden'!M113)</f>
        <v>0</v>
      </c>
      <c r="M112" s="125">
        <f>IF('Indicator Date hidden'!N113="x","x",M$2-'Indicator Date hidden'!N113)</f>
        <v>0</v>
      </c>
      <c r="N112" s="125">
        <f>IF('Indicator Date hidden'!O113="x","x",N$2-'Indicator Date hidden'!O113)</f>
        <v>0</v>
      </c>
      <c r="O112" s="125">
        <f>IF('Indicator Date hidden'!P113="x","x",O$2-'Indicator Date hidden'!P113)</f>
        <v>0</v>
      </c>
      <c r="P112" s="125">
        <f>IF('Indicator Date hidden'!Q113="x","x",P$2-'Indicator Date hidden'!Q113)</f>
        <v>0</v>
      </c>
      <c r="Q112" s="125">
        <f>IF('Indicator Date hidden'!R113="x","x",Q$2-'Indicator Date hidden'!R113)</f>
        <v>0</v>
      </c>
      <c r="R112" s="125">
        <f>IF('Indicator Date hidden'!S113="x","x",R$2-'Indicator Date hidden'!S113)</f>
        <v>0</v>
      </c>
      <c r="S112" s="125">
        <f>IF('Indicator Date hidden'!T113="x","x",S$2-'Indicator Date hidden'!T113)</f>
        <v>0</v>
      </c>
      <c r="T112" s="125">
        <f>IF('Indicator Date hidden'!U113="x","x",T$2-'Indicator Date hidden'!U113)</f>
        <v>0</v>
      </c>
      <c r="U112" s="125">
        <f>IF('Indicator Date hidden'!V113="x","x",U$2-'Indicator Date hidden'!V113)</f>
        <v>0</v>
      </c>
      <c r="V112" s="125">
        <f>IF('Indicator Date hidden'!W113="x","x",V$2-'Indicator Date hidden'!W113)</f>
        <v>0</v>
      </c>
      <c r="W112" s="125">
        <f>IF('Indicator Date hidden'!X113="x","x",W$2-'Indicator Date hidden'!X113)</f>
        <v>0</v>
      </c>
      <c r="X112" s="125">
        <f>IF('Indicator Date hidden'!Y113="x","x",X$2-'Indicator Date hidden'!Y113)</f>
        <v>0</v>
      </c>
      <c r="Y112" s="125">
        <f>IF('Indicator Date hidden'!Z113="x","x",Y$2-'Indicator Date hidden'!Z113)</f>
        <v>0</v>
      </c>
      <c r="Z112" s="125">
        <f>IF('Indicator Date hidden'!AA113="x","x",Z$2-'Indicator Date hidden'!AA113)</f>
        <v>7</v>
      </c>
      <c r="AA112" s="125">
        <f>IF('Indicator Date hidden'!AB113="x","x",AA$2-'Indicator Date hidden'!AB113)</f>
        <v>0</v>
      </c>
      <c r="AB112" s="125" t="str">
        <f>IF('Indicator Date hidden'!AC113="x","x",AB$2-'Indicator Date hidden'!AC113)</f>
        <v>x</v>
      </c>
      <c r="AC112" s="125">
        <f>IF('Indicator Date hidden'!AD113="x","x",AC$2-'Indicator Date hidden'!AD113)</f>
        <v>1</v>
      </c>
      <c r="AD112" s="125">
        <f>IF('Indicator Date hidden'!AE113="x","x",AD$2-'Indicator Date hidden'!AE113)</f>
        <v>0</v>
      </c>
      <c r="AE112" s="125" t="str">
        <f>IF('Indicator Date hidden'!AF113="x","x",AE$2-'Indicator Date hidden'!AF113)</f>
        <v>x</v>
      </c>
      <c r="AF112" s="125">
        <f>IF('Indicator Date hidden'!AG113="x","x",AF$2-'Indicator Date hidden'!AG113)</f>
        <v>1</v>
      </c>
      <c r="AG112" s="125">
        <f>IF('Indicator Date hidden'!AH113="x","x",AG$2-'Indicator Date hidden'!AH113)</f>
        <v>0</v>
      </c>
      <c r="AH112" s="125">
        <f>IF('Indicator Date hidden'!AI113="x","x",AH$2-'Indicator Date hidden'!AI113)</f>
        <v>0</v>
      </c>
      <c r="AI112" s="125">
        <f>IF('Indicator Date hidden'!AJ113="x","x",AI$2-'Indicator Date hidden'!AJ113)</f>
        <v>0</v>
      </c>
      <c r="AJ112" s="125">
        <f>IF('Indicator Date hidden'!AK113="x","x",AJ$2-'Indicator Date hidden'!AK113)</f>
        <v>0</v>
      </c>
      <c r="AK112" s="125">
        <f>IF('Indicator Date hidden'!AL113="x","x",AK$2-'Indicator Date hidden'!AL113)</f>
        <v>1</v>
      </c>
      <c r="AL112" s="125" t="str">
        <f>IF('Indicator Date hidden'!AM113="x","x",AL$2-'Indicator Date hidden'!AM113)</f>
        <v>x</v>
      </c>
      <c r="AM112" s="125">
        <f>IF('Indicator Date hidden'!AN113="x","x",AM$2-'Indicator Date hidden'!AN113)</f>
        <v>0</v>
      </c>
      <c r="AN112" s="125">
        <f>IF('Indicator Date hidden'!AO113="x","x",AN$2-'Indicator Date hidden'!AO113)</f>
        <v>0</v>
      </c>
      <c r="AO112" s="125">
        <f>IF('Indicator Date hidden'!AP113="x","x",AO$2-'Indicator Date hidden'!AP113)</f>
        <v>0</v>
      </c>
      <c r="AP112" s="125">
        <f>IF('Indicator Date hidden'!AQ113="x","x",AP$2-'Indicator Date hidden'!AQ113)</f>
        <v>0</v>
      </c>
      <c r="AQ112" s="125">
        <f>IF('Indicator Date hidden'!AR113="x","x",AQ$2-'Indicator Date hidden'!AR113)</f>
        <v>0</v>
      </c>
      <c r="AR112" s="125">
        <f>IF('Indicator Date hidden'!AS113="x","x",AR$2-'Indicator Date hidden'!AS113)</f>
        <v>0</v>
      </c>
      <c r="AS112" s="125" t="str">
        <f>IF('Indicator Date hidden'!AT113="x","x",AS$2-'Indicator Date hidden'!AT113)</f>
        <v>x</v>
      </c>
      <c r="AT112" s="125">
        <f>IF('Indicator Date hidden'!AU113="x","x",AT$2-'Indicator Date hidden'!AU113)</f>
        <v>0</v>
      </c>
      <c r="AU112" s="125">
        <f>IF('Indicator Date hidden'!AV113="x","x",AU$2-'Indicator Date hidden'!AV113)</f>
        <v>0</v>
      </c>
      <c r="AV112" s="125">
        <f>IF('Indicator Date hidden'!AW113="x","x",AV$2-'Indicator Date hidden'!AW113)</f>
        <v>0</v>
      </c>
      <c r="AW112" s="125" t="str">
        <f>IF('Indicator Date hidden'!AX113="x","x",AW$2-'Indicator Date hidden'!AX113)</f>
        <v>x</v>
      </c>
      <c r="AX112" s="125">
        <f>IF('Indicator Date hidden'!AY113="x","x",AX$2-'Indicator Date hidden'!AY113)</f>
        <v>0</v>
      </c>
      <c r="AY112" s="125">
        <f>IF('Indicator Date hidden'!AZ113="x","x",AY$2-'Indicator Date hidden'!AZ113)</f>
        <v>0</v>
      </c>
      <c r="AZ112" s="125">
        <f>IF('Indicator Date hidden'!BA113="x","x",AZ$2-'Indicator Date hidden'!BA113)</f>
        <v>2</v>
      </c>
      <c r="BA112" s="125">
        <f>IF('Indicator Date hidden'!BB113="x","x",BA$2-'Indicator Date hidden'!BB113)</f>
        <v>0</v>
      </c>
      <c r="BB112" s="125">
        <f>IF('Indicator Date hidden'!BC113="x","x",BB$2-'Indicator Date hidden'!BC113)</f>
        <v>0</v>
      </c>
      <c r="BC112" s="125">
        <f>IF('Indicator Date hidden'!BD113="x","x",BC$2-'Indicator Date hidden'!BD113)</f>
        <v>0</v>
      </c>
      <c r="BD112" s="125" t="str">
        <f>IF('Indicator Date hidden'!BE113="x","x",BD$2-'Indicator Date hidden'!BE113)</f>
        <v>x</v>
      </c>
      <c r="BE112" s="125">
        <f>IF('Indicator Date hidden'!BF113="x","x",BE$2-'Indicator Date hidden'!BF113)</f>
        <v>1</v>
      </c>
      <c r="BF112" s="125">
        <f>IF('Indicator Date hidden'!BG113="x","x",BF$2-'Indicator Date hidden'!BG113)</f>
        <v>0</v>
      </c>
      <c r="BG112" s="125">
        <f>IF('Indicator Date hidden'!BH113="x","x",BG$2-'Indicator Date hidden'!BH113)</f>
        <v>0</v>
      </c>
      <c r="BH112" s="125">
        <f>IF('Indicator Date hidden'!BI113="x","x",BH$2-'Indicator Date hidden'!BI113)</f>
        <v>0</v>
      </c>
      <c r="BI112" s="125">
        <f>IF('Indicator Date hidden'!BJ113="x","x",BI$2-'Indicator Date hidden'!BJ113)</f>
        <v>0</v>
      </c>
      <c r="BJ112" s="125">
        <f>IF('Indicator Date hidden'!BK113="x","x",BJ$2-'Indicator Date hidden'!BK113)</f>
        <v>0</v>
      </c>
      <c r="BK112" s="125">
        <f>IF('Indicator Date hidden'!BL113="x","x",BK$2-'Indicator Date hidden'!BL113)</f>
        <v>0</v>
      </c>
      <c r="BL112" s="125">
        <f>IF('Indicator Date hidden'!BM113="x","x",BL$2-'Indicator Date hidden'!BM113)</f>
        <v>0</v>
      </c>
      <c r="BM112" s="125">
        <f>IF('Indicator Date hidden'!BN113="x","x",BM$2-'Indicator Date hidden'!BN113)</f>
        <v>1</v>
      </c>
      <c r="BN112" s="125">
        <f>IF('Indicator Date hidden'!BO113="x","x",BN$2-'Indicator Date hidden'!BO113)</f>
        <v>0</v>
      </c>
      <c r="BO112" s="125">
        <f>IF('Indicator Date hidden'!BP113="x","x",BO$2-'Indicator Date hidden'!BP113)</f>
        <v>0</v>
      </c>
      <c r="BP112" s="125">
        <f>IF('Indicator Date hidden'!BQ113="x","x",BP$2-'Indicator Date hidden'!BQ113)</f>
        <v>0</v>
      </c>
      <c r="BQ112" s="125">
        <f>IF('Indicator Date hidden'!BR113="x","x",BQ$2-'Indicator Date hidden'!BR113)</f>
        <v>0</v>
      </c>
      <c r="BR112" s="125">
        <f>IF('Indicator Date hidden'!BS113="x","x",BR$2-'Indicator Date hidden'!BS113)</f>
        <v>0</v>
      </c>
      <c r="BS112" s="125">
        <f>IF('Indicator Date hidden'!BT113="x","x",BS$2-'Indicator Date hidden'!BT113)</f>
        <v>3</v>
      </c>
      <c r="BT112" s="125">
        <f>IF('Indicator Date hidden'!BU113="x","x",BT$2-'Indicator Date hidden'!BU113)</f>
        <v>0</v>
      </c>
      <c r="BU112" s="125">
        <f>IF('Indicator Date hidden'!BV113="x","x",BU$2-'Indicator Date hidden'!BV113)</f>
        <v>0</v>
      </c>
      <c r="BV112" s="125">
        <f>IF('Indicator Date hidden'!BW113="x","x",BV$2-'Indicator Date hidden'!BW113)</f>
        <v>0</v>
      </c>
      <c r="BW112" s="125">
        <f>IF('Indicator Date hidden'!BX113="x","x",BW$2-'Indicator Date hidden'!BX113)</f>
        <v>0</v>
      </c>
      <c r="BX112" s="125">
        <f>IF('Indicator Date hidden'!BY113="x","x",BX$2-'Indicator Date hidden'!BY113)</f>
        <v>0</v>
      </c>
      <c r="BY112" s="3">
        <f t="shared" si="15"/>
        <v>17</v>
      </c>
      <c r="BZ112" s="126">
        <f t="shared" si="16"/>
        <v>0.24637681159420291</v>
      </c>
      <c r="CA112" s="3">
        <f t="shared" si="17"/>
        <v>8</v>
      </c>
      <c r="CB112" s="126">
        <f t="shared" si="18"/>
        <v>0.95410322264537906</v>
      </c>
      <c r="CC112" s="129">
        <f t="shared" si="19"/>
        <v>0</v>
      </c>
    </row>
    <row r="113" spans="1:81" x14ac:dyDescent="0.3">
      <c r="A113" s="3" t="str">
        <f>'Indicator Data'!B116</f>
        <v>MEX</v>
      </c>
      <c r="B113" s="125">
        <f>IF('Indicator Date hidden'!C114="x","x",B$2-'Indicator Date hidden'!C114)</f>
        <v>0</v>
      </c>
      <c r="C113" s="125">
        <f>IF('Indicator Date hidden'!D114="x","x",C$2-'Indicator Date hidden'!D114)</f>
        <v>0</v>
      </c>
      <c r="D113" s="125">
        <f>IF('Indicator Date hidden'!E114="x","x",D$2-'Indicator Date hidden'!E114)</f>
        <v>0</v>
      </c>
      <c r="E113" s="125">
        <f>IF('Indicator Date hidden'!F114="x","x",E$2-'Indicator Date hidden'!F114)</f>
        <v>0</v>
      </c>
      <c r="F113" s="125">
        <f>IF('Indicator Date hidden'!G114="x","x",F$2-'Indicator Date hidden'!G114)</f>
        <v>0</v>
      </c>
      <c r="G113" s="125">
        <f>IF('Indicator Date hidden'!H114="x","x",G$2-'Indicator Date hidden'!H114)</f>
        <v>0</v>
      </c>
      <c r="H113" s="125">
        <f>IF('Indicator Date hidden'!I114="x","x",H$2-'Indicator Date hidden'!I114)</f>
        <v>0</v>
      </c>
      <c r="I113" s="125">
        <f>IF('Indicator Date hidden'!J114="x","x",I$2-'Indicator Date hidden'!J114)</f>
        <v>0</v>
      </c>
      <c r="J113" s="125">
        <f>IF('Indicator Date hidden'!K114="x","x",J$2-'Indicator Date hidden'!K114)</f>
        <v>0</v>
      </c>
      <c r="K113" s="125">
        <f>IF('Indicator Date hidden'!L114="x","x",K$2-'Indicator Date hidden'!L114)</f>
        <v>0</v>
      </c>
      <c r="L113" s="125">
        <f>IF('Indicator Date hidden'!M114="x","x",L$2-'Indicator Date hidden'!M114)</f>
        <v>0</v>
      </c>
      <c r="M113" s="125">
        <f>IF('Indicator Date hidden'!N114="x","x",M$2-'Indicator Date hidden'!N114)</f>
        <v>0</v>
      </c>
      <c r="N113" s="125">
        <f>IF('Indicator Date hidden'!O114="x","x",N$2-'Indicator Date hidden'!O114)</f>
        <v>0</v>
      </c>
      <c r="O113" s="125">
        <f>IF('Indicator Date hidden'!P114="x","x",O$2-'Indicator Date hidden'!P114)</f>
        <v>0</v>
      </c>
      <c r="P113" s="125">
        <f>IF('Indicator Date hidden'!Q114="x","x",P$2-'Indicator Date hidden'!Q114)</f>
        <v>0</v>
      </c>
      <c r="Q113" s="125">
        <f>IF('Indicator Date hidden'!R114="x","x",Q$2-'Indicator Date hidden'!R114)</f>
        <v>0</v>
      </c>
      <c r="R113" s="125">
        <f>IF('Indicator Date hidden'!S114="x","x",R$2-'Indicator Date hidden'!S114)</f>
        <v>0</v>
      </c>
      <c r="S113" s="125">
        <f>IF('Indicator Date hidden'!T114="x","x",S$2-'Indicator Date hidden'!T114)</f>
        <v>0</v>
      </c>
      <c r="T113" s="125">
        <f>IF('Indicator Date hidden'!U114="x","x",T$2-'Indicator Date hidden'!U114)</f>
        <v>0</v>
      </c>
      <c r="U113" s="125">
        <f>IF('Indicator Date hidden'!V114="x","x",U$2-'Indicator Date hidden'!V114)</f>
        <v>0</v>
      </c>
      <c r="V113" s="125">
        <f>IF('Indicator Date hidden'!W114="x","x",V$2-'Indicator Date hidden'!W114)</f>
        <v>0</v>
      </c>
      <c r="W113" s="125">
        <f>IF('Indicator Date hidden'!X114="x","x",W$2-'Indicator Date hidden'!X114)</f>
        <v>0</v>
      </c>
      <c r="X113" s="125">
        <f>IF('Indicator Date hidden'!Y114="x","x",X$2-'Indicator Date hidden'!Y114)</f>
        <v>0</v>
      </c>
      <c r="Y113" s="125">
        <f>IF('Indicator Date hidden'!Z114="x","x",Y$2-'Indicator Date hidden'!Z114)</f>
        <v>0</v>
      </c>
      <c r="Z113" s="125">
        <f>IF('Indicator Date hidden'!AA114="x","x",Z$2-'Indicator Date hidden'!AA114)</f>
        <v>3</v>
      </c>
      <c r="AA113" s="125">
        <f>IF('Indicator Date hidden'!AB114="x","x",AA$2-'Indicator Date hidden'!AB114)</f>
        <v>0</v>
      </c>
      <c r="AB113" s="125">
        <f>IF('Indicator Date hidden'!AC114="x","x",AB$2-'Indicator Date hidden'!AC114)</f>
        <v>0</v>
      </c>
      <c r="AC113" s="125">
        <f>IF('Indicator Date hidden'!AD114="x","x",AC$2-'Indicator Date hidden'!AD114)</f>
        <v>1</v>
      </c>
      <c r="AD113" s="125">
        <f>IF('Indicator Date hidden'!AE114="x","x",AD$2-'Indicator Date hidden'!AE114)</f>
        <v>0</v>
      </c>
      <c r="AE113" s="125">
        <f>IF('Indicator Date hidden'!AF114="x","x",AE$2-'Indicator Date hidden'!AF114)</f>
        <v>0</v>
      </c>
      <c r="AF113" s="125">
        <f>IF('Indicator Date hidden'!AG114="x","x",AF$2-'Indicator Date hidden'!AG114)</f>
        <v>1</v>
      </c>
      <c r="AG113" s="125">
        <f>IF('Indicator Date hidden'!AH114="x","x",AG$2-'Indicator Date hidden'!AH114)</f>
        <v>0</v>
      </c>
      <c r="AH113" s="125">
        <f>IF('Indicator Date hidden'!AI114="x","x",AH$2-'Indicator Date hidden'!AI114)</f>
        <v>0</v>
      </c>
      <c r="AI113" s="125">
        <f>IF('Indicator Date hidden'!AJ114="x","x",AI$2-'Indicator Date hidden'!AJ114)</f>
        <v>0</v>
      </c>
      <c r="AJ113" s="125">
        <f>IF('Indicator Date hidden'!AK114="x","x",AJ$2-'Indicator Date hidden'!AK114)</f>
        <v>0</v>
      </c>
      <c r="AK113" s="125">
        <f>IF('Indicator Date hidden'!AL114="x","x",AK$2-'Indicator Date hidden'!AL114)</f>
        <v>1</v>
      </c>
      <c r="AL113" s="125">
        <f>IF('Indicator Date hidden'!AM114="x","x",AL$2-'Indicator Date hidden'!AM114)</f>
        <v>3</v>
      </c>
      <c r="AM113" s="125">
        <f>IF('Indicator Date hidden'!AN114="x","x",AM$2-'Indicator Date hidden'!AN114)</f>
        <v>0</v>
      </c>
      <c r="AN113" s="125">
        <f>IF('Indicator Date hidden'!AO114="x","x",AN$2-'Indicator Date hidden'!AO114)</f>
        <v>0</v>
      </c>
      <c r="AO113" s="125">
        <f>IF('Indicator Date hidden'!AP114="x","x",AO$2-'Indicator Date hidden'!AP114)</f>
        <v>0</v>
      </c>
      <c r="AP113" s="125">
        <f>IF('Indicator Date hidden'!AQ114="x","x",AP$2-'Indicator Date hidden'!AQ114)</f>
        <v>0</v>
      </c>
      <c r="AQ113" s="125">
        <f>IF('Indicator Date hidden'!AR114="x","x",AQ$2-'Indicator Date hidden'!AR114)</f>
        <v>0</v>
      </c>
      <c r="AR113" s="125">
        <f>IF('Indicator Date hidden'!AS114="x","x",AR$2-'Indicator Date hidden'!AS114)</f>
        <v>0</v>
      </c>
      <c r="AS113" s="125">
        <f>IF('Indicator Date hidden'!AT114="x","x",AS$2-'Indicator Date hidden'!AT114)</f>
        <v>3</v>
      </c>
      <c r="AT113" s="125">
        <f>IF('Indicator Date hidden'!AU114="x","x",AT$2-'Indicator Date hidden'!AU114)</f>
        <v>0</v>
      </c>
      <c r="AU113" s="125" t="str">
        <f>IF('Indicator Date hidden'!AV114="x","x",AU$2-'Indicator Date hidden'!AV114)</f>
        <v>x</v>
      </c>
      <c r="AV113" s="125" t="str">
        <f>IF('Indicator Date hidden'!AW114="x","x",AV$2-'Indicator Date hidden'!AW114)</f>
        <v>x</v>
      </c>
      <c r="AW113" s="125">
        <f>IF('Indicator Date hidden'!AX114="x","x",AW$2-'Indicator Date hidden'!AX114)</f>
        <v>0</v>
      </c>
      <c r="AX113" s="125">
        <f>IF('Indicator Date hidden'!AY114="x","x",AX$2-'Indicator Date hidden'!AY114)</f>
        <v>0</v>
      </c>
      <c r="AY113" s="125">
        <f>IF('Indicator Date hidden'!AZ114="x","x",AY$2-'Indicator Date hidden'!AZ114)</f>
        <v>0</v>
      </c>
      <c r="AZ113" s="125">
        <f>IF('Indicator Date hidden'!BA114="x","x",AZ$2-'Indicator Date hidden'!BA114)</f>
        <v>1</v>
      </c>
      <c r="BA113" s="125">
        <f>IF('Indicator Date hidden'!BB114="x","x",BA$2-'Indicator Date hidden'!BB114)</f>
        <v>0</v>
      </c>
      <c r="BB113" s="125">
        <f>IF('Indicator Date hidden'!BC114="x","x",BB$2-'Indicator Date hidden'!BC114)</f>
        <v>0</v>
      </c>
      <c r="BC113" s="125">
        <f>IF('Indicator Date hidden'!BD114="x","x",BC$2-'Indicator Date hidden'!BD114)</f>
        <v>0</v>
      </c>
      <c r="BD113" s="125">
        <f>IF('Indicator Date hidden'!BE114="x","x",BD$2-'Indicator Date hidden'!BE114)</f>
        <v>2</v>
      </c>
      <c r="BE113" s="125">
        <f>IF('Indicator Date hidden'!BF114="x","x",BE$2-'Indicator Date hidden'!BF114)</f>
        <v>1</v>
      </c>
      <c r="BF113" s="125">
        <f>IF('Indicator Date hidden'!BG114="x","x",BF$2-'Indicator Date hidden'!BG114)</f>
        <v>0</v>
      </c>
      <c r="BG113" s="125">
        <f>IF('Indicator Date hidden'!BH114="x","x",BG$2-'Indicator Date hidden'!BH114)</f>
        <v>0</v>
      </c>
      <c r="BH113" s="125">
        <f>IF('Indicator Date hidden'!BI114="x","x",BH$2-'Indicator Date hidden'!BI114)</f>
        <v>0</v>
      </c>
      <c r="BI113" s="125">
        <f>IF('Indicator Date hidden'!BJ114="x","x",BI$2-'Indicator Date hidden'!BJ114)</f>
        <v>0</v>
      </c>
      <c r="BJ113" s="125">
        <f>IF('Indicator Date hidden'!BK114="x","x",BJ$2-'Indicator Date hidden'!BK114)</f>
        <v>0</v>
      </c>
      <c r="BK113" s="125">
        <f>IF('Indicator Date hidden'!BL114="x","x",BK$2-'Indicator Date hidden'!BL114)</f>
        <v>0</v>
      </c>
      <c r="BL113" s="125">
        <f>IF('Indicator Date hidden'!BM114="x","x",BL$2-'Indicator Date hidden'!BM114)</f>
        <v>0</v>
      </c>
      <c r="BM113" s="125">
        <f>IF('Indicator Date hidden'!BN114="x","x",BM$2-'Indicator Date hidden'!BN114)</f>
        <v>1</v>
      </c>
      <c r="BN113" s="125">
        <f>IF('Indicator Date hidden'!BO114="x","x",BN$2-'Indicator Date hidden'!BO114)</f>
        <v>0</v>
      </c>
      <c r="BO113" s="125">
        <f>IF('Indicator Date hidden'!BP114="x","x",BO$2-'Indicator Date hidden'!BP114)</f>
        <v>0</v>
      </c>
      <c r="BP113" s="125">
        <f>IF('Indicator Date hidden'!BQ114="x","x",BP$2-'Indicator Date hidden'!BQ114)</f>
        <v>0</v>
      </c>
      <c r="BQ113" s="125">
        <f>IF('Indicator Date hidden'!BR114="x","x",BQ$2-'Indicator Date hidden'!BR114)</f>
        <v>0</v>
      </c>
      <c r="BR113" s="125">
        <f>IF('Indicator Date hidden'!BS114="x","x",BR$2-'Indicator Date hidden'!BS114)</f>
        <v>0</v>
      </c>
      <c r="BS113" s="125">
        <f>IF('Indicator Date hidden'!BT114="x","x",BS$2-'Indicator Date hidden'!BT114)</f>
        <v>2</v>
      </c>
      <c r="BT113" s="125">
        <f>IF('Indicator Date hidden'!BU114="x","x",BT$2-'Indicator Date hidden'!BU114)</f>
        <v>0</v>
      </c>
      <c r="BU113" s="125">
        <f>IF('Indicator Date hidden'!BV114="x","x",BU$2-'Indicator Date hidden'!BV114)</f>
        <v>0</v>
      </c>
      <c r="BV113" s="125">
        <f>IF('Indicator Date hidden'!BW114="x","x",BV$2-'Indicator Date hidden'!BW114)</f>
        <v>0</v>
      </c>
      <c r="BW113" s="125">
        <f>IF('Indicator Date hidden'!BX114="x","x",BW$2-'Indicator Date hidden'!BX114)</f>
        <v>0</v>
      </c>
      <c r="BX113" s="125">
        <f>IF('Indicator Date hidden'!BY114="x","x",BX$2-'Indicator Date hidden'!BY114)</f>
        <v>0</v>
      </c>
      <c r="BY113" s="3">
        <f t="shared" si="15"/>
        <v>19</v>
      </c>
      <c r="BZ113" s="126">
        <f t="shared" si="16"/>
        <v>0.26027397260273971</v>
      </c>
      <c r="CA113" s="3">
        <f t="shared" si="17"/>
        <v>11</v>
      </c>
      <c r="CB113" s="126">
        <f t="shared" si="18"/>
        <v>0.70278111443181701</v>
      </c>
      <c r="CC113" s="129">
        <f t="shared" si="19"/>
        <v>0</v>
      </c>
    </row>
    <row r="114" spans="1:81" x14ac:dyDescent="0.3">
      <c r="A114" s="3" t="str">
        <f>'Indicator Data'!B117</f>
        <v>FSM</v>
      </c>
      <c r="B114" s="125">
        <f>IF('Indicator Date hidden'!C115="x","x",B$2-'Indicator Date hidden'!C115)</f>
        <v>0</v>
      </c>
      <c r="C114" s="125">
        <f>IF('Indicator Date hidden'!D115="x","x",C$2-'Indicator Date hidden'!D115)</f>
        <v>0</v>
      </c>
      <c r="D114" s="125">
        <f>IF('Indicator Date hidden'!E115="x","x",D$2-'Indicator Date hidden'!E115)</f>
        <v>0</v>
      </c>
      <c r="E114" s="125">
        <f>IF('Indicator Date hidden'!F115="x","x",E$2-'Indicator Date hidden'!F115)</f>
        <v>0</v>
      </c>
      <c r="F114" s="125">
        <f>IF('Indicator Date hidden'!G115="x","x",F$2-'Indicator Date hidden'!G115)</f>
        <v>0</v>
      </c>
      <c r="G114" s="125">
        <f>IF('Indicator Date hidden'!H115="x","x",G$2-'Indicator Date hidden'!H115)</f>
        <v>0</v>
      </c>
      <c r="H114" s="125">
        <f>IF('Indicator Date hidden'!I115="x","x",H$2-'Indicator Date hidden'!I115)</f>
        <v>0</v>
      </c>
      <c r="I114" s="125">
        <f>IF('Indicator Date hidden'!J115="x","x",I$2-'Indicator Date hidden'!J115)</f>
        <v>0</v>
      </c>
      <c r="J114" s="125">
        <f>IF('Indicator Date hidden'!K115="x","x",J$2-'Indicator Date hidden'!K115)</f>
        <v>0</v>
      </c>
      <c r="K114" s="125" t="str">
        <f>IF('Indicator Date hidden'!L115="x","x",K$2-'Indicator Date hidden'!L115)</f>
        <v>x</v>
      </c>
      <c r="L114" s="125">
        <f>IF('Indicator Date hidden'!M115="x","x",L$2-'Indicator Date hidden'!M115)</f>
        <v>0</v>
      </c>
      <c r="M114" s="125">
        <f>IF('Indicator Date hidden'!N115="x","x",M$2-'Indicator Date hidden'!N115)</f>
        <v>0</v>
      </c>
      <c r="N114" s="125">
        <f>IF('Indicator Date hidden'!O115="x","x",N$2-'Indicator Date hidden'!O115)</f>
        <v>0</v>
      </c>
      <c r="O114" s="125">
        <f>IF('Indicator Date hidden'!P115="x","x",O$2-'Indicator Date hidden'!P115)</f>
        <v>0</v>
      </c>
      <c r="P114" s="125">
        <f>IF('Indicator Date hidden'!Q115="x","x",P$2-'Indicator Date hidden'!Q115)</f>
        <v>0</v>
      </c>
      <c r="Q114" s="125">
        <f>IF('Indicator Date hidden'!R115="x","x",Q$2-'Indicator Date hidden'!R115)</f>
        <v>0</v>
      </c>
      <c r="R114" s="125">
        <f>IF('Indicator Date hidden'!S115="x","x",R$2-'Indicator Date hidden'!S115)</f>
        <v>0</v>
      </c>
      <c r="S114" s="125">
        <f>IF('Indicator Date hidden'!T115="x","x",S$2-'Indicator Date hidden'!T115)</f>
        <v>0</v>
      </c>
      <c r="T114" s="125">
        <f>IF('Indicator Date hidden'!U115="x","x",T$2-'Indicator Date hidden'!U115)</f>
        <v>0</v>
      </c>
      <c r="U114" s="125">
        <f>IF('Indicator Date hidden'!V115="x","x",U$2-'Indicator Date hidden'!V115)</f>
        <v>0</v>
      </c>
      <c r="V114" s="125">
        <f>IF('Indicator Date hidden'!W115="x","x",V$2-'Indicator Date hidden'!W115)</f>
        <v>0</v>
      </c>
      <c r="W114" s="125">
        <f>IF('Indicator Date hidden'!X115="x","x",W$2-'Indicator Date hidden'!X115)</f>
        <v>0</v>
      </c>
      <c r="X114" s="125">
        <f>IF('Indicator Date hidden'!Y115="x","x",X$2-'Indicator Date hidden'!Y115)</f>
        <v>0</v>
      </c>
      <c r="Y114" s="125">
        <f>IF('Indicator Date hidden'!Z115="x","x",Y$2-'Indicator Date hidden'!Z115)</f>
        <v>0</v>
      </c>
      <c r="Z114" s="125" t="str">
        <f>IF('Indicator Date hidden'!AA115="x","x",Z$2-'Indicator Date hidden'!AA115)</f>
        <v>x</v>
      </c>
      <c r="AA114" s="125">
        <f>IF('Indicator Date hidden'!AB115="x","x",AA$2-'Indicator Date hidden'!AB115)</f>
        <v>3</v>
      </c>
      <c r="AB114" s="125" t="str">
        <f>IF('Indicator Date hidden'!AC115="x","x",AB$2-'Indicator Date hidden'!AC115)</f>
        <v>x</v>
      </c>
      <c r="AC114" s="125">
        <f>IF('Indicator Date hidden'!AD115="x","x",AC$2-'Indicator Date hidden'!AD115)</f>
        <v>2</v>
      </c>
      <c r="AD114" s="125">
        <f>IF('Indicator Date hidden'!AE115="x","x",AD$2-'Indicator Date hidden'!AE115)</f>
        <v>0</v>
      </c>
      <c r="AE114" s="125" t="str">
        <f>IF('Indicator Date hidden'!AF115="x","x",AE$2-'Indicator Date hidden'!AF115)</f>
        <v>x</v>
      </c>
      <c r="AF114" s="125">
        <f>IF('Indicator Date hidden'!AG115="x","x",AF$2-'Indicator Date hidden'!AG115)</f>
        <v>1</v>
      </c>
      <c r="AG114" s="125">
        <f>IF('Indicator Date hidden'!AH115="x","x",AG$2-'Indicator Date hidden'!AH115)</f>
        <v>0</v>
      </c>
      <c r="AH114" s="125">
        <f>IF('Indicator Date hidden'!AI115="x","x",AH$2-'Indicator Date hidden'!AI115)</f>
        <v>0</v>
      </c>
      <c r="AI114" s="125">
        <f>IF('Indicator Date hidden'!AJ115="x","x",AI$2-'Indicator Date hidden'!AJ115)</f>
        <v>0</v>
      </c>
      <c r="AJ114" s="125">
        <f>IF('Indicator Date hidden'!AK115="x","x",AJ$2-'Indicator Date hidden'!AK115)</f>
        <v>0</v>
      </c>
      <c r="AK114" s="125">
        <f>IF('Indicator Date hidden'!AL115="x","x",AK$2-'Indicator Date hidden'!AL115)</f>
        <v>1</v>
      </c>
      <c r="AL114" s="125">
        <f>IF('Indicator Date hidden'!AM115="x","x",AL$2-'Indicator Date hidden'!AM115)</f>
        <v>1</v>
      </c>
      <c r="AM114" s="125">
        <f>IF('Indicator Date hidden'!AN115="x","x",AM$2-'Indicator Date hidden'!AN115)</f>
        <v>0</v>
      </c>
      <c r="AN114" s="125">
        <f>IF('Indicator Date hidden'!AO115="x","x",AN$2-'Indicator Date hidden'!AO115)</f>
        <v>0</v>
      </c>
      <c r="AO114" s="125">
        <f>IF('Indicator Date hidden'!AP115="x","x",AO$2-'Indicator Date hidden'!AP115)</f>
        <v>0</v>
      </c>
      <c r="AP114" s="125">
        <f>IF('Indicator Date hidden'!AQ115="x","x",AP$2-'Indicator Date hidden'!AQ115)</f>
        <v>1</v>
      </c>
      <c r="AQ114" s="125">
        <f>IF('Indicator Date hidden'!AR115="x","x",AQ$2-'Indicator Date hidden'!AR115)</f>
        <v>1</v>
      </c>
      <c r="AR114" s="125">
        <f>IF('Indicator Date hidden'!AS115="x","x",AR$2-'Indicator Date hidden'!AS115)</f>
        <v>0</v>
      </c>
      <c r="AS114" s="125" t="str">
        <f>IF('Indicator Date hidden'!AT115="x","x",AS$2-'Indicator Date hidden'!AT115)</f>
        <v>x</v>
      </c>
      <c r="AT114" s="125">
        <f>IF('Indicator Date hidden'!AU115="x","x",AT$2-'Indicator Date hidden'!AU115)</f>
        <v>0</v>
      </c>
      <c r="AU114" s="125" t="str">
        <f>IF('Indicator Date hidden'!AV115="x","x",AU$2-'Indicator Date hidden'!AV115)</f>
        <v>x</v>
      </c>
      <c r="AV114" s="125" t="str">
        <f>IF('Indicator Date hidden'!AW115="x","x",AV$2-'Indicator Date hidden'!AW115)</f>
        <v>x</v>
      </c>
      <c r="AW114" s="125" t="str">
        <f>IF('Indicator Date hidden'!AX115="x","x",AW$2-'Indicator Date hidden'!AX115)</f>
        <v>x</v>
      </c>
      <c r="AX114" s="125">
        <f>IF('Indicator Date hidden'!AY115="x","x",AX$2-'Indicator Date hidden'!AY115)</f>
        <v>0</v>
      </c>
      <c r="AY114" s="125" t="str">
        <f>IF('Indicator Date hidden'!AZ115="x","x",AY$2-'Indicator Date hidden'!AZ115)</f>
        <v>x</v>
      </c>
      <c r="AZ114" s="125">
        <f>IF('Indicator Date hidden'!BA115="x","x",AZ$2-'Indicator Date hidden'!BA115)</f>
        <v>6</v>
      </c>
      <c r="BA114" s="125">
        <f>IF('Indicator Date hidden'!BB115="x","x",BA$2-'Indicator Date hidden'!BB115)</f>
        <v>0</v>
      </c>
      <c r="BB114" s="125">
        <f>IF('Indicator Date hidden'!BC115="x","x",BB$2-'Indicator Date hidden'!BC115)</f>
        <v>0</v>
      </c>
      <c r="BC114" s="125">
        <f>IF('Indicator Date hidden'!BD115="x","x",BC$2-'Indicator Date hidden'!BD115)</f>
        <v>0</v>
      </c>
      <c r="BD114" s="125" t="str">
        <f>IF('Indicator Date hidden'!BE115="x","x",BD$2-'Indicator Date hidden'!BE115)</f>
        <v>x</v>
      </c>
      <c r="BE114" s="125">
        <f>IF('Indicator Date hidden'!BF115="x","x",BE$2-'Indicator Date hidden'!BF115)</f>
        <v>1</v>
      </c>
      <c r="BF114" s="125">
        <f>IF('Indicator Date hidden'!BG115="x","x",BF$2-'Indicator Date hidden'!BG115)</f>
        <v>0</v>
      </c>
      <c r="BG114" s="125">
        <f>IF('Indicator Date hidden'!BH115="x","x",BG$2-'Indicator Date hidden'!BH115)</f>
        <v>0</v>
      </c>
      <c r="BH114" s="125">
        <f>IF('Indicator Date hidden'!BI115="x","x",BH$2-'Indicator Date hidden'!BI115)</f>
        <v>0</v>
      </c>
      <c r="BI114" s="125">
        <f>IF('Indicator Date hidden'!BJ115="x","x",BI$2-'Indicator Date hidden'!BJ115)</f>
        <v>2</v>
      </c>
      <c r="BJ114" s="125">
        <f>IF('Indicator Date hidden'!BK115="x","x",BJ$2-'Indicator Date hidden'!BK115)</f>
        <v>0</v>
      </c>
      <c r="BK114" s="125" t="str">
        <f>IF('Indicator Date hidden'!BL115="x","x",BK$2-'Indicator Date hidden'!BL115)</f>
        <v>x</v>
      </c>
      <c r="BL114" s="125">
        <f>IF('Indicator Date hidden'!BM115="x","x",BL$2-'Indicator Date hidden'!BM115)</f>
        <v>0</v>
      </c>
      <c r="BM114" s="125" t="str">
        <f>IF('Indicator Date hidden'!BN115="x","x",BM$2-'Indicator Date hidden'!BN115)</f>
        <v>x</v>
      </c>
      <c r="BN114" s="125">
        <f>IF('Indicator Date hidden'!BO115="x","x",BN$2-'Indicator Date hidden'!BO115)</f>
        <v>2</v>
      </c>
      <c r="BO114" s="125">
        <f>IF('Indicator Date hidden'!BP115="x","x",BO$2-'Indicator Date hidden'!BP115)</f>
        <v>2</v>
      </c>
      <c r="BP114" s="125">
        <f>IF('Indicator Date hidden'!BQ115="x","x",BP$2-'Indicator Date hidden'!BQ115)</f>
        <v>0</v>
      </c>
      <c r="BQ114" s="125">
        <f>IF('Indicator Date hidden'!BR115="x","x",BQ$2-'Indicator Date hidden'!BR115)</f>
        <v>0</v>
      </c>
      <c r="BR114" s="125">
        <f>IF('Indicator Date hidden'!BS115="x","x",BR$2-'Indicator Date hidden'!BS115)</f>
        <v>0</v>
      </c>
      <c r="BS114" s="125" t="str">
        <f>IF('Indicator Date hidden'!BT115="x","x",BS$2-'Indicator Date hidden'!BT115)</f>
        <v>x</v>
      </c>
      <c r="BT114" s="125">
        <f>IF('Indicator Date hidden'!BU115="x","x",BT$2-'Indicator Date hidden'!BU115)</f>
        <v>0</v>
      </c>
      <c r="BU114" s="125">
        <f>IF('Indicator Date hidden'!BV115="x","x",BU$2-'Indicator Date hidden'!BV115)</f>
        <v>0</v>
      </c>
      <c r="BV114" s="125">
        <f>IF('Indicator Date hidden'!BW115="x","x",BV$2-'Indicator Date hidden'!BW115)</f>
        <v>0</v>
      </c>
      <c r="BW114" s="125">
        <f>IF('Indicator Date hidden'!BX115="x","x",BW$2-'Indicator Date hidden'!BX115)</f>
        <v>0</v>
      </c>
      <c r="BX114" s="125">
        <f>IF('Indicator Date hidden'!BY115="x","x",BX$2-'Indicator Date hidden'!BY115)</f>
        <v>0</v>
      </c>
      <c r="BY114" s="3">
        <f t="shared" si="15"/>
        <v>23</v>
      </c>
      <c r="BZ114" s="126">
        <f t="shared" si="16"/>
        <v>0.37096774193548387</v>
      </c>
      <c r="CA114" s="3">
        <f t="shared" si="17"/>
        <v>12</v>
      </c>
      <c r="CB114" s="126">
        <f t="shared" si="18"/>
        <v>0.9710963369993787</v>
      </c>
      <c r="CC114" s="129">
        <f t="shared" si="19"/>
        <v>0</v>
      </c>
    </row>
    <row r="115" spans="1:81" x14ac:dyDescent="0.3">
      <c r="A115" s="3" t="str">
        <f>'Indicator Data'!B118</f>
        <v>MDA</v>
      </c>
      <c r="B115" s="125">
        <f>IF('Indicator Date hidden'!C116="x","x",B$2-'Indicator Date hidden'!C116)</f>
        <v>0</v>
      </c>
      <c r="C115" s="125">
        <f>IF('Indicator Date hidden'!D116="x","x",C$2-'Indicator Date hidden'!D116)</f>
        <v>0</v>
      </c>
      <c r="D115" s="125">
        <f>IF('Indicator Date hidden'!E116="x","x",D$2-'Indicator Date hidden'!E116)</f>
        <v>0</v>
      </c>
      <c r="E115" s="125">
        <f>IF('Indicator Date hidden'!F116="x","x",E$2-'Indicator Date hidden'!F116)</f>
        <v>0</v>
      </c>
      <c r="F115" s="125">
        <f>IF('Indicator Date hidden'!G116="x","x",F$2-'Indicator Date hidden'!G116)</f>
        <v>0</v>
      </c>
      <c r="G115" s="125">
        <f>IF('Indicator Date hidden'!H116="x","x",G$2-'Indicator Date hidden'!H116)</f>
        <v>0</v>
      </c>
      <c r="H115" s="125">
        <f>IF('Indicator Date hidden'!I116="x","x",H$2-'Indicator Date hidden'!I116)</f>
        <v>0</v>
      </c>
      <c r="I115" s="125">
        <f>IF('Indicator Date hidden'!J116="x","x",I$2-'Indicator Date hidden'!J116)</f>
        <v>0</v>
      </c>
      <c r="J115" s="125">
        <f>IF('Indicator Date hidden'!K116="x","x",J$2-'Indicator Date hidden'!K116)</f>
        <v>0</v>
      </c>
      <c r="K115" s="125">
        <f>IF('Indicator Date hidden'!L116="x","x",K$2-'Indicator Date hidden'!L116)</f>
        <v>0</v>
      </c>
      <c r="L115" s="125">
        <f>IF('Indicator Date hidden'!M116="x","x",L$2-'Indicator Date hidden'!M116)</f>
        <v>0</v>
      </c>
      <c r="M115" s="125">
        <f>IF('Indicator Date hidden'!N116="x","x",M$2-'Indicator Date hidden'!N116)</f>
        <v>0</v>
      </c>
      <c r="N115" s="125">
        <f>IF('Indicator Date hidden'!O116="x","x",N$2-'Indicator Date hidden'!O116)</f>
        <v>0</v>
      </c>
      <c r="O115" s="125">
        <f>IF('Indicator Date hidden'!P116="x","x",O$2-'Indicator Date hidden'!P116)</f>
        <v>0</v>
      </c>
      <c r="P115" s="125">
        <f>IF('Indicator Date hidden'!Q116="x","x",P$2-'Indicator Date hidden'!Q116)</f>
        <v>0</v>
      </c>
      <c r="Q115" s="125">
        <f>IF('Indicator Date hidden'!R116="x","x",Q$2-'Indicator Date hidden'!R116)</f>
        <v>0</v>
      </c>
      <c r="R115" s="125">
        <f>IF('Indicator Date hidden'!S116="x","x",R$2-'Indicator Date hidden'!S116)</f>
        <v>0</v>
      </c>
      <c r="S115" s="125">
        <f>IF('Indicator Date hidden'!T116="x","x",S$2-'Indicator Date hidden'!T116)</f>
        <v>0</v>
      </c>
      <c r="T115" s="125">
        <f>IF('Indicator Date hidden'!U116="x","x",T$2-'Indicator Date hidden'!U116)</f>
        <v>0</v>
      </c>
      <c r="U115" s="125">
        <f>IF('Indicator Date hidden'!V116="x","x",U$2-'Indicator Date hidden'!V116)</f>
        <v>0</v>
      </c>
      <c r="V115" s="125">
        <f>IF('Indicator Date hidden'!W116="x","x",V$2-'Indicator Date hidden'!W116)</f>
        <v>0</v>
      </c>
      <c r="W115" s="125">
        <f>IF('Indicator Date hidden'!X116="x","x",W$2-'Indicator Date hidden'!X116)</f>
        <v>0</v>
      </c>
      <c r="X115" s="125">
        <f>IF('Indicator Date hidden'!Y116="x","x",X$2-'Indicator Date hidden'!Y116)</f>
        <v>0</v>
      </c>
      <c r="Y115" s="125">
        <f>IF('Indicator Date hidden'!Z116="x","x",Y$2-'Indicator Date hidden'!Z116)</f>
        <v>0</v>
      </c>
      <c r="Z115" s="125">
        <f>IF('Indicator Date hidden'!AA116="x","x",Z$2-'Indicator Date hidden'!AA116)</f>
        <v>4</v>
      </c>
      <c r="AA115" s="125">
        <f>IF('Indicator Date hidden'!AB116="x","x",AA$2-'Indicator Date hidden'!AB116)</f>
        <v>0</v>
      </c>
      <c r="AB115" s="125">
        <f>IF('Indicator Date hidden'!AC116="x","x",AB$2-'Indicator Date hidden'!AC116)</f>
        <v>1</v>
      </c>
      <c r="AC115" s="125">
        <f>IF('Indicator Date hidden'!AD116="x","x",AC$2-'Indicator Date hidden'!AD116)</f>
        <v>0</v>
      </c>
      <c r="AD115" s="125">
        <f>IF('Indicator Date hidden'!AE116="x","x",AD$2-'Indicator Date hidden'!AE116)</f>
        <v>0</v>
      </c>
      <c r="AE115" s="125">
        <f>IF('Indicator Date hidden'!AF116="x","x",AE$2-'Indicator Date hidden'!AF116)</f>
        <v>0</v>
      </c>
      <c r="AF115" s="125">
        <f>IF('Indicator Date hidden'!AG116="x","x",AF$2-'Indicator Date hidden'!AG116)</f>
        <v>1</v>
      </c>
      <c r="AG115" s="125">
        <f>IF('Indicator Date hidden'!AH116="x","x",AG$2-'Indicator Date hidden'!AH116)</f>
        <v>0</v>
      </c>
      <c r="AH115" s="125">
        <f>IF('Indicator Date hidden'!AI116="x","x",AH$2-'Indicator Date hidden'!AI116)</f>
        <v>0</v>
      </c>
      <c r="AI115" s="125">
        <f>IF('Indicator Date hidden'!AJ116="x","x",AI$2-'Indicator Date hidden'!AJ116)</f>
        <v>0</v>
      </c>
      <c r="AJ115" s="125">
        <f>IF('Indicator Date hidden'!AK116="x","x",AJ$2-'Indicator Date hidden'!AK116)</f>
        <v>0</v>
      </c>
      <c r="AK115" s="125">
        <f>IF('Indicator Date hidden'!AL116="x","x",AK$2-'Indicator Date hidden'!AL116)</f>
        <v>1</v>
      </c>
      <c r="AL115" s="125">
        <f>IF('Indicator Date hidden'!AM116="x","x",AL$2-'Indicator Date hidden'!AM116)</f>
        <v>7</v>
      </c>
      <c r="AM115" s="125">
        <f>IF('Indicator Date hidden'!AN116="x","x",AM$2-'Indicator Date hidden'!AN116)</f>
        <v>0</v>
      </c>
      <c r="AN115" s="125">
        <f>IF('Indicator Date hidden'!AO116="x","x",AN$2-'Indicator Date hidden'!AO116)</f>
        <v>0</v>
      </c>
      <c r="AO115" s="125">
        <f>IF('Indicator Date hidden'!AP116="x","x",AO$2-'Indicator Date hidden'!AP116)</f>
        <v>0</v>
      </c>
      <c r="AP115" s="125">
        <f>IF('Indicator Date hidden'!AQ116="x","x",AP$2-'Indicator Date hidden'!AQ116)</f>
        <v>0</v>
      </c>
      <c r="AQ115" s="125">
        <f>IF('Indicator Date hidden'!AR116="x","x",AQ$2-'Indicator Date hidden'!AR116)</f>
        <v>0</v>
      </c>
      <c r="AR115" s="125">
        <f>IF('Indicator Date hidden'!AS116="x","x",AR$2-'Indicator Date hidden'!AS116)</f>
        <v>0</v>
      </c>
      <c r="AS115" s="125">
        <f>IF('Indicator Date hidden'!AT116="x","x",AS$2-'Indicator Date hidden'!AT116)</f>
        <v>7</v>
      </c>
      <c r="AT115" s="125">
        <f>IF('Indicator Date hidden'!AU116="x","x",AT$2-'Indicator Date hidden'!AU116)</f>
        <v>0</v>
      </c>
      <c r="AU115" s="125">
        <f>IF('Indicator Date hidden'!AV116="x","x",AU$2-'Indicator Date hidden'!AV116)</f>
        <v>0</v>
      </c>
      <c r="AV115" s="125">
        <f>IF('Indicator Date hidden'!AW116="x","x",AV$2-'Indicator Date hidden'!AW116)</f>
        <v>0</v>
      </c>
      <c r="AW115" s="125" t="str">
        <f>IF('Indicator Date hidden'!AX116="x","x",AW$2-'Indicator Date hidden'!AX116)</f>
        <v>x</v>
      </c>
      <c r="AX115" s="125">
        <f>IF('Indicator Date hidden'!AY116="x","x",AX$2-'Indicator Date hidden'!AY116)</f>
        <v>0</v>
      </c>
      <c r="AY115" s="125">
        <f>IF('Indicator Date hidden'!AZ116="x","x",AY$2-'Indicator Date hidden'!AZ116)</f>
        <v>0</v>
      </c>
      <c r="AZ115" s="125">
        <f>IF('Indicator Date hidden'!BA116="x","x",AZ$2-'Indicator Date hidden'!BA116)</f>
        <v>1</v>
      </c>
      <c r="BA115" s="125">
        <f>IF('Indicator Date hidden'!BB116="x","x",BA$2-'Indicator Date hidden'!BB116)</f>
        <v>0</v>
      </c>
      <c r="BB115" s="125">
        <f>IF('Indicator Date hidden'!BC116="x","x",BB$2-'Indicator Date hidden'!BC116)</f>
        <v>0</v>
      </c>
      <c r="BC115" s="125">
        <f>IF('Indicator Date hidden'!BD116="x","x",BC$2-'Indicator Date hidden'!BD116)</f>
        <v>0</v>
      </c>
      <c r="BD115" s="125" t="str">
        <f>IF('Indicator Date hidden'!BE116="x","x",BD$2-'Indicator Date hidden'!BE116)</f>
        <v>x</v>
      </c>
      <c r="BE115" s="125">
        <f>IF('Indicator Date hidden'!BF116="x","x",BE$2-'Indicator Date hidden'!BF116)</f>
        <v>1</v>
      </c>
      <c r="BF115" s="125">
        <f>IF('Indicator Date hidden'!BG116="x","x",BF$2-'Indicator Date hidden'!BG116)</f>
        <v>0</v>
      </c>
      <c r="BG115" s="125">
        <f>IF('Indicator Date hidden'!BH116="x","x",BG$2-'Indicator Date hidden'!BH116)</f>
        <v>0</v>
      </c>
      <c r="BH115" s="125">
        <f>IF('Indicator Date hidden'!BI116="x","x",BH$2-'Indicator Date hidden'!BI116)</f>
        <v>0</v>
      </c>
      <c r="BI115" s="125">
        <f>IF('Indicator Date hidden'!BJ116="x","x",BI$2-'Indicator Date hidden'!BJ116)</f>
        <v>2</v>
      </c>
      <c r="BJ115" s="125">
        <f>IF('Indicator Date hidden'!BK116="x","x",BJ$2-'Indicator Date hidden'!BK116)</f>
        <v>0</v>
      </c>
      <c r="BK115" s="125">
        <f>IF('Indicator Date hidden'!BL116="x","x",BK$2-'Indicator Date hidden'!BL116)</f>
        <v>0</v>
      </c>
      <c r="BL115" s="125">
        <f>IF('Indicator Date hidden'!BM116="x","x",BL$2-'Indicator Date hidden'!BM116)</f>
        <v>0</v>
      </c>
      <c r="BM115" s="125">
        <f>IF('Indicator Date hidden'!BN116="x","x",BM$2-'Indicator Date hidden'!BN116)</f>
        <v>5</v>
      </c>
      <c r="BN115" s="125">
        <f>IF('Indicator Date hidden'!BO116="x","x",BN$2-'Indicator Date hidden'!BO116)</f>
        <v>2</v>
      </c>
      <c r="BO115" s="125">
        <f>IF('Indicator Date hidden'!BP116="x","x",BO$2-'Indicator Date hidden'!BP116)</f>
        <v>0</v>
      </c>
      <c r="BP115" s="125">
        <f>IF('Indicator Date hidden'!BQ116="x","x",BP$2-'Indicator Date hidden'!BQ116)</f>
        <v>0</v>
      </c>
      <c r="BQ115" s="125">
        <f>IF('Indicator Date hidden'!BR116="x","x",BQ$2-'Indicator Date hidden'!BR116)</f>
        <v>0</v>
      </c>
      <c r="BR115" s="125">
        <f>IF('Indicator Date hidden'!BS116="x","x",BR$2-'Indicator Date hidden'!BS116)</f>
        <v>0</v>
      </c>
      <c r="BS115" s="125">
        <f>IF('Indicator Date hidden'!BT116="x","x",BS$2-'Indicator Date hidden'!BT116)</f>
        <v>3</v>
      </c>
      <c r="BT115" s="125">
        <f>IF('Indicator Date hidden'!BU116="x","x",BT$2-'Indicator Date hidden'!BU116)</f>
        <v>0</v>
      </c>
      <c r="BU115" s="125">
        <f>IF('Indicator Date hidden'!BV116="x","x",BU$2-'Indicator Date hidden'!BV116)</f>
        <v>0</v>
      </c>
      <c r="BV115" s="125">
        <f>IF('Indicator Date hidden'!BW116="x","x",BV$2-'Indicator Date hidden'!BW116)</f>
        <v>0</v>
      </c>
      <c r="BW115" s="125">
        <f>IF('Indicator Date hidden'!BX116="x","x",BW$2-'Indicator Date hidden'!BX116)</f>
        <v>0</v>
      </c>
      <c r="BX115" s="125">
        <f>IF('Indicator Date hidden'!BY116="x","x",BX$2-'Indicator Date hidden'!BY116)</f>
        <v>0</v>
      </c>
      <c r="BY115" s="3">
        <f t="shared" si="15"/>
        <v>35</v>
      </c>
      <c r="BZ115" s="126">
        <f t="shared" si="16"/>
        <v>0.47945205479452052</v>
      </c>
      <c r="CA115" s="3">
        <f t="shared" si="17"/>
        <v>12</v>
      </c>
      <c r="CB115" s="126">
        <f t="shared" si="18"/>
        <v>1.405562228863634</v>
      </c>
      <c r="CC115" s="129">
        <f t="shared" si="19"/>
        <v>0</v>
      </c>
    </row>
    <row r="116" spans="1:81" x14ac:dyDescent="0.3">
      <c r="A116" s="3" t="str">
        <f>'Indicator Data'!B119</f>
        <v>MNG</v>
      </c>
      <c r="B116" s="125">
        <f>IF('Indicator Date hidden'!C117="x","x",B$2-'Indicator Date hidden'!C117)</f>
        <v>0</v>
      </c>
      <c r="C116" s="125">
        <f>IF('Indicator Date hidden'!D117="x","x",C$2-'Indicator Date hidden'!D117)</f>
        <v>0</v>
      </c>
      <c r="D116" s="125">
        <f>IF('Indicator Date hidden'!E117="x","x",D$2-'Indicator Date hidden'!E117)</f>
        <v>0</v>
      </c>
      <c r="E116" s="125">
        <f>IF('Indicator Date hidden'!F117="x","x",E$2-'Indicator Date hidden'!F117)</f>
        <v>0</v>
      </c>
      <c r="F116" s="125">
        <f>IF('Indicator Date hidden'!G117="x","x",F$2-'Indicator Date hidden'!G117)</f>
        <v>0</v>
      </c>
      <c r="G116" s="125">
        <f>IF('Indicator Date hidden'!H117="x","x",G$2-'Indicator Date hidden'!H117)</f>
        <v>0</v>
      </c>
      <c r="H116" s="125">
        <f>IF('Indicator Date hidden'!I117="x","x",H$2-'Indicator Date hidden'!I117)</f>
        <v>0</v>
      </c>
      <c r="I116" s="125">
        <f>IF('Indicator Date hidden'!J117="x","x",I$2-'Indicator Date hidden'!J117)</f>
        <v>0</v>
      </c>
      <c r="J116" s="125">
        <f>IF('Indicator Date hidden'!K117="x","x",J$2-'Indicator Date hidden'!K117)</f>
        <v>0</v>
      </c>
      <c r="K116" s="125">
        <f>IF('Indicator Date hidden'!L117="x","x",K$2-'Indicator Date hidden'!L117)</f>
        <v>0</v>
      </c>
      <c r="L116" s="125">
        <f>IF('Indicator Date hidden'!M117="x","x",L$2-'Indicator Date hidden'!M117)</f>
        <v>0</v>
      </c>
      <c r="M116" s="125">
        <f>IF('Indicator Date hidden'!N117="x","x",M$2-'Indicator Date hidden'!N117)</f>
        <v>0</v>
      </c>
      <c r="N116" s="125">
        <f>IF('Indicator Date hidden'!O117="x","x",N$2-'Indicator Date hidden'!O117)</f>
        <v>0</v>
      </c>
      <c r="O116" s="125">
        <f>IF('Indicator Date hidden'!P117="x","x",O$2-'Indicator Date hidden'!P117)</f>
        <v>0</v>
      </c>
      <c r="P116" s="125">
        <f>IF('Indicator Date hidden'!Q117="x","x",P$2-'Indicator Date hidden'!Q117)</f>
        <v>0</v>
      </c>
      <c r="Q116" s="125">
        <f>IF('Indicator Date hidden'!R117="x","x",Q$2-'Indicator Date hidden'!R117)</f>
        <v>0</v>
      </c>
      <c r="R116" s="125">
        <f>IF('Indicator Date hidden'!S117="x","x",R$2-'Indicator Date hidden'!S117)</f>
        <v>0</v>
      </c>
      <c r="S116" s="125">
        <f>IF('Indicator Date hidden'!T117="x","x",S$2-'Indicator Date hidden'!T117)</f>
        <v>0</v>
      </c>
      <c r="T116" s="125">
        <f>IF('Indicator Date hidden'!U117="x","x",T$2-'Indicator Date hidden'!U117)</f>
        <v>0</v>
      </c>
      <c r="U116" s="125">
        <f>IF('Indicator Date hidden'!V117="x","x",U$2-'Indicator Date hidden'!V117)</f>
        <v>0</v>
      </c>
      <c r="V116" s="125">
        <f>IF('Indicator Date hidden'!W117="x","x",V$2-'Indicator Date hidden'!W117)</f>
        <v>0</v>
      </c>
      <c r="W116" s="125">
        <f>IF('Indicator Date hidden'!X117="x","x",W$2-'Indicator Date hidden'!X117)</f>
        <v>0</v>
      </c>
      <c r="X116" s="125">
        <f>IF('Indicator Date hidden'!Y117="x","x",X$2-'Indicator Date hidden'!Y117)</f>
        <v>0</v>
      </c>
      <c r="Y116" s="125">
        <f>IF('Indicator Date hidden'!Z117="x","x",Y$2-'Indicator Date hidden'!Z117)</f>
        <v>0</v>
      </c>
      <c r="Z116" s="125" t="str">
        <f>IF('Indicator Date hidden'!AA117="x","x",Z$2-'Indicator Date hidden'!AA117)</f>
        <v>x</v>
      </c>
      <c r="AA116" s="125">
        <f>IF('Indicator Date hidden'!AB117="x","x",AA$2-'Indicator Date hidden'!AB117)</f>
        <v>0</v>
      </c>
      <c r="AB116" s="125">
        <f>IF('Indicator Date hidden'!AC117="x","x",AB$2-'Indicator Date hidden'!AC117)</f>
        <v>0</v>
      </c>
      <c r="AC116" s="125">
        <f>IF('Indicator Date hidden'!AD117="x","x",AC$2-'Indicator Date hidden'!AD117)</f>
        <v>1</v>
      </c>
      <c r="AD116" s="125">
        <f>IF('Indicator Date hidden'!AE117="x","x",AD$2-'Indicator Date hidden'!AE117)</f>
        <v>0</v>
      </c>
      <c r="AE116" s="125">
        <f>IF('Indicator Date hidden'!AF117="x","x",AE$2-'Indicator Date hidden'!AF117)</f>
        <v>0</v>
      </c>
      <c r="AF116" s="125">
        <f>IF('Indicator Date hidden'!AG117="x","x",AF$2-'Indicator Date hidden'!AG117)</f>
        <v>1</v>
      </c>
      <c r="AG116" s="125">
        <f>IF('Indicator Date hidden'!AH117="x","x",AG$2-'Indicator Date hidden'!AH117)</f>
        <v>0</v>
      </c>
      <c r="AH116" s="125">
        <f>IF('Indicator Date hidden'!AI117="x","x",AH$2-'Indicator Date hidden'!AI117)</f>
        <v>0</v>
      </c>
      <c r="AI116" s="125">
        <f>IF('Indicator Date hidden'!AJ117="x","x",AI$2-'Indicator Date hidden'!AJ117)</f>
        <v>0</v>
      </c>
      <c r="AJ116" s="125">
        <f>IF('Indicator Date hidden'!AK117="x","x",AJ$2-'Indicator Date hidden'!AK117)</f>
        <v>0</v>
      </c>
      <c r="AK116" s="125">
        <f>IF('Indicator Date hidden'!AL117="x","x",AK$2-'Indicator Date hidden'!AL117)</f>
        <v>1</v>
      </c>
      <c r="AL116" s="125">
        <f>IF('Indicator Date hidden'!AM117="x","x",AL$2-'Indicator Date hidden'!AM117)</f>
        <v>6</v>
      </c>
      <c r="AM116" s="125">
        <f>IF('Indicator Date hidden'!AN117="x","x",AM$2-'Indicator Date hidden'!AN117)</f>
        <v>0</v>
      </c>
      <c r="AN116" s="125">
        <f>IF('Indicator Date hidden'!AO117="x","x",AN$2-'Indicator Date hidden'!AO117)</f>
        <v>0</v>
      </c>
      <c r="AO116" s="125">
        <f>IF('Indicator Date hidden'!AP117="x","x",AO$2-'Indicator Date hidden'!AP117)</f>
        <v>0</v>
      </c>
      <c r="AP116" s="125">
        <f>IF('Indicator Date hidden'!AQ117="x","x",AP$2-'Indicator Date hidden'!AQ117)</f>
        <v>0</v>
      </c>
      <c r="AQ116" s="125">
        <f>IF('Indicator Date hidden'!AR117="x","x",AQ$2-'Indicator Date hidden'!AR117)</f>
        <v>0</v>
      </c>
      <c r="AR116" s="125">
        <f>IF('Indicator Date hidden'!AS117="x","x",AR$2-'Indicator Date hidden'!AS117)</f>
        <v>0</v>
      </c>
      <c r="AS116" s="125">
        <f>IF('Indicator Date hidden'!AT117="x","x",AS$2-'Indicator Date hidden'!AT117)</f>
        <v>1</v>
      </c>
      <c r="AT116" s="125">
        <f>IF('Indicator Date hidden'!AU117="x","x",AT$2-'Indicator Date hidden'!AU117)</f>
        <v>0</v>
      </c>
      <c r="AU116" s="125">
        <f>IF('Indicator Date hidden'!AV117="x","x",AU$2-'Indicator Date hidden'!AV117)</f>
        <v>0</v>
      </c>
      <c r="AV116" s="125">
        <f>IF('Indicator Date hidden'!AW117="x","x",AV$2-'Indicator Date hidden'!AW117)</f>
        <v>0</v>
      </c>
      <c r="AW116" s="125" t="str">
        <f>IF('Indicator Date hidden'!AX117="x","x",AW$2-'Indicator Date hidden'!AX117)</f>
        <v>x</v>
      </c>
      <c r="AX116" s="125">
        <f>IF('Indicator Date hidden'!AY117="x","x",AX$2-'Indicator Date hidden'!AY117)</f>
        <v>0</v>
      </c>
      <c r="AY116" s="125">
        <f>IF('Indicator Date hidden'!AZ117="x","x",AY$2-'Indicator Date hidden'!AZ117)</f>
        <v>0</v>
      </c>
      <c r="AZ116" s="125">
        <f>IF('Indicator Date hidden'!BA117="x","x",AZ$2-'Indicator Date hidden'!BA117)</f>
        <v>1</v>
      </c>
      <c r="BA116" s="125">
        <f>IF('Indicator Date hidden'!BB117="x","x",BA$2-'Indicator Date hidden'!BB117)</f>
        <v>0</v>
      </c>
      <c r="BB116" s="125">
        <f>IF('Indicator Date hidden'!BC117="x","x",BB$2-'Indicator Date hidden'!BC117)</f>
        <v>0</v>
      </c>
      <c r="BC116" s="125">
        <f>IF('Indicator Date hidden'!BD117="x","x",BC$2-'Indicator Date hidden'!BD117)</f>
        <v>0</v>
      </c>
      <c r="BD116" s="125" t="str">
        <f>IF('Indicator Date hidden'!BE117="x","x",BD$2-'Indicator Date hidden'!BE117)</f>
        <v>x</v>
      </c>
      <c r="BE116" s="125">
        <f>IF('Indicator Date hidden'!BF117="x","x",BE$2-'Indicator Date hidden'!BF117)</f>
        <v>1</v>
      </c>
      <c r="BF116" s="125">
        <f>IF('Indicator Date hidden'!BG117="x","x",BF$2-'Indicator Date hidden'!BG117)</f>
        <v>0</v>
      </c>
      <c r="BG116" s="125">
        <f>IF('Indicator Date hidden'!BH117="x","x",BG$2-'Indicator Date hidden'!BH117)</f>
        <v>0</v>
      </c>
      <c r="BH116" s="125">
        <f>IF('Indicator Date hidden'!BI117="x","x",BH$2-'Indicator Date hidden'!BI117)</f>
        <v>0</v>
      </c>
      <c r="BI116" s="125">
        <f>IF('Indicator Date hidden'!BJ117="x","x",BI$2-'Indicator Date hidden'!BJ117)</f>
        <v>0</v>
      </c>
      <c r="BJ116" s="125">
        <f>IF('Indicator Date hidden'!BK117="x","x",BJ$2-'Indicator Date hidden'!BK117)</f>
        <v>0</v>
      </c>
      <c r="BK116" s="125">
        <f>IF('Indicator Date hidden'!BL117="x","x",BK$2-'Indicator Date hidden'!BL117)</f>
        <v>0</v>
      </c>
      <c r="BL116" s="125">
        <f>IF('Indicator Date hidden'!BM117="x","x",BL$2-'Indicator Date hidden'!BM117)</f>
        <v>0</v>
      </c>
      <c r="BM116" s="125">
        <f>IF('Indicator Date hidden'!BN117="x","x",BM$2-'Indicator Date hidden'!BN117)</f>
        <v>1</v>
      </c>
      <c r="BN116" s="125">
        <f>IF('Indicator Date hidden'!BO117="x","x",BN$2-'Indicator Date hidden'!BO117)</f>
        <v>0</v>
      </c>
      <c r="BO116" s="125">
        <f>IF('Indicator Date hidden'!BP117="x","x",BO$2-'Indicator Date hidden'!BP117)</f>
        <v>0</v>
      </c>
      <c r="BP116" s="125">
        <f>IF('Indicator Date hidden'!BQ117="x","x",BP$2-'Indicator Date hidden'!BQ117)</f>
        <v>0</v>
      </c>
      <c r="BQ116" s="125">
        <f>IF('Indicator Date hidden'!BR117="x","x",BQ$2-'Indicator Date hidden'!BR117)</f>
        <v>0</v>
      </c>
      <c r="BR116" s="125">
        <f>IF('Indicator Date hidden'!BS117="x","x",BR$2-'Indicator Date hidden'!BS117)</f>
        <v>0</v>
      </c>
      <c r="BS116" s="125">
        <f>IF('Indicator Date hidden'!BT117="x","x",BS$2-'Indicator Date hidden'!BT117)</f>
        <v>2</v>
      </c>
      <c r="BT116" s="125">
        <f>IF('Indicator Date hidden'!BU117="x","x",BT$2-'Indicator Date hidden'!BU117)</f>
        <v>0</v>
      </c>
      <c r="BU116" s="125">
        <f>IF('Indicator Date hidden'!BV117="x","x",BU$2-'Indicator Date hidden'!BV117)</f>
        <v>0</v>
      </c>
      <c r="BV116" s="125">
        <f>IF('Indicator Date hidden'!BW117="x","x",BV$2-'Indicator Date hidden'!BW117)</f>
        <v>0</v>
      </c>
      <c r="BW116" s="125">
        <f>IF('Indicator Date hidden'!BX117="x","x",BW$2-'Indicator Date hidden'!BX117)</f>
        <v>0</v>
      </c>
      <c r="BX116" s="125">
        <f>IF('Indicator Date hidden'!BY117="x","x",BX$2-'Indicator Date hidden'!BY117)</f>
        <v>0</v>
      </c>
      <c r="BY116" s="3">
        <f t="shared" si="15"/>
        <v>15</v>
      </c>
      <c r="BZ116" s="126">
        <f t="shared" si="16"/>
        <v>0.20833333333333334</v>
      </c>
      <c r="CA116" s="3">
        <f t="shared" si="17"/>
        <v>9</v>
      </c>
      <c r="CB116" s="126">
        <f t="shared" si="18"/>
        <v>0.78062474979979979</v>
      </c>
      <c r="CC116" s="129">
        <f t="shared" si="19"/>
        <v>0</v>
      </c>
    </row>
    <row r="117" spans="1:81" x14ac:dyDescent="0.3">
      <c r="A117" s="3" t="str">
        <f>'Indicator Data'!B120</f>
        <v>MNE</v>
      </c>
      <c r="B117" s="125">
        <f>IF('Indicator Date hidden'!C118="x","x",B$2-'Indicator Date hidden'!C118)</f>
        <v>0</v>
      </c>
      <c r="C117" s="125">
        <f>IF('Indicator Date hidden'!D118="x","x",C$2-'Indicator Date hidden'!D118)</f>
        <v>0</v>
      </c>
      <c r="D117" s="125">
        <f>IF('Indicator Date hidden'!E118="x","x",D$2-'Indicator Date hidden'!E118)</f>
        <v>0</v>
      </c>
      <c r="E117" s="125">
        <f>IF('Indicator Date hidden'!F118="x","x",E$2-'Indicator Date hidden'!F118)</f>
        <v>0</v>
      </c>
      <c r="F117" s="125">
        <f>IF('Indicator Date hidden'!G118="x","x",F$2-'Indicator Date hidden'!G118)</f>
        <v>0</v>
      </c>
      <c r="G117" s="125">
        <f>IF('Indicator Date hidden'!H118="x","x",G$2-'Indicator Date hidden'!H118)</f>
        <v>0</v>
      </c>
      <c r="H117" s="125">
        <f>IF('Indicator Date hidden'!I118="x","x",H$2-'Indicator Date hidden'!I118)</f>
        <v>0</v>
      </c>
      <c r="I117" s="125">
        <f>IF('Indicator Date hidden'!J118="x","x",I$2-'Indicator Date hidden'!J118)</f>
        <v>0</v>
      </c>
      <c r="J117" s="125">
        <f>IF('Indicator Date hidden'!K118="x","x",J$2-'Indicator Date hidden'!K118)</f>
        <v>0</v>
      </c>
      <c r="K117" s="125">
        <f>IF('Indicator Date hidden'!L118="x","x",K$2-'Indicator Date hidden'!L118)</f>
        <v>0</v>
      </c>
      <c r="L117" s="125">
        <f>IF('Indicator Date hidden'!M118="x","x",L$2-'Indicator Date hidden'!M118)</f>
        <v>0</v>
      </c>
      <c r="M117" s="125">
        <f>IF('Indicator Date hidden'!N118="x","x",M$2-'Indicator Date hidden'!N118)</f>
        <v>0</v>
      </c>
      <c r="N117" s="125">
        <f>IF('Indicator Date hidden'!O118="x","x",N$2-'Indicator Date hidden'!O118)</f>
        <v>0</v>
      </c>
      <c r="O117" s="125">
        <f>IF('Indicator Date hidden'!P118="x","x",O$2-'Indicator Date hidden'!P118)</f>
        <v>0</v>
      </c>
      <c r="P117" s="125">
        <f>IF('Indicator Date hidden'!Q118="x","x",P$2-'Indicator Date hidden'!Q118)</f>
        <v>0</v>
      </c>
      <c r="Q117" s="125">
        <f>IF('Indicator Date hidden'!R118="x","x",Q$2-'Indicator Date hidden'!R118)</f>
        <v>0</v>
      </c>
      <c r="R117" s="125">
        <f>IF('Indicator Date hidden'!S118="x","x",R$2-'Indicator Date hidden'!S118)</f>
        <v>0</v>
      </c>
      <c r="S117" s="125">
        <f>IF('Indicator Date hidden'!T118="x","x",S$2-'Indicator Date hidden'!T118)</f>
        <v>0</v>
      </c>
      <c r="T117" s="125">
        <f>IF('Indicator Date hidden'!U118="x","x",T$2-'Indicator Date hidden'!U118)</f>
        <v>0</v>
      </c>
      <c r="U117" s="125">
        <f>IF('Indicator Date hidden'!V118="x","x",U$2-'Indicator Date hidden'!V118)</f>
        <v>0</v>
      </c>
      <c r="V117" s="125">
        <f>IF('Indicator Date hidden'!W118="x","x",V$2-'Indicator Date hidden'!W118)</f>
        <v>0</v>
      </c>
      <c r="W117" s="125">
        <f>IF('Indicator Date hidden'!X118="x","x",W$2-'Indicator Date hidden'!X118)</f>
        <v>0</v>
      </c>
      <c r="X117" s="125">
        <f>IF('Indicator Date hidden'!Y118="x","x",X$2-'Indicator Date hidden'!Y118)</f>
        <v>0</v>
      </c>
      <c r="Y117" s="125">
        <f>IF('Indicator Date hidden'!Z118="x","x",Y$2-'Indicator Date hidden'!Z118)</f>
        <v>0</v>
      </c>
      <c r="Z117" s="125">
        <f>IF('Indicator Date hidden'!AA118="x","x",Z$2-'Indicator Date hidden'!AA118)</f>
        <v>7</v>
      </c>
      <c r="AA117" s="125">
        <f>IF('Indicator Date hidden'!AB118="x","x",AA$2-'Indicator Date hidden'!AB118)</f>
        <v>0</v>
      </c>
      <c r="AB117" s="125" t="str">
        <f>IF('Indicator Date hidden'!AC118="x","x",AB$2-'Indicator Date hidden'!AC118)</f>
        <v>x</v>
      </c>
      <c r="AC117" s="125">
        <f>IF('Indicator Date hidden'!AD118="x","x",AC$2-'Indicator Date hidden'!AD118)</f>
        <v>1</v>
      </c>
      <c r="AD117" s="125">
        <f>IF('Indicator Date hidden'!AE118="x","x",AD$2-'Indicator Date hidden'!AE118)</f>
        <v>1</v>
      </c>
      <c r="AE117" s="125">
        <f>IF('Indicator Date hidden'!AF118="x","x",AE$2-'Indicator Date hidden'!AF118)</f>
        <v>0</v>
      </c>
      <c r="AF117" s="125">
        <f>IF('Indicator Date hidden'!AG118="x","x",AF$2-'Indicator Date hidden'!AG118)</f>
        <v>1</v>
      </c>
      <c r="AG117" s="125">
        <f>IF('Indicator Date hidden'!AH118="x","x",AG$2-'Indicator Date hidden'!AH118)</f>
        <v>0</v>
      </c>
      <c r="AH117" s="125">
        <f>IF('Indicator Date hidden'!AI118="x","x",AH$2-'Indicator Date hidden'!AI118)</f>
        <v>0</v>
      </c>
      <c r="AI117" s="125">
        <f>IF('Indicator Date hidden'!AJ118="x","x",AI$2-'Indicator Date hidden'!AJ118)</f>
        <v>0</v>
      </c>
      <c r="AJ117" s="125">
        <f>IF('Indicator Date hidden'!AK118="x","x",AJ$2-'Indicator Date hidden'!AK118)</f>
        <v>0</v>
      </c>
      <c r="AK117" s="125">
        <f>IF('Indicator Date hidden'!AL118="x","x",AK$2-'Indicator Date hidden'!AL118)</f>
        <v>1</v>
      </c>
      <c r="AL117" s="125">
        <f>IF('Indicator Date hidden'!AM118="x","x",AL$2-'Indicator Date hidden'!AM118)</f>
        <v>1</v>
      </c>
      <c r="AM117" s="125">
        <f>IF('Indicator Date hidden'!AN118="x","x",AM$2-'Indicator Date hidden'!AN118)</f>
        <v>0</v>
      </c>
      <c r="AN117" s="125">
        <f>IF('Indicator Date hidden'!AO118="x","x",AN$2-'Indicator Date hidden'!AO118)</f>
        <v>0</v>
      </c>
      <c r="AO117" s="125">
        <f>IF('Indicator Date hidden'!AP118="x","x",AO$2-'Indicator Date hidden'!AP118)</f>
        <v>0</v>
      </c>
      <c r="AP117" s="125">
        <f>IF('Indicator Date hidden'!AQ118="x","x",AP$2-'Indicator Date hidden'!AQ118)</f>
        <v>0</v>
      </c>
      <c r="AQ117" s="125">
        <f>IF('Indicator Date hidden'!AR118="x","x",AQ$2-'Indicator Date hidden'!AR118)</f>
        <v>0</v>
      </c>
      <c r="AR117" s="125">
        <f>IF('Indicator Date hidden'!AS118="x","x",AR$2-'Indicator Date hidden'!AS118)</f>
        <v>0</v>
      </c>
      <c r="AS117" s="125">
        <f>IF('Indicator Date hidden'!AT118="x","x",AS$2-'Indicator Date hidden'!AT118)</f>
        <v>6</v>
      </c>
      <c r="AT117" s="125">
        <f>IF('Indicator Date hidden'!AU118="x","x",AT$2-'Indicator Date hidden'!AU118)</f>
        <v>0</v>
      </c>
      <c r="AU117" s="125">
        <f>IF('Indicator Date hidden'!AV118="x","x",AU$2-'Indicator Date hidden'!AV118)</f>
        <v>0</v>
      </c>
      <c r="AV117" s="125">
        <f>IF('Indicator Date hidden'!AW118="x","x",AV$2-'Indicator Date hidden'!AW118)</f>
        <v>0</v>
      </c>
      <c r="AW117" s="125" t="str">
        <f>IF('Indicator Date hidden'!AX118="x","x",AW$2-'Indicator Date hidden'!AX118)</f>
        <v>x</v>
      </c>
      <c r="AX117" s="125">
        <f>IF('Indicator Date hidden'!AY118="x","x",AX$2-'Indicator Date hidden'!AY118)</f>
        <v>0</v>
      </c>
      <c r="AY117" s="125">
        <f>IF('Indicator Date hidden'!AZ118="x","x",AY$2-'Indicator Date hidden'!AZ118)</f>
        <v>0</v>
      </c>
      <c r="AZ117" s="125">
        <f>IF('Indicator Date hidden'!BA118="x","x",AZ$2-'Indicator Date hidden'!BA118)</f>
        <v>3</v>
      </c>
      <c r="BA117" s="125">
        <f>IF('Indicator Date hidden'!BB118="x","x",BA$2-'Indicator Date hidden'!BB118)</f>
        <v>0</v>
      </c>
      <c r="BB117" s="125">
        <f>IF('Indicator Date hidden'!BC118="x","x",BB$2-'Indicator Date hidden'!BC118)</f>
        <v>0</v>
      </c>
      <c r="BC117" s="125">
        <f>IF('Indicator Date hidden'!BD118="x","x",BC$2-'Indicator Date hidden'!BD118)</f>
        <v>0</v>
      </c>
      <c r="BD117" s="125" t="str">
        <f>IF('Indicator Date hidden'!BE118="x","x",BD$2-'Indicator Date hidden'!BE118)</f>
        <v>x</v>
      </c>
      <c r="BE117" s="125">
        <f>IF('Indicator Date hidden'!BF118="x","x",BE$2-'Indicator Date hidden'!BF118)</f>
        <v>1</v>
      </c>
      <c r="BF117" s="125">
        <f>IF('Indicator Date hidden'!BG118="x","x",BF$2-'Indicator Date hidden'!BG118)</f>
        <v>0</v>
      </c>
      <c r="BG117" s="125">
        <f>IF('Indicator Date hidden'!BH118="x","x",BG$2-'Indicator Date hidden'!BH118)</f>
        <v>0</v>
      </c>
      <c r="BH117" s="125">
        <f>IF('Indicator Date hidden'!BI118="x","x",BH$2-'Indicator Date hidden'!BI118)</f>
        <v>0</v>
      </c>
      <c r="BI117" s="125">
        <f>IF('Indicator Date hidden'!BJ118="x","x",BI$2-'Indicator Date hidden'!BJ118)</f>
        <v>2</v>
      </c>
      <c r="BJ117" s="125">
        <f>IF('Indicator Date hidden'!BK118="x","x",BJ$2-'Indicator Date hidden'!BK118)</f>
        <v>0</v>
      </c>
      <c r="BK117" s="125">
        <f>IF('Indicator Date hidden'!BL118="x","x",BK$2-'Indicator Date hidden'!BL118)</f>
        <v>0</v>
      </c>
      <c r="BL117" s="125">
        <f>IF('Indicator Date hidden'!BM118="x","x",BL$2-'Indicator Date hidden'!BM118)</f>
        <v>0</v>
      </c>
      <c r="BM117" s="125">
        <f>IF('Indicator Date hidden'!BN118="x","x",BM$2-'Indicator Date hidden'!BN118)</f>
        <v>1</v>
      </c>
      <c r="BN117" s="125">
        <f>IF('Indicator Date hidden'!BO118="x","x",BN$2-'Indicator Date hidden'!BO118)</f>
        <v>0</v>
      </c>
      <c r="BO117" s="125">
        <f>IF('Indicator Date hidden'!BP118="x","x",BO$2-'Indicator Date hidden'!BP118)</f>
        <v>0</v>
      </c>
      <c r="BP117" s="125">
        <f>IF('Indicator Date hidden'!BQ118="x","x",BP$2-'Indicator Date hidden'!BQ118)</f>
        <v>0</v>
      </c>
      <c r="BQ117" s="125">
        <f>IF('Indicator Date hidden'!BR118="x","x",BQ$2-'Indicator Date hidden'!BR118)</f>
        <v>0</v>
      </c>
      <c r="BR117" s="125">
        <f>IF('Indicator Date hidden'!BS118="x","x",BR$2-'Indicator Date hidden'!BS118)</f>
        <v>0</v>
      </c>
      <c r="BS117" s="125">
        <f>IF('Indicator Date hidden'!BT118="x","x",BS$2-'Indicator Date hidden'!BT118)</f>
        <v>3</v>
      </c>
      <c r="BT117" s="125">
        <f>IF('Indicator Date hidden'!BU118="x","x",BT$2-'Indicator Date hidden'!BU118)</f>
        <v>0</v>
      </c>
      <c r="BU117" s="125">
        <f>IF('Indicator Date hidden'!BV118="x","x",BU$2-'Indicator Date hidden'!BV118)</f>
        <v>0</v>
      </c>
      <c r="BV117" s="125" t="str">
        <f>IF('Indicator Date hidden'!BW118="x","x",BV$2-'Indicator Date hidden'!BW118)</f>
        <v>x</v>
      </c>
      <c r="BW117" s="125">
        <f>IF('Indicator Date hidden'!BX118="x","x",BW$2-'Indicator Date hidden'!BX118)</f>
        <v>0</v>
      </c>
      <c r="BX117" s="125">
        <f>IF('Indicator Date hidden'!BY118="x","x",BX$2-'Indicator Date hidden'!BY118)</f>
        <v>0</v>
      </c>
      <c r="BY117" s="3">
        <f t="shared" si="15"/>
        <v>28</v>
      </c>
      <c r="BZ117" s="126">
        <f t="shared" si="16"/>
        <v>0.39436619718309857</v>
      </c>
      <c r="CA117" s="3">
        <f t="shared" si="17"/>
        <v>12</v>
      </c>
      <c r="CB117" s="126">
        <f t="shared" si="18"/>
        <v>1.2042047605520594</v>
      </c>
      <c r="CC117" s="129">
        <f t="shared" si="19"/>
        <v>0</v>
      </c>
    </row>
    <row r="118" spans="1:81" x14ac:dyDescent="0.3">
      <c r="A118" s="3" t="str">
        <f>'Indicator Data'!B121</f>
        <v>MAR</v>
      </c>
      <c r="B118" s="125">
        <f>IF('Indicator Date hidden'!C119="x","x",B$2-'Indicator Date hidden'!C119)</f>
        <v>0</v>
      </c>
      <c r="C118" s="125">
        <f>IF('Indicator Date hidden'!D119="x","x",C$2-'Indicator Date hidden'!D119)</f>
        <v>0</v>
      </c>
      <c r="D118" s="125">
        <f>IF('Indicator Date hidden'!E119="x","x",D$2-'Indicator Date hidden'!E119)</f>
        <v>0</v>
      </c>
      <c r="E118" s="125">
        <f>IF('Indicator Date hidden'!F119="x","x",E$2-'Indicator Date hidden'!F119)</f>
        <v>0</v>
      </c>
      <c r="F118" s="125">
        <f>IF('Indicator Date hidden'!G119="x","x",F$2-'Indicator Date hidden'!G119)</f>
        <v>0</v>
      </c>
      <c r="G118" s="125">
        <f>IF('Indicator Date hidden'!H119="x","x",G$2-'Indicator Date hidden'!H119)</f>
        <v>0</v>
      </c>
      <c r="H118" s="125">
        <f>IF('Indicator Date hidden'!I119="x","x",H$2-'Indicator Date hidden'!I119)</f>
        <v>0</v>
      </c>
      <c r="I118" s="125">
        <f>IF('Indicator Date hidden'!J119="x","x",I$2-'Indicator Date hidden'!J119)</f>
        <v>0</v>
      </c>
      <c r="J118" s="125">
        <f>IF('Indicator Date hidden'!K119="x","x",J$2-'Indicator Date hidden'!K119)</f>
        <v>0</v>
      </c>
      <c r="K118" s="125">
        <f>IF('Indicator Date hidden'!L119="x","x",K$2-'Indicator Date hidden'!L119)</f>
        <v>0</v>
      </c>
      <c r="L118" s="125">
        <f>IF('Indicator Date hidden'!M119="x","x",L$2-'Indicator Date hidden'!M119)</f>
        <v>0</v>
      </c>
      <c r="M118" s="125">
        <f>IF('Indicator Date hidden'!N119="x","x",M$2-'Indicator Date hidden'!N119)</f>
        <v>0</v>
      </c>
      <c r="N118" s="125">
        <f>IF('Indicator Date hidden'!O119="x","x",N$2-'Indicator Date hidden'!O119)</f>
        <v>0</v>
      </c>
      <c r="O118" s="125">
        <f>IF('Indicator Date hidden'!P119="x","x",O$2-'Indicator Date hidden'!P119)</f>
        <v>0</v>
      </c>
      <c r="P118" s="125">
        <f>IF('Indicator Date hidden'!Q119="x","x",P$2-'Indicator Date hidden'!Q119)</f>
        <v>0</v>
      </c>
      <c r="Q118" s="125">
        <f>IF('Indicator Date hidden'!R119="x","x",Q$2-'Indicator Date hidden'!R119)</f>
        <v>0</v>
      </c>
      <c r="R118" s="125">
        <f>IF('Indicator Date hidden'!S119="x","x",R$2-'Indicator Date hidden'!S119)</f>
        <v>0</v>
      </c>
      <c r="S118" s="125">
        <f>IF('Indicator Date hidden'!T119="x","x",S$2-'Indicator Date hidden'!T119)</f>
        <v>0</v>
      </c>
      <c r="T118" s="125">
        <f>IF('Indicator Date hidden'!U119="x","x",T$2-'Indicator Date hidden'!U119)</f>
        <v>0</v>
      </c>
      <c r="U118" s="125">
        <f>IF('Indicator Date hidden'!V119="x","x",U$2-'Indicator Date hidden'!V119)</f>
        <v>0</v>
      </c>
      <c r="V118" s="125">
        <f>IF('Indicator Date hidden'!W119="x","x",V$2-'Indicator Date hidden'!W119)</f>
        <v>0</v>
      </c>
      <c r="W118" s="125">
        <f>IF('Indicator Date hidden'!X119="x","x",W$2-'Indicator Date hidden'!X119)</f>
        <v>0</v>
      </c>
      <c r="X118" s="125">
        <f>IF('Indicator Date hidden'!Y119="x","x",X$2-'Indicator Date hidden'!Y119)</f>
        <v>0</v>
      </c>
      <c r="Y118" s="125">
        <f>IF('Indicator Date hidden'!Z119="x","x",Y$2-'Indicator Date hidden'!Z119)</f>
        <v>0</v>
      </c>
      <c r="Z118" s="125" t="str">
        <f>IF('Indicator Date hidden'!AA119="x","x",Z$2-'Indicator Date hidden'!AA119)</f>
        <v>x</v>
      </c>
      <c r="AA118" s="125">
        <f>IF('Indicator Date hidden'!AB119="x","x",AA$2-'Indicator Date hidden'!AB119)</f>
        <v>0</v>
      </c>
      <c r="AB118" s="125" t="str">
        <f>IF('Indicator Date hidden'!AC119="x","x",AB$2-'Indicator Date hidden'!AC119)</f>
        <v>x</v>
      </c>
      <c r="AC118" s="125">
        <f>IF('Indicator Date hidden'!AD119="x","x",AC$2-'Indicator Date hidden'!AD119)</f>
        <v>2</v>
      </c>
      <c r="AD118" s="125">
        <f>IF('Indicator Date hidden'!AE119="x","x",AD$2-'Indicator Date hidden'!AE119)</f>
        <v>0</v>
      </c>
      <c r="AE118" s="125">
        <f>IF('Indicator Date hidden'!AF119="x","x",AE$2-'Indicator Date hidden'!AF119)</f>
        <v>0</v>
      </c>
      <c r="AF118" s="125">
        <f>IF('Indicator Date hidden'!AG119="x","x",AF$2-'Indicator Date hidden'!AG119)</f>
        <v>1</v>
      </c>
      <c r="AG118" s="125">
        <f>IF('Indicator Date hidden'!AH119="x","x",AG$2-'Indicator Date hidden'!AH119)</f>
        <v>0</v>
      </c>
      <c r="AH118" s="125">
        <f>IF('Indicator Date hidden'!AI119="x","x",AH$2-'Indicator Date hidden'!AI119)</f>
        <v>0</v>
      </c>
      <c r="AI118" s="125">
        <f>IF('Indicator Date hidden'!AJ119="x","x",AI$2-'Indicator Date hidden'!AJ119)</f>
        <v>0</v>
      </c>
      <c r="AJ118" s="125">
        <f>IF('Indicator Date hidden'!AK119="x","x",AJ$2-'Indicator Date hidden'!AK119)</f>
        <v>0</v>
      </c>
      <c r="AK118" s="125">
        <f>IF('Indicator Date hidden'!AL119="x","x",AK$2-'Indicator Date hidden'!AL119)</f>
        <v>1</v>
      </c>
      <c r="AL118" s="125">
        <f>IF('Indicator Date hidden'!AM119="x","x",AL$2-'Indicator Date hidden'!AM119)</f>
        <v>8</v>
      </c>
      <c r="AM118" s="125">
        <f>IF('Indicator Date hidden'!AN119="x","x",AM$2-'Indicator Date hidden'!AN119)</f>
        <v>0</v>
      </c>
      <c r="AN118" s="125">
        <f>IF('Indicator Date hidden'!AO119="x","x",AN$2-'Indicator Date hidden'!AO119)</f>
        <v>0</v>
      </c>
      <c r="AO118" s="125">
        <f>IF('Indicator Date hidden'!AP119="x","x",AO$2-'Indicator Date hidden'!AP119)</f>
        <v>0</v>
      </c>
      <c r="AP118" s="125">
        <f>IF('Indicator Date hidden'!AQ119="x","x",AP$2-'Indicator Date hidden'!AQ119)</f>
        <v>0</v>
      </c>
      <c r="AQ118" s="125">
        <f>IF('Indicator Date hidden'!AR119="x","x",AQ$2-'Indicator Date hidden'!AR119)</f>
        <v>0</v>
      </c>
      <c r="AR118" s="125">
        <f>IF('Indicator Date hidden'!AS119="x","x",AR$2-'Indicator Date hidden'!AS119)</f>
        <v>0</v>
      </c>
      <c r="AS118" s="125">
        <f>IF('Indicator Date hidden'!AT119="x","x",AS$2-'Indicator Date hidden'!AT119)</f>
        <v>2</v>
      </c>
      <c r="AT118" s="125">
        <f>IF('Indicator Date hidden'!AU119="x","x",AT$2-'Indicator Date hidden'!AU119)</f>
        <v>0</v>
      </c>
      <c r="AU118" s="125">
        <f>IF('Indicator Date hidden'!AV119="x","x",AU$2-'Indicator Date hidden'!AV119)</f>
        <v>0</v>
      </c>
      <c r="AV118" s="125">
        <f>IF('Indicator Date hidden'!AW119="x","x",AV$2-'Indicator Date hidden'!AW119)</f>
        <v>0</v>
      </c>
      <c r="AW118" s="125">
        <f>IF('Indicator Date hidden'!AX119="x","x",AW$2-'Indicator Date hidden'!AX119)</f>
        <v>0</v>
      </c>
      <c r="AX118" s="125">
        <f>IF('Indicator Date hidden'!AY119="x","x",AX$2-'Indicator Date hidden'!AY119)</f>
        <v>0</v>
      </c>
      <c r="AY118" s="125">
        <f>IF('Indicator Date hidden'!AZ119="x","x",AY$2-'Indicator Date hidden'!AZ119)</f>
        <v>0</v>
      </c>
      <c r="AZ118" s="125">
        <f>IF('Indicator Date hidden'!BA119="x","x",AZ$2-'Indicator Date hidden'!BA119)</f>
        <v>6</v>
      </c>
      <c r="BA118" s="125">
        <f>IF('Indicator Date hidden'!BB119="x","x",BA$2-'Indicator Date hidden'!BB119)</f>
        <v>0</v>
      </c>
      <c r="BB118" s="125">
        <f>IF('Indicator Date hidden'!BC119="x","x",BB$2-'Indicator Date hidden'!BC119)</f>
        <v>0</v>
      </c>
      <c r="BC118" s="125">
        <f>IF('Indicator Date hidden'!BD119="x","x",BC$2-'Indicator Date hidden'!BD119)</f>
        <v>0</v>
      </c>
      <c r="BD118" s="125" t="str">
        <f>IF('Indicator Date hidden'!BE119="x","x",BD$2-'Indicator Date hidden'!BE119)</f>
        <v>x</v>
      </c>
      <c r="BE118" s="125">
        <f>IF('Indicator Date hidden'!BF119="x","x",BE$2-'Indicator Date hidden'!BF119)</f>
        <v>1</v>
      </c>
      <c r="BF118" s="125">
        <f>IF('Indicator Date hidden'!BG119="x","x",BF$2-'Indicator Date hidden'!BG119)</f>
        <v>0</v>
      </c>
      <c r="BG118" s="125">
        <f>IF('Indicator Date hidden'!BH119="x","x",BG$2-'Indicator Date hidden'!BH119)</f>
        <v>0</v>
      </c>
      <c r="BH118" s="125">
        <f>IF('Indicator Date hidden'!BI119="x","x",BH$2-'Indicator Date hidden'!BI119)</f>
        <v>0</v>
      </c>
      <c r="BI118" s="125">
        <f>IF('Indicator Date hidden'!BJ119="x","x",BI$2-'Indicator Date hidden'!BJ119)</f>
        <v>2</v>
      </c>
      <c r="BJ118" s="125">
        <f>IF('Indicator Date hidden'!BK119="x","x",BJ$2-'Indicator Date hidden'!BK119)</f>
        <v>0</v>
      </c>
      <c r="BK118" s="125">
        <f>IF('Indicator Date hidden'!BL119="x","x",BK$2-'Indicator Date hidden'!BL119)</f>
        <v>0</v>
      </c>
      <c r="BL118" s="125">
        <f>IF('Indicator Date hidden'!BM119="x","x",BL$2-'Indicator Date hidden'!BM119)</f>
        <v>0</v>
      </c>
      <c r="BM118" s="125">
        <f>IF('Indicator Date hidden'!BN119="x","x",BM$2-'Indicator Date hidden'!BN119)</f>
        <v>1</v>
      </c>
      <c r="BN118" s="125">
        <f>IF('Indicator Date hidden'!BO119="x","x",BN$2-'Indicator Date hidden'!BO119)</f>
        <v>0</v>
      </c>
      <c r="BO118" s="125">
        <f>IF('Indicator Date hidden'!BP119="x","x",BO$2-'Indicator Date hidden'!BP119)</f>
        <v>0</v>
      </c>
      <c r="BP118" s="125">
        <f>IF('Indicator Date hidden'!BQ119="x","x",BP$2-'Indicator Date hidden'!BQ119)</f>
        <v>0</v>
      </c>
      <c r="BQ118" s="125">
        <f>IF('Indicator Date hidden'!BR119="x","x",BQ$2-'Indicator Date hidden'!BR119)</f>
        <v>0</v>
      </c>
      <c r="BR118" s="125">
        <f>IF('Indicator Date hidden'!BS119="x","x",BR$2-'Indicator Date hidden'!BS119)</f>
        <v>0</v>
      </c>
      <c r="BS118" s="125">
        <f>IF('Indicator Date hidden'!BT119="x","x",BS$2-'Indicator Date hidden'!BT119)</f>
        <v>1</v>
      </c>
      <c r="BT118" s="125">
        <f>IF('Indicator Date hidden'!BU119="x","x",BT$2-'Indicator Date hidden'!BU119)</f>
        <v>0</v>
      </c>
      <c r="BU118" s="125">
        <f>IF('Indicator Date hidden'!BV119="x","x",BU$2-'Indicator Date hidden'!BV119)</f>
        <v>0</v>
      </c>
      <c r="BV118" s="125">
        <f>IF('Indicator Date hidden'!BW119="x","x",BV$2-'Indicator Date hidden'!BW119)</f>
        <v>0</v>
      </c>
      <c r="BW118" s="125">
        <f>IF('Indicator Date hidden'!BX119="x","x",BW$2-'Indicator Date hidden'!BX119)</f>
        <v>0</v>
      </c>
      <c r="BX118" s="125">
        <f>IF('Indicator Date hidden'!BY119="x","x",BX$2-'Indicator Date hidden'!BY119)</f>
        <v>0</v>
      </c>
      <c r="BY118" s="3">
        <f t="shared" si="15"/>
        <v>25</v>
      </c>
      <c r="BZ118" s="126">
        <f t="shared" si="16"/>
        <v>0.34722222222222221</v>
      </c>
      <c r="CA118" s="3">
        <f t="shared" si="17"/>
        <v>10</v>
      </c>
      <c r="CB118" s="126">
        <f t="shared" si="18"/>
        <v>1.226554820786687</v>
      </c>
      <c r="CC118" s="129">
        <f t="shared" si="19"/>
        <v>0</v>
      </c>
    </row>
    <row r="119" spans="1:81" x14ac:dyDescent="0.3">
      <c r="A119" s="3" t="str">
        <f>'Indicator Data'!B122</f>
        <v>MOZ</v>
      </c>
      <c r="B119" s="125">
        <f>IF('Indicator Date hidden'!C120="x","x",B$2-'Indicator Date hidden'!C120)</f>
        <v>0</v>
      </c>
      <c r="C119" s="125">
        <f>IF('Indicator Date hidden'!D120="x","x",C$2-'Indicator Date hidden'!D120)</f>
        <v>0</v>
      </c>
      <c r="D119" s="125">
        <f>IF('Indicator Date hidden'!E120="x","x",D$2-'Indicator Date hidden'!E120)</f>
        <v>0</v>
      </c>
      <c r="E119" s="125">
        <f>IF('Indicator Date hidden'!F120="x","x",E$2-'Indicator Date hidden'!F120)</f>
        <v>0</v>
      </c>
      <c r="F119" s="125">
        <f>IF('Indicator Date hidden'!G120="x","x",F$2-'Indicator Date hidden'!G120)</f>
        <v>0</v>
      </c>
      <c r="G119" s="125">
        <f>IF('Indicator Date hidden'!H120="x","x",G$2-'Indicator Date hidden'!H120)</f>
        <v>0</v>
      </c>
      <c r="H119" s="125">
        <f>IF('Indicator Date hidden'!I120="x","x",H$2-'Indicator Date hidden'!I120)</f>
        <v>0</v>
      </c>
      <c r="I119" s="125">
        <f>IF('Indicator Date hidden'!J120="x","x",I$2-'Indicator Date hidden'!J120)</f>
        <v>0</v>
      </c>
      <c r="J119" s="125">
        <f>IF('Indicator Date hidden'!K120="x","x",J$2-'Indicator Date hidden'!K120)</f>
        <v>0</v>
      </c>
      <c r="K119" s="125">
        <f>IF('Indicator Date hidden'!L120="x","x",K$2-'Indicator Date hidden'!L120)</f>
        <v>0</v>
      </c>
      <c r="L119" s="125">
        <f>IF('Indicator Date hidden'!M120="x","x",L$2-'Indicator Date hidden'!M120)</f>
        <v>0</v>
      </c>
      <c r="M119" s="125">
        <f>IF('Indicator Date hidden'!N120="x","x",M$2-'Indicator Date hidden'!N120)</f>
        <v>0</v>
      </c>
      <c r="N119" s="125">
        <f>IF('Indicator Date hidden'!O120="x","x",N$2-'Indicator Date hidden'!O120)</f>
        <v>0</v>
      </c>
      <c r="O119" s="125">
        <f>IF('Indicator Date hidden'!P120="x","x",O$2-'Indicator Date hidden'!P120)</f>
        <v>0</v>
      </c>
      <c r="P119" s="125">
        <f>IF('Indicator Date hidden'!Q120="x","x",P$2-'Indicator Date hidden'!Q120)</f>
        <v>0</v>
      </c>
      <c r="Q119" s="125">
        <f>IF('Indicator Date hidden'!R120="x","x",Q$2-'Indicator Date hidden'!R120)</f>
        <v>0</v>
      </c>
      <c r="R119" s="125">
        <f>IF('Indicator Date hidden'!S120="x","x",R$2-'Indicator Date hidden'!S120)</f>
        <v>0</v>
      </c>
      <c r="S119" s="125">
        <f>IF('Indicator Date hidden'!T120="x","x",S$2-'Indicator Date hidden'!T120)</f>
        <v>0</v>
      </c>
      <c r="T119" s="125">
        <f>IF('Indicator Date hidden'!U120="x","x",T$2-'Indicator Date hidden'!U120)</f>
        <v>0</v>
      </c>
      <c r="U119" s="125">
        <f>IF('Indicator Date hidden'!V120="x","x",U$2-'Indicator Date hidden'!V120)</f>
        <v>0</v>
      </c>
      <c r="V119" s="125">
        <f>IF('Indicator Date hidden'!W120="x","x",V$2-'Indicator Date hidden'!W120)</f>
        <v>0</v>
      </c>
      <c r="W119" s="125">
        <f>IF('Indicator Date hidden'!X120="x","x",W$2-'Indicator Date hidden'!X120)</f>
        <v>0</v>
      </c>
      <c r="X119" s="125">
        <f>IF('Indicator Date hidden'!Y120="x","x",X$2-'Indicator Date hidden'!Y120)</f>
        <v>0</v>
      </c>
      <c r="Y119" s="125">
        <f>IF('Indicator Date hidden'!Z120="x","x",Y$2-'Indicator Date hidden'!Z120)</f>
        <v>0</v>
      </c>
      <c r="Z119" s="125">
        <f>IF('Indicator Date hidden'!AA120="x","x",Z$2-'Indicator Date hidden'!AA120)</f>
        <v>7</v>
      </c>
      <c r="AA119" s="125">
        <f>IF('Indicator Date hidden'!AB120="x","x",AA$2-'Indicator Date hidden'!AB120)</f>
        <v>0</v>
      </c>
      <c r="AB119" s="125">
        <f>IF('Indicator Date hidden'!AC120="x","x",AB$2-'Indicator Date hidden'!AC120)</f>
        <v>2</v>
      </c>
      <c r="AC119" s="125">
        <f>IF('Indicator Date hidden'!AD120="x","x",AC$2-'Indicator Date hidden'!AD120)</f>
        <v>1</v>
      </c>
      <c r="AD119" s="125">
        <f>IF('Indicator Date hidden'!AE120="x","x",AD$2-'Indicator Date hidden'!AE120)</f>
        <v>0</v>
      </c>
      <c r="AE119" s="125">
        <f>IF('Indicator Date hidden'!AF120="x","x",AE$2-'Indicator Date hidden'!AF120)</f>
        <v>0</v>
      </c>
      <c r="AF119" s="125">
        <f>IF('Indicator Date hidden'!AG120="x","x",AF$2-'Indicator Date hidden'!AG120)</f>
        <v>1</v>
      </c>
      <c r="AG119" s="125">
        <f>IF('Indicator Date hidden'!AH120="x","x",AG$2-'Indicator Date hidden'!AH120)</f>
        <v>0</v>
      </c>
      <c r="AH119" s="125">
        <f>IF('Indicator Date hidden'!AI120="x","x",AH$2-'Indicator Date hidden'!AI120)</f>
        <v>0</v>
      </c>
      <c r="AI119" s="125">
        <f>IF('Indicator Date hidden'!AJ120="x","x",AI$2-'Indicator Date hidden'!AJ120)</f>
        <v>0</v>
      </c>
      <c r="AJ119" s="125">
        <f>IF('Indicator Date hidden'!AK120="x","x",AJ$2-'Indicator Date hidden'!AK120)</f>
        <v>0</v>
      </c>
      <c r="AK119" s="125">
        <f>IF('Indicator Date hidden'!AL120="x","x",AK$2-'Indicator Date hidden'!AL120)</f>
        <v>1</v>
      </c>
      <c r="AL119" s="125">
        <f>IF('Indicator Date hidden'!AM120="x","x",AL$2-'Indicator Date hidden'!AM120)</f>
        <v>8</v>
      </c>
      <c r="AM119" s="125">
        <f>IF('Indicator Date hidden'!AN120="x","x",AM$2-'Indicator Date hidden'!AN120)</f>
        <v>0</v>
      </c>
      <c r="AN119" s="125">
        <f>IF('Indicator Date hidden'!AO120="x","x",AN$2-'Indicator Date hidden'!AO120)</f>
        <v>0</v>
      </c>
      <c r="AO119" s="125">
        <f>IF('Indicator Date hidden'!AP120="x","x",AO$2-'Indicator Date hidden'!AP120)</f>
        <v>0</v>
      </c>
      <c r="AP119" s="125">
        <f>IF('Indicator Date hidden'!AQ120="x","x",AP$2-'Indicator Date hidden'!AQ120)</f>
        <v>0</v>
      </c>
      <c r="AQ119" s="125">
        <f>IF('Indicator Date hidden'!AR120="x","x",AQ$2-'Indicator Date hidden'!AR120)</f>
        <v>0</v>
      </c>
      <c r="AR119" s="125">
        <f>IF('Indicator Date hidden'!AS120="x","x",AR$2-'Indicator Date hidden'!AS120)</f>
        <v>0</v>
      </c>
      <c r="AS119" s="125">
        <f>IF('Indicator Date hidden'!AT120="x","x",AS$2-'Indicator Date hidden'!AT120)</f>
        <v>4</v>
      </c>
      <c r="AT119" s="125">
        <f>IF('Indicator Date hidden'!AU120="x","x",AT$2-'Indicator Date hidden'!AU120)</f>
        <v>0</v>
      </c>
      <c r="AU119" s="125">
        <f>IF('Indicator Date hidden'!AV120="x","x",AU$2-'Indicator Date hidden'!AV120)</f>
        <v>0</v>
      </c>
      <c r="AV119" s="125">
        <f>IF('Indicator Date hidden'!AW120="x","x",AV$2-'Indicator Date hidden'!AW120)</f>
        <v>0</v>
      </c>
      <c r="AW119" s="125">
        <f>IF('Indicator Date hidden'!AX120="x","x",AW$2-'Indicator Date hidden'!AX120)</f>
        <v>0</v>
      </c>
      <c r="AX119" s="125">
        <f>IF('Indicator Date hidden'!AY120="x","x",AX$2-'Indicator Date hidden'!AY120)</f>
        <v>0</v>
      </c>
      <c r="AY119" s="125">
        <f>IF('Indicator Date hidden'!AZ120="x","x",AY$2-'Indicator Date hidden'!AZ120)</f>
        <v>0</v>
      </c>
      <c r="AZ119" s="125">
        <f>IF('Indicator Date hidden'!BA120="x","x",AZ$2-'Indicator Date hidden'!BA120)</f>
        <v>5</v>
      </c>
      <c r="BA119" s="125">
        <f>IF('Indicator Date hidden'!BB120="x","x",BA$2-'Indicator Date hidden'!BB120)</f>
        <v>0</v>
      </c>
      <c r="BB119" s="125">
        <f>IF('Indicator Date hidden'!BC120="x","x",BB$2-'Indicator Date hidden'!BC120)</f>
        <v>0</v>
      </c>
      <c r="BC119" s="125">
        <f>IF('Indicator Date hidden'!BD120="x","x",BC$2-'Indicator Date hidden'!BD120)</f>
        <v>0</v>
      </c>
      <c r="BD119" s="125">
        <f>IF('Indicator Date hidden'!BE120="x","x",BD$2-'Indicator Date hidden'!BE120)</f>
        <v>2</v>
      </c>
      <c r="BE119" s="125">
        <f>IF('Indicator Date hidden'!BF120="x","x",BE$2-'Indicator Date hidden'!BF120)</f>
        <v>0</v>
      </c>
      <c r="BF119" s="125">
        <f>IF('Indicator Date hidden'!BG120="x","x",BF$2-'Indicator Date hidden'!BG120)</f>
        <v>0</v>
      </c>
      <c r="BG119" s="125">
        <f>IF('Indicator Date hidden'!BH120="x","x",BG$2-'Indicator Date hidden'!BH120)</f>
        <v>0</v>
      </c>
      <c r="BH119" s="125">
        <f>IF('Indicator Date hidden'!BI120="x","x",BH$2-'Indicator Date hidden'!BI120)</f>
        <v>0</v>
      </c>
      <c r="BI119" s="125">
        <f>IF('Indicator Date hidden'!BJ120="x","x",BI$2-'Indicator Date hidden'!BJ120)</f>
        <v>0</v>
      </c>
      <c r="BJ119" s="125">
        <f>IF('Indicator Date hidden'!BK120="x","x",BJ$2-'Indicator Date hidden'!BK120)</f>
        <v>0</v>
      </c>
      <c r="BK119" s="125">
        <f>IF('Indicator Date hidden'!BL120="x","x",BK$2-'Indicator Date hidden'!BL120)</f>
        <v>0</v>
      </c>
      <c r="BL119" s="125">
        <f>IF('Indicator Date hidden'!BM120="x","x",BL$2-'Indicator Date hidden'!BM120)</f>
        <v>0</v>
      </c>
      <c r="BM119" s="125">
        <f>IF('Indicator Date hidden'!BN120="x","x",BM$2-'Indicator Date hidden'!BN120)</f>
        <v>2</v>
      </c>
      <c r="BN119" s="125">
        <f>IF('Indicator Date hidden'!BO120="x","x",BN$2-'Indicator Date hidden'!BO120)</f>
        <v>2</v>
      </c>
      <c r="BO119" s="125">
        <f>IF('Indicator Date hidden'!BP120="x","x",BO$2-'Indicator Date hidden'!BP120)</f>
        <v>0</v>
      </c>
      <c r="BP119" s="125">
        <f>IF('Indicator Date hidden'!BQ120="x","x",BP$2-'Indicator Date hidden'!BQ120)</f>
        <v>0</v>
      </c>
      <c r="BQ119" s="125">
        <f>IF('Indicator Date hidden'!BR120="x","x",BQ$2-'Indicator Date hidden'!BR120)</f>
        <v>0</v>
      </c>
      <c r="BR119" s="125">
        <f>IF('Indicator Date hidden'!BS120="x","x",BR$2-'Indicator Date hidden'!BS120)</f>
        <v>0</v>
      </c>
      <c r="BS119" s="125">
        <f>IF('Indicator Date hidden'!BT120="x","x",BS$2-'Indicator Date hidden'!BT120)</f>
        <v>1</v>
      </c>
      <c r="BT119" s="125">
        <f>IF('Indicator Date hidden'!BU120="x","x",BT$2-'Indicator Date hidden'!BU120)</f>
        <v>0</v>
      </c>
      <c r="BU119" s="125">
        <f>IF('Indicator Date hidden'!BV120="x","x",BU$2-'Indicator Date hidden'!BV120)</f>
        <v>0</v>
      </c>
      <c r="BV119" s="125">
        <f>IF('Indicator Date hidden'!BW120="x","x",BV$2-'Indicator Date hidden'!BW120)</f>
        <v>0</v>
      </c>
      <c r="BW119" s="125">
        <f>IF('Indicator Date hidden'!BX120="x","x",BW$2-'Indicator Date hidden'!BX120)</f>
        <v>0</v>
      </c>
      <c r="BX119" s="125">
        <f>IF('Indicator Date hidden'!BY120="x","x",BX$2-'Indicator Date hidden'!BY120)</f>
        <v>0</v>
      </c>
      <c r="BY119" s="3">
        <f t="shared" si="15"/>
        <v>36</v>
      </c>
      <c r="BZ119" s="126">
        <f t="shared" si="16"/>
        <v>0.48</v>
      </c>
      <c r="CA119" s="3">
        <f t="shared" si="17"/>
        <v>12</v>
      </c>
      <c r="CB119" s="126">
        <f t="shared" si="18"/>
        <v>1.4455448799674122</v>
      </c>
      <c r="CC119" s="129">
        <f t="shared" si="19"/>
        <v>0</v>
      </c>
    </row>
    <row r="120" spans="1:81" x14ac:dyDescent="0.3">
      <c r="A120" s="3" t="str">
        <f>'Indicator Data'!B123</f>
        <v>MMR</v>
      </c>
      <c r="B120" s="125">
        <f>IF('Indicator Date hidden'!C121="x","x",B$2-'Indicator Date hidden'!C121)</f>
        <v>0</v>
      </c>
      <c r="C120" s="125">
        <f>IF('Indicator Date hidden'!D121="x","x",C$2-'Indicator Date hidden'!D121)</f>
        <v>0</v>
      </c>
      <c r="D120" s="125">
        <f>IF('Indicator Date hidden'!E121="x","x",D$2-'Indicator Date hidden'!E121)</f>
        <v>0</v>
      </c>
      <c r="E120" s="125">
        <f>IF('Indicator Date hidden'!F121="x","x",E$2-'Indicator Date hidden'!F121)</f>
        <v>0</v>
      </c>
      <c r="F120" s="125">
        <f>IF('Indicator Date hidden'!G121="x","x",F$2-'Indicator Date hidden'!G121)</f>
        <v>0</v>
      </c>
      <c r="G120" s="125">
        <f>IF('Indicator Date hidden'!H121="x","x",G$2-'Indicator Date hidden'!H121)</f>
        <v>0</v>
      </c>
      <c r="H120" s="125">
        <f>IF('Indicator Date hidden'!I121="x","x",H$2-'Indicator Date hidden'!I121)</f>
        <v>0</v>
      </c>
      <c r="I120" s="125">
        <f>IF('Indicator Date hidden'!J121="x","x",I$2-'Indicator Date hidden'!J121)</f>
        <v>0</v>
      </c>
      <c r="J120" s="125">
        <f>IF('Indicator Date hidden'!K121="x","x",J$2-'Indicator Date hidden'!K121)</f>
        <v>0</v>
      </c>
      <c r="K120" s="125">
        <f>IF('Indicator Date hidden'!L121="x","x",K$2-'Indicator Date hidden'!L121)</f>
        <v>0</v>
      </c>
      <c r="L120" s="125">
        <f>IF('Indicator Date hidden'!M121="x","x",L$2-'Indicator Date hidden'!M121)</f>
        <v>0</v>
      </c>
      <c r="M120" s="125">
        <f>IF('Indicator Date hidden'!N121="x","x",M$2-'Indicator Date hidden'!N121)</f>
        <v>0</v>
      </c>
      <c r="N120" s="125">
        <f>IF('Indicator Date hidden'!O121="x","x",N$2-'Indicator Date hidden'!O121)</f>
        <v>0</v>
      </c>
      <c r="O120" s="125">
        <f>IF('Indicator Date hidden'!P121="x","x",O$2-'Indicator Date hidden'!P121)</f>
        <v>0</v>
      </c>
      <c r="P120" s="125">
        <f>IF('Indicator Date hidden'!Q121="x","x",P$2-'Indicator Date hidden'!Q121)</f>
        <v>0</v>
      </c>
      <c r="Q120" s="125">
        <f>IF('Indicator Date hidden'!R121="x","x",Q$2-'Indicator Date hidden'!R121)</f>
        <v>0</v>
      </c>
      <c r="R120" s="125">
        <f>IF('Indicator Date hidden'!S121="x","x",R$2-'Indicator Date hidden'!S121)</f>
        <v>0</v>
      </c>
      <c r="S120" s="125">
        <f>IF('Indicator Date hidden'!T121="x","x",S$2-'Indicator Date hidden'!T121)</f>
        <v>0</v>
      </c>
      <c r="T120" s="125">
        <f>IF('Indicator Date hidden'!U121="x","x",T$2-'Indicator Date hidden'!U121)</f>
        <v>0</v>
      </c>
      <c r="U120" s="125">
        <f>IF('Indicator Date hidden'!V121="x","x",U$2-'Indicator Date hidden'!V121)</f>
        <v>0</v>
      </c>
      <c r="V120" s="125">
        <f>IF('Indicator Date hidden'!W121="x","x",V$2-'Indicator Date hidden'!W121)</f>
        <v>0</v>
      </c>
      <c r="W120" s="125">
        <f>IF('Indicator Date hidden'!X121="x","x",W$2-'Indicator Date hidden'!X121)</f>
        <v>0</v>
      </c>
      <c r="X120" s="125">
        <f>IF('Indicator Date hidden'!Y121="x","x",X$2-'Indicator Date hidden'!Y121)</f>
        <v>0</v>
      </c>
      <c r="Y120" s="125">
        <f>IF('Indicator Date hidden'!Z121="x","x",Y$2-'Indicator Date hidden'!Z121)</f>
        <v>0</v>
      </c>
      <c r="Z120" s="125">
        <f>IF('Indicator Date hidden'!AA121="x","x",Z$2-'Indicator Date hidden'!AA121)</f>
        <v>2</v>
      </c>
      <c r="AA120" s="125">
        <f>IF('Indicator Date hidden'!AB121="x","x",AA$2-'Indicator Date hidden'!AB121)</f>
        <v>0</v>
      </c>
      <c r="AB120" s="125">
        <f>IF('Indicator Date hidden'!AC121="x","x",AB$2-'Indicator Date hidden'!AC121)</f>
        <v>0</v>
      </c>
      <c r="AC120" s="125">
        <f>IF('Indicator Date hidden'!AD121="x","x",AC$2-'Indicator Date hidden'!AD121)</f>
        <v>1</v>
      </c>
      <c r="AD120" s="125">
        <f>IF('Indicator Date hidden'!AE121="x","x",AD$2-'Indicator Date hidden'!AE121)</f>
        <v>0</v>
      </c>
      <c r="AE120" s="125">
        <f>IF('Indicator Date hidden'!AF121="x","x",AE$2-'Indicator Date hidden'!AF121)</f>
        <v>0</v>
      </c>
      <c r="AF120" s="125">
        <f>IF('Indicator Date hidden'!AG121="x","x",AF$2-'Indicator Date hidden'!AG121)</f>
        <v>1</v>
      </c>
      <c r="AG120" s="125">
        <f>IF('Indicator Date hidden'!AH121="x","x",AG$2-'Indicator Date hidden'!AH121)</f>
        <v>0</v>
      </c>
      <c r="AH120" s="125">
        <f>IF('Indicator Date hidden'!AI121="x","x",AH$2-'Indicator Date hidden'!AI121)</f>
        <v>0</v>
      </c>
      <c r="AI120" s="125">
        <f>IF('Indicator Date hidden'!AJ121="x","x",AI$2-'Indicator Date hidden'!AJ121)</f>
        <v>0</v>
      </c>
      <c r="AJ120" s="125">
        <f>IF('Indicator Date hidden'!AK121="x","x",AJ$2-'Indicator Date hidden'!AK121)</f>
        <v>0</v>
      </c>
      <c r="AK120" s="125">
        <f>IF('Indicator Date hidden'!AL121="x","x",AK$2-'Indicator Date hidden'!AL121)</f>
        <v>1</v>
      </c>
      <c r="AL120" s="125">
        <f>IF('Indicator Date hidden'!AM121="x","x",AL$2-'Indicator Date hidden'!AM121)</f>
        <v>3</v>
      </c>
      <c r="AM120" s="125">
        <f>IF('Indicator Date hidden'!AN121="x","x",AM$2-'Indicator Date hidden'!AN121)</f>
        <v>0</v>
      </c>
      <c r="AN120" s="125">
        <f>IF('Indicator Date hidden'!AO121="x","x",AN$2-'Indicator Date hidden'!AO121)</f>
        <v>0</v>
      </c>
      <c r="AO120" s="125">
        <f>IF('Indicator Date hidden'!AP121="x","x",AO$2-'Indicator Date hidden'!AP121)</f>
        <v>0</v>
      </c>
      <c r="AP120" s="125">
        <f>IF('Indicator Date hidden'!AQ121="x","x",AP$2-'Indicator Date hidden'!AQ121)</f>
        <v>0</v>
      </c>
      <c r="AQ120" s="125">
        <f>IF('Indicator Date hidden'!AR121="x","x",AQ$2-'Indicator Date hidden'!AR121)</f>
        <v>0</v>
      </c>
      <c r="AR120" s="125">
        <f>IF('Indicator Date hidden'!AS121="x","x",AR$2-'Indicator Date hidden'!AS121)</f>
        <v>0</v>
      </c>
      <c r="AS120" s="125">
        <f>IF('Indicator Date hidden'!AT121="x","x",AS$2-'Indicator Date hidden'!AT121)</f>
        <v>3</v>
      </c>
      <c r="AT120" s="125">
        <f>IF('Indicator Date hidden'!AU121="x","x",AT$2-'Indicator Date hidden'!AU121)</f>
        <v>0</v>
      </c>
      <c r="AU120" s="125">
        <f>IF('Indicator Date hidden'!AV121="x","x",AU$2-'Indicator Date hidden'!AV121)</f>
        <v>0</v>
      </c>
      <c r="AV120" s="125">
        <f>IF('Indicator Date hidden'!AW121="x","x",AV$2-'Indicator Date hidden'!AW121)</f>
        <v>0</v>
      </c>
      <c r="AW120" s="125">
        <f>IF('Indicator Date hidden'!AX121="x","x",AW$2-'Indicator Date hidden'!AX121)</f>
        <v>0</v>
      </c>
      <c r="AX120" s="125">
        <f>IF('Indicator Date hidden'!AY121="x","x",AX$2-'Indicator Date hidden'!AY121)</f>
        <v>0</v>
      </c>
      <c r="AY120" s="125">
        <f>IF('Indicator Date hidden'!AZ121="x","x",AY$2-'Indicator Date hidden'!AZ121)</f>
        <v>0</v>
      </c>
      <c r="AZ120" s="125">
        <f>IF('Indicator Date hidden'!BA121="x","x",AZ$2-'Indicator Date hidden'!BA121)</f>
        <v>2</v>
      </c>
      <c r="BA120" s="125">
        <f>IF('Indicator Date hidden'!BB121="x","x",BA$2-'Indicator Date hidden'!BB121)</f>
        <v>0</v>
      </c>
      <c r="BB120" s="125">
        <f>IF('Indicator Date hidden'!BC121="x","x",BB$2-'Indicator Date hidden'!BC121)</f>
        <v>0</v>
      </c>
      <c r="BC120" s="125">
        <f>IF('Indicator Date hidden'!BD121="x","x",BC$2-'Indicator Date hidden'!BD121)</f>
        <v>0</v>
      </c>
      <c r="BD120" s="125">
        <f>IF('Indicator Date hidden'!BE121="x","x",BD$2-'Indicator Date hidden'!BE121)</f>
        <v>2</v>
      </c>
      <c r="BE120" s="125">
        <f>IF('Indicator Date hidden'!BF121="x","x",BE$2-'Indicator Date hidden'!BF121)</f>
        <v>1</v>
      </c>
      <c r="BF120" s="125">
        <f>IF('Indicator Date hidden'!BG121="x","x",BF$2-'Indicator Date hidden'!BG121)</f>
        <v>0</v>
      </c>
      <c r="BG120" s="125">
        <f>IF('Indicator Date hidden'!BH121="x","x",BG$2-'Indicator Date hidden'!BH121)</f>
        <v>0</v>
      </c>
      <c r="BH120" s="125">
        <f>IF('Indicator Date hidden'!BI121="x","x",BH$2-'Indicator Date hidden'!BI121)</f>
        <v>0</v>
      </c>
      <c r="BI120" s="125">
        <f>IF('Indicator Date hidden'!BJ121="x","x",BI$2-'Indicator Date hidden'!BJ121)</f>
        <v>2</v>
      </c>
      <c r="BJ120" s="125">
        <f>IF('Indicator Date hidden'!BK121="x","x",BJ$2-'Indicator Date hidden'!BK121)</f>
        <v>0</v>
      </c>
      <c r="BK120" s="125">
        <f>IF('Indicator Date hidden'!BL121="x","x",BK$2-'Indicator Date hidden'!BL121)</f>
        <v>0</v>
      </c>
      <c r="BL120" s="125">
        <f>IF('Indicator Date hidden'!BM121="x","x",BL$2-'Indicator Date hidden'!BM121)</f>
        <v>0</v>
      </c>
      <c r="BM120" s="125">
        <f>IF('Indicator Date hidden'!BN121="x","x",BM$2-'Indicator Date hidden'!BN121)</f>
        <v>3</v>
      </c>
      <c r="BN120" s="125">
        <f>IF('Indicator Date hidden'!BO121="x","x",BN$2-'Indicator Date hidden'!BO121)</f>
        <v>2</v>
      </c>
      <c r="BO120" s="125">
        <f>IF('Indicator Date hidden'!BP121="x","x",BO$2-'Indicator Date hidden'!BP121)</f>
        <v>1</v>
      </c>
      <c r="BP120" s="125">
        <f>IF('Indicator Date hidden'!BQ121="x","x",BP$2-'Indicator Date hidden'!BQ121)</f>
        <v>0</v>
      </c>
      <c r="BQ120" s="125">
        <f>IF('Indicator Date hidden'!BR121="x","x",BQ$2-'Indicator Date hidden'!BR121)</f>
        <v>0</v>
      </c>
      <c r="BR120" s="125">
        <f>IF('Indicator Date hidden'!BS121="x","x",BR$2-'Indicator Date hidden'!BS121)</f>
        <v>0</v>
      </c>
      <c r="BS120" s="125">
        <f>IF('Indicator Date hidden'!BT121="x","x",BS$2-'Indicator Date hidden'!BT121)</f>
        <v>1</v>
      </c>
      <c r="BT120" s="125">
        <f>IF('Indicator Date hidden'!BU121="x","x",BT$2-'Indicator Date hidden'!BU121)</f>
        <v>0</v>
      </c>
      <c r="BU120" s="125">
        <f>IF('Indicator Date hidden'!BV121="x","x",BU$2-'Indicator Date hidden'!BV121)</f>
        <v>0</v>
      </c>
      <c r="BV120" s="125">
        <f>IF('Indicator Date hidden'!BW121="x","x",BV$2-'Indicator Date hidden'!BW121)</f>
        <v>0</v>
      </c>
      <c r="BW120" s="125">
        <f>IF('Indicator Date hidden'!BX121="x","x",BW$2-'Indicator Date hidden'!BX121)</f>
        <v>0</v>
      </c>
      <c r="BX120" s="125">
        <f>IF('Indicator Date hidden'!BY121="x","x",BX$2-'Indicator Date hidden'!BY121)</f>
        <v>0</v>
      </c>
      <c r="BY120" s="3">
        <f t="shared" si="15"/>
        <v>25</v>
      </c>
      <c r="BZ120" s="126">
        <f t="shared" si="16"/>
        <v>0.33333333333333331</v>
      </c>
      <c r="CA120" s="3">
        <f t="shared" si="17"/>
        <v>14</v>
      </c>
      <c r="CB120" s="126">
        <f t="shared" si="18"/>
        <v>0.77172246018601498</v>
      </c>
      <c r="CC120" s="129">
        <f t="shared" si="19"/>
        <v>0</v>
      </c>
    </row>
    <row r="121" spans="1:81" x14ac:dyDescent="0.3">
      <c r="A121" s="3" t="str">
        <f>'Indicator Data'!B124</f>
        <v>NAM</v>
      </c>
      <c r="B121" s="125">
        <f>IF('Indicator Date hidden'!C122="x","x",B$2-'Indicator Date hidden'!C122)</f>
        <v>0</v>
      </c>
      <c r="C121" s="125">
        <f>IF('Indicator Date hidden'!D122="x","x",C$2-'Indicator Date hidden'!D122)</f>
        <v>0</v>
      </c>
      <c r="D121" s="125">
        <f>IF('Indicator Date hidden'!E122="x","x",D$2-'Indicator Date hidden'!E122)</f>
        <v>0</v>
      </c>
      <c r="E121" s="125">
        <f>IF('Indicator Date hidden'!F122="x","x",E$2-'Indicator Date hidden'!F122)</f>
        <v>0</v>
      </c>
      <c r="F121" s="125">
        <f>IF('Indicator Date hidden'!G122="x","x",F$2-'Indicator Date hidden'!G122)</f>
        <v>0</v>
      </c>
      <c r="G121" s="125">
        <f>IF('Indicator Date hidden'!H122="x","x",G$2-'Indicator Date hidden'!H122)</f>
        <v>0</v>
      </c>
      <c r="H121" s="125">
        <f>IF('Indicator Date hidden'!I122="x","x",H$2-'Indicator Date hidden'!I122)</f>
        <v>0</v>
      </c>
      <c r="I121" s="125">
        <f>IF('Indicator Date hidden'!J122="x","x",I$2-'Indicator Date hidden'!J122)</f>
        <v>0</v>
      </c>
      <c r="J121" s="125">
        <f>IF('Indicator Date hidden'!K122="x","x",J$2-'Indicator Date hidden'!K122)</f>
        <v>0</v>
      </c>
      <c r="K121" s="125">
        <f>IF('Indicator Date hidden'!L122="x","x",K$2-'Indicator Date hidden'!L122)</f>
        <v>0</v>
      </c>
      <c r="L121" s="125">
        <f>IF('Indicator Date hidden'!M122="x","x",L$2-'Indicator Date hidden'!M122)</f>
        <v>0</v>
      </c>
      <c r="M121" s="125">
        <f>IF('Indicator Date hidden'!N122="x","x",M$2-'Indicator Date hidden'!N122)</f>
        <v>0</v>
      </c>
      <c r="N121" s="125">
        <f>IF('Indicator Date hidden'!O122="x","x",N$2-'Indicator Date hidden'!O122)</f>
        <v>0</v>
      </c>
      <c r="O121" s="125">
        <f>IF('Indicator Date hidden'!P122="x","x",O$2-'Indicator Date hidden'!P122)</f>
        <v>0</v>
      </c>
      <c r="P121" s="125">
        <f>IF('Indicator Date hidden'!Q122="x","x",P$2-'Indicator Date hidden'!Q122)</f>
        <v>0</v>
      </c>
      <c r="Q121" s="125">
        <f>IF('Indicator Date hidden'!R122="x","x",Q$2-'Indicator Date hidden'!R122)</f>
        <v>0</v>
      </c>
      <c r="R121" s="125">
        <f>IF('Indicator Date hidden'!S122="x","x",R$2-'Indicator Date hidden'!S122)</f>
        <v>0</v>
      </c>
      <c r="S121" s="125">
        <f>IF('Indicator Date hidden'!T122="x","x",S$2-'Indicator Date hidden'!T122)</f>
        <v>0</v>
      </c>
      <c r="T121" s="125">
        <f>IF('Indicator Date hidden'!U122="x","x",T$2-'Indicator Date hidden'!U122)</f>
        <v>0</v>
      </c>
      <c r="U121" s="125">
        <f>IF('Indicator Date hidden'!V122="x","x",U$2-'Indicator Date hidden'!V122)</f>
        <v>0</v>
      </c>
      <c r="V121" s="125">
        <f>IF('Indicator Date hidden'!W122="x","x",V$2-'Indicator Date hidden'!W122)</f>
        <v>0</v>
      </c>
      <c r="W121" s="125">
        <f>IF('Indicator Date hidden'!X122="x","x",W$2-'Indicator Date hidden'!X122)</f>
        <v>0</v>
      </c>
      <c r="X121" s="125">
        <f>IF('Indicator Date hidden'!Y122="x","x",X$2-'Indicator Date hidden'!Y122)</f>
        <v>0</v>
      </c>
      <c r="Y121" s="125">
        <f>IF('Indicator Date hidden'!Z122="x","x",Y$2-'Indicator Date hidden'!Z122)</f>
        <v>0</v>
      </c>
      <c r="Z121" s="125">
        <f>IF('Indicator Date hidden'!AA122="x","x",Z$2-'Indicator Date hidden'!AA122)</f>
        <v>5</v>
      </c>
      <c r="AA121" s="125">
        <f>IF('Indicator Date hidden'!AB122="x","x",AA$2-'Indicator Date hidden'!AB122)</f>
        <v>0</v>
      </c>
      <c r="AB121" s="125">
        <f>IF('Indicator Date hidden'!AC122="x","x",AB$2-'Indicator Date hidden'!AC122)</f>
        <v>0</v>
      </c>
      <c r="AC121" s="125">
        <f>IF('Indicator Date hidden'!AD122="x","x",AC$2-'Indicator Date hidden'!AD122)</f>
        <v>1</v>
      </c>
      <c r="AD121" s="125">
        <f>IF('Indicator Date hidden'!AE122="x","x",AD$2-'Indicator Date hidden'!AE122)</f>
        <v>0</v>
      </c>
      <c r="AE121" s="125">
        <f>IF('Indicator Date hidden'!AF122="x","x",AE$2-'Indicator Date hidden'!AF122)</f>
        <v>0</v>
      </c>
      <c r="AF121" s="125">
        <f>IF('Indicator Date hidden'!AG122="x","x",AF$2-'Indicator Date hidden'!AG122)</f>
        <v>1</v>
      </c>
      <c r="AG121" s="125">
        <f>IF('Indicator Date hidden'!AH122="x","x",AG$2-'Indicator Date hidden'!AH122)</f>
        <v>0</v>
      </c>
      <c r="AH121" s="125">
        <f>IF('Indicator Date hidden'!AI122="x","x",AH$2-'Indicator Date hidden'!AI122)</f>
        <v>0</v>
      </c>
      <c r="AI121" s="125">
        <f>IF('Indicator Date hidden'!AJ122="x","x",AI$2-'Indicator Date hidden'!AJ122)</f>
        <v>0</v>
      </c>
      <c r="AJ121" s="125">
        <f>IF('Indicator Date hidden'!AK122="x","x",AJ$2-'Indicator Date hidden'!AK122)</f>
        <v>0</v>
      </c>
      <c r="AK121" s="125">
        <f>IF('Indicator Date hidden'!AL122="x","x",AK$2-'Indicator Date hidden'!AL122)</f>
        <v>1</v>
      </c>
      <c r="AL121" s="125">
        <f>IF('Indicator Date hidden'!AM122="x","x",AL$2-'Indicator Date hidden'!AM122)</f>
        <v>6</v>
      </c>
      <c r="AM121" s="125">
        <f>IF('Indicator Date hidden'!AN122="x","x",AM$2-'Indicator Date hidden'!AN122)</f>
        <v>0</v>
      </c>
      <c r="AN121" s="125">
        <f>IF('Indicator Date hidden'!AO122="x","x",AN$2-'Indicator Date hidden'!AO122)</f>
        <v>0</v>
      </c>
      <c r="AO121" s="125">
        <f>IF('Indicator Date hidden'!AP122="x","x",AO$2-'Indicator Date hidden'!AP122)</f>
        <v>0</v>
      </c>
      <c r="AP121" s="125">
        <f>IF('Indicator Date hidden'!AQ122="x","x",AP$2-'Indicator Date hidden'!AQ122)</f>
        <v>0</v>
      </c>
      <c r="AQ121" s="125">
        <f>IF('Indicator Date hidden'!AR122="x","x",AQ$2-'Indicator Date hidden'!AR122)</f>
        <v>0</v>
      </c>
      <c r="AR121" s="125">
        <f>IF('Indicator Date hidden'!AS122="x","x",AR$2-'Indicator Date hidden'!AS122)</f>
        <v>0</v>
      </c>
      <c r="AS121" s="125">
        <f>IF('Indicator Date hidden'!AT122="x","x",AS$2-'Indicator Date hidden'!AT122)</f>
        <v>6</v>
      </c>
      <c r="AT121" s="125">
        <f>IF('Indicator Date hidden'!AU122="x","x",AT$2-'Indicator Date hidden'!AU122)</f>
        <v>0</v>
      </c>
      <c r="AU121" s="125">
        <f>IF('Indicator Date hidden'!AV122="x","x",AU$2-'Indicator Date hidden'!AV122)</f>
        <v>0</v>
      </c>
      <c r="AV121" s="125">
        <f>IF('Indicator Date hidden'!AW122="x","x",AV$2-'Indicator Date hidden'!AW122)</f>
        <v>0</v>
      </c>
      <c r="AW121" s="125">
        <f>IF('Indicator Date hidden'!AX122="x","x",AW$2-'Indicator Date hidden'!AX122)</f>
        <v>0</v>
      </c>
      <c r="AX121" s="125">
        <f>IF('Indicator Date hidden'!AY122="x","x",AX$2-'Indicator Date hidden'!AY122)</f>
        <v>0</v>
      </c>
      <c r="AY121" s="125">
        <f>IF('Indicator Date hidden'!AZ122="x","x",AY$2-'Indicator Date hidden'!AZ122)</f>
        <v>0</v>
      </c>
      <c r="AZ121" s="125">
        <f>IF('Indicator Date hidden'!BA122="x","x",AZ$2-'Indicator Date hidden'!BA122)</f>
        <v>4</v>
      </c>
      <c r="BA121" s="125">
        <f>IF('Indicator Date hidden'!BB122="x","x",BA$2-'Indicator Date hidden'!BB122)</f>
        <v>0</v>
      </c>
      <c r="BB121" s="125">
        <f>IF('Indicator Date hidden'!BC122="x","x",BB$2-'Indicator Date hidden'!BC122)</f>
        <v>0</v>
      </c>
      <c r="BC121" s="125">
        <f>IF('Indicator Date hidden'!BD122="x","x",BC$2-'Indicator Date hidden'!BD122)</f>
        <v>0</v>
      </c>
      <c r="BD121" s="125" t="str">
        <f>IF('Indicator Date hidden'!BE122="x","x",BD$2-'Indicator Date hidden'!BE122)</f>
        <v>x</v>
      </c>
      <c r="BE121" s="125">
        <f>IF('Indicator Date hidden'!BF122="x","x",BE$2-'Indicator Date hidden'!BF122)</f>
        <v>1</v>
      </c>
      <c r="BF121" s="125">
        <f>IF('Indicator Date hidden'!BG122="x","x",BF$2-'Indicator Date hidden'!BG122)</f>
        <v>0</v>
      </c>
      <c r="BG121" s="125">
        <f>IF('Indicator Date hidden'!BH122="x","x",BG$2-'Indicator Date hidden'!BH122)</f>
        <v>0</v>
      </c>
      <c r="BH121" s="125">
        <f>IF('Indicator Date hidden'!BI122="x","x",BH$2-'Indicator Date hidden'!BI122)</f>
        <v>0</v>
      </c>
      <c r="BI121" s="125">
        <f>IF('Indicator Date hidden'!BJ122="x","x",BI$2-'Indicator Date hidden'!BJ122)</f>
        <v>2</v>
      </c>
      <c r="BJ121" s="125">
        <f>IF('Indicator Date hidden'!BK122="x","x",BJ$2-'Indicator Date hidden'!BK122)</f>
        <v>0</v>
      </c>
      <c r="BK121" s="125">
        <f>IF('Indicator Date hidden'!BL122="x","x",BK$2-'Indicator Date hidden'!BL122)</f>
        <v>0</v>
      </c>
      <c r="BL121" s="125">
        <f>IF('Indicator Date hidden'!BM122="x","x",BL$2-'Indicator Date hidden'!BM122)</f>
        <v>0</v>
      </c>
      <c r="BM121" s="125">
        <f>IF('Indicator Date hidden'!BN122="x","x",BM$2-'Indicator Date hidden'!BN122)</f>
        <v>1</v>
      </c>
      <c r="BN121" s="125">
        <f>IF('Indicator Date hidden'!BO122="x","x",BN$2-'Indicator Date hidden'!BO122)</f>
        <v>2</v>
      </c>
      <c r="BO121" s="125">
        <f>IF('Indicator Date hidden'!BP122="x","x",BO$2-'Indicator Date hidden'!BP122)</f>
        <v>0</v>
      </c>
      <c r="BP121" s="125">
        <f>IF('Indicator Date hidden'!BQ122="x","x",BP$2-'Indicator Date hidden'!BQ122)</f>
        <v>0</v>
      </c>
      <c r="BQ121" s="125">
        <f>IF('Indicator Date hidden'!BR122="x","x",BQ$2-'Indicator Date hidden'!BR122)</f>
        <v>0</v>
      </c>
      <c r="BR121" s="125">
        <f>IF('Indicator Date hidden'!BS122="x","x",BR$2-'Indicator Date hidden'!BS122)</f>
        <v>0</v>
      </c>
      <c r="BS121" s="125" t="str">
        <f>IF('Indicator Date hidden'!BT122="x","x",BS$2-'Indicator Date hidden'!BT122)</f>
        <v>x</v>
      </c>
      <c r="BT121" s="125">
        <f>IF('Indicator Date hidden'!BU122="x","x",BT$2-'Indicator Date hidden'!BU122)</f>
        <v>0</v>
      </c>
      <c r="BU121" s="125">
        <f>IF('Indicator Date hidden'!BV122="x","x",BU$2-'Indicator Date hidden'!BV122)</f>
        <v>0</v>
      </c>
      <c r="BV121" s="125">
        <f>IF('Indicator Date hidden'!BW122="x","x",BV$2-'Indicator Date hidden'!BW122)</f>
        <v>0</v>
      </c>
      <c r="BW121" s="125">
        <f>IF('Indicator Date hidden'!BX122="x","x",BW$2-'Indicator Date hidden'!BX122)</f>
        <v>0</v>
      </c>
      <c r="BX121" s="125">
        <f>IF('Indicator Date hidden'!BY122="x","x",BX$2-'Indicator Date hidden'!BY122)</f>
        <v>0</v>
      </c>
      <c r="BY121" s="3">
        <f t="shared" si="15"/>
        <v>30</v>
      </c>
      <c r="BZ121" s="126">
        <f t="shared" si="16"/>
        <v>0.41095890410958902</v>
      </c>
      <c r="CA121" s="3">
        <f t="shared" si="17"/>
        <v>11</v>
      </c>
      <c r="CB121" s="126">
        <f t="shared" si="18"/>
        <v>1.2478542288237515</v>
      </c>
      <c r="CC121" s="129">
        <f t="shared" si="19"/>
        <v>0</v>
      </c>
    </row>
    <row r="122" spans="1:81" x14ac:dyDescent="0.3">
      <c r="A122" s="3" t="str">
        <f>'Indicator Data'!B125</f>
        <v>NRU</v>
      </c>
      <c r="B122" s="125">
        <f>IF('Indicator Date hidden'!C123="x","x",B$2-'Indicator Date hidden'!C123)</f>
        <v>0</v>
      </c>
      <c r="C122" s="125">
        <f>IF('Indicator Date hidden'!D123="x","x",C$2-'Indicator Date hidden'!D123)</f>
        <v>0</v>
      </c>
      <c r="D122" s="125">
        <f>IF('Indicator Date hidden'!E123="x","x",D$2-'Indicator Date hidden'!E123)</f>
        <v>0</v>
      </c>
      <c r="E122" s="125">
        <f>IF('Indicator Date hidden'!F123="x","x",E$2-'Indicator Date hidden'!F123)</f>
        <v>0</v>
      </c>
      <c r="F122" s="125">
        <f>IF('Indicator Date hidden'!G123="x","x",F$2-'Indicator Date hidden'!G123)</f>
        <v>0</v>
      </c>
      <c r="G122" s="125">
        <f>IF('Indicator Date hidden'!H123="x","x",G$2-'Indicator Date hidden'!H123)</f>
        <v>0</v>
      </c>
      <c r="H122" s="125">
        <f>IF('Indicator Date hidden'!I123="x","x",H$2-'Indicator Date hidden'!I123)</f>
        <v>0</v>
      </c>
      <c r="I122" s="125">
        <f>IF('Indicator Date hidden'!J123="x","x",I$2-'Indicator Date hidden'!J123)</f>
        <v>0</v>
      </c>
      <c r="J122" s="125">
        <f>IF('Indicator Date hidden'!K123="x","x",J$2-'Indicator Date hidden'!K123)</f>
        <v>0</v>
      </c>
      <c r="K122" s="125" t="str">
        <f>IF('Indicator Date hidden'!L123="x","x",K$2-'Indicator Date hidden'!L123)</f>
        <v>x</v>
      </c>
      <c r="L122" s="125">
        <f>IF('Indicator Date hidden'!M123="x","x",L$2-'Indicator Date hidden'!M123)</f>
        <v>0</v>
      </c>
      <c r="M122" s="125">
        <f>IF('Indicator Date hidden'!N123="x","x",M$2-'Indicator Date hidden'!N123)</f>
        <v>0</v>
      </c>
      <c r="N122" s="125">
        <f>IF('Indicator Date hidden'!O123="x","x",N$2-'Indicator Date hidden'!O123)</f>
        <v>0</v>
      </c>
      <c r="O122" s="125">
        <f>IF('Indicator Date hidden'!P123="x","x",O$2-'Indicator Date hidden'!P123)</f>
        <v>0</v>
      </c>
      <c r="P122" s="125">
        <f>IF('Indicator Date hidden'!Q123="x","x",P$2-'Indicator Date hidden'!Q123)</f>
        <v>0</v>
      </c>
      <c r="Q122" s="125">
        <f>IF('Indicator Date hidden'!R123="x","x",Q$2-'Indicator Date hidden'!R123)</f>
        <v>0</v>
      </c>
      <c r="R122" s="125">
        <f>IF('Indicator Date hidden'!S123="x","x",R$2-'Indicator Date hidden'!S123)</f>
        <v>0</v>
      </c>
      <c r="S122" s="125">
        <f>IF('Indicator Date hidden'!T123="x","x",S$2-'Indicator Date hidden'!T123)</f>
        <v>0</v>
      </c>
      <c r="T122" s="125">
        <f>IF('Indicator Date hidden'!U123="x","x",T$2-'Indicator Date hidden'!U123)</f>
        <v>0</v>
      </c>
      <c r="U122" s="125">
        <f>IF('Indicator Date hidden'!V123="x","x",U$2-'Indicator Date hidden'!V123)</f>
        <v>0</v>
      </c>
      <c r="V122" s="125">
        <f>IF('Indicator Date hidden'!W123="x","x",V$2-'Indicator Date hidden'!W123)</f>
        <v>0</v>
      </c>
      <c r="W122" s="125">
        <f>IF('Indicator Date hidden'!X123="x","x",W$2-'Indicator Date hidden'!X123)</f>
        <v>0</v>
      </c>
      <c r="X122" s="125">
        <f>IF('Indicator Date hidden'!Y123="x","x",X$2-'Indicator Date hidden'!Y123)</f>
        <v>0</v>
      </c>
      <c r="Y122" s="125">
        <f>IF('Indicator Date hidden'!Z123="x","x",Y$2-'Indicator Date hidden'!Z123)</f>
        <v>0</v>
      </c>
      <c r="Z122" s="125" t="str">
        <f>IF('Indicator Date hidden'!AA123="x","x",Z$2-'Indicator Date hidden'!AA123)</f>
        <v>x</v>
      </c>
      <c r="AA122" s="125">
        <f>IF('Indicator Date hidden'!AB123="x","x",AA$2-'Indicator Date hidden'!AB123)</f>
        <v>0</v>
      </c>
      <c r="AB122" s="125" t="str">
        <f>IF('Indicator Date hidden'!AC123="x","x",AB$2-'Indicator Date hidden'!AC123)</f>
        <v>x</v>
      </c>
      <c r="AC122" s="125" t="str">
        <f>IF('Indicator Date hidden'!AD123="x","x",AC$2-'Indicator Date hidden'!AD123)</f>
        <v>x</v>
      </c>
      <c r="AD122" s="125">
        <f>IF('Indicator Date hidden'!AE123="x","x",AD$2-'Indicator Date hidden'!AE123)</f>
        <v>1</v>
      </c>
      <c r="AE122" s="125" t="str">
        <f>IF('Indicator Date hidden'!AF123="x","x",AE$2-'Indicator Date hidden'!AF123)</f>
        <v>x</v>
      </c>
      <c r="AF122" s="125">
        <f>IF('Indicator Date hidden'!AG123="x","x",AF$2-'Indicator Date hidden'!AG123)</f>
        <v>1</v>
      </c>
      <c r="AG122" s="125">
        <f>IF('Indicator Date hidden'!AH123="x","x",AG$2-'Indicator Date hidden'!AH123)</f>
        <v>0</v>
      </c>
      <c r="AH122" s="125">
        <f>IF('Indicator Date hidden'!AI123="x","x",AH$2-'Indicator Date hidden'!AI123)</f>
        <v>0</v>
      </c>
      <c r="AI122" s="125">
        <f>IF('Indicator Date hidden'!AJ123="x","x",AI$2-'Indicator Date hidden'!AJ123)</f>
        <v>0</v>
      </c>
      <c r="AJ122" s="125">
        <f>IF('Indicator Date hidden'!AK123="x","x",AJ$2-'Indicator Date hidden'!AK123)</f>
        <v>0</v>
      </c>
      <c r="AK122" s="125" t="str">
        <f>IF('Indicator Date hidden'!AL123="x","x",AK$2-'Indicator Date hidden'!AL123)</f>
        <v>x</v>
      </c>
      <c r="AL122" s="125" t="str">
        <f>IF('Indicator Date hidden'!AM123="x","x",AL$2-'Indicator Date hidden'!AM123)</f>
        <v>x</v>
      </c>
      <c r="AM122" s="125">
        <f>IF('Indicator Date hidden'!AN123="x","x",AM$2-'Indicator Date hidden'!AN123)</f>
        <v>0</v>
      </c>
      <c r="AN122" s="125">
        <f>IF('Indicator Date hidden'!AO123="x","x",AN$2-'Indicator Date hidden'!AO123)</f>
        <v>0</v>
      </c>
      <c r="AO122" s="125">
        <f>IF('Indicator Date hidden'!AP123="x","x",AO$2-'Indicator Date hidden'!AP123)</f>
        <v>0</v>
      </c>
      <c r="AP122" s="125">
        <f>IF('Indicator Date hidden'!AQ123="x","x",AP$2-'Indicator Date hidden'!AQ123)</f>
        <v>0</v>
      </c>
      <c r="AQ122" s="125">
        <f>IF('Indicator Date hidden'!AR123="x","x",AQ$2-'Indicator Date hidden'!AR123)</f>
        <v>1</v>
      </c>
      <c r="AR122" s="125">
        <f>IF('Indicator Date hidden'!AS123="x","x",AR$2-'Indicator Date hidden'!AS123)</f>
        <v>0</v>
      </c>
      <c r="AS122" s="125" t="str">
        <f>IF('Indicator Date hidden'!AT123="x","x",AS$2-'Indicator Date hidden'!AT123)</f>
        <v>x</v>
      </c>
      <c r="AT122" s="125">
        <f>IF('Indicator Date hidden'!AU123="x","x",AT$2-'Indicator Date hidden'!AU123)</f>
        <v>0</v>
      </c>
      <c r="AU122" s="125" t="str">
        <f>IF('Indicator Date hidden'!AV123="x","x",AU$2-'Indicator Date hidden'!AV123)</f>
        <v>x</v>
      </c>
      <c r="AV122" s="125" t="str">
        <f>IF('Indicator Date hidden'!AW123="x","x",AV$2-'Indicator Date hidden'!AW123)</f>
        <v>x</v>
      </c>
      <c r="AW122" s="125" t="str">
        <f>IF('Indicator Date hidden'!AX123="x","x",AW$2-'Indicator Date hidden'!AX123)</f>
        <v>x</v>
      </c>
      <c r="AX122" s="125">
        <f>IF('Indicator Date hidden'!AY123="x","x",AX$2-'Indicator Date hidden'!AY123)</f>
        <v>0</v>
      </c>
      <c r="AY122" s="125" t="str">
        <f>IF('Indicator Date hidden'!AZ123="x","x",AY$2-'Indicator Date hidden'!AZ123)</f>
        <v>x</v>
      </c>
      <c r="AZ122" s="125">
        <f>IF('Indicator Date hidden'!BA123="x","x",AZ$2-'Indicator Date hidden'!BA123)</f>
        <v>7</v>
      </c>
      <c r="BA122" s="125">
        <f>IF('Indicator Date hidden'!BB123="x","x",BA$2-'Indicator Date hidden'!BB123)</f>
        <v>0</v>
      </c>
      <c r="BB122" s="125">
        <f>IF('Indicator Date hidden'!BC123="x","x",BB$2-'Indicator Date hidden'!BC123)</f>
        <v>0</v>
      </c>
      <c r="BC122" s="125">
        <f>IF('Indicator Date hidden'!BD123="x","x",BC$2-'Indicator Date hidden'!BD123)</f>
        <v>0</v>
      </c>
      <c r="BD122" s="125" t="str">
        <f>IF('Indicator Date hidden'!BE123="x","x",BD$2-'Indicator Date hidden'!BE123)</f>
        <v>x</v>
      </c>
      <c r="BE122" s="125">
        <f>IF('Indicator Date hidden'!BF123="x","x",BE$2-'Indicator Date hidden'!BF123)</f>
        <v>1</v>
      </c>
      <c r="BF122" s="125">
        <f>IF('Indicator Date hidden'!BG123="x","x",BF$2-'Indicator Date hidden'!BG123)</f>
        <v>0</v>
      </c>
      <c r="BG122" s="125">
        <f>IF('Indicator Date hidden'!BH123="x","x",BG$2-'Indicator Date hidden'!BH123)</f>
        <v>0</v>
      </c>
      <c r="BH122" s="125">
        <f>IF('Indicator Date hidden'!BI123="x","x",BH$2-'Indicator Date hidden'!BI123)</f>
        <v>0</v>
      </c>
      <c r="BI122" s="125">
        <f>IF('Indicator Date hidden'!BJ123="x","x",BI$2-'Indicator Date hidden'!BJ123)</f>
        <v>2</v>
      </c>
      <c r="BJ122" s="125">
        <f>IF('Indicator Date hidden'!BK123="x","x",BJ$2-'Indicator Date hidden'!BK123)</f>
        <v>0</v>
      </c>
      <c r="BK122" s="125" t="str">
        <f>IF('Indicator Date hidden'!BL123="x","x",BK$2-'Indicator Date hidden'!BL123)</f>
        <v>x</v>
      </c>
      <c r="BL122" s="125">
        <f>IF('Indicator Date hidden'!BM123="x","x",BL$2-'Indicator Date hidden'!BM123)</f>
        <v>0</v>
      </c>
      <c r="BM122" s="125" t="str">
        <f>IF('Indicator Date hidden'!BN123="x","x",BM$2-'Indicator Date hidden'!BN123)</f>
        <v>x</v>
      </c>
      <c r="BN122" s="125">
        <f>IF('Indicator Date hidden'!BO123="x","x",BN$2-'Indicator Date hidden'!BO123)</f>
        <v>2</v>
      </c>
      <c r="BO122" s="125">
        <f>IF('Indicator Date hidden'!BP123="x","x",BO$2-'Indicator Date hidden'!BP123)</f>
        <v>2</v>
      </c>
      <c r="BP122" s="125">
        <f>IF('Indicator Date hidden'!BQ123="x","x",BP$2-'Indicator Date hidden'!BQ123)</f>
        <v>0</v>
      </c>
      <c r="BQ122" s="125">
        <f>IF('Indicator Date hidden'!BR123="x","x",BQ$2-'Indicator Date hidden'!BR123)</f>
        <v>0</v>
      </c>
      <c r="BR122" s="125">
        <f>IF('Indicator Date hidden'!BS123="x","x",BR$2-'Indicator Date hidden'!BS123)</f>
        <v>0</v>
      </c>
      <c r="BS122" s="125">
        <f>IF('Indicator Date hidden'!BT123="x","x",BS$2-'Indicator Date hidden'!BT123)</f>
        <v>3</v>
      </c>
      <c r="BT122" s="125">
        <f>IF('Indicator Date hidden'!BU123="x","x",BT$2-'Indicator Date hidden'!BU123)</f>
        <v>0</v>
      </c>
      <c r="BU122" s="125">
        <f>IF('Indicator Date hidden'!BV123="x","x",BU$2-'Indicator Date hidden'!BV123)</f>
        <v>0</v>
      </c>
      <c r="BV122" s="125" t="str">
        <f>IF('Indicator Date hidden'!BW123="x","x",BV$2-'Indicator Date hidden'!BW123)</f>
        <v>x</v>
      </c>
      <c r="BW122" s="125">
        <f>IF('Indicator Date hidden'!BX123="x","x",BW$2-'Indicator Date hidden'!BX123)</f>
        <v>0</v>
      </c>
      <c r="BX122" s="125" t="str">
        <f>IF('Indicator Date hidden'!BY123="x","x",BX$2-'Indicator Date hidden'!BY123)</f>
        <v>x</v>
      </c>
      <c r="BY122" s="3">
        <f t="shared" si="15"/>
        <v>20</v>
      </c>
      <c r="BZ122" s="126">
        <f t="shared" si="16"/>
        <v>0.34482758620689657</v>
      </c>
      <c r="CA122" s="3">
        <f t="shared" si="17"/>
        <v>9</v>
      </c>
      <c r="CB122" s="126">
        <f t="shared" si="18"/>
        <v>1.0756188938263602</v>
      </c>
      <c r="CC122" s="129">
        <f t="shared" si="19"/>
        <v>0</v>
      </c>
    </row>
    <row r="123" spans="1:81" x14ac:dyDescent="0.3">
      <c r="A123" s="3" t="str">
        <f>'Indicator Data'!B126</f>
        <v>NPL</v>
      </c>
      <c r="B123" s="125">
        <f>IF('Indicator Date hidden'!C124="x","x",B$2-'Indicator Date hidden'!C124)</f>
        <v>0</v>
      </c>
      <c r="C123" s="125">
        <f>IF('Indicator Date hidden'!D124="x","x",C$2-'Indicator Date hidden'!D124)</f>
        <v>0</v>
      </c>
      <c r="D123" s="125">
        <f>IF('Indicator Date hidden'!E124="x","x",D$2-'Indicator Date hidden'!E124)</f>
        <v>0</v>
      </c>
      <c r="E123" s="125">
        <f>IF('Indicator Date hidden'!F124="x","x",E$2-'Indicator Date hidden'!F124)</f>
        <v>0</v>
      </c>
      <c r="F123" s="125">
        <f>IF('Indicator Date hidden'!G124="x","x",F$2-'Indicator Date hidden'!G124)</f>
        <v>0</v>
      </c>
      <c r="G123" s="125">
        <f>IF('Indicator Date hidden'!H124="x","x",G$2-'Indicator Date hidden'!H124)</f>
        <v>0</v>
      </c>
      <c r="H123" s="125">
        <f>IF('Indicator Date hidden'!I124="x","x",H$2-'Indicator Date hidden'!I124)</f>
        <v>0</v>
      </c>
      <c r="I123" s="125">
        <f>IF('Indicator Date hidden'!J124="x","x",I$2-'Indicator Date hidden'!J124)</f>
        <v>0</v>
      </c>
      <c r="J123" s="125">
        <f>IF('Indicator Date hidden'!K124="x","x",J$2-'Indicator Date hidden'!K124)</f>
        <v>0</v>
      </c>
      <c r="K123" s="125">
        <f>IF('Indicator Date hidden'!L124="x","x",K$2-'Indicator Date hidden'!L124)</f>
        <v>0</v>
      </c>
      <c r="L123" s="125">
        <f>IF('Indicator Date hidden'!M124="x","x",L$2-'Indicator Date hidden'!M124)</f>
        <v>0</v>
      </c>
      <c r="M123" s="125">
        <f>IF('Indicator Date hidden'!N124="x","x",M$2-'Indicator Date hidden'!N124)</f>
        <v>0</v>
      </c>
      <c r="N123" s="125">
        <f>IF('Indicator Date hidden'!O124="x","x",N$2-'Indicator Date hidden'!O124)</f>
        <v>0</v>
      </c>
      <c r="O123" s="125">
        <f>IF('Indicator Date hidden'!P124="x","x",O$2-'Indicator Date hidden'!P124)</f>
        <v>0</v>
      </c>
      <c r="P123" s="125">
        <f>IF('Indicator Date hidden'!Q124="x","x",P$2-'Indicator Date hidden'!Q124)</f>
        <v>0</v>
      </c>
      <c r="Q123" s="125">
        <f>IF('Indicator Date hidden'!R124="x","x",Q$2-'Indicator Date hidden'!R124)</f>
        <v>0</v>
      </c>
      <c r="R123" s="125">
        <f>IF('Indicator Date hidden'!S124="x","x",R$2-'Indicator Date hidden'!S124)</f>
        <v>0</v>
      </c>
      <c r="S123" s="125">
        <f>IF('Indicator Date hidden'!T124="x","x",S$2-'Indicator Date hidden'!T124)</f>
        <v>0</v>
      </c>
      <c r="T123" s="125">
        <f>IF('Indicator Date hidden'!U124="x","x",T$2-'Indicator Date hidden'!U124)</f>
        <v>0</v>
      </c>
      <c r="U123" s="125">
        <f>IF('Indicator Date hidden'!V124="x","x",U$2-'Indicator Date hidden'!V124)</f>
        <v>0</v>
      </c>
      <c r="V123" s="125">
        <f>IF('Indicator Date hidden'!W124="x","x",V$2-'Indicator Date hidden'!W124)</f>
        <v>0</v>
      </c>
      <c r="W123" s="125">
        <f>IF('Indicator Date hidden'!X124="x","x",W$2-'Indicator Date hidden'!X124)</f>
        <v>0</v>
      </c>
      <c r="X123" s="125">
        <f>IF('Indicator Date hidden'!Y124="x","x",X$2-'Indicator Date hidden'!Y124)</f>
        <v>0</v>
      </c>
      <c r="Y123" s="125">
        <f>IF('Indicator Date hidden'!Z124="x","x",Y$2-'Indicator Date hidden'!Z124)</f>
        <v>0</v>
      </c>
      <c r="Z123" s="125">
        <f>IF('Indicator Date hidden'!AA124="x","x",Z$2-'Indicator Date hidden'!AA124)</f>
        <v>2</v>
      </c>
      <c r="AA123" s="125">
        <f>IF('Indicator Date hidden'!AB124="x","x",AA$2-'Indicator Date hidden'!AB124)</f>
        <v>0</v>
      </c>
      <c r="AB123" s="125">
        <f>IF('Indicator Date hidden'!AC124="x","x",AB$2-'Indicator Date hidden'!AC124)</f>
        <v>0</v>
      </c>
      <c r="AC123" s="125">
        <f>IF('Indicator Date hidden'!AD124="x","x",AC$2-'Indicator Date hidden'!AD124)</f>
        <v>1</v>
      </c>
      <c r="AD123" s="125">
        <f>IF('Indicator Date hidden'!AE124="x","x",AD$2-'Indicator Date hidden'!AE124)</f>
        <v>0</v>
      </c>
      <c r="AE123" s="125">
        <f>IF('Indicator Date hidden'!AF124="x","x",AE$2-'Indicator Date hidden'!AF124)</f>
        <v>0</v>
      </c>
      <c r="AF123" s="125">
        <f>IF('Indicator Date hidden'!AG124="x","x",AF$2-'Indicator Date hidden'!AG124)</f>
        <v>1</v>
      </c>
      <c r="AG123" s="125">
        <f>IF('Indicator Date hidden'!AH124="x","x",AG$2-'Indicator Date hidden'!AH124)</f>
        <v>0</v>
      </c>
      <c r="AH123" s="125">
        <f>IF('Indicator Date hidden'!AI124="x","x",AH$2-'Indicator Date hidden'!AI124)</f>
        <v>0</v>
      </c>
      <c r="AI123" s="125">
        <f>IF('Indicator Date hidden'!AJ124="x","x",AI$2-'Indicator Date hidden'!AJ124)</f>
        <v>0</v>
      </c>
      <c r="AJ123" s="125">
        <f>IF('Indicator Date hidden'!AK124="x","x",AJ$2-'Indicator Date hidden'!AK124)</f>
        <v>0</v>
      </c>
      <c r="AK123" s="125">
        <f>IF('Indicator Date hidden'!AL124="x","x",AK$2-'Indicator Date hidden'!AL124)</f>
        <v>1</v>
      </c>
      <c r="AL123" s="125">
        <f>IF('Indicator Date hidden'!AM124="x","x",AL$2-'Indicator Date hidden'!AM124)</f>
        <v>3</v>
      </c>
      <c r="AM123" s="125">
        <f>IF('Indicator Date hidden'!AN124="x","x",AM$2-'Indicator Date hidden'!AN124)</f>
        <v>0</v>
      </c>
      <c r="AN123" s="125">
        <f>IF('Indicator Date hidden'!AO124="x","x",AN$2-'Indicator Date hidden'!AO124)</f>
        <v>0</v>
      </c>
      <c r="AO123" s="125">
        <f>IF('Indicator Date hidden'!AP124="x","x",AO$2-'Indicator Date hidden'!AP124)</f>
        <v>0</v>
      </c>
      <c r="AP123" s="125">
        <f>IF('Indicator Date hidden'!AQ124="x","x",AP$2-'Indicator Date hidden'!AQ124)</f>
        <v>0</v>
      </c>
      <c r="AQ123" s="125">
        <f>IF('Indicator Date hidden'!AR124="x","x",AQ$2-'Indicator Date hidden'!AR124)</f>
        <v>0</v>
      </c>
      <c r="AR123" s="125">
        <f>IF('Indicator Date hidden'!AS124="x","x",AR$2-'Indicator Date hidden'!AS124)</f>
        <v>0</v>
      </c>
      <c r="AS123" s="125">
        <f>IF('Indicator Date hidden'!AT124="x","x",AS$2-'Indicator Date hidden'!AT124)</f>
        <v>3</v>
      </c>
      <c r="AT123" s="125">
        <f>IF('Indicator Date hidden'!AU124="x","x",AT$2-'Indicator Date hidden'!AU124)</f>
        <v>0</v>
      </c>
      <c r="AU123" s="125">
        <f>IF('Indicator Date hidden'!AV124="x","x",AU$2-'Indicator Date hidden'!AV124)</f>
        <v>0</v>
      </c>
      <c r="AV123" s="125">
        <f>IF('Indicator Date hidden'!AW124="x","x",AV$2-'Indicator Date hidden'!AW124)</f>
        <v>0</v>
      </c>
      <c r="AW123" s="125">
        <f>IF('Indicator Date hidden'!AX124="x","x",AW$2-'Indicator Date hidden'!AX124)</f>
        <v>0</v>
      </c>
      <c r="AX123" s="125">
        <f>IF('Indicator Date hidden'!AY124="x","x",AX$2-'Indicator Date hidden'!AY124)</f>
        <v>0</v>
      </c>
      <c r="AY123" s="125">
        <f>IF('Indicator Date hidden'!AZ124="x","x",AY$2-'Indicator Date hidden'!AZ124)</f>
        <v>0</v>
      </c>
      <c r="AZ123" s="125">
        <f>IF('Indicator Date hidden'!BA124="x","x",AZ$2-'Indicator Date hidden'!BA124)</f>
        <v>9</v>
      </c>
      <c r="BA123" s="125">
        <f>IF('Indicator Date hidden'!BB124="x","x",BA$2-'Indicator Date hidden'!BB124)</f>
        <v>0</v>
      </c>
      <c r="BB123" s="125">
        <f>IF('Indicator Date hidden'!BC124="x","x",BB$2-'Indicator Date hidden'!BC124)</f>
        <v>0</v>
      </c>
      <c r="BC123" s="125">
        <f>IF('Indicator Date hidden'!BD124="x","x",BC$2-'Indicator Date hidden'!BD124)</f>
        <v>0</v>
      </c>
      <c r="BD123" s="125" t="str">
        <f>IF('Indicator Date hidden'!BE124="x","x",BD$2-'Indicator Date hidden'!BE124)</f>
        <v>x</v>
      </c>
      <c r="BE123" s="125">
        <f>IF('Indicator Date hidden'!BF124="x","x",BE$2-'Indicator Date hidden'!BF124)</f>
        <v>1</v>
      </c>
      <c r="BF123" s="125">
        <f>IF('Indicator Date hidden'!BG124="x","x",BF$2-'Indicator Date hidden'!BG124)</f>
        <v>0</v>
      </c>
      <c r="BG123" s="125">
        <f>IF('Indicator Date hidden'!BH124="x","x",BG$2-'Indicator Date hidden'!BH124)</f>
        <v>0</v>
      </c>
      <c r="BH123" s="125">
        <f>IF('Indicator Date hidden'!BI124="x","x",BH$2-'Indicator Date hidden'!BI124)</f>
        <v>0</v>
      </c>
      <c r="BI123" s="125">
        <f>IF('Indicator Date hidden'!BJ124="x","x",BI$2-'Indicator Date hidden'!BJ124)</f>
        <v>0</v>
      </c>
      <c r="BJ123" s="125">
        <f>IF('Indicator Date hidden'!BK124="x","x",BJ$2-'Indicator Date hidden'!BK124)</f>
        <v>0</v>
      </c>
      <c r="BK123" s="125">
        <f>IF('Indicator Date hidden'!BL124="x","x",BK$2-'Indicator Date hidden'!BL124)</f>
        <v>0</v>
      </c>
      <c r="BL123" s="125">
        <f>IF('Indicator Date hidden'!BM124="x","x",BL$2-'Indicator Date hidden'!BM124)</f>
        <v>0</v>
      </c>
      <c r="BM123" s="125">
        <f>IF('Indicator Date hidden'!BN124="x","x",BM$2-'Indicator Date hidden'!BN124)</f>
        <v>1</v>
      </c>
      <c r="BN123" s="125">
        <f>IF('Indicator Date hidden'!BO124="x","x",BN$2-'Indicator Date hidden'!BO124)</f>
        <v>2</v>
      </c>
      <c r="BO123" s="125">
        <f>IF('Indicator Date hidden'!BP124="x","x",BO$2-'Indicator Date hidden'!BP124)</f>
        <v>1</v>
      </c>
      <c r="BP123" s="125">
        <f>IF('Indicator Date hidden'!BQ124="x","x",BP$2-'Indicator Date hidden'!BQ124)</f>
        <v>0</v>
      </c>
      <c r="BQ123" s="125">
        <f>IF('Indicator Date hidden'!BR124="x","x",BQ$2-'Indicator Date hidden'!BR124)</f>
        <v>0</v>
      </c>
      <c r="BR123" s="125">
        <f>IF('Indicator Date hidden'!BS124="x","x",BR$2-'Indicator Date hidden'!BS124)</f>
        <v>0</v>
      </c>
      <c r="BS123" s="125">
        <f>IF('Indicator Date hidden'!BT124="x","x",BS$2-'Indicator Date hidden'!BT124)</f>
        <v>1</v>
      </c>
      <c r="BT123" s="125">
        <f>IF('Indicator Date hidden'!BU124="x","x",BT$2-'Indicator Date hidden'!BU124)</f>
        <v>0</v>
      </c>
      <c r="BU123" s="125">
        <f>IF('Indicator Date hidden'!BV124="x","x",BU$2-'Indicator Date hidden'!BV124)</f>
        <v>0</v>
      </c>
      <c r="BV123" s="125">
        <f>IF('Indicator Date hidden'!BW124="x","x",BV$2-'Indicator Date hidden'!BW124)</f>
        <v>0</v>
      </c>
      <c r="BW123" s="125">
        <f>IF('Indicator Date hidden'!BX124="x","x",BW$2-'Indicator Date hidden'!BX124)</f>
        <v>0</v>
      </c>
      <c r="BX123" s="125">
        <f>IF('Indicator Date hidden'!BY124="x","x",BX$2-'Indicator Date hidden'!BY124)</f>
        <v>0</v>
      </c>
      <c r="BY123" s="3">
        <f t="shared" si="15"/>
        <v>26</v>
      </c>
      <c r="BZ123" s="126">
        <f t="shared" si="16"/>
        <v>0.35135135135135137</v>
      </c>
      <c r="CA123" s="3">
        <f t="shared" si="17"/>
        <v>12</v>
      </c>
      <c r="CB123" s="126">
        <f t="shared" si="18"/>
        <v>1.1904170565159589</v>
      </c>
      <c r="CC123" s="129">
        <f t="shared" si="19"/>
        <v>0</v>
      </c>
    </row>
    <row r="124" spans="1:81" x14ac:dyDescent="0.3">
      <c r="A124" s="3" t="str">
        <f>'Indicator Data'!B127</f>
        <v>NLD</v>
      </c>
      <c r="B124" s="125">
        <f>IF('Indicator Date hidden'!C125="x","x",B$2-'Indicator Date hidden'!C125)</f>
        <v>0</v>
      </c>
      <c r="C124" s="125">
        <f>IF('Indicator Date hidden'!D125="x","x",C$2-'Indicator Date hidden'!D125)</f>
        <v>0</v>
      </c>
      <c r="D124" s="125">
        <f>IF('Indicator Date hidden'!E125="x","x",D$2-'Indicator Date hidden'!E125)</f>
        <v>0</v>
      </c>
      <c r="E124" s="125">
        <f>IF('Indicator Date hidden'!F125="x","x",E$2-'Indicator Date hidden'!F125)</f>
        <v>0</v>
      </c>
      <c r="F124" s="125">
        <f>IF('Indicator Date hidden'!G125="x","x",F$2-'Indicator Date hidden'!G125)</f>
        <v>0</v>
      </c>
      <c r="G124" s="125">
        <f>IF('Indicator Date hidden'!H125="x","x",G$2-'Indicator Date hidden'!H125)</f>
        <v>0</v>
      </c>
      <c r="H124" s="125">
        <f>IF('Indicator Date hidden'!I125="x","x",H$2-'Indicator Date hidden'!I125)</f>
        <v>0</v>
      </c>
      <c r="I124" s="125">
        <f>IF('Indicator Date hidden'!J125="x","x",I$2-'Indicator Date hidden'!J125)</f>
        <v>0</v>
      </c>
      <c r="J124" s="125">
        <f>IF('Indicator Date hidden'!K125="x","x",J$2-'Indicator Date hidden'!K125)</f>
        <v>0</v>
      </c>
      <c r="K124" s="125">
        <f>IF('Indicator Date hidden'!L125="x","x",K$2-'Indicator Date hidden'!L125)</f>
        <v>0</v>
      </c>
      <c r="L124" s="125">
        <f>IF('Indicator Date hidden'!M125="x","x",L$2-'Indicator Date hidden'!M125)</f>
        <v>0</v>
      </c>
      <c r="M124" s="125">
        <f>IF('Indicator Date hidden'!N125="x","x",M$2-'Indicator Date hidden'!N125)</f>
        <v>0</v>
      </c>
      <c r="N124" s="125">
        <f>IF('Indicator Date hidden'!O125="x","x",N$2-'Indicator Date hidden'!O125)</f>
        <v>0</v>
      </c>
      <c r="O124" s="125">
        <f>IF('Indicator Date hidden'!P125="x","x",O$2-'Indicator Date hidden'!P125)</f>
        <v>0</v>
      </c>
      <c r="P124" s="125">
        <f>IF('Indicator Date hidden'!Q125="x","x",P$2-'Indicator Date hidden'!Q125)</f>
        <v>0</v>
      </c>
      <c r="Q124" s="125">
        <f>IF('Indicator Date hidden'!R125="x","x",Q$2-'Indicator Date hidden'!R125)</f>
        <v>0</v>
      </c>
      <c r="R124" s="125">
        <f>IF('Indicator Date hidden'!S125="x","x",R$2-'Indicator Date hidden'!S125)</f>
        <v>0</v>
      </c>
      <c r="S124" s="125">
        <f>IF('Indicator Date hidden'!T125="x","x",S$2-'Indicator Date hidden'!T125)</f>
        <v>0</v>
      </c>
      <c r="T124" s="125">
        <f>IF('Indicator Date hidden'!U125="x","x",T$2-'Indicator Date hidden'!U125)</f>
        <v>0</v>
      </c>
      <c r="U124" s="125">
        <f>IF('Indicator Date hidden'!V125="x","x",U$2-'Indicator Date hidden'!V125)</f>
        <v>0</v>
      </c>
      <c r="V124" s="125">
        <f>IF('Indicator Date hidden'!W125="x","x",V$2-'Indicator Date hidden'!W125)</f>
        <v>0</v>
      </c>
      <c r="W124" s="125">
        <f>IF('Indicator Date hidden'!X125="x","x",W$2-'Indicator Date hidden'!X125)</f>
        <v>0</v>
      </c>
      <c r="X124" s="125">
        <f>IF('Indicator Date hidden'!Y125="x","x",X$2-'Indicator Date hidden'!Y125)</f>
        <v>0</v>
      </c>
      <c r="Y124" s="125">
        <f>IF('Indicator Date hidden'!Z125="x","x",Y$2-'Indicator Date hidden'!Z125)</f>
        <v>0</v>
      </c>
      <c r="Z124" s="125">
        <f>IF('Indicator Date hidden'!AA125="x","x",Z$2-'Indicator Date hidden'!AA125)</f>
        <v>7</v>
      </c>
      <c r="AA124" s="125">
        <f>IF('Indicator Date hidden'!AB125="x","x",AA$2-'Indicator Date hidden'!AB125)</f>
        <v>0</v>
      </c>
      <c r="AB124" s="125" t="str">
        <f>IF('Indicator Date hidden'!AC125="x","x",AB$2-'Indicator Date hidden'!AC125)</f>
        <v>x</v>
      </c>
      <c r="AC124" s="125">
        <f>IF('Indicator Date hidden'!AD125="x","x",AC$2-'Indicator Date hidden'!AD125)</f>
        <v>1</v>
      </c>
      <c r="AD124" s="125">
        <f>IF('Indicator Date hidden'!AE125="x","x",AD$2-'Indicator Date hidden'!AE125)</f>
        <v>0</v>
      </c>
      <c r="AE124" s="125" t="str">
        <f>IF('Indicator Date hidden'!AF125="x","x",AE$2-'Indicator Date hidden'!AF125)</f>
        <v>x</v>
      </c>
      <c r="AF124" s="125">
        <f>IF('Indicator Date hidden'!AG125="x","x",AF$2-'Indicator Date hidden'!AG125)</f>
        <v>1</v>
      </c>
      <c r="AG124" s="125">
        <f>IF('Indicator Date hidden'!AH125="x","x",AG$2-'Indicator Date hidden'!AH125)</f>
        <v>0</v>
      </c>
      <c r="AH124" s="125">
        <f>IF('Indicator Date hidden'!AI125="x","x",AH$2-'Indicator Date hidden'!AI125)</f>
        <v>0</v>
      </c>
      <c r="AI124" s="125">
        <f>IF('Indicator Date hidden'!AJ125="x","x",AI$2-'Indicator Date hidden'!AJ125)</f>
        <v>0</v>
      </c>
      <c r="AJ124" s="125">
        <f>IF('Indicator Date hidden'!AK125="x","x",AJ$2-'Indicator Date hidden'!AK125)</f>
        <v>0</v>
      </c>
      <c r="AK124" s="125">
        <f>IF('Indicator Date hidden'!AL125="x","x",AK$2-'Indicator Date hidden'!AL125)</f>
        <v>1</v>
      </c>
      <c r="AL124" s="125" t="str">
        <f>IF('Indicator Date hidden'!AM125="x","x",AL$2-'Indicator Date hidden'!AM125)</f>
        <v>x</v>
      </c>
      <c r="AM124" s="125">
        <f>IF('Indicator Date hidden'!AN125="x","x",AM$2-'Indicator Date hidden'!AN125)</f>
        <v>0</v>
      </c>
      <c r="AN124" s="125">
        <f>IF('Indicator Date hidden'!AO125="x","x",AN$2-'Indicator Date hidden'!AO125)</f>
        <v>0</v>
      </c>
      <c r="AO124" s="125">
        <f>IF('Indicator Date hidden'!AP125="x","x",AO$2-'Indicator Date hidden'!AP125)</f>
        <v>0</v>
      </c>
      <c r="AP124" s="125" t="str">
        <f>IF('Indicator Date hidden'!AQ125="x","x",AP$2-'Indicator Date hidden'!AQ125)</f>
        <v>x</v>
      </c>
      <c r="AQ124" s="125">
        <f>IF('Indicator Date hidden'!AR125="x","x",AQ$2-'Indicator Date hidden'!AR125)</f>
        <v>0</v>
      </c>
      <c r="AR124" s="125">
        <f>IF('Indicator Date hidden'!AS125="x","x",AR$2-'Indicator Date hidden'!AS125)</f>
        <v>0</v>
      </c>
      <c r="AS124" s="125" t="str">
        <f>IF('Indicator Date hidden'!AT125="x","x",AS$2-'Indicator Date hidden'!AT125)</f>
        <v>x</v>
      </c>
      <c r="AT124" s="125">
        <f>IF('Indicator Date hidden'!AU125="x","x",AT$2-'Indicator Date hidden'!AU125)</f>
        <v>0</v>
      </c>
      <c r="AU124" s="125">
        <f>IF('Indicator Date hidden'!AV125="x","x",AU$2-'Indicator Date hidden'!AV125)</f>
        <v>0</v>
      </c>
      <c r="AV124" s="125">
        <f>IF('Indicator Date hidden'!AW125="x","x",AV$2-'Indicator Date hidden'!AW125)</f>
        <v>0</v>
      </c>
      <c r="AW124" s="125" t="str">
        <f>IF('Indicator Date hidden'!AX125="x","x",AW$2-'Indicator Date hidden'!AX125)</f>
        <v>x</v>
      </c>
      <c r="AX124" s="125">
        <f>IF('Indicator Date hidden'!AY125="x","x",AX$2-'Indicator Date hidden'!AY125)</f>
        <v>0</v>
      </c>
      <c r="AY124" s="125">
        <f>IF('Indicator Date hidden'!AZ125="x","x",AY$2-'Indicator Date hidden'!AZ125)</f>
        <v>0</v>
      </c>
      <c r="AZ124" s="125">
        <f>IF('Indicator Date hidden'!BA125="x","x",AZ$2-'Indicator Date hidden'!BA125)</f>
        <v>1</v>
      </c>
      <c r="BA124" s="125">
        <f>IF('Indicator Date hidden'!BB125="x","x",BA$2-'Indicator Date hidden'!BB125)</f>
        <v>0</v>
      </c>
      <c r="BB124" s="125">
        <f>IF('Indicator Date hidden'!BC125="x","x",BB$2-'Indicator Date hidden'!BC125)</f>
        <v>0</v>
      </c>
      <c r="BC124" s="125">
        <f>IF('Indicator Date hidden'!BD125="x","x",BC$2-'Indicator Date hidden'!BD125)</f>
        <v>0</v>
      </c>
      <c r="BD124" s="125" t="str">
        <f>IF('Indicator Date hidden'!BE125="x","x",BD$2-'Indicator Date hidden'!BE125)</f>
        <v>x</v>
      </c>
      <c r="BE124" s="125">
        <f>IF('Indicator Date hidden'!BF125="x","x",BE$2-'Indicator Date hidden'!BF125)</f>
        <v>1</v>
      </c>
      <c r="BF124" s="125">
        <f>IF('Indicator Date hidden'!BG125="x","x",BF$2-'Indicator Date hidden'!BG125)</f>
        <v>0</v>
      </c>
      <c r="BG124" s="125">
        <f>IF('Indicator Date hidden'!BH125="x","x",BG$2-'Indicator Date hidden'!BH125)</f>
        <v>0</v>
      </c>
      <c r="BH124" s="125">
        <f>IF('Indicator Date hidden'!BI125="x","x",BH$2-'Indicator Date hidden'!BI125)</f>
        <v>0</v>
      </c>
      <c r="BI124" s="125">
        <f>IF('Indicator Date hidden'!BJ125="x","x",BI$2-'Indicator Date hidden'!BJ125)</f>
        <v>0</v>
      </c>
      <c r="BJ124" s="125">
        <f>IF('Indicator Date hidden'!BK125="x","x",BJ$2-'Indicator Date hidden'!BK125)</f>
        <v>0</v>
      </c>
      <c r="BK124" s="125">
        <f>IF('Indicator Date hidden'!BL125="x","x",BK$2-'Indicator Date hidden'!BL125)</f>
        <v>0</v>
      </c>
      <c r="BL124" s="125">
        <f>IF('Indicator Date hidden'!BM125="x","x",BL$2-'Indicator Date hidden'!BM125)</f>
        <v>0</v>
      </c>
      <c r="BM124" s="125" t="str">
        <f>IF('Indicator Date hidden'!BN125="x","x",BM$2-'Indicator Date hidden'!BN125)</f>
        <v>x</v>
      </c>
      <c r="BN124" s="125">
        <f>IF('Indicator Date hidden'!BO125="x","x",BN$2-'Indicator Date hidden'!BO125)</f>
        <v>0</v>
      </c>
      <c r="BO124" s="125">
        <f>IF('Indicator Date hidden'!BP125="x","x",BO$2-'Indicator Date hidden'!BP125)</f>
        <v>0</v>
      </c>
      <c r="BP124" s="125">
        <f>IF('Indicator Date hidden'!BQ125="x","x",BP$2-'Indicator Date hidden'!BQ125)</f>
        <v>0</v>
      </c>
      <c r="BQ124" s="125">
        <f>IF('Indicator Date hidden'!BR125="x","x",BQ$2-'Indicator Date hidden'!BR125)</f>
        <v>0</v>
      </c>
      <c r="BR124" s="125">
        <f>IF('Indicator Date hidden'!BS125="x","x",BR$2-'Indicator Date hidden'!BS125)</f>
        <v>0</v>
      </c>
      <c r="BS124" s="125">
        <f>IF('Indicator Date hidden'!BT125="x","x",BS$2-'Indicator Date hidden'!BT125)</f>
        <v>2</v>
      </c>
      <c r="BT124" s="125">
        <f>IF('Indicator Date hidden'!BU125="x","x",BT$2-'Indicator Date hidden'!BU125)</f>
        <v>0</v>
      </c>
      <c r="BU124" s="125">
        <f>IF('Indicator Date hidden'!BV125="x","x",BU$2-'Indicator Date hidden'!BV125)</f>
        <v>0</v>
      </c>
      <c r="BV124" s="125">
        <f>IF('Indicator Date hidden'!BW125="x","x",BV$2-'Indicator Date hidden'!BW125)</f>
        <v>0</v>
      </c>
      <c r="BW124" s="125">
        <f>IF('Indicator Date hidden'!BX125="x","x",BW$2-'Indicator Date hidden'!BX125)</f>
        <v>0</v>
      </c>
      <c r="BX124" s="125">
        <f>IF('Indicator Date hidden'!BY125="x","x",BX$2-'Indicator Date hidden'!BY125)</f>
        <v>0</v>
      </c>
      <c r="BY124" s="3">
        <f t="shared" si="15"/>
        <v>14</v>
      </c>
      <c r="BZ124" s="126">
        <f t="shared" si="16"/>
        <v>0.20895522388059701</v>
      </c>
      <c r="CA124" s="3">
        <f t="shared" si="17"/>
        <v>7</v>
      </c>
      <c r="CB124" s="126">
        <f t="shared" si="18"/>
        <v>0.90664731632760842</v>
      </c>
      <c r="CC124" s="129">
        <f t="shared" si="19"/>
        <v>0</v>
      </c>
    </row>
    <row r="125" spans="1:81" x14ac:dyDescent="0.3">
      <c r="A125" s="3" t="str">
        <f>'Indicator Data'!B128</f>
        <v>NZL</v>
      </c>
      <c r="B125" s="125">
        <f>IF('Indicator Date hidden'!C126="x","x",B$2-'Indicator Date hidden'!C126)</f>
        <v>0</v>
      </c>
      <c r="C125" s="125">
        <f>IF('Indicator Date hidden'!D126="x","x",C$2-'Indicator Date hidden'!D126)</f>
        <v>0</v>
      </c>
      <c r="D125" s="125">
        <f>IF('Indicator Date hidden'!E126="x","x",D$2-'Indicator Date hidden'!E126)</f>
        <v>0</v>
      </c>
      <c r="E125" s="125">
        <f>IF('Indicator Date hidden'!F126="x","x",E$2-'Indicator Date hidden'!F126)</f>
        <v>0</v>
      </c>
      <c r="F125" s="125">
        <f>IF('Indicator Date hidden'!G126="x","x",F$2-'Indicator Date hidden'!G126)</f>
        <v>0</v>
      </c>
      <c r="G125" s="125">
        <f>IF('Indicator Date hidden'!H126="x","x",G$2-'Indicator Date hidden'!H126)</f>
        <v>0</v>
      </c>
      <c r="H125" s="125">
        <f>IF('Indicator Date hidden'!I126="x","x",H$2-'Indicator Date hidden'!I126)</f>
        <v>0</v>
      </c>
      <c r="I125" s="125">
        <f>IF('Indicator Date hidden'!J126="x","x",I$2-'Indicator Date hidden'!J126)</f>
        <v>0</v>
      </c>
      <c r="J125" s="125">
        <f>IF('Indicator Date hidden'!K126="x","x",J$2-'Indicator Date hidden'!K126)</f>
        <v>0</v>
      </c>
      <c r="K125" s="125">
        <f>IF('Indicator Date hidden'!L126="x","x",K$2-'Indicator Date hidden'!L126)</f>
        <v>0</v>
      </c>
      <c r="L125" s="125">
        <f>IF('Indicator Date hidden'!M126="x","x",L$2-'Indicator Date hidden'!M126)</f>
        <v>0</v>
      </c>
      <c r="M125" s="125">
        <f>IF('Indicator Date hidden'!N126="x","x",M$2-'Indicator Date hidden'!N126)</f>
        <v>0</v>
      </c>
      <c r="N125" s="125">
        <f>IF('Indicator Date hidden'!O126="x","x",N$2-'Indicator Date hidden'!O126)</f>
        <v>0</v>
      </c>
      <c r="O125" s="125">
        <f>IF('Indicator Date hidden'!P126="x","x",O$2-'Indicator Date hidden'!P126)</f>
        <v>0</v>
      </c>
      <c r="P125" s="125">
        <f>IF('Indicator Date hidden'!Q126="x","x",P$2-'Indicator Date hidden'!Q126)</f>
        <v>0</v>
      </c>
      <c r="Q125" s="125">
        <f>IF('Indicator Date hidden'!R126="x","x",Q$2-'Indicator Date hidden'!R126)</f>
        <v>0</v>
      </c>
      <c r="R125" s="125">
        <f>IF('Indicator Date hidden'!S126="x","x",R$2-'Indicator Date hidden'!S126)</f>
        <v>0</v>
      </c>
      <c r="S125" s="125">
        <f>IF('Indicator Date hidden'!T126="x","x",S$2-'Indicator Date hidden'!T126)</f>
        <v>0</v>
      </c>
      <c r="T125" s="125">
        <f>IF('Indicator Date hidden'!U126="x","x",T$2-'Indicator Date hidden'!U126)</f>
        <v>0</v>
      </c>
      <c r="U125" s="125">
        <f>IF('Indicator Date hidden'!V126="x","x",U$2-'Indicator Date hidden'!V126)</f>
        <v>0</v>
      </c>
      <c r="V125" s="125">
        <f>IF('Indicator Date hidden'!W126="x","x",V$2-'Indicator Date hidden'!W126)</f>
        <v>0</v>
      </c>
      <c r="W125" s="125">
        <f>IF('Indicator Date hidden'!X126="x","x",W$2-'Indicator Date hidden'!X126)</f>
        <v>0</v>
      </c>
      <c r="X125" s="125">
        <f>IF('Indicator Date hidden'!Y126="x","x",X$2-'Indicator Date hidden'!Y126)</f>
        <v>0</v>
      </c>
      <c r="Y125" s="125">
        <f>IF('Indicator Date hidden'!Z126="x","x",Y$2-'Indicator Date hidden'!Z126)</f>
        <v>0</v>
      </c>
      <c r="Z125" s="125">
        <f>IF('Indicator Date hidden'!AA126="x","x",Z$2-'Indicator Date hidden'!AA126)</f>
        <v>5</v>
      </c>
      <c r="AA125" s="125">
        <f>IF('Indicator Date hidden'!AB126="x","x",AA$2-'Indicator Date hidden'!AB126)</f>
        <v>0</v>
      </c>
      <c r="AB125" s="125" t="str">
        <f>IF('Indicator Date hidden'!AC126="x","x",AB$2-'Indicator Date hidden'!AC126)</f>
        <v>x</v>
      </c>
      <c r="AC125" s="125">
        <f>IF('Indicator Date hidden'!AD126="x","x",AC$2-'Indicator Date hidden'!AD126)</f>
        <v>1</v>
      </c>
      <c r="AD125" s="125">
        <f>IF('Indicator Date hidden'!AE126="x","x",AD$2-'Indicator Date hidden'!AE126)</f>
        <v>1</v>
      </c>
      <c r="AE125" s="125" t="str">
        <f>IF('Indicator Date hidden'!AF126="x","x",AE$2-'Indicator Date hidden'!AF126)</f>
        <v>x</v>
      </c>
      <c r="AF125" s="125">
        <f>IF('Indicator Date hidden'!AG126="x","x",AF$2-'Indicator Date hidden'!AG126)</f>
        <v>1</v>
      </c>
      <c r="AG125" s="125">
        <f>IF('Indicator Date hidden'!AH126="x","x",AG$2-'Indicator Date hidden'!AH126)</f>
        <v>0</v>
      </c>
      <c r="AH125" s="125">
        <f>IF('Indicator Date hidden'!AI126="x","x",AH$2-'Indicator Date hidden'!AI126)</f>
        <v>0</v>
      </c>
      <c r="AI125" s="125">
        <f>IF('Indicator Date hidden'!AJ126="x","x",AI$2-'Indicator Date hidden'!AJ126)</f>
        <v>0</v>
      </c>
      <c r="AJ125" s="125">
        <f>IF('Indicator Date hidden'!AK126="x","x",AJ$2-'Indicator Date hidden'!AK126)</f>
        <v>0</v>
      </c>
      <c r="AK125" s="125">
        <f>IF('Indicator Date hidden'!AL126="x","x",AK$2-'Indicator Date hidden'!AL126)</f>
        <v>1</v>
      </c>
      <c r="AL125" s="125" t="str">
        <f>IF('Indicator Date hidden'!AM126="x","x",AL$2-'Indicator Date hidden'!AM126)</f>
        <v>x</v>
      </c>
      <c r="AM125" s="125">
        <f>IF('Indicator Date hidden'!AN126="x","x",AM$2-'Indicator Date hidden'!AN126)</f>
        <v>0</v>
      </c>
      <c r="AN125" s="125">
        <f>IF('Indicator Date hidden'!AO126="x","x",AN$2-'Indicator Date hidden'!AO126)</f>
        <v>0</v>
      </c>
      <c r="AO125" s="125">
        <f>IF('Indicator Date hidden'!AP126="x","x",AO$2-'Indicator Date hidden'!AP126)</f>
        <v>0</v>
      </c>
      <c r="AP125" s="125" t="str">
        <f>IF('Indicator Date hidden'!AQ126="x","x",AP$2-'Indicator Date hidden'!AQ126)</f>
        <v>x</v>
      </c>
      <c r="AQ125" s="125">
        <f>IF('Indicator Date hidden'!AR126="x","x",AQ$2-'Indicator Date hidden'!AR126)</f>
        <v>0</v>
      </c>
      <c r="AR125" s="125">
        <f>IF('Indicator Date hidden'!AS126="x","x",AR$2-'Indicator Date hidden'!AS126)</f>
        <v>0</v>
      </c>
      <c r="AS125" s="125" t="str">
        <f>IF('Indicator Date hidden'!AT126="x","x",AS$2-'Indicator Date hidden'!AT126)</f>
        <v>x</v>
      </c>
      <c r="AT125" s="125">
        <f>IF('Indicator Date hidden'!AU126="x","x",AT$2-'Indicator Date hidden'!AU126)</f>
        <v>0</v>
      </c>
      <c r="AU125" s="125">
        <f>IF('Indicator Date hidden'!AV126="x","x",AU$2-'Indicator Date hidden'!AV126)</f>
        <v>0</v>
      </c>
      <c r="AV125" s="125">
        <f>IF('Indicator Date hidden'!AW126="x","x",AV$2-'Indicator Date hidden'!AW126)</f>
        <v>0</v>
      </c>
      <c r="AW125" s="125" t="str">
        <f>IF('Indicator Date hidden'!AX126="x","x",AW$2-'Indicator Date hidden'!AX126)</f>
        <v>x</v>
      </c>
      <c r="AX125" s="125">
        <f>IF('Indicator Date hidden'!AY126="x","x",AX$2-'Indicator Date hidden'!AY126)</f>
        <v>0</v>
      </c>
      <c r="AY125" s="125">
        <f>IF('Indicator Date hidden'!AZ126="x","x",AY$2-'Indicator Date hidden'!AZ126)</f>
        <v>0</v>
      </c>
      <c r="AZ125" s="125" t="str">
        <f>IF('Indicator Date hidden'!BA126="x","x",AZ$2-'Indicator Date hidden'!BA126)</f>
        <v>x</v>
      </c>
      <c r="BA125" s="125">
        <f>IF('Indicator Date hidden'!BB126="x","x",BA$2-'Indicator Date hidden'!BB126)</f>
        <v>0</v>
      </c>
      <c r="BB125" s="125">
        <f>IF('Indicator Date hidden'!BC126="x","x",BB$2-'Indicator Date hidden'!BC126)</f>
        <v>0</v>
      </c>
      <c r="BC125" s="125">
        <f>IF('Indicator Date hidden'!BD126="x","x",BC$2-'Indicator Date hidden'!BD126)</f>
        <v>0</v>
      </c>
      <c r="BD125" s="125" t="str">
        <f>IF('Indicator Date hidden'!BE126="x","x",BD$2-'Indicator Date hidden'!BE126)</f>
        <v>x</v>
      </c>
      <c r="BE125" s="125">
        <f>IF('Indicator Date hidden'!BF126="x","x",BE$2-'Indicator Date hidden'!BF126)</f>
        <v>1</v>
      </c>
      <c r="BF125" s="125">
        <f>IF('Indicator Date hidden'!BG126="x","x",BF$2-'Indicator Date hidden'!BG126)</f>
        <v>0</v>
      </c>
      <c r="BG125" s="125">
        <f>IF('Indicator Date hidden'!BH126="x","x",BG$2-'Indicator Date hidden'!BH126)</f>
        <v>0</v>
      </c>
      <c r="BH125" s="125">
        <f>IF('Indicator Date hidden'!BI126="x","x",BH$2-'Indicator Date hidden'!BI126)</f>
        <v>0</v>
      </c>
      <c r="BI125" s="125">
        <f>IF('Indicator Date hidden'!BJ126="x","x",BI$2-'Indicator Date hidden'!BJ126)</f>
        <v>0</v>
      </c>
      <c r="BJ125" s="125">
        <f>IF('Indicator Date hidden'!BK126="x","x",BJ$2-'Indicator Date hidden'!BK126)</f>
        <v>0</v>
      </c>
      <c r="BK125" s="125">
        <f>IF('Indicator Date hidden'!BL126="x","x",BK$2-'Indicator Date hidden'!BL126)</f>
        <v>0</v>
      </c>
      <c r="BL125" s="125">
        <f>IF('Indicator Date hidden'!BM126="x","x",BL$2-'Indicator Date hidden'!BM126)</f>
        <v>0</v>
      </c>
      <c r="BM125" s="125" t="str">
        <f>IF('Indicator Date hidden'!BN126="x","x",BM$2-'Indicator Date hidden'!BN126)</f>
        <v>x</v>
      </c>
      <c r="BN125" s="125">
        <f>IF('Indicator Date hidden'!BO126="x","x",BN$2-'Indicator Date hidden'!BO126)</f>
        <v>2</v>
      </c>
      <c r="BO125" s="125">
        <f>IF('Indicator Date hidden'!BP126="x","x",BO$2-'Indicator Date hidden'!BP126)</f>
        <v>1</v>
      </c>
      <c r="BP125" s="125">
        <f>IF('Indicator Date hidden'!BQ126="x","x",BP$2-'Indicator Date hidden'!BQ126)</f>
        <v>0</v>
      </c>
      <c r="BQ125" s="125">
        <f>IF('Indicator Date hidden'!BR126="x","x",BQ$2-'Indicator Date hidden'!BR126)</f>
        <v>0</v>
      </c>
      <c r="BR125" s="125">
        <f>IF('Indicator Date hidden'!BS126="x","x",BR$2-'Indicator Date hidden'!BS126)</f>
        <v>0</v>
      </c>
      <c r="BS125" s="125">
        <f>IF('Indicator Date hidden'!BT126="x","x",BS$2-'Indicator Date hidden'!BT126)</f>
        <v>2</v>
      </c>
      <c r="BT125" s="125">
        <f>IF('Indicator Date hidden'!BU126="x","x",BT$2-'Indicator Date hidden'!BU126)</f>
        <v>0</v>
      </c>
      <c r="BU125" s="125">
        <f>IF('Indicator Date hidden'!BV126="x","x",BU$2-'Indicator Date hidden'!BV126)</f>
        <v>0</v>
      </c>
      <c r="BV125" s="125">
        <f>IF('Indicator Date hidden'!BW126="x","x",BV$2-'Indicator Date hidden'!BW126)</f>
        <v>0</v>
      </c>
      <c r="BW125" s="125">
        <f>IF('Indicator Date hidden'!BX126="x","x",BW$2-'Indicator Date hidden'!BX126)</f>
        <v>0</v>
      </c>
      <c r="BX125" s="125">
        <f>IF('Indicator Date hidden'!BY126="x","x",BX$2-'Indicator Date hidden'!BY126)</f>
        <v>0</v>
      </c>
      <c r="BY125" s="3">
        <f t="shared" si="15"/>
        <v>15</v>
      </c>
      <c r="BZ125" s="126">
        <f t="shared" si="16"/>
        <v>0.22727272727272727</v>
      </c>
      <c r="CA125" s="3">
        <f t="shared" si="17"/>
        <v>9</v>
      </c>
      <c r="CB125" s="126">
        <f t="shared" si="18"/>
        <v>0.73434065551834149</v>
      </c>
      <c r="CC125" s="129">
        <f t="shared" si="19"/>
        <v>0</v>
      </c>
    </row>
    <row r="126" spans="1:81" x14ac:dyDescent="0.3">
      <c r="A126" s="3" t="str">
        <f>'Indicator Data'!B129</f>
        <v>NIC</v>
      </c>
      <c r="B126" s="125">
        <f>IF('Indicator Date hidden'!C127="x","x",B$2-'Indicator Date hidden'!C127)</f>
        <v>0</v>
      </c>
      <c r="C126" s="125">
        <f>IF('Indicator Date hidden'!D127="x","x",C$2-'Indicator Date hidden'!D127)</f>
        <v>0</v>
      </c>
      <c r="D126" s="125">
        <f>IF('Indicator Date hidden'!E127="x","x",D$2-'Indicator Date hidden'!E127)</f>
        <v>0</v>
      </c>
      <c r="E126" s="125">
        <f>IF('Indicator Date hidden'!F127="x","x",E$2-'Indicator Date hidden'!F127)</f>
        <v>0</v>
      </c>
      <c r="F126" s="125">
        <f>IF('Indicator Date hidden'!G127="x","x",F$2-'Indicator Date hidden'!G127)</f>
        <v>0</v>
      </c>
      <c r="G126" s="125">
        <f>IF('Indicator Date hidden'!H127="x","x",G$2-'Indicator Date hidden'!H127)</f>
        <v>0</v>
      </c>
      <c r="H126" s="125">
        <f>IF('Indicator Date hidden'!I127="x","x",H$2-'Indicator Date hidden'!I127)</f>
        <v>0</v>
      </c>
      <c r="I126" s="125">
        <f>IF('Indicator Date hidden'!J127="x","x",I$2-'Indicator Date hidden'!J127)</f>
        <v>0</v>
      </c>
      <c r="J126" s="125">
        <f>IF('Indicator Date hidden'!K127="x","x",J$2-'Indicator Date hidden'!K127)</f>
        <v>0</v>
      </c>
      <c r="K126" s="125">
        <f>IF('Indicator Date hidden'!L127="x","x",K$2-'Indicator Date hidden'!L127)</f>
        <v>0</v>
      </c>
      <c r="L126" s="125">
        <f>IF('Indicator Date hidden'!M127="x","x",L$2-'Indicator Date hidden'!M127)</f>
        <v>0</v>
      </c>
      <c r="M126" s="125">
        <f>IF('Indicator Date hidden'!N127="x","x",M$2-'Indicator Date hidden'!N127)</f>
        <v>0</v>
      </c>
      <c r="N126" s="125">
        <f>IF('Indicator Date hidden'!O127="x","x",N$2-'Indicator Date hidden'!O127)</f>
        <v>0</v>
      </c>
      <c r="O126" s="125">
        <f>IF('Indicator Date hidden'!P127="x","x",O$2-'Indicator Date hidden'!P127)</f>
        <v>0</v>
      </c>
      <c r="P126" s="125">
        <f>IF('Indicator Date hidden'!Q127="x","x",P$2-'Indicator Date hidden'!Q127)</f>
        <v>0</v>
      </c>
      <c r="Q126" s="125">
        <f>IF('Indicator Date hidden'!R127="x","x",Q$2-'Indicator Date hidden'!R127)</f>
        <v>0</v>
      </c>
      <c r="R126" s="125">
        <f>IF('Indicator Date hidden'!S127="x","x",R$2-'Indicator Date hidden'!S127)</f>
        <v>0</v>
      </c>
      <c r="S126" s="125">
        <f>IF('Indicator Date hidden'!T127="x","x",S$2-'Indicator Date hidden'!T127)</f>
        <v>0</v>
      </c>
      <c r="T126" s="125">
        <f>IF('Indicator Date hidden'!U127="x","x",T$2-'Indicator Date hidden'!U127)</f>
        <v>0</v>
      </c>
      <c r="U126" s="125">
        <f>IF('Indicator Date hidden'!V127="x","x",U$2-'Indicator Date hidden'!V127)</f>
        <v>0</v>
      </c>
      <c r="V126" s="125">
        <f>IF('Indicator Date hidden'!W127="x","x",V$2-'Indicator Date hidden'!W127)</f>
        <v>0</v>
      </c>
      <c r="W126" s="125">
        <f>IF('Indicator Date hidden'!X127="x","x",W$2-'Indicator Date hidden'!X127)</f>
        <v>0</v>
      </c>
      <c r="X126" s="125">
        <f>IF('Indicator Date hidden'!Y127="x","x",X$2-'Indicator Date hidden'!Y127)</f>
        <v>0</v>
      </c>
      <c r="Y126" s="125">
        <f>IF('Indicator Date hidden'!Z127="x","x",Y$2-'Indicator Date hidden'!Z127)</f>
        <v>0</v>
      </c>
      <c r="Z126" s="125" t="str">
        <f>IF('Indicator Date hidden'!AA127="x","x",Z$2-'Indicator Date hidden'!AA127)</f>
        <v>x</v>
      </c>
      <c r="AA126" s="125">
        <f>IF('Indicator Date hidden'!AB127="x","x",AA$2-'Indicator Date hidden'!AB127)</f>
        <v>0</v>
      </c>
      <c r="AB126" s="125" t="str">
        <f>IF('Indicator Date hidden'!AC127="x","x",AB$2-'Indicator Date hidden'!AC127)</f>
        <v>x</v>
      </c>
      <c r="AC126" s="125">
        <f>IF('Indicator Date hidden'!AD127="x","x",AC$2-'Indicator Date hidden'!AD127)</f>
        <v>1</v>
      </c>
      <c r="AD126" s="125">
        <f>IF('Indicator Date hidden'!AE127="x","x",AD$2-'Indicator Date hidden'!AE127)</f>
        <v>0</v>
      </c>
      <c r="AE126" s="125">
        <f>IF('Indicator Date hidden'!AF127="x","x",AE$2-'Indicator Date hidden'!AF127)</f>
        <v>0</v>
      </c>
      <c r="AF126" s="125">
        <f>IF('Indicator Date hidden'!AG127="x","x",AF$2-'Indicator Date hidden'!AG127)</f>
        <v>1</v>
      </c>
      <c r="AG126" s="125">
        <f>IF('Indicator Date hidden'!AH127="x","x",AG$2-'Indicator Date hidden'!AH127)</f>
        <v>0</v>
      </c>
      <c r="AH126" s="125">
        <f>IF('Indicator Date hidden'!AI127="x","x",AH$2-'Indicator Date hidden'!AI127)</f>
        <v>0</v>
      </c>
      <c r="AI126" s="125">
        <f>IF('Indicator Date hidden'!AJ127="x","x",AI$2-'Indicator Date hidden'!AJ127)</f>
        <v>0</v>
      </c>
      <c r="AJ126" s="125">
        <f>IF('Indicator Date hidden'!AK127="x","x",AJ$2-'Indicator Date hidden'!AK127)</f>
        <v>0</v>
      </c>
      <c r="AK126" s="125">
        <f>IF('Indicator Date hidden'!AL127="x","x",AK$2-'Indicator Date hidden'!AL127)</f>
        <v>1</v>
      </c>
      <c r="AL126" s="125">
        <f>IF('Indicator Date hidden'!AM127="x","x",AL$2-'Indicator Date hidden'!AM127)</f>
        <v>7</v>
      </c>
      <c r="AM126" s="125">
        <f>IF('Indicator Date hidden'!AN127="x","x",AM$2-'Indicator Date hidden'!AN127)</f>
        <v>0</v>
      </c>
      <c r="AN126" s="125">
        <f>IF('Indicator Date hidden'!AO127="x","x",AN$2-'Indicator Date hidden'!AO127)</f>
        <v>0</v>
      </c>
      <c r="AO126" s="125">
        <f>IF('Indicator Date hidden'!AP127="x","x",AO$2-'Indicator Date hidden'!AP127)</f>
        <v>0</v>
      </c>
      <c r="AP126" s="125">
        <f>IF('Indicator Date hidden'!AQ127="x","x",AP$2-'Indicator Date hidden'!AQ127)</f>
        <v>0</v>
      </c>
      <c r="AQ126" s="125">
        <f>IF('Indicator Date hidden'!AR127="x","x",AQ$2-'Indicator Date hidden'!AR127)</f>
        <v>0</v>
      </c>
      <c r="AR126" s="125">
        <f>IF('Indicator Date hidden'!AS127="x","x",AR$2-'Indicator Date hidden'!AS127)</f>
        <v>0</v>
      </c>
      <c r="AS126" s="125">
        <f>IF('Indicator Date hidden'!AT127="x","x",AS$2-'Indicator Date hidden'!AT127)</f>
        <v>7</v>
      </c>
      <c r="AT126" s="125">
        <f>IF('Indicator Date hidden'!AU127="x","x",AT$2-'Indicator Date hidden'!AU127)</f>
        <v>0</v>
      </c>
      <c r="AU126" s="125">
        <f>IF('Indicator Date hidden'!AV127="x","x",AU$2-'Indicator Date hidden'!AV127)</f>
        <v>0</v>
      </c>
      <c r="AV126" s="125">
        <f>IF('Indicator Date hidden'!AW127="x","x",AV$2-'Indicator Date hidden'!AW127)</f>
        <v>0</v>
      </c>
      <c r="AW126" s="125">
        <f>IF('Indicator Date hidden'!AX127="x","x",AW$2-'Indicator Date hidden'!AX127)</f>
        <v>0</v>
      </c>
      <c r="AX126" s="125">
        <f>IF('Indicator Date hidden'!AY127="x","x",AX$2-'Indicator Date hidden'!AY127)</f>
        <v>0</v>
      </c>
      <c r="AY126" s="125">
        <f>IF('Indicator Date hidden'!AZ127="x","x",AY$2-'Indicator Date hidden'!AZ127)</f>
        <v>0</v>
      </c>
      <c r="AZ126" s="125">
        <f>IF('Indicator Date hidden'!BA127="x","x",AZ$2-'Indicator Date hidden'!BA127)</f>
        <v>5</v>
      </c>
      <c r="BA126" s="125">
        <f>IF('Indicator Date hidden'!BB127="x","x",BA$2-'Indicator Date hidden'!BB127)</f>
        <v>0</v>
      </c>
      <c r="BB126" s="125">
        <f>IF('Indicator Date hidden'!BC127="x","x",BB$2-'Indicator Date hidden'!BC127)</f>
        <v>0</v>
      </c>
      <c r="BC126" s="125">
        <f>IF('Indicator Date hidden'!BD127="x","x",BC$2-'Indicator Date hidden'!BD127)</f>
        <v>0</v>
      </c>
      <c r="BD126" s="125" t="str">
        <f>IF('Indicator Date hidden'!BE127="x","x",BD$2-'Indicator Date hidden'!BE127)</f>
        <v>x</v>
      </c>
      <c r="BE126" s="125">
        <f>IF('Indicator Date hidden'!BF127="x","x",BE$2-'Indicator Date hidden'!BF127)</f>
        <v>1</v>
      </c>
      <c r="BF126" s="125">
        <f>IF('Indicator Date hidden'!BG127="x","x",BF$2-'Indicator Date hidden'!BG127)</f>
        <v>0</v>
      </c>
      <c r="BG126" s="125">
        <f>IF('Indicator Date hidden'!BH127="x","x",BG$2-'Indicator Date hidden'!BH127)</f>
        <v>0</v>
      </c>
      <c r="BH126" s="125">
        <f>IF('Indicator Date hidden'!BI127="x","x",BH$2-'Indicator Date hidden'!BI127)</f>
        <v>0</v>
      </c>
      <c r="BI126" s="125">
        <f>IF('Indicator Date hidden'!BJ127="x","x",BI$2-'Indicator Date hidden'!BJ127)</f>
        <v>2</v>
      </c>
      <c r="BJ126" s="125">
        <f>IF('Indicator Date hidden'!BK127="x","x",BJ$2-'Indicator Date hidden'!BK127)</f>
        <v>0</v>
      </c>
      <c r="BK126" s="125">
        <f>IF('Indicator Date hidden'!BL127="x","x",BK$2-'Indicator Date hidden'!BL127)</f>
        <v>0</v>
      </c>
      <c r="BL126" s="125">
        <f>IF('Indicator Date hidden'!BM127="x","x",BL$2-'Indicator Date hidden'!BM127)</f>
        <v>0</v>
      </c>
      <c r="BM126" s="125">
        <f>IF('Indicator Date hidden'!BN127="x","x",BM$2-'Indicator Date hidden'!BN127)</f>
        <v>4</v>
      </c>
      <c r="BN126" s="125">
        <f>IF('Indicator Date hidden'!BO127="x","x",BN$2-'Indicator Date hidden'!BO127)</f>
        <v>2</v>
      </c>
      <c r="BO126" s="125">
        <f>IF('Indicator Date hidden'!BP127="x","x",BO$2-'Indicator Date hidden'!BP127)</f>
        <v>0</v>
      </c>
      <c r="BP126" s="125">
        <f>IF('Indicator Date hidden'!BQ127="x","x",BP$2-'Indicator Date hidden'!BQ127)</f>
        <v>0</v>
      </c>
      <c r="BQ126" s="125">
        <f>IF('Indicator Date hidden'!BR127="x","x",BQ$2-'Indicator Date hidden'!BR127)</f>
        <v>0</v>
      </c>
      <c r="BR126" s="125">
        <f>IF('Indicator Date hidden'!BS127="x","x",BR$2-'Indicator Date hidden'!BS127)</f>
        <v>0</v>
      </c>
      <c r="BS126" s="125">
        <f>IF('Indicator Date hidden'!BT127="x","x",BS$2-'Indicator Date hidden'!BT127)</f>
        <v>0</v>
      </c>
      <c r="BT126" s="125">
        <f>IF('Indicator Date hidden'!BU127="x","x",BT$2-'Indicator Date hidden'!BU127)</f>
        <v>0</v>
      </c>
      <c r="BU126" s="125">
        <f>IF('Indicator Date hidden'!BV127="x","x",BU$2-'Indicator Date hidden'!BV127)</f>
        <v>0</v>
      </c>
      <c r="BV126" s="125">
        <f>IF('Indicator Date hidden'!BW127="x","x",BV$2-'Indicator Date hidden'!BW127)</f>
        <v>0</v>
      </c>
      <c r="BW126" s="125">
        <f>IF('Indicator Date hidden'!BX127="x","x",BW$2-'Indicator Date hidden'!BX127)</f>
        <v>0</v>
      </c>
      <c r="BX126" s="125">
        <f>IF('Indicator Date hidden'!BY127="x","x",BX$2-'Indicator Date hidden'!BY127)</f>
        <v>0</v>
      </c>
      <c r="BY126" s="3">
        <f t="shared" si="15"/>
        <v>31</v>
      </c>
      <c r="BZ126" s="126">
        <f t="shared" si="16"/>
        <v>0.43055555555555558</v>
      </c>
      <c r="CA126" s="3">
        <f t="shared" si="17"/>
        <v>10</v>
      </c>
      <c r="CB126" s="126">
        <f t="shared" si="18"/>
        <v>1.3826945200594631</v>
      </c>
      <c r="CC126" s="129">
        <f t="shared" si="19"/>
        <v>0</v>
      </c>
    </row>
    <row r="127" spans="1:81" x14ac:dyDescent="0.3">
      <c r="A127" s="3" t="str">
        <f>'Indicator Data'!B130</f>
        <v>NER</v>
      </c>
      <c r="B127" s="125">
        <f>IF('Indicator Date hidden'!C128="x","x",B$2-'Indicator Date hidden'!C128)</f>
        <v>0</v>
      </c>
      <c r="C127" s="125">
        <f>IF('Indicator Date hidden'!D128="x","x",C$2-'Indicator Date hidden'!D128)</f>
        <v>0</v>
      </c>
      <c r="D127" s="125">
        <f>IF('Indicator Date hidden'!E128="x","x",D$2-'Indicator Date hidden'!E128)</f>
        <v>0</v>
      </c>
      <c r="E127" s="125">
        <f>IF('Indicator Date hidden'!F128="x","x",E$2-'Indicator Date hidden'!F128)</f>
        <v>0</v>
      </c>
      <c r="F127" s="125">
        <f>IF('Indicator Date hidden'!G128="x","x",F$2-'Indicator Date hidden'!G128)</f>
        <v>0</v>
      </c>
      <c r="G127" s="125">
        <f>IF('Indicator Date hidden'!H128="x","x",G$2-'Indicator Date hidden'!H128)</f>
        <v>0</v>
      </c>
      <c r="H127" s="125">
        <f>IF('Indicator Date hidden'!I128="x","x",H$2-'Indicator Date hidden'!I128)</f>
        <v>0</v>
      </c>
      <c r="I127" s="125">
        <f>IF('Indicator Date hidden'!J128="x","x",I$2-'Indicator Date hidden'!J128)</f>
        <v>0</v>
      </c>
      <c r="J127" s="125">
        <f>IF('Indicator Date hidden'!K128="x","x",J$2-'Indicator Date hidden'!K128)</f>
        <v>0</v>
      </c>
      <c r="K127" s="125">
        <f>IF('Indicator Date hidden'!L128="x","x",K$2-'Indicator Date hidden'!L128)</f>
        <v>0</v>
      </c>
      <c r="L127" s="125">
        <f>IF('Indicator Date hidden'!M128="x","x",L$2-'Indicator Date hidden'!M128)</f>
        <v>0</v>
      </c>
      <c r="M127" s="125">
        <f>IF('Indicator Date hidden'!N128="x","x",M$2-'Indicator Date hidden'!N128)</f>
        <v>0</v>
      </c>
      <c r="N127" s="125">
        <f>IF('Indicator Date hidden'!O128="x","x",N$2-'Indicator Date hidden'!O128)</f>
        <v>0</v>
      </c>
      <c r="O127" s="125">
        <f>IF('Indicator Date hidden'!P128="x","x",O$2-'Indicator Date hidden'!P128)</f>
        <v>0</v>
      </c>
      <c r="P127" s="125">
        <f>IF('Indicator Date hidden'!Q128="x","x",P$2-'Indicator Date hidden'!Q128)</f>
        <v>0</v>
      </c>
      <c r="Q127" s="125">
        <f>IF('Indicator Date hidden'!R128="x","x",Q$2-'Indicator Date hidden'!R128)</f>
        <v>0</v>
      </c>
      <c r="R127" s="125">
        <f>IF('Indicator Date hidden'!S128="x","x",R$2-'Indicator Date hidden'!S128)</f>
        <v>0</v>
      </c>
      <c r="S127" s="125">
        <f>IF('Indicator Date hidden'!T128="x","x",S$2-'Indicator Date hidden'!T128)</f>
        <v>0</v>
      </c>
      <c r="T127" s="125">
        <f>IF('Indicator Date hidden'!U128="x","x",T$2-'Indicator Date hidden'!U128)</f>
        <v>0</v>
      </c>
      <c r="U127" s="125">
        <f>IF('Indicator Date hidden'!V128="x","x",U$2-'Indicator Date hidden'!V128)</f>
        <v>0</v>
      </c>
      <c r="V127" s="125">
        <f>IF('Indicator Date hidden'!W128="x","x",V$2-'Indicator Date hidden'!W128)</f>
        <v>0</v>
      </c>
      <c r="W127" s="125">
        <f>IF('Indicator Date hidden'!X128="x","x",W$2-'Indicator Date hidden'!X128)</f>
        <v>0</v>
      </c>
      <c r="X127" s="125">
        <f>IF('Indicator Date hidden'!Y128="x","x",X$2-'Indicator Date hidden'!Y128)</f>
        <v>0</v>
      </c>
      <c r="Y127" s="125">
        <f>IF('Indicator Date hidden'!Z128="x","x",Y$2-'Indicator Date hidden'!Z128)</f>
        <v>0</v>
      </c>
      <c r="Z127" s="125">
        <f>IF('Indicator Date hidden'!AA128="x","x",Z$2-'Indicator Date hidden'!AA128)</f>
        <v>6</v>
      </c>
      <c r="AA127" s="125">
        <f>IF('Indicator Date hidden'!AB128="x","x",AA$2-'Indicator Date hidden'!AB128)</f>
        <v>0</v>
      </c>
      <c r="AB127" s="125">
        <f>IF('Indicator Date hidden'!AC128="x","x",AB$2-'Indicator Date hidden'!AC128)</f>
        <v>7</v>
      </c>
      <c r="AC127" s="125" t="str">
        <f>IF('Indicator Date hidden'!AD128="x","x",AC$2-'Indicator Date hidden'!AD128)</f>
        <v>x</v>
      </c>
      <c r="AD127" s="125">
        <f>IF('Indicator Date hidden'!AE128="x","x",AD$2-'Indicator Date hidden'!AE128)</f>
        <v>0</v>
      </c>
      <c r="AE127" s="125">
        <f>IF('Indicator Date hidden'!AF128="x","x",AE$2-'Indicator Date hidden'!AF128)</f>
        <v>0</v>
      </c>
      <c r="AF127" s="125">
        <f>IF('Indicator Date hidden'!AG128="x","x",AF$2-'Indicator Date hidden'!AG128)</f>
        <v>1</v>
      </c>
      <c r="AG127" s="125">
        <f>IF('Indicator Date hidden'!AH128="x","x",AG$2-'Indicator Date hidden'!AH128)</f>
        <v>0</v>
      </c>
      <c r="AH127" s="125">
        <f>IF('Indicator Date hidden'!AI128="x","x",AH$2-'Indicator Date hidden'!AI128)</f>
        <v>0</v>
      </c>
      <c r="AI127" s="125">
        <f>IF('Indicator Date hidden'!AJ128="x","x",AI$2-'Indicator Date hidden'!AJ128)</f>
        <v>0</v>
      </c>
      <c r="AJ127" s="125">
        <f>IF('Indicator Date hidden'!AK128="x","x",AJ$2-'Indicator Date hidden'!AK128)</f>
        <v>0</v>
      </c>
      <c r="AK127" s="125">
        <f>IF('Indicator Date hidden'!AL128="x","x",AK$2-'Indicator Date hidden'!AL128)</f>
        <v>1</v>
      </c>
      <c r="AL127" s="125">
        <f>IF('Indicator Date hidden'!AM128="x","x",AL$2-'Indicator Date hidden'!AM128)</f>
        <v>7</v>
      </c>
      <c r="AM127" s="125">
        <f>IF('Indicator Date hidden'!AN128="x","x",AM$2-'Indicator Date hidden'!AN128)</f>
        <v>0</v>
      </c>
      <c r="AN127" s="125">
        <f>IF('Indicator Date hidden'!AO128="x","x",AN$2-'Indicator Date hidden'!AO128)</f>
        <v>0</v>
      </c>
      <c r="AO127" s="125">
        <f>IF('Indicator Date hidden'!AP128="x","x",AO$2-'Indicator Date hidden'!AP128)</f>
        <v>0</v>
      </c>
      <c r="AP127" s="125">
        <f>IF('Indicator Date hidden'!AQ128="x","x",AP$2-'Indicator Date hidden'!AQ128)</f>
        <v>0</v>
      </c>
      <c r="AQ127" s="125">
        <f>IF('Indicator Date hidden'!AR128="x","x",AQ$2-'Indicator Date hidden'!AR128)</f>
        <v>0</v>
      </c>
      <c r="AR127" s="125">
        <f>IF('Indicator Date hidden'!AS128="x","x",AR$2-'Indicator Date hidden'!AS128)</f>
        <v>0</v>
      </c>
      <c r="AS127" s="125">
        <f>IF('Indicator Date hidden'!AT128="x","x",AS$2-'Indicator Date hidden'!AT128)</f>
        <v>1</v>
      </c>
      <c r="AT127" s="125">
        <f>IF('Indicator Date hidden'!AU128="x","x",AT$2-'Indicator Date hidden'!AU128)</f>
        <v>0</v>
      </c>
      <c r="AU127" s="125">
        <f>IF('Indicator Date hidden'!AV128="x","x",AU$2-'Indicator Date hidden'!AV128)</f>
        <v>0</v>
      </c>
      <c r="AV127" s="125">
        <f>IF('Indicator Date hidden'!AW128="x","x",AV$2-'Indicator Date hidden'!AW128)</f>
        <v>0</v>
      </c>
      <c r="AW127" s="125">
        <f>IF('Indicator Date hidden'!AX128="x","x",AW$2-'Indicator Date hidden'!AX128)</f>
        <v>0</v>
      </c>
      <c r="AX127" s="125">
        <f>IF('Indicator Date hidden'!AY128="x","x",AX$2-'Indicator Date hidden'!AY128)</f>
        <v>0</v>
      </c>
      <c r="AY127" s="125">
        <f>IF('Indicator Date hidden'!AZ128="x","x",AY$2-'Indicator Date hidden'!AZ128)</f>
        <v>0</v>
      </c>
      <c r="AZ127" s="125">
        <f>IF('Indicator Date hidden'!BA128="x","x",AZ$2-'Indicator Date hidden'!BA128)</f>
        <v>5</v>
      </c>
      <c r="BA127" s="125">
        <f>IF('Indicator Date hidden'!BB128="x","x",BA$2-'Indicator Date hidden'!BB128)</f>
        <v>0</v>
      </c>
      <c r="BB127" s="125">
        <f>IF('Indicator Date hidden'!BC128="x","x",BB$2-'Indicator Date hidden'!BC128)</f>
        <v>0</v>
      </c>
      <c r="BC127" s="125">
        <f>IF('Indicator Date hidden'!BD128="x","x",BC$2-'Indicator Date hidden'!BD128)</f>
        <v>0</v>
      </c>
      <c r="BD127" s="125">
        <f>IF('Indicator Date hidden'!BE128="x","x",BD$2-'Indicator Date hidden'!BE128)</f>
        <v>2</v>
      </c>
      <c r="BE127" s="125">
        <f>IF('Indicator Date hidden'!BF128="x","x",BE$2-'Indicator Date hidden'!BF128)</f>
        <v>0</v>
      </c>
      <c r="BF127" s="125">
        <f>IF('Indicator Date hidden'!BG128="x","x",BF$2-'Indicator Date hidden'!BG128)</f>
        <v>0</v>
      </c>
      <c r="BG127" s="125">
        <f>IF('Indicator Date hidden'!BH128="x","x",BG$2-'Indicator Date hidden'!BH128)</f>
        <v>0</v>
      </c>
      <c r="BH127" s="125">
        <f>IF('Indicator Date hidden'!BI128="x","x",BH$2-'Indicator Date hidden'!BI128)</f>
        <v>0</v>
      </c>
      <c r="BI127" s="125">
        <f>IF('Indicator Date hidden'!BJ128="x","x",BI$2-'Indicator Date hidden'!BJ128)</f>
        <v>0</v>
      </c>
      <c r="BJ127" s="125">
        <f>IF('Indicator Date hidden'!BK128="x","x",BJ$2-'Indicator Date hidden'!BK128)</f>
        <v>0</v>
      </c>
      <c r="BK127" s="125">
        <f>IF('Indicator Date hidden'!BL128="x","x",BK$2-'Indicator Date hidden'!BL128)</f>
        <v>0</v>
      </c>
      <c r="BL127" s="125">
        <f>IF('Indicator Date hidden'!BM128="x","x",BL$2-'Indicator Date hidden'!BM128)</f>
        <v>0</v>
      </c>
      <c r="BM127" s="125">
        <f>IF('Indicator Date hidden'!BN128="x","x",BM$2-'Indicator Date hidden'!BN128)</f>
        <v>1</v>
      </c>
      <c r="BN127" s="125">
        <f>IF('Indicator Date hidden'!BO128="x","x",BN$2-'Indicator Date hidden'!BO128)</f>
        <v>1</v>
      </c>
      <c r="BO127" s="125">
        <f>IF('Indicator Date hidden'!BP128="x","x",BO$2-'Indicator Date hidden'!BP128)</f>
        <v>2</v>
      </c>
      <c r="BP127" s="125">
        <f>IF('Indicator Date hidden'!BQ128="x","x",BP$2-'Indicator Date hidden'!BQ128)</f>
        <v>0</v>
      </c>
      <c r="BQ127" s="125">
        <f>IF('Indicator Date hidden'!BR128="x","x",BQ$2-'Indicator Date hidden'!BR128)</f>
        <v>0</v>
      </c>
      <c r="BR127" s="125">
        <f>IF('Indicator Date hidden'!BS128="x","x",BR$2-'Indicator Date hidden'!BS128)</f>
        <v>0</v>
      </c>
      <c r="BS127" s="125">
        <f>IF('Indicator Date hidden'!BT128="x","x",BS$2-'Indicator Date hidden'!BT128)</f>
        <v>4</v>
      </c>
      <c r="BT127" s="125">
        <f>IF('Indicator Date hidden'!BU128="x","x",BT$2-'Indicator Date hidden'!BU128)</f>
        <v>0</v>
      </c>
      <c r="BU127" s="125">
        <f>IF('Indicator Date hidden'!BV128="x","x",BU$2-'Indicator Date hidden'!BV128)</f>
        <v>0</v>
      </c>
      <c r="BV127" s="125">
        <f>IF('Indicator Date hidden'!BW128="x","x",BV$2-'Indicator Date hidden'!BW128)</f>
        <v>0</v>
      </c>
      <c r="BW127" s="125">
        <f>IF('Indicator Date hidden'!BX128="x","x",BW$2-'Indicator Date hidden'!BX128)</f>
        <v>0</v>
      </c>
      <c r="BX127" s="125">
        <f>IF('Indicator Date hidden'!BY128="x","x",BX$2-'Indicator Date hidden'!BY128)</f>
        <v>0</v>
      </c>
      <c r="BY127" s="3">
        <f t="shared" si="15"/>
        <v>38</v>
      </c>
      <c r="BZ127" s="126">
        <f t="shared" si="16"/>
        <v>0.51351351351351349</v>
      </c>
      <c r="CA127" s="3">
        <f t="shared" si="17"/>
        <v>12</v>
      </c>
      <c r="CB127" s="126">
        <f t="shared" si="18"/>
        <v>1.5089216056440928</v>
      </c>
      <c r="CC127" s="129">
        <f t="shared" si="19"/>
        <v>0</v>
      </c>
    </row>
    <row r="128" spans="1:81" x14ac:dyDescent="0.3">
      <c r="A128" s="3" t="str">
        <f>'Indicator Data'!B131</f>
        <v>NGA</v>
      </c>
      <c r="B128" s="125">
        <f>IF('Indicator Date hidden'!C129="x","x",B$2-'Indicator Date hidden'!C129)</f>
        <v>0</v>
      </c>
      <c r="C128" s="125">
        <f>IF('Indicator Date hidden'!D129="x","x",C$2-'Indicator Date hidden'!D129)</f>
        <v>0</v>
      </c>
      <c r="D128" s="125">
        <f>IF('Indicator Date hidden'!E129="x","x",D$2-'Indicator Date hidden'!E129)</f>
        <v>0</v>
      </c>
      <c r="E128" s="125">
        <f>IF('Indicator Date hidden'!F129="x","x",E$2-'Indicator Date hidden'!F129)</f>
        <v>0</v>
      </c>
      <c r="F128" s="125">
        <f>IF('Indicator Date hidden'!G129="x","x",F$2-'Indicator Date hidden'!G129)</f>
        <v>0</v>
      </c>
      <c r="G128" s="125">
        <f>IF('Indicator Date hidden'!H129="x","x",G$2-'Indicator Date hidden'!H129)</f>
        <v>0</v>
      </c>
      <c r="H128" s="125">
        <f>IF('Indicator Date hidden'!I129="x","x",H$2-'Indicator Date hidden'!I129)</f>
        <v>0</v>
      </c>
      <c r="I128" s="125">
        <f>IF('Indicator Date hidden'!J129="x","x",I$2-'Indicator Date hidden'!J129)</f>
        <v>0</v>
      </c>
      <c r="J128" s="125">
        <f>IF('Indicator Date hidden'!K129="x","x",J$2-'Indicator Date hidden'!K129)</f>
        <v>0</v>
      </c>
      <c r="K128" s="125">
        <f>IF('Indicator Date hidden'!L129="x","x",K$2-'Indicator Date hidden'!L129)</f>
        <v>0</v>
      </c>
      <c r="L128" s="125">
        <f>IF('Indicator Date hidden'!M129="x","x",L$2-'Indicator Date hidden'!M129)</f>
        <v>0</v>
      </c>
      <c r="M128" s="125">
        <f>IF('Indicator Date hidden'!N129="x","x",M$2-'Indicator Date hidden'!N129)</f>
        <v>0</v>
      </c>
      <c r="N128" s="125">
        <f>IF('Indicator Date hidden'!O129="x","x",N$2-'Indicator Date hidden'!O129)</f>
        <v>0</v>
      </c>
      <c r="O128" s="125">
        <f>IF('Indicator Date hidden'!P129="x","x",O$2-'Indicator Date hidden'!P129)</f>
        <v>0</v>
      </c>
      <c r="P128" s="125">
        <f>IF('Indicator Date hidden'!Q129="x","x",P$2-'Indicator Date hidden'!Q129)</f>
        <v>0</v>
      </c>
      <c r="Q128" s="125">
        <f>IF('Indicator Date hidden'!R129="x","x",Q$2-'Indicator Date hidden'!R129)</f>
        <v>0</v>
      </c>
      <c r="R128" s="125">
        <f>IF('Indicator Date hidden'!S129="x","x",R$2-'Indicator Date hidden'!S129)</f>
        <v>0</v>
      </c>
      <c r="S128" s="125">
        <f>IF('Indicator Date hidden'!T129="x","x",S$2-'Indicator Date hidden'!T129)</f>
        <v>0</v>
      </c>
      <c r="T128" s="125">
        <f>IF('Indicator Date hidden'!U129="x","x",T$2-'Indicator Date hidden'!U129)</f>
        <v>0</v>
      </c>
      <c r="U128" s="125">
        <f>IF('Indicator Date hidden'!V129="x","x",U$2-'Indicator Date hidden'!V129)</f>
        <v>0</v>
      </c>
      <c r="V128" s="125">
        <f>IF('Indicator Date hidden'!W129="x","x",V$2-'Indicator Date hidden'!W129)</f>
        <v>0</v>
      </c>
      <c r="W128" s="125">
        <f>IF('Indicator Date hidden'!X129="x","x",W$2-'Indicator Date hidden'!X129)</f>
        <v>0</v>
      </c>
      <c r="X128" s="125">
        <f>IF('Indicator Date hidden'!Y129="x","x",X$2-'Indicator Date hidden'!Y129)</f>
        <v>0</v>
      </c>
      <c r="Y128" s="125">
        <f>IF('Indicator Date hidden'!Z129="x","x",Y$2-'Indicator Date hidden'!Z129)</f>
        <v>0</v>
      </c>
      <c r="Z128" s="125">
        <f>IF('Indicator Date hidden'!AA129="x","x",Z$2-'Indicator Date hidden'!AA129)</f>
        <v>3</v>
      </c>
      <c r="AA128" s="125">
        <f>IF('Indicator Date hidden'!AB129="x","x",AA$2-'Indicator Date hidden'!AB129)</f>
        <v>0</v>
      </c>
      <c r="AB128" s="125">
        <f>IF('Indicator Date hidden'!AC129="x","x",AB$2-'Indicator Date hidden'!AC129)</f>
        <v>0</v>
      </c>
      <c r="AC128" s="125">
        <f>IF('Indicator Date hidden'!AD129="x","x",AC$2-'Indicator Date hidden'!AD129)</f>
        <v>1</v>
      </c>
      <c r="AD128" s="125">
        <f>IF('Indicator Date hidden'!AE129="x","x",AD$2-'Indicator Date hidden'!AE129)</f>
        <v>0</v>
      </c>
      <c r="AE128" s="125">
        <f>IF('Indicator Date hidden'!AF129="x","x",AE$2-'Indicator Date hidden'!AF129)</f>
        <v>0</v>
      </c>
      <c r="AF128" s="125">
        <f>IF('Indicator Date hidden'!AG129="x","x",AF$2-'Indicator Date hidden'!AG129)</f>
        <v>1</v>
      </c>
      <c r="AG128" s="125">
        <f>IF('Indicator Date hidden'!AH129="x","x",AG$2-'Indicator Date hidden'!AH129)</f>
        <v>0</v>
      </c>
      <c r="AH128" s="125">
        <f>IF('Indicator Date hidden'!AI129="x","x",AH$2-'Indicator Date hidden'!AI129)</f>
        <v>0</v>
      </c>
      <c r="AI128" s="125">
        <f>IF('Indicator Date hidden'!AJ129="x","x",AI$2-'Indicator Date hidden'!AJ129)</f>
        <v>0</v>
      </c>
      <c r="AJ128" s="125">
        <f>IF('Indicator Date hidden'!AK129="x","x",AJ$2-'Indicator Date hidden'!AK129)</f>
        <v>0</v>
      </c>
      <c r="AK128" s="125">
        <f>IF('Indicator Date hidden'!AL129="x","x",AK$2-'Indicator Date hidden'!AL129)</f>
        <v>1</v>
      </c>
      <c r="AL128" s="125">
        <f>IF('Indicator Date hidden'!AM129="x","x",AL$2-'Indicator Date hidden'!AM129)</f>
        <v>1</v>
      </c>
      <c r="AM128" s="125">
        <f>IF('Indicator Date hidden'!AN129="x","x",AM$2-'Indicator Date hidden'!AN129)</f>
        <v>0</v>
      </c>
      <c r="AN128" s="125">
        <f>IF('Indicator Date hidden'!AO129="x","x",AN$2-'Indicator Date hidden'!AO129)</f>
        <v>0</v>
      </c>
      <c r="AO128" s="125">
        <f>IF('Indicator Date hidden'!AP129="x","x",AO$2-'Indicator Date hidden'!AP129)</f>
        <v>0</v>
      </c>
      <c r="AP128" s="125">
        <f>IF('Indicator Date hidden'!AQ129="x","x",AP$2-'Indicator Date hidden'!AQ129)</f>
        <v>0</v>
      </c>
      <c r="AQ128" s="125">
        <f>IF('Indicator Date hidden'!AR129="x","x",AQ$2-'Indicator Date hidden'!AR129)</f>
        <v>0</v>
      </c>
      <c r="AR128" s="125">
        <f>IF('Indicator Date hidden'!AS129="x","x",AR$2-'Indicator Date hidden'!AS129)</f>
        <v>0</v>
      </c>
      <c r="AS128" s="125">
        <f>IF('Indicator Date hidden'!AT129="x","x",AS$2-'Indicator Date hidden'!AT129)</f>
        <v>1</v>
      </c>
      <c r="AT128" s="125">
        <f>IF('Indicator Date hidden'!AU129="x","x",AT$2-'Indicator Date hidden'!AU129)</f>
        <v>0</v>
      </c>
      <c r="AU128" s="125">
        <f>IF('Indicator Date hidden'!AV129="x","x",AU$2-'Indicator Date hidden'!AV129)</f>
        <v>0</v>
      </c>
      <c r="AV128" s="125">
        <f>IF('Indicator Date hidden'!AW129="x","x",AV$2-'Indicator Date hidden'!AW129)</f>
        <v>0</v>
      </c>
      <c r="AW128" s="125">
        <f>IF('Indicator Date hidden'!AX129="x","x",AW$2-'Indicator Date hidden'!AX129)</f>
        <v>0</v>
      </c>
      <c r="AX128" s="125">
        <f>IF('Indicator Date hidden'!AY129="x","x",AX$2-'Indicator Date hidden'!AY129)</f>
        <v>0</v>
      </c>
      <c r="AY128" s="125" t="str">
        <f>IF('Indicator Date hidden'!AZ129="x","x",AY$2-'Indicator Date hidden'!AZ129)</f>
        <v>x</v>
      </c>
      <c r="AZ128" s="125">
        <f>IF('Indicator Date hidden'!BA129="x","x",AZ$2-'Indicator Date hidden'!BA129)</f>
        <v>1</v>
      </c>
      <c r="BA128" s="125">
        <f>IF('Indicator Date hidden'!BB129="x","x",BA$2-'Indicator Date hidden'!BB129)</f>
        <v>0</v>
      </c>
      <c r="BB128" s="125">
        <f>IF('Indicator Date hidden'!BC129="x","x",BB$2-'Indicator Date hidden'!BC129)</f>
        <v>0</v>
      </c>
      <c r="BC128" s="125">
        <f>IF('Indicator Date hidden'!BD129="x","x",BC$2-'Indicator Date hidden'!BD129)</f>
        <v>0</v>
      </c>
      <c r="BD128" s="125">
        <f>IF('Indicator Date hidden'!BE129="x","x",BD$2-'Indicator Date hidden'!BE129)</f>
        <v>2</v>
      </c>
      <c r="BE128" s="125">
        <f>IF('Indicator Date hidden'!BF129="x","x",BE$2-'Indicator Date hidden'!BF129)</f>
        <v>1</v>
      </c>
      <c r="BF128" s="125">
        <f>IF('Indicator Date hidden'!BG129="x","x",BF$2-'Indicator Date hidden'!BG129)</f>
        <v>0</v>
      </c>
      <c r="BG128" s="125">
        <f>IF('Indicator Date hidden'!BH129="x","x",BG$2-'Indicator Date hidden'!BH129)</f>
        <v>0</v>
      </c>
      <c r="BH128" s="125">
        <f>IF('Indicator Date hidden'!BI129="x","x",BH$2-'Indicator Date hidden'!BI129)</f>
        <v>0</v>
      </c>
      <c r="BI128" s="125">
        <f>IF('Indicator Date hidden'!BJ129="x","x",BI$2-'Indicator Date hidden'!BJ129)</f>
        <v>0</v>
      </c>
      <c r="BJ128" s="125">
        <f>IF('Indicator Date hidden'!BK129="x","x",BJ$2-'Indicator Date hidden'!BK129)</f>
        <v>0</v>
      </c>
      <c r="BK128" s="125">
        <f>IF('Indicator Date hidden'!BL129="x","x",BK$2-'Indicator Date hidden'!BL129)</f>
        <v>0</v>
      </c>
      <c r="BL128" s="125">
        <f>IF('Indicator Date hidden'!BM129="x","x",BL$2-'Indicator Date hidden'!BM129)</f>
        <v>0</v>
      </c>
      <c r="BM128" s="125">
        <f>IF('Indicator Date hidden'!BN129="x","x",BM$2-'Indicator Date hidden'!BN129)</f>
        <v>1</v>
      </c>
      <c r="BN128" s="125">
        <f>IF('Indicator Date hidden'!BO129="x","x",BN$2-'Indicator Date hidden'!BO129)</f>
        <v>2</v>
      </c>
      <c r="BO128" s="125">
        <f>IF('Indicator Date hidden'!BP129="x","x",BO$2-'Indicator Date hidden'!BP129)</f>
        <v>0</v>
      </c>
      <c r="BP128" s="125">
        <f>IF('Indicator Date hidden'!BQ129="x","x",BP$2-'Indicator Date hidden'!BQ129)</f>
        <v>0</v>
      </c>
      <c r="BQ128" s="125">
        <f>IF('Indicator Date hidden'!BR129="x","x",BQ$2-'Indicator Date hidden'!BR129)</f>
        <v>0</v>
      </c>
      <c r="BR128" s="125">
        <f>IF('Indicator Date hidden'!BS129="x","x",BR$2-'Indicator Date hidden'!BS129)</f>
        <v>0</v>
      </c>
      <c r="BS128" s="125">
        <f>IF('Indicator Date hidden'!BT129="x","x",BS$2-'Indicator Date hidden'!BT129)</f>
        <v>5</v>
      </c>
      <c r="BT128" s="125">
        <f>IF('Indicator Date hidden'!BU129="x","x",BT$2-'Indicator Date hidden'!BU129)</f>
        <v>0</v>
      </c>
      <c r="BU128" s="125" t="str">
        <f>IF('Indicator Date hidden'!BV129="x","x",BU$2-'Indicator Date hidden'!BV129)</f>
        <v>x</v>
      </c>
      <c r="BV128" s="125">
        <f>IF('Indicator Date hidden'!BW129="x","x",BV$2-'Indicator Date hidden'!BW129)</f>
        <v>0</v>
      </c>
      <c r="BW128" s="125">
        <f>IF('Indicator Date hidden'!BX129="x","x",BW$2-'Indicator Date hidden'!BX129)</f>
        <v>0</v>
      </c>
      <c r="BX128" s="125">
        <f>IF('Indicator Date hidden'!BY129="x","x",BX$2-'Indicator Date hidden'!BY129)</f>
        <v>0</v>
      </c>
      <c r="BY128" s="3">
        <f t="shared" si="15"/>
        <v>20</v>
      </c>
      <c r="BZ128" s="126">
        <f t="shared" si="16"/>
        <v>0.27397260273972601</v>
      </c>
      <c r="CA128" s="3">
        <f t="shared" si="17"/>
        <v>12</v>
      </c>
      <c r="CB128" s="126">
        <f t="shared" si="18"/>
        <v>0.78094207198571097</v>
      </c>
      <c r="CC128" s="129">
        <f t="shared" si="19"/>
        <v>0</v>
      </c>
    </row>
    <row r="129" spans="1:81" x14ac:dyDescent="0.3">
      <c r="A129" s="3" t="str">
        <f>'Indicator Data'!B132</f>
        <v>MKD</v>
      </c>
      <c r="B129" s="125">
        <f>IF('Indicator Date hidden'!C130="x","x",B$2-'Indicator Date hidden'!C130)</f>
        <v>0</v>
      </c>
      <c r="C129" s="125">
        <f>IF('Indicator Date hidden'!D130="x","x",C$2-'Indicator Date hidden'!D130)</f>
        <v>0</v>
      </c>
      <c r="D129" s="125">
        <f>IF('Indicator Date hidden'!E130="x","x",D$2-'Indicator Date hidden'!E130)</f>
        <v>0</v>
      </c>
      <c r="E129" s="125">
        <f>IF('Indicator Date hidden'!F130="x","x",E$2-'Indicator Date hidden'!F130)</f>
        <v>0</v>
      </c>
      <c r="F129" s="125">
        <f>IF('Indicator Date hidden'!G130="x","x",F$2-'Indicator Date hidden'!G130)</f>
        <v>0</v>
      </c>
      <c r="G129" s="125">
        <f>IF('Indicator Date hidden'!H130="x","x",G$2-'Indicator Date hidden'!H130)</f>
        <v>0</v>
      </c>
      <c r="H129" s="125">
        <f>IF('Indicator Date hidden'!I130="x","x",H$2-'Indicator Date hidden'!I130)</f>
        <v>0</v>
      </c>
      <c r="I129" s="125">
        <f>IF('Indicator Date hidden'!J130="x","x",I$2-'Indicator Date hidden'!J130)</f>
        <v>0</v>
      </c>
      <c r="J129" s="125">
        <f>IF('Indicator Date hidden'!K130="x","x",J$2-'Indicator Date hidden'!K130)</f>
        <v>0</v>
      </c>
      <c r="K129" s="125">
        <f>IF('Indicator Date hidden'!L130="x","x",K$2-'Indicator Date hidden'!L130)</f>
        <v>0</v>
      </c>
      <c r="L129" s="125">
        <f>IF('Indicator Date hidden'!M130="x","x",L$2-'Indicator Date hidden'!M130)</f>
        <v>0</v>
      </c>
      <c r="M129" s="125">
        <f>IF('Indicator Date hidden'!N130="x","x",M$2-'Indicator Date hidden'!N130)</f>
        <v>0</v>
      </c>
      <c r="N129" s="125">
        <f>IF('Indicator Date hidden'!O130="x","x",N$2-'Indicator Date hidden'!O130)</f>
        <v>0</v>
      </c>
      <c r="O129" s="125">
        <f>IF('Indicator Date hidden'!P130="x","x",O$2-'Indicator Date hidden'!P130)</f>
        <v>0</v>
      </c>
      <c r="P129" s="125">
        <f>IF('Indicator Date hidden'!Q130="x","x",P$2-'Indicator Date hidden'!Q130)</f>
        <v>0</v>
      </c>
      <c r="Q129" s="125">
        <f>IF('Indicator Date hidden'!R130="x","x",Q$2-'Indicator Date hidden'!R130)</f>
        <v>0</v>
      </c>
      <c r="R129" s="125">
        <f>IF('Indicator Date hidden'!S130="x","x",R$2-'Indicator Date hidden'!S130)</f>
        <v>0</v>
      </c>
      <c r="S129" s="125">
        <f>IF('Indicator Date hidden'!T130="x","x",S$2-'Indicator Date hidden'!T130)</f>
        <v>0</v>
      </c>
      <c r="T129" s="125">
        <f>IF('Indicator Date hidden'!U130="x","x",T$2-'Indicator Date hidden'!U130)</f>
        <v>0</v>
      </c>
      <c r="U129" s="125">
        <f>IF('Indicator Date hidden'!V130="x","x",U$2-'Indicator Date hidden'!V130)</f>
        <v>0</v>
      </c>
      <c r="V129" s="125">
        <f>IF('Indicator Date hidden'!W130="x","x",V$2-'Indicator Date hidden'!W130)</f>
        <v>0</v>
      </c>
      <c r="W129" s="125">
        <f>IF('Indicator Date hidden'!X130="x","x",W$2-'Indicator Date hidden'!X130)</f>
        <v>0</v>
      </c>
      <c r="X129" s="125">
        <f>IF('Indicator Date hidden'!Y130="x","x",X$2-'Indicator Date hidden'!Y130)</f>
        <v>0</v>
      </c>
      <c r="Y129" s="125">
        <f>IF('Indicator Date hidden'!Z130="x","x",Y$2-'Indicator Date hidden'!Z130)</f>
        <v>0</v>
      </c>
      <c r="Z129" s="125" t="str">
        <f>IF('Indicator Date hidden'!AA130="x","x",Z$2-'Indicator Date hidden'!AA130)</f>
        <v>x</v>
      </c>
      <c r="AA129" s="125">
        <f>IF('Indicator Date hidden'!AB130="x","x",AA$2-'Indicator Date hidden'!AB130)</f>
        <v>0</v>
      </c>
      <c r="AB129" s="125" t="str">
        <f>IF('Indicator Date hidden'!AC130="x","x",AB$2-'Indicator Date hidden'!AC130)</f>
        <v>x</v>
      </c>
      <c r="AC129" s="125">
        <f>IF('Indicator Date hidden'!AD130="x","x",AC$2-'Indicator Date hidden'!AD130)</f>
        <v>1</v>
      </c>
      <c r="AD129" s="125">
        <f>IF('Indicator Date hidden'!AE130="x","x",AD$2-'Indicator Date hidden'!AE130)</f>
        <v>0</v>
      </c>
      <c r="AE129" s="125">
        <f>IF('Indicator Date hidden'!AF130="x","x",AE$2-'Indicator Date hidden'!AF130)</f>
        <v>0</v>
      </c>
      <c r="AF129" s="125">
        <f>IF('Indicator Date hidden'!AG130="x","x",AF$2-'Indicator Date hidden'!AG130)</f>
        <v>1</v>
      </c>
      <c r="AG129" s="125">
        <f>IF('Indicator Date hidden'!AH130="x","x",AG$2-'Indicator Date hidden'!AH130)</f>
        <v>0</v>
      </c>
      <c r="AH129" s="125">
        <f>IF('Indicator Date hidden'!AI130="x","x",AH$2-'Indicator Date hidden'!AI130)</f>
        <v>0</v>
      </c>
      <c r="AI129" s="125">
        <f>IF('Indicator Date hidden'!AJ130="x","x",AI$2-'Indicator Date hidden'!AJ130)</f>
        <v>0</v>
      </c>
      <c r="AJ129" s="125">
        <f>IF('Indicator Date hidden'!AK130="x","x",AJ$2-'Indicator Date hidden'!AK130)</f>
        <v>0</v>
      </c>
      <c r="AK129" s="125">
        <f>IF('Indicator Date hidden'!AL130="x","x",AK$2-'Indicator Date hidden'!AL130)</f>
        <v>1</v>
      </c>
      <c r="AL129" s="125">
        <f>IF('Indicator Date hidden'!AM130="x","x",AL$2-'Indicator Date hidden'!AM130)</f>
        <v>8</v>
      </c>
      <c r="AM129" s="125">
        <f>IF('Indicator Date hidden'!AN130="x","x",AM$2-'Indicator Date hidden'!AN130)</f>
        <v>0</v>
      </c>
      <c r="AN129" s="125">
        <f>IF('Indicator Date hidden'!AO130="x","x",AN$2-'Indicator Date hidden'!AO130)</f>
        <v>0</v>
      </c>
      <c r="AO129" s="125">
        <f>IF('Indicator Date hidden'!AP130="x","x",AO$2-'Indicator Date hidden'!AP130)</f>
        <v>0</v>
      </c>
      <c r="AP129" s="125">
        <f>IF('Indicator Date hidden'!AQ130="x","x",AP$2-'Indicator Date hidden'!AQ130)</f>
        <v>0</v>
      </c>
      <c r="AQ129" s="125">
        <f>IF('Indicator Date hidden'!AR130="x","x",AQ$2-'Indicator Date hidden'!AR130)</f>
        <v>0</v>
      </c>
      <c r="AR129" s="125">
        <f>IF('Indicator Date hidden'!AS130="x","x",AR$2-'Indicator Date hidden'!AS130)</f>
        <v>0</v>
      </c>
      <c r="AS129" s="125">
        <f>IF('Indicator Date hidden'!AT130="x","x",AS$2-'Indicator Date hidden'!AT130)</f>
        <v>8</v>
      </c>
      <c r="AT129" s="125">
        <f>IF('Indicator Date hidden'!AU130="x","x",AT$2-'Indicator Date hidden'!AU130)</f>
        <v>0</v>
      </c>
      <c r="AU129" s="125" t="str">
        <f>IF('Indicator Date hidden'!AV130="x","x",AU$2-'Indicator Date hidden'!AV130)</f>
        <v>x</v>
      </c>
      <c r="AV129" s="125" t="str">
        <f>IF('Indicator Date hidden'!AW130="x","x",AV$2-'Indicator Date hidden'!AW130)</f>
        <v>x</v>
      </c>
      <c r="AW129" s="125" t="str">
        <f>IF('Indicator Date hidden'!AX130="x","x",AW$2-'Indicator Date hidden'!AX130)</f>
        <v>x</v>
      </c>
      <c r="AX129" s="125">
        <f>IF('Indicator Date hidden'!AY130="x","x",AX$2-'Indicator Date hidden'!AY130)</f>
        <v>0</v>
      </c>
      <c r="AY129" s="125">
        <f>IF('Indicator Date hidden'!AZ130="x","x",AY$2-'Indicator Date hidden'!AZ130)</f>
        <v>0</v>
      </c>
      <c r="AZ129" s="125">
        <f>IF('Indicator Date hidden'!BA130="x","x",AZ$2-'Indicator Date hidden'!BA130)</f>
        <v>1</v>
      </c>
      <c r="BA129" s="125">
        <f>IF('Indicator Date hidden'!BB130="x","x",BA$2-'Indicator Date hidden'!BB130)</f>
        <v>0</v>
      </c>
      <c r="BB129" s="125">
        <f>IF('Indicator Date hidden'!BC130="x","x",BB$2-'Indicator Date hidden'!BC130)</f>
        <v>0</v>
      </c>
      <c r="BC129" s="125">
        <f>IF('Indicator Date hidden'!BD130="x","x",BC$2-'Indicator Date hidden'!BD130)</f>
        <v>0</v>
      </c>
      <c r="BD129" s="125">
        <f>IF('Indicator Date hidden'!BE130="x","x",BD$2-'Indicator Date hidden'!BE130)</f>
        <v>2</v>
      </c>
      <c r="BE129" s="125">
        <f>IF('Indicator Date hidden'!BF130="x","x",BE$2-'Indicator Date hidden'!BF130)</f>
        <v>1</v>
      </c>
      <c r="BF129" s="125">
        <f>IF('Indicator Date hidden'!BG130="x","x",BF$2-'Indicator Date hidden'!BG130)</f>
        <v>0</v>
      </c>
      <c r="BG129" s="125">
        <f>IF('Indicator Date hidden'!BH130="x","x",BG$2-'Indicator Date hidden'!BH130)</f>
        <v>0</v>
      </c>
      <c r="BH129" s="125">
        <f>IF('Indicator Date hidden'!BI130="x","x",BH$2-'Indicator Date hidden'!BI130)</f>
        <v>0</v>
      </c>
      <c r="BI129" s="125">
        <f>IF('Indicator Date hidden'!BJ130="x","x",BI$2-'Indicator Date hidden'!BJ130)</f>
        <v>0</v>
      </c>
      <c r="BJ129" s="125">
        <f>IF('Indicator Date hidden'!BK130="x","x",BJ$2-'Indicator Date hidden'!BK130)</f>
        <v>0</v>
      </c>
      <c r="BK129" s="125">
        <f>IF('Indicator Date hidden'!BL130="x","x",BK$2-'Indicator Date hidden'!BL130)</f>
        <v>0</v>
      </c>
      <c r="BL129" s="125">
        <f>IF('Indicator Date hidden'!BM130="x","x",BL$2-'Indicator Date hidden'!BM130)</f>
        <v>0</v>
      </c>
      <c r="BM129" s="125">
        <f>IF('Indicator Date hidden'!BN130="x","x",BM$2-'Indicator Date hidden'!BN130)</f>
        <v>5</v>
      </c>
      <c r="BN129" s="125">
        <f>IF('Indicator Date hidden'!BO130="x","x",BN$2-'Indicator Date hidden'!BO130)</f>
        <v>1</v>
      </c>
      <c r="BO129" s="125">
        <f>IF('Indicator Date hidden'!BP130="x","x",BO$2-'Indicator Date hidden'!BP130)</f>
        <v>0</v>
      </c>
      <c r="BP129" s="125">
        <f>IF('Indicator Date hidden'!BQ130="x","x",BP$2-'Indicator Date hidden'!BQ130)</f>
        <v>0</v>
      </c>
      <c r="BQ129" s="125">
        <f>IF('Indicator Date hidden'!BR130="x","x",BQ$2-'Indicator Date hidden'!BR130)</f>
        <v>0</v>
      </c>
      <c r="BR129" s="125">
        <f>IF('Indicator Date hidden'!BS130="x","x",BR$2-'Indicator Date hidden'!BS130)</f>
        <v>0</v>
      </c>
      <c r="BS129" s="125">
        <f>IF('Indicator Date hidden'!BT130="x","x",BS$2-'Indicator Date hidden'!BT130)</f>
        <v>3</v>
      </c>
      <c r="BT129" s="125">
        <f>IF('Indicator Date hidden'!BU130="x","x",BT$2-'Indicator Date hidden'!BU130)</f>
        <v>0</v>
      </c>
      <c r="BU129" s="125">
        <f>IF('Indicator Date hidden'!BV130="x","x",BU$2-'Indicator Date hidden'!BV130)</f>
        <v>0</v>
      </c>
      <c r="BV129" s="125" t="str">
        <f>IF('Indicator Date hidden'!BW130="x","x",BV$2-'Indicator Date hidden'!BW130)</f>
        <v>x</v>
      </c>
      <c r="BW129" s="125">
        <f>IF('Indicator Date hidden'!BX130="x","x",BW$2-'Indicator Date hidden'!BX130)</f>
        <v>0</v>
      </c>
      <c r="BX129" s="125">
        <f>IF('Indicator Date hidden'!BY130="x","x",BX$2-'Indicator Date hidden'!BY130)</f>
        <v>0</v>
      </c>
      <c r="BY129" s="3">
        <f t="shared" si="15"/>
        <v>32</v>
      </c>
      <c r="BZ129" s="126">
        <f t="shared" si="16"/>
        <v>0.46376811594202899</v>
      </c>
      <c r="CA129" s="3">
        <f t="shared" si="17"/>
        <v>11</v>
      </c>
      <c r="CB129" s="126">
        <f t="shared" si="18"/>
        <v>1.5091960634138915</v>
      </c>
      <c r="CC129" s="129">
        <f t="shared" si="19"/>
        <v>0</v>
      </c>
    </row>
    <row r="130" spans="1:81" x14ac:dyDescent="0.3">
      <c r="A130" s="3" t="str">
        <f>'Indicator Data'!B133</f>
        <v>NOR</v>
      </c>
      <c r="B130" s="125">
        <f>IF('Indicator Date hidden'!C131="x","x",B$2-'Indicator Date hidden'!C131)</f>
        <v>0</v>
      </c>
      <c r="C130" s="125">
        <f>IF('Indicator Date hidden'!D131="x","x",C$2-'Indicator Date hidden'!D131)</f>
        <v>0</v>
      </c>
      <c r="D130" s="125">
        <f>IF('Indicator Date hidden'!E131="x","x",D$2-'Indicator Date hidden'!E131)</f>
        <v>0</v>
      </c>
      <c r="E130" s="125">
        <f>IF('Indicator Date hidden'!F131="x","x",E$2-'Indicator Date hidden'!F131)</f>
        <v>0</v>
      </c>
      <c r="F130" s="125">
        <f>IF('Indicator Date hidden'!G131="x","x",F$2-'Indicator Date hidden'!G131)</f>
        <v>0</v>
      </c>
      <c r="G130" s="125">
        <f>IF('Indicator Date hidden'!H131="x","x",G$2-'Indicator Date hidden'!H131)</f>
        <v>0</v>
      </c>
      <c r="H130" s="125">
        <f>IF('Indicator Date hidden'!I131="x","x",H$2-'Indicator Date hidden'!I131)</f>
        <v>0</v>
      </c>
      <c r="I130" s="125">
        <f>IF('Indicator Date hidden'!J131="x","x",I$2-'Indicator Date hidden'!J131)</f>
        <v>0</v>
      </c>
      <c r="J130" s="125">
        <f>IF('Indicator Date hidden'!K131="x","x",J$2-'Indicator Date hidden'!K131)</f>
        <v>0</v>
      </c>
      <c r="K130" s="125">
        <f>IF('Indicator Date hidden'!L131="x","x",K$2-'Indicator Date hidden'!L131)</f>
        <v>0</v>
      </c>
      <c r="L130" s="125">
        <f>IF('Indicator Date hidden'!M131="x","x",L$2-'Indicator Date hidden'!M131)</f>
        <v>0</v>
      </c>
      <c r="M130" s="125">
        <f>IF('Indicator Date hidden'!N131="x","x",M$2-'Indicator Date hidden'!N131)</f>
        <v>0</v>
      </c>
      <c r="N130" s="125">
        <f>IF('Indicator Date hidden'!O131="x","x",N$2-'Indicator Date hidden'!O131)</f>
        <v>0</v>
      </c>
      <c r="O130" s="125">
        <f>IF('Indicator Date hidden'!P131="x","x",O$2-'Indicator Date hidden'!P131)</f>
        <v>0</v>
      </c>
      <c r="P130" s="125">
        <f>IF('Indicator Date hidden'!Q131="x","x",P$2-'Indicator Date hidden'!Q131)</f>
        <v>0</v>
      </c>
      <c r="Q130" s="125">
        <f>IF('Indicator Date hidden'!R131="x","x",Q$2-'Indicator Date hidden'!R131)</f>
        <v>0</v>
      </c>
      <c r="R130" s="125">
        <f>IF('Indicator Date hidden'!S131="x","x",R$2-'Indicator Date hidden'!S131)</f>
        <v>0</v>
      </c>
      <c r="S130" s="125">
        <f>IF('Indicator Date hidden'!T131="x","x",S$2-'Indicator Date hidden'!T131)</f>
        <v>0</v>
      </c>
      <c r="T130" s="125">
        <f>IF('Indicator Date hidden'!U131="x","x",T$2-'Indicator Date hidden'!U131)</f>
        <v>0</v>
      </c>
      <c r="U130" s="125">
        <f>IF('Indicator Date hidden'!V131="x","x",U$2-'Indicator Date hidden'!V131)</f>
        <v>0</v>
      </c>
      <c r="V130" s="125">
        <f>IF('Indicator Date hidden'!W131="x","x",V$2-'Indicator Date hidden'!W131)</f>
        <v>0</v>
      </c>
      <c r="W130" s="125">
        <f>IF('Indicator Date hidden'!X131="x","x",W$2-'Indicator Date hidden'!X131)</f>
        <v>0</v>
      </c>
      <c r="X130" s="125">
        <f>IF('Indicator Date hidden'!Y131="x","x",X$2-'Indicator Date hidden'!Y131)</f>
        <v>0</v>
      </c>
      <c r="Y130" s="125">
        <f>IF('Indicator Date hidden'!Z131="x","x",Y$2-'Indicator Date hidden'!Z131)</f>
        <v>0</v>
      </c>
      <c r="Z130" s="125">
        <f>IF('Indicator Date hidden'!AA131="x","x",Z$2-'Indicator Date hidden'!AA131)</f>
        <v>7</v>
      </c>
      <c r="AA130" s="125">
        <f>IF('Indicator Date hidden'!AB131="x","x",AA$2-'Indicator Date hidden'!AB131)</f>
        <v>0</v>
      </c>
      <c r="AB130" s="125" t="str">
        <f>IF('Indicator Date hidden'!AC131="x","x",AB$2-'Indicator Date hidden'!AC131)</f>
        <v>x</v>
      </c>
      <c r="AC130" s="125">
        <f>IF('Indicator Date hidden'!AD131="x","x",AC$2-'Indicator Date hidden'!AD131)</f>
        <v>2</v>
      </c>
      <c r="AD130" s="125">
        <f>IF('Indicator Date hidden'!AE131="x","x",AD$2-'Indicator Date hidden'!AE131)</f>
        <v>0</v>
      </c>
      <c r="AE130" s="125">
        <f>IF('Indicator Date hidden'!AF131="x","x",AE$2-'Indicator Date hidden'!AF131)</f>
        <v>0</v>
      </c>
      <c r="AF130" s="125">
        <f>IF('Indicator Date hidden'!AG131="x","x",AF$2-'Indicator Date hidden'!AG131)</f>
        <v>1</v>
      </c>
      <c r="AG130" s="125">
        <f>IF('Indicator Date hidden'!AH131="x","x",AG$2-'Indicator Date hidden'!AH131)</f>
        <v>0</v>
      </c>
      <c r="AH130" s="125">
        <f>IF('Indicator Date hidden'!AI131="x","x",AH$2-'Indicator Date hidden'!AI131)</f>
        <v>0</v>
      </c>
      <c r="AI130" s="125">
        <f>IF('Indicator Date hidden'!AJ131="x","x",AI$2-'Indicator Date hidden'!AJ131)</f>
        <v>0</v>
      </c>
      <c r="AJ130" s="125">
        <f>IF('Indicator Date hidden'!AK131="x","x",AJ$2-'Indicator Date hidden'!AK131)</f>
        <v>0</v>
      </c>
      <c r="AK130" s="125">
        <f>IF('Indicator Date hidden'!AL131="x","x",AK$2-'Indicator Date hidden'!AL131)</f>
        <v>1</v>
      </c>
      <c r="AL130" s="125" t="str">
        <f>IF('Indicator Date hidden'!AM131="x","x",AL$2-'Indicator Date hidden'!AM131)</f>
        <v>x</v>
      </c>
      <c r="AM130" s="125">
        <f>IF('Indicator Date hidden'!AN131="x","x",AM$2-'Indicator Date hidden'!AN131)</f>
        <v>0</v>
      </c>
      <c r="AN130" s="125">
        <f>IF('Indicator Date hidden'!AO131="x","x",AN$2-'Indicator Date hidden'!AO131)</f>
        <v>0</v>
      </c>
      <c r="AO130" s="125">
        <f>IF('Indicator Date hidden'!AP131="x","x",AO$2-'Indicator Date hidden'!AP131)</f>
        <v>0</v>
      </c>
      <c r="AP130" s="125" t="str">
        <f>IF('Indicator Date hidden'!AQ131="x","x",AP$2-'Indicator Date hidden'!AQ131)</f>
        <v>x</v>
      </c>
      <c r="AQ130" s="125">
        <f>IF('Indicator Date hidden'!AR131="x","x",AQ$2-'Indicator Date hidden'!AR131)</f>
        <v>0</v>
      </c>
      <c r="AR130" s="125">
        <f>IF('Indicator Date hidden'!AS131="x","x",AR$2-'Indicator Date hidden'!AS131)</f>
        <v>0</v>
      </c>
      <c r="AS130" s="125" t="str">
        <f>IF('Indicator Date hidden'!AT131="x","x",AS$2-'Indicator Date hidden'!AT131)</f>
        <v>x</v>
      </c>
      <c r="AT130" s="125">
        <f>IF('Indicator Date hidden'!AU131="x","x",AT$2-'Indicator Date hidden'!AU131)</f>
        <v>0</v>
      </c>
      <c r="AU130" s="125" t="str">
        <f>IF('Indicator Date hidden'!AV131="x","x",AU$2-'Indicator Date hidden'!AV131)</f>
        <v>x</v>
      </c>
      <c r="AV130" s="125" t="str">
        <f>IF('Indicator Date hidden'!AW131="x","x",AV$2-'Indicator Date hidden'!AW131)</f>
        <v>x</v>
      </c>
      <c r="AW130" s="125" t="str">
        <f>IF('Indicator Date hidden'!AX131="x","x",AW$2-'Indicator Date hidden'!AX131)</f>
        <v>x</v>
      </c>
      <c r="AX130" s="125">
        <f>IF('Indicator Date hidden'!AY131="x","x",AX$2-'Indicator Date hidden'!AY131)</f>
        <v>0</v>
      </c>
      <c r="AY130" s="125">
        <f>IF('Indicator Date hidden'!AZ131="x","x",AY$2-'Indicator Date hidden'!AZ131)</f>
        <v>0</v>
      </c>
      <c r="AZ130" s="125">
        <f>IF('Indicator Date hidden'!BA131="x","x",AZ$2-'Indicator Date hidden'!BA131)</f>
        <v>1</v>
      </c>
      <c r="BA130" s="125">
        <f>IF('Indicator Date hidden'!BB131="x","x",BA$2-'Indicator Date hidden'!BB131)</f>
        <v>0</v>
      </c>
      <c r="BB130" s="125">
        <f>IF('Indicator Date hidden'!BC131="x","x",BB$2-'Indicator Date hidden'!BC131)</f>
        <v>0</v>
      </c>
      <c r="BC130" s="125">
        <f>IF('Indicator Date hidden'!BD131="x","x",BC$2-'Indicator Date hidden'!BD131)</f>
        <v>0</v>
      </c>
      <c r="BD130" s="125" t="str">
        <f>IF('Indicator Date hidden'!BE131="x","x",BD$2-'Indicator Date hidden'!BE131)</f>
        <v>x</v>
      </c>
      <c r="BE130" s="125">
        <f>IF('Indicator Date hidden'!BF131="x","x",BE$2-'Indicator Date hidden'!BF131)</f>
        <v>1</v>
      </c>
      <c r="BF130" s="125">
        <f>IF('Indicator Date hidden'!BG131="x","x",BF$2-'Indicator Date hidden'!BG131)</f>
        <v>0</v>
      </c>
      <c r="BG130" s="125">
        <f>IF('Indicator Date hidden'!BH131="x","x",BG$2-'Indicator Date hidden'!BH131)</f>
        <v>0</v>
      </c>
      <c r="BH130" s="125">
        <f>IF('Indicator Date hidden'!BI131="x","x",BH$2-'Indicator Date hidden'!BI131)</f>
        <v>0</v>
      </c>
      <c r="BI130" s="125">
        <f>IF('Indicator Date hidden'!BJ131="x","x",BI$2-'Indicator Date hidden'!BJ131)</f>
        <v>0</v>
      </c>
      <c r="BJ130" s="125">
        <f>IF('Indicator Date hidden'!BK131="x","x",BJ$2-'Indicator Date hidden'!BK131)</f>
        <v>0</v>
      </c>
      <c r="BK130" s="125">
        <f>IF('Indicator Date hidden'!BL131="x","x",BK$2-'Indicator Date hidden'!BL131)</f>
        <v>0</v>
      </c>
      <c r="BL130" s="125">
        <f>IF('Indicator Date hidden'!BM131="x","x",BL$2-'Indicator Date hidden'!BM131)</f>
        <v>0</v>
      </c>
      <c r="BM130" s="125" t="str">
        <f>IF('Indicator Date hidden'!BN131="x","x",BM$2-'Indicator Date hidden'!BN131)</f>
        <v>x</v>
      </c>
      <c r="BN130" s="125">
        <f>IF('Indicator Date hidden'!BO131="x","x",BN$2-'Indicator Date hidden'!BO131)</f>
        <v>0</v>
      </c>
      <c r="BO130" s="125">
        <f>IF('Indicator Date hidden'!BP131="x","x",BO$2-'Indicator Date hidden'!BP131)</f>
        <v>0</v>
      </c>
      <c r="BP130" s="125">
        <f>IF('Indicator Date hidden'!BQ131="x","x",BP$2-'Indicator Date hidden'!BQ131)</f>
        <v>0</v>
      </c>
      <c r="BQ130" s="125">
        <f>IF('Indicator Date hidden'!BR131="x","x",BQ$2-'Indicator Date hidden'!BR131)</f>
        <v>0</v>
      </c>
      <c r="BR130" s="125">
        <f>IF('Indicator Date hidden'!BS131="x","x",BR$2-'Indicator Date hidden'!BS131)</f>
        <v>0</v>
      </c>
      <c r="BS130" s="125">
        <f>IF('Indicator Date hidden'!BT131="x","x",BS$2-'Indicator Date hidden'!BT131)</f>
        <v>1</v>
      </c>
      <c r="BT130" s="125">
        <f>IF('Indicator Date hidden'!BU131="x","x",BT$2-'Indicator Date hidden'!BU131)</f>
        <v>0</v>
      </c>
      <c r="BU130" s="125">
        <f>IF('Indicator Date hidden'!BV131="x","x",BU$2-'Indicator Date hidden'!BV131)</f>
        <v>0</v>
      </c>
      <c r="BV130" s="125">
        <f>IF('Indicator Date hidden'!BW131="x","x",BV$2-'Indicator Date hidden'!BW131)</f>
        <v>0</v>
      </c>
      <c r="BW130" s="125">
        <f>IF('Indicator Date hidden'!BX131="x","x",BW$2-'Indicator Date hidden'!BX131)</f>
        <v>0</v>
      </c>
      <c r="BX130" s="125">
        <f>IF('Indicator Date hidden'!BY131="x","x",BX$2-'Indicator Date hidden'!BY131)</f>
        <v>0</v>
      </c>
      <c r="BY130" s="3">
        <f t="shared" si="15"/>
        <v>14</v>
      </c>
      <c r="BZ130" s="126">
        <f t="shared" si="16"/>
        <v>0.21212121212121213</v>
      </c>
      <c r="CA130" s="3">
        <f t="shared" si="17"/>
        <v>7</v>
      </c>
      <c r="CB130" s="126">
        <f t="shared" si="18"/>
        <v>0.91312237414056752</v>
      </c>
      <c r="CC130" s="129">
        <f t="shared" si="19"/>
        <v>0</v>
      </c>
    </row>
    <row r="131" spans="1:81" x14ac:dyDescent="0.3">
      <c r="A131" s="3" t="str">
        <f>'Indicator Data'!B134</f>
        <v>OMN</v>
      </c>
      <c r="B131" s="125">
        <f>IF('Indicator Date hidden'!C132="x","x",B$2-'Indicator Date hidden'!C132)</f>
        <v>0</v>
      </c>
      <c r="C131" s="125">
        <f>IF('Indicator Date hidden'!D132="x","x",C$2-'Indicator Date hidden'!D132)</f>
        <v>0</v>
      </c>
      <c r="D131" s="125">
        <f>IF('Indicator Date hidden'!E132="x","x",D$2-'Indicator Date hidden'!E132)</f>
        <v>0</v>
      </c>
      <c r="E131" s="125">
        <f>IF('Indicator Date hidden'!F132="x","x",E$2-'Indicator Date hidden'!F132)</f>
        <v>0</v>
      </c>
      <c r="F131" s="125">
        <f>IF('Indicator Date hidden'!G132="x","x",F$2-'Indicator Date hidden'!G132)</f>
        <v>0</v>
      </c>
      <c r="G131" s="125">
        <f>IF('Indicator Date hidden'!H132="x","x",G$2-'Indicator Date hidden'!H132)</f>
        <v>0</v>
      </c>
      <c r="H131" s="125">
        <f>IF('Indicator Date hidden'!I132="x","x",H$2-'Indicator Date hidden'!I132)</f>
        <v>0</v>
      </c>
      <c r="I131" s="125">
        <f>IF('Indicator Date hidden'!J132="x","x",I$2-'Indicator Date hidden'!J132)</f>
        <v>0</v>
      </c>
      <c r="J131" s="125">
        <f>IF('Indicator Date hidden'!K132="x","x",J$2-'Indicator Date hidden'!K132)</f>
        <v>0</v>
      </c>
      <c r="K131" s="125">
        <f>IF('Indicator Date hidden'!L132="x","x",K$2-'Indicator Date hidden'!L132)</f>
        <v>0</v>
      </c>
      <c r="L131" s="125">
        <f>IF('Indicator Date hidden'!M132="x","x",L$2-'Indicator Date hidden'!M132)</f>
        <v>0</v>
      </c>
      <c r="M131" s="125">
        <f>IF('Indicator Date hidden'!N132="x","x",M$2-'Indicator Date hidden'!N132)</f>
        <v>0</v>
      </c>
      <c r="N131" s="125">
        <f>IF('Indicator Date hidden'!O132="x","x",N$2-'Indicator Date hidden'!O132)</f>
        <v>0</v>
      </c>
      <c r="O131" s="125">
        <f>IF('Indicator Date hidden'!P132="x","x",O$2-'Indicator Date hidden'!P132)</f>
        <v>0</v>
      </c>
      <c r="P131" s="125">
        <f>IF('Indicator Date hidden'!Q132="x","x",P$2-'Indicator Date hidden'!Q132)</f>
        <v>0</v>
      </c>
      <c r="Q131" s="125">
        <f>IF('Indicator Date hidden'!R132="x","x",Q$2-'Indicator Date hidden'!R132)</f>
        <v>0</v>
      </c>
      <c r="R131" s="125">
        <f>IF('Indicator Date hidden'!S132="x","x",R$2-'Indicator Date hidden'!S132)</f>
        <v>0</v>
      </c>
      <c r="S131" s="125">
        <f>IF('Indicator Date hidden'!T132="x","x",S$2-'Indicator Date hidden'!T132)</f>
        <v>0</v>
      </c>
      <c r="T131" s="125">
        <f>IF('Indicator Date hidden'!U132="x","x",T$2-'Indicator Date hidden'!U132)</f>
        <v>0</v>
      </c>
      <c r="U131" s="125">
        <f>IF('Indicator Date hidden'!V132="x","x",U$2-'Indicator Date hidden'!V132)</f>
        <v>0</v>
      </c>
      <c r="V131" s="125">
        <f>IF('Indicator Date hidden'!W132="x","x",V$2-'Indicator Date hidden'!W132)</f>
        <v>0</v>
      </c>
      <c r="W131" s="125">
        <f>IF('Indicator Date hidden'!X132="x","x",W$2-'Indicator Date hidden'!X132)</f>
        <v>0</v>
      </c>
      <c r="X131" s="125">
        <f>IF('Indicator Date hidden'!Y132="x","x",X$2-'Indicator Date hidden'!Y132)</f>
        <v>0</v>
      </c>
      <c r="Y131" s="125">
        <f>IF('Indicator Date hidden'!Z132="x","x",Y$2-'Indicator Date hidden'!Z132)</f>
        <v>0</v>
      </c>
      <c r="Z131" s="125" t="str">
        <f>IF('Indicator Date hidden'!AA132="x","x",Z$2-'Indicator Date hidden'!AA132)</f>
        <v>x</v>
      </c>
      <c r="AA131" s="125">
        <f>IF('Indicator Date hidden'!AB132="x","x",AA$2-'Indicator Date hidden'!AB132)</f>
        <v>0</v>
      </c>
      <c r="AB131" s="125">
        <f>IF('Indicator Date hidden'!AC132="x","x",AB$2-'Indicator Date hidden'!AC132)</f>
        <v>0</v>
      </c>
      <c r="AC131" s="125">
        <f>IF('Indicator Date hidden'!AD132="x","x",AC$2-'Indicator Date hidden'!AD132)</f>
        <v>1</v>
      </c>
      <c r="AD131" s="125">
        <f>IF('Indicator Date hidden'!AE132="x","x",AD$2-'Indicator Date hidden'!AE132)</f>
        <v>0</v>
      </c>
      <c r="AE131" s="125" t="str">
        <f>IF('Indicator Date hidden'!AF132="x","x",AE$2-'Indicator Date hidden'!AF132)</f>
        <v>x</v>
      </c>
      <c r="AF131" s="125">
        <f>IF('Indicator Date hidden'!AG132="x","x",AF$2-'Indicator Date hidden'!AG132)</f>
        <v>1</v>
      </c>
      <c r="AG131" s="125">
        <f>IF('Indicator Date hidden'!AH132="x","x",AG$2-'Indicator Date hidden'!AH132)</f>
        <v>0</v>
      </c>
      <c r="AH131" s="125">
        <f>IF('Indicator Date hidden'!AI132="x","x",AH$2-'Indicator Date hidden'!AI132)</f>
        <v>0</v>
      </c>
      <c r="AI131" s="125">
        <f>IF('Indicator Date hidden'!AJ132="x","x",AI$2-'Indicator Date hidden'!AJ132)</f>
        <v>0</v>
      </c>
      <c r="AJ131" s="125">
        <f>IF('Indicator Date hidden'!AK132="x","x",AJ$2-'Indicator Date hidden'!AK132)</f>
        <v>0</v>
      </c>
      <c r="AK131" s="125">
        <f>IF('Indicator Date hidden'!AL132="x","x",AK$2-'Indicator Date hidden'!AL132)</f>
        <v>1</v>
      </c>
      <c r="AL131" s="125" t="str">
        <f>IF('Indicator Date hidden'!AM132="x","x",AL$2-'Indicator Date hidden'!AM132)</f>
        <v>x</v>
      </c>
      <c r="AM131" s="125">
        <f>IF('Indicator Date hidden'!AN132="x","x",AM$2-'Indicator Date hidden'!AN132)</f>
        <v>0</v>
      </c>
      <c r="AN131" s="125">
        <f>IF('Indicator Date hidden'!AO132="x","x",AN$2-'Indicator Date hidden'!AO132)</f>
        <v>0</v>
      </c>
      <c r="AO131" s="125">
        <f>IF('Indicator Date hidden'!AP132="x","x",AO$2-'Indicator Date hidden'!AP132)</f>
        <v>0</v>
      </c>
      <c r="AP131" s="125" t="str">
        <f>IF('Indicator Date hidden'!AQ132="x","x",AP$2-'Indicator Date hidden'!AQ132)</f>
        <v>x</v>
      </c>
      <c r="AQ131" s="125">
        <f>IF('Indicator Date hidden'!AR132="x","x",AQ$2-'Indicator Date hidden'!AR132)</f>
        <v>0</v>
      </c>
      <c r="AR131" s="125">
        <f>IF('Indicator Date hidden'!AS132="x","x",AR$2-'Indicator Date hidden'!AS132)</f>
        <v>0</v>
      </c>
      <c r="AS131" s="125">
        <f>IF('Indicator Date hidden'!AT132="x","x",AS$2-'Indicator Date hidden'!AT132)</f>
        <v>2</v>
      </c>
      <c r="AT131" s="125">
        <f>IF('Indicator Date hidden'!AU132="x","x",AT$2-'Indicator Date hidden'!AU132)</f>
        <v>0</v>
      </c>
      <c r="AU131" s="125">
        <f>IF('Indicator Date hidden'!AV132="x","x",AU$2-'Indicator Date hidden'!AV132)</f>
        <v>0</v>
      </c>
      <c r="AV131" s="125">
        <f>IF('Indicator Date hidden'!AW132="x","x",AV$2-'Indicator Date hidden'!AW132)</f>
        <v>0</v>
      </c>
      <c r="AW131" s="125">
        <f>IF('Indicator Date hidden'!AX132="x","x",AW$2-'Indicator Date hidden'!AX132)</f>
        <v>0</v>
      </c>
      <c r="AX131" s="125">
        <f>IF('Indicator Date hidden'!AY132="x","x",AX$2-'Indicator Date hidden'!AY132)</f>
        <v>0</v>
      </c>
      <c r="AY131" s="125">
        <f>IF('Indicator Date hidden'!AZ132="x","x",AY$2-'Indicator Date hidden'!AZ132)</f>
        <v>0</v>
      </c>
      <c r="AZ131" s="125" t="str">
        <f>IF('Indicator Date hidden'!BA132="x","x",AZ$2-'Indicator Date hidden'!BA132)</f>
        <v>x</v>
      </c>
      <c r="BA131" s="125">
        <f>IF('Indicator Date hidden'!BB132="x","x",BA$2-'Indicator Date hidden'!BB132)</f>
        <v>0</v>
      </c>
      <c r="BB131" s="125">
        <f>IF('Indicator Date hidden'!BC132="x","x",BB$2-'Indicator Date hidden'!BC132)</f>
        <v>0</v>
      </c>
      <c r="BC131" s="125">
        <f>IF('Indicator Date hidden'!BD132="x","x",BC$2-'Indicator Date hidden'!BD132)</f>
        <v>0</v>
      </c>
      <c r="BD131" s="125" t="str">
        <f>IF('Indicator Date hidden'!BE132="x","x",BD$2-'Indicator Date hidden'!BE132)</f>
        <v>x</v>
      </c>
      <c r="BE131" s="125">
        <f>IF('Indicator Date hidden'!BF132="x","x",BE$2-'Indicator Date hidden'!BF132)</f>
        <v>1</v>
      </c>
      <c r="BF131" s="125">
        <f>IF('Indicator Date hidden'!BG132="x","x",BF$2-'Indicator Date hidden'!BG132)</f>
        <v>0</v>
      </c>
      <c r="BG131" s="125">
        <f>IF('Indicator Date hidden'!BH132="x","x",BG$2-'Indicator Date hidden'!BH132)</f>
        <v>0</v>
      </c>
      <c r="BH131" s="125">
        <f>IF('Indicator Date hidden'!BI132="x","x",BH$2-'Indicator Date hidden'!BI132)</f>
        <v>0</v>
      </c>
      <c r="BI131" s="125" t="str">
        <f>IF('Indicator Date hidden'!BJ132="x","x",BI$2-'Indicator Date hidden'!BJ132)</f>
        <v>x</v>
      </c>
      <c r="BJ131" s="125">
        <f>IF('Indicator Date hidden'!BK132="x","x",BJ$2-'Indicator Date hidden'!BK132)</f>
        <v>0</v>
      </c>
      <c r="BK131" s="125">
        <f>IF('Indicator Date hidden'!BL132="x","x",BK$2-'Indicator Date hidden'!BL132)</f>
        <v>0</v>
      </c>
      <c r="BL131" s="125">
        <f>IF('Indicator Date hidden'!BM132="x","x",BL$2-'Indicator Date hidden'!BM132)</f>
        <v>0</v>
      </c>
      <c r="BM131" s="125">
        <f>IF('Indicator Date hidden'!BN132="x","x",BM$2-'Indicator Date hidden'!BN132)</f>
        <v>1</v>
      </c>
      <c r="BN131" s="125">
        <f>IF('Indicator Date hidden'!BO132="x","x",BN$2-'Indicator Date hidden'!BO132)</f>
        <v>0</v>
      </c>
      <c r="BO131" s="125">
        <f>IF('Indicator Date hidden'!BP132="x","x",BO$2-'Indicator Date hidden'!BP132)</f>
        <v>0</v>
      </c>
      <c r="BP131" s="125">
        <f>IF('Indicator Date hidden'!BQ132="x","x",BP$2-'Indicator Date hidden'!BQ132)</f>
        <v>0</v>
      </c>
      <c r="BQ131" s="125">
        <f>IF('Indicator Date hidden'!BR132="x","x",BQ$2-'Indicator Date hidden'!BR132)</f>
        <v>0</v>
      </c>
      <c r="BR131" s="125">
        <f>IF('Indicator Date hidden'!BS132="x","x",BR$2-'Indicator Date hidden'!BS132)</f>
        <v>0</v>
      </c>
      <c r="BS131" s="125">
        <f>IF('Indicator Date hidden'!BT132="x","x",BS$2-'Indicator Date hidden'!BT132)</f>
        <v>1</v>
      </c>
      <c r="BT131" s="125">
        <f>IF('Indicator Date hidden'!BU132="x","x",BT$2-'Indicator Date hidden'!BU132)</f>
        <v>0</v>
      </c>
      <c r="BU131" s="125">
        <f>IF('Indicator Date hidden'!BV132="x","x",BU$2-'Indicator Date hidden'!BV132)</f>
        <v>0</v>
      </c>
      <c r="BV131" s="125">
        <f>IF('Indicator Date hidden'!BW132="x","x",BV$2-'Indicator Date hidden'!BW132)</f>
        <v>0</v>
      </c>
      <c r="BW131" s="125">
        <f>IF('Indicator Date hidden'!BX132="x","x",BW$2-'Indicator Date hidden'!BX132)</f>
        <v>0</v>
      </c>
      <c r="BX131" s="125">
        <f>IF('Indicator Date hidden'!BY132="x","x",BX$2-'Indicator Date hidden'!BY132)</f>
        <v>0</v>
      </c>
      <c r="BY131" s="3">
        <f t="shared" ref="BY131:BY162" si="20">SUM(B131:BX131)</f>
        <v>8</v>
      </c>
      <c r="BZ131" s="126">
        <f t="shared" ref="BZ131:BZ162" si="21">BY131/COUNT(B131:BX131)</f>
        <v>0.11764705882352941</v>
      </c>
      <c r="CA131" s="3">
        <f t="shared" ref="CA131:CA162" si="22">COUNTIF(B131:BX131,"&gt;0")</f>
        <v>7</v>
      </c>
      <c r="CB131" s="126">
        <f t="shared" ref="CB131:CB162" si="23">_xlfn.STDEV.P(B131:BX131)</f>
        <v>0.36499040135267224</v>
      </c>
      <c r="CC131" s="129">
        <f t="shared" ref="CC131:CC162" si="24">MEDIAN(B131:BX131)</f>
        <v>0</v>
      </c>
    </row>
    <row r="132" spans="1:81" x14ac:dyDescent="0.3">
      <c r="A132" s="3" t="str">
        <f>'Indicator Data'!B135</f>
        <v>PAK</v>
      </c>
      <c r="B132" s="125">
        <f>IF('Indicator Date hidden'!C133="x","x",B$2-'Indicator Date hidden'!C133)</f>
        <v>0</v>
      </c>
      <c r="C132" s="125">
        <f>IF('Indicator Date hidden'!D133="x","x",C$2-'Indicator Date hidden'!D133)</f>
        <v>0</v>
      </c>
      <c r="D132" s="125">
        <f>IF('Indicator Date hidden'!E133="x","x",D$2-'Indicator Date hidden'!E133)</f>
        <v>0</v>
      </c>
      <c r="E132" s="125">
        <f>IF('Indicator Date hidden'!F133="x","x",E$2-'Indicator Date hidden'!F133)</f>
        <v>0</v>
      </c>
      <c r="F132" s="125">
        <f>IF('Indicator Date hidden'!G133="x","x",F$2-'Indicator Date hidden'!G133)</f>
        <v>0</v>
      </c>
      <c r="G132" s="125">
        <f>IF('Indicator Date hidden'!H133="x","x",G$2-'Indicator Date hidden'!H133)</f>
        <v>0</v>
      </c>
      <c r="H132" s="125">
        <f>IF('Indicator Date hidden'!I133="x","x",H$2-'Indicator Date hidden'!I133)</f>
        <v>0</v>
      </c>
      <c r="I132" s="125">
        <f>IF('Indicator Date hidden'!J133="x","x",I$2-'Indicator Date hidden'!J133)</f>
        <v>0</v>
      </c>
      <c r="J132" s="125">
        <f>IF('Indicator Date hidden'!K133="x","x",J$2-'Indicator Date hidden'!K133)</f>
        <v>0</v>
      </c>
      <c r="K132" s="125">
        <f>IF('Indicator Date hidden'!L133="x","x",K$2-'Indicator Date hidden'!L133)</f>
        <v>0</v>
      </c>
      <c r="L132" s="125">
        <f>IF('Indicator Date hidden'!M133="x","x",L$2-'Indicator Date hidden'!M133)</f>
        <v>0</v>
      </c>
      <c r="M132" s="125">
        <f>IF('Indicator Date hidden'!N133="x","x",M$2-'Indicator Date hidden'!N133)</f>
        <v>0</v>
      </c>
      <c r="N132" s="125">
        <f>IF('Indicator Date hidden'!O133="x","x",N$2-'Indicator Date hidden'!O133)</f>
        <v>0</v>
      </c>
      <c r="O132" s="125">
        <f>IF('Indicator Date hidden'!P133="x","x",O$2-'Indicator Date hidden'!P133)</f>
        <v>0</v>
      </c>
      <c r="P132" s="125">
        <f>IF('Indicator Date hidden'!Q133="x","x",P$2-'Indicator Date hidden'!Q133)</f>
        <v>0</v>
      </c>
      <c r="Q132" s="125">
        <f>IF('Indicator Date hidden'!R133="x","x",Q$2-'Indicator Date hidden'!R133)</f>
        <v>0</v>
      </c>
      <c r="R132" s="125">
        <f>IF('Indicator Date hidden'!S133="x","x",R$2-'Indicator Date hidden'!S133)</f>
        <v>0</v>
      </c>
      <c r="S132" s="125">
        <f>IF('Indicator Date hidden'!T133="x","x",S$2-'Indicator Date hidden'!T133)</f>
        <v>0</v>
      </c>
      <c r="T132" s="125">
        <f>IF('Indicator Date hidden'!U133="x","x",T$2-'Indicator Date hidden'!U133)</f>
        <v>0</v>
      </c>
      <c r="U132" s="125">
        <f>IF('Indicator Date hidden'!V133="x","x",U$2-'Indicator Date hidden'!V133)</f>
        <v>0</v>
      </c>
      <c r="V132" s="125">
        <f>IF('Indicator Date hidden'!W133="x","x",V$2-'Indicator Date hidden'!W133)</f>
        <v>0</v>
      </c>
      <c r="W132" s="125">
        <f>IF('Indicator Date hidden'!X133="x","x",W$2-'Indicator Date hidden'!X133)</f>
        <v>0</v>
      </c>
      <c r="X132" s="125">
        <f>IF('Indicator Date hidden'!Y133="x","x",X$2-'Indicator Date hidden'!Y133)</f>
        <v>0</v>
      </c>
      <c r="Y132" s="125">
        <f>IF('Indicator Date hidden'!Z133="x","x",Y$2-'Indicator Date hidden'!Z133)</f>
        <v>0</v>
      </c>
      <c r="Z132" s="125">
        <f>IF('Indicator Date hidden'!AA133="x","x",Z$2-'Indicator Date hidden'!AA133)</f>
        <v>5</v>
      </c>
      <c r="AA132" s="125">
        <f>IF('Indicator Date hidden'!AB133="x","x",AA$2-'Indicator Date hidden'!AB133)</f>
        <v>0</v>
      </c>
      <c r="AB132" s="125">
        <f>IF('Indicator Date hidden'!AC133="x","x",AB$2-'Indicator Date hidden'!AC133)</f>
        <v>0</v>
      </c>
      <c r="AC132" s="125">
        <f>IF('Indicator Date hidden'!AD133="x","x",AC$2-'Indicator Date hidden'!AD133)</f>
        <v>2</v>
      </c>
      <c r="AD132" s="125">
        <f>IF('Indicator Date hidden'!AE133="x","x",AD$2-'Indicator Date hidden'!AE133)</f>
        <v>0</v>
      </c>
      <c r="AE132" s="125">
        <f>IF('Indicator Date hidden'!AF133="x","x",AE$2-'Indicator Date hidden'!AF133)</f>
        <v>0</v>
      </c>
      <c r="AF132" s="125">
        <f>IF('Indicator Date hidden'!AG133="x","x",AF$2-'Indicator Date hidden'!AG133)</f>
        <v>1</v>
      </c>
      <c r="AG132" s="125">
        <f>IF('Indicator Date hidden'!AH133="x","x",AG$2-'Indicator Date hidden'!AH133)</f>
        <v>0</v>
      </c>
      <c r="AH132" s="125">
        <f>IF('Indicator Date hidden'!AI133="x","x",AH$2-'Indicator Date hidden'!AI133)</f>
        <v>0</v>
      </c>
      <c r="AI132" s="125">
        <f>IF('Indicator Date hidden'!AJ133="x","x",AI$2-'Indicator Date hidden'!AJ133)</f>
        <v>0</v>
      </c>
      <c r="AJ132" s="125">
        <f>IF('Indicator Date hidden'!AK133="x","x",AJ$2-'Indicator Date hidden'!AK133)</f>
        <v>0</v>
      </c>
      <c r="AK132" s="125">
        <f>IF('Indicator Date hidden'!AL133="x","x",AK$2-'Indicator Date hidden'!AL133)</f>
        <v>1</v>
      </c>
      <c r="AL132" s="125">
        <f>IF('Indicator Date hidden'!AM133="x","x",AL$2-'Indicator Date hidden'!AM133)</f>
        <v>1</v>
      </c>
      <c r="AM132" s="125">
        <f>IF('Indicator Date hidden'!AN133="x","x",AM$2-'Indicator Date hidden'!AN133)</f>
        <v>0</v>
      </c>
      <c r="AN132" s="125">
        <f>IF('Indicator Date hidden'!AO133="x","x",AN$2-'Indicator Date hidden'!AO133)</f>
        <v>0</v>
      </c>
      <c r="AO132" s="125">
        <f>IF('Indicator Date hidden'!AP133="x","x",AO$2-'Indicator Date hidden'!AP133)</f>
        <v>0</v>
      </c>
      <c r="AP132" s="125">
        <f>IF('Indicator Date hidden'!AQ133="x","x",AP$2-'Indicator Date hidden'!AQ133)</f>
        <v>0</v>
      </c>
      <c r="AQ132" s="125">
        <f>IF('Indicator Date hidden'!AR133="x","x",AQ$2-'Indicator Date hidden'!AR133)</f>
        <v>0</v>
      </c>
      <c r="AR132" s="125">
        <f>IF('Indicator Date hidden'!AS133="x","x",AR$2-'Indicator Date hidden'!AS133)</f>
        <v>0</v>
      </c>
      <c r="AS132" s="125">
        <f>IF('Indicator Date hidden'!AT133="x","x",AS$2-'Indicator Date hidden'!AT133)</f>
        <v>1</v>
      </c>
      <c r="AT132" s="125">
        <f>IF('Indicator Date hidden'!AU133="x","x",AT$2-'Indicator Date hidden'!AU133)</f>
        <v>0</v>
      </c>
      <c r="AU132" s="125">
        <f>IF('Indicator Date hidden'!AV133="x","x",AU$2-'Indicator Date hidden'!AV133)</f>
        <v>0</v>
      </c>
      <c r="AV132" s="125">
        <f>IF('Indicator Date hidden'!AW133="x","x",AV$2-'Indicator Date hidden'!AW133)</f>
        <v>0</v>
      </c>
      <c r="AW132" s="125">
        <f>IF('Indicator Date hidden'!AX133="x","x",AW$2-'Indicator Date hidden'!AX133)</f>
        <v>0</v>
      </c>
      <c r="AX132" s="125">
        <f>IF('Indicator Date hidden'!AY133="x","x",AX$2-'Indicator Date hidden'!AY133)</f>
        <v>0</v>
      </c>
      <c r="AY132" s="125">
        <f>IF('Indicator Date hidden'!AZ133="x","x",AY$2-'Indicator Date hidden'!AZ133)</f>
        <v>0</v>
      </c>
      <c r="AZ132" s="125">
        <f>IF('Indicator Date hidden'!BA133="x","x",AZ$2-'Indicator Date hidden'!BA133)</f>
        <v>1</v>
      </c>
      <c r="BA132" s="125">
        <f>IF('Indicator Date hidden'!BB133="x","x",BA$2-'Indicator Date hidden'!BB133)</f>
        <v>0</v>
      </c>
      <c r="BB132" s="125">
        <f>IF('Indicator Date hidden'!BC133="x","x",BB$2-'Indicator Date hidden'!BC133)</f>
        <v>0</v>
      </c>
      <c r="BC132" s="125">
        <f>IF('Indicator Date hidden'!BD133="x","x",BC$2-'Indicator Date hidden'!BD133)</f>
        <v>0</v>
      </c>
      <c r="BD132" s="125">
        <f>IF('Indicator Date hidden'!BE133="x","x",BD$2-'Indicator Date hidden'!BE133)</f>
        <v>2</v>
      </c>
      <c r="BE132" s="125">
        <f>IF('Indicator Date hidden'!BF133="x","x",BE$2-'Indicator Date hidden'!BF133)</f>
        <v>1</v>
      </c>
      <c r="BF132" s="125">
        <f>IF('Indicator Date hidden'!BG133="x","x",BF$2-'Indicator Date hidden'!BG133)</f>
        <v>0</v>
      </c>
      <c r="BG132" s="125">
        <f>IF('Indicator Date hidden'!BH133="x","x",BG$2-'Indicator Date hidden'!BH133)</f>
        <v>0</v>
      </c>
      <c r="BH132" s="125">
        <f>IF('Indicator Date hidden'!BI133="x","x",BH$2-'Indicator Date hidden'!BI133)</f>
        <v>0</v>
      </c>
      <c r="BI132" s="125">
        <f>IF('Indicator Date hidden'!BJ133="x","x",BI$2-'Indicator Date hidden'!BJ133)</f>
        <v>0</v>
      </c>
      <c r="BJ132" s="125">
        <f>IF('Indicator Date hidden'!BK133="x","x",BJ$2-'Indicator Date hidden'!BK133)</f>
        <v>0</v>
      </c>
      <c r="BK132" s="125">
        <f>IF('Indicator Date hidden'!BL133="x","x",BK$2-'Indicator Date hidden'!BL133)</f>
        <v>0</v>
      </c>
      <c r="BL132" s="125">
        <f>IF('Indicator Date hidden'!BM133="x","x",BL$2-'Indicator Date hidden'!BM133)</f>
        <v>0</v>
      </c>
      <c r="BM132" s="125">
        <f>IF('Indicator Date hidden'!BN133="x","x",BM$2-'Indicator Date hidden'!BN133)</f>
        <v>2</v>
      </c>
      <c r="BN132" s="125">
        <f>IF('Indicator Date hidden'!BO133="x","x",BN$2-'Indicator Date hidden'!BO133)</f>
        <v>0</v>
      </c>
      <c r="BO132" s="125">
        <f>IF('Indicator Date hidden'!BP133="x","x",BO$2-'Indicator Date hidden'!BP133)</f>
        <v>0</v>
      </c>
      <c r="BP132" s="125">
        <f>IF('Indicator Date hidden'!BQ133="x","x",BP$2-'Indicator Date hidden'!BQ133)</f>
        <v>0</v>
      </c>
      <c r="BQ132" s="125">
        <f>IF('Indicator Date hidden'!BR133="x","x",BQ$2-'Indicator Date hidden'!BR133)</f>
        <v>0</v>
      </c>
      <c r="BR132" s="125">
        <f>IF('Indicator Date hidden'!BS133="x","x",BR$2-'Indicator Date hidden'!BS133)</f>
        <v>0</v>
      </c>
      <c r="BS132" s="125">
        <f>IF('Indicator Date hidden'!BT133="x","x",BS$2-'Indicator Date hidden'!BT133)</f>
        <v>3</v>
      </c>
      <c r="BT132" s="125">
        <f>IF('Indicator Date hidden'!BU133="x","x",BT$2-'Indicator Date hidden'!BU133)</f>
        <v>0</v>
      </c>
      <c r="BU132" s="125">
        <f>IF('Indicator Date hidden'!BV133="x","x",BU$2-'Indicator Date hidden'!BV133)</f>
        <v>0</v>
      </c>
      <c r="BV132" s="125">
        <f>IF('Indicator Date hidden'!BW133="x","x",BV$2-'Indicator Date hidden'!BW133)</f>
        <v>0</v>
      </c>
      <c r="BW132" s="125">
        <f>IF('Indicator Date hidden'!BX133="x","x",BW$2-'Indicator Date hidden'!BX133)</f>
        <v>0</v>
      </c>
      <c r="BX132" s="125">
        <f>IF('Indicator Date hidden'!BY133="x","x",BX$2-'Indicator Date hidden'!BY133)</f>
        <v>0</v>
      </c>
      <c r="BY132" s="3">
        <f t="shared" si="20"/>
        <v>20</v>
      </c>
      <c r="BZ132" s="126">
        <f t="shared" si="21"/>
        <v>0.26666666666666666</v>
      </c>
      <c r="CA132" s="3">
        <f t="shared" si="22"/>
        <v>11</v>
      </c>
      <c r="CB132" s="126">
        <f t="shared" si="23"/>
        <v>0.78881063774661553</v>
      </c>
      <c r="CC132" s="129">
        <f t="shared" si="24"/>
        <v>0</v>
      </c>
    </row>
    <row r="133" spans="1:81" x14ac:dyDescent="0.3">
      <c r="A133" s="3" t="str">
        <f>'Indicator Data'!B136</f>
        <v>PLW</v>
      </c>
      <c r="B133" s="125">
        <f>IF('Indicator Date hidden'!C134="x","x",B$2-'Indicator Date hidden'!C134)</f>
        <v>0</v>
      </c>
      <c r="C133" s="125">
        <f>IF('Indicator Date hidden'!D134="x","x",C$2-'Indicator Date hidden'!D134)</f>
        <v>0</v>
      </c>
      <c r="D133" s="125">
        <f>IF('Indicator Date hidden'!E134="x","x",D$2-'Indicator Date hidden'!E134)</f>
        <v>0</v>
      </c>
      <c r="E133" s="125">
        <f>IF('Indicator Date hidden'!F134="x","x",E$2-'Indicator Date hidden'!F134)</f>
        <v>0</v>
      </c>
      <c r="F133" s="125">
        <f>IF('Indicator Date hidden'!G134="x","x",F$2-'Indicator Date hidden'!G134)</f>
        <v>0</v>
      </c>
      <c r="G133" s="125">
        <f>IF('Indicator Date hidden'!H134="x","x",G$2-'Indicator Date hidden'!H134)</f>
        <v>0</v>
      </c>
      <c r="H133" s="125">
        <f>IF('Indicator Date hidden'!I134="x","x",H$2-'Indicator Date hidden'!I134)</f>
        <v>0</v>
      </c>
      <c r="I133" s="125">
        <f>IF('Indicator Date hidden'!J134="x","x",I$2-'Indicator Date hidden'!J134)</f>
        <v>0</v>
      </c>
      <c r="J133" s="125">
        <f>IF('Indicator Date hidden'!K134="x","x",J$2-'Indicator Date hidden'!K134)</f>
        <v>0</v>
      </c>
      <c r="K133" s="125" t="str">
        <f>IF('Indicator Date hidden'!L134="x","x",K$2-'Indicator Date hidden'!L134)</f>
        <v>x</v>
      </c>
      <c r="L133" s="125">
        <f>IF('Indicator Date hidden'!M134="x","x",L$2-'Indicator Date hidden'!M134)</f>
        <v>0</v>
      </c>
      <c r="M133" s="125">
        <f>IF('Indicator Date hidden'!N134="x","x",M$2-'Indicator Date hidden'!N134)</f>
        <v>0</v>
      </c>
      <c r="N133" s="125">
        <f>IF('Indicator Date hidden'!O134="x","x",N$2-'Indicator Date hidden'!O134)</f>
        <v>0</v>
      </c>
      <c r="O133" s="125">
        <f>IF('Indicator Date hidden'!P134="x","x",O$2-'Indicator Date hidden'!P134)</f>
        <v>0</v>
      </c>
      <c r="P133" s="125">
        <f>IF('Indicator Date hidden'!Q134="x","x",P$2-'Indicator Date hidden'!Q134)</f>
        <v>0</v>
      </c>
      <c r="Q133" s="125">
        <f>IF('Indicator Date hidden'!R134="x","x",Q$2-'Indicator Date hidden'!R134)</f>
        <v>0</v>
      </c>
      <c r="R133" s="125">
        <f>IF('Indicator Date hidden'!S134="x","x",R$2-'Indicator Date hidden'!S134)</f>
        <v>0</v>
      </c>
      <c r="S133" s="125">
        <f>IF('Indicator Date hidden'!T134="x","x",S$2-'Indicator Date hidden'!T134)</f>
        <v>0</v>
      </c>
      <c r="T133" s="125">
        <f>IF('Indicator Date hidden'!U134="x","x",T$2-'Indicator Date hidden'!U134)</f>
        <v>0</v>
      </c>
      <c r="U133" s="125">
        <f>IF('Indicator Date hidden'!V134="x","x",U$2-'Indicator Date hidden'!V134)</f>
        <v>0</v>
      </c>
      <c r="V133" s="125">
        <f>IF('Indicator Date hidden'!W134="x","x",V$2-'Indicator Date hidden'!W134)</f>
        <v>0</v>
      </c>
      <c r="W133" s="125">
        <f>IF('Indicator Date hidden'!X134="x","x",W$2-'Indicator Date hidden'!X134)</f>
        <v>0</v>
      </c>
      <c r="X133" s="125">
        <f>IF('Indicator Date hidden'!Y134="x","x",X$2-'Indicator Date hidden'!Y134)</f>
        <v>0</v>
      </c>
      <c r="Y133" s="125">
        <f>IF('Indicator Date hidden'!Z134="x","x",Y$2-'Indicator Date hidden'!Z134)</f>
        <v>0</v>
      </c>
      <c r="Z133" s="125" t="str">
        <f>IF('Indicator Date hidden'!AA134="x","x",Z$2-'Indicator Date hidden'!AA134)</f>
        <v>x</v>
      </c>
      <c r="AA133" s="125">
        <f>IF('Indicator Date hidden'!AB134="x","x",AA$2-'Indicator Date hidden'!AB134)</f>
        <v>0</v>
      </c>
      <c r="AB133" s="125" t="str">
        <f>IF('Indicator Date hidden'!AC134="x","x",AB$2-'Indicator Date hidden'!AC134)</f>
        <v>x</v>
      </c>
      <c r="AC133" s="125">
        <f>IF('Indicator Date hidden'!AD134="x","x",AC$2-'Indicator Date hidden'!AD134)</f>
        <v>4</v>
      </c>
      <c r="AD133" s="125">
        <f>IF('Indicator Date hidden'!AE134="x","x",AD$2-'Indicator Date hidden'!AE134)</f>
        <v>0</v>
      </c>
      <c r="AE133" s="125" t="str">
        <f>IF('Indicator Date hidden'!AF134="x","x",AE$2-'Indicator Date hidden'!AF134)</f>
        <v>x</v>
      </c>
      <c r="AF133" s="125">
        <f>IF('Indicator Date hidden'!AG134="x","x",AF$2-'Indicator Date hidden'!AG134)</f>
        <v>1</v>
      </c>
      <c r="AG133" s="125">
        <f>IF('Indicator Date hidden'!AH134="x","x",AG$2-'Indicator Date hidden'!AH134)</f>
        <v>0</v>
      </c>
      <c r="AH133" s="125">
        <f>IF('Indicator Date hidden'!AI134="x","x",AH$2-'Indicator Date hidden'!AI134)</f>
        <v>0</v>
      </c>
      <c r="AI133" s="125">
        <f>IF('Indicator Date hidden'!AJ134="x","x",AI$2-'Indicator Date hidden'!AJ134)</f>
        <v>0</v>
      </c>
      <c r="AJ133" s="125">
        <f>IF('Indicator Date hidden'!AK134="x","x",AJ$2-'Indicator Date hidden'!AK134)</f>
        <v>0</v>
      </c>
      <c r="AK133" s="125">
        <f>IF('Indicator Date hidden'!AL134="x","x",AK$2-'Indicator Date hidden'!AL134)</f>
        <v>1</v>
      </c>
      <c r="AL133" s="125" t="str">
        <f>IF('Indicator Date hidden'!AM134="x","x",AL$2-'Indicator Date hidden'!AM134)</f>
        <v>x</v>
      </c>
      <c r="AM133" s="125">
        <f>IF('Indicator Date hidden'!AN134="x","x",AM$2-'Indicator Date hidden'!AN134)</f>
        <v>0</v>
      </c>
      <c r="AN133" s="125">
        <f>IF('Indicator Date hidden'!AO134="x","x",AN$2-'Indicator Date hidden'!AO134)</f>
        <v>0</v>
      </c>
      <c r="AO133" s="125">
        <f>IF('Indicator Date hidden'!AP134="x","x",AO$2-'Indicator Date hidden'!AP134)</f>
        <v>0</v>
      </c>
      <c r="AP133" s="125">
        <f>IF('Indicator Date hidden'!AQ134="x","x",AP$2-'Indicator Date hidden'!AQ134)</f>
        <v>0</v>
      </c>
      <c r="AQ133" s="125">
        <f>IF('Indicator Date hidden'!AR134="x","x",AQ$2-'Indicator Date hidden'!AR134)</f>
        <v>0</v>
      </c>
      <c r="AR133" s="125">
        <f>IF('Indicator Date hidden'!AS134="x","x",AR$2-'Indicator Date hidden'!AS134)</f>
        <v>0</v>
      </c>
      <c r="AS133" s="125" t="str">
        <f>IF('Indicator Date hidden'!AT134="x","x",AS$2-'Indicator Date hidden'!AT134)</f>
        <v>x</v>
      </c>
      <c r="AT133" s="125">
        <f>IF('Indicator Date hidden'!AU134="x","x",AT$2-'Indicator Date hidden'!AU134)</f>
        <v>0</v>
      </c>
      <c r="AU133" s="125" t="str">
        <f>IF('Indicator Date hidden'!AV134="x","x",AU$2-'Indicator Date hidden'!AV134)</f>
        <v>x</v>
      </c>
      <c r="AV133" s="125" t="str">
        <f>IF('Indicator Date hidden'!AW134="x","x",AV$2-'Indicator Date hidden'!AW134)</f>
        <v>x</v>
      </c>
      <c r="AW133" s="125" t="str">
        <f>IF('Indicator Date hidden'!AX134="x","x",AW$2-'Indicator Date hidden'!AX134)</f>
        <v>x</v>
      </c>
      <c r="AX133" s="125">
        <f>IF('Indicator Date hidden'!AY134="x","x",AX$2-'Indicator Date hidden'!AY134)</f>
        <v>0</v>
      </c>
      <c r="AY133" s="125" t="str">
        <f>IF('Indicator Date hidden'!AZ134="x","x",AY$2-'Indicator Date hidden'!AZ134)</f>
        <v>x</v>
      </c>
      <c r="AZ133" s="125" t="str">
        <f>IF('Indicator Date hidden'!BA134="x","x",AZ$2-'Indicator Date hidden'!BA134)</f>
        <v>x</v>
      </c>
      <c r="BA133" s="125">
        <f>IF('Indicator Date hidden'!BB134="x","x",BA$2-'Indicator Date hidden'!BB134)</f>
        <v>0</v>
      </c>
      <c r="BB133" s="125">
        <f>IF('Indicator Date hidden'!BC134="x","x",BB$2-'Indicator Date hidden'!BC134)</f>
        <v>0</v>
      </c>
      <c r="BC133" s="125">
        <f>IF('Indicator Date hidden'!BD134="x","x",BC$2-'Indicator Date hidden'!BD134)</f>
        <v>0</v>
      </c>
      <c r="BD133" s="125" t="str">
        <f>IF('Indicator Date hidden'!BE134="x","x",BD$2-'Indicator Date hidden'!BE134)</f>
        <v>x</v>
      </c>
      <c r="BE133" s="125">
        <f>IF('Indicator Date hidden'!BF134="x","x",BE$2-'Indicator Date hidden'!BF134)</f>
        <v>1</v>
      </c>
      <c r="BF133" s="125">
        <f>IF('Indicator Date hidden'!BG134="x","x",BF$2-'Indicator Date hidden'!BG134)</f>
        <v>0</v>
      </c>
      <c r="BG133" s="125">
        <f>IF('Indicator Date hidden'!BH134="x","x",BG$2-'Indicator Date hidden'!BH134)</f>
        <v>0</v>
      </c>
      <c r="BH133" s="125">
        <f>IF('Indicator Date hidden'!BI134="x","x",BH$2-'Indicator Date hidden'!BI134)</f>
        <v>0</v>
      </c>
      <c r="BI133" s="125">
        <f>IF('Indicator Date hidden'!BJ134="x","x",BI$2-'Indicator Date hidden'!BJ134)</f>
        <v>2</v>
      </c>
      <c r="BJ133" s="125">
        <f>IF('Indicator Date hidden'!BK134="x","x",BJ$2-'Indicator Date hidden'!BK134)</f>
        <v>0</v>
      </c>
      <c r="BK133" s="125" t="str">
        <f>IF('Indicator Date hidden'!BL134="x","x",BK$2-'Indicator Date hidden'!BL134)</f>
        <v>x</v>
      </c>
      <c r="BL133" s="125">
        <f>IF('Indicator Date hidden'!BM134="x","x",BL$2-'Indicator Date hidden'!BM134)</f>
        <v>0</v>
      </c>
      <c r="BM133" s="125">
        <f>IF('Indicator Date hidden'!BN134="x","x",BM$2-'Indicator Date hidden'!BN134)</f>
        <v>4</v>
      </c>
      <c r="BN133" s="125" t="str">
        <f>IF('Indicator Date hidden'!BO134="x","x",BN$2-'Indicator Date hidden'!BO134)</f>
        <v>x</v>
      </c>
      <c r="BO133" s="125" t="str">
        <f>IF('Indicator Date hidden'!BP134="x","x",BO$2-'Indicator Date hidden'!BP134)</f>
        <v>x</v>
      </c>
      <c r="BP133" s="125">
        <f>IF('Indicator Date hidden'!BQ134="x","x",BP$2-'Indicator Date hidden'!BQ134)</f>
        <v>0</v>
      </c>
      <c r="BQ133" s="125">
        <f>IF('Indicator Date hidden'!BR134="x","x",BQ$2-'Indicator Date hidden'!BR134)</f>
        <v>0</v>
      </c>
      <c r="BR133" s="125">
        <f>IF('Indicator Date hidden'!BS134="x","x",BR$2-'Indicator Date hidden'!BS134)</f>
        <v>0</v>
      </c>
      <c r="BS133" s="125">
        <f>IF('Indicator Date hidden'!BT134="x","x",BS$2-'Indicator Date hidden'!BT134)</f>
        <v>4</v>
      </c>
      <c r="BT133" s="125">
        <f>IF('Indicator Date hidden'!BU134="x","x",BT$2-'Indicator Date hidden'!BU134)</f>
        <v>0</v>
      </c>
      <c r="BU133" s="125">
        <f>IF('Indicator Date hidden'!BV134="x","x",BU$2-'Indicator Date hidden'!BV134)</f>
        <v>0</v>
      </c>
      <c r="BV133" s="125">
        <f>IF('Indicator Date hidden'!BW134="x","x",BV$2-'Indicator Date hidden'!BW134)</f>
        <v>0</v>
      </c>
      <c r="BW133" s="125">
        <f>IF('Indicator Date hidden'!BX134="x","x",BW$2-'Indicator Date hidden'!BX134)</f>
        <v>0</v>
      </c>
      <c r="BX133" s="125" t="str">
        <f>IF('Indicator Date hidden'!BY134="x","x",BX$2-'Indicator Date hidden'!BY134)</f>
        <v>x</v>
      </c>
      <c r="BY133" s="3">
        <f t="shared" si="20"/>
        <v>17</v>
      </c>
      <c r="BZ133" s="126">
        <f t="shared" si="21"/>
        <v>0.28813559322033899</v>
      </c>
      <c r="CA133" s="3">
        <f t="shared" si="22"/>
        <v>7</v>
      </c>
      <c r="CB133" s="126">
        <f t="shared" si="23"/>
        <v>0.92151031993682619</v>
      </c>
      <c r="CC133" s="129">
        <f t="shared" si="24"/>
        <v>0</v>
      </c>
    </row>
    <row r="134" spans="1:81" x14ac:dyDescent="0.3">
      <c r="A134" s="3" t="str">
        <f>'Indicator Data'!B137</f>
        <v>PSE</v>
      </c>
      <c r="B134" s="125">
        <f>IF('Indicator Date hidden'!C135="x","x",B$2-'Indicator Date hidden'!C135)</f>
        <v>0</v>
      </c>
      <c r="C134" s="125">
        <f>IF('Indicator Date hidden'!D135="x","x",C$2-'Indicator Date hidden'!D135)</f>
        <v>0</v>
      </c>
      <c r="D134" s="125">
        <f>IF('Indicator Date hidden'!E135="x","x",D$2-'Indicator Date hidden'!E135)</f>
        <v>0</v>
      </c>
      <c r="E134" s="125">
        <f>IF('Indicator Date hidden'!F135="x","x",E$2-'Indicator Date hidden'!F135)</f>
        <v>0</v>
      </c>
      <c r="F134" s="125">
        <f>IF('Indicator Date hidden'!G135="x","x",F$2-'Indicator Date hidden'!G135)</f>
        <v>0</v>
      </c>
      <c r="G134" s="125">
        <f>IF('Indicator Date hidden'!H135="x","x",G$2-'Indicator Date hidden'!H135)</f>
        <v>0</v>
      </c>
      <c r="H134" s="125">
        <f>IF('Indicator Date hidden'!I135="x","x",H$2-'Indicator Date hidden'!I135)</f>
        <v>0</v>
      </c>
      <c r="I134" s="125">
        <f>IF('Indicator Date hidden'!J135="x","x",I$2-'Indicator Date hidden'!J135)</f>
        <v>0</v>
      </c>
      <c r="J134" s="125">
        <f>IF('Indicator Date hidden'!K135="x","x",J$2-'Indicator Date hidden'!K135)</f>
        <v>0</v>
      </c>
      <c r="K134" s="125" t="str">
        <f>IF('Indicator Date hidden'!L135="x","x",K$2-'Indicator Date hidden'!L135)</f>
        <v>x</v>
      </c>
      <c r="L134" s="125">
        <f>IF('Indicator Date hidden'!M135="x","x",L$2-'Indicator Date hidden'!M135)</f>
        <v>0</v>
      </c>
      <c r="M134" s="125">
        <f>IF('Indicator Date hidden'!N135="x","x",M$2-'Indicator Date hidden'!N135)</f>
        <v>0</v>
      </c>
      <c r="N134" s="125">
        <f>IF('Indicator Date hidden'!O135="x","x",N$2-'Indicator Date hidden'!O135)</f>
        <v>0</v>
      </c>
      <c r="O134" s="125">
        <f>IF('Indicator Date hidden'!P135="x","x",O$2-'Indicator Date hidden'!P135)</f>
        <v>0</v>
      </c>
      <c r="P134" s="125">
        <f>IF('Indicator Date hidden'!Q135="x","x",P$2-'Indicator Date hidden'!Q135)</f>
        <v>0</v>
      </c>
      <c r="Q134" s="125">
        <f>IF('Indicator Date hidden'!R135="x","x",Q$2-'Indicator Date hidden'!R135)</f>
        <v>0</v>
      </c>
      <c r="R134" s="125">
        <f>IF('Indicator Date hidden'!S135="x","x",R$2-'Indicator Date hidden'!S135)</f>
        <v>0</v>
      </c>
      <c r="S134" s="125">
        <f>IF('Indicator Date hidden'!T135="x","x",S$2-'Indicator Date hidden'!T135)</f>
        <v>0</v>
      </c>
      <c r="T134" s="125">
        <f>IF('Indicator Date hidden'!U135="x","x",T$2-'Indicator Date hidden'!U135)</f>
        <v>0</v>
      </c>
      <c r="U134" s="125">
        <f>IF('Indicator Date hidden'!V135="x","x",U$2-'Indicator Date hidden'!V135)</f>
        <v>0</v>
      </c>
      <c r="V134" s="125">
        <f>IF('Indicator Date hidden'!W135="x","x",V$2-'Indicator Date hidden'!W135)</f>
        <v>0</v>
      </c>
      <c r="W134" s="125">
        <f>IF('Indicator Date hidden'!X135="x","x",W$2-'Indicator Date hidden'!X135)</f>
        <v>0</v>
      </c>
      <c r="X134" s="125">
        <f>IF('Indicator Date hidden'!Y135="x","x",X$2-'Indicator Date hidden'!Y135)</f>
        <v>0</v>
      </c>
      <c r="Y134" s="125">
        <f>IF('Indicator Date hidden'!Z135="x","x",Y$2-'Indicator Date hidden'!Z135)</f>
        <v>0</v>
      </c>
      <c r="Z134" s="125" t="str">
        <f>IF('Indicator Date hidden'!AA135="x","x",Z$2-'Indicator Date hidden'!AA135)</f>
        <v>x</v>
      </c>
      <c r="AA134" s="125">
        <f>IF('Indicator Date hidden'!AB135="x","x",AA$2-'Indicator Date hidden'!AB135)</f>
        <v>0</v>
      </c>
      <c r="AB134" s="125" t="str">
        <f>IF('Indicator Date hidden'!AC135="x","x",AB$2-'Indicator Date hidden'!AC135)</f>
        <v>x</v>
      </c>
      <c r="AC134" s="125">
        <f>IF('Indicator Date hidden'!AD135="x","x",AC$2-'Indicator Date hidden'!AD135)</f>
        <v>0</v>
      </c>
      <c r="AD134" s="125" t="str">
        <f>IF('Indicator Date hidden'!AE135="x","x",AD$2-'Indicator Date hidden'!AE135)</f>
        <v>x</v>
      </c>
      <c r="AE134" s="125">
        <f>IF('Indicator Date hidden'!AF135="x","x",AE$2-'Indicator Date hidden'!AF135)</f>
        <v>0</v>
      </c>
      <c r="AF134" s="125">
        <f>IF('Indicator Date hidden'!AG135="x","x",AF$2-'Indicator Date hidden'!AG135)</f>
        <v>1</v>
      </c>
      <c r="AG134" s="125">
        <f>IF('Indicator Date hidden'!AH135="x","x",AG$2-'Indicator Date hidden'!AH135)</f>
        <v>0</v>
      </c>
      <c r="AH134" s="125">
        <f>IF('Indicator Date hidden'!AI135="x","x",AH$2-'Indicator Date hidden'!AI135)</f>
        <v>0</v>
      </c>
      <c r="AI134" s="125">
        <f>IF('Indicator Date hidden'!AJ135="x","x",AI$2-'Indicator Date hidden'!AJ135)</f>
        <v>0</v>
      </c>
      <c r="AJ134" s="125">
        <f>IF('Indicator Date hidden'!AK135="x","x",AJ$2-'Indicator Date hidden'!AK135)</f>
        <v>0</v>
      </c>
      <c r="AK134" s="125">
        <f>IF('Indicator Date hidden'!AL135="x","x",AK$2-'Indicator Date hidden'!AL135)</f>
        <v>1</v>
      </c>
      <c r="AL134" s="125">
        <f>IF('Indicator Date hidden'!AM135="x","x",AL$2-'Indicator Date hidden'!AM135)</f>
        <v>5</v>
      </c>
      <c r="AM134" s="125">
        <f>IF('Indicator Date hidden'!AN135="x","x",AM$2-'Indicator Date hidden'!AN135)</f>
        <v>0</v>
      </c>
      <c r="AN134" s="125">
        <f>IF('Indicator Date hidden'!AO135="x","x",AN$2-'Indicator Date hidden'!AO135)</f>
        <v>0</v>
      </c>
      <c r="AO134" s="125">
        <f>IF('Indicator Date hidden'!AP135="x","x",AO$2-'Indicator Date hidden'!AP135)</f>
        <v>0</v>
      </c>
      <c r="AP134" s="125">
        <f>IF('Indicator Date hidden'!AQ135="x","x",AP$2-'Indicator Date hidden'!AQ135)</f>
        <v>1</v>
      </c>
      <c r="AQ134" s="125">
        <f>IF('Indicator Date hidden'!AR135="x","x",AQ$2-'Indicator Date hidden'!AR135)</f>
        <v>1</v>
      </c>
      <c r="AR134" s="125">
        <f>IF('Indicator Date hidden'!AS135="x","x",AR$2-'Indicator Date hidden'!AS135)</f>
        <v>0</v>
      </c>
      <c r="AS134" s="125">
        <f>IF('Indicator Date hidden'!AT135="x","x",AS$2-'Indicator Date hidden'!AT135)</f>
        <v>5</v>
      </c>
      <c r="AT134" s="125">
        <f>IF('Indicator Date hidden'!AU135="x","x",AT$2-'Indicator Date hidden'!AU135)</f>
        <v>0</v>
      </c>
      <c r="AU134" s="125" t="str">
        <f>IF('Indicator Date hidden'!AV135="x","x",AU$2-'Indicator Date hidden'!AV135)</f>
        <v>x</v>
      </c>
      <c r="AV134" s="125" t="str">
        <f>IF('Indicator Date hidden'!AW135="x","x",AV$2-'Indicator Date hidden'!AW135)</f>
        <v>x</v>
      </c>
      <c r="AW134" s="125" t="str">
        <f>IF('Indicator Date hidden'!AX135="x","x",AW$2-'Indicator Date hidden'!AX135)</f>
        <v>x</v>
      </c>
      <c r="AX134" s="125">
        <f>IF('Indicator Date hidden'!AY135="x","x",AX$2-'Indicator Date hidden'!AY135)</f>
        <v>0</v>
      </c>
      <c r="AY134" s="125" t="str">
        <f>IF('Indicator Date hidden'!AZ135="x","x",AY$2-'Indicator Date hidden'!AZ135)</f>
        <v>x</v>
      </c>
      <c r="AZ134" s="125">
        <f>IF('Indicator Date hidden'!BA135="x","x",AZ$2-'Indicator Date hidden'!BA135)</f>
        <v>3</v>
      </c>
      <c r="BA134" s="125">
        <f>IF('Indicator Date hidden'!BB135="x","x",BA$2-'Indicator Date hidden'!BB135)</f>
        <v>0</v>
      </c>
      <c r="BB134" s="125">
        <f>IF('Indicator Date hidden'!BC135="x","x",BB$2-'Indicator Date hidden'!BC135)</f>
        <v>0</v>
      </c>
      <c r="BC134" s="125">
        <f>IF('Indicator Date hidden'!BD135="x","x",BC$2-'Indicator Date hidden'!BD135)</f>
        <v>0</v>
      </c>
      <c r="BD134" s="125">
        <f>IF('Indicator Date hidden'!BE135="x","x",BD$2-'Indicator Date hidden'!BE135)</f>
        <v>2</v>
      </c>
      <c r="BE134" s="125">
        <f>IF('Indicator Date hidden'!BF135="x","x",BE$2-'Indicator Date hidden'!BF135)</f>
        <v>1</v>
      </c>
      <c r="BF134" s="125">
        <f>IF('Indicator Date hidden'!BG135="x","x",BF$2-'Indicator Date hidden'!BG135)</f>
        <v>0</v>
      </c>
      <c r="BG134" s="125">
        <f>IF('Indicator Date hidden'!BH135="x","x",BG$2-'Indicator Date hidden'!BH135)</f>
        <v>0</v>
      </c>
      <c r="BH134" s="125">
        <f>IF('Indicator Date hidden'!BI135="x","x",BH$2-'Indicator Date hidden'!BI135)</f>
        <v>0</v>
      </c>
      <c r="BI134" s="125">
        <f>IF('Indicator Date hidden'!BJ135="x","x",BI$2-'Indicator Date hidden'!BJ135)</f>
        <v>0</v>
      </c>
      <c r="BJ134" s="125">
        <f>IF('Indicator Date hidden'!BK135="x","x",BJ$2-'Indicator Date hidden'!BK135)</f>
        <v>0</v>
      </c>
      <c r="BK134" s="125" t="str">
        <f>IF('Indicator Date hidden'!BL135="x","x",BK$2-'Indicator Date hidden'!BL135)</f>
        <v>x</v>
      </c>
      <c r="BL134" s="125">
        <f>IF('Indicator Date hidden'!BM135="x","x",BL$2-'Indicator Date hidden'!BM135)</f>
        <v>0</v>
      </c>
      <c r="BM134" s="125">
        <f>IF('Indicator Date hidden'!BN135="x","x",BM$2-'Indicator Date hidden'!BN135)</f>
        <v>1</v>
      </c>
      <c r="BN134" s="125">
        <f>IF('Indicator Date hidden'!BO135="x","x",BN$2-'Indicator Date hidden'!BO135)</f>
        <v>0</v>
      </c>
      <c r="BO134" s="125">
        <f>IF('Indicator Date hidden'!BP135="x","x",BO$2-'Indicator Date hidden'!BP135)</f>
        <v>0</v>
      </c>
      <c r="BP134" s="125">
        <f>IF('Indicator Date hidden'!BQ135="x","x",BP$2-'Indicator Date hidden'!BQ135)</f>
        <v>0</v>
      </c>
      <c r="BQ134" s="125">
        <f>IF('Indicator Date hidden'!BR135="x","x",BQ$2-'Indicator Date hidden'!BR135)</f>
        <v>0</v>
      </c>
      <c r="BR134" s="125">
        <f>IF('Indicator Date hidden'!BS135="x","x",BR$2-'Indicator Date hidden'!BS135)</f>
        <v>0</v>
      </c>
      <c r="BS134" s="125" t="str">
        <f>IF('Indicator Date hidden'!BT135="x","x",BS$2-'Indicator Date hidden'!BT135)</f>
        <v>x</v>
      </c>
      <c r="BT134" s="125">
        <f>IF('Indicator Date hidden'!BU135="x","x",BT$2-'Indicator Date hidden'!BU135)</f>
        <v>0</v>
      </c>
      <c r="BU134" s="125">
        <f>IF('Indicator Date hidden'!BV135="x","x",BU$2-'Indicator Date hidden'!BV135)</f>
        <v>0</v>
      </c>
      <c r="BV134" s="125">
        <f>IF('Indicator Date hidden'!BW135="x","x",BV$2-'Indicator Date hidden'!BW135)</f>
        <v>0</v>
      </c>
      <c r="BW134" s="125" t="str">
        <f>IF('Indicator Date hidden'!BX135="x","x",BW$2-'Indicator Date hidden'!BX135)</f>
        <v>x</v>
      </c>
      <c r="BX134" s="125">
        <f>IF('Indicator Date hidden'!BY135="x","x",BX$2-'Indicator Date hidden'!BY135)</f>
        <v>0</v>
      </c>
      <c r="BY134" s="3">
        <f t="shared" si="20"/>
        <v>21</v>
      </c>
      <c r="BZ134" s="126">
        <f t="shared" si="21"/>
        <v>0.328125</v>
      </c>
      <c r="CA134" s="3">
        <f t="shared" si="22"/>
        <v>10</v>
      </c>
      <c r="CB134" s="126">
        <f t="shared" si="23"/>
        <v>0.98511876663425713</v>
      </c>
      <c r="CC134" s="129">
        <f t="shared" si="24"/>
        <v>0</v>
      </c>
    </row>
    <row r="135" spans="1:81" x14ac:dyDescent="0.3">
      <c r="A135" s="3" t="str">
        <f>'Indicator Data'!B138</f>
        <v>PAN</v>
      </c>
      <c r="B135" s="125">
        <f>IF('Indicator Date hidden'!C136="x","x",B$2-'Indicator Date hidden'!C136)</f>
        <v>0</v>
      </c>
      <c r="C135" s="125">
        <f>IF('Indicator Date hidden'!D136="x","x",C$2-'Indicator Date hidden'!D136)</f>
        <v>0</v>
      </c>
      <c r="D135" s="125">
        <f>IF('Indicator Date hidden'!E136="x","x",D$2-'Indicator Date hidden'!E136)</f>
        <v>0</v>
      </c>
      <c r="E135" s="125">
        <f>IF('Indicator Date hidden'!F136="x","x",E$2-'Indicator Date hidden'!F136)</f>
        <v>0</v>
      </c>
      <c r="F135" s="125">
        <f>IF('Indicator Date hidden'!G136="x","x",F$2-'Indicator Date hidden'!G136)</f>
        <v>0</v>
      </c>
      <c r="G135" s="125">
        <f>IF('Indicator Date hidden'!H136="x","x",G$2-'Indicator Date hidden'!H136)</f>
        <v>0</v>
      </c>
      <c r="H135" s="125">
        <f>IF('Indicator Date hidden'!I136="x","x",H$2-'Indicator Date hidden'!I136)</f>
        <v>0</v>
      </c>
      <c r="I135" s="125">
        <f>IF('Indicator Date hidden'!J136="x","x",I$2-'Indicator Date hidden'!J136)</f>
        <v>0</v>
      </c>
      <c r="J135" s="125">
        <f>IF('Indicator Date hidden'!K136="x","x",J$2-'Indicator Date hidden'!K136)</f>
        <v>0</v>
      </c>
      <c r="K135" s="125">
        <f>IF('Indicator Date hidden'!L136="x","x",K$2-'Indicator Date hidden'!L136)</f>
        <v>0</v>
      </c>
      <c r="L135" s="125">
        <f>IF('Indicator Date hidden'!M136="x","x",L$2-'Indicator Date hidden'!M136)</f>
        <v>0</v>
      </c>
      <c r="M135" s="125">
        <f>IF('Indicator Date hidden'!N136="x","x",M$2-'Indicator Date hidden'!N136)</f>
        <v>0</v>
      </c>
      <c r="N135" s="125">
        <f>IF('Indicator Date hidden'!O136="x","x",N$2-'Indicator Date hidden'!O136)</f>
        <v>0</v>
      </c>
      <c r="O135" s="125">
        <f>IF('Indicator Date hidden'!P136="x","x",O$2-'Indicator Date hidden'!P136)</f>
        <v>0</v>
      </c>
      <c r="P135" s="125">
        <f>IF('Indicator Date hidden'!Q136="x","x",P$2-'Indicator Date hidden'!Q136)</f>
        <v>0</v>
      </c>
      <c r="Q135" s="125">
        <f>IF('Indicator Date hidden'!R136="x","x",Q$2-'Indicator Date hidden'!R136)</f>
        <v>0</v>
      </c>
      <c r="R135" s="125">
        <f>IF('Indicator Date hidden'!S136="x","x",R$2-'Indicator Date hidden'!S136)</f>
        <v>0</v>
      </c>
      <c r="S135" s="125">
        <f>IF('Indicator Date hidden'!T136="x","x",S$2-'Indicator Date hidden'!T136)</f>
        <v>0</v>
      </c>
      <c r="T135" s="125">
        <f>IF('Indicator Date hidden'!U136="x","x",T$2-'Indicator Date hidden'!U136)</f>
        <v>0</v>
      </c>
      <c r="U135" s="125">
        <f>IF('Indicator Date hidden'!V136="x","x",U$2-'Indicator Date hidden'!V136)</f>
        <v>0</v>
      </c>
      <c r="V135" s="125">
        <f>IF('Indicator Date hidden'!W136="x","x",V$2-'Indicator Date hidden'!W136)</f>
        <v>0</v>
      </c>
      <c r="W135" s="125">
        <f>IF('Indicator Date hidden'!X136="x","x",W$2-'Indicator Date hidden'!X136)</f>
        <v>0</v>
      </c>
      <c r="X135" s="125">
        <f>IF('Indicator Date hidden'!Y136="x","x",X$2-'Indicator Date hidden'!Y136)</f>
        <v>0</v>
      </c>
      <c r="Y135" s="125">
        <f>IF('Indicator Date hidden'!Z136="x","x",Y$2-'Indicator Date hidden'!Z136)</f>
        <v>0</v>
      </c>
      <c r="Z135" s="125">
        <f>IF('Indicator Date hidden'!AA136="x","x",Z$2-'Indicator Date hidden'!AA136)</f>
        <v>8</v>
      </c>
      <c r="AA135" s="125">
        <f>IF('Indicator Date hidden'!AB136="x","x",AA$2-'Indicator Date hidden'!AB136)</f>
        <v>0</v>
      </c>
      <c r="AB135" s="125" t="str">
        <f>IF('Indicator Date hidden'!AC136="x","x",AB$2-'Indicator Date hidden'!AC136)</f>
        <v>x</v>
      </c>
      <c r="AC135" s="125">
        <f>IF('Indicator Date hidden'!AD136="x","x",AC$2-'Indicator Date hidden'!AD136)</f>
        <v>2</v>
      </c>
      <c r="AD135" s="125">
        <f>IF('Indicator Date hidden'!AE136="x","x",AD$2-'Indicator Date hidden'!AE136)</f>
        <v>0</v>
      </c>
      <c r="AE135" s="125">
        <f>IF('Indicator Date hidden'!AF136="x","x",AE$2-'Indicator Date hidden'!AF136)</f>
        <v>0</v>
      </c>
      <c r="AF135" s="125">
        <f>IF('Indicator Date hidden'!AG136="x","x",AF$2-'Indicator Date hidden'!AG136)</f>
        <v>1</v>
      </c>
      <c r="AG135" s="125">
        <f>IF('Indicator Date hidden'!AH136="x","x",AG$2-'Indicator Date hidden'!AH136)</f>
        <v>0</v>
      </c>
      <c r="AH135" s="125">
        <f>IF('Indicator Date hidden'!AI136="x","x",AH$2-'Indicator Date hidden'!AI136)</f>
        <v>0</v>
      </c>
      <c r="AI135" s="125">
        <f>IF('Indicator Date hidden'!AJ136="x","x",AI$2-'Indicator Date hidden'!AJ136)</f>
        <v>0</v>
      </c>
      <c r="AJ135" s="125">
        <f>IF('Indicator Date hidden'!AK136="x","x",AJ$2-'Indicator Date hidden'!AK136)</f>
        <v>0</v>
      </c>
      <c r="AK135" s="125">
        <f>IF('Indicator Date hidden'!AL136="x","x",AK$2-'Indicator Date hidden'!AL136)</f>
        <v>1</v>
      </c>
      <c r="AL135" s="125" t="str">
        <f>IF('Indicator Date hidden'!AM136="x","x",AL$2-'Indicator Date hidden'!AM136)</f>
        <v>x</v>
      </c>
      <c r="AM135" s="125">
        <f>IF('Indicator Date hidden'!AN136="x","x",AM$2-'Indicator Date hidden'!AN136)</f>
        <v>0</v>
      </c>
      <c r="AN135" s="125">
        <f>IF('Indicator Date hidden'!AO136="x","x",AN$2-'Indicator Date hidden'!AO136)</f>
        <v>0</v>
      </c>
      <c r="AO135" s="125">
        <f>IF('Indicator Date hidden'!AP136="x","x",AO$2-'Indicator Date hidden'!AP136)</f>
        <v>0</v>
      </c>
      <c r="AP135" s="125">
        <f>IF('Indicator Date hidden'!AQ136="x","x",AP$2-'Indicator Date hidden'!AQ136)</f>
        <v>0</v>
      </c>
      <c r="AQ135" s="125">
        <f>IF('Indicator Date hidden'!AR136="x","x",AQ$2-'Indicator Date hidden'!AR136)</f>
        <v>0</v>
      </c>
      <c r="AR135" s="125">
        <f>IF('Indicator Date hidden'!AS136="x","x",AR$2-'Indicator Date hidden'!AS136)</f>
        <v>0</v>
      </c>
      <c r="AS135" s="125" t="str">
        <f>IF('Indicator Date hidden'!AT136="x","x",AS$2-'Indicator Date hidden'!AT136)</f>
        <v>x</v>
      </c>
      <c r="AT135" s="125">
        <f>IF('Indicator Date hidden'!AU136="x","x",AT$2-'Indicator Date hidden'!AU136)</f>
        <v>0</v>
      </c>
      <c r="AU135" s="125" t="str">
        <f>IF('Indicator Date hidden'!AV136="x","x",AU$2-'Indicator Date hidden'!AV136)</f>
        <v>x</v>
      </c>
      <c r="AV135" s="125" t="str">
        <f>IF('Indicator Date hidden'!AW136="x","x",AV$2-'Indicator Date hidden'!AW136)</f>
        <v>x</v>
      </c>
      <c r="AW135" s="125">
        <f>IF('Indicator Date hidden'!AX136="x","x",AW$2-'Indicator Date hidden'!AX136)</f>
        <v>0</v>
      </c>
      <c r="AX135" s="125">
        <f>IF('Indicator Date hidden'!AY136="x","x",AX$2-'Indicator Date hidden'!AY136)</f>
        <v>0</v>
      </c>
      <c r="AY135" s="125">
        <f>IF('Indicator Date hidden'!AZ136="x","x",AY$2-'Indicator Date hidden'!AZ136)</f>
        <v>0</v>
      </c>
      <c r="AZ135" s="125">
        <f>IF('Indicator Date hidden'!BA136="x","x",AZ$2-'Indicator Date hidden'!BA136)</f>
        <v>0</v>
      </c>
      <c r="BA135" s="125">
        <f>IF('Indicator Date hidden'!BB136="x","x",BA$2-'Indicator Date hidden'!BB136)</f>
        <v>0</v>
      </c>
      <c r="BB135" s="125">
        <f>IF('Indicator Date hidden'!BC136="x","x",BB$2-'Indicator Date hidden'!BC136)</f>
        <v>0</v>
      </c>
      <c r="BC135" s="125">
        <f>IF('Indicator Date hidden'!BD136="x","x",BC$2-'Indicator Date hidden'!BD136)</f>
        <v>0</v>
      </c>
      <c r="BD135" s="125" t="str">
        <f>IF('Indicator Date hidden'!BE136="x","x",BD$2-'Indicator Date hidden'!BE136)</f>
        <v>x</v>
      </c>
      <c r="BE135" s="125">
        <f>IF('Indicator Date hidden'!BF136="x","x",BE$2-'Indicator Date hidden'!BF136)</f>
        <v>1</v>
      </c>
      <c r="BF135" s="125">
        <f>IF('Indicator Date hidden'!BG136="x","x",BF$2-'Indicator Date hidden'!BG136)</f>
        <v>0</v>
      </c>
      <c r="BG135" s="125">
        <f>IF('Indicator Date hidden'!BH136="x","x",BG$2-'Indicator Date hidden'!BH136)</f>
        <v>0</v>
      </c>
      <c r="BH135" s="125">
        <f>IF('Indicator Date hidden'!BI136="x","x",BH$2-'Indicator Date hidden'!BI136)</f>
        <v>0</v>
      </c>
      <c r="BI135" s="125">
        <f>IF('Indicator Date hidden'!BJ136="x","x",BI$2-'Indicator Date hidden'!BJ136)</f>
        <v>2</v>
      </c>
      <c r="BJ135" s="125">
        <f>IF('Indicator Date hidden'!BK136="x","x",BJ$2-'Indicator Date hidden'!BK136)</f>
        <v>0</v>
      </c>
      <c r="BK135" s="125">
        <f>IF('Indicator Date hidden'!BL136="x","x",BK$2-'Indicator Date hidden'!BL136)</f>
        <v>0</v>
      </c>
      <c r="BL135" s="125">
        <f>IF('Indicator Date hidden'!BM136="x","x",BL$2-'Indicator Date hidden'!BM136)</f>
        <v>0</v>
      </c>
      <c r="BM135" s="125">
        <f>IF('Indicator Date hidden'!BN136="x","x",BM$2-'Indicator Date hidden'!BN136)</f>
        <v>1</v>
      </c>
      <c r="BN135" s="125">
        <f>IF('Indicator Date hidden'!BO136="x","x",BN$2-'Indicator Date hidden'!BO136)</f>
        <v>0</v>
      </c>
      <c r="BO135" s="125">
        <f>IF('Indicator Date hidden'!BP136="x","x",BO$2-'Indicator Date hidden'!BP136)</f>
        <v>0</v>
      </c>
      <c r="BP135" s="125">
        <f>IF('Indicator Date hidden'!BQ136="x","x",BP$2-'Indicator Date hidden'!BQ136)</f>
        <v>0</v>
      </c>
      <c r="BQ135" s="125">
        <f>IF('Indicator Date hidden'!BR136="x","x",BQ$2-'Indicator Date hidden'!BR136)</f>
        <v>0</v>
      </c>
      <c r="BR135" s="125">
        <f>IF('Indicator Date hidden'!BS136="x","x",BR$2-'Indicator Date hidden'!BS136)</f>
        <v>0</v>
      </c>
      <c r="BS135" s="125">
        <f>IF('Indicator Date hidden'!BT136="x","x",BS$2-'Indicator Date hidden'!BT136)</f>
        <v>2</v>
      </c>
      <c r="BT135" s="125">
        <f>IF('Indicator Date hidden'!BU136="x","x",BT$2-'Indicator Date hidden'!BU136)</f>
        <v>0</v>
      </c>
      <c r="BU135" s="125">
        <f>IF('Indicator Date hidden'!BV136="x","x",BU$2-'Indicator Date hidden'!BV136)</f>
        <v>0</v>
      </c>
      <c r="BV135" s="125">
        <f>IF('Indicator Date hidden'!BW136="x","x",BV$2-'Indicator Date hidden'!BW136)</f>
        <v>0</v>
      </c>
      <c r="BW135" s="125">
        <f>IF('Indicator Date hidden'!BX136="x","x",BW$2-'Indicator Date hidden'!BX136)</f>
        <v>0</v>
      </c>
      <c r="BX135" s="125">
        <f>IF('Indicator Date hidden'!BY136="x","x",BX$2-'Indicator Date hidden'!BY136)</f>
        <v>0</v>
      </c>
      <c r="BY135" s="3">
        <f t="shared" si="20"/>
        <v>18</v>
      </c>
      <c r="BZ135" s="126">
        <f t="shared" si="21"/>
        <v>0.2608695652173913</v>
      </c>
      <c r="CA135" s="3">
        <f t="shared" si="22"/>
        <v>8</v>
      </c>
      <c r="CB135" s="126">
        <f t="shared" si="23"/>
        <v>1.0446852922284116</v>
      </c>
      <c r="CC135" s="129">
        <f t="shared" si="24"/>
        <v>0</v>
      </c>
    </row>
    <row r="136" spans="1:81" x14ac:dyDescent="0.3">
      <c r="A136" s="3" t="str">
        <f>'Indicator Data'!B139</f>
        <v>PNG</v>
      </c>
      <c r="B136" s="125">
        <f>IF('Indicator Date hidden'!C137="x","x",B$2-'Indicator Date hidden'!C137)</f>
        <v>0</v>
      </c>
      <c r="C136" s="125">
        <f>IF('Indicator Date hidden'!D137="x","x",C$2-'Indicator Date hidden'!D137)</f>
        <v>0</v>
      </c>
      <c r="D136" s="125">
        <f>IF('Indicator Date hidden'!E137="x","x",D$2-'Indicator Date hidden'!E137)</f>
        <v>0</v>
      </c>
      <c r="E136" s="125">
        <f>IF('Indicator Date hidden'!F137="x","x",E$2-'Indicator Date hidden'!F137)</f>
        <v>0</v>
      </c>
      <c r="F136" s="125">
        <f>IF('Indicator Date hidden'!G137="x","x",F$2-'Indicator Date hidden'!G137)</f>
        <v>0</v>
      </c>
      <c r="G136" s="125">
        <f>IF('Indicator Date hidden'!H137="x","x",G$2-'Indicator Date hidden'!H137)</f>
        <v>0</v>
      </c>
      <c r="H136" s="125">
        <f>IF('Indicator Date hidden'!I137="x","x",H$2-'Indicator Date hidden'!I137)</f>
        <v>0</v>
      </c>
      <c r="I136" s="125">
        <f>IF('Indicator Date hidden'!J137="x","x",I$2-'Indicator Date hidden'!J137)</f>
        <v>0</v>
      </c>
      <c r="J136" s="125">
        <f>IF('Indicator Date hidden'!K137="x","x",J$2-'Indicator Date hidden'!K137)</f>
        <v>0</v>
      </c>
      <c r="K136" s="125">
        <f>IF('Indicator Date hidden'!L137="x","x",K$2-'Indicator Date hidden'!L137)</f>
        <v>0</v>
      </c>
      <c r="L136" s="125">
        <f>IF('Indicator Date hidden'!M137="x","x",L$2-'Indicator Date hidden'!M137)</f>
        <v>0</v>
      </c>
      <c r="M136" s="125">
        <f>IF('Indicator Date hidden'!N137="x","x",M$2-'Indicator Date hidden'!N137)</f>
        <v>0</v>
      </c>
      <c r="N136" s="125">
        <f>IF('Indicator Date hidden'!O137="x","x",N$2-'Indicator Date hidden'!O137)</f>
        <v>0</v>
      </c>
      <c r="O136" s="125">
        <f>IF('Indicator Date hidden'!P137="x","x",O$2-'Indicator Date hidden'!P137)</f>
        <v>0</v>
      </c>
      <c r="P136" s="125">
        <f>IF('Indicator Date hidden'!Q137="x","x",P$2-'Indicator Date hidden'!Q137)</f>
        <v>0</v>
      </c>
      <c r="Q136" s="125">
        <f>IF('Indicator Date hidden'!R137="x","x",Q$2-'Indicator Date hidden'!R137)</f>
        <v>0</v>
      </c>
      <c r="R136" s="125">
        <f>IF('Indicator Date hidden'!S137="x","x",R$2-'Indicator Date hidden'!S137)</f>
        <v>0</v>
      </c>
      <c r="S136" s="125">
        <f>IF('Indicator Date hidden'!T137="x","x",S$2-'Indicator Date hidden'!T137)</f>
        <v>0</v>
      </c>
      <c r="T136" s="125">
        <f>IF('Indicator Date hidden'!U137="x","x",T$2-'Indicator Date hidden'!U137)</f>
        <v>0</v>
      </c>
      <c r="U136" s="125">
        <f>IF('Indicator Date hidden'!V137="x","x",U$2-'Indicator Date hidden'!V137)</f>
        <v>0</v>
      </c>
      <c r="V136" s="125">
        <f>IF('Indicator Date hidden'!W137="x","x",V$2-'Indicator Date hidden'!W137)</f>
        <v>0</v>
      </c>
      <c r="W136" s="125">
        <f>IF('Indicator Date hidden'!X137="x","x",W$2-'Indicator Date hidden'!X137)</f>
        <v>0</v>
      </c>
      <c r="X136" s="125">
        <f>IF('Indicator Date hidden'!Y137="x","x",X$2-'Indicator Date hidden'!Y137)</f>
        <v>0</v>
      </c>
      <c r="Y136" s="125">
        <f>IF('Indicator Date hidden'!Z137="x","x",Y$2-'Indicator Date hidden'!Z137)</f>
        <v>0</v>
      </c>
      <c r="Z136" s="125" t="str">
        <f>IF('Indicator Date hidden'!AA137="x","x",Z$2-'Indicator Date hidden'!AA137)</f>
        <v>x</v>
      </c>
      <c r="AA136" s="125">
        <f>IF('Indicator Date hidden'!AB137="x","x",AA$2-'Indicator Date hidden'!AB137)</f>
        <v>0</v>
      </c>
      <c r="AB136" s="125" t="str">
        <f>IF('Indicator Date hidden'!AC137="x","x",AB$2-'Indicator Date hidden'!AC137)</f>
        <v>x</v>
      </c>
      <c r="AC136" s="125">
        <f>IF('Indicator Date hidden'!AD137="x","x",AC$2-'Indicator Date hidden'!AD137)</f>
        <v>1</v>
      </c>
      <c r="AD136" s="125">
        <f>IF('Indicator Date hidden'!AE137="x","x",AD$2-'Indicator Date hidden'!AE137)</f>
        <v>1</v>
      </c>
      <c r="AE136" s="125" t="str">
        <f>IF('Indicator Date hidden'!AF137="x","x",AE$2-'Indicator Date hidden'!AF137)</f>
        <v>x</v>
      </c>
      <c r="AF136" s="125">
        <f>IF('Indicator Date hidden'!AG137="x","x",AF$2-'Indicator Date hidden'!AG137)</f>
        <v>1</v>
      </c>
      <c r="AG136" s="125">
        <f>IF('Indicator Date hidden'!AH137="x","x",AG$2-'Indicator Date hidden'!AH137)</f>
        <v>0</v>
      </c>
      <c r="AH136" s="125">
        <f>IF('Indicator Date hidden'!AI137="x","x",AH$2-'Indicator Date hidden'!AI137)</f>
        <v>0</v>
      </c>
      <c r="AI136" s="125">
        <f>IF('Indicator Date hidden'!AJ137="x","x",AI$2-'Indicator Date hidden'!AJ137)</f>
        <v>0</v>
      </c>
      <c r="AJ136" s="125">
        <f>IF('Indicator Date hidden'!AK137="x","x",AJ$2-'Indicator Date hidden'!AK137)</f>
        <v>0</v>
      </c>
      <c r="AK136" s="125">
        <f>IF('Indicator Date hidden'!AL137="x","x",AK$2-'Indicator Date hidden'!AL137)</f>
        <v>1</v>
      </c>
      <c r="AL136" s="125">
        <f>IF('Indicator Date hidden'!AM137="x","x",AL$2-'Indicator Date hidden'!AM137)</f>
        <v>1</v>
      </c>
      <c r="AM136" s="125">
        <f>IF('Indicator Date hidden'!AN137="x","x",AM$2-'Indicator Date hidden'!AN137)</f>
        <v>0</v>
      </c>
      <c r="AN136" s="125">
        <f>IF('Indicator Date hidden'!AO137="x","x",AN$2-'Indicator Date hidden'!AO137)</f>
        <v>0</v>
      </c>
      <c r="AO136" s="125">
        <f>IF('Indicator Date hidden'!AP137="x","x",AO$2-'Indicator Date hidden'!AP137)</f>
        <v>0</v>
      </c>
      <c r="AP136" s="125">
        <f>IF('Indicator Date hidden'!AQ137="x","x",AP$2-'Indicator Date hidden'!AQ137)</f>
        <v>0</v>
      </c>
      <c r="AQ136" s="125">
        <f>IF('Indicator Date hidden'!AR137="x","x",AQ$2-'Indicator Date hidden'!AR137)</f>
        <v>0</v>
      </c>
      <c r="AR136" s="125">
        <f>IF('Indicator Date hidden'!AS137="x","x",AR$2-'Indicator Date hidden'!AS137)</f>
        <v>0</v>
      </c>
      <c r="AS136" s="125">
        <f>IF('Indicator Date hidden'!AT137="x","x",AS$2-'Indicator Date hidden'!AT137)</f>
        <v>9</v>
      </c>
      <c r="AT136" s="125">
        <f>IF('Indicator Date hidden'!AU137="x","x",AT$2-'Indicator Date hidden'!AU137)</f>
        <v>0</v>
      </c>
      <c r="AU136" s="125">
        <f>IF('Indicator Date hidden'!AV137="x","x",AU$2-'Indicator Date hidden'!AV137)</f>
        <v>0</v>
      </c>
      <c r="AV136" s="125">
        <f>IF('Indicator Date hidden'!AW137="x","x",AV$2-'Indicator Date hidden'!AW137)</f>
        <v>0</v>
      </c>
      <c r="AW136" s="125">
        <f>IF('Indicator Date hidden'!AX137="x","x",AW$2-'Indicator Date hidden'!AX137)</f>
        <v>0</v>
      </c>
      <c r="AX136" s="125">
        <f>IF('Indicator Date hidden'!AY137="x","x",AX$2-'Indicator Date hidden'!AY137)</f>
        <v>0</v>
      </c>
      <c r="AY136" s="125">
        <f>IF('Indicator Date hidden'!AZ137="x","x",AY$2-'Indicator Date hidden'!AZ137)</f>
        <v>0</v>
      </c>
      <c r="AZ136" s="125">
        <f>IF('Indicator Date hidden'!BA137="x","x",AZ$2-'Indicator Date hidden'!BA137)</f>
        <v>10</v>
      </c>
      <c r="BA136" s="125">
        <f>IF('Indicator Date hidden'!BB137="x","x",BA$2-'Indicator Date hidden'!BB137)</f>
        <v>0</v>
      </c>
      <c r="BB136" s="125">
        <f>IF('Indicator Date hidden'!BC137="x","x",BB$2-'Indicator Date hidden'!BC137)</f>
        <v>0</v>
      </c>
      <c r="BC136" s="125">
        <f>IF('Indicator Date hidden'!BD137="x","x",BC$2-'Indicator Date hidden'!BD137)</f>
        <v>0</v>
      </c>
      <c r="BD136" s="125">
        <f>IF('Indicator Date hidden'!BE137="x","x",BD$2-'Indicator Date hidden'!BE137)</f>
        <v>2</v>
      </c>
      <c r="BE136" s="125">
        <f>IF('Indicator Date hidden'!BF137="x","x",BE$2-'Indicator Date hidden'!BF137)</f>
        <v>1</v>
      </c>
      <c r="BF136" s="125">
        <f>IF('Indicator Date hidden'!BG137="x","x",BF$2-'Indicator Date hidden'!BG137)</f>
        <v>0</v>
      </c>
      <c r="BG136" s="125">
        <f>IF('Indicator Date hidden'!BH137="x","x",BG$2-'Indicator Date hidden'!BH137)</f>
        <v>0</v>
      </c>
      <c r="BH136" s="125">
        <f>IF('Indicator Date hidden'!BI137="x","x",BH$2-'Indicator Date hidden'!BI137)</f>
        <v>0</v>
      </c>
      <c r="BI136" s="125">
        <f>IF('Indicator Date hidden'!BJ137="x","x",BI$2-'Indicator Date hidden'!BJ137)</f>
        <v>2</v>
      </c>
      <c r="BJ136" s="125">
        <f>IF('Indicator Date hidden'!BK137="x","x",BJ$2-'Indicator Date hidden'!BK137)</f>
        <v>0</v>
      </c>
      <c r="BK136" s="125">
        <f>IF('Indicator Date hidden'!BL137="x","x",BK$2-'Indicator Date hidden'!BL137)</f>
        <v>0</v>
      </c>
      <c r="BL136" s="125">
        <f>IF('Indicator Date hidden'!BM137="x","x",BL$2-'Indicator Date hidden'!BM137)</f>
        <v>0</v>
      </c>
      <c r="BM136" s="125">
        <f>IF('Indicator Date hidden'!BN137="x","x",BM$2-'Indicator Date hidden'!BN137)</f>
        <v>9</v>
      </c>
      <c r="BN136" s="125">
        <f>IF('Indicator Date hidden'!BO137="x","x",BN$2-'Indicator Date hidden'!BO137)</f>
        <v>2</v>
      </c>
      <c r="BO136" s="125">
        <f>IF('Indicator Date hidden'!BP137="x","x",BO$2-'Indicator Date hidden'!BP137)</f>
        <v>2</v>
      </c>
      <c r="BP136" s="125">
        <f>IF('Indicator Date hidden'!BQ137="x","x",BP$2-'Indicator Date hidden'!BQ137)</f>
        <v>0</v>
      </c>
      <c r="BQ136" s="125">
        <f>IF('Indicator Date hidden'!BR137="x","x",BQ$2-'Indicator Date hidden'!BR137)</f>
        <v>0</v>
      </c>
      <c r="BR136" s="125">
        <f>IF('Indicator Date hidden'!BS137="x","x",BR$2-'Indicator Date hidden'!BS137)</f>
        <v>0</v>
      </c>
      <c r="BS136" s="125" t="str">
        <f>IF('Indicator Date hidden'!BT137="x","x",BS$2-'Indicator Date hidden'!BT137)</f>
        <v>x</v>
      </c>
      <c r="BT136" s="125">
        <f>IF('Indicator Date hidden'!BU137="x","x",BT$2-'Indicator Date hidden'!BU137)</f>
        <v>0</v>
      </c>
      <c r="BU136" s="125" t="str">
        <f>IF('Indicator Date hidden'!BV137="x","x",BU$2-'Indicator Date hidden'!BV137)</f>
        <v>x</v>
      </c>
      <c r="BV136" s="125">
        <f>IF('Indicator Date hidden'!BW137="x","x",BV$2-'Indicator Date hidden'!BW137)</f>
        <v>0</v>
      </c>
      <c r="BW136" s="125">
        <f>IF('Indicator Date hidden'!BX137="x","x",BW$2-'Indicator Date hidden'!BX137)</f>
        <v>0</v>
      </c>
      <c r="BX136" s="125">
        <f>IF('Indicator Date hidden'!BY137="x","x",BX$2-'Indicator Date hidden'!BY137)</f>
        <v>0</v>
      </c>
      <c r="BY136" s="3">
        <f t="shared" si="20"/>
        <v>42</v>
      </c>
      <c r="BZ136" s="126">
        <f t="shared" si="21"/>
        <v>0.6</v>
      </c>
      <c r="CA136" s="3">
        <f t="shared" si="22"/>
        <v>13</v>
      </c>
      <c r="CB136" s="126">
        <f t="shared" si="23"/>
        <v>1.9227955838161417</v>
      </c>
      <c r="CC136" s="129">
        <f t="shared" si="24"/>
        <v>0</v>
      </c>
    </row>
    <row r="137" spans="1:81" x14ac:dyDescent="0.3">
      <c r="A137" s="3" t="str">
        <f>'Indicator Data'!B140</f>
        <v>PRY</v>
      </c>
      <c r="B137" s="125">
        <f>IF('Indicator Date hidden'!C138="x","x",B$2-'Indicator Date hidden'!C138)</f>
        <v>0</v>
      </c>
      <c r="C137" s="125">
        <f>IF('Indicator Date hidden'!D138="x","x",C$2-'Indicator Date hidden'!D138)</f>
        <v>0</v>
      </c>
      <c r="D137" s="125">
        <f>IF('Indicator Date hidden'!E138="x","x",D$2-'Indicator Date hidden'!E138)</f>
        <v>0</v>
      </c>
      <c r="E137" s="125">
        <f>IF('Indicator Date hidden'!F138="x","x",E$2-'Indicator Date hidden'!F138)</f>
        <v>0</v>
      </c>
      <c r="F137" s="125">
        <f>IF('Indicator Date hidden'!G138="x","x",F$2-'Indicator Date hidden'!G138)</f>
        <v>0</v>
      </c>
      <c r="G137" s="125">
        <f>IF('Indicator Date hidden'!H138="x","x",G$2-'Indicator Date hidden'!H138)</f>
        <v>0</v>
      </c>
      <c r="H137" s="125">
        <f>IF('Indicator Date hidden'!I138="x","x",H$2-'Indicator Date hidden'!I138)</f>
        <v>0</v>
      </c>
      <c r="I137" s="125">
        <f>IF('Indicator Date hidden'!J138="x","x",I$2-'Indicator Date hidden'!J138)</f>
        <v>0</v>
      </c>
      <c r="J137" s="125">
        <f>IF('Indicator Date hidden'!K138="x","x",J$2-'Indicator Date hidden'!K138)</f>
        <v>0</v>
      </c>
      <c r="K137" s="125">
        <f>IF('Indicator Date hidden'!L138="x","x",K$2-'Indicator Date hidden'!L138)</f>
        <v>0</v>
      </c>
      <c r="L137" s="125">
        <f>IF('Indicator Date hidden'!M138="x","x",L$2-'Indicator Date hidden'!M138)</f>
        <v>0</v>
      </c>
      <c r="M137" s="125">
        <f>IF('Indicator Date hidden'!N138="x","x",M$2-'Indicator Date hidden'!N138)</f>
        <v>0</v>
      </c>
      <c r="N137" s="125">
        <f>IF('Indicator Date hidden'!O138="x","x",N$2-'Indicator Date hidden'!O138)</f>
        <v>0</v>
      </c>
      <c r="O137" s="125">
        <f>IF('Indicator Date hidden'!P138="x","x",O$2-'Indicator Date hidden'!P138)</f>
        <v>0</v>
      </c>
      <c r="P137" s="125">
        <f>IF('Indicator Date hidden'!Q138="x","x",P$2-'Indicator Date hidden'!Q138)</f>
        <v>0</v>
      </c>
      <c r="Q137" s="125">
        <f>IF('Indicator Date hidden'!R138="x","x",Q$2-'Indicator Date hidden'!R138)</f>
        <v>0</v>
      </c>
      <c r="R137" s="125">
        <f>IF('Indicator Date hidden'!S138="x","x",R$2-'Indicator Date hidden'!S138)</f>
        <v>0</v>
      </c>
      <c r="S137" s="125">
        <f>IF('Indicator Date hidden'!T138="x","x",S$2-'Indicator Date hidden'!T138)</f>
        <v>0</v>
      </c>
      <c r="T137" s="125">
        <f>IF('Indicator Date hidden'!U138="x","x",T$2-'Indicator Date hidden'!U138)</f>
        <v>0</v>
      </c>
      <c r="U137" s="125">
        <f>IF('Indicator Date hidden'!V138="x","x",U$2-'Indicator Date hidden'!V138)</f>
        <v>0</v>
      </c>
      <c r="V137" s="125">
        <f>IF('Indicator Date hidden'!W138="x","x",V$2-'Indicator Date hidden'!W138)</f>
        <v>0</v>
      </c>
      <c r="W137" s="125">
        <f>IF('Indicator Date hidden'!X138="x","x",W$2-'Indicator Date hidden'!X138)</f>
        <v>0</v>
      </c>
      <c r="X137" s="125">
        <f>IF('Indicator Date hidden'!Y138="x","x",X$2-'Indicator Date hidden'!Y138)</f>
        <v>0</v>
      </c>
      <c r="Y137" s="125">
        <f>IF('Indicator Date hidden'!Z138="x","x",Y$2-'Indicator Date hidden'!Z138)</f>
        <v>0</v>
      </c>
      <c r="Z137" s="125" t="str">
        <f>IF('Indicator Date hidden'!AA138="x","x",Z$2-'Indicator Date hidden'!AA138)</f>
        <v>x</v>
      </c>
      <c r="AA137" s="125">
        <f>IF('Indicator Date hidden'!AB138="x","x",AA$2-'Indicator Date hidden'!AB138)</f>
        <v>0</v>
      </c>
      <c r="AB137" s="125">
        <f>IF('Indicator Date hidden'!AC138="x","x",AB$2-'Indicator Date hidden'!AC138)</f>
        <v>0</v>
      </c>
      <c r="AC137" s="125">
        <f>IF('Indicator Date hidden'!AD138="x","x",AC$2-'Indicator Date hidden'!AD138)</f>
        <v>0</v>
      </c>
      <c r="AD137" s="125">
        <f>IF('Indicator Date hidden'!AE138="x","x",AD$2-'Indicator Date hidden'!AE138)</f>
        <v>0</v>
      </c>
      <c r="AE137" s="125">
        <f>IF('Indicator Date hidden'!AF138="x","x",AE$2-'Indicator Date hidden'!AF138)</f>
        <v>0</v>
      </c>
      <c r="AF137" s="125">
        <f>IF('Indicator Date hidden'!AG138="x","x",AF$2-'Indicator Date hidden'!AG138)</f>
        <v>1</v>
      </c>
      <c r="AG137" s="125">
        <f>IF('Indicator Date hidden'!AH138="x","x",AG$2-'Indicator Date hidden'!AH138)</f>
        <v>0</v>
      </c>
      <c r="AH137" s="125">
        <f>IF('Indicator Date hidden'!AI138="x","x",AH$2-'Indicator Date hidden'!AI138)</f>
        <v>0</v>
      </c>
      <c r="AI137" s="125">
        <f>IF('Indicator Date hidden'!AJ138="x","x",AI$2-'Indicator Date hidden'!AJ138)</f>
        <v>0</v>
      </c>
      <c r="AJ137" s="125">
        <f>IF('Indicator Date hidden'!AK138="x","x",AJ$2-'Indicator Date hidden'!AK138)</f>
        <v>0</v>
      </c>
      <c r="AK137" s="125">
        <f>IF('Indicator Date hidden'!AL138="x","x",AK$2-'Indicator Date hidden'!AL138)</f>
        <v>1</v>
      </c>
      <c r="AL137" s="125">
        <f>IF('Indicator Date hidden'!AM138="x","x",AL$2-'Indicator Date hidden'!AM138)</f>
        <v>3</v>
      </c>
      <c r="AM137" s="125">
        <f>IF('Indicator Date hidden'!AN138="x","x",AM$2-'Indicator Date hidden'!AN138)</f>
        <v>0</v>
      </c>
      <c r="AN137" s="125">
        <f>IF('Indicator Date hidden'!AO138="x","x",AN$2-'Indicator Date hidden'!AO138)</f>
        <v>0</v>
      </c>
      <c r="AO137" s="125">
        <f>IF('Indicator Date hidden'!AP138="x","x",AO$2-'Indicator Date hidden'!AP138)</f>
        <v>0</v>
      </c>
      <c r="AP137" s="125">
        <f>IF('Indicator Date hidden'!AQ138="x","x",AP$2-'Indicator Date hidden'!AQ138)</f>
        <v>0</v>
      </c>
      <c r="AQ137" s="125">
        <f>IF('Indicator Date hidden'!AR138="x","x",AQ$2-'Indicator Date hidden'!AR138)</f>
        <v>0</v>
      </c>
      <c r="AR137" s="125">
        <f>IF('Indicator Date hidden'!AS138="x","x",AR$2-'Indicator Date hidden'!AS138)</f>
        <v>0</v>
      </c>
      <c r="AS137" s="125">
        <f>IF('Indicator Date hidden'!AT138="x","x",AS$2-'Indicator Date hidden'!AT138)</f>
        <v>3</v>
      </c>
      <c r="AT137" s="125">
        <f>IF('Indicator Date hidden'!AU138="x","x",AT$2-'Indicator Date hidden'!AU138)</f>
        <v>0</v>
      </c>
      <c r="AU137" s="125">
        <f>IF('Indicator Date hidden'!AV138="x","x",AU$2-'Indicator Date hidden'!AV138)</f>
        <v>0</v>
      </c>
      <c r="AV137" s="125">
        <f>IF('Indicator Date hidden'!AW138="x","x",AV$2-'Indicator Date hidden'!AW138)</f>
        <v>0</v>
      </c>
      <c r="AW137" s="125">
        <f>IF('Indicator Date hidden'!AX138="x","x",AW$2-'Indicator Date hidden'!AX138)</f>
        <v>0</v>
      </c>
      <c r="AX137" s="125">
        <f>IF('Indicator Date hidden'!AY138="x","x",AX$2-'Indicator Date hidden'!AY138)</f>
        <v>0</v>
      </c>
      <c r="AY137" s="125">
        <f>IF('Indicator Date hidden'!AZ138="x","x",AY$2-'Indicator Date hidden'!AZ138)</f>
        <v>0</v>
      </c>
      <c r="AZ137" s="125">
        <f>IF('Indicator Date hidden'!BA138="x","x",AZ$2-'Indicator Date hidden'!BA138)</f>
        <v>0</v>
      </c>
      <c r="BA137" s="125">
        <f>IF('Indicator Date hidden'!BB138="x","x",BA$2-'Indicator Date hidden'!BB138)</f>
        <v>0</v>
      </c>
      <c r="BB137" s="125">
        <f>IF('Indicator Date hidden'!BC138="x","x",BB$2-'Indicator Date hidden'!BC138)</f>
        <v>0</v>
      </c>
      <c r="BC137" s="125">
        <f>IF('Indicator Date hidden'!BD138="x","x",BC$2-'Indicator Date hidden'!BD138)</f>
        <v>0</v>
      </c>
      <c r="BD137" s="125" t="str">
        <f>IF('Indicator Date hidden'!BE138="x","x",BD$2-'Indicator Date hidden'!BE138)</f>
        <v>x</v>
      </c>
      <c r="BE137" s="125">
        <f>IF('Indicator Date hidden'!BF138="x","x",BE$2-'Indicator Date hidden'!BF138)</f>
        <v>1</v>
      </c>
      <c r="BF137" s="125">
        <f>IF('Indicator Date hidden'!BG138="x","x",BF$2-'Indicator Date hidden'!BG138)</f>
        <v>0</v>
      </c>
      <c r="BG137" s="125">
        <f>IF('Indicator Date hidden'!BH138="x","x",BG$2-'Indicator Date hidden'!BH138)</f>
        <v>0</v>
      </c>
      <c r="BH137" s="125">
        <f>IF('Indicator Date hidden'!BI138="x","x",BH$2-'Indicator Date hidden'!BI138)</f>
        <v>0</v>
      </c>
      <c r="BI137" s="125">
        <f>IF('Indicator Date hidden'!BJ138="x","x",BI$2-'Indicator Date hidden'!BJ138)</f>
        <v>2</v>
      </c>
      <c r="BJ137" s="125">
        <f>IF('Indicator Date hidden'!BK138="x","x",BJ$2-'Indicator Date hidden'!BK138)</f>
        <v>0</v>
      </c>
      <c r="BK137" s="125">
        <f>IF('Indicator Date hidden'!BL138="x","x",BK$2-'Indicator Date hidden'!BL138)</f>
        <v>0</v>
      </c>
      <c r="BL137" s="125">
        <f>IF('Indicator Date hidden'!BM138="x","x",BL$2-'Indicator Date hidden'!BM138)</f>
        <v>0</v>
      </c>
      <c r="BM137" s="125">
        <f>IF('Indicator Date hidden'!BN138="x","x",BM$2-'Indicator Date hidden'!BN138)</f>
        <v>1</v>
      </c>
      <c r="BN137" s="125">
        <f>IF('Indicator Date hidden'!BO138="x","x",BN$2-'Indicator Date hidden'!BO138)</f>
        <v>0</v>
      </c>
      <c r="BO137" s="125">
        <f>IF('Indicator Date hidden'!BP138="x","x",BO$2-'Indicator Date hidden'!BP138)</f>
        <v>0</v>
      </c>
      <c r="BP137" s="125">
        <f>IF('Indicator Date hidden'!BQ138="x","x",BP$2-'Indicator Date hidden'!BQ138)</f>
        <v>0</v>
      </c>
      <c r="BQ137" s="125">
        <f>IF('Indicator Date hidden'!BR138="x","x",BQ$2-'Indicator Date hidden'!BR138)</f>
        <v>0</v>
      </c>
      <c r="BR137" s="125">
        <f>IF('Indicator Date hidden'!BS138="x","x",BR$2-'Indicator Date hidden'!BS138)</f>
        <v>0</v>
      </c>
      <c r="BS137" s="125">
        <f>IF('Indicator Date hidden'!BT138="x","x",BS$2-'Indicator Date hidden'!BT138)</f>
        <v>0</v>
      </c>
      <c r="BT137" s="125">
        <f>IF('Indicator Date hidden'!BU138="x","x",BT$2-'Indicator Date hidden'!BU138)</f>
        <v>0</v>
      </c>
      <c r="BU137" s="125">
        <f>IF('Indicator Date hidden'!BV138="x","x",BU$2-'Indicator Date hidden'!BV138)</f>
        <v>0</v>
      </c>
      <c r="BV137" s="125">
        <f>IF('Indicator Date hidden'!BW138="x","x",BV$2-'Indicator Date hidden'!BW138)</f>
        <v>0</v>
      </c>
      <c r="BW137" s="125">
        <f>IF('Indicator Date hidden'!BX138="x","x",BW$2-'Indicator Date hidden'!BX138)</f>
        <v>0</v>
      </c>
      <c r="BX137" s="125">
        <f>IF('Indicator Date hidden'!BY138="x","x",BX$2-'Indicator Date hidden'!BY138)</f>
        <v>0</v>
      </c>
      <c r="BY137" s="3">
        <f t="shared" si="20"/>
        <v>12</v>
      </c>
      <c r="BZ137" s="126">
        <f t="shared" si="21"/>
        <v>0.16438356164383561</v>
      </c>
      <c r="CA137" s="3">
        <f t="shared" si="22"/>
        <v>7</v>
      </c>
      <c r="CB137" s="126">
        <f t="shared" si="23"/>
        <v>0.57370935866772399</v>
      </c>
      <c r="CC137" s="129">
        <f t="shared" si="24"/>
        <v>0</v>
      </c>
    </row>
    <row r="138" spans="1:81" x14ac:dyDescent="0.3">
      <c r="A138" s="3" t="str">
        <f>'Indicator Data'!B141</f>
        <v>PER</v>
      </c>
      <c r="B138" s="125">
        <f>IF('Indicator Date hidden'!C139="x","x",B$2-'Indicator Date hidden'!C139)</f>
        <v>0</v>
      </c>
      <c r="C138" s="125">
        <f>IF('Indicator Date hidden'!D139="x","x",C$2-'Indicator Date hidden'!D139)</f>
        <v>0</v>
      </c>
      <c r="D138" s="125">
        <f>IF('Indicator Date hidden'!E139="x","x",D$2-'Indicator Date hidden'!E139)</f>
        <v>0</v>
      </c>
      <c r="E138" s="125">
        <f>IF('Indicator Date hidden'!F139="x","x",E$2-'Indicator Date hidden'!F139)</f>
        <v>0</v>
      </c>
      <c r="F138" s="125">
        <f>IF('Indicator Date hidden'!G139="x","x",F$2-'Indicator Date hidden'!G139)</f>
        <v>0</v>
      </c>
      <c r="G138" s="125">
        <f>IF('Indicator Date hidden'!H139="x","x",G$2-'Indicator Date hidden'!H139)</f>
        <v>0</v>
      </c>
      <c r="H138" s="125">
        <f>IF('Indicator Date hidden'!I139="x","x",H$2-'Indicator Date hidden'!I139)</f>
        <v>0</v>
      </c>
      <c r="I138" s="125">
        <f>IF('Indicator Date hidden'!J139="x","x",I$2-'Indicator Date hidden'!J139)</f>
        <v>0</v>
      </c>
      <c r="J138" s="125">
        <f>IF('Indicator Date hidden'!K139="x","x",J$2-'Indicator Date hidden'!K139)</f>
        <v>0</v>
      </c>
      <c r="K138" s="125">
        <f>IF('Indicator Date hidden'!L139="x","x",K$2-'Indicator Date hidden'!L139)</f>
        <v>0</v>
      </c>
      <c r="L138" s="125">
        <f>IF('Indicator Date hidden'!M139="x","x",L$2-'Indicator Date hidden'!M139)</f>
        <v>0</v>
      </c>
      <c r="M138" s="125">
        <f>IF('Indicator Date hidden'!N139="x","x",M$2-'Indicator Date hidden'!N139)</f>
        <v>0</v>
      </c>
      <c r="N138" s="125">
        <f>IF('Indicator Date hidden'!O139="x","x",N$2-'Indicator Date hidden'!O139)</f>
        <v>0</v>
      </c>
      <c r="O138" s="125">
        <f>IF('Indicator Date hidden'!P139="x","x",O$2-'Indicator Date hidden'!P139)</f>
        <v>0</v>
      </c>
      <c r="P138" s="125">
        <f>IF('Indicator Date hidden'!Q139="x","x",P$2-'Indicator Date hidden'!Q139)</f>
        <v>0</v>
      </c>
      <c r="Q138" s="125">
        <f>IF('Indicator Date hidden'!R139="x","x",Q$2-'Indicator Date hidden'!R139)</f>
        <v>0</v>
      </c>
      <c r="R138" s="125">
        <f>IF('Indicator Date hidden'!S139="x","x",R$2-'Indicator Date hidden'!S139)</f>
        <v>0</v>
      </c>
      <c r="S138" s="125">
        <f>IF('Indicator Date hidden'!T139="x","x",S$2-'Indicator Date hidden'!T139)</f>
        <v>0</v>
      </c>
      <c r="T138" s="125">
        <f>IF('Indicator Date hidden'!U139="x","x",T$2-'Indicator Date hidden'!U139)</f>
        <v>0</v>
      </c>
      <c r="U138" s="125">
        <f>IF('Indicator Date hidden'!V139="x","x",U$2-'Indicator Date hidden'!V139)</f>
        <v>0</v>
      </c>
      <c r="V138" s="125">
        <f>IF('Indicator Date hidden'!W139="x","x",V$2-'Indicator Date hidden'!W139)</f>
        <v>0</v>
      </c>
      <c r="W138" s="125">
        <f>IF('Indicator Date hidden'!X139="x","x",W$2-'Indicator Date hidden'!X139)</f>
        <v>0</v>
      </c>
      <c r="X138" s="125">
        <f>IF('Indicator Date hidden'!Y139="x","x",X$2-'Indicator Date hidden'!Y139)</f>
        <v>0</v>
      </c>
      <c r="Y138" s="125">
        <f>IF('Indicator Date hidden'!Z139="x","x",Y$2-'Indicator Date hidden'!Z139)</f>
        <v>0</v>
      </c>
      <c r="Z138" s="125">
        <f>IF('Indicator Date hidden'!AA139="x","x",Z$2-'Indicator Date hidden'!AA139)</f>
        <v>6</v>
      </c>
      <c r="AA138" s="125">
        <f>IF('Indicator Date hidden'!AB139="x","x",AA$2-'Indicator Date hidden'!AB139)</f>
        <v>0</v>
      </c>
      <c r="AB138" s="125" t="str">
        <f>IF('Indicator Date hidden'!AC139="x","x",AB$2-'Indicator Date hidden'!AC139)</f>
        <v>x</v>
      </c>
      <c r="AC138" s="125">
        <f>IF('Indicator Date hidden'!AD139="x","x",AC$2-'Indicator Date hidden'!AD139)</f>
        <v>2</v>
      </c>
      <c r="AD138" s="125">
        <f>IF('Indicator Date hidden'!AE139="x","x",AD$2-'Indicator Date hidden'!AE139)</f>
        <v>0</v>
      </c>
      <c r="AE138" s="125">
        <f>IF('Indicator Date hidden'!AF139="x","x",AE$2-'Indicator Date hidden'!AF139)</f>
        <v>0</v>
      </c>
      <c r="AF138" s="125">
        <f>IF('Indicator Date hidden'!AG139="x","x",AF$2-'Indicator Date hidden'!AG139)</f>
        <v>1</v>
      </c>
      <c r="AG138" s="125">
        <f>IF('Indicator Date hidden'!AH139="x","x",AG$2-'Indicator Date hidden'!AH139)</f>
        <v>0</v>
      </c>
      <c r="AH138" s="125">
        <f>IF('Indicator Date hidden'!AI139="x","x",AH$2-'Indicator Date hidden'!AI139)</f>
        <v>0</v>
      </c>
      <c r="AI138" s="125">
        <f>IF('Indicator Date hidden'!AJ139="x","x",AI$2-'Indicator Date hidden'!AJ139)</f>
        <v>0</v>
      </c>
      <c r="AJ138" s="125">
        <f>IF('Indicator Date hidden'!AK139="x","x",AJ$2-'Indicator Date hidden'!AK139)</f>
        <v>0</v>
      </c>
      <c r="AK138" s="125">
        <f>IF('Indicator Date hidden'!AL139="x","x",AK$2-'Indicator Date hidden'!AL139)</f>
        <v>1</v>
      </c>
      <c r="AL138" s="125">
        <f>IF('Indicator Date hidden'!AM139="x","x",AL$2-'Indicator Date hidden'!AM139)</f>
        <v>1</v>
      </c>
      <c r="AM138" s="125">
        <f>IF('Indicator Date hidden'!AN139="x","x",AM$2-'Indicator Date hidden'!AN139)</f>
        <v>0</v>
      </c>
      <c r="AN138" s="125">
        <f>IF('Indicator Date hidden'!AO139="x","x",AN$2-'Indicator Date hidden'!AO139)</f>
        <v>0</v>
      </c>
      <c r="AO138" s="125">
        <f>IF('Indicator Date hidden'!AP139="x","x",AO$2-'Indicator Date hidden'!AP139)</f>
        <v>0</v>
      </c>
      <c r="AP138" s="125">
        <f>IF('Indicator Date hidden'!AQ139="x","x",AP$2-'Indicator Date hidden'!AQ139)</f>
        <v>0</v>
      </c>
      <c r="AQ138" s="125">
        <f>IF('Indicator Date hidden'!AR139="x","x",AQ$2-'Indicator Date hidden'!AR139)</f>
        <v>0</v>
      </c>
      <c r="AR138" s="125">
        <f>IF('Indicator Date hidden'!AS139="x","x",AR$2-'Indicator Date hidden'!AS139)</f>
        <v>0</v>
      </c>
      <c r="AS138" s="125">
        <f>IF('Indicator Date hidden'!AT139="x","x",AS$2-'Indicator Date hidden'!AT139)</f>
        <v>1</v>
      </c>
      <c r="AT138" s="125">
        <f>IF('Indicator Date hidden'!AU139="x","x",AT$2-'Indicator Date hidden'!AU139)</f>
        <v>0</v>
      </c>
      <c r="AU138" s="125">
        <f>IF('Indicator Date hidden'!AV139="x","x",AU$2-'Indicator Date hidden'!AV139)</f>
        <v>0</v>
      </c>
      <c r="AV138" s="125">
        <f>IF('Indicator Date hidden'!AW139="x","x",AV$2-'Indicator Date hidden'!AW139)</f>
        <v>0</v>
      </c>
      <c r="AW138" s="125">
        <f>IF('Indicator Date hidden'!AX139="x","x",AW$2-'Indicator Date hidden'!AX139)</f>
        <v>0</v>
      </c>
      <c r="AX138" s="125">
        <f>IF('Indicator Date hidden'!AY139="x","x",AX$2-'Indicator Date hidden'!AY139)</f>
        <v>0</v>
      </c>
      <c r="AY138" s="125">
        <f>IF('Indicator Date hidden'!AZ139="x","x",AY$2-'Indicator Date hidden'!AZ139)</f>
        <v>0</v>
      </c>
      <c r="AZ138" s="125">
        <f>IF('Indicator Date hidden'!BA139="x","x",AZ$2-'Indicator Date hidden'!BA139)</f>
        <v>0</v>
      </c>
      <c r="BA138" s="125">
        <f>IF('Indicator Date hidden'!BB139="x","x",BA$2-'Indicator Date hidden'!BB139)</f>
        <v>0</v>
      </c>
      <c r="BB138" s="125">
        <f>IF('Indicator Date hidden'!BC139="x","x",BB$2-'Indicator Date hidden'!BC139)</f>
        <v>0</v>
      </c>
      <c r="BC138" s="125">
        <f>IF('Indicator Date hidden'!BD139="x","x",BC$2-'Indicator Date hidden'!BD139)</f>
        <v>0</v>
      </c>
      <c r="BD138" s="125">
        <f>IF('Indicator Date hidden'!BE139="x","x",BD$2-'Indicator Date hidden'!BE139)</f>
        <v>2</v>
      </c>
      <c r="BE138" s="125">
        <f>IF('Indicator Date hidden'!BF139="x","x",BE$2-'Indicator Date hidden'!BF139)</f>
        <v>1</v>
      </c>
      <c r="BF138" s="125">
        <f>IF('Indicator Date hidden'!BG139="x","x",BF$2-'Indicator Date hidden'!BG139)</f>
        <v>0</v>
      </c>
      <c r="BG138" s="125">
        <f>IF('Indicator Date hidden'!BH139="x","x",BG$2-'Indicator Date hidden'!BH139)</f>
        <v>0</v>
      </c>
      <c r="BH138" s="125">
        <f>IF('Indicator Date hidden'!BI139="x","x",BH$2-'Indicator Date hidden'!BI139)</f>
        <v>0</v>
      </c>
      <c r="BI138" s="125">
        <f>IF('Indicator Date hidden'!BJ139="x","x",BI$2-'Indicator Date hidden'!BJ139)</f>
        <v>0</v>
      </c>
      <c r="BJ138" s="125">
        <f>IF('Indicator Date hidden'!BK139="x","x",BJ$2-'Indicator Date hidden'!BK139)</f>
        <v>0</v>
      </c>
      <c r="BK138" s="125">
        <f>IF('Indicator Date hidden'!BL139="x","x",BK$2-'Indicator Date hidden'!BL139)</f>
        <v>0</v>
      </c>
      <c r="BL138" s="125">
        <f>IF('Indicator Date hidden'!BM139="x","x",BL$2-'Indicator Date hidden'!BM139)</f>
        <v>0</v>
      </c>
      <c r="BM138" s="125">
        <f>IF('Indicator Date hidden'!BN139="x","x",BM$2-'Indicator Date hidden'!BN139)</f>
        <v>1</v>
      </c>
      <c r="BN138" s="125">
        <f>IF('Indicator Date hidden'!BO139="x","x",BN$2-'Indicator Date hidden'!BO139)</f>
        <v>0</v>
      </c>
      <c r="BO138" s="125">
        <f>IF('Indicator Date hidden'!BP139="x","x",BO$2-'Indicator Date hidden'!BP139)</f>
        <v>1</v>
      </c>
      <c r="BP138" s="125">
        <f>IF('Indicator Date hidden'!BQ139="x","x",BP$2-'Indicator Date hidden'!BQ139)</f>
        <v>0</v>
      </c>
      <c r="BQ138" s="125">
        <f>IF('Indicator Date hidden'!BR139="x","x",BQ$2-'Indicator Date hidden'!BR139)</f>
        <v>0</v>
      </c>
      <c r="BR138" s="125">
        <f>IF('Indicator Date hidden'!BS139="x","x",BR$2-'Indicator Date hidden'!BS139)</f>
        <v>0</v>
      </c>
      <c r="BS138" s="125">
        <f>IF('Indicator Date hidden'!BT139="x","x",BS$2-'Indicator Date hidden'!BT139)</f>
        <v>2</v>
      </c>
      <c r="BT138" s="125">
        <f>IF('Indicator Date hidden'!BU139="x","x",BT$2-'Indicator Date hidden'!BU139)</f>
        <v>0</v>
      </c>
      <c r="BU138" s="125">
        <f>IF('Indicator Date hidden'!BV139="x","x",BU$2-'Indicator Date hidden'!BV139)</f>
        <v>0</v>
      </c>
      <c r="BV138" s="125">
        <f>IF('Indicator Date hidden'!BW139="x","x",BV$2-'Indicator Date hidden'!BW139)</f>
        <v>0</v>
      </c>
      <c r="BW138" s="125">
        <f>IF('Indicator Date hidden'!BX139="x","x",BW$2-'Indicator Date hidden'!BX139)</f>
        <v>0</v>
      </c>
      <c r="BX138" s="125">
        <f>IF('Indicator Date hidden'!BY139="x","x",BX$2-'Indicator Date hidden'!BY139)</f>
        <v>0</v>
      </c>
      <c r="BY138" s="3">
        <f t="shared" si="20"/>
        <v>19</v>
      </c>
      <c r="BZ138" s="126">
        <f t="shared" si="21"/>
        <v>0.25675675675675674</v>
      </c>
      <c r="CA138" s="3">
        <f t="shared" si="22"/>
        <v>11</v>
      </c>
      <c r="CB138" s="126">
        <f t="shared" si="23"/>
        <v>0.82299405289649263</v>
      </c>
      <c r="CC138" s="129">
        <f t="shared" si="24"/>
        <v>0</v>
      </c>
    </row>
    <row r="139" spans="1:81" x14ac:dyDescent="0.3">
      <c r="A139" s="3" t="str">
        <f>'Indicator Data'!B142</f>
        <v>PHL</v>
      </c>
      <c r="B139" s="125">
        <f>IF('Indicator Date hidden'!C140="x","x",B$2-'Indicator Date hidden'!C140)</f>
        <v>0</v>
      </c>
      <c r="C139" s="125">
        <f>IF('Indicator Date hidden'!D140="x","x",C$2-'Indicator Date hidden'!D140)</f>
        <v>0</v>
      </c>
      <c r="D139" s="125">
        <f>IF('Indicator Date hidden'!E140="x","x",D$2-'Indicator Date hidden'!E140)</f>
        <v>0</v>
      </c>
      <c r="E139" s="125">
        <f>IF('Indicator Date hidden'!F140="x","x",E$2-'Indicator Date hidden'!F140)</f>
        <v>0</v>
      </c>
      <c r="F139" s="125">
        <f>IF('Indicator Date hidden'!G140="x","x",F$2-'Indicator Date hidden'!G140)</f>
        <v>0</v>
      </c>
      <c r="G139" s="125">
        <f>IF('Indicator Date hidden'!H140="x","x",G$2-'Indicator Date hidden'!H140)</f>
        <v>0</v>
      </c>
      <c r="H139" s="125">
        <f>IF('Indicator Date hidden'!I140="x","x",H$2-'Indicator Date hidden'!I140)</f>
        <v>0</v>
      </c>
      <c r="I139" s="125">
        <f>IF('Indicator Date hidden'!J140="x","x",I$2-'Indicator Date hidden'!J140)</f>
        <v>0</v>
      </c>
      <c r="J139" s="125">
        <f>IF('Indicator Date hidden'!K140="x","x",J$2-'Indicator Date hidden'!K140)</f>
        <v>0</v>
      </c>
      <c r="K139" s="125">
        <f>IF('Indicator Date hidden'!L140="x","x",K$2-'Indicator Date hidden'!L140)</f>
        <v>0</v>
      </c>
      <c r="L139" s="125">
        <f>IF('Indicator Date hidden'!M140="x","x",L$2-'Indicator Date hidden'!M140)</f>
        <v>0</v>
      </c>
      <c r="M139" s="125">
        <f>IF('Indicator Date hidden'!N140="x","x",M$2-'Indicator Date hidden'!N140)</f>
        <v>0</v>
      </c>
      <c r="N139" s="125">
        <f>IF('Indicator Date hidden'!O140="x","x",N$2-'Indicator Date hidden'!O140)</f>
        <v>0</v>
      </c>
      <c r="O139" s="125">
        <f>IF('Indicator Date hidden'!P140="x","x",O$2-'Indicator Date hidden'!P140)</f>
        <v>0</v>
      </c>
      <c r="P139" s="125">
        <f>IF('Indicator Date hidden'!Q140="x","x",P$2-'Indicator Date hidden'!Q140)</f>
        <v>0</v>
      </c>
      <c r="Q139" s="125">
        <f>IF('Indicator Date hidden'!R140="x","x",Q$2-'Indicator Date hidden'!R140)</f>
        <v>0</v>
      </c>
      <c r="R139" s="125">
        <f>IF('Indicator Date hidden'!S140="x","x",R$2-'Indicator Date hidden'!S140)</f>
        <v>0</v>
      </c>
      <c r="S139" s="125">
        <f>IF('Indicator Date hidden'!T140="x","x",S$2-'Indicator Date hidden'!T140)</f>
        <v>0</v>
      </c>
      <c r="T139" s="125">
        <f>IF('Indicator Date hidden'!U140="x","x",T$2-'Indicator Date hidden'!U140)</f>
        <v>0</v>
      </c>
      <c r="U139" s="125">
        <f>IF('Indicator Date hidden'!V140="x","x",U$2-'Indicator Date hidden'!V140)</f>
        <v>0</v>
      </c>
      <c r="V139" s="125">
        <f>IF('Indicator Date hidden'!W140="x","x",V$2-'Indicator Date hidden'!W140)</f>
        <v>0</v>
      </c>
      <c r="W139" s="125">
        <f>IF('Indicator Date hidden'!X140="x","x",W$2-'Indicator Date hidden'!X140)</f>
        <v>0</v>
      </c>
      <c r="X139" s="125">
        <f>IF('Indicator Date hidden'!Y140="x","x",X$2-'Indicator Date hidden'!Y140)</f>
        <v>0</v>
      </c>
      <c r="Y139" s="125">
        <f>IF('Indicator Date hidden'!Z140="x","x",Y$2-'Indicator Date hidden'!Z140)</f>
        <v>0</v>
      </c>
      <c r="Z139" s="125">
        <f>IF('Indicator Date hidden'!AA140="x","x",Z$2-'Indicator Date hidden'!AA140)</f>
        <v>1</v>
      </c>
      <c r="AA139" s="125">
        <f>IF('Indicator Date hidden'!AB140="x","x",AA$2-'Indicator Date hidden'!AB140)</f>
        <v>0</v>
      </c>
      <c r="AB139" s="125">
        <f>IF('Indicator Date hidden'!AC140="x","x",AB$2-'Indicator Date hidden'!AC140)</f>
        <v>0</v>
      </c>
      <c r="AC139" s="125">
        <f>IF('Indicator Date hidden'!AD140="x","x",AC$2-'Indicator Date hidden'!AD140)</f>
        <v>2</v>
      </c>
      <c r="AD139" s="125">
        <f>IF('Indicator Date hidden'!AE140="x","x",AD$2-'Indicator Date hidden'!AE140)</f>
        <v>0</v>
      </c>
      <c r="AE139" s="125">
        <f>IF('Indicator Date hidden'!AF140="x","x",AE$2-'Indicator Date hidden'!AF140)</f>
        <v>0</v>
      </c>
      <c r="AF139" s="125">
        <f>IF('Indicator Date hidden'!AG140="x","x",AF$2-'Indicator Date hidden'!AG140)</f>
        <v>1</v>
      </c>
      <c r="AG139" s="125">
        <f>IF('Indicator Date hidden'!AH140="x","x",AG$2-'Indicator Date hidden'!AH140)</f>
        <v>0</v>
      </c>
      <c r="AH139" s="125">
        <f>IF('Indicator Date hidden'!AI140="x","x",AH$2-'Indicator Date hidden'!AI140)</f>
        <v>0</v>
      </c>
      <c r="AI139" s="125">
        <f>IF('Indicator Date hidden'!AJ140="x","x",AI$2-'Indicator Date hidden'!AJ140)</f>
        <v>0</v>
      </c>
      <c r="AJ139" s="125">
        <f>IF('Indicator Date hidden'!AK140="x","x",AJ$2-'Indicator Date hidden'!AK140)</f>
        <v>0</v>
      </c>
      <c r="AK139" s="125">
        <f>IF('Indicator Date hidden'!AL140="x","x",AK$2-'Indicator Date hidden'!AL140)</f>
        <v>1</v>
      </c>
      <c r="AL139" s="125">
        <f>IF('Indicator Date hidden'!AM140="x","x",AL$2-'Indicator Date hidden'!AM140)</f>
        <v>2</v>
      </c>
      <c r="AM139" s="125">
        <f>IF('Indicator Date hidden'!AN140="x","x",AM$2-'Indicator Date hidden'!AN140)</f>
        <v>0</v>
      </c>
      <c r="AN139" s="125">
        <f>IF('Indicator Date hidden'!AO140="x","x",AN$2-'Indicator Date hidden'!AO140)</f>
        <v>0</v>
      </c>
      <c r="AO139" s="125">
        <f>IF('Indicator Date hidden'!AP140="x","x",AO$2-'Indicator Date hidden'!AP140)</f>
        <v>0</v>
      </c>
      <c r="AP139" s="125">
        <f>IF('Indicator Date hidden'!AQ140="x","x",AP$2-'Indicator Date hidden'!AQ140)</f>
        <v>0</v>
      </c>
      <c r="AQ139" s="125">
        <f>IF('Indicator Date hidden'!AR140="x","x",AQ$2-'Indicator Date hidden'!AR140)</f>
        <v>0</v>
      </c>
      <c r="AR139" s="125">
        <f>IF('Indicator Date hidden'!AS140="x","x",AR$2-'Indicator Date hidden'!AS140)</f>
        <v>0</v>
      </c>
      <c r="AS139" s="125">
        <f>IF('Indicator Date hidden'!AT140="x","x",AS$2-'Indicator Date hidden'!AT140)</f>
        <v>1</v>
      </c>
      <c r="AT139" s="125">
        <f>IF('Indicator Date hidden'!AU140="x","x",AT$2-'Indicator Date hidden'!AU140)</f>
        <v>0</v>
      </c>
      <c r="AU139" s="125">
        <f>IF('Indicator Date hidden'!AV140="x","x",AU$2-'Indicator Date hidden'!AV140)</f>
        <v>0</v>
      </c>
      <c r="AV139" s="125">
        <f>IF('Indicator Date hidden'!AW140="x","x",AV$2-'Indicator Date hidden'!AW140)</f>
        <v>0</v>
      </c>
      <c r="AW139" s="125">
        <f>IF('Indicator Date hidden'!AX140="x","x",AW$2-'Indicator Date hidden'!AX140)</f>
        <v>0</v>
      </c>
      <c r="AX139" s="125">
        <f>IF('Indicator Date hidden'!AY140="x","x",AX$2-'Indicator Date hidden'!AY140)</f>
        <v>0</v>
      </c>
      <c r="AY139" s="125">
        <f>IF('Indicator Date hidden'!AZ140="x","x",AY$2-'Indicator Date hidden'!AZ140)</f>
        <v>0</v>
      </c>
      <c r="AZ139" s="125">
        <f>IF('Indicator Date hidden'!BA140="x","x",AZ$2-'Indicator Date hidden'!BA140)</f>
        <v>1</v>
      </c>
      <c r="BA139" s="125">
        <f>IF('Indicator Date hidden'!BB140="x","x",BA$2-'Indicator Date hidden'!BB140)</f>
        <v>0</v>
      </c>
      <c r="BB139" s="125">
        <f>IF('Indicator Date hidden'!BC140="x","x",BB$2-'Indicator Date hidden'!BC140)</f>
        <v>0</v>
      </c>
      <c r="BC139" s="125">
        <f>IF('Indicator Date hidden'!BD140="x","x",BC$2-'Indicator Date hidden'!BD140)</f>
        <v>0</v>
      </c>
      <c r="BD139" s="125">
        <f>IF('Indicator Date hidden'!BE140="x","x",BD$2-'Indicator Date hidden'!BE140)</f>
        <v>2</v>
      </c>
      <c r="BE139" s="125">
        <f>IF('Indicator Date hidden'!BF140="x","x",BE$2-'Indicator Date hidden'!BF140)</f>
        <v>1</v>
      </c>
      <c r="BF139" s="125">
        <f>IF('Indicator Date hidden'!BG140="x","x",BF$2-'Indicator Date hidden'!BG140)</f>
        <v>0</v>
      </c>
      <c r="BG139" s="125">
        <f>IF('Indicator Date hidden'!BH140="x","x",BG$2-'Indicator Date hidden'!BH140)</f>
        <v>0</v>
      </c>
      <c r="BH139" s="125">
        <f>IF('Indicator Date hidden'!BI140="x","x",BH$2-'Indicator Date hidden'!BI140)</f>
        <v>0</v>
      </c>
      <c r="BI139" s="125">
        <f>IF('Indicator Date hidden'!BJ140="x","x",BI$2-'Indicator Date hidden'!BJ140)</f>
        <v>0</v>
      </c>
      <c r="BJ139" s="125">
        <f>IF('Indicator Date hidden'!BK140="x","x",BJ$2-'Indicator Date hidden'!BK140)</f>
        <v>0</v>
      </c>
      <c r="BK139" s="125">
        <f>IF('Indicator Date hidden'!BL140="x","x",BK$2-'Indicator Date hidden'!BL140)</f>
        <v>0</v>
      </c>
      <c r="BL139" s="125">
        <f>IF('Indicator Date hidden'!BM140="x","x",BL$2-'Indicator Date hidden'!BM140)</f>
        <v>0</v>
      </c>
      <c r="BM139" s="125">
        <f>IF('Indicator Date hidden'!BN140="x","x",BM$2-'Indicator Date hidden'!BN140)</f>
        <v>4</v>
      </c>
      <c r="BN139" s="125">
        <f>IF('Indicator Date hidden'!BO140="x","x",BN$2-'Indicator Date hidden'!BO140)</f>
        <v>0</v>
      </c>
      <c r="BO139" s="125">
        <f>IF('Indicator Date hidden'!BP140="x","x",BO$2-'Indicator Date hidden'!BP140)</f>
        <v>0</v>
      </c>
      <c r="BP139" s="125">
        <f>IF('Indicator Date hidden'!BQ140="x","x",BP$2-'Indicator Date hidden'!BQ140)</f>
        <v>0</v>
      </c>
      <c r="BQ139" s="125">
        <f>IF('Indicator Date hidden'!BR140="x","x",BQ$2-'Indicator Date hidden'!BR140)</f>
        <v>0</v>
      </c>
      <c r="BR139" s="125">
        <f>IF('Indicator Date hidden'!BS140="x","x",BR$2-'Indicator Date hidden'!BS140)</f>
        <v>0</v>
      </c>
      <c r="BS139" s="125" t="str">
        <f>IF('Indicator Date hidden'!BT140="x","x",BS$2-'Indicator Date hidden'!BT140)</f>
        <v>x</v>
      </c>
      <c r="BT139" s="125">
        <f>IF('Indicator Date hidden'!BU140="x","x",BT$2-'Indicator Date hidden'!BU140)</f>
        <v>0</v>
      </c>
      <c r="BU139" s="125">
        <f>IF('Indicator Date hidden'!BV140="x","x",BU$2-'Indicator Date hidden'!BV140)</f>
        <v>0</v>
      </c>
      <c r="BV139" s="125">
        <f>IF('Indicator Date hidden'!BW140="x","x",BV$2-'Indicator Date hidden'!BW140)</f>
        <v>0</v>
      </c>
      <c r="BW139" s="125">
        <f>IF('Indicator Date hidden'!BX140="x","x",BW$2-'Indicator Date hidden'!BX140)</f>
        <v>0</v>
      </c>
      <c r="BX139" s="125">
        <f>IF('Indicator Date hidden'!BY140="x","x",BX$2-'Indicator Date hidden'!BY140)</f>
        <v>0</v>
      </c>
      <c r="BY139" s="3">
        <f t="shared" si="20"/>
        <v>16</v>
      </c>
      <c r="BZ139" s="126">
        <f t="shared" si="21"/>
        <v>0.21621621621621623</v>
      </c>
      <c r="CA139" s="3">
        <f t="shared" si="22"/>
        <v>10</v>
      </c>
      <c r="CB139" s="126">
        <f t="shared" si="23"/>
        <v>0.64242509859484931</v>
      </c>
      <c r="CC139" s="129">
        <f t="shared" si="24"/>
        <v>0</v>
      </c>
    </row>
    <row r="140" spans="1:81" x14ac:dyDescent="0.3">
      <c r="A140" s="3" t="str">
        <f>'Indicator Data'!B143</f>
        <v>POL</v>
      </c>
      <c r="B140" s="125">
        <f>IF('Indicator Date hidden'!C141="x","x",B$2-'Indicator Date hidden'!C141)</f>
        <v>0</v>
      </c>
      <c r="C140" s="125">
        <f>IF('Indicator Date hidden'!D141="x","x",C$2-'Indicator Date hidden'!D141)</f>
        <v>0</v>
      </c>
      <c r="D140" s="125">
        <f>IF('Indicator Date hidden'!E141="x","x",D$2-'Indicator Date hidden'!E141)</f>
        <v>0</v>
      </c>
      <c r="E140" s="125">
        <f>IF('Indicator Date hidden'!F141="x","x",E$2-'Indicator Date hidden'!F141)</f>
        <v>0</v>
      </c>
      <c r="F140" s="125">
        <f>IF('Indicator Date hidden'!G141="x","x",F$2-'Indicator Date hidden'!G141)</f>
        <v>0</v>
      </c>
      <c r="G140" s="125">
        <f>IF('Indicator Date hidden'!H141="x","x",G$2-'Indicator Date hidden'!H141)</f>
        <v>0</v>
      </c>
      <c r="H140" s="125">
        <f>IF('Indicator Date hidden'!I141="x","x",H$2-'Indicator Date hidden'!I141)</f>
        <v>0</v>
      </c>
      <c r="I140" s="125">
        <f>IF('Indicator Date hidden'!J141="x","x",I$2-'Indicator Date hidden'!J141)</f>
        <v>0</v>
      </c>
      <c r="J140" s="125">
        <f>IF('Indicator Date hidden'!K141="x","x",J$2-'Indicator Date hidden'!K141)</f>
        <v>0</v>
      </c>
      <c r="K140" s="125">
        <f>IF('Indicator Date hidden'!L141="x","x",K$2-'Indicator Date hidden'!L141)</f>
        <v>0</v>
      </c>
      <c r="L140" s="125">
        <f>IF('Indicator Date hidden'!M141="x","x",L$2-'Indicator Date hidden'!M141)</f>
        <v>0</v>
      </c>
      <c r="M140" s="125">
        <f>IF('Indicator Date hidden'!N141="x","x",M$2-'Indicator Date hidden'!N141)</f>
        <v>0</v>
      </c>
      <c r="N140" s="125">
        <f>IF('Indicator Date hidden'!O141="x","x",N$2-'Indicator Date hidden'!O141)</f>
        <v>0</v>
      </c>
      <c r="O140" s="125">
        <f>IF('Indicator Date hidden'!P141="x","x",O$2-'Indicator Date hidden'!P141)</f>
        <v>0</v>
      </c>
      <c r="P140" s="125">
        <f>IF('Indicator Date hidden'!Q141="x","x",P$2-'Indicator Date hidden'!Q141)</f>
        <v>0</v>
      </c>
      <c r="Q140" s="125">
        <f>IF('Indicator Date hidden'!R141="x","x",Q$2-'Indicator Date hidden'!R141)</f>
        <v>0</v>
      </c>
      <c r="R140" s="125">
        <f>IF('Indicator Date hidden'!S141="x","x",R$2-'Indicator Date hidden'!S141)</f>
        <v>0</v>
      </c>
      <c r="S140" s="125">
        <f>IF('Indicator Date hidden'!T141="x","x",S$2-'Indicator Date hidden'!T141)</f>
        <v>0</v>
      </c>
      <c r="T140" s="125">
        <f>IF('Indicator Date hidden'!U141="x","x",T$2-'Indicator Date hidden'!U141)</f>
        <v>0</v>
      </c>
      <c r="U140" s="125">
        <f>IF('Indicator Date hidden'!V141="x","x",U$2-'Indicator Date hidden'!V141)</f>
        <v>0</v>
      </c>
      <c r="V140" s="125">
        <f>IF('Indicator Date hidden'!W141="x","x",V$2-'Indicator Date hidden'!W141)</f>
        <v>0</v>
      </c>
      <c r="W140" s="125">
        <f>IF('Indicator Date hidden'!X141="x","x",W$2-'Indicator Date hidden'!X141)</f>
        <v>0</v>
      </c>
      <c r="X140" s="125">
        <f>IF('Indicator Date hidden'!Y141="x","x",X$2-'Indicator Date hidden'!Y141)</f>
        <v>0</v>
      </c>
      <c r="Y140" s="125">
        <f>IF('Indicator Date hidden'!Z141="x","x",Y$2-'Indicator Date hidden'!Z141)</f>
        <v>0</v>
      </c>
      <c r="Z140" s="125">
        <f>IF('Indicator Date hidden'!AA141="x","x",Z$2-'Indicator Date hidden'!AA141)</f>
        <v>7</v>
      </c>
      <c r="AA140" s="125">
        <f>IF('Indicator Date hidden'!AB141="x","x",AA$2-'Indicator Date hidden'!AB141)</f>
        <v>0</v>
      </c>
      <c r="AB140" s="125" t="str">
        <f>IF('Indicator Date hidden'!AC141="x","x",AB$2-'Indicator Date hidden'!AC141)</f>
        <v>x</v>
      </c>
      <c r="AC140" s="125">
        <f>IF('Indicator Date hidden'!AD141="x","x",AC$2-'Indicator Date hidden'!AD141)</f>
        <v>1</v>
      </c>
      <c r="AD140" s="125">
        <f>IF('Indicator Date hidden'!AE141="x","x",AD$2-'Indicator Date hidden'!AE141)</f>
        <v>0</v>
      </c>
      <c r="AE140" s="125">
        <f>IF('Indicator Date hidden'!AF141="x","x",AE$2-'Indicator Date hidden'!AF141)</f>
        <v>0</v>
      </c>
      <c r="AF140" s="125">
        <f>IF('Indicator Date hidden'!AG141="x","x",AF$2-'Indicator Date hidden'!AG141)</f>
        <v>1</v>
      </c>
      <c r="AG140" s="125">
        <f>IF('Indicator Date hidden'!AH141="x","x",AG$2-'Indicator Date hidden'!AH141)</f>
        <v>0</v>
      </c>
      <c r="AH140" s="125">
        <f>IF('Indicator Date hidden'!AI141="x","x",AH$2-'Indicator Date hidden'!AI141)</f>
        <v>0</v>
      </c>
      <c r="AI140" s="125">
        <f>IF('Indicator Date hidden'!AJ141="x","x",AI$2-'Indicator Date hidden'!AJ141)</f>
        <v>0</v>
      </c>
      <c r="AJ140" s="125">
        <f>IF('Indicator Date hidden'!AK141="x","x",AJ$2-'Indicator Date hidden'!AK141)</f>
        <v>0</v>
      </c>
      <c r="AK140" s="125">
        <f>IF('Indicator Date hidden'!AL141="x","x",AK$2-'Indicator Date hidden'!AL141)</f>
        <v>1</v>
      </c>
      <c r="AL140" s="125" t="str">
        <f>IF('Indicator Date hidden'!AM141="x","x",AL$2-'Indicator Date hidden'!AM141)</f>
        <v>x</v>
      </c>
      <c r="AM140" s="125">
        <f>IF('Indicator Date hidden'!AN141="x","x",AM$2-'Indicator Date hidden'!AN141)</f>
        <v>0</v>
      </c>
      <c r="AN140" s="125">
        <f>IF('Indicator Date hidden'!AO141="x","x",AN$2-'Indicator Date hidden'!AO141)</f>
        <v>0</v>
      </c>
      <c r="AO140" s="125">
        <f>IF('Indicator Date hidden'!AP141="x","x",AO$2-'Indicator Date hidden'!AP141)</f>
        <v>0</v>
      </c>
      <c r="AP140" s="125" t="str">
        <f>IF('Indicator Date hidden'!AQ141="x","x",AP$2-'Indicator Date hidden'!AQ141)</f>
        <v>x</v>
      </c>
      <c r="AQ140" s="125">
        <f>IF('Indicator Date hidden'!AR141="x","x",AQ$2-'Indicator Date hidden'!AR141)</f>
        <v>0</v>
      </c>
      <c r="AR140" s="125">
        <f>IF('Indicator Date hidden'!AS141="x","x",AR$2-'Indicator Date hidden'!AS141)</f>
        <v>0</v>
      </c>
      <c r="AS140" s="125" t="str">
        <f>IF('Indicator Date hidden'!AT141="x","x",AS$2-'Indicator Date hidden'!AT141)</f>
        <v>x</v>
      </c>
      <c r="AT140" s="125">
        <f>IF('Indicator Date hidden'!AU141="x","x",AT$2-'Indicator Date hidden'!AU141)</f>
        <v>0</v>
      </c>
      <c r="AU140" s="125" t="str">
        <f>IF('Indicator Date hidden'!AV141="x","x",AU$2-'Indicator Date hidden'!AV141)</f>
        <v>x</v>
      </c>
      <c r="AV140" s="125" t="str">
        <f>IF('Indicator Date hidden'!AW141="x","x",AV$2-'Indicator Date hidden'!AW141)</f>
        <v>x</v>
      </c>
      <c r="AW140" s="125" t="str">
        <f>IF('Indicator Date hidden'!AX141="x","x",AW$2-'Indicator Date hidden'!AX141)</f>
        <v>x</v>
      </c>
      <c r="AX140" s="125">
        <f>IF('Indicator Date hidden'!AY141="x","x",AX$2-'Indicator Date hidden'!AY141)</f>
        <v>0</v>
      </c>
      <c r="AY140" s="125">
        <f>IF('Indicator Date hidden'!AZ141="x","x",AY$2-'Indicator Date hidden'!AZ141)</f>
        <v>0</v>
      </c>
      <c r="AZ140" s="125">
        <f>IF('Indicator Date hidden'!BA141="x","x",AZ$2-'Indicator Date hidden'!BA141)</f>
        <v>1</v>
      </c>
      <c r="BA140" s="125">
        <f>IF('Indicator Date hidden'!BB141="x","x",BA$2-'Indicator Date hidden'!BB141)</f>
        <v>0</v>
      </c>
      <c r="BB140" s="125">
        <f>IF('Indicator Date hidden'!BC141="x","x",BB$2-'Indicator Date hidden'!BC141)</f>
        <v>0</v>
      </c>
      <c r="BC140" s="125">
        <f>IF('Indicator Date hidden'!BD141="x","x",BC$2-'Indicator Date hidden'!BD141)</f>
        <v>0</v>
      </c>
      <c r="BD140" s="125" t="str">
        <f>IF('Indicator Date hidden'!BE141="x","x",BD$2-'Indicator Date hidden'!BE141)</f>
        <v>x</v>
      </c>
      <c r="BE140" s="125">
        <f>IF('Indicator Date hidden'!BF141="x","x",BE$2-'Indicator Date hidden'!BF141)</f>
        <v>1</v>
      </c>
      <c r="BF140" s="125">
        <f>IF('Indicator Date hidden'!BG141="x","x",BF$2-'Indicator Date hidden'!BG141)</f>
        <v>0</v>
      </c>
      <c r="BG140" s="125">
        <f>IF('Indicator Date hidden'!BH141="x","x",BG$2-'Indicator Date hidden'!BH141)</f>
        <v>0</v>
      </c>
      <c r="BH140" s="125">
        <f>IF('Indicator Date hidden'!BI141="x","x",BH$2-'Indicator Date hidden'!BI141)</f>
        <v>0</v>
      </c>
      <c r="BI140" s="125">
        <f>IF('Indicator Date hidden'!BJ141="x","x",BI$2-'Indicator Date hidden'!BJ141)</f>
        <v>0</v>
      </c>
      <c r="BJ140" s="125">
        <f>IF('Indicator Date hidden'!BK141="x","x",BJ$2-'Indicator Date hidden'!BK141)</f>
        <v>0</v>
      </c>
      <c r="BK140" s="125">
        <f>IF('Indicator Date hidden'!BL141="x","x",BK$2-'Indicator Date hidden'!BL141)</f>
        <v>0</v>
      </c>
      <c r="BL140" s="125">
        <f>IF('Indicator Date hidden'!BM141="x","x",BL$2-'Indicator Date hidden'!BM141)</f>
        <v>0</v>
      </c>
      <c r="BM140" s="125" t="str">
        <f>IF('Indicator Date hidden'!BN141="x","x",BM$2-'Indicator Date hidden'!BN141)</f>
        <v>x</v>
      </c>
      <c r="BN140" s="125">
        <f>IF('Indicator Date hidden'!BO141="x","x",BN$2-'Indicator Date hidden'!BO141)</f>
        <v>0</v>
      </c>
      <c r="BO140" s="125">
        <f>IF('Indicator Date hidden'!BP141="x","x",BO$2-'Indicator Date hidden'!BP141)</f>
        <v>0</v>
      </c>
      <c r="BP140" s="125">
        <f>IF('Indicator Date hidden'!BQ141="x","x",BP$2-'Indicator Date hidden'!BQ141)</f>
        <v>0</v>
      </c>
      <c r="BQ140" s="125">
        <f>IF('Indicator Date hidden'!BR141="x","x",BQ$2-'Indicator Date hidden'!BR141)</f>
        <v>0</v>
      </c>
      <c r="BR140" s="125">
        <f>IF('Indicator Date hidden'!BS141="x","x",BR$2-'Indicator Date hidden'!BS141)</f>
        <v>0</v>
      </c>
      <c r="BS140" s="125">
        <f>IF('Indicator Date hidden'!BT141="x","x",BS$2-'Indicator Date hidden'!BT141)</f>
        <v>2</v>
      </c>
      <c r="BT140" s="125">
        <f>IF('Indicator Date hidden'!BU141="x","x",BT$2-'Indicator Date hidden'!BU141)</f>
        <v>0</v>
      </c>
      <c r="BU140" s="125">
        <f>IF('Indicator Date hidden'!BV141="x","x",BU$2-'Indicator Date hidden'!BV141)</f>
        <v>0</v>
      </c>
      <c r="BV140" s="125">
        <f>IF('Indicator Date hidden'!BW141="x","x",BV$2-'Indicator Date hidden'!BW141)</f>
        <v>0</v>
      </c>
      <c r="BW140" s="125">
        <f>IF('Indicator Date hidden'!BX141="x","x",BW$2-'Indicator Date hidden'!BX141)</f>
        <v>0</v>
      </c>
      <c r="BX140" s="125">
        <f>IF('Indicator Date hidden'!BY141="x","x",BX$2-'Indicator Date hidden'!BY141)</f>
        <v>0</v>
      </c>
      <c r="BY140" s="3">
        <f t="shared" si="20"/>
        <v>14</v>
      </c>
      <c r="BZ140" s="126">
        <f t="shared" si="21"/>
        <v>0.21212121212121213</v>
      </c>
      <c r="CA140" s="3">
        <f t="shared" si="22"/>
        <v>7</v>
      </c>
      <c r="CB140" s="126">
        <f t="shared" si="23"/>
        <v>0.91312237414056752</v>
      </c>
      <c r="CC140" s="129">
        <f t="shared" si="24"/>
        <v>0</v>
      </c>
    </row>
    <row r="141" spans="1:81" x14ac:dyDescent="0.3">
      <c r="A141" s="3" t="str">
        <f>'Indicator Data'!B144</f>
        <v>PRT</v>
      </c>
      <c r="B141" s="125">
        <f>IF('Indicator Date hidden'!C142="x","x",B$2-'Indicator Date hidden'!C142)</f>
        <v>0</v>
      </c>
      <c r="C141" s="125">
        <f>IF('Indicator Date hidden'!D142="x","x",C$2-'Indicator Date hidden'!D142)</f>
        <v>0</v>
      </c>
      <c r="D141" s="125">
        <f>IF('Indicator Date hidden'!E142="x","x",D$2-'Indicator Date hidden'!E142)</f>
        <v>0</v>
      </c>
      <c r="E141" s="125">
        <f>IF('Indicator Date hidden'!F142="x","x",E$2-'Indicator Date hidden'!F142)</f>
        <v>0</v>
      </c>
      <c r="F141" s="125">
        <f>IF('Indicator Date hidden'!G142="x","x",F$2-'Indicator Date hidden'!G142)</f>
        <v>0</v>
      </c>
      <c r="G141" s="125">
        <f>IF('Indicator Date hidden'!H142="x","x",G$2-'Indicator Date hidden'!H142)</f>
        <v>0</v>
      </c>
      <c r="H141" s="125">
        <f>IF('Indicator Date hidden'!I142="x","x",H$2-'Indicator Date hidden'!I142)</f>
        <v>0</v>
      </c>
      <c r="I141" s="125">
        <f>IF('Indicator Date hidden'!J142="x","x",I$2-'Indicator Date hidden'!J142)</f>
        <v>0</v>
      </c>
      <c r="J141" s="125">
        <f>IF('Indicator Date hidden'!K142="x","x",J$2-'Indicator Date hidden'!K142)</f>
        <v>0</v>
      </c>
      <c r="K141" s="125">
        <f>IF('Indicator Date hidden'!L142="x","x",K$2-'Indicator Date hidden'!L142)</f>
        <v>0</v>
      </c>
      <c r="L141" s="125">
        <f>IF('Indicator Date hidden'!M142="x","x",L$2-'Indicator Date hidden'!M142)</f>
        <v>0</v>
      </c>
      <c r="M141" s="125">
        <f>IF('Indicator Date hidden'!N142="x","x",M$2-'Indicator Date hidden'!N142)</f>
        <v>0</v>
      </c>
      <c r="N141" s="125">
        <f>IF('Indicator Date hidden'!O142="x","x",N$2-'Indicator Date hidden'!O142)</f>
        <v>0</v>
      </c>
      <c r="O141" s="125">
        <f>IF('Indicator Date hidden'!P142="x","x",O$2-'Indicator Date hidden'!P142)</f>
        <v>0</v>
      </c>
      <c r="P141" s="125">
        <f>IF('Indicator Date hidden'!Q142="x","x",P$2-'Indicator Date hidden'!Q142)</f>
        <v>0</v>
      </c>
      <c r="Q141" s="125">
        <f>IF('Indicator Date hidden'!R142="x","x",Q$2-'Indicator Date hidden'!R142)</f>
        <v>0</v>
      </c>
      <c r="R141" s="125">
        <f>IF('Indicator Date hidden'!S142="x","x",R$2-'Indicator Date hidden'!S142)</f>
        <v>0</v>
      </c>
      <c r="S141" s="125">
        <f>IF('Indicator Date hidden'!T142="x","x",S$2-'Indicator Date hidden'!T142)</f>
        <v>0</v>
      </c>
      <c r="T141" s="125">
        <f>IF('Indicator Date hidden'!U142="x","x",T$2-'Indicator Date hidden'!U142)</f>
        <v>0</v>
      </c>
      <c r="U141" s="125">
        <f>IF('Indicator Date hidden'!V142="x","x",U$2-'Indicator Date hidden'!V142)</f>
        <v>0</v>
      </c>
      <c r="V141" s="125">
        <f>IF('Indicator Date hidden'!W142="x","x",V$2-'Indicator Date hidden'!W142)</f>
        <v>0</v>
      </c>
      <c r="W141" s="125">
        <f>IF('Indicator Date hidden'!X142="x","x",W$2-'Indicator Date hidden'!X142)</f>
        <v>0</v>
      </c>
      <c r="X141" s="125">
        <f>IF('Indicator Date hidden'!Y142="x","x",X$2-'Indicator Date hidden'!Y142)</f>
        <v>0</v>
      </c>
      <c r="Y141" s="125">
        <f>IF('Indicator Date hidden'!Z142="x","x",Y$2-'Indicator Date hidden'!Z142)</f>
        <v>0</v>
      </c>
      <c r="Z141" s="125">
        <f>IF('Indicator Date hidden'!AA142="x","x",Z$2-'Indicator Date hidden'!AA142)</f>
        <v>7</v>
      </c>
      <c r="AA141" s="125">
        <f>IF('Indicator Date hidden'!AB142="x","x",AA$2-'Indicator Date hidden'!AB142)</f>
        <v>0</v>
      </c>
      <c r="AB141" s="125" t="str">
        <f>IF('Indicator Date hidden'!AC142="x","x",AB$2-'Indicator Date hidden'!AC142)</f>
        <v>x</v>
      </c>
      <c r="AC141" s="125">
        <f>IF('Indicator Date hidden'!AD142="x","x",AC$2-'Indicator Date hidden'!AD142)</f>
        <v>2</v>
      </c>
      <c r="AD141" s="125">
        <f>IF('Indicator Date hidden'!AE142="x","x",AD$2-'Indicator Date hidden'!AE142)</f>
        <v>0</v>
      </c>
      <c r="AE141" s="125">
        <f>IF('Indicator Date hidden'!AF142="x","x",AE$2-'Indicator Date hidden'!AF142)</f>
        <v>0</v>
      </c>
      <c r="AF141" s="125">
        <f>IF('Indicator Date hidden'!AG142="x","x",AF$2-'Indicator Date hidden'!AG142)</f>
        <v>1</v>
      </c>
      <c r="AG141" s="125">
        <f>IF('Indicator Date hidden'!AH142="x","x",AG$2-'Indicator Date hidden'!AH142)</f>
        <v>0</v>
      </c>
      <c r="AH141" s="125">
        <f>IF('Indicator Date hidden'!AI142="x","x",AH$2-'Indicator Date hidden'!AI142)</f>
        <v>0</v>
      </c>
      <c r="AI141" s="125">
        <f>IF('Indicator Date hidden'!AJ142="x","x",AI$2-'Indicator Date hidden'!AJ142)</f>
        <v>0</v>
      </c>
      <c r="AJ141" s="125">
        <f>IF('Indicator Date hidden'!AK142="x","x",AJ$2-'Indicator Date hidden'!AK142)</f>
        <v>0</v>
      </c>
      <c r="AK141" s="125">
        <f>IF('Indicator Date hidden'!AL142="x","x",AK$2-'Indicator Date hidden'!AL142)</f>
        <v>1</v>
      </c>
      <c r="AL141" s="125" t="str">
        <f>IF('Indicator Date hidden'!AM142="x","x",AL$2-'Indicator Date hidden'!AM142)</f>
        <v>x</v>
      </c>
      <c r="AM141" s="125">
        <f>IF('Indicator Date hidden'!AN142="x","x",AM$2-'Indicator Date hidden'!AN142)</f>
        <v>0</v>
      </c>
      <c r="AN141" s="125">
        <f>IF('Indicator Date hidden'!AO142="x","x",AN$2-'Indicator Date hidden'!AO142)</f>
        <v>0</v>
      </c>
      <c r="AO141" s="125">
        <f>IF('Indicator Date hidden'!AP142="x","x",AO$2-'Indicator Date hidden'!AP142)</f>
        <v>0</v>
      </c>
      <c r="AP141" s="125" t="str">
        <f>IF('Indicator Date hidden'!AQ142="x","x",AP$2-'Indicator Date hidden'!AQ142)</f>
        <v>x</v>
      </c>
      <c r="AQ141" s="125">
        <f>IF('Indicator Date hidden'!AR142="x","x",AQ$2-'Indicator Date hidden'!AR142)</f>
        <v>0</v>
      </c>
      <c r="AR141" s="125">
        <f>IF('Indicator Date hidden'!AS142="x","x",AR$2-'Indicator Date hidden'!AS142)</f>
        <v>0</v>
      </c>
      <c r="AS141" s="125" t="str">
        <f>IF('Indicator Date hidden'!AT142="x","x",AS$2-'Indicator Date hidden'!AT142)</f>
        <v>x</v>
      </c>
      <c r="AT141" s="125">
        <f>IF('Indicator Date hidden'!AU142="x","x",AT$2-'Indicator Date hidden'!AU142)</f>
        <v>0</v>
      </c>
      <c r="AU141" s="125" t="str">
        <f>IF('Indicator Date hidden'!AV142="x","x",AU$2-'Indicator Date hidden'!AV142)</f>
        <v>x</v>
      </c>
      <c r="AV141" s="125" t="str">
        <f>IF('Indicator Date hidden'!AW142="x","x",AV$2-'Indicator Date hidden'!AW142)</f>
        <v>x</v>
      </c>
      <c r="AW141" s="125" t="str">
        <f>IF('Indicator Date hidden'!AX142="x","x",AW$2-'Indicator Date hidden'!AX142)</f>
        <v>x</v>
      </c>
      <c r="AX141" s="125">
        <f>IF('Indicator Date hidden'!AY142="x","x",AX$2-'Indicator Date hidden'!AY142)</f>
        <v>0</v>
      </c>
      <c r="AY141" s="125">
        <f>IF('Indicator Date hidden'!AZ142="x","x",AY$2-'Indicator Date hidden'!AZ142)</f>
        <v>0</v>
      </c>
      <c r="AZ141" s="125">
        <f>IF('Indicator Date hidden'!BA142="x","x",AZ$2-'Indicator Date hidden'!BA142)</f>
        <v>1</v>
      </c>
      <c r="BA141" s="125">
        <f>IF('Indicator Date hidden'!BB142="x","x",BA$2-'Indicator Date hidden'!BB142)</f>
        <v>0</v>
      </c>
      <c r="BB141" s="125">
        <f>IF('Indicator Date hidden'!BC142="x","x",BB$2-'Indicator Date hidden'!BC142)</f>
        <v>0</v>
      </c>
      <c r="BC141" s="125">
        <f>IF('Indicator Date hidden'!BD142="x","x",BC$2-'Indicator Date hidden'!BD142)</f>
        <v>0</v>
      </c>
      <c r="BD141" s="125" t="str">
        <f>IF('Indicator Date hidden'!BE142="x","x",BD$2-'Indicator Date hidden'!BE142)</f>
        <v>x</v>
      </c>
      <c r="BE141" s="125">
        <f>IF('Indicator Date hidden'!BF142="x","x",BE$2-'Indicator Date hidden'!BF142)</f>
        <v>1</v>
      </c>
      <c r="BF141" s="125">
        <f>IF('Indicator Date hidden'!BG142="x","x",BF$2-'Indicator Date hidden'!BG142)</f>
        <v>0</v>
      </c>
      <c r="BG141" s="125">
        <f>IF('Indicator Date hidden'!BH142="x","x",BG$2-'Indicator Date hidden'!BH142)</f>
        <v>0</v>
      </c>
      <c r="BH141" s="125">
        <f>IF('Indicator Date hidden'!BI142="x","x",BH$2-'Indicator Date hidden'!BI142)</f>
        <v>0</v>
      </c>
      <c r="BI141" s="125">
        <f>IF('Indicator Date hidden'!BJ142="x","x",BI$2-'Indicator Date hidden'!BJ142)</f>
        <v>0</v>
      </c>
      <c r="BJ141" s="125">
        <f>IF('Indicator Date hidden'!BK142="x","x",BJ$2-'Indicator Date hidden'!BK142)</f>
        <v>0</v>
      </c>
      <c r="BK141" s="125">
        <f>IF('Indicator Date hidden'!BL142="x","x",BK$2-'Indicator Date hidden'!BL142)</f>
        <v>0</v>
      </c>
      <c r="BL141" s="125">
        <f>IF('Indicator Date hidden'!BM142="x","x",BL$2-'Indicator Date hidden'!BM142)</f>
        <v>0</v>
      </c>
      <c r="BM141" s="125">
        <f>IF('Indicator Date hidden'!BN142="x","x",BM$2-'Indicator Date hidden'!BN142)</f>
        <v>1</v>
      </c>
      <c r="BN141" s="125">
        <f>IF('Indicator Date hidden'!BO142="x","x",BN$2-'Indicator Date hidden'!BO142)</f>
        <v>0</v>
      </c>
      <c r="BO141" s="125">
        <f>IF('Indicator Date hidden'!BP142="x","x",BO$2-'Indicator Date hidden'!BP142)</f>
        <v>0</v>
      </c>
      <c r="BP141" s="125">
        <f>IF('Indicator Date hidden'!BQ142="x","x",BP$2-'Indicator Date hidden'!BQ142)</f>
        <v>0</v>
      </c>
      <c r="BQ141" s="125">
        <f>IF('Indicator Date hidden'!BR142="x","x",BQ$2-'Indicator Date hidden'!BR142)</f>
        <v>0</v>
      </c>
      <c r="BR141" s="125">
        <f>IF('Indicator Date hidden'!BS142="x","x",BR$2-'Indicator Date hidden'!BS142)</f>
        <v>0</v>
      </c>
      <c r="BS141" s="125">
        <f>IF('Indicator Date hidden'!BT142="x","x",BS$2-'Indicator Date hidden'!BT142)</f>
        <v>2</v>
      </c>
      <c r="BT141" s="125">
        <f>IF('Indicator Date hidden'!BU142="x","x",BT$2-'Indicator Date hidden'!BU142)</f>
        <v>0</v>
      </c>
      <c r="BU141" s="125">
        <f>IF('Indicator Date hidden'!BV142="x","x",BU$2-'Indicator Date hidden'!BV142)</f>
        <v>0</v>
      </c>
      <c r="BV141" s="125">
        <f>IF('Indicator Date hidden'!BW142="x","x",BV$2-'Indicator Date hidden'!BW142)</f>
        <v>0</v>
      </c>
      <c r="BW141" s="125">
        <f>IF('Indicator Date hidden'!BX142="x","x",BW$2-'Indicator Date hidden'!BX142)</f>
        <v>0</v>
      </c>
      <c r="BX141" s="125">
        <f>IF('Indicator Date hidden'!BY142="x","x",BX$2-'Indicator Date hidden'!BY142)</f>
        <v>0</v>
      </c>
      <c r="BY141" s="3">
        <f t="shared" si="20"/>
        <v>16</v>
      </c>
      <c r="BZ141" s="126">
        <f t="shared" si="21"/>
        <v>0.23880597014925373</v>
      </c>
      <c r="CA141" s="3">
        <f t="shared" si="22"/>
        <v>8</v>
      </c>
      <c r="CB141" s="126">
        <f t="shared" si="23"/>
        <v>0.93185022559928155</v>
      </c>
      <c r="CC141" s="129">
        <f t="shared" si="24"/>
        <v>0</v>
      </c>
    </row>
    <row r="142" spans="1:81" x14ac:dyDescent="0.3">
      <c r="A142" s="3" t="str">
        <f>'Indicator Data'!B145</f>
        <v>QAT</v>
      </c>
      <c r="B142" s="125">
        <f>IF('Indicator Date hidden'!C143="x","x",B$2-'Indicator Date hidden'!C143)</f>
        <v>0</v>
      </c>
      <c r="C142" s="125">
        <f>IF('Indicator Date hidden'!D143="x","x",C$2-'Indicator Date hidden'!D143)</f>
        <v>0</v>
      </c>
      <c r="D142" s="125">
        <f>IF('Indicator Date hidden'!E143="x","x",D$2-'Indicator Date hidden'!E143)</f>
        <v>0</v>
      </c>
      <c r="E142" s="125">
        <f>IF('Indicator Date hidden'!F143="x","x",E$2-'Indicator Date hidden'!F143)</f>
        <v>0</v>
      </c>
      <c r="F142" s="125">
        <f>IF('Indicator Date hidden'!G143="x","x",F$2-'Indicator Date hidden'!G143)</f>
        <v>0</v>
      </c>
      <c r="G142" s="125">
        <f>IF('Indicator Date hidden'!H143="x","x",G$2-'Indicator Date hidden'!H143)</f>
        <v>0</v>
      </c>
      <c r="H142" s="125">
        <f>IF('Indicator Date hidden'!I143="x","x",H$2-'Indicator Date hidden'!I143)</f>
        <v>0</v>
      </c>
      <c r="I142" s="125">
        <f>IF('Indicator Date hidden'!J143="x","x",I$2-'Indicator Date hidden'!J143)</f>
        <v>0</v>
      </c>
      <c r="J142" s="125">
        <f>IF('Indicator Date hidden'!K143="x","x",J$2-'Indicator Date hidden'!K143)</f>
        <v>0</v>
      </c>
      <c r="K142" s="125">
        <f>IF('Indicator Date hidden'!L143="x","x",K$2-'Indicator Date hidden'!L143)</f>
        <v>0</v>
      </c>
      <c r="L142" s="125">
        <f>IF('Indicator Date hidden'!M143="x","x",L$2-'Indicator Date hidden'!M143)</f>
        <v>0</v>
      </c>
      <c r="M142" s="125">
        <f>IF('Indicator Date hidden'!N143="x","x",M$2-'Indicator Date hidden'!N143)</f>
        <v>0</v>
      </c>
      <c r="N142" s="125">
        <f>IF('Indicator Date hidden'!O143="x","x",N$2-'Indicator Date hidden'!O143)</f>
        <v>0</v>
      </c>
      <c r="O142" s="125">
        <f>IF('Indicator Date hidden'!P143="x","x",O$2-'Indicator Date hidden'!P143)</f>
        <v>0</v>
      </c>
      <c r="P142" s="125">
        <f>IF('Indicator Date hidden'!Q143="x","x",P$2-'Indicator Date hidden'!Q143)</f>
        <v>0</v>
      </c>
      <c r="Q142" s="125">
        <f>IF('Indicator Date hidden'!R143="x","x",Q$2-'Indicator Date hidden'!R143)</f>
        <v>0</v>
      </c>
      <c r="R142" s="125">
        <f>IF('Indicator Date hidden'!S143="x","x",R$2-'Indicator Date hidden'!S143)</f>
        <v>0</v>
      </c>
      <c r="S142" s="125">
        <f>IF('Indicator Date hidden'!T143="x","x",S$2-'Indicator Date hidden'!T143)</f>
        <v>0</v>
      </c>
      <c r="T142" s="125">
        <f>IF('Indicator Date hidden'!U143="x","x",T$2-'Indicator Date hidden'!U143)</f>
        <v>0</v>
      </c>
      <c r="U142" s="125">
        <f>IF('Indicator Date hidden'!V143="x","x",U$2-'Indicator Date hidden'!V143)</f>
        <v>0</v>
      </c>
      <c r="V142" s="125">
        <f>IF('Indicator Date hidden'!W143="x","x",V$2-'Indicator Date hidden'!W143)</f>
        <v>0</v>
      </c>
      <c r="W142" s="125">
        <f>IF('Indicator Date hidden'!X143="x","x",W$2-'Indicator Date hidden'!X143)</f>
        <v>0</v>
      </c>
      <c r="X142" s="125">
        <f>IF('Indicator Date hidden'!Y143="x","x",X$2-'Indicator Date hidden'!Y143)</f>
        <v>0</v>
      </c>
      <c r="Y142" s="125">
        <f>IF('Indicator Date hidden'!Z143="x","x",Y$2-'Indicator Date hidden'!Z143)</f>
        <v>0</v>
      </c>
      <c r="Z142" s="125" t="str">
        <f>IF('Indicator Date hidden'!AA143="x","x",Z$2-'Indicator Date hidden'!AA143)</f>
        <v>x</v>
      </c>
      <c r="AA142" s="125">
        <f>IF('Indicator Date hidden'!AB143="x","x",AA$2-'Indicator Date hidden'!AB143)</f>
        <v>0</v>
      </c>
      <c r="AB142" s="125" t="str">
        <f>IF('Indicator Date hidden'!AC143="x","x",AB$2-'Indicator Date hidden'!AC143)</f>
        <v>x</v>
      </c>
      <c r="AC142" s="125">
        <f>IF('Indicator Date hidden'!AD143="x","x",AC$2-'Indicator Date hidden'!AD143)</f>
        <v>0</v>
      </c>
      <c r="AD142" s="125">
        <f>IF('Indicator Date hidden'!AE143="x","x",AD$2-'Indicator Date hidden'!AE143)</f>
        <v>0</v>
      </c>
      <c r="AE142" s="125" t="str">
        <f>IF('Indicator Date hidden'!AF143="x","x",AE$2-'Indicator Date hidden'!AF143)</f>
        <v>x</v>
      </c>
      <c r="AF142" s="125">
        <f>IF('Indicator Date hidden'!AG143="x","x",AF$2-'Indicator Date hidden'!AG143)</f>
        <v>1</v>
      </c>
      <c r="AG142" s="125">
        <f>IF('Indicator Date hidden'!AH143="x","x",AG$2-'Indicator Date hidden'!AH143)</f>
        <v>0</v>
      </c>
      <c r="AH142" s="125">
        <f>IF('Indicator Date hidden'!AI143="x","x",AH$2-'Indicator Date hidden'!AI143)</f>
        <v>0</v>
      </c>
      <c r="AI142" s="125">
        <f>IF('Indicator Date hidden'!AJ143="x","x",AI$2-'Indicator Date hidden'!AJ143)</f>
        <v>0</v>
      </c>
      <c r="AJ142" s="125">
        <f>IF('Indicator Date hidden'!AK143="x","x",AJ$2-'Indicator Date hidden'!AK143)</f>
        <v>0</v>
      </c>
      <c r="AK142" s="125">
        <f>IF('Indicator Date hidden'!AL143="x","x",AK$2-'Indicator Date hidden'!AL143)</f>
        <v>1</v>
      </c>
      <c r="AL142" s="125" t="str">
        <f>IF('Indicator Date hidden'!AM143="x","x",AL$2-'Indicator Date hidden'!AM143)</f>
        <v>x</v>
      </c>
      <c r="AM142" s="125">
        <f>IF('Indicator Date hidden'!AN143="x","x",AM$2-'Indicator Date hidden'!AN143)</f>
        <v>0</v>
      </c>
      <c r="AN142" s="125">
        <f>IF('Indicator Date hidden'!AO143="x","x",AN$2-'Indicator Date hidden'!AO143)</f>
        <v>0</v>
      </c>
      <c r="AO142" s="125">
        <f>IF('Indicator Date hidden'!AP143="x","x",AO$2-'Indicator Date hidden'!AP143)</f>
        <v>0</v>
      </c>
      <c r="AP142" s="125" t="str">
        <f>IF('Indicator Date hidden'!AQ143="x","x",AP$2-'Indicator Date hidden'!AQ143)</f>
        <v>x</v>
      </c>
      <c r="AQ142" s="125">
        <f>IF('Indicator Date hidden'!AR143="x","x",AQ$2-'Indicator Date hidden'!AR143)</f>
        <v>0</v>
      </c>
      <c r="AR142" s="125">
        <f>IF('Indicator Date hidden'!AS143="x","x",AR$2-'Indicator Date hidden'!AS143)</f>
        <v>0</v>
      </c>
      <c r="AS142" s="125" t="str">
        <f>IF('Indicator Date hidden'!AT143="x","x",AS$2-'Indicator Date hidden'!AT143)</f>
        <v>x</v>
      </c>
      <c r="AT142" s="125">
        <f>IF('Indicator Date hidden'!AU143="x","x",AT$2-'Indicator Date hidden'!AU143)</f>
        <v>0</v>
      </c>
      <c r="AU142" s="125" t="str">
        <f>IF('Indicator Date hidden'!AV143="x","x",AU$2-'Indicator Date hidden'!AV143)</f>
        <v>x</v>
      </c>
      <c r="AV142" s="125" t="str">
        <f>IF('Indicator Date hidden'!AW143="x","x",AV$2-'Indicator Date hidden'!AW143)</f>
        <v>x</v>
      </c>
      <c r="AW142" s="125" t="str">
        <f>IF('Indicator Date hidden'!AX143="x","x",AW$2-'Indicator Date hidden'!AX143)</f>
        <v>x</v>
      </c>
      <c r="AX142" s="125">
        <f>IF('Indicator Date hidden'!AY143="x","x",AX$2-'Indicator Date hidden'!AY143)</f>
        <v>0</v>
      </c>
      <c r="AY142" s="125">
        <f>IF('Indicator Date hidden'!AZ143="x","x",AY$2-'Indicator Date hidden'!AZ143)</f>
        <v>0</v>
      </c>
      <c r="AZ142" s="125" t="str">
        <f>IF('Indicator Date hidden'!BA143="x","x",AZ$2-'Indicator Date hidden'!BA143)</f>
        <v>x</v>
      </c>
      <c r="BA142" s="125">
        <f>IF('Indicator Date hidden'!BB143="x","x",BA$2-'Indicator Date hidden'!BB143)</f>
        <v>0</v>
      </c>
      <c r="BB142" s="125">
        <f>IF('Indicator Date hidden'!BC143="x","x",BB$2-'Indicator Date hidden'!BC143)</f>
        <v>0</v>
      </c>
      <c r="BC142" s="125">
        <f>IF('Indicator Date hidden'!BD143="x","x",BC$2-'Indicator Date hidden'!BD143)</f>
        <v>0</v>
      </c>
      <c r="BD142" s="125" t="str">
        <f>IF('Indicator Date hidden'!BE143="x","x",BD$2-'Indicator Date hidden'!BE143)</f>
        <v>x</v>
      </c>
      <c r="BE142" s="125">
        <f>IF('Indicator Date hidden'!BF143="x","x",BE$2-'Indicator Date hidden'!BF143)</f>
        <v>1</v>
      </c>
      <c r="BF142" s="125">
        <f>IF('Indicator Date hidden'!BG143="x","x",BF$2-'Indicator Date hidden'!BG143)</f>
        <v>0</v>
      </c>
      <c r="BG142" s="125">
        <f>IF('Indicator Date hidden'!BH143="x","x",BG$2-'Indicator Date hidden'!BH143)</f>
        <v>0</v>
      </c>
      <c r="BH142" s="125">
        <f>IF('Indicator Date hidden'!BI143="x","x",BH$2-'Indicator Date hidden'!BI143)</f>
        <v>0</v>
      </c>
      <c r="BI142" s="125">
        <f>IF('Indicator Date hidden'!BJ143="x","x",BI$2-'Indicator Date hidden'!BJ143)</f>
        <v>0</v>
      </c>
      <c r="BJ142" s="125">
        <f>IF('Indicator Date hidden'!BK143="x","x",BJ$2-'Indicator Date hidden'!BK143)</f>
        <v>0</v>
      </c>
      <c r="BK142" s="125">
        <f>IF('Indicator Date hidden'!BL143="x","x",BK$2-'Indicator Date hidden'!BL143)</f>
        <v>0</v>
      </c>
      <c r="BL142" s="125">
        <f>IF('Indicator Date hidden'!BM143="x","x",BL$2-'Indicator Date hidden'!BM143)</f>
        <v>0</v>
      </c>
      <c r="BM142" s="125">
        <f>IF('Indicator Date hidden'!BN143="x","x",BM$2-'Indicator Date hidden'!BN143)</f>
        <v>2</v>
      </c>
      <c r="BN142" s="125">
        <f>IF('Indicator Date hidden'!BO143="x","x",BN$2-'Indicator Date hidden'!BO143)</f>
        <v>0</v>
      </c>
      <c r="BO142" s="125">
        <f>IF('Indicator Date hidden'!BP143="x","x",BO$2-'Indicator Date hidden'!BP143)</f>
        <v>0</v>
      </c>
      <c r="BP142" s="125">
        <f>IF('Indicator Date hidden'!BQ143="x","x",BP$2-'Indicator Date hidden'!BQ143)</f>
        <v>0</v>
      </c>
      <c r="BQ142" s="125">
        <f>IF('Indicator Date hidden'!BR143="x","x",BQ$2-'Indicator Date hidden'!BR143)</f>
        <v>0</v>
      </c>
      <c r="BR142" s="125">
        <f>IF('Indicator Date hidden'!BS143="x","x",BR$2-'Indicator Date hidden'!BS143)</f>
        <v>0</v>
      </c>
      <c r="BS142" s="125">
        <f>IF('Indicator Date hidden'!BT143="x","x",BS$2-'Indicator Date hidden'!BT143)</f>
        <v>1</v>
      </c>
      <c r="BT142" s="125">
        <f>IF('Indicator Date hidden'!BU143="x","x",BT$2-'Indicator Date hidden'!BU143)</f>
        <v>0</v>
      </c>
      <c r="BU142" s="125">
        <f>IF('Indicator Date hidden'!BV143="x","x",BU$2-'Indicator Date hidden'!BV143)</f>
        <v>0</v>
      </c>
      <c r="BV142" s="125">
        <f>IF('Indicator Date hidden'!BW143="x","x",BV$2-'Indicator Date hidden'!BW143)</f>
        <v>0</v>
      </c>
      <c r="BW142" s="125">
        <f>IF('Indicator Date hidden'!BX143="x","x",BW$2-'Indicator Date hidden'!BX143)</f>
        <v>0</v>
      </c>
      <c r="BX142" s="125">
        <f>IF('Indicator Date hidden'!BY143="x","x",BX$2-'Indicator Date hidden'!BY143)</f>
        <v>0</v>
      </c>
      <c r="BY142" s="3">
        <f t="shared" si="20"/>
        <v>6</v>
      </c>
      <c r="BZ142" s="126">
        <f t="shared" si="21"/>
        <v>9.375E-2</v>
      </c>
      <c r="CA142" s="3">
        <f t="shared" si="22"/>
        <v>5</v>
      </c>
      <c r="CB142" s="126">
        <f t="shared" si="23"/>
        <v>0.34089725358236606</v>
      </c>
      <c r="CC142" s="129">
        <f t="shared" si="24"/>
        <v>0</v>
      </c>
    </row>
    <row r="143" spans="1:81" x14ac:dyDescent="0.3">
      <c r="A143" s="3" t="str">
        <f>'Indicator Data'!B146</f>
        <v>ROU</v>
      </c>
      <c r="B143" s="125">
        <f>IF('Indicator Date hidden'!C144="x","x",B$2-'Indicator Date hidden'!C144)</f>
        <v>0</v>
      </c>
      <c r="C143" s="125">
        <f>IF('Indicator Date hidden'!D144="x","x",C$2-'Indicator Date hidden'!D144)</f>
        <v>0</v>
      </c>
      <c r="D143" s="125">
        <f>IF('Indicator Date hidden'!E144="x","x",D$2-'Indicator Date hidden'!E144)</f>
        <v>0</v>
      </c>
      <c r="E143" s="125">
        <f>IF('Indicator Date hidden'!F144="x","x",E$2-'Indicator Date hidden'!F144)</f>
        <v>0</v>
      </c>
      <c r="F143" s="125">
        <f>IF('Indicator Date hidden'!G144="x","x",F$2-'Indicator Date hidden'!G144)</f>
        <v>0</v>
      </c>
      <c r="G143" s="125">
        <f>IF('Indicator Date hidden'!H144="x","x",G$2-'Indicator Date hidden'!H144)</f>
        <v>0</v>
      </c>
      <c r="H143" s="125">
        <f>IF('Indicator Date hidden'!I144="x","x",H$2-'Indicator Date hidden'!I144)</f>
        <v>0</v>
      </c>
      <c r="I143" s="125">
        <f>IF('Indicator Date hidden'!J144="x","x",I$2-'Indicator Date hidden'!J144)</f>
        <v>0</v>
      </c>
      <c r="J143" s="125">
        <f>IF('Indicator Date hidden'!K144="x","x",J$2-'Indicator Date hidden'!K144)</f>
        <v>0</v>
      </c>
      <c r="K143" s="125">
        <f>IF('Indicator Date hidden'!L144="x","x",K$2-'Indicator Date hidden'!L144)</f>
        <v>0</v>
      </c>
      <c r="L143" s="125">
        <f>IF('Indicator Date hidden'!M144="x","x",L$2-'Indicator Date hidden'!M144)</f>
        <v>0</v>
      </c>
      <c r="M143" s="125">
        <f>IF('Indicator Date hidden'!N144="x","x",M$2-'Indicator Date hidden'!N144)</f>
        <v>0</v>
      </c>
      <c r="N143" s="125">
        <f>IF('Indicator Date hidden'!O144="x","x",N$2-'Indicator Date hidden'!O144)</f>
        <v>0</v>
      </c>
      <c r="O143" s="125">
        <f>IF('Indicator Date hidden'!P144="x","x",O$2-'Indicator Date hidden'!P144)</f>
        <v>0</v>
      </c>
      <c r="P143" s="125">
        <f>IF('Indicator Date hidden'!Q144="x","x",P$2-'Indicator Date hidden'!Q144)</f>
        <v>0</v>
      </c>
      <c r="Q143" s="125">
        <f>IF('Indicator Date hidden'!R144="x","x",Q$2-'Indicator Date hidden'!R144)</f>
        <v>0</v>
      </c>
      <c r="R143" s="125">
        <f>IF('Indicator Date hidden'!S144="x","x",R$2-'Indicator Date hidden'!S144)</f>
        <v>0</v>
      </c>
      <c r="S143" s="125">
        <f>IF('Indicator Date hidden'!T144="x","x",S$2-'Indicator Date hidden'!T144)</f>
        <v>0</v>
      </c>
      <c r="T143" s="125">
        <f>IF('Indicator Date hidden'!U144="x","x",T$2-'Indicator Date hidden'!U144)</f>
        <v>0</v>
      </c>
      <c r="U143" s="125">
        <f>IF('Indicator Date hidden'!V144="x","x",U$2-'Indicator Date hidden'!V144)</f>
        <v>0</v>
      </c>
      <c r="V143" s="125">
        <f>IF('Indicator Date hidden'!W144="x","x",V$2-'Indicator Date hidden'!W144)</f>
        <v>0</v>
      </c>
      <c r="W143" s="125">
        <f>IF('Indicator Date hidden'!X144="x","x",W$2-'Indicator Date hidden'!X144)</f>
        <v>0</v>
      </c>
      <c r="X143" s="125">
        <f>IF('Indicator Date hidden'!Y144="x","x",X$2-'Indicator Date hidden'!Y144)</f>
        <v>0</v>
      </c>
      <c r="Y143" s="125">
        <f>IF('Indicator Date hidden'!Z144="x","x",Y$2-'Indicator Date hidden'!Z144)</f>
        <v>0</v>
      </c>
      <c r="Z143" s="125">
        <f>IF('Indicator Date hidden'!AA144="x","x",Z$2-'Indicator Date hidden'!AA144)</f>
        <v>7</v>
      </c>
      <c r="AA143" s="125">
        <f>IF('Indicator Date hidden'!AB144="x","x",AA$2-'Indicator Date hidden'!AB144)</f>
        <v>0</v>
      </c>
      <c r="AB143" s="125" t="str">
        <f>IF('Indicator Date hidden'!AC144="x","x",AB$2-'Indicator Date hidden'!AC144)</f>
        <v>x</v>
      </c>
      <c r="AC143" s="125">
        <f>IF('Indicator Date hidden'!AD144="x","x",AC$2-'Indicator Date hidden'!AD144)</f>
        <v>1</v>
      </c>
      <c r="AD143" s="125">
        <f>IF('Indicator Date hidden'!AE144="x","x",AD$2-'Indicator Date hidden'!AE144)</f>
        <v>0</v>
      </c>
      <c r="AE143" s="125">
        <f>IF('Indicator Date hidden'!AF144="x","x",AE$2-'Indicator Date hidden'!AF144)</f>
        <v>0</v>
      </c>
      <c r="AF143" s="125">
        <f>IF('Indicator Date hidden'!AG144="x","x",AF$2-'Indicator Date hidden'!AG144)</f>
        <v>1</v>
      </c>
      <c r="AG143" s="125">
        <f>IF('Indicator Date hidden'!AH144="x","x",AG$2-'Indicator Date hidden'!AH144)</f>
        <v>0</v>
      </c>
      <c r="AH143" s="125">
        <f>IF('Indicator Date hidden'!AI144="x","x",AH$2-'Indicator Date hidden'!AI144)</f>
        <v>0</v>
      </c>
      <c r="AI143" s="125">
        <f>IF('Indicator Date hidden'!AJ144="x","x",AI$2-'Indicator Date hidden'!AJ144)</f>
        <v>0</v>
      </c>
      <c r="AJ143" s="125">
        <f>IF('Indicator Date hidden'!AK144="x","x",AJ$2-'Indicator Date hidden'!AK144)</f>
        <v>0</v>
      </c>
      <c r="AK143" s="125">
        <f>IF('Indicator Date hidden'!AL144="x","x",AK$2-'Indicator Date hidden'!AL144)</f>
        <v>1</v>
      </c>
      <c r="AL143" s="125" t="str">
        <f>IF('Indicator Date hidden'!AM144="x","x",AL$2-'Indicator Date hidden'!AM144)</f>
        <v>x</v>
      </c>
      <c r="AM143" s="125">
        <f>IF('Indicator Date hidden'!AN144="x","x",AM$2-'Indicator Date hidden'!AN144)</f>
        <v>0</v>
      </c>
      <c r="AN143" s="125">
        <f>IF('Indicator Date hidden'!AO144="x","x",AN$2-'Indicator Date hidden'!AO144)</f>
        <v>0</v>
      </c>
      <c r="AO143" s="125">
        <f>IF('Indicator Date hidden'!AP144="x","x",AO$2-'Indicator Date hidden'!AP144)</f>
        <v>0</v>
      </c>
      <c r="AP143" s="125" t="str">
        <f>IF('Indicator Date hidden'!AQ144="x","x",AP$2-'Indicator Date hidden'!AQ144)</f>
        <v>x</v>
      </c>
      <c r="AQ143" s="125">
        <f>IF('Indicator Date hidden'!AR144="x","x",AQ$2-'Indicator Date hidden'!AR144)</f>
        <v>0</v>
      </c>
      <c r="AR143" s="125">
        <f>IF('Indicator Date hidden'!AS144="x","x",AR$2-'Indicator Date hidden'!AS144)</f>
        <v>0</v>
      </c>
      <c r="AS143" s="125" t="str">
        <f>IF('Indicator Date hidden'!AT144="x","x",AS$2-'Indicator Date hidden'!AT144)</f>
        <v>x</v>
      </c>
      <c r="AT143" s="125">
        <f>IF('Indicator Date hidden'!AU144="x","x",AT$2-'Indicator Date hidden'!AU144)</f>
        <v>0</v>
      </c>
      <c r="AU143" s="125">
        <f>IF('Indicator Date hidden'!AV144="x","x",AU$2-'Indicator Date hidden'!AV144)</f>
        <v>0</v>
      </c>
      <c r="AV143" s="125">
        <f>IF('Indicator Date hidden'!AW144="x","x",AV$2-'Indicator Date hidden'!AW144)</f>
        <v>0</v>
      </c>
      <c r="AW143" s="125" t="str">
        <f>IF('Indicator Date hidden'!AX144="x","x",AW$2-'Indicator Date hidden'!AX144)</f>
        <v>x</v>
      </c>
      <c r="AX143" s="125">
        <f>IF('Indicator Date hidden'!AY144="x","x",AX$2-'Indicator Date hidden'!AY144)</f>
        <v>0</v>
      </c>
      <c r="AY143" s="125">
        <f>IF('Indicator Date hidden'!AZ144="x","x",AY$2-'Indicator Date hidden'!AZ144)</f>
        <v>0</v>
      </c>
      <c r="AZ143" s="125">
        <f>IF('Indicator Date hidden'!BA144="x","x",AZ$2-'Indicator Date hidden'!BA144)</f>
        <v>1</v>
      </c>
      <c r="BA143" s="125">
        <f>IF('Indicator Date hidden'!BB144="x","x",BA$2-'Indicator Date hidden'!BB144)</f>
        <v>0</v>
      </c>
      <c r="BB143" s="125">
        <f>IF('Indicator Date hidden'!BC144="x","x",BB$2-'Indicator Date hidden'!BC144)</f>
        <v>0</v>
      </c>
      <c r="BC143" s="125">
        <f>IF('Indicator Date hidden'!BD144="x","x",BC$2-'Indicator Date hidden'!BD144)</f>
        <v>0</v>
      </c>
      <c r="BD143" s="125" t="str">
        <f>IF('Indicator Date hidden'!BE144="x","x",BD$2-'Indicator Date hidden'!BE144)</f>
        <v>x</v>
      </c>
      <c r="BE143" s="125">
        <f>IF('Indicator Date hidden'!BF144="x","x",BE$2-'Indicator Date hidden'!BF144)</f>
        <v>1</v>
      </c>
      <c r="BF143" s="125">
        <f>IF('Indicator Date hidden'!BG144="x","x",BF$2-'Indicator Date hidden'!BG144)</f>
        <v>0</v>
      </c>
      <c r="BG143" s="125">
        <f>IF('Indicator Date hidden'!BH144="x","x",BG$2-'Indicator Date hidden'!BH144)</f>
        <v>0</v>
      </c>
      <c r="BH143" s="125">
        <f>IF('Indicator Date hidden'!BI144="x","x",BH$2-'Indicator Date hidden'!BI144)</f>
        <v>0</v>
      </c>
      <c r="BI143" s="125">
        <f>IF('Indicator Date hidden'!BJ144="x","x",BI$2-'Indicator Date hidden'!BJ144)</f>
        <v>0</v>
      </c>
      <c r="BJ143" s="125">
        <f>IF('Indicator Date hidden'!BK144="x","x",BJ$2-'Indicator Date hidden'!BK144)</f>
        <v>0</v>
      </c>
      <c r="BK143" s="125">
        <f>IF('Indicator Date hidden'!BL144="x","x",BK$2-'Indicator Date hidden'!BL144)</f>
        <v>0</v>
      </c>
      <c r="BL143" s="125">
        <f>IF('Indicator Date hidden'!BM144="x","x",BL$2-'Indicator Date hidden'!BM144)</f>
        <v>0</v>
      </c>
      <c r="BM143" s="125">
        <f>IF('Indicator Date hidden'!BN144="x","x",BM$2-'Indicator Date hidden'!BN144)</f>
        <v>1</v>
      </c>
      <c r="BN143" s="125">
        <f>IF('Indicator Date hidden'!BO144="x","x",BN$2-'Indicator Date hidden'!BO144)</f>
        <v>0</v>
      </c>
      <c r="BO143" s="125">
        <f>IF('Indicator Date hidden'!BP144="x","x",BO$2-'Indicator Date hidden'!BP144)</f>
        <v>0</v>
      </c>
      <c r="BP143" s="125">
        <f>IF('Indicator Date hidden'!BQ144="x","x",BP$2-'Indicator Date hidden'!BQ144)</f>
        <v>0</v>
      </c>
      <c r="BQ143" s="125">
        <f>IF('Indicator Date hidden'!BR144="x","x",BQ$2-'Indicator Date hidden'!BR144)</f>
        <v>0</v>
      </c>
      <c r="BR143" s="125">
        <f>IF('Indicator Date hidden'!BS144="x","x",BR$2-'Indicator Date hidden'!BS144)</f>
        <v>0</v>
      </c>
      <c r="BS143" s="125">
        <f>IF('Indicator Date hidden'!BT144="x","x",BS$2-'Indicator Date hidden'!BT144)</f>
        <v>2</v>
      </c>
      <c r="BT143" s="125">
        <f>IF('Indicator Date hidden'!BU144="x","x",BT$2-'Indicator Date hidden'!BU144)</f>
        <v>0</v>
      </c>
      <c r="BU143" s="125">
        <f>IF('Indicator Date hidden'!BV144="x","x",BU$2-'Indicator Date hidden'!BV144)</f>
        <v>0</v>
      </c>
      <c r="BV143" s="125" t="str">
        <f>IF('Indicator Date hidden'!BW144="x","x",BV$2-'Indicator Date hidden'!BW144)</f>
        <v>x</v>
      </c>
      <c r="BW143" s="125">
        <f>IF('Indicator Date hidden'!BX144="x","x",BW$2-'Indicator Date hidden'!BX144)</f>
        <v>0</v>
      </c>
      <c r="BX143" s="125">
        <f>IF('Indicator Date hidden'!BY144="x","x",BX$2-'Indicator Date hidden'!BY144)</f>
        <v>0</v>
      </c>
      <c r="BY143" s="3">
        <f t="shared" si="20"/>
        <v>15</v>
      </c>
      <c r="BZ143" s="126">
        <f t="shared" si="21"/>
        <v>0.22058823529411764</v>
      </c>
      <c r="CA143" s="3">
        <f t="shared" si="22"/>
        <v>8</v>
      </c>
      <c r="CB143" s="126">
        <f t="shared" si="23"/>
        <v>0.90497949660384924</v>
      </c>
      <c r="CC143" s="129">
        <f t="shared" si="24"/>
        <v>0</v>
      </c>
    </row>
    <row r="144" spans="1:81" x14ac:dyDescent="0.3">
      <c r="A144" s="3" t="str">
        <f>'Indicator Data'!B147</f>
        <v>RUS</v>
      </c>
      <c r="B144" s="125">
        <f>IF('Indicator Date hidden'!C145="x","x",B$2-'Indicator Date hidden'!C145)</f>
        <v>0</v>
      </c>
      <c r="C144" s="125">
        <f>IF('Indicator Date hidden'!D145="x","x",C$2-'Indicator Date hidden'!D145)</f>
        <v>0</v>
      </c>
      <c r="D144" s="125">
        <f>IF('Indicator Date hidden'!E145="x","x",D$2-'Indicator Date hidden'!E145)</f>
        <v>0</v>
      </c>
      <c r="E144" s="125">
        <f>IF('Indicator Date hidden'!F145="x","x",E$2-'Indicator Date hidden'!F145)</f>
        <v>0</v>
      </c>
      <c r="F144" s="125">
        <f>IF('Indicator Date hidden'!G145="x","x",F$2-'Indicator Date hidden'!G145)</f>
        <v>0</v>
      </c>
      <c r="G144" s="125">
        <f>IF('Indicator Date hidden'!H145="x","x",G$2-'Indicator Date hidden'!H145)</f>
        <v>0</v>
      </c>
      <c r="H144" s="125">
        <f>IF('Indicator Date hidden'!I145="x","x",H$2-'Indicator Date hidden'!I145)</f>
        <v>0</v>
      </c>
      <c r="I144" s="125">
        <f>IF('Indicator Date hidden'!J145="x","x",I$2-'Indicator Date hidden'!J145)</f>
        <v>0</v>
      </c>
      <c r="J144" s="125">
        <f>IF('Indicator Date hidden'!K145="x","x",J$2-'Indicator Date hidden'!K145)</f>
        <v>0</v>
      </c>
      <c r="K144" s="125">
        <f>IF('Indicator Date hidden'!L145="x","x",K$2-'Indicator Date hidden'!L145)</f>
        <v>0</v>
      </c>
      <c r="L144" s="125">
        <f>IF('Indicator Date hidden'!M145="x","x",L$2-'Indicator Date hidden'!M145)</f>
        <v>0</v>
      </c>
      <c r="M144" s="125">
        <f>IF('Indicator Date hidden'!N145="x","x",M$2-'Indicator Date hidden'!N145)</f>
        <v>0</v>
      </c>
      <c r="N144" s="125">
        <f>IF('Indicator Date hidden'!O145="x","x",N$2-'Indicator Date hidden'!O145)</f>
        <v>0</v>
      </c>
      <c r="O144" s="125">
        <f>IF('Indicator Date hidden'!P145="x","x",O$2-'Indicator Date hidden'!P145)</f>
        <v>0</v>
      </c>
      <c r="P144" s="125">
        <f>IF('Indicator Date hidden'!Q145="x","x",P$2-'Indicator Date hidden'!Q145)</f>
        <v>0</v>
      </c>
      <c r="Q144" s="125">
        <f>IF('Indicator Date hidden'!R145="x","x",Q$2-'Indicator Date hidden'!R145)</f>
        <v>0</v>
      </c>
      <c r="R144" s="125">
        <f>IF('Indicator Date hidden'!S145="x","x",R$2-'Indicator Date hidden'!S145)</f>
        <v>0</v>
      </c>
      <c r="S144" s="125">
        <f>IF('Indicator Date hidden'!T145="x","x",S$2-'Indicator Date hidden'!T145)</f>
        <v>0</v>
      </c>
      <c r="T144" s="125">
        <f>IF('Indicator Date hidden'!U145="x","x",T$2-'Indicator Date hidden'!U145)</f>
        <v>0</v>
      </c>
      <c r="U144" s="125">
        <f>IF('Indicator Date hidden'!V145="x","x",U$2-'Indicator Date hidden'!V145)</f>
        <v>0</v>
      </c>
      <c r="V144" s="125">
        <f>IF('Indicator Date hidden'!W145="x","x",V$2-'Indicator Date hidden'!W145)</f>
        <v>0</v>
      </c>
      <c r="W144" s="125">
        <f>IF('Indicator Date hidden'!X145="x","x",W$2-'Indicator Date hidden'!X145)</f>
        <v>0</v>
      </c>
      <c r="X144" s="125">
        <f>IF('Indicator Date hidden'!Y145="x","x",X$2-'Indicator Date hidden'!Y145)</f>
        <v>0</v>
      </c>
      <c r="Y144" s="125">
        <f>IF('Indicator Date hidden'!Z145="x","x",Y$2-'Indicator Date hidden'!Z145)</f>
        <v>0</v>
      </c>
      <c r="Z144" s="125">
        <f>IF('Indicator Date hidden'!AA145="x","x",Z$2-'Indicator Date hidden'!AA145)</f>
        <v>8</v>
      </c>
      <c r="AA144" s="125">
        <f>IF('Indicator Date hidden'!AB145="x","x",AA$2-'Indicator Date hidden'!AB145)</f>
        <v>0</v>
      </c>
      <c r="AB144" s="125" t="str">
        <f>IF('Indicator Date hidden'!AC145="x","x",AB$2-'Indicator Date hidden'!AC145)</f>
        <v>x</v>
      </c>
      <c r="AC144" s="125">
        <f>IF('Indicator Date hidden'!AD145="x","x",AC$2-'Indicator Date hidden'!AD145)</f>
        <v>0</v>
      </c>
      <c r="AD144" s="125">
        <f>IF('Indicator Date hidden'!AE145="x","x",AD$2-'Indicator Date hidden'!AE145)</f>
        <v>0</v>
      </c>
      <c r="AE144" s="125" t="str">
        <f>IF('Indicator Date hidden'!AF145="x","x",AE$2-'Indicator Date hidden'!AF145)</f>
        <v>x</v>
      </c>
      <c r="AF144" s="125">
        <f>IF('Indicator Date hidden'!AG145="x","x",AF$2-'Indicator Date hidden'!AG145)</f>
        <v>1</v>
      </c>
      <c r="AG144" s="125">
        <f>IF('Indicator Date hidden'!AH145="x","x",AG$2-'Indicator Date hidden'!AH145)</f>
        <v>0</v>
      </c>
      <c r="AH144" s="125">
        <f>IF('Indicator Date hidden'!AI145="x","x",AH$2-'Indicator Date hidden'!AI145)</f>
        <v>0</v>
      </c>
      <c r="AI144" s="125">
        <f>IF('Indicator Date hidden'!AJ145="x","x",AI$2-'Indicator Date hidden'!AJ145)</f>
        <v>0</v>
      </c>
      <c r="AJ144" s="125">
        <f>IF('Indicator Date hidden'!AK145="x","x",AJ$2-'Indicator Date hidden'!AK145)</f>
        <v>0</v>
      </c>
      <c r="AK144" s="125">
        <f>IF('Indicator Date hidden'!AL145="x","x",AK$2-'Indicator Date hidden'!AL145)</f>
        <v>1</v>
      </c>
      <c r="AL144" s="125" t="str">
        <f>IF('Indicator Date hidden'!AM145="x","x",AL$2-'Indicator Date hidden'!AM145)</f>
        <v>x</v>
      </c>
      <c r="AM144" s="125">
        <f>IF('Indicator Date hidden'!AN145="x","x",AM$2-'Indicator Date hidden'!AN145)</f>
        <v>0</v>
      </c>
      <c r="AN144" s="125">
        <f>IF('Indicator Date hidden'!AO145="x","x",AN$2-'Indicator Date hidden'!AO145)</f>
        <v>0</v>
      </c>
      <c r="AO144" s="125">
        <f>IF('Indicator Date hidden'!AP145="x","x",AO$2-'Indicator Date hidden'!AP145)</f>
        <v>0</v>
      </c>
      <c r="AP144" s="125" t="str">
        <f>IF('Indicator Date hidden'!AQ145="x","x",AP$2-'Indicator Date hidden'!AQ145)</f>
        <v>x</v>
      </c>
      <c r="AQ144" s="125">
        <f>IF('Indicator Date hidden'!AR145="x","x",AQ$2-'Indicator Date hidden'!AR145)</f>
        <v>0</v>
      </c>
      <c r="AR144" s="125">
        <f>IF('Indicator Date hidden'!AS145="x","x",AR$2-'Indicator Date hidden'!AS145)</f>
        <v>0</v>
      </c>
      <c r="AS144" s="125" t="str">
        <f>IF('Indicator Date hidden'!AT145="x","x",AS$2-'Indicator Date hidden'!AT145)</f>
        <v>x</v>
      </c>
      <c r="AT144" s="125">
        <f>IF('Indicator Date hidden'!AU145="x","x",AT$2-'Indicator Date hidden'!AU145)</f>
        <v>0</v>
      </c>
      <c r="AU144" s="125" t="str">
        <f>IF('Indicator Date hidden'!AV145="x","x",AU$2-'Indicator Date hidden'!AV145)</f>
        <v>x</v>
      </c>
      <c r="AV144" s="125" t="str">
        <f>IF('Indicator Date hidden'!AW145="x","x",AV$2-'Indicator Date hidden'!AW145)</f>
        <v>x</v>
      </c>
      <c r="AW144" s="125" t="str">
        <f>IF('Indicator Date hidden'!AX145="x","x",AW$2-'Indicator Date hidden'!AX145)</f>
        <v>x</v>
      </c>
      <c r="AX144" s="125">
        <f>IF('Indicator Date hidden'!AY145="x","x",AX$2-'Indicator Date hidden'!AY145)</f>
        <v>0</v>
      </c>
      <c r="AY144" s="125">
        <f>IF('Indicator Date hidden'!AZ145="x","x",AY$2-'Indicator Date hidden'!AZ145)</f>
        <v>0</v>
      </c>
      <c r="AZ144" s="125">
        <f>IF('Indicator Date hidden'!BA145="x","x",AZ$2-'Indicator Date hidden'!BA145)</f>
        <v>1</v>
      </c>
      <c r="BA144" s="125">
        <f>IF('Indicator Date hidden'!BB145="x","x",BA$2-'Indicator Date hidden'!BB145)</f>
        <v>0</v>
      </c>
      <c r="BB144" s="125">
        <f>IF('Indicator Date hidden'!BC145="x","x",BB$2-'Indicator Date hidden'!BC145)</f>
        <v>0</v>
      </c>
      <c r="BC144" s="125">
        <f>IF('Indicator Date hidden'!BD145="x","x",BC$2-'Indicator Date hidden'!BD145)</f>
        <v>0</v>
      </c>
      <c r="BD144" s="125">
        <f>IF('Indicator Date hidden'!BE145="x","x",BD$2-'Indicator Date hidden'!BE145)</f>
        <v>2</v>
      </c>
      <c r="BE144" s="125">
        <f>IF('Indicator Date hidden'!BF145="x","x",BE$2-'Indicator Date hidden'!BF145)</f>
        <v>1</v>
      </c>
      <c r="BF144" s="125">
        <f>IF('Indicator Date hidden'!BG145="x","x",BF$2-'Indicator Date hidden'!BG145)</f>
        <v>0</v>
      </c>
      <c r="BG144" s="125">
        <f>IF('Indicator Date hidden'!BH145="x","x",BG$2-'Indicator Date hidden'!BH145)</f>
        <v>0</v>
      </c>
      <c r="BH144" s="125">
        <f>IF('Indicator Date hidden'!BI145="x","x",BH$2-'Indicator Date hidden'!BI145)</f>
        <v>0</v>
      </c>
      <c r="BI144" s="125" t="str">
        <f>IF('Indicator Date hidden'!BJ145="x","x",BI$2-'Indicator Date hidden'!BJ145)</f>
        <v>x</v>
      </c>
      <c r="BJ144" s="125">
        <f>IF('Indicator Date hidden'!BK145="x","x",BJ$2-'Indicator Date hidden'!BK145)</f>
        <v>0</v>
      </c>
      <c r="BK144" s="125">
        <f>IF('Indicator Date hidden'!BL145="x","x",BK$2-'Indicator Date hidden'!BL145)</f>
        <v>0</v>
      </c>
      <c r="BL144" s="125">
        <f>IF('Indicator Date hidden'!BM145="x","x",BL$2-'Indicator Date hidden'!BM145)</f>
        <v>0</v>
      </c>
      <c r="BM144" s="125">
        <f>IF('Indicator Date hidden'!BN145="x","x",BM$2-'Indicator Date hidden'!BN145)</f>
        <v>1</v>
      </c>
      <c r="BN144" s="125">
        <f>IF('Indicator Date hidden'!BO145="x","x",BN$2-'Indicator Date hidden'!BO145)</f>
        <v>0</v>
      </c>
      <c r="BO144" s="125">
        <f>IF('Indicator Date hidden'!BP145="x","x",BO$2-'Indicator Date hidden'!BP145)</f>
        <v>0</v>
      </c>
      <c r="BP144" s="125">
        <f>IF('Indicator Date hidden'!BQ145="x","x",BP$2-'Indicator Date hidden'!BQ145)</f>
        <v>0</v>
      </c>
      <c r="BQ144" s="125">
        <f>IF('Indicator Date hidden'!BR145="x","x",BQ$2-'Indicator Date hidden'!BR145)</f>
        <v>0</v>
      </c>
      <c r="BR144" s="125">
        <f>IF('Indicator Date hidden'!BS145="x","x",BR$2-'Indicator Date hidden'!BS145)</f>
        <v>0</v>
      </c>
      <c r="BS144" s="125">
        <f>IF('Indicator Date hidden'!BT145="x","x",BS$2-'Indicator Date hidden'!BT145)</f>
        <v>2</v>
      </c>
      <c r="BT144" s="125">
        <f>IF('Indicator Date hidden'!BU145="x","x",BT$2-'Indicator Date hidden'!BU145)</f>
        <v>0</v>
      </c>
      <c r="BU144" s="125">
        <f>IF('Indicator Date hidden'!BV145="x","x",BU$2-'Indicator Date hidden'!BV145)</f>
        <v>0</v>
      </c>
      <c r="BV144" s="125">
        <f>IF('Indicator Date hidden'!BW145="x","x",BV$2-'Indicator Date hidden'!BW145)</f>
        <v>0</v>
      </c>
      <c r="BW144" s="125">
        <f>IF('Indicator Date hidden'!BX145="x","x",BW$2-'Indicator Date hidden'!BX145)</f>
        <v>0</v>
      </c>
      <c r="BX144" s="125">
        <f>IF('Indicator Date hidden'!BY145="x","x",BX$2-'Indicator Date hidden'!BY145)</f>
        <v>0</v>
      </c>
      <c r="BY144" s="3">
        <f t="shared" si="20"/>
        <v>17</v>
      </c>
      <c r="BZ144" s="126">
        <f t="shared" si="21"/>
        <v>0.25757575757575757</v>
      </c>
      <c r="CA144" s="3">
        <f t="shared" si="22"/>
        <v>8</v>
      </c>
      <c r="CB144" s="126">
        <f t="shared" si="23"/>
        <v>1.0489620564043016</v>
      </c>
      <c r="CC144" s="129">
        <f t="shared" si="24"/>
        <v>0</v>
      </c>
    </row>
    <row r="145" spans="1:81" x14ac:dyDescent="0.3">
      <c r="A145" s="3" t="str">
        <f>'Indicator Data'!B148</f>
        <v>RWA</v>
      </c>
      <c r="B145" s="125">
        <f>IF('Indicator Date hidden'!C146="x","x",B$2-'Indicator Date hidden'!C146)</f>
        <v>0</v>
      </c>
      <c r="C145" s="125">
        <f>IF('Indicator Date hidden'!D146="x","x",C$2-'Indicator Date hidden'!D146)</f>
        <v>0</v>
      </c>
      <c r="D145" s="125">
        <f>IF('Indicator Date hidden'!E146="x","x",D$2-'Indicator Date hidden'!E146)</f>
        <v>0</v>
      </c>
      <c r="E145" s="125">
        <f>IF('Indicator Date hidden'!F146="x","x",E$2-'Indicator Date hidden'!F146)</f>
        <v>0</v>
      </c>
      <c r="F145" s="125">
        <f>IF('Indicator Date hidden'!G146="x","x",F$2-'Indicator Date hidden'!G146)</f>
        <v>0</v>
      </c>
      <c r="G145" s="125">
        <f>IF('Indicator Date hidden'!H146="x","x",G$2-'Indicator Date hidden'!H146)</f>
        <v>0</v>
      </c>
      <c r="H145" s="125">
        <f>IF('Indicator Date hidden'!I146="x","x",H$2-'Indicator Date hidden'!I146)</f>
        <v>0</v>
      </c>
      <c r="I145" s="125">
        <f>IF('Indicator Date hidden'!J146="x","x",I$2-'Indicator Date hidden'!J146)</f>
        <v>0</v>
      </c>
      <c r="J145" s="125">
        <f>IF('Indicator Date hidden'!K146="x","x",J$2-'Indicator Date hidden'!K146)</f>
        <v>0</v>
      </c>
      <c r="K145" s="125">
        <f>IF('Indicator Date hidden'!L146="x","x",K$2-'Indicator Date hidden'!L146)</f>
        <v>0</v>
      </c>
      <c r="L145" s="125">
        <f>IF('Indicator Date hidden'!M146="x","x",L$2-'Indicator Date hidden'!M146)</f>
        <v>0</v>
      </c>
      <c r="M145" s="125">
        <f>IF('Indicator Date hidden'!N146="x","x",M$2-'Indicator Date hidden'!N146)</f>
        <v>0</v>
      </c>
      <c r="N145" s="125">
        <f>IF('Indicator Date hidden'!O146="x","x",N$2-'Indicator Date hidden'!O146)</f>
        <v>0</v>
      </c>
      <c r="O145" s="125">
        <f>IF('Indicator Date hidden'!P146="x","x",O$2-'Indicator Date hidden'!P146)</f>
        <v>0</v>
      </c>
      <c r="P145" s="125">
        <f>IF('Indicator Date hidden'!Q146="x","x",P$2-'Indicator Date hidden'!Q146)</f>
        <v>0</v>
      </c>
      <c r="Q145" s="125">
        <f>IF('Indicator Date hidden'!R146="x","x",Q$2-'Indicator Date hidden'!R146)</f>
        <v>0</v>
      </c>
      <c r="R145" s="125">
        <f>IF('Indicator Date hidden'!S146="x","x",R$2-'Indicator Date hidden'!S146)</f>
        <v>0</v>
      </c>
      <c r="S145" s="125">
        <f>IF('Indicator Date hidden'!T146="x","x",S$2-'Indicator Date hidden'!T146)</f>
        <v>0</v>
      </c>
      <c r="T145" s="125">
        <f>IF('Indicator Date hidden'!U146="x","x",T$2-'Indicator Date hidden'!U146)</f>
        <v>0</v>
      </c>
      <c r="U145" s="125">
        <f>IF('Indicator Date hidden'!V146="x","x",U$2-'Indicator Date hidden'!V146)</f>
        <v>0</v>
      </c>
      <c r="V145" s="125">
        <f>IF('Indicator Date hidden'!W146="x","x",V$2-'Indicator Date hidden'!W146)</f>
        <v>0</v>
      </c>
      <c r="W145" s="125">
        <f>IF('Indicator Date hidden'!X146="x","x",W$2-'Indicator Date hidden'!X146)</f>
        <v>0</v>
      </c>
      <c r="X145" s="125">
        <f>IF('Indicator Date hidden'!Y146="x","x",X$2-'Indicator Date hidden'!Y146)</f>
        <v>0</v>
      </c>
      <c r="Y145" s="125">
        <f>IF('Indicator Date hidden'!Z146="x","x",Y$2-'Indicator Date hidden'!Z146)</f>
        <v>0</v>
      </c>
      <c r="Z145" s="125">
        <f>IF('Indicator Date hidden'!AA146="x","x",Z$2-'Indicator Date hidden'!AA146)</f>
        <v>3</v>
      </c>
      <c r="AA145" s="125">
        <f>IF('Indicator Date hidden'!AB146="x","x",AA$2-'Indicator Date hidden'!AB146)</f>
        <v>0</v>
      </c>
      <c r="AB145" s="125">
        <f>IF('Indicator Date hidden'!AC146="x","x",AB$2-'Indicator Date hidden'!AC146)</f>
        <v>0</v>
      </c>
      <c r="AC145" s="125">
        <f>IF('Indicator Date hidden'!AD146="x","x",AC$2-'Indicator Date hidden'!AD146)</f>
        <v>1</v>
      </c>
      <c r="AD145" s="125">
        <f>IF('Indicator Date hidden'!AE146="x","x",AD$2-'Indicator Date hidden'!AE146)</f>
        <v>0</v>
      </c>
      <c r="AE145" s="125">
        <f>IF('Indicator Date hidden'!AF146="x","x",AE$2-'Indicator Date hidden'!AF146)</f>
        <v>0</v>
      </c>
      <c r="AF145" s="125">
        <f>IF('Indicator Date hidden'!AG146="x","x",AF$2-'Indicator Date hidden'!AG146)</f>
        <v>1</v>
      </c>
      <c r="AG145" s="125">
        <f>IF('Indicator Date hidden'!AH146="x","x",AG$2-'Indicator Date hidden'!AH146)</f>
        <v>0</v>
      </c>
      <c r="AH145" s="125">
        <f>IF('Indicator Date hidden'!AI146="x","x",AH$2-'Indicator Date hidden'!AI146)</f>
        <v>0</v>
      </c>
      <c r="AI145" s="125">
        <f>IF('Indicator Date hidden'!AJ146="x","x",AI$2-'Indicator Date hidden'!AJ146)</f>
        <v>0</v>
      </c>
      <c r="AJ145" s="125">
        <f>IF('Indicator Date hidden'!AK146="x","x",AJ$2-'Indicator Date hidden'!AK146)</f>
        <v>0</v>
      </c>
      <c r="AK145" s="125">
        <f>IF('Indicator Date hidden'!AL146="x","x",AK$2-'Indicator Date hidden'!AL146)</f>
        <v>1</v>
      </c>
      <c r="AL145" s="125">
        <f>IF('Indicator Date hidden'!AM146="x","x",AL$2-'Indicator Date hidden'!AM146)</f>
        <v>4</v>
      </c>
      <c r="AM145" s="125">
        <f>IF('Indicator Date hidden'!AN146="x","x",AM$2-'Indicator Date hidden'!AN146)</f>
        <v>0</v>
      </c>
      <c r="AN145" s="125">
        <f>IF('Indicator Date hidden'!AO146="x","x",AN$2-'Indicator Date hidden'!AO146)</f>
        <v>0</v>
      </c>
      <c r="AO145" s="125">
        <f>IF('Indicator Date hidden'!AP146="x","x",AO$2-'Indicator Date hidden'!AP146)</f>
        <v>0</v>
      </c>
      <c r="AP145" s="125">
        <f>IF('Indicator Date hidden'!AQ146="x","x",AP$2-'Indicator Date hidden'!AQ146)</f>
        <v>0</v>
      </c>
      <c r="AQ145" s="125">
        <f>IF('Indicator Date hidden'!AR146="x","x",AQ$2-'Indicator Date hidden'!AR146)</f>
        <v>0</v>
      </c>
      <c r="AR145" s="125">
        <f>IF('Indicator Date hidden'!AS146="x","x",AR$2-'Indicator Date hidden'!AS146)</f>
        <v>0</v>
      </c>
      <c r="AS145" s="125">
        <f>IF('Indicator Date hidden'!AT146="x","x",AS$2-'Indicator Date hidden'!AT146)</f>
        <v>4</v>
      </c>
      <c r="AT145" s="125">
        <f>IF('Indicator Date hidden'!AU146="x","x",AT$2-'Indicator Date hidden'!AU146)</f>
        <v>0</v>
      </c>
      <c r="AU145" s="125">
        <f>IF('Indicator Date hidden'!AV146="x","x",AU$2-'Indicator Date hidden'!AV146)</f>
        <v>0</v>
      </c>
      <c r="AV145" s="125">
        <f>IF('Indicator Date hidden'!AW146="x","x",AV$2-'Indicator Date hidden'!AW146)</f>
        <v>0</v>
      </c>
      <c r="AW145" s="125">
        <f>IF('Indicator Date hidden'!AX146="x","x",AW$2-'Indicator Date hidden'!AX146)</f>
        <v>0</v>
      </c>
      <c r="AX145" s="125">
        <f>IF('Indicator Date hidden'!AY146="x","x",AX$2-'Indicator Date hidden'!AY146)</f>
        <v>0</v>
      </c>
      <c r="AY145" s="125">
        <f>IF('Indicator Date hidden'!AZ146="x","x",AY$2-'Indicator Date hidden'!AZ146)</f>
        <v>0</v>
      </c>
      <c r="AZ145" s="125">
        <f>IF('Indicator Date hidden'!BA146="x","x",AZ$2-'Indicator Date hidden'!BA146)</f>
        <v>3</v>
      </c>
      <c r="BA145" s="125">
        <f>IF('Indicator Date hidden'!BB146="x","x",BA$2-'Indicator Date hidden'!BB146)</f>
        <v>0</v>
      </c>
      <c r="BB145" s="125">
        <f>IF('Indicator Date hidden'!BC146="x","x",BB$2-'Indicator Date hidden'!BC146)</f>
        <v>0</v>
      </c>
      <c r="BC145" s="125">
        <f>IF('Indicator Date hidden'!BD146="x","x",BC$2-'Indicator Date hidden'!BD146)</f>
        <v>0</v>
      </c>
      <c r="BD145" s="125" t="str">
        <f>IF('Indicator Date hidden'!BE146="x","x",BD$2-'Indicator Date hidden'!BE146)</f>
        <v>x</v>
      </c>
      <c r="BE145" s="125">
        <f>IF('Indicator Date hidden'!BF146="x","x",BE$2-'Indicator Date hidden'!BF146)</f>
        <v>0</v>
      </c>
      <c r="BF145" s="125">
        <f>IF('Indicator Date hidden'!BG146="x","x",BF$2-'Indicator Date hidden'!BG146)</f>
        <v>0</v>
      </c>
      <c r="BG145" s="125">
        <f>IF('Indicator Date hidden'!BH146="x","x",BG$2-'Indicator Date hidden'!BH146)</f>
        <v>0</v>
      </c>
      <c r="BH145" s="125">
        <f>IF('Indicator Date hidden'!BI146="x","x",BH$2-'Indicator Date hidden'!BI146)</f>
        <v>0</v>
      </c>
      <c r="BI145" s="125">
        <f>IF('Indicator Date hidden'!BJ146="x","x",BI$2-'Indicator Date hidden'!BJ146)</f>
        <v>0</v>
      </c>
      <c r="BJ145" s="125">
        <f>IF('Indicator Date hidden'!BK146="x","x",BJ$2-'Indicator Date hidden'!BK146)</f>
        <v>0</v>
      </c>
      <c r="BK145" s="125">
        <f>IF('Indicator Date hidden'!BL146="x","x",BK$2-'Indicator Date hidden'!BL146)</f>
        <v>0</v>
      </c>
      <c r="BL145" s="125">
        <f>IF('Indicator Date hidden'!BM146="x","x",BL$2-'Indicator Date hidden'!BM146)</f>
        <v>0</v>
      </c>
      <c r="BM145" s="125">
        <f>IF('Indicator Date hidden'!BN146="x","x",BM$2-'Indicator Date hidden'!BN146)</f>
        <v>1</v>
      </c>
      <c r="BN145" s="125">
        <f>IF('Indicator Date hidden'!BO146="x","x",BN$2-'Indicator Date hidden'!BO146)</f>
        <v>2</v>
      </c>
      <c r="BO145" s="125">
        <f>IF('Indicator Date hidden'!BP146="x","x",BO$2-'Indicator Date hidden'!BP146)</f>
        <v>0</v>
      </c>
      <c r="BP145" s="125">
        <f>IF('Indicator Date hidden'!BQ146="x","x",BP$2-'Indicator Date hidden'!BQ146)</f>
        <v>0</v>
      </c>
      <c r="BQ145" s="125">
        <f>IF('Indicator Date hidden'!BR146="x","x",BQ$2-'Indicator Date hidden'!BR146)</f>
        <v>0</v>
      </c>
      <c r="BR145" s="125">
        <f>IF('Indicator Date hidden'!BS146="x","x",BR$2-'Indicator Date hidden'!BS146)</f>
        <v>0</v>
      </c>
      <c r="BS145" s="125">
        <f>IF('Indicator Date hidden'!BT146="x","x",BS$2-'Indicator Date hidden'!BT146)</f>
        <v>1</v>
      </c>
      <c r="BT145" s="125">
        <f>IF('Indicator Date hidden'!BU146="x","x",BT$2-'Indicator Date hidden'!BU146)</f>
        <v>0</v>
      </c>
      <c r="BU145" s="125">
        <f>IF('Indicator Date hidden'!BV146="x","x",BU$2-'Indicator Date hidden'!BV146)</f>
        <v>0</v>
      </c>
      <c r="BV145" s="125">
        <f>IF('Indicator Date hidden'!BW146="x","x",BV$2-'Indicator Date hidden'!BW146)</f>
        <v>0</v>
      </c>
      <c r="BW145" s="125">
        <f>IF('Indicator Date hidden'!BX146="x","x",BW$2-'Indicator Date hidden'!BX146)</f>
        <v>0</v>
      </c>
      <c r="BX145" s="125">
        <f>IF('Indicator Date hidden'!BY146="x","x",BX$2-'Indicator Date hidden'!BY146)</f>
        <v>0</v>
      </c>
      <c r="BY145" s="3">
        <f t="shared" si="20"/>
        <v>21</v>
      </c>
      <c r="BZ145" s="126">
        <f t="shared" si="21"/>
        <v>0.28378378378378377</v>
      </c>
      <c r="CA145" s="3">
        <f t="shared" si="22"/>
        <v>10</v>
      </c>
      <c r="CB145" s="126">
        <f t="shared" si="23"/>
        <v>0.84661919500957217</v>
      </c>
      <c r="CC145" s="129">
        <f t="shared" si="24"/>
        <v>0</v>
      </c>
    </row>
    <row r="146" spans="1:81" x14ac:dyDescent="0.3">
      <c r="A146" s="3" t="str">
        <f>'Indicator Data'!B149</f>
        <v>KNA</v>
      </c>
      <c r="B146" s="125">
        <f>IF('Indicator Date hidden'!C147="x","x",B$2-'Indicator Date hidden'!C147)</f>
        <v>0</v>
      </c>
      <c r="C146" s="125">
        <f>IF('Indicator Date hidden'!D147="x","x",C$2-'Indicator Date hidden'!D147)</f>
        <v>0</v>
      </c>
      <c r="D146" s="125">
        <f>IF('Indicator Date hidden'!E147="x","x",D$2-'Indicator Date hidden'!E147)</f>
        <v>0</v>
      </c>
      <c r="E146" s="125">
        <f>IF('Indicator Date hidden'!F147="x","x",E$2-'Indicator Date hidden'!F147)</f>
        <v>0</v>
      </c>
      <c r="F146" s="125">
        <f>IF('Indicator Date hidden'!G147="x","x",F$2-'Indicator Date hidden'!G147)</f>
        <v>0</v>
      </c>
      <c r="G146" s="125">
        <f>IF('Indicator Date hidden'!H147="x","x",G$2-'Indicator Date hidden'!H147)</f>
        <v>0</v>
      </c>
      <c r="H146" s="125">
        <f>IF('Indicator Date hidden'!I147="x","x",H$2-'Indicator Date hidden'!I147)</f>
        <v>0</v>
      </c>
      <c r="I146" s="125">
        <f>IF('Indicator Date hidden'!J147="x","x",I$2-'Indicator Date hidden'!J147)</f>
        <v>0</v>
      </c>
      <c r="J146" s="125">
        <f>IF('Indicator Date hidden'!K147="x","x",J$2-'Indicator Date hidden'!K147)</f>
        <v>0</v>
      </c>
      <c r="K146" s="125">
        <f>IF('Indicator Date hidden'!L147="x","x",K$2-'Indicator Date hidden'!L147)</f>
        <v>0</v>
      </c>
      <c r="L146" s="125">
        <f>IF('Indicator Date hidden'!M147="x","x",L$2-'Indicator Date hidden'!M147)</f>
        <v>0</v>
      </c>
      <c r="M146" s="125">
        <f>IF('Indicator Date hidden'!N147="x","x",M$2-'Indicator Date hidden'!N147)</f>
        <v>0</v>
      </c>
      <c r="N146" s="125">
        <f>IF('Indicator Date hidden'!O147="x","x",N$2-'Indicator Date hidden'!O147)</f>
        <v>0</v>
      </c>
      <c r="O146" s="125">
        <f>IF('Indicator Date hidden'!P147="x","x",O$2-'Indicator Date hidden'!P147)</f>
        <v>0</v>
      </c>
      <c r="P146" s="125">
        <f>IF('Indicator Date hidden'!Q147="x","x",P$2-'Indicator Date hidden'!Q147)</f>
        <v>0</v>
      </c>
      <c r="Q146" s="125">
        <f>IF('Indicator Date hidden'!R147="x","x",Q$2-'Indicator Date hidden'!R147)</f>
        <v>0</v>
      </c>
      <c r="R146" s="125">
        <f>IF('Indicator Date hidden'!S147="x","x",R$2-'Indicator Date hidden'!S147)</f>
        <v>0</v>
      </c>
      <c r="S146" s="125">
        <f>IF('Indicator Date hidden'!T147="x","x",S$2-'Indicator Date hidden'!T147)</f>
        <v>0</v>
      </c>
      <c r="T146" s="125">
        <f>IF('Indicator Date hidden'!U147="x","x",T$2-'Indicator Date hidden'!U147)</f>
        <v>0</v>
      </c>
      <c r="U146" s="125">
        <f>IF('Indicator Date hidden'!V147="x","x",U$2-'Indicator Date hidden'!V147)</f>
        <v>0</v>
      </c>
      <c r="V146" s="125">
        <f>IF('Indicator Date hidden'!W147="x","x",V$2-'Indicator Date hidden'!W147)</f>
        <v>0</v>
      </c>
      <c r="W146" s="125">
        <f>IF('Indicator Date hidden'!X147="x","x",W$2-'Indicator Date hidden'!X147)</f>
        <v>0</v>
      </c>
      <c r="X146" s="125">
        <f>IF('Indicator Date hidden'!Y147="x","x",X$2-'Indicator Date hidden'!Y147)</f>
        <v>0</v>
      </c>
      <c r="Y146" s="125">
        <f>IF('Indicator Date hidden'!Z147="x","x",Y$2-'Indicator Date hidden'!Z147)</f>
        <v>0</v>
      </c>
      <c r="Z146" s="125" t="str">
        <f>IF('Indicator Date hidden'!AA147="x","x",Z$2-'Indicator Date hidden'!AA147)</f>
        <v>x</v>
      </c>
      <c r="AA146" s="125">
        <f>IF('Indicator Date hidden'!AB147="x","x",AA$2-'Indicator Date hidden'!AB147)</f>
        <v>4</v>
      </c>
      <c r="AB146" s="125" t="str">
        <f>IF('Indicator Date hidden'!AC147="x","x",AB$2-'Indicator Date hidden'!AC147)</f>
        <v>x</v>
      </c>
      <c r="AC146" s="125" t="str">
        <f>IF('Indicator Date hidden'!AD147="x","x",AC$2-'Indicator Date hidden'!AD147)</f>
        <v>x</v>
      </c>
      <c r="AD146" s="125">
        <f>IF('Indicator Date hidden'!AE147="x","x",AD$2-'Indicator Date hidden'!AE147)</f>
        <v>0</v>
      </c>
      <c r="AE146" s="125" t="str">
        <f>IF('Indicator Date hidden'!AF147="x","x",AE$2-'Indicator Date hidden'!AF147)</f>
        <v>x</v>
      </c>
      <c r="AF146" s="125">
        <f>IF('Indicator Date hidden'!AG147="x","x",AF$2-'Indicator Date hidden'!AG147)</f>
        <v>1</v>
      </c>
      <c r="AG146" s="125">
        <f>IF('Indicator Date hidden'!AH147="x","x",AG$2-'Indicator Date hidden'!AH147)</f>
        <v>0</v>
      </c>
      <c r="AH146" s="125">
        <f>IF('Indicator Date hidden'!AI147="x","x",AH$2-'Indicator Date hidden'!AI147)</f>
        <v>0</v>
      </c>
      <c r="AI146" s="125">
        <f>IF('Indicator Date hidden'!AJ147="x","x",AI$2-'Indicator Date hidden'!AJ147)</f>
        <v>0</v>
      </c>
      <c r="AJ146" s="125">
        <f>IF('Indicator Date hidden'!AK147="x","x",AJ$2-'Indicator Date hidden'!AK147)</f>
        <v>0</v>
      </c>
      <c r="AK146" s="125">
        <f>IF('Indicator Date hidden'!AL147="x","x",AK$2-'Indicator Date hidden'!AL147)</f>
        <v>1</v>
      </c>
      <c r="AL146" s="125" t="str">
        <f>IF('Indicator Date hidden'!AM147="x","x",AL$2-'Indicator Date hidden'!AM147)</f>
        <v>x</v>
      </c>
      <c r="AM146" s="125">
        <f>IF('Indicator Date hidden'!AN147="x","x",AM$2-'Indicator Date hidden'!AN147)</f>
        <v>0</v>
      </c>
      <c r="AN146" s="125">
        <f>IF('Indicator Date hidden'!AO147="x","x",AN$2-'Indicator Date hidden'!AO147)</f>
        <v>0</v>
      </c>
      <c r="AO146" s="125">
        <f>IF('Indicator Date hidden'!AP147="x","x",AO$2-'Indicator Date hidden'!AP147)</f>
        <v>0</v>
      </c>
      <c r="AP146" s="125" t="str">
        <f>IF('Indicator Date hidden'!AQ147="x","x",AP$2-'Indicator Date hidden'!AQ147)</f>
        <v>x</v>
      </c>
      <c r="AQ146" s="125">
        <f>IF('Indicator Date hidden'!AR147="x","x",AQ$2-'Indicator Date hidden'!AR147)</f>
        <v>0</v>
      </c>
      <c r="AR146" s="125">
        <f>IF('Indicator Date hidden'!AS147="x","x",AR$2-'Indicator Date hidden'!AS147)</f>
        <v>0</v>
      </c>
      <c r="AS146" s="125" t="str">
        <f>IF('Indicator Date hidden'!AT147="x","x",AS$2-'Indicator Date hidden'!AT147)</f>
        <v>x</v>
      </c>
      <c r="AT146" s="125">
        <f>IF('Indicator Date hidden'!AU147="x","x",AT$2-'Indicator Date hidden'!AU147)</f>
        <v>0</v>
      </c>
      <c r="AU146" s="125" t="str">
        <f>IF('Indicator Date hidden'!AV147="x","x",AU$2-'Indicator Date hidden'!AV147)</f>
        <v>x</v>
      </c>
      <c r="AV146" s="125" t="str">
        <f>IF('Indicator Date hidden'!AW147="x","x",AV$2-'Indicator Date hidden'!AW147)</f>
        <v>x</v>
      </c>
      <c r="AW146" s="125" t="str">
        <f>IF('Indicator Date hidden'!AX147="x","x",AW$2-'Indicator Date hidden'!AX147)</f>
        <v>x</v>
      </c>
      <c r="AX146" s="125">
        <f>IF('Indicator Date hidden'!AY147="x","x",AX$2-'Indicator Date hidden'!AY147)</f>
        <v>0</v>
      </c>
      <c r="AY146" s="125" t="str">
        <f>IF('Indicator Date hidden'!AZ147="x","x",AY$2-'Indicator Date hidden'!AZ147)</f>
        <v>x</v>
      </c>
      <c r="AZ146" s="125" t="str">
        <f>IF('Indicator Date hidden'!BA147="x","x",AZ$2-'Indicator Date hidden'!BA147)</f>
        <v>x</v>
      </c>
      <c r="BA146" s="125">
        <f>IF('Indicator Date hidden'!BB147="x","x",BA$2-'Indicator Date hidden'!BB147)</f>
        <v>0</v>
      </c>
      <c r="BB146" s="125">
        <f>IF('Indicator Date hidden'!BC147="x","x",BB$2-'Indicator Date hidden'!BC147)</f>
        <v>0</v>
      </c>
      <c r="BC146" s="125">
        <f>IF('Indicator Date hidden'!BD147="x","x",BC$2-'Indicator Date hidden'!BD147)</f>
        <v>0</v>
      </c>
      <c r="BD146" s="125" t="str">
        <f>IF('Indicator Date hidden'!BE147="x","x",BD$2-'Indicator Date hidden'!BE147)</f>
        <v>x</v>
      </c>
      <c r="BE146" s="125">
        <f>IF('Indicator Date hidden'!BF147="x","x",BE$2-'Indicator Date hidden'!BF147)</f>
        <v>1</v>
      </c>
      <c r="BF146" s="125">
        <f>IF('Indicator Date hidden'!BG147="x","x",BF$2-'Indicator Date hidden'!BG147)</f>
        <v>0</v>
      </c>
      <c r="BG146" s="125">
        <f>IF('Indicator Date hidden'!BH147="x","x",BG$2-'Indicator Date hidden'!BH147)</f>
        <v>0</v>
      </c>
      <c r="BH146" s="125">
        <f>IF('Indicator Date hidden'!BI147="x","x",BH$2-'Indicator Date hidden'!BI147)</f>
        <v>0</v>
      </c>
      <c r="BI146" s="125">
        <f>IF('Indicator Date hidden'!BJ147="x","x",BI$2-'Indicator Date hidden'!BJ147)</f>
        <v>0</v>
      </c>
      <c r="BJ146" s="125">
        <f>IF('Indicator Date hidden'!BK147="x","x",BJ$2-'Indicator Date hidden'!BK147)</f>
        <v>0</v>
      </c>
      <c r="BK146" s="125" t="str">
        <f>IF('Indicator Date hidden'!BL147="x","x",BK$2-'Indicator Date hidden'!BL147)</f>
        <v>x</v>
      </c>
      <c r="BL146" s="125">
        <f>IF('Indicator Date hidden'!BM147="x","x",BL$2-'Indicator Date hidden'!BM147)</f>
        <v>0</v>
      </c>
      <c r="BM146" s="125" t="str">
        <f>IF('Indicator Date hidden'!BN147="x","x",BM$2-'Indicator Date hidden'!BN147)</f>
        <v>x</v>
      </c>
      <c r="BN146" s="125">
        <f>IF('Indicator Date hidden'!BO147="x","x",BN$2-'Indicator Date hidden'!BO147)</f>
        <v>2</v>
      </c>
      <c r="BO146" s="125">
        <f>IF('Indicator Date hidden'!BP147="x","x",BO$2-'Indicator Date hidden'!BP147)</f>
        <v>2</v>
      </c>
      <c r="BP146" s="125">
        <f>IF('Indicator Date hidden'!BQ147="x","x",BP$2-'Indicator Date hidden'!BQ147)</f>
        <v>0</v>
      </c>
      <c r="BQ146" s="125">
        <f>IF('Indicator Date hidden'!BR147="x","x",BQ$2-'Indicator Date hidden'!BR147)</f>
        <v>4</v>
      </c>
      <c r="BR146" s="125">
        <f>IF('Indicator Date hidden'!BS147="x","x",BR$2-'Indicator Date hidden'!BS147)</f>
        <v>4</v>
      </c>
      <c r="BS146" s="125">
        <f>IF('Indicator Date hidden'!BT147="x","x",BS$2-'Indicator Date hidden'!BT147)</f>
        <v>3</v>
      </c>
      <c r="BT146" s="125">
        <f>IF('Indicator Date hidden'!BU147="x","x",BT$2-'Indicator Date hidden'!BU147)</f>
        <v>0</v>
      </c>
      <c r="BU146" s="125">
        <f>IF('Indicator Date hidden'!BV147="x","x",BU$2-'Indicator Date hidden'!BV147)</f>
        <v>0</v>
      </c>
      <c r="BV146" s="125" t="str">
        <f>IF('Indicator Date hidden'!BW147="x","x",BV$2-'Indicator Date hidden'!BW147)</f>
        <v>x</v>
      </c>
      <c r="BW146" s="125">
        <f>IF('Indicator Date hidden'!BX147="x","x",BW$2-'Indicator Date hidden'!BX147)</f>
        <v>0</v>
      </c>
      <c r="BX146" s="125" t="str">
        <f>IF('Indicator Date hidden'!BY147="x","x",BX$2-'Indicator Date hidden'!BY147)</f>
        <v>x</v>
      </c>
      <c r="BY146" s="3">
        <f t="shared" si="20"/>
        <v>22</v>
      </c>
      <c r="BZ146" s="126">
        <f t="shared" si="21"/>
        <v>0.37931034482758619</v>
      </c>
      <c r="CA146" s="3">
        <f t="shared" si="22"/>
        <v>9</v>
      </c>
      <c r="CB146" s="126">
        <f t="shared" si="23"/>
        <v>1.0141683565415684</v>
      </c>
      <c r="CC146" s="129">
        <f t="shared" si="24"/>
        <v>0</v>
      </c>
    </row>
    <row r="147" spans="1:81" x14ac:dyDescent="0.3">
      <c r="A147" s="3" t="str">
        <f>'Indicator Data'!B150</f>
        <v>LCA</v>
      </c>
      <c r="B147" s="125">
        <f>IF('Indicator Date hidden'!C148="x","x",B$2-'Indicator Date hidden'!C148)</f>
        <v>0</v>
      </c>
      <c r="C147" s="125">
        <f>IF('Indicator Date hidden'!D148="x","x",C$2-'Indicator Date hidden'!D148)</f>
        <v>0</v>
      </c>
      <c r="D147" s="125">
        <f>IF('Indicator Date hidden'!E148="x","x",D$2-'Indicator Date hidden'!E148)</f>
        <v>0</v>
      </c>
      <c r="E147" s="125">
        <f>IF('Indicator Date hidden'!F148="x","x",E$2-'Indicator Date hidden'!F148)</f>
        <v>0</v>
      </c>
      <c r="F147" s="125">
        <f>IF('Indicator Date hidden'!G148="x","x",F$2-'Indicator Date hidden'!G148)</f>
        <v>0</v>
      </c>
      <c r="G147" s="125">
        <f>IF('Indicator Date hidden'!H148="x","x",G$2-'Indicator Date hidden'!H148)</f>
        <v>0</v>
      </c>
      <c r="H147" s="125">
        <f>IF('Indicator Date hidden'!I148="x","x",H$2-'Indicator Date hidden'!I148)</f>
        <v>0</v>
      </c>
      <c r="I147" s="125">
        <f>IF('Indicator Date hidden'!J148="x","x",I$2-'Indicator Date hidden'!J148)</f>
        <v>0</v>
      </c>
      <c r="J147" s="125">
        <f>IF('Indicator Date hidden'!K148="x","x",J$2-'Indicator Date hidden'!K148)</f>
        <v>0</v>
      </c>
      <c r="K147" s="125">
        <f>IF('Indicator Date hidden'!L148="x","x",K$2-'Indicator Date hidden'!L148)</f>
        <v>0</v>
      </c>
      <c r="L147" s="125">
        <f>IF('Indicator Date hidden'!M148="x","x",L$2-'Indicator Date hidden'!M148)</f>
        <v>0</v>
      </c>
      <c r="M147" s="125">
        <f>IF('Indicator Date hidden'!N148="x","x",M$2-'Indicator Date hidden'!N148)</f>
        <v>0</v>
      </c>
      <c r="N147" s="125">
        <f>IF('Indicator Date hidden'!O148="x","x",N$2-'Indicator Date hidden'!O148)</f>
        <v>0</v>
      </c>
      <c r="O147" s="125">
        <f>IF('Indicator Date hidden'!P148="x","x",O$2-'Indicator Date hidden'!P148)</f>
        <v>0</v>
      </c>
      <c r="P147" s="125">
        <f>IF('Indicator Date hidden'!Q148="x","x",P$2-'Indicator Date hidden'!Q148)</f>
        <v>0</v>
      </c>
      <c r="Q147" s="125">
        <f>IF('Indicator Date hidden'!R148="x","x",Q$2-'Indicator Date hidden'!R148)</f>
        <v>0</v>
      </c>
      <c r="R147" s="125">
        <f>IF('Indicator Date hidden'!S148="x","x",R$2-'Indicator Date hidden'!S148)</f>
        <v>0</v>
      </c>
      <c r="S147" s="125">
        <f>IF('Indicator Date hidden'!T148="x","x",S$2-'Indicator Date hidden'!T148)</f>
        <v>0</v>
      </c>
      <c r="T147" s="125">
        <f>IF('Indicator Date hidden'!U148="x","x",T$2-'Indicator Date hidden'!U148)</f>
        <v>0</v>
      </c>
      <c r="U147" s="125">
        <f>IF('Indicator Date hidden'!V148="x","x",U$2-'Indicator Date hidden'!V148)</f>
        <v>0</v>
      </c>
      <c r="V147" s="125">
        <f>IF('Indicator Date hidden'!W148="x","x",V$2-'Indicator Date hidden'!W148)</f>
        <v>0</v>
      </c>
      <c r="W147" s="125">
        <f>IF('Indicator Date hidden'!X148="x","x",W$2-'Indicator Date hidden'!X148)</f>
        <v>0</v>
      </c>
      <c r="X147" s="125">
        <f>IF('Indicator Date hidden'!Y148="x","x",X$2-'Indicator Date hidden'!Y148)</f>
        <v>0</v>
      </c>
      <c r="Y147" s="125">
        <f>IF('Indicator Date hidden'!Z148="x","x",Y$2-'Indicator Date hidden'!Z148)</f>
        <v>0</v>
      </c>
      <c r="Z147" s="125" t="str">
        <f>IF('Indicator Date hidden'!AA148="x","x",Z$2-'Indicator Date hidden'!AA148)</f>
        <v>x</v>
      </c>
      <c r="AA147" s="125">
        <f>IF('Indicator Date hidden'!AB148="x","x",AA$2-'Indicator Date hidden'!AB148)</f>
        <v>0</v>
      </c>
      <c r="AB147" s="125">
        <f>IF('Indicator Date hidden'!AC148="x","x",AB$2-'Indicator Date hidden'!AC148)</f>
        <v>1</v>
      </c>
      <c r="AC147" s="125">
        <f>IF('Indicator Date hidden'!AD148="x","x",AC$2-'Indicator Date hidden'!AD148)</f>
        <v>1</v>
      </c>
      <c r="AD147" s="125">
        <f>IF('Indicator Date hidden'!AE148="x","x",AD$2-'Indicator Date hidden'!AE148)</f>
        <v>0</v>
      </c>
      <c r="AE147" s="125">
        <f>IF('Indicator Date hidden'!AF148="x","x",AE$2-'Indicator Date hidden'!AF148)</f>
        <v>0</v>
      </c>
      <c r="AF147" s="125">
        <f>IF('Indicator Date hidden'!AG148="x","x",AF$2-'Indicator Date hidden'!AG148)</f>
        <v>1</v>
      </c>
      <c r="AG147" s="125">
        <f>IF('Indicator Date hidden'!AH148="x","x",AG$2-'Indicator Date hidden'!AH148)</f>
        <v>0</v>
      </c>
      <c r="AH147" s="125">
        <f>IF('Indicator Date hidden'!AI148="x","x",AH$2-'Indicator Date hidden'!AI148)</f>
        <v>0</v>
      </c>
      <c r="AI147" s="125">
        <f>IF('Indicator Date hidden'!AJ148="x","x",AI$2-'Indicator Date hidden'!AJ148)</f>
        <v>0</v>
      </c>
      <c r="AJ147" s="125">
        <f>IF('Indicator Date hidden'!AK148="x","x",AJ$2-'Indicator Date hidden'!AK148)</f>
        <v>0</v>
      </c>
      <c r="AK147" s="125">
        <f>IF('Indicator Date hidden'!AL148="x","x",AK$2-'Indicator Date hidden'!AL148)</f>
        <v>1</v>
      </c>
      <c r="AL147" s="125">
        <f>IF('Indicator Date hidden'!AM148="x","x",AL$2-'Indicator Date hidden'!AM148)</f>
        <v>7</v>
      </c>
      <c r="AM147" s="125">
        <f>IF('Indicator Date hidden'!AN148="x","x",AM$2-'Indicator Date hidden'!AN148)</f>
        <v>0</v>
      </c>
      <c r="AN147" s="125">
        <f>IF('Indicator Date hidden'!AO148="x","x",AN$2-'Indicator Date hidden'!AO148)</f>
        <v>0</v>
      </c>
      <c r="AO147" s="125">
        <f>IF('Indicator Date hidden'!AP148="x","x",AO$2-'Indicator Date hidden'!AP148)</f>
        <v>0</v>
      </c>
      <c r="AP147" s="125">
        <f>IF('Indicator Date hidden'!AQ148="x","x",AP$2-'Indicator Date hidden'!AQ148)</f>
        <v>0</v>
      </c>
      <c r="AQ147" s="125">
        <f>IF('Indicator Date hidden'!AR148="x","x",AQ$2-'Indicator Date hidden'!AR148)</f>
        <v>0</v>
      </c>
      <c r="AR147" s="125">
        <f>IF('Indicator Date hidden'!AS148="x","x",AR$2-'Indicator Date hidden'!AS148)</f>
        <v>0</v>
      </c>
      <c r="AS147" s="125">
        <f>IF('Indicator Date hidden'!AT148="x","x",AS$2-'Indicator Date hidden'!AT148)</f>
        <v>7</v>
      </c>
      <c r="AT147" s="125">
        <f>IF('Indicator Date hidden'!AU148="x","x",AT$2-'Indicator Date hidden'!AU148)</f>
        <v>0</v>
      </c>
      <c r="AU147" s="125" t="str">
        <f>IF('Indicator Date hidden'!AV148="x","x",AU$2-'Indicator Date hidden'!AV148)</f>
        <v>x</v>
      </c>
      <c r="AV147" s="125" t="str">
        <f>IF('Indicator Date hidden'!AW148="x","x",AV$2-'Indicator Date hidden'!AW148)</f>
        <v>x</v>
      </c>
      <c r="AW147" s="125" t="str">
        <f>IF('Indicator Date hidden'!AX148="x","x",AW$2-'Indicator Date hidden'!AX148)</f>
        <v>x</v>
      </c>
      <c r="AX147" s="125">
        <f>IF('Indicator Date hidden'!AY148="x","x",AX$2-'Indicator Date hidden'!AY148)</f>
        <v>0</v>
      </c>
      <c r="AY147" s="125">
        <f>IF('Indicator Date hidden'!AZ148="x","x",AY$2-'Indicator Date hidden'!AZ148)</f>
        <v>0</v>
      </c>
      <c r="AZ147" s="125">
        <f>IF('Indicator Date hidden'!BA148="x","x",AZ$2-'Indicator Date hidden'!BA148)</f>
        <v>3</v>
      </c>
      <c r="BA147" s="125">
        <f>IF('Indicator Date hidden'!BB148="x","x",BA$2-'Indicator Date hidden'!BB148)</f>
        <v>0</v>
      </c>
      <c r="BB147" s="125">
        <f>IF('Indicator Date hidden'!BC148="x","x",BB$2-'Indicator Date hidden'!BC148)</f>
        <v>0</v>
      </c>
      <c r="BC147" s="125">
        <f>IF('Indicator Date hidden'!BD148="x","x",BC$2-'Indicator Date hidden'!BD148)</f>
        <v>0</v>
      </c>
      <c r="BD147" s="125" t="str">
        <f>IF('Indicator Date hidden'!BE148="x","x",BD$2-'Indicator Date hidden'!BE148)</f>
        <v>x</v>
      </c>
      <c r="BE147" s="125">
        <f>IF('Indicator Date hidden'!BF148="x","x",BE$2-'Indicator Date hidden'!BF148)</f>
        <v>1</v>
      </c>
      <c r="BF147" s="125">
        <f>IF('Indicator Date hidden'!BG148="x","x",BF$2-'Indicator Date hidden'!BG148)</f>
        <v>0</v>
      </c>
      <c r="BG147" s="125">
        <f>IF('Indicator Date hidden'!BH148="x","x",BG$2-'Indicator Date hidden'!BH148)</f>
        <v>0</v>
      </c>
      <c r="BH147" s="125">
        <f>IF('Indicator Date hidden'!BI148="x","x",BH$2-'Indicator Date hidden'!BI148)</f>
        <v>0</v>
      </c>
      <c r="BI147" s="125">
        <f>IF('Indicator Date hidden'!BJ148="x","x",BI$2-'Indicator Date hidden'!BJ148)</f>
        <v>2</v>
      </c>
      <c r="BJ147" s="125">
        <f>IF('Indicator Date hidden'!BK148="x","x",BJ$2-'Indicator Date hidden'!BK148)</f>
        <v>0</v>
      </c>
      <c r="BK147" s="125">
        <f>IF('Indicator Date hidden'!BL148="x","x",BK$2-'Indicator Date hidden'!BL148)</f>
        <v>0</v>
      </c>
      <c r="BL147" s="125">
        <f>IF('Indicator Date hidden'!BM148="x","x",BL$2-'Indicator Date hidden'!BM148)</f>
        <v>0</v>
      </c>
      <c r="BM147" s="125" t="str">
        <f>IF('Indicator Date hidden'!BN148="x","x",BM$2-'Indicator Date hidden'!BN148)</f>
        <v>x</v>
      </c>
      <c r="BN147" s="125">
        <f>IF('Indicator Date hidden'!BO148="x","x",BN$2-'Indicator Date hidden'!BO148)</f>
        <v>2</v>
      </c>
      <c r="BO147" s="125">
        <f>IF('Indicator Date hidden'!BP148="x","x",BO$2-'Indicator Date hidden'!BP148)</f>
        <v>1</v>
      </c>
      <c r="BP147" s="125">
        <f>IF('Indicator Date hidden'!BQ148="x","x",BP$2-'Indicator Date hidden'!BQ148)</f>
        <v>0</v>
      </c>
      <c r="BQ147" s="125">
        <f>IF('Indicator Date hidden'!BR148="x","x",BQ$2-'Indicator Date hidden'!BR148)</f>
        <v>0</v>
      </c>
      <c r="BR147" s="125">
        <f>IF('Indicator Date hidden'!BS148="x","x",BR$2-'Indicator Date hidden'!BS148)</f>
        <v>0</v>
      </c>
      <c r="BS147" s="125" t="str">
        <f>IF('Indicator Date hidden'!BT148="x","x",BS$2-'Indicator Date hidden'!BT148)</f>
        <v>x</v>
      </c>
      <c r="BT147" s="125">
        <f>IF('Indicator Date hidden'!BU148="x","x",BT$2-'Indicator Date hidden'!BU148)</f>
        <v>0</v>
      </c>
      <c r="BU147" s="125">
        <f>IF('Indicator Date hidden'!BV148="x","x",BU$2-'Indicator Date hidden'!BV148)</f>
        <v>0</v>
      </c>
      <c r="BV147" s="125" t="str">
        <f>IF('Indicator Date hidden'!BW148="x","x",BV$2-'Indicator Date hidden'!BW148)</f>
        <v>x</v>
      </c>
      <c r="BW147" s="125">
        <f>IF('Indicator Date hidden'!BX148="x","x",BW$2-'Indicator Date hidden'!BX148)</f>
        <v>0</v>
      </c>
      <c r="BX147" s="125">
        <f>IF('Indicator Date hidden'!BY148="x","x",BX$2-'Indicator Date hidden'!BY148)</f>
        <v>0</v>
      </c>
      <c r="BY147" s="3">
        <f t="shared" si="20"/>
        <v>27</v>
      </c>
      <c r="BZ147" s="126">
        <f t="shared" si="21"/>
        <v>0.40298507462686567</v>
      </c>
      <c r="CA147" s="3">
        <f t="shared" si="22"/>
        <v>11</v>
      </c>
      <c r="CB147" s="126">
        <f t="shared" si="23"/>
        <v>1.2820191803876066</v>
      </c>
      <c r="CC147" s="129">
        <f t="shared" si="24"/>
        <v>0</v>
      </c>
    </row>
    <row r="148" spans="1:81" x14ac:dyDescent="0.3">
      <c r="A148" s="3" t="str">
        <f>'Indicator Data'!B151</f>
        <v>VCT</v>
      </c>
      <c r="B148" s="125">
        <f>IF('Indicator Date hidden'!C149="x","x",B$2-'Indicator Date hidden'!C149)</f>
        <v>0</v>
      </c>
      <c r="C148" s="125">
        <f>IF('Indicator Date hidden'!D149="x","x",C$2-'Indicator Date hidden'!D149)</f>
        <v>0</v>
      </c>
      <c r="D148" s="125">
        <f>IF('Indicator Date hidden'!E149="x","x",D$2-'Indicator Date hidden'!E149)</f>
        <v>0</v>
      </c>
      <c r="E148" s="125">
        <f>IF('Indicator Date hidden'!F149="x","x",E$2-'Indicator Date hidden'!F149)</f>
        <v>0</v>
      </c>
      <c r="F148" s="125">
        <f>IF('Indicator Date hidden'!G149="x","x",F$2-'Indicator Date hidden'!G149)</f>
        <v>0</v>
      </c>
      <c r="G148" s="125">
        <f>IF('Indicator Date hidden'!H149="x","x",G$2-'Indicator Date hidden'!H149)</f>
        <v>0</v>
      </c>
      <c r="H148" s="125">
        <f>IF('Indicator Date hidden'!I149="x","x",H$2-'Indicator Date hidden'!I149)</f>
        <v>0</v>
      </c>
      <c r="I148" s="125">
        <f>IF('Indicator Date hidden'!J149="x","x",I$2-'Indicator Date hidden'!J149)</f>
        <v>0</v>
      </c>
      <c r="J148" s="125">
        <f>IF('Indicator Date hidden'!K149="x","x",J$2-'Indicator Date hidden'!K149)</f>
        <v>0</v>
      </c>
      <c r="K148" s="125" t="str">
        <f>IF('Indicator Date hidden'!L149="x","x",K$2-'Indicator Date hidden'!L149)</f>
        <v>x</v>
      </c>
      <c r="L148" s="125">
        <f>IF('Indicator Date hidden'!M149="x","x",L$2-'Indicator Date hidden'!M149)</f>
        <v>0</v>
      </c>
      <c r="M148" s="125">
        <f>IF('Indicator Date hidden'!N149="x","x",M$2-'Indicator Date hidden'!N149)</f>
        <v>0</v>
      </c>
      <c r="N148" s="125">
        <f>IF('Indicator Date hidden'!O149="x","x",N$2-'Indicator Date hidden'!O149)</f>
        <v>0</v>
      </c>
      <c r="O148" s="125">
        <f>IF('Indicator Date hidden'!P149="x","x",O$2-'Indicator Date hidden'!P149)</f>
        <v>0</v>
      </c>
      <c r="P148" s="125">
        <f>IF('Indicator Date hidden'!Q149="x","x",P$2-'Indicator Date hidden'!Q149)</f>
        <v>0</v>
      </c>
      <c r="Q148" s="125">
        <f>IF('Indicator Date hidden'!R149="x","x",Q$2-'Indicator Date hidden'!R149)</f>
        <v>0</v>
      </c>
      <c r="R148" s="125">
        <f>IF('Indicator Date hidden'!S149="x","x",R$2-'Indicator Date hidden'!S149)</f>
        <v>0</v>
      </c>
      <c r="S148" s="125">
        <f>IF('Indicator Date hidden'!T149="x","x",S$2-'Indicator Date hidden'!T149)</f>
        <v>0</v>
      </c>
      <c r="T148" s="125">
        <f>IF('Indicator Date hidden'!U149="x","x",T$2-'Indicator Date hidden'!U149)</f>
        <v>0</v>
      </c>
      <c r="U148" s="125">
        <f>IF('Indicator Date hidden'!V149="x","x",U$2-'Indicator Date hidden'!V149)</f>
        <v>0</v>
      </c>
      <c r="V148" s="125">
        <f>IF('Indicator Date hidden'!W149="x","x",V$2-'Indicator Date hidden'!W149)</f>
        <v>0</v>
      </c>
      <c r="W148" s="125">
        <f>IF('Indicator Date hidden'!X149="x","x",W$2-'Indicator Date hidden'!X149)</f>
        <v>0</v>
      </c>
      <c r="X148" s="125">
        <f>IF('Indicator Date hidden'!Y149="x","x",X$2-'Indicator Date hidden'!Y149)</f>
        <v>0</v>
      </c>
      <c r="Y148" s="125">
        <f>IF('Indicator Date hidden'!Z149="x","x",Y$2-'Indicator Date hidden'!Z149)</f>
        <v>0</v>
      </c>
      <c r="Z148" s="125" t="str">
        <f>IF('Indicator Date hidden'!AA149="x","x",Z$2-'Indicator Date hidden'!AA149)</f>
        <v>x</v>
      </c>
      <c r="AA148" s="125">
        <f>IF('Indicator Date hidden'!AB149="x","x",AA$2-'Indicator Date hidden'!AB149)</f>
        <v>0</v>
      </c>
      <c r="AB148" s="125" t="str">
        <f>IF('Indicator Date hidden'!AC149="x","x",AB$2-'Indicator Date hidden'!AC149)</f>
        <v>x</v>
      </c>
      <c r="AC148" s="125">
        <f>IF('Indicator Date hidden'!AD149="x","x",AC$2-'Indicator Date hidden'!AD149)</f>
        <v>2</v>
      </c>
      <c r="AD148" s="125">
        <f>IF('Indicator Date hidden'!AE149="x","x",AD$2-'Indicator Date hidden'!AE149)</f>
        <v>0</v>
      </c>
      <c r="AE148" s="125" t="str">
        <f>IF('Indicator Date hidden'!AF149="x","x",AE$2-'Indicator Date hidden'!AF149)</f>
        <v>x</v>
      </c>
      <c r="AF148" s="125">
        <f>IF('Indicator Date hidden'!AG149="x","x",AF$2-'Indicator Date hidden'!AG149)</f>
        <v>1</v>
      </c>
      <c r="AG148" s="125">
        <f>IF('Indicator Date hidden'!AH149="x","x",AG$2-'Indicator Date hidden'!AH149)</f>
        <v>0</v>
      </c>
      <c r="AH148" s="125">
        <f>IF('Indicator Date hidden'!AI149="x","x",AH$2-'Indicator Date hidden'!AI149)</f>
        <v>0</v>
      </c>
      <c r="AI148" s="125">
        <f>IF('Indicator Date hidden'!AJ149="x","x",AI$2-'Indicator Date hidden'!AJ149)</f>
        <v>0</v>
      </c>
      <c r="AJ148" s="125">
        <f>IF('Indicator Date hidden'!AK149="x","x",AJ$2-'Indicator Date hidden'!AK149)</f>
        <v>0</v>
      </c>
      <c r="AK148" s="125">
        <f>IF('Indicator Date hidden'!AL149="x","x",AK$2-'Indicator Date hidden'!AL149)</f>
        <v>1</v>
      </c>
      <c r="AL148" s="125" t="str">
        <f>IF('Indicator Date hidden'!AM149="x","x",AL$2-'Indicator Date hidden'!AM149)</f>
        <v>x</v>
      </c>
      <c r="AM148" s="125">
        <f>IF('Indicator Date hidden'!AN149="x","x",AM$2-'Indicator Date hidden'!AN149)</f>
        <v>0</v>
      </c>
      <c r="AN148" s="125">
        <f>IF('Indicator Date hidden'!AO149="x","x",AN$2-'Indicator Date hidden'!AO149)</f>
        <v>0</v>
      </c>
      <c r="AO148" s="125">
        <f>IF('Indicator Date hidden'!AP149="x","x",AO$2-'Indicator Date hidden'!AP149)</f>
        <v>0</v>
      </c>
      <c r="AP148" s="125">
        <f>IF('Indicator Date hidden'!AQ149="x","x",AP$2-'Indicator Date hidden'!AQ149)</f>
        <v>0</v>
      </c>
      <c r="AQ148" s="125">
        <f>IF('Indicator Date hidden'!AR149="x","x",AQ$2-'Indicator Date hidden'!AR149)</f>
        <v>0</v>
      </c>
      <c r="AR148" s="125">
        <f>IF('Indicator Date hidden'!AS149="x","x",AR$2-'Indicator Date hidden'!AS149)</f>
        <v>0</v>
      </c>
      <c r="AS148" s="125" t="str">
        <f>IF('Indicator Date hidden'!AT149="x","x",AS$2-'Indicator Date hidden'!AT149)</f>
        <v>x</v>
      </c>
      <c r="AT148" s="125">
        <f>IF('Indicator Date hidden'!AU149="x","x",AT$2-'Indicator Date hidden'!AU149)</f>
        <v>0</v>
      </c>
      <c r="AU148" s="125" t="str">
        <f>IF('Indicator Date hidden'!AV149="x","x",AU$2-'Indicator Date hidden'!AV149)</f>
        <v>x</v>
      </c>
      <c r="AV148" s="125" t="str">
        <f>IF('Indicator Date hidden'!AW149="x","x",AV$2-'Indicator Date hidden'!AW149)</f>
        <v>x</v>
      </c>
      <c r="AW148" s="125" t="str">
        <f>IF('Indicator Date hidden'!AX149="x","x",AW$2-'Indicator Date hidden'!AX149)</f>
        <v>x</v>
      </c>
      <c r="AX148" s="125">
        <f>IF('Indicator Date hidden'!AY149="x","x",AX$2-'Indicator Date hidden'!AY149)</f>
        <v>0</v>
      </c>
      <c r="AY148" s="125" t="str">
        <f>IF('Indicator Date hidden'!AZ149="x","x",AY$2-'Indicator Date hidden'!AZ149)</f>
        <v>x</v>
      </c>
      <c r="AZ148" s="125" t="str">
        <f>IF('Indicator Date hidden'!BA149="x","x",AZ$2-'Indicator Date hidden'!BA149)</f>
        <v>x</v>
      </c>
      <c r="BA148" s="125">
        <f>IF('Indicator Date hidden'!BB149="x","x",BA$2-'Indicator Date hidden'!BB149)</f>
        <v>0</v>
      </c>
      <c r="BB148" s="125">
        <f>IF('Indicator Date hidden'!BC149="x","x",BB$2-'Indicator Date hidden'!BC149)</f>
        <v>0</v>
      </c>
      <c r="BC148" s="125">
        <f>IF('Indicator Date hidden'!BD149="x","x",BC$2-'Indicator Date hidden'!BD149)</f>
        <v>0</v>
      </c>
      <c r="BD148" s="125" t="str">
        <f>IF('Indicator Date hidden'!BE149="x","x",BD$2-'Indicator Date hidden'!BE149)</f>
        <v>x</v>
      </c>
      <c r="BE148" s="125">
        <f>IF('Indicator Date hidden'!BF149="x","x",BE$2-'Indicator Date hidden'!BF149)</f>
        <v>1</v>
      </c>
      <c r="BF148" s="125">
        <f>IF('Indicator Date hidden'!BG149="x","x",BF$2-'Indicator Date hidden'!BG149)</f>
        <v>0</v>
      </c>
      <c r="BG148" s="125">
        <f>IF('Indicator Date hidden'!BH149="x","x",BG$2-'Indicator Date hidden'!BH149)</f>
        <v>0</v>
      </c>
      <c r="BH148" s="125">
        <f>IF('Indicator Date hidden'!BI149="x","x",BH$2-'Indicator Date hidden'!BI149)</f>
        <v>0</v>
      </c>
      <c r="BI148" s="125" t="str">
        <f>IF('Indicator Date hidden'!BJ149="x","x",BI$2-'Indicator Date hidden'!BJ149)</f>
        <v>x</v>
      </c>
      <c r="BJ148" s="125">
        <f>IF('Indicator Date hidden'!BK149="x","x",BJ$2-'Indicator Date hidden'!BK149)</f>
        <v>0</v>
      </c>
      <c r="BK148" s="125">
        <f>IF('Indicator Date hidden'!BL149="x","x",BK$2-'Indicator Date hidden'!BL149)</f>
        <v>0</v>
      </c>
      <c r="BL148" s="125">
        <f>IF('Indicator Date hidden'!BM149="x","x",BL$2-'Indicator Date hidden'!BM149)</f>
        <v>0</v>
      </c>
      <c r="BM148" s="125" t="str">
        <f>IF('Indicator Date hidden'!BN149="x","x",BM$2-'Indicator Date hidden'!BN149)</f>
        <v>x</v>
      </c>
      <c r="BN148" s="125">
        <f>IF('Indicator Date hidden'!BO149="x","x",BN$2-'Indicator Date hidden'!BO149)</f>
        <v>3</v>
      </c>
      <c r="BO148" s="125">
        <f>IF('Indicator Date hidden'!BP149="x","x",BO$2-'Indicator Date hidden'!BP149)</f>
        <v>0</v>
      </c>
      <c r="BP148" s="125">
        <f>IF('Indicator Date hidden'!BQ149="x","x",BP$2-'Indicator Date hidden'!BQ149)</f>
        <v>0</v>
      </c>
      <c r="BQ148" s="125">
        <f>IF('Indicator Date hidden'!BR149="x","x",BQ$2-'Indicator Date hidden'!BR149)</f>
        <v>0</v>
      </c>
      <c r="BR148" s="125">
        <f>IF('Indicator Date hidden'!BS149="x","x",BR$2-'Indicator Date hidden'!BS149)</f>
        <v>0</v>
      </c>
      <c r="BS148" s="125" t="str">
        <f>IF('Indicator Date hidden'!BT149="x","x",BS$2-'Indicator Date hidden'!BT149)</f>
        <v>x</v>
      </c>
      <c r="BT148" s="125">
        <f>IF('Indicator Date hidden'!BU149="x","x",BT$2-'Indicator Date hidden'!BU149)</f>
        <v>0</v>
      </c>
      <c r="BU148" s="125">
        <f>IF('Indicator Date hidden'!BV149="x","x",BU$2-'Indicator Date hidden'!BV149)</f>
        <v>0</v>
      </c>
      <c r="BV148" s="125" t="str">
        <f>IF('Indicator Date hidden'!BW149="x","x",BV$2-'Indicator Date hidden'!BW149)</f>
        <v>x</v>
      </c>
      <c r="BW148" s="125">
        <f>IF('Indicator Date hidden'!BX149="x","x",BW$2-'Indicator Date hidden'!BX149)</f>
        <v>0</v>
      </c>
      <c r="BX148" s="125">
        <f>IF('Indicator Date hidden'!BY149="x","x",BX$2-'Indicator Date hidden'!BY149)</f>
        <v>0</v>
      </c>
      <c r="BY148" s="3">
        <f t="shared" si="20"/>
        <v>8</v>
      </c>
      <c r="BZ148" s="126">
        <f t="shared" si="21"/>
        <v>0.13559322033898305</v>
      </c>
      <c r="CA148" s="3">
        <f t="shared" si="22"/>
        <v>5</v>
      </c>
      <c r="CB148" s="126">
        <f t="shared" si="23"/>
        <v>0.50279311776919744</v>
      </c>
      <c r="CC148" s="129">
        <f t="shared" si="24"/>
        <v>0</v>
      </c>
    </row>
    <row r="149" spans="1:81" x14ac:dyDescent="0.3">
      <c r="A149" s="3" t="str">
        <f>'Indicator Data'!B152</f>
        <v>WSM</v>
      </c>
      <c r="B149" s="125">
        <f>IF('Indicator Date hidden'!C150="x","x",B$2-'Indicator Date hidden'!C150)</f>
        <v>0</v>
      </c>
      <c r="C149" s="125">
        <f>IF('Indicator Date hidden'!D150="x","x",C$2-'Indicator Date hidden'!D150)</f>
        <v>0</v>
      </c>
      <c r="D149" s="125">
        <f>IF('Indicator Date hidden'!E150="x","x",D$2-'Indicator Date hidden'!E150)</f>
        <v>0</v>
      </c>
      <c r="E149" s="125">
        <f>IF('Indicator Date hidden'!F150="x","x",E$2-'Indicator Date hidden'!F150)</f>
        <v>0</v>
      </c>
      <c r="F149" s="125">
        <f>IF('Indicator Date hidden'!G150="x","x",F$2-'Indicator Date hidden'!G150)</f>
        <v>0</v>
      </c>
      <c r="G149" s="125">
        <f>IF('Indicator Date hidden'!H150="x","x",G$2-'Indicator Date hidden'!H150)</f>
        <v>0</v>
      </c>
      <c r="H149" s="125">
        <f>IF('Indicator Date hidden'!I150="x","x",H$2-'Indicator Date hidden'!I150)</f>
        <v>0</v>
      </c>
      <c r="I149" s="125">
        <f>IF('Indicator Date hidden'!J150="x","x",I$2-'Indicator Date hidden'!J150)</f>
        <v>0</v>
      </c>
      <c r="J149" s="125">
        <f>IF('Indicator Date hidden'!K150="x","x",J$2-'Indicator Date hidden'!K150)</f>
        <v>0</v>
      </c>
      <c r="K149" s="125" t="str">
        <f>IF('Indicator Date hidden'!L150="x","x",K$2-'Indicator Date hidden'!L150)</f>
        <v>x</v>
      </c>
      <c r="L149" s="125">
        <f>IF('Indicator Date hidden'!M150="x","x",L$2-'Indicator Date hidden'!M150)</f>
        <v>0</v>
      </c>
      <c r="M149" s="125">
        <f>IF('Indicator Date hidden'!N150="x","x",M$2-'Indicator Date hidden'!N150)</f>
        <v>0</v>
      </c>
      <c r="N149" s="125">
        <f>IF('Indicator Date hidden'!O150="x","x",N$2-'Indicator Date hidden'!O150)</f>
        <v>0</v>
      </c>
      <c r="O149" s="125">
        <f>IF('Indicator Date hidden'!P150="x","x",O$2-'Indicator Date hidden'!P150)</f>
        <v>0</v>
      </c>
      <c r="P149" s="125">
        <f>IF('Indicator Date hidden'!Q150="x","x",P$2-'Indicator Date hidden'!Q150)</f>
        <v>0</v>
      </c>
      <c r="Q149" s="125">
        <f>IF('Indicator Date hidden'!R150="x","x",Q$2-'Indicator Date hidden'!R150)</f>
        <v>0</v>
      </c>
      <c r="R149" s="125">
        <f>IF('Indicator Date hidden'!S150="x","x",R$2-'Indicator Date hidden'!S150)</f>
        <v>0</v>
      </c>
      <c r="S149" s="125">
        <f>IF('Indicator Date hidden'!T150="x","x",S$2-'Indicator Date hidden'!T150)</f>
        <v>0</v>
      </c>
      <c r="T149" s="125">
        <f>IF('Indicator Date hidden'!U150="x","x",T$2-'Indicator Date hidden'!U150)</f>
        <v>0</v>
      </c>
      <c r="U149" s="125">
        <f>IF('Indicator Date hidden'!V150="x","x",U$2-'Indicator Date hidden'!V150)</f>
        <v>0</v>
      </c>
      <c r="V149" s="125">
        <f>IF('Indicator Date hidden'!W150="x","x",V$2-'Indicator Date hidden'!W150)</f>
        <v>0</v>
      </c>
      <c r="W149" s="125">
        <f>IF('Indicator Date hidden'!X150="x","x",W$2-'Indicator Date hidden'!X150)</f>
        <v>0</v>
      </c>
      <c r="X149" s="125">
        <f>IF('Indicator Date hidden'!Y150="x","x",X$2-'Indicator Date hidden'!Y150)</f>
        <v>0</v>
      </c>
      <c r="Y149" s="125">
        <f>IF('Indicator Date hidden'!Z150="x","x",Y$2-'Indicator Date hidden'!Z150)</f>
        <v>0</v>
      </c>
      <c r="Z149" s="125" t="str">
        <f>IF('Indicator Date hidden'!AA150="x","x",Z$2-'Indicator Date hidden'!AA150)</f>
        <v>x</v>
      </c>
      <c r="AA149" s="125">
        <f>IF('Indicator Date hidden'!AB150="x","x",AA$2-'Indicator Date hidden'!AB150)</f>
        <v>0</v>
      </c>
      <c r="AB149" s="125" t="str">
        <f>IF('Indicator Date hidden'!AC150="x","x",AB$2-'Indicator Date hidden'!AC150)</f>
        <v>x</v>
      </c>
      <c r="AC149" s="125">
        <f>IF('Indicator Date hidden'!AD150="x","x",AC$2-'Indicator Date hidden'!AD150)</f>
        <v>1</v>
      </c>
      <c r="AD149" s="125">
        <f>IF('Indicator Date hidden'!AE150="x","x",AD$2-'Indicator Date hidden'!AE150)</f>
        <v>1</v>
      </c>
      <c r="AE149" s="125" t="str">
        <f>IF('Indicator Date hidden'!AF150="x","x",AE$2-'Indicator Date hidden'!AF150)</f>
        <v>x</v>
      </c>
      <c r="AF149" s="125">
        <f>IF('Indicator Date hidden'!AG150="x","x",AF$2-'Indicator Date hidden'!AG150)</f>
        <v>1</v>
      </c>
      <c r="AG149" s="125">
        <f>IF('Indicator Date hidden'!AH150="x","x",AG$2-'Indicator Date hidden'!AH150)</f>
        <v>0</v>
      </c>
      <c r="AH149" s="125">
        <f>IF('Indicator Date hidden'!AI150="x","x",AH$2-'Indicator Date hidden'!AI150)</f>
        <v>0</v>
      </c>
      <c r="AI149" s="125">
        <f>IF('Indicator Date hidden'!AJ150="x","x",AI$2-'Indicator Date hidden'!AJ150)</f>
        <v>0</v>
      </c>
      <c r="AJ149" s="125">
        <f>IF('Indicator Date hidden'!AK150="x","x",AJ$2-'Indicator Date hidden'!AK150)</f>
        <v>0</v>
      </c>
      <c r="AK149" s="125">
        <f>IF('Indicator Date hidden'!AL150="x","x",AK$2-'Indicator Date hidden'!AL150)</f>
        <v>1</v>
      </c>
      <c r="AL149" s="125" t="str">
        <f>IF('Indicator Date hidden'!AM150="x","x",AL$2-'Indicator Date hidden'!AM150)</f>
        <v>x</v>
      </c>
      <c r="AM149" s="125">
        <f>IF('Indicator Date hidden'!AN150="x","x",AM$2-'Indicator Date hidden'!AN150)</f>
        <v>0</v>
      </c>
      <c r="AN149" s="125">
        <f>IF('Indicator Date hidden'!AO150="x","x",AN$2-'Indicator Date hidden'!AO150)</f>
        <v>0</v>
      </c>
      <c r="AO149" s="125">
        <f>IF('Indicator Date hidden'!AP150="x","x",AO$2-'Indicator Date hidden'!AP150)</f>
        <v>0</v>
      </c>
      <c r="AP149" s="125">
        <f>IF('Indicator Date hidden'!AQ150="x","x",AP$2-'Indicator Date hidden'!AQ150)</f>
        <v>0</v>
      </c>
      <c r="AQ149" s="125">
        <f>IF('Indicator Date hidden'!AR150="x","x",AQ$2-'Indicator Date hidden'!AR150)</f>
        <v>0</v>
      </c>
      <c r="AR149" s="125">
        <f>IF('Indicator Date hidden'!AS150="x","x",AR$2-'Indicator Date hidden'!AS150)</f>
        <v>0</v>
      </c>
      <c r="AS149" s="125">
        <f>IF('Indicator Date hidden'!AT150="x","x",AS$2-'Indicator Date hidden'!AT150)</f>
        <v>5</v>
      </c>
      <c r="AT149" s="125">
        <f>IF('Indicator Date hidden'!AU150="x","x",AT$2-'Indicator Date hidden'!AU150)</f>
        <v>0</v>
      </c>
      <c r="AU149" s="125" t="str">
        <f>IF('Indicator Date hidden'!AV150="x","x",AU$2-'Indicator Date hidden'!AV150)</f>
        <v>x</v>
      </c>
      <c r="AV149" s="125" t="str">
        <f>IF('Indicator Date hidden'!AW150="x","x",AV$2-'Indicator Date hidden'!AW150)</f>
        <v>x</v>
      </c>
      <c r="AW149" s="125" t="str">
        <f>IF('Indicator Date hidden'!AX150="x","x",AW$2-'Indicator Date hidden'!AX150)</f>
        <v>x</v>
      </c>
      <c r="AX149" s="125">
        <f>IF('Indicator Date hidden'!AY150="x","x",AX$2-'Indicator Date hidden'!AY150)</f>
        <v>0</v>
      </c>
      <c r="AY149" s="125">
        <f>IF('Indicator Date hidden'!AZ150="x","x",AY$2-'Indicator Date hidden'!AZ150)</f>
        <v>0</v>
      </c>
      <c r="AZ149" s="125">
        <f>IF('Indicator Date hidden'!BA150="x","x",AZ$2-'Indicator Date hidden'!BA150)</f>
        <v>6</v>
      </c>
      <c r="BA149" s="125">
        <f>IF('Indicator Date hidden'!BB150="x","x",BA$2-'Indicator Date hidden'!BB150)</f>
        <v>0</v>
      </c>
      <c r="BB149" s="125">
        <f>IF('Indicator Date hidden'!BC150="x","x",BB$2-'Indicator Date hidden'!BC150)</f>
        <v>0</v>
      </c>
      <c r="BC149" s="125">
        <f>IF('Indicator Date hidden'!BD150="x","x",BC$2-'Indicator Date hidden'!BD150)</f>
        <v>0</v>
      </c>
      <c r="BD149" s="125" t="str">
        <f>IF('Indicator Date hidden'!BE150="x","x",BD$2-'Indicator Date hidden'!BE150)</f>
        <v>x</v>
      </c>
      <c r="BE149" s="125">
        <f>IF('Indicator Date hidden'!BF150="x","x",BE$2-'Indicator Date hidden'!BF150)</f>
        <v>1</v>
      </c>
      <c r="BF149" s="125">
        <f>IF('Indicator Date hidden'!BG150="x","x",BF$2-'Indicator Date hidden'!BG150)</f>
        <v>0</v>
      </c>
      <c r="BG149" s="125">
        <f>IF('Indicator Date hidden'!BH150="x","x",BG$2-'Indicator Date hidden'!BH150)</f>
        <v>0</v>
      </c>
      <c r="BH149" s="125">
        <f>IF('Indicator Date hidden'!BI150="x","x",BH$2-'Indicator Date hidden'!BI150)</f>
        <v>0</v>
      </c>
      <c r="BI149" s="125">
        <f>IF('Indicator Date hidden'!BJ150="x","x",BI$2-'Indicator Date hidden'!BJ150)</f>
        <v>2</v>
      </c>
      <c r="BJ149" s="125">
        <f>IF('Indicator Date hidden'!BK150="x","x",BJ$2-'Indicator Date hidden'!BK150)</f>
        <v>0</v>
      </c>
      <c r="BK149" s="125" t="str">
        <f>IF('Indicator Date hidden'!BL150="x","x",BK$2-'Indicator Date hidden'!BL150)</f>
        <v>x</v>
      </c>
      <c r="BL149" s="125">
        <f>IF('Indicator Date hidden'!BM150="x","x",BL$2-'Indicator Date hidden'!BM150)</f>
        <v>0</v>
      </c>
      <c r="BM149" s="125">
        <f>IF('Indicator Date hidden'!BN150="x","x",BM$2-'Indicator Date hidden'!BN150)</f>
        <v>1</v>
      </c>
      <c r="BN149" s="125">
        <f>IF('Indicator Date hidden'!BO150="x","x",BN$2-'Indicator Date hidden'!BO150)</f>
        <v>2</v>
      </c>
      <c r="BO149" s="125">
        <f>IF('Indicator Date hidden'!BP150="x","x",BO$2-'Indicator Date hidden'!BP150)</f>
        <v>2</v>
      </c>
      <c r="BP149" s="125">
        <f>IF('Indicator Date hidden'!BQ150="x","x",BP$2-'Indicator Date hidden'!BQ150)</f>
        <v>0</v>
      </c>
      <c r="BQ149" s="125">
        <f>IF('Indicator Date hidden'!BR150="x","x",BQ$2-'Indicator Date hidden'!BR150)</f>
        <v>0</v>
      </c>
      <c r="BR149" s="125">
        <f>IF('Indicator Date hidden'!BS150="x","x",BR$2-'Indicator Date hidden'!BS150)</f>
        <v>0</v>
      </c>
      <c r="BS149" s="125">
        <f>IF('Indicator Date hidden'!BT150="x","x",BS$2-'Indicator Date hidden'!BT150)</f>
        <v>2</v>
      </c>
      <c r="BT149" s="125">
        <f>IF('Indicator Date hidden'!BU150="x","x",BT$2-'Indicator Date hidden'!BU150)</f>
        <v>0</v>
      </c>
      <c r="BU149" s="125">
        <f>IF('Indicator Date hidden'!BV150="x","x",BU$2-'Indicator Date hidden'!BV150)</f>
        <v>0</v>
      </c>
      <c r="BV149" s="125" t="str">
        <f>IF('Indicator Date hidden'!BW150="x","x",BV$2-'Indicator Date hidden'!BW150)</f>
        <v>x</v>
      </c>
      <c r="BW149" s="125">
        <f>IF('Indicator Date hidden'!BX150="x","x",BW$2-'Indicator Date hidden'!BX150)</f>
        <v>0</v>
      </c>
      <c r="BX149" s="125">
        <f>IF('Indicator Date hidden'!BY150="x","x",BX$2-'Indicator Date hidden'!BY150)</f>
        <v>0</v>
      </c>
      <c r="BY149" s="3">
        <f t="shared" si="20"/>
        <v>25</v>
      </c>
      <c r="BZ149" s="126">
        <f t="shared" si="21"/>
        <v>0.390625</v>
      </c>
      <c r="CA149" s="3">
        <f t="shared" si="22"/>
        <v>12</v>
      </c>
      <c r="CB149" s="126">
        <f t="shared" si="23"/>
        <v>1.0697135641726714</v>
      </c>
      <c r="CC149" s="129">
        <f t="shared" si="24"/>
        <v>0</v>
      </c>
    </row>
    <row r="150" spans="1:81" x14ac:dyDescent="0.3">
      <c r="A150" s="3" t="str">
        <f>'Indicator Data'!B153</f>
        <v>STP</v>
      </c>
      <c r="B150" s="125">
        <f>IF('Indicator Date hidden'!C151="x","x",B$2-'Indicator Date hidden'!C151)</f>
        <v>0</v>
      </c>
      <c r="C150" s="125">
        <f>IF('Indicator Date hidden'!D151="x","x",C$2-'Indicator Date hidden'!D151)</f>
        <v>0</v>
      </c>
      <c r="D150" s="125">
        <f>IF('Indicator Date hidden'!E151="x","x",D$2-'Indicator Date hidden'!E151)</f>
        <v>0</v>
      </c>
      <c r="E150" s="125">
        <f>IF('Indicator Date hidden'!F151="x","x",E$2-'Indicator Date hidden'!F151)</f>
        <v>0</v>
      </c>
      <c r="F150" s="125">
        <f>IF('Indicator Date hidden'!G151="x","x",F$2-'Indicator Date hidden'!G151)</f>
        <v>0</v>
      </c>
      <c r="G150" s="125">
        <f>IF('Indicator Date hidden'!H151="x","x",G$2-'Indicator Date hidden'!H151)</f>
        <v>0</v>
      </c>
      <c r="H150" s="125">
        <f>IF('Indicator Date hidden'!I151="x","x",H$2-'Indicator Date hidden'!I151)</f>
        <v>0</v>
      </c>
      <c r="I150" s="125">
        <f>IF('Indicator Date hidden'!J151="x","x",I$2-'Indicator Date hidden'!J151)</f>
        <v>0</v>
      </c>
      <c r="J150" s="125">
        <f>IF('Indicator Date hidden'!K151="x","x",J$2-'Indicator Date hidden'!K151)</f>
        <v>0</v>
      </c>
      <c r="K150" s="125">
        <f>IF('Indicator Date hidden'!L151="x","x",K$2-'Indicator Date hidden'!L151)</f>
        <v>0</v>
      </c>
      <c r="L150" s="125">
        <f>IF('Indicator Date hidden'!M151="x","x",L$2-'Indicator Date hidden'!M151)</f>
        <v>0</v>
      </c>
      <c r="M150" s="125">
        <f>IF('Indicator Date hidden'!N151="x","x",M$2-'Indicator Date hidden'!N151)</f>
        <v>0</v>
      </c>
      <c r="N150" s="125">
        <f>IF('Indicator Date hidden'!O151="x","x",N$2-'Indicator Date hidden'!O151)</f>
        <v>0</v>
      </c>
      <c r="O150" s="125">
        <f>IF('Indicator Date hidden'!P151="x","x",O$2-'Indicator Date hidden'!P151)</f>
        <v>0</v>
      </c>
      <c r="P150" s="125">
        <f>IF('Indicator Date hidden'!Q151="x","x",P$2-'Indicator Date hidden'!Q151)</f>
        <v>0</v>
      </c>
      <c r="Q150" s="125">
        <f>IF('Indicator Date hidden'!R151="x","x",Q$2-'Indicator Date hidden'!R151)</f>
        <v>0</v>
      </c>
      <c r="R150" s="125">
        <f>IF('Indicator Date hidden'!S151="x","x",R$2-'Indicator Date hidden'!S151)</f>
        <v>0</v>
      </c>
      <c r="S150" s="125">
        <f>IF('Indicator Date hidden'!T151="x","x",S$2-'Indicator Date hidden'!T151)</f>
        <v>0</v>
      </c>
      <c r="T150" s="125">
        <f>IF('Indicator Date hidden'!U151="x","x",T$2-'Indicator Date hidden'!U151)</f>
        <v>0</v>
      </c>
      <c r="U150" s="125">
        <f>IF('Indicator Date hidden'!V151="x","x",U$2-'Indicator Date hidden'!V151)</f>
        <v>0</v>
      </c>
      <c r="V150" s="125">
        <f>IF('Indicator Date hidden'!W151="x","x",V$2-'Indicator Date hidden'!W151)</f>
        <v>0</v>
      </c>
      <c r="W150" s="125">
        <f>IF('Indicator Date hidden'!X151="x","x",W$2-'Indicator Date hidden'!X151)</f>
        <v>0</v>
      </c>
      <c r="X150" s="125">
        <f>IF('Indicator Date hidden'!Y151="x","x",X$2-'Indicator Date hidden'!Y151)</f>
        <v>0</v>
      </c>
      <c r="Y150" s="125">
        <f>IF('Indicator Date hidden'!Z151="x","x",Y$2-'Indicator Date hidden'!Z151)</f>
        <v>0</v>
      </c>
      <c r="Z150" s="125">
        <f>IF('Indicator Date hidden'!AA151="x","x",Z$2-'Indicator Date hidden'!AA151)</f>
        <v>10</v>
      </c>
      <c r="AA150" s="125">
        <f>IF('Indicator Date hidden'!AB151="x","x",AA$2-'Indicator Date hidden'!AB151)</f>
        <v>0</v>
      </c>
      <c r="AB150" s="125">
        <f>IF('Indicator Date hidden'!AC151="x","x",AB$2-'Indicator Date hidden'!AC151)</f>
        <v>0</v>
      </c>
      <c r="AC150" s="125">
        <f>IF('Indicator Date hidden'!AD151="x","x",AC$2-'Indicator Date hidden'!AD151)</f>
        <v>1</v>
      </c>
      <c r="AD150" s="125">
        <f>IF('Indicator Date hidden'!AE151="x","x",AD$2-'Indicator Date hidden'!AE151)</f>
        <v>0</v>
      </c>
      <c r="AE150" s="125">
        <f>IF('Indicator Date hidden'!AF151="x","x",AE$2-'Indicator Date hidden'!AF151)</f>
        <v>0</v>
      </c>
      <c r="AF150" s="125">
        <f>IF('Indicator Date hidden'!AG151="x","x",AF$2-'Indicator Date hidden'!AG151)</f>
        <v>1</v>
      </c>
      <c r="AG150" s="125">
        <f>IF('Indicator Date hidden'!AH151="x","x",AG$2-'Indicator Date hidden'!AH151)</f>
        <v>0</v>
      </c>
      <c r="AH150" s="125">
        <f>IF('Indicator Date hidden'!AI151="x","x",AH$2-'Indicator Date hidden'!AI151)</f>
        <v>0</v>
      </c>
      <c r="AI150" s="125">
        <f>IF('Indicator Date hidden'!AJ151="x","x",AI$2-'Indicator Date hidden'!AJ151)</f>
        <v>0</v>
      </c>
      <c r="AJ150" s="125">
        <f>IF('Indicator Date hidden'!AK151="x","x",AJ$2-'Indicator Date hidden'!AK151)</f>
        <v>0</v>
      </c>
      <c r="AK150" s="125">
        <f>IF('Indicator Date hidden'!AL151="x","x",AK$2-'Indicator Date hidden'!AL151)</f>
        <v>1</v>
      </c>
      <c r="AL150" s="125">
        <f>IF('Indicator Date hidden'!AM151="x","x",AL$2-'Indicator Date hidden'!AM151)</f>
        <v>5</v>
      </c>
      <c r="AM150" s="125">
        <f>IF('Indicator Date hidden'!AN151="x","x",AM$2-'Indicator Date hidden'!AN151)</f>
        <v>0</v>
      </c>
      <c r="AN150" s="125">
        <f>IF('Indicator Date hidden'!AO151="x","x",AN$2-'Indicator Date hidden'!AO151)</f>
        <v>0</v>
      </c>
      <c r="AO150" s="125">
        <f>IF('Indicator Date hidden'!AP151="x","x",AO$2-'Indicator Date hidden'!AP151)</f>
        <v>0</v>
      </c>
      <c r="AP150" s="125">
        <f>IF('Indicator Date hidden'!AQ151="x","x",AP$2-'Indicator Date hidden'!AQ151)</f>
        <v>0</v>
      </c>
      <c r="AQ150" s="125">
        <f>IF('Indicator Date hidden'!AR151="x","x",AQ$2-'Indicator Date hidden'!AR151)</f>
        <v>0</v>
      </c>
      <c r="AR150" s="125">
        <f>IF('Indicator Date hidden'!AS151="x","x",AR$2-'Indicator Date hidden'!AS151)</f>
        <v>0</v>
      </c>
      <c r="AS150" s="125">
        <f>IF('Indicator Date hidden'!AT151="x","x",AS$2-'Indicator Date hidden'!AT151)</f>
        <v>5</v>
      </c>
      <c r="AT150" s="125">
        <f>IF('Indicator Date hidden'!AU151="x","x",AT$2-'Indicator Date hidden'!AU151)</f>
        <v>0</v>
      </c>
      <c r="AU150" s="125" t="str">
        <f>IF('Indicator Date hidden'!AV151="x","x",AU$2-'Indicator Date hidden'!AV151)</f>
        <v>x</v>
      </c>
      <c r="AV150" s="125" t="str">
        <f>IF('Indicator Date hidden'!AW151="x","x",AV$2-'Indicator Date hidden'!AW151)</f>
        <v>x</v>
      </c>
      <c r="AW150" s="125">
        <f>IF('Indicator Date hidden'!AX151="x","x",AW$2-'Indicator Date hidden'!AX151)</f>
        <v>0</v>
      </c>
      <c r="AX150" s="125">
        <f>IF('Indicator Date hidden'!AY151="x","x",AX$2-'Indicator Date hidden'!AY151)</f>
        <v>0</v>
      </c>
      <c r="AY150" s="125">
        <f>IF('Indicator Date hidden'!AZ151="x","x",AY$2-'Indicator Date hidden'!AZ151)</f>
        <v>0</v>
      </c>
      <c r="AZ150" s="125">
        <f>IF('Indicator Date hidden'!BA151="x","x",AZ$2-'Indicator Date hidden'!BA151)</f>
        <v>2</v>
      </c>
      <c r="BA150" s="125">
        <f>IF('Indicator Date hidden'!BB151="x","x",BA$2-'Indicator Date hidden'!BB151)</f>
        <v>0</v>
      </c>
      <c r="BB150" s="125">
        <f>IF('Indicator Date hidden'!BC151="x","x",BB$2-'Indicator Date hidden'!BC151)</f>
        <v>0</v>
      </c>
      <c r="BC150" s="125">
        <f>IF('Indicator Date hidden'!BD151="x","x",BC$2-'Indicator Date hidden'!BD151)</f>
        <v>0</v>
      </c>
      <c r="BD150" s="125" t="str">
        <f>IF('Indicator Date hidden'!BE151="x","x",BD$2-'Indicator Date hidden'!BE151)</f>
        <v>x</v>
      </c>
      <c r="BE150" s="125">
        <f>IF('Indicator Date hidden'!BF151="x","x",BE$2-'Indicator Date hidden'!BF151)</f>
        <v>1</v>
      </c>
      <c r="BF150" s="125">
        <f>IF('Indicator Date hidden'!BG151="x","x",BF$2-'Indicator Date hidden'!BG151)</f>
        <v>0</v>
      </c>
      <c r="BG150" s="125">
        <f>IF('Indicator Date hidden'!BH151="x","x",BG$2-'Indicator Date hidden'!BH151)</f>
        <v>0</v>
      </c>
      <c r="BH150" s="125">
        <f>IF('Indicator Date hidden'!BI151="x","x",BH$2-'Indicator Date hidden'!BI151)</f>
        <v>0</v>
      </c>
      <c r="BI150" s="125" t="str">
        <f>IF('Indicator Date hidden'!BJ151="x","x",BI$2-'Indicator Date hidden'!BJ151)</f>
        <v>x</v>
      </c>
      <c r="BJ150" s="125">
        <f>IF('Indicator Date hidden'!BK151="x","x",BJ$2-'Indicator Date hidden'!BK151)</f>
        <v>0</v>
      </c>
      <c r="BK150" s="125">
        <f>IF('Indicator Date hidden'!BL151="x","x",BK$2-'Indicator Date hidden'!BL151)</f>
        <v>0</v>
      </c>
      <c r="BL150" s="125">
        <f>IF('Indicator Date hidden'!BM151="x","x",BL$2-'Indicator Date hidden'!BM151)</f>
        <v>0</v>
      </c>
      <c r="BM150" s="125">
        <f>IF('Indicator Date hidden'!BN151="x","x",BM$2-'Indicator Date hidden'!BN151)</f>
        <v>1</v>
      </c>
      <c r="BN150" s="125">
        <f>IF('Indicator Date hidden'!BO151="x","x",BN$2-'Indicator Date hidden'!BO151)</f>
        <v>2</v>
      </c>
      <c r="BO150" s="125">
        <f>IF('Indicator Date hidden'!BP151="x","x",BO$2-'Indicator Date hidden'!BP151)</f>
        <v>0</v>
      </c>
      <c r="BP150" s="125">
        <f>IF('Indicator Date hidden'!BQ151="x","x",BP$2-'Indicator Date hidden'!BQ151)</f>
        <v>0</v>
      </c>
      <c r="BQ150" s="125">
        <f>IF('Indicator Date hidden'!BR151="x","x",BQ$2-'Indicator Date hidden'!BR151)</f>
        <v>0</v>
      </c>
      <c r="BR150" s="125">
        <f>IF('Indicator Date hidden'!BS151="x","x",BR$2-'Indicator Date hidden'!BS151)</f>
        <v>0</v>
      </c>
      <c r="BS150" s="125">
        <f>IF('Indicator Date hidden'!BT151="x","x",BS$2-'Indicator Date hidden'!BT151)</f>
        <v>3</v>
      </c>
      <c r="BT150" s="125">
        <f>IF('Indicator Date hidden'!BU151="x","x",BT$2-'Indicator Date hidden'!BU151)</f>
        <v>0</v>
      </c>
      <c r="BU150" s="125">
        <f>IF('Indicator Date hidden'!BV151="x","x",BU$2-'Indicator Date hidden'!BV151)</f>
        <v>0</v>
      </c>
      <c r="BV150" s="125">
        <f>IF('Indicator Date hidden'!BW151="x","x",BV$2-'Indicator Date hidden'!BW151)</f>
        <v>0</v>
      </c>
      <c r="BW150" s="125">
        <f>IF('Indicator Date hidden'!BX151="x","x",BW$2-'Indicator Date hidden'!BX151)</f>
        <v>0</v>
      </c>
      <c r="BX150" s="125">
        <f>IF('Indicator Date hidden'!BY151="x","x",BX$2-'Indicator Date hidden'!BY151)</f>
        <v>0</v>
      </c>
      <c r="BY150" s="3">
        <f t="shared" si="20"/>
        <v>32</v>
      </c>
      <c r="BZ150" s="126">
        <f t="shared" si="21"/>
        <v>0.45070422535211269</v>
      </c>
      <c r="CA150" s="3">
        <f t="shared" si="22"/>
        <v>11</v>
      </c>
      <c r="CB150" s="126">
        <f t="shared" si="23"/>
        <v>1.4897653884143494</v>
      </c>
      <c r="CC150" s="129">
        <f t="shared" si="24"/>
        <v>0</v>
      </c>
    </row>
    <row r="151" spans="1:81" x14ac:dyDescent="0.3">
      <c r="A151" s="3" t="str">
        <f>'Indicator Data'!B154</f>
        <v>SAU</v>
      </c>
      <c r="B151" s="125">
        <f>IF('Indicator Date hidden'!C152="x","x",B$2-'Indicator Date hidden'!C152)</f>
        <v>0</v>
      </c>
      <c r="C151" s="125">
        <f>IF('Indicator Date hidden'!D152="x","x",C$2-'Indicator Date hidden'!D152)</f>
        <v>0</v>
      </c>
      <c r="D151" s="125">
        <f>IF('Indicator Date hidden'!E152="x","x",D$2-'Indicator Date hidden'!E152)</f>
        <v>0</v>
      </c>
      <c r="E151" s="125">
        <f>IF('Indicator Date hidden'!F152="x","x",E$2-'Indicator Date hidden'!F152)</f>
        <v>0</v>
      </c>
      <c r="F151" s="125">
        <f>IF('Indicator Date hidden'!G152="x","x",F$2-'Indicator Date hidden'!G152)</f>
        <v>0</v>
      </c>
      <c r="G151" s="125">
        <f>IF('Indicator Date hidden'!H152="x","x",G$2-'Indicator Date hidden'!H152)</f>
        <v>0</v>
      </c>
      <c r="H151" s="125">
        <f>IF('Indicator Date hidden'!I152="x","x",H$2-'Indicator Date hidden'!I152)</f>
        <v>0</v>
      </c>
      <c r="I151" s="125">
        <f>IF('Indicator Date hidden'!J152="x","x",I$2-'Indicator Date hidden'!J152)</f>
        <v>0</v>
      </c>
      <c r="J151" s="125">
        <f>IF('Indicator Date hidden'!K152="x","x",J$2-'Indicator Date hidden'!K152)</f>
        <v>0</v>
      </c>
      <c r="K151" s="125">
        <f>IF('Indicator Date hidden'!L152="x","x",K$2-'Indicator Date hidden'!L152)</f>
        <v>0</v>
      </c>
      <c r="L151" s="125">
        <f>IF('Indicator Date hidden'!M152="x","x",L$2-'Indicator Date hidden'!M152)</f>
        <v>0</v>
      </c>
      <c r="M151" s="125">
        <f>IF('Indicator Date hidden'!N152="x","x",M$2-'Indicator Date hidden'!N152)</f>
        <v>0</v>
      </c>
      <c r="N151" s="125">
        <f>IF('Indicator Date hidden'!O152="x","x",N$2-'Indicator Date hidden'!O152)</f>
        <v>0</v>
      </c>
      <c r="O151" s="125">
        <f>IF('Indicator Date hidden'!P152="x","x",O$2-'Indicator Date hidden'!P152)</f>
        <v>0</v>
      </c>
      <c r="P151" s="125">
        <f>IF('Indicator Date hidden'!Q152="x","x",P$2-'Indicator Date hidden'!Q152)</f>
        <v>0</v>
      </c>
      <c r="Q151" s="125">
        <f>IF('Indicator Date hidden'!R152="x","x",Q$2-'Indicator Date hidden'!R152)</f>
        <v>0</v>
      </c>
      <c r="R151" s="125">
        <f>IF('Indicator Date hidden'!S152="x","x",R$2-'Indicator Date hidden'!S152)</f>
        <v>0</v>
      </c>
      <c r="S151" s="125">
        <f>IF('Indicator Date hidden'!T152="x","x",S$2-'Indicator Date hidden'!T152)</f>
        <v>0</v>
      </c>
      <c r="T151" s="125">
        <f>IF('Indicator Date hidden'!U152="x","x",T$2-'Indicator Date hidden'!U152)</f>
        <v>0</v>
      </c>
      <c r="U151" s="125">
        <f>IF('Indicator Date hidden'!V152="x","x",U$2-'Indicator Date hidden'!V152)</f>
        <v>0</v>
      </c>
      <c r="V151" s="125">
        <f>IF('Indicator Date hidden'!W152="x","x",V$2-'Indicator Date hidden'!W152)</f>
        <v>0</v>
      </c>
      <c r="W151" s="125">
        <f>IF('Indicator Date hidden'!X152="x","x",W$2-'Indicator Date hidden'!X152)</f>
        <v>0</v>
      </c>
      <c r="X151" s="125">
        <f>IF('Indicator Date hidden'!Y152="x","x",X$2-'Indicator Date hidden'!Y152)</f>
        <v>0</v>
      </c>
      <c r="Y151" s="125">
        <f>IF('Indicator Date hidden'!Z152="x","x",Y$2-'Indicator Date hidden'!Z152)</f>
        <v>0</v>
      </c>
      <c r="Z151" s="125" t="str">
        <f>IF('Indicator Date hidden'!AA152="x","x",Z$2-'Indicator Date hidden'!AA152)</f>
        <v>x</v>
      </c>
      <c r="AA151" s="125">
        <f>IF('Indicator Date hidden'!AB152="x","x",AA$2-'Indicator Date hidden'!AB152)</f>
        <v>0</v>
      </c>
      <c r="AB151" s="125" t="str">
        <f>IF('Indicator Date hidden'!AC152="x","x",AB$2-'Indicator Date hidden'!AC152)</f>
        <v>x</v>
      </c>
      <c r="AC151" s="125">
        <f>IF('Indicator Date hidden'!AD152="x","x",AC$2-'Indicator Date hidden'!AD152)</f>
        <v>1</v>
      </c>
      <c r="AD151" s="125">
        <f>IF('Indicator Date hidden'!AE152="x","x",AD$2-'Indicator Date hidden'!AE152)</f>
        <v>0</v>
      </c>
      <c r="AE151" s="125">
        <f>IF('Indicator Date hidden'!AF152="x","x",AE$2-'Indicator Date hidden'!AF152)</f>
        <v>0</v>
      </c>
      <c r="AF151" s="125">
        <f>IF('Indicator Date hidden'!AG152="x","x",AF$2-'Indicator Date hidden'!AG152)</f>
        <v>1</v>
      </c>
      <c r="AG151" s="125">
        <f>IF('Indicator Date hidden'!AH152="x","x",AG$2-'Indicator Date hidden'!AH152)</f>
        <v>0</v>
      </c>
      <c r="AH151" s="125">
        <f>IF('Indicator Date hidden'!AI152="x","x",AH$2-'Indicator Date hidden'!AI152)</f>
        <v>0</v>
      </c>
      <c r="AI151" s="125">
        <f>IF('Indicator Date hidden'!AJ152="x","x",AI$2-'Indicator Date hidden'!AJ152)</f>
        <v>0</v>
      </c>
      <c r="AJ151" s="125">
        <f>IF('Indicator Date hidden'!AK152="x","x",AJ$2-'Indicator Date hidden'!AK152)</f>
        <v>0</v>
      </c>
      <c r="AK151" s="125">
        <f>IF('Indicator Date hidden'!AL152="x","x",AK$2-'Indicator Date hidden'!AL152)</f>
        <v>1</v>
      </c>
      <c r="AL151" s="125" t="str">
        <f>IF('Indicator Date hidden'!AM152="x","x",AL$2-'Indicator Date hidden'!AM152)</f>
        <v>x</v>
      </c>
      <c r="AM151" s="125">
        <f>IF('Indicator Date hidden'!AN152="x","x",AM$2-'Indicator Date hidden'!AN152)</f>
        <v>0</v>
      </c>
      <c r="AN151" s="125">
        <f>IF('Indicator Date hidden'!AO152="x","x",AN$2-'Indicator Date hidden'!AO152)</f>
        <v>0</v>
      </c>
      <c r="AO151" s="125">
        <f>IF('Indicator Date hidden'!AP152="x","x",AO$2-'Indicator Date hidden'!AP152)</f>
        <v>0</v>
      </c>
      <c r="AP151" s="125" t="str">
        <f>IF('Indicator Date hidden'!AQ152="x","x",AP$2-'Indicator Date hidden'!AQ152)</f>
        <v>x</v>
      </c>
      <c r="AQ151" s="125">
        <f>IF('Indicator Date hidden'!AR152="x","x",AQ$2-'Indicator Date hidden'!AR152)</f>
        <v>0</v>
      </c>
      <c r="AR151" s="125">
        <f>IF('Indicator Date hidden'!AS152="x","x",AR$2-'Indicator Date hidden'!AS152)</f>
        <v>0</v>
      </c>
      <c r="AS151" s="125" t="str">
        <f>IF('Indicator Date hidden'!AT152="x","x",AS$2-'Indicator Date hidden'!AT152)</f>
        <v>x</v>
      </c>
      <c r="AT151" s="125">
        <f>IF('Indicator Date hidden'!AU152="x","x",AT$2-'Indicator Date hidden'!AU152)</f>
        <v>0</v>
      </c>
      <c r="AU151" s="125" t="str">
        <f>IF('Indicator Date hidden'!AV152="x","x",AU$2-'Indicator Date hidden'!AV152)</f>
        <v>x</v>
      </c>
      <c r="AV151" s="125" t="str">
        <f>IF('Indicator Date hidden'!AW152="x","x",AV$2-'Indicator Date hidden'!AW152)</f>
        <v>x</v>
      </c>
      <c r="AW151" s="125">
        <f>IF('Indicator Date hidden'!AX152="x","x",AW$2-'Indicator Date hidden'!AX152)</f>
        <v>0</v>
      </c>
      <c r="AX151" s="125">
        <f>IF('Indicator Date hidden'!AY152="x","x",AX$2-'Indicator Date hidden'!AY152)</f>
        <v>0</v>
      </c>
      <c r="AY151" s="125">
        <f>IF('Indicator Date hidden'!AZ152="x","x",AY$2-'Indicator Date hidden'!AZ152)</f>
        <v>0</v>
      </c>
      <c r="AZ151" s="125" t="str">
        <f>IF('Indicator Date hidden'!BA152="x","x",AZ$2-'Indicator Date hidden'!BA152)</f>
        <v>x</v>
      </c>
      <c r="BA151" s="125">
        <f>IF('Indicator Date hidden'!BB152="x","x",BA$2-'Indicator Date hidden'!BB152)</f>
        <v>0</v>
      </c>
      <c r="BB151" s="125">
        <f>IF('Indicator Date hidden'!BC152="x","x",BB$2-'Indicator Date hidden'!BC152)</f>
        <v>0</v>
      </c>
      <c r="BC151" s="125">
        <f>IF('Indicator Date hidden'!BD152="x","x",BC$2-'Indicator Date hidden'!BD152)</f>
        <v>0</v>
      </c>
      <c r="BD151" s="125" t="str">
        <f>IF('Indicator Date hidden'!BE152="x","x",BD$2-'Indicator Date hidden'!BE152)</f>
        <v>x</v>
      </c>
      <c r="BE151" s="125">
        <f>IF('Indicator Date hidden'!BF152="x","x",BE$2-'Indicator Date hidden'!BF152)</f>
        <v>1</v>
      </c>
      <c r="BF151" s="125">
        <f>IF('Indicator Date hidden'!BG152="x","x",BF$2-'Indicator Date hidden'!BG152)</f>
        <v>0</v>
      </c>
      <c r="BG151" s="125">
        <f>IF('Indicator Date hidden'!BH152="x","x",BG$2-'Indicator Date hidden'!BH152)</f>
        <v>0</v>
      </c>
      <c r="BH151" s="125">
        <f>IF('Indicator Date hidden'!BI152="x","x",BH$2-'Indicator Date hidden'!BI152)</f>
        <v>0</v>
      </c>
      <c r="BI151" s="125" t="str">
        <f>IF('Indicator Date hidden'!BJ152="x","x",BI$2-'Indicator Date hidden'!BJ152)</f>
        <v>x</v>
      </c>
      <c r="BJ151" s="125">
        <f>IF('Indicator Date hidden'!BK152="x","x",BJ$2-'Indicator Date hidden'!BK152)</f>
        <v>0</v>
      </c>
      <c r="BK151" s="125">
        <f>IF('Indicator Date hidden'!BL152="x","x",BK$2-'Indicator Date hidden'!BL152)</f>
        <v>0</v>
      </c>
      <c r="BL151" s="125">
        <f>IF('Indicator Date hidden'!BM152="x","x",BL$2-'Indicator Date hidden'!BM152)</f>
        <v>0</v>
      </c>
      <c r="BM151" s="125">
        <f>IF('Indicator Date hidden'!BN152="x","x",BM$2-'Indicator Date hidden'!BN152)</f>
        <v>2</v>
      </c>
      <c r="BN151" s="125">
        <f>IF('Indicator Date hidden'!BO152="x","x",BN$2-'Indicator Date hidden'!BO152)</f>
        <v>0</v>
      </c>
      <c r="BO151" s="125">
        <f>IF('Indicator Date hidden'!BP152="x","x",BO$2-'Indicator Date hidden'!BP152)</f>
        <v>0</v>
      </c>
      <c r="BP151" s="125">
        <f>IF('Indicator Date hidden'!BQ152="x","x",BP$2-'Indicator Date hidden'!BQ152)</f>
        <v>0</v>
      </c>
      <c r="BQ151" s="125">
        <f>IF('Indicator Date hidden'!BR152="x","x",BQ$2-'Indicator Date hidden'!BR152)</f>
        <v>0</v>
      </c>
      <c r="BR151" s="125">
        <f>IF('Indicator Date hidden'!BS152="x","x",BR$2-'Indicator Date hidden'!BS152)</f>
        <v>0</v>
      </c>
      <c r="BS151" s="125">
        <f>IF('Indicator Date hidden'!BT152="x","x",BS$2-'Indicator Date hidden'!BT152)</f>
        <v>2</v>
      </c>
      <c r="BT151" s="125">
        <f>IF('Indicator Date hidden'!BU152="x","x",BT$2-'Indicator Date hidden'!BU152)</f>
        <v>0</v>
      </c>
      <c r="BU151" s="125">
        <f>IF('Indicator Date hidden'!BV152="x","x",BU$2-'Indicator Date hidden'!BV152)</f>
        <v>0</v>
      </c>
      <c r="BV151" s="125">
        <f>IF('Indicator Date hidden'!BW152="x","x",BV$2-'Indicator Date hidden'!BW152)</f>
        <v>0</v>
      </c>
      <c r="BW151" s="125">
        <f>IF('Indicator Date hidden'!BX152="x","x",BW$2-'Indicator Date hidden'!BX152)</f>
        <v>0</v>
      </c>
      <c r="BX151" s="125">
        <f>IF('Indicator Date hidden'!BY152="x","x",BX$2-'Indicator Date hidden'!BY152)</f>
        <v>0</v>
      </c>
      <c r="BY151" s="3">
        <f t="shared" si="20"/>
        <v>8</v>
      </c>
      <c r="BZ151" s="126">
        <f t="shared" si="21"/>
        <v>0.12307692307692308</v>
      </c>
      <c r="CA151" s="3">
        <f t="shared" si="22"/>
        <v>6</v>
      </c>
      <c r="CB151" s="126">
        <f t="shared" si="23"/>
        <v>0.41166425108491239</v>
      </c>
      <c r="CC151" s="129">
        <f t="shared" si="24"/>
        <v>0</v>
      </c>
    </row>
    <row r="152" spans="1:81" x14ac:dyDescent="0.3">
      <c r="A152" s="3" t="str">
        <f>'Indicator Data'!B155</f>
        <v>SEN</v>
      </c>
      <c r="B152" s="125">
        <f>IF('Indicator Date hidden'!C153="x","x",B$2-'Indicator Date hidden'!C153)</f>
        <v>0</v>
      </c>
      <c r="C152" s="125">
        <f>IF('Indicator Date hidden'!D153="x","x",C$2-'Indicator Date hidden'!D153)</f>
        <v>0</v>
      </c>
      <c r="D152" s="125">
        <f>IF('Indicator Date hidden'!E153="x","x",D$2-'Indicator Date hidden'!E153)</f>
        <v>0</v>
      </c>
      <c r="E152" s="125">
        <f>IF('Indicator Date hidden'!F153="x","x",E$2-'Indicator Date hidden'!F153)</f>
        <v>0</v>
      </c>
      <c r="F152" s="125">
        <f>IF('Indicator Date hidden'!G153="x","x",F$2-'Indicator Date hidden'!G153)</f>
        <v>0</v>
      </c>
      <c r="G152" s="125">
        <f>IF('Indicator Date hidden'!H153="x","x",G$2-'Indicator Date hidden'!H153)</f>
        <v>0</v>
      </c>
      <c r="H152" s="125">
        <f>IF('Indicator Date hidden'!I153="x","x",H$2-'Indicator Date hidden'!I153)</f>
        <v>0</v>
      </c>
      <c r="I152" s="125">
        <f>IF('Indicator Date hidden'!J153="x","x",I$2-'Indicator Date hidden'!J153)</f>
        <v>0</v>
      </c>
      <c r="J152" s="125">
        <f>IF('Indicator Date hidden'!K153="x","x",J$2-'Indicator Date hidden'!K153)</f>
        <v>0</v>
      </c>
      <c r="K152" s="125">
        <f>IF('Indicator Date hidden'!L153="x","x",K$2-'Indicator Date hidden'!L153)</f>
        <v>0</v>
      </c>
      <c r="L152" s="125">
        <f>IF('Indicator Date hidden'!M153="x","x",L$2-'Indicator Date hidden'!M153)</f>
        <v>0</v>
      </c>
      <c r="M152" s="125">
        <f>IF('Indicator Date hidden'!N153="x","x",M$2-'Indicator Date hidden'!N153)</f>
        <v>0</v>
      </c>
      <c r="N152" s="125">
        <f>IF('Indicator Date hidden'!O153="x","x",N$2-'Indicator Date hidden'!O153)</f>
        <v>0</v>
      </c>
      <c r="O152" s="125">
        <f>IF('Indicator Date hidden'!P153="x","x",O$2-'Indicator Date hidden'!P153)</f>
        <v>0</v>
      </c>
      <c r="P152" s="125">
        <f>IF('Indicator Date hidden'!Q153="x","x",P$2-'Indicator Date hidden'!Q153)</f>
        <v>0</v>
      </c>
      <c r="Q152" s="125">
        <f>IF('Indicator Date hidden'!R153="x","x",Q$2-'Indicator Date hidden'!R153)</f>
        <v>0</v>
      </c>
      <c r="R152" s="125">
        <f>IF('Indicator Date hidden'!S153="x","x",R$2-'Indicator Date hidden'!S153)</f>
        <v>0</v>
      </c>
      <c r="S152" s="125">
        <f>IF('Indicator Date hidden'!T153="x","x",S$2-'Indicator Date hidden'!T153)</f>
        <v>0</v>
      </c>
      <c r="T152" s="125">
        <f>IF('Indicator Date hidden'!U153="x","x",T$2-'Indicator Date hidden'!U153)</f>
        <v>0</v>
      </c>
      <c r="U152" s="125">
        <f>IF('Indicator Date hidden'!V153="x","x",U$2-'Indicator Date hidden'!V153)</f>
        <v>0</v>
      </c>
      <c r="V152" s="125">
        <f>IF('Indicator Date hidden'!W153="x","x",V$2-'Indicator Date hidden'!W153)</f>
        <v>0</v>
      </c>
      <c r="W152" s="125">
        <f>IF('Indicator Date hidden'!X153="x","x",W$2-'Indicator Date hidden'!X153)</f>
        <v>0</v>
      </c>
      <c r="X152" s="125">
        <f>IF('Indicator Date hidden'!Y153="x","x",X$2-'Indicator Date hidden'!Y153)</f>
        <v>0</v>
      </c>
      <c r="Y152" s="125">
        <f>IF('Indicator Date hidden'!Z153="x","x",Y$2-'Indicator Date hidden'!Z153)</f>
        <v>0</v>
      </c>
      <c r="Z152" s="125">
        <f>IF('Indicator Date hidden'!AA153="x","x",Z$2-'Indicator Date hidden'!AA153)</f>
        <v>1</v>
      </c>
      <c r="AA152" s="125">
        <f>IF('Indicator Date hidden'!AB153="x","x",AA$2-'Indicator Date hidden'!AB153)</f>
        <v>0</v>
      </c>
      <c r="AB152" s="125">
        <f>IF('Indicator Date hidden'!AC153="x","x",AB$2-'Indicator Date hidden'!AC153)</f>
        <v>0</v>
      </c>
      <c r="AC152" s="125">
        <f>IF('Indicator Date hidden'!AD153="x","x",AC$2-'Indicator Date hidden'!AD153)</f>
        <v>2</v>
      </c>
      <c r="AD152" s="125">
        <f>IF('Indicator Date hidden'!AE153="x","x",AD$2-'Indicator Date hidden'!AE153)</f>
        <v>0</v>
      </c>
      <c r="AE152" s="125">
        <f>IF('Indicator Date hidden'!AF153="x","x",AE$2-'Indicator Date hidden'!AF153)</f>
        <v>0</v>
      </c>
      <c r="AF152" s="125">
        <f>IF('Indicator Date hidden'!AG153="x","x",AF$2-'Indicator Date hidden'!AG153)</f>
        <v>1</v>
      </c>
      <c r="AG152" s="125">
        <f>IF('Indicator Date hidden'!AH153="x","x",AG$2-'Indicator Date hidden'!AH153)</f>
        <v>0</v>
      </c>
      <c r="AH152" s="125">
        <f>IF('Indicator Date hidden'!AI153="x","x",AH$2-'Indicator Date hidden'!AI153)</f>
        <v>0</v>
      </c>
      <c r="AI152" s="125">
        <f>IF('Indicator Date hidden'!AJ153="x","x",AI$2-'Indicator Date hidden'!AJ153)</f>
        <v>0</v>
      </c>
      <c r="AJ152" s="125">
        <f>IF('Indicator Date hidden'!AK153="x","x",AJ$2-'Indicator Date hidden'!AK153)</f>
        <v>0</v>
      </c>
      <c r="AK152" s="125">
        <f>IF('Indicator Date hidden'!AL153="x","x",AK$2-'Indicator Date hidden'!AL153)</f>
        <v>1</v>
      </c>
      <c r="AL152" s="125">
        <f>IF('Indicator Date hidden'!AM153="x","x",AL$2-'Indicator Date hidden'!AM153)</f>
        <v>2</v>
      </c>
      <c r="AM152" s="125">
        <f>IF('Indicator Date hidden'!AN153="x","x",AM$2-'Indicator Date hidden'!AN153)</f>
        <v>0</v>
      </c>
      <c r="AN152" s="125">
        <f>IF('Indicator Date hidden'!AO153="x","x",AN$2-'Indicator Date hidden'!AO153)</f>
        <v>0</v>
      </c>
      <c r="AO152" s="125">
        <f>IF('Indicator Date hidden'!AP153="x","x",AO$2-'Indicator Date hidden'!AP153)</f>
        <v>0</v>
      </c>
      <c r="AP152" s="125">
        <f>IF('Indicator Date hidden'!AQ153="x","x",AP$2-'Indicator Date hidden'!AQ153)</f>
        <v>0</v>
      </c>
      <c r="AQ152" s="125">
        <f>IF('Indicator Date hidden'!AR153="x","x",AQ$2-'Indicator Date hidden'!AR153)</f>
        <v>0</v>
      </c>
      <c r="AR152" s="125">
        <f>IF('Indicator Date hidden'!AS153="x","x",AR$2-'Indicator Date hidden'!AS153)</f>
        <v>0</v>
      </c>
      <c r="AS152" s="125">
        <f>IF('Indicator Date hidden'!AT153="x","x",AS$2-'Indicator Date hidden'!AT153)</f>
        <v>0</v>
      </c>
      <c r="AT152" s="125">
        <f>IF('Indicator Date hidden'!AU153="x","x",AT$2-'Indicator Date hidden'!AU153)</f>
        <v>0</v>
      </c>
      <c r="AU152" s="125">
        <f>IF('Indicator Date hidden'!AV153="x","x",AU$2-'Indicator Date hidden'!AV153)</f>
        <v>0</v>
      </c>
      <c r="AV152" s="125">
        <f>IF('Indicator Date hidden'!AW153="x","x",AV$2-'Indicator Date hidden'!AW153)</f>
        <v>0</v>
      </c>
      <c r="AW152" s="125">
        <f>IF('Indicator Date hidden'!AX153="x","x",AW$2-'Indicator Date hidden'!AX153)</f>
        <v>0</v>
      </c>
      <c r="AX152" s="125">
        <f>IF('Indicator Date hidden'!AY153="x","x",AX$2-'Indicator Date hidden'!AY153)</f>
        <v>0</v>
      </c>
      <c r="AY152" s="125">
        <f>IF('Indicator Date hidden'!AZ153="x","x",AY$2-'Indicator Date hidden'!AZ153)</f>
        <v>0</v>
      </c>
      <c r="AZ152" s="125">
        <f>IF('Indicator Date hidden'!BA153="x","x",AZ$2-'Indicator Date hidden'!BA153)</f>
        <v>8</v>
      </c>
      <c r="BA152" s="125">
        <f>IF('Indicator Date hidden'!BB153="x","x",BA$2-'Indicator Date hidden'!BB153)</f>
        <v>0</v>
      </c>
      <c r="BB152" s="125">
        <f>IF('Indicator Date hidden'!BC153="x","x",BB$2-'Indicator Date hidden'!BC153)</f>
        <v>0</v>
      </c>
      <c r="BC152" s="125">
        <f>IF('Indicator Date hidden'!BD153="x","x",BC$2-'Indicator Date hidden'!BD153)</f>
        <v>0</v>
      </c>
      <c r="BD152" s="125">
        <f>IF('Indicator Date hidden'!BE153="x","x",BD$2-'Indicator Date hidden'!BE153)</f>
        <v>2</v>
      </c>
      <c r="BE152" s="125">
        <f>IF('Indicator Date hidden'!BF153="x","x",BE$2-'Indicator Date hidden'!BF153)</f>
        <v>1</v>
      </c>
      <c r="BF152" s="125">
        <f>IF('Indicator Date hidden'!BG153="x","x",BF$2-'Indicator Date hidden'!BG153)</f>
        <v>0</v>
      </c>
      <c r="BG152" s="125">
        <f>IF('Indicator Date hidden'!BH153="x","x",BG$2-'Indicator Date hidden'!BH153)</f>
        <v>0</v>
      </c>
      <c r="BH152" s="125">
        <f>IF('Indicator Date hidden'!BI153="x","x",BH$2-'Indicator Date hidden'!BI153)</f>
        <v>0</v>
      </c>
      <c r="BI152" s="125">
        <f>IF('Indicator Date hidden'!BJ153="x","x",BI$2-'Indicator Date hidden'!BJ153)</f>
        <v>0</v>
      </c>
      <c r="BJ152" s="125">
        <f>IF('Indicator Date hidden'!BK153="x","x",BJ$2-'Indicator Date hidden'!BK153)</f>
        <v>0</v>
      </c>
      <c r="BK152" s="125">
        <f>IF('Indicator Date hidden'!BL153="x","x",BK$2-'Indicator Date hidden'!BL153)</f>
        <v>0</v>
      </c>
      <c r="BL152" s="125">
        <f>IF('Indicator Date hidden'!BM153="x","x",BL$2-'Indicator Date hidden'!BM153)</f>
        <v>0</v>
      </c>
      <c r="BM152" s="125">
        <f>IF('Indicator Date hidden'!BN153="x","x",BM$2-'Indicator Date hidden'!BN153)</f>
        <v>2</v>
      </c>
      <c r="BN152" s="125">
        <f>IF('Indicator Date hidden'!BO153="x","x",BN$2-'Indicator Date hidden'!BO153)</f>
        <v>2</v>
      </c>
      <c r="BO152" s="125">
        <f>IF('Indicator Date hidden'!BP153="x","x",BO$2-'Indicator Date hidden'!BP153)</f>
        <v>0</v>
      </c>
      <c r="BP152" s="125">
        <f>IF('Indicator Date hidden'!BQ153="x","x",BP$2-'Indicator Date hidden'!BQ153)</f>
        <v>0</v>
      </c>
      <c r="BQ152" s="125">
        <f>IF('Indicator Date hidden'!BR153="x","x",BQ$2-'Indicator Date hidden'!BR153)</f>
        <v>0</v>
      </c>
      <c r="BR152" s="125">
        <f>IF('Indicator Date hidden'!BS153="x","x",BR$2-'Indicator Date hidden'!BS153)</f>
        <v>0</v>
      </c>
      <c r="BS152" s="125">
        <f>IF('Indicator Date hidden'!BT153="x","x",BS$2-'Indicator Date hidden'!BT153)</f>
        <v>2</v>
      </c>
      <c r="BT152" s="125">
        <f>IF('Indicator Date hidden'!BU153="x","x",BT$2-'Indicator Date hidden'!BU153)</f>
        <v>0</v>
      </c>
      <c r="BU152" s="125">
        <f>IF('Indicator Date hidden'!BV153="x","x",BU$2-'Indicator Date hidden'!BV153)</f>
        <v>0</v>
      </c>
      <c r="BV152" s="125">
        <f>IF('Indicator Date hidden'!BW153="x","x",BV$2-'Indicator Date hidden'!BW153)</f>
        <v>0</v>
      </c>
      <c r="BW152" s="125">
        <f>IF('Indicator Date hidden'!BX153="x","x",BW$2-'Indicator Date hidden'!BX153)</f>
        <v>0</v>
      </c>
      <c r="BX152" s="125">
        <f>IF('Indicator Date hidden'!BY153="x","x",BX$2-'Indicator Date hidden'!BY153)</f>
        <v>0</v>
      </c>
      <c r="BY152" s="3">
        <f t="shared" si="20"/>
        <v>24</v>
      </c>
      <c r="BZ152" s="126">
        <f t="shared" si="21"/>
        <v>0.32</v>
      </c>
      <c r="CA152" s="3">
        <f t="shared" si="22"/>
        <v>11</v>
      </c>
      <c r="CB152" s="126">
        <f t="shared" si="23"/>
        <v>1.0603144187771223</v>
      </c>
      <c r="CC152" s="129">
        <f t="shared" si="24"/>
        <v>0</v>
      </c>
    </row>
    <row r="153" spans="1:81" x14ac:dyDescent="0.3">
      <c r="A153" s="3" t="str">
        <f>'Indicator Data'!B156</f>
        <v>SRB</v>
      </c>
      <c r="B153" s="125">
        <f>IF('Indicator Date hidden'!C154="x","x",B$2-'Indicator Date hidden'!C154)</f>
        <v>0</v>
      </c>
      <c r="C153" s="125">
        <f>IF('Indicator Date hidden'!D154="x","x",C$2-'Indicator Date hidden'!D154)</f>
        <v>0</v>
      </c>
      <c r="D153" s="125">
        <f>IF('Indicator Date hidden'!E154="x","x",D$2-'Indicator Date hidden'!E154)</f>
        <v>0</v>
      </c>
      <c r="E153" s="125">
        <f>IF('Indicator Date hidden'!F154="x","x",E$2-'Indicator Date hidden'!F154)</f>
        <v>0</v>
      </c>
      <c r="F153" s="125">
        <f>IF('Indicator Date hidden'!G154="x","x",F$2-'Indicator Date hidden'!G154)</f>
        <v>0</v>
      </c>
      <c r="G153" s="125">
        <f>IF('Indicator Date hidden'!H154="x","x",G$2-'Indicator Date hidden'!H154)</f>
        <v>0</v>
      </c>
      <c r="H153" s="125">
        <f>IF('Indicator Date hidden'!I154="x","x",H$2-'Indicator Date hidden'!I154)</f>
        <v>0</v>
      </c>
      <c r="I153" s="125">
        <f>IF('Indicator Date hidden'!J154="x","x",I$2-'Indicator Date hidden'!J154)</f>
        <v>0</v>
      </c>
      <c r="J153" s="125">
        <f>IF('Indicator Date hidden'!K154="x","x",J$2-'Indicator Date hidden'!K154)</f>
        <v>0</v>
      </c>
      <c r="K153" s="125">
        <f>IF('Indicator Date hidden'!L154="x","x",K$2-'Indicator Date hidden'!L154)</f>
        <v>0</v>
      </c>
      <c r="L153" s="125">
        <f>IF('Indicator Date hidden'!M154="x","x",L$2-'Indicator Date hidden'!M154)</f>
        <v>0</v>
      </c>
      <c r="M153" s="125">
        <f>IF('Indicator Date hidden'!N154="x","x",M$2-'Indicator Date hidden'!N154)</f>
        <v>0</v>
      </c>
      <c r="N153" s="125">
        <f>IF('Indicator Date hidden'!O154="x","x",N$2-'Indicator Date hidden'!O154)</f>
        <v>0</v>
      </c>
      <c r="O153" s="125">
        <f>IF('Indicator Date hidden'!P154="x","x",O$2-'Indicator Date hidden'!P154)</f>
        <v>0</v>
      </c>
      <c r="P153" s="125">
        <f>IF('Indicator Date hidden'!Q154="x","x",P$2-'Indicator Date hidden'!Q154)</f>
        <v>0</v>
      </c>
      <c r="Q153" s="125">
        <f>IF('Indicator Date hidden'!R154="x","x",Q$2-'Indicator Date hidden'!R154)</f>
        <v>0</v>
      </c>
      <c r="R153" s="125">
        <f>IF('Indicator Date hidden'!S154="x","x",R$2-'Indicator Date hidden'!S154)</f>
        <v>0</v>
      </c>
      <c r="S153" s="125">
        <f>IF('Indicator Date hidden'!T154="x","x",S$2-'Indicator Date hidden'!T154)</f>
        <v>0</v>
      </c>
      <c r="T153" s="125">
        <f>IF('Indicator Date hidden'!U154="x","x",T$2-'Indicator Date hidden'!U154)</f>
        <v>0</v>
      </c>
      <c r="U153" s="125">
        <f>IF('Indicator Date hidden'!V154="x","x",U$2-'Indicator Date hidden'!V154)</f>
        <v>0</v>
      </c>
      <c r="V153" s="125">
        <f>IF('Indicator Date hidden'!W154="x","x",V$2-'Indicator Date hidden'!W154)</f>
        <v>0</v>
      </c>
      <c r="W153" s="125">
        <f>IF('Indicator Date hidden'!X154="x","x",W$2-'Indicator Date hidden'!X154)</f>
        <v>0</v>
      </c>
      <c r="X153" s="125">
        <f>IF('Indicator Date hidden'!Y154="x","x",X$2-'Indicator Date hidden'!Y154)</f>
        <v>0</v>
      </c>
      <c r="Y153" s="125">
        <f>IF('Indicator Date hidden'!Z154="x","x",Y$2-'Indicator Date hidden'!Z154)</f>
        <v>0</v>
      </c>
      <c r="Z153" s="125">
        <f>IF('Indicator Date hidden'!AA154="x","x",Z$2-'Indicator Date hidden'!AA154)</f>
        <v>7</v>
      </c>
      <c r="AA153" s="125">
        <f>IF('Indicator Date hidden'!AB154="x","x",AA$2-'Indicator Date hidden'!AB154)</f>
        <v>0</v>
      </c>
      <c r="AB153" s="125">
        <f>IF('Indicator Date hidden'!AC154="x","x",AB$2-'Indicator Date hidden'!AC154)</f>
        <v>3</v>
      </c>
      <c r="AC153" s="125">
        <f>IF('Indicator Date hidden'!AD154="x","x",AC$2-'Indicator Date hidden'!AD154)</f>
        <v>1</v>
      </c>
      <c r="AD153" s="125">
        <f>IF('Indicator Date hidden'!AE154="x","x",AD$2-'Indicator Date hidden'!AE154)</f>
        <v>0</v>
      </c>
      <c r="AE153" s="125">
        <f>IF('Indicator Date hidden'!AF154="x","x",AE$2-'Indicator Date hidden'!AF154)</f>
        <v>0</v>
      </c>
      <c r="AF153" s="125">
        <f>IF('Indicator Date hidden'!AG154="x","x",AF$2-'Indicator Date hidden'!AG154)</f>
        <v>1</v>
      </c>
      <c r="AG153" s="125">
        <f>IF('Indicator Date hidden'!AH154="x","x",AG$2-'Indicator Date hidden'!AH154)</f>
        <v>0</v>
      </c>
      <c r="AH153" s="125">
        <f>IF('Indicator Date hidden'!AI154="x","x",AH$2-'Indicator Date hidden'!AI154)</f>
        <v>0</v>
      </c>
      <c r="AI153" s="125">
        <f>IF('Indicator Date hidden'!AJ154="x","x",AI$2-'Indicator Date hidden'!AJ154)</f>
        <v>0</v>
      </c>
      <c r="AJ153" s="125">
        <f>IF('Indicator Date hidden'!AK154="x","x",AJ$2-'Indicator Date hidden'!AK154)</f>
        <v>0</v>
      </c>
      <c r="AK153" s="125">
        <f>IF('Indicator Date hidden'!AL154="x","x",AK$2-'Indicator Date hidden'!AL154)</f>
        <v>1</v>
      </c>
      <c r="AL153" s="125">
        <f>IF('Indicator Date hidden'!AM154="x","x",AL$2-'Indicator Date hidden'!AM154)</f>
        <v>5</v>
      </c>
      <c r="AM153" s="125">
        <f>IF('Indicator Date hidden'!AN154="x","x",AM$2-'Indicator Date hidden'!AN154)</f>
        <v>0</v>
      </c>
      <c r="AN153" s="125">
        <f>IF('Indicator Date hidden'!AO154="x","x",AN$2-'Indicator Date hidden'!AO154)</f>
        <v>0</v>
      </c>
      <c r="AO153" s="125">
        <f>IF('Indicator Date hidden'!AP154="x","x",AO$2-'Indicator Date hidden'!AP154)</f>
        <v>0</v>
      </c>
      <c r="AP153" s="125">
        <f>IF('Indicator Date hidden'!AQ154="x","x",AP$2-'Indicator Date hidden'!AQ154)</f>
        <v>0</v>
      </c>
      <c r="AQ153" s="125">
        <f>IF('Indicator Date hidden'!AR154="x","x",AQ$2-'Indicator Date hidden'!AR154)</f>
        <v>0</v>
      </c>
      <c r="AR153" s="125">
        <f>IF('Indicator Date hidden'!AS154="x","x",AR$2-'Indicator Date hidden'!AS154)</f>
        <v>0</v>
      </c>
      <c r="AS153" s="125">
        <f>IF('Indicator Date hidden'!AT154="x","x",AS$2-'Indicator Date hidden'!AT154)</f>
        <v>5</v>
      </c>
      <c r="AT153" s="125">
        <f>IF('Indicator Date hidden'!AU154="x","x",AT$2-'Indicator Date hidden'!AU154)</f>
        <v>0</v>
      </c>
      <c r="AU153" s="125">
        <f>IF('Indicator Date hidden'!AV154="x","x",AU$2-'Indicator Date hidden'!AV154)</f>
        <v>0</v>
      </c>
      <c r="AV153" s="125">
        <f>IF('Indicator Date hidden'!AW154="x","x",AV$2-'Indicator Date hidden'!AW154)</f>
        <v>0</v>
      </c>
      <c r="AW153" s="125" t="str">
        <f>IF('Indicator Date hidden'!AX154="x","x",AW$2-'Indicator Date hidden'!AX154)</f>
        <v>x</v>
      </c>
      <c r="AX153" s="125">
        <f>IF('Indicator Date hidden'!AY154="x","x",AX$2-'Indicator Date hidden'!AY154)</f>
        <v>0</v>
      </c>
      <c r="AY153" s="125">
        <f>IF('Indicator Date hidden'!AZ154="x","x",AY$2-'Indicator Date hidden'!AZ154)</f>
        <v>0</v>
      </c>
      <c r="AZ153" s="125">
        <f>IF('Indicator Date hidden'!BA154="x","x",AZ$2-'Indicator Date hidden'!BA154)</f>
        <v>2</v>
      </c>
      <c r="BA153" s="125">
        <f>IF('Indicator Date hidden'!BB154="x","x",BA$2-'Indicator Date hidden'!BB154)</f>
        <v>0</v>
      </c>
      <c r="BB153" s="125">
        <f>IF('Indicator Date hidden'!BC154="x","x",BB$2-'Indicator Date hidden'!BC154)</f>
        <v>0</v>
      </c>
      <c r="BC153" s="125">
        <f>IF('Indicator Date hidden'!BD154="x","x",BC$2-'Indicator Date hidden'!BD154)</f>
        <v>0</v>
      </c>
      <c r="BD153" s="125" t="str">
        <f>IF('Indicator Date hidden'!BE154="x","x",BD$2-'Indicator Date hidden'!BE154)</f>
        <v>x</v>
      </c>
      <c r="BE153" s="125">
        <f>IF('Indicator Date hidden'!BF154="x","x",BE$2-'Indicator Date hidden'!BF154)</f>
        <v>1</v>
      </c>
      <c r="BF153" s="125">
        <f>IF('Indicator Date hidden'!BG154="x","x",BF$2-'Indicator Date hidden'!BG154)</f>
        <v>0</v>
      </c>
      <c r="BG153" s="125">
        <f>IF('Indicator Date hidden'!BH154="x","x",BG$2-'Indicator Date hidden'!BH154)</f>
        <v>0</v>
      </c>
      <c r="BH153" s="125">
        <f>IF('Indicator Date hidden'!BI154="x","x",BH$2-'Indicator Date hidden'!BI154)</f>
        <v>0</v>
      </c>
      <c r="BI153" s="125">
        <f>IF('Indicator Date hidden'!BJ154="x","x",BI$2-'Indicator Date hidden'!BJ154)</f>
        <v>0</v>
      </c>
      <c r="BJ153" s="125">
        <f>IF('Indicator Date hidden'!BK154="x","x",BJ$2-'Indicator Date hidden'!BK154)</f>
        <v>0</v>
      </c>
      <c r="BK153" s="125">
        <f>IF('Indicator Date hidden'!BL154="x","x",BK$2-'Indicator Date hidden'!BL154)</f>
        <v>0</v>
      </c>
      <c r="BL153" s="125">
        <f>IF('Indicator Date hidden'!BM154="x","x",BL$2-'Indicator Date hidden'!BM154)</f>
        <v>0</v>
      </c>
      <c r="BM153" s="125">
        <f>IF('Indicator Date hidden'!BN154="x","x",BM$2-'Indicator Date hidden'!BN154)</f>
        <v>3</v>
      </c>
      <c r="BN153" s="125">
        <f>IF('Indicator Date hidden'!BO154="x","x",BN$2-'Indicator Date hidden'!BO154)</f>
        <v>0</v>
      </c>
      <c r="BO153" s="125">
        <f>IF('Indicator Date hidden'!BP154="x","x",BO$2-'Indicator Date hidden'!BP154)</f>
        <v>0</v>
      </c>
      <c r="BP153" s="125">
        <f>IF('Indicator Date hidden'!BQ154="x","x",BP$2-'Indicator Date hidden'!BQ154)</f>
        <v>0</v>
      </c>
      <c r="BQ153" s="125">
        <f>IF('Indicator Date hidden'!BR154="x","x",BQ$2-'Indicator Date hidden'!BR154)</f>
        <v>0</v>
      </c>
      <c r="BR153" s="125">
        <f>IF('Indicator Date hidden'!BS154="x","x",BR$2-'Indicator Date hidden'!BS154)</f>
        <v>0</v>
      </c>
      <c r="BS153" s="125">
        <f>IF('Indicator Date hidden'!BT154="x","x",BS$2-'Indicator Date hidden'!BT154)</f>
        <v>2</v>
      </c>
      <c r="BT153" s="125">
        <f>IF('Indicator Date hidden'!BU154="x","x",BT$2-'Indicator Date hidden'!BU154)</f>
        <v>0</v>
      </c>
      <c r="BU153" s="125">
        <f>IF('Indicator Date hidden'!BV154="x","x",BU$2-'Indicator Date hidden'!BV154)</f>
        <v>0</v>
      </c>
      <c r="BV153" s="125">
        <f>IF('Indicator Date hidden'!BW154="x","x",BV$2-'Indicator Date hidden'!BW154)</f>
        <v>0</v>
      </c>
      <c r="BW153" s="125">
        <f>IF('Indicator Date hidden'!BX154="x","x",BW$2-'Indicator Date hidden'!BX154)</f>
        <v>0</v>
      </c>
      <c r="BX153" s="125">
        <f>IF('Indicator Date hidden'!BY154="x","x",BX$2-'Indicator Date hidden'!BY154)</f>
        <v>0</v>
      </c>
      <c r="BY153" s="3">
        <f t="shared" si="20"/>
        <v>31</v>
      </c>
      <c r="BZ153" s="126">
        <f t="shared" si="21"/>
        <v>0.42465753424657532</v>
      </c>
      <c r="CA153" s="3">
        <f t="shared" si="22"/>
        <v>11</v>
      </c>
      <c r="CB153" s="126">
        <f t="shared" si="23"/>
        <v>1.2596782391860437</v>
      </c>
      <c r="CC153" s="129">
        <f t="shared" si="24"/>
        <v>0</v>
      </c>
    </row>
    <row r="154" spans="1:81" x14ac:dyDescent="0.3">
      <c r="A154" s="3" t="str">
        <f>'Indicator Data'!B157</f>
        <v>SYC</v>
      </c>
      <c r="B154" s="125">
        <f>IF('Indicator Date hidden'!C155="x","x",B$2-'Indicator Date hidden'!C155)</f>
        <v>0</v>
      </c>
      <c r="C154" s="125">
        <f>IF('Indicator Date hidden'!D155="x","x",C$2-'Indicator Date hidden'!D155)</f>
        <v>0</v>
      </c>
      <c r="D154" s="125">
        <f>IF('Indicator Date hidden'!E155="x","x",D$2-'Indicator Date hidden'!E155)</f>
        <v>0</v>
      </c>
      <c r="E154" s="125">
        <f>IF('Indicator Date hidden'!F155="x","x",E$2-'Indicator Date hidden'!F155)</f>
        <v>0</v>
      </c>
      <c r="F154" s="125">
        <f>IF('Indicator Date hidden'!G155="x","x",F$2-'Indicator Date hidden'!G155)</f>
        <v>0</v>
      </c>
      <c r="G154" s="125">
        <f>IF('Indicator Date hidden'!H155="x","x",G$2-'Indicator Date hidden'!H155)</f>
        <v>0</v>
      </c>
      <c r="H154" s="125">
        <f>IF('Indicator Date hidden'!I155="x","x",H$2-'Indicator Date hidden'!I155)</f>
        <v>0</v>
      </c>
      <c r="I154" s="125">
        <f>IF('Indicator Date hidden'!J155="x","x",I$2-'Indicator Date hidden'!J155)</f>
        <v>0</v>
      </c>
      <c r="J154" s="125">
        <f>IF('Indicator Date hidden'!K155="x","x",J$2-'Indicator Date hidden'!K155)</f>
        <v>0</v>
      </c>
      <c r="K154" s="125" t="str">
        <f>IF('Indicator Date hidden'!L155="x","x",K$2-'Indicator Date hidden'!L155)</f>
        <v>x</v>
      </c>
      <c r="L154" s="125">
        <f>IF('Indicator Date hidden'!M155="x","x",L$2-'Indicator Date hidden'!M155)</f>
        <v>0</v>
      </c>
      <c r="M154" s="125">
        <f>IF('Indicator Date hidden'!N155="x","x",M$2-'Indicator Date hidden'!N155)</f>
        <v>0</v>
      </c>
      <c r="N154" s="125">
        <f>IF('Indicator Date hidden'!O155="x","x",N$2-'Indicator Date hidden'!O155)</f>
        <v>0</v>
      </c>
      <c r="O154" s="125">
        <f>IF('Indicator Date hidden'!P155="x","x",O$2-'Indicator Date hidden'!P155)</f>
        <v>0</v>
      </c>
      <c r="P154" s="125">
        <f>IF('Indicator Date hidden'!Q155="x","x",P$2-'Indicator Date hidden'!Q155)</f>
        <v>0</v>
      </c>
      <c r="Q154" s="125">
        <f>IF('Indicator Date hidden'!R155="x","x",Q$2-'Indicator Date hidden'!R155)</f>
        <v>0</v>
      </c>
      <c r="R154" s="125">
        <f>IF('Indicator Date hidden'!S155="x","x",R$2-'Indicator Date hidden'!S155)</f>
        <v>0</v>
      </c>
      <c r="S154" s="125">
        <f>IF('Indicator Date hidden'!T155="x","x",S$2-'Indicator Date hidden'!T155)</f>
        <v>0</v>
      </c>
      <c r="T154" s="125">
        <f>IF('Indicator Date hidden'!U155="x","x",T$2-'Indicator Date hidden'!U155)</f>
        <v>0</v>
      </c>
      <c r="U154" s="125">
        <f>IF('Indicator Date hidden'!V155="x","x",U$2-'Indicator Date hidden'!V155)</f>
        <v>0</v>
      </c>
      <c r="V154" s="125">
        <f>IF('Indicator Date hidden'!W155="x","x",V$2-'Indicator Date hidden'!W155)</f>
        <v>0</v>
      </c>
      <c r="W154" s="125">
        <f>IF('Indicator Date hidden'!X155="x","x",W$2-'Indicator Date hidden'!X155)</f>
        <v>0</v>
      </c>
      <c r="X154" s="125">
        <f>IF('Indicator Date hidden'!Y155="x","x",X$2-'Indicator Date hidden'!Y155)</f>
        <v>0</v>
      </c>
      <c r="Y154" s="125">
        <f>IF('Indicator Date hidden'!Z155="x","x",Y$2-'Indicator Date hidden'!Z155)</f>
        <v>0</v>
      </c>
      <c r="Z154" s="125" t="str">
        <f>IF('Indicator Date hidden'!AA155="x","x",Z$2-'Indicator Date hidden'!AA155)</f>
        <v>x</v>
      </c>
      <c r="AA154" s="125">
        <f>IF('Indicator Date hidden'!AB155="x","x",AA$2-'Indicator Date hidden'!AB155)</f>
        <v>0</v>
      </c>
      <c r="AB154" s="125" t="str">
        <f>IF('Indicator Date hidden'!AC155="x","x",AB$2-'Indicator Date hidden'!AC155)</f>
        <v>x</v>
      </c>
      <c r="AC154" s="125" t="str">
        <f>IF('Indicator Date hidden'!AD155="x","x",AC$2-'Indicator Date hidden'!AD155)</f>
        <v>x</v>
      </c>
      <c r="AD154" s="125">
        <f>IF('Indicator Date hidden'!AE155="x","x",AD$2-'Indicator Date hidden'!AE155)</f>
        <v>0</v>
      </c>
      <c r="AE154" s="125" t="str">
        <f>IF('Indicator Date hidden'!AF155="x","x",AE$2-'Indicator Date hidden'!AF155)</f>
        <v>x</v>
      </c>
      <c r="AF154" s="125">
        <f>IF('Indicator Date hidden'!AG155="x","x",AF$2-'Indicator Date hidden'!AG155)</f>
        <v>1</v>
      </c>
      <c r="AG154" s="125">
        <f>IF('Indicator Date hidden'!AH155="x","x",AG$2-'Indicator Date hidden'!AH155)</f>
        <v>0</v>
      </c>
      <c r="AH154" s="125">
        <f>IF('Indicator Date hidden'!AI155="x","x",AH$2-'Indicator Date hidden'!AI155)</f>
        <v>0</v>
      </c>
      <c r="AI154" s="125">
        <f>IF('Indicator Date hidden'!AJ155="x","x",AI$2-'Indicator Date hidden'!AJ155)</f>
        <v>0</v>
      </c>
      <c r="AJ154" s="125">
        <f>IF('Indicator Date hidden'!AK155="x","x",AJ$2-'Indicator Date hidden'!AK155)</f>
        <v>0</v>
      </c>
      <c r="AK154" s="125">
        <f>IF('Indicator Date hidden'!AL155="x","x",AK$2-'Indicator Date hidden'!AL155)</f>
        <v>1</v>
      </c>
      <c r="AL154" s="125">
        <f>IF('Indicator Date hidden'!AM155="x","x",AL$2-'Indicator Date hidden'!AM155)</f>
        <v>0</v>
      </c>
      <c r="AM154" s="125">
        <f>IF('Indicator Date hidden'!AN155="x","x",AM$2-'Indicator Date hidden'!AN155)</f>
        <v>0</v>
      </c>
      <c r="AN154" s="125">
        <f>IF('Indicator Date hidden'!AO155="x","x",AN$2-'Indicator Date hidden'!AO155)</f>
        <v>0</v>
      </c>
      <c r="AO154" s="125">
        <f>IF('Indicator Date hidden'!AP155="x","x",AO$2-'Indicator Date hidden'!AP155)</f>
        <v>0</v>
      </c>
      <c r="AP154" s="125">
        <f>IF('Indicator Date hidden'!AQ155="x","x",AP$2-'Indicator Date hidden'!AQ155)</f>
        <v>2</v>
      </c>
      <c r="AQ154" s="125">
        <f>IF('Indicator Date hidden'!AR155="x","x",AQ$2-'Indicator Date hidden'!AR155)</f>
        <v>0</v>
      </c>
      <c r="AR154" s="125">
        <f>IF('Indicator Date hidden'!AS155="x","x",AR$2-'Indicator Date hidden'!AS155)</f>
        <v>0</v>
      </c>
      <c r="AS154" s="125">
        <f>IF('Indicator Date hidden'!AT155="x","x",AS$2-'Indicator Date hidden'!AT155)</f>
        <v>7</v>
      </c>
      <c r="AT154" s="125">
        <f>IF('Indicator Date hidden'!AU155="x","x",AT$2-'Indicator Date hidden'!AU155)</f>
        <v>0</v>
      </c>
      <c r="AU154" s="125" t="str">
        <f>IF('Indicator Date hidden'!AV155="x","x",AU$2-'Indicator Date hidden'!AV155)</f>
        <v>x</v>
      </c>
      <c r="AV154" s="125" t="str">
        <f>IF('Indicator Date hidden'!AW155="x","x",AV$2-'Indicator Date hidden'!AW155)</f>
        <v>x</v>
      </c>
      <c r="AW154" s="125" t="str">
        <f>IF('Indicator Date hidden'!AX155="x","x",AW$2-'Indicator Date hidden'!AX155)</f>
        <v>x</v>
      </c>
      <c r="AX154" s="125">
        <f>IF('Indicator Date hidden'!AY155="x","x",AX$2-'Indicator Date hidden'!AY155)</f>
        <v>0</v>
      </c>
      <c r="AY154" s="125" t="str">
        <f>IF('Indicator Date hidden'!AZ155="x","x",AY$2-'Indicator Date hidden'!AZ155)</f>
        <v>x</v>
      </c>
      <c r="AZ154" s="125">
        <f>IF('Indicator Date hidden'!BA155="x","x",AZ$2-'Indicator Date hidden'!BA155)</f>
        <v>1</v>
      </c>
      <c r="BA154" s="125">
        <f>IF('Indicator Date hidden'!BB155="x","x",BA$2-'Indicator Date hidden'!BB155)</f>
        <v>0</v>
      </c>
      <c r="BB154" s="125">
        <f>IF('Indicator Date hidden'!BC155="x","x",BB$2-'Indicator Date hidden'!BC155)</f>
        <v>0</v>
      </c>
      <c r="BC154" s="125">
        <f>IF('Indicator Date hidden'!BD155="x","x",BC$2-'Indicator Date hidden'!BD155)</f>
        <v>0</v>
      </c>
      <c r="BD154" s="125" t="str">
        <f>IF('Indicator Date hidden'!BE155="x","x",BD$2-'Indicator Date hidden'!BE155)</f>
        <v>x</v>
      </c>
      <c r="BE154" s="125">
        <f>IF('Indicator Date hidden'!BF155="x","x",BE$2-'Indicator Date hidden'!BF155)</f>
        <v>1</v>
      </c>
      <c r="BF154" s="125">
        <f>IF('Indicator Date hidden'!BG155="x","x",BF$2-'Indicator Date hidden'!BG155)</f>
        <v>0</v>
      </c>
      <c r="BG154" s="125">
        <f>IF('Indicator Date hidden'!BH155="x","x",BG$2-'Indicator Date hidden'!BH155)</f>
        <v>0</v>
      </c>
      <c r="BH154" s="125">
        <f>IF('Indicator Date hidden'!BI155="x","x",BH$2-'Indicator Date hidden'!BI155)</f>
        <v>0</v>
      </c>
      <c r="BI154" s="125">
        <f>IF('Indicator Date hidden'!BJ155="x","x",BI$2-'Indicator Date hidden'!BJ155)</f>
        <v>0</v>
      </c>
      <c r="BJ154" s="125">
        <f>IF('Indicator Date hidden'!BK155="x","x",BJ$2-'Indicator Date hidden'!BK155)</f>
        <v>0</v>
      </c>
      <c r="BK154" s="125">
        <f>IF('Indicator Date hidden'!BL155="x","x",BK$2-'Indicator Date hidden'!BL155)</f>
        <v>0</v>
      </c>
      <c r="BL154" s="125">
        <f>IF('Indicator Date hidden'!BM155="x","x",BL$2-'Indicator Date hidden'!BM155)</f>
        <v>0</v>
      </c>
      <c r="BM154" s="125">
        <f>IF('Indicator Date hidden'!BN155="x","x",BM$2-'Indicator Date hidden'!BN155)</f>
        <v>1</v>
      </c>
      <c r="BN154" s="125">
        <f>IF('Indicator Date hidden'!BO155="x","x",BN$2-'Indicator Date hidden'!BO155)</f>
        <v>2</v>
      </c>
      <c r="BO154" s="125">
        <f>IF('Indicator Date hidden'!BP155="x","x",BO$2-'Indicator Date hidden'!BP155)</f>
        <v>0</v>
      </c>
      <c r="BP154" s="125">
        <f>IF('Indicator Date hidden'!BQ155="x","x",BP$2-'Indicator Date hidden'!BQ155)</f>
        <v>0</v>
      </c>
      <c r="BQ154" s="125">
        <f>IF('Indicator Date hidden'!BR155="x","x",BQ$2-'Indicator Date hidden'!BR155)</f>
        <v>0</v>
      </c>
      <c r="BR154" s="125">
        <f>IF('Indicator Date hidden'!BS155="x","x",BR$2-'Indicator Date hidden'!BS155)</f>
        <v>0</v>
      </c>
      <c r="BS154" s="125">
        <f>IF('Indicator Date hidden'!BT155="x","x",BS$2-'Indicator Date hidden'!BT155)</f>
        <v>2</v>
      </c>
      <c r="BT154" s="125">
        <f>IF('Indicator Date hidden'!BU155="x","x",BT$2-'Indicator Date hidden'!BU155)</f>
        <v>0</v>
      </c>
      <c r="BU154" s="125">
        <f>IF('Indicator Date hidden'!BV155="x","x",BU$2-'Indicator Date hidden'!BV155)</f>
        <v>0</v>
      </c>
      <c r="BV154" s="125">
        <f>IF('Indicator Date hidden'!BW155="x","x",BV$2-'Indicator Date hidden'!BW155)</f>
        <v>0</v>
      </c>
      <c r="BW154" s="125">
        <f>IF('Indicator Date hidden'!BX155="x","x",BW$2-'Indicator Date hidden'!BX155)</f>
        <v>0</v>
      </c>
      <c r="BX154" s="125">
        <f>IF('Indicator Date hidden'!BY155="x","x",BX$2-'Indicator Date hidden'!BY155)</f>
        <v>0</v>
      </c>
      <c r="BY154" s="3">
        <f t="shared" si="20"/>
        <v>18</v>
      </c>
      <c r="BZ154" s="126">
        <f t="shared" si="21"/>
        <v>0.27692307692307694</v>
      </c>
      <c r="CA154" s="3">
        <f t="shared" si="22"/>
        <v>9</v>
      </c>
      <c r="CB154" s="126">
        <f t="shared" si="23"/>
        <v>0.96886439962054083</v>
      </c>
      <c r="CC154" s="129">
        <f t="shared" si="24"/>
        <v>0</v>
      </c>
    </row>
    <row r="155" spans="1:81" x14ac:dyDescent="0.3">
      <c r="A155" s="3" t="str">
        <f>'Indicator Data'!B158</f>
        <v>SLE</v>
      </c>
      <c r="B155" s="125">
        <f>IF('Indicator Date hidden'!C156="x","x",B$2-'Indicator Date hidden'!C156)</f>
        <v>0</v>
      </c>
      <c r="C155" s="125">
        <f>IF('Indicator Date hidden'!D156="x","x",C$2-'Indicator Date hidden'!D156)</f>
        <v>0</v>
      </c>
      <c r="D155" s="125">
        <f>IF('Indicator Date hidden'!E156="x","x",D$2-'Indicator Date hidden'!E156)</f>
        <v>0</v>
      </c>
      <c r="E155" s="125">
        <f>IF('Indicator Date hidden'!F156="x","x",E$2-'Indicator Date hidden'!F156)</f>
        <v>0</v>
      </c>
      <c r="F155" s="125">
        <f>IF('Indicator Date hidden'!G156="x","x",F$2-'Indicator Date hidden'!G156)</f>
        <v>0</v>
      </c>
      <c r="G155" s="125">
        <f>IF('Indicator Date hidden'!H156="x","x",G$2-'Indicator Date hidden'!H156)</f>
        <v>0</v>
      </c>
      <c r="H155" s="125">
        <f>IF('Indicator Date hidden'!I156="x","x",H$2-'Indicator Date hidden'!I156)</f>
        <v>0</v>
      </c>
      <c r="I155" s="125">
        <f>IF('Indicator Date hidden'!J156="x","x",I$2-'Indicator Date hidden'!J156)</f>
        <v>0</v>
      </c>
      <c r="J155" s="125">
        <f>IF('Indicator Date hidden'!K156="x","x",J$2-'Indicator Date hidden'!K156)</f>
        <v>0</v>
      </c>
      <c r="K155" s="125">
        <f>IF('Indicator Date hidden'!L156="x","x",K$2-'Indicator Date hidden'!L156)</f>
        <v>0</v>
      </c>
      <c r="L155" s="125">
        <f>IF('Indicator Date hidden'!M156="x","x",L$2-'Indicator Date hidden'!M156)</f>
        <v>0</v>
      </c>
      <c r="M155" s="125">
        <f>IF('Indicator Date hidden'!N156="x","x",M$2-'Indicator Date hidden'!N156)</f>
        <v>0</v>
      </c>
      <c r="N155" s="125">
        <f>IF('Indicator Date hidden'!O156="x","x",N$2-'Indicator Date hidden'!O156)</f>
        <v>0</v>
      </c>
      <c r="O155" s="125">
        <f>IF('Indicator Date hidden'!P156="x","x",O$2-'Indicator Date hidden'!P156)</f>
        <v>0</v>
      </c>
      <c r="P155" s="125">
        <f>IF('Indicator Date hidden'!Q156="x","x",P$2-'Indicator Date hidden'!Q156)</f>
        <v>0</v>
      </c>
      <c r="Q155" s="125">
        <f>IF('Indicator Date hidden'!R156="x","x",Q$2-'Indicator Date hidden'!R156)</f>
        <v>0</v>
      </c>
      <c r="R155" s="125">
        <f>IF('Indicator Date hidden'!S156="x","x",R$2-'Indicator Date hidden'!S156)</f>
        <v>0</v>
      </c>
      <c r="S155" s="125">
        <f>IF('Indicator Date hidden'!T156="x","x",S$2-'Indicator Date hidden'!T156)</f>
        <v>0</v>
      </c>
      <c r="T155" s="125">
        <f>IF('Indicator Date hidden'!U156="x","x",T$2-'Indicator Date hidden'!U156)</f>
        <v>0</v>
      </c>
      <c r="U155" s="125">
        <f>IF('Indicator Date hidden'!V156="x","x",U$2-'Indicator Date hidden'!V156)</f>
        <v>0</v>
      </c>
      <c r="V155" s="125">
        <f>IF('Indicator Date hidden'!W156="x","x",V$2-'Indicator Date hidden'!W156)</f>
        <v>0</v>
      </c>
      <c r="W155" s="125">
        <f>IF('Indicator Date hidden'!X156="x","x",W$2-'Indicator Date hidden'!X156)</f>
        <v>0</v>
      </c>
      <c r="X155" s="125">
        <f>IF('Indicator Date hidden'!Y156="x","x",X$2-'Indicator Date hidden'!Y156)</f>
        <v>0</v>
      </c>
      <c r="Y155" s="125">
        <f>IF('Indicator Date hidden'!Z156="x","x",Y$2-'Indicator Date hidden'!Z156)</f>
        <v>0</v>
      </c>
      <c r="Z155" s="125">
        <f>IF('Indicator Date hidden'!AA156="x","x",Z$2-'Indicator Date hidden'!AA156)</f>
        <v>5</v>
      </c>
      <c r="AA155" s="125">
        <f>IF('Indicator Date hidden'!AB156="x","x",AA$2-'Indicator Date hidden'!AB156)</f>
        <v>0</v>
      </c>
      <c r="AB155" s="125">
        <f>IF('Indicator Date hidden'!AC156="x","x",AB$2-'Indicator Date hidden'!AC156)</f>
        <v>0</v>
      </c>
      <c r="AC155" s="125">
        <f>IF('Indicator Date hidden'!AD156="x","x",AC$2-'Indicator Date hidden'!AD156)</f>
        <v>4</v>
      </c>
      <c r="AD155" s="125">
        <f>IF('Indicator Date hidden'!AE156="x","x",AD$2-'Indicator Date hidden'!AE156)</f>
        <v>0</v>
      </c>
      <c r="AE155" s="125">
        <f>IF('Indicator Date hidden'!AF156="x","x",AE$2-'Indicator Date hidden'!AF156)</f>
        <v>0</v>
      </c>
      <c r="AF155" s="125">
        <f>IF('Indicator Date hidden'!AG156="x","x",AF$2-'Indicator Date hidden'!AG156)</f>
        <v>1</v>
      </c>
      <c r="AG155" s="125">
        <f>IF('Indicator Date hidden'!AH156="x","x",AG$2-'Indicator Date hidden'!AH156)</f>
        <v>0</v>
      </c>
      <c r="AH155" s="125">
        <f>IF('Indicator Date hidden'!AI156="x","x",AH$2-'Indicator Date hidden'!AI156)</f>
        <v>0</v>
      </c>
      <c r="AI155" s="125">
        <f>IF('Indicator Date hidden'!AJ156="x","x",AI$2-'Indicator Date hidden'!AJ156)</f>
        <v>0</v>
      </c>
      <c r="AJ155" s="125">
        <f>IF('Indicator Date hidden'!AK156="x","x",AJ$2-'Indicator Date hidden'!AK156)</f>
        <v>0</v>
      </c>
      <c r="AK155" s="125">
        <f>IF('Indicator Date hidden'!AL156="x","x",AK$2-'Indicator Date hidden'!AL156)</f>
        <v>1</v>
      </c>
      <c r="AL155" s="125">
        <f>IF('Indicator Date hidden'!AM156="x","x",AL$2-'Indicator Date hidden'!AM156)</f>
        <v>2</v>
      </c>
      <c r="AM155" s="125">
        <f>IF('Indicator Date hidden'!AN156="x","x",AM$2-'Indicator Date hidden'!AN156)</f>
        <v>0</v>
      </c>
      <c r="AN155" s="125">
        <f>IF('Indicator Date hidden'!AO156="x","x",AN$2-'Indicator Date hidden'!AO156)</f>
        <v>0</v>
      </c>
      <c r="AO155" s="125">
        <f>IF('Indicator Date hidden'!AP156="x","x",AO$2-'Indicator Date hidden'!AP156)</f>
        <v>0</v>
      </c>
      <c r="AP155" s="125">
        <f>IF('Indicator Date hidden'!AQ156="x","x",AP$2-'Indicator Date hidden'!AQ156)</f>
        <v>0</v>
      </c>
      <c r="AQ155" s="125">
        <f>IF('Indicator Date hidden'!AR156="x","x",AQ$2-'Indicator Date hidden'!AR156)</f>
        <v>0</v>
      </c>
      <c r="AR155" s="125">
        <f>IF('Indicator Date hidden'!AS156="x","x",AR$2-'Indicator Date hidden'!AS156)</f>
        <v>0</v>
      </c>
      <c r="AS155" s="125">
        <f>IF('Indicator Date hidden'!AT156="x","x",AS$2-'Indicator Date hidden'!AT156)</f>
        <v>0</v>
      </c>
      <c r="AT155" s="125">
        <f>IF('Indicator Date hidden'!AU156="x","x",AT$2-'Indicator Date hidden'!AU156)</f>
        <v>0</v>
      </c>
      <c r="AU155" s="125">
        <f>IF('Indicator Date hidden'!AV156="x","x",AU$2-'Indicator Date hidden'!AV156)</f>
        <v>0</v>
      </c>
      <c r="AV155" s="125">
        <f>IF('Indicator Date hidden'!AW156="x","x",AV$2-'Indicator Date hidden'!AW156)</f>
        <v>0</v>
      </c>
      <c r="AW155" s="125">
        <f>IF('Indicator Date hidden'!AX156="x","x",AW$2-'Indicator Date hidden'!AX156)</f>
        <v>0</v>
      </c>
      <c r="AX155" s="125">
        <f>IF('Indicator Date hidden'!AY156="x","x",AX$2-'Indicator Date hidden'!AY156)</f>
        <v>0</v>
      </c>
      <c r="AY155" s="125">
        <f>IF('Indicator Date hidden'!AZ156="x","x",AY$2-'Indicator Date hidden'!AZ156)</f>
        <v>0</v>
      </c>
      <c r="AZ155" s="125">
        <f>IF('Indicator Date hidden'!BA156="x","x",AZ$2-'Indicator Date hidden'!BA156)</f>
        <v>1</v>
      </c>
      <c r="BA155" s="125">
        <f>IF('Indicator Date hidden'!BB156="x","x",BA$2-'Indicator Date hidden'!BB156)</f>
        <v>0</v>
      </c>
      <c r="BB155" s="125">
        <f>IF('Indicator Date hidden'!BC156="x","x",BB$2-'Indicator Date hidden'!BC156)</f>
        <v>0</v>
      </c>
      <c r="BC155" s="125">
        <f>IF('Indicator Date hidden'!BD156="x","x",BC$2-'Indicator Date hidden'!BD156)</f>
        <v>0</v>
      </c>
      <c r="BD155" s="125" t="str">
        <f>IF('Indicator Date hidden'!BE156="x","x",BD$2-'Indicator Date hidden'!BE156)</f>
        <v>x</v>
      </c>
      <c r="BE155" s="125">
        <f>IF('Indicator Date hidden'!BF156="x","x",BE$2-'Indicator Date hidden'!BF156)</f>
        <v>1</v>
      </c>
      <c r="BF155" s="125">
        <f>IF('Indicator Date hidden'!BG156="x","x",BF$2-'Indicator Date hidden'!BG156)</f>
        <v>0</v>
      </c>
      <c r="BG155" s="125">
        <f>IF('Indicator Date hidden'!BH156="x","x",BG$2-'Indicator Date hidden'!BH156)</f>
        <v>0</v>
      </c>
      <c r="BH155" s="125">
        <f>IF('Indicator Date hidden'!BI156="x","x",BH$2-'Indicator Date hidden'!BI156)</f>
        <v>0</v>
      </c>
      <c r="BI155" s="125">
        <f>IF('Indicator Date hidden'!BJ156="x","x",BI$2-'Indicator Date hidden'!BJ156)</f>
        <v>2</v>
      </c>
      <c r="BJ155" s="125">
        <f>IF('Indicator Date hidden'!BK156="x","x",BJ$2-'Indicator Date hidden'!BK156)</f>
        <v>0</v>
      </c>
      <c r="BK155" s="125">
        <f>IF('Indicator Date hidden'!BL156="x","x",BK$2-'Indicator Date hidden'!BL156)</f>
        <v>0</v>
      </c>
      <c r="BL155" s="125">
        <f>IF('Indicator Date hidden'!BM156="x","x",BL$2-'Indicator Date hidden'!BM156)</f>
        <v>0</v>
      </c>
      <c r="BM155" s="125">
        <f>IF('Indicator Date hidden'!BN156="x","x",BM$2-'Indicator Date hidden'!BN156)</f>
        <v>1</v>
      </c>
      <c r="BN155" s="125">
        <f>IF('Indicator Date hidden'!BO156="x","x",BN$2-'Indicator Date hidden'!BO156)</f>
        <v>2</v>
      </c>
      <c r="BO155" s="125">
        <f>IF('Indicator Date hidden'!BP156="x","x",BO$2-'Indicator Date hidden'!BP156)</f>
        <v>0</v>
      </c>
      <c r="BP155" s="125">
        <f>IF('Indicator Date hidden'!BQ156="x","x",BP$2-'Indicator Date hidden'!BQ156)</f>
        <v>0</v>
      </c>
      <c r="BQ155" s="125">
        <f>IF('Indicator Date hidden'!BR156="x","x",BQ$2-'Indicator Date hidden'!BR156)</f>
        <v>0</v>
      </c>
      <c r="BR155" s="125">
        <f>IF('Indicator Date hidden'!BS156="x","x",BR$2-'Indicator Date hidden'!BS156)</f>
        <v>0</v>
      </c>
      <c r="BS155" s="125">
        <f>IF('Indicator Date hidden'!BT156="x","x",BS$2-'Indicator Date hidden'!BT156)</f>
        <v>7</v>
      </c>
      <c r="BT155" s="125">
        <f>IF('Indicator Date hidden'!BU156="x","x",BT$2-'Indicator Date hidden'!BU156)</f>
        <v>0</v>
      </c>
      <c r="BU155" s="125">
        <f>IF('Indicator Date hidden'!BV156="x","x",BU$2-'Indicator Date hidden'!BV156)</f>
        <v>0</v>
      </c>
      <c r="BV155" s="125">
        <f>IF('Indicator Date hidden'!BW156="x","x",BV$2-'Indicator Date hidden'!BW156)</f>
        <v>0</v>
      </c>
      <c r="BW155" s="125">
        <f>IF('Indicator Date hidden'!BX156="x","x",BW$2-'Indicator Date hidden'!BX156)</f>
        <v>0</v>
      </c>
      <c r="BX155" s="125">
        <f>IF('Indicator Date hidden'!BY156="x","x",BX$2-'Indicator Date hidden'!BY156)</f>
        <v>0</v>
      </c>
      <c r="BY155" s="3">
        <f t="shared" si="20"/>
        <v>27</v>
      </c>
      <c r="BZ155" s="126">
        <f t="shared" si="21"/>
        <v>0.36486486486486486</v>
      </c>
      <c r="CA155" s="3">
        <f t="shared" si="22"/>
        <v>11</v>
      </c>
      <c r="CB155" s="126">
        <f t="shared" si="23"/>
        <v>1.1457833897962957</v>
      </c>
      <c r="CC155" s="129">
        <f t="shared" si="24"/>
        <v>0</v>
      </c>
    </row>
    <row r="156" spans="1:81" x14ac:dyDescent="0.3">
      <c r="A156" s="3" t="str">
        <f>'Indicator Data'!B159</f>
        <v>SGP</v>
      </c>
      <c r="B156" s="125">
        <f>IF('Indicator Date hidden'!C157="x","x",B$2-'Indicator Date hidden'!C157)</f>
        <v>0</v>
      </c>
      <c r="C156" s="125">
        <f>IF('Indicator Date hidden'!D157="x","x",C$2-'Indicator Date hidden'!D157)</f>
        <v>0</v>
      </c>
      <c r="D156" s="125">
        <f>IF('Indicator Date hidden'!E157="x","x",D$2-'Indicator Date hidden'!E157)</f>
        <v>0</v>
      </c>
      <c r="E156" s="125">
        <f>IF('Indicator Date hidden'!F157="x","x",E$2-'Indicator Date hidden'!F157)</f>
        <v>0</v>
      </c>
      <c r="F156" s="125">
        <f>IF('Indicator Date hidden'!G157="x","x",F$2-'Indicator Date hidden'!G157)</f>
        <v>0</v>
      </c>
      <c r="G156" s="125">
        <f>IF('Indicator Date hidden'!H157="x","x",G$2-'Indicator Date hidden'!H157)</f>
        <v>0</v>
      </c>
      <c r="H156" s="125">
        <f>IF('Indicator Date hidden'!I157="x","x",H$2-'Indicator Date hidden'!I157)</f>
        <v>0</v>
      </c>
      <c r="I156" s="125">
        <f>IF('Indicator Date hidden'!J157="x","x",I$2-'Indicator Date hidden'!J157)</f>
        <v>0</v>
      </c>
      <c r="J156" s="125">
        <f>IF('Indicator Date hidden'!K157="x","x",J$2-'Indicator Date hidden'!K157)</f>
        <v>0</v>
      </c>
      <c r="K156" s="125">
        <f>IF('Indicator Date hidden'!L157="x","x",K$2-'Indicator Date hidden'!L157)</f>
        <v>0</v>
      </c>
      <c r="L156" s="125">
        <f>IF('Indicator Date hidden'!M157="x","x",L$2-'Indicator Date hidden'!M157)</f>
        <v>0</v>
      </c>
      <c r="M156" s="125">
        <f>IF('Indicator Date hidden'!N157="x","x",M$2-'Indicator Date hidden'!N157)</f>
        <v>0</v>
      </c>
      <c r="N156" s="125">
        <f>IF('Indicator Date hidden'!O157="x","x",N$2-'Indicator Date hidden'!O157)</f>
        <v>0</v>
      </c>
      <c r="O156" s="125">
        <f>IF('Indicator Date hidden'!P157="x","x",O$2-'Indicator Date hidden'!P157)</f>
        <v>0</v>
      </c>
      <c r="P156" s="125">
        <f>IF('Indicator Date hidden'!Q157="x","x",P$2-'Indicator Date hidden'!Q157)</f>
        <v>0</v>
      </c>
      <c r="Q156" s="125">
        <f>IF('Indicator Date hidden'!R157="x","x",Q$2-'Indicator Date hidden'!R157)</f>
        <v>0</v>
      </c>
      <c r="R156" s="125">
        <f>IF('Indicator Date hidden'!S157="x","x",R$2-'Indicator Date hidden'!S157)</f>
        <v>0</v>
      </c>
      <c r="S156" s="125">
        <f>IF('Indicator Date hidden'!T157="x","x",S$2-'Indicator Date hidden'!T157)</f>
        <v>0</v>
      </c>
      <c r="T156" s="125">
        <f>IF('Indicator Date hidden'!U157="x","x",T$2-'Indicator Date hidden'!U157)</f>
        <v>0</v>
      </c>
      <c r="U156" s="125">
        <f>IF('Indicator Date hidden'!V157="x","x",U$2-'Indicator Date hidden'!V157)</f>
        <v>0</v>
      </c>
      <c r="V156" s="125">
        <f>IF('Indicator Date hidden'!W157="x","x",V$2-'Indicator Date hidden'!W157)</f>
        <v>0</v>
      </c>
      <c r="W156" s="125">
        <f>IF('Indicator Date hidden'!X157="x","x",W$2-'Indicator Date hidden'!X157)</f>
        <v>0</v>
      </c>
      <c r="X156" s="125">
        <f>IF('Indicator Date hidden'!Y157="x","x",X$2-'Indicator Date hidden'!Y157)</f>
        <v>0</v>
      </c>
      <c r="Y156" s="125">
        <f>IF('Indicator Date hidden'!Z157="x","x",Y$2-'Indicator Date hidden'!Z157)</f>
        <v>0</v>
      </c>
      <c r="Z156" s="125">
        <f>IF('Indicator Date hidden'!AA157="x","x",Z$2-'Indicator Date hidden'!AA157)</f>
        <v>8</v>
      </c>
      <c r="AA156" s="125">
        <f>IF('Indicator Date hidden'!AB157="x","x",AA$2-'Indicator Date hidden'!AB157)</f>
        <v>0</v>
      </c>
      <c r="AB156" s="125" t="str">
        <f>IF('Indicator Date hidden'!AC157="x","x",AB$2-'Indicator Date hidden'!AC157)</f>
        <v>x</v>
      </c>
      <c r="AC156" s="125">
        <f>IF('Indicator Date hidden'!AD157="x","x",AC$2-'Indicator Date hidden'!AD157)</f>
        <v>1</v>
      </c>
      <c r="AD156" s="125">
        <f>IF('Indicator Date hidden'!AE157="x","x",AD$2-'Indicator Date hidden'!AE157)</f>
        <v>0</v>
      </c>
      <c r="AE156" s="125" t="str">
        <f>IF('Indicator Date hidden'!AF157="x","x",AE$2-'Indicator Date hidden'!AF157)</f>
        <v>x</v>
      </c>
      <c r="AF156" s="125">
        <f>IF('Indicator Date hidden'!AG157="x","x",AF$2-'Indicator Date hidden'!AG157)</f>
        <v>1</v>
      </c>
      <c r="AG156" s="125">
        <f>IF('Indicator Date hidden'!AH157="x","x",AG$2-'Indicator Date hidden'!AH157)</f>
        <v>0</v>
      </c>
      <c r="AH156" s="125">
        <f>IF('Indicator Date hidden'!AI157="x","x",AH$2-'Indicator Date hidden'!AI157)</f>
        <v>0</v>
      </c>
      <c r="AI156" s="125">
        <f>IF('Indicator Date hidden'!AJ157="x","x",AI$2-'Indicator Date hidden'!AJ157)</f>
        <v>0</v>
      </c>
      <c r="AJ156" s="125">
        <f>IF('Indicator Date hidden'!AK157="x","x",AJ$2-'Indicator Date hidden'!AK157)</f>
        <v>0</v>
      </c>
      <c r="AK156" s="125">
        <f>IF('Indicator Date hidden'!AL157="x","x",AK$2-'Indicator Date hidden'!AL157)</f>
        <v>1</v>
      </c>
      <c r="AL156" s="125" t="str">
        <f>IF('Indicator Date hidden'!AM157="x","x",AL$2-'Indicator Date hidden'!AM157)</f>
        <v>x</v>
      </c>
      <c r="AM156" s="125">
        <f>IF('Indicator Date hidden'!AN157="x","x",AM$2-'Indicator Date hidden'!AN157)</f>
        <v>0</v>
      </c>
      <c r="AN156" s="125">
        <f>IF('Indicator Date hidden'!AO157="x","x",AN$2-'Indicator Date hidden'!AO157)</f>
        <v>0</v>
      </c>
      <c r="AO156" s="125">
        <f>IF('Indicator Date hidden'!AP157="x","x",AO$2-'Indicator Date hidden'!AP157)</f>
        <v>0</v>
      </c>
      <c r="AP156" s="125" t="str">
        <f>IF('Indicator Date hidden'!AQ157="x","x",AP$2-'Indicator Date hidden'!AQ157)</f>
        <v>x</v>
      </c>
      <c r="AQ156" s="125">
        <f>IF('Indicator Date hidden'!AR157="x","x",AQ$2-'Indicator Date hidden'!AR157)</f>
        <v>0</v>
      </c>
      <c r="AR156" s="125">
        <f>IF('Indicator Date hidden'!AS157="x","x",AR$2-'Indicator Date hidden'!AS157)</f>
        <v>0</v>
      </c>
      <c r="AS156" s="125" t="str">
        <f>IF('Indicator Date hidden'!AT157="x","x",AS$2-'Indicator Date hidden'!AT157)</f>
        <v>x</v>
      </c>
      <c r="AT156" s="125">
        <f>IF('Indicator Date hidden'!AU157="x","x",AT$2-'Indicator Date hidden'!AU157)</f>
        <v>0</v>
      </c>
      <c r="AU156" s="125">
        <f>IF('Indicator Date hidden'!AV157="x","x",AU$2-'Indicator Date hidden'!AV157)</f>
        <v>0</v>
      </c>
      <c r="AV156" s="125">
        <f>IF('Indicator Date hidden'!AW157="x","x",AV$2-'Indicator Date hidden'!AW157)</f>
        <v>0</v>
      </c>
      <c r="AW156" s="125" t="str">
        <f>IF('Indicator Date hidden'!AX157="x","x",AW$2-'Indicator Date hidden'!AX157)</f>
        <v>x</v>
      </c>
      <c r="AX156" s="125">
        <f>IF('Indicator Date hidden'!AY157="x","x",AX$2-'Indicator Date hidden'!AY157)</f>
        <v>0</v>
      </c>
      <c r="AY156" s="125">
        <f>IF('Indicator Date hidden'!AZ157="x","x",AY$2-'Indicator Date hidden'!AZ157)</f>
        <v>0</v>
      </c>
      <c r="AZ156" s="125" t="str">
        <f>IF('Indicator Date hidden'!BA157="x","x",AZ$2-'Indicator Date hidden'!BA157)</f>
        <v>x</v>
      </c>
      <c r="BA156" s="125">
        <f>IF('Indicator Date hidden'!BB157="x","x",BA$2-'Indicator Date hidden'!BB157)</f>
        <v>0</v>
      </c>
      <c r="BB156" s="125">
        <f>IF('Indicator Date hidden'!BC157="x","x",BB$2-'Indicator Date hidden'!BC157)</f>
        <v>0</v>
      </c>
      <c r="BC156" s="125">
        <f>IF('Indicator Date hidden'!BD157="x","x",BC$2-'Indicator Date hidden'!BD157)</f>
        <v>0</v>
      </c>
      <c r="BD156" s="125" t="str">
        <f>IF('Indicator Date hidden'!BE157="x","x",BD$2-'Indicator Date hidden'!BE157)</f>
        <v>x</v>
      </c>
      <c r="BE156" s="125">
        <f>IF('Indicator Date hidden'!BF157="x","x",BE$2-'Indicator Date hidden'!BF157)</f>
        <v>1</v>
      </c>
      <c r="BF156" s="125">
        <f>IF('Indicator Date hidden'!BG157="x","x",BF$2-'Indicator Date hidden'!BG157)</f>
        <v>0</v>
      </c>
      <c r="BG156" s="125">
        <f>IF('Indicator Date hidden'!BH157="x","x",BG$2-'Indicator Date hidden'!BH157)</f>
        <v>0</v>
      </c>
      <c r="BH156" s="125">
        <f>IF('Indicator Date hidden'!BI157="x","x",BH$2-'Indicator Date hidden'!BI157)</f>
        <v>0</v>
      </c>
      <c r="BI156" s="125">
        <f>IF('Indicator Date hidden'!BJ157="x","x",BI$2-'Indicator Date hidden'!BJ157)</f>
        <v>2</v>
      </c>
      <c r="BJ156" s="125">
        <f>IF('Indicator Date hidden'!BK157="x","x",BJ$2-'Indicator Date hidden'!BK157)</f>
        <v>0</v>
      </c>
      <c r="BK156" s="125">
        <f>IF('Indicator Date hidden'!BL157="x","x",BK$2-'Indicator Date hidden'!BL157)</f>
        <v>0</v>
      </c>
      <c r="BL156" s="125">
        <f>IF('Indicator Date hidden'!BM157="x","x",BL$2-'Indicator Date hidden'!BM157)</f>
        <v>0</v>
      </c>
      <c r="BM156" s="125">
        <f>IF('Indicator Date hidden'!BN157="x","x",BM$2-'Indicator Date hidden'!BN157)</f>
        <v>1</v>
      </c>
      <c r="BN156" s="125">
        <f>IF('Indicator Date hidden'!BO157="x","x",BN$2-'Indicator Date hidden'!BO157)</f>
        <v>0</v>
      </c>
      <c r="BO156" s="125">
        <f>IF('Indicator Date hidden'!BP157="x","x",BO$2-'Indicator Date hidden'!BP157)</f>
        <v>0</v>
      </c>
      <c r="BP156" s="125">
        <f>IF('Indicator Date hidden'!BQ157="x","x",BP$2-'Indicator Date hidden'!BQ157)</f>
        <v>0</v>
      </c>
      <c r="BQ156" s="125">
        <f>IF('Indicator Date hidden'!BR157="x","x",BQ$2-'Indicator Date hidden'!BR157)</f>
        <v>0</v>
      </c>
      <c r="BR156" s="125">
        <f>IF('Indicator Date hidden'!BS157="x","x",BR$2-'Indicator Date hidden'!BS157)</f>
        <v>0</v>
      </c>
      <c r="BS156" s="125">
        <f>IF('Indicator Date hidden'!BT157="x","x",BS$2-'Indicator Date hidden'!BT157)</f>
        <v>2</v>
      </c>
      <c r="BT156" s="125">
        <f>IF('Indicator Date hidden'!BU157="x","x",BT$2-'Indicator Date hidden'!BU157)</f>
        <v>0</v>
      </c>
      <c r="BU156" s="125">
        <f>IF('Indicator Date hidden'!BV157="x","x",BU$2-'Indicator Date hidden'!BV157)</f>
        <v>0</v>
      </c>
      <c r="BV156" s="125">
        <f>IF('Indicator Date hidden'!BW157="x","x",BV$2-'Indicator Date hidden'!BW157)</f>
        <v>0</v>
      </c>
      <c r="BW156" s="125">
        <f>IF('Indicator Date hidden'!BX157="x","x",BW$2-'Indicator Date hidden'!BX157)</f>
        <v>0</v>
      </c>
      <c r="BX156" s="125">
        <f>IF('Indicator Date hidden'!BY157="x","x",BX$2-'Indicator Date hidden'!BY157)</f>
        <v>0</v>
      </c>
      <c r="BY156" s="3">
        <f t="shared" si="20"/>
        <v>17</v>
      </c>
      <c r="BZ156" s="126">
        <f t="shared" si="21"/>
        <v>0.2537313432835821</v>
      </c>
      <c r="CA156" s="3">
        <f t="shared" si="22"/>
        <v>8</v>
      </c>
      <c r="CB156" s="126">
        <f t="shared" si="23"/>
        <v>1.0415729147682329</v>
      </c>
      <c r="CC156" s="129">
        <f t="shared" si="24"/>
        <v>0</v>
      </c>
    </row>
    <row r="157" spans="1:81" x14ac:dyDescent="0.3">
      <c r="A157" s="3" t="str">
        <f>'Indicator Data'!B160</f>
        <v>SVK</v>
      </c>
      <c r="B157" s="125">
        <f>IF('Indicator Date hidden'!C158="x","x",B$2-'Indicator Date hidden'!C158)</f>
        <v>0</v>
      </c>
      <c r="C157" s="125">
        <f>IF('Indicator Date hidden'!D158="x","x",C$2-'Indicator Date hidden'!D158)</f>
        <v>0</v>
      </c>
      <c r="D157" s="125">
        <f>IF('Indicator Date hidden'!E158="x","x",D$2-'Indicator Date hidden'!E158)</f>
        <v>0</v>
      </c>
      <c r="E157" s="125">
        <f>IF('Indicator Date hidden'!F158="x","x",E$2-'Indicator Date hidden'!F158)</f>
        <v>0</v>
      </c>
      <c r="F157" s="125">
        <f>IF('Indicator Date hidden'!G158="x","x",F$2-'Indicator Date hidden'!G158)</f>
        <v>0</v>
      </c>
      <c r="G157" s="125">
        <f>IF('Indicator Date hidden'!H158="x","x",G$2-'Indicator Date hidden'!H158)</f>
        <v>0</v>
      </c>
      <c r="H157" s="125">
        <f>IF('Indicator Date hidden'!I158="x","x",H$2-'Indicator Date hidden'!I158)</f>
        <v>0</v>
      </c>
      <c r="I157" s="125">
        <f>IF('Indicator Date hidden'!J158="x","x",I$2-'Indicator Date hidden'!J158)</f>
        <v>0</v>
      </c>
      <c r="J157" s="125">
        <f>IF('Indicator Date hidden'!K158="x","x",J$2-'Indicator Date hidden'!K158)</f>
        <v>0</v>
      </c>
      <c r="K157" s="125">
        <f>IF('Indicator Date hidden'!L158="x","x",K$2-'Indicator Date hidden'!L158)</f>
        <v>0</v>
      </c>
      <c r="L157" s="125">
        <f>IF('Indicator Date hidden'!M158="x","x",L$2-'Indicator Date hidden'!M158)</f>
        <v>0</v>
      </c>
      <c r="M157" s="125">
        <f>IF('Indicator Date hidden'!N158="x","x",M$2-'Indicator Date hidden'!N158)</f>
        <v>0</v>
      </c>
      <c r="N157" s="125">
        <f>IF('Indicator Date hidden'!O158="x","x",N$2-'Indicator Date hidden'!O158)</f>
        <v>0</v>
      </c>
      <c r="O157" s="125">
        <f>IF('Indicator Date hidden'!P158="x","x",O$2-'Indicator Date hidden'!P158)</f>
        <v>0</v>
      </c>
      <c r="P157" s="125">
        <f>IF('Indicator Date hidden'!Q158="x","x",P$2-'Indicator Date hidden'!Q158)</f>
        <v>0</v>
      </c>
      <c r="Q157" s="125">
        <f>IF('Indicator Date hidden'!R158="x","x",Q$2-'Indicator Date hidden'!R158)</f>
        <v>0</v>
      </c>
      <c r="R157" s="125">
        <f>IF('Indicator Date hidden'!S158="x","x",R$2-'Indicator Date hidden'!S158)</f>
        <v>0</v>
      </c>
      <c r="S157" s="125">
        <f>IF('Indicator Date hidden'!T158="x","x",S$2-'Indicator Date hidden'!T158)</f>
        <v>0</v>
      </c>
      <c r="T157" s="125">
        <f>IF('Indicator Date hidden'!U158="x","x",T$2-'Indicator Date hidden'!U158)</f>
        <v>0</v>
      </c>
      <c r="U157" s="125">
        <f>IF('Indicator Date hidden'!V158="x","x",U$2-'Indicator Date hidden'!V158)</f>
        <v>0</v>
      </c>
      <c r="V157" s="125">
        <f>IF('Indicator Date hidden'!W158="x","x",V$2-'Indicator Date hidden'!W158)</f>
        <v>0</v>
      </c>
      <c r="W157" s="125">
        <f>IF('Indicator Date hidden'!X158="x","x",W$2-'Indicator Date hidden'!X158)</f>
        <v>0</v>
      </c>
      <c r="X157" s="125">
        <f>IF('Indicator Date hidden'!Y158="x","x",X$2-'Indicator Date hidden'!Y158)</f>
        <v>0</v>
      </c>
      <c r="Y157" s="125">
        <f>IF('Indicator Date hidden'!Z158="x","x",Y$2-'Indicator Date hidden'!Z158)</f>
        <v>0</v>
      </c>
      <c r="Z157" s="125">
        <f>IF('Indicator Date hidden'!AA158="x","x",Z$2-'Indicator Date hidden'!AA158)</f>
        <v>7</v>
      </c>
      <c r="AA157" s="125">
        <f>IF('Indicator Date hidden'!AB158="x","x",AA$2-'Indicator Date hidden'!AB158)</f>
        <v>0</v>
      </c>
      <c r="AB157" s="125" t="str">
        <f>IF('Indicator Date hidden'!AC158="x","x",AB$2-'Indicator Date hidden'!AC158)</f>
        <v>x</v>
      </c>
      <c r="AC157" s="125">
        <f>IF('Indicator Date hidden'!AD158="x","x",AC$2-'Indicator Date hidden'!AD158)</f>
        <v>1</v>
      </c>
      <c r="AD157" s="125">
        <f>IF('Indicator Date hidden'!AE158="x","x",AD$2-'Indicator Date hidden'!AE158)</f>
        <v>0</v>
      </c>
      <c r="AE157" s="125" t="str">
        <f>IF('Indicator Date hidden'!AF158="x","x",AE$2-'Indicator Date hidden'!AF158)</f>
        <v>x</v>
      </c>
      <c r="AF157" s="125">
        <f>IF('Indicator Date hidden'!AG158="x","x",AF$2-'Indicator Date hidden'!AG158)</f>
        <v>1</v>
      </c>
      <c r="AG157" s="125">
        <f>IF('Indicator Date hidden'!AH158="x","x",AG$2-'Indicator Date hidden'!AH158)</f>
        <v>0</v>
      </c>
      <c r="AH157" s="125">
        <f>IF('Indicator Date hidden'!AI158="x","x",AH$2-'Indicator Date hidden'!AI158)</f>
        <v>0</v>
      </c>
      <c r="AI157" s="125">
        <f>IF('Indicator Date hidden'!AJ158="x","x",AI$2-'Indicator Date hidden'!AJ158)</f>
        <v>0</v>
      </c>
      <c r="AJ157" s="125">
        <f>IF('Indicator Date hidden'!AK158="x","x",AJ$2-'Indicator Date hidden'!AK158)</f>
        <v>0</v>
      </c>
      <c r="AK157" s="125">
        <f>IF('Indicator Date hidden'!AL158="x","x",AK$2-'Indicator Date hidden'!AL158)</f>
        <v>1</v>
      </c>
      <c r="AL157" s="125" t="str">
        <f>IF('Indicator Date hidden'!AM158="x","x",AL$2-'Indicator Date hidden'!AM158)</f>
        <v>x</v>
      </c>
      <c r="AM157" s="125">
        <f>IF('Indicator Date hidden'!AN158="x","x",AM$2-'Indicator Date hidden'!AN158)</f>
        <v>0</v>
      </c>
      <c r="AN157" s="125">
        <f>IF('Indicator Date hidden'!AO158="x","x",AN$2-'Indicator Date hidden'!AO158)</f>
        <v>0</v>
      </c>
      <c r="AO157" s="125">
        <f>IF('Indicator Date hidden'!AP158="x","x",AO$2-'Indicator Date hidden'!AP158)</f>
        <v>0</v>
      </c>
      <c r="AP157" s="125" t="str">
        <f>IF('Indicator Date hidden'!AQ158="x","x",AP$2-'Indicator Date hidden'!AQ158)</f>
        <v>x</v>
      </c>
      <c r="AQ157" s="125">
        <f>IF('Indicator Date hidden'!AR158="x","x",AQ$2-'Indicator Date hidden'!AR158)</f>
        <v>0</v>
      </c>
      <c r="AR157" s="125">
        <f>IF('Indicator Date hidden'!AS158="x","x",AR$2-'Indicator Date hidden'!AS158)</f>
        <v>0</v>
      </c>
      <c r="AS157" s="125" t="str">
        <f>IF('Indicator Date hidden'!AT158="x","x",AS$2-'Indicator Date hidden'!AT158)</f>
        <v>x</v>
      </c>
      <c r="AT157" s="125">
        <f>IF('Indicator Date hidden'!AU158="x","x",AT$2-'Indicator Date hidden'!AU158)</f>
        <v>0</v>
      </c>
      <c r="AU157" s="125" t="str">
        <f>IF('Indicator Date hidden'!AV158="x","x",AU$2-'Indicator Date hidden'!AV158)</f>
        <v>x</v>
      </c>
      <c r="AV157" s="125" t="str">
        <f>IF('Indicator Date hidden'!AW158="x","x",AV$2-'Indicator Date hidden'!AW158)</f>
        <v>x</v>
      </c>
      <c r="AW157" s="125" t="str">
        <f>IF('Indicator Date hidden'!AX158="x","x",AW$2-'Indicator Date hidden'!AX158)</f>
        <v>x</v>
      </c>
      <c r="AX157" s="125">
        <f>IF('Indicator Date hidden'!AY158="x","x",AX$2-'Indicator Date hidden'!AY158)</f>
        <v>0</v>
      </c>
      <c r="AY157" s="125">
        <f>IF('Indicator Date hidden'!AZ158="x","x",AY$2-'Indicator Date hidden'!AZ158)</f>
        <v>0</v>
      </c>
      <c r="AZ157" s="125">
        <f>IF('Indicator Date hidden'!BA158="x","x",AZ$2-'Indicator Date hidden'!BA158)</f>
        <v>1</v>
      </c>
      <c r="BA157" s="125">
        <f>IF('Indicator Date hidden'!BB158="x","x",BA$2-'Indicator Date hidden'!BB158)</f>
        <v>0</v>
      </c>
      <c r="BB157" s="125">
        <f>IF('Indicator Date hidden'!BC158="x","x",BB$2-'Indicator Date hidden'!BC158)</f>
        <v>0</v>
      </c>
      <c r="BC157" s="125">
        <f>IF('Indicator Date hidden'!BD158="x","x",BC$2-'Indicator Date hidden'!BD158)</f>
        <v>0</v>
      </c>
      <c r="BD157" s="125" t="str">
        <f>IF('Indicator Date hidden'!BE158="x","x",BD$2-'Indicator Date hidden'!BE158)</f>
        <v>x</v>
      </c>
      <c r="BE157" s="125">
        <f>IF('Indicator Date hidden'!BF158="x","x",BE$2-'Indicator Date hidden'!BF158)</f>
        <v>1</v>
      </c>
      <c r="BF157" s="125">
        <f>IF('Indicator Date hidden'!BG158="x","x",BF$2-'Indicator Date hidden'!BG158)</f>
        <v>0</v>
      </c>
      <c r="BG157" s="125">
        <f>IF('Indicator Date hidden'!BH158="x","x",BG$2-'Indicator Date hidden'!BH158)</f>
        <v>0</v>
      </c>
      <c r="BH157" s="125">
        <f>IF('Indicator Date hidden'!BI158="x","x",BH$2-'Indicator Date hidden'!BI158)</f>
        <v>0</v>
      </c>
      <c r="BI157" s="125">
        <f>IF('Indicator Date hidden'!BJ158="x","x",BI$2-'Indicator Date hidden'!BJ158)</f>
        <v>0</v>
      </c>
      <c r="BJ157" s="125">
        <f>IF('Indicator Date hidden'!BK158="x","x",BJ$2-'Indicator Date hidden'!BK158)</f>
        <v>0</v>
      </c>
      <c r="BK157" s="125">
        <f>IF('Indicator Date hidden'!BL158="x","x",BK$2-'Indicator Date hidden'!BL158)</f>
        <v>0</v>
      </c>
      <c r="BL157" s="125">
        <f>IF('Indicator Date hidden'!BM158="x","x",BL$2-'Indicator Date hidden'!BM158)</f>
        <v>0</v>
      </c>
      <c r="BM157" s="125" t="str">
        <f>IF('Indicator Date hidden'!BN158="x","x",BM$2-'Indicator Date hidden'!BN158)</f>
        <v>x</v>
      </c>
      <c r="BN157" s="125">
        <f>IF('Indicator Date hidden'!BO158="x","x",BN$2-'Indicator Date hidden'!BO158)</f>
        <v>0</v>
      </c>
      <c r="BO157" s="125">
        <f>IF('Indicator Date hidden'!BP158="x","x",BO$2-'Indicator Date hidden'!BP158)</f>
        <v>0</v>
      </c>
      <c r="BP157" s="125">
        <f>IF('Indicator Date hidden'!BQ158="x","x",BP$2-'Indicator Date hidden'!BQ158)</f>
        <v>0</v>
      </c>
      <c r="BQ157" s="125">
        <f>IF('Indicator Date hidden'!BR158="x","x",BQ$2-'Indicator Date hidden'!BR158)</f>
        <v>0</v>
      </c>
      <c r="BR157" s="125">
        <f>IF('Indicator Date hidden'!BS158="x","x",BR$2-'Indicator Date hidden'!BS158)</f>
        <v>0</v>
      </c>
      <c r="BS157" s="125">
        <f>IF('Indicator Date hidden'!BT158="x","x",BS$2-'Indicator Date hidden'!BT158)</f>
        <v>2</v>
      </c>
      <c r="BT157" s="125">
        <f>IF('Indicator Date hidden'!BU158="x","x",BT$2-'Indicator Date hidden'!BU158)</f>
        <v>0</v>
      </c>
      <c r="BU157" s="125">
        <f>IF('Indicator Date hidden'!BV158="x","x",BU$2-'Indicator Date hidden'!BV158)</f>
        <v>0</v>
      </c>
      <c r="BV157" s="125">
        <f>IF('Indicator Date hidden'!BW158="x","x",BV$2-'Indicator Date hidden'!BW158)</f>
        <v>0</v>
      </c>
      <c r="BW157" s="125">
        <f>IF('Indicator Date hidden'!BX158="x","x",BW$2-'Indicator Date hidden'!BX158)</f>
        <v>0</v>
      </c>
      <c r="BX157" s="125">
        <f>IF('Indicator Date hidden'!BY158="x","x",BX$2-'Indicator Date hidden'!BY158)</f>
        <v>0</v>
      </c>
      <c r="BY157" s="3">
        <f t="shared" si="20"/>
        <v>14</v>
      </c>
      <c r="BZ157" s="126">
        <f t="shared" si="21"/>
        <v>0.2153846153846154</v>
      </c>
      <c r="CA157" s="3">
        <f t="shared" si="22"/>
        <v>7</v>
      </c>
      <c r="CB157" s="126">
        <f t="shared" si="23"/>
        <v>0.91973754939293073</v>
      </c>
      <c r="CC157" s="129">
        <f t="shared" si="24"/>
        <v>0</v>
      </c>
    </row>
    <row r="158" spans="1:81" x14ac:dyDescent="0.3">
      <c r="A158" s="3" t="str">
        <f>'Indicator Data'!B161</f>
        <v>SVN</v>
      </c>
      <c r="B158" s="125">
        <f>IF('Indicator Date hidden'!C159="x","x",B$2-'Indicator Date hidden'!C159)</f>
        <v>0</v>
      </c>
      <c r="C158" s="125">
        <f>IF('Indicator Date hidden'!D159="x","x",C$2-'Indicator Date hidden'!D159)</f>
        <v>0</v>
      </c>
      <c r="D158" s="125">
        <f>IF('Indicator Date hidden'!E159="x","x",D$2-'Indicator Date hidden'!E159)</f>
        <v>0</v>
      </c>
      <c r="E158" s="125">
        <f>IF('Indicator Date hidden'!F159="x","x",E$2-'Indicator Date hidden'!F159)</f>
        <v>0</v>
      </c>
      <c r="F158" s="125">
        <f>IF('Indicator Date hidden'!G159="x","x",F$2-'Indicator Date hidden'!G159)</f>
        <v>0</v>
      </c>
      <c r="G158" s="125">
        <f>IF('Indicator Date hidden'!H159="x","x",G$2-'Indicator Date hidden'!H159)</f>
        <v>0</v>
      </c>
      <c r="H158" s="125">
        <f>IF('Indicator Date hidden'!I159="x","x",H$2-'Indicator Date hidden'!I159)</f>
        <v>0</v>
      </c>
      <c r="I158" s="125">
        <f>IF('Indicator Date hidden'!J159="x","x",I$2-'Indicator Date hidden'!J159)</f>
        <v>0</v>
      </c>
      <c r="J158" s="125">
        <f>IF('Indicator Date hidden'!K159="x","x",J$2-'Indicator Date hidden'!K159)</f>
        <v>0</v>
      </c>
      <c r="K158" s="125">
        <f>IF('Indicator Date hidden'!L159="x","x",K$2-'Indicator Date hidden'!L159)</f>
        <v>0</v>
      </c>
      <c r="L158" s="125">
        <f>IF('Indicator Date hidden'!M159="x","x",L$2-'Indicator Date hidden'!M159)</f>
        <v>0</v>
      </c>
      <c r="M158" s="125">
        <f>IF('Indicator Date hidden'!N159="x","x",M$2-'Indicator Date hidden'!N159)</f>
        <v>0</v>
      </c>
      <c r="N158" s="125">
        <f>IF('Indicator Date hidden'!O159="x","x",N$2-'Indicator Date hidden'!O159)</f>
        <v>0</v>
      </c>
      <c r="O158" s="125">
        <f>IF('Indicator Date hidden'!P159="x","x",O$2-'Indicator Date hidden'!P159)</f>
        <v>0</v>
      </c>
      <c r="P158" s="125">
        <f>IF('Indicator Date hidden'!Q159="x","x",P$2-'Indicator Date hidden'!Q159)</f>
        <v>0</v>
      </c>
      <c r="Q158" s="125">
        <f>IF('Indicator Date hidden'!R159="x","x",Q$2-'Indicator Date hidden'!R159)</f>
        <v>0</v>
      </c>
      <c r="R158" s="125">
        <f>IF('Indicator Date hidden'!S159="x","x",R$2-'Indicator Date hidden'!S159)</f>
        <v>0</v>
      </c>
      <c r="S158" s="125">
        <f>IF('Indicator Date hidden'!T159="x","x",S$2-'Indicator Date hidden'!T159)</f>
        <v>0</v>
      </c>
      <c r="T158" s="125">
        <f>IF('Indicator Date hidden'!U159="x","x",T$2-'Indicator Date hidden'!U159)</f>
        <v>0</v>
      </c>
      <c r="U158" s="125">
        <f>IF('Indicator Date hidden'!V159="x","x",U$2-'Indicator Date hidden'!V159)</f>
        <v>0</v>
      </c>
      <c r="V158" s="125">
        <f>IF('Indicator Date hidden'!W159="x","x",V$2-'Indicator Date hidden'!W159)</f>
        <v>0</v>
      </c>
      <c r="W158" s="125">
        <f>IF('Indicator Date hidden'!X159="x","x",W$2-'Indicator Date hidden'!X159)</f>
        <v>0</v>
      </c>
      <c r="X158" s="125">
        <f>IF('Indicator Date hidden'!Y159="x","x",X$2-'Indicator Date hidden'!Y159)</f>
        <v>0</v>
      </c>
      <c r="Y158" s="125">
        <f>IF('Indicator Date hidden'!Z159="x","x",Y$2-'Indicator Date hidden'!Z159)</f>
        <v>0</v>
      </c>
      <c r="Z158" s="125">
        <f>IF('Indicator Date hidden'!AA159="x","x",Z$2-'Indicator Date hidden'!AA159)</f>
        <v>3</v>
      </c>
      <c r="AA158" s="125">
        <f>IF('Indicator Date hidden'!AB159="x","x",AA$2-'Indicator Date hidden'!AB159)</f>
        <v>0</v>
      </c>
      <c r="AB158" s="125" t="str">
        <f>IF('Indicator Date hidden'!AC159="x","x",AB$2-'Indicator Date hidden'!AC159)</f>
        <v>x</v>
      </c>
      <c r="AC158" s="125">
        <f>IF('Indicator Date hidden'!AD159="x","x",AC$2-'Indicator Date hidden'!AD159)</f>
        <v>1</v>
      </c>
      <c r="AD158" s="125">
        <f>IF('Indicator Date hidden'!AE159="x","x",AD$2-'Indicator Date hidden'!AE159)</f>
        <v>0</v>
      </c>
      <c r="AE158" s="125">
        <f>IF('Indicator Date hidden'!AF159="x","x",AE$2-'Indicator Date hidden'!AF159)</f>
        <v>0</v>
      </c>
      <c r="AF158" s="125">
        <f>IF('Indicator Date hidden'!AG159="x","x",AF$2-'Indicator Date hidden'!AG159)</f>
        <v>1</v>
      </c>
      <c r="AG158" s="125">
        <f>IF('Indicator Date hidden'!AH159="x","x",AG$2-'Indicator Date hidden'!AH159)</f>
        <v>0</v>
      </c>
      <c r="AH158" s="125">
        <f>IF('Indicator Date hidden'!AI159="x","x",AH$2-'Indicator Date hidden'!AI159)</f>
        <v>0</v>
      </c>
      <c r="AI158" s="125">
        <f>IF('Indicator Date hidden'!AJ159="x","x",AI$2-'Indicator Date hidden'!AJ159)</f>
        <v>0</v>
      </c>
      <c r="AJ158" s="125">
        <f>IF('Indicator Date hidden'!AK159="x","x",AJ$2-'Indicator Date hidden'!AK159)</f>
        <v>0</v>
      </c>
      <c r="AK158" s="125">
        <f>IF('Indicator Date hidden'!AL159="x","x",AK$2-'Indicator Date hidden'!AL159)</f>
        <v>1</v>
      </c>
      <c r="AL158" s="125" t="str">
        <f>IF('Indicator Date hidden'!AM159="x","x",AL$2-'Indicator Date hidden'!AM159)</f>
        <v>x</v>
      </c>
      <c r="AM158" s="125">
        <f>IF('Indicator Date hidden'!AN159="x","x",AM$2-'Indicator Date hidden'!AN159)</f>
        <v>0</v>
      </c>
      <c r="AN158" s="125">
        <f>IF('Indicator Date hidden'!AO159="x","x",AN$2-'Indicator Date hidden'!AO159)</f>
        <v>0</v>
      </c>
      <c r="AO158" s="125">
        <f>IF('Indicator Date hidden'!AP159="x","x",AO$2-'Indicator Date hidden'!AP159)</f>
        <v>0</v>
      </c>
      <c r="AP158" s="125" t="str">
        <f>IF('Indicator Date hidden'!AQ159="x","x",AP$2-'Indicator Date hidden'!AQ159)</f>
        <v>x</v>
      </c>
      <c r="AQ158" s="125">
        <f>IF('Indicator Date hidden'!AR159="x","x",AQ$2-'Indicator Date hidden'!AR159)</f>
        <v>0</v>
      </c>
      <c r="AR158" s="125">
        <f>IF('Indicator Date hidden'!AS159="x","x",AR$2-'Indicator Date hidden'!AS159)</f>
        <v>0</v>
      </c>
      <c r="AS158" s="125" t="str">
        <f>IF('Indicator Date hidden'!AT159="x","x",AS$2-'Indicator Date hidden'!AT159)</f>
        <v>x</v>
      </c>
      <c r="AT158" s="125">
        <f>IF('Indicator Date hidden'!AU159="x","x",AT$2-'Indicator Date hidden'!AU159)</f>
        <v>0</v>
      </c>
      <c r="AU158" s="125" t="str">
        <f>IF('Indicator Date hidden'!AV159="x","x",AU$2-'Indicator Date hidden'!AV159)</f>
        <v>x</v>
      </c>
      <c r="AV158" s="125" t="str">
        <f>IF('Indicator Date hidden'!AW159="x","x",AV$2-'Indicator Date hidden'!AW159)</f>
        <v>x</v>
      </c>
      <c r="AW158" s="125" t="str">
        <f>IF('Indicator Date hidden'!AX159="x","x",AW$2-'Indicator Date hidden'!AX159)</f>
        <v>x</v>
      </c>
      <c r="AX158" s="125">
        <f>IF('Indicator Date hidden'!AY159="x","x",AX$2-'Indicator Date hidden'!AY159)</f>
        <v>0</v>
      </c>
      <c r="AY158" s="125">
        <f>IF('Indicator Date hidden'!AZ159="x","x",AY$2-'Indicator Date hidden'!AZ159)</f>
        <v>0</v>
      </c>
      <c r="AZ158" s="125">
        <f>IF('Indicator Date hidden'!BA159="x","x",AZ$2-'Indicator Date hidden'!BA159)</f>
        <v>1</v>
      </c>
      <c r="BA158" s="125">
        <f>IF('Indicator Date hidden'!BB159="x","x",BA$2-'Indicator Date hidden'!BB159)</f>
        <v>0</v>
      </c>
      <c r="BB158" s="125">
        <f>IF('Indicator Date hidden'!BC159="x","x",BB$2-'Indicator Date hidden'!BC159)</f>
        <v>0</v>
      </c>
      <c r="BC158" s="125">
        <f>IF('Indicator Date hidden'!BD159="x","x",BC$2-'Indicator Date hidden'!BD159)</f>
        <v>0</v>
      </c>
      <c r="BD158" s="125" t="str">
        <f>IF('Indicator Date hidden'!BE159="x","x",BD$2-'Indicator Date hidden'!BE159)</f>
        <v>x</v>
      </c>
      <c r="BE158" s="125">
        <f>IF('Indicator Date hidden'!BF159="x","x",BE$2-'Indicator Date hidden'!BF159)</f>
        <v>1</v>
      </c>
      <c r="BF158" s="125">
        <f>IF('Indicator Date hidden'!BG159="x","x",BF$2-'Indicator Date hidden'!BG159)</f>
        <v>0</v>
      </c>
      <c r="BG158" s="125">
        <f>IF('Indicator Date hidden'!BH159="x","x",BG$2-'Indicator Date hidden'!BH159)</f>
        <v>0</v>
      </c>
      <c r="BH158" s="125">
        <f>IF('Indicator Date hidden'!BI159="x","x",BH$2-'Indicator Date hidden'!BI159)</f>
        <v>0</v>
      </c>
      <c r="BI158" s="125">
        <f>IF('Indicator Date hidden'!BJ159="x","x",BI$2-'Indicator Date hidden'!BJ159)</f>
        <v>0</v>
      </c>
      <c r="BJ158" s="125">
        <f>IF('Indicator Date hidden'!BK159="x","x",BJ$2-'Indicator Date hidden'!BK159)</f>
        <v>0</v>
      </c>
      <c r="BK158" s="125">
        <f>IF('Indicator Date hidden'!BL159="x","x",BK$2-'Indicator Date hidden'!BL159)</f>
        <v>0</v>
      </c>
      <c r="BL158" s="125">
        <f>IF('Indicator Date hidden'!BM159="x","x",BL$2-'Indicator Date hidden'!BM159)</f>
        <v>0</v>
      </c>
      <c r="BM158" s="125">
        <f>IF('Indicator Date hidden'!BN159="x","x",BM$2-'Indicator Date hidden'!BN159)</f>
        <v>5</v>
      </c>
      <c r="BN158" s="125">
        <f>IF('Indicator Date hidden'!BO159="x","x",BN$2-'Indicator Date hidden'!BO159)</f>
        <v>0</v>
      </c>
      <c r="BO158" s="125">
        <f>IF('Indicator Date hidden'!BP159="x","x",BO$2-'Indicator Date hidden'!BP159)</f>
        <v>0</v>
      </c>
      <c r="BP158" s="125">
        <f>IF('Indicator Date hidden'!BQ159="x","x",BP$2-'Indicator Date hidden'!BQ159)</f>
        <v>0</v>
      </c>
      <c r="BQ158" s="125">
        <f>IF('Indicator Date hidden'!BR159="x","x",BQ$2-'Indicator Date hidden'!BR159)</f>
        <v>0</v>
      </c>
      <c r="BR158" s="125">
        <f>IF('Indicator Date hidden'!BS159="x","x",BR$2-'Indicator Date hidden'!BS159)</f>
        <v>0</v>
      </c>
      <c r="BS158" s="125">
        <f>IF('Indicator Date hidden'!BT159="x","x",BS$2-'Indicator Date hidden'!BT159)</f>
        <v>2</v>
      </c>
      <c r="BT158" s="125">
        <f>IF('Indicator Date hidden'!BU159="x","x",BT$2-'Indicator Date hidden'!BU159)</f>
        <v>0</v>
      </c>
      <c r="BU158" s="125">
        <f>IF('Indicator Date hidden'!BV159="x","x",BU$2-'Indicator Date hidden'!BV159)</f>
        <v>0</v>
      </c>
      <c r="BV158" s="125">
        <f>IF('Indicator Date hidden'!BW159="x","x",BV$2-'Indicator Date hidden'!BW159)</f>
        <v>0</v>
      </c>
      <c r="BW158" s="125">
        <f>IF('Indicator Date hidden'!BX159="x","x",BW$2-'Indicator Date hidden'!BX159)</f>
        <v>0</v>
      </c>
      <c r="BX158" s="125">
        <f>IF('Indicator Date hidden'!BY159="x","x",BX$2-'Indicator Date hidden'!BY159)</f>
        <v>0</v>
      </c>
      <c r="BY158" s="3">
        <f t="shared" si="20"/>
        <v>15</v>
      </c>
      <c r="BZ158" s="126">
        <f t="shared" si="21"/>
        <v>0.22388059701492538</v>
      </c>
      <c r="CA158" s="3">
        <f t="shared" si="22"/>
        <v>8</v>
      </c>
      <c r="CB158" s="126">
        <f t="shared" si="23"/>
        <v>0.76919992398358961</v>
      </c>
      <c r="CC158" s="129">
        <f t="shared" si="24"/>
        <v>0</v>
      </c>
    </row>
    <row r="159" spans="1:81" x14ac:dyDescent="0.3">
      <c r="A159" s="3" t="str">
        <f>'Indicator Data'!B162</f>
        <v>SLB</v>
      </c>
      <c r="B159" s="125">
        <f>IF('Indicator Date hidden'!C160="x","x",B$2-'Indicator Date hidden'!C160)</f>
        <v>0</v>
      </c>
      <c r="C159" s="125">
        <f>IF('Indicator Date hidden'!D160="x","x",C$2-'Indicator Date hidden'!D160)</f>
        <v>0</v>
      </c>
      <c r="D159" s="125">
        <f>IF('Indicator Date hidden'!E160="x","x",D$2-'Indicator Date hidden'!E160)</f>
        <v>0</v>
      </c>
      <c r="E159" s="125">
        <f>IF('Indicator Date hidden'!F160="x","x",E$2-'Indicator Date hidden'!F160)</f>
        <v>0</v>
      </c>
      <c r="F159" s="125">
        <f>IF('Indicator Date hidden'!G160="x","x",F$2-'Indicator Date hidden'!G160)</f>
        <v>0</v>
      </c>
      <c r="G159" s="125">
        <f>IF('Indicator Date hidden'!H160="x","x",G$2-'Indicator Date hidden'!H160)</f>
        <v>0</v>
      </c>
      <c r="H159" s="125">
        <f>IF('Indicator Date hidden'!I160="x","x",H$2-'Indicator Date hidden'!I160)</f>
        <v>0</v>
      </c>
      <c r="I159" s="125">
        <f>IF('Indicator Date hidden'!J160="x","x",I$2-'Indicator Date hidden'!J160)</f>
        <v>0</v>
      </c>
      <c r="J159" s="125">
        <f>IF('Indicator Date hidden'!K160="x","x",J$2-'Indicator Date hidden'!K160)</f>
        <v>0</v>
      </c>
      <c r="K159" s="125">
        <f>IF('Indicator Date hidden'!L160="x","x",K$2-'Indicator Date hidden'!L160)</f>
        <v>0</v>
      </c>
      <c r="L159" s="125">
        <f>IF('Indicator Date hidden'!M160="x","x",L$2-'Indicator Date hidden'!M160)</f>
        <v>0</v>
      </c>
      <c r="M159" s="125">
        <f>IF('Indicator Date hidden'!N160="x","x",M$2-'Indicator Date hidden'!N160)</f>
        <v>0</v>
      </c>
      <c r="N159" s="125">
        <f>IF('Indicator Date hidden'!O160="x","x",N$2-'Indicator Date hidden'!O160)</f>
        <v>0</v>
      </c>
      <c r="O159" s="125">
        <f>IF('Indicator Date hidden'!P160="x","x",O$2-'Indicator Date hidden'!P160)</f>
        <v>0</v>
      </c>
      <c r="P159" s="125">
        <f>IF('Indicator Date hidden'!Q160="x","x",P$2-'Indicator Date hidden'!Q160)</f>
        <v>0</v>
      </c>
      <c r="Q159" s="125">
        <f>IF('Indicator Date hidden'!R160="x","x",Q$2-'Indicator Date hidden'!R160)</f>
        <v>0</v>
      </c>
      <c r="R159" s="125">
        <f>IF('Indicator Date hidden'!S160="x","x",R$2-'Indicator Date hidden'!S160)</f>
        <v>0</v>
      </c>
      <c r="S159" s="125">
        <f>IF('Indicator Date hidden'!T160="x","x",S$2-'Indicator Date hidden'!T160)</f>
        <v>0</v>
      </c>
      <c r="T159" s="125">
        <f>IF('Indicator Date hidden'!U160="x","x",T$2-'Indicator Date hidden'!U160)</f>
        <v>0</v>
      </c>
      <c r="U159" s="125">
        <f>IF('Indicator Date hidden'!V160="x","x",U$2-'Indicator Date hidden'!V160)</f>
        <v>0</v>
      </c>
      <c r="V159" s="125">
        <f>IF('Indicator Date hidden'!W160="x","x",V$2-'Indicator Date hidden'!W160)</f>
        <v>0</v>
      </c>
      <c r="W159" s="125">
        <f>IF('Indicator Date hidden'!X160="x","x",W$2-'Indicator Date hidden'!X160)</f>
        <v>0</v>
      </c>
      <c r="X159" s="125">
        <f>IF('Indicator Date hidden'!Y160="x","x",X$2-'Indicator Date hidden'!Y160)</f>
        <v>0</v>
      </c>
      <c r="Y159" s="125">
        <f>IF('Indicator Date hidden'!Z160="x","x",Y$2-'Indicator Date hidden'!Z160)</f>
        <v>0</v>
      </c>
      <c r="Z159" s="125" t="str">
        <f>IF('Indicator Date hidden'!AA160="x","x",Z$2-'Indicator Date hidden'!AA160)</f>
        <v>x</v>
      </c>
      <c r="AA159" s="125">
        <f>IF('Indicator Date hidden'!AB160="x","x",AA$2-'Indicator Date hidden'!AB160)</f>
        <v>0</v>
      </c>
      <c r="AB159" s="125">
        <f>IF('Indicator Date hidden'!AC160="x","x",AB$2-'Indicator Date hidden'!AC160)</f>
        <v>0</v>
      </c>
      <c r="AC159" s="125" t="str">
        <f>IF('Indicator Date hidden'!AD160="x","x",AC$2-'Indicator Date hidden'!AD160)</f>
        <v>x</v>
      </c>
      <c r="AD159" s="125">
        <f>IF('Indicator Date hidden'!AE160="x","x",AD$2-'Indicator Date hidden'!AE160)</f>
        <v>1</v>
      </c>
      <c r="AE159" s="125" t="str">
        <f>IF('Indicator Date hidden'!AF160="x","x",AE$2-'Indicator Date hidden'!AF160)</f>
        <v>x</v>
      </c>
      <c r="AF159" s="125">
        <f>IF('Indicator Date hidden'!AG160="x","x",AF$2-'Indicator Date hidden'!AG160)</f>
        <v>1</v>
      </c>
      <c r="AG159" s="125">
        <f>IF('Indicator Date hidden'!AH160="x","x",AG$2-'Indicator Date hidden'!AH160)</f>
        <v>0</v>
      </c>
      <c r="AH159" s="125">
        <f>IF('Indicator Date hidden'!AI160="x","x",AH$2-'Indicator Date hidden'!AI160)</f>
        <v>0</v>
      </c>
      <c r="AI159" s="125">
        <f>IF('Indicator Date hidden'!AJ160="x","x",AI$2-'Indicator Date hidden'!AJ160)</f>
        <v>0</v>
      </c>
      <c r="AJ159" s="125">
        <f>IF('Indicator Date hidden'!AK160="x","x",AJ$2-'Indicator Date hidden'!AK160)</f>
        <v>0</v>
      </c>
      <c r="AK159" s="125">
        <f>IF('Indicator Date hidden'!AL160="x","x",AK$2-'Indicator Date hidden'!AL160)</f>
        <v>1</v>
      </c>
      <c r="AL159" s="125" t="str">
        <f>IF('Indicator Date hidden'!AM160="x","x",AL$2-'Indicator Date hidden'!AM160)</f>
        <v>x</v>
      </c>
      <c r="AM159" s="125">
        <f>IF('Indicator Date hidden'!AN160="x","x",AM$2-'Indicator Date hidden'!AN160)</f>
        <v>0</v>
      </c>
      <c r="AN159" s="125">
        <f>IF('Indicator Date hidden'!AO160="x","x",AN$2-'Indicator Date hidden'!AO160)</f>
        <v>0</v>
      </c>
      <c r="AO159" s="125">
        <f>IF('Indicator Date hidden'!AP160="x","x",AO$2-'Indicator Date hidden'!AP160)</f>
        <v>0</v>
      </c>
      <c r="AP159" s="125">
        <f>IF('Indicator Date hidden'!AQ160="x","x",AP$2-'Indicator Date hidden'!AQ160)</f>
        <v>0</v>
      </c>
      <c r="AQ159" s="125">
        <f>IF('Indicator Date hidden'!AR160="x","x",AQ$2-'Indicator Date hidden'!AR160)</f>
        <v>0</v>
      </c>
      <c r="AR159" s="125">
        <f>IF('Indicator Date hidden'!AS160="x","x",AR$2-'Indicator Date hidden'!AS160)</f>
        <v>0</v>
      </c>
      <c r="AS159" s="125">
        <f>IF('Indicator Date hidden'!AT160="x","x",AS$2-'Indicator Date hidden'!AT160)</f>
        <v>4</v>
      </c>
      <c r="AT159" s="125">
        <f>IF('Indicator Date hidden'!AU160="x","x",AT$2-'Indicator Date hidden'!AU160)</f>
        <v>0</v>
      </c>
      <c r="AU159" s="125" t="str">
        <f>IF('Indicator Date hidden'!AV160="x","x",AU$2-'Indicator Date hidden'!AV160)</f>
        <v>x</v>
      </c>
      <c r="AV159" s="125" t="str">
        <f>IF('Indicator Date hidden'!AW160="x","x",AV$2-'Indicator Date hidden'!AW160)</f>
        <v>x</v>
      </c>
      <c r="AW159" s="125">
        <f>IF('Indicator Date hidden'!AX160="x","x",AW$2-'Indicator Date hidden'!AX160)</f>
        <v>0</v>
      </c>
      <c r="AX159" s="125">
        <f>IF('Indicator Date hidden'!AY160="x","x",AX$2-'Indicator Date hidden'!AY160)</f>
        <v>0</v>
      </c>
      <c r="AY159" s="125" t="str">
        <f>IF('Indicator Date hidden'!AZ160="x","x",AY$2-'Indicator Date hidden'!AZ160)</f>
        <v>x</v>
      </c>
      <c r="AZ159" s="125">
        <f>IF('Indicator Date hidden'!BA160="x","x",AZ$2-'Indicator Date hidden'!BA160)</f>
        <v>7</v>
      </c>
      <c r="BA159" s="125">
        <f>IF('Indicator Date hidden'!BB160="x","x",BA$2-'Indicator Date hidden'!BB160)</f>
        <v>0</v>
      </c>
      <c r="BB159" s="125">
        <f>IF('Indicator Date hidden'!BC160="x","x",BB$2-'Indicator Date hidden'!BC160)</f>
        <v>0</v>
      </c>
      <c r="BC159" s="125">
        <f>IF('Indicator Date hidden'!BD160="x","x",BC$2-'Indicator Date hidden'!BD160)</f>
        <v>0</v>
      </c>
      <c r="BD159" s="125" t="str">
        <f>IF('Indicator Date hidden'!BE160="x","x",BD$2-'Indicator Date hidden'!BE160)</f>
        <v>x</v>
      </c>
      <c r="BE159" s="125">
        <f>IF('Indicator Date hidden'!BF160="x","x",BE$2-'Indicator Date hidden'!BF160)</f>
        <v>1</v>
      </c>
      <c r="BF159" s="125">
        <f>IF('Indicator Date hidden'!BG160="x","x",BF$2-'Indicator Date hidden'!BG160)</f>
        <v>0</v>
      </c>
      <c r="BG159" s="125">
        <f>IF('Indicator Date hidden'!BH160="x","x",BG$2-'Indicator Date hidden'!BH160)</f>
        <v>0</v>
      </c>
      <c r="BH159" s="125">
        <f>IF('Indicator Date hidden'!BI160="x","x",BH$2-'Indicator Date hidden'!BI160)</f>
        <v>0</v>
      </c>
      <c r="BI159" s="125">
        <f>IF('Indicator Date hidden'!BJ160="x","x",BI$2-'Indicator Date hidden'!BJ160)</f>
        <v>2</v>
      </c>
      <c r="BJ159" s="125">
        <f>IF('Indicator Date hidden'!BK160="x","x",BJ$2-'Indicator Date hidden'!BK160)</f>
        <v>0</v>
      </c>
      <c r="BK159" s="125">
        <f>IF('Indicator Date hidden'!BL160="x","x",BK$2-'Indicator Date hidden'!BL160)</f>
        <v>0</v>
      </c>
      <c r="BL159" s="125">
        <f>IF('Indicator Date hidden'!BM160="x","x",BL$2-'Indicator Date hidden'!BM160)</f>
        <v>0</v>
      </c>
      <c r="BM159" s="125">
        <f>IF('Indicator Date hidden'!BN160="x","x",BM$2-'Indicator Date hidden'!BN160)</f>
        <v>10</v>
      </c>
      <c r="BN159" s="125">
        <f>IF('Indicator Date hidden'!BO160="x","x",BN$2-'Indicator Date hidden'!BO160)</f>
        <v>2</v>
      </c>
      <c r="BO159" s="125">
        <f>IF('Indicator Date hidden'!BP160="x","x",BO$2-'Indicator Date hidden'!BP160)</f>
        <v>0</v>
      </c>
      <c r="BP159" s="125">
        <f>IF('Indicator Date hidden'!BQ160="x","x",BP$2-'Indicator Date hidden'!BQ160)</f>
        <v>0</v>
      </c>
      <c r="BQ159" s="125">
        <f>IF('Indicator Date hidden'!BR160="x","x",BQ$2-'Indicator Date hidden'!BR160)</f>
        <v>0</v>
      </c>
      <c r="BR159" s="125">
        <f>IF('Indicator Date hidden'!BS160="x","x",BR$2-'Indicator Date hidden'!BS160)</f>
        <v>0</v>
      </c>
      <c r="BS159" s="125">
        <f>IF('Indicator Date hidden'!BT160="x","x",BS$2-'Indicator Date hidden'!BT160)</f>
        <v>2</v>
      </c>
      <c r="BT159" s="125">
        <f>IF('Indicator Date hidden'!BU160="x","x",BT$2-'Indicator Date hidden'!BU160)</f>
        <v>0</v>
      </c>
      <c r="BU159" s="125">
        <f>IF('Indicator Date hidden'!BV160="x","x",BU$2-'Indicator Date hidden'!BV160)</f>
        <v>0</v>
      </c>
      <c r="BV159" s="125">
        <f>IF('Indicator Date hidden'!BW160="x","x",BV$2-'Indicator Date hidden'!BW160)</f>
        <v>0</v>
      </c>
      <c r="BW159" s="125">
        <f>IF('Indicator Date hidden'!BX160="x","x",BW$2-'Indicator Date hidden'!BX160)</f>
        <v>0</v>
      </c>
      <c r="BX159" s="125">
        <f>IF('Indicator Date hidden'!BY160="x","x",BX$2-'Indicator Date hidden'!BY160)</f>
        <v>0</v>
      </c>
      <c r="BY159" s="3">
        <f t="shared" si="20"/>
        <v>31</v>
      </c>
      <c r="BZ159" s="126">
        <f t="shared" si="21"/>
        <v>0.46268656716417911</v>
      </c>
      <c r="CA159" s="3">
        <f t="shared" si="22"/>
        <v>10</v>
      </c>
      <c r="CB159" s="126">
        <f t="shared" si="23"/>
        <v>1.5771536633693182</v>
      </c>
      <c r="CC159" s="129">
        <f t="shared" si="24"/>
        <v>0</v>
      </c>
    </row>
    <row r="160" spans="1:81" x14ac:dyDescent="0.3">
      <c r="A160" s="3" t="str">
        <f>'Indicator Data'!B163</f>
        <v>SOM</v>
      </c>
      <c r="B160" s="125">
        <f>IF('Indicator Date hidden'!C161="x","x",B$2-'Indicator Date hidden'!C161)</f>
        <v>0</v>
      </c>
      <c r="C160" s="125">
        <f>IF('Indicator Date hidden'!D161="x","x",C$2-'Indicator Date hidden'!D161)</f>
        <v>0</v>
      </c>
      <c r="D160" s="125">
        <f>IF('Indicator Date hidden'!E161="x","x",D$2-'Indicator Date hidden'!E161)</f>
        <v>0</v>
      </c>
      <c r="E160" s="125">
        <f>IF('Indicator Date hidden'!F161="x","x",E$2-'Indicator Date hidden'!F161)</f>
        <v>0</v>
      </c>
      <c r="F160" s="125">
        <f>IF('Indicator Date hidden'!G161="x","x",F$2-'Indicator Date hidden'!G161)</f>
        <v>0</v>
      </c>
      <c r="G160" s="125">
        <f>IF('Indicator Date hidden'!H161="x","x",G$2-'Indicator Date hidden'!H161)</f>
        <v>0</v>
      </c>
      <c r="H160" s="125">
        <f>IF('Indicator Date hidden'!I161="x","x",H$2-'Indicator Date hidden'!I161)</f>
        <v>0</v>
      </c>
      <c r="I160" s="125">
        <f>IF('Indicator Date hidden'!J161="x","x",I$2-'Indicator Date hidden'!J161)</f>
        <v>0</v>
      </c>
      <c r="J160" s="125">
        <f>IF('Indicator Date hidden'!K161="x","x",J$2-'Indicator Date hidden'!K161)</f>
        <v>0</v>
      </c>
      <c r="K160" s="125">
        <f>IF('Indicator Date hidden'!L161="x","x",K$2-'Indicator Date hidden'!L161)</f>
        <v>0</v>
      </c>
      <c r="L160" s="125">
        <f>IF('Indicator Date hidden'!M161="x","x",L$2-'Indicator Date hidden'!M161)</f>
        <v>0</v>
      </c>
      <c r="M160" s="125">
        <f>IF('Indicator Date hidden'!N161="x","x",M$2-'Indicator Date hidden'!N161)</f>
        <v>0</v>
      </c>
      <c r="N160" s="125">
        <f>IF('Indicator Date hidden'!O161="x","x",N$2-'Indicator Date hidden'!O161)</f>
        <v>0</v>
      </c>
      <c r="O160" s="125">
        <f>IF('Indicator Date hidden'!P161="x","x",O$2-'Indicator Date hidden'!P161)</f>
        <v>0</v>
      </c>
      <c r="P160" s="125">
        <f>IF('Indicator Date hidden'!Q161="x","x",P$2-'Indicator Date hidden'!Q161)</f>
        <v>0</v>
      </c>
      <c r="Q160" s="125">
        <f>IF('Indicator Date hidden'!R161="x","x",Q$2-'Indicator Date hidden'!R161)</f>
        <v>0</v>
      </c>
      <c r="R160" s="125">
        <f>IF('Indicator Date hidden'!S161="x","x",R$2-'Indicator Date hidden'!S161)</f>
        <v>0</v>
      </c>
      <c r="S160" s="125">
        <f>IF('Indicator Date hidden'!T161="x","x",S$2-'Indicator Date hidden'!T161)</f>
        <v>0</v>
      </c>
      <c r="T160" s="125">
        <f>IF('Indicator Date hidden'!U161="x","x",T$2-'Indicator Date hidden'!U161)</f>
        <v>0</v>
      </c>
      <c r="U160" s="125">
        <f>IF('Indicator Date hidden'!V161="x","x",U$2-'Indicator Date hidden'!V161)</f>
        <v>0</v>
      </c>
      <c r="V160" s="125">
        <f>IF('Indicator Date hidden'!W161="x","x",V$2-'Indicator Date hidden'!W161)</f>
        <v>0</v>
      </c>
      <c r="W160" s="125">
        <f>IF('Indicator Date hidden'!X161="x","x",W$2-'Indicator Date hidden'!X161)</f>
        <v>0</v>
      </c>
      <c r="X160" s="125">
        <f>IF('Indicator Date hidden'!Y161="x","x",X$2-'Indicator Date hidden'!Y161)</f>
        <v>0</v>
      </c>
      <c r="Y160" s="125">
        <f>IF('Indicator Date hidden'!Z161="x","x",Y$2-'Indicator Date hidden'!Z161)</f>
        <v>0</v>
      </c>
      <c r="Z160" s="125" t="str">
        <f>IF('Indicator Date hidden'!AA161="x","x",Z$2-'Indicator Date hidden'!AA161)</f>
        <v>x</v>
      </c>
      <c r="AA160" s="125">
        <f>IF('Indicator Date hidden'!AB161="x","x",AA$2-'Indicator Date hidden'!AB161)</f>
        <v>0</v>
      </c>
      <c r="AB160" s="125">
        <f>IF('Indicator Date hidden'!AC161="x","x",AB$2-'Indicator Date hidden'!AC161)</f>
        <v>0</v>
      </c>
      <c r="AC160" s="125">
        <f>IF('Indicator Date hidden'!AD161="x","x",AC$2-'Indicator Date hidden'!AD161)</f>
        <v>0</v>
      </c>
      <c r="AD160" s="125">
        <f>IF('Indicator Date hidden'!AE161="x","x",AD$2-'Indicator Date hidden'!AE161)</f>
        <v>1</v>
      </c>
      <c r="AE160" s="125">
        <f>IF('Indicator Date hidden'!AF161="x","x",AE$2-'Indicator Date hidden'!AF161)</f>
        <v>0</v>
      </c>
      <c r="AF160" s="125">
        <f>IF('Indicator Date hidden'!AG161="x","x",AF$2-'Indicator Date hidden'!AG161)</f>
        <v>1</v>
      </c>
      <c r="AG160" s="125">
        <f>IF('Indicator Date hidden'!AH161="x","x",AG$2-'Indicator Date hidden'!AH161)</f>
        <v>0</v>
      </c>
      <c r="AH160" s="125">
        <f>IF('Indicator Date hidden'!AI161="x","x",AH$2-'Indicator Date hidden'!AI161)</f>
        <v>0</v>
      </c>
      <c r="AI160" s="125">
        <f>IF('Indicator Date hidden'!AJ161="x","x",AI$2-'Indicator Date hidden'!AJ161)</f>
        <v>0</v>
      </c>
      <c r="AJ160" s="125">
        <f>IF('Indicator Date hidden'!AK161="x","x",AJ$2-'Indicator Date hidden'!AK161)</f>
        <v>0</v>
      </c>
      <c r="AK160" s="125" t="str">
        <f>IF('Indicator Date hidden'!AL161="x","x",AK$2-'Indicator Date hidden'!AL161)</f>
        <v>x</v>
      </c>
      <c r="AL160" s="125" t="str">
        <f>IF('Indicator Date hidden'!AM161="x","x",AL$2-'Indicator Date hidden'!AM161)</f>
        <v>x</v>
      </c>
      <c r="AM160" s="125">
        <f>IF('Indicator Date hidden'!AN161="x","x",AM$2-'Indicator Date hidden'!AN161)</f>
        <v>0</v>
      </c>
      <c r="AN160" s="125">
        <f>IF('Indicator Date hidden'!AO161="x","x",AN$2-'Indicator Date hidden'!AO161)</f>
        <v>0</v>
      </c>
      <c r="AO160" s="125">
        <f>IF('Indicator Date hidden'!AP161="x","x",AO$2-'Indicator Date hidden'!AP161)</f>
        <v>0</v>
      </c>
      <c r="AP160" s="125" t="str">
        <f>IF('Indicator Date hidden'!AQ161="x","x",AP$2-'Indicator Date hidden'!AQ161)</f>
        <v>x</v>
      </c>
      <c r="AQ160" s="125">
        <f>IF('Indicator Date hidden'!AR161="x","x",AQ$2-'Indicator Date hidden'!AR161)</f>
        <v>0</v>
      </c>
      <c r="AR160" s="125">
        <f>IF('Indicator Date hidden'!AS161="x","x",AR$2-'Indicator Date hidden'!AS161)</f>
        <v>0</v>
      </c>
      <c r="AS160" s="125">
        <f>IF('Indicator Date hidden'!AT161="x","x",AS$2-'Indicator Date hidden'!AT161)</f>
        <v>10</v>
      </c>
      <c r="AT160" s="125">
        <f>IF('Indicator Date hidden'!AU161="x","x",AT$2-'Indicator Date hidden'!AU161)</f>
        <v>0</v>
      </c>
      <c r="AU160" s="125">
        <f>IF('Indicator Date hidden'!AV161="x","x",AU$2-'Indicator Date hidden'!AV161)</f>
        <v>0</v>
      </c>
      <c r="AV160" s="125">
        <f>IF('Indicator Date hidden'!AW161="x","x",AV$2-'Indicator Date hidden'!AW161)</f>
        <v>0</v>
      </c>
      <c r="AW160" s="125">
        <f>IF('Indicator Date hidden'!AX161="x","x",AW$2-'Indicator Date hidden'!AX161)</f>
        <v>0</v>
      </c>
      <c r="AX160" s="125">
        <f>IF('Indicator Date hidden'!AY161="x","x",AX$2-'Indicator Date hidden'!AY161)</f>
        <v>0</v>
      </c>
      <c r="AY160" s="125" t="str">
        <f>IF('Indicator Date hidden'!AZ161="x","x",AY$2-'Indicator Date hidden'!AZ161)</f>
        <v>x</v>
      </c>
      <c r="AZ160" s="125">
        <f>IF('Indicator Date hidden'!BA161="x","x",AZ$2-'Indicator Date hidden'!BA161)</f>
        <v>2</v>
      </c>
      <c r="BA160" s="125">
        <f>IF('Indicator Date hidden'!BB161="x","x",BA$2-'Indicator Date hidden'!BB161)</f>
        <v>0</v>
      </c>
      <c r="BB160" s="125">
        <f>IF('Indicator Date hidden'!BC161="x","x",BB$2-'Indicator Date hidden'!BC161)</f>
        <v>0</v>
      </c>
      <c r="BC160" s="125">
        <f>IF('Indicator Date hidden'!BD161="x","x",BC$2-'Indicator Date hidden'!BD161)</f>
        <v>0</v>
      </c>
      <c r="BD160" s="125">
        <f>IF('Indicator Date hidden'!BE161="x","x",BD$2-'Indicator Date hidden'!BE161)</f>
        <v>2</v>
      </c>
      <c r="BE160" s="125">
        <f>IF('Indicator Date hidden'!BF161="x","x",BE$2-'Indicator Date hidden'!BF161)</f>
        <v>1</v>
      </c>
      <c r="BF160" s="125">
        <f>IF('Indicator Date hidden'!BG161="x","x",BF$2-'Indicator Date hidden'!BG161)</f>
        <v>0</v>
      </c>
      <c r="BG160" s="125">
        <f>IF('Indicator Date hidden'!BH161="x","x",BG$2-'Indicator Date hidden'!BH161)</f>
        <v>0</v>
      </c>
      <c r="BH160" s="125">
        <f>IF('Indicator Date hidden'!BI161="x","x",BH$2-'Indicator Date hidden'!BI161)</f>
        <v>0</v>
      </c>
      <c r="BI160" s="125" t="str">
        <f>IF('Indicator Date hidden'!BJ161="x","x",BI$2-'Indicator Date hidden'!BJ161)</f>
        <v>x</v>
      </c>
      <c r="BJ160" s="125">
        <f>IF('Indicator Date hidden'!BK161="x","x",BJ$2-'Indicator Date hidden'!BK161)</f>
        <v>0</v>
      </c>
      <c r="BK160" s="125">
        <f>IF('Indicator Date hidden'!BL161="x","x",BK$2-'Indicator Date hidden'!BL161)</f>
        <v>0</v>
      </c>
      <c r="BL160" s="125">
        <f>IF('Indicator Date hidden'!BM161="x","x",BL$2-'Indicator Date hidden'!BM161)</f>
        <v>0</v>
      </c>
      <c r="BM160" s="125" t="str">
        <f>IF('Indicator Date hidden'!BN161="x","x",BM$2-'Indicator Date hidden'!BN161)</f>
        <v>x</v>
      </c>
      <c r="BN160" s="125">
        <f>IF('Indicator Date hidden'!BO161="x","x",BN$2-'Indicator Date hidden'!BO161)</f>
        <v>2</v>
      </c>
      <c r="BO160" s="125">
        <f>IF('Indicator Date hidden'!BP161="x","x",BO$2-'Indicator Date hidden'!BP161)</f>
        <v>1</v>
      </c>
      <c r="BP160" s="125">
        <f>IF('Indicator Date hidden'!BQ161="x","x",BP$2-'Indicator Date hidden'!BQ161)</f>
        <v>0</v>
      </c>
      <c r="BQ160" s="125">
        <f>IF('Indicator Date hidden'!BR161="x","x",BQ$2-'Indicator Date hidden'!BR161)</f>
        <v>0</v>
      </c>
      <c r="BR160" s="125">
        <f>IF('Indicator Date hidden'!BS161="x","x",BR$2-'Indicator Date hidden'!BS161)</f>
        <v>0</v>
      </c>
      <c r="BS160" s="125">
        <f>IF('Indicator Date hidden'!BT161="x","x",BS$2-'Indicator Date hidden'!BT161)</f>
        <v>4</v>
      </c>
      <c r="BT160" s="125">
        <f>IF('Indicator Date hidden'!BU161="x","x",BT$2-'Indicator Date hidden'!BU161)</f>
        <v>0</v>
      </c>
      <c r="BU160" s="125" t="str">
        <f>IF('Indicator Date hidden'!BV161="x","x",BU$2-'Indicator Date hidden'!BV161)</f>
        <v>x</v>
      </c>
      <c r="BV160" s="125" t="str">
        <f>IF('Indicator Date hidden'!BW161="x","x",BV$2-'Indicator Date hidden'!BW161)</f>
        <v>x</v>
      </c>
      <c r="BW160" s="125" t="str">
        <f>IF('Indicator Date hidden'!BX161="x","x",BW$2-'Indicator Date hidden'!BX161)</f>
        <v>x</v>
      </c>
      <c r="BX160" s="125">
        <f>IF('Indicator Date hidden'!BY161="x","x",BX$2-'Indicator Date hidden'!BY161)</f>
        <v>0</v>
      </c>
      <c r="BY160" s="3">
        <f t="shared" si="20"/>
        <v>24</v>
      </c>
      <c r="BZ160" s="126">
        <f t="shared" si="21"/>
        <v>0.36923076923076925</v>
      </c>
      <c r="CA160" s="3">
        <f t="shared" si="22"/>
        <v>9</v>
      </c>
      <c r="CB160" s="126">
        <f t="shared" si="23"/>
        <v>1.3763857997750795</v>
      </c>
      <c r="CC160" s="129">
        <f t="shared" si="24"/>
        <v>0</v>
      </c>
    </row>
    <row r="161" spans="1:81" x14ac:dyDescent="0.3">
      <c r="A161" s="3" t="str">
        <f>'Indicator Data'!B164</f>
        <v>ZAF</v>
      </c>
      <c r="B161" s="125">
        <f>IF('Indicator Date hidden'!C162="x","x",B$2-'Indicator Date hidden'!C162)</f>
        <v>0</v>
      </c>
      <c r="C161" s="125">
        <f>IF('Indicator Date hidden'!D162="x","x",C$2-'Indicator Date hidden'!D162)</f>
        <v>0</v>
      </c>
      <c r="D161" s="125">
        <f>IF('Indicator Date hidden'!E162="x","x",D$2-'Indicator Date hidden'!E162)</f>
        <v>0</v>
      </c>
      <c r="E161" s="125">
        <f>IF('Indicator Date hidden'!F162="x","x",E$2-'Indicator Date hidden'!F162)</f>
        <v>0</v>
      </c>
      <c r="F161" s="125">
        <f>IF('Indicator Date hidden'!G162="x","x",F$2-'Indicator Date hidden'!G162)</f>
        <v>0</v>
      </c>
      <c r="G161" s="125">
        <f>IF('Indicator Date hidden'!H162="x","x",G$2-'Indicator Date hidden'!H162)</f>
        <v>0</v>
      </c>
      <c r="H161" s="125">
        <f>IF('Indicator Date hidden'!I162="x","x",H$2-'Indicator Date hidden'!I162)</f>
        <v>0</v>
      </c>
      <c r="I161" s="125">
        <f>IF('Indicator Date hidden'!J162="x","x",I$2-'Indicator Date hidden'!J162)</f>
        <v>0</v>
      </c>
      <c r="J161" s="125">
        <f>IF('Indicator Date hidden'!K162="x","x",J$2-'Indicator Date hidden'!K162)</f>
        <v>0</v>
      </c>
      <c r="K161" s="125">
        <f>IF('Indicator Date hidden'!L162="x","x",K$2-'Indicator Date hidden'!L162)</f>
        <v>0</v>
      </c>
      <c r="L161" s="125">
        <f>IF('Indicator Date hidden'!M162="x","x",L$2-'Indicator Date hidden'!M162)</f>
        <v>0</v>
      </c>
      <c r="M161" s="125">
        <f>IF('Indicator Date hidden'!N162="x","x",M$2-'Indicator Date hidden'!N162)</f>
        <v>0</v>
      </c>
      <c r="N161" s="125">
        <f>IF('Indicator Date hidden'!O162="x","x",N$2-'Indicator Date hidden'!O162)</f>
        <v>0</v>
      </c>
      <c r="O161" s="125">
        <f>IF('Indicator Date hidden'!P162="x","x",O$2-'Indicator Date hidden'!P162)</f>
        <v>0</v>
      </c>
      <c r="P161" s="125">
        <f>IF('Indicator Date hidden'!Q162="x","x",P$2-'Indicator Date hidden'!Q162)</f>
        <v>0</v>
      </c>
      <c r="Q161" s="125">
        <f>IF('Indicator Date hidden'!R162="x","x",Q$2-'Indicator Date hidden'!R162)</f>
        <v>0</v>
      </c>
      <c r="R161" s="125">
        <f>IF('Indicator Date hidden'!S162="x","x",R$2-'Indicator Date hidden'!S162)</f>
        <v>0</v>
      </c>
      <c r="S161" s="125">
        <f>IF('Indicator Date hidden'!T162="x","x",S$2-'Indicator Date hidden'!T162)</f>
        <v>0</v>
      </c>
      <c r="T161" s="125">
        <f>IF('Indicator Date hidden'!U162="x","x",T$2-'Indicator Date hidden'!U162)</f>
        <v>0</v>
      </c>
      <c r="U161" s="125">
        <f>IF('Indicator Date hidden'!V162="x","x",U$2-'Indicator Date hidden'!V162)</f>
        <v>0</v>
      </c>
      <c r="V161" s="125">
        <f>IF('Indicator Date hidden'!W162="x","x",V$2-'Indicator Date hidden'!W162)</f>
        <v>0</v>
      </c>
      <c r="W161" s="125">
        <f>IF('Indicator Date hidden'!X162="x","x",W$2-'Indicator Date hidden'!X162)</f>
        <v>0</v>
      </c>
      <c r="X161" s="125">
        <f>IF('Indicator Date hidden'!Y162="x","x",X$2-'Indicator Date hidden'!Y162)</f>
        <v>0</v>
      </c>
      <c r="Y161" s="125">
        <f>IF('Indicator Date hidden'!Z162="x","x",Y$2-'Indicator Date hidden'!Z162)</f>
        <v>0</v>
      </c>
      <c r="Z161" s="125">
        <f>IF('Indicator Date hidden'!AA162="x","x",Z$2-'Indicator Date hidden'!AA162)</f>
        <v>2</v>
      </c>
      <c r="AA161" s="125">
        <f>IF('Indicator Date hidden'!AB162="x","x",AA$2-'Indicator Date hidden'!AB162)</f>
        <v>0</v>
      </c>
      <c r="AB161" s="125">
        <f>IF('Indicator Date hidden'!AC162="x","x",AB$2-'Indicator Date hidden'!AC162)</f>
        <v>0</v>
      </c>
      <c r="AC161" s="125">
        <f>IF('Indicator Date hidden'!AD162="x","x",AC$2-'Indicator Date hidden'!AD162)</f>
        <v>1</v>
      </c>
      <c r="AD161" s="125">
        <f>IF('Indicator Date hidden'!AE162="x","x",AD$2-'Indicator Date hidden'!AE162)</f>
        <v>0</v>
      </c>
      <c r="AE161" s="125">
        <f>IF('Indicator Date hidden'!AF162="x","x",AE$2-'Indicator Date hidden'!AF162)</f>
        <v>0</v>
      </c>
      <c r="AF161" s="125">
        <f>IF('Indicator Date hidden'!AG162="x","x",AF$2-'Indicator Date hidden'!AG162)</f>
        <v>1</v>
      </c>
      <c r="AG161" s="125">
        <f>IF('Indicator Date hidden'!AH162="x","x",AG$2-'Indicator Date hidden'!AH162)</f>
        <v>0</v>
      </c>
      <c r="AH161" s="125">
        <f>IF('Indicator Date hidden'!AI162="x","x",AH$2-'Indicator Date hidden'!AI162)</f>
        <v>0</v>
      </c>
      <c r="AI161" s="125">
        <f>IF('Indicator Date hidden'!AJ162="x","x",AI$2-'Indicator Date hidden'!AJ162)</f>
        <v>0</v>
      </c>
      <c r="AJ161" s="125">
        <f>IF('Indicator Date hidden'!AK162="x","x",AJ$2-'Indicator Date hidden'!AK162)</f>
        <v>0</v>
      </c>
      <c r="AK161" s="125">
        <f>IF('Indicator Date hidden'!AL162="x","x",AK$2-'Indicator Date hidden'!AL162)</f>
        <v>1</v>
      </c>
      <c r="AL161" s="125">
        <f>IF('Indicator Date hidden'!AM162="x","x",AL$2-'Indicator Date hidden'!AM162)</f>
        <v>3</v>
      </c>
      <c r="AM161" s="125">
        <f>IF('Indicator Date hidden'!AN162="x","x",AM$2-'Indicator Date hidden'!AN162)</f>
        <v>0</v>
      </c>
      <c r="AN161" s="125">
        <f>IF('Indicator Date hidden'!AO162="x","x",AN$2-'Indicator Date hidden'!AO162)</f>
        <v>0</v>
      </c>
      <c r="AO161" s="125">
        <f>IF('Indicator Date hidden'!AP162="x","x",AO$2-'Indicator Date hidden'!AP162)</f>
        <v>0</v>
      </c>
      <c r="AP161" s="125">
        <f>IF('Indicator Date hidden'!AQ162="x","x",AP$2-'Indicator Date hidden'!AQ162)</f>
        <v>0</v>
      </c>
      <c r="AQ161" s="125">
        <f>IF('Indicator Date hidden'!AR162="x","x",AQ$2-'Indicator Date hidden'!AR162)</f>
        <v>0</v>
      </c>
      <c r="AR161" s="125">
        <f>IF('Indicator Date hidden'!AS162="x","x",AR$2-'Indicator Date hidden'!AS162)</f>
        <v>0</v>
      </c>
      <c r="AS161" s="125">
        <f>IF('Indicator Date hidden'!AT162="x","x",AS$2-'Indicator Date hidden'!AT162)</f>
        <v>3</v>
      </c>
      <c r="AT161" s="125">
        <f>IF('Indicator Date hidden'!AU162="x","x",AT$2-'Indicator Date hidden'!AU162)</f>
        <v>0</v>
      </c>
      <c r="AU161" s="125">
        <f>IF('Indicator Date hidden'!AV162="x","x",AU$2-'Indicator Date hidden'!AV162)</f>
        <v>0</v>
      </c>
      <c r="AV161" s="125">
        <f>IF('Indicator Date hidden'!AW162="x","x",AV$2-'Indicator Date hidden'!AW162)</f>
        <v>0</v>
      </c>
      <c r="AW161" s="125">
        <f>IF('Indicator Date hidden'!AX162="x","x",AW$2-'Indicator Date hidden'!AX162)</f>
        <v>0</v>
      </c>
      <c r="AX161" s="125">
        <f>IF('Indicator Date hidden'!AY162="x","x",AX$2-'Indicator Date hidden'!AY162)</f>
        <v>0</v>
      </c>
      <c r="AY161" s="125">
        <f>IF('Indicator Date hidden'!AZ162="x","x",AY$2-'Indicator Date hidden'!AZ162)</f>
        <v>0</v>
      </c>
      <c r="AZ161" s="125">
        <f>IF('Indicator Date hidden'!BA162="x","x",AZ$2-'Indicator Date hidden'!BA162)</f>
        <v>5</v>
      </c>
      <c r="BA161" s="125">
        <f>IF('Indicator Date hidden'!BB162="x","x",BA$2-'Indicator Date hidden'!BB162)</f>
        <v>0</v>
      </c>
      <c r="BB161" s="125">
        <f>IF('Indicator Date hidden'!BC162="x","x",BB$2-'Indicator Date hidden'!BC162)</f>
        <v>0</v>
      </c>
      <c r="BC161" s="125">
        <f>IF('Indicator Date hidden'!BD162="x","x",BC$2-'Indicator Date hidden'!BD162)</f>
        <v>0</v>
      </c>
      <c r="BD161" s="125">
        <f>IF('Indicator Date hidden'!BE162="x","x",BD$2-'Indicator Date hidden'!BE162)</f>
        <v>2</v>
      </c>
      <c r="BE161" s="125">
        <f>IF('Indicator Date hidden'!BF162="x","x",BE$2-'Indicator Date hidden'!BF162)</f>
        <v>0</v>
      </c>
      <c r="BF161" s="125">
        <f>IF('Indicator Date hidden'!BG162="x","x",BF$2-'Indicator Date hidden'!BG162)</f>
        <v>0</v>
      </c>
      <c r="BG161" s="125">
        <f>IF('Indicator Date hidden'!BH162="x","x",BG$2-'Indicator Date hidden'!BH162)</f>
        <v>0</v>
      </c>
      <c r="BH161" s="125">
        <f>IF('Indicator Date hidden'!BI162="x","x",BH$2-'Indicator Date hidden'!BI162)</f>
        <v>0</v>
      </c>
      <c r="BI161" s="125">
        <f>IF('Indicator Date hidden'!BJ162="x","x",BI$2-'Indicator Date hidden'!BJ162)</f>
        <v>0</v>
      </c>
      <c r="BJ161" s="125">
        <f>IF('Indicator Date hidden'!BK162="x","x",BJ$2-'Indicator Date hidden'!BK162)</f>
        <v>0</v>
      </c>
      <c r="BK161" s="125">
        <f>IF('Indicator Date hidden'!BL162="x","x",BK$2-'Indicator Date hidden'!BL162)</f>
        <v>0</v>
      </c>
      <c r="BL161" s="125">
        <f>IF('Indicator Date hidden'!BM162="x","x",BL$2-'Indicator Date hidden'!BM162)</f>
        <v>0</v>
      </c>
      <c r="BM161" s="125">
        <f>IF('Indicator Date hidden'!BN162="x","x",BM$2-'Indicator Date hidden'!BN162)</f>
        <v>2</v>
      </c>
      <c r="BN161" s="125">
        <f>IF('Indicator Date hidden'!BO162="x","x",BN$2-'Indicator Date hidden'!BO162)</f>
        <v>2</v>
      </c>
      <c r="BO161" s="125">
        <f>IF('Indicator Date hidden'!BP162="x","x",BO$2-'Indicator Date hidden'!BP162)</f>
        <v>0</v>
      </c>
      <c r="BP161" s="125">
        <f>IF('Indicator Date hidden'!BQ162="x","x",BP$2-'Indicator Date hidden'!BQ162)</f>
        <v>0</v>
      </c>
      <c r="BQ161" s="125">
        <f>IF('Indicator Date hidden'!BR162="x","x",BQ$2-'Indicator Date hidden'!BR162)</f>
        <v>0</v>
      </c>
      <c r="BR161" s="125">
        <f>IF('Indicator Date hidden'!BS162="x","x",BR$2-'Indicator Date hidden'!BS162)</f>
        <v>0</v>
      </c>
      <c r="BS161" s="125">
        <f>IF('Indicator Date hidden'!BT162="x","x",BS$2-'Indicator Date hidden'!BT162)</f>
        <v>1</v>
      </c>
      <c r="BT161" s="125">
        <f>IF('Indicator Date hidden'!BU162="x","x",BT$2-'Indicator Date hidden'!BU162)</f>
        <v>0</v>
      </c>
      <c r="BU161" s="125">
        <f>IF('Indicator Date hidden'!BV162="x","x",BU$2-'Indicator Date hidden'!BV162)</f>
        <v>0</v>
      </c>
      <c r="BV161" s="125">
        <f>IF('Indicator Date hidden'!BW162="x","x",BV$2-'Indicator Date hidden'!BW162)</f>
        <v>0</v>
      </c>
      <c r="BW161" s="125">
        <f>IF('Indicator Date hidden'!BX162="x","x",BW$2-'Indicator Date hidden'!BX162)</f>
        <v>0</v>
      </c>
      <c r="BX161" s="125">
        <f>IF('Indicator Date hidden'!BY162="x","x",BX$2-'Indicator Date hidden'!BY162)</f>
        <v>0</v>
      </c>
      <c r="BY161" s="3">
        <f t="shared" si="20"/>
        <v>23</v>
      </c>
      <c r="BZ161" s="126">
        <f t="shared" si="21"/>
        <v>0.30666666666666664</v>
      </c>
      <c r="CA161" s="3">
        <f t="shared" si="22"/>
        <v>11</v>
      </c>
      <c r="CB161" s="126">
        <f t="shared" si="23"/>
        <v>0.86368718617075457</v>
      </c>
      <c r="CC161" s="129">
        <f t="shared" si="24"/>
        <v>0</v>
      </c>
    </row>
    <row r="162" spans="1:81" x14ac:dyDescent="0.3">
      <c r="A162" s="3" t="str">
        <f>'Indicator Data'!B165</f>
        <v>SSD</v>
      </c>
      <c r="B162" s="125">
        <f>IF('Indicator Date hidden'!C163="x","x",B$2-'Indicator Date hidden'!C163)</f>
        <v>0</v>
      </c>
      <c r="C162" s="125">
        <f>IF('Indicator Date hidden'!D163="x","x",C$2-'Indicator Date hidden'!D163)</f>
        <v>0</v>
      </c>
      <c r="D162" s="125">
        <f>IF('Indicator Date hidden'!E163="x","x",D$2-'Indicator Date hidden'!E163)</f>
        <v>0</v>
      </c>
      <c r="E162" s="125">
        <f>IF('Indicator Date hidden'!F163="x","x",E$2-'Indicator Date hidden'!F163)</f>
        <v>0</v>
      </c>
      <c r="F162" s="125">
        <f>IF('Indicator Date hidden'!G163="x","x",F$2-'Indicator Date hidden'!G163)</f>
        <v>0</v>
      </c>
      <c r="G162" s="125">
        <f>IF('Indicator Date hidden'!H163="x","x",G$2-'Indicator Date hidden'!H163)</f>
        <v>0</v>
      </c>
      <c r="H162" s="125">
        <f>IF('Indicator Date hidden'!I163="x","x",H$2-'Indicator Date hidden'!I163)</f>
        <v>0</v>
      </c>
      <c r="I162" s="125">
        <f>IF('Indicator Date hidden'!J163="x","x",I$2-'Indicator Date hidden'!J163)</f>
        <v>0</v>
      </c>
      <c r="J162" s="125">
        <f>IF('Indicator Date hidden'!K163="x","x",J$2-'Indicator Date hidden'!K163)</f>
        <v>0</v>
      </c>
      <c r="K162" s="125">
        <f>IF('Indicator Date hidden'!L163="x","x",K$2-'Indicator Date hidden'!L163)</f>
        <v>0</v>
      </c>
      <c r="L162" s="125">
        <f>IF('Indicator Date hidden'!M163="x","x",L$2-'Indicator Date hidden'!M163)</f>
        <v>0</v>
      </c>
      <c r="M162" s="125">
        <f>IF('Indicator Date hidden'!N163="x","x",M$2-'Indicator Date hidden'!N163)</f>
        <v>0</v>
      </c>
      <c r="N162" s="125">
        <f>IF('Indicator Date hidden'!O163="x","x",N$2-'Indicator Date hidden'!O163)</f>
        <v>0</v>
      </c>
      <c r="O162" s="125">
        <f>IF('Indicator Date hidden'!P163="x","x",O$2-'Indicator Date hidden'!P163)</f>
        <v>0</v>
      </c>
      <c r="P162" s="125">
        <f>IF('Indicator Date hidden'!Q163="x","x",P$2-'Indicator Date hidden'!Q163)</f>
        <v>0</v>
      </c>
      <c r="Q162" s="125">
        <f>IF('Indicator Date hidden'!R163="x","x",Q$2-'Indicator Date hidden'!R163)</f>
        <v>0</v>
      </c>
      <c r="R162" s="125">
        <f>IF('Indicator Date hidden'!S163="x","x",R$2-'Indicator Date hidden'!S163)</f>
        <v>0</v>
      </c>
      <c r="S162" s="125">
        <f>IF('Indicator Date hidden'!T163="x","x",S$2-'Indicator Date hidden'!T163)</f>
        <v>0</v>
      </c>
      <c r="T162" s="125">
        <f>IF('Indicator Date hidden'!U163="x","x",T$2-'Indicator Date hidden'!U163)</f>
        <v>0</v>
      </c>
      <c r="U162" s="125">
        <f>IF('Indicator Date hidden'!V163="x","x",U$2-'Indicator Date hidden'!V163)</f>
        <v>0</v>
      </c>
      <c r="V162" s="125">
        <f>IF('Indicator Date hidden'!W163="x","x",V$2-'Indicator Date hidden'!W163)</f>
        <v>0</v>
      </c>
      <c r="W162" s="125">
        <f>IF('Indicator Date hidden'!X163="x","x",W$2-'Indicator Date hidden'!X163)</f>
        <v>0</v>
      </c>
      <c r="X162" s="125">
        <f>IF('Indicator Date hidden'!Y163="x","x",X$2-'Indicator Date hidden'!Y163)</f>
        <v>0</v>
      </c>
      <c r="Y162" s="125">
        <f>IF('Indicator Date hidden'!Z163="x","x",Y$2-'Indicator Date hidden'!Z163)</f>
        <v>0</v>
      </c>
      <c r="Z162" s="125">
        <f>IF('Indicator Date hidden'!AA163="x","x",Z$2-'Indicator Date hidden'!AA163)</f>
        <v>10</v>
      </c>
      <c r="AA162" s="125">
        <f>IF('Indicator Date hidden'!AB163="x","x",AA$2-'Indicator Date hidden'!AB163)</f>
        <v>0</v>
      </c>
      <c r="AB162" s="125" t="str">
        <f>IF('Indicator Date hidden'!AC163="x","x",AB$2-'Indicator Date hidden'!AC163)</f>
        <v>x</v>
      </c>
      <c r="AC162" s="125">
        <f>IF('Indicator Date hidden'!AD163="x","x",AC$2-'Indicator Date hidden'!AD163)</f>
        <v>2</v>
      </c>
      <c r="AD162" s="125">
        <f>IF('Indicator Date hidden'!AE163="x","x",AD$2-'Indicator Date hidden'!AE163)</f>
        <v>0</v>
      </c>
      <c r="AE162" s="125">
        <f>IF('Indicator Date hidden'!AF163="x","x",AE$2-'Indicator Date hidden'!AF163)</f>
        <v>0</v>
      </c>
      <c r="AF162" s="125">
        <f>IF('Indicator Date hidden'!AG163="x","x",AF$2-'Indicator Date hidden'!AG163)</f>
        <v>1</v>
      </c>
      <c r="AG162" s="125">
        <f>IF('Indicator Date hidden'!AH163="x","x",AG$2-'Indicator Date hidden'!AH163)</f>
        <v>0</v>
      </c>
      <c r="AH162" s="125">
        <f>IF('Indicator Date hidden'!AI163="x","x",AH$2-'Indicator Date hidden'!AI163)</f>
        <v>0</v>
      </c>
      <c r="AI162" s="125">
        <f>IF('Indicator Date hidden'!AJ163="x","x",AI$2-'Indicator Date hidden'!AJ163)</f>
        <v>0</v>
      </c>
      <c r="AJ162" s="125">
        <f>IF('Indicator Date hidden'!AK163="x","x",AJ$2-'Indicator Date hidden'!AK163)</f>
        <v>0</v>
      </c>
      <c r="AK162" s="125">
        <f>IF('Indicator Date hidden'!AL163="x","x",AK$2-'Indicator Date hidden'!AL163)</f>
        <v>1</v>
      </c>
      <c r="AL162" s="125">
        <f>IF('Indicator Date hidden'!AM163="x","x",AL$2-'Indicator Date hidden'!AM163)</f>
        <v>9</v>
      </c>
      <c r="AM162" s="125">
        <f>IF('Indicator Date hidden'!AN163="x","x",AM$2-'Indicator Date hidden'!AN163)</f>
        <v>0</v>
      </c>
      <c r="AN162" s="125">
        <f>IF('Indicator Date hidden'!AO163="x","x",AN$2-'Indicator Date hidden'!AO163)</f>
        <v>0</v>
      </c>
      <c r="AO162" s="125">
        <f>IF('Indicator Date hidden'!AP163="x","x",AO$2-'Indicator Date hidden'!AP163)</f>
        <v>0</v>
      </c>
      <c r="AP162" s="125">
        <f>IF('Indicator Date hidden'!AQ163="x","x",AP$2-'Indicator Date hidden'!AQ163)</f>
        <v>4</v>
      </c>
      <c r="AQ162" s="125">
        <f>IF('Indicator Date hidden'!AR163="x","x",AQ$2-'Indicator Date hidden'!AR163)</f>
        <v>4</v>
      </c>
      <c r="AR162" s="125">
        <f>IF('Indicator Date hidden'!AS163="x","x",AR$2-'Indicator Date hidden'!AS163)</f>
        <v>0</v>
      </c>
      <c r="AS162" s="125">
        <f>IF('Indicator Date hidden'!AT163="x","x",AS$2-'Indicator Date hidden'!AT163)</f>
        <v>9</v>
      </c>
      <c r="AT162" s="125">
        <f>IF('Indicator Date hidden'!AU163="x","x",AT$2-'Indicator Date hidden'!AU163)</f>
        <v>0</v>
      </c>
      <c r="AU162" s="125">
        <f>IF('Indicator Date hidden'!AV163="x","x",AU$2-'Indicator Date hidden'!AV163)</f>
        <v>0</v>
      </c>
      <c r="AV162" s="125">
        <f>IF('Indicator Date hidden'!AW163="x","x",AV$2-'Indicator Date hidden'!AW163)</f>
        <v>0</v>
      </c>
      <c r="AW162" s="125">
        <f>IF('Indicator Date hidden'!AX163="x","x",AW$2-'Indicator Date hidden'!AX163)</f>
        <v>0</v>
      </c>
      <c r="AX162" s="125">
        <f>IF('Indicator Date hidden'!AY163="x","x",AX$2-'Indicator Date hidden'!AY163)</f>
        <v>0</v>
      </c>
      <c r="AY162" s="125" t="str">
        <f>IF('Indicator Date hidden'!AZ163="x","x",AY$2-'Indicator Date hidden'!AZ163)</f>
        <v>x</v>
      </c>
      <c r="AZ162" s="125">
        <f>IF('Indicator Date hidden'!BA163="x","x",AZ$2-'Indicator Date hidden'!BA163)</f>
        <v>3</v>
      </c>
      <c r="BA162" s="125">
        <f>IF('Indicator Date hidden'!BB163="x","x",BA$2-'Indicator Date hidden'!BB163)</f>
        <v>0</v>
      </c>
      <c r="BB162" s="125">
        <f>IF('Indicator Date hidden'!BC163="x","x",BB$2-'Indicator Date hidden'!BC163)</f>
        <v>0</v>
      </c>
      <c r="BC162" s="125">
        <f>IF('Indicator Date hidden'!BD163="x","x",BC$2-'Indicator Date hidden'!BD163)</f>
        <v>0</v>
      </c>
      <c r="BD162" s="125">
        <f>IF('Indicator Date hidden'!BE163="x","x",BD$2-'Indicator Date hidden'!BE163)</f>
        <v>1</v>
      </c>
      <c r="BE162" s="125">
        <f>IF('Indicator Date hidden'!BF163="x","x",BE$2-'Indicator Date hidden'!BF163)</f>
        <v>0</v>
      </c>
      <c r="BF162" s="125">
        <f>IF('Indicator Date hidden'!BG163="x","x",BF$2-'Indicator Date hidden'!BG163)</f>
        <v>0</v>
      </c>
      <c r="BG162" s="125">
        <f>IF('Indicator Date hidden'!BH163="x","x",BG$2-'Indicator Date hidden'!BH163)</f>
        <v>0</v>
      </c>
      <c r="BH162" s="125">
        <f>IF('Indicator Date hidden'!BI163="x","x",BH$2-'Indicator Date hidden'!BI163)</f>
        <v>0</v>
      </c>
      <c r="BI162" s="125" t="str">
        <f>IF('Indicator Date hidden'!BJ163="x","x",BI$2-'Indicator Date hidden'!BJ163)</f>
        <v>x</v>
      </c>
      <c r="BJ162" s="125">
        <f>IF('Indicator Date hidden'!BK163="x","x",BJ$2-'Indicator Date hidden'!BK163)</f>
        <v>0</v>
      </c>
      <c r="BK162" s="125">
        <f>IF('Indicator Date hidden'!BL163="x","x",BK$2-'Indicator Date hidden'!BL163)</f>
        <v>0</v>
      </c>
      <c r="BL162" s="125">
        <f>IF('Indicator Date hidden'!BM163="x","x",BL$2-'Indicator Date hidden'!BM163)</f>
        <v>0</v>
      </c>
      <c r="BM162" s="125">
        <f>IF('Indicator Date hidden'!BN163="x","x",BM$2-'Indicator Date hidden'!BN163)</f>
        <v>1</v>
      </c>
      <c r="BN162" s="125">
        <f>IF('Indicator Date hidden'!BO163="x","x",BN$2-'Indicator Date hidden'!BO163)</f>
        <v>2</v>
      </c>
      <c r="BO162" s="125">
        <f>IF('Indicator Date hidden'!BP163="x","x",BO$2-'Indicator Date hidden'!BP163)</f>
        <v>0</v>
      </c>
      <c r="BP162" s="125">
        <f>IF('Indicator Date hidden'!BQ163="x","x",BP$2-'Indicator Date hidden'!BQ163)</f>
        <v>0</v>
      </c>
      <c r="BQ162" s="125">
        <f>IF('Indicator Date hidden'!BR163="x","x",BQ$2-'Indicator Date hidden'!BR163)</f>
        <v>0</v>
      </c>
      <c r="BR162" s="125">
        <f>IF('Indicator Date hidden'!BS163="x","x",BR$2-'Indicator Date hidden'!BS163)</f>
        <v>0</v>
      </c>
      <c r="BS162" s="125" t="str">
        <f>IF('Indicator Date hidden'!BT163="x","x",BS$2-'Indicator Date hidden'!BT163)</f>
        <v>x</v>
      </c>
      <c r="BT162" s="125">
        <f>IF('Indicator Date hidden'!BU163="x","x",BT$2-'Indicator Date hidden'!BU163)</f>
        <v>0</v>
      </c>
      <c r="BU162" s="125" t="str">
        <f>IF('Indicator Date hidden'!BV163="x","x",BU$2-'Indicator Date hidden'!BV163)</f>
        <v>x</v>
      </c>
      <c r="BV162" s="125" t="str">
        <f>IF('Indicator Date hidden'!BW163="x","x",BV$2-'Indicator Date hidden'!BW163)</f>
        <v>x</v>
      </c>
      <c r="BW162" s="125">
        <f>IF('Indicator Date hidden'!BX163="x","x",BW$2-'Indicator Date hidden'!BX163)</f>
        <v>0</v>
      </c>
      <c r="BX162" s="125">
        <f>IF('Indicator Date hidden'!BY163="x","x",BX$2-'Indicator Date hidden'!BY163)</f>
        <v>0</v>
      </c>
      <c r="BY162" s="3">
        <f t="shared" si="20"/>
        <v>47</v>
      </c>
      <c r="BZ162" s="126">
        <f t="shared" si="21"/>
        <v>0.6811594202898551</v>
      </c>
      <c r="CA162" s="3">
        <f t="shared" si="22"/>
        <v>12</v>
      </c>
      <c r="CB162" s="126">
        <f t="shared" si="23"/>
        <v>2.0251516573962398</v>
      </c>
      <c r="CC162" s="129">
        <f t="shared" si="24"/>
        <v>0</v>
      </c>
    </row>
    <row r="163" spans="1:81" x14ac:dyDescent="0.3">
      <c r="A163" s="3" t="str">
        <f>'Indicator Data'!B166</f>
        <v>ESP</v>
      </c>
      <c r="B163" s="125">
        <f>IF('Indicator Date hidden'!C164="x","x",B$2-'Indicator Date hidden'!C164)</f>
        <v>0</v>
      </c>
      <c r="C163" s="125">
        <f>IF('Indicator Date hidden'!D164="x","x",C$2-'Indicator Date hidden'!D164)</f>
        <v>0</v>
      </c>
      <c r="D163" s="125">
        <f>IF('Indicator Date hidden'!E164="x","x",D$2-'Indicator Date hidden'!E164)</f>
        <v>0</v>
      </c>
      <c r="E163" s="125">
        <f>IF('Indicator Date hidden'!F164="x","x",E$2-'Indicator Date hidden'!F164)</f>
        <v>0</v>
      </c>
      <c r="F163" s="125">
        <f>IF('Indicator Date hidden'!G164="x","x",F$2-'Indicator Date hidden'!G164)</f>
        <v>0</v>
      </c>
      <c r="G163" s="125">
        <f>IF('Indicator Date hidden'!H164="x","x",G$2-'Indicator Date hidden'!H164)</f>
        <v>0</v>
      </c>
      <c r="H163" s="125">
        <f>IF('Indicator Date hidden'!I164="x","x",H$2-'Indicator Date hidden'!I164)</f>
        <v>0</v>
      </c>
      <c r="I163" s="125">
        <f>IF('Indicator Date hidden'!J164="x","x",I$2-'Indicator Date hidden'!J164)</f>
        <v>0</v>
      </c>
      <c r="J163" s="125">
        <f>IF('Indicator Date hidden'!K164="x","x",J$2-'Indicator Date hidden'!K164)</f>
        <v>0</v>
      </c>
      <c r="K163" s="125">
        <f>IF('Indicator Date hidden'!L164="x","x",K$2-'Indicator Date hidden'!L164)</f>
        <v>0</v>
      </c>
      <c r="L163" s="125">
        <f>IF('Indicator Date hidden'!M164="x","x",L$2-'Indicator Date hidden'!M164)</f>
        <v>0</v>
      </c>
      <c r="M163" s="125">
        <f>IF('Indicator Date hidden'!N164="x","x",M$2-'Indicator Date hidden'!N164)</f>
        <v>0</v>
      </c>
      <c r="N163" s="125">
        <f>IF('Indicator Date hidden'!O164="x","x",N$2-'Indicator Date hidden'!O164)</f>
        <v>0</v>
      </c>
      <c r="O163" s="125">
        <f>IF('Indicator Date hidden'!P164="x","x",O$2-'Indicator Date hidden'!P164)</f>
        <v>0</v>
      </c>
      <c r="P163" s="125">
        <f>IF('Indicator Date hidden'!Q164="x","x",P$2-'Indicator Date hidden'!Q164)</f>
        <v>0</v>
      </c>
      <c r="Q163" s="125">
        <f>IF('Indicator Date hidden'!R164="x","x",Q$2-'Indicator Date hidden'!R164)</f>
        <v>0</v>
      </c>
      <c r="R163" s="125">
        <f>IF('Indicator Date hidden'!S164="x","x",R$2-'Indicator Date hidden'!S164)</f>
        <v>0</v>
      </c>
      <c r="S163" s="125">
        <f>IF('Indicator Date hidden'!T164="x","x",S$2-'Indicator Date hidden'!T164)</f>
        <v>0</v>
      </c>
      <c r="T163" s="125">
        <f>IF('Indicator Date hidden'!U164="x","x",T$2-'Indicator Date hidden'!U164)</f>
        <v>0</v>
      </c>
      <c r="U163" s="125">
        <f>IF('Indicator Date hidden'!V164="x","x",U$2-'Indicator Date hidden'!V164)</f>
        <v>0</v>
      </c>
      <c r="V163" s="125">
        <f>IF('Indicator Date hidden'!W164="x","x",V$2-'Indicator Date hidden'!W164)</f>
        <v>0</v>
      </c>
      <c r="W163" s="125">
        <f>IF('Indicator Date hidden'!X164="x","x",W$2-'Indicator Date hidden'!X164)</f>
        <v>0</v>
      </c>
      <c r="X163" s="125">
        <f>IF('Indicator Date hidden'!Y164="x","x",X$2-'Indicator Date hidden'!Y164)</f>
        <v>0</v>
      </c>
      <c r="Y163" s="125">
        <f>IF('Indicator Date hidden'!Z164="x","x",Y$2-'Indicator Date hidden'!Z164)</f>
        <v>0</v>
      </c>
      <c r="Z163" s="125">
        <f>IF('Indicator Date hidden'!AA164="x","x",Z$2-'Indicator Date hidden'!AA164)</f>
        <v>7</v>
      </c>
      <c r="AA163" s="125">
        <f>IF('Indicator Date hidden'!AB164="x","x",AA$2-'Indicator Date hidden'!AB164)</f>
        <v>0</v>
      </c>
      <c r="AB163" s="125" t="str">
        <f>IF('Indicator Date hidden'!AC164="x","x",AB$2-'Indicator Date hidden'!AC164)</f>
        <v>x</v>
      </c>
      <c r="AC163" s="125">
        <f>IF('Indicator Date hidden'!AD164="x","x",AC$2-'Indicator Date hidden'!AD164)</f>
        <v>0</v>
      </c>
      <c r="AD163" s="125">
        <f>IF('Indicator Date hidden'!AE164="x","x",AD$2-'Indicator Date hidden'!AE164)</f>
        <v>0</v>
      </c>
      <c r="AE163" s="125">
        <f>IF('Indicator Date hidden'!AF164="x","x",AE$2-'Indicator Date hidden'!AF164)</f>
        <v>0</v>
      </c>
      <c r="AF163" s="125">
        <f>IF('Indicator Date hidden'!AG164="x","x",AF$2-'Indicator Date hidden'!AG164)</f>
        <v>1</v>
      </c>
      <c r="AG163" s="125">
        <f>IF('Indicator Date hidden'!AH164="x","x",AG$2-'Indicator Date hidden'!AH164)</f>
        <v>0</v>
      </c>
      <c r="AH163" s="125">
        <f>IF('Indicator Date hidden'!AI164="x","x",AH$2-'Indicator Date hidden'!AI164)</f>
        <v>0</v>
      </c>
      <c r="AI163" s="125">
        <f>IF('Indicator Date hidden'!AJ164="x","x",AI$2-'Indicator Date hidden'!AJ164)</f>
        <v>0</v>
      </c>
      <c r="AJ163" s="125">
        <f>IF('Indicator Date hidden'!AK164="x","x",AJ$2-'Indicator Date hidden'!AK164)</f>
        <v>0</v>
      </c>
      <c r="AK163" s="125">
        <f>IF('Indicator Date hidden'!AL164="x","x",AK$2-'Indicator Date hidden'!AL164)</f>
        <v>1</v>
      </c>
      <c r="AL163" s="125" t="str">
        <f>IF('Indicator Date hidden'!AM164="x","x",AL$2-'Indicator Date hidden'!AM164)</f>
        <v>x</v>
      </c>
      <c r="AM163" s="125">
        <f>IF('Indicator Date hidden'!AN164="x","x",AM$2-'Indicator Date hidden'!AN164)</f>
        <v>0</v>
      </c>
      <c r="AN163" s="125">
        <f>IF('Indicator Date hidden'!AO164="x","x",AN$2-'Indicator Date hidden'!AO164)</f>
        <v>0</v>
      </c>
      <c r="AO163" s="125">
        <f>IF('Indicator Date hidden'!AP164="x","x",AO$2-'Indicator Date hidden'!AP164)</f>
        <v>0</v>
      </c>
      <c r="AP163" s="125" t="str">
        <f>IF('Indicator Date hidden'!AQ164="x","x",AP$2-'Indicator Date hidden'!AQ164)</f>
        <v>x</v>
      </c>
      <c r="AQ163" s="125">
        <f>IF('Indicator Date hidden'!AR164="x","x",AQ$2-'Indicator Date hidden'!AR164)</f>
        <v>0</v>
      </c>
      <c r="AR163" s="125">
        <f>IF('Indicator Date hidden'!AS164="x","x",AR$2-'Indicator Date hidden'!AS164)</f>
        <v>0</v>
      </c>
      <c r="AS163" s="125" t="str">
        <f>IF('Indicator Date hidden'!AT164="x","x",AS$2-'Indicator Date hidden'!AT164)</f>
        <v>x</v>
      </c>
      <c r="AT163" s="125">
        <f>IF('Indicator Date hidden'!AU164="x","x",AT$2-'Indicator Date hidden'!AU164)</f>
        <v>0</v>
      </c>
      <c r="AU163" s="125">
        <f>IF('Indicator Date hidden'!AV164="x","x",AU$2-'Indicator Date hidden'!AV164)</f>
        <v>0</v>
      </c>
      <c r="AV163" s="125">
        <f>IF('Indicator Date hidden'!AW164="x","x",AV$2-'Indicator Date hidden'!AW164)</f>
        <v>0</v>
      </c>
      <c r="AW163" s="125" t="str">
        <f>IF('Indicator Date hidden'!AX164="x","x",AW$2-'Indicator Date hidden'!AX164)</f>
        <v>x</v>
      </c>
      <c r="AX163" s="125">
        <f>IF('Indicator Date hidden'!AY164="x","x",AX$2-'Indicator Date hidden'!AY164)</f>
        <v>0</v>
      </c>
      <c r="AY163" s="125">
        <f>IF('Indicator Date hidden'!AZ164="x","x",AY$2-'Indicator Date hidden'!AZ164)</f>
        <v>0</v>
      </c>
      <c r="AZ163" s="125">
        <f>IF('Indicator Date hidden'!BA164="x","x",AZ$2-'Indicator Date hidden'!BA164)</f>
        <v>1</v>
      </c>
      <c r="BA163" s="125">
        <f>IF('Indicator Date hidden'!BB164="x","x",BA$2-'Indicator Date hidden'!BB164)</f>
        <v>0</v>
      </c>
      <c r="BB163" s="125">
        <f>IF('Indicator Date hidden'!BC164="x","x",BB$2-'Indicator Date hidden'!BC164)</f>
        <v>0</v>
      </c>
      <c r="BC163" s="125">
        <f>IF('Indicator Date hidden'!BD164="x","x",BC$2-'Indicator Date hidden'!BD164)</f>
        <v>0</v>
      </c>
      <c r="BD163" s="125" t="str">
        <f>IF('Indicator Date hidden'!BE164="x","x",BD$2-'Indicator Date hidden'!BE164)</f>
        <v>x</v>
      </c>
      <c r="BE163" s="125">
        <f>IF('Indicator Date hidden'!BF164="x","x",BE$2-'Indicator Date hidden'!BF164)</f>
        <v>1</v>
      </c>
      <c r="BF163" s="125">
        <f>IF('Indicator Date hidden'!BG164="x","x",BF$2-'Indicator Date hidden'!BG164)</f>
        <v>0</v>
      </c>
      <c r="BG163" s="125">
        <f>IF('Indicator Date hidden'!BH164="x","x",BG$2-'Indicator Date hidden'!BH164)</f>
        <v>0</v>
      </c>
      <c r="BH163" s="125">
        <f>IF('Indicator Date hidden'!BI164="x","x",BH$2-'Indicator Date hidden'!BI164)</f>
        <v>0</v>
      </c>
      <c r="BI163" s="125">
        <f>IF('Indicator Date hidden'!BJ164="x","x",BI$2-'Indicator Date hidden'!BJ164)</f>
        <v>0</v>
      </c>
      <c r="BJ163" s="125">
        <f>IF('Indicator Date hidden'!BK164="x","x",BJ$2-'Indicator Date hidden'!BK164)</f>
        <v>0</v>
      </c>
      <c r="BK163" s="125">
        <f>IF('Indicator Date hidden'!BL164="x","x",BK$2-'Indicator Date hidden'!BL164)</f>
        <v>0</v>
      </c>
      <c r="BL163" s="125">
        <f>IF('Indicator Date hidden'!BM164="x","x",BL$2-'Indicator Date hidden'!BM164)</f>
        <v>0</v>
      </c>
      <c r="BM163" s="125">
        <f>IF('Indicator Date hidden'!BN164="x","x",BM$2-'Indicator Date hidden'!BN164)</f>
        <v>1</v>
      </c>
      <c r="BN163" s="125">
        <f>IF('Indicator Date hidden'!BO164="x","x",BN$2-'Indicator Date hidden'!BO164)</f>
        <v>0</v>
      </c>
      <c r="BO163" s="125">
        <f>IF('Indicator Date hidden'!BP164="x","x",BO$2-'Indicator Date hidden'!BP164)</f>
        <v>0</v>
      </c>
      <c r="BP163" s="125">
        <f>IF('Indicator Date hidden'!BQ164="x","x",BP$2-'Indicator Date hidden'!BQ164)</f>
        <v>0</v>
      </c>
      <c r="BQ163" s="125">
        <f>IF('Indicator Date hidden'!BR164="x","x",BQ$2-'Indicator Date hidden'!BR164)</f>
        <v>0</v>
      </c>
      <c r="BR163" s="125">
        <f>IF('Indicator Date hidden'!BS164="x","x",BR$2-'Indicator Date hidden'!BS164)</f>
        <v>0</v>
      </c>
      <c r="BS163" s="125">
        <f>IF('Indicator Date hidden'!BT164="x","x",BS$2-'Indicator Date hidden'!BT164)</f>
        <v>2</v>
      </c>
      <c r="BT163" s="125">
        <f>IF('Indicator Date hidden'!BU164="x","x",BT$2-'Indicator Date hidden'!BU164)</f>
        <v>0</v>
      </c>
      <c r="BU163" s="125">
        <f>IF('Indicator Date hidden'!BV164="x","x",BU$2-'Indicator Date hidden'!BV164)</f>
        <v>0</v>
      </c>
      <c r="BV163" s="125">
        <f>IF('Indicator Date hidden'!BW164="x","x",BV$2-'Indicator Date hidden'!BW164)</f>
        <v>0</v>
      </c>
      <c r="BW163" s="125">
        <f>IF('Indicator Date hidden'!BX164="x","x",BW$2-'Indicator Date hidden'!BX164)</f>
        <v>0</v>
      </c>
      <c r="BX163" s="125">
        <f>IF('Indicator Date hidden'!BY164="x","x",BX$2-'Indicator Date hidden'!BY164)</f>
        <v>0</v>
      </c>
      <c r="BY163" s="3">
        <f t="shared" ref="BY163:BY193" si="25">SUM(B163:BX163)</f>
        <v>14</v>
      </c>
      <c r="BZ163" s="126">
        <f t="shared" ref="BZ163:BZ193" si="26">BY163/COUNT(B163:BX163)</f>
        <v>0.20289855072463769</v>
      </c>
      <c r="CA163" s="3">
        <f t="shared" ref="CA163:CA193" si="27">COUNTIF(B163:BX163,"&gt;0")</f>
        <v>7</v>
      </c>
      <c r="CB163" s="126">
        <f t="shared" ref="CB163:CB193" si="28">_xlfn.STDEV.P(B163:BX163)</f>
        <v>0.89409836609780757</v>
      </c>
      <c r="CC163" s="129">
        <f t="shared" ref="CC163:CC193" si="29">MEDIAN(B163:BX163)</f>
        <v>0</v>
      </c>
    </row>
    <row r="164" spans="1:81" x14ac:dyDescent="0.3">
      <c r="A164" s="3" t="str">
        <f>'Indicator Data'!B167</f>
        <v>LKA</v>
      </c>
      <c r="B164" s="125">
        <f>IF('Indicator Date hidden'!C165="x","x",B$2-'Indicator Date hidden'!C165)</f>
        <v>0</v>
      </c>
      <c r="C164" s="125">
        <f>IF('Indicator Date hidden'!D165="x","x",C$2-'Indicator Date hidden'!D165)</f>
        <v>0</v>
      </c>
      <c r="D164" s="125">
        <f>IF('Indicator Date hidden'!E165="x","x",D$2-'Indicator Date hidden'!E165)</f>
        <v>0</v>
      </c>
      <c r="E164" s="125">
        <f>IF('Indicator Date hidden'!F165="x","x",E$2-'Indicator Date hidden'!F165)</f>
        <v>0</v>
      </c>
      <c r="F164" s="125">
        <f>IF('Indicator Date hidden'!G165="x","x",F$2-'Indicator Date hidden'!G165)</f>
        <v>0</v>
      </c>
      <c r="G164" s="125">
        <f>IF('Indicator Date hidden'!H165="x","x",G$2-'Indicator Date hidden'!H165)</f>
        <v>0</v>
      </c>
      <c r="H164" s="125">
        <f>IF('Indicator Date hidden'!I165="x","x",H$2-'Indicator Date hidden'!I165)</f>
        <v>0</v>
      </c>
      <c r="I164" s="125">
        <f>IF('Indicator Date hidden'!J165="x","x",I$2-'Indicator Date hidden'!J165)</f>
        <v>0</v>
      </c>
      <c r="J164" s="125">
        <f>IF('Indicator Date hidden'!K165="x","x",J$2-'Indicator Date hidden'!K165)</f>
        <v>0</v>
      </c>
      <c r="K164" s="125">
        <f>IF('Indicator Date hidden'!L165="x","x",K$2-'Indicator Date hidden'!L165)</f>
        <v>0</v>
      </c>
      <c r="L164" s="125">
        <f>IF('Indicator Date hidden'!M165="x","x",L$2-'Indicator Date hidden'!M165)</f>
        <v>0</v>
      </c>
      <c r="M164" s="125">
        <f>IF('Indicator Date hidden'!N165="x","x",M$2-'Indicator Date hidden'!N165)</f>
        <v>0</v>
      </c>
      <c r="N164" s="125">
        <f>IF('Indicator Date hidden'!O165="x","x",N$2-'Indicator Date hidden'!O165)</f>
        <v>0</v>
      </c>
      <c r="O164" s="125">
        <f>IF('Indicator Date hidden'!P165="x","x",O$2-'Indicator Date hidden'!P165)</f>
        <v>0</v>
      </c>
      <c r="P164" s="125">
        <f>IF('Indicator Date hidden'!Q165="x","x",P$2-'Indicator Date hidden'!Q165)</f>
        <v>0</v>
      </c>
      <c r="Q164" s="125">
        <f>IF('Indicator Date hidden'!R165="x","x",Q$2-'Indicator Date hidden'!R165)</f>
        <v>0</v>
      </c>
      <c r="R164" s="125">
        <f>IF('Indicator Date hidden'!S165="x","x",R$2-'Indicator Date hidden'!S165)</f>
        <v>0</v>
      </c>
      <c r="S164" s="125">
        <f>IF('Indicator Date hidden'!T165="x","x",S$2-'Indicator Date hidden'!T165)</f>
        <v>0</v>
      </c>
      <c r="T164" s="125">
        <f>IF('Indicator Date hidden'!U165="x","x",T$2-'Indicator Date hidden'!U165)</f>
        <v>0</v>
      </c>
      <c r="U164" s="125">
        <f>IF('Indicator Date hidden'!V165="x","x",U$2-'Indicator Date hidden'!V165)</f>
        <v>0</v>
      </c>
      <c r="V164" s="125">
        <f>IF('Indicator Date hidden'!W165="x","x",V$2-'Indicator Date hidden'!W165)</f>
        <v>0</v>
      </c>
      <c r="W164" s="125">
        <f>IF('Indicator Date hidden'!X165="x","x",W$2-'Indicator Date hidden'!X165)</f>
        <v>0</v>
      </c>
      <c r="X164" s="125">
        <f>IF('Indicator Date hidden'!Y165="x","x",X$2-'Indicator Date hidden'!Y165)</f>
        <v>0</v>
      </c>
      <c r="Y164" s="125">
        <f>IF('Indicator Date hidden'!Z165="x","x",Y$2-'Indicator Date hidden'!Z165)</f>
        <v>0</v>
      </c>
      <c r="Z164" s="125" t="str">
        <f>IF('Indicator Date hidden'!AA165="x","x",Z$2-'Indicator Date hidden'!AA165)</f>
        <v>x</v>
      </c>
      <c r="AA164" s="125">
        <f>IF('Indicator Date hidden'!AB165="x","x",AA$2-'Indicator Date hidden'!AB165)</f>
        <v>0</v>
      </c>
      <c r="AB164" s="125" t="str">
        <f>IF('Indicator Date hidden'!AC165="x","x",AB$2-'Indicator Date hidden'!AC165)</f>
        <v>x</v>
      </c>
      <c r="AC164" s="125">
        <f>IF('Indicator Date hidden'!AD165="x","x",AC$2-'Indicator Date hidden'!AD165)</f>
        <v>1</v>
      </c>
      <c r="AD164" s="125">
        <f>IF('Indicator Date hidden'!AE165="x","x",AD$2-'Indicator Date hidden'!AE165)</f>
        <v>0</v>
      </c>
      <c r="AE164" s="125" t="str">
        <f>IF('Indicator Date hidden'!AF165="x","x",AE$2-'Indicator Date hidden'!AF165)</f>
        <v>x</v>
      </c>
      <c r="AF164" s="125">
        <f>IF('Indicator Date hidden'!AG165="x","x",AF$2-'Indicator Date hidden'!AG165)</f>
        <v>1</v>
      </c>
      <c r="AG164" s="125">
        <f>IF('Indicator Date hidden'!AH165="x","x",AG$2-'Indicator Date hidden'!AH165)</f>
        <v>0</v>
      </c>
      <c r="AH164" s="125">
        <f>IF('Indicator Date hidden'!AI165="x","x",AH$2-'Indicator Date hidden'!AI165)</f>
        <v>0</v>
      </c>
      <c r="AI164" s="125">
        <f>IF('Indicator Date hidden'!AJ165="x","x",AI$2-'Indicator Date hidden'!AJ165)</f>
        <v>0</v>
      </c>
      <c r="AJ164" s="125">
        <f>IF('Indicator Date hidden'!AK165="x","x",AJ$2-'Indicator Date hidden'!AK165)</f>
        <v>0</v>
      </c>
      <c r="AK164" s="125">
        <f>IF('Indicator Date hidden'!AL165="x","x",AK$2-'Indicator Date hidden'!AL165)</f>
        <v>1</v>
      </c>
      <c r="AL164" s="125">
        <f>IF('Indicator Date hidden'!AM165="x","x",AL$2-'Indicator Date hidden'!AM165)</f>
        <v>3</v>
      </c>
      <c r="AM164" s="125">
        <f>IF('Indicator Date hidden'!AN165="x","x",AM$2-'Indicator Date hidden'!AN165)</f>
        <v>0</v>
      </c>
      <c r="AN164" s="125">
        <f>IF('Indicator Date hidden'!AO165="x","x",AN$2-'Indicator Date hidden'!AO165)</f>
        <v>0</v>
      </c>
      <c r="AO164" s="125">
        <f>IF('Indicator Date hidden'!AP165="x","x",AO$2-'Indicator Date hidden'!AP165)</f>
        <v>0</v>
      </c>
      <c r="AP164" s="125">
        <f>IF('Indicator Date hidden'!AQ165="x","x",AP$2-'Indicator Date hidden'!AQ165)</f>
        <v>0</v>
      </c>
      <c r="AQ164" s="125">
        <f>IF('Indicator Date hidden'!AR165="x","x",AQ$2-'Indicator Date hidden'!AR165)</f>
        <v>0</v>
      </c>
      <c r="AR164" s="125">
        <f>IF('Indicator Date hidden'!AS165="x","x",AR$2-'Indicator Date hidden'!AS165)</f>
        <v>0</v>
      </c>
      <c r="AS164" s="125">
        <f>IF('Indicator Date hidden'!AT165="x","x",AS$2-'Indicator Date hidden'!AT165)</f>
        <v>3</v>
      </c>
      <c r="AT164" s="125">
        <f>IF('Indicator Date hidden'!AU165="x","x",AT$2-'Indicator Date hidden'!AU165)</f>
        <v>0</v>
      </c>
      <c r="AU164" s="125">
        <f>IF('Indicator Date hidden'!AV165="x","x",AU$2-'Indicator Date hidden'!AV165)</f>
        <v>0</v>
      </c>
      <c r="AV164" s="125">
        <f>IF('Indicator Date hidden'!AW165="x","x",AV$2-'Indicator Date hidden'!AW165)</f>
        <v>0</v>
      </c>
      <c r="AW164" s="125">
        <f>IF('Indicator Date hidden'!AX165="x","x",AW$2-'Indicator Date hidden'!AX165)</f>
        <v>0</v>
      </c>
      <c r="AX164" s="125">
        <f>IF('Indicator Date hidden'!AY165="x","x",AX$2-'Indicator Date hidden'!AY165)</f>
        <v>0</v>
      </c>
      <c r="AY164" s="125">
        <f>IF('Indicator Date hidden'!AZ165="x","x",AY$2-'Indicator Date hidden'!AZ165)</f>
        <v>0</v>
      </c>
      <c r="AZ164" s="125">
        <f>IF('Indicator Date hidden'!BA165="x","x",AZ$2-'Indicator Date hidden'!BA165)</f>
        <v>3</v>
      </c>
      <c r="BA164" s="125">
        <f>IF('Indicator Date hidden'!BB165="x","x",BA$2-'Indicator Date hidden'!BB165)</f>
        <v>0</v>
      </c>
      <c r="BB164" s="125">
        <f>IF('Indicator Date hidden'!BC165="x","x",BB$2-'Indicator Date hidden'!BC165)</f>
        <v>0</v>
      </c>
      <c r="BC164" s="125">
        <f>IF('Indicator Date hidden'!BD165="x","x",BC$2-'Indicator Date hidden'!BD165)</f>
        <v>0</v>
      </c>
      <c r="BD164" s="125">
        <f>IF('Indicator Date hidden'!BE165="x","x",BD$2-'Indicator Date hidden'!BE165)</f>
        <v>2</v>
      </c>
      <c r="BE164" s="125">
        <f>IF('Indicator Date hidden'!BF165="x","x",BE$2-'Indicator Date hidden'!BF165)</f>
        <v>1</v>
      </c>
      <c r="BF164" s="125">
        <f>IF('Indicator Date hidden'!BG165="x","x",BF$2-'Indicator Date hidden'!BG165)</f>
        <v>0</v>
      </c>
      <c r="BG164" s="125">
        <f>IF('Indicator Date hidden'!BH165="x","x",BG$2-'Indicator Date hidden'!BH165)</f>
        <v>0</v>
      </c>
      <c r="BH164" s="125">
        <f>IF('Indicator Date hidden'!BI165="x","x",BH$2-'Indicator Date hidden'!BI165)</f>
        <v>0</v>
      </c>
      <c r="BI164" s="125">
        <f>IF('Indicator Date hidden'!BJ165="x","x",BI$2-'Indicator Date hidden'!BJ165)</f>
        <v>0</v>
      </c>
      <c r="BJ164" s="125">
        <f>IF('Indicator Date hidden'!BK165="x","x",BJ$2-'Indicator Date hidden'!BK165)</f>
        <v>0</v>
      </c>
      <c r="BK164" s="125">
        <f>IF('Indicator Date hidden'!BL165="x","x",BK$2-'Indicator Date hidden'!BL165)</f>
        <v>0</v>
      </c>
      <c r="BL164" s="125">
        <f>IF('Indicator Date hidden'!BM165="x","x",BL$2-'Indicator Date hidden'!BM165)</f>
        <v>0</v>
      </c>
      <c r="BM164" s="125">
        <f>IF('Indicator Date hidden'!BN165="x","x",BM$2-'Indicator Date hidden'!BN165)</f>
        <v>1</v>
      </c>
      <c r="BN164" s="125">
        <f>IF('Indicator Date hidden'!BO165="x","x",BN$2-'Indicator Date hidden'!BO165)</f>
        <v>2</v>
      </c>
      <c r="BO164" s="125">
        <f>IF('Indicator Date hidden'!BP165="x","x",BO$2-'Indicator Date hidden'!BP165)</f>
        <v>0</v>
      </c>
      <c r="BP164" s="125">
        <f>IF('Indicator Date hidden'!BQ165="x","x",BP$2-'Indicator Date hidden'!BQ165)</f>
        <v>0</v>
      </c>
      <c r="BQ164" s="125">
        <f>IF('Indicator Date hidden'!BR165="x","x",BQ$2-'Indicator Date hidden'!BR165)</f>
        <v>0</v>
      </c>
      <c r="BR164" s="125">
        <f>IF('Indicator Date hidden'!BS165="x","x",BR$2-'Indicator Date hidden'!BS165)</f>
        <v>0</v>
      </c>
      <c r="BS164" s="125">
        <f>IF('Indicator Date hidden'!BT165="x","x",BS$2-'Indicator Date hidden'!BT165)</f>
        <v>1</v>
      </c>
      <c r="BT164" s="125">
        <f>IF('Indicator Date hidden'!BU165="x","x",BT$2-'Indicator Date hidden'!BU165)</f>
        <v>0</v>
      </c>
      <c r="BU164" s="125">
        <f>IF('Indicator Date hidden'!BV165="x","x",BU$2-'Indicator Date hidden'!BV165)</f>
        <v>0</v>
      </c>
      <c r="BV164" s="125" t="str">
        <f>IF('Indicator Date hidden'!BW165="x","x",BV$2-'Indicator Date hidden'!BW165)</f>
        <v>x</v>
      </c>
      <c r="BW164" s="125">
        <f>IF('Indicator Date hidden'!BX165="x","x",BW$2-'Indicator Date hidden'!BX165)</f>
        <v>0</v>
      </c>
      <c r="BX164" s="125">
        <f>IF('Indicator Date hidden'!BY165="x","x",BX$2-'Indicator Date hidden'!BY165)</f>
        <v>0</v>
      </c>
      <c r="BY164" s="3">
        <f t="shared" si="25"/>
        <v>19</v>
      </c>
      <c r="BZ164" s="126">
        <f t="shared" si="26"/>
        <v>0.26760563380281688</v>
      </c>
      <c r="CA164" s="3">
        <f t="shared" si="27"/>
        <v>11</v>
      </c>
      <c r="CB164" s="126">
        <f t="shared" si="28"/>
        <v>0.71123274213817445</v>
      </c>
      <c r="CC164" s="129">
        <f t="shared" si="29"/>
        <v>0</v>
      </c>
    </row>
    <row r="165" spans="1:81" x14ac:dyDescent="0.3">
      <c r="A165" s="3" t="str">
        <f>'Indicator Data'!B168</f>
        <v>SDN</v>
      </c>
      <c r="B165" s="125">
        <f>IF('Indicator Date hidden'!C166="x","x",B$2-'Indicator Date hidden'!C166)</f>
        <v>0</v>
      </c>
      <c r="C165" s="125">
        <f>IF('Indicator Date hidden'!D166="x","x",C$2-'Indicator Date hidden'!D166)</f>
        <v>0</v>
      </c>
      <c r="D165" s="125">
        <f>IF('Indicator Date hidden'!E166="x","x",D$2-'Indicator Date hidden'!E166)</f>
        <v>0</v>
      </c>
      <c r="E165" s="125">
        <f>IF('Indicator Date hidden'!F166="x","x",E$2-'Indicator Date hidden'!F166)</f>
        <v>0</v>
      </c>
      <c r="F165" s="125">
        <f>IF('Indicator Date hidden'!G166="x","x",F$2-'Indicator Date hidden'!G166)</f>
        <v>0</v>
      </c>
      <c r="G165" s="125">
        <f>IF('Indicator Date hidden'!H166="x","x",G$2-'Indicator Date hidden'!H166)</f>
        <v>0</v>
      </c>
      <c r="H165" s="125">
        <f>IF('Indicator Date hidden'!I166="x","x",H$2-'Indicator Date hidden'!I166)</f>
        <v>0</v>
      </c>
      <c r="I165" s="125">
        <f>IF('Indicator Date hidden'!J166="x","x",I$2-'Indicator Date hidden'!J166)</f>
        <v>0</v>
      </c>
      <c r="J165" s="125">
        <f>IF('Indicator Date hidden'!K166="x","x",J$2-'Indicator Date hidden'!K166)</f>
        <v>0</v>
      </c>
      <c r="K165" s="125">
        <f>IF('Indicator Date hidden'!L166="x","x",K$2-'Indicator Date hidden'!L166)</f>
        <v>0</v>
      </c>
      <c r="L165" s="125">
        <f>IF('Indicator Date hidden'!M166="x","x",L$2-'Indicator Date hidden'!M166)</f>
        <v>0</v>
      </c>
      <c r="M165" s="125">
        <f>IF('Indicator Date hidden'!N166="x","x",M$2-'Indicator Date hidden'!N166)</f>
        <v>0</v>
      </c>
      <c r="N165" s="125">
        <f>IF('Indicator Date hidden'!O166="x","x",N$2-'Indicator Date hidden'!O166)</f>
        <v>0</v>
      </c>
      <c r="O165" s="125">
        <f>IF('Indicator Date hidden'!P166="x","x",O$2-'Indicator Date hidden'!P166)</f>
        <v>0</v>
      </c>
      <c r="P165" s="125">
        <f>IF('Indicator Date hidden'!Q166="x","x",P$2-'Indicator Date hidden'!Q166)</f>
        <v>0</v>
      </c>
      <c r="Q165" s="125">
        <f>IF('Indicator Date hidden'!R166="x","x",Q$2-'Indicator Date hidden'!R166)</f>
        <v>0</v>
      </c>
      <c r="R165" s="125">
        <f>IF('Indicator Date hidden'!S166="x","x",R$2-'Indicator Date hidden'!S166)</f>
        <v>0</v>
      </c>
      <c r="S165" s="125">
        <f>IF('Indicator Date hidden'!T166="x","x",S$2-'Indicator Date hidden'!T166)</f>
        <v>0</v>
      </c>
      <c r="T165" s="125">
        <f>IF('Indicator Date hidden'!U166="x","x",T$2-'Indicator Date hidden'!U166)</f>
        <v>0</v>
      </c>
      <c r="U165" s="125">
        <f>IF('Indicator Date hidden'!V166="x","x",U$2-'Indicator Date hidden'!V166)</f>
        <v>0</v>
      </c>
      <c r="V165" s="125">
        <f>IF('Indicator Date hidden'!W166="x","x",V$2-'Indicator Date hidden'!W166)</f>
        <v>0</v>
      </c>
      <c r="W165" s="125">
        <f>IF('Indicator Date hidden'!X166="x","x",W$2-'Indicator Date hidden'!X166)</f>
        <v>0</v>
      </c>
      <c r="X165" s="125">
        <f>IF('Indicator Date hidden'!Y166="x","x",X$2-'Indicator Date hidden'!Y166)</f>
        <v>0</v>
      </c>
      <c r="Y165" s="125">
        <f>IF('Indicator Date hidden'!Z166="x","x",Y$2-'Indicator Date hidden'!Z166)</f>
        <v>0</v>
      </c>
      <c r="Z165" s="125">
        <f>IF('Indicator Date hidden'!AA166="x","x",Z$2-'Indicator Date hidden'!AA166)</f>
        <v>10</v>
      </c>
      <c r="AA165" s="125">
        <f>IF('Indicator Date hidden'!AB166="x","x",AA$2-'Indicator Date hidden'!AB166)</f>
        <v>0</v>
      </c>
      <c r="AB165" s="125">
        <f>IF('Indicator Date hidden'!AC166="x","x",AB$2-'Indicator Date hidden'!AC166)</f>
        <v>0</v>
      </c>
      <c r="AC165" s="125">
        <f>IF('Indicator Date hidden'!AD166="x","x",AC$2-'Indicator Date hidden'!AD166)</f>
        <v>0</v>
      </c>
      <c r="AD165" s="125">
        <f>IF('Indicator Date hidden'!AE166="x","x",AD$2-'Indicator Date hidden'!AE166)</f>
        <v>0</v>
      </c>
      <c r="AE165" s="125">
        <f>IF('Indicator Date hidden'!AF166="x","x",AE$2-'Indicator Date hidden'!AF166)</f>
        <v>0</v>
      </c>
      <c r="AF165" s="125">
        <f>IF('Indicator Date hidden'!AG166="x","x",AF$2-'Indicator Date hidden'!AG166)</f>
        <v>1</v>
      </c>
      <c r="AG165" s="125">
        <f>IF('Indicator Date hidden'!AH166="x","x",AG$2-'Indicator Date hidden'!AH166)</f>
        <v>0</v>
      </c>
      <c r="AH165" s="125">
        <f>IF('Indicator Date hidden'!AI166="x","x",AH$2-'Indicator Date hidden'!AI166)</f>
        <v>0</v>
      </c>
      <c r="AI165" s="125">
        <f>IF('Indicator Date hidden'!AJ166="x","x",AI$2-'Indicator Date hidden'!AJ166)</f>
        <v>0</v>
      </c>
      <c r="AJ165" s="125">
        <f>IF('Indicator Date hidden'!AK166="x","x",AJ$2-'Indicator Date hidden'!AK166)</f>
        <v>0</v>
      </c>
      <c r="AK165" s="125">
        <f>IF('Indicator Date hidden'!AL166="x","x",AK$2-'Indicator Date hidden'!AL166)</f>
        <v>1</v>
      </c>
      <c r="AL165" s="125">
        <f>IF('Indicator Date hidden'!AM166="x","x",AL$2-'Indicator Date hidden'!AM166)</f>
        <v>5</v>
      </c>
      <c r="AM165" s="125">
        <f>IF('Indicator Date hidden'!AN166="x","x",AM$2-'Indicator Date hidden'!AN166)</f>
        <v>0</v>
      </c>
      <c r="AN165" s="125">
        <f>IF('Indicator Date hidden'!AO166="x","x",AN$2-'Indicator Date hidden'!AO166)</f>
        <v>0</v>
      </c>
      <c r="AO165" s="125">
        <f>IF('Indicator Date hidden'!AP166="x","x",AO$2-'Indicator Date hidden'!AP166)</f>
        <v>0</v>
      </c>
      <c r="AP165" s="125">
        <f>IF('Indicator Date hidden'!AQ166="x","x",AP$2-'Indicator Date hidden'!AQ166)</f>
        <v>0</v>
      </c>
      <c r="AQ165" s="125">
        <f>IF('Indicator Date hidden'!AR166="x","x",AQ$2-'Indicator Date hidden'!AR166)</f>
        <v>0</v>
      </c>
      <c r="AR165" s="125">
        <f>IF('Indicator Date hidden'!AS166="x","x",AR$2-'Indicator Date hidden'!AS166)</f>
        <v>0</v>
      </c>
      <c r="AS165" s="125">
        <f>IF('Indicator Date hidden'!AT166="x","x",AS$2-'Indicator Date hidden'!AT166)</f>
        <v>5</v>
      </c>
      <c r="AT165" s="125">
        <f>IF('Indicator Date hidden'!AU166="x","x",AT$2-'Indicator Date hidden'!AU166)</f>
        <v>0</v>
      </c>
      <c r="AU165" s="125">
        <f>IF('Indicator Date hidden'!AV166="x","x",AU$2-'Indicator Date hidden'!AV166)</f>
        <v>0</v>
      </c>
      <c r="AV165" s="125">
        <f>IF('Indicator Date hidden'!AW166="x","x",AV$2-'Indicator Date hidden'!AW166)</f>
        <v>0</v>
      </c>
      <c r="AW165" s="125">
        <f>IF('Indicator Date hidden'!AX166="x","x",AW$2-'Indicator Date hidden'!AX166)</f>
        <v>0</v>
      </c>
      <c r="AX165" s="125">
        <f>IF('Indicator Date hidden'!AY166="x","x",AX$2-'Indicator Date hidden'!AY166)</f>
        <v>0</v>
      </c>
      <c r="AY165" s="125">
        <f>IF('Indicator Date hidden'!AZ166="x","x",AY$2-'Indicator Date hidden'!AZ166)</f>
        <v>0</v>
      </c>
      <c r="AZ165" s="125">
        <f>IF('Indicator Date hidden'!BA166="x","x",AZ$2-'Indicator Date hidden'!BA166)</f>
        <v>5</v>
      </c>
      <c r="BA165" s="125">
        <f>IF('Indicator Date hidden'!BB166="x","x",BA$2-'Indicator Date hidden'!BB166)</f>
        <v>0</v>
      </c>
      <c r="BB165" s="125">
        <f>IF('Indicator Date hidden'!BC166="x","x",BB$2-'Indicator Date hidden'!BC166)</f>
        <v>0</v>
      </c>
      <c r="BC165" s="125">
        <f>IF('Indicator Date hidden'!BD166="x","x",BC$2-'Indicator Date hidden'!BD166)</f>
        <v>0</v>
      </c>
      <c r="BD165" s="125">
        <f>IF('Indicator Date hidden'!BE166="x","x",BD$2-'Indicator Date hidden'!BE166)</f>
        <v>2</v>
      </c>
      <c r="BE165" s="125">
        <f>IF('Indicator Date hidden'!BF166="x","x",BE$2-'Indicator Date hidden'!BF166)</f>
        <v>0</v>
      </c>
      <c r="BF165" s="125">
        <f>IF('Indicator Date hidden'!BG166="x","x",BF$2-'Indicator Date hidden'!BG166)</f>
        <v>0</v>
      </c>
      <c r="BG165" s="125">
        <f>IF('Indicator Date hidden'!BH166="x","x",BG$2-'Indicator Date hidden'!BH166)</f>
        <v>0</v>
      </c>
      <c r="BH165" s="125">
        <f>IF('Indicator Date hidden'!BI166="x","x",BH$2-'Indicator Date hidden'!BI166)</f>
        <v>0</v>
      </c>
      <c r="BI165" s="125">
        <f>IF('Indicator Date hidden'!BJ166="x","x",BI$2-'Indicator Date hidden'!BJ166)</f>
        <v>2</v>
      </c>
      <c r="BJ165" s="125">
        <f>IF('Indicator Date hidden'!BK166="x","x",BJ$2-'Indicator Date hidden'!BK166)</f>
        <v>0</v>
      </c>
      <c r="BK165" s="125">
        <f>IF('Indicator Date hidden'!BL166="x","x",BK$2-'Indicator Date hidden'!BL166)</f>
        <v>0</v>
      </c>
      <c r="BL165" s="125">
        <f>IF('Indicator Date hidden'!BM166="x","x",BL$2-'Indicator Date hidden'!BM166)</f>
        <v>0</v>
      </c>
      <c r="BM165" s="125">
        <f>IF('Indicator Date hidden'!BN166="x","x",BM$2-'Indicator Date hidden'!BN166)</f>
        <v>1</v>
      </c>
      <c r="BN165" s="125">
        <f>IF('Indicator Date hidden'!BO166="x","x",BN$2-'Indicator Date hidden'!BO166)</f>
        <v>2</v>
      </c>
      <c r="BO165" s="125">
        <f>IF('Indicator Date hidden'!BP166="x","x",BO$2-'Indicator Date hidden'!BP166)</f>
        <v>0</v>
      </c>
      <c r="BP165" s="125">
        <f>IF('Indicator Date hidden'!BQ166="x","x",BP$2-'Indicator Date hidden'!BQ166)</f>
        <v>0</v>
      </c>
      <c r="BQ165" s="125">
        <f>IF('Indicator Date hidden'!BR166="x","x",BQ$2-'Indicator Date hidden'!BR166)</f>
        <v>0</v>
      </c>
      <c r="BR165" s="125">
        <f>IF('Indicator Date hidden'!BS166="x","x",BR$2-'Indicator Date hidden'!BS166)</f>
        <v>0</v>
      </c>
      <c r="BS165" s="125">
        <f>IF('Indicator Date hidden'!BT166="x","x",BS$2-'Indicator Date hidden'!BT166)</f>
        <v>3</v>
      </c>
      <c r="BT165" s="125">
        <f>IF('Indicator Date hidden'!BU166="x","x",BT$2-'Indicator Date hidden'!BU166)</f>
        <v>0</v>
      </c>
      <c r="BU165" s="125">
        <f>IF('Indicator Date hidden'!BV166="x","x",BU$2-'Indicator Date hidden'!BV166)</f>
        <v>0</v>
      </c>
      <c r="BV165" s="125">
        <f>IF('Indicator Date hidden'!BW166="x","x",BV$2-'Indicator Date hidden'!BW166)</f>
        <v>0</v>
      </c>
      <c r="BW165" s="125">
        <f>IF('Indicator Date hidden'!BX166="x","x",BW$2-'Indicator Date hidden'!BX166)</f>
        <v>0</v>
      </c>
      <c r="BX165" s="125">
        <f>IF('Indicator Date hidden'!BY166="x","x",BX$2-'Indicator Date hidden'!BY166)</f>
        <v>0</v>
      </c>
      <c r="BY165" s="3">
        <f t="shared" si="25"/>
        <v>37</v>
      </c>
      <c r="BZ165" s="126">
        <f t="shared" si="26"/>
        <v>0.49333333333333335</v>
      </c>
      <c r="CA165" s="3">
        <f t="shared" si="27"/>
        <v>11</v>
      </c>
      <c r="CB165" s="126">
        <f t="shared" si="28"/>
        <v>1.5524031549683077</v>
      </c>
      <c r="CC165" s="129">
        <f t="shared" si="29"/>
        <v>0</v>
      </c>
    </row>
    <row r="166" spans="1:81" x14ac:dyDescent="0.3">
      <c r="A166" s="3" t="str">
        <f>'Indicator Data'!B169</f>
        <v>SUR</v>
      </c>
      <c r="B166" s="125">
        <f>IF('Indicator Date hidden'!C167="x","x",B$2-'Indicator Date hidden'!C167)</f>
        <v>0</v>
      </c>
      <c r="C166" s="125">
        <f>IF('Indicator Date hidden'!D167="x","x",C$2-'Indicator Date hidden'!D167)</f>
        <v>0</v>
      </c>
      <c r="D166" s="125">
        <f>IF('Indicator Date hidden'!E167="x","x",D$2-'Indicator Date hidden'!E167)</f>
        <v>0</v>
      </c>
      <c r="E166" s="125">
        <f>IF('Indicator Date hidden'!F167="x","x",E$2-'Indicator Date hidden'!F167)</f>
        <v>0</v>
      </c>
      <c r="F166" s="125">
        <f>IF('Indicator Date hidden'!G167="x","x",F$2-'Indicator Date hidden'!G167)</f>
        <v>0</v>
      </c>
      <c r="G166" s="125">
        <f>IF('Indicator Date hidden'!H167="x","x",G$2-'Indicator Date hidden'!H167)</f>
        <v>0</v>
      </c>
      <c r="H166" s="125">
        <f>IF('Indicator Date hidden'!I167="x","x",H$2-'Indicator Date hidden'!I167)</f>
        <v>0</v>
      </c>
      <c r="I166" s="125">
        <f>IF('Indicator Date hidden'!J167="x","x",I$2-'Indicator Date hidden'!J167)</f>
        <v>0</v>
      </c>
      <c r="J166" s="125">
        <f>IF('Indicator Date hidden'!K167="x","x",J$2-'Indicator Date hidden'!K167)</f>
        <v>0</v>
      </c>
      <c r="K166" s="125">
        <f>IF('Indicator Date hidden'!L167="x","x",K$2-'Indicator Date hidden'!L167)</f>
        <v>0</v>
      </c>
      <c r="L166" s="125">
        <f>IF('Indicator Date hidden'!M167="x","x",L$2-'Indicator Date hidden'!M167)</f>
        <v>0</v>
      </c>
      <c r="M166" s="125">
        <f>IF('Indicator Date hidden'!N167="x","x",M$2-'Indicator Date hidden'!N167)</f>
        <v>0</v>
      </c>
      <c r="N166" s="125">
        <f>IF('Indicator Date hidden'!O167="x","x",N$2-'Indicator Date hidden'!O167)</f>
        <v>0</v>
      </c>
      <c r="O166" s="125">
        <f>IF('Indicator Date hidden'!P167="x","x",O$2-'Indicator Date hidden'!P167)</f>
        <v>0</v>
      </c>
      <c r="P166" s="125">
        <f>IF('Indicator Date hidden'!Q167="x","x",P$2-'Indicator Date hidden'!Q167)</f>
        <v>0</v>
      </c>
      <c r="Q166" s="125">
        <f>IF('Indicator Date hidden'!R167="x","x",Q$2-'Indicator Date hidden'!R167)</f>
        <v>0</v>
      </c>
      <c r="R166" s="125">
        <f>IF('Indicator Date hidden'!S167="x","x",R$2-'Indicator Date hidden'!S167)</f>
        <v>0</v>
      </c>
      <c r="S166" s="125">
        <f>IF('Indicator Date hidden'!T167="x","x",S$2-'Indicator Date hidden'!T167)</f>
        <v>0</v>
      </c>
      <c r="T166" s="125">
        <f>IF('Indicator Date hidden'!U167="x","x",T$2-'Indicator Date hidden'!U167)</f>
        <v>0</v>
      </c>
      <c r="U166" s="125">
        <f>IF('Indicator Date hidden'!V167="x","x",U$2-'Indicator Date hidden'!V167)</f>
        <v>0</v>
      </c>
      <c r="V166" s="125">
        <f>IF('Indicator Date hidden'!W167="x","x",V$2-'Indicator Date hidden'!W167)</f>
        <v>0</v>
      </c>
      <c r="W166" s="125">
        <f>IF('Indicator Date hidden'!X167="x","x",W$2-'Indicator Date hidden'!X167)</f>
        <v>0</v>
      </c>
      <c r="X166" s="125">
        <f>IF('Indicator Date hidden'!Y167="x","x",X$2-'Indicator Date hidden'!Y167)</f>
        <v>0</v>
      </c>
      <c r="Y166" s="125">
        <f>IF('Indicator Date hidden'!Z167="x","x",Y$2-'Indicator Date hidden'!Z167)</f>
        <v>0</v>
      </c>
      <c r="Z166" s="125" t="str">
        <f>IF('Indicator Date hidden'!AA167="x","x",Z$2-'Indicator Date hidden'!AA167)</f>
        <v>x</v>
      </c>
      <c r="AA166" s="125">
        <f>IF('Indicator Date hidden'!AB167="x","x",AA$2-'Indicator Date hidden'!AB167)</f>
        <v>0</v>
      </c>
      <c r="AB166" s="125">
        <f>IF('Indicator Date hidden'!AC167="x","x",AB$2-'Indicator Date hidden'!AC167)</f>
        <v>3</v>
      </c>
      <c r="AC166" s="125">
        <f>IF('Indicator Date hidden'!AD167="x","x",AC$2-'Indicator Date hidden'!AD167)</f>
        <v>1</v>
      </c>
      <c r="AD166" s="125">
        <f>IF('Indicator Date hidden'!AE167="x","x",AD$2-'Indicator Date hidden'!AE167)</f>
        <v>0</v>
      </c>
      <c r="AE166" s="125">
        <f>IF('Indicator Date hidden'!AF167="x","x",AE$2-'Indicator Date hidden'!AF167)</f>
        <v>0</v>
      </c>
      <c r="AF166" s="125">
        <f>IF('Indicator Date hidden'!AG167="x","x",AF$2-'Indicator Date hidden'!AG167)</f>
        <v>1</v>
      </c>
      <c r="AG166" s="125">
        <f>IF('Indicator Date hidden'!AH167="x","x",AG$2-'Indicator Date hidden'!AH167)</f>
        <v>0</v>
      </c>
      <c r="AH166" s="125">
        <f>IF('Indicator Date hidden'!AI167="x","x",AH$2-'Indicator Date hidden'!AI167)</f>
        <v>0</v>
      </c>
      <c r="AI166" s="125">
        <f>IF('Indicator Date hidden'!AJ167="x","x",AI$2-'Indicator Date hidden'!AJ167)</f>
        <v>0</v>
      </c>
      <c r="AJ166" s="125">
        <f>IF('Indicator Date hidden'!AK167="x","x",AJ$2-'Indicator Date hidden'!AK167)</f>
        <v>0</v>
      </c>
      <c r="AK166" s="125">
        <f>IF('Indicator Date hidden'!AL167="x","x",AK$2-'Indicator Date hidden'!AL167)</f>
        <v>1</v>
      </c>
      <c r="AL166" s="125">
        <f>IF('Indicator Date hidden'!AM167="x","x",AL$2-'Indicator Date hidden'!AM167)</f>
        <v>1</v>
      </c>
      <c r="AM166" s="125">
        <f>IF('Indicator Date hidden'!AN167="x","x",AM$2-'Indicator Date hidden'!AN167)</f>
        <v>0</v>
      </c>
      <c r="AN166" s="125">
        <f>IF('Indicator Date hidden'!AO167="x","x",AN$2-'Indicator Date hidden'!AO167)</f>
        <v>0</v>
      </c>
      <c r="AO166" s="125">
        <f>IF('Indicator Date hidden'!AP167="x","x",AO$2-'Indicator Date hidden'!AP167)</f>
        <v>0</v>
      </c>
      <c r="AP166" s="125">
        <f>IF('Indicator Date hidden'!AQ167="x","x",AP$2-'Indicator Date hidden'!AQ167)</f>
        <v>0</v>
      </c>
      <c r="AQ166" s="125">
        <f>IF('Indicator Date hidden'!AR167="x","x",AQ$2-'Indicator Date hidden'!AR167)</f>
        <v>0</v>
      </c>
      <c r="AR166" s="125">
        <f>IF('Indicator Date hidden'!AS167="x","x",AR$2-'Indicator Date hidden'!AS167)</f>
        <v>0</v>
      </c>
      <c r="AS166" s="125">
        <f>IF('Indicator Date hidden'!AT167="x","x",AS$2-'Indicator Date hidden'!AT167)</f>
        <v>9</v>
      </c>
      <c r="AT166" s="125">
        <f>IF('Indicator Date hidden'!AU167="x","x",AT$2-'Indicator Date hidden'!AU167)</f>
        <v>0</v>
      </c>
      <c r="AU166" s="125">
        <f>IF('Indicator Date hidden'!AV167="x","x",AU$2-'Indicator Date hidden'!AV167)</f>
        <v>0</v>
      </c>
      <c r="AV166" s="125">
        <f>IF('Indicator Date hidden'!AW167="x","x",AV$2-'Indicator Date hidden'!AW167)</f>
        <v>0</v>
      </c>
      <c r="AW166" s="125">
        <f>IF('Indicator Date hidden'!AX167="x","x",AW$2-'Indicator Date hidden'!AX167)</f>
        <v>0</v>
      </c>
      <c r="AX166" s="125">
        <f>IF('Indicator Date hidden'!AY167="x","x",AX$2-'Indicator Date hidden'!AY167)</f>
        <v>0</v>
      </c>
      <c r="AY166" s="125">
        <f>IF('Indicator Date hidden'!AZ167="x","x",AY$2-'Indicator Date hidden'!AZ167)</f>
        <v>0</v>
      </c>
      <c r="AZ166" s="125" t="str">
        <f>IF('Indicator Date hidden'!BA167="x","x",AZ$2-'Indicator Date hidden'!BA167)</f>
        <v>x</v>
      </c>
      <c r="BA166" s="125">
        <f>IF('Indicator Date hidden'!BB167="x","x",BA$2-'Indicator Date hidden'!BB167)</f>
        <v>0</v>
      </c>
      <c r="BB166" s="125">
        <f>IF('Indicator Date hidden'!BC167="x","x",BB$2-'Indicator Date hidden'!BC167)</f>
        <v>0</v>
      </c>
      <c r="BC166" s="125">
        <f>IF('Indicator Date hidden'!BD167="x","x",BC$2-'Indicator Date hidden'!BD167)</f>
        <v>0</v>
      </c>
      <c r="BD166" s="125" t="str">
        <f>IF('Indicator Date hidden'!BE167="x","x",BD$2-'Indicator Date hidden'!BE167)</f>
        <v>x</v>
      </c>
      <c r="BE166" s="125">
        <f>IF('Indicator Date hidden'!BF167="x","x",BE$2-'Indicator Date hidden'!BF167)</f>
        <v>1</v>
      </c>
      <c r="BF166" s="125">
        <f>IF('Indicator Date hidden'!BG167="x","x",BF$2-'Indicator Date hidden'!BG167)</f>
        <v>0</v>
      </c>
      <c r="BG166" s="125">
        <f>IF('Indicator Date hidden'!BH167="x","x",BG$2-'Indicator Date hidden'!BH167)</f>
        <v>0</v>
      </c>
      <c r="BH166" s="125">
        <f>IF('Indicator Date hidden'!BI167="x","x",BH$2-'Indicator Date hidden'!BI167)</f>
        <v>0</v>
      </c>
      <c r="BI166" s="125" t="str">
        <f>IF('Indicator Date hidden'!BJ167="x","x",BI$2-'Indicator Date hidden'!BJ167)</f>
        <v>x</v>
      </c>
      <c r="BJ166" s="125">
        <f>IF('Indicator Date hidden'!BK167="x","x",BJ$2-'Indicator Date hidden'!BK167)</f>
        <v>0</v>
      </c>
      <c r="BK166" s="125">
        <f>IF('Indicator Date hidden'!BL167="x","x",BK$2-'Indicator Date hidden'!BL167)</f>
        <v>0</v>
      </c>
      <c r="BL166" s="125">
        <f>IF('Indicator Date hidden'!BM167="x","x",BL$2-'Indicator Date hidden'!BM167)</f>
        <v>0</v>
      </c>
      <c r="BM166" s="125">
        <f>IF('Indicator Date hidden'!BN167="x","x",BM$2-'Indicator Date hidden'!BN167)</f>
        <v>1</v>
      </c>
      <c r="BN166" s="125">
        <f>IF('Indicator Date hidden'!BO167="x","x",BN$2-'Indicator Date hidden'!BO167)</f>
        <v>2</v>
      </c>
      <c r="BO166" s="125">
        <f>IF('Indicator Date hidden'!BP167="x","x",BO$2-'Indicator Date hidden'!BP167)</f>
        <v>0</v>
      </c>
      <c r="BP166" s="125">
        <f>IF('Indicator Date hidden'!BQ167="x","x",BP$2-'Indicator Date hidden'!BQ167)</f>
        <v>0</v>
      </c>
      <c r="BQ166" s="125">
        <f>IF('Indicator Date hidden'!BR167="x","x",BQ$2-'Indicator Date hidden'!BR167)</f>
        <v>0</v>
      </c>
      <c r="BR166" s="125">
        <f>IF('Indicator Date hidden'!BS167="x","x",BR$2-'Indicator Date hidden'!BS167)</f>
        <v>0</v>
      </c>
      <c r="BS166" s="125">
        <f>IF('Indicator Date hidden'!BT167="x","x",BS$2-'Indicator Date hidden'!BT167)</f>
        <v>0</v>
      </c>
      <c r="BT166" s="125">
        <f>IF('Indicator Date hidden'!BU167="x","x",BT$2-'Indicator Date hidden'!BU167)</f>
        <v>0</v>
      </c>
      <c r="BU166" s="125">
        <f>IF('Indicator Date hidden'!BV167="x","x",BU$2-'Indicator Date hidden'!BV167)</f>
        <v>0</v>
      </c>
      <c r="BV166" s="125" t="str">
        <f>IF('Indicator Date hidden'!BW167="x","x",BV$2-'Indicator Date hidden'!BW167)</f>
        <v>x</v>
      </c>
      <c r="BW166" s="125">
        <f>IF('Indicator Date hidden'!BX167="x","x",BW$2-'Indicator Date hidden'!BX167)</f>
        <v>0</v>
      </c>
      <c r="BX166" s="125">
        <f>IF('Indicator Date hidden'!BY167="x","x",BX$2-'Indicator Date hidden'!BY167)</f>
        <v>0</v>
      </c>
      <c r="BY166" s="3">
        <f t="shared" si="25"/>
        <v>20</v>
      </c>
      <c r="BZ166" s="126">
        <f t="shared" si="26"/>
        <v>0.2857142857142857</v>
      </c>
      <c r="CA166" s="3">
        <f t="shared" si="27"/>
        <v>9</v>
      </c>
      <c r="CB166" s="126">
        <f t="shared" si="28"/>
        <v>1.1605769149479943</v>
      </c>
      <c r="CC166" s="129">
        <f t="shared" si="29"/>
        <v>0</v>
      </c>
    </row>
    <row r="167" spans="1:81" x14ac:dyDescent="0.3">
      <c r="A167" s="3" t="str">
        <f>'Indicator Data'!B170</f>
        <v>SWE</v>
      </c>
      <c r="B167" s="125">
        <f>IF('Indicator Date hidden'!C168="x","x",B$2-'Indicator Date hidden'!C168)</f>
        <v>0</v>
      </c>
      <c r="C167" s="125">
        <f>IF('Indicator Date hidden'!D168="x","x",C$2-'Indicator Date hidden'!D168)</f>
        <v>0</v>
      </c>
      <c r="D167" s="125">
        <f>IF('Indicator Date hidden'!E168="x","x",D$2-'Indicator Date hidden'!E168)</f>
        <v>0</v>
      </c>
      <c r="E167" s="125">
        <f>IF('Indicator Date hidden'!F168="x","x",E$2-'Indicator Date hidden'!F168)</f>
        <v>0</v>
      </c>
      <c r="F167" s="125">
        <f>IF('Indicator Date hidden'!G168="x","x",F$2-'Indicator Date hidden'!G168)</f>
        <v>0</v>
      </c>
      <c r="G167" s="125">
        <f>IF('Indicator Date hidden'!H168="x","x",G$2-'Indicator Date hidden'!H168)</f>
        <v>0</v>
      </c>
      <c r="H167" s="125">
        <f>IF('Indicator Date hidden'!I168="x","x",H$2-'Indicator Date hidden'!I168)</f>
        <v>0</v>
      </c>
      <c r="I167" s="125">
        <f>IF('Indicator Date hidden'!J168="x","x",I$2-'Indicator Date hidden'!J168)</f>
        <v>0</v>
      </c>
      <c r="J167" s="125">
        <f>IF('Indicator Date hidden'!K168="x","x",J$2-'Indicator Date hidden'!K168)</f>
        <v>0</v>
      </c>
      <c r="K167" s="125">
        <f>IF('Indicator Date hidden'!L168="x","x",K$2-'Indicator Date hidden'!L168)</f>
        <v>0</v>
      </c>
      <c r="L167" s="125">
        <f>IF('Indicator Date hidden'!M168="x","x",L$2-'Indicator Date hidden'!M168)</f>
        <v>0</v>
      </c>
      <c r="M167" s="125">
        <f>IF('Indicator Date hidden'!N168="x","x",M$2-'Indicator Date hidden'!N168)</f>
        <v>0</v>
      </c>
      <c r="N167" s="125">
        <f>IF('Indicator Date hidden'!O168="x","x",N$2-'Indicator Date hidden'!O168)</f>
        <v>0</v>
      </c>
      <c r="O167" s="125">
        <f>IF('Indicator Date hidden'!P168="x","x",O$2-'Indicator Date hidden'!P168)</f>
        <v>0</v>
      </c>
      <c r="P167" s="125">
        <f>IF('Indicator Date hidden'!Q168="x","x",P$2-'Indicator Date hidden'!Q168)</f>
        <v>0</v>
      </c>
      <c r="Q167" s="125">
        <f>IF('Indicator Date hidden'!R168="x","x",Q$2-'Indicator Date hidden'!R168)</f>
        <v>0</v>
      </c>
      <c r="R167" s="125">
        <f>IF('Indicator Date hidden'!S168="x","x",R$2-'Indicator Date hidden'!S168)</f>
        <v>0</v>
      </c>
      <c r="S167" s="125">
        <f>IF('Indicator Date hidden'!T168="x","x",S$2-'Indicator Date hidden'!T168)</f>
        <v>0</v>
      </c>
      <c r="T167" s="125">
        <f>IF('Indicator Date hidden'!U168="x","x",T$2-'Indicator Date hidden'!U168)</f>
        <v>0</v>
      </c>
      <c r="U167" s="125">
        <f>IF('Indicator Date hidden'!V168="x","x",U$2-'Indicator Date hidden'!V168)</f>
        <v>0</v>
      </c>
      <c r="V167" s="125">
        <f>IF('Indicator Date hidden'!W168="x","x",V$2-'Indicator Date hidden'!W168)</f>
        <v>0</v>
      </c>
      <c r="W167" s="125">
        <f>IF('Indicator Date hidden'!X168="x","x",W$2-'Indicator Date hidden'!X168)</f>
        <v>0</v>
      </c>
      <c r="X167" s="125">
        <f>IF('Indicator Date hidden'!Y168="x","x",X$2-'Indicator Date hidden'!Y168)</f>
        <v>0</v>
      </c>
      <c r="Y167" s="125">
        <f>IF('Indicator Date hidden'!Z168="x","x",Y$2-'Indicator Date hidden'!Z168)</f>
        <v>0</v>
      </c>
      <c r="Z167" s="125" t="str">
        <f>IF('Indicator Date hidden'!AA168="x","x",Z$2-'Indicator Date hidden'!AA168)</f>
        <v>x</v>
      </c>
      <c r="AA167" s="125">
        <f>IF('Indicator Date hidden'!AB168="x","x",AA$2-'Indicator Date hidden'!AB168)</f>
        <v>0</v>
      </c>
      <c r="AB167" s="125" t="str">
        <f>IF('Indicator Date hidden'!AC168="x","x",AB$2-'Indicator Date hidden'!AC168)</f>
        <v>x</v>
      </c>
      <c r="AC167" s="125">
        <f>IF('Indicator Date hidden'!AD168="x","x",AC$2-'Indicator Date hidden'!AD168)</f>
        <v>1</v>
      </c>
      <c r="AD167" s="125">
        <f>IF('Indicator Date hidden'!AE168="x","x",AD$2-'Indicator Date hidden'!AE168)</f>
        <v>0</v>
      </c>
      <c r="AE167" s="125">
        <f>IF('Indicator Date hidden'!AF168="x","x",AE$2-'Indicator Date hidden'!AF168)</f>
        <v>0</v>
      </c>
      <c r="AF167" s="125">
        <f>IF('Indicator Date hidden'!AG168="x","x",AF$2-'Indicator Date hidden'!AG168)</f>
        <v>1</v>
      </c>
      <c r="AG167" s="125">
        <f>IF('Indicator Date hidden'!AH168="x","x",AG$2-'Indicator Date hidden'!AH168)</f>
        <v>0</v>
      </c>
      <c r="AH167" s="125">
        <f>IF('Indicator Date hidden'!AI168="x","x",AH$2-'Indicator Date hidden'!AI168)</f>
        <v>0</v>
      </c>
      <c r="AI167" s="125">
        <f>IF('Indicator Date hidden'!AJ168="x","x",AI$2-'Indicator Date hidden'!AJ168)</f>
        <v>0</v>
      </c>
      <c r="AJ167" s="125">
        <f>IF('Indicator Date hidden'!AK168="x","x",AJ$2-'Indicator Date hidden'!AK168)</f>
        <v>0</v>
      </c>
      <c r="AK167" s="125">
        <f>IF('Indicator Date hidden'!AL168="x","x",AK$2-'Indicator Date hidden'!AL168)</f>
        <v>1</v>
      </c>
      <c r="AL167" s="125" t="str">
        <f>IF('Indicator Date hidden'!AM168="x","x",AL$2-'Indicator Date hidden'!AM168)</f>
        <v>x</v>
      </c>
      <c r="AM167" s="125">
        <f>IF('Indicator Date hidden'!AN168="x","x",AM$2-'Indicator Date hidden'!AN168)</f>
        <v>0</v>
      </c>
      <c r="AN167" s="125">
        <f>IF('Indicator Date hidden'!AO168="x","x",AN$2-'Indicator Date hidden'!AO168)</f>
        <v>0</v>
      </c>
      <c r="AO167" s="125">
        <f>IF('Indicator Date hidden'!AP168="x","x",AO$2-'Indicator Date hidden'!AP168)</f>
        <v>0</v>
      </c>
      <c r="AP167" s="125" t="str">
        <f>IF('Indicator Date hidden'!AQ168="x","x",AP$2-'Indicator Date hidden'!AQ168)</f>
        <v>x</v>
      </c>
      <c r="AQ167" s="125">
        <f>IF('Indicator Date hidden'!AR168="x","x",AQ$2-'Indicator Date hidden'!AR168)</f>
        <v>0</v>
      </c>
      <c r="AR167" s="125">
        <f>IF('Indicator Date hidden'!AS168="x","x",AR$2-'Indicator Date hidden'!AS168)</f>
        <v>0</v>
      </c>
      <c r="AS167" s="125" t="str">
        <f>IF('Indicator Date hidden'!AT168="x","x",AS$2-'Indicator Date hidden'!AT168)</f>
        <v>x</v>
      </c>
      <c r="AT167" s="125">
        <f>IF('Indicator Date hidden'!AU168="x","x",AT$2-'Indicator Date hidden'!AU168)</f>
        <v>0</v>
      </c>
      <c r="AU167" s="125" t="str">
        <f>IF('Indicator Date hidden'!AV168="x","x",AU$2-'Indicator Date hidden'!AV168)</f>
        <v>x</v>
      </c>
      <c r="AV167" s="125" t="str">
        <f>IF('Indicator Date hidden'!AW168="x","x",AV$2-'Indicator Date hidden'!AW168)</f>
        <v>x</v>
      </c>
      <c r="AW167" s="125" t="str">
        <f>IF('Indicator Date hidden'!AX168="x","x",AW$2-'Indicator Date hidden'!AX168)</f>
        <v>x</v>
      </c>
      <c r="AX167" s="125">
        <f>IF('Indicator Date hidden'!AY168="x","x",AX$2-'Indicator Date hidden'!AY168)</f>
        <v>0</v>
      </c>
      <c r="AY167" s="125">
        <f>IF('Indicator Date hidden'!AZ168="x","x",AY$2-'Indicator Date hidden'!AZ168)</f>
        <v>0</v>
      </c>
      <c r="AZ167" s="125">
        <f>IF('Indicator Date hidden'!BA168="x","x",AZ$2-'Indicator Date hidden'!BA168)</f>
        <v>1</v>
      </c>
      <c r="BA167" s="125">
        <f>IF('Indicator Date hidden'!BB168="x","x",BA$2-'Indicator Date hidden'!BB168)</f>
        <v>0</v>
      </c>
      <c r="BB167" s="125">
        <f>IF('Indicator Date hidden'!BC168="x","x",BB$2-'Indicator Date hidden'!BC168)</f>
        <v>0</v>
      </c>
      <c r="BC167" s="125">
        <f>IF('Indicator Date hidden'!BD168="x","x",BC$2-'Indicator Date hidden'!BD168)</f>
        <v>0</v>
      </c>
      <c r="BD167" s="125" t="str">
        <f>IF('Indicator Date hidden'!BE168="x","x",BD$2-'Indicator Date hidden'!BE168)</f>
        <v>x</v>
      </c>
      <c r="BE167" s="125">
        <f>IF('Indicator Date hidden'!BF168="x","x",BE$2-'Indicator Date hidden'!BF168)</f>
        <v>1</v>
      </c>
      <c r="BF167" s="125">
        <f>IF('Indicator Date hidden'!BG168="x","x",BF$2-'Indicator Date hidden'!BG168)</f>
        <v>0</v>
      </c>
      <c r="BG167" s="125">
        <f>IF('Indicator Date hidden'!BH168="x","x",BG$2-'Indicator Date hidden'!BH168)</f>
        <v>0</v>
      </c>
      <c r="BH167" s="125">
        <f>IF('Indicator Date hidden'!BI168="x","x",BH$2-'Indicator Date hidden'!BI168)</f>
        <v>0</v>
      </c>
      <c r="BI167" s="125">
        <f>IF('Indicator Date hidden'!BJ168="x","x",BI$2-'Indicator Date hidden'!BJ168)</f>
        <v>0</v>
      </c>
      <c r="BJ167" s="125">
        <f>IF('Indicator Date hidden'!BK168="x","x",BJ$2-'Indicator Date hidden'!BK168)</f>
        <v>0</v>
      </c>
      <c r="BK167" s="125">
        <f>IF('Indicator Date hidden'!BL168="x","x",BK$2-'Indicator Date hidden'!BL168)</f>
        <v>0</v>
      </c>
      <c r="BL167" s="125">
        <f>IF('Indicator Date hidden'!BM168="x","x",BL$2-'Indicator Date hidden'!BM168)</f>
        <v>0</v>
      </c>
      <c r="BM167" s="125" t="str">
        <f>IF('Indicator Date hidden'!BN168="x","x",BM$2-'Indicator Date hidden'!BN168)</f>
        <v>x</v>
      </c>
      <c r="BN167" s="125">
        <f>IF('Indicator Date hidden'!BO168="x","x",BN$2-'Indicator Date hidden'!BO168)</f>
        <v>0</v>
      </c>
      <c r="BO167" s="125">
        <f>IF('Indicator Date hidden'!BP168="x","x",BO$2-'Indicator Date hidden'!BP168)</f>
        <v>0</v>
      </c>
      <c r="BP167" s="125">
        <f>IF('Indicator Date hidden'!BQ168="x","x",BP$2-'Indicator Date hidden'!BQ168)</f>
        <v>0</v>
      </c>
      <c r="BQ167" s="125">
        <f>IF('Indicator Date hidden'!BR168="x","x",BQ$2-'Indicator Date hidden'!BR168)</f>
        <v>0</v>
      </c>
      <c r="BR167" s="125">
        <f>IF('Indicator Date hidden'!BS168="x","x",BR$2-'Indicator Date hidden'!BS168)</f>
        <v>0</v>
      </c>
      <c r="BS167" s="125">
        <f>IF('Indicator Date hidden'!BT168="x","x",BS$2-'Indicator Date hidden'!BT168)</f>
        <v>2</v>
      </c>
      <c r="BT167" s="125">
        <f>IF('Indicator Date hidden'!BU168="x","x",BT$2-'Indicator Date hidden'!BU168)</f>
        <v>0</v>
      </c>
      <c r="BU167" s="125">
        <f>IF('Indicator Date hidden'!BV168="x","x",BU$2-'Indicator Date hidden'!BV168)</f>
        <v>0</v>
      </c>
      <c r="BV167" s="125">
        <f>IF('Indicator Date hidden'!BW168="x","x",BV$2-'Indicator Date hidden'!BW168)</f>
        <v>0</v>
      </c>
      <c r="BW167" s="125">
        <f>IF('Indicator Date hidden'!BX168="x","x",BW$2-'Indicator Date hidden'!BX168)</f>
        <v>0</v>
      </c>
      <c r="BX167" s="125">
        <f>IF('Indicator Date hidden'!BY168="x","x",BX$2-'Indicator Date hidden'!BY168)</f>
        <v>0</v>
      </c>
      <c r="BY167" s="3">
        <f t="shared" si="25"/>
        <v>7</v>
      </c>
      <c r="BZ167" s="126">
        <f t="shared" si="26"/>
        <v>0.1076923076923077</v>
      </c>
      <c r="CA167" s="3">
        <f t="shared" si="27"/>
        <v>6</v>
      </c>
      <c r="CB167" s="126">
        <f t="shared" si="28"/>
        <v>0.35617959700892998</v>
      </c>
      <c r="CC167" s="129">
        <f t="shared" si="29"/>
        <v>0</v>
      </c>
    </row>
    <row r="168" spans="1:81" x14ac:dyDescent="0.3">
      <c r="A168" s="3" t="str">
        <f>'Indicator Data'!B171</f>
        <v>CHE</v>
      </c>
      <c r="B168" s="125">
        <f>IF('Indicator Date hidden'!C169="x","x",B$2-'Indicator Date hidden'!C169)</f>
        <v>0</v>
      </c>
      <c r="C168" s="125">
        <f>IF('Indicator Date hidden'!D169="x","x",C$2-'Indicator Date hidden'!D169)</f>
        <v>0</v>
      </c>
      <c r="D168" s="125">
        <f>IF('Indicator Date hidden'!E169="x","x",D$2-'Indicator Date hidden'!E169)</f>
        <v>0</v>
      </c>
      <c r="E168" s="125">
        <f>IF('Indicator Date hidden'!F169="x","x",E$2-'Indicator Date hidden'!F169)</f>
        <v>0</v>
      </c>
      <c r="F168" s="125">
        <f>IF('Indicator Date hidden'!G169="x","x",F$2-'Indicator Date hidden'!G169)</f>
        <v>0</v>
      </c>
      <c r="G168" s="125">
        <f>IF('Indicator Date hidden'!H169="x","x",G$2-'Indicator Date hidden'!H169)</f>
        <v>0</v>
      </c>
      <c r="H168" s="125">
        <f>IF('Indicator Date hidden'!I169="x","x",H$2-'Indicator Date hidden'!I169)</f>
        <v>0</v>
      </c>
      <c r="I168" s="125">
        <f>IF('Indicator Date hidden'!J169="x","x",I$2-'Indicator Date hidden'!J169)</f>
        <v>0</v>
      </c>
      <c r="J168" s="125">
        <f>IF('Indicator Date hidden'!K169="x","x",J$2-'Indicator Date hidden'!K169)</f>
        <v>0</v>
      </c>
      <c r="K168" s="125">
        <f>IF('Indicator Date hidden'!L169="x","x",K$2-'Indicator Date hidden'!L169)</f>
        <v>0</v>
      </c>
      <c r="L168" s="125">
        <f>IF('Indicator Date hidden'!M169="x","x",L$2-'Indicator Date hidden'!M169)</f>
        <v>0</v>
      </c>
      <c r="M168" s="125">
        <f>IF('Indicator Date hidden'!N169="x","x",M$2-'Indicator Date hidden'!N169)</f>
        <v>0</v>
      </c>
      <c r="N168" s="125">
        <f>IF('Indicator Date hidden'!O169="x","x",N$2-'Indicator Date hidden'!O169)</f>
        <v>0</v>
      </c>
      <c r="O168" s="125">
        <f>IF('Indicator Date hidden'!P169="x","x",O$2-'Indicator Date hidden'!P169)</f>
        <v>0</v>
      </c>
      <c r="P168" s="125">
        <f>IF('Indicator Date hidden'!Q169="x","x",P$2-'Indicator Date hidden'!Q169)</f>
        <v>0</v>
      </c>
      <c r="Q168" s="125">
        <f>IF('Indicator Date hidden'!R169="x","x",Q$2-'Indicator Date hidden'!R169)</f>
        <v>0</v>
      </c>
      <c r="R168" s="125">
        <f>IF('Indicator Date hidden'!S169="x","x",R$2-'Indicator Date hidden'!S169)</f>
        <v>0</v>
      </c>
      <c r="S168" s="125">
        <f>IF('Indicator Date hidden'!T169="x","x",S$2-'Indicator Date hidden'!T169)</f>
        <v>0</v>
      </c>
      <c r="T168" s="125">
        <f>IF('Indicator Date hidden'!U169="x","x",T$2-'Indicator Date hidden'!U169)</f>
        <v>0</v>
      </c>
      <c r="U168" s="125">
        <f>IF('Indicator Date hidden'!V169="x","x",U$2-'Indicator Date hidden'!V169)</f>
        <v>0</v>
      </c>
      <c r="V168" s="125">
        <f>IF('Indicator Date hidden'!W169="x","x",V$2-'Indicator Date hidden'!W169)</f>
        <v>0</v>
      </c>
      <c r="W168" s="125">
        <f>IF('Indicator Date hidden'!X169="x","x",W$2-'Indicator Date hidden'!X169)</f>
        <v>0</v>
      </c>
      <c r="X168" s="125">
        <f>IF('Indicator Date hidden'!Y169="x","x",X$2-'Indicator Date hidden'!Y169)</f>
        <v>0</v>
      </c>
      <c r="Y168" s="125">
        <f>IF('Indicator Date hidden'!Z169="x","x",Y$2-'Indicator Date hidden'!Z169)</f>
        <v>0</v>
      </c>
      <c r="Z168" s="125" t="str">
        <f>IF('Indicator Date hidden'!AA169="x","x",Z$2-'Indicator Date hidden'!AA169)</f>
        <v>x</v>
      </c>
      <c r="AA168" s="125">
        <f>IF('Indicator Date hidden'!AB169="x","x",AA$2-'Indicator Date hidden'!AB169)</f>
        <v>0</v>
      </c>
      <c r="AB168" s="125" t="str">
        <f>IF('Indicator Date hidden'!AC169="x","x",AB$2-'Indicator Date hidden'!AC169)</f>
        <v>x</v>
      </c>
      <c r="AC168" s="125">
        <f>IF('Indicator Date hidden'!AD169="x","x",AC$2-'Indicator Date hidden'!AD169)</f>
        <v>1</v>
      </c>
      <c r="AD168" s="125">
        <f>IF('Indicator Date hidden'!AE169="x","x",AD$2-'Indicator Date hidden'!AE169)</f>
        <v>0</v>
      </c>
      <c r="AE168" s="125" t="str">
        <f>IF('Indicator Date hidden'!AF169="x","x",AE$2-'Indicator Date hidden'!AF169)</f>
        <v>x</v>
      </c>
      <c r="AF168" s="125">
        <f>IF('Indicator Date hidden'!AG169="x","x",AF$2-'Indicator Date hidden'!AG169)</f>
        <v>1</v>
      </c>
      <c r="AG168" s="125">
        <f>IF('Indicator Date hidden'!AH169="x","x",AG$2-'Indicator Date hidden'!AH169)</f>
        <v>0</v>
      </c>
      <c r="AH168" s="125">
        <f>IF('Indicator Date hidden'!AI169="x","x",AH$2-'Indicator Date hidden'!AI169)</f>
        <v>0</v>
      </c>
      <c r="AI168" s="125">
        <f>IF('Indicator Date hidden'!AJ169="x","x",AI$2-'Indicator Date hidden'!AJ169)</f>
        <v>0</v>
      </c>
      <c r="AJ168" s="125">
        <f>IF('Indicator Date hidden'!AK169="x","x",AJ$2-'Indicator Date hidden'!AK169)</f>
        <v>0</v>
      </c>
      <c r="AK168" s="125">
        <f>IF('Indicator Date hidden'!AL169="x","x",AK$2-'Indicator Date hidden'!AL169)</f>
        <v>1</v>
      </c>
      <c r="AL168" s="125" t="str">
        <f>IF('Indicator Date hidden'!AM169="x","x",AL$2-'Indicator Date hidden'!AM169)</f>
        <v>x</v>
      </c>
      <c r="AM168" s="125">
        <f>IF('Indicator Date hidden'!AN169="x","x",AM$2-'Indicator Date hidden'!AN169)</f>
        <v>0</v>
      </c>
      <c r="AN168" s="125">
        <f>IF('Indicator Date hidden'!AO169="x","x",AN$2-'Indicator Date hidden'!AO169)</f>
        <v>0</v>
      </c>
      <c r="AO168" s="125">
        <f>IF('Indicator Date hidden'!AP169="x","x",AO$2-'Indicator Date hidden'!AP169)</f>
        <v>0</v>
      </c>
      <c r="AP168" s="125" t="str">
        <f>IF('Indicator Date hidden'!AQ169="x","x",AP$2-'Indicator Date hidden'!AQ169)</f>
        <v>x</v>
      </c>
      <c r="AQ168" s="125">
        <f>IF('Indicator Date hidden'!AR169="x","x",AQ$2-'Indicator Date hidden'!AR169)</f>
        <v>0</v>
      </c>
      <c r="AR168" s="125">
        <f>IF('Indicator Date hidden'!AS169="x","x",AR$2-'Indicator Date hidden'!AS169)</f>
        <v>0</v>
      </c>
      <c r="AS168" s="125" t="str">
        <f>IF('Indicator Date hidden'!AT169="x","x",AS$2-'Indicator Date hidden'!AT169)</f>
        <v>x</v>
      </c>
      <c r="AT168" s="125">
        <f>IF('Indicator Date hidden'!AU169="x","x",AT$2-'Indicator Date hidden'!AU169)</f>
        <v>0</v>
      </c>
      <c r="AU168" s="125">
        <f>IF('Indicator Date hidden'!AV169="x","x",AU$2-'Indicator Date hidden'!AV169)</f>
        <v>0</v>
      </c>
      <c r="AV168" s="125">
        <f>IF('Indicator Date hidden'!AW169="x","x",AV$2-'Indicator Date hidden'!AW169)</f>
        <v>0</v>
      </c>
      <c r="AW168" s="125" t="str">
        <f>IF('Indicator Date hidden'!AX169="x","x",AW$2-'Indicator Date hidden'!AX169)</f>
        <v>x</v>
      </c>
      <c r="AX168" s="125">
        <f>IF('Indicator Date hidden'!AY169="x","x",AX$2-'Indicator Date hidden'!AY169)</f>
        <v>0</v>
      </c>
      <c r="AY168" s="125">
        <f>IF('Indicator Date hidden'!AZ169="x","x",AY$2-'Indicator Date hidden'!AZ169)</f>
        <v>0</v>
      </c>
      <c r="AZ168" s="125">
        <f>IF('Indicator Date hidden'!BA169="x","x",AZ$2-'Indicator Date hidden'!BA169)</f>
        <v>1</v>
      </c>
      <c r="BA168" s="125">
        <f>IF('Indicator Date hidden'!BB169="x","x",BA$2-'Indicator Date hidden'!BB169)</f>
        <v>0</v>
      </c>
      <c r="BB168" s="125">
        <f>IF('Indicator Date hidden'!BC169="x","x",BB$2-'Indicator Date hidden'!BC169)</f>
        <v>0</v>
      </c>
      <c r="BC168" s="125">
        <f>IF('Indicator Date hidden'!BD169="x","x",BC$2-'Indicator Date hidden'!BD169)</f>
        <v>0</v>
      </c>
      <c r="BD168" s="125" t="str">
        <f>IF('Indicator Date hidden'!BE169="x","x",BD$2-'Indicator Date hidden'!BE169)</f>
        <v>x</v>
      </c>
      <c r="BE168" s="125">
        <f>IF('Indicator Date hidden'!BF169="x","x",BE$2-'Indicator Date hidden'!BF169)</f>
        <v>1</v>
      </c>
      <c r="BF168" s="125">
        <f>IF('Indicator Date hidden'!BG169="x","x",BF$2-'Indicator Date hidden'!BG169)</f>
        <v>0</v>
      </c>
      <c r="BG168" s="125">
        <f>IF('Indicator Date hidden'!BH169="x","x",BG$2-'Indicator Date hidden'!BH169)</f>
        <v>0</v>
      </c>
      <c r="BH168" s="125">
        <f>IF('Indicator Date hidden'!BI169="x","x",BH$2-'Indicator Date hidden'!BI169)</f>
        <v>0</v>
      </c>
      <c r="BI168" s="125">
        <f>IF('Indicator Date hidden'!BJ169="x","x",BI$2-'Indicator Date hidden'!BJ169)</f>
        <v>0</v>
      </c>
      <c r="BJ168" s="125">
        <f>IF('Indicator Date hidden'!BK169="x","x",BJ$2-'Indicator Date hidden'!BK169)</f>
        <v>0</v>
      </c>
      <c r="BK168" s="125">
        <f>IF('Indicator Date hidden'!BL169="x","x",BK$2-'Indicator Date hidden'!BL169)</f>
        <v>0</v>
      </c>
      <c r="BL168" s="125">
        <f>IF('Indicator Date hidden'!BM169="x","x",BL$2-'Indicator Date hidden'!BM169)</f>
        <v>0</v>
      </c>
      <c r="BM168" s="125" t="str">
        <f>IF('Indicator Date hidden'!BN169="x","x",BM$2-'Indicator Date hidden'!BN169)</f>
        <v>x</v>
      </c>
      <c r="BN168" s="125">
        <f>IF('Indicator Date hidden'!BO169="x","x",BN$2-'Indicator Date hidden'!BO169)</f>
        <v>0</v>
      </c>
      <c r="BO168" s="125">
        <f>IF('Indicator Date hidden'!BP169="x","x",BO$2-'Indicator Date hidden'!BP169)</f>
        <v>0</v>
      </c>
      <c r="BP168" s="125">
        <f>IF('Indicator Date hidden'!BQ169="x","x",BP$2-'Indicator Date hidden'!BQ169)</f>
        <v>0</v>
      </c>
      <c r="BQ168" s="125">
        <f>IF('Indicator Date hidden'!BR169="x","x",BQ$2-'Indicator Date hidden'!BR169)</f>
        <v>0</v>
      </c>
      <c r="BR168" s="125">
        <f>IF('Indicator Date hidden'!BS169="x","x",BR$2-'Indicator Date hidden'!BS169)</f>
        <v>0</v>
      </c>
      <c r="BS168" s="125">
        <f>IF('Indicator Date hidden'!BT169="x","x",BS$2-'Indicator Date hidden'!BT169)</f>
        <v>2</v>
      </c>
      <c r="BT168" s="125">
        <f>IF('Indicator Date hidden'!BU169="x","x",BT$2-'Indicator Date hidden'!BU169)</f>
        <v>0</v>
      </c>
      <c r="BU168" s="125">
        <f>IF('Indicator Date hidden'!BV169="x","x",BU$2-'Indicator Date hidden'!BV169)</f>
        <v>0</v>
      </c>
      <c r="BV168" s="125">
        <f>IF('Indicator Date hidden'!BW169="x","x",BV$2-'Indicator Date hidden'!BW169)</f>
        <v>0</v>
      </c>
      <c r="BW168" s="125">
        <f>IF('Indicator Date hidden'!BX169="x","x",BW$2-'Indicator Date hidden'!BX169)</f>
        <v>0</v>
      </c>
      <c r="BX168" s="125">
        <f>IF('Indicator Date hidden'!BY169="x","x",BX$2-'Indicator Date hidden'!BY169)</f>
        <v>0</v>
      </c>
      <c r="BY168" s="3">
        <f t="shared" si="25"/>
        <v>7</v>
      </c>
      <c r="BZ168" s="126">
        <f t="shared" si="26"/>
        <v>0.10606060606060606</v>
      </c>
      <c r="CA168" s="3">
        <f t="shared" si="27"/>
        <v>6</v>
      </c>
      <c r="CB168" s="126">
        <f t="shared" si="28"/>
        <v>0.35371568272511372</v>
      </c>
      <c r="CC168" s="129">
        <f t="shared" si="29"/>
        <v>0</v>
      </c>
    </row>
    <row r="169" spans="1:81" x14ac:dyDescent="0.3">
      <c r="A169" s="3" t="str">
        <f>'Indicator Data'!B172</f>
        <v>SYR</v>
      </c>
      <c r="B169" s="125">
        <f>IF('Indicator Date hidden'!C170="x","x",B$2-'Indicator Date hidden'!C170)</f>
        <v>0</v>
      </c>
      <c r="C169" s="125">
        <f>IF('Indicator Date hidden'!D170="x","x",C$2-'Indicator Date hidden'!D170)</f>
        <v>0</v>
      </c>
      <c r="D169" s="125">
        <f>IF('Indicator Date hidden'!E170="x","x",D$2-'Indicator Date hidden'!E170)</f>
        <v>0</v>
      </c>
      <c r="E169" s="125">
        <f>IF('Indicator Date hidden'!F170="x","x",E$2-'Indicator Date hidden'!F170)</f>
        <v>0</v>
      </c>
      <c r="F169" s="125">
        <f>IF('Indicator Date hidden'!G170="x","x",F$2-'Indicator Date hidden'!G170)</f>
        <v>0</v>
      </c>
      <c r="G169" s="125">
        <f>IF('Indicator Date hidden'!H170="x","x",G$2-'Indicator Date hidden'!H170)</f>
        <v>0</v>
      </c>
      <c r="H169" s="125">
        <f>IF('Indicator Date hidden'!I170="x","x",H$2-'Indicator Date hidden'!I170)</f>
        <v>0</v>
      </c>
      <c r="I169" s="125">
        <f>IF('Indicator Date hidden'!J170="x","x",I$2-'Indicator Date hidden'!J170)</f>
        <v>0</v>
      </c>
      <c r="J169" s="125">
        <f>IF('Indicator Date hidden'!K170="x","x",J$2-'Indicator Date hidden'!K170)</f>
        <v>0</v>
      </c>
      <c r="K169" s="125">
        <f>IF('Indicator Date hidden'!L170="x","x",K$2-'Indicator Date hidden'!L170)</f>
        <v>0</v>
      </c>
      <c r="L169" s="125">
        <f>IF('Indicator Date hidden'!M170="x","x",L$2-'Indicator Date hidden'!M170)</f>
        <v>0</v>
      </c>
      <c r="M169" s="125">
        <f>IF('Indicator Date hidden'!N170="x","x",M$2-'Indicator Date hidden'!N170)</f>
        <v>0</v>
      </c>
      <c r="N169" s="125">
        <f>IF('Indicator Date hidden'!O170="x","x",N$2-'Indicator Date hidden'!O170)</f>
        <v>0</v>
      </c>
      <c r="O169" s="125">
        <f>IF('Indicator Date hidden'!P170="x","x",O$2-'Indicator Date hidden'!P170)</f>
        <v>0</v>
      </c>
      <c r="P169" s="125">
        <f>IF('Indicator Date hidden'!Q170="x","x",P$2-'Indicator Date hidden'!Q170)</f>
        <v>0</v>
      </c>
      <c r="Q169" s="125">
        <f>IF('Indicator Date hidden'!R170="x","x",Q$2-'Indicator Date hidden'!R170)</f>
        <v>0</v>
      </c>
      <c r="R169" s="125">
        <f>IF('Indicator Date hidden'!S170="x","x",R$2-'Indicator Date hidden'!S170)</f>
        <v>0</v>
      </c>
      <c r="S169" s="125">
        <f>IF('Indicator Date hidden'!T170="x","x",S$2-'Indicator Date hidden'!T170)</f>
        <v>0</v>
      </c>
      <c r="T169" s="125">
        <f>IF('Indicator Date hidden'!U170="x","x",T$2-'Indicator Date hidden'!U170)</f>
        <v>0</v>
      </c>
      <c r="U169" s="125">
        <f>IF('Indicator Date hidden'!V170="x","x",U$2-'Indicator Date hidden'!V170)</f>
        <v>0</v>
      </c>
      <c r="V169" s="125">
        <f>IF('Indicator Date hidden'!W170="x","x",V$2-'Indicator Date hidden'!W170)</f>
        <v>0</v>
      </c>
      <c r="W169" s="125">
        <f>IF('Indicator Date hidden'!X170="x","x",W$2-'Indicator Date hidden'!X170)</f>
        <v>0</v>
      </c>
      <c r="X169" s="125">
        <f>IF('Indicator Date hidden'!Y170="x","x",X$2-'Indicator Date hidden'!Y170)</f>
        <v>0</v>
      </c>
      <c r="Y169" s="125">
        <f>IF('Indicator Date hidden'!Z170="x","x",Y$2-'Indicator Date hidden'!Z170)</f>
        <v>0</v>
      </c>
      <c r="Z169" s="125" t="str">
        <f>IF('Indicator Date hidden'!AA170="x","x",Z$2-'Indicator Date hidden'!AA170)</f>
        <v>x</v>
      </c>
      <c r="AA169" s="125">
        <f>IF('Indicator Date hidden'!AB170="x","x",AA$2-'Indicator Date hidden'!AB170)</f>
        <v>1</v>
      </c>
      <c r="AB169" s="125">
        <f>IF('Indicator Date hidden'!AC170="x","x",AB$2-'Indicator Date hidden'!AC170)</f>
        <v>0</v>
      </c>
      <c r="AC169" s="125">
        <f>IF('Indicator Date hidden'!AD170="x","x",AC$2-'Indicator Date hidden'!AD170)</f>
        <v>0</v>
      </c>
      <c r="AD169" s="125">
        <f>IF('Indicator Date hidden'!AE170="x","x",AD$2-'Indicator Date hidden'!AE170)</f>
        <v>0</v>
      </c>
      <c r="AE169" s="125">
        <f>IF('Indicator Date hidden'!AF170="x","x",AE$2-'Indicator Date hidden'!AF170)</f>
        <v>0</v>
      </c>
      <c r="AF169" s="125">
        <f>IF('Indicator Date hidden'!AG170="x","x",AF$2-'Indicator Date hidden'!AG170)</f>
        <v>1</v>
      </c>
      <c r="AG169" s="125">
        <f>IF('Indicator Date hidden'!AH170="x","x",AG$2-'Indicator Date hidden'!AH170)</f>
        <v>0</v>
      </c>
      <c r="AH169" s="125">
        <f>IF('Indicator Date hidden'!AI170="x","x",AH$2-'Indicator Date hidden'!AI170)</f>
        <v>0</v>
      </c>
      <c r="AI169" s="125">
        <f>IF('Indicator Date hidden'!AJ170="x","x",AI$2-'Indicator Date hidden'!AJ170)</f>
        <v>0</v>
      </c>
      <c r="AJ169" s="125">
        <f>IF('Indicator Date hidden'!AK170="x","x",AJ$2-'Indicator Date hidden'!AK170)</f>
        <v>0</v>
      </c>
      <c r="AK169" s="125">
        <f>IF('Indicator Date hidden'!AL170="x","x",AK$2-'Indicator Date hidden'!AL170)</f>
        <v>1</v>
      </c>
      <c r="AL169" s="125">
        <f>IF('Indicator Date hidden'!AM170="x","x",AL$2-'Indicator Date hidden'!AM170)</f>
        <v>10</v>
      </c>
      <c r="AM169" s="125">
        <f>IF('Indicator Date hidden'!AN170="x","x",AM$2-'Indicator Date hidden'!AN170)</f>
        <v>0</v>
      </c>
      <c r="AN169" s="125">
        <f>IF('Indicator Date hidden'!AO170="x","x",AN$2-'Indicator Date hidden'!AO170)</f>
        <v>0</v>
      </c>
      <c r="AO169" s="125">
        <f>IF('Indicator Date hidden'!AP170="x","x",AO$2-'Indicator Date hidden'!AP170)</f>
        <v>0</v>
      </c>
      <c r="AP169" s="125" t="str">
        <f>IF('Indicator Date hidden'!AQ170="x","x",AP$2-'Indicator Date hidden'!AQ170)</f>
        <v>x</v>
      </c>
      <c r="AQ169" s="125" t="str">
        <f>IF('Indicator Date hidden'!AR170="x","x",AQ$2-'Indicator Date hidden'!AR170)</f>
        <v>x</v>
      </c>
      <c r="AR169" s="125">
        <f>IF('Indicator Date hidden'!AS170="x","x",AR$2-'Indicator Date hidden'!AS170)</f>
        <v>0</v>
      </c>
      <c r="AS169" s="125">
        <f>IF('Indicator Date hidden'!AT170="x","x",AS$2-'Indicator Date hidden'!AT170)</f>
        <v>9</v>
      </c>
      <c r="AT169" s="125">
        <f>IF('Indicator Date hidden'!AU170="x","x",AT$2-'Indicator Date hidden'!AU170)</f>
        <v>0</v>
      </c>
      <c r="AU169" s="125">
        <f>IF('Indicator Date hidden'!AV170="x","x",AU$2-'Indicator Date hidden'!AV170)</f>
        <v>0</v>
      </c>
      <c r="AV169" s="125">
        <f>IF('Indicator Date hidden'!AW170="x","x",AV$2-'Indicator Date hidden'!AW170)</f>
        <v>0</v>
      </c>
      <c r="AW169" s="125">
        <f>IF('Indicator Date hidden'!AX170="x","x",AW$2-'Indicator Date hidden'!AX170)</f>
        <v>0</v>
      </c>
      <c r="AX169" s="125">
        <f>IF('Indicator Date hidden'!AY170="x","x",AX$2-'Indicator Date hidden'!AY170)</f>
        <v>0</v>
      </c>
      <c r="AY169" s="125">
        <f>IF('Indicator Date hidden'!AZ170="x","x",AY$2-'Indicator Date hidden'!AZ170)</f>
        <v>0</v>
      </c>
      <c r="AZ169" s="125" t="str">
        <f>IF('Indicator Date hidden'!BA170="x","x",AZ$2-'Indicator Date hidden'!BA170)</f>
        <v>x</v>
      </c>
      <c r="BA169" s="125">
        <f>IF('Indicator Date hidden'!BB170="x","x",BA$2-'Indicator Date hidden'!BB170)</f>
        <v>0</v>
      </c>
      <c r="BB169" s="125">
        <f>IF('Indicator Date hidden'!BC170="x","x",BB$2-'Indicator Date hidden'!BC170)</f>
        <v>0</v>
      </c>
      <c r="BC169" s="125">
        <f>IF('Indicator Date hidden'!BD170="x","x",BC$2-'Indicator Date hidden'!BD170)</f>
        <v>0</v>
      </c>
      <c r="BD169" s="125">
        <f>IF('Indicator Date hidden'!BE170="x","x",BD$2-'Indicator Date hidden'!BE170)</f>
        <v>2</v>
      </c>
      <c r="BE169" s="125">
        <f>IF('Indicator Date hidden'!BF170="x","x",BE$2-'Indicator Date hidden'!BF170)</f>
        <v>1</v>
      </c>
      <c r="BF169" s="125">
        <f>IF('Indicator Date hidden'!BG170="x","x",BF$2-'Indicator Date hidden'!BG170)</f>
        <v>0</v>
      </c>
      <c r="BG169" s="125">
        <f>IF('Indicator Date hidden'!BH170="x","x",BG$2-'Indicator Date hidden'!BH170)</f>
        <v>0</v>
      </c>
      <c r="BH169" s="125">
        <f>IF('Indicator Date hidden'!BI170="x","x",BH$2-'Indicator Date hidden'!BI170)</f>
        <v>0</v>
      </c>
      <c r="BI169" s="125">
        <f>IF('Indicator Date hidden'!BJ170="x","x",BI$2-'Indicator Date hidden'!BJ170)</f>
        <v>2</v>
      </c>
      <c r="BJ169" s="125">
        <f>IF('Indicator Date hidden'!BK170="x","x",BJ$2-'Indicator Date hidden'!BK170)</f>
        <v>0</v>
      </c>
      <c r="BK169" s="125">
        <f>IF('Indicator Date hidden'!BL170="x","x",BK$2-'Indicator Date hidden'!BL170)</f>
        <v>0</v>
      </c>
      <c r="BL169" s="125">
        <f>IF('Indicator Date hidden'!BM170="x","x",BL$2-'Indicator Date hidden'!BM170)</f>
        <v>0</v>
      </c>
      <c r="BM169" s="125" t="str">
        <f>IF('Indicator Date hidden'!BN170="x","x",BM$2-'Indicator Date hidden'!BN170)</f>
        <v>x</v>
      </c>
      <c r="BN169" s="125">
        <f>IF('Indicator Date hidden'!BO170="x","x",BN$2-'Indicator Date hidden'!BO170)</f>
        <v>2</v>
      </c>
      <c r="BO169" s="125">
        <f>IF('Indicator Date hidden'!BP170="x","x",BO$2-'Indicator Date hidden'!BP170)</f>
        <v>0</v>
      </c>
      <c r="BP169" s="125">
        <f>IF('Indicator Date hidden'!BQ170="x","x",BP$2-'Indicator Date hidden'!BQ170)</f>
        <v>0</v>
      </c>
      <c r="BQ169" s="125">
        <f>IF('Indicator Date hidden'!BR170="x","x",BQ$2-'Indicator Date hidden'!BR170)</f>
        <v>0</v>
      </c>
      <c r="BR169" s="125">
        <f>IF('Indicator Date hidden'!BS170="x","x",BR$2-'Indicator Date hidden'!BS170)</f>
        <v>0</v>
      </c>
      <c r="BS169" s="125">
        <f>IF('Indicator Date hidden'!BT170="x","x",BS$2-'Indicator Date hidden'!BT170)</f>
        <v>2</v>
      </c>
      <c r="BT169" s="125">
        <f>IF('Indicator Date hidden'!BU170="x","x",BT$2-'Indicator Date hidden'!BU170)</f>
        <v>0</v>
      </c>
      <c r="BU169" s="125">
        <f>IF('Indicator Date hidden'!BV170="x","x",BU$2-'Indicator Date hidden'!BV170)</f>
        <v>0</v>
      </c>
      <c r="BV169" s="125" t="str">
        <f>IF('Indicator Date hidden'!BW170="x","x",BV$2-'Indicator Date hidden'!BW170)</f>
        <v>x</v>
      </c>
      <c r="BW169" s="125" t="str">
        <f>IF('Indicator Date hidden'!BX170="x","x",BW$2-'Indicator Date hidden'!BX170)</f>
        <v>x</v>
      </c>
      <c r="BX169" s="125">
        <f>IF('Indicator Date hidden'!BY170="x","x",BX$2-'Indicator Date hidden'!BY170)</f>
        <v>0</v>
      </c>
      <c r="BY169" s="3">
        <f t="shared" si="25"/>
        <v>31</v>
      </c>
      <c r="BZ169" s="126">
        <f t="shared" si="26"/>
        <v>0.45588235294117646</v>
      </c>
      <c r="CA169" s="3">
        <f t="shared" si="27"/>
        <v>10</v>
      </c>
      <c r="CB169" s="126">
        <f t="shared" si="28"/>
        <v>1.6577254396364898</v>
      </c>
      <c r="CC169" s="129">
        <f t="shared" si="29"/>
        <v>0</v>
      </c>
    </row>
    <row r="170" spans="1:81" x14ac:dyDescent="0.3">
      <c r="A170" s="3" t="str">
        <f>'Indicator Data'!B173</f>
        <v>TJK</v>
      </c>
      <c r="B170" s="125">
        <f>IF('Indicator Date hidden'!C171="x","x",B$2-'Indicator Date hidden'!C171)</f>
        <v>0</v>
      </c>
      <c r="C170" s="125">
        <f>IF('Indicator Date hidden'!D171="x","x",C$2-'Indicator Date hidden'!D171)</f>
        <v>0</v>
      </c>
      <c r="D170" s="125">
        <f>IF('Indicator Date hidden'!E171="x","x",D$2-'Indicator Date hidden'!E171)</f>
        <v>0</v>
      </c>
      <c r="E170" s="125">
        <f>IF('Indicator Date hidden'!F171="x","x",E$2-'Indicator Date hidden'!F171)</f>
        <v>0</v>
      </c>
      <c r="F170" s="125">
        <f>IF('Indicator Date hidden'!G171="x","x",F$2-'Indicator Date hidden'!G171)</f>
        <v>0</v>
      </c>
      <c r="G170" s="125">
        <f>IF('Indicator Date hidden'!H171="x","x",G$2-'Indicator Date hidden'!H171)</f>
        <v>0</v>
      </c>
      <c r="H170" s="125">
        <f>IF('Indicator Date hidden'!I171="x","x",H$2-'Indicator Date hidden'!I171)</f>
        <v>0</v>
      </c>
      <c r="I170" s="125">
        <f>IF('Indicator Date hidden'!J171="x","x",I$2-'Indicator Date hidden'!J171)</f>
        <v>0</v>
      </c>
      <c r="J170" s="125">
        <f>IF('Indicator Date hidden'!K171="x","x",J$2-'Indicator Date hidden'!K171)</f>
        <v>0</v>
      </c>
      <c r="K170" s="125">
        <f>IF('Indicator Date hidden'!L171="x","x",K$2-'Indicator Date hidden'!L171)</f>
        <v>0</v>
      </c>
      <c r="L170" s="125">
        <f>IF('Indicator Date hidden'!M171="x","x",L$2-'Indicator Date hidden'!M171)</f>
        <v>0</v>
      </c>
      <c r="M170" s="125">
        <f>IF('Indicator Date hidden'!N171="x","x",M$2-'Indicator Date hidden'!N171)</f>
        <v>0</v>
      </c>
      <c r="N170" s="125">
        <f>IF('Indicator Date hidden'!O171="x","x",N$2-'Indicator Date hidden'!O171)</f>
        <v>0</v>
      </c>
      <c r="O170" s="125">
        <f>IF('Indicator Date hidden'!P171="x","x",O$2-'Indicator Date hidden'!P171)</f>
        <v>0</v>
      </c>
      <c r="P170" s="125">
        <f>IF('Indicator Date hidden'!Q171="x","x",P$2-'Indicator Date hidden'!Q171)</f>
        <v>0</v>
      </c>
      <c r="Q170" s="125">
        <f>IF('Indicator Date hidden'!R171="x","x",Q$2-'Indicator Date hidden'!R171)</f>
        <v>0</v>
      </c>
      <c r="R170" s="125">
        <f>IF('Indicator Date hidden'!S171="x","x",R$2-'Indicator Date hidden'!S171)</f>
        <v>0</v>
      </c>
      <c r="S170" s="125">
        <f>IF('Indicator Date hidden'!T171="x","x",S$2-'Indicator Date hidden'!T171)</f>
        <v>0</v>
      </c>
      <c r="T170" s="125">
        <f>IF('Indicator Date hidden'!U171="x","x",T$2-'Indicator Date hidden'!U171)</f>
        <v>0</v>
      </c>
      <c r="U170" s="125">
        <f>IF('Indicator Date hidden'!V171="x","x",U$2-'Indicator Date hidden'!V171)</f>
        <v>0</v>
      </c>
      <c r="V170" s="125">
        <f>IF('Indicator Date hidden'!W171="x","x",V$2-'Indicator Date hidden'!W171)</f>
        <v>0</v>
      </c>
      <c r="W170" s="125">
        <f>IF('Indicator Date hidden'!X171="x","x",W$2-'Indicator Date hidden'!X171)</f>
        <v>0</v>
      </c>
      <c r="X170" s="125">
        <f>IF('Indicator Date hidden'!Y171="x","x",X$2-'Indicator Date hidden'!Y171)</f>
        <v>0</v>
      </c>
      <c r="Y170" s="125">
        <f>IF('Indicator Date hidden'!Z171="x","x",Y$2-'Indicator Date hidden'!Z171)</f>
        <v>0</v>
      </c>
      <c r="Z170" s="125">
        <f>IF('Indicator Date hidden'!AA171="x","x",Z$2-'Indicator Date hidden'!AA171)</f>
        <v>1</v>
      </c>
      <c r="AA170" s="125">
        <f>IF('Indicator Date hidden'!AB171="x","x",AA$2-'Indicator Date hidden'!AB171)</f>
        <v>0</v>
      </c>
      <c r="AB170" s="125">
        <f>IF('Indicator Date hidden'!AC171="x","x",AB$2-'Indicator Date hidden'!AC171)</f>
        <v>0</v>
      </c>
      <c r="AC170" s="125" t="str">
        <f>IF('Indicator Date hidden'!AD171="x","x",AC$2-'Indicator Date hidden'!AD171)</f>
        <v>x</v>
      </c>
      <c r="AD170" s="125">
        <f>IF('Indicator Date hidden'!AE171="x","x",AD$2-'Indicator Date hidden'!AE171)</f>
        <v>0</v>
      </c>
      <c r="AE170" s="125">
        <f>IF('Indicator Date hidden'!AF171="x","x",AE$2-'Indicator Date hidden'!AF171)</f>
        <v>0</v>
      </c>
      <c r="AF170" s="125">
        <f>IF('Indicator Date hidden'!AG171="x","x",AF$2-'Indicator Date hidden'!AG171)</f>
        <v>1</v>
      </c>
      <c r="AG170" s="125">
        <f>IF('Indicator Date hidden'!AH171="x","x",AG$2-'Indicator Date hidden'!AH171)</f>
        <v>0</v>
      </c>
      <c r="AH170" s="125">
        <f>IF('Indicator Date hidden'!AI171="x","x",AH$2-'Indicator Date hidden'!AI171)</f>
        <v>0</v>
      </c>
      <c r="AI170" s="125">
        <f>IF('Indicator Date hidden'!AJ171="x","x",AI$2-'Indicator Date hidden'!AJ171)</f>
        <v>0</v>
      </c>
      <c r="AJ170" s="125">
        <f>IF('Indicator Date hidden'!AK171="x","x",AJ$2-'Indicator Date hidden'!AK171)</f>
        <v>0</v>
      </c>
      <c r="AK170" s="125">
        <f>IF('Indicator Date hidden'!AL171="x","x",AK$2-'Indicator Date hidden'!AL171)</f>
        <v>1</v>
      </c>
      <c r="AL170" s="125">
        <f>IF('Indicator Date hidden'!AM171="x","x",AL$2-'Indicator Date hidden'!AM171)</f>
        <v>2</v>
      </c>
      <c r="AM170" s="125">
        <f>IF('Indicator Date hidden'!AN171="x","x",AM$2-'Indicator Date hidden'!AN171)</f>
        <v>0</v>
      </c>
      <c r="AN170" s="125">
        <f>IF('Indicator Date hidden'!AO171="x","x",AN$2-'Indicator Date hidden'!AO171)</f>
        <v>0</v>
      </c>
      <c r="AO170" s="125">
        <f>IF('Indicator Date hidden'!AP171="x","x",AO$2-'Indicator Date hidden'!AP171)</f>
        <v>0</v>
      </c>
      <c r="AP170" s="125">
        <f>IF('Indicator Date hidden'!AQ171="x","x",AP$2-'Indicator Date hidden'!AQ171)</f>
        <v>0</v>
      </c>
      <c r="AQ170" s="125">
        <f>IF('Indicator Date hidden'!AR171="x","x",AQ$2-'Indicator Date hidden'!AR171)</f>
        <v>0</v>
      </c>
      <c r="AR170" s="125">
        <f>IF('Indicator Date hidden'!AS171="x","x",AR$2-'Indicator Date hidden'!AS171)</f>
        <v>0</v>
      </c>
      <c r="AS170" s="125">
        <f>IF('Indicator Date hidden'!AT171="x","x",AS$2-'Indicator Date hidden'!AT171)</f>
        <v>2</v>
      </c>
      <c r="AT170" s="125">
        <f>IF('Indicator Date hidden'!AU171="x","x",AT$2-'Indicator Date hidden'!AU171)</f>
        <v>0</v>
      </c>
      <c r="AU170" s="125">
        <f>IF('Indicator Date hidden'!AV171="x","x",AU$2-'Indicator Date hidden'!AV171)</f>
        <v>0</v>
      </c>
      <c r="AV170" s="125">
        <f>IF('Indicator Date hidden'!AW171="x","x",AV$2-'Indicator Date hidden'!AW171)</f>
        <v>0</v>
      </c>
      <c r="AW170" s="125">
        <f>IF('Indicator Date hidden'!AX171="x","x",AW$2-'Indicator Date hidden'!AX171)</f>
        <v>0</v>
      </c>
      <c r="AX170" s="125">
        <f>IF('Indicator Date hidden'!AY171="x","x",AX$2-'Indicator Date hidden'!AY171)</f>
        <v>0</v>
      </c>
      <c r="AY170" s="125">
        <f>IF('Indicator Date hidden'!AZ171="x","x",AY$2-'Indicator Date hidden'!AZ171)</f>
        <v>0</v>
      </c>
      <c r="AZ170" s="125">
        <f>IF('Indicator Date hidden'!BA171="x","x",AZ$2-'Indicator Date hidden'!BA171)</f>
        <v>4</v>
      </c>
      <c r="BA170" s="125">
        <f>IF('Indicator Date hidden'!BB171="x","x",BA$2-'Indicator Date hidden'!BB171)</f>
        <v>0</v>
      </c>
      <c r="BB170" s="125">
        <f>IF('Indicator Date hidden'!BC171="x","x",BB$2-'Indicator Date hidden'!BC171)</f>
        <v>0</v>
      </c>
      <c r="BC170" s="125">
        <f>IF('Indicator Date hidden'!BD171="x","x",BC$2-'Indicator Date hidden'!BD171)</f>
        <v>0</v>
      </c>
      <c r="BD170" s="125" t="str">
        <f>IF('Indicator Date hidden'!BE171="x","x",BD$2-'Indicator Date hidden'!BE171)</f>
        <v>x</v>
      </c>
      <c r="BE170" s="125">
        <f>IF('Indicator Date hidden'!BF171="x","x",BE$2-'Indicator Date hidden'!BF171)</f>
        <v>1</v>
      </c>
      <c r="BF170" s="125">
        <f>IF('Indicator Date hidden'!BG171="x","x",BF$2-'Indicator Date hidden'!BG171)</f>
        <v>0</v>
      </c>
      <c r="BG170" s="125">
        <f>IF('Indicator Date hidden'!BH171="x","x",BG$2-'Indicator Date hidden'!BH171)</f>
        <v>0</v>
      </c>
      <c r="BH170" s="125">
        <f>IF('Indicator Date hidden'!BI171="x","x",BH$2-'Indicator Date hidden'!BI171)</f>
        <v>0</v>
      </c>
      <c r="BI170" s="125">
        <f>IF('Indicator Date hidden'!BJ171="x","x",BI$2-'Indicator Date hidden'!BJ171)</f>
        <v>2</v>
      </c>
      <c r="BJ170" s="125">
        <f>IF('Indicator Date hidden'!BK171="x","x",BJ$2-'Indicator Date hidden'!BK171)</f>
        <v>0</v>
      </c>
      <c r="BK170" s="125">
        <f>IF('Indicator Date hidden'!BL171="x","x",BK$2-'Indicator Date hidden'!BL171)</f>
        <v>0</v>
      </c>
      <c r="BL170" s="125">
        <f>IF('Indicator Date hidden'!BM171="x","x",BL$2-'Indicator Date hidden'!BM171)</f>
        <v>0</v>
      </c>
      <c r="BM170" s="125">
        <f>IF('Indicator Date hidden'!BN171="x","x",BM$2-'Indicator Date hidden'!BN171)</f>
        <v>5</v>
      </c>
      <c r="BN170" s="125">
        <f>IF('Indicator Date hidden'!BO171="x","x",BN$2-'Indicator Date hidden'!BO171)</f>
        <v>2</v>
      </c>
      <c r="BO170" s="125">
        <f>IF('Indicator Date hidden'!BP171="x","x",BO$2-'Indicator Date hidden'!BP171)</f>
        <v>2</v>
      </c>
      <c r="BP170" s="125">
        <f>IF('Indicator Date hidden'!BQ171="x","x",BP$2-'Indicator Date hidden'!BQ171)</f>
        <v>0</v>
      </c>
      <c r="BQ170" s="125">
        <f>IF('Indicator Date hidden'!BR171="x","x",BQ$2-'Indicator Date hidden'!BR171)</f>
        <v>0</v>
      </c>
      <c r="BR170" s="125">
        <f>IF('Indicator Date hidden'!BS171="x","x",BR$2-'Indicator Date hidden'!BS171)</f>
        <v>0</v>
      </c>
      <c r="BS170" s="125">
        <f>IF('Indicator Date hidden'!BT171="x","x",BS$2-'Indicator Date hidden'!BT171)</f>
        <v>4</v>
      </c>
      <c r="BT170" s="125">
        <f>IF('Indicator Date hidden'!BU171="x","x",BT$2-'Indicator Date hidden'!BU171)</f>
        <v>0</v>
      </c>
      <c r="BU170" s="125">
        <f>IF('Indicator Date hidden'!BV171="x","x",BU$2-'Indicator Date hidden'!BV171)</f>
        <v>0</v>
      </c>
      <c r="BV170" s="125" t="str">
        <f>IF('Indicator Date hidden'!BW171="x","x",BV$2-'Indicator Date hidden'!BW171)</f>
        <v>x</v>
      </c>
      <c r="BW170" s="125">
        <f>IF('Indicator Date hidden'!BX171="x","x",BW$2-'Indicator Date hidden'!BX171)</f>
        <v>0</v>
      </c>
      <c r="BX170" s="125">
        <f>IF('Indicator Date hidden'!BY171="x","x",BX$2-'Indicator Date hidden'!BY171)</f>
        <v>0</v>
      </c>
      <c r="BY170" s="3">
        <f t="shared" si="25"/>
        <v>27</v>
      </c>
      <c r="BZ170" s="126">
        <f t="shared" si="26"/>
        <v>0.375</v>
      </c>
      <c r="CA170" s="3">
        <f t="shared" si="27"/>
        <v>12</v>
      </c>
      <c r="CB170" s="126">
        <f t="shared" si="28"/>
        <v>0.99215674164922152</v>
      </c>
      <c r="CC170" s="129">
        <f t="shared" si="29"/>
        <v>0</v>
      </c>
    </row>
    <row r="171" spans="1:81" x14ac:dyDescent="0.3">
      <c r="A171" s="3" t="str">
        <f>'Indicator Data'!B174</f>
        <v>TZA</v>
      </c>
      <c r="B171" s="125">
        <f>IF('Indicator Date hidden'!C172="x","x",B$2-'Indicator Date hidden'!C172)</f>
        <v>0</v>
      </c>
      <c r="C171" s="125">
        <f>IF('Indicator Date hidden'!D172="x","x",C$2-'Indicator Date hidden'!D172)</f>
        <v>0</v>
      </c>
      <c r="D171" s="125">
        <f>IF('Indicator Date hidden'!E172="x","x",D$2-'Indicator Date hidden'!E172)</f>
        <v>0</v>
      </c>
      <c r="E171" s="125">
        <f>IF('Indicator Date hidden'!F172="x","x",E$2-'Indicator Date hidden'!F172)</f>
        <v>0</v>
      </c>
      <c r="F171" s="125">
        <f>IF('Indicator Date hidden'!G172="x","x",F$2-'Indicator Date hidden'!G172)</f>
        <v>0</v>
      </c>
      <c r="G171" s="125">
        <f>IF('Indicator Date hidden'!H172="x","x",G$2-'Indicator Date hidden'!H172)</f>
        <v>0</v>
      </c>
      <c r="H171" s="125">
        <f>IF('Indicator Date hidden'!I172="x","x",H$2-'Indicator Date hidden'!I172)</f>
        <v>0</v>
      </c>
      <c r="I171" s="125">
        <f>IF('Indicator Date hidden'!J172="x","x",I$2-'Indicator Date hidden'!J172)</f>
        <v>0</v>
      </c>
      <c r="J171" s="125">
        <f>IF('Indicator Date hidden'!K172="x","x",J$2-'Indicator Date hidden'!K172)</f>
        <v>0</v>
      </c>
      <c r="K171" s="125">
        <f>IF('Indicator Date hidden'!L172="x","x",K$2-'Indicator Date hidden'!L172)</f>
        <v>0</v>
      </c>
      <c r="L171" s="125">
        <f>IF('Indicator Date hidden'!M172="x","x",L$2-'Indicator Date hidden'!M172)</f>
        <v>0</v>
      </c>
      <c r="M171" s="125">
        <f>IF('Indicator Date hidden'!N172="x","x",M$2-'Indicator Date hidden'!N172)</f>
        <v>0</v>
      </c>
      <c r="N171" s="125">
        <f>IF('Indicator Date hidden'!O172="x","x",N$2-'Indicator Date hidden'!O172)</f>
        <v>0</v>
      </c>
      <c r="O171" s="125">
        <f>IF('Indicator Date hidden'!P172="x","x",O$2-'Indicator Date hidden'!P172)</f>
        <v>0</v>
      </c>
      <c r="P171" s="125">
        <f>IF('Indicator Date hidden'!Q172="x","x",P$2-'Indicator Date hidden'!Q172)</f>
        <v>0</v>
      </c>
      <c r="Q171" s="125">
        <f>IF('Indicator Date hidden'!R172="x","x",Q$2-'Indicator Date hidden'!R172)</f>
        <v>0</v>
      </c>
      <c r="R171" s="125">
        <f>IF('Indicator Date hidden'!S172="x","x",R$2-'Indicator Date hidden'!S172)</f>
        <v>0</v>
      </c>
      <c r="S171" s="125">
        <f>IF('Indicator Date hidden'!T172="x","x",S$2-'Indicator Date hidden'!T172)</f>
        <v>0</v>
      </c>
      <c r="T171" s="125">
        <f>IF('Indicator Date hidden'!U172="x","x",T$2-'Indicator Date hidden'!U172)</f>
        <v>0</v>
      </c>
      <c r="U171" s="125">
        <f>IF('Indicator Date hidden'!V172="x","x",U$2-'Indicator Date hidden'!V172)</f>
        <v>0</v>
      </c>
      <c r="V171" s="125">
        <f>IF('Indicator Date hidden'!W172="x","x",V$2-'Indicator Date hidden'!W172)</f>
        <v>0</v>
      </c>
      <c r="W171" s="125">
        <f>IF('Indicator Date hidden'!X172="x","x",W$2-'Indicator Date hidden'!X172)</f>
        <v>0</v>
      </c>
      <c r="X171" s="125">
        <f>IF('Indicator Date hidden'!Y172="x","x",X$2-'Indicator Date hidden'!Y172)</f>
        <v>0</v>
      </c>
      <c r="Y171" s="125">
        <f>IF('Indicator Date hidden'!Z172="x","x",Y$2-'Indicator Date hidden'!Z172)</f>
        <v>0</v>
      </c>
      <c r="Z171" s="125">
        <f>IF('Indicator Date hidden'!AA172="x","x",Z$2-'Indicator Date hidden'!AA172)</f>
        <v>3</v>
      </c>
      <c r="AA171" s="125">
        <f>IF('Indicator Date hidden'!AB172="x","x",AA$2-'Indicator Date hidden'!AB172)</f>
        <v>0</v>
      </c>
      <c r="AB171" s="125">
        <f>IF('Indicator Date hidden'!AC172="x","x",AB$2-'Indicator Date hidden'!AC172)</f>
        <v>0</v>
      </c>
      <c r="AC171" s="125">
        <f>IF('Indicator Date hidden'!AD172="x","x",AC$2-'Indicator Date hidden'!AD172)</f>
        <v>1</v>
      </c>
      <c r="AD171" s="125">
        <f>IF('Indicator Date hidden'!AE172="x","x",AD$2-'Indicator Date hidden'!AE172)</f>
        <v>0</v>
      </c>
      <c r="AE171" s="125">
        <f>IF('Indicator Date hidden'!AF172="x","x",AE$2-'Indicator Date hidden'!AF172)</f>
        <v>0</v>
      </c>
      <c r="AF171" s="125">
        <f>IF('Indicator Date hidden'!AG172="x","x",AF$2-'Indicator Date hidden'!AG172)</f>
        <v>1</v>
      </c>
      <c r="AG171" s="125">
        <f>IF('Indicator Date hidden'!AH172="x","x",AG$2-'Indicator Date hidden'!AH172)</f>
        <v>0</v>
      </c>
      <c r="AH171" s="125">
        <f>IF('Indicator Date hidden'!AI172="x","x",AH$2-'Indicator Date hidden'!AI172)</f>
        <v>0</v>
      </c>
      <c r="AI171" s="125">
        <f>IF('Indicator Date hidden'!AJ172="x","x",AI$2-'Indicator Date hidden'!AJ172)</f>
        <v>0</v>
      </c>
      <c r="AJ171" s="125">
        <f>IF('Indicator Date hidden'!AK172="x","x",AJ$2-'Indicator Date hidden'!AK172)</f>
        <v>0</v>
      </c>
      <c r="AK171" s="125">
        <f>IF('Indicator Date hidden'!AL172="x","x",AK$2-'Indicator Date hidden'!AL172)</f>
        <v>1</v>
      </c>
      <c r="AL171" s="125">
        <f>IF('Indicator Date hidden'!AM172="x","x",AL$2-'Indicator Date hidden'!AM172)</f>
        <v>3</v>
      </c>
      <c r="AM171" s="125">
        <f>IF('Indicator Date hidden'!AN172="x","x",AM$2-'Indicator Date hidden'!AN172)</f>
        <v>0</v>
      </c>
      <c r="AN171" s="125">
        <f>IF('Indicator Date hidden'!AO172="x","x",AN$2-'Indicator Date hidden'!AO172)</f>
        <v>0</v>
      </c>
      <c r="AO171" s="125">
        <f>IF('Indicator Date hidden'!AP172="x","x",AO$2-'Indicator Date hidden'!AP172)</f>
        <v>0</v>
      </c>
      <c r="AP171" s="125">
        <f>IF('Indicator Date hidden'!AQ172="x","x",AP$2-'Indicator Date hidden'!AQ172)</f>
        <v>0</v>
      </c>
      <c r="AQ171" s="125">
        <f>IF('Indicator Date hidden'!AR172="x","x",AQ$2-'Indicator Date hidden'!AR172)</f>
        <v>0</v>
      </c>
      <c r="AR171" s="125">
        <f>IF('Indicator Date hidden'!AS172="x","x",AR$2-'Indicator Date hidden'!AS172)</f>
        <v>0</v>
      </c>
      <c r="AS171" s="125">
        <f>IF('Indicator Date hidden'!AT172="x","x",AS$2-'Indicator Date hidden'!AT172)</f>
        <v>1</v>
      </c>
      <c r="AT171" s="125">
        <f>IF('Indicator Date hidden'!AU172="x","x",AT$2-'Indicator Date hidden'!AU172)</f>
        <v>0</v>
      </c>
      <c r="AU171" s="125">
        <f>IF('Indicator Date hidden'!AV172="x","x",AU$2-'Indicator Date hidden'!AV172)</f>
        <v>0</v>
      </c>
      <c r="AV171" s="125">
        <f>IF('Indicator Date hidden'!AW172="x","x",AV$2-'Indicator Date hidden'!AW172)</f>
        <v>0</v>
      </c>
      <c r="AW171" s="125">
        <f>IF('Indicator Date hidden'!AX172="x","x",AW$2-'Indicator Date hidden'!AX172)</f>
        <v>0</v>
      </c>
      <c r="AX171" s="125">
        <f>IF('Indicator Date hidden'!AY172="x","x",AX$2-'Indicator Date hidden'!AY172)</f>
        <v>0</v>
      </c>
      <c r="AY171" s="125">
        <f>IF('Indicator Date hidden'!AZ172="x","x",AY$2-'Indicator Date hidden'!AZ172)</f>
        <v>0</v>
      </c>
      <c r="AZ171" s="125">
        <f>IF('Indicator Date hidden'!BA172="x","x",AZ$2-'Indicator Date hidden'!BA172)</f>
        <v>2</v>
      </c>
      <c r="BA171" s="125">
        <f>IF('Indicator Date hidden'!BB172="x","x",BA$2-'Indicator Date hidden'!BB172)</f>
        <v>0</v>
      </c>
      <c r="BB171" s="125">
        <f>IF('Indicator Date hidden'!BC172="x","x",BB$2-'Indicator Date hidden'!BC172)</f>
        <v>0</v>
      </c>
      <c r="BC171" s="125">
        <f>IF('Indicator Date hidden'!BD172="x","x",BC$2-'Indicator Date hidden'!BD172)</f>
        <v>0</v>
      </c>
      <c r="BD171" s="125" t="str">
        <f>IF('Indicator Date hidden'!BE172="x","x",BD$2-'Indicator Date hidden'!BE172)</f>
        <v>x</v>
      </c>
      <c r="BE171" s="125">
        <f>IF('Indicator Date hidden'!BF172="x","x",BE$2-'Indicator Date hidden'!BF172)</f>
        <v>0</v>
      </c>
      <c r="BF171" s="125">
        <f>IF('Indicator Date hidden'!BG172="x","x",BF$2-'Indicator Date hidden'!BG172)</f>
        <v>0</v>
      </c>
      <c r="BG171" s="125">
        <f>IF('Indicator Date hidden'!BH172="x","x",BG$2-'Indicator Date hidden'!BH172)</f>
        <v>0</v>
      </c>
      <c r="BH171" s="125">
        <f>IF('Indicator Date hidden'!BI172="x","x",BH$2-'Indicator Date hidden'!BI172)</f>
        <v>0</v>
      </c>
      <c r="BI171" s="125">
        <f>IF('Indicator Date hidden'!BJ172="x","x",BI$2-'Indicator Date hidden'!BJ172)</f>
        <v>0</v>
      </c>
      <c r="BJ171" s="125">
        <f>IF('Indicator Date hidden'!BK172="x","x",BJ$2-'Indicator Date hidden'!BK172)</f>
        <v>0</v>
      </c>
      <c r="BK171" s="125">
        <f>IF('Indicator Date hidden'!BL172="x","x",BK$2-'Indicator Date hidden'!BL172)</f>
        <v>0</v>
      </c>
      <c r="BL171" s="125">
        <f>IF('Indicator Date hidden'!BM172="x","x",BL$2-'Indicator Date hidden'!BM172)</f>
        <v>0</v>
      </c>
      <c r="BM171" s="125">
        <f>IF('Indicator Date hidden'!BN172="x","x",BM$2-'Indicator Date hidden'!BN172)</f>
        <v>4</v>
      </c>
      <c r="BN171" s="125">
        <f>IF('Indicator Date hidden'!BO172="x","x",BN$2-'Indicator Date hidden'!BO172)</f>
        <v>2</v>
      </c>
      <c r="BO171" s="125">
        <f>IF('Indicator Date hidden'!BP172="x","x",BO$2-'Indicator Date hidden'!BP172)</f>
        <v>0</v>
      </c>
      <c r="BP171" s="125">
        <f>IF('Indicator Date hidden'!BQ172="x","x",BP$2-'Indicator Date hidden'!BQ172)</f>
        <v>0</v>
      </c>
      <c r="BQ171" s="125">
        <f>IF('Indicator Date hidden'!BR172="x","x",BQ$2-'Indicator Date hidden'!BR172)</f>
        <v>0</v>
      </c>
      <c r="BR171" s="125">
        <f>IF('Indicator Date hidden'!BS172="x","x",BR$2-'Indicator Date hidden'!BS172)</f>
        <v>0</v>
      </c>
      <c r="BS171" s="125">
        <f>IF('Indicator Date hidden'!BT172="x","x",BS$2-'Indicator Date hidden'!BT172)</f>
        <v>4</v>
      </c>
      <c r="BT171" s="125">
        <f>IF('Indicator Date hidden'!BU172="x","x",BT$2-'Indicator Date hidden'!BU172)</f>
        <v>0</v>
      </c>
      <c r="BU171" s="125">
        <f>IF('Indicator Date hidden'!BV172="x","x",BU$2-'Indicator Date hidden'!BV172)</f>
        <v>0</v>
      </c>
      <c r="BV171" s="125">
        <f>IF('Indicator Date hidden'!BW172="x","x",BV$2-'Indicator Date hidden'!BW172)</f>
        <v>0</v>
      </c>
      <c r="BW171" s="125">
        <f>IF('Indicator Date hidden'!BX172="x","x",BW$2-'Indicator Date hidden'!BX172)</f>
        <v>0</v>
      </c>
      <c r="BX171" s="125">
        <f>IF('Indicator Date hidden'!BY172="x","x",BX$2-'Indicator Date hidden'!BY172)</f>
        <v>0</v>
      </c>
      <c r="BY171" s="3">
        <f t="shared" si="25"/>
        <v>22</v>
      </c>
      <c r="BZ171" s="126">
        <f t="shared" si="26"/>
        <v>0.29729729729729731</v>
      </c>
      <c r="CA171" s="3">
        <f t="shared" si="27"/>
        <v>10</v>
      </c>
      <c r="CB171" s="126">
        <f t="shared" si="28"/>
        <v>0.86570904746199817</v>
      </c>
      <c r="CC171" s="129">
        <f t="shared" si="29"/>
        <v>0</v>
      </c>
    </row>
    <row r="172" spans="1:81" x14ac:dyDescent="0.3">
      <c r="A172" s="3" t="str">
        <f>'Indicator Data'!B175</f>
        <v>THA</v>
      </c>
      <c r="B172" s="125">
        <f>IF('Indicator Date hidden'!C173="x","x",B$2-'Indicator Date hidden'!C173)</f>
        <v>0</v>
      </c>
      <c r="C172" s="125">
        <f>IF('Indicator Date hidden'!D173="x","x",C$2-'Indicator Date hidden'!D173)</f>
        <v>0</v>
      </c>
      <c r="D172" s="125">
        <f>IF('Indicator Date hidden'!E173="x","x",D$2-'Indicator Date hidden'!E173)</f>
        <v>0</v>
      </c>
      <c r="E172" s="125">
        <f>IF('Indicator Date hidden'!F173="x","x",E$2-'Indicator Date hidden'!F173)</f>
        <v>0</v>
      </c>
      <c r="F172" s="125">
        <f>IF('Indicator Date hidden'!G173="x","x",F$2-'Indicator Date hidden'!G173)</f>
        <v>0</v>
      </c>
      <c r="G172" s="125">
        <f>IF('Indicator Date hidden'!H173="x","x",G$2-'Indicator Date hidden'!H173)</f>
        <v>0</v>
      </c>
      <c r="H172" s="125">
        <f>IF('Indicator Date hidden'!I173="x","x",H$2-'Indicator Date hidden'!I173)</f>
        <v>0</v>
      </c>
      <c r="I172" s="125">
        <f>IF('Indicator Date hidden'!J173="x","x",I$2-'Indicator Date hidden'!J173)</f>
        <v>0</v>
      </c>
      <c r="J172" s="125">
        <f>IF('Indicator Date hidden'!K173="x","x",J$2-'Indicator Date hidden'!K173)</f>
        <v>0</v>
      </c>
      <c r="K172" s="125">
        <f>IF('Indicator Date hidden'!L173="x","x",K$2-'Indicator Date hidden'!L173)</f>
        <v>0</v>
      </c>
      <c r="L172" s="125">
        <f>IF('Indicator Date hidden'!M173="x","x",L$2-'Indicator Date hidden'!M173)</f>
        <v>0</v>
      </c>
      <c r="M172" s="125">
        <f>IF('Indicator Date hidden'!N173="x","x",M$2-'Indicator Date hidden'!N173)</f>
        <v>0</v>
      </c>
      <c r="N172" s="125">
        <f>IF('Indicator Date hidden'!O173="x","x",N$2-'Indicator Date hidden'!O173)</f>
        <v>0</v>
      </c>
      <c r="O172" s="125">
        <f>IF('Indicator Date hidden'!P173="x","x",O$2-'Indicator Date hidden'!P173)</f>
        <v>0</v>
      </c>
      <c r="P172" s="125">
        <f>IF('Indicator Date hidden'!Q173="x","x",P$2-'Indicator Date hidden'!Q173)</f>
        <v>0</v>
      </c>
      <c r="Q172" s="125">
        <f>IF('Indicator Date hidden'!R173="x","x",Q$2-'Indicator Date hidden'!R173)</f>
        <v>0</v>
      </c>
      <c r="R172" s="125">
        <f>IF('Indicator Date hidden'!S173="x","x",R$2-'Indicator Date hidden'!S173)</f>
        <v>0</v>
      </c>
      <c r="S172" s="125">
        <f>IF('Indicator Date hidden'!T173="x","x",S$2-'Indicator Date hidden'!T173)</f>
        <v>0</v>
      </c>
      <c r="T172" s="125">
        <f>IF('Indicator Date hidden'!U173="x","x",T$2-'Indicator Date hidden'!U173)</f>
        <v>0</v>
      </c>
      <c r="U172" s="125">
        <f>IF('Indicator Date hidden'!V173="x","x",U$2-'Indicator Date hidden'!V173)</f>
        <v>0</v>
      </c>
      <c r="V172" s="125">
        <f>IF('Indicator Date hidden'!W173="x","x",V$2-'Indicator Date hidden'!W173)</f>
        <v>0</v>
      </c>
      <c r="W172" s="125">
        <f>IF('Indicator Date hidden'!X173="x","x",W$2-'Indicator Date hidden'!X173)</f>
        <v>0</v>
      </c>
      <c r="X172" s="125">
        <f>IF('Indicator Date hidden'!Y173="x","x",X$2-'Indicator Date hidden'!Y173)</f>
        <v>0</v>
      </c>
      <c r="Y172" s="125">
        <f>IF('Indicator Date hidden'!Z173="x","x",Y$2-'Indicator Date hidden'!Z173)</f>
        <v>0</v>
      </c>
      <c r="Z172" s="125" t="str">
        <f>IF('Indicator Date hidden'!AA173="x","x",Z$2-'Indicator Date hidden'!AA173)</f>
        <v>x</v>
      </c>
      <c r="AA172" s="125">
        <f>IF('Indicator Date hidden'!AB173="x","x",AA$2-'Indicator Date hidden'!AB173)</f>
        <v>0</v>
      </c>
      <c r="AB172" s="125">
        <f>IF('Indicator Date hidden'!AC173="x","x",AB$2-'Indicator Date hidden'!AC173)</f>
        <v>0</v>
      </c>
      <c r="AC172" s="125">
        <f>IF('Indicator Date hidden'!AD173="x","x",AC$2-'Indicator Date hidden'!AD173)</f>
        <v>0</v>
      </c>
      <c r="AD172" s="125">
        <f>IF('Indicator Date hidden'!AE173="x","x",AD$2-'Indicator Date hidden'!AE173)</f>
        <v>0</v>
      </c>
      <c r="AE172" s="125">
        <f>IF('Indicator Date hidden'!AF173="x","x",AE$2-'Indicator Date hidden'!AF173)</f>
        <v>0</v>
      </c>
      <c r="AF172" s="125">
        <f>IF('Indicator Date hidden'!AG173="x","x",AF$2-'Indicator Date hidden'!AG173)</f>
        <v>1</v>
      </c>
      <c r="AG172" s="125">
        <f>IF('Indicator Date hidden'!AH173="x","x",AG$2-'Indicator Date hidden'!AH173)</f>
        <v>0</v>
      </c>
      <c r="AH172" s="125">
        <f>IF('Indicator Date hidden'!AI173="x","x",AH$2-'Indicator Date hidden'!AI173)</f>
        <v>0</v>
      </c>
      <c r="AI172" s="125">
        <f>IF('Indicator Date hidden'!AJ173="x","x",AI$2-'Indicator Date hidden'!AJ173)</f>
        <v>0</v>
      </c>
      <c r="AJ172" s="125">
        <f>IF('Indicator Date hidden'!AK173="x","x",AJ$2-'Indicator Date hidden'!AK173)</f>
        <v>0</v>
      </c>
      <c r="AK172" s="125">
        <f>IF('Indicator Date hidden'!AL173="x","x",AK$2-'Indicator Date hidden'!AL173)</f>
        <v>1</v>
      </c>
      <c r="AL172" s="125">
        <f>IF('Indicator Date hidden'!AM173="x","x",AL$2-'Indicator Date hidden'!AM173)</f>
        <v>3</v>
      </c>
      <c r="AM172" s="125">
        <f>IF('Indicator Date hidden'!AN173="x","x",AM$2-'Indicator Date hidden'!AN173)</f>
        <v>0</v>
      </c>
      <c r="AN172" s="125">
        <f>IF('Indicator Date hidden'!AO173="x","x",AN$2-'Indicator Date hidden'!AO173)</f>
        <v>0</v>
      </c>
      <c r="AO172" s="125">
        <f>IF('Indicator Date hidden'!AP173="x","x",AO$2-'Indicator Date hidden'!AP173)</f>
        <v>0</v>
      </c>
      <c r="AP172" s="125">
        <f>IF('Indicator Date hidden'!AQ173="x","x",AP$2-'Indicator Date hidden'!AQ173)</f>
        <v>0</v>
      </c>
      <c r="AQ172" s="125">
        <f>IF('Indicator Date hidden'!AR173="x","x",AQ$2-'Indicator Date hidden'!AR173)</f>
        <v>0</v>
      </c>
      <c r="AR172" s="125">
        <f>IF('Indicator Date hidden'!AS173="x","x",AR$2-'Indicator Date hidden'!AS173)</f>
        <v>0</v>
      </c>
      <c r="AS172" s="125">
        <f>IF('Indicator Date hidden'!AT173="x","x",AS$2-'Indicator Date hidden'!AT173)</f>
        <v>3</v>
      </c>
      <c r="AT172" s="125">
        <f>IF('Indicator Date hidden'!AU173="x","x",AT$2-'Indicator Date hidden'!AU173)</f>
        <v>0</v>
      </c>
      <c r="AU172" s="125">
        <f>IF('Indicator Date hidden'!AV173="x","x",AU$2-'Indicator Date hidden'!AV173)</f>
        <v>0</v>
      </c>
      <c r="AV172" s="125">
        <f>IF('Indicator Date hidden'!AW173="x","x",AV$2-'Indicator Date hidden'!AW173)</f>
        <v>0</v>
      </c>
      <c r="AW172" s="125">
        <f>IF('Indicator Date hidden'!AX173="x","x",AW$2-'Indicator Date hidden'!AX173)</f>
        <v>0</v>
      </c>
      <c r="AX172" s="125">
        <f>IF('Indicator Date hidden'!AY173="x","x",AX$2-'Indicator Date hidden'!AY173)</f>
        <v>0</v>
      </c>
      <c r="AY172" s="125">
        <f>IF('Indicator Date hidden'!AZ173="x","x",AY$2-'Indicator Date hidden'!AZ173)</f>
        <v>0</v>
      </c>
      <c r="AZ172" s="125">
        <f>IF('Indicator Date hidden'!BA173="x","x",AZ$2-'Indicator Date hidden'!BA173)</f>
        <v>0</v>
      </c>
      <c r="BA172" s="125">
        <f>IF('Indicator Date hidden'!BB173="x","x",BA$2-'Indicator Date hidden'!BB173)</f>
        <v>0</v>
      </c>
      <c r="BB172" s="125">
        <f>IF('Indicator Date hidden'!BC173="x","x",BB$2-'Indicator Date hidden'!BC173)</f>
        <v>0</v>
      </c>
      <c r="BC172" s="125">
        <f>IF('Indicator Date hidden'!BD173="x","x",BC$2-'Indicator Date hidden'!BD173)</f>
        <v>0</v>
      </c>
      <c r="BD172" s="125">
        <f>IF('Indicator Date hidden'!BE173="x","x",BD$2-'Indicator Date hidden'!BE173)</f>
        <v>2</v>
      </c>
      <c r="BE172" s="125">
        <f>IF('Indicator Date hidden'!BF173="x","x",BE$2-'Indicator Date hidden'!BF173)</f>
        <v>1</v>
      </c>
      <c r="BF172" s="125">
        <f>IF('Indicator Date hidden'!BG173="x","x",BF$2-'Indicator Date hidden'!BG173)</f>
        <v>0</v>
      </c>
      <c r="BG172" s="125">
        <f>IF('Indicator Date hidden'!BH173="x","x",BG$2-'Indicator Date hidden'!BH173)</f>
        <v>0</v>
      </c>
      <c r="BH172" s="125">
        <f>IF('Indicator Date hidden'!BI173="x","x",BH$2-'Indicator Date hidden'!BI173)</f>
        <v>0</v>
      </c>
      <c r="BI172" s="125">
        <f>IF('Indicator Date hidden'!BJ173="x","x",BI$2-'Indicator Date hidden'!BJ173)</f>
        <v>0</v>
      </c>
      <c r="BJ172" s="125">
        <f>IF('Indicator Date hidden'!BK173="x","x",BJ$2-'Indicator Date hidden'!BK173)</f>
        <v>0</v>
      </c>
      <c r="BK172" s="125">
        <f>IF('Indicator Date hidden'!BL173="x","x",BK$2-'Indicator Date hidden'!BL173)</f>
        <v>0</v>
      </c>
      <c r="BL172" s="125">
        <f>IF('Indicator Date hidden'!BM173="x","x",BL$2-'Indicator Date hidden'!BM173)</f>
        <v>0</v>
      </c>
      <c r="BM172" s="125">
        <f>IF('Indicator Date hidden'!BN173="x","x",BM$2-'Indicator Date hidden'!BN173)</f>
        <v>1</v>
      </c>
      <c r="BN172" s="125">
        <f>IF('Indicator Date hidden'!BO173="x","x",BN$2-'Indicator Date hidden'!BO173)</f>
        <v>0</v>
      </c>
      <c r="BO172" s="125">
        <f>IF('Indicator Date hidden'!BP173="x","x",BO$2-'Indicator Date hidden'!BP173)</f>
        <v>0</v>
      </c>
      <c r="BP172" s="125">
        <f>IF('Indicator Date hidden'!BQ173="x","x",BP$2-'Indicator Date hidden'!BQ173)</f>
        <v>0</v>
      </c>
      <c r="BQ172" s="125">
        <f>IF('Indicator Date hidden'!BR173="x","x",BQ$2-'Indicator Date hidden'!BR173)</f>
        <v>0</v>
      </c>
      <c r="BR172" s="125">
        <f>IF('Indicator Date hidden'!BS173="x","x",BR$2-'Indicator Date hidden'!BS173)</f>
        <v>0</v>
      </c>
      <c r="BS172" s="125">
        <f>IF('Indicator Date hidden'!BT173="x","x",BS$2-'Indicator Date hidden'!BT173)</f>
        <v>1</v>
      </c>
      <c r="BT172" s="125">
        <f>IF('Indicator Date hidden'!BU173="x","x",BT$2-'Indicator Date hidden'!BU173)</f>
        <v>0</v>
      </c>
      <c r="BU172" s="125">
        <f>IF('Indicator Date hidden'!BV173="x","x",BU$2-'Indicator Date hidden'!BV173)</f>
        <v>0</v>
      </c>
      <c r="BV172" s="125" t="str">
        <f>IF('Indicator Date hidden'!BW173="x","x",BV$2-'Indicator Date hidden'!BW173)</f>
        <v>x</v>
      </c>
      <c r="BW172" s="125">
        <f>IF('Indicator Date hidden'!BX173="x","x",BW$2-'Indicator Date hidden'!BX173)</f>
        <v>0</v>
      </c>
      <c r="BX172" s="125">
        <f>IF('Indicator Date hidden'!BY173="x","x",BX$2-'Indicator Date hidden'!BY173)</f>
        <v>0</v>
      </c>
      <c r="BY172" s="3">
        <f t="shared" si="25"/>
        <v>13</v>
      </c>
      <c r="BZ172" s="126">
        <f t="shared" si="26"/>
        <v>0.17808219178082191</v>
      </c>
      <c r="CA172" s="3">
        <f t="shared" si="27"/>
        <v>8</v>
      </c>
      <c r="CB172" s="126">
        <f t="shared" si="28"/>
        <v>0.58150644593948286</v>
      </c>
      <c r="CC172" s="129">
        <f t="shared" si="29"/>
        <v>0</v>
      </c>
    </row>
    <row r="173" spans="1:81" x14ac:dyDescent="0.3">
      <c r="A173" s="3" t="str">
        <f>'Indicator Data'!B176</f>
        <v>TLS</v>
      </c>
      <c r="B173" s="125">
        <f>IF('Indicator Date hidden'!C174="x","x",B$2-'Indicator Date hidden'!C174)</f>
        <v>0</v>
      </c>
      <c r="C173" s="125">
        <f>IF('Indicator Date hidden'!D174="x","x",C$2-'Indicator Date hidden'!D174)</f>
        <v>0</v>
      </c>
      <c r="D173" s="125">
        <f>IF('Indicator Date hidden'!E174="x","x",D$2-'Indicator Date hidden'!E174)</f>
        <v>0</v>
      </c>
      <c r="E173" s="125">
        <f>IF('Indicator Date hidden'!F174="x","x",E$2-'Indicator Date hidden'!F174)</f>
        <v>0</v>
      </c>
      <c r="F173" s="125">
        <f>IF('Indicator Date hidden'!G174="x","x",F$2-'Indicator Date hidden'!G174)</f>
        <v>0</v>
      </c>
      <c r="G173" s="125">
        <f>IF('Indicator Date hidden'!H174="x","x",G$2-'Indicator Date hidden'!H174)</f>
        <v>0</v>
      </c>
      <c r="H173" s="125">
        <f>IF('Indicator Date hidden'!I174="x","x",H$2-'Indicator Date hidden'!I174)</f>
        <v>0</v>
      </c>
      <c r="I173" s="125">
        <f>IF('Indicator Date hidden'!J174="x","x",I$2-'Indicator Date hidden'!J174)</f>
        <v>0</v>
      </c>
      <c r="J173" s="125">
        <f>IF('Indicator Date hidden'!K174="x","x",J$2-'Indicator Date hidden'!K174)</f>
        <v>0</v>
      </c>
      <c r="K173" s="125">
        <f>IF('Indicator Date hidden'!L174="x","x",K$2-'Indicator Date hidden'!L174)</f>
        <v>0</v>
      </c>
      <c r="L173" s="125">
        <f>IF('Indicator Date hidden'!M174="x","x",L$2-'Indicator Date hidden'!M174)</f>
        <v>0</v>
      </c>
      <c r="M173" s="125">
        <f>IF('Indicator Date hidden'!N174="x","x",M$2-'Indicator Date hidden'!N174)</f>
        <v>0</v>
      </c>
      <c r="N173" s="125">
        <f>IF('Indicator Date hidden'!O174="x","x",N$2-'Indicator Date hidden'!O174)</f>
        <v>0</v>
      </c>
      <c r="O173" s="125">
        <f>IF('Indicator Date hidden'!P174="x","x",O$2-'Indicator Date hidden'!P174)</f>
        <v>0</v>
      </c>
      <c r="P173" s="125">
        <f>IF('Indicator Date hidden'!Q174="x","x",P$2-'Indicator Date hidden'!Q174)</f>
        <v>0</v>
      </c>
      <c r="Q173" s="125">
        <f>IF('Indicator Date hidden'!R174="x","x",Q$2-'Indicator Date hidden'!R174)</f>
        <v>0</v>
      </c>
      <c r="R173" s="125">
        <f>IF('Indicator Date hidden'!S174="x","x",R$2-'Indicator Date hidden'!S174)</f>
        <v>0</v>
      </c>
      <c r="S173" s="125">
        <f>IF('Indicator Date hidden'!T174="x","x",S$2-'Indicator Date hidden'!T174)</f>
        <v>0</v>
      </c>
      <c r="T173" s="125">
        <f>IF('Indicator Date hidden'!U174="x","x",T$2-'Indicator Date hidden'!U174)</f>
        <v>0</v>
      </c>
      <c r="U173" s="125">
        <f>IF('Indicator Date hidden'!V174="x","x",U$2-'Indicator Date hidden'!V174)</f>
        <v>0</v>
      </c>
      <c r="V173" s="125">
        <f>IF('Indicator Date hidden'!W174="x","x",V$2-'Indicator Date hidden'!W174)</f>
        <v>0</v>
      </c>
      <c r="W173" s="125">
        <f>IF('Indicator Date hidden'!X174="x","x",W$2-'Indicator Date hidden'!X174)</f>
        <v>0</v>
      </c>
      <c r="X173" s="125">
        <f>IF('Indicator Date hidden'!Y174="x","x",X$2-'Indicator Date hidden'!Y174)</f>
        <v>0</v>
      </c>
      <c r="Y173" s="125">
        <f>IF('Indicator Date hidden'!Z174="x","x",Y$2-'Indicator Date hidden'!Z174)</f>
        <v>0</v>
      </c>
      <c r="Z173" s="125">
        <f>IF('Indicator Date hidden'!AA174="x","x",Z$2-'Indicator Date hidden'!AA174)</f>
        <v>2</v>
      </c>
      <c r="AA173" s="125">
        <f>IF('Indicator Date hidden'!AB174="x","x",AA$2-'Indicator Date hidden'!AB174)</f>
        <v>0</v>
      </c>
      <c r="AB173" s="125">
        <f>IF('Indicator Date hidden'!AC174="x","x",AB$2-'Indicator Date hidden'!AC174)</f>
        <v>0</v>
      </c>
      <c r="AC173" s="125" t="str">
        <f>IF('Indicator Date hidden'!AD174="x","x",AC$2-'Indicator Date hidden'!AD174)</f>
        <v>x</v>
      </c>
      <c r="AD173" s="125">
        <f>IF('Indicator Date hidden'!AE174="x","x",AD$2-'Indicator Date hidden'!AE174)</f>
        <v>0</v>
      </c>
      <c r="AE173" s="125">
        <f>IF('Indicator Date hidden'!AF174="x","x",AE$2-'Indicator Date hidden'!AF174)</f>
        <v>0</v>
      </c>
      <c r="AF173" s="125">
        <f>IF('Indicator Date hidden'!AG174="x","x",AF$2-'Indicator Date hidden'!AG174)</f>
        <v>1</v>
      </c>
      <c r="AG173" s="125">
        <f>IF('Indicator Date hidden'!AH174="x","x",AG$2-'Indicator Date hidden'!AH174)</f>
        <v>0</v>
      </c>
      <c r="AH173" s="125">
        <f>IF('Indicator Date hidden'!AI174="x","x",AH$2-'Indicator Date hidden'!AI174)</f>
        <v>0</v>
      </c>
      <c r="AI173" s="125">
        <f>IF('Indicator Date hidden'!AJ174="x","x",AI$2-'Indicator Date hidden'!AJ174)</f>
        <v>0</v>
      </c>
      <c r="AJ173" s="125">
        <f>IF('Indicator Date hidden'!AK174="x","x",AJ$2-'Indicator Date hidden'!AK174)</f>
        <v>0</v>
      </c>
      <c r="AK173" s="125">
        <f>IF('Indicator Date hidden'!AL174="x","x",AK$2-'Indicator Date hidden'!AL174)</f>
        <v>1</v>
      </c>
      <c r="AL173" s="125">
        <f>IF('Indicator Date hidden'!AM174="x","x",AL$2-'Indicator Date hidden'!AM174)</f>
        <v>3</v>
      </c>
      <c r="AM173" s="125">
        <f>IF('Indicator Date hidden'!AN174="x","x",AM$2-'Indicator Date hidden'!AN174)</f>
        <v>0</v>
      </c>
      <c r="AN173" s="125">
        <f>IF('Indicator Date hidden'!AO174="x","x",AN$2-'Indicator Date hidden'!AO174)</f>
        <v>0</v>
      </c>
      <c r="AO173" s="125">
        <f>IF('Indicator Date hidden'!AP174="x","x",AO$2-'Indicator Date hidden'!AP174)</f>
        <v>0</v>
      </c>
      <c r="AP173" s="125">
        <f>IF('Indicator Date hidden'!AQ174="x","x",AP$2-'Indicator Date hidden'!AQ174)</f>
        <v>0</v>
      </c>
      <c r="AQ173" s="125">
        <f>IF('Indicator Date hidden'!AR174="x","x",AQ$2-'Indicator Date hidden'!AR174)</f>
        <v>0</v>
      </c>
      <c r="AR173" s="125">
        <f>IF('Indicator Date hidden'!AS174="x","x",AR$2-'Indicator Date hidden'!AS174)</f>
        <v>0</v>
      </c>
      <c r="AS173" s="125">
        <f>IF('Indicator Date hidden'!AT174="x","x",AS$2-'Indicator Date hidden'!AT174)</f>
        <v>6</v>
      </c>
      <c r="AT173" s="125">
        <f>IF('Indicator Date hidden'!AU174="x","x",AT$2-'Indicator Date hidden'!AU174)</f>
        <v>0</v>
      </c>
      <c r="AU173" s="125">
        <f>IF('Indicator Date hidden'!AV174="x","x",AU$2-'Indicator Date hidden'!AV174)</f>
        <v>0</v>
      </c>
      <c r="AV173" s="125">
        <f>IF('Indicator Date hidden'!AW174="x","x",AV$2-'Indicator Date hidden'!AW174)</f>
        <v>0</v>
      </c>
      <c r="AW173" s="125">
        <f>IF('Indicator Date hidden'!AX174="x","x",AW$2-'Indicator Date hidden'!AX174)</f>
        <v>0</v>
      </c>
      <c r="AX173" s="125">
        <f>IF('Indicator Date hidden'!AY174="x","x",AX$2-'Indicator Date hidden'!AY174)</f>
        <v>0</v>
      </c>
      <c r="AY173" s="125" t="str">
        <f>IF('Indicator Date hidden'!AZ174="x","x",AY$2-'Indicator Date hidden'!AZ174)</f>
        <v>x</v>
      </c>
      <c r="AZ173" s="125">
        <f>IF('Indicator Date hidden'!BA174="x","x",AZ$2-'Indicator Date hidden'!BA174)</f>
        <v>5</v>
      </c>
      <c r="BA173" s="125">
        <f>IF('Indicator Date hidden'!BB174="x","x",BA$2-'Indicator Date hidden'!BB174)</f>
        <v>0</v>
      </c>
      <c r="BB173" s="125">
        <f>IF('Indicator Date hidden'!BC174="x","x",BB$2-'Indicator Date hidden'!BC174)</f>
        <v>0</v>
      </c>
      <c r="BC173" s="125">
        <f>IF('Indicator Date hidden'!BD174="x","x",BC$2-'Indicator Date hidden'!BD174)</f>
        <v>0</v>
      </c>
      <c r="BD173" s="125" t="str">
        <f>IF('Indicator Date hidden'!BE174="x","x",BD$2-'Indicator Date hidden'!BE174)</f>
        <v>x</v>
      </c>
      <c r="BE173" s="125">
        <f>IF('Indicator Date hidden'!BF174="x","x",BE$2-'Indicator Date hidden'!BF174)</f>
        <v>1</v>
      </c>
      <c r="BF173" s="125">
        <f>IF('Indicator Date hidden'!BG174="x","x",BF$2-'Indicator Date hidden'!BG174)</f>
        <v>0</v>
      </c>
      <c r="BG173" s="125">
        <f>IF('Indicator Date hidden'!BH174="x","x",BG$2-'Indicator Date hidden'!BH174)</f>
        <v>0</v>
      </c>
      <c r="BH173" s="125">
        <f>IF('Indicator Date hidden'!BI174="x","x",BH$2-'Indicator Date hidden'!BI174)</f>
        <v>0</v>
      </c>
      <c r="BI173" s="125">
        <f>IF('Indicator Date hidden'!BJ174="x","x",BI$2-'Indicator Date hidden'!BJ174)</f>
        <v>2</v>
      </c>
      <c r="BJ173" s="125">
        <f>IF('Indicator Date hidden'!BK174="x","x",BJ$2-'Indicator Date hidden'!BK174)</f>
        <v>0</v>
      </c>
      <c r="BK173" s="125">
        <f>IF('Indicator Date hidden'!BL174="x","x",BK$2-'Indicator Date hidden'!BL174)</f>
        <v>0</v>
      </c>
      <c r="BL173" s="125">
        <f>IF('Indicator Date hidden'!BM174="x","x",BL$2-'Indicator Date hidden'!BM174)</f>
        <v>0</v>
      </c>
      <c r="BM173" s="125">
        <f>IF('Indicator Date hidden'!BN174="x","x",BM$2-'Indicator Date hidden'!BN174)</f>
        <v>1</v>
      </c>
      <c r="BN173" s="125">
        <f>IF('Indicator Date hidden'!BO174="x","x",BN$2-'Indicator Date hidden'!BO174)</f>
        <v>2</v>
      </c>
      <c r="BO173" s="125">
        <f>IF('Indicator Date hidden'!BP174="x","x",BO$2-'Indicator Date hidden'!BP174)</f>
        <v>0</v>
      </c>
      <c r="BP173" s="125">
        <f>IF('Indicator Date hidden'!BQ174="x","x",BP$2-'Indicator Date hidden'!BQ174)</f>
        <v>0</v>
      </c>
      <c r="BQ173" s="125">
        <f>IF('Indicator Date hidden'!BR174="x","x",BQ$2-'Indicator Date hidden'!BR174)</f>
        <v>0</v>
      </c>
      <c r="BR173" s="125">
        <f>IF('Indicator Date hidden'!BS174="x","x",BR$2-'Indicator Date hidden'!BS174)</f>
        <v>0</v>
      </c>
      <c r="BS173" s="125">
        <f>IF('Indicator Date hidden'!BT174="x","x",BS$2-'Indicator Date hidden'!BT174)</f>
        <v>1</v>
      </c>
      <c r="BT173" s="125">
        <f>IF('Indicator Date hidden'!BU174="x","x",BT$2-'Indicator Date hidden'!BU174)</f>
        <v>0</v>
      </c>
      <c r="BU173" s="125">
        <f>IF('Indicator Date hidden'!BV174="x","x",BU$2-'Indicator Date hidden'!BV174)</f>
        <v>0</v>
      </c>
      <c r="BV173" s="125" t="str">
        <f>IF('Indicator Date hidden'!BW174="x","x",BV$2-'Indicator Date hidden'!BW174)</f>
        <v>x</v>
      </c>
      <c r="BW173" s="125">
        <f>IF('Indicator Date hidden'!BX174="x","x",BW$2-'Indicator Date hidden'!BX174)</f>
        <v>0</v>
      </c>
      <c r="BX173" s="125">
        <f>IF('Indicator Date hidden'!BY174="x","x",BX$2-'Indicator Date hidden'!BY174)</f>
        <v>0</v>
      </c>
      <c r="BY173" s="3">
        <f t="shared" si="25"/>
        <v>25</v>
      </c>
      <c r="BZ173" s="126">
        <f t="shared" si="26"/>
        <v>0.352112676056338</v>
      </c>
      <c r="CA173" s="3">
        <f t="shared" si="27"/>
        <v>11</v>
      </c>
      <c r="CB173" s="126">
        <f t="shared" si="28"/>
        <v>1.0494611836730794</v>
      </c>
      <c r="CC173" s="129">
        <f t="shared" si="29"/>
        <v>0</v>
      </c>
    </row>
    <row r="174" spans="1:81" x14ac:dyDescent="0.3">
      <c r="A174" s="3" t="str">
        <f>'Indicator Data'!B177</f>
        <v>TGO</v>
      </c>
      <c r="B174" s="125">
        <f>IF('Indicator Date hidden'!C175="x","x",B$2-'Indicator Date hidden'!C175)</f>
        <v>0</v>
      </c>
      <c r="C174" s="125">
        <f>IF('Indicator Date hidden'!D175="x","x",C$2-'Indicator Date hidden'!D175)</f>
        <v>0</v>
      </c>
      <c r="D174" s="125">
        <f>IF('Indicator Date hidden'!E175="x","x",D$2-'Indicator Date hidden'!E175)</f>
        <v>0</v>
      </c>
      <c r="E174" s="125">
        <f>IF('Indicator Date hidden'!F175="x","x",E$2-'Indicator Date hidden'!F175)</f>
        <v>0</v>
      </c>
      <c r="F174" s="125">
        <f>IF('Indicator Date hidden'!G175="x","x",F$2-'Indicator Date hidden'!G175)</f>
        <v>0</v>
      </c>
      <c r="G174" s="125">
        <f>IF('Indicator Date hidden'!H175="x","x",G$2-'Indicator Date hidden'!H175)</f>
        <v>0</v>
      </c>
      <c r="H174" s="125">
        <f>IF('Indicator Date hidden'!I175="x","x",H$2-'Indicator Date hidden'!I175)</f>
        <v>0</v>
      </c>
      <c r="I174" s="125">
        <f>IF('Indicator Date hidden'!J175="x","x",I$2-'Indicator Date hidden'!J175)</f>
        <v>0</v>
      </c>
      <c r="J174" s="125">
        <f>IF('Indicator Date hidden'!K175="x","x",J$2-'Indicator Date hidden'!K175)</f>
        <v>0</v>
      </c>
      <c r="K174" s="125">
        <f>IF('Indicator Date hidden'!L175="x","x",K$2-'Indicator Date hidden'!L175)</f>
        <v>0</v>
      </c>
      <c r="L174" s="125">
        <f>IF('Indicator Date hidden'!M175="x","x",L$2-'Indicator Date hidden'!M175)</f>
        <v>0</v>
      </c>
      <c r="M174" s="125">
        <f>IF('Indicator Date hidden'!N175="x","x",M$2-'Indicator Date hidden'!N175)</f>
        <v>0</v>
      </c>
      <c r="N174" s="125">
        <f>IF('Indicator Date hidden'!O175="x","x",N$2-'Indicator Date hidden'!O175)</f>
        <v>0</v>
      </c>
      <c r="O174" s="125">
        <f>IF('Indicator Date hidden'!P175="x","x",O$2-'Indicator Date hidden'!P175)</f>
        <v>0</v>
      </c>
      <c r="P174" s="125">
        <f>IF('Indicator Date hidden'!Q175="x","x",P$2-'Indicator Date hidden'!Q175)</f>
        <v>0</v>
      </c>
      <c r="Q174" s="125">
        <f>IF('Indicator Date hidden'!R175="x","x",Q$2-'Indicator Date hidden'!R175)</f>
        <v>0</v>
      </c>
      <c r="R174" s="125">
        <f>IF('Indicator Date hidden'!S175="x","x",R$2-'Indicator Date hidden'!S175)</f>
        <v>0</v>
      </c>
      <c r="S174" s="125">
        <f>IF('Indicator Date hidden'!T175="x","x",S$2-'Indicator Date hidden'!T175)</f>
        <v>0</v>
      </c>
      <c r="T174" s="125">
        <f>IF('Indicator Date hidden'!U175="x","x",T$2-'Indicator Date hidden'!U175)</f>
        <v>0</v>
      </c>
      <c r="U174" s="125">
        <f>IF('Indicator Date hidden'!V175="x","x",U$2-'Indicator Date hidden'!V175)</f>
        <v>0</v>
      </c>
      <c r="V174" s="125">
        <f>IF('Indicator Date hidden'!W175="x","x",V$2-'Indicator Date hidden'!W175)</f>
        <v>0</v>
      </c>
      <c r="W174" s="125">
        <f>IF('Indicator Date hidden'!X175="x","x",W$2-'Indicator Date hidden'!X175)</f>
        <v>0</v>
      </c>
      <c r="X174" s="125">
        <f>IF('Indicator Date hidden'!Y175="x","x",X$2-'Indicator Date hidden'!Y175)</f>
        <v>0</v>
      </c>
      <c r="Y174" s="125">
        <f>IF('Indicator Date hidden'!Z175="x","x",Y$2-'Indicator Date hidden'!Z175)</f>
        <v>0</v>
      </c>
      <c r="Z174" s="125">
        <f>IF('Indicator Date hidden'!AA175="x","x",Z$2-'Indicator Date hidden'!AA175)</f>
        <v>4</v>
      </c>
      <c r="AA174" s="125">
        <f>IF('Indicator Date hidden'!AB175="x","x",AA$2-'Indicator Date hidden'!AB175)</f>
        <v>0</v>
      </c>
      <c r="AB174" s="125">
        <f>IF('Indicator Date hidden'!AC175="x","x",AB$2-'Indicator Date hidden'!AC175)</f>
        <v>0</v>
      </c>
      <c r="AC174" s="125">
        <f>IF('Indicator Date hidden'!AD175="x","x",AC$2-'Indicator Date hidden'!AD175)</f>
        <v>2</v>
      </c>
      <c r="AD174" s="125">
        <f>IF('Indicator Date hidden'!AE175="x","x",AD$2-'Indicator Date hidden'!AE175)</f>
        <v>0</v>
      </c>
      <c r="AE174" s="125">
        <f>IF('Indicator Date hidden'!AF175="x","x",AE$2-'Indicator Date hidden'!AF175)</f>
        <v>0</v>
      </c>
      <c r="AF174" s="125">
        <f>IF('Indicator Date hidden'!AG175="x","x",AF$2-'Indicator Date hidden'!AG175)</f>
        <v>1</v>
      </c>
      <c r="AG174" s="125">
        <f>IF('Indicator Date hidden'!AH175="x","x",AG$2-'Indicator Date hidden'!AH175)</f>
        <v>0</v>
      </c>
      <c r="AH174" s="125">
        <f>IF('Indicator Date hidden'!AI175="x","x",AH$2-'Indicator Date hidden'!AI175)</f>
        <v>0</v>
      </c>
      <c r="AI174" s="125">
        <f>IF('Indicator Date hidden'!AJ175="x","x",AI$2-'Indicator Date hidden'!AJ175)</f>
        <v>0</v>
      </c>
      <c r="AJ174" s="125">
        <f>IF('Indicator Date hidden'!AK175="x","x",AJ$2-'Indicator Date hidden'!AK175)</f>
        <v>0</v>
      </c>
      <c r="AK174" s="125">
        <f>IF('Indicator Date hidden'!AL175="x","x",AK$2-'Indicator Date hidden'!AL175)</f>
        <v>1</v>
      </c>
      <c r="AL174" s="125">
        <f>IF('Indicator Date hidden'!AM175="x","x",AL$2-'Indicator Date hidden'!AM175)</f>
        <v>2</v>
      </c>
      <c r="AM174" s="125">
        <f>IF('Indicator Date hidden'!AN175="x","x",AM$2-'Indicator Date hidden'!AN175)</f>
        <v>0</v>
      </c>
      <c r="AN174" s="125">
        <f>IF('Indicator Date hidden'!AO175="x","x",AN$2-'Indicator Date hidden'!AO175)</f>
        <v>0</v>
      </c>
      <c r="AO174" s="125">
        <f>IF('Indicator Date hidden'!AP175="x","x",AO$2-'Indicator Date hidden'!AP175)</f>
        <v>0</v>
      </c>
      <c r="AP174" s="125">
        <f>IF('Indicator Date hidden'!AQ175="x","x",AP$2-'Indicator Date hidden'!AQ175)</f>
        <v>0</v>
      </c>
      <c r="AQ174" s="125">
        <f>IF('Indicator Date hidden'!AR175="x","x",AQ$2-'Indicator Date hidden'!AR175)</f>
        <v>0</v>
      </c>
      <c r="AR174" s="125">
        <f>IF('Indicator Date hidden'!AS175="x","x",AR$2-'Indicator Date hidden'!AS175)</f>
        <v>0</v>
      </c>
      <c r="AS174" s="125">
        <f>IF('Indicator Date hidden'!AT175="x","x",AS$2-'Indicator Date hidden'!AT175)</f>
        <v>2</v>
      </c>
      <c r="AT174" s="125">
        <f>IF('Indicator Date hidden'!AU175="x","x",AT$2-'Indicator Date hidden'!AU175)</f>
        <v>0</v>
      </c>
      <c r="AU174" s="125">
        <f>IF('Indicator Date hidden'!AV175="x","x",AU$2-'Indicator Date hidden'!AV175)</f>
        <v>0</v>
      </c>
      <c r="AV174" s="125">
        <f>IF('Indicator Date hidden'!AW175="x","x",AV$2-'Indicator Date hidden'!AW175)</f>
        <v>0</v>
      </c>
      <c r="AW174" s="125">
        <f>IF('Indicator Date hidden'!AX175="x","x",AW$2-'Indicator Date hidden'!AX175)</f>
        <v>0</v>
      </c>
      <c r="AX174" s="125">
        <f>IF('Indicator Date hidden'!AY175="x","x",AX$2-'Indicator Date hidden'!AY175)</f>
        <v>0</v>
      </c>
      <c r="AY174" s="125">
        <f>IF('Indicator Date hidden'!AZ175="x","x",AY$2-'Indicator Date hidden'!AZ175)</f>
        <v>0</v>
      </c>
      <c r="AZ174" s="125">
        <f>IF('Indicator Date hidden'!BA175="x","x",AZ$2-'Indicator Date hidden'!BA175)</f>
        <v>4</v>
      </c>
      <c r="BA174" s="125">
        <f>IF('Indicator Date hidden'!BB175="x","x",BA$2-'Indicator Date hidden'!BB175)</f>
        <v>0</v>
      </c>
      <c r="BB174" s="125">
        <f>IF('Indicator Date hidden'!BC175="x","x",BB$2-'Indicator Date hidden'!BC175)</f>
        <v>0</v>
      </c>
      <c r="BC174" s="125">
        <f>IF('Indicator Date hidden'!BD175="x","x",BC$2-'Indicator Date hidden'!BD175)</f>
        <v>0</v>
      </c>
      <c r="BD174" s="125">
        <f>IF('Indicator Date hidden'!BE175="x","x",BD$2-'Indicator Date hidden'!BE175)</f>
        <v>2</v>
      </c>
      <c r="BE174" s="125">
        <f>IF('Indicator Date hidden'!BF175="x","x",BE$2-'Indicator Date hidden'!BF175)</f>
        <v>0</v>
      </c>
      <c r="BF174" s="125">
        <f>IF('Indicator Date hidden'!BG175="x","x",BF$2-'Indicator Date hidden'!BG175)</f>
        <v>0</v>
      </c>
      <c r="BG174" s="125">
        <f>IF('Indicator Date hidden'!BH175="x","x",BG$2-'Indicator Date hidden'!BH175)</f>
        <v>0</v>
      </c>
      <c r="BH174" s="125">
        <f>IF('Indicator Date hidden'!BI175="x","x",BH$2-'Indicator Date hidden'!BI175)</f>
        <v>0</v>
      </c>
      <c r="BI174" s="125">
        <f>IF('Indicator Date hidden'!BJ175="x","x",BI$2-'Indicator Date hidden'!BJ175)</f>
        <v>0</v>
      </c>
      <c r="BJ174" s="125">
        <f>IF('Indicator Date hidden'!BK175="x","x",BJ$2-'Indicator Date hidden'!BK175)</f>
        <v>0</v>
      </c>
      <c r="BK174" s="125">
        <f>IF('Indicator Date hidden'!BL175="x","x",BK$2-'Indicator Date hidden'!BL175)</f>
        <v>0</v>
      </c>
      <c r="BL174" s="125">
        <f>IF('Indicator Date hidden'!BM175="x","x",BL$2-'Indicator Date hidden'!BM175)</f>
        <v>0</v>
      </c>
      <c r="BM174" s="125">
        <f>IF('Indicator Date hidden'!BN175="x","x",BM$2-'Indicator Date hidden'!BN175)</f>
        <v>4</v>
      </c>
      <c r="BN174" s="125">
        <f>IF('Indicator Date hidden'!BO175="x","x",BN$2-'Indicator Date hidden'!BO175)</f>
        <v>2</v>
      </c>
      <c r="BO174" s="125">
        <f>IF('Indicator Date hidden'!BP175="x","x",BO$2-'Indicator Date hidden'!BP175)</f>
        <v>0</v>
      </c>
      <c r="BP174" s="125">
        <f>IF('Indicator Date hidden'!BQ175="x","x",BP$2-'Indicator Date hidden'!BQ175)</f>
        <v>0</v>
      </c>
      <c r="BQ174" s="125">
        <f>IF('Indicator Date hidden'!BR175="x","x",BQ$2-'Indicator Date hidden'!BR175)</f>
        <v>0</v>
      </c>
      <c r="BR174" s="125">
        <f>IF('Indicator Date hidden'!BS175="x","x",BR$2-'Indicator Date hidden'!BS175)</f>
        <v>0</v>
      </c>
      <c r="BS174" s="125">
        <f>IF('Indicator Date hidden'!BT175="x","x",BS$2-'Indicator Date hidden'!BT175)</f>
        <v>3</v>
      </c>
      <c r="BT174" s="125">
        <f>IF('Indicator Date hidden'!BU175="x","x",BT$2-'Indicator Date hidden'!BU175)</f>
        <v>0</v>
      </c>
      <c r="BU174" s="125" t="str">
        <f>IF('Indicator Date hidden'!BV175="x","x",BU$2-'Indicator Date hidden'!BV175)</f>
        <v>x</v>
      </c>
      <c r="BV174" s="125">
        <f>IF('Indicator Date hidden'!BW175="x","x",BV$2-'Indicator Date hidden'!BW175)</f>
        <v>0</v>
      </c>
      <c r="BW174" s="125">
        <f>IF('Indicator Date hidden'!BX175="x","x",BW$2-'Indicator Date hidden'!BX175)</f>
        <v>0</v>
      </c>
      <c r="BX174" s="125">
        <f>IF('Indicator Date hidden'!BY175="x","x",BX$2-'Indicator Date hidden'!BY175)</f>
        <v>0</v>
      </c>
      <c r="BY174" s="3">
        <f t="shared" si="25"/>
        <v>27</v>
      </c>
      <c r="BZ174" s="126">
        <f t="shared" si="26"/>
        <v>0.36486486486486486</v>
      </c>
      <c r="CA174" s="3">
        <f t="shared" si="27"/>
        <v>11</v>
      </c>
      <c r="CB174" s="126">
        <f t="shared" si="28"/>
        <v>0.96666498744638074</v>
      </c>
      <c r="CC174" s="129">
        <f t="shared" si="29"/>
        <v>0</v>
      </c>
    </row>
    <row r="175" spans="1:81" x14ac:dyDescent="0.3">
      <c r="A175" s="3" t="str">
        <f>'Indicator Data'!B178</f>
        <v>TON</v>
      </c>
      <c r="B175" s="125">
        <f>IF('Indicator Date hidden'!C176="x","x",B$2-'Indicator Date hidden'!C176)</f>
        <v>0</v>
      </c>
      <c r="C175" s="125">
        <f>IF('Indicator Date hidden'!D176="x","x",C$2-'Indicator Date hidden'!D176)</f>
        <v>0</v>
      </c>
      <c r="D175" s="125">
        <f>IF('Indicator Date hidden'!E176="x","x",D$2-'Indicator Date hidden'!E176)</f>
        <v>0</v>
      </c>
      <c r="E175" s="125">
        <f>IF('Indicator Date hidden'!F176="x","x",E$2-'Indicator Date hidden'!F176)</f>
        <v>0</v>
      </c>
      <c r="F175" s="125">
        <f>IF('Indicator Date hidden'!G176="x","x",F$2-'Indicator Date hidden'!G176)</f>
        <v>0</v>
      </c>
      <c r="G175" s="125">
        <f>IF('Indicator Date hidden'!H176="x","x",G$2-'Indicator Date hidden'!H176)</f>
        <v>0</v>
      </c>
      <c r="H175" s="125">
        <f>IF('Indicator Date hidden'!I176="x","x",H$2-'Indicator Date hidden'!I176)</f>
        <v>0</v>
      </c>
      <c r="I175" s="125">
        <f>IF('Indicator Date hidden'!J176="x","x",I$2-'Indicator Date hidden'!J176)</f>
        <v>0</v>
      </c>
      <c r="J175" s="125">
        <f>IF('Indicator Date hidden'!K176="x","x",J$2-'Indicator Date hidden'!K176)</f>
        <v>0</v>
      </c>
      <c r="K175" s="125" t="str">
        <f>IF('Indicator Date hidden'!L176="x","x",K$2-'Indicator Date hidden'!L176)</f>
        <v>x</v>
      </c>
      <c r="L175" s="125">
        <f>IF('Indicator Date hidden'!M176="x","x",L$2-'Indicator Date hidden'!M176)</f>
        <v>0</v>
      </c>
      <c r="M175" s="125">
        <f>IF('Indicator Date hidden'!N176="x","x",M$2-'Indicator Date hidden'!N176)</f>
        <v>0</v>
      </c>
      <c r="N175" s="125">
        <f>IF('Indicator Date hidden'!O176="x","x",N$2-'Indicator Date hidden'!O176)</f>
        <v>0</v>
      </c>
      <c r="O175" s="125">
        <f>IF('Indicator Date hidden'!P176="x","x",O$2-'Indicator Date hidden'!P176)</f>
        <v>0</v>
      </c>
      <c r="P175" s="125">
        <f>IF('Indicator Date hidden'!Q176="x","x",P$2-'Indicator Date hidden'!Q176)</f>
        <v>0</v>
      </c>
      <c r="Q175" s="125">
        <f>IF('Indicator Date hidden'!R176="x","x",Q$2-'Indicator Date hidden'!R176)</f>
        <v>0</v>
      </c>
      <c r="R175" s="125">
        <f>IF('Indicator Date hidden'!S176="x","x",R$2-'Indicator Date hidden'!S176)</f>
        <v>0</v>
      </c>
      <c r="S175" s="125">
        <f>IF('Indicator Date hidden'!T176="x","x",S$2-'Indicator Date hidden'!T176)</f>
        <v>0</v>
      </c>
      <c r="T175" s="125">
        <f>IF('Indicator Date hidden'!U176="x","x",T$2-'Indicator Date hidden'!U176)</f>
        <v>0</v>
      </c>
      <c r="U175" s="125">
        <f>IF('Indicator Date hidden'!V176="x","x",U$2-'Indicator Date hidden'!V176)</f>
        <v>0</v>
      </c>
      <c r="V175" s="125">
        <f>IF('Indicator Date hidden'!W176="x","x",V$2-'Indicator Date hidden'!W176)</f>
        <v>0</v>
      </c>
      <c r="W175" s="125">
        <f>IF('Indicator Date hidden'!X176="x","x",W$2-'Indicator Date hidden'!X176)</f>
        <v>0</v>
      </c>
      <c r="X175" s="125">
        <f>IF('Indicator Date hidden'!Y176="x","x",X$2-'Indicator Date hidden'!Y176)</f>
        <v>0</v>
      </c>
      <c r="Y175" s="125">
        <f>IF('Indicator Date hidden'!Z176="x","x",Y$2-'Indicator Date hidden'!Z176)</f>
        <v>0</v>
      </c>
      <c r="Z175" s="125" t="str">
        <f>IF('Indicator Date hidden'!AA176="x","x",Z$2-'Indicator Date hidden'!AA176)</f>
        <v>x</v>
      </c>
      <c r="AA175" s="125">
        <f>IF('Indicator Date hidden'!AB176="x","x",AA$2-'Indicator Date hidden'!AB176)</f>
        <v>0</v>
      </c>
      <c r="AB175" s="125" t="str">
        <f>IF('Indicator Date hidden'!AC176="x","x",AB$2-'Indicator Date hidden'!AC176)</f>
        <v>x</v>
      </c>
      <c r="AC175" s="125">
        <f>IF('Indicator Date hidden'!AD176="x","x",AC$2-'Indicator Date hidden'!AD176)</f>
        <v>1</v>
      </c>
      <c r="AD175" s="125">
        <f>IF('Indicator Date hidden'!AE176="x","x",AD$2-'Indicator Date hidden'!AE176)</f>
        <v>1</v>
      </c>
      <c r="AE175" s="125" t="str">
        <f>IF('Indicator Date hidden'!AF176="x","x",AE$2-'Indicator Date hidden'!AF176)</f>
        <v>x</v>
      </c>
      <c r="AF175" s="125">
        <f>IF('Indicator Date hidden'!AG176="x","x",AF$2-'Indicator Date hidden'!AG176)</f>
        <v>1</v>
      </c>
      <c r="AG175" s="125">
        <f>IF('Indicator Date hidden'!AH176="x","x",AG$2-'Indicator Date hidden'!AH176)</f>
        <v>0</v>
      </c>
      <c r="AH175" s="125">
        <f>IF('Indicator Date hidden'!AI176="x","x",AH$2-'Indicator Date hidden'!AI176)</f>
        <v>0</v>
      </c>
      <c r="AI175" s="125">
        <f>IF('Indicator Date hidden'!AJ176="x","x",AI$2-'Indicator Date hidden'!AJ176)</f>
        <v>0</v>
      </c>
      <c r="AJ175" s="125">
        <f>IF('Indicator Date hidden'!AK176="x","x",AJ$2-'Indicator Date hidden'!AK176)</f>
        <v>0</v>
      </c>
      <c r="AK175" s="125">
        <f>IF('Indicator Date hidden'!AL176="x","x",AK$2-'Indicator Date hidden'!AL176)</f>
        <v>1</v>
      </c>
      <c r="AL175" s="125" t="str">
        <f>IF('Indicator Date hidden'!AM176="x","x",AL$2-'Indicator Date hidden'!AM176)</f>
        <v>x</v>
      </c>
      <c r="AM175" s="125">
        <f>IF('Indicator Date hidden'!AN176="x","x",AM$2-'Indicator Date hidden'!AN176)</f>
        <v>0</v>
      </c>
      <c r="AN175" s="125">
        <f>IF('Indicator Date hidden'!AO176="x","x",AN$2-'Indicator Date hidden'!AO176)</f>
        <v>0</v>
      </c>
      <c r="AO175" s="125">
        <f>IF('Indicator Date hidden'!AP176="x","x",AO$2-'Indicator Date hidden'!AP176)</f>
        <v>0</v>
      </c>
      <c r="AP175" s="125">
        <f>IF('Indicator Date hidden'!AQ176="x","x",AP$2-'Indicator Date hidden'!AQ176)</f>
        <v>0</v>
      </c>
      <c r="AQ175" s="125">
        <f>IF('Indicator Date hidden'!AR176="x","x",AQ$2-'Indicator Date hidden'!AR176)</f>
        <v>0</v>
      </c>
      <c r="AR175" s="125">
        <f>IF('Indicator Date hidden'!AS176="x","x",AR$2-'Indicator Date hidden'!AS176)</f>
        <v>0</v>
      </c>
      <c r="AS175" s="125">
        <f>IF('Indicator Date hidden'!AT176="x","x",AS$2-'Indicator Date hidden'!AT176)</f>
        <v>7</v>
      </c>
      <c r="AT175" s="125">
        <f>IF('Indicator Date hidden'!AU176="x","x",AT$2-'Indicator Date hidden'!AU176)</f>
        <v>0</v>
      </c>
      <c r="AU175" s="125" t="str">
        <f>IF('Indicator Date hidden'!AV176="x","x",AU$2-'Indicator Date hidden'!AV176)</f>
        <v>x</v>
      </c>
      <c r="AV175" s="125" t="str">
        <f>IF('Indicator Date hidden'!AW176="x","x",AV$2-'Indicator Date hidden'!AW176)</f>
        <v>x</v>
      </c>
      <c r="AW175" s="125" t="str">
        <f>IF('Indicator Date hidden'!AX176="x","x",AW$2-'Indicator Date hidden'!AX176)</f>
        <v>x</v>
      </c>
      <c r="AX175" s="125">
        <f>IF('Indicator Date hidden'!AY176="x","x",AX$2-'Indicator Date hidden'!AY176)</f>
        <v>0</v>
      </c>
      <c r="AY175" s="125">
        <f>IF('Indicator Date hidden'!AZ176="x","x",AY$2-'Indicator Date hidden'!AZ176)</f>
        <v>0</v>
      </c>
      <c r="AZ175" s="125">
        <f>IF('Indicator Date hidden'!BA176="x","x",AZ$2-'Indicator Date hidden'!BA176)</f>
        <v>4</v>
      </c>
      <c r="BA175" s="125">
        <f>IF('Indicator Date hidden'!BB176="x","x",BA$2-'Indicator Date hidden'!BB176)</f>
        <v>0</v>
      </c>
      <c r="BB175" s="125">
        <f>IF('Indicator Date hidden'!BC176="x","x",BB$2-'Indicator Date hidden'!BC176)</f>
        <v>0</v>
      </c>
      <c r="BC175" s="125">
        <f>IF('Indicator Date hidden'!BD176="x","x",BC$2-'Indicator Date hidden'!BD176)</f>
        <v>0</v>
      </c>
      <c r="BD175" s="125" t="str">
        <f>IF('Indicator Date hidden'!BE176="x","x",BD$2-'Indicator Date hidden'!BE176)</f>
        <v>x</v>
      </c>
      <c r="BE175" s="125">
        <f>IF('Indicator Date hidden'!BF176="x","x",BE$2-'Indicator Date hidden'!BF176)</f>
        <v>1</v>
      </c>
      <c r="BF175" s="125">
        <f>IF('Indicator Date hidden'!BG176="x","x",BF$2-'Indicator Date hidden'!BG176)</f>
        <v>0</v>
      </c>
      <c r="BG175" s="125">
        <f>IF('Indicator Date hidden'!BH176="x","x",BG$2-'Indicator Date hidden'!BH176)</f>
        <v>0</v>
      </c>
      <c r="BH175" s="125">
        <f>IF('Indicator Date hidden'!BI176="x","x",BH$2-'Indicator Date hidden'!BI176)</f>
        <v>0</v>
      </c>
      <c r="BI175" s="125">
        <f>IF('Indicator Date hidden'!BJ176="x","x",BI$2-'Indicator Date hidden'!BJ176)</f>
        <v>2</v>
      </c>
      <c r="BJ175" s="125">
        <f>IF('Indicator Date hidden'!BK176="x","x",BJ$2-'Indicator Date hidden'!BK176)</f>
        <v>0</v>
      </c>
      <c r="BK175" s="125" t="str">
        <f>IF('Indicator Date hidden'!BL176="x","x",BK$2-'Indicator Date hidden'!BL176)</f>
        <v>x</v>
      </c>
      <c r="BL175" s="125">
        <f>IF('Indicator Date hidden'!BM176="x","x",BL$2-'Indicator Date hidden'!BM176)</f>
        <v>0</v>
      </c>
      <c r="BM175" s="125">
        <f>IF('Indicator Date hidden'!BN176="x","x",BM$2-'Indicator Date hidden'!BN176)</f>
        <v>1</v>
      </c>
      <c r="BN175" s="125">
        <f>IF('Indicator Date hidden'!BO176="x","x",BN$2-'Indicator Date hidden'!BO176)</f>
        <v>2</v>
      </c>
      <c r="BO175" s="125">
        <f>IF('Indicator Date hidden'!BP176="x","x",BO$2-'Indicator Date hidden'!BP176)</f>
        <v>0</v>
      </c>
      <c r="BP175" s="125">
        <f>IF('Indicator Date hidden'!BQ176="x","x",BP$2-'Indicator Date hidden'!BQ176)</f>
        <v>0</v>
      </c>
      <c r="BQ175" s="125">
        <f>IF('Indicator Date hidden'!BR176="x","x",BQ$2-'Indicator Date hidden'!BR176)</f>
        <v>0</v>
      </c>
      <c r="BR175" s="125">
        <f>IF('Indicator Date hidden'!BS176="x","x",BR$2-'Indicator Date hidden'!BS176)</f>
        <v>0</v>
      </c>
      <c r="BS175" s="125">
        <f>IF('Indicator Date hidden'!BT176="x","x",BS$2-'Indicator Date hidden'!BT176)</f>
        <v>5</v>
      </c>
      <c r="BT175" s="125">
        <f>IF('Indicator Date hidden'!BU176="x","x",BT$2-'Indicator Date hidden'!BU176)</f>
        <v>0</v>
      </c>
      <c r="BU175" s="125">
        <f>IF('Indicator Date hidden'!BV176="x","x",BU$2-'Indicator Date hidden'!BV176)</f>
        <v>0</v>
      </c>
      <c r="BV175" s="125" t="str">
        <f>IF('Indicator Date hidden'!BW176="x","x",BV$2-'Indicator Date hidden'!BW176)</f>
        <v>x</v>
      </c>
      <c r="BW175" s="125">
        <f>IF('Indicator Date hidden'!BX176="x","x",BW$2-'Indicator Date hidden'!BX176)</f>
        <v>0</v>
      </c>
      <c r="BX175" s="125">
        <f>IF('Indicator Date hidden'!BY176="x","x",BX$2-'Indicator Date hidden'!BY176)</f>
        <v>0</v>
      </c>
      <c r="BY175" s="3">
        <f t="shared" si="25"/>
        <v>26</v>
      </c>
      <c r="BZ175" s="126">
        <f t="shared" si="26"/>
        <v>0.40625</v>
      </c>
      <c r="CA175" s="3">
        <f t="shared" si="27"/>
        <v>11</v>
      </c>
      <c r="CB175" s="126">
        <f t="shared" si="28"/>
        <v>1.2082884330738253</v>
      </c>
      <c r="CC175" s="129">
        <f t="shared" si="29"/>
        <v>0</v>
      </c>
    </row>
    <row r="176" spans="1:81" x14ac:dyDescent="0.3">
      <c r="A176" s="3" t="str">
        <f>'Indicator Data'!B179</f>
        <v>TTO</v>
      </c>
      <c r="B176" s="125">
        <f>IF('Indicator Date hidden'!C177="x","x",B$2-'Indicator Date hidden'!C177)</f>
        <v>0</v>
      </c>
      <c r="C176" s="125">
        <f>IF('Indicator Date hidden'!D177="x","x",C$2-'Indicator Date hidden'!D177)</f>
        <v>0</v>
      </c>
      <c r="D176" s="125">
        <f>IF('Indicator Date hidden'!E177="x","x",D$2-'Indicator Date hidden'!E177)</f>
        <v>0</v>
      </c>
      <c r="E176" s="125">
        <f>IF('Indicator Date hidden'!F177="x","x",E$2-'Indicator Date hidden'!F177)</f>
        <v>0</v>
      </c>
      <c r="F176" s="125">
        <f>IF('Indicator Date hidden'!G177="x","x",F$2-'Indicator Date hidden'!G177)</f>
        <v>0</v>
      </c>
      <c r="G176" s="125">
        <f>IF('Indicator Date hidden'!H177="x","x",G$2-'Indicator Date hidden'!H177)</f>
        <v>0</v>
      </c>
      <c r="H176" s="125">
        <f>IF('Indicator Date hidden'!I177="x","x",H$2-'Indicator Date hidden'!I177)</f>
        <v>0</v>
      </c>
      <c r="I176" s="125">
        <f>IF('Indicator Date hidden'!J177="x","x",I$2-'Indicator Date hidden'!J177)</f>
        <v>0</v>
      </c>
      <c r="J176" s="125">
        <f>IF('Indicator Date hidden'!K177="x","x",J$2-'Indicator Date hidden'!K177)</f>
        <v>0</v>
      </c>
      <c r="K176" s="125">
        <f>IF('Indicator Date hidden'!L177="x","x",K$2-'Indicator Date hidden'!L177)</f>
        <v>0</v>
      </c>
      <c r="L176" s="125">
        <f>IF('Indicator Date hidden'!M177="x","x",L$2-'Indicator Date hidden'!M177)</f>
        <v>0</v>
      </c>
      <c r="M176" s="125">
        <f>IF('Indicator Date hidden'!N177="x","x",M$2-'Indicator Date hidden'!N177)</f>
        <v>0</v>
      </c>
      <c r="N176" s="125">
        <f>IF('Indicator Date hidden'!O177="x","x",N$2-'Indicator Date hidden'!O177)</f>
        <v>0</v>
      </c>
      <c r="O176" s="125">
        <f>IF('Indicator Date hidden'!P177="x","x",O$2-'Indicator Date hidden'!P177)</f>
        <v>0</v>
      </c>
      <c r="P176" s="125">
        <f>IF('Indicator Date hidden'!Q177="x","x",P$2-'Indicator Date hidden'!Q177)</f>
        <v>0</v>
      </c>
      <c r="Q176" s="125">
        <f>IF('Indicator Date hidden'!R177="x","x",Q$2-'Indicator Date hidden'!R177)</f>
        <v>0</v>
      </c>
      <c r="R176" s="125">
        <f>IF('Indicator Date hidden'!S177="x","x",R$2-'Indicator Date hidden'!S177)</f>
        <v>0</v>
      </c>
      <c r="S176" s="125">
        <f>IF('Indicator Date hidden'!T177="x","x",S$2-'Indicator Date hidden'!T177)</f>
        <v>0</v>
      </c>
      <c r="T176" s="125">
        <f>IF('Indicator Date hidden'!U177="x","x",T$2-'Indicator Date hidden'!U177)</f>
        <v>0</v>
      </c>
      <c r="U176" s="125">
        <f>IF('Indicator Date hidden'!V177="x","x",U$2-'Indicator Date hidden'!V177)</f>
        <v>0</v>
      </c>
      <c r="V176" s="125">
        <f>IF('Indicator Date hidden'!W177="x","x",V$2-'Indicator Date hidden'!W177)</f>
        <v>0</v>
      </c>
      <c r="W176" s="125">
        <f>IF('Indicator Date hidden'!X177="x","x",W$2-'Indicator Date hidden'!X177)</f>
        <v>0</v>
      </c>
      <c r="X176" s="125">
        <f>IF('Indicator Date hidden'!Y177="x","x",X$2-'Indicator Date hidden'!Y177)</f>
        <v>0</v>
      </c>
      <c r="Y176" s="125">
        <f>IF('Indicator Date hidden'!Z177="x","x",Y$2-'Indicator Date hidden'!Z177)</f>
        <v>0</v>
      </c>
      <c r="Z176" s="125">
        <f>IF('Indicator Date hidden'!AA177="x","x",Z$2-'Indicator Date hidden'!AA177)</f>
        <v>7</v>
      </c>
      <c r="AA176" s="125">
        <f>IF('Indicator Date hidden'!AB177="x","x",AA$2-'Indicator Date hidden'!AB177)</f>
        <v>0</v>
      </c>
      <c r="AB176" s="125">
        <f>IF('Indicator Date hidden'!AC177="x","x",AB$2-'Indicator Date hidden'!AC177)</f>
        <v>2</v>
      </c>
      <c r="AC176" s="125">
        <f>IF('Indicator Date hidden'!AD177="x","x",AC$2-'Indicator Date hidden'!AD177)</f>
        <v>2</v>
      </c>
      <c r="AD176" s="125">
        <f>IF('Indicator Date hidden'!AE177="x","x",AD$2-'Indicator Date hidden'!AE177)</f>
        <v>0</v>
      </c>
      <c r="AE176" s="125">
        <f>IF('Indicator Date hidden'!AF177="x","x",AE$2-'Indicator Date hidden'!AF177)</f>
        <v>0</v>
      </c>
      <c r="AF176" s="125">
        <f>IF('Indicator Date hidden'!AG177="x","x",AF$2-'Indicator Date hidden'!AG177)</f>
        <v>1</v>
      </c>
      <c r="AG176" s="125">
        <f>IF('Indicator Date hidden'!AH177="x","x",AG$2-'Indicator Date hidden'!AH177)</f>
        <v>0</v>
      </c>
      <c r="AH176" s="125">
        <f>IF('Indicator Date hidden'!AI177="x","x",AH$2-'Indicator Date hidden'!AI177)</f>
        <v>0</v>
      </c>
      <c r="AI176" s="125">
        <f>IF('Indicator Date hidden'!AJ177="x","x",AI$2-'Indicator Date hidden'!AJ177)</f>
        <v>0</v>
      </c>
      <c r="AJ176" s="125">
        <f>IF('Indicator Date hidden'!AK177="x","x",AJ$2-'Indicator Date hidden'!AK177)</f>
        <v>0</v>
      </c>
      <c r="AK176" s="125">
        <f>IF('Indicator Date hidden'!AL177="x","x",AK$2-'Indicator Date hidden'!AL177)</f>
        <v>1</v>
      </c>
      <c r="AL176" s="125">
        <f>IF('Indicator Date hidden'!AM177="x","x",AL$2-'Indicator Date hidden'!AM177)</f>
        <v>8</v>
      </c>
      <c r="AM176" s="125">
        <f>IF('Indicator Date hidden'!AN177="x","x",AM$2-'Indicator Date hidden'!AN177)</f>
        <v>0</v>
      </c>
      <c r="AN176" s="125">
        <f>IF('Indicator Date hidden'!AO177="x","x",AN$2-'Indicator Date hidden'!AO177)</f>
        <v>0</v>
      </c>
      <c r="AO176" s="125">
        <f>IF('Indicator Date hidden'!AP177="x","x",AO$2-'Indicator Date hidden'!AP177)</f>
        <v>0</v>
      </c>
      <c r="AP176" s="125" t="str">
        <f>IF('Indicator Date hidden'!AQ177="x","x",AP$2-'Indicator Date hidden'!AQ177)</f>
        <v>x</v>
      </c>
      <c r="AQ176" s="125">
        <f>IF('Indicator Date hidden'!AR177="x","x",AQ$2-'Indicator Date hidden'!AR177)</f>
        <v>0</v>
      </c>
      <c r="AR176" s="125">
        <f>IF('Indicator Date hidden'!AS177="x","x",AR$2-'Indicator Date hidden'!AS177)</f>
        <v>0</v>
      </c>
      <c r="AS176" s="125">
        <f>IF('Indicator Date hidden'!AT177="x","x",AS$2-'Indicator Date hidden'!AT177)</f>
        <v>8</v>
      </c>
      <c r="AT176" s="125">
        <f>IF('Indicator Date hidden'!AU177="x","x",AT$2-'Indicator Date hidden'!AU177)</f>
        <v>0</v>
      </c>
      <c r="AU176" s="125">
        <f>IF('Indicator Date hidden'!AV177="x","x",AU$2-'Indicator Date hidden'!AV177)</f>
        <v>0</v>
      </c>
      <c r="AV176" s="125">
        <f>IF('Indicator Date hidden'!AW177="x","x",AV$2-'Indicator Date hidden'!AW177)</f>
        <v>0</v>
      </c>
      <c r="AW176" s="125" t="str">
        <f>IF('Indicator Date hidden'!AX177="x","x",AW$2-'Indicator Date hidden'!AX177)</f>
        <v>x</v>
      </c>
      <c r="AX176" s="125">
        <f>IF('Indicator Date hidden'!AY177="x","x",AX$2-'Indicator Date hidden'!AY177)</f>
        <v>0</v>
      </c>
      <c r="AY176" s="125">
        <f>IF('Indicator Date hidden'!AZ177="x","x",AY$2-'Indicator Date hidden'!AZ177)</f>
        <v>0</v>
      </c>
      <c r="AZ176" s="125" t="str">
        <f>IF('Indicator Date hidden'!BA177="x","x",AZ$2-'Indicator Date hidden'!BA177)</f>
        <v>x</v>
      </c>
      <c r="BA176" s="125">
        <f>IF('Indicator Date hidden'!BB177="x","x",BA$2-'Indicator Date hidden'!BB177)</f>
        <v>0</v>
      </c>
      <c r="BB176" s="125">
        <f>IF('Indicator Date hidden'!BC177="x","x",BB$2-'Indicator Date hidden'!BC177)</f>
        <v>0</v>
      </c>
      <c r="BC176" s="125">
        <f>IF('Indicator Date hidden'!BD177="x","x",BC$2-'Indicator Date hidden'!BD177)</f>
        <v>0</v>
      </c>
      <c r="BD176" s="125" t="str">
        <f>IF('Indicator Date hidden'!BE177="x","x",BD$2-'Indicator Date hidden'!BE177)</f>
        <v>x</v>
      </c>
      <c r="BE176" s="125">
        <f>IF('Indicator Date hidden'!BF177="x","x",BE$2-'Indicator Date hidden'!BF177)</f>
        <v>1</v>
      </c>
      <c r="BF176" s="125">
        <f>IF('Indicator Date hidden'!BG177="x","x",BF$2-'Indicator Date hidden'!BG177)</f>
        <v>0</v>
      </c>
      <c r="BG176" s="125">
        <f>IF('Indicator Date hidden'!BH177="x","x",BG$2-'Indicator Date hidden'!BH177)</f>
        <v>0</v>
      </c>
      <c r="BH176" s="125">
        <f>IF('Indicator Date hidden'!BI177="x","x",BH$2-'Indicator Date hidden'!BI177)</f>
        <v>0</v>
      </c>
      <c r="BI176" s="125">
        <f>IF('Indicator Date hidden'!BJ177="x","x",BI$2-'Indicator Date hidden'!BJ177)</f>
        <v>2</v>
      </c>
      <c r="BJ176" s="125">
        <f>IF('Indicator Date hidden'!BK177="x","x",BJ$2-'Indicator Date hidden'!BK177)</f>
        <v>0</v>
      </c>
      <c r="BK176" s="125">
        <f>IF('Indicator Date hidden'!BL177="x","x",BK$2-'Indicator Date hidden'!BL177)</f>
        <v>0</v>
      </c>
      <c r="BL176" s="125">
        <f>IF('Indicator Date hidden'!BM177="x","x",BL$2-'Indicator Date hidden'!BM177)</f>
        <v>0</v>
      </c>
      <c r="BM176" s="125">
        <f>IF('Indicator Date hidden'!BN177="x","x",BM$2-'Indicator Date hidden'!BN177)</f>
        <v>9</v>
      </c>
      <c r="BN176" s="125">
        <f>IF('Indicator Date hidden'!BO177="x","x",BN$2-'Indicator Date hidden'!BO177)</f>
        <v>2</v>
      </c>
      <c r="BO176" s="125">
        <f>IF('Indicator Date hidden'!BP177="x","x",BO$2-'Indicator Date hidden'!BP177)</f>
        <v>0</v>
      </c>
      <c r="BP176" s="125">
        <f>IF('Indicator Date hidden'!BQ177="x","x",BP$2-'Indicator Date hidden'!BQ177)</f>
        <v>0</v>
      </c>
      <c r="BQ176" s="125">
        <f>IF('Indicator Date hidden'!BR177="x","x",BQ$2-'Indicator Date hidden'!BR177)</f>
        <v>0</v>
      </c>
      <c r="BR176" s="125">
        <f>IF('Indicator Date hidden'!BS177="x","x",BR$2-'Indicator Date hidden'!BS177)</f>
        <v>0</v>
      </c>
      <c r="BS176" s="125">
        <f>IF('Indicator Date hidden'!BT177="x","x",BS$2-'Indicator Date hidden'!BT177)</f>
        <v>3</v>
      </c>
      <c r="BT176" s="125">
        <f>IF('Indicator Date hidden'!BU177="x","x",BT$2-'Indicator Date hidden'!BU177)</f>
        <v>0</v>
      </c>
      <c r="BU176" s="125">
        <f>IF('Indicator Date hidden'!BV177="x","x",BU$2-'Indicator Date hidden'!BV177)</f>
        <v>0</v>
      </c>
      <c r="BV176" s="125">
        <f>IF('Indicator Date hidden'!BW177="x","x",BV$2-'Indicator Date hidden'!BW177)</f>
        <v>0</v>
      </c>
      <c r="BW176" s="125">
        <f>IF('Indicator Date hidden'!BX177="x","x",BW$2-'Indicator Date hidden'!BX177)</f>
        <v>0</v>
      </c>
      <c r="BX176" s="125">
        <f>IF('Indicator Date hidden'!BY177="x","x",BX$2-'Indicator Date hidden'!BY177)</f>
        <v>0</v>
      </c>
      <c r="BY176" s="3">
        <f t="shared" si="25"/>
        <v>46</v>
      </c>
      <c r="BZ176" s="126">
        <f t="shared" si="26"/>
        <v>0.647887323943662</v>
      </c>
      <c r="CA176" s="3">
        <f t="shared" si="27"/>
        <v>12</v>
      </c>
      <c r="CB176" s="126">
        <f t="shared" si="28"/>
        <v>1.8995818038604253</v>
      </c>
      <c r="CC176" s="129">
        <f t="shared" si="29"/>
        <v>0</v>
      </c>
    </row>
    <row r="177" spans="1:81" x14ac:dyDescent="0.3">
      <c r="A177" s="3" t="str">
        <f>'Indicator Data'!B180</f>
        <v>TUN</v>
      </c>
      <c r="B177" s="125">
        <f>IF('Indicator Date hidden'!C178="x","x",B$2-'Indicator Date hidden'!C178)</f>
        <v>0</v>
      </c>
      <c r="C177" s="125">
        <f>IF('Indicator Date hidden'!D178="x","x",C$2-'Indicator Date hidden'!D178)</f>
        <v>0</v>
      </c>
      <c r="D177" s="125">
        <f>IF('Indicator Date hidden'!E178="x","x",D$2-'Indicator Date hidden'!E178)</f>
        <v>0</v>
      </c>
      <c r="E177" s="125">
        <f>IF('Indicator Date hidden'!F178="x","x",E$2-'Indicator Date hidden'!F178)</f>
        <v>0</v>
      </c>
      <c r="F177" s="125">
        <f>IF('Indicator Date hidden'!G178="x","x",F$2-'Indicator Date hidden'!G178)</f>
        <v>0</v>
      </c>
      <c r="G177" s="125">
        <f>IF('Indicator Date hidden'!H178="x","x",G$2-'Indicator Date hidden'!H178)</f>
        <v>0</v>
      </c>
      <c r="H177" s="125">
        <f>IF('Indicator Date hidden'!I178="x","x",H$2-'Indicator Date hidden'!I178)</f>
        <v>0</v>
      </c>
      <c r="I177" s="125">
        <f>IF('Indicator Date hidden'!J178="x","x",I$2-'Indicator Date hidden'!J178)</f>
        <v>0</v>
      </c>
      <c r="J177" s="125">
        <f>IF('Indicator Date hidden'!K178="x","x",J$2-'Indicator Date hidden'!K178)</f>
        <v>0</v>
      </c>
      <c r="K177" s="125">
        <f>IF('Indicator Date hidden'!L178="x","x",K$2-'Indicator Date hidden'!L178)</f>
        <v>0</v>
      </c>
      <c r="L177" s="125">
        <f>IF('Indicator Date hidden'!M178="x","x",L$2-'Indicator Date hidden'!M178)</f>
        <v>0</v>
      </c>
      <c r="M177" s="125">
        <f>IF('Indicator Date hidden'!N178="x","x",M$2-'Indicator Date hidden'!N178)</f>
        <v>0</v>
      </c>
      <c r="N177" s="125">
        <f>IF('Indicator Date hidden'!O178="x","x",N$2-'Indicator Date hidden'!O178)</f>
        <v>0</v>
      </c>
      <c r="O177" s="125">
        <f>IF('Indicator Date hidden'!P178="x","x",O$2-'Indicator Date hidden'!P178)</f>
        <v>0</v>
      </c>
      <c r="P177" s="125">
        <f>IF('Indicator Date hidden'!Q178="x","x",P$2-'Indicator Date hidden'!Q178)</f>
        <v>0</v>
      </c>
      <c r="Q177" s="125">
        <f>IF('Indicator Date hidden'!R178="x","x",Q$2-'Indicator Date hidden'!R178)</f>
        <v>0</v>
      </c>
      <c r="R177" s="125">
        <f>IF('Indicator Date hidden'!S178="x","x",R$2-'Indicator Date hidden'!S178)</f>
        <v>0</v>
      </c>
      <c r="S177" s="125">
        <f>IF('Indicator Date hidden'!T178="x","x",S$2-'Indicator Date hidden'!T178)</f>
        <v>0</v>
      </c>
      <c r="T177" s="125">
        <f>IF('Indicator Date hidden'!U178="x","x",T$2-'Indicator Date hidden'!U178)</f>
        <v>0</v>
      </c>
      <c r="U177" s="125">
        <f>IF('Indicator Date hidden'!V178="x","x",U$2-'Indicator Date hidden'!V178)</f>
        <v>0</v>
      </c>
      <c r="V177" s="125">
        <f>IF('Indicator Date hidden'!W178="x","x",V$2-'Indicator Date hidden'!W178)</f>
        <v>0</v>
      </c>
      <c r="W177" s="125">
        <f>IF('Indicator Date hidden'!X178="x","x",W$2-'Indicator Date hidden'!X178)</f>
        <v>0</v>
      </c>
      <c r="X177" s="125">
        <f>IF('Indicator Date hidden'!Y178="x","x",X$2-'Indicator Date hidden'!Y178)</f>
        <v>0</v>
      </c>
      <c r="Y177" s="125">
        <f>IF('Indicator Date hidden'!Z178="x","x",Y$2-'Indicator Date hidden'!Z178)</f>
        <v>0</v>
      </c>
      <c r="Z177" s="125" t="str">
        <f>IF('Indicator Date hidden'!AA178="x","x",Z$2-'Indicator Date hidden'!AA178)</f>
        <v>x</v>
      </c>
      <c r="AA177" s="125">
        <f>IF('Indicator Date hidden'!AB178="x","x",AA$2-'Indicator Date hidden'!AB178)</f>
        <v>0</v>
      </c>
      <c r="AB177" s="125">
        <f>IF('Indicator Date hidden'!AC178="x","x",AB$2-'Indicator Date hidden'!AC178)</f>
        <v>0</v>
      </c>
      <c r="AC177" s="125">
        <f>IF('Indicator Date hidden'!AD178="x","x",AC$2-'Indicator Date hidden'!AD178)</f>
        <v>1</v>
      </c>
      <c r="AD177" s="125">
        <f>IF('Indicator Date hidden'!AE178="x","x",AD$2-'Indicator Date hidden'!AE178)</f>
        <v>0</v>
      </c>
      <c r="AE177" s="125">
        <f>IF('Indicator Date hidden'!AF178="x","x",AE$2-'Indicator Date hidden'!AF178)</f>
        <v>0</v>
      </c>
      <c r="AF177" s="125">
        <f>IF('Indicator Date hidden'!AG178="x","x",AF$2-'Indicator Date hidden'!AG178)</f>
        <v>1</v>
      </c>
      <c r="AG177" s="125">
        <f>IF('Indicator Date hidden'!AH178="x","x",AG$2-'Indicator Date hidden'!AH178)</f>
        <v>0</v>
      </c>
      <c r="AH177" s="125">
        <f>IF('Indicator Date hidden'!AI178="x","x",AH$2-'Indicator Date hidden'!AI178)</f>
        <v>0</v>
      </c>
      <c r="AI177" s="125">
        <f>IF('Indicator Date hidden'!AJ178="x","x",AI$2-'Indicator Date hidden'!AJ178)</f>
        <v>0</v>
      </c>
      <c r="AJ177" s="125">
        <f>IF('Indicator Date hidden'!AK178="x","x",AJ$2-'Indicator Date hidden'!AK178)</f>
        <v>0</v>
      </c>
      <c r="AK177" s="125">
        <f>IF('Indicator Date hidden'!AL178="x","x",AK$2-'Indicator Date hidden'!AL178)</f>
        <v>1</v>
      </c>
      <c r="AL177" s="125">
        <f>IF('Indicator Date hidden'!AM178="x","x",AL$2-'Indicator Date hidden'!AM178)</f>
        <v>1</v>
      </c>
      <c r="AM177" s="125">
        <f>IF('Indicator Date hidden'!AN178="x","x",AM$2-'Indicator Date hidden'!AN178)</f>
        <v>0</v>
      </c>
      <c r="AN177" s="125">
        <f>IF('Indicator Date hidden'!AO178="x","x",AN$2-'Indicator Date hidden'!AO178)</f>
        <v>0</v>
      </c>
      <c r="AO177" s="125">
        <f>IF('Indicator Date hidden'!AP178="x","x",AO$2-'Indicator Date hidden'!AP178)</f>
        <v>0</v>
      </c>
      <c r="AP177" s="125">
        <f>IF('Indicator Date hidden'!AQ178="x","x",AP$2-'Indicator Date hidden'!AQ178)</f>
        <v>0</v>
      </c>
      <c r="AQ177" s="125">
        <f>IF('Indicator Date hidden'!AR178="x","x",AQ$2-'Indicator Date hidden'!AR178)</f>
        <v>0</v>
      </c>
      <c r="AR177" s="125">
        <f>IF('Indicator Date hidden'!AS178="x","x",AR$2-'Indicator Date hidden'!AS178)</f>
        <v>0</v>
      </c>
      <c r="AS177" s="125">
        <f>IF('Indicator Date hidden'!AT178="x","x",AS$2-'Indicator Date hidden'!AT178)</f>
        <v>1</v>
      </c>
      <c r="AT177" s="125">
        <f>IF('Indicator Date hidden'!AU178="x","x",AT$2-'Indicator Date hidden'!AU178)</f>
        <v>0</v>
      </c>
      <c r="AU177" s="125">
        <f>IF('Indicator Date hidden'!AV178="x","x",AU$2-'Indicator Date hidden'!AV178)</f>
        <v>0</v>
      </c>
      <c r="AV177" s="125">
        <f>IF('Indicator Date hidden'!AW178="x","x",AV$2-'Indicator Date hidden'!AW178)</f>
        <v>0</v>
      </c>
      <c r="AW177" s="125" t="str">
        <f>IF('Indicator Date hidden'!AX178="x","x",AW$2-'Indicator Date hidden'!AX178)</f>
        <v>x</v>
      </c>
      <c r="AX177" s="125">
        <f>IF('Indicator Date hidden'!AY178="x","x",AX$2-'Indicator Date hidden'!AY178)</f>
        <v>0</v>
      </c>
      <c r="AY177" s="125">
        <f>IF('Indicator Date hidden'!AZ178="x","x",AY$2-'Indicator Date hidden'!AZ178)</f>
        <v>0</v>
      </c>
      <c r="AZ177" s="125">
        <f>IF('Indicator Date hidden'!BA178="x","x",AZ$2-'Indicator Date hidden'!BA178)</f>
        <v>4</v>
      </c>
      <c r="BA177" s="125">
        <f>IF('Indicator Date hidden'!BB178="x","x",BA$2-'Indicator Date hidden'!BB178)</f>
        <v>0</v>
      </c>
      <c r="BB177" s="125">
        <f>IF('Indicator Date hidden'!BC178="x","x",BB$2-'Indicator Date hidden'!BC178)</f>
        <v>0</v>
      </c>
      <c r="BC177" s="125">
        <f>IF('Indicator Date hidden'!BD178="x","x",BC$2-'Indicator Date hidden'!BD178)</f>
        <v>0</v>
      </c>
      <c r="BD177" s="125">
        <f>IF('Indicator Date hidden'!BE178="x","x",BD$2-'Indicator Date hidden'!BE178)</f>
        <v>2</v>
      </c>
      <c r="BE177" s="125">
        <f>IF('Indicator Date hidden'!BF178="x","x",BE$2-'Indicator Date hidden'!BF178)</f>
        <v>1</v>
      </c>
      <c r="BF177" s="125">
        <f>IF('Indicator Date hidden'!BG178="x","x",BF$2-'Indicator Date hidden'!BG178)</f>
        <v>0</v>
      </c>
      <c r="BG177" s="125">
        <f>IF('Indicator Date hidden'!BH178="x","x",BG$2-'Indicator Date hidden'!BH178)</f>
        <v>0</v>
      </c>
      <c r="BH177" s="125">
        <f>IF('Indicator Date hidden'!BI178="x","x",BH$2-'Indicator Date hidden'!BI178)</f>
        <v>0</v>
      </c>
      <c r="BI177" s="125">
        <f>IF('Indicator Date hidden'!BJ178="x","x",BI$2-'Indicator Date hidden'!BJ178)</f>
        <v>2</v>
      </c>
      <c r="BJ177" s="125">
        <f>IF('Indicator Date hidden'!BK178="x","x",BJ$2-'Indicator Date hidden'!BK178)</f>
        <v>0</v>
      </c>
      <c r="BK177" s="125">
        <f>IF('Indicator Date hidden'!BL178="x","x",BK$2-'Indicator Date hidden'!BL178)</f>
        <v>0</v>
      </c>
      <c r="BL177" s="125">
        <f>IF('Indicator Date hidden'!BM178="x","x",BL$2-'Indicator Date hidden'!BM178)</f>
        <v>0</v>
      </c>
      <c r="BM177" s="125">
        <f>IF('Indicator Date hidden'!BN178="x","x",BM$2-'Indicator Date hidden'!BN178)</f>
        <v>5</v>
      </c>
      <c r="BN177" s="125">
        <f>IF('Indicator Date hidden'!BO178="x","x",BN$2-'Indicator Date hidden'!BO178)</f>
        <v>0</v>
      </c>
      <c r="BO177" s="125">
        <f>IF('Indicator Date hidden'!BP178="x","x",BO$2-'Indicator Date hidden'!BP178)</f>
        <v>0</v>
      </c>
      <c r="BP177" s="125">
        <f>IF('Indicator Date hidden'!BQ178="x","x",BP$2-'Indicator Date hidden'!BQ178)</f>
        <v>0</v>
      </c>
      <c r="BQ177" s="125">
        <f>IF('Indicator Date hidden'!BR178="x","x",BQ$2-'Indicator Date hidden'!BR178)</f>
        <v>0</v>
      </c>
      <c r="BR177" s="125">
        <f>IF('Indicator Date hidden'!BS178="x","x",BR$2-'Indicator Date hidden'!BS178)</f>
        <v>0</v>
      </c>
      <c r="BS177" s="125">
        <f>IF('Indicator Date hidden'!BT178="x","x",BS$2-'Indicator Date hidden'!BT178)</f>
        <v>2</v>
      </c>
      <c r="BT177" s="125">
        <f>IF('Indicator Date hidden'!BU178="x","x",BT$2-'Indicator Date hidden'!BU178)</f>
        <v>0</v>
      </c>
      <c r="BU177" s="125">
        <f>IF('Indicator Date hidden'!BV178="x","x",BU$2-'Indicator Date hidden'!BV178)</f>
        <v>0</v>
      </c>
      <c r="BV177" s="125" t="str">
        <f>IF('Indicator Date hidden'!BW178="x","x",BV$2-'Indicator Date hidden'!BW178)</f>
        <v>x</v>
      </c>
      <c r="BW177" s="125">
        <f>IF('Indicator Date hidden'!BX178="x","x",BW$2-'Indicator Date hidden'!BX178)</f>
        <v>0</v>
      </c>
      <c r="BX177" s="125">
        <f>IF('Indicator Date hidden'!BY178="x","x",BX$2-'Indicator Date hidden'!BY178)</f>
        <v>0</v>
      </c>
      <c r="BY177" s="3">
        <f t="shared" si="25"/>
        <v>21</v>
      </c>
      <c r="BZ177" s="126">
        <f t="shared" si="26"/>
        <v>0.29166666666666669</v>
      </c>
      <c r="CA177" s="3">
        <f t="shared" si="27"/>
        <v>11</v>
      </c>
      <c r="CB177" s="126">
        <f t="shared" si="28"/>
        <v>0.85695682505013049</v>
      </c>
      <c r="CC177" s="129">
        <f t="shared" si="29"/>
        <v>0</v>
      </c>
    </row>
    <row r="178" spans="1:81" x14ac:dyDescent="0.3">
      <c r="A178" s="3" t="str">
        <f>'Indicator Data'!B181</f>
        <v>TUR</v>
      </c>
      <c r="B178" s="125">
        <f>IF('Indicator Date hidden'!C179="x","x",B$2-'Indicator Date hidden'!C179)</f>
        <v>0</v>
      </c>
      <c r="C178" s="125">
        <f>IF('Indicator Date hidden'!D179="x","x",C$2-'Indicator Date hidden'!D179)</f>
        <v>0</v>
      </c>
      <c r="D178" s="125">
        <f>IF('Indicator Date hidden'!E179="x","x",D$2-'Indicator Date hidden'!E179)</f>
        <v>0</v>
      </c>
      <c r="E178" s="125">
        <f>IF('Indicator Date hidden'!F179="x","x",E$2-'Indicator Date hidden'!F179)</f>
        <v>0</v>
      </c>
      <c r="F178" s="125">
        <f>IF('Indicator Date hidden'!G179="x","x",F$2-'Indicator Date hidden'!G179)</f>
        <v>0</v>
      </c>
      <c r="G178" s="125">
        <f>IF('Indicator Date hidden'!H179="x","x",G$2-'Indicator Date hidden'!H179)</f>
        <v>0</v>
      </c>
      <c r="H178" s="125">
        <f>IF('Indicator Date hidden'!I179="x","x",H$2-'Indicator Date hidden'!I179)</f>
        <v>0</v>
      </c>
      <c r="I178" s="125">
        <f>IF('Indicator Date hidden'!J179="x","x",I$2-'Indicator Date hidden'!J179)</f>
        <v>0</v>
      </c>
      <c r="J178" s="125">
        <f>IF('Indicator Date hidden'!K179="x","x",J$2-'Indicator Date hidden'!K179)</f>
        <v>0</v>
      </c>
      <c r="K178" s="125">
        <f>IF('Indicator Date hidden'!L179="x","x",K$2-'Indicator Date hidden'!L179)</f>
        <v>0</v>
      </c>
      <c r="L178" s="125">
        <f>IF('Indicator Date hidden'!M179="x","x",L$2-'Indicator Date hidden'!M179)</f>
        <v>0</v>
      </c>
      <c r="M178" s="125">
        <f>IF('Indicator Date hidden'!N179="x","x",M$2-'Indicator Date hidden'!N179)</f>
        <v>0</v>
      </c>
      <c r="N178" s="125">
        <f>IF('Indicator Date hidden'!O179="x","x",N$2-'Indicator Date hidden'!O179)</f>
        <v>0</v>
      </c>
      <c r="O178" s="125">
        <f>IF('Indicator Date hidden'!P179="x","x",O$2-'Indicator Date hidden'!P179)</f>
        <v>0</v>
      </c>
      <c r="P178" s="125">
        <f>IF('Indicator Date hidden'!Q179="x","x",P$2-'Indicator Date hidden'!Q179)</f>
        <v>0</v>
      </c>
      <c r="Q178" s="125">
        <f>IF('Indicator Date hidden'!R179="x","x",Q$2-'Indicator Date hidden'!R179)</f>
        <v>0</v>
      </c>
      <c r="R178" s="125">
        <f>IF('Indicator Date hidden'!S179="x","x",R$2-'Indicator Date hidden'!S179)</f>
        <v>0</v>
      </c>
      <c r="S178" s="125">
        <f>IF('Indicator Date hidden'!T179="x","x",S$2-'Indicator Date hidden'!T179)</f>
        <v>0</v>
      </c>
      <c r="T178" s="125">
        <f>IF('Indicator Date hidden'!U179="x","x",T$2-'Indicator Date hidden'!U179)</f>
        <v>0</v>
      </c>
      <c r="U178" s="125">
        <f>IF('Indicator Date hidden'!V179="x","x",U$2-'Indicator Date hidden'!V179)</f>
        <v>0</v>
      </c>
      <c r="V178" s="125">
        <f>IF('Indicator Date hidden'!W179="x","x",V$2-'Indicator Date hidden'!W179)</f>
        <v>0</v>
      </c>
      <c r="W178" s="125">
        <f>IF('Indicator Date hidden'!X179="x","x",W$2-'Indicator Date hidden'!X179)</f>
        <v>0</v>
      </c>
      <c r="X178" s="125">
        <f>IF('Indicator Date hidden'!Y179="x","x",X$2-'Indicator Date hidden'!Y179)</f>
        <v>0</v>
      </c>
      <c r="Y178" s="125">
        <f>IF('Indicator Date hidden'!Z179="x","x",Y$2-'Indicator Date hidden'!Z179)</f>
        <v>0</v>
      </c>
      <c r="Z178" s="125" t="str">
        <f>IF('Indicator Date hidden'!AA179="x","x",Z$2-'Indicator Date hidden'!AA179)</f>
        <v>x</v>
      </c>
      <c r="AA178" s="125">
        <f>IF('Indicator Date hidden'!AB179="x","x",AA$2-'Indicator Date hidden'!AB179)</f>
        <v>0</v>
      </c>
      <c r="AB178" s="125" t="str">
        <f>IF('Indicator Date hidden'!AC179="x","x",AB$2-'Indicator Date hidden'!AC179)</f>
        <v>x</v>
      </c>
      <c r="AC178" s="125">
        <f>IF('Indicator Date hidden'!AD179="x","x",AC$2-'Indicator Date hidden'!AD179)</f>
        <v>0</v>
      </c>
      <c r="AD178" s="125">
        <f>IF('Indicator Date hidden'!AE179="x","x",AD$2-'Indicator Date hidden'!AE179)</f>
        <v>0</v>
      </c>
      <c r="AE178" s="125">
        <f>IF('Indicator Date hidden'!AF179="x","x",AE$2-'Indicator Date hidden'!AF179)</f>
        <v>0</v>
      </c>
      <c r="AF178" s="125">
        <f>IF('Indicator Date hidden'!AG179="x","x",AF$2-'Indicator Date hidden'!AG179)</f>
        <v>1</v>
      </c>
      <c r="AG178" s="125">
        <f>IF('Indicator Date hidden'!AH179="x","x",AG$2-'Indicator Date hidden'!AH179)</f>
        <v>0</v>
      </c>
      <c r="AH178" s="125">
        <f>IF('Indicator Date hidden'!AI179="x","x",AH$2-'Indicator Date hidden'!AI179)</f>
        <v>0</v>
      </c>
      <c r="AI178" s="125">
        <f>IF('Indicator Date hidden'!AJ179="x","x",AI$2-'Indicator Date hidden'!AJ179)</f>
        <v>0</v>
      </c>
      <c r="AJ178" s="125">
        <f>IF('Indicator Date hidden'!AK179="x","x",AJ$2-'Indicator Date hidden'!AK179)</f>
        <v>0</v>
      </c>
      <c r="AK178" s="125">
        <f>IF('Indicator Date hidden'!AL179="x","x",AK$2-'Indicator Date hidden'!AL179)</f>
        <v>1</v>
      </c>
      <c r="AL178" s="125" t="str">
        <f>IF('Indicator Date hidden'!AM179="x","x",AL$2-'Indicator Date hidden'!AM179)</f>
        <v>x</v>
      </c>
      <c r="AM178" s="125">
        <f>IF('Indicator Date hidden'!AN179="x","x",AM$2-'Indicator Date hidden'!AN179)</f>
        <v>0</v>
      </c>
      <c r="AN178" s="125">
        <f>IF('Indicator Date hidden'!AO179="x","x",AN$2-'Indicator Date hidden'!AO179)</f>
        <v>0</v>
      </c>
      <c r="AO178" s="125">
        <f>IF('Indicator Date hidden'!AP179="x","x",AO$2-'Indicator Date hidden'!AP179)</f>
        <v>0</v>
      </c>
      <c r="AP178" s="125">
        <f>IF('Indicator Date hidden'!AQ179="x","x",AP$2-'Indicator Date hidden'!AQ179)</f>
        <v>0</v>
      </c>
      <c r="AQ178" s="125">
        <f>IF('Indicator Date hidden'!AR179="x","x",AQ$2-'Indicator Date hidden'!AR179)</f>
        <v>0</v>
      </c>
      <c r="AR178" s="125">
        <f>IF('Indicator Date hidden'!AS179="x","x",AR$2-'Indicator Date hidden'!AS179)</f>
        <v>0</v>
      </c>
      <c r="AS178" s="125">
        <f>IF('Indicator Date hidden'!AT179="x","x",AS$2-'Indicator Date hidden'!AT179)</f>
        <v>1</v>
      </c>
      <c r="AT178" s="125">
        <f>IF('Indicator Date hidden'!AU179="x","x",AT$2-'Indicator Date hidden'!AU179)</f>
        <v>0</v>
      </c>
      <c r="AU178" s="125" t="str">
        <f>IF('Indicator Date hidden'!AV179="x","x",AU$2-'Indicator Date hidden'!AV179)</f>
        <v>x</v>
      </c>
      <c r="AV178" s="125" t="str">
        <f>IF('Indicator Date hidden'!AW179="x","x",AV$2-'Indicator Date hidden'!AW179)</f>
        <v>x</v>
      </c>
      <c r="AW178" s="125">
        <f>IF('Indicator Date hidden'!AX179="x","x",AW$2-'Indicator Date hidden'!AX179)</f>
        <v>0</v>
      </c>
      <c r="AX178" s="125">
        <f>IF('Indicator Date hidden'!AY179="x","x",AX$2-'Indicator Date hidden'!AY179)</f>
        <v>0</v>
      </c>
      <c r="AY178" s="125">
        <f>IF('Indicator Date hidden'!AZ179="x","x",AY$2-'Indicator Date hidden'!AZ179)</f>
        <v>0</v>
      </c>
      <c r="AZ178" s="125">
        <f>IF('Indicator Date hidden'!BA179="x","x",AZ$2-'Indicator Date hidden'!BA179)</f>
        <v>0</v>
      </c>
      <c r="BA178" s="125">
        <f>IF('Indicator Date hidden'!BB179="x","x",BA$2-'Indicator Date hidden'!BB179)</f>
        <v>0</v>
      </c>
      <c r="BB178" s="125">
        <f>IF('Indicator Date hidden'!BC179="x","x",BB$2-'Indicator Date hidden'!BC179)</f>
        <v>0</v>
      </c>
      <c r="BC178" s="125">
        <f>IF('Indicator Date hidden'!BD179="x","x",BC$2-'Indicator Date hidden'!BD179)</f>
        <v>0</v>
      </c>
      <c r="BD178" s="125">
        <f>IF('Indicator Date hidden'!BE179="x","x",BD$2-'Indicator Date hidden'!BE179)</f>
        <v>2</v>
      </c>
      <c r="BE178" s="125">
        <f>IF('Indicator Date hidden'!BF179="x","x",BE$2-'Indicator Date hidden'!BF179)</f>
        <v>0</v>
      </c>
      <c r="BF178" s="125">
        <f>IF('Indicator Date hidden'!BG179="x","x",BF$2-'Indicator Date hidden'!BG179)</f>
        <v>0</v>
      </c>
      <c r="BG178" s="125">
        <f>IF('Indicator Date hidden'!BH179="x","x",BG$2-'Indicator Date hidden'!BH179)</f>
        <v>0</v>
      </c>
      <c r="BH178" s="125">
        <f>IF('Indicator Date hidden'!BI179="x","x",BH$2-'Indicator Date hidden'!BI179)</f>
        <v>0</v>
      </c>
      <c r="BI178" s="125">
        <f>IF('Indicator Date hidden'!BJ179="x","x",BI$2-'Indicator Date hidden'!BJ179)</f>
        <v>0</v>
      </c>
      <c r="BJ178" s="125">
        <f>IF('Indicator Date hidden'!BK179="x","x",BJ$2-'Indicator Date hidden'!BK179)</f>
        <v>0</v>
      </c>
      <c r="BK178" s="125">
        <f>IF('Indicator Date hidden'!BL179="x","x",BK$2-'Indicator Date hidden'!BL179)</f>
        <v>0</v>
      </c>
      <c r="BL178" s="125">
        <f>IF('Indicator Date hidden'!BM179="x","x",BL$2-'Indicator Date hidden'!BM179)</f>
        <v>0</v>
      </c>
      <c r="BM178" s="125">
        <f>IF('Indicator Date hidden'!BN179="x","x",BM$2-'Indicator Date hidden'!BN179)</f>
        <v>2</v>
      </c>
      <c r="BN178" s="125">
        <f>IF('Indicator Date hidden'!BO179="x","x",BN$2-'Indicator Date hidden'!BO179)</f>
        <v>0</v>
      </c>
      <c r="BO178" s="125">
        <f>IF('Indicator Date hidden'!BP179="x","x",BO$2-'Indicator Date hidden'!BP179)</f>
        <v>0</v>
      </c>
      <c r="BP178" s="125">
        <f>IF('Indicator Date hidden'!BQ179="x","x",BP$2-'Indicator Date hidden'!BQ179)</f>
        <v>0</v>
      </c>
      <c r="BQ178" s="125">
        <f>IF('Indicator Date hidden'!BR179="x","x",BQ$2-'Indicator Date hidden'!BR179)</f>
        <v>0</v>
      </c>
      <c r="BR178" s="125">
        <f>IF('Indicator Date hidden'!BS179="x","x",BR$2-'Indicator Date hidden'!BS179)</f>
        <v>0</v>
      </c>
      <c r="BS178" s="125">
        <f>IF('Indicator Date hidden'!BT179="x","x",BS$2-'Indicator Date hidden'!BT179)</f>
        <v>4</v>
      </c>
      <c r="BT178" s="125">
        <f>IF('Indicator Date hidden'!BU179="x","x",BT$2-'Indicator Date hidden'!BU179)</f>
        <v>0</v>
      </c>
      <c r="BU178" s="125">
        <f>IF('Indicator Date hidden'!BV179="x","x",BU$2-'Indicator Date hidden'!BV179)</f>
        <v>0</v>
      </c>
      <c r="BV178" s="125">
        <f>IF('Indicator Date hidden'!BW179="x","x",BV$2-'Indicator Date hidden'!BW179)</f>
        <v>0</v>
      </c>
      <c r="BW178" s="125">
        <f>IF('Indicator Date hidden'!BX179="x","x",BW$2-'Indicator Date hidden'!BX179)</f>
        <v>0</v>
      </c>
      <c r="BX178" s="125">
        <f>IF('Indicator Date hidden'!BY179="x","x",BX$2-'Indicator Date hidden'!BY179)</f>
        <v>0</v>
      </c>
      <c r="BY178" s="3">
        <f t="shared" si="25"/>
        <v>11</v>
      </c>
      <c r="BZ178" s="126">
        <f t="shared" si="26"/>
        <v>0.15714285714285714</v>
      </c>
      <c r="CA178" s="3">
        <f t="shared" si="27"/>
        <v>6</v>
      </c>
      <c r="CB178" s="126">
        <f t="shared" si="28"/>
        <v>0.60084973842323119</v>
      </c>
      <c r="CC178" s="129">
        <f t="shared" si="29"/>
        <v>0</v>
      </c>
    </row>
    <row r="179" spans="1:81" x14ac:dyDescent="0.3">
      <c r="A179" s="3" t="str">
        <f>'Indicator Data'!B182</f>
        <v>TKM</v>
      </c>
      <c r="B179" s="125">
        <f>IF('Indicator Date hidden'!C180="x","x",B$2-'Indicator Date hidden'!C180)</f>
        <v>0</v>
      </c>
      <c r="C179" s="125">
        <f>IF('Indicator Date hidden'!D180="x","x",C$2-'Indicator Date hidden'!D180)</f>
        <v>0</v>
      </c>
      <c r="D179" s="125">
        <f>IF('Indicator Date hidden'!E180="x","x",D$2-'Indicator Date hidden'!E180)</f>
        <v>0</v>
      </c>
      <c r="E179" s="125">
        <f>IF('Indicator Date hidden'!F180="x","x",E$2-'Indicator Date hidden'!F180)</f>
        <v>0</v>
      </c>
      <c r="F179" s="125">
        <f>IF('Indicator Date hidden'!G180="x","x",F$2-'Indicator Date hidden'!G180)</f>
        <v>0</v>
      </c>
      <c r="G179" s="125">
        <f>IF('Indicator Date hidden'!H180="x","x",G$2-'Indicator Date hidden'!H180)</f>
        <v>0</v>
      </c>
      <c r="H179" s="125">
        <f>IF('Indicator Date hidden'!I180="x","x",H$2-'Indicator Date hidden'!I180)</f>
        <v>0</v>
      </c>
      <c r="I179" s="125">
        <f>IF('Indicator Date hidden'!J180="x","x",I$2-'Indicator Date hidden'!J180)</f>
        <v>0</v>
      </c>
      <c r="J179" s="125">
        <f>IF('Indicator Date hidden'!K180="x","x",J$2-'Indicator Date hidden'!K180)</f>
        <v>0</v>
      </c>
      <c r="K179" s="125">
        <f>IF('Indicator Date hidden'!L180="x","x",K$2-'Indicator Date hidden'!L180)</f>
        <v>0</v>
      </c>
      <c r="L179" s="125">
        <f>IF('Indicator Date hidden'!M180="x","x",L$2-'Indicator Date hidden'!M180)</f>
        <v>0</v>
      </c>
      <c r="M179" s="125">
        <f>IF('Indicator Date hidden'!N180="x","x",M$2-'Indicator Date hidden'!N180)</f>
        <v>0</v>
      </c>
      <c r="N179" s="125">
        <f>IF('Indicator Date hidden'!O180="x","x",N$2-'Indicator Date hidden'!O180)</f>
        <v>0</v>
      </c>
      <c r="O179" s="125">
        <f>IF('Indicator Date hidden'!P180="x","x",O$2-'Indicator Date hidden'!P180)</f>
        <v>0</v>
      </c>
      <c r="P179" s="125">
        <f>IF('Indicator Date hidden'!Q180="x","x",P$2-'Indicator Date hidden'!Q180)</f>
        <v>0</v>
      </c>
      <c r="Q179" s="125">
        <f>IF('Indicator Date hidden'!R180="x","x",Q$2-'Indicator Date hidden'!R180)</f>
        <v>0</v>
      </c>
      <c r="R179" s="125">
        <f>IF('Indicator Date hidden'!S180="x","x",R$2-'Indicator Date hidden'!S180)</f>
        <v>0</v>
      </c>
      <c r="S179" s="125">
        <f>IF('Indicator Date hidden'!T180="x","x",S$2-'Indicator Date hidden'!T180)</f>
        <v>0</v>
      </c>
      <c r="T179" s="125">
        <f>IF('Indicator Date hidden'!U180="x","x",T$2-'Indicator Date hidden'!U180)</f>
        <v>0</v>
      </c>
      <c r="U179" s="125">
        <f>IF('Indicator Date hidden'!V180="x","x",U$2-'Indicator Date hidden'!V180)</f>
        <v>0</v>
      </c>
      <c r="V179" s="125">
        <f>IF('Indicator Date hidden'!W180="x","x",V$2-'Indicator Date hidden'!W180)</f>
        <v>0</v>
      </c>
      <c r="W179" s="125">
        <f>IF('Indicator Date hidden'!X180="x","x",W$2-'Indicator Date hidden'!X180)</f>
        <v>0</v>
      </c>
      <c r="X179" s="125">
        <f>IF('Indicator Date hidden'!Y180="x","x",X$2-'Indicator Date hidden'!Y180)</f>
        <v>0</v>
      </c>
      <c r="Y179" s="125">
        <f>IF('Indicator Date hidden'!Z180="x","x",Y$2-'Indicator Date hidden'!Z180)</f>
        <v>0</v>
      </c>
      <c r="Z179" s="125" t="str">
        <f>IF('Indicator Date hidden'!AA180="x","x",Z$2-'Indicator Date hidden'!AA180)</f>
        <v>x</v>
      </c>
      <c r="AA179" s="125">
        <f>IF('Indicator Date hidden'!AB180="x","x",AA$2-'Indicator Date hidden'!AB180)</f>
        <v>0</v>
      </c>
      <c r="AB179" s="125">
        <f>IF('Indicator Date hidden'!AC180="x","x",AB$2-'Indicator Date hidden'!AC180)</f>
        <v>0</v>
      </c>
      <c r="AC179" s="125">
        <f>IF('Indicator Date hidden'!AD180="x","x",AC$2-'Indicator Date hidden'!AD180)</f>
        <v>1</v>
      </c>
      <c r="AD179" s="125">
        <f>IF('Indicator Date hidden'!AE180="x","x",AD$2-'Indicator Date hidden'!AE180)</f>
        <v>0</v>
      </c>
      <c r="AE179" s="125" t="str">
        <f>IF('Indicator Date hidden'!AF180="x","x",AE$2-'Indicator Date hidden'!AF180)</f>
        <v>x</v>
      </c>
      <c r="AF179" s="125">
        <f>IF('Indicator Date hidden'!AG180="x","x",AF$2-'Indicator Date hidden'!AG180)</f>
        <v>1</v>
      </c>
      <c r="AG179" s="125">
        <f>IF('Indicator Date hidden'!AH180="x","x",AG$2-'Indicator Date hidden'!AH180)</f>
        <v>0</v>
      </c>
      <c r="AH179" s="125">
        <f>IF('Indicator Date hidden'!AI180="x","x",AH$2-'Indicator Date hidden'!AI180)</f>
        <v>0</v>
      </c>
      <c r="AI179" s="125">
        <f>IF('Indicator Date hidden'!AJ180="x","x",AI$2-'Indicator Date hidden'!AJ180)</f>
        <v>0</v>
      </c>
      <c r="AJ179" s="125">
        <f>IF('Indicator Date hidden'!AK180="x","x",AJ$2-'Indicator Date hidden'!AK180)</f>
        <v>0</v>
      </c>
      <c r="AK179" s="125">
        <f>IF('Indicator Date hidden'!AL180="x","x",AK$2-'Indicator Date hidden'!AL180)</f>
        <v>1</v>
      </c>
      <c r="AL179" s="125">
        <f>IF('Indicator Date hidden'!AM180="x","x",AL$2-'Indicator Date hidden'!AM180)</f>
        <v>3</v>
      </c>
      <c r="AM179" s="125">
        <f>IF('Indicator Date hidden'!AN180="x","x",AM$2-'Indicator Date hidden'!AN180)</f>
        <v>0</v>
      </c>
      <c r="AN179" s="125">
        <f>IF('Indicator Date hidden'!AO180="x","x",AN$2-'Indicator Date hidden'!AO180)</f>
        <v>0</v>
      </c>
      <c r="AO179" s="125">
        <f>IF('Indicator Date hidden'!AP180="x","x",AO$2-'Indicator Date hidden'!AP180)</f>
        <v>0</v>
      </c>
      <c r="AP179" s="125">
        <f>IF('Indicator Date hidden'!AQ180="x","x",AP$2-'Indicator Date hidden'!AQ180)</f>
        <v>1</v>
      </c>
      <c r="AQ179" s="125">
        <f>IF('Indicator Date hidden'!AR180="x","x",AQ$2-'Indicator Date hidden'!AR180)</f>
        <v>1</v>
      </c>
      <c r="AR179" s="125">
        <f>IF('Indicator Date hidden'!AS180="x","x",AR$2-'Indicator Date hidden'!AS180)</f>
        <v>0</v>
      </c>
      <c r="AS179" s="125">
        <f>IF('Indicator Date hidden'!AT180="x","x",AS$2-'Indicator Date hidden'!AT180)</f>
        <v>4</v>
      </c>
      <c r="AT179" s="125">
        <f>IF('Indicator Date hidden'!AU180="x","x",AT$2-'Indicator Date hidden'!AU180)</f>
        <v>0</v>
      </c>
      <c r="AU179" s="125" t="str">
        <f>IF('Indicator Date hidden'!AV180="x","x",AU$2-'Indicator Date hidden'!AV180)</f>
        <v>x</v>
      </c>
      <c r="AV179" s="125" t="str">
        <f>IF('Indicator Date hidden'!AW180="x","x",AV$2-'Indicator Date hidden'!AW180)</f>
        <v>x</v>
      </c>
      <c r="AW179" s="125">
        <f>IF('Indicator Date hidden'!AX180="x","x",AW$2-'Indicator Date hidden'!AX180)</f>
        <v>0</v>
      </c>
      <c r="AX179" s="125">
        <f>IF('Indicator Date hidden'!AY180="x","x",AX$2-'Indicator Date hidden'!AY180)</f>
        <v>0</v>
      </c>
      <c r="AY179" s="125" t="str">
        <f>IF('Indicator Date hidden'!AZ180="x","x",AY$2-'Indicator Date hidden'!AZ180)</f>
        <v>x</v>
      </c>
      <c r="AZ179" s="125" t="str">
        <f>IF('Indicator Date hidden'!BA180="x","x",AZ$2-'Indicator Date hidden'!BA180)</f>
        <v>x</v>
      </c>
      <c r="BA179" s="125">
        <f>IF('Indicator Date hidden'!BB180="x","x",BA$2-'Indicator Date hidden'!BB180)</f>
        <v>0</v>
      </c>
      <c r="BB179" s="125">
        <f>IF('Indicator Date hidden'!BC180="x","x",BB$2-'Indicator Date hidden'!BC180)</f>
        <v>0</v>
      </c>
      <c r="BC179" s="125">
        <f>IF('Indicator Date hidden'!BD180="x","x",BC$2-'Indicator Date hidden'!BD180)</f>
        <v>0</v>
      </c>
      <c r="BD179" s="125" t="str">
        <f>IF('Indicator Date hidden'!BE180="x","x",BD$2-'Indicator Date hidden'!BE180)</f>
        <v>x</v>
      </c>
      <c r="BE179" s="125">
        <f>IF('Indicator Date hidden'!BF180="x","x",BE$2-'Indicator Date hidden'!BF180)</f>
        <v>1</v>
      </c>
      <c r="BF179" s="125">
        <f>IF('Indicator Date hidden'!BG180="x","x",BF$2-'Indicator Date hidden'!BG180)</f>
        <v>0</v>
      </c>
      <c r="BG179" s="125">
        <f>IF('Indicator Date hidden'!BH180="x","x",BG$2-'Indicator Date hidden'!BH180)</f>
        <v>0</v>
      </c>
      <c r="BH179" s="125">
        <f>IF('Indicator Date hidden'!BI180="x","x",BH$2-'Indicator Date hidden'!BI180)</f>
        <v>0</v>
      </c>
      <c r="BI179" s="125" t="str">
        <f>IF('Indicator Date hidden'!BJ180="x","x",BI$2-'Indicator Date hidden'!BJ180)</f>
        <v>x</v>
      </c>
      <c r="BJ179" s="125">
        <f>IF('Indicator Date hidden'!BK180="x","x",BJ$2-'Indicator Date hidden'!BK180)</f>
        <v>0</v>
      </c>
      <c r="BK179" s="125">
        <f>IF('Indicator Date hidden'!BL180="x","x",BK$2-'Indicator Date hidden'!BL180)</f>
        <v>0</v>
      </c>
      <c r="BL179" s="125">
        <f>IF('Indicator Date hidden'!BM180="x","x",BL$2-'Indicator Date hidden'!BM180)</f>
        <v>0</v>
      </c>
      <c r="BM179" s="125">
        <f>IF('Indicator Date hidden'!BN180="x","x",BM$2-'Indicator Date hidden'!BN180)</f>
        <v>5</v>
      </c>
      <c r="BN179" s="125">
        <f>IF('Indicator Date hidden'!BO180="x","x",BN$2-'Indicator Date hidden'!BO180)</f>
        <v>2</v>
      </c>
      <c r="BO179" s="125">
        <f>IF('Indicator Date hidden'!BP180="x","x",BO$2-'Indicator Date hidden'!BP180)</f>
        <v>2</v>
      </c>
      <c r="BP179" s="125">
        <f>IF('Indicator Date hidden'!BQ180="x","x",BP$2-'Indicator Date hidden'!BQ180)</f>
        <v>0</v>
      </c>
      <c r="BQ179" s="125">
        <f>IF('Indicator Date hidden'!BR180="x","x",BQ$2-'Indicator Date hidden'!BR180)</f>
        <v>0</v>
      </c>
      <c r="BR179" s="125">
        <f>IF('Indicator Date hidden'!BS180="x","x",BR$2-'Indicator Date hidden'!BS180)</f>
        <v>0</v>
      </c>
      <c r="BS179" s="125">
        <f>IF('Indicator Date hidden'!BT180="x","x",BS$2-'Indicator Date hidden'!BT180)</f>
        <v>4</v>
      </c>
      <c r="BT179" s="125">
        <f>IF('Indicator Date hidden'!BU180="x","x",BT$2-'Indicator Date hidden'!BU180)</f>
        <v>0</v>
      </c>
      <c r="BU179" s="125">
        <f>IF('Indicator Date hidden'!BV180="x","x",BU$2-'Indicator Date hidden'!BV180)</f>
        <v>0</v>
      </c>
      <c r="BV179" s="125" t="str">
        <f>IF('Indicator Date hidden'!BW180="x","x",BV$2-'Indicator Date hidden'!BW180)</f>
        <v>x</v>
      </c>
      <c r="BW179" s="125">
        <f>IF('Indicator Date hidden'!BX180="x","x",BW$2-'Indicator Date hidden'!BX180)</f>
        <v>0</v>
      </c>
      <c r="BX179" s="125">
        <f>IF('Indicator Date hidden'!BY180="x","x",BX$2-'Indicator Date hidden'!BY180)</f>
        <v>0</v>
      </c>
      <c r="BY179" s="3">
        <f t="shared" si="25"/>
        <v>26</v>
      </c>
      <c r="BZ179" s="126">
        <f t="shared" si="26"/>
        <v>0.39393939393939392</v>
      </c>
      <c r="CA179" s="3">
        <f t="shared" si="27"/>
        <v>12</v>
      </c>
      <c r="CB179" s="126">
        <f t="shared" si="28"/>
        <v>1.0280724517386288</v>
      </c>
      <c r="CC179" s="129">
        <f t="shared" si="29"/>
        <v>0</v>
      </c>
    </row>
    <row r="180" spans="1:81" x14ac:dyDescent="0.3">
      <c r="A180" s="3" t="str">
        <f>'Indicator Data'!B183</f>
        <v>TUV</v>
      </c>
      <c r="B180" s="125">
        <f>IF('Indicator Date hidden'!C181="x","x",B$2-'Indicator Date hidden'!C181)</f>
        <v>0</v>
      </c>
      <c r="C180" s="125">
        <f>IF('Indicator Date hidden'!D181="x","x",C$2-'Indicator Date hidden'!D181)</f>
        <v>0</v>
      </c>
      <c r="D180" s="125">
        <f>IF('Indicator Date hidden'!E181="x","x",D$2-'Indicator Date hidden'!E181)</f>
        <v>0</v>
      </c>
      <c r="E180" s="125">
        <f>IF('Indicator Date hidden'!F181="x","x",E$2-'Indicator Date hidden'!F181)</f>
        <v>0</v>
      </c>
      <c r="F180" s="125">
        <f>IF('Indicator Date hidden'!G181="x","x",F$2-'Indicator Date hidden'!G181)</f>
        <v>0</v>
      </c>
      <c r="G180" s="125">
        <f>IF('Indicator Date hidden'!H181="x","x",G$2-'Indicator Date hidden'!H181)</f>
        <v>0</v>
      </c>
      <c r="H180" s="125">
        <f>IF('Indicator Date hidden'!I181="x","x",H$2-'Indicator Date hidden'!I181)</f>
        <v>0</v>
      </c>
      <c r="I180" s="125">
        <f>IF('Indicator Date hidden'!J181="x","x",I$2-'Indicator Date hidden'!J181)</f>
        <v>0</v>
      </c>
      <c r="J180" s="125">
        <f>IF('Indicator Date hidden'!K181="x","x",J$2-'Indicator Date hidden'!K181)</f>
        <v>0</v>
      </c>
      <c r="K180" s="125" t="str">
        <f>IF('Indicator Date hidden'!L181="x","x",K$2-'Indicator Date hidden'!L181)</f>
        <v>x</v>
      </c>
      <c r="L180" s="125">
        <f>IF('Indicator Date hidden'!M181="x","x",L$2-'Indicator Date hidden'!M181)</f>
        <v>0</v>
      </c>
      <c r="M180" s="125">
        <f>IF('Indicator Date hidden'!N181="x","x",M$2-'Indicator Date hidden'!N181)</f>
        <v>0</v>
      </c>
      <c r="N180" s="125">
        <f>IF('Indicator Date hidden'!O181="x","x",N$2-'Indicator Date hidden'!O181)</f>
        <v>0</v>
      </c>
      <c r="O180" s="125">
        <f>IF('Indicator Date hidden'!P181="x","x",O$2-'Indicator Date hidden'!P181)</f>
        <v>0</v>
      </c>
      <c r="P180" s="125">
        <f>IF('Indicator Date hidden'!Q181="x","x",P$2-'Indicator Date hidden'!Q181)</f>
        <v>0</v>
      </c>
      <c r="Q180" s="125">
        <f>IF('Indicator Date hidden'!R181="x","x",Q$2-'Indicator Date hidden'!R181)</f>
        <v>0</v>
      </c>
      <c r="R180" s="125">
        <f>IF('Indicator Date hidden'!S181="x","x",R$2-'Indicator Date hidden'!S181)</f>
        <v>0</v>
      </c>
      <c r="S180" s="125">
        <f>IF('Indicator Date hidden'!T181="x","x",S$2-'Indicator Date hidden'!T181)</f>
        <v>0</v>
      </c>
      <c r="T180" s="125">
        <f>IF('Indicator Date hidden'!U181="x","x",T$2-'Indicator Date hidden'!U181)</f>
        <v>0</v>
      </c>
      <c r="U180" s="125">
        <f>IF('Indicator Date hidden'!V181="x","x",U$2-'Indicator Date hidden'!V181)</f>
        <v>0</v>
      </c>
      <c r="V180" s="125">
        <f>IF('Indicator Date hidden'!W181="x","x",V$2-'Indicator Date hidden'!W181)</f>
        <v>0</v>
      </c>
      <c r="W180" s="125">
        <f>IF('Indicator Date hidden'!X181="x","x",W$2-'Indicator Date hidden'!X181)</f>
        <v>0</v>
      </c>
      <c r="X180" s="125">
        <f>IF('Indicator Date hidden'!Y181="x","x",X$2-'Indicator Date hidden'!Y181)</f>
        <v>0</v>
      </c>
      <c r="Y180" s="125">
        <f>IF('Indicator Date hidden'!Z181="x","x",Y$2-'Indicator Date hidden'!Z181)</f>
        <v>0</v>
      </c>
      <c r="Z180" s="125" t="str">
        <f>IF('Indicator Date hidden'!AA181="x","x",Z$2-'Indicator Date hidden'!AA181)</f>
        <v>x</v>
      </c>
      <c r="AA180" s="125">
        <f>IF('Indicator Date hidden'!AB181="x","x",AA$2-'Indicator Date hidden'!AB181)</f>
        <v>0</v>
      </c>
      <c r="AB180" s="125" t="str">
        <f>IF('Indicator Date hidden'!AC181="x","x",AB$2-'Indicator Date hidden'!AC181)</f>
        <v>x</v>
      </c>
      <c r="AC180" s="125" t="str">
        <f>IF('Indicator Date hidden'!AD181="x","x",AC$2-'Indicator Date hidden'!AD181)</f>
        <v>x</v>
      </c>
      <c r="AD180" s="125">
        <f>IF('Indicator Date hidden'!AE181="x","x",AD$2-'Indicator Date hidden'!AE181)</f>
        <v>1</v>
      </c>
      <c r="AE180" s="125" t="str">
        <f>IF('Indicator Date hidden'!AF181="x","x",AE$2-'Indicator Date hidden'!AF181)</f>
        <v>x</v>
      </c>
      <c r="AF180" s="125">
        <f>IF('Indicator Date hidden'!AG181="x","x",AF$2-'Indicator Date hidden'!AG181)</f>
        <v>1</v>
      </c>
      <c r="AG180" s="125">
        <f>IF('Indicator Date hidden'!AH181="x","x",AG$2-'Indicator Date hidden'!AH181)</f>
        <v>0</v>
      </c>
      <c r="AH180" s="125">
        <f>IF('Indicator Date hidden'!AI181="x","x",AH$2-'Indicator Date hidden'!AI181)</f>
        <v>0</v>
      </c>
      <c r="AI180" s="125">
        <f>IF('Indicator Date hidden'!AJ181="x","x",AI$2-'Indicator Date hidden'!AJ181)</f>
        <v>0</v>
      </c>
      <c r="AJ180" s="125">
        <f>IF('Indicator Date hidden'!AK181="x","x",AJ$2-'Indicator Date hidden'!AK181)</f>
        <v>0</v>
      </c>
      <c r="AK180" s="125" t="str">
        <f>IF('Indicator Date hidden'!AL181="x","x",AK$2-'Indicator Date hidden'!AL181)</f>
        <v>x</v>
      </c>
      <c r="AL180" s="125" t="str">
        <f>IF('Indicator Date hidden'!AM181="x","x",AL$2-'Indicator Date hidden'!AM181)</f>
        <v>x</v>
      </c>
      <c r="AM180" s="125">
        <f>IF('Indicator Date hidden'!AN181="x","x",AM$2-'Indicator Date hidden'!AN181)</f>
        <v>0</v>
      </c>
      <c r="AN180" s="125">
        <f>IF('Indicator Date hidden'!AO181="x","x",AN$2-'Indicator Date hidden'!AO181)</f>
        <v>0</v>
      </c>
      <c r="AO180" s="125">
        <f>IF('Indicator Date hidden'!AP181="x","x",AO$2-'Indicator Date hidden'!AP181)</f>
        <v>0</v>
      </c>
      <c r="AP180" s="125">
        <f>IF('Indicator Date hidden'!AQ181="x","x",AP$2-'Indicator Date hidden'!AQ181)</f>
        <v>0</v>
      </c>
      <c r="AQ180" s="125" t="str">
        <f>IF('Indicator Date hidden'!AR181="x","x",AQ$2-'Indicator Date hidden'!AR181)</f>
        <v>x</v>
      </c>
      <c r="AR180" s="125">
        <f>IF('Indicator Date hidden'!AS181="x","x",AR$2-'Indicator Date hidden'!AS181)</f>
        <v>0</v>
      </c>
      <c r="AS180" s="125" t="str">
        <f>IF('Indicator Date hidden'!AT181="x","x",AS$2-'Indicator Date hidden'!AT181)</f>
        <v>x</v>
      </c>
      <c r="AT180" s="125">
        <f>IF('Indicator Date hidden'!AU181="x","x",AT$2-'Indicator Date hidden'!AU181)</f>
        <v>0</v>
      </c>
      <c r="AU180" s="125" t="str">
        <f>IF('Indicator Date hidden'!AV181="x","x",AU$2-'Indicator Date hidden'!AV181)</f>
        <v>x</v>
      </c>
      <c r="AV180" s="125" t="str">
        <f>IF('Indicator Date hidden'!AW181="x","x",AV$2-'Indicator Date hidden'!AW181)</f>
        <v>x</v>
      </c>
      <c r="AW180" s="125" t="str">
        <f>IF('Indicator Date hidden'!AX181="x","x",AW$2-'Indicator Date hidden'!AX181)</f>
        <v>x</v>
      </c>
      <c r="AX180" s="125">
        <f>IF('Indicator Date hidden'!AY181="x","x",AX$2-'Indicator Date hidden'!AY181)</f>
        <v>0</v>
      </c>
      <c r="AY180" s="125" t="str">
        <f>IF('Indicator Date hidden'!AZ181="x","x",AY$2-'Indicator Date hidden'!AZ181)</f>
        <v>x</v>
      </c>
      <c r="AZ180" s="125">
        <f>IF('Indicator Date hidden'!BA181="x","x",AZ$2-'Indicator Date hidden'!BA181)</f>
        <v>9</v>
      </c>
      <c r="BA180" s="125">
        <f>IF('Indicator Date hidden'!BB181="x","x",BA$2-'Indicator Date hidden'!BB181)</f>
        <v>0</v>
      </c>
      <c r="BB180" s="125">
        <f>IF('Indicator Date hidden'!BC181="x","x",BB$2-'Indicator Date hidden'!BC181)</f>
        <v>0</v>
      </c>
      <c r="BC180" s="125">
        <f>IF('Indicator Date hidden'!BD181="x","x",BC$2-'Indicator Date hidden'!BD181)</f>
        <v>0</v>
      </c>
      <c r="BD180" s="125" t="str">
        <f>IF('Indicator Date hidden'!BE181="x","x",BD$2-'Indicator Date hidden'!BE181)</f>
        <v>x</v>
      </c>
      <c r="BE180" s="125" t="str">
        <f>IF('Indicator Date hidden'!BF181="x","x",BE$2-'Indicator Date hidden'!BF181)</f>
        <v>x</v>
      </c>
      <c r="BF180" s="125">
        <f>IF('Indicator Date hidden'!BG181="x","x",BF$2-'Indicator Date hidden'!BG181)</f>
        <v>0</v>
      </c>
      <c r="BG180" s="125">
        <f>IF('Indicator Date hidden'!BH181="x","x",BG$2-'Indicator Date hidden'!BH181)</f>
        <v>0</v>
      </c>
      <c r="BH180" s="125">
        <f>IF('Indicator Date hidden'!BI181="x","x",BH$2-'Indicator Date hidden'!BI181)</f>
        <v>0</v>
      </c>
      <c r="BI180" s="125" t="str">
        <f>IF('Indicator Date hidden'!BJ181="x","x",BI$2-'Indicator Date hidden'!BJ181)</f>
        <v>x</v>
      </c>
      <c r="BJ180" s="125">
        <f>IF('Indicator Date hidden'!BK181="x","x",BJ$2-'Indicator Date hidden'!BK181)</f>
        <v>0</v>
      </c>
      <c r="BK180" s="125" t="str">
        <f>IF('Indicator Date hidden'!BL181="x","x",BK$2-'Indicator Date hidden'!BL181)</f>
        <v>x</v>
      </c>
      <c r="BL180" s="125">
        <f>IF('Indicator Date hidden'!BM181="x","x",BL$2-'Indicator Date hidden'!BM181)</f>
        <v>0</v>
      </c>
      <c r="BM180" s="125" t="str">
        <f>IF('Indicator Date hidden'!BN181="x","x",BM$2-'Indicator Date hidden'!BN181)</f>
        <v>x</v>
      </c>
      <c r="BN180" s="125">
        <f>IF('Indicator Date hidden'!BO181="x","x",BN$2-'Indicator Date hidden'!BO181)</f>
        <v>2</v>
      </c>
      <c r="BO180" s="125">
        <f>IF('Indicator Date hidden'!BP181="x","x",BO$2-'Indicator Date hidden'!BP181)</f>
        <v>2</v>
      </c>
      <c r="BP180" s="125">
        <f>IF('Indicator Date hidden'!BQ181="x","x",BP$2-'Indicator Date hidden'!BQ181)</f>
        <v>0</v>
      </c>
      <c r="BQ180" s="125">
        <f>IF('Indicator Date hidden'!BR181="x","x",BQ$2-'Indicator Date hidden'!BR181)</f>
        <v>0</v>
      </c>
      <c r="BR180" s="125">
        <f>IF('Indicator Date hidden'!BS181="x","x",BR$2-'Indicator Date hidden'!BS181)</f>
        <v>0</v>
      </c>
      <c r="BS180" s="125">
        <f>IF('Indicator Date hidden'!BT181="x","x",BS$2-'Indicator Date hidden'!BT181)</f>
        <v>4</v>
      </c>
      <c r="BT180" s="125">
        <f>IF('Indicator Date hidden'!BU181="x","x",BT$2-'Indicator Date hidden'!BU181)</f>
        <v>0</v>
      </c>
      <c r="BU180" s="125">
        <f>IF('Indicator Date hidden'!BV181="x","x",BU$2-'Indicator Date hidden'!BV181)</f>
        <v>0</v>
      </c>
      <c r="BV180" s="125" t="str">
        <f>IF('Indicator Date hidden'!BW181="x","x",BV$2-'Indicator Date hidden'!BW181)</f>
        <v>x</v>
      </c>
      <c r="BW180" s="125">
        <f>IF('Indicator Date hidden'!BX181="x","x",BW$2-'Indicator Date hidden'!BX181)</f>
        <v>0</v>
      </c>
      <c r="BX180" s="125" t="str">
        <f>IF('Indicator Date hidden'!BY181="x","x",BX$2-'Indicator Date hidden'!BY181)</f>
        <v>x</v>
      </c>
      <c r="BY180" s="3">
        <f t="shared" si="25"/>
        <v>19</v>
      </c>
      <c r="BZ180" s="126">
        <f t="shared" si="26"/>
        <v>0.34545454545454546</v>
      </c>
      <c r="CA180" s="3">
        <f t="shared" si="27"/>
        <v>6</v>
      </c>
      <c r="CB180" s="126">
        <f t="shared" si="28"/>
        <v>1.3513384855317851</v>
      </c>
      <c r="CC180" s="129">
        <f t="shared" si="29"/>
        <v>0</v>
      </c>
    </row>
    <row r="181" spans="1:81" x14ac:dyDescent="0.3">
      <c r="A181" s="3" t="str">
        <f>'Indicator Data'!B184</f>
        <v>UGA</v>
      </c>
      <c r="B181" s="125">
        <f>IF('Indicator Date hidden'!C182="x","x",B$2-'Indicator Date hidden'!C182)</f>
        <v>0</v>
      </c>
      <c r="C181" s="125">
        <f>IF('Indicator Date hidden'!D182="x","x",C$2-'Indicator Date hidden'!D182)</f>
        <v>0</v>
      </c>
      <c r="D181" s="125">
        <f>IF('Indicator Date hidden'!E182="x","x",D$2-'Indicator Date hidden'!E182)</f>
        <v>0</v>
      </c>
      <c r="E181" s="125">
        <f>IF('Indicator Date hidden'!F182="x","x",E$2-'Indicator Date hidden'!F182)</f>
        <v>0</v>
      </c>
      <c r="F181" s="125">
        <f>IF('Indicator Date hidden'!G182="x","x",F$2-'Indicator Date hidden'!G182)</f>
        <v>0</v>
      </c>
      <c r="G181" s="125">
        <f>IF('Indicator Date hidden'!H182="x","x",G$2-'Indicator Date hidden'!H182)</f>
        <v>0</v>
      </c>
      <c r="H181" s="125">
        <f>IF('Indicator Date hidden'!I182="x","x",H$2-'Indicator Date hidden'!I182)</f>
        <v>0</v>
      </c>
      <c r="I181" s="125">
        <f>IF('Indicator Date hidden'!J182="x","x",I$2-'Indicator Date hidden'!J182)</f>
        <v>0</v>
      </c>
      <c r="J181" s="125">
        <f>IF('Indicator Date hidden'!K182="x","x",J$2-'Indicator Date hidden'!K182)</f>
        <v>0</v>
      </c>
      <c r="K181" s="125">
        <f>IF('Indicator Date hidden'!L182="x","x",K$2-'Indicator Date hidden'!L182)</f>
        <v>0</v>
      </c>
      <c r="L181" s="125">
        <f>IF('Indicator Date hidden'!M182="x","x",L$2-'Indicator Date hidden'!M182)</f>
        <v>0</v>
      </c>
      <c r="M181" s="125">
        <f>IF('Indicator Date hidden'!N182="x","x",M$2-'Indicator Date hidden'!N182)</f>
        <v>0</v>
      </c>
      <c r="N181" s="125">
        <f>IF('Indicator Date hidden'!O182="x","x",N$2-'Indicator Date hidden'!O182)</f>
        <v>0</v>
      </c>
      <c r="O181" s="125">
        <f>IF('Indicator Date hidden'!P182="x","x",O$2-'Indicator Date hidden'!P182)</f>
        <v>0</v>
      </c>
      <c r="P181" s="125">
        <f>IF('Indicator Date hidden'!Q182="x","x",P$2-'Indicator Date hidden'!Q182)</f>
        <v>0</v>
      </c>
      <c r="Q181" s="125">
        <f>IF('Indicator Date hidden'!R182="x","x",Q$2-'Indicator Date hidden'!R182)</f>
        <v>0</v>
      </c>
      <c r="R181" s="125">
        <f>IF('Indicator Date hidden'!S182="x","x",R$2-'Indicator Date hidden'!S182)</f>
        <v>0</v>
      </c>
      <c r="S181" s="125">
        <f>IF('Indicator Date hidden'!T182="x","x",S$2-'Indicator Date hidden'!T182)</f>
        <v>0</v>
      </c>
      <c r="T181" s="125">
        <f>IF('Indicator Date hidden'!U182="x","x",T$2-'Indicator Date hidden'!U182)</f>
        <v>0</v>
      </c>
      <c r="U181" s="125">
        <f>IF('Indicator Date hidden'!V182="x","x",U$2-'Indicator Date hidden'!V182)</f>
        <v>0</v>
      </c>
      <c r="V181" s="125">
        <f>IF('Indicator Date hidden'!W182="x","x",V$2-'Indicator Date hidden'!W182)</f>
        <v>0</v>
      </c>
      <c r="W181" s="125">
        <f>IF('Indicator Date hidden'!X182="x","x",W$2-'Indicator Date hidden'!X182)</f>
        <v>0</v>
      </c>
      <c r="X181" s="125">
        <f>IF('Indicator Date hidden'!Y182="x","x",X$2-'Indicator Date hidden'!Y182)</f>
        <v>0</v>
      </c>
      <c r="Y181" s="125">
        <f>IF('Indicator Date hidden'!Z182="x","x",Y$2-'Indicator Date hidden'!Z182)</f>
        <v>0</v>
      </c>
      <c r="Z181" s="125">
        <f>IF('Indicator Date hidden'!AA182="x","x",Z$2-'Indicator Date hidden'!AA182)</f>
        <v>2</v>
      </c>
      <c r="AA181" s="125">
        <f>IF('Indicator Date hidden'!AB182="x","x",AA$2-'Indicator Date hidden'!AB182)</f>
        <v>0</v>
      </c>
      <c r="AB181" s="125">
        <f>IF('Indicator Date hidden'!AC182="x","x",AB$2-'Indicator Date hidden'!AC182)</f>
        <v>0</v>
      </c>
      <c r="AC181" s="125">
        <f>IF('Indicator Date hidden'!AD182="x","x",AC$2-'Indicator Date hidden'!AD182)</f>
        <v>2</v>
      </c>
      <c r="AD181" s="125">
        <f>IF('Indicator Date hidden'!AE182="x","x",AD$2-'Indicator Date hidden'!AE182)</f>
        <v>0</v>
      </c>
      <c r="AE181" s="125">
        <f>IF('Indicator Date hidden'!AF182="x","x",AE$2-'Indicator Date hidden'!AF182)</f>
        <v>0</v>
      </c>
      <c r="AF181" s="125">
        <f>IF('Indicator Date hidden'!AG182="x","x",AF$2-'Indicator Date hidden'!AG182)</f>
        <v>1</v>
      </c>
      <c r="AG181" s="125">
        <f>IF('Indicator Date hidden'!AH182="x","x",AG$2-'Indicator Date hidden'!AH182)</f>
        <v>0</v>
      </c>
      <c r="AH181" s="125">
        <f>IF('Indicator Date hidden'!AI182="x","x",AH$2-'Indicator Date hidden'!AI182)</f>
        <v>0</v>
      </c>
      <c r="AI181" s="125">
        <f>IF('Indicator Date hidden'!AJ182="x","x",AI$2-'Indicator Date hidden'!AJ182)</f>
        <v>0</v>
      </c>
      <c r="AJ181" s="125">
        <f>IF('Indicator Date hidden'!AK182="x","x",AJ$2-'Indicator Date hidden'!AK182)</f>
        <v>0</v>
      </c>
      <c r="AK181" s="125">
        <f>IF('Indicator Date hidden'!AL182="x","x",AK$2-'Indicator Date hidden'!AL182)</f>
        <v>1</v>
      </c>
      <c r="AL181" s="125">
        <f>IF('Indicator Date hidden'!AM182="x","x",AL$2-'Indicator Date hidden'!AM182)</f>
        <v>3</v>
      </c>
      <c r="AM181" s="125">
        <f>IF('Indicator Date hidden'!AN182="x","x",AM$2-'Indicator Date hidden'!AN182)</f>
        <v>0</v>
      </c>
      <c r="AN181" s="125">
        <f>IF('Indicator Date hidden'!AO182="x","x",AN$2-'Indicator Date hidden'!AO182)</f>
        <v>0</v>
      </c>
      <c r="AO181" s="125">
        <f>IF('Indicator Date hidden'!AP182="x","x",AO$2-'Indicator Date hidden'!AP182)</f>
        <v>0</v>
      </c>
      <c r="AP181" s="125">
        <f>IF('Indicator Date hidden'!AQ182="x","x",AP$2-'Indicator Date hidden'!AQ182)</f>
        <v>0</v>
      </c>
      <c r="AQ181" s="125">
        <f>IF('Indicator Date hidden'!AR182="x","x",AQ$2-'Indicator Date hidden'!AR182)</f>
        <v>0</v>
      </c>
      <c r="AR181" s="125">
        <f>IF('Indicator Date hidden'!AS182="x","x",AR$2-'Indicator Date hidden'!AS182)</f>
        <v>0</v>
      </c>
      <c r="AS181" s="125">
        <f>IF('Indicator Date hidden'!AT182="x","x",AS$2-'Indicator Date hidden'!AT182)</f>
        <v>3</v>
      </c>
      <c r="AT181" s="125">
        <f>IF('Indicator Date hidden'!AU182="x","x",AT$2-'Indicator Date hidden'!AU182)</f>
        <v>0</v>
      </c>
      <c r="AU181" s="125">
        <f>IF('Indicator Date hidden'!AV182="x","x",AU$2-'Indicator Date hidden'!AV182)</f>
        <v>0</v>
      </c>
      <c r="AV181" s="125">
        <f>IF('Indicator Date hidden'!AW182="x","x",AV$2-'Indicator Date hidden'!AW182)</f>
        <v>0</v>
      </c>
      <c r="AW181" s="125">
        <f>IF('Indicator Date hidden'!AX182="x","x",AW$2-'Indicator Date hidden'!AX182)</f>
        <v>0</v>
      </c>
      <c r="AX181" s="125">
        <f>IF('Indicator Date hidden'!AY182="x","x",AX$2-'Indicator Date hidden'!AY182)</f>
        <v>0</v>
      </c>
      <c r="AY181" s="125">
        <f>IF('Indicator Date hidden'!AZ182="x","x",AY$2-'Indicator Date hidden'!AZ182)</f>
        <v>0</v>
      </c>
      <c r="AZ181" s="125">
        <f>IF('Indicator Date hidden'!BA182="x","x",AZ$2-'Indicator Date hidden'!BA182)</f>
        <v>3</v>
      </c>
      <c r="BA181" s="125">
        <f>IF('Indicator Date hidden'!BB182="x","x",BA$2-'Indicator Date hidden'!BB182)</f>
        <v>0</v>
      </c>
      <c r="BB181" s="125">
        <f>IF('Indicator Date hidden'!BC182="x","x",BB$2-'Indicator Date hidden'!BC182)</f>
        <v>0</v>
      </c>
      <c r="BC181" s="125">
        <f>IF('Indicator Date hidden'!BD182="x","x",BC$2-'Indicator Date hidden'!BD182)</f>
        <v>0</v>
      </c>
      <c r="BD181" s="125">
        <f>IF('Indicator Date hidden'!BE182="x","x",BD$2-'Indicator Date hidden'!BE182)</f>
        <v>2</v>
      </c>
      <c r="BE181" s="125">
        <f>IF('Indicator Date hidden'!BF182="x","x",BE$2-'Indicator Date hidden'!BF182)</f>
        <v>0</v>
      </c>
      <c r="BF181" s="125">
        <f>IF('Indicator Date hidden'!BG182="x","x",BF$2-'Indicator Date hidden'!BG182)</f>
        <v>0</v>
      </c>
      <c r="BG181" s="125">
        <f>IF('Indicator Date hidden'!BH182="x","x",BG$2-'Indicator Date hidden'!BH182)</f>
        <v>0</v>
      </c>
      <c r="BH181" s="125">
        <f>IF('Indicator Date hidden'!BI182="x","x",BH$2-'Indicator Date hidden'!BI182)</f>
        <v>0</v>
      </c>
      <c r="BI181" s="125" t="str">
        <f>IF('Indicator Date hidden'!BJ182="x","x",BI$2-'Indicator Date hidden'!BJ182)</f>
        <v>x</v>
      </c>
      <c r="BJ181" s="125">
        <f>IF('Indicator Date hidden'!BK182="x","x",BJ$2-'Indicator Date hidden'!BK182)</f>
        <v>0</v>
      </c>
      <c r="BK181" s="125">
        <f>IF('Indicator Date hidden'!BL182="x","x",BK$2-'Indicator Date hidden'!BL182)</f>
        <v>0</v>
      </c>
      <c r="BL181" s="125">
        <f>IF('Indicator Date hidden'!BM182="x","x",BL$2-'Indicator Date hidden'!BM182)</f>
        <v>0</v>
      </c>
      <c r="BM181" s="125">
        <f>IF('Indicator Date hidden'!BN182="x","x",BM$2-'Indicator Date hidden'!BN182)</f>
        <v>1</v>
      </c>
      <c r="BN181" s="125">
        <f>IF('Indicator Date hidden'!BO182="x","x",BN$2-'Indicator Date hidden'!BO182)</f>
        <v>2</v>
      </c>
      <c r="BO181" s="125">
        <f>IF('Indicator Date hidden'!BP182="x","x",BO$2-'Indicator Date hidden'!BP182)</f>
        <v>0</v>
      </c>
      <c r="BP181" s="125">
        <f>IF('Indicator Date hidden'!BQ182="x","x",BP$2-'Indicator Date hidden'!BQ182)</f>
        <v>0</v>
      </c>
      <c r="BQ181" s="125">
        <f>IF('Indicator Date hidden'!BR182="x","x",BQ$2-'Indicator Date hidden'!BR182)</f>
        <v>0</v>
      </c>
      <c r="BR181" s="125">
        <f>IF('Indicator Date hidden'!BS182="x","x",BR$2-'Indicator Date hidden'!BS182)</f>
        <v>0</v>
      </c>
      <c r="BS181" s="125">
        <f>IF('Indicator Date hidden'!BT182="x","x",BS$2-'Indicator Date hidden'!BT182)</f>
        <v>3</v>
      </c>
      <c r="BT181" s="125">
        <f>IF('Indicator Date hidden'!BU182="x","x",BT$2-'Indicator Date hidden'!BU182)</f>
        <v>0</v>
      </c>
      <c r="BU181" s="125" t="str">
        <f>IF('Indicator Date hidden'!BV182="x","x",BU$2-'Indicator Date hidden'!BV182)</f>
        <v>x</v>
      </c>
      <c r="BV181" s="125">
        <f>IF('Indicator Date hidden'!BW182="x","x",BV$2-'Indicator Date hidden'!BW182)</f>
        <v>0</v>
      </c>
      <c r="BW181" s="125">
        <f>IF('Indicator Date hidden'!BX182="x","x",BW$2-'Indicator Date hidden'!BX182)</f>
        <v>0</v>
      </c>
      <c r="BX181" s="125">
        <f>IF('Indicator Date hidden'!BY182="x","x",BX$2-'Indicator Date hidden'!BY182)</f>
        <v>0</v>
      </c>
      <c r="BY181" s="3">
        <f t="shared" si="25"/>
        <v>23</v>
      </c>
      <c r="BZ181" s="126">
        <f t="shared" si="26"/>
        <v>0.31506849315068491</v>
      </c>
      <c r="CA181" s="3">
        <f t="shared" si="27"/>
        <v>11</v>
      </c>
      <c r="CB181" s="126">
        <f t="shared" si="28"/>
        <v>0.80879942022605544</v>
      </c>
      <c r="CC181" s="129">
        <f t="shared" si="29"/>
        <v>0</v>
      </c>
    </row>
    <row r="182" spans="1:81" x14ac:dyDescent="0.3">
      <c r="A182" s="3" t="str">
        <f>'Indicator Data'!B185</f>
        <v>UKR</v>
      </c>
      <c r="B182" s="125">
        <f>IF('Indicator Date hidden'!C183="x","x",B$2-'Indicator Date hidden'!C183)</f>
        <v>0</v>
      </c>
      <c r="C182" s="125">
        <f>IF('Indicator Date hidden'!D183="x","x",C$2-'Indicator Date hidden'!D183)</f>
        <v>0</v>
      </c>
      <c r="D182" s="125">
        <f>IF('Indicator Date hidden'!E183="x","x",D$2-'Indicator Date hidden'!E183)</f>
        <v>0</v>
      </c>
      <c r="E182" s="125">
        <f>IF('Indicator Date hidden'!F183="x","x",E$2-'Indicator Date hidden'!F183)</f>
        <v>0</v>
      </c>
      <c r="F182" s="125">
        <f>IF('Indicator Date hidden'!G183="x","x",F$2-'Indicator Date hidden'!G183)</f>
        <v>0</v>
      </c>
      <c r="G182" s="125">
        <f>IF('Indicator Date hidden'!H183="x","x",G$2-'Indicator Date hidden'!H183)</f>
        <v>0</v>
      </c>
      <c r="H182" s="125">
        <f>IF('Indicator Date hidden'!I183="x","x",H$2-'Indicator Date hidden'!I183)</f>
        <v>0</v>
      </c>
      <c r="I182" s="125">
        <f>IF('Indicator Date hidden'!J183="x","x",I$2-'Indicator Date hidden'!J183)</f>
        <v>0</v>
      </c>
      <c r="J182" s="125">
        <f>IF('Indicator Date hidden'!K183="x","x",J$2-'Indicator Date hidden'!K183)</f>
        <v>0</v>
      </c>
      <c r="K182" s="125">
        <f>IF('Indicator Date hidden'!L183="x","x",K$2-'Indicator Date hidden'!L183)</f>
        <v>0</v>
      </c>
      <c r="L182" s="125">
        <f>IF('Indicator Date hidden'!M183="x","x",L$2-'Indicator Date hidden'!M183)</f>
        <v>0</v>
      </c>
      <c r="M182" s="125">
        <f>IF('Indicator Date hidden'!N183="x","x",M$2-'Indicator Date hidden'!N183)</f>
        <v>0</v>
      </c>
      <c r="N182" s="125">
        <f>IF('Indicator Date hidden'!O183="x","x",N$2-'Indicator Date hidden'!O183)</f>
        <v>0</v>
      </c>
      <c r="O182" s="125">
        <f>IF('Indicator Date hidden'!P183="x","x",O$2-'Indicator Date hidden'!P183)</f>
        <v>0</v>
      </c>
      <c r="P182" s="125">
        <f>IF('Indicator Date hidden'!Q183="x","x",P$2-'Indicator Date hidden'!Q183)</f>
        <v>0</v>
      </c>
      <c r="Q182" s="125">
        <f>IF('Indicator Date hidden'!R183="x","x",Q$2-'Indicator Date hidden'!R183)</f>
        <v>0</v>
      </c>
      <c r="R182" s="125">
        <f>IF('Indicator Date hidden'!S183="x","x",R$2-'Indicator Date hidden'!S183)</f>
        <v>0</v>
      </c>
      <c r="S182" s="125">
        <f>IF('Indicator Date hidden'!T183="x","x",S$2-'Indicator Date hidden'!T183)</f>
        <v>0</v>
      </c>
      <c r="T182" s="125">
        <f>IF('Indicator Date hidden'!U183="x","x",T$2-'Indicator Date hidden'!U183)</f>
        <v>0</v>
      </c>
      <c r="U182" s="125">
        <f>IF('Indicator Date hidden'!V183="x","x",U$2-'Indicator Date hidden'!V183)</f>
        <v>0</v>
      </c>
      <c r="V182" s="125">
        <f>IF('Indicator Date hidden'!W183="x","x",V$2-'Indicator Date hidden'!W183)</f>
        <v>0</v>
      </c>
      <c r="W182" s="125">
        <f>IF('Indicator Date hidden'!X183="x","x",W$2-'Indicator Date hidden'!X183)</f>
        <v>0</v>
      </c>
      <c r="X182" s="125">
        <f>IF('Indicator Date hidden'!Y183="x","x",X$2-'Indicator Date hidden'!Y183)</f>
        <v>0</v>
      </c>
      <c r="Y182" s="125">
        <f>IF('Indicator Date hidden'!Z183="x","x",Y$2-'Indicator Date hidden'!Z183)</f>
        <v>0</v>
      </c>
      <c r="Z182" s="125" t="str">
        <f>IF('Indicator Date hidden'!AA183="x","x",Z$2-'Indicator Date hidden'!AA183)</f>
        <v>x</v>
      </c>
      <c r="AA182" s="125">
        <f>IF('Indicator Date hidden'!AB183="x","x",AA$2-'Indicator Date hidden'!AB183)</f>
        <v>0</v>
      </c>
      <c r="AB182" s="125" t="str">
        <f>IF('Indicator Date hidden'!AC183="x","x",AB$2-'Indicator Date hidden'!AC183)</f>
        <v>x</v>
      </c>
      <c r="AC182" s="125">
        <f>IF('Indicator Date hidden'!AD183="x","x",AC$2-'Indicator Date hidden'!AD183)</f>
        <v>1</v>
      </c>
      <c r="AD182" s="125">
        <f>IF('Indicator Date hidden'!AE183="x","x",AD$2-'Indicator Date hidden'!AE183)</f>
        <v>0</v>
      </c>
      <c r="AE182" s="125">
        <f>IF('Indicator Date hidden'!AF183="x","x",AE$2-'Indicator Date hidden'!AF183)</f>
        <v>0</v>
      </c>
      <c r="AF182" s="125">
        <f>IF('Indicator Date hidden'!AG183="x","x",AF$2-'Indicator Date hidden'!AG183)</f>
        <v>1</v>
      </c>
      <c r="AG182" s="125">
        <f>IF('Indicator Date hidden'!AH183="x","x",AG$2-'Indicator Date hidden'!AH183)</f>
        <v>0</v>
      </c>
      <c r="AH182" s="125">
        <f>IF('Indicator Date hidden'!AI183="x","x",AH$2-'Indicator Date hidden'!AI183)</f>
        <v>0</v>
      </c>
      <c r="AI182" s="125">
        <f>IF('Indicator Date hidden'!AJ183="x","x",AI$2-'Indicator Date hidden'!AJ183)</f>
        <v>0</v>
      </c>
      <c r="AJ182" s="125">
        <f>IF('Indicator Date hidden'!AK183="x","x",AJ$2-'Indicator Date hidden'!AK183)</f>
        <v>0</v>
      </c>
      <c r="AK182" s="125">
        <f>IF('Indicator Date hidden'!AL183="x","x",AK$2-'Indicator Date hidden'!AL183)</f>
        <v>1</v>
      </c>
      <c r="AL182" s="125">
        <f>IF('Indicator Date hidden'!AM183="x","x",AL$2-'Indicator Date hidden'!AM183)</f>
        <v>7</v>
      </c>
      <c r="AM182" s="125">
        <f>IF('Indicator Date hidden'!AN183="x","x",AM$2-'Indicator Date hidden'!AN183)</f>
        <v>0</v>
      </c>
      <c r="AN182" s="125">
        <f>IF('Indicator Date hidden'!AO183="x","x",AN$2-'Indicator Date hidden'!AO183)</f>
        <v>0</v>
      </c>
      <c r="AO182" s="125">
        <f>IF('Indicator Date hidden'!AP183="x","x",AO$2-'Indicator Date hidden'!AP183)</f>
        <v>0</v>
      </c>
      <c r="AP182" s="125">
        <f>IF('Indicator Date hidden'!AQ183="x","x",AP$2-'Indicator Date hidden'!AQ183)</f>
        <v>0</v>
      </c>
      <c r="AQ182" s="125">
        <f>IF('Indicator Date hidden'!AR183="x","x",AQ$2-'Indicator Date hidden'!AR183)</f>
        <v>0</v>
      </c>
      <c r="AR182" s="125">
        <f>IF('Indicator Date hidden'!AS183="x","x",AR$2-'Indicator Date hidden'!AS183)</f>
        <v>0</v>
      </c>
      <c r="AS182" s="125" t="str">
        <f>IF('Indicator Date hidden'!AT183="x","x",AS$2-'Indicator Date hidden'!AT183)</f>
        <v>x</v>
      </c>
      <c r="AT182" s="125">
        <f>IF('Indicator Date hidden'!AU183="x","x",AT$2-'Indicator Date hidden'!AU183)</f>
        <v>0</v>
      </c>
      <c r="AU182" s="125">
        <f>IF('Indicator Date hidden'!AV183="x","x",AU$2-'Indicator Date hidden'!AV183)</f>
        <v>0</v>
      </c>
      <c r="AV182" s="125">
        <f>IF('Indicator Date hidden'!AW183="x","x",AV$2-'Indicator Date hidden'!AW183)</f>
        <v>0</v>
      </c>
      <c r="AW182" s="125" t="str">
        <f>IF('Indicator Date hidden'!AX183="x","x",AW$2-'Indicator Date hidden'!AX183)</f>
        <v>x</v>
      </c>
      <c r="AX182" s="125">
        <f>IF('Indicator Date hidden'!AY183="x","x",AX$2-'Indicator Date hidden'!AY183)</f>
        <v>0</v>
      </c>
      <c r="AY182" s="125">
        <f>IF('Indicator Date hidden'!AZ183="x","x",AY$2-'Indicator Date hidden'!AZ183)</f>
        <v>0</v>
      </c>
      <c r="AZ182" s="125">
        <f>IF('Indicator Date hidden'!BA183="x","x",AZ$2-'Indicator Date hidden'!BA183)</f>
        <v>0</v>
      </c>
      <c r="BA182" s="125">
        <f>IF('Indicator Date hidden'!BB183="x","x",BA$2-'Indicator Date hidden'!BB183)</f>
        <v>0</v>
      </c>
      <c r="BB182" s="125">
        <f>IF('Indicator Date hidden'!BC183="x","x",BB$2-'Indicator Date hidden'!BC183)</f>
        <v>0</v>
      </c>
      <c r="BC182" s="125">
        <f>IF('Indicator Date hidden'!BD183="x","x",BC$2-'Indicator Date hidden'!BD183)</f>
        <v>0</v>
      </c>
      <c r="BD182" s="125">
        <f>IF('Indicator Date hidden'!BE183="x","x",BD$2-'Indicator Date hidden'!BE183)</f>
        <v>2</v>
      </c>
      <c r="BE182" s="125">
        <f>IF('Indicator Date hidden'!BF183="x","x",BE$2-'Indicator Date hidden'!BF183)</f>
        <v>1</v>
      </c>
      <c r="BF182" s="125">
        <f>IF('Indicator Date hidden'!BG183="x","x",BF$2-'Indicator Date hidden'!BG183)</f>
        <v>0</v>
      </c>
      <c r="BG182" s="125">
        <f>IF('Indicator Date hidden'!BH183="x","x",BG$2-'Indicator Date hidden'!BH183)</f>
        <v>0</v>
      </c>
      <c r="BH182" s="125">
        <f>IF('Indicator Date hidden'!BI183="x","x",BH$2-'Indicator Date hidden'!BI183)</f>
        <v>0</v>
      </c>
      <c r="BI182" s="125" t="str">
        <f>IF('Indicator Date hidden'!BJ183="x","x",BI$2-'Indicator Date hidden'!BJ183)</f>
        <v>x</v>
      </c>
      <c r="BJ182" s="125">
        <f>IF('Indicator Date hidden'!BK183="x","x",BJ$2-'Indicator Date hidden'!BK183)</f>
        <v>0</v>
      </c>
      <c r="BK182" s="125">
        <f>IF('Indicator Date hidden'!BL183="x","x",BK$2-'Indicator Date hidden'!BL183)</f>
        <v>0</v>
      </c>
      <c r="BL182" s="125">
        <f>IF('Indicator Date hidden'!BM183="x","x",BL$2-'Indicator Date hidden'!BM183)</f>
        <v>0</v>
      </c>
      <c r="BM182" s="125">
        <f>IF('Indicator Date hidden'!BN183="x","x",BM$2-'Indicator Date hidden'!BN183)</f>
        <v>7</v>
      </c>
      <c r="BN182" s="125">
        <f>IF('Indicator Date hidden'!BO183="x","x",BN$2-'Indicator Date hidden'!BO183)</f>
        <v>1</v>
      </c>
      <c r="BO182" s="125">
        <f>IF('Indicator Date hidden'!BP183="x","x",BO$2-'Indicator Date hidden'!BP183)</f>
        <v>0</v>
      </c>
      <c r="BP182" s="125">
        <f>IF('Indicator Date hidden'!BQ183="x","x",BP$2-'Indicator Date hidden'!BQ183)</f>
        <v>0</v>
      </c>
      <c r="BQ182" s="125">
        <f>IF('Indicator Date hidden'!BR183="x","x",BQ$2-'Indicator Date hidden'!BR183)</f>
        <v>0</v>
      </c>
      <c r="BR182" s="125">
        <f>IF('Indicator Date hidden'!BS183="x","x",BR$2-'Indicator Date hidden'!BS183)</f>
        <v>0</v>
      </c>
      <c r="BS182" s="125">
        <f>IF('Indicator Date hidden'!BT183="x","x",BS$2-'Indicator Date hidden'!BT183)</f>
        <v>4</v>
      </c>
      <c r="BT182" s="125">
        <f>IF('Indicator Date hidden'!BU183="x","x",BT$2-'Indicator Date hidden'!BU183)</f>
        <v>0</v>
      </c>
      <c r="BU182" s="125">
        <f>IF('Indicator Date hidden'!BV183="x","x",BU$2-'Indicator Date hidden'!BV183)</f>
        <v>0</v>
      </c>
      <c r="BV182" s="125" t="str">
        <f>IF('Indicator Date hidden'!BW183="x","x",BV$2-'Indicator Date hidden'!BW183)</f>
        <v>x</v>
      </c>
      <c r="BW182" s="125">
        <f>IF('Indicator Date hidden'!BX183="x","x",BW$2-'Indicator Date hidden'!BX183)</f>
        <v>0</v>
      </c>
      <c r="BX182" s="125">
        <f>IF('Indicator Date hidden'!BY183="x","x",BX$2-'Indicator Date hidden'!BY183)</f>
        <v>0</v>
      </c>
      <c r="BY182" s="3">
        <f t="shared" si="25"/>
        <v>25</v>
      </c>
      <c r="BZ182" s="126">
        <f t="shared" si="26"/>
        <v>0.36231884057971014</v>
      </c>
      <c r="CA182" s="3">
        <f t="shared" si="27"/>
        <v>9</v>
      </c>
      <c r="CB182" s="126">
        <f t="shared" si="28"/>
        <v>1.2850423158064284</v>
      </c>
      <c r="CC182" s="129">
        <f t="shared" si="29"/>
        <v>0</v>
      </c>
    </row>
    <row r="183" spans="1:81" x14ac:dyDescent="0.3">
      <c r="A183" s="3" t="str">
        <f>'Indicator Data'!B186</f>
        <v>ARE</v>
      </c>
      <c r="B183" s="125">
        <f>IF('Indicator Date hidden'!C184="x","x",B$2-'Indicator Date hidden'!C184)</f>
        <v>0</v>
      </c>
      <c r="C183" s="125">
        <f>IF('Indicator Date hidden'!D184="x","x",C$2-'Indicator Date hidden'!D184)</f>
        <v>0</v>
      </c>
      <c r="D183" s="125">
        <f>IF('Indicator Date hidden'!E184="x","x",D$2-'Indicator Date hidden'!E184)</f>
        <v>0</v>
      </c>
      <c r="E183" s="125">
        <f>IF('Indicator Date hidden'!F184="x","x",E$2-'Indicator Date hidden'!F184)</f>
        <v>0</v>
      </c>
      <c r="F183" s="125">
        <f>IF('Indicator Date hidden'!G184="x","x",F$2-'Indicator Date hidden'!G184)</f>
        <v>0</v>
      </c>
      <c r="G183" s="125">
        <f>IF('Indicator Date hidden'!H184="x","x",G$2-'Indicator Date hidden'!H184)</f>
        <v>0</v>
      </c>
      <c r="H183" s="125">
        <f>IF('Indicator Date hidden'!I184="x","x",H$2-'Indicator Date hidden'!I184)</f>
        <v>0</v>
      </c>
      <c r="I183" s="125">
        <f>IF('Indicator Date hidden'!J184="x","x",I$2-'Indicator Date hidden'!J184)</f>
        <v>0</v>
      </c>
      <c r="J183" s="125">
        <f>IF('Indicator Date hidden'!K184="x","x",J$2-'Indicator Date hidden'!K184)</f>
        <v>0</v>
      </c>
      <c r="K183" s="125">
        <f>IF('Indicator Date hidden'!L184="x","x",K$2-'Indicator Date hidden'!L184)</f>
        <v>0</v>
      </c>
      <c r="L183" s="125">
        <f>IF('Indicator Date hidden'!M184="x","x",L$2-'Indicator Date hidden'!M184)</f>
        <v>0</v>
      </c>
      <c r="M183" s="125">
        <f>IF('Indicator Date hidden'!N184="x","x",M$2-'Indicator Date hidden'!N184)</f>
        <v>0</v>
      </c>
      <c r="N183" s="125">
        <f>IF('Indicator Date hidden'!O184="x","x",N$2-'Indicator Date hidden'!O184)</f>
        <v>0</v>
      </c>
      <c r="O183" s="125">
        <f>IF('Indicator Date hidden'!P184="x","x",O$2-'Indicator Date hidden'!P184)</f>
        <v>0</v>
      </c>
      <c r="P183" s="125">
        <f>IF('Indicator Date hidden'!Q184="x","x",P$2-'Indicator Date hidden'!Q184)</f>
        <v>0</v>
      </c>
      <c r="Q183" s="125">
        <f>IF('Indicator Date hidden'!R184="x","x",Q$2-'Indicator Date hidden'!R184)</f>
        <v>0</v>
      </c>
      <c r="R183" s="125">
        <f>IF('Indicator Date hidden'!S184="x","x",R$2-'Indicator Date hidden'!S184)</f>
        <v>0</v>
      </c>
      <c r="S183" s="125">
        <f>IF('Indicator Date hidden'!T184="x","x",S$2-'Indicator Date hidden'!T184)</f>
        <v>0</v>
      </c>
      <c r="T183" s="125">
        <f>IF('Indicator Date hidden'!U184="x","x",T$2-'Indicator Date hidden'!U184)</f>
        <v>0</v>
      </c>
      <c r="U183" s="125">
        <f>IF('Indicator Date hidden'!V184="x","x",U$2-'Indicator Date hidden'!V184)</f>
        <v>0</v>
      </c>
      <c r="V183" s="125">
        <f>IF('Indicator Date hidden'!W184="x","x",V$2-'Indicator Date hidden'!W184)</f>
        <v>0</v>
      </c>
      <c r="W183" s="125">
        <f>IF('Indicator Date hidden'!X184="x","x",W$2-'Indicator Date hidden'!X184)</f>
        <v>0</v>
      </c>
      <c r="X183" s="125">
        <f>IF('Indicator Date hidden'!Y184="x","x",X$2-'Indicator Date hidden'!Y184)</f>
        <v>0</v>
      </c>
      <c r="Y183" s="125">
        <f>IF('Indicator Date hidden'!Z184="x","x",Y$2-'Indicator Date hidden'!Z184)</f>
        <v>0</v>
      </c>
      <c r="Z183" s="125" t="str">
        <f>IF('Indicator Date hidden'!AA184="x","x",Z$2-'Indicator Date hidden'!AA184)</f>
        <v>x</v>
      </c>
      <c r="AA183" s="125">
        <f>IF('Indicator Date hidden'!AB184="x","x",AA$2-'Indicator Date hidden'!AB184)</f>
        <v>0</v>
      </c>
      <c r="AB183" s="125" t="str">
        <f>IF('Indicator Date hidden'!AC184="x","x",AB$2-'Indicator Date hidden'!AC184)</f>
        <v>x</v>
      </c>
      <c r="AC183" s="125">
        <f>IF('Indicator Date hidden'!AD184="x","x",AC$2-'Indicator Date hidden'!AD184)</f>
        <v>0</v>
      </c>
      <c r="AD183" s="125">
        <f>IF('Indicator Date hidden'!AE184="x","x",AD$2-'Indicator Date hidden'!AE184)</f>
        <v>0</v>
      </c>
      <c r="AE183" s="125" t="str">
        <f>IF('Indicator Date hidden'!AF184="x","x",AE$2-'Indicator Date hidden'!AF184)</f>
        <v>x</v>
      </c>
      <c r="AF183" s="125">
        <f>IF('Indicator Date hidden'!AG184="x","x",AF$2-'Indicator Date hidden'!AG184)</f>
        <v>1</v>
      </c>
      <c r="AG183" s="125">
        <f>IF('Indicator Date hidden'!AH184="x","x",AG$2-'Indicator Date hidden'!AH184)</f>
        <v>0</v>
      </c>
      <c r="AH183" s="125">
        <f>IF('Indicator Date hidden'!AI184="x","x",AH$2-'Indicator Date hidden'!AI184)</f>
        <v>0</v>
      </c>
      <c r="AI183" s="125">
        <f>IF('Indicator Date hidden'!AJ184="x","x",AI$2-'Indicator Date hidden'!AJ184)</f>
        <v>0</v>
      </c>
      <c r="AJ183" s="125">
        <f>IF('Indicator Date hidden'!AK184="x","x",AJ$2-'Indicator Date hidden'!AK184)</f>
        <v>0</v>
      </c>
      <c r="AK183" s="125">
        <f>IF('Indicator Date hidden'!AL184="x","x",AK$2-'Indicator Date hidden'!AL184)</f>
        <v>1</v>
      </c>
      <c r="AL183" s="125" t="str">
        <f>IF('Indicator Date hidden'!AM184="x","x",AL$2-'Indicator Date hidden'!AM184)</f>
        <v>x</v>
      </c>
      <c r="AM183" s="125">
        <f>IF('Indicator Date hidden'!AN184="x","x",AM$2-'Indicator Date hidden'!AN184)</f>
        <v>0</v>
      </c>
      <c r="AN183" s="125">
        <f>IF('Indicator Date hidden'!AO184="x","x",AN$2-'Indicator Date hidden'!AO184)</f>
        <v>0</v>
      </c>
      <c r="AO183" s="125">
        <f>IF('Indicator Date hidden'!AP184="x","x",AO$2-'Indicator Date hidden'!AP184)</f>
        <v>0</v>
      </c>
      <c r="AP183" s="125" t="str">
        <f>IF('Indicator Date hidden'!AQ184="x","x",AP$2-'Indicator Date hidden'!AQ184)</f>
        <v>x</v>
      </c>
      <c r="AQ183" s="125" t="str">
        <f>IF('Indicator Date hidden'!AR184="x","x",AQ$2-'Indicator Date hidden'!AR184)</f>
        <v>x</v>
      </c>
      <c r="AR183" s="125">
        <f>IF('Indicator Date hidden'!AS184="x","x",AR$2-'Indicator Date hidden'!AS184)</f>
        <v>0</v>
      </c>
      <c r="AS183" s="125" t="str">
        <f>IF('Indicator Date hidden'!AT184="x","x",AS$2-'Indicator Date hidden'!AT184)</f>
        <v>x</v>
      </c>
      <c r="AT183" s="125">
        <f>IF('Indicator Date hidden'!AU184="x","x",AT$2-'Indicator Date hidden'!AU184)</f>
        <v>0</v>
      </c>
      <c r="AU183" s="125" t="str">
        <f>IF('Indicator Date hidden'!AV184="x","x",AU$2-'Indicator Date hidden'!AV184)</f>
        <v>x</v>
      </c>
      <c r="AV183" s="125" t="str">
        <f>IF('Indicator Date hidden'!AW184="x","x",AV$2-'Indicator Date hidden'!AW184)</f>
        <v>x</v>
      </c>
      <c r="AW183" s="125">
        <f>IF('Indicator Date hidden'!AX184="x","x",AW$2-'Indicator Date hidden'!AX184)</f>
        <v>0</v>
      </c>
      <c r="AX183" s="125">
        <f>IF('Indicator Date hidden'!AY184="x","x",AX$2-'Indicator Date hidden'!AY184)</f>
        <v>0</v>
      </c>
      <c r="AY183" s="125">
        <f>IF('Indicator Date hidden'!AZ184="x","x",AY$2-'Indicator Date hidden'!AZ184)</f>
        <v>0</v>
      </c>
      <c r="AZ183" s="125">
        <f>IF('Indicator Date hidden'!BA184="x","x",AZ$2-'Indicator Date hidden'!BA184)</f>
        <v>1</v>
      </c>
      <c r="BA183" s="125">
        <f>IF('Indicator Date hidden'!BB184="x","x",BA$2-'Indicator Date hidden'!BB184)</f>
        <v>0</v>
      </c>
      <c r="BB183" s="125">
        <f>IF('Indicator Date hidden'!BC184="x","x",BB$2-'Indicator Date hidden'!BC184)</f>
        <v>0</v>
      </c>
      <c r="BC183" s="125">
        <f>IF('Indicator Date hidden'!BD184="x","x",BC$2-'Indicator Date hidden'!BD184)</f>
        <v>0</v>
      </c>
      <c r="BD183" s="125" t="str">
        <f>IF('Indicator Date hidden'!BE184="x","x",BD$2-'Indicator Date hidden'!BE184)</f>
        <v>x</v>
      </c>
      <c r="BE183" s="125">
        <f>IF('Indicator Date hidden'!BF184="x","x",BE$2-'Indicator Date hidden'!BF184)</f>
        <v>1</v>
      </c>
      <c r="BF183" s="125">
        <f>IF('Indicator Date hidden'!BG184="x","x",BF$2-'Indicator Date hidden'!BG184)</f>
        <v>0</v>
      </c>
      <c r="BG183" s="125">
        <f>IF('Indicator Date hidden'!BH184="x","x",BG$2-'Indicator Date hidden'!BH184)</f>
        <v>0</v>
      </c>
      <c r="BH183" s="125">
        <f>IF('Indicator Date hidden'!BI184="x","x",BH$2-'Indicator Date hidden'!BI184)</f>
        <v>0</v>
      </c>
      <c r="BI183" s="125">
        <f>IF('Indicator Date hidden'!BJ184="x","x",BI$2-'Indicator Date hidden'!BJ184)</f>
        <v>0</v>
      </c>
      <c r="BJ183" s="125">
        <f>IF('Indicator Date hidden'!BK184="x","x",BJ$2-'Indicator Date hidden'!BK184)</f>
        <v>0</v>
      </c>
      <c r="BK183" s="125">
        <f>IF('Indicator Date hidden'!BL184="x","x",BK$2-'Indicator Date hidden'!BL184)</f>
        <v>0</v>
      </c>
      <c r="BL183" s="125">
        <f>IF('Indicator Date hidden'!BM184="x","x",BL$2-'Indicator Date hidden'!BM184)</f>
        <v>0</v>
      </c>
      <c r="BM183" s="125">
        <f>IF('Indicator Date hidden'!BN184="x","x",BM$2-'Indicator Date hidden'!BN184)</f>
        <v>4</v>
      </c>
      <c r="BN183" s="125">
        <f>IF('Indicator Date hidden'!BO184="x","x",BN$2-'Indicator Date hidden'!BO184)</f>
        <v>0</v>
      </c>
      <c r="BO183" s="125">
        <f>IF('Indicator Date hidden'!BP184="x","x",BO$2-'Indicator Date hidden'!BP184)</f>
        <v>0</v>
      </c>
      <c r="BP183" s="125">
        <f>IF('Indicator Date hidden'!BQ184="x","x",BP$2-'Indicator Date hidden'!BQ184)</f>
        <v>0</v>
      </c>
      <c r="BQ183" s="125">
        <f>IF('Indicator Date hidden'!BR184="x","x",BQ$2-'Indicator Date hidden'!BR184)</f>
        <v>0</v>
      </c>
      <c r="BR183" s="125">
        <f>IF('Indicator Date hidden'!BS184="x","x",BR$2-'Indicator Date hidden'!BS184)</f>
        <v>0</v>
      </c>
      <c r="BS183" s="125">
        <f>IF('Indicator Date hidden'!BT184="x","x",BS$2-'Indicator Date hidden'!BT184)</f>
        <v>2</v>
      </c>
      <c r="BT183" s="125">
        <f>IF('Indicator Date hidden'!BU184="x","x",BT$2-'Indicator Date hidden'!BU184)</f>
        <v>0</v>
      </c>
      <c r="BU183" s="125">
        <f>IF('Indicator Date hidden'!BV184="x","x",BU$2-'Indicator Date hidden'!BV184)</f>
        <v>0</v>
      </c>
      <c r="BV183" s="125">
        <f>IF('Indicator Date hidden'!BW184="x","x",BV$2-'Indicator Date hidden'!BW184)</f>
        <v>0</v>
      </c>
      <c r="BW183" s="125">
        <f>IF('Indicator Date hidden'!BX184="x","x",BW$2-'Indicator Date hidden'!BX184)</f>
        <v>0</v>
      </c>
      <c r="BX183" s="125">
        <f>IF('Indicator Date hidden'!BY184="x","x",BX$2-'Indicator Date hidden'!BY184)</f>
        <v>0</v>
      </c>
      <c r="BY183" s="3">
        <f t="shared" si="25"/>
        <v>10</v>
      </c>
      <c r="BZ183" s="126">
        <f t="shared" si="26"/>
        <v>0.15384615384615385</v>
      </c>
      <c r="CA183" s="3">
        <f t="shared" si="27"/>
        <v>6</v>
      </c>
      <c r="CB183" s="126">
        <f t="shared" si="28"/>
        <v>0.58784532844747084</v>
      </c>
      <c r="CC183" s="129">
        <f t="shared" si="29"/>
        <v>0</v>
      </c>
    </row>
    <row r="184" spans="1:81" x14ac:dyDescent="0.3">
      <c r="A184" s="3" t="str">
        <f>'Indicator Data'!B187</f>
        <v>GBR</v>
      </c>
      <c r="B184" s="125">
        <f>IF('Indicator Date hidden'!C185="x","x",B$2-'Indicator Date hidden'!C185)</f>
        <v>0</v>
      </c>
      <c r="C184" s="125">
        <f>IF('Indicator Date hidden'!D185="x","x",C$2-'Indicator Date hidden'!D185)</f>
        <v>0</v>
      </c>
      <c r="D184" s="125">
        <f>IF('Indicator Date hidden'!E185="x","x",D$2-'Indicator Date hidden'!E185)</f>
        <v>0</v>
      </c>
      <c r="E184" s="125">
        <f>IF('Indicator Date hidden'!F185="x","x",E$2-'Indicator Date hidden'!F185)</f>
        <v>0</v>
      </c>
      <c r="F184" s="125">
        <f>IF('Indicator Date hidden'!G185="x","x",F$2-'Indicator Date hidden'!G185)</f>
        <v>0</v>
      </c>
      <c r="G184" s="125">
        <f>IF('Indicator Date hidden'!H185="x","x",G$2-'Indicator Date hidden'!H185)</f>
        <v>0</v>
      </c>
      <c r="H184" s="125">
        <f>IF('Indicator Date hidden'!I185="x","x",H$2-'Indicator Date hidden'!I185)</f>
        <v>0</v>
      </c>
      <c r="I184" s="125">
        <f>IF('Indicator Date hidden'!J185="x","x",I$2-'Indicator Date hidden'!J185)</f>
        <v>0</v>
      </c>
      <c r="J184" s="125">
        <f>IF('Indicator Date hidden'!K185="x","x",J$2-'Indicator Date hidden'!K185)</f>
        <v>0</v>
      </c>
      <c r="K184" s="125">
        <f>IF('Indicator Date hidden'!L185="x","x",K$2-'Indicator Date hidden'!L185)</f>
        <v>0</v>
      </c>
      <c r="L184" s="125">
        <f>IF('Indicator Date hidden'!M185="x","x",L$2-'Indicator Date hidden'!M185)</f>
        <v>0</v>
      </c>
      <c r="M184" s="125">
        <f>IF('Indicator Date hidden'!N185="x","x",M$2-'Indicator Date hidden'!N185)</f>
        <v>0</v>
      </c>
      <c r="N184" s="125">
        <f>IF('Indicator Date hidden'!O185="x","x",N$2-'Indicator Date hidden'!O185)</f>
        <v>0</v>
      </c>
      <c r="O184" s="125">
        <f>IF('Indicator Date hidden'!P185="x","x",O$2-'Indicator Date hidden'!P185)</f>
        <v>0</v>
      </c>
      <c r="P184" s="125">
        <f>IF('Indicator Date hidden'!Q185="x","x",P$2-'Indicator Date hidden'!Q185)</f>
        <v>0</v>
      </c>
      <c r="Q184" s="125">
        <f>IF('Indicator Date hidden'!R185="x","x",Q$2-'Indicator Date hidden'!R185)</f>
        <v>0</v>
      </c>
      <c r="R184" s="125">
        <f>IF('Indicator Date hidden'!S185="x","x",R$2-'Indicator Date hidden'!S185)</f>
        <v>0</v>
      </c>
      <c r="S184" s="125">
        <f>IF('Indicator Date hidden'!T185="x","x",S$2-'Indicator Date hidden'!T185)</f>
        <v>0</v>
      </c>
      <c r="T184" s="125">
        <f>IF('Indicator Date hidden'!U185="x","x",T$2-'Indicator Date hidden'!U185)</f>
        <v>0</v>
      </c>
      <c r="U184" s="125">
        <f>IF('Indicator Date hidden'!V185="x","x",U$2-'Indicator Date hidden'!V185)</f>
        <v>0</v>
      </c>
      <c r="V184" s="125">
        <f>IF('Indicator Date hidden'!W185="x","x",V$2-'Indicator Date hidden'!W185)</f>
        <v>0</v>
      </c>
      <c r="W184" s="125">
        <f>IF('Indicator Date hidden'!X185="x","x",W$2-'Indicator Date hidden'!X185)</f>
        <v>0</v>
      </c>
      <c r="X184" s="125">
        <f>IF('Indicator Date hidden'!Y185="x","x",X$2-'Indicator Date hidden'!Y185)</f>
        <v>0</v>
      </c>
      <c r="Y184" s="125">
        <f>IF('Indicator Date hidden'!Z185="x","x",Y$2-'Indicator Date hidden'!Z185)</f>
        <v>0</v>
      </c>
      <c r="Z184" s="125">
        <f>IF('Indicator Date hidden'!AA185="x","x",Z$2-'Indicator Date hidden'!AA185)</f>
        <v>7</v>
      </c>
      <c r="AA184" s="125">
        <f>IF('Indicator Date hidden'!AB185="x","x",AA$2-'Indicator Date hidden'!AB185)</f>
        <v>0</v>
      </c>
      <c r="AB184" s="125" t="str">
        <f>IF('Indicator Date hidden'!AC185="x","x",AB$2-'Indicator Date hidden'!AC185)</f>
        <v>x</v>
      </c>
      <c r="AC184" s="125">
        <f>IF('Indicator Date hidden'!AD185="x","x",AC$2-'Indicator Date hidden'!AD185)</f>
        <v>2</v>
      </c>
      <c r="AD184" s="125">
        <f>IF('Indicator Date hidden'!AE185="x","x",AD$2-'Indicator Date hidden'!AE185)</f>
        <v>0</v>
      </c>
      <c r="AE184" s="125" t="str">
        <f>IF('Indicator Date hidden'!AF185="x","x",AE$2-'Indicator Date hidden'!AF185)</f>
        <v>x</v>
      </c>
      <c r="AF184" s="125">
        <f>IF('Indicator Date hidden'!AG185="x","x",AF$2-'Indicator Date hidden'!AG185)</f>
        <v>1</v>
      </c>
      <c r="AG184" s="125">
        <f>IF('Indicator Date hidden'!AH185="x","x",AG$2-'Indicator Date hidden'!AH185)</f>
        <v>0</v>
      </c>
      <c r="AH184" s="125">
        <f>IF('Indicator Date hidden'!AI185="x","x",AH$2-'Indicator Date hidden'!AI185)</f>
        <v>0</v>
      </c>
      <c r="AI184" s="125">
        <f>IF('Indicator Date hidden'!AJ185="x","x",AI$2-'Indicator Date hidden'!AJ185)</f>
        <v>0</v>
      </c>
      <c r="AJ184" s="125">
        <f>IF('Indicator Date hidden'!AK185="x","x",AJ$2-'Indicator Date hidden'!AK185)</f>
        <v>0</v>
      </c>
      <c r="AK184" s="125">
        <f>IF('Indicator Date hidden'!AL185="x","x",AK$2-'Indicator Date hidden'!AL185)</f>
        <v>1</v>
      </c>
      <c r="AL184" s="125" t="str">
        <f>IF('Indicator Date hidden'!AM185="x","x",AL$2-'Indicator Date hidden'!AM185)</f>
        <v>x</v>
      </c>
      <c r="AM184" s="125">
        <f>IF('Indicator Date hidden'!AN185="x","x",AM$2-'Indicator Date hidden'!AN185)</f>
        <v>0</v>
      </c>
      <c r="AN184" s="125">
        <f>IF('Indicator Date hidden'!AO185="x","x",AN$2-'Indicator Date hidden'!AO185)</f>
        <v>0</v>
      </c>
      <c r="AO184" s="125">
        <f>IF('Indicator Date hidden'!AP185="x","x",AO$2-'Indicator Date hidden'!AP185)</f>
        <v>0</v>
      </c>
      <c r="AP184" s="125" t="str">
        <f>IF('Indicator Date hidden'!AQ185="x","x",AP$2-'Indicator Date hidden'!AQ185)</f>
        <v>x</v>
      </c>
      <c r="AQ184" s="125">
        <f>IF('Indicator Date hidden'!AR185="x","x",AQ$2-'Indicator Date hidden'!AR185)</f>
        <v>0</v>
      </c>
      <c r="AR184" s="125">
        <f>IF('Indicator Date hidden'!AS185="x","x",AR$2-'Indicator Date hidden'!AS185)</f>
        <v>0</v>
      </c>
      <c r="AS184" s="125" t="str">
        <f>IF('Indicator Date hidden'!AT185="x","x",AS$2-'Indicator Date hidden'!AT185)</f>
        <v>x</v>
      </c>
      <c r="AT184" s="125">
        <f>IF('Indicator Date hidden'!AU185="x","x",AT$2-'Indicator Date hidden'!AU185)</f>
        <v>0</v>
      </c>
      <c r="AU184" s="125" t="str">
        <f>IF('Indicator Date hidden'!AV185="x","x",AU$2-'Indicator Date hidden'!AV185)</f>
        <v>x</v>
      </c>
      <c r="AV184" s="125" t="str">
        <f>IF('Indicator Date hidden'!AW185="x","x",AV$2-'Indicator Date hidden'!AW185)</f>
        <v>x</v>
      </c>
      <c r="AW184" s="125" t="str">
        <f>IF('Indicator Date hidden'!AX185="x","x",AW$2-'Indicator Date hidden'!AX185)</f>
        <v>x</v>
      </c>
      <c r="AX184" s="125">
        <f>IF('Indicator Date hidden'!AY185="x","x",AX$2-'Indicator Date hidden'!AY185)</f>
        <v>0</v>
      </c>
      <c r="AY184" s="125">
        <f>IF('Indicator Date hidden'!AZ185="x","x",AY$2-'Indicator Date hidden'!AZ185)</f>
        <v>0</v>
      </c>
      <c r="AZ184" s="125">
        <f>IF('Indicator Date hidden'!BA185="x","x",AZ$2-'Indicator Date hidden'!BA185)</f>
        <v>2</v>
      </c>
      <c r="BA184" s="125">
        <f>IF('Indicator Date hidden'!BB185="x","x",BA$2-'Indicator Date hidden'!BB185)</f>
        <v>0</v>
      </c>
      <c r="BB184" s="125">
        <f>IF('Indicator Date hidden'!BC185="x","x",BB$2-'Indicator Date hidden'!BC185)</f>
        <v>0</v>
      </c>
      <c r="BC184" s="125">
        <f>IF('Indicator Date hidden'!BD185="x","x",BC$2-'Indicator Date hidden'!BD185)</f>
        <v>0</v>
      </c>
      <c r="BD184" s="125" t="str">
        <f>IF('Indicator Date hidden'!BE185="x","x",BD$2-'Indicator Date hidden'!BE185)</f>
        <v>x</v>
      </c>
      <c r="BE184" s="125">
        <f>IF('Indicator Date hidden'!BF185="x","x",BE$2-'Indicator Date hidden'!BF185)</f>
        <v>1</v>
      </c>
      <c r="BF184" s="125">
        <f>IF('Indicator Date hidden'!BG185="x","x",BF$2-'Indicator Date hidden'!BG185)</f>
        <v>0</v>
      </c>
      <c r="BG184" s="125">
        <f>IF('Indicator Date hidden'!BH185="x","x",BG$2-'Indicator Date hidden'!BH185)</f>
        <v>0</v>
      </c>
      <c r="BH184" s="125">
        <f>IF('Indicator Date hidden'!BI185="x","x",BH$2-'Indicator Date hidden'!BI185)</f>
        <v>0</v>
      </c>
      <c r="BI184" s="125">
        <f>IF('Indicator Date hidden'!BJ185="x","x",BI$2-'Indicator Date hidden'!BJ185)</f>
        <v>0</v>
      </c>
      <c r="BJ184" s="125">
        <f>IF('Indicator Date hidden'!BK185="x","x",BJ$2-'Indicator Date hidden'!BK185)</f>
        <v>0</v>
      </c>
      <c r="BK184" s="125">
        <f>IF('Indicator Date hidden'!BL185="x","x",BK$2-'Indicator Date hidden'!BL185)</f>
        <v>0</v>
      </c>
      <c r="BL184" s="125">
        <f>IF('Indicator Date hidden'!BM185="x","x",BL$2-'Indicator Date hidden'!BM185)</f>
        <v>0</v>
      </c>
      <c r="BM184" s="125" t="str">
        <f>IF('Indicator Date hidden'!BN185="x","x",BM$2-'Indicator Date hidden'!BN185)</f>
        <v>x</v>
      </c>
      <c r="BN184" s="125">
        <f>IF('Indicator Date hidden'!BO185="x","x",BN$2-'Indicator Date hidden'!BO185)</f>
        <v>0</v>
      </c>
      <c r="BO184" s="125">
        <f>IF('Indicator Date hidden'!BP185="x","x",BO$2-'Indicator Date hidden'!BP185)</f>
        <v>0</v>
      </c>
      <c r="BP184" s="125">
        <f>IF('Indicator Date hidden'!BQ185="x","x",BP$2-'Indicator Date hidden'!BQ185)</f>
        <v>0</v>
      </c>
      <c r="BQ184" s="125">
        <f>IF('Indicator Date hidden'!BR185="x","x",BQ$2-'Indicator Date hidden'!BR185)</f>
        <v>0</v>
      </c>
      <c r="BR184" s="125">
        <f>IF('Indicator Date hidden'!BS185="x","x",BR$2-'Indicator Date hidden'!BS185)</f>
        <v>0</v>
      </c>
      <c r="BS184" s="125">
        <f>IF('Indicator Date hidden'!BT185="x","x",BS$2-'Indicator Date hidden'!BT185)</f>
        <v>1</v>
      </c>
      <c r="BT184" s="125">
        <f>IF('Indicator Date hidden'!BU185="x","x",BT$2-'Indicator Date hidden'!BU185)</f>
        <v>0</v>
      </c>
      <c r="BU184" s="125">
        <f>IF('Indicator Date hidden'!BV185="x","x",BU$2-'Indicator Date hidden'!BV185)</f>
        <v>0</v>
      </c>
      <c r="BV184" s="125">
        <f>IF('Indicator Date hidden'!BW185="x","x",BV$2-'Indicator Date hidden'!BW185)</f>
        <v>0</v>
      </c>
      <c r="BW184" s="125">
        <f>IF('Indicator Date hidden'!BX185="x","x",BW$2-'Indicator Date hidden'!BX185)</f>
        <v>0</v>
      </c>
      <c r="BX184" s="125">
        <f>IF('Indicator Date hidden'!BY185="x","x",BX$2-'Indicator Date hidden'!BY185)</f>
        <v>0</v>
      </c>
      <c r="BY184" s="3">
        <f t="shared" si="25"/>
        <v>15</v>
      </c>
      <c r="BZ184" s="126">
        <f t="shared" si="26"/>
        <v>0.23076923076923078</v>
      </c>
      <c r="CA184" s="3">
        <f t="shared" si="27"/>
        <v>7</v>
      </c>
      <c r="CB184" s="126">
        <f t="shared" si="28"/>
        <v>0.94085445239511722</v>
      </c>
      <c r="CC184" s="129">
        <f t="shared" si="29"/>
        <v>0</v>
      </c>
    </row>
    <row r="185" spans="1:81" x14ac:dyDescent="0.3">
      <c r="A185" s="3" t="str">
        <f>'Indicator Data'!B188</f>
        <v>USA</v>
      </c>
      <c r="B185" s="125">
        <f>IF('Indicator Date hidden'!C186="x","x",B$2-'Indicator Date hidden'!C186)</f>
        <v>0</v>
      </c>
      <c r="C185" s="125">
        <f>IF('Indicator Date hidden'!D186="x","x",C$2-'Indicator Date hidden'!D186)</f>
        <v>0</v>
      </c>
      <c r="D185" s="125">
        <f>IF('Indicator Date hidden'!E186="x","x",D$2-'Indicator Date hidden'!E186)</f>
        <v>0</v>
      </c>
      <c r="E185" s="125">
        <f>IF('Indicator Date hidden'!F186="x","x",E$2-'Indicator Date hidden'!F186)</f>
        <v>0</v>
      </c>
      <c r="F185" s="125">
        <f>IF('Indicator Date hidden'!G186="x","x",F$2-'Indicator Date hidden'!G186)</f>
        <v>0</v>
      </c>
      <c r="G185" s="125">
        <f>IF('Indicator Date hidden'!H186="x","x",G$2-'Indicator Date hidden'!H186)</f>
        <v>0</v>
      </c>
      <c r="H185" s="125">
        <f>IF('Indicator Date hidden'!I186="x","x",H$2-'Indicator Date hidden'!I186)</f>
        <v>0</v>
      </c>
      <c r="I185" s="125">
        <f>IF('Indicator Date hidden'!J186="x","x",I$2-'Indicator Date hidden'!J186)</f>
        <v>0</v>
      </c>
      <c r="J185" s="125">
        <f>IF('Indicator Date hidden'!K186="x","x",J$2-'Indicator Date hidden'!K186)</f>
        <v>0</v>
      </c>
      <c r="K185" s="125">
        <f>IF('Indicator Date hidden'!L186="x","x",K$2-'Indicator Date hidden'!L186)</f>
        <v>0</v>
      </c>
      <c r="L185" s="125">
        <f>IF('Indicator Date hidden'!M186="x","x",L$2-'Indicator Date hidden'!M186)</f>
        <v>0</v>
      </c>
      <c r="M185" s="125">
        <f>IF('Indicator Date hidden'!N186="x","x",M$2-'Indicator Date hidden'!N186)</f>
        <v>0</v>
      </c>
      <c r="N185" s="125">
        <f>IF('Indicator Date hidden'!O186="x","x",N$2-'Indicator Date hidden'!O186)</f>
        <v>0</v>
      </c>
      <c r="O185" s="125">
        <f>IF('Indicator Date hidden'!P186="x","x",O$2-'Indicator Date hidden'!P186)</f>
        <v>0</v>
      </c>
      <c r="P185" s="125">
        <f>IF('Indicator Date hidden'!Q186="x","x",P$2-'Indicator Date hidden'!Q186)</f>
        <v>0</v>
      </c>
      <c r="Q185" s="125">
        <f>IF('Indicator Date hidden'!R186="x","x",Q$2-'Indicator Date hidden'!R186)</f>
        <v>0</v>
      </c>
      <c r="R185" s="125">
        <f>IF('Indicator Date hidden'!S186="x","x",R$2-'Indicator Date hidden'!S186)</f>
        <v>0</v>
      </c>
      <c r="S185" s="125">
        <f>IF('Indicator Date hidden'!T186="x","x",S$2-'Indicator Date hidden'!T186)</f>
        <v>0</v>
      </c>
      <c r="T185" s="125">
        <f>IF('Indicator Date hidden'!U186="x","x",T$2-'Indicator Date hidden'!U186)</f>
        <v>0</v>
      </c>
      <c r="U185" s="125">
        <f>IF('Indicator Date hidden'!V186="x","x",U$2-'Indicator Date hidden'!V186)</f>
        <v>0</v>
      </c>
      <c r="V185" s="125">
        <f>IF('Indicator Date hidden'!W186="x","x",V$2-'Indicator Date hidden'!W186)</f>
        <v>0</v>
      </c>
      <c r="W185" s="125">
        <f>IF('Indicator Date hidden'!X186="x","x",W$2-'Indicator Date hidden'!X186)</f>
        <v>0</v>
      </c>
      <c r="X185" s="125">
        <f>IF('Indicator Date hidden'!Y186="x","x",X$2-'Indicator Date hidden'!Y186)</f>
        <v>0</v>
      </c>
      <c r="Y185" s="125">
        <f>IF('Indicator Date hidden'!Z186="x","x",Y$2-'Indicator Date hidden'!Z186)</f>
        <v>0</v>
      </c>
      <c r="Z185" s="125">
        <f>IF('Indicator Date hidden'!AA186="x","x",Z$2-'Indicator Date hidden'!AA186)</f>
        <v>3</v>
      </c>
      <c r="AA185" s="125">
        <f>IF('Indicator Date hidden'!AB186="x","x",AA$2-'Indicator Date hidden'!AB186)</f>
        <v>0</v>
      </c>
      <c r="AB185" s="125" t="str">
        <f>IF('Indicator Date hidden'!AC186="x","x",AB$2-'Indicator Date hidden'!AC186)</f>
        <v>x</v>
      </c>
      <c r="AC185" s="125">
        <f>IF('Indicator Date hidden'!AD186="x","x",AC$2-'Indicator Date hidden'!AD186)</f>
        <v>1</v>
      </c>
      <c r="AD185" s="125">
        <f>IF('Indicator Date hidden'!AE186="x","x",AD$2-'Indicator Date hidden'!AE186)</f>
        <v>0</v>
      </c>
      <c r="AE185" s="125" t="str">
        <f>IF('Indicator Date hidden'!AF186="x","x",AE$2-'Indicator Date hidden'!AF186)</f>
        <v>x</v>
      </c>
      <c r="AF185" s="125">
        <f>IF('Indicator Date hidden'!AG186="x","x",AF$2-'Indicator Date hidden'!AG186)</f>
        <v>1</v>
      </c>
      <c r="AG185" s="125">
        <f>IF('Indicator Date hidden'!AH186="x","x",AG$2-'Indicator Date hidden'!AH186)</f>
        <v>0</v>
      </c>
      <c r="AH185" s="125">
        <f>IF('Indicator Date hidden'!AI186="x","x",AH$2-'Indicator Date hidden'!AI186)</f>
        <v>0</v>
      </c>
      <c r="AI185" s="125">
        <f>IF('Indicator Date hidden'!AJ186="x","x",AI$2-'Indicator Date hidden'!AJ186)</f>
        <v>0</v>
      </c>
      <c r="AJ185" s="125">
        <f>IF('Indicator Date hidden'!AK186="x","x",AJ$2-'Indicator Date hidden'!AK186)</f>
        <v>0</v>
      </c>
      <c r="AK185" s="125">
        <f>IF('Indicator Date hidden'!AL186="x","x",AK$2-'Indicator Date hidden'!AL186)</f>
        <v>1</v>
      </c>
      <c r="AL185" s="125" t="str">
        <f>IF('Indicator Date hidden'!AM186="x","x",AL$2-'Indicator Date hidden'!AM186)</f>
        <v>x</v>
      </c>
      <c r="AM185" s="125">
        <f>IF('Indicator Date hidden'!AN186="x","x",AM$2-'Indicator Date hidden'!AN186)</f>
        <v>0</v>
      </c>
      <c r="AN185" s="125">
        <f>IF('Indicator Date hidden'!AO186="x","x",AN$2-'Indicator Date hidden'!AO186)</f>
        <v>0</v>
      </c>
      <c r="AO185" s="125">
        <f>IF('Indicator Date hidden'!AP186="x","x",AO$2-'Indicator Date hidden'!AP186)</f>
        <v>0</v>
      </c>
      <c r="AP185" s="125" t="str">
        <f>IF('Indicator Date hidden'!AQ186="x","x",AP$2-'Indicator Date hidden'!AQ186)</f>
        <v>x</v>
      </c>
      <c r="AQ185" s="125">
        <f>IF('Indicator Date hidden'!AR186="x","x",AQ$2-'Indicator Date hidden'!AR186)</f>
        <v>0</v>
      </c>
      <c r="AR185" s="125">
        <f>IF('Indicator Date hidden'!AS186="x","x",AR$2-'Indicator Date hidden'!AS186)</f>
        <v>0</v>
      </c>
      <c r="AS185" s="125">
        <f>IF('Indicator Date hidden'!AT186="x","x",AS$2-'Indicator Date hidden'!AT186)</f>
        <v>7</v>
      </c>
      <c r="AT185" s="125">
        <f>IF('Indicator Date hidden'!AU186="x","x",AT$2-'Indicator Date hidden'!AU186)</f>
        <v>0</v>
      </c>
      <c r="AU185" s="125">
        <f>IF('Indicator Date hidden'!AV186="x","x",AU$2-'Indicator Date hidden'!AV186)</f>
        <v>1</v>
      </c>
      <c r="AV185" s="125">
        <f>IF('Indicator Date hidden'!AW186="x","x",AV$2-'Indicator Date hidden'!AW186)</f>
        <v>1</v>
      </c>
      <c r="AW185" s="125" t="str">
        <f>IF('Indicator Date hidden'!AX186="x","x",AW$2-'Indicator Date hidden'!AX186)</f>
        <v>x</v>
      </c>
      <c r="AX185" s="125">
        <f>IF('Indicator Date hidden'!AY186="x","x",AX$2-'Indicator Date hidden'!AY186)</f>
        <v>0</v>
      </c>
      <c r="AY185" s="125">
        <f>IF('Indicator Date hidden'!AZ186="x","x",AY$2-'Indicator Date hidden'!AZ186)</f>
        <v>0</v>
      </c>
      <c r="AZ185" s="125">
        <f>IF('Indicator Date hidden'!BA186="x","x",AZ$2-'Indicator Date hidden'!BA186)</f>
        <v>1</v>
      </c>
      <c r="BA185" s="125">
        <f>IF('Indicator Date hidden'!BB186="x","x",BA$2-'Indicator Date hidden'!BB186)</f>
        <v>0</v>
      </c>
      <c r="BB185" s="125">
        <f>IF('Indicator Date hidden'!BC186="x","x",BB$2-'Indicator Date hidden'!BC186)</f>
        <v>0</v>
      </c>
      <c r="BC185" s="125">
        <f>IF('Indicator Date hidden'!BD186="x","x",BC$2-'Indicator Date hidden'!BD186)</f>
        <v>0</v>
      </c>
      <c r="BD185" s="125" t="str">
        <f>IF('Indicator Date hidden'!BE186="x","x",BD$2-'Indicator Date hidden'!BE186)</f>
        <v>x</v>
      </c>
      <c r="BE185" s="125">
        <f>IF('Indicator Date hidden'!BF186="x","x",BE$2-'Indicator Date hidden'!BF186)</f>
        <v>1</v>
      </c>
      <c r="BF185" s="125">
        <f>IF('Indicator Date hidden'!BG186="x","x",BF$2-'Indicator Date hidden'!BG186)</f>
        <v>0</v>
      </c>
      <c r="BG185" s="125">
        <f>IF('Indicator Date hidden'!BH186="x","x",BG$2-'Indicator Date hidden'!BH186)</f>
        <v>0</v>
      </c>
      <c r="BH185" s="125">
        <f>IF('Indicator Date hidden'!BI186="x","x",BH$2-'Indicator Date hidden'!BI186)</f>
        <v>0</v>
      </c>
      <c r="BI185" s="125">
        <f>IF('Indicator Date hidden'!BJ186="x","x",BI$2-'Indicator Date hidden'!BJ186)</f>
        <v>2</v>
      </c>
      <c r="BJ185" s="125">
        <f>IF('Indicator Date hidden'!BK186="x","x",BJ$2-'Indicator Date hidden'!BK186)</f>
        <v>0</v>
      </c>
      <c r="BK185" s="125">
        <f>IF('Indicator Date hidden'!BL186="x","x",BK$2-'Indicator Date hidden'!BL186)</f>
        <v>0</v>
      </c>
      <c r="BL185" s="125">
        <f>IF('Indicator Date hidden'!BM186="x","x",BL$2-'Indicator Date hidden'!BM186)</f>
        <v>0</v>
      </c>
      <c r="BM185" s="125" t="str">
        <f>IF('Indicator Date hidden'!BN186="x","x",BM$2-'Indicator Date hidden'!BN186)</f>
        <v>x</v>
      </c>
      <c r="BN185" s="125">
        <f>IF('Indicator Date hidden'!BO186="x","x",BN$2-'Indicator Date hidden'!BO186)</f>
        <v>1</v>
      </c>
      <c r="BO185" s="125">
        <f>IF('Indicator Date hidden'!BP186="x","x",BO$2-'Indicator Date hidden'!BP186)</f>
        <v>0</v>
      </c>
      <c r="BP185" s="125">
        <f>IF('Indicator Date hidden'!BQ186="x","x",BP$2-'Indicator Date hidden'!BQ186)</f>
        <v>1</v>
      </c>
      <c r="BQ185" s="125">
        <f>IF('Indicator Date hidden'!BR186="x","x",BQ$2-'Indicator Date hidden'!BR186)</f>
        <v>0</v>
      </c>
      <c r="BR185" s="125">
        <f>IF('Indicator Date hidden'!BS186="x","x",BR$2-'Indicator Date hidden'!BS186)</f>
        <v>0</v>
      </c>
      <c r="BS185" s="125">
        <f>IF('Indicator Date hidden'!BT186="x","x",BS$2-'Indicator Date hidden'!BT186)</f>
        <v>2</v>
      </c>
      <c r="BT185" s="125">
        <f>IF('Indicator Date hidden'!BU186="x","x",BT$2-'Indicator Date hidden'!BU186)</f>
        <v>0</v>
      </c>
      <c r="BU185" s="125">
        <f>IF('Indicator Date hidden'!BV186="x","x",BU$2-'Indicator Date hidden'!BV186)</f>
        <v>0</v>
      </c>
      <c r="BV185" s="125">
        <f>IF('Indicator Date hidden'!BW186="x","x",BV$2-'Indicator Date hidden'!BW186)</f>
        <v>0</v>
      </c>
      <c r="BW185" s="125">
        <f>IF('Indicator Date hidden'!BX186="x","x",BW$2-'Indicator Date hidden'!BX186)</f>
        <v>0</v>
      </c>
      <c r="BX185" s="125">
        <f>IF('Indicator Date hidden'!BY186="x","x",BX$2-'Indicator Date hidden'!BY186)</f>
        <v>0</v>
      </c>
      <c r="BY185" s="3">
        <f t="shared" si="25"/>
        <v>23</v>
      </c>
      <c r="BZ185" s="126">
        <f t="shared" si="26"/>
        <v>0.33823529411764708</v>
      </c>
      <c r="CA185" s="3">
        <f t="shared" si="27"/>
        <v>13</v>
      </c>
      <c r="CB185" s="126">
        <f t="shared" si="28"/>
        <v>0.99425251434619821</v>
      </c>
      <c r="CC185" s="129">
        <f t="shared" si="29"/>
        <v>0</v>
      </c>
    </row>
    <row r="186" spans="1:81" x14ac:dyDescent="0.3">
      <c r="A186" s="3" t="str">
        <f>'Indicator Data'!B189</f>
        <v>URY</v>
      </c>
      <c r="B186" s="125">
        <f>IF('Indicator Date hidden'!C187="x","x",B$2-'Indicator Date hidden'!C187)</f>
        <v>0</v>
      </c>
      <c r="C186" s="125">
        <f>IF('Indicator Date hidden'!D187="x","x",C$2-'Indicator Date hidden'!D187)</f>
        <v>0</v>
      </c>
      <c r="D186" s="125">
        <f>IF('Indicator Date hidden'!E187="x","x",D$2-'Indicator Date hidden'!E187)</f>
        <v>0</v>
      </c>
      <c r="E186" s="125">
        <f>IF('Indicator Date hidden'!F187="x","x",E$2-'Indicator Date hidden'!F187)</f>
        <v>0</v>
      </c>
      <c r="F186" s="125">
        <f>IF('Indicator Date hidden'!G187="x","x",F$2-'Indicator Date hidden'!G187)</f>
        <v>0</v>
      </c>
      <c r="G186" s="125">
        <f>IF('Indicator Date hidden'!H187="x","x",G$2-'Indicator Date hidden'!H187)</f>
        <v>0</v>
      </c>
      <c r="H186" s="125">
        <f>IF('Indicator Date hidden'!I187="x","x",H$2-'Indicator Date hidden'!I187)</f>
        <v>0</v>
      </c>
      <c r="I186" s="125">
        <f>IF('Indicator Date hidden'!J187="x","x",I$2-'Indicator Date hidden'!J187)</f>
        <v>0</v>
      </c>
      <c r="J186" s="125">
        <f>IF('Indicator Date hidden'!K187="x","x",J$2-'Indicator Date hidden'!K187)</f>
        <v>0</v>
      </c>
      <c r="K186" s="125">
        <f>IF('Indicator Date hidden'!L187="x","x",K$2-'Indicator Date hidden'!L187)</f>
        <v>0</v>
      </c>
      <c r="L186" s="125">
        <f>IF('Indicator Date hidden'!M187="x","x",L$2-'Indicator Date hidden'!M187)</f>
        <v>0</v>
      </c>
      <c r="M186" s="125">
        <f>IF('Indicator Date hidden'!N187="x","x",M$2-'Indicator Date hidden'!N187)</f>
        <v>0</v>
      </c>
      <c r="N186" s="125">
        <f>IF('Indicator Date hidden'!O187="x","x",N$2-'Indicator Date hidden'!O187)</f>
        <v>0</v>
      </c>
      <c r="O186" s="125">
        <f>IF('Indicator Date hidden'!P187="x","x",O$2-'Indicator Date hidden'!P187)</f>
        <v>0</v>
      </c>
      <c r="P186" s="125">
        <f>IF('Indicator Date hidden'!Q187="x","x",P$2-'Indicator Date hidden'!Q187)</f>
        <v>0</v>
      </c>
      <c r="Q186" s="125">
        <f>IF('Indicator Date hidden'!R187="x","x",Q$2-'Indicator Date hidden'!R187)</f>
        <v>0</v>
      </c>
      <c r="R186" s="125">
        <f>IF('Indicator Date hidden'!S187="x","x",R$2-'Indicator Date hidden'!S187)</f>
        <v>0</v>
      </c>
      <c r="S186" s="125">
        <f>IF('Indicator Date hidden'!T187="x","x",S$2-'Indicator Date hidden'!T187)</f>
        <v>0</v>
      </c>
      <c r="T186" s="125">
        <f>IF('Indicator Date hidden'!U187="x","x",T$2-'Indicator Date hidden'!U187)</f>
        <v>0</v>
      </c>
      <c r="U186" s="125">
        <f>IF('Indicator Date hidden'!V187="x","x",U$2-'Indicator Date hidden'!V187)</f>
        <v>0</v>
      </c>
      <c r="V186" s="125">
        <f>IF('Indicator Date hidden'!W187="x","x",V$2-'Indicator Date hidden'!W187)</f>
        <v>0</v>
      </c>
      <c r="W186" s="125">
        <f>IF('Indicator Date hidden'!X187="x","x",W$2-'Indicator Date hidden'!X187)</f>
        <v>0</v>
      </c>
      <c r="X186" s="125">
        <f>IF('Indicator Date hidden'!Y187="x","x",X$2-'Indicator Date hidden'!Y187)</f>
        <v>0</v>
      </c>
      <c r="Y186" s="125">
        <f>IF('Indicator Date hidden'!Z187="x","x",Y$2-'Indicator Date hidden'!Z187)</f>
        <v>0</v>
      </c>
      <c r="Z186" s="125">
        <f>IF('Indicator Date hidden'!AA187="x","x",Z$2-'Indicator Date hidden'!AA187)</f>
        <v>7</v>
      </c>
      <c r="AA186" s="125">
        <f>IF('Indicator Date hidden'!AB187="x","x",AA$2-'Indicator Date hidden'!AB187)</f>
        <v>0</v>
      </c>
      <c r="AB186" s="125" t="str">
        <f>IF('Indicator Date hidden'!AC187="x","x",AB$2-'Indicator Date hidden'!AC187)</f>
        <v>x</v>
      </c>
      <c r="AC186" s="125">
        <f>IF('Indicator Date hidden'!AD187="x","x",AC$2-'Indicator Date hidden'!AD187)</f>
        <v>0</v>
      </c>
      <c r="AD186" s="125">
        <f>IF('Indicator Date hidden'!AE187="x","x",AD$2-'Indicator Date hidden'!AE187)</f>
        <v>0</v>
      </c>
      <c r="AE186" s="125" t="str">
        <f>IF('Indicator Date hidden'!AF187="x","x",AE$2-'Indicator Date hidden'!AF187)</f>
        <v>x</v>
      </c>
      <c r="AF186" s="125">
        <f>IF('Indicator Date hidden'!AG187="x","x",AF$2-'Indicator Date hidden'!AG187)</f>
        <v>1</v>
      </c>
      <c r="AG186" s="125">
        <f>IF('Indicator Date hidden'!AH187="x","x",AG$2-'Indicator Date hidden'!AH187)</f>
        <v>0</v>
      </c>
      <c r="AH186" s="125">
        <f>IF('Indicator Date hidden'!AI187="x","x",AH$2-'Indicator Date hidden'!AI187)</f>
        <v>0</v>
      </c>
      <c r="AI186" s="125">
        <f>IF('Indicator Date hidden'!AJ187="x","x",AI$2-'Indicator Date hidden'!AJ187)</f>
        <v>0</v>
      </c>
      <c r="AJ186" s="125">
        <f>IF('Indicator Date hidden'!AK187="x","x",AJ$2-'Indicator Date hidden'!AK187)</f>
        <v>0</v>
      </c>
      <c r="AK186" s="125">
        <f>IF('Indicator Date hidden'!AL187="x","x",AK$2-'Indicator Date hidden'!AL187)</f>
        <v>1</v>
      </c>
      <c r="AL186" s="125" t="str">
        <f>IF('Indicator Date hidden'!AM187="x","x",AL$2-'Indicator Date hidden'!AM187)</f>
        <v>x</v>
      </c>
      <c r="AM186" s="125">
        <f>IF('Indicator Date hidden'!AN187="x","x",AM$2-'Indicator Date hidden'!AN187)</f>
        <v>0</v>
      </c>
      <c r="AN186" s="125">
        <f>IF('Indicator Date hidden'!AO187="x","x",AN$2-'Indicator Date hidden'!AO187)</f>
        <v>0</v>
      </c>
      <c r="AO186" s="125">
        <f>IF('Indicator Date hidden'!AP187="x","x",AO$2-'Indicator Date hidden'!AP187)</f>
        <v>0</v>
      </c>
      <c r="AP186" s="125">
        <f>IF('Indicator Date hidden'!AQ187="x","x",AP$2-'Indicator Date hidden'!AQ187)</f>
        <v>2</v>
      </c>
      <c r="AQ186" s="125">
        <f>IF('Indicator Date hidden'!AR187="x","x",AQ$2-'Indicator Date hidden'!AR187)</f>
        <v>0</v>
      </c>
      <c r="AR186" s="125">
        <f>IF('Indicator Date hidden'!AS187="x","x",AR$2-'Indicator Date hidden'!AS187)</f>
        <v>0</v>
      </c>
      <c r="AS186" s="125">
        <f>IF('Indicator Date hidden'!AT187="x","x",AS$2-'Indicator Date hidden'!AT187)</f>
        <v>8</v>
      </c>
      <c r="AT186" s="125">
        <f>IF('Indicator Date hidden'!AU187="x","x",AT$2-'Indicator Date hidden'!AU187)</f>
        <v>0</v>
      </c>
      <c r="AU186" s="125" t="str">
        <f>IF('Indicator Date hidden'!AV187="x","x",AU$2-'Indicator Date hidden'!AV187)</f>
        <v>x</v>
      </c>
      <c r="AV186" s="125" t="str">
        <f>IF('Indicator Date hidden'!AW187="x","x",AV$2-'Indicator Date hidden'!AW187)</f>
        <v>x</v>
      </c>
      <c r="AW186" s="125" t="str">
        <f>IF('Indicator Date hidden'!AX187="x","x",AW$2-'Indicator Date hidden'!AX187)</f>
        <v>x</v>
      </c>
      <c r="AX186" s="125">
        <f>IF('Indicator Date hidden'!AY187="x","x",AX$2-'Indicator Date hidden'!AY187)</f>
        <v>0</v>
      </c>
      <c r="AY186" s="125">
        <f>IF('Indicator Date hidden'!AZ187="x","x",AY$2-'Indicator Date hidden'!AZ187)</f>
        <v>0</v>
      </c>
      <c r="AZ186" s="125">
        <f>IF('Indicator Date hidden'!BA187="x","x",AZ$2-'Indicator Date hidden'!BA187)</f>
        <v>0</v>
      </c>
      <c r="BA186" s="125">
        <f>IF('Indicator Date hidden'!BB187="x","x",BA$2-'Indicator Date hidden'!BB187)</f>
        <v>0</v>
      </c>
      <c r="BB186" s="125">
        <f>IF('Indicator Date hidden'!BC187="x","x",BB$2-'Indicator Date hidden'!BC187)</f>
        <v>0</v>
      </c>
      <c r="BC186" s="125">
        <f>IF('Indicator Date hidden'!BD187="x","x",BC$2-'Indicator Date hidden'!BD187)</f>
        <v>0</v>
      </c>
      <c r="BD186" s="125" t="str">
        <f>IF('Indicator Date hidden'!BE187="x","x",BD$2-'Indicator Date hidden'!BE187)</f>
        <v>x</v>
      </c>
      <c r="BE186" s="125">
        <f>IF('Indicator Date hidden'!BF187="x","x",BE$2-'Indicator Date hidden'!BF187)</f>
        <v>0</v>
      </c>
      <c r="BF186" s="125">
        <f>IF('Indicator Date hidden'!BG187="x","x",BF$2-'Indicator Date hidden'!BG187)</f>
        <v>0</v>
      </c>
      <c r="BG186" s="125">
        <f>IF('Indicator Date hidden'!BH187="x","x",BG$2-'Indicator Date hidden'!BH187)</f>
        <v>0</v>
      </c>
      <c r="BH186" s="125">
        <f>IF('Indicator Date hidden'!BI187="x","x",BH$2-'Indicator Date hidden'!BI187)</f>
        <v>0</v>
      </c>
      <c r="BI186" s="125">
        <f>IF('Indicator Date hidden'!BJ187="x","x",BI$2-'Indicator Date hidden'!BJ187)</f>
        <v>2</v>
      </c>
      <c r="BJ186" s="125">
        <f>IF('Indicator Date hidden'!BK187="x","x",BJ$2-'Indicator Date hidden'!BK187)</f>
        <v>0</v>
      </c>
      <c r="BK186" s="125">
        <f>IF('Indicator Date hidden'!BL187="x","x",BK$2-'Indicator Date hidden'!BL187)</f>
        <v>0</v>
      </c>
      <c r="BL186" s="125">
        <f>IF('Indicator Date hidden'!BM187="x","x",BL$2-'Indicator Date hidden'!BM187)</f>
        <v>0</v>
      </c>
      <c r="BM186" s="125">
        <f>IF('Indicator Date hidden'!BN187="x","x",BM$2-'Indicator Date hidden'!BN187)</f>
        <v>1</v>
      </c>
      <c r="BN186" s="125">
        <f>IF('Indicator Date hidden'!BO187="x","x",BN$2-'Indicator Date hidden'!BO187)</f>
        <v>0</v>
      </c>
      <c r="BO186" s="125">
        <f>IF('Indicator Date hidden'!BP187="x","x",BO$2-'Indicator Date hidden'!BP187)</f>
        <v>0</v>
      </c>
      <c r="BP186" s="125">
        <f>IF('Indicator Date hidden'!BQ187="x","x",BP$2-'Indicator Date hidden'!BQ187)</f>
        <v>0</v>
      </c>
      <c r="BQ186" s="125">
        <f>IF('Indicator Date hidden'!BR187="x","x",BQ$2-'Indicator Date hidden'!BR187)</f>
        <v>0</v>
      </c>
      <c r="BR186" s="125">
        <f>IF('Indicator Date hidden'!BS187="x","x",BR$2-'Indicator Date hidden'!BS187)</f>
        <v>0</v>
      </c>
      <c r="BS186" s="125">
        <f>IF('Indicator Date hidden'!BT187="x","x",BS$2-'Indicator Date hidden'!BT187)</f>
        <v>1</v>
      </c>
      <c r="BT186" s="125">
        <f>IF('Indicator Date hidden'!BU187="x","x",BT$2-'Indicator Date hidden'!BU187)</f>
        <v>0</v>
      </c>
      <c r="BU186" s="125">
        <f>IF('Indicator Date hidden'!BV187="x","x",BU$2-'Indicator Date hidden'!BV187)</f>
        <v>0</v>
      </c>
      <c r="BV186" s="125">
        <f>IF('Indicator Date hidden'!BW187="x","x",BV$2-'Indicator Date hidden'!BW187)</f>
        <v>0</v>
      </c>
      <c r="BW186" s="125">
        <f>IF('Indicator Date hidden'!BX187="x","x",BW$2-'Indicator Date hidden'!BX187)</f>
        <v>0</v>
      </c>
      <c r="BX186" s="125">
        <f>IF('Indicator Date hidden'!BY187="x","x",BX$2-'Indicator Date hidden'!BY187)</f>
        <v>0</v>
      </c>
      <c r="BY186" s="3">
        <f t="shared" si="25"/>
        <v>23</v>
      </c>
      <c r="BZ186" s="126">
        <f t="shared" si="26"/>
        <v>0.33823529411764708</v>
      </c>
      <c r="CA186" s="3">
        <f t="shared" si="27"/>
        <v>8</v>
      </c>
      <c r="CB186" s="126">
        <f t="shared" si="28"/>
        <v>1.3129478968834962</v>
      </c>
      <c r="CC186" s="129">
        <f t="shared" si="29"/>
        <v>0</v>
      </c>
    </row>
    <row r="187" spans="1:81" x14ac:dyDescent="0.3">
      <c r="A187" s="3" t="str">
        <f>'Indicator Data'!B190</f>
        <v>UZB</v>
      </c>
      <c r="B187" s="125">
        <f>IF('Indicator Date hidden'!C188="x","x",B$2-'Indicator Date hidden'!C188)</f>
        <v>0</v>
      </c>
      <c r="C187" s="125">
        <f>IF('Indicator Date hidden'!D188="x","x",C$2-'Indicator Date hidden'!D188)</f>
        <v>0</v>
      </c>
      <c r="D187" s="125">
        <f>IF('Indicator Date hidden'!E188="x","x",D$2-'Indicator Date hidden'!E188)</f>
        <v>0</v>
      </c>
      <c r="E187" s="125">
        <f>IF('Indicator Date hidden'!F188="x","x",E$2-'Indicator Date hidden'!F188)</f>
        <v>0</v>
      </c>
      <c r="F187" s="125">
        <f>IF('Indicator Date hidden'!G188="x","x",F$2-'Indicator Date hidden'!G188)</f>
        <v>0</v>
      </c>
      <c r="G187" s="125">
        <f>IF('Indicator Date hidden'!H188="x","x",G$2-'Indicator Date hidden'!H188)</f>
        <v>0</v>
      </c>
      <c r="H187" s="125">
        <f>IF('Indicator Date hidden'!I188="x","x",H$2-'Indicator Date hidden'!I188)</f>
        <v>0</v>
      </c>
      <c r="I187" s="125">
        <f>IF('Indicator Date hidden'!J188="x","x",I$2-'Indicator Date hidden'!J188)</f>
        <v>0</v>
      </c>
      <c r="J187" s="125">
        <f>IF('Indicator Date hidden'!K188="x","x",J$2-'Indicator Date hidden'!K188)</f>
        <v>0</v>
      </c>
      <c r="K187" s="125">
        <f>IF('Indicator Date hidden'!L188="x","x",K$2-'Indicator Date hidden'!L188)</f>
        <v>0</v>
      </c>
      <c r="L187" s="125">
        <f>IF('Indicator Date hidden'!M188="x","x",L$2-'Indicator Date hidden'!M188)</f>
        <v>0</v>
      </c>
      <c r="M187" s="125">
        <f>IF('Indicator Date hidden'!N188="x","x",M$2-'Indicator Date hidden'!N188)</f>
        <v>0</v>
      </c>
      <c r="N187" s="125">
        <f>IF('Indicator Date hidden'!O188="x","x",N$2-'Indicator Date hidden'!O188)</f>
        <v>0</v>
      </c>
      <c r="O187" s="125">
        <f>IF('Indicator Date hidden'!P188="x","x",O$2-'Indicator Date hidden'!P188)</f>
        <v>0</v>
      </c>
      <c r="P187" s="125">
        <f>IF('Indicator Date hidden'!Q188="x","x",P$2-'Indicator Date hidden'!Q188)</f>
        <v>0</v>
      </c>
      <c r="Q187" s="125">
        <f>IF('Indicator Date hidden'!R188="x","x",Q$2-'Indicator Date hidden'!R188)</f>
        <v>0</v>
      </c>
      <c r="R187" s="125">
        <f>IF('Indicator Date hidden'!S188="x","x",R$2-'Indicator Date hidden'!S188)</f>
        <v>0</v>
      </c>
      <c r="S187" s="125">
        <f>IF('Indicator Date hidden'!T188="x","x",S$2-'Indicator Date hidden'!T188)</f>
        <v>0</v>
      </c>
      <c r="T187" s="125">
        <f>IF('Indicator Date hidden'!U188="x","x",T$2-'Indicator Date hidden'!U188)</f>
        <v>0</v>
      </c>
      <c r="U187" s="125">
        <f>IF('Indicator Date hidden'!V188="x","x",U$2-'Indicator Date hidden'!V188)</f>
        <v>0</v>
      </c>
      <c r="V187" s="125">
        <f>IF('Indicator Date hidden'!W188="x","x",V$2-'Indicator Date hidden'!W188)</f>
        <v>0</v>
      </c>
      <c r="W187" s="125">
        <f>IF('Indicator Date hidden'!X188="x","x",W$2-'Indicator Date hidden'!X188)</f>
        <v>0</v>
      </c>
      <c r="X187" s="125">
        <f>IF('Indicator Date hidden'!Y188="x","x",X$2-'Indicator Date hidden'!Y188)</f>
        <v>0</v>
      </c>
      <c r="Y187" s="125">
        <f>IF('Indicator Date hidden'!Z188="x","x",Y$2-'Indicator Date hidden'!Z188)</f>
        <v>0</v>
      </c>
      <c r="Z187" s="125" t="str">
        <f>IF('Indicator Date hidden'!AA188="x","x",Z$2-'Indicator Date hidden'!AA188)</f>
        <v>x</v>
      </c>
      <c r="AA187" s="125">
        <f>IF('Indicator Date hidden'!AB188="x","x",AA$2-'Indicator Date hidden'!AB188)</f>
        <v>0</v>
      </c>
      <c r="AB187" s="125" t="str">
        <f>IF('Indicator Date hidden'!AC188="x","x",AB$2-'Indicator Date hidden'!AC188)</f>
        <v>x</v>
      </c>
      <c r="AC187" s="125">
        <f>IF('Indicator Date hidden'!AD188="x","x",AC$2-'Indicator Date hidden'!AD188)</f>
        <v>0</v>
      </c>
      <c r="AD187" s="125">
        <f>IF('Indicator Date hidden'!AE188="x","x",AD$2-'Indicator Date hidden'!AE188)</f>
        <v>0</v>
      </c>
      <c r="AE187" s="125">
        <f>IF('Indicator Date hidden'!AF188="x","x",AE$2-'Indicator Date hidden'!AF188)</f>
        <v>0</v>
      </c>
      <c r="AF187" s="125">
        <f>IF('Indicator Date hidden'!AG188="x","x",AF$2-'Indicator Date hidden'!AG188)</f>
        <v>1</v>
      </c>
      <c r="AG187" s="125">
        <f>IF('Indicator Date hidden'!AH188="x","x",AG$2-'Indicator Date hidden'!AH188)</f>
        <v>0</v>
      </c>
      <c r="AH187" s="125">
        <f>IF('Indicator Date hidden'!AI188="x","x",AH$2-'Indicator Date hidden'!AI188)</f>
        <v>0</v>
      </c>
      <c r="AI187" s="125">
        <f>IF('Indicator Date hidden'!AJ188="x","x",AI$2-'Indicator Date hidden'!AJ188)</f>
        <v>0</v>
      </c>
      <c r="AJ187" s="125">
        <f>IF('Indicator Date hidden'!AK188="x","x",AJ$2-'Indicator Date hidden'!AK188)</f>
        <v>0</v>
      </c>
      <c r="AK187" s="125">
        <f>IF('Indicator Date hidden'!AL188="x","x",AK$2-'Indicator Date hidden'!AL188)</f>
        <v>1</v>
      </c>
      <c r="AL187" s="125" t="str">
        <f>IF('Indicator Date hidden'!AM188="x","x",AL$2-'Indicator Date hidden'!AM188)</f>
        <v>x</v>
      </c>
      <c r="AM187" s="125">
        <f>IF('Indicator Date hidden'!AN188="x","x",AM$2-'Indicator Date hidden'!AN188)</f>
        <v>0</v>
      </c>
      <c r="AN187" s="125">
        <f>IF('Indicator Date hidden'!AO188="x","x",AN$2-'Indicator Date hidden'!AO188)</f>
        <v>0</v>
      </c>
      <c r="AO187" s="125">
        <f>IF('Indicator Date hidden'!AP188="x","x",AO$2-'Indicator Date hidden'!AP188)</f>
        <v>0</v>
      </c>
      <c r="AP187" s="125">
        <f>IF('Indicator Date hidden'!AQ188="x","x",AP$2-'Indicator Date hidden'!AQ188)</f>
        <v>0</v>
      </c>
      <c r="AQ187" s="125">
        <f>IF('Indicator Date hidden'!AR188="x","x",AQ$2-'Indicator Date hidden'!AR188)</f>
        <v>0</v>
      </c>
      <c r="AR187" s="125">
        <f>IF('Indicator Date hidden'!AS188="x","x",AR$2-'Indicator Date hidden'!AS188)</f>
        <v>0</v>
      </c>
      <c r="AS187" s="125">
        <f>IF('Indicator Date hidden'!AT188="x","x",AS$2-'Indicator Date hidden'!AT188)</f>
        <v>2</v>
      </c>
      <c r="AT187" s="125">
        <f>IF('Indicator Date hidden'!AU188="x","x",AT$2-'Indicator Date hidden'!AU188)</f>
        <v>0</v>
      </c>
      <c r="AU187" s="125">
        <f>IF('Indicator Date hidden'!AV188="x","x",AU$2-'Indicator Date hidden'!AV188)</f>
        <v>0</v>
      </c>
      <c r="AV187" s="125">
        <f>IF('Indicator Date hidden'!AW188="x","x",AV$2-'Indicator Date hidden'!AW188)</f>
        <v>0</v>
      </c>
      <c r="AW187" s="125">
        <f>IF('Indicator Date hidden'!AX188="x","x",AW$2-'Indicator Date hidden'!AX188)</f>
        <v>0</v>
      </c>
      <c r="AX187" s="125">
        <f>IF('Indicator Date hidden'!AY188="x","x",AX$2-'Indicator Date hidden'!AY188)</f>
        <v>0</v>
      </c>
      <c r="AY187" s="125">
        <f>IF('Indicator Date hidden'!AZ188="x","x",AY$2-'Indicator Date hidden'!AZ188)</f>
        <v>0</v>
      </c>
      <c r="AZ187" s="125" t="str">
        <f>IF('Indicator Date hidden'!BA188="x","x",AZ$2-'Indicator Date hidden'!BA188)</f>
        <v>x</v>
      </c>
      <c r="BA187" s="125">
        <f>IF('Indicator Date hidden'!BB188="x","x",BA$2-'Indicator Date hidden'!BB188)</f>
        <v>0</v>
      </c>
      <c r="BB187" s="125">
        <f>IF('Indicator Date hidden'!BC188="x","x",BB$2-'Indicator Date hidden'!BC188)</f>
        <v>0</v>
      </c>
      <c r="BC187" s="125">
        <f>IF('Indicator Date hidden'!BD188="x","x",BC$2-'Indicator Date hidden'!BD188)</f>
        <v>0</v>
      </c>
      <c r="BD187" s="125" t="str">
        <f>IF('Indicator Date hidden'!BE188="x","x",BD$2-'Indicator Date hidden'!BE188)</f>
        <v>x</v>
      </c>
      <c r="BE187" s="125">
        <f>IF('Indicator Date hidden'!BF188="x","x",BE$2-'Indicator Date hidden'!BF188)</f>
        <v>1</v>
      </c>
      <c r="BF187" s="125">
        <f>IF('Indicator Date hidden'!BG188="x","x",BF$2-'Indicator Date hidden'!BG188)</f>
        <v>0</v>
      </c>
      <c r="BG187" s="125">
        <f>IF('Indicator Date hidden'!BH188="x","x",BG$2-'Indicator Date hidden'!BH188)</f>
        <v>0</v>
      </c>
      <c r="BH187" s="125">
        <f>IF('Indicator Date hidden'!BI188="x","x",BH$2-'Indicator Date hidden'!BI188)</f>
        <v>0</v>
      </c>
      <c r="BI187" s="125">
        <f>IF('Indicator Date hidden'!BJ188="x","x",BI$2-'Indicator Date hidden'!BJ188)</f>
        <v>2</v>
      </c>
      <c r="BJ187" s="125">
        <f>IF('Indicator Date hidden'!BK188="x","x",BJ$2-'Indicator Date hidden'!BK188)</f>
        <v>0</v>
      </c>
      <c r="BK187" s="125">
        <f>IF('Indicator Date hidden'!BL188="x","x",BK$2-'Indicator Date hidden'!BL188)</f>
        <v>0</v>
      </c>
      <c r="BL187" s="125">
        <f>IF('Indicator Date hidden'!BM188="x","x",BL$2-'Indicator Date hidden'!BM188)</f>
        <v>0</v>
      </c>
      <c r="BM187" s="125">
        <f>IF('Indicator Date hidden'!BN188="x","x",BM$2-'Indicator Date hidden'!BN188)</f>
        <v>1</v>
      </c>
      <c r="BN187" s="125">
        <f>IF('Indicator Date hidden'!BO188="x","x",BN$2-'Indicator Date hidden'!BO188)</f>
        <v>1</v>
      </c>
      <c r="BO187" s="125">
        <f>IF('Indicator Date hidden'!BP188="x","x",BO$2-'Indicator Date hidden'!BP188)</f>
        <v>0</v>
      </c>
      <c r="BP187" s="125">
        <f>IF('Indicator Date hidden'!BQ188="x","x",BP$2-'Indicator Date hidden'!BQ188)</f>
        <v>0</v>
      </c>
      <c r="BQ187" s="125">
        <f>IF('Indicator Date hidden'!BR188="x","x",BQ$2-'Indicator Date hidden'!BR188)</f>
        <v>0</v>
      </c>
      <c r="BR187" s="125">
        <f>IF('Indicator Date hidden'!BS188="x","x",BR$2-'Indicator Date hidden'!BS188)</f>
        <v>0</v>
      </c>
      <c r="BS187" s="125">
        <f>IF('Indicator Date hidden'!BT188="x","x",BS$2-'Indicator Date hidden'!BT188)</f>
        <v>4</v>
      </c>
      <c r="BT187" s="125">
        <f>IF('Indicator Date hidden'!BU188="x","x",BT$2-'Indicator Date hidden'!BU188)</f>
        <v>0</v>
      </c>
      <c r="BU187" s="125">
        <f>IF('Indicator Date hidden'!BV188="x","x",BU$2-'Indicator Date hidden'!BV188)</f>
        <v>0</v>
      </c>
      <c r="BV187" s="125">
        <f>IF('Indicator Date hidden'!BW188="x","x",BV$2-'Indicator Date hidden'!BW188)</f>
        <v>0</v>
      </c>
      <c r="BW187" s="125">
        <f>IF('Indicator Date hidden'!BX188="x","x",BW$2-'Indicator Date hidden'!BX188)</f>
        <v>0</v>
      </c>
      <c r="BX187" s="125">
        <f>IF('Indicator Date hidden'!BY188="x","x",BX$2-'Indicator Date hidden'!BY188)</f>
        <v>0</v>
      </c>
      <c r="BY187" s="3">
        <f t="shared" si="25"/>
        <v>13</v>
      </c>
      <c r="BZ187" s="126">
        <f t="shared" si="26"/>
        <v>0.18571428571428572</v>
      </c>
      <c r="CA187" s="3">
        <f t="shared" si="27"/>
        <v>8</v>
      </c>
      <c r="CB187" s="126">
        <f t="shared" si="28"/>
        <v>0.61627584600351404</v>
      </c>
      <c r="CC187" s="129">
        <f t="shared" si="29"/>
        <v>0</v>
      </c>
    </row>
    <row r="188" spans="1:81" x14ac:dyDescent="0.3">
      <c r="A188" s="3" t="str">
        <f>'Indicator Data'!B191</f>
        <v>VUT</v>
      </c>
      <c r="B188" s="125">
        <f>IF('Indicator Date hidden'!C189="x","x",B$2-'Indicator Date hidden'!C189)</f>
        <v>0</v>
      </c>
      <c r="C188" s="125">
        <f>IF('Indicator Date hidden'!D189="x","x",C$2-'Indicator Date hidden'!D189)</f>
        <v>0</v>
      </c>
      <c r="D188" s="125">
        <f>IF('Indicator Date hidden'!E189="x","x",D$2-'Indicator Date hidden'!E189)</f>
        <v>0</v>
      </c>
      <c r="E188" s="125">
        <f>IF('Indicator Date hidden'!F189="x","x",E$2-'Indicator Date hidden'!F189)</f>
        <v>0</v>
      </c>
      <c r="F188" s="125">
        <f>IF('Indicator Date hidden'!G189="x","x",F$2-'Indicator Date hidden'!G189)</f>
        <v>0</v>
      </c>
      <c r="G188" s="125">
        <f>IF('Indicator Date hidden'!H189="x","x",G$2-'Indicator Date hidden'!H189)</f>
        <v>0</v>
      </c>
      <c r="H188" s="125">
        <f>IF('Indicator Date hidden'!I189="x","x",H$2-'Indicator Date hidden'!I189)</f>
        <v>0</v>
      </c>
      <c r="I188" s="125">
        <f>IF('Indicator Date hidden'!J189="x","x",I$2-'Indicator Date hidden'!J189)</f>
        <v>0</v>
      </c>
      <c r="J188" s="125">
        <f>IF('Indicator Date hidden'!K189="x","x",J$2-'Indicator Date hidden'!K189)</f>
        <v>0</v>
      </c>
      <c r="K188" s="125">
        <f>IF('Indicator Date hidden'!L189="x","x",K$2-'Indicator Date hidden'!L189)</f>
        <v>0</v>
      </c>
      <c r="L188" s="125">
        <f>IF('Indicator Date hidden'!M189="x","x",L$2-'Indicator Date hidden'!M189)</f>
        <v>0</v>
      </c>
      <c r="M188" s="125">
        <f>IF('Indicator Date hidden'!N189="x","x",M$2-'Indicator Date hidden'!N189)</f>
        <v>0</v>
      </c>
      <c r="N188" s="125">
        <f>IF('Indicator Date hidden'!O189="x","x",N$2-'Indicator Date hidden'!O189)</f>
        <v>0</v>
      </c>
      <c r="O188" s="125">
        <f>IF('Indicator Date hidden'!P189="x","x",O$2-'Indicator Date hidden'!P189)</f>
        <v>0</v>
      </c>
      <c r="P188" s="125">
        <f>IF('Indicator Date hidden'!Q189="x","x",P$2-'Indicator Date hidden'!Q189)</f>
        <v>0</v>
      </c>
      <c r="Q188" s="125">
        <f>IF('Indicator Date hidden'!R189="x","x",Q$2-'Indicator Date hidden'!R189)</f>
        <v>0</v>
      </c>
      <c r="R188" s="125">
        <f>IF('Indicator Date hidden'!S189="x","x",R$2-'Indicator Date hidden'!S189)</f>
        <v>0</v>
      </c>
      <c r="S188" s="125">
        <f>IF('Indicator Date hidden'!T189="x","x",S$2-'Indicator Date hidden'!T189)</f>
        <v>0</v>
      </c>
      <c r="T188" s="125">
        <f>IF('Indicator Date hidden'!U189="x","x",T$2-'Indicator Date hidden'!U189)</f>
        <v>0</v>
      </c>
      <c r="U188" s="125">
        <f>IF('Indicator Date hidden'!V189="x","x",U$2-'Indicator Date hidden'!V189)</f>
        <v>0</v>
      </c>
      <c r="V188" s="125">
        <f>IF('Indicator Date hidden'!W189="x","x",V$2-'Indicator Date hidden'!W189)</f>
        <v>0</v>
      </c>
      <c r="W188" s="125">
        <f>IF('Indicator Date hidden'!X189="x","x",W$2-'Indicator Date hidden'!X189)</f>
        <v>0</v>
      </c>
      <c r="X188" s="125">
        <f>IF('Indicator Date hidden'!Y189="x","x",X$2-'Indicator Date hidden'!Y189)</f>
        <v>0</v>
      </c>
      <c r="Y188" s="125">
        <f>IF('Indicator Date hidden'!Z189="x","x",Y$2-'Indicator Date hidden'!Z189)</f>
        <v>0</v>
      </c>
      <c r="Z188" s="125" t="str">
        <f>IF('Indicator Date hidden'!AA189="x","x",Z$2-'Indicator Date hidden'!AA189)</f>
        <v>x</v>
      </c>
      <c r="AA188" s="125">
        <f>IF('Indicator Date hidden'!AB189="x","x",AA$2-'Indicator Date hidden'!AB189)</f>
        <v>0</v>
      </c>
      <c r="AB188" s="125">
        <f>IF('Indicator Date hidden'!AC189="x","x",AB$2-'Indicator Date hidden'!AC189)</f>
        <v>0</v>
      </c>
      <c r="AC188" s="125">
        <f>IF('Indicator Date hidden'!AD189="x","x",AC$2-'Indicator Date hidden'!AD189)</f>
        <v>4</v>
      </c>
      <c r="AD188" s="125">
        <f>IF('Indicator Date hidden'!AE189="x","x",AD$2-'Indicator Date hidden'!AE189)</f>
        <v>1</v>
      </c>
      <c r="AE188" s="125" t="str">
        <f>IF('Indicator Date hidden'!AF189="x","x",AE$2-'Indicator Date hidden'!AF189)</f>
        <v>x</v>
      </c>
      <c r="AF188" s="125">
        <f>IF('Indicator Date hidden'!AG189="x","x",AF$2-'Indicator Date hidden'!AG189)</f>
        <v>1</v>
      </c>
      <c r="AG188" s="125">
        <f>IF('Indicator Date hidden'!AH189="x","x",AG$2-'Indicator Date hidden'!AH189)</f>
        <v>0</v>
      </c>
      <c r="AH188" s="125">
        <f>IF('Indicator Date hidden'!AI189="x","x",AH$2-'Indicator Date hidden'!AI189)</f>
        <v>0</v>
      </c>
      <c r="AI188" s="125">
        <f>IF('Indicator Date hidden'!AJ189="x","x",AI$2-'Indicator Date hidden'!AJ189)</f>
        <v>0</v>
      </c>
      <c r="AJ188" s="125">
        <f>IF('Indicator Date hidden'!AK189="x","x",AJ$2-'Indicator Date hidden'!AK189)</f>
        <v>0</v>
      </c>
      <c r="AK188" s="125">
        <f>IF('Indicator Date hidden'!AL189="x","x",AK$2-'Indicator Date hidden'!AL189)</f>
        <v>1</v>
      </c>
      <c r="AL188" s="125" t="str">
        <f>IF('Indicator Date hidden'!AM189="x","x",AL$2-'Indicator Date hidden'!AM189)</f>
        <v>x</v>
      </c>
      <c r="AM188" s="125">
        <f>IF('Indicator Date hidden'!AN189="x","x",AM$2-'Indicator Date hidden'!AN189)</f>
        <v>0</v>
      </c>
      <c r="AN188" s="125">
        <f>IF('Indicator Date hidden'!AO189="x","x",AN$2-'Indicator Date hidden'!AO189)</f>
        <v>0</v>
      </c>
      <c r="AO188" s="125">
        <f>IF('Indicator Date hidden'!AP189="x","x",AO$2-'Indicator Date hidden'!AP189)</f>
        <v>0</v>
      </c>
      <c r="AP188" s="125">
        <f>IF('Indicator Date hidden'!AQ189="x","x",AP$2-'Indicator Date hidden'!AQ189)</f>
        <v>0</v>
      </c>
      <c r="AQ188" s="125">
        <f>IF('Indicator Date hidden'!AR189="x","x",AQ$2-'Indicator Date hidden'!AR189)</f>
        <v>0</v>
      </c>
      <c r="AR188" s="125">
        <f>IF('Indicator Date hidden'!AS189="x","x",AR$2-'Indicator Date hidden'!AS189)</f>
        <v>0</v>
      </c>
      <c r="AS188" s="125">
        <f>IF('Indicator Date hidden'!AT189="x","x",AS$2-'Indicator Date hidden'!AT189)</f>
        <v>6</v>
      </c>
      <c r="AT188" s="125">
        <f>IF('Indicator Date hidden'!AU189="x","x",AT$2-'Indicator Date hidden'!AU189)</f>
        <v>0</v>
      </c>
      <c r="AU188" s="125" t="str">
        <f>IF('Indicator Date hidden'!AV189="x","x",AU$2-'Indicator Date hidden'!AV189)</f>
        <v>x</v>
      </c>
      <c r="AV188" s="125" t="str">
        <f>IF('Indicator Date hidden'!AW189="x","x",AV$2-'Indicator Date hidden'!AW189)</f>
        <v>x</v>
      </c>
      <c r="AW188" s="125">
        <f>IF('Indicator Date hidden'!AX189="x","x",AW$2-'Indicator Date hidden'!AX189)</f>
        <v>0</v>
      </c>
      <c r="AX188" s="125">
        <f>IF('Indicator Date hidden'!AY189="x","x",AX$2-'Indicator Date hidden'!AY189)</f>
        <v>0</v>
      </c>
      <c r="AY188" s="125" t="str">
        <f>IF('Indicator Date hidden'!AZ189="x","x",AY$2-'Indicator Date hidden'!AZ189)</f>
        <v>x</v>
      </c>
      <c r="AZ188" s="125">
        <f>IF('Indicator Date hidden'!BA189="x","x",AZ$2-'Indicator Date hidden'!BA189)</f>
        <v>9</v>
      </c>
      <c r="BA188" s="125">
        <f>IF('Indicator Date hidden'!BB189="x","x",BA$2-'Indicator Date hidden'!BB189)</f>
        <v>0</v>
      </c>
      <c r="BB188" s="125">
        <f>IF('Indicator Date hidden'!BC189="x","x",BB$2-'Indicator Date hidden'!BC189)</f>
        <v>0</v>
      </c>
      <c r="BC188" s="125">
        <f>IF('Indicator Date hidden'!BD189="x","x",BC$2-'Indicator Date hidden'!BD189)</f>
        <v>0</v>
      </c>
      <c r="BD188" s="125" t="str">
        <f>IF('Indicator Date hidden'!BE189="x","x",BD$2-'Indicator Date hidden'!BE189)</f>
        <v>x</v>
      </c>
      <c r="BE188" s="125">
        <f>IF('Indicator Date hidden'!BF189="x","x",BE$2-'Indicator Date hidden'!BF189)</f>
        <v>1</v>
      </c>
      <c r="BF188" s="125">
        <f>IF('Indicator Date hidden'!BG189="x","x",BF$2-'Indicator Date hidden'!BG189)</f>
        <v>0</v>
      </c>
      <c r="BG188" s="125">
        <f>IF('Indicator Date hidden'!BH189="x","x",BG$2-'Indicator Date hidden'!BH189)</f>
        <v>0</v>
      </c>
      <c r="BH188" s="125">
        <f>IF('Indicator Date hidden'!BI189="x","x",BH$2-'Indicator Date hidden'!BI189)</f>
        <v>0</v>
      </c>
      <c r="BI188" s="125">
        <f>IF('Indicator Date hidden'!BJ189="x","x",BI$2-'Indicator Date hidden'!BJ189)</f>
        <v>2</v>
      </c>
      <c r="BJ188" s="125">
        <f>IF('Indicator Date hidden'!BK189="x","x",BJ$2-'Indicator Date hidden'!BK189)</f>
        <v>0</v>
      </c>
      <c r="BK188" s="125">
        <f>IF('Indicator Date hidden'!BL189="x","x",BK$2-'Indicator Date hidden'!BL189)</f>
        <v>0</v>
      </c>
      <c r="BL188" s="125">
        <f>IF('Indicator Date hidden'!BM189="x","x",BL$2-'Indicator Date hidden'!BM189)</f>
        <v>0</v>
      </c>
      <c r="BM188" s="125">
        <f>IF('Indicator Date hidden'!BN189="x","x",BM$2-'Indicator Date hidden'!BN189)</f>
        <v>1</v>
      </c>
      <c r="BN188" s="125">
        <f>IF('Indicator Date hidden'!BO189="x","x",BN$2-'Indicator Date hidden'!BO189)</f>
        <v>2</v>
      </c>
      <c r="BO188" s="125">
        <f>IF('Indicator Date hidden'!BP189="x","x",BO$2-'Indicator Date hidden'!BP189)</f>
        <v>0</v>
      </c>
      <c r="BP188" s="125">
        <f>IF('Indicator Date hidden'!BQ189="x","x",BP$2-'Indicator Date hidden'!BQ189)</f>
        <v>0</v>
      </c>
      <c r="BQ188" s="125">
        <f>IF('Indicator Date hidden'!BR189="x","x",BQ$2-'Indicator Date hidden'!BR189)</f>
        <v>0</v>
      </c>
      <c r="BR188" s="125">
        <f>IF('Indicator Date hidden'!BS189="x","x",BR$2-'Indicator Date hidden'!BS189)</f>
        <v>0</v>
      </c>
      <c r="BS188" s="125">
        <f>IF('Indicator Date hidden'!BT189="x","x",BS$2-'Indicator Date hidden'!BT189)</f>
        <v>2</v>
      </c>
      <c r="BT188" s="125">
        <f>IF('Indicator Date hidden'!BU189="x","x",BT$2-'Indicator Date hidden'!BU189)</f>
        <v>0</v>
      </c>
      <c r="BU188" s="125" t="str">
        <f>IF('Indicator Date hidden'!BV189="x","x",BU$2-'Indicator Date hidden'!BV189)</f>
        <v>x</v>
      </c>
      <c r="BV188" s="125" t="str">
        <f>IF('Indicator Date hidden'!BW189="x","x",BV$2-'Indicator Date hidden'!BW189)</f>
        <v>x</v>
      </c>
      <c r="BW188" s="125">
        <f>IF('Indicator Date hidden'!BX189="x","x",BW$2-'Indicator Date hidden'!BX189)</f>
        <v>0</v>
      </c>
      <c r="BX188" s="125">
        <f>IF('Indicator Date hidden'!BY189="x","x",BX$2-'Indicator Date hidden'!BY189)</f>
        <v>0</v>
      </c>
      <c r="BY188" s="3">
        <f t="shared" si="25"/>
        <v>30</v>
      </c>
      <c r="BZ188" s="126">
        <f t="shared" si="26"/>
        <v>0.45454545454545453</v>
      </c>
      <c r="CA188" s="3">
        <f t="shared" si="27"/>
        <v>11</v>
      </c>
      <c r="CB188" s="126">
        <f t="shared" si="28"/>
        <v>1.4373989364401722</v>
      </c>
      <c r="CC188" s="129">
        <f t="shared" si="29"/>
        <v>0</v>
      </c>
    </row>
    <row r="189" spans="1:81" x14ac:dyDescent="0.3">
      <c r="A189" s="3" t="str">
        <f>'Indicator Data'!B192</f>
        <v>VEN</v>
      </c>
      <c r="B189" s="125">
        <f>IF('Indicator Date hidden'!C190="x","x",B$2-'Indicator Date hidden'!C190)</f>
        <v>0</v>
      </c>
      <c r="C189" s="125">
        <f>IF('Indicator Date hidden'!D190="x","x",C$2-'Indicator Date hidden'!D190)</f>
        <v>0</v>
      </c>
      <c r="D189" s="125">
        <f>IF('Indicator Date hidden'!E190="x","x",D$2-'Indicator Date hidden'!E190)</f>
        <v>0</v>
      </c>
      <c r="E189" s="125">
        <f>IF('Indicator Date hidden'!F190="x","x",E$2-'Indicator Date hidden'!F190)</f>
        <v>0</v>
      </c>
      <c r="F189" s="125">
        <f>IF('Indicator Date hidden'!G190="x","x",F$2-'Indicator Date hidden'!G190)</f>
        <v>0</v>
      </c>
      <c r="G189" s="125">
        <f>IF('Indicator Date hidden'!H190="x","x",G$2-'Indicator Date hidden'!H190)</f>
        <v>0</v>
      </c>
      <c r="H189" s="125">
        <f>IF('Indicator Date hidden'!I190="x","x",H$2-'Indicator Date hidden'!I190)</f>
        <v>0</v>
      </c>
      <c r="I189" s="125">
        <f>IF('Indicator Date hidden'!J190="x","x",I$2-'Indicator Date hidden'!J190)</f>
        <v>0</v>
      </c>
      <c r="J189" s="125">
        <f>IF('Indicator Date hidden'!K190="x","x",J$2-'Indicator Date hidden'!K190)</f>
        <v>0</v>
      </c>
      <c r="K189" s="125">
        <f>IF('Indicator Date hidden'!L190="x","x",K$2-'Indicator Date hidden'!L190)</f>
        <v>0</v>
      </c>
      <c r="L189" s="125">
        <f>IF('Indicator Date hidden'!M190="x","x",L$2-'Indicator Date hidden'!M190)</f>
        <v>0</v>
      </c>
      <c r="M189" s="125">
        <f>IF('Indicator Date hidden'!N190="x","x",M$2-'Indicator Date hidden'!N190)</f>
        <v>0</v>
      </c>
      <c r="N189" s="125">
        <f>IF('Indicator Date hidden'!O190="x","x",N$2-'Indicator Date hidden'!O190)</f>
        <v>0</v>
      </c>
      <c r="O189" s="125">
        <f>IF('Indicator Date hidden'!P190="x","x",O$2-'Indicator Date hidden'!P190)</f>
        <v>0</v>
      </c>
      <c r="P189" s="125">
        <f>IF('Indicator Date hidden'!Q190="x","x",P$2-'Indicator Date hidden'!Q190)</f>
        <v>0</v>
      </c>
      <c r="Q189" s="125">
        <f>IF('Indicator Date hidden'!R190="x","x",Q$2-'Indicator Date hidden'!R190)</f>
        <v>0</v>
      </c>
      <c r="R189" s="125">
        <f>IF('Indicator Date hidden'!S190="x","x",R$2-'Indicator Date hidden'!S190)</f>
        <v>0</v>
      </c>
      <c r="S189" s="125">
        <f>IF('Indicator Date hidden'!T190="x","x",S$2-'Indicator Date hidden'!T190)</f>
        <v>0</v>
      </c>
      <c r="T189" s="125">
        <f>IF('Indicator Date hidden'!U190="x","x",T$2-'Indicator Date hidden'!U190)</f>
        <v>0</v>
      </c>
      <c r="U189" s="125">
        <f>IF('Indicator Date hidden'!V190="x","x",U$2-'Indicator Date hidden'!V190)</f>
        <v>0</v>
      </c>
      <c r="V189" s="125">
        <f>IF('Indicator Date hidden'!W190="x","x",V$2-'Indicator Date hidden'!W190)</f>
        <v>0</v>
      </c>
      <c r="W189" s="125">
        <f>IF('Indicator Date hidden'!X190="x","x",W$2-'Indicator Date hidden'!X190)</f>
        <v>0</v>
      </c>
      <c r="X189" s="125">
        <f>IF('Indicator Date hidden'!Y190="x","x",X$2-'Indicator Date hidden'!Y190)</f>
        <v>0</v>
      </c>
      <c r="Y189" s="125">
        <f>IF('Indicator Date hidden'!Z190="x","x",Y$2-'Indicator Date hidden'!Z190)</f>
        <v>0</v>
      </c>
      <c r="Z189" s="125" t="str">
        <f>IF('Indicator Date hidden'!AA190="x","x",Z$2-'Indicator Date hidden'!AA190)</f>
        <v>x</v>
      </c>
      <c r="AA189" s="125">
        <f>IF('Indicator Date hidden'!AB190="x","x",AA$2-'Indicator Date hidden'!AB190)</f>
        <v>0</v>
      </c>
      <c r="AB189" s="125" t="str">
        <f>IF('Indicator Date hidden'!AC190="x","x",AB$2-'Indicator Date hidden'!AC190)</f>
        <v>x</v>
      </c>
      <c r="AC189" s="125">
        <f>IF('Indicator Date hidden'!AD190="x","x",AC$2-'Indicator Date hidden'!AD190)</f>
        <v>1</v>
      </c>
      <c r="AD189" s="125">
        <f>IF('Indicator Date hidden'!AE190="x","x",AD$2-'Indicator Date hidden'!AE190)</f>
        <v>0</v>
      </c>
      <c r="AE189" s="125">
        <f>IF('Indicator Date hidden'!AF190="x","x",AE$2-'Indicator Date hidden'!AF190)</f>
        <v>0</v>
      </c>
      <c r="AF189" s="125">
        <f>IF('Indicator Date hidden'!AG190="x","x",AF$2-'Indicator Date hidden'!AG190)</f>
        <v>1</v>
      </c>
      <c r="AG189" s="125">
        <f>IF('Indicator Date hidden'!AH190="x","x",AG$2-'Indicator Date hidden'!AH190)</f>
        <v>0</v>
      </c>
      <c r="AH189" s="125">
        <f>IF('Indicator Date hidden'!AI190="x","x",AH$2-'Indicator Date hidden'!AI190)</f>
        <v>0</v>
      </c>
      <c r="AI189" s="125">
        <f>IF('Indicator Date hidden'!AJ190="x","x",AI$2-'Indicator Date hidden'!AJ190)</f>
        <v>0</v>
      </c>
      <c r="AJ189" s="125">
        <f>IF('Indicator Date hidden'!AK190="x","x",AJ$2-'Indicator Date hidden'!AK190)</f>
        <v>0</v>
      </c>
      <c r="AK189" s="125">
        <f>IF('Indicator Date hidden'!AL190="x","x",AK$2-'Indicator Date hidden'!AL190)</f>
        <v>1</v>
      </c>
      <c r="AL189" s="125" t="str">
        <f>IF('Indicator Date hidden'!AM190="x","x",AL$2-'Indicator Date hidden'!AM190)</f>
        <v>x</v>
      </c>
      <c r="AM189" s="125">
        <f>IF('Indicator Date hidden'!AN190="x","x",AM$2-'Indicator Date hidden'!AN190)</f>
        <v>0</v>
      </c>
      <c r="AN189" s="125">
        <f>IF('Indicator Date hidden'!AO190="x","x",AN$2-'Indicator Date hidden'!AO190)</f>
        <v>0</v>
      </c>
      <c r="AO189" s="125">
        <f>IF('Indicator Date hidden'!AP190="x","x",AO$2-'Indicator Date hidden'!AP190)</f>
        <v>0</v>
      </c>
      <c r="AP189" s="125" t="str">
        <f>IF('Indicator Date hidden'!AQ190="x","x",AP$2-'Indicator Date hidden'!AQ190)</f>
        <v>x</v>
      </c>
      <c r="AQ189" s="125" t="str">
        <f>IF('Indicator Date hidden'!AR190="x","x",AQ$2-'Indicator Date hidden'!AR190)</f>
        <v>x</v>
      </c>
      <c r="AR189" s="125">
        <f>IF('Indicator Date hidden'!AS190="x","x",AR$2-'Indicator Date hidden'!AS190)</f>
        <v>0</v>
      </c>
      <c r="AS189" s="125">
        <f>IF('Indicator Date hidden'!AT190="x","x",AS$2-'Indicator Date hidden'!AT190)</f>
        <v>10</v>
      </c>
      <c r="AT189" s="125">
        <f>IF('Indicator Date hidden'!AU190="x","x",AT$2-'Indicator Date hidden'!AU190)</f>
        <v>0</v>
      </c>
      <c r="AU189" s="125">
        <f>IF('Indicator Date hidden'!AV190="x","x",AU$2-'Indicator Date hidden'!AV190)</f>
        <v>0</v>
      </c>
      <c r="AV189" s="125">
        <f>IF('Indicator Date hidden'!AW190="x","x",AV$2-'Indicator Date hidden'!AW190)</f>
        <v>0</v>
      </c>
      <c r="AW189" s="125">
        <f>IF('Indicator Date hidden'!AX190="x","x",AW$2-'Indicator Date hidden'!AX190)</f>
        <v>0</v>
      </c>
      <c r="AX189" s="125">
        <f>IF('Indicator Date hidden'!AY190="x","x",AX$2-'Indicator Date hidden'!AY190)</f>
        <v>0</v>
      </c>
      <c r="AY189" s="125">
        <f>IF('Indicator Date hidden'!AZ190="x","x",AY$2-'Indicator Date hidden'!AZ190)</f>
        <v>0</v>
      </c>
      <c r="AZ189" s="125" t="str">
        <f>IF('Indicator Date hidden'!BA190="x","x",AZ$2-'Indicator Date hidden'!BA190)</f>
        <v>x</v>
      </c>
      <c r="BA189" s="125">
        <f>IF('Indicator Date hidden'!BB190="x","x",BA$2-'Indicator Date hidden'!BB190)</f>
        <v>0</v>
      </c>
      <c r="BB189" s="125">
        <f>IF('Indicator Date hidden'!BC190="x","x",BB$2-'Indicator Date hidden'!BC190)</f>
        <v>0</v>
      </c>
      <c r="BC189" s="125">
        <f>IF('Indicator Date hidden'!BD190="x","x",BC$2-'Indicator Date hidden'!BD190)</f>
        <v>0</v>
      </c>
      <c r="BD189" s="125" t="str">
        <f>IF('Indicator Date hidden'!BE190="x","x",BD$2-'Indicator Date hidden'!BE190)</f>
        <v>x</v>
      </c>
      <c r="BE189" s="125">
        <f>IF('Indicator Date hidden'!BF190="x","x",BE$2-'Indicator Date hidden'!BF190)</f>
        <v>1</v>
      </c>
      <c r="BF189" s="125">
        <f>IF('Indicator Date hidden'!BG190="x","x",BF$2-'Indicator Date hidden'!BG190)</f>
        <v>0</v>
      </c>
      <c r="BG189" s="125">
        <f>IF('Indicator Date hidden'!BH190="x","x",BG$2-'Indicator Date hidden'!BH190)</f>
        <v>0</v>
      </c>
      <c r="BH189" s="125">
        <f>IF('Indicator Date hidden'!BI190="x","x",BH$2-'Indicator Date hidden'!BI190)</f>
        <v>0</v>
      </c>
      <c r="BI189" s="125">
        <f>IF('Indicator Date hidden'!BJ190="x","x",BI$2-'Indicator Date hidden'!BJ190)</f>
        <v>0</v>
      </c>
      <c r="BJ189" s="125">
        <f>IF('Indicator Date hidden'!BK190="x","x",BJ$2-'Indicator Date hidden'!BK190)</f>
        <v>0</v>
      </c>
      <c r="BK189" s="125">
        <f>IF('Indicator Date hidden'!BL190="x","x",BK$2-'Indicator Date hidden'!BL190)</f>
        <v>0</v>
      </c>
      <c r="BL189" s="125">
        <f>IF('Indicator Date hidden'!BM190="x","x",BL$2-'Indicator Date hidden'!BM190)</f>
        <v>0</v>
      </c>
      <c r="BM189" s="125">
        <f>IF('Indicator Date hidden'!BN190="x","x",BM$2-'Indicator Date hidden'!BN190)</f>
        <v>3</v>
      </c>
      <c r="BN189" s="125">
        <f>IF('Indicator Date hidden'!BO190="x","x",BN$2-'Indicator Date hidden'!BO190)</f>
        <v>2</v>
      </c>
      <c r="BO189" s="125">
        <f>IF('Indicator Date hidden'!BP190="x","x",BO$2-'Indicator Date hidden'!BP190)</f>
        <v>0</v>
      </c>
      <c r="BP189" s="125">
        <f>IF('Indicator Date hidden'!BQ190="x","x",BP$2-'Indicator Date hidden'!BQ190)</f>
        <v>0</v>
      </c>
      <c r="BQ189" s="125">
        <f>IF('Indicator Date hidden'!BR190="x","x",BQ$2-'Indicator Date hidden'!BR190)</f>
        <v>0</v>
      </c>
      <c r="BR189" s="125">
        <f>IF('Indicator Date hidden'!BS190="x","x",BR$2-'Indicator Date hidden'!BS190)</f>
        <v>0</v>
      </c>
      <c r="BS189" s="125" t="str">
        <f>IF('Indicator Date hidden'!BT190="x","x",BS$2-'Indicator Date hidden'!BT190)</f>
        <v>x</v>
      </c>
      <c r="BT189" s="125">
        <f>IF('Indicator Date hidden'!BU190="x","x",BT$2-'Indicator Date hidden'!BU190)</f>
        <v>0</v>
      </c>
      <c r="BU189" s="125">
        <f>IF('Indicator Date hidden'!BV190="x","x",BU$2-'Indicator Date hidden'!BV190)</f>
        <v>0</v>
      </c>
      <c r="BV189" s="125">
        <f>IF('Indicator Date hidden'!BW190="x","x",BV$2-'Indicator Date hidden'!BW190)</f>
        <v>0</v>
      </c>
      <c r="BW189" s="125">
        <f>IF('Indicator Date hidden'!BX190="x","x",BW$2-'Indicator Date hidden'!BX190)</f>
        <v>0</v>
      </c>
      <c r="BX189" s="125">
        <f>IF('Indicator Date hidden'!BY190="x","x",BX$2-'Indicator Date hidden'!BY190)</f>
        <v>0</v>
      </c>
      <c r="BY189" s="3">
        <f t="shared" si="25"/>
        <v>19</v>
      </c>
      <c r="BZ189" s="126">
        <f t="shared" si="26"/>
        <v>0.28358208955223879</v>
      </c>
      <c r="CA189" s="3">
        <f t="shared" si="27"/>
        <v>7</v>
      </c>
      <c r="CB189" s="126">
        <f t="shared" si="28"/>
        <v>1.2906780602464751</v>
      </c>
      <c r="CC189" s="129">
        <f t="shared" si="29"/>
        <v>0</v>
      </c>
    </row>
    <row r="190" spans="1:81" x14ac:dyDescent="0.3">
      <c r="A190" s="3" t="str">
        <f>'Indicator Data'!B193</f>
        <v>VNM</v>
      </c>
      <c r="B190" s="125">
        <f>IF('Indicator Date hidden'!C191="x","x",B$2-'Indicator Date hidden'!C191)</f>
        <v>0</v>
      </c>
      <c r="C190" s="125">
        <f>IF('Indicator Date hidden'!D191="x","x",C$2-'Indicator Date hidden'!D191)</f>
        <v>0</v>
      </c>
      <c r="D190" s="125">
        <f>IF('Indicator Date hidden'!E191="x","x",D$2-'Indicator Date hidden'!E191)</f>
        <v>0</v>
      </c>
      <c r="E190" s="125">
        <f>IF('Indicator Date hidden'!F191="x","x",E$2-'Indicator Date hidden'!F191)</f>
        <v>0</v>
      </c>
      <c r="F190" s="125">
        <f>IF('Indicator Date hidden'!G191="x","x",F$2-'Indicator Date hidden'!G191)</f>
        <v>0</v>
      </c>
      <c r="G190" s="125">
        <f>IF('Indicator Date hidden'!H191="x","x",G$2-'Indicator Date hidden'!H191)</f>
        <v>0</v>
      </c>
      <c r="H190" s="125">
        <f>IF('Indicator Date hidden'!I191="x","x",H$2-'Indicator Date hidden'!I191)</f>
        <v>0</v>
      </c>
      <c r="I190" s="125">
        <f>IF('Indicator Date hidden'!J191="x","x",I$2-'Indicator Date hidden'!J191)</f>
        <v>0</v>
      </c>
      <c r="J190" s="125">
        <f>IF('Indicator Date hidden'!K191="x","x",J$2-'Indicator Date hidden'!K191)</f>
        <v>0</v>
      </c>
      <c r="K190" s="125">
        <f>IF('Indicator Date hidden'!L191="x","x",K$2-'Indicator Date hidden'!L191)</f>
        <v>0</v>
      </c>
      <c r="L190" s="125">
        <f>IF('Indicator Date hidden'!M191="x","x",L$2-'Indicator Date hidden'!M191)</f>
        <v>0</v>
      </c>
      <c r="M190" s="125">
        <f>IF('Indicator Date hidden'!N191="x","x",M$2-'Indicator Date hidden'!N191)</f>
        <v>0</v>
      </c>
      <c r="N190" s="125">
        <f>IF('Indicator Date hidden'!O191="x","x",N$2-'Indicator Date hidden'!O191)</f>
        <v>0</v>
      </c>
      <c r="O190" s="125">
        <f>IF('Indicator Date hidden'!P191="x","x",O$2-'Indicator Date hidden'!P191)</f>
        <v>0</v>
      </c>
      <c r="P190" s="125">
        <f>IF('Indicator Date hidden'!Q191="x","x",P$2-'Indicator Date hidden'!Q191)</f>
        <v>0</v>
      </c>
      <c r="Q190" s="125">
        <f>IF('Indicator Date hidden'!R191="x","x",Q$2-'Indicator Date hidden'!R191)</f>
        <v>0</v>
      </c>
      <c r="R190" s="125">
        <f>IF('Indicator Date hidden'!S191="x","x",R$2-'Indicator Date hidden'!S191)</f>
        <v>0</v>
      </c>
      <c r="S190" s="125">
        <f>IF('Indicator Date hidden'!T191="x","x",S$2-'Indicator Date hidden'!T191)</f>
        <v>0</v>
      </c>
      <c r="T190" s="125">
        <f>IF('Indicator Date hidden'!U191="x","x",T$2-'Indicator Date hidden'!U191)</f>
        <v>0</v>
      </c>
      <c r="U190" s="125">
        <f>IF('Indicator Date hidden'!V191="x","x",U$2-'Indicator Date hidden'!V191)</f>
        <v>0</v>
      </c>
      <c r="V190" s="125">
        <f>IF('Indicator Date hidden'!W191="x","x",V$2-'Indicator Date hidden'!W191)</f>
        <v>0</v>
      </c>
      <c r="W190" s="125">
        <f>IF('Indicator Date hidden'!X191="x","x",W$2-'Indicator Date hidden'!X191)</f>
        <v>0</v>
      </c>
      <c r="X190" s="125">
        <f>IF('Indicator Date hidden'!Y191="x","x",X$2-'Indicator Date hidden'!Y191)</f>
        <v>0</v>
      </c>
      <c r="Y190" s="125">
        <f>IF('Indicator Date hidden'!Z191="x","x",Y$2-'Indicator Date hidden'!Z191)</f>
        <v>0</v>
      </c>
      <c r="Z190" s="125">
        <f>IF('Indicator Date hidden'!AA191="x","x",Z$2-'Indicator Date hidden'!AA191)</f>
        <v>9</v>
      </c>
      <c r="AA190" s="125">
        <f>IF('Indicator Date hidden'!AB191="x","x",AA$2-'Indicator Date hidden'!AB191)</f>
        <v>0</v>
      </c>
      <c r="AB190" s="125">
        <f>IF('Indicator Date hidden'!AC191="x","x",AB$2-'Indicator Date hidden'!AC191)</f>
        <v>0</v>
      </c>
      <c r="AC190" s="125">
        <f>IF('Indicator Date hidden'!AD191="x","x",AC$2-'Indicator Date hidden'!AD191)</f>
        <v>1</v>
      </c>
      <c r="AD190" s="125">
        <f>IF('Indicator Date hidden'!AE191="x","x",AD$2-'Indicator Date hidden'!AE191)</f>
        <v>0</v>
      </c>
      <c r="AE190" s="125">
        <f>IF('Indicator Date hidden'!AF191="x","x",AE$2-'Indicator Date hidden'!AF191)</f>
        <v>0</v>
      </c>
      <c r="AF190" s="125">
        <f>IF('Indicator Date hidden'!AG191="x","x",AF$2-'Indicator Date hidden'!AG191)</f>
        <v>1</v>
      </c>
      <c r="AG190" s="125">
        <f>IF('Indicator Date hidden'!AH191="x","x",AG$2-'Indicator Date hidden'!AH191)</f>
        <v>0</v>
      </c>
      <c r="AH190" s="125">
        <f>IF('Indicator Date hidden'!AI191="x","x",AH$2-'Indicator Date hidden'!AI191)</f>
        <v>0</v>
      </c>
      <c r="AI190" s="125">
        <f>IF('Indicator Date hidden'!AJ191="x","x",AI$2-'Indicator Date hidden'!AJ191)</f>
        <v>0</v>
      </c>
      <c r="AJ190" s="125">
        <f>IF('Indicator Date hidden'!AK191="x","x",AJ$2-'Indicator Date hidden'!AK191)</f>
        <v>0</v>
      </c>
      <c r="AK190" s="125">
        <f>IF('Indicator Date hidden'!AL191="x","x",AK$2-'Indicator Date hidden'!AL191)</f>
        <v>1</v>
      </c>
      <c r="AL190" s="125">
        <f>IF('Indicator Date hidden'!AM191="x","x",AL$2-'Indicator Date hidden'!AM191)</f>
        <v>5</v>
      </c>
      <c r="AM190" s="125">
        <f>IF('Indicator Date hidden'!AN191="x","x",AM$2-'Indicator Date hidden'!AN191)</f>
        <v>0</v>
      </c>
      <c r="AN190" s="125">
        <f>IF('Indicator Date hidden'!AO191="x","x",AN$2-'Indicator Date hidden'!AO191)</f>
        <v>0</v>
      </c>
      <c r="AO190" s="125">
        <f>IF('Indicator Date hidden'!AP191="x","x",AO$2-'Indicator Date hidden'!AP191)</f>
        <v>0</v>
      </c>
      <c r="AP190" s="125">
        <f>IF('Indicator Date hidden'!AQ191="x","x",AP$2-'Indicator Date hidden'!AQ191)</f>
        <v>0</v>
      </c>
      <c r="AQ190" s="125">
        <f>IF('Indicator Date hidden'!AR191="x","x",AQ$2-'Indicator Date hidden'!AR191)</f>
        <v>0</v>
      </c>
      <c r="AR190" s="125">
        <f>IF('Indicator Date hidden'!AS191="x","x",AR$2-'Indicator Date hidden'!AS191)</f>
        <v>0</v>
      </c>
      <c r="AS190" s="125">
        <f>IF('Indicator Date hidden'!AT191="x","x",AS$2-'Indicator Date hidden'!AT191)</f>
        <v>2</v>
      </c>
      <c r="AT190" s="125">
        <f>IF('Indicator Date hidden'!AU191="x","x",AT$2-'Indicator Date hidden'!AU191)</f>
        <v>0</v>
      </c>
      <c r="AU190" s="125">
        <f>IF('Indicator Date hidden'!AV191="x","x",AU$2-'Indicator Date hidden'!AV191)</f>
        <v>0</v>
      </c>
      <c r="AV190" s="125">
        <f>IF('Indicator Date hidden'!AW191="x","x",AV$2-'Indicator Date hidden'!AW191)</f>
        <v>0</v>
      </c>
      <c r="AW190" s="125">
        <f>IF('Indicator Date hidden'!AX191="x","x",AW$2-'Indicator Date hidden'!AX191)</f>
        <v>0</v>
      </c>
      <c r="AX190" s="125">
        <f>IF('Indicator Date hidden'!AY191="x","x",AX$2-'Indicator Date hidden'!AY191)</f>
        <v>0</v>
      </c>
      <c r="AY190" s="125">
        <f>IF('Indicator Date hidden'!AZ191="x","x",AY$2-'Indicator Date hidden'!AZ191)</f>
        <v>0</v>
      </c>
      <c r="AZ190" s="125">
        <f>IF('Indicator Date hidden'!BA191="x","x",AZ$2-'Indicator Date hidden'!BA191)</f>
        <v>1</v>
      </c>
      <c r="BA190" s="125">
        <f>IF('Indicator Date hidden'!BB191="x","x",BA$2-'Indicator Date hidden'!BB191)</f>
        <v>0</v>
      </c>
      <c r="BB190" s="125">
        <f>IF('Indicator Date hidden'!BC191="x","x",BB$2-'Indicator Date hidden'!BC191)</f>
        <v>0</v>
      </c>
      <c r="BC190" s="125">
        <f>IF('Indicator Date hidden'!BD191="x","x",BC$2-'Indicator Date hidden'!BD191)</f>
        <v>0</v>
      </c>
      <c r="BD190" s="125" t="str">
        <f>IF('Indicator Date hidden'!BE191="x","x",BD$2-'Indicator Date hidden'!BE191)</f>
        <v>x</v>
      </c>
      <c r="BE190" s="125">
        <f>IF('Indicator Date hidden'!BF191="x","x",BE$2-'Indicator Date hidden'!BF191)</f>
        <v>1</v>
      </c>
      <c r="BF190" s="125">
        <f>IF('Indicator Date hidden'!BG191="x","x",BF$2-'Indicator Date hidden'!BG191)</f>
        <v>0</v>
      </c>
      <c r="BG190" s="125">
        <f>IF('Indicator Date hidden'!BH191="x","x",BG$2-'Indicator Date hidden'!BH191)</f>
        <v>0</v>
      </c>
      <c r="BH190" s="125">
        <f>IF('Indicator Date hidden'!BI191="x","x",BH$2-'Indicator Date hidden'!BI191)</f>
        <v>0</v>
      </c>
      <c r="BI190" s="125">
        <f>IF('Indicator Date hidden'!BJ191="x","x",BI$2-'Indicator Date hidden'!BJ191)</f>
        <v>0</v>
      </c>
      <c r="BJ190" s="125">
        <f>IF('Indicator Date hidden'!BK191="x","x",BJ$2-'Indicator Date hidden'!BK191)</f>
        <v>0</v>
      </c>
      <c r="BK190" s="125">
        <f>IF('Indicator Date hidden'!BL191="x","x",BK$2-'Indicator Date hidden'!BL191)</f>
        <v>0</v>
      </c>
      <c r="BL190" s="125">
        <f>IF('Indicator Date hidden'!BM191="x","x",BL$2-'Indicator Date hidden'!BM191)</f>
        <v>0</v>
      </c>
      <c r="BM190" s="125">
        <f>IF('Indicator Date hidden'!BN191="x","x",BM$2-'Indicator Date hidden'!BN191)</f>
        <v>1</v>
      </c>
      <c r="BN190" s="125">
        <f>IF('Indicator Date hidden'!BO191="x","x",BN$2-'Indicator Date hidden'!BO191)</f>
        <v>0</v>
      </c>
      <c r="BO190" s="125">
        <f>IF('Indicator Date hidden'!BP191="x","x",BO$2-'Indicator Date hidden'!BP191)</f>
        <v>0</v>
      </c>
      <c r="BP190" s="125">
        <f>IF('Indicator Date hidden'!BQ191="x","x",BP$2-'Indicator Date hidden'!BQ191)</f>
        <v>0</v>
      </c>
      <c r="BQ190" s="125">
        <f>IF('Indicator Date hidden'!BR191="x","x",BQ$2-'Indicator Date hidden'!BR191)</f>
        <v>0</v>
      </c>
      <c r="BR190" s="125">
        <f>IF('Indicator Date hidden'!BS191="x","x",BR$2-'Indicator Date hidden'!BS191)</f>
        <v>0</v>
      </c>
      <c r="BS190" s="125">
        <f>IF('Indicator Date hidden'!BT191="x","x",BS$2-'Indicator Date hidden'!BT191)</f>
        <v>2</v>
      </c>
      <c r="BT190" s="125">
        <f>IF('Indicator Date hidden'!BU191="x","x",BT$2-'Indicator Date hidden'!BU191)</f>
        <v>0</v>
      </c>
      <c r="BU190" s="125">
        <f>IF('Indicator Date hidden'!BV191="x","x",BU$2-'Indicator Date hidden'!BV191)</f>
        <v>0</v>
      </c>
      <c r="BV190" s="125" t="str">
        <f>IF('Indicator Date hidden'!BW191="x","x",BV$2-'Indicator Date hidden'!BW191)</f>
        <v>x</v>
      </c>
      <c r="BW190" s="125">
        <f>IF('Indicator Date hidden'!BX191="x","x",BW$2-'Indicator Date hidden'!BX191)</f>
        <v>0</v>
      </c>
      <c r="BX190" s="125">
        <f>IF('Indicator Date hidden'!BY191="x","x",BX$2-'Indicator Date hidden'!BY191)</f>
        <v>0</v>
      </c>
      <c r="BY190" s="3">
        <f t="shared" si="25"/>
        <v>24</v>
      </c>
      <c r="BZ190" s="126">
        <f t="shared" si="26"/>
        <v>0.32876712328767121</v>
      </c>
      <c r="CA190" s="3">
        <f t="shared" si="27"/>
        <v>10</v>
      </c>
      <c r="CB190" s="126">
        <f t="shared" si="28"/>
        <v>1.2392529181258785</v>
      </c>
      <c r="CC190" s="129">
        <f t="shared" si="29"/>
        <v>0</v>
      </c>
    </row>
    <row r="191" spans="1:81" x14ac:dyDescent="0.3">
      <c r="A191" s="3" t="str">
        <f>'Indicator Data'!B194</f>
        <v>YEM</v>
      </c>
      <c r="B191" s="125">
        <f>IF('Indicator Date hidden'!C192="x","x",B$2-'Indicator Date hidden'!C192)</f>
        <v>0</v>
      </c>
      <c r="C191" s="125">
        <f>IF('Indicator Date hidden'!D192="x","x",C$2-'Indicator Date hidden'!D192)</f>
        <v>0</v>
      </c>
      <c r="D191" s="125">
        <f>IF('Indicator Date hidden'!E192="x","x",D$2-'Indicator Date hidden'!E192)</f>
        <v>0</v>
      </c>
      <c r="E191" s="125">
        <f>IF('Indicator Date hidden'!F192="x","x",E$2-'Indicator Date hidden'!F192)</f>
        <v>0</v>
      </c>
      <c r="F191" s="125">
        <f>IF('Indicator Date hidden'!G192="x","x",F$2-'Indicator Date hidden'!G192)</f>
        <v>0</v>
      </c>
      <c r="G191" s="125">
        <f>IF('Indicator Date hidden'!H192="x","x",G$2-'Indicator Date hidden'!H192)</f>
        <v>0</v>
      </c>
      <c r="H191" s="125">
        <f>IF('Indicator Date hidden'!I192="x","x",H$2-'Indicator Date hidden'!I192)</f>
        <v>0</v>
      </c>
      <c r="I191" s="125">
        <f>IF('Indicator Date hidden'!J192="x","x",I$2-'Indicator Date hidden'!J192)</f>
        <v>0</v>
      </c>
      <c r="J191" s="125">
        <f>IF('Indicator Date hidden'!K192="x","x",J$2-'Indicator Date hidden'!K192)</f>
        <v>0</v>
      </c>
      <c r="K191" s="125">
        <f>IF('Indicator Date hidden'!L192="x","x",K$2-'Indicator Date hidden'!L192)</f>
        <v>0</v>
      </c>
      <c r="L191" s="125">
        <f>IF('Indicator Date hidden'!M192="x","x",L$2-'Indicator Date hidden'!M192)</f>
        <v>0</v>
      </c>
      <c r="M191" s="125">
        <f>IF('Indicator Date hidden'!N192="x","x",M$2-'Indicator Date hidden'!N192)</f>
        <v>0</v>
      </c>
      <c r="N191" s="125">
        <f>IF('Indicator Date hidden'!O192="x","x",N$2-'Indicator Date hidden'!O192)</f>
        <v>0</v>
      </c>
      <c r="O191" s="125">
        <f>IF('Indicator Date hidden'!P192="x","x",O$2-'Indicator Date hidden'!P192)</f>
        <v>0</v>
      </c>
      <c r="P191" s="125">
        <f>IF('Indicator Date hidden'!Q192="x","x",P$2-'Indicator Date hidden'!Q192)</f>
        <v>0</v>
      </c>
      <c r="Q191" s="125">
        <f>IF('Indicator Date hidden'!R192="x","x",Q$2-'Indicator Date hidden'!R192)</f>
        <v>0</v>
      </c>
      <c r="R191" s="125">
        <f>IF('Indicator Date hidden'!S192="x","x",R$2-'Indicator Date hidden'!S192)</f>
        <v>0</v>
      </c>
      <c r="S191" s="125">
        <f>IF('Indicator Date hidden'!T192="x","x",S$2-'Indicator Date hidden'!T192)</f>
        <v>0</v>
      </c>
      <c r="T191" s="125">
        <f>IF('Indicator Date hidden'!U192="x","x",T$2-'Indicator Date hidden'!U192)</f>
        <v>0</v>
      </c>
      <c r="U191" s="125">
        <f>IF('Indicator Date hidden'!V192="x","x",U$2-'Indicator Date hidden'!V192)</f>
        <v>0</v>
      </c>
      <c r="V191" s="125">
        <f>IF('Indicator Date hidden'!W192="x","x",V$2-'Indicator Date hidden'!W192)</f>
        <v>0</v>
      </c>
      <c r="W191" s="125">
        <f>IF('Indicator Date hidden'!X192="x","x",W$2-'Indicator Date hidden'!X192)</f>
        <v>0</v>
      </c>
      <c r="X191" s="125">
        <f>IF('Indicator Date hidden'!Y192="x","x",X$2-'Indicator Date hidden'!Y192)</f>
        <v>0</v>
      </c>
      <c r="Y191" s="125">
        <f>IF('Indicator Date hidden'!Z192="x","x",Y$2-'Indicator Date hidden'!Z192)</f>
        <v>0</v>
      </c>
      <c r="Z191" s="125">
        <f>IF('Indicator Date hidden'!AA192="x","x",Z$2-'Indicator Date hidden'!AA192)</f>
        <v>5</v>
      </c>
      <c r="AA191" s="125">
        <f>IF('Indicator Date hidden'!AB192="x","x",AA$2-'Indicator Date hidden'!AB192)</f>
        <v>0</v>
      </c>
      <c r="AB191" s="125">
        <f>IF('Indicator Date hidden'!AC192="x","x",AB$2-'Indicator Date hidden'!AC192)</f>
        <v>0</v>
      </c>
      <c r="AC191" s="125">
        <f>IF('Indicator Date hidden'!AD192="x","x",AC$2-'Indicator Date hidden'!AD192)</f>
        <v>3</v>
      </c>
      <c r="AD191" s="125">
        <f>IF('Indicator Date hidden'!AE192="x","x",AD$2-'Indicator Date hidden'!AE192)</f>
        <v>0</v>
      </c>
      <c r="AE191" s="125">
        <f>IF('Indicator Date hidden'!AF192="x","x",AE$2-'Indicator Date hidden'!AF192)</f>
        <v>0</v>
      </c>
      <c r="AF191" s="125">
        <f>IF('Indicator Date hidden'!AG192="x","x",AF$2-'Indicator Date hidden'!AG192)</f>
        <v>1</v>
      </c>
      <c r="AG191" s="125">
        <f>IF('Indicator Date hidden'!AH192="x","x",AG$2-'Indicator Date hidden'!AH192)</f>
        <v>0</v>
      </c>
      <c r="AH191" s="125">
        <f>IF('Indicator Date hidden'!AI192="x","x",AH$2-'Indicator Date hidden'!AI192)</f>
        <v>0</v>
      </c>
      <c r="AI191" s="125">
        <f>IF('Indicator Date hidden'!AJ192="x","x",AI$2-'Indicator Date hidden'!AJ192)</f>
        <v>0</v>
      </c>
      <c r="AJ191" s="125">
        <f>IF('Indicator Date hidden'!AK192="x","x",AJ$2-'Indicator Date hidden'!AK192)</f>
        <v>0</v>
      </c>
      <c r="AK191" s="125">
        <f>IF('Indicator Date hidden'!AL192="x","x",AK$2-'Indicator Date hidden'!AL192)</f>
        <v>1</v>
      </c>
      <c r="AL191" s="125">
        <f>IF('Indicator Date hidden'!AM192="x","x",AL$2-'Indicator Date hidden'!AM192)</f>
        <v>6</v>
      </c>
      <c r="AM191" s="125">
        <f>IF('Indicator Date hidden'!AN192="x","x",AM$2-'Indicator Date hidden'!AN192)</f>
        <v>0</v>
      </c>
      <c r="AN191" s="125">
        <f>IF('Indicator Date hidden'!AO192="x","x",AN$2-'Indicator Date hidden'!AO192)</f>
        <v>0</v>
      </c>
      <c r="AO191" s="125">
        <f>IF('Indicator Date hidden'!AP192="x","x",AO$2-'Indicator Date hidden'!AP192)</f>
        <v>0</v>
      </c>
      <c r="AP191" s="125">
        <f>IF('Indicator Date hidden'!AQ192="x","x",AP$2-'Indicator Date hidden'!AQ192)</f>
        <v>0</v>
      </c>
      <c r="AQ191" s="125">
        <f>IF('Indicator Date hidden'!AR192="x","x",AQ$2-'Indicator Date hidden'!AR192)</f>
        <v>0</v>
      </c>
      <c r="AR191" s="125">
        <f>IF('Indicator Date hidden'!AS192="x","x",AR$2-'Indicator Date hidden'!AS192)</f>
        <v>0</v>
      </c>
      <c r="AS191" s="125">
        <f>IF('Indicator Date hidden'!AT192="x","x",AS$2-'Indicator Date hidden'!AT192)</f>
        <v>6</v>
      </c>
      <c r="AT191" s="125">
        <f>IF('Indicator Date hidden'!AU192="x","x",AT$2-'Indicator Date hidden'!AU192)</f>
        <v>0</v>
      </c>
      <c r="AU191" s="125">
        <f>IF('Indicator Date hidden'!AV192="x","x",AU$2-'Indicator Date hidden'!AV192)</f>
        <v>0</v>
      </c>
      <c r="AV191" s="125">
        <f>IF('Indicator Date hidden'!AW192="x","x",AV$2-'Indicator Date hidden'!AW192)</f>
        <v>0</v>
      </c>
      <c r="AW191" s="125">
        <f>IF('Indicator Date hidden'!AX192="x","x",AW$2-'Indicator Date hidden'!AX192)</f>
        <v>0</v>
      </c>
      <c r="AX191" s="125">
        <f>IF('Indicator Date hidden'!AY192="x","x",AX$2-'Indicator Date hidden'!AY192)</f>
        <v>0</v>
      </c>
      <c r="AY191" s="125">
        <f>IF('Indicator Date hidden'!AZ192="x","x",AY$2-'Indicator Date hidden'!AZ192)</f>
        <v>0</v>
      </c>
      <c r="AZ191" s="125">
        <f>IF('Indicator Date hidden'!BA192="x","x",AZ$2-'Indicator Date hidden'!BA192)</f>
        <v>5</v>
      </c>
      <c r="BA191" s="125">
        <f>IF('Indicator Date hidden'!BB192="x","x",BA$2-'Indicator Date hidden'!BB192)</f>
        <v>0</v>
      </c>
      <c r="BB191" s="125">
        <f>IF('Indicator Date hidden'!BC192="x","x",BB$2-'Indicator Date hidden'!BC192)</f>
        <v>0</v>
      </c>
      <c r="BC191" s="125">
        <f>IF('Indicator Date hidden'!BD192="x","x",BC$2-'Indicator Date hidden'!BD192)</f>
        <v>0</v>
      </c>
      <c r="BD191" s="125">
        <f>IF('Indicator Date hidden'!BE192="x","x",BD$2-'Indicator Date hidden'!BE192)</f>
        <v>1</v>
      </c>
      <c r="BE191" s="125">
        <f>IF('Indicator Date hidden'!BF192="x","x",BE$2-'Indicator Date hidden'!BF192)</f>
        <v>0</v>
      </c>
      <c r="BF191" s="125">
        <f>IF('Indicator Date hidden'!BG192="x","x",BF$2-'Indicator Date hidden'!BG192)</f>
        <v>0</v>
      </c>
      <c r="BG191" s="125">
        <f>IF('Indicator Date hidden'!BH192="x","x",BG$2-'Indicator Date hidden'!BH192)</f>
        <v>0</v>
      </c>
      <c r="BH191" s="125">
        <f>IF('Indicator Date hidden'!BI192="x","x",BH$2-'Indicator Date hidden'!BI192)</f>
        <v>0</v>
      </c>
      <c r="BI191" s="125">
        <f>IF('Indicator Date hidden'!BJ192="x","x",BI$2-'Indicator Date hidden'!BJ192)</f>
        <v>0</v>
      </c>
      <c r="BJ191" s="125">
        <f>IF('Indicator Date hidden'!BK192="x","x",BJ$2-'Indicator Date hidden'!BK192)</f>
        <v>0</v>
      </c>
      <c r="BK191" s="125">
        <f>IF('Indicator Date hidden'!BL192="x","x",BK$2-'Indicator Date hidden'!BL192)</f>
        <v>0</v>
      </c>
      <c r="BL191" s="125">
        <f>IF('Indicator Date hidden'!BM192="x","x",BL$2-'Indicator Date hidden'!BM192)</f>
        <v>0</v>
      </c>
      <c r="BM191" s="125" t="str">
        <f>IF('Indicator Date hidden'!BN192="x","x",BM$2-'Indicator Date hidden'!BN192)</f>
        <v>x</v>
      </c>
      <c r="BN191" s="125">
        <f>IF('Indicator Date hidden'!BO192="x","x",BN$2-'Indicator Date hidden'!BO192)</f>
        <v>2</v>
      </c>
      <c r="BO191" s="125">
        <f>IF('Indicator Date hidden'!BP192="x","x",BO$2-'Indicator Date hidden'!BP192)</f>
        <v>1</v>
      </c>
      <c r="BP191" s="125">
        <f>IF('Indicator Date hidden'!BQ192="x","x",BP$2-'Indicator Date hidden'!BQ192)</f>
        <v>0</v>
      </c>
      <c r="BQ191" s="125">
        <f>IF('Indicator Date hidden'!BR192="x","x",BQ$2-'Indicator Date hidden'!BR192)</f>
        <v>0</v>
      </c>
      <c r="BR191" s="125">
        <f>IF('Indicator Date hidden'!BS192="x","x",BR$2-'Indicator Date hidden'!BS192)</f>
        <v>0</v>
      </c>
      <c r="BS191" s="125">
        <f>IF('Indicator Date hidden'!BT192="x","x",BS$2-'Indicator Date hidden'!BT192)</f>
        <v>4</v>
      </c>
      <c r="BT191" s="125">
        <f>IF('Indicator Date hidden'!BU192="x","x",BT$2-'Indicator Date hidden'!BU192)</f>
        <v>0</v>
      </c>
      <c r="BU191" s="125">
        <f>IF('Indicator Date hidden'!BV192="x","x",BU$2-'Indicator Date hidden'!BV192)</f>
        <v>0</v>
      </c>
      <c r="BV191" s="125">
        <f>IF('Indicator Date hidden'!BW192="x","x",BV$2-'Indicator Date hidden'!BW192)</f>
        <v>0</v>
      </c>
      <c r="BW191" s="125">
        <f>IF('Indicator Date hidden'!BX192="x","x",BW$2-'Indicator Date hidden'!BX192)</f>
        <v>3</v>
      </c>
      <c r="BX191" s="125">
        <f>IF('Indicator Date hidden'!BY192="x","x",BX$2-'Indicator Date hidden'!BY192)</f>
        <v>0</v>
      </c>
      <c r="BY191" s="3">
        <f t="shared" si="25"/>
        <v>38</v>
      </c>
      <c r="BZ191" s="126">
        <f t="shared" si="26"/>
        <v>0.51351351351351349</v>
      </c>
      <c r="CA191" s="3">
        <f t="shared" si="27"/>
        <v>12</v>
      </c>
      <c r="CB191" s="126">
        <f t="shared" si="28"/>
        <v>1.3973260491578989</v>
      </c>
      <c r="CC191" s="129">
        <f t="shared" si="29"/>
        <v>0</v>
      </c>
    </row>
    <row r="192" spans="1:81" x14ac:dyDescent="0.3">
      <c r="A192" s="3" t="str">
        <f>'Indicator Data'!B195</f>
        <v>ZMB</v>
      </c>
      <c r="B192" s="125">
        <f>IF('Indicator Date hidden'!C193="x","x",B$2-'Indicator Date hidden'!C193)</f>
        <v>0</v>
      </c>
      <c r="C192" s="125">
        <f>IF('Indicator Date hidden'!D193="x","x",C$2-'Indicator Date hidden'!D193)</f>
        <v>0</v>
      </c>
      <c r="D192" s="125">
        <f>IF('Indicator Date hidden'!E193="x","x",D$2-'Indicator Date hidden'!E193)</f>
        <v>0</v>
      </c>
      <c r="E192" s="125">
        <f>IF('Indicator Date hidden'!F193="x","x",E$2-'Indicator Date hidden'!F193)</f>
        <v>0</v>
      </c>
      <c r="F192" s="125">
        <f>IF('Indicator Date hidden'!G193="x","x",F$2-'Indicator Date hidden'!G193)</f>
        <v>0</v>
      </c>
      <c r="G192" s="125">
        <f>IF('Indicator Date hidden'!H193="x","x",G$2-'Indicator Date hidden'!H193)</f>
        <v>0</v>
      </c>
      <c r="H192" s="125">
        <f>IF('Indicator Date hidden'!I193="x","x",H$2-'Indicator Date hidden'!I193)</f>
        <v>0</v>
      </c>
      <c r="I192" s="125">
        <f>IF('Indicator Date hidden'!J193="x","x",I$2-'Indicator Date hidden'!J193)</f>
        <v>0</v>
      </c>
      <c r="J192" s="125">
        <f>IF('Indicator Date hidden'!K193="x","x",J$2-'Indicator Date hidden'!K193)</f>
        <v>0</v>
      </c>
      <c r="K192" s="125">
        <f>IF('Indicator Date hidden'!L193="x","x",K$2-'Indicator Date hidden'!L193)</f>
        <v>0</v>
      </c>
      <c r="L192" s="125">
        <f>IF('Indicator Date hidden'!M193="x","x",L$2-'Indicator Date hidden'!M193)</f>
        <v>0</v>
      </c>
      <c r="M192" s="125">
        <f>IF('Indicator Date hidden'!N193="x","x",M$2-'Indicator Date hidden'!N193)</f>
        <v>0</v>
      </c>
      <c r="N192" s="125">
        <f>IF('Indicator Date hidden'!O193="x","x",N$2-'Indicator Date hidden'!O193)</f>
        <v>0</v>
      </c>
      <c r="O192" s="125">
        <f>IF('Indicator Date hidden'!P193="x","x",O$2-'Indicator Date hidden'!P193)</f>
        <v>0</v>
      </c>
      <c r="P192" s="125">
        <f>IF('Indicator Date hidden'!Q193="x","x",P$2-'Indicator Date hidden'!Q193)</f>
        <v>0</v>
      </c>
      <c r="Q192" s="125">
        <f>IF('Indicator Date hidden'!R193="x","x",Q$2-'Indicator Date hidden'!R193)</f>
        <v>0</v>
      </c>
      <c r="R192" s="125">
        <f>IF('Indicator Date hidden'!S193="x","x",R$2-'Indicator Date hidden'!S193)</f>
        <v>0</v>
      </c>
      <c r="S192" s="125">
        <f>IF('Indicator Date hidden'!T193="x","x",S$2-'Indicator Date hidden'!T193)</f>
        <v>0</v>
      </c>
      <c r="T192" s="125">
        <f>IF('Indicator Date hidden'!U193="x","x",T$2-'Indicator Date hidden'!U193)</f>
        <v>0</v>
      </c>
      <c r="U192" s="125">
        <f>IF('Indicator Date hidden'!V193="x","x",U$2-'Indicator Date hidden'!V193)</f>
        <v>0</v>
      </c>
      <c r="V192" s="125">
        <f>IF('Indicator Date hidden'!W193="x","x",V$2-'Indicator Date hidden'!W193)</f>
        <v>0</v>
      </c>
      <c r="W192" s="125">
        <f>IF('Indicator Date hidden'!X193="x","x",W$2-'Indicator Date hidden'!X193)</f>
        <v>0</v>
      </c>
      <c r="X192" s="125">
        <f>IF('Indicator Date hidden'!Y193="x","x",X$2-'Indicator Date hidden'!Y193)</f>
        <v>0</v>
      </c>
      <c r="Y192" s="125">
        <f>IF('Indicator Date hidden'!Z193="x","x",Y$2-'Indicator Date hidden'!Z193)</f>
        <v>0</v>
      </c>
      <c r="Z192" s="125">
        <f>IF('Indicator Date hidden'!AA193="x","x",Z$2-'Indicator Date hidden'!AA193)</f>
        <v>5</v>
      </c>
      <c r="AA192" s="125">
        <f>IF('Indicator Date hidden'!AB193="x","x",AA$2-'Indicator Date hidden'!AB193)</f>
        <v>0</v>
      </c>
      <c r="AB192" s="125">
        <f>IF('Indicator Date hidden'!AC193="x","x",AB$2-'Indicator Date hidden'!AC193)</f>
        <v>0</v>
      </c>
      <c r="AC192" s="125">
        <f>IF('Indicator Date hidden'!AD193="x","x",AC$2-'Indicator Date hidden'!AD193)</f>
        <v>3</v>
      </c>
      <c r="AD192" s="125">
        <f>IF('Indicator Date hidden'!AE193="x","x",AD$2-'Indicator Date hidden'!AE193)</f>
        <v>0</v>
      </c>
      <c r="AE192" s="125">
        <f>IF('Indicator Date hidden'!AF193="x","x",AE$2-'Indicator Date hidden'!AF193)</f>
        <v>0</v>
      </c>
      <c r="AF192" s="125">
        <f>IF('Indicator Date hidden'!AG193="x","x",AF$2-'Indicator Date hidden'!AG193)</f>
        <v>1</v>
      </c>
      <c r="AG192" s="125">
        <f>IF('Indicator Date hidden'!AH193="x","x",AG$2-'Indicator Date hidden'!AH193)</f>
        <v>0</v>
      </c>
      <c r="AH192" s="125">
        <f>IF('Indicator Date hidden'!AI193="x","x",AH$2-'Indicator Date hidden'!AI193)</f>
        <v>0</v>
      </c>
      <c r="AI192" s="125">
        <f>IF('Indicator Date hidden'!AJ193="x","x",AI$2-'Indicator Date hidden'!AJ193)</f>
        <v>0</v>
      </c>
      <c r="AJ192" s="125">
        <f>IF('Indicator Date hidden'!AK193="x","x",AJ$2-'Indicator Date hidden'!AK193)</f>
        <v>0</v>
      </c>
      <c r="AK192" s="125">
        <f>IF('Indicator Date hidden'!AL193="x","x",AK$2-'Indicator Date hidden'!AL193)</f>
        <v>1</v>
      </c>
      <c r="AL192" s="125">
        <f>IF('Indicator Date hidden'!AM193="x","x",AL$2-'Indicator Date hidden'!AM193)</f>
        <v>1</v>
      </c>
      <c r="AM192" s="125">
        <f>IF('Indicator Date hidden'!AN193="x","x",AM$2-'Indicator Date hidden'!AN193)</f>
        <v>0</v>
      </c>
      <c r="AN192" s="125">
        <f>IF('Indicator Date hidden'!AO193="x","x",AN$2-'Indicator Date hidden'!AO193)</f>
        <v>0</v>
      </c>
      <c r="AO192" s="125">
        <f>IF('Indicator Date hidden'!AP193="x","x",AO$2-'Indicator Date hidden'!AP193)</f>
        <v>0</v>
      </c>
      <c r="AP192" s="125">
        <f>IF('Indicator Date hidden'!AQ193="x","x",AP$2-'Indicator Date hidden'!AQ193)</f>
        <v>0</v>
      </c>
      <c r="AQ192" s="125">
        <f>IF('Indicator Date hidden'!AR193="x","x",AQ$2-'Indicator Date hidden'!AR193)</f>
        <v>0</v>
      </c>
      <c r="AR192" s="125">
        <f>IF('Indicator Date hidden'!AS193="x","x",AR$2-'Indicator Date hidden'!AS193)</f>
        <v>0</v>
      </c>
      <c r="AS192" s="125">
        <f>IF('Indicator Date hidden'!AT193="x","x",AS$2-'Indicator Date hidden'!AT193)</f>
        <v>1</v>
      </c>
      <c r="AT192" s="125">
        <f>IF('Indicator Date hidden'!AU193="x","x",AT$2-'Indicator Date hidden'!AU193)</f>
        <v>0</v>
      </c>
      <c r="AU192" s="125">
        <f>IF('Indicator Date hidden'!AV193="x","x",AU$2-'Indicator Date hidden'!AV193)</f>
        <v>0</v>
      </c>
      <c r="AV192" s="125">
        <f>IF('Indicator Date hidden'!AW193="x","x",AV$2-'Indicator Date hidden'!AW193)</f>
        <v>0</v>
      </c>
      <c r="AW192" s="125">
        <f>IF('Indicator Date hidden'!AX193="x","x",AW$2-'Indicator Date hidden'!AX193)</f>
        <v>0</v>
      </c>
      <c r="AX192" s="125">
        <f>IF('Indicator Date hidden'!AY193="x","x",AX$2-'Indicator Date hidden'!AY193)</f>
        <v>0</v>
      </c>
      <c r="AY192" s="125">
        <f>IF('Indicator Date hidden'!AZ193="x","x",AY$2-'Indicator Date hidden'!AZ193)</f>
        <v>0</v>
      </c>
      <c r="AZ192" s="125">
        <f>IF('Indicator Date hidden'!BA193="x","x",AZ$2-'Indicator Date hidden'!BA193)</f>
        <v>4</v>
      </c>
      <c r="BA192" s="125">
        <f>IF('Indicator Date hidden'!BB193="x","x",BA$2-'Indicator Date hidden'!BB193)</f>
        <v>0</v>
      </c>
      <c r="BB192" s="125">
        <f>IF('Indicator Date hidden'!BC193="x","x",BB$2-'Indicator Date hidden'!BC193)</f>
        <v>0</v>
      </c>
      <c r="BC192" s="125">
        <f>IF('Indicator Date hidden'!BD193="x","x",BC$2-'Indicator Date hidden'!BD193)</f>
        <v>0</v>
      </c>
      <c r="BD192" s="125" t="str">
        <f>IF('Indicator Date hidden'!BE193="x","x",BD$2-'Indicator Date hidden'!BE193)</f>
        <v>x</v>
      </c>
      <c r="BE192" s="125">
        <f>IF('Indicator Date hidden'!BF193="x","x",BE$2-'Indicator Date hidden'!BF193)</f>
        <v>0</v>
      </c>
      <c r="BF192" s="125">
        <f>IF('Indicator Date hidden'!BG193="x","x",BF$2-'Indicator Date hidden'!BG193)</f>
        <v>0</v>
      </c>
      <c r="BG192" s="125">
        <f>IF('Indicator Date hidden'!BH193="x","x",BG$2-'Indicator Date hidden'!BH193)</f>
        <v>0</v>
      </c>
      <c r="BH192" s="125">
        <f>IF('Indicator Date hidden'!BI193="x","x",BH$2-'Indicator Date hidden'!BI193)</f>
        <v>0</v>
      </c>
      <c r="BI192" s="125">
        <f>IF('Indicator Date hidden'!BJ193="x","x",BI$2-'Indicator Date hidden'!BJ193)</f>
        <v>2</v>
      </c>
      <c r="BJ192" s="125">
        <f>IF('Indicator Date hidden'!BK193="x","x",BJ$2-'Indicator Date hidden'!BK193)</f>
        <v>0</v>
      </c>
      <c r="BK192" s="125">
        <f>IF('Indicator Date hidden'!BL193="x","x",BK$2-'Indicator Date hidden'!BL193)</f>
        <v>0</v>
      </c>
      <c r="BL192" s="125">
        <f>IF('Indicator Date hidden'!BM193="x","x",BL$2-'Indicator Date hidden'!BM193)</f>
        <v>0</v>
      </c>
      <c r="BM192" s="125">
        <f>IF('Indicator Date hidden'!BN193="x","x",BM$2-'Indicator Date hidden'!BN193)</f>
        <v>1</v>
      </c>
      <c r="BN192" s="125">
        <f>IF('Indicator Date hidden'!BO193="x","x",BN$2-'Indicator Date hidden'!BO193)</f>
        <v>1</v>
      </c>
      <c r="BO192" s="125">
        <f>IF('Indicator Date hidden'!BP193="x","x",BO$2-'Indicator Date hidden'!BP193)</f>
        <v>0</v>
      </c>
      <c r="BP192" s="125">
        <f>IF('Indicator Date hidden'!BQ193="x","x",BP$2-'Indicator Date hidden'!BQ193)</f>
        <v>0</v>
      </c>
      <c r="BQ192" s="125">
        <f>IF('Indicator Date hidden'!BR193="x","x",BQ$2-'Indicator Date hidden'!BR193)</f>
        <v>0</v>
      </c>
      <c r="BR192" s="125">
        <f>IF('Indicator Date hidden'!BS193="x","x",BR$2-'Indicator Date hidden'!BS193)</f>
        <v>0</v>
      </c>
      <c r="BS192" s="125">
        <f>IF('Indicator Date hidden'!BT193="x","x",BS$2-'Indicator Date hidden'!BT193)</f>
        <v>2</v>
      </c>
      <c r="BT192" s="125">
        <f>IF('Indicator Date hidden'!BU193="x","x",BT$2-'Indicator Date hidden'!BU193)</f>
        <v>0</v>
      </c>
      <c r="BU192" s="125">
        <f>IF('Indicator Date hidden'!BV193="x","x",BU$2-'Indicator Date hidden'!BV193)</f>
        <v>0</v>
      </c>
      <c r="BV192" s="125">
        <f>IF('Indicator Date hidden'!BW193="x","x",BV$2-'Indicator Date hidden'!BW193)</f>
        <v>0</v>
      </c>
      <c r="BW192" s="125">
        <f>IF('Indicator Date hidden'!BX193="x","x",BW$2-'Indicator Date hidden'!BX193)</f>
        <v>0</v>
      </c>
      <c r="BX192" s="125">
        <f>IF('Indicator Date hidden'!BY193="x","x",BX$2-'Indicator Date hidden'!BY193)</f>
        <v>0</v>
      </c>
      <c r="BY192" s="3">
        <f t="shared" si="25"/>
        <v>22</v>
      </c>
      <c r="BZ192" s="126">
        <f t="shared" si="26"/>
        <v>0.29729729729729731</v>
      </c>
      <c r="CA192" s="3">
        <f t="shared" si="27"/>
        <v>11</v>
      </c>
      <c r="CB192" s="126">
        <f t="shared" si="28"/>
        <v>0.88118056145411383</v>
      </c>
      <c r="CC192" s="129">
        <f t="shared" si="29"/>
        <v>0</v>
      </c>
    </row>
    <row r="193" spans="1:81" x14ac:dyDescent="0.3">
      <c r="A193" s="3" t="str">
        <f>'Indicator Data'!B196</f>
        <v>ZWE</v>
      </c>
      <c r="B193" s="125">
        <f>IF('Indicator Date hidden'!C194="x","x",B$2-'Indicator Date hidden'!C194)</f>
        <v>0</v>
      </c>
      <c r="C193" s="125">
        <f>IF('Indicator Date hidden'!D194="x","x",C$2-'Indicator Date hidden'!D194)</f>
        <v>0</v>
      </c>
      <c r="D193" s="125">
        <f>IF('Indicator Date hidden'!E194="x","x",D$2-'Indicator Date hidden'!E194)</f>
        <v>0</v>
      </c>
      <c r="E193" s="125">
        <f>IF('Indicator Date hidden'!F194="x","x",E$2-'Indicator Date hidden'!F194)</f>
        <v>0</v>
      </c>
      <c r="F193" s="125">
        <f>IF('Indicator Date hidden'!G194="x","x",F$2-'Indicator Date hidden'!G194)</f>
        <v>0</v>
      </c>
      <c r="G193" s="125">
        <f>IF('Indicator Date hidden'!H194="x","x",G$2-'Indicator Date hidden'!H194)</f>
        <v>0</v>
      </c>
      <c r="H193" s="125">
        <f>IF('Indicator Date hidden'!I194="x","x",H$2-'Indicator Date hidden'!I194)</f>
        <v>0</v>
      </c>
      <c r="I193" s="125">
        <f>IF('Indicator Date hidden'!J194="x","x",I$2-'Indicator Date hidden'!J194)</f>
        <v>0</v>
      </c>
      <c r="J193" s="125">
        <f>IF('Indicator Date hidden'!K194="x","x",J$2-'Indicator Date hidden'!K194)</f>
        <v>0</v>
      </c>
      <c r="K193" s="125">
        <f>IF('Indicator Date hidden'!L194="x","x",K$2-'Indicator Date hidden'!L194)</f>
        <v>0</v>
      </c>
      <c r="L193" s="125">
        <f>IF('Indicator Date hidden'!M194="x","x",L$2-'Indicator Date hidden'!M194)</f>
        <v>0</v>
      </c>
      <c r="M193" s="125">
        <f>IF('Indicator Date hidden'!N194="x","x",M$2-'Indicator Date hidden'!N194)</f>
        <v>0</v>
      </c>
      <c r="N193" s="125">
        <f>IF('Indicator Date hidden'!O194="x","x",N$2-'Indicator Date hidden'!O194)</f>
        <v>0</v>
      </c>
      <c r="O193" s="125">
        <f>IF('Indicator Date hidden'!P194="x","x",O$2-'Indicator Date hidden'!P194)</f>
        <v>0</v>
      </c>
      <c r="P193" s="125">
        <f>IF('Indicator Date hidden'!Q194="x","x",P$2-'Indicator Date hidden'!Q194)</f>
        <v>0</v>
      </c>
      <c r="Q193" s="125">
        <f>IF('Indicator Date hidden'!R194="x","x",Q$2-'Indicator Date hidden'!R194)</f>
        <v>0</v>
      </c>
      <c r="R193" s="125">
        <f>IF('Indicator Date hidden'!S194="x","x",R$2-'Indicator Date hidden'!S194)</f>
        <v>0</v>
      </c>
      <c r="S193" s="125">
        <f>IF('Indicator Date hidden'!T194="x","x",S$2-'Indicator Date hidden'!T194)</f>
        <v>0</v>
      </c>
      <c r="T193" s="125">
        <f>IF('Indicator Date hidden'!U194="x","x",T$2-'Indicator Date hidden'!U194)</f>
        <v>0</v>
      </c>
      <c r="U193" s="125">
        <f>IF('Indicator Date hidden'!V194="x","x",U$2-'Indicator Date hidden'!V194)</f>
        <v>0</v>
      </c>
      <c r="V193" s="125">
        <f>IF('Indicator Date hidden'!W194="x","x",V$2-'Indicator Date hidden'!W194)</f>
        <v>0</v>
      </c>
      <c r="W193" s="125">
        <f>IF('Indicator Date hidden'!X194="x","x",W$2-'Indicator Date hidden'!X194)</f>
        <v>0</v>
      </c>
      <c r="X193" s="125">
        <f>IF('Indicator Date hidden'!Y194="x","x",X$2-'Indicator Date hidden'!Y194)</f>
        <v>0</v>
      </c>
      <c r="Y193" s="125">
        <f>IF('Indicator Date hidden'!Z194="x","x",Y$2-'Indicator Date hidden'!Z194)</f>
        <v>0</v>
      </c>
      <c r="Z193" s="125">
        <f>IF('Indicator Date hidden'!AA194="x","x",Z$2-'Indicator Date hidden'!AA194)</f>
        <v>3</v>
      </c>
      <c r="AA193" s="125">
        <f>IF('Indicator Date hidden'!AB194="x","x",AA$2-'Indicator Date hidden'!AB194)</f>
        <v>0</v>
      </c>
      <c r="AB193" s="125">
        <f>IF('Indicator Date hidden'!AC194="x","x",AB$2-'Indicator Date hidden'!AC194)</f>
        <v>0</v>
      </c>
      <c r="AC193" s="125">
        <f>IF('Indicator Date hidden'!AD194="x","x",AC$2-'Indicator Date hidden'!AD194)</f>
        <v>1</v>
      </c>
      <c r="AD193" s="125">
        <f>IF('Indicator Date hidden'!AE194="x","x",AD$2-'Indicator Date hidden'!AE194)</f>
        <v>0</v>
      </c>
      <c r="AE193" s="125">
        <f>IF('Indicator Date hidden'!AF194="x","x",AE$2-'Indicator Date hidden'!AF194)</f>
        <v>0</v>
      </c>
      <c r="AF193" s="125">
        <f>IF('Indicator Date hidden'!AG194="x","x",AF$2-'Indicator Date hidden'!AG194)</f>
        <v>1</v>
      </c>
      <c r="AG193" s="125">
        <f>IF('Indicator Date hidden'!AH194="x","x",AG$2-'Indicator Date hidden'!AH194)</f>
        <v>0</v>
      </c>
      <c r="AH193" s="125">
        <f>IF('Indicator Date hidden'!AI194="x","x",AH$2-'Indicator Date hidden'!AI194)</f>
        <v>0</v>
      </c>
      <c r="AI193" s="125">
        <f>IF('Indicator Date hidden'!AJ194="x","x",AI$2-'Indicator Date hidden'!AJ194)</f>
        <v>0</v>
      </c>
      <c r="AJ193" s="125">
        <f>IF('Indicator Date hidden'!AK194="x","x",AJ$2-'Indicator Date hidden'!AK194)</f>
        <v>0</v>
      </c>
      <c r="AK193" s="125">
        <f>IF('Indicator Date hidden'!AL194="x","x",AK$2-'Indicator Date hidden'!AL194)</f>
        <v>1</v>
      </c>
      <c r="AL193" s="125">
        <f>IF('Indicator Date hidden'!AM194="x","x",AL$2-'Indicator Date hidden'!AM194)</f>
        <v>0</v>
      </c>
      <c r="AM193" s="125">
        <f>IF('Indicator Date hidden'!AN194="x","x",AM$2-'Indicator Date hidden'!AN194)</f>
        <v>0</v>
      </c>
      <c r="AN193" s="125">
        <f>IF('Indicator Date hidden'!AO194="x","x",AN$2-'Indicator Date hidden'!AO194)</f>
        <v>0</v>
      </c>
      <c r="AO193" s="125">
        <f>IF('Indicator Date hidden'!AP194="x","x",AO$2-'Indicator Date hidden'!AP194)</f>
        <v>0</v>
      </c>
      <c r="AP193" s="125">
        <f>IF('Indicator Date hidden'!AQ194="x","x",AP$2-'Indicator Date hidden'!AQ194)</f>
        <v>0</v>
      </c>
      <c r="AQ193" s="125">
        <f>IF('Indicator Date hidden'!AR194="x","x",AQ$2-'Indicator Date hidden'!AR194)</f>
        <v>0</v>
      </c>
      <c r="AR193" s="125">
        <f>IF('Indicator Date hidden'!AS194="x","x",AR$2-'Indicator Date hidden'!AS194)</f>
        <v>0</v>
      </c>
      <c r="AS193" s="125">
        <f>IF('Indicator Date hidden'!AT194="x","x",AS$2-'Indicator Date hidden'!AT194)</f>
        <v>0</v>
      </c>
      <c r="AT193" s="125">
        <f>IF('Indicator Date hidden'!AU194="x","x",AT$2-'Indicator Date hidden'!AU194)</f>
        <v>0</v>
      </c>
      <c r="AU193" s="125">
        <f>IF('Indicator Date hidden'!AV194="x","x",AU$2-'Indicator Date hidden'!AV194)</f>
        <v>0</v>
      </c>
      <c r="AV193" s="125">
        <f>IF('Indicator Date hidden'!AW194="x","x",AV$2-'Indicator Date hidden'!AW194)</f>
        <v>0</v>
      </c>
      <c r="AW193" s="125">
        <f>IF('Indicator Date hidden'!AX194="x","x",AW$2-'Indicator Date hidden'!AX194)</f>
        <v>0</v>
      </c>
      <c r="AX193" s="125">
        <f>IF('Indicator Date hidden'!AY194="x","x",AX$2-'Indicator Date hidden'!AY194)</f>
        <v>0</v>
      </c>
      <c r="AY193" s="125">
        <f>IF('Indicator Date hidden'!AZ194="x","x",AY$2-'Indicator Date hidden'!AZ194)</f>
        <v>0</v>
      </c>
      <c r="AZ193" s="125">
        <f>IF('Indicator Date hidden'!BA194="x","x",AZ$2-'Indicator Date hidden'!BA194)</f>
        <v>0</v>
      </c>
      <c r="BA193" s="125">
        <f>IF('Indicator Date hidden'!BB194="x","x",BA$2-'Indicator Date hidden'!BB194)</f>
        <v>0</v>
      </c>
      <c r="BB193" s="125">
        <f>IF('Indicator Date hidden'!BC194="x","x",BB$2-'Indicator Date hidden'!BC194)</f>
        <v>0</v>
      </c>
      <c r="BC193" s="125">
        <f>IF('Indicator Date hidden'!BD194="x","x",BC$2-'Indicator Date hidden'!BD194)</f>
        <v>0</v>
      </c>
      <c r="BD193" s="125" t="str">
        <f>IF('Indicator Date hidden'!BE194="x","x",BD$2-'Indicator Date hidden'!BE194)</f>
        <v>x</v>
      </c>
      <c r="BE193" s="125">
        <f>IF('Indicator Date hidden'!BF194="x","x",BE$2-'Indicator Date hidden'!BF194)</f>
        <v>0</v>
      </c>
      <c r="BF193" s="125">
        <f>IF('Indicator Date hidden'!BG194="x","x",BF$2-'Indicator Date hidden'!BG194)</f>
        <v>0</v>
      </c>
      <c r="BG193" s="125">
        <f>IF('Indicator Date hidden'!BH194="x","x",BG$2-'Indicator Date hidden'!BH194)</f>
        <v>0</v>
      </c>
      <c r="BH193" s="125">
        <f>IF('Indicator Date hidden'!BI194="x","x",BH$2-'Indicator Date hidden'!BI194)</f>
        <v>0</v>
      </c>
      <c r="BI193" s="125">
        <f>IF('Indicator Date hidden'!BJ194="x","x",BI$2-'Indicator Date hidden'!BJ194)</f>
        <v>0</v>
      </c>
      <c r="BJ193" s="125">
        <f>IF('Indicator Date hidden'!BK194="x","x",BJ$2-'Indicator Date hidden'!BK194)</f>
        <v>0</v>
      </c>
      <c r="BK193" s="125">
        <f>IF('Indicator Date hidden'!BL194="x","x",BK$2-'Indicator Date hidden'!BL194)</f>
        <v>0</v>
      </c>
      <c r="BL193" s="125">
        <f>IF('Indicator Date hidden'!BM194="x","x",BL$2-'Indicator Date hidden'!BM194)</f>
        <v>0</v>
      </c>
      <c r="BM193" s="125">
        <f>IF('Indicator Date hidden'!BN194="x","x",BM$2-'Indicator Date hidden'!BN194)</f>
        <v>5</v>
      </c>
      <c r="BN193" s="125">
        <f>IF('Indicator Date hidden'!BO194="x","x",BN$2-'Indicator Date hidden'!BO194)</f>
        <v>2</v>
      </c>
      <c r="BO193" s="125">
        <f>IF('Indicator Date hidden'!BP194="x","x",BO$2-'Indicator Date hidden'!BP194)</f>
        <v>0</v>
      </c>
      <c r="BP193" s="125">
        <f>IF('Indicator Date hidden'!BQ194="x","x",BP$2-'Indicator Date hidden'!BQ194)</f>
        <v>0</v>
      </c>
      <c r="BQ193" s="125">
        <f>IF('Indicator Date hidden'!BR194="x","x",BQ$2-'Indicator Date hidden'!BR194)</f>
        <v>0</v>
      </c>
      <c r="BR193" s="125">
        <f>IF('Indicator Date hidden'!BS194="x","x",BR$2-'Indicator Date hidden'!BS194)</f>
        <v>0</v>
      </c>
      <c r="BS193" s="125">
        <f>IF('Indicator Date hidden'!BT194="x","x",BS$2-'Indicator Date hidden'!BT194)</f>
        <v>4</v>
      </c>
      <c r="BT193" s="125">
        <f>IF('Indicator Date hidden'!BU194="x","x",BT$2-'Indicator Date hidden'!BU194)</f>
        <v>0</v>
      </c>
      <c r="BU193" s="125">
        <f>IF('Indicator Date hidden'!BV194="x","x",BU$2-'Indicator Date hidden'!BV194)</f>
        <v>0</v>
      </c>
      <c r="BV193" s="125">
        <f>IF('Indicator Date hidden'!BW194="x","x",BV$2-'Indicator Date hidden'!BW194)</f>
        <v>0</v>
      </c>
      <c r="BW193" s="125">
        <f>IF('Indicator Date hidden'!BX194="x","x",BW$2-'Indicator Date hidden'!BX194)</f>
        <v>0</v>
      </c>
      <c r="BX193" s="125">
        <f>IF('Indicator Date hidden'!BY194="x","x",BX$2-'Indicator Date hidden'!BY194)</f>
        <v>0</v>
      </c>
      <c r="BY193" s="3">
        <f t="shared" si="25"/>
        <v>17</v>
      </c>
      <c r="BZ193" s="126">
        <f t="shared" si="26"/>
        <v>0.22972972972972974</v>
      </c>
      <c r="CA193" s="3">
        <f t="shared" si="27"/>
        <v>7</v>
      </c>
      <c r="CB193" s="126">
        <f t="shared" si="28"/>
        <v>0.84705048347107126</v>
      </c>
      <c r="CC193" s="129">
        <f t="shared" si="29"/>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CF195"/>
  <sheetViews>
    <sheetView showGridLines="0" zoomScale="80" zoomScaleNormal="80" workbookViewId="0">
      <pane xSplit="2" ySplit="4" topLeftCell="BG5"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2" bestFit="1" customWidth="1"/>
    <col min="2" max="2" width="5.5546875" style="2" bestFit="1" customWidth="1"/>
    <col min="3" max="53" width="11.44140625" style="2" customWidth="1"/>
    <col min="54" max="56" width="9.109375" style="2"/>
    <col min="57" max="57" width="9.109375" style="2" customWidth="1"/>
    <col min="58" max="16384" width="9.109375" style="2"/>
  </cols>
  <sheetData>
    <row r="1" spans="1:84" x14ac:dyDescent="0.3">
      <c r="A1" s="235"/>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row>
    <row r="2" spans="1:84"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EVD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Urban population (% of total population)</v>
      </c>
      <c r="AA2" s="110" t="str">
        <f>'Indicator Data'!AA2</f>
        <v>Household size</v>
      </c>
      <c r="AB2" s="110" t="str">
        <f>'Indicator Data'!AB2</f>
        <v>People practicing open defecation (% of population)</v>
      </c>
      <c r="AC2" s="110" t="str">
        <f>'Indicator Data'!AC2</f>
        <v>People with basic handwashing facilities including soap and water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Violent Conflict probability</v>
      </c>
      <c r="AI2" s="110" t="str">
        <f>'Indicator Data'!AI2</f>
        <v>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Incidence of HIV (per 1,000 uninfected population ages 15-49)</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Data'!BF2</f>
        <v>Internally displaced persons (IDPs)</v>
      </c>
      <c r="BF2" s="110" t="str">
        <f>'Indicator Data'!BG2</f>
        <v>Refugees and asylum-seekers by country of asylum</v>
      </c>
      <c r="BG2" s="110" t="str">
        <f>'Indicator Data'!BH2</f>
        <v>Returned Refugees</v>
      </c>
      <c r="BH2" s="110" t="str">
        <f>'Indicator Data'!BI2</f>
        <v>Average Dietary Energy Supply Adequacy</v>
      </c>
      <c r="BI2" s="110" t="str">
        <f>'Indicator Data'!BJ2</f>
        <v>Prevalence of Undernourishment</v>
      </c>
      <c r="BJ2" s="110" t="str">
        <f>'Indicator Data'!BK2</f>
        <v>HFA Scores Last recent</v>
      </c>
      <c r="BK2" s="110" t="str">
        <f>'Indicator Data'!BL2</f>
        <v>Government Effectiveness</v>
      </c>
      <c r="BL2" s="110" t="str">
        <f>'Indicator Data'!BM2</f>
        <v>Corruption Perception Index</v>
      </c>
      <c r="BM2" s="110" t="str">
        <f>'Indicator Data'!BN2</f>
        <v>Access to electricity</v>
      </c>
      <c r="BN2" s="110" t="str">
        <f>'Indicator Data'!BO2</f>
        <v>Adult literacy rate</v>
      </c>
      <c r="BO2" s="110" t="str">
        <f>'Indicator Data'!BP2</f>
        <v>Individuals using the Internet</v>
      </c>
      <c r="BP2" s="110" t="str">
        <f>'Indicator Data'!BQ2</f>
        <v>Mobile cellular subscriptions</v>
      </c>
      <c r="BQ2" s="110" t="str">
        <f>'Indicator Data'!BR2</f>
        <v>Road lenght</v>
      </c>
      <c r="BR2" s="110" t="str">
        <f>'Indicator Data'!BS2</f>
        <v>People using at least basic sanitation services (% of population)</v>
      </c>
      <c r="BS2" s="110" t="str">
        <f>'Indicator Data'!BT2</f>
        <v>People using at least basic drinking water services (% of population)</v>
      </c>
      <c r="BT2" s="110" t="str">
        <f>'Indicator Data'!BU2</f>
        <v>Physicians Density</v>
      </c>
      <c r="BU2" s="110" t="str">
        <f>'Indicator Data'!BV2</f>
        <v>Proportion of the target population with access to 3 doses of diphtheria-tetanus-pertussis (DTP3) (%)</v>
      </c>
      <c r="BV2" s="110" t="str">
        <f>'Indicator Data'!BW2</f>
        <v>Proportion of the target population with access to measles-containing-vaccine second-dose (MCV2) (%)</v>
      </c>
      <c r="BW2" s="110" t="str">
        <f>'Indicator Data'!BX2</f>
        <v>Proportion of the target population with access to pneumococcal conjugate 3rd dose (PCV3) (%)</v>
      </c>
      <c r="BX2" s="110" t="str">
        <f>'Indicator Data'!BY2</f>
        <v>Current health expenditure per capita</v>
      </c>
      <c r="BY2" s="110" t="str">
        <f>'Indicator Data'!BZ2</f>
        <v>Maternal Mortality Ratio (modeled estimate)</v>
      </c>
      <c r="BZ2" s="110" t="str">
        <f>'Indicator Data'!CA2</f>
        <v>GDP per capita (current US$)</v>
      </c>
      <c r="CA2" s="110" t="str">
        <f>'Indicator Data'!CB2</f>
        <v>Total Population</v>
      </c>
      <c r="CB2" s="110" t="str">
        <f>'Indicator Data'!CC2</f>
        <v>Total Population (GHS-POP-R2019)</v>
      </c>
      <c r="CC2" s="110"/>
      <c r="CD2" s="110"/>
      <c r="CE2" s="110"/>
      <c r="CF2" s="110"/>
    </row>
    <row r="3" spans="1:84" ht="26.4" x14ac:dyDescent="0.3">
      <c r="A3" s="101" t="s">
        <v>471</v>
      </c>
      <c r="B3" s="86"/>
      <c r="C3" s="118">
        <f>'Indicator Data'!C3</f>
        <v>2015</v>
      </c>
      <c r="D3" s="118">
        <f>'Indicator Data'!D3</f>
        <v>2015</v>
      </c>
      <c r="E3" s="118">
        <f>'Indicator Data'!E3</f>
        <v>2015</v>
      </c>
      <c r="F3" s="118">
        <f>'Indicator Data'!F3</f>
        <v>2015</v>
      </c>
      <c r="G3" s="118">
        <f>'Indicator Data'!G3</f>
        <v>2015</v>
      </c>
      <c r="H3" s="118">
        <f>'Indicator Data'!H3</f>
        <v>2015</v>
      </c>
      <c r="I3" s="118">
        <f>'Indicator Data'!I3</f>
        <v>2015</v>
      </c>
      <c r="J3" s="118" t="str">
        <f>'Indicator Data'!J3</f>
        <v>1984-2019</v>
      </c>
      <c r="K3" s="118" t="str">
        <f>'Indicator Data'!K3</f>
        <v>1984-2019</v>
      </c>
      <c r="L3" s="118" t="str">
        <f>'Indicator Data'!L3</f>
        <v>1984-2019</v>
      </c>
      <c r="M3" s="118">
        <f>'Indicator Data'!M3</f>
        <v>2015</v>
      </c>
      <c r="N3" s="118">
        <f>'Indicator Data'!N3</f>
        <v>2015</v>
      </c>
      <c r="O3" s="118">
        <f>'Indicator Data'!O3</f>
        <v>2015</v>
      </c>
      <c r="P3" s="118">
        <f>'Indicator Data'!P3</f>
        <v>2015</v>
      </c>
      <c r="Q3" s="118">
        <f>'Indicator Data'!Q3</f>
        <v>2010</v>
      </c>
      <c r="R3" s="118">
        <f>'Indicator Data'!R3</f>
        <v>2010</v>
      </c>
      <c r="S3" s="118">
        <f>'Indicator Data'!S3</f>
        <v>2010</v>
      </c>
      <c r="T3" s="118">
        <f>'Indicator Data'!T3</f>
        <v>2010</v>
      </c>
      <c r="U3" s="118">
        <f>'Indicator Data'!U3</f>
        <v>2015</v>
      </c>
      <c r="V3" s="118">
        <f>'Indicator Data'!V3</f>
        <v>2015</v>
      </c>
      <c r="W3" s="118">
        <f>'Indicator Data'!W3</f>
        <v>2015</v>
      </c>
      <c r="X3" s="118">
        <f>'Indicator Data'!X3</f>
        <v>2018</v>
      </c>
      <c r="Y3" s="118">
        <f>'Indicator Data'!Y3</f>
        <v>2019</v>
      </c>
      <c r="Z3" s="118">
        <f>'Indicator Data'!Z3</f>
        <v>2019</v>
      </c>
      <c r="AA3" s="118" t="str">
        <f>'Indicator Data'!AA3</f>
        <v>2008-2018</v>
      </c>
      <c r="AB3" s="118" t="str">
        <f>'Indicator Data'!AB3</f>
        <v>2007-2017</v>
      </c>
      <c r="AC3" s="118" t="str">
        <f>'Indicator Data'!AC3</f>
        <v>2010-2017</v>
      </c>
      <c r="AD3" s="118" t="str">
        <f>'Indicator Data'!AD3</f>
        <v>2015-2019</v>
      </c>
      <c r="AE3" s="118">
        <f>'Indicator Data'!AE3</f>
        <v>2019</v>
      </c>
      <c r="AF3" s="118">
        <f>'Indicator Data'!AF3</f>
        <v>2018</v>
      </c>
      <c r="AG3" s="118">
        <f>'Indicator Data'!AG3</f>
        <v>2020</v>
      </c>
      <c r="AH3" s="118">
        <f>'Indicator Data'!AH3</f>
        <v>2021</v>
      </c>
      <c r="AI3" s="118">
        <f>'Indicator Data'!AI3</f>
        <v>2021</v>
      </c>
      <c r="AJ3" s="118">
        <f>'Indicator Data'!AJ3</f>
        <v>2020</v>
      </c>
      <c r="AK3" s="118">
        <f>'Indicator Data'!AK3</f>
        <v>2020</v>
      </c>
      <c r="AL3" s="118">
        <f>'Indicator Data'!AL3</f>
        <v>2019</v>
      </c>
      <c r="AM3" s="118" t="str">
        <f>'Indicator Data'!AM3</f>
        <v>2008-2019</v>
      </c>
      <c r="AN3" s="118" t="str">
        <f>'Indicator Data'!AN3</f>
        <v>2019-2021</v>
      </c>
      <c r="AO3" s="118">
        <f>'Indicator Data'!AO3</f>
        <v>2018</v>
      </c>
      <c r="AP3" s="118">
        <f>'Indicator Data'!AP3</f>
        <v>2019</v>
      </c>
      <c r="AQ3" s="118">
        <f>'Indicator Data'!AQ3</f>
        <v>2019</v>
      </c>
      <c r="AR3" s="118" t="str">
        <f>'Indicator Data'!AR3</f>
        <v>2015-2019</v>
      </c>
      <c r="AS3" s="118">
        <f>'Indicator Data'!AS3</f>
        <v>2019</v>
      </c>
      <c r="AT3" s="118" t="str">
        <f>'Indicator Data'!AT3</f>
        <v>2009-2019</v>
      </c>
      <c r="AU3" s="118">
        <f>'Indicator Data'!AU3</f>
        <v>2019</v>
      </c>
      <c r="AV3" s="118">
        <f>'Indicator Data'!AV3</f>
        <v>2019</v>
      </c>
      <c r="AW3" s="118">
        <f>'Indicator Data'!AW3</f>
        <v>2019</v>
      </c>
      <c r="AX3" s="118">
        <f>'Indicator Data'!AX3</f>
        <v>2018</v>
      </c>
      <c r="AY3" s="118">
        <f>'Indicator Data'!AY3</f>
        <v>2019</v>
      </c>
      <c r="AZ3" s="118">
        <f>'Indicator Data'!AZ3</f>
        <v>2019</v>
      </c>
      <c r="BA3" s="118" t="str">
        <f>'Indicator Data'!BA3</f>
        <v>2006-2019</v>
      </c>
      <c r="BB3" s="118">
        <f>'Indicator Data'!BB3</f>
        <v>2018</v>
      </c>
      <c r="BC3" s="118">
        <f>'Indicator Data'!BC3</f>
        <v>2019</v>
      </c>
      <c r="BD3" s="118">
        <f>'Indicator Data'!BD3</f>
        <v>2020</v>
      </c>
      <c r="BE3" s="118">
        <f>'Indicator Data'!BF3</f>
        <v>2021</v>
      </c>
      <c r="BF3" s="118">
        <f>'Indicator Data'!BG3</f>
        <v>2021</v>
      </c>
      <c r="BG3" s="118">
        <f>'Indicator Data'!BH3</f>
        <v>2019</v>
      </c>
      <c r="BH3" s="118" t="str">
        <f>'Indicator Data'!BI3</f>
        <v>2017-2019</v>
      </c>
      <c r="BI3" s="118" t="str">
        <f>'Indicator Data'!BJ3</f>
        <v>2017-2019</v>
      </c>
      <c r="BJ3" s="118" t="str">
        <f>'Indicator Data'!BK3</f>
        <v>2007-2015</v>
      </c>
      <c r="BK3" s="118">
        <f>'Indicator Data'!BL3</f>
        <v>2019</v>
      </c>
      <c r="BL3" s="118">
        <f>'Indicator Data'!BM3</f>
        <v>2020</v>
      </c>
      <c r="BM3" s="118">
        <f>'Indicator Data'!BN3</f>
        <v>2018</v>
      </c>
      <c r="BN3" s="118" t="str">
        <f>'Indicator Data'!BO3</f>
        <v>2009-2019</v>
      </c>
      <c r="BO3" s="118">
        <f>'Indicator Data'!BP3</f>
        <v>2019</v>
      </c>
      <c r="BP3" s="118">
        <f>'Indicator Data'!BQ3</f>
        <v>2019</v>
      </c>
      <c r="BQ3" s="118">
        <f>'Indicator Data'!BR3</f>
        <v>2014</v>
      </c>
      <c r="BR3" s="118" t="str">
        <f>'Indicator Data'!BS3</f>
        <v>2013-2017</v>
      </c>
      <c r="BS3" s="118" t="str">
        <f>'Indicator Data'!BT3</f>
        <v>2013-2017</v>
      </c>
      <c r="BT3" s="118" t="str">
        <f>'Indicator Data'!BU3</f>
        <v>2011-2018</v>
      </c>
      <c r="BU3" s="118">
        <f>'Indicator Data'!BV3</f>
        <v>2018</v>
      </c>
      <c r="BV3" s="118">
        <f>'Indicator Data'!BW3</f>
        <v>2018</v>
      </c>
      <c r="BW3" s="118">
        <f>'Indicator Data'!BX3</f>
        <v>2018</v>
      </c>
      <c r="BX3" s="118" t="str">
        <f>'Indicator Data'!BY3</f>
        <v>2013-2018</v>
      </c>
      <c r="BY3" s="118">
        <f>'Indicator Data'!BZ3</f>
        <v>2017</v>
      </c>
      <c r="BZ3" s="118">
        <f>'Indicator Data'!CA3</f>
        <v>2019</v>
      </c>
      <c r="CA3" s="118">
        <f>'Indicator Data'!CB3</f>
        <v>2020</v>
      </c>
      <c r="CB3" s="118">
        <f>'Indicator Data'!CC3</f>
        <v>2015</v>
      </c>
      <c r="CC3" s="118"/>
      <c r="CD3" s="118"/>
      <c r="CE3" s="118"/>
      <c r="CF3" s="118"/>
    </row>
    <row r="4" spans="1:84" x14ac:dyDescent="0.3">
      <c r="A4" s="102" t="s">
        <v>430</v>
      </c>
      <c r="B4" s="86"/>
      <c r="C4" s="87" t="s">
        <v>879</v>
      </c>
      <c r="D4" s="87" t="s">
        <v>879</v>
      </c>
      <c r="E4" s="87" t="s">
        <v>879</v>
      </c>
      <c r="F4" s="87" t="s">
        <v>879</v>
      </c>
      <c r="G4" s="87" t="s">
        <v>879</v>
      </c>
      <c r="H4" s="87" t="s">
        <v>879</v>
      </c>
      <c r="I4" s="87" t="s">
        <v>879</v>
      </c>
      <c r="J4" s="87" t="s">
        <v>879</v>
      </c>
      <c r="K4" s="87" t="s">
        <v>879</v>
      </c>
      <c r="L4" s="87" t="s">
        <v>879</v>
      </c>
      <c r="M4" s="87" t="s">
        <v>879</v>
      </c>
      <c r="N4" s="87" t="s">
        <v>879</v>
      </c>
      <c r="O4" s="87" t="s">
        <v>879</v>
      </c>
      <c r="P4" s="87" t="s">
        <v>879</v>
      </c>
      <c r="Q4" s="87" t="s">
        <v>879</v>
      </c>
      <c r="R4" s="87" t="s">
        <v>879</v>
      </c>
      <c r="S4" s="87" t="s">
        <v>879</v>
      </c>
      <c r="T4" s="87" t="s">
        <v>879</v>
      </c>
      <c r="U4" s="87" t="s">
        <v>879</v>
      </c>
      <c r="V4" s="87" t="s">
        <v>879</v>
      </c>
      <c r="W4" s="87" t="s">
        <v>879</v>
      </c>
      <c r="X4" s="87" t="s">
        <v>879</v>
      </c>
      <c r="Y4" s="87" t="s">
        <v>879</v>
      </c>
      <c r="Z4" s="87" t="s">
        <v>879</v>
      </c>
      <c r="AA4" s="87" t="s">
        <v>879</v>
      </c>
      <c r="AB4" s="87" t="s">
        <v>879</v>
      </c>
      <c r="AC4" s="87" t="s">
        <v>879</v>
      </c>
      <c r="AD4" s="87" t="s">
        <v>879</v>
      </c>
      <c r="AE4" s="87" t="s">
        <v>879</v>
      </c>
      <c r="AF4" s="87" t="s">
        <v>879</v>
      </c>
      <c r="AG4" s="87" t="s">
        <v>879</v>
      </c>
      <c r="AH4" s="87" t="s">
        <v>879</v>
      </c>
      <c r="AI4" s="87" t="s">
        <v>879</v>
      </c>
      <c r="AJ4" s="87" t="s">
        <v>879</v>
      </c>
      <c r="AK4" s="87" t="s">
        <v>879</v>
      </c>
      <c r="AL4" s="87" t="s">
        <v>879</v>
      </c>
      <c r="AM4" s="87" t="s">
        <v>879</v>
      </c>
      <c r="AN4" s="87" t="s">
        <v>879</v>
      </c>
      <c r="AO4" s="87" t="s">
        <v>879</v>
      </c>
      <c r="AP4" s="87" t="s">
        <v>879</v>
      </c>
      <c r="AQ4" s="87" t="s">
        <v>879</v>
      </c>
      <c r="AR4" s="87" t="s">
        <v>879</v>
      </c>
      <c r="AS4" s="87" t="s">
        <v>879</v>
      </c>
      <c r="AT4" s="87" t="s">
        <v>879</v>
      </c>
      <c r="AU4" s="87" t="s">
        <v>879</v>
      </c>
      <c r="AV4" s="87" t="s">
        <v>879</v>
      </c>
      <c r="AW4" s="87" t="s">
        <v>879</v>
      </c>
      <c r="AX4" s="87" t="s">
        <v>879</v>
      </c>
      <c r="AY4" s="87" t="s">
        <v>879</v>
      </c>
      <c r="AZ4" s="87" t="s">
        <v>879</v>
      </c>
      <c r="BA4" s="87" t="s">
        <v>879</v>
      </c>
      <c r="BB4" s="87" t="s">
        <v>879</v>
      </c>
      <c r="BC4" s="87" t="s">
        <v>879</v>
      </c>
      <c r="BD4" s="87" t="s">
        <v>879</v>
      </c>
      <c r="BE4" s="87" t="s">
        <v>879</v>
      </c>
      <c r="BF4" s="87" t="s">
        <v>879</v>
      </c>
      <c r="BG4" s="87" t="s">
        <v>879</v>
      </c>
      <c r="BH4" s="87" t="s">
        <v>879</v>
      </c>
      <c r="BI4" s="87" t="s">
        <v>879</v>
      </c>
      <c r="BJ4" s="87" t="s">
        <v>879</v>
      </c>
      <c r="BK4" s="87" t="s">
        <v>879</v>
      </c>
      <c r="BL4" s="87" t="s">
        <v>879</v>
      </c>
      <c r="BM4" s="87" t="s">
        <v>879</v>
      </c>
      <c r="BN4" s="87" t="s">
        <v>879</v>
      </c>
      <c r="BO4" s="87" t="s">
        <v>879</v>
      </c>
      <c r="BP4" s="87" t="s">
        <v>879</v>
      </c>
      <c r="BQ4" s="87" t="s">
        <v>879</v>
      </c>
      <c r="BR4" s="87" t="s">
        <v>879</v>
      </c>
      <c r="BS4" s="87" t="s">
        <v>879</v>
      </c>
      <c r="BT4" s="87" t="s">
        <v>879</v>
      </c>
      <c r="BU4" s="87" t="s">
        <v>879</v>
      </c>
      <c r="BV4" s="87" t="s">
        <v>879</v>
      </c>
      <c r="BW4" s="87" t="s">
        <v>879</v>
      </c>
      <c r="BX4" s="87" t="s">
        <v>879</v>
      </c>
      <c r="BY4" s="87" t="s">
        <v>879</v>
      </c>
      <c r="BZ4" s="87" t="s">
        <v>879</v>
      </c>
      <c r="CA4" s="87" t="s">
        <v>879</v>
      </c>
      <c r="CB4" s="87" t="s">
        <v>879</v>
      </c>
      <c r="CC4" s="87"/>
      <c r="CD4" s="87"/>
      <c r="CE4" s="87"/>
      <c r="CF4" s="87"/>
    </row>
    <row r="5" spans="1:84" x14ac:dyDescent="0.3">
      <c r="A5" s="100" t="str">
        <f>'Indicator Data'!A6</f>
        <v>Afghanistan</v>
      </c>
      <c r="B5" s="86" t="str">
        <f>'Indicator Data'!B6</f>
        <v>AFG</v>
      </c>
      <c r="C5" s="122" t="s">
        <v>1257</v>
      </c>
      <c r="D5" s="122" t="s">
        <v>1257</v>
      </c>
      <c r="E5" s="122" t="s">
        <v>1258</v>
      </c>
      <c r="F5" s="122" t="s">
        <v>1258</v>
      </c>
      <c r="G5" s="122" t="s">
        <v>1258</v>
      </c>
      <c r="H5" s="122" t="s">
        <v>1258</v>
      </c>
      <c r="I5" s="122" t="s">
        <v>1258</v>
      </c>
      <c r="J5" s="122" t="s">
        <v>903</v>
      </c>
      <c r="K5" s="122" t="s">
        <v>903</v>
      </c>
      <c r="L5" s="122" t="s">
        <v>526</v>
      </c>
      <c r="M5" s="122" t="s">
        <v>900</v>
      </c>
      <c r="N5" s="122" t="s">
        <v>900</v>
      </c>
      <c r="O5" s="122" t="s">
        <v>900</v>
      </c>
      <c r="P5" s="122" t="s">
        <v>900</v>
      </c>
      <c r="Q5" s="122" t="s">
        <v>1156</v>
      </c>
      <c r="R5" s="122" t="s">
        <v>1156</v>
      </c>
      <c r="S5" s="122" t="s">
        <v>1156</v>
      </c>
      <c r="T5" s="122" t="s">
        <v>1156</v>
      </c>
      <c r="U5" s="122" t="s">
        <v>900</v>
      </c>
      <c r="V5" s="122" t="s">
        <v>900</v>
      </c>
      <c r="W5" s="122" t="s">
        <v>900</v>
      </c>
      <c r="X5" s="122" t="s">
        <v>538</v>
      </c>
      <c r="Y5" s="122" t="s">
        <v>538</v>
      </c>
      <c r="Z5" s="122" t="s">
        <v>538</v>
      </c>
      <c r="AA5" s="122" t="s">
        <v>1217</v>
      </c>
      <c r="AB5" s="122" t="s">
        <v>901</v>
      </c>
      <c r="AC5" s="122" t="s">
        <v>901</v>
      </c>
      <c r="AD5" s="179" t="s">
        <v>1264</v>
      </c>
      <c r="AE5" s="122" t="s">
        <v>891</v>
      </c>
      <c r="AF5" s="122" t="s">
        <v>1157</v>
      </c>
      <c r="AG5" s="122" t="s">
        <v>1217</v>
      </c>
      <c r="AH5" s="122" t="s">
        <v>900</v>
      </c>
      <c r="AI5" s="122" t="s">
        <v>900</v>
      </c>
      <c r="AJ5" s="123" t="s">
        <v>907</v>
      </c>
      <c r="AK5" s="123" t="s">
        <v>907</v>
      </c>
      <c r="AL5" s="122" t="s">
        <v>905</v>
      </c>
      <c r="AM5" s="122" t="s">
        <v>905</v>
      </c>
      <c r="AN5" s="122" t="s">
        <v>908</v>
      </c>
      <c r="AO5" s="122" t="s">
        <v>909</v>
      </c>
      <c r="AP5" s="122" t="s">
        <v>909</v>
      </c>
      <c r="AQ5" s="122" t="s">
        <v>1265</v>
      </c>
      <c r="AR5" s="122" t="s">
        <v>1265</v>
      </c>
      <c r="AS5" s="122" t="s">
        <v>891</v>
      </c>
      <c r="AT5" s="122" t="s">
        <v>891</v>
      </c>
      <c r="AU5" s="122" t="s">
        <v>891</v>
      </c>
      <c r="AV5" s="122" t="s">
        <v>891</v>
      </c>
      <c r="AW5" s="122" t="s">
        <v>891</v>
      </c>
      <c r="AX5" s="122" t="s">
        <v>891</v>
      </c>
      <c r="AY5" s="122" t="s">
        <v>891</v>
      </c>
      <c r="AZ5" s="122" t="s">
        <v>905</v>
      </c>
      <c r="BA5" s="122" t="s">
        <v>538</v>
      </c>
      <c r="BB5" s="122" t="s">
        <v>903</v>
      </c>
      <c r="BC5" s="122" t="s">
        <v>903</v>
      </c>
      <c r="BD5" s="122" t="s">
        <v>903</v>
      </c>
      <c r="BE5" s="123" t="s">
        <v>990</v>
      </c>
      <c r="BF5" s="122" t="s">
        <v>902</v>
      </c>
      <c r="BG5" s="122" t="s">
        <v>902</v>
      </c>
      <c r="BH5" s="122" t="s">
        <v>526</v>
      </c>
      <c r="BI5" s="122" t="s">
        <v>526</v>
      </c>
      <c r="BJ5" s="122" t="s">
        <v>1258</v>
      </c>
      <c r="BK5" s="122" t="s">
        <v>1266</v>
      </c>
      <c r="BL5" s="122" t="s">
        <v>899</v>
      </c>
      <c r="BM5" s="122" t="s">
        <v>538</v>
      </c>
      <c r="BN5" s="122" t="s">
        <v>535</v>
      </c>
      <c r="BO5" s="122" t="s">
        <v>538</v>
      </c>
      <c r="BP5" s="122" t="s">
        <v>538</v>
      </c>
      <c r="BQ5" s="122" t="s">
        <v>882</v>
      </c>
      <c r="BR5" s="122" t="s">
        <v>891</v>
      </c>
      <c r="BS5" s="122" t="s">
        <v>891</v>
      </c>
      <c r="BT5" s="122" t="s">
        <v>891</v>
      </c>
      <c r="BU5" s="122" t="s">
        <v>891</v>
      </c>
      <c r="BV5" s="122" t="s">
        <v>891</v>
      </c>
      <c r="BW5" s="122" t="s">
        <v>891</v>
      </c>
      <c r="BX5" s="122"/>
      <c r="BY5" s="122" t="s">
        <v>906</v>
      </c>
      <c r="BZ5" s="122" t="s">
        <v>538</v>
      </c>
      <c r="CA5" s="122" t="s">
        <v>1217</v>
      </c>
      <c r="CB5" s="122" t="s">
        <v>900</v>
      </c>
    </row>
    <row r="6" spans="1:84" x14ac:dyDescent="0.3">
      <c r="A6" s="100" t="str">
        <f>'Indicator Data'!A7</f>
        <v>Albania</v>
      </c>
      <c r="B6" s="86" t="str">
        <f>'Indicator Data'!B7</f>
        <v>ALB</v>
      </c>
      <c r="C6" s="122" t="s">
        <v>1257</v>
      </c>
      <c r="D6" s="122" t="s">
        <v>1257</v>
      </c>
      <c r="E6" s="122" t="s">
        <v>1258</v>
      </c>
      <c r="F6" s="122" t="s">
        <v>1258</v>
      </c>
      <c r="G6" s="122" t="s">
        <v>1258</v>
      </c>
      <c r="H6" s="122" t="s">
        <v>1258</v>
      </c>
      <c r="I6" s="122" t="s">
        <v>1258</v>
      </c>
      <c r="J6" s="122" t="s">
        <v>903</v>
      </c>
      <c r="K6" s="122" t="s">
        <v>903</v>
      </c>
      <c r="L6" s="122" t="s">
        <v>526</v>
      </c>
      <c r="M6" s="122" t="s">
        <v>900</v>
      </c>
      <c r="N6" s="122" t="s">
        <v>900</v>
      </c>
      <c r="O6" s="122" t="s">
        <v>900</v>
      </c>
      <c r="P6" s="122" t="s">
        <v>900</v>
      </c>
      <c r="Q6" s="122" t="s">
        <v>1156</v>
      </c>
      <c r="R6" s="122" t="s">
        <v>1156</v>
      </c>
      <c r="S6" s="122" t="s">
        <v>1156</v>
      </c>
      <c r="T6" s="122" t="s">
        <v>1156</v>
      </c>
      <c r="U6" s="122" t="s">
        <v>900</v>
      </c>
      <c r="V6" s="122" t="s">
        <v>900</v>
      </c>
      <c r="W6" s="122" t="s">
        <v>900</v>
      </c>
      <c r="X6" s="122" t="s">
        <v>538</v>
      </c>
      <c r="Y6" s="122" t="s">
        <v>538</v>
      </c>
      <c r="Z6" s="122" t="s">
        <v>538</v>
      </c>
      <c r="AA6" s="122" t="s">
        <v>1217</v>
      </c>
      <c r="AB6" s="122" t="s">
        <v>901</v>
      </c>
      <c r="AC6" s="122" t="s">
        <v>901</v>
      </c>
      <c r="AD6" s="179" t="s">
        <v>1264</v>
      </c>
      <c r="AE6" s="122" t="s">
        <v>891</v>
      </c>
      <c r="AF6" s="122" t="s">
        <v>1157</v>
      </c>
      <c r="AG6" s="122" t="s">
        <v>1217</v>
      </c>
      <c r="AH6" s="122" t="s">
        <v>900</v>
      </c>
      <c r="AI6" s="122" t="s">
        <v>900</v>
      </c>
      <c r="AJ6" s="123" t="s">
        <v>907</v>
      </c>
      <c r="AK6" s="123" t="s">
        <v>907</v>
      </c>
      <c r="AL6" s="122" t="s">
        <v>905</v>
      </c>
      <c r="AM6" s="122" t="s">
        <v>905</v>
      </c>
      <c r="AN6" s="122" t="s">
        <v>908</v>
      </c>
      <c r="AO6" s="122" t="s">
        <v>909</v>
      </c>
      <c r="AP6" s="122" t="s">
        <v>909</v>
      </c>
      <c r="AQ6" s="122" t="s">
        <v>1265</v>
      </c>
      <c r="AR6" s="122" t="s">
        <v>1265</v>
      </c>
      <c r="AS6" s="122" t="s">
        <v>891</v>
      </c>
      <c r="AT6" s="122" t="s">
        <v>891</v>
      </c>
      <c r="AU6" s="122" t="s">
        <v>891</v>
      </c>
      <c r="AV6" s="122" t="s">
        <v>891</v>
      </c>
      <c r="AW6" s="122" t="s">
        <v>891</v>
      </c>
      <c r="AX6" s="122" t="s">
        <v>891</v>
      </c>
      <c r="AY6" s="122" t="s">
        <v>891</v>
      </c>
      <c r="AZ6" s="122" t="s">
        <v>905</v>
      </c>
      <c r="BA6" s="122" t="s">
        <v>538</v>
      </c>
      <c r="BB6" s="122" t="s">
        <v>903</v>
      </c>
      <c r="BC6" s="122" t="s">
        <v>903</v>
      </c>
      <c r="BD6" s="122" t="s">
        <v>903</v>
      </c>
      <c r="BE6" s="123" t="s">
        <v>880</v>
      </c>
      <c r="BF6" s="122" t="s">
        <v>902</v>
      </c>
      <c r="BG6" s="122" t="s">
        <v>902</v>
      </c>
      <c r="BH6" s="122" t="s">
        <v>526</v>
      </c>
      <c r="BI6" s="122" t="s">
        <v>526</v>
      </c>
      <c r="BJ6" s="122" t="s">
        <v>1258</v>
      </c>
      <c r="BK6" s="122" t="s">
        <v>1266</v>
      </c>
      <c r="BL6" s="122" t="s">
        <v>899</v>
      </c>
      <c r="BM6" s="122" t="s">
        <v>538</v>
      </c>
      <c r="BN6" s="122" t="s">
        <v>535</v>
      </c>
      <c r="BO6" s="122" t="s">
        <v>538</v>
      </c>
      <c r="BP6" s="122" t="s">
        <v>538</v>
      </c>
      <c r="BQ6" s="122" t="s">
        <v>882</v>
      </c>
      <c r="BR6" s="122" t="s">
        <v>891</v>
      </c>
      <c r="BS6" s="122" t="s">
        <v>891</v>
      </c>
      <c r="BT6" s="122" t="s">
        <v>891</v>
      </c>
      <c r="BU6" s="122" t="s">
        <v>891</v>
      </c>
      <c r="BV6" s="122" t="s">
        <v>891</v>
      </c>
      <c r="BW6" s="122" t="s">
        <v>891</v>
      </c>
      <c r="BX6" s="122"/>
      <c r="BY6" s="122" t="s">
        <v>906</v>
      </c>
      <c r="BZ6" s="122" t="s">
        <v>538</v>
      </c>
      <c r="CA6" s="122" t="s">
        <v>1217</v>
      </c>
      <c r="CB6" s="122" t="s">
        <v>900</v>
      </c>
    </row>
    <row r="7" spans="1:84" x14ac:dyDescent="0.3">
      <c r="A7" s="100" t="str">
        <f>'Indicator Data'!A8</f>
        <v>Algeria</v>
      </c>
      <c r="B7" s="86" t="str">
        <f>'Indicator Data'!B8</f>
        <v>DZA</v>
      </c>
      <c r="C7" s="122" t="s">
        <v>1257</v>
      </c>
      <c r="D7" s="122" t="s">
        <v>1257</v>
      </c>
      <c r="E7" s="122" t="s">
        <v>1258</v>
      </c>
      <c r="F7" s="122" t="s">
        <v>1258</v>
      </c>
      <c r="G7" s="122" t="s">
        <v>1258</v>
      </c>
      <c r="H7" s="122" t="s">
        <v>1258</v>
      </c>
      <c r="I7" s="122" t="s">
        <v>1258</v>
      </c>
      <c r="J7" s="122" t="s">
        <v>903</v>
      </c>
      <c r="K7" s="122" t="s">
        <v>903</v>
      </c>
      <c r="L7" s="122" t="s">
        <v>526</v>
      </c>
      <c r="M7" s="122" t="s">
        <v>900</v>
      </c>
      <c r="N7" s="122" t="s">
        <v>900</v>
      </c>
      <c r="O7" s="122" t="s">
        <v>900</v>
      </c>
      <c r="P7" s="122" t="s">
        <v>900</v>
      </c>
      <c r="Q7" s="122" t="s">
        <v>1156</v>
      </c>
      <c r="R7" s="122" t="s">
        <v>1156</v>
      </c>
      <c r="S7" s="122" t="s">
        <v>1156</v>
      </c>
      <c r="T7" s="122" t="s">
        <v>1156</v>
      </c>
      <c r="U7" s="122" t="s">
        <v>900</v>
      </c>
      <c r="V7" s="122" t="s">
        <v>900</v>
      </c>
      <c r="W7" s="122" t="s">
        <v>900</v>
      </c>
      <c r="X7" s="122" t="s">
        <v>538</v>
      </c>
      <c r="Y7" s="122" t="s">
        <v>538</v>
      </c>
      <c r="Z7" s="122" t="s">
        <v>538</v>
      </c>
      <c r="AA7" s="122" t="s">
        <v>1217</v>
      </c>
      <c r="AB7" s="122" t="s">
        <v>901</v>
      </c>
      <c r="AC7" s="122" t="s">
        <v>901</v>
      </c>
      <c r="AD7" s="179" t="s">
        <v>1264</v>
      </c>
      <c r="AE7" s="122" t="s">
        <v>891</v>
      </c>
      <c r="AF7" s="122" t="s">
        <v>1157</v>
      </c>
      <c r="AG7" s="122" t="s">
        <v>1217</v>
      </c>
      <c r="AH7" s="122" t="s">
        <v>900</v>
      </c>
      <c r="AI7" s="122" t="s">
        <v>900</v>
      </c>
      <c r="AJ7" s="123" t="s">
        <v>907</v>
      </c>
      <c r="AK7" s="123" t="s">
        <v>907</v>
      </c>
      <c r="AL7" s="122" t="s">
        <v>905</v>
      </c>
      <c r="AM7" s="122" t="s">
        <v>905</v>
      </c>
      <c r="AN7" s="122" t="s">
        <v>908</v>
      </c>
      <c r="AO7" s="122" t="s">
        <v>909</v>
      </c>
      <c r="AP7" s="122" t="s">
        <v>909</v>
      </c>
      <c r="AQ7" s="122" t="s">
        <v>1265</v>
      </c>
      <c r="AR7" s="122" t="s">
        <v>1265</v>
      </c>
      <c r="AS7" s="122" t="s">
        <v>891</v>
      </c>
      <c r="AT7" s="122" t="s">
        <v>891</v>
      </c>
      <c r="AU7" s="122" t="s">
        <v>891</v>
      </c>
      <c r="AV7" s="122" t="s">
        <v>891</v>
      </c>
      <c r="AW7" s="122" t="s">
        <v>891</v>
      </c>
      <c r="AX7" s="122" t="s">
        <v>891</v>
      </c>
      <c r="AY7" s="122" t="s">
        <v>891</v>
      </c>
      <c r="AZ7" s="122" t="s">
        <v>905</v>
      </c>
      <c r="BA7" s="122" t="s">
        <v>538</v>
      </c>
      <c r="BB7" s="122" t="s">
        <v>903</v>
      </c>
      <c r="BC7" s="122" t="s">
        <v>903</v>
      </c>
      <c r="BD7" s="122" t="s">
        <v>903</v>
      </c>
      <c r="BE7" s="123" t="s">
        <v>880</v>
      </c>
      <c r="BF7" s="122" t="s">
        <v>902</v>
      </c>
      <c r="BG7" s="122" t="s">
        <v>902</v>
      </c>
      <c r="BH7" s="122" t="s">
        <v>526</v>
      </c>
      <c r="BI7" s="122" t="s">
        <v>526</v>
      </c>
      <c r="BJ7" s="122" t="s">
        <v>1258</v>
      </c>
      <c r="BK7" s="122" t="s">
        <v>1266</v>
      </c>
      <c r="BL7" s="122" t="s">
        <v>899</v>
      </c>
      <c r="BM7" s="122" t="s">
        <v>538</v>
      </c>
      <c r="BN7" s="122" t="s">
        <v>535</v>
      </c>
      <c r="BO7" s="122" t="s">
        <v>538</v>
      </c>
      <c r="BP7" s="122" t="s">
        <v>538</v>
      </c>
      <c r="BQ7" s="122" t="s">
        <v>882</v>
      </c>
      <c r="BR7" s="122" t="s">
        <v>891</v>
      </c>
      <c r="BS7" s="122" t="s">
        <v>891</v>
      </c>
      <c r="BT7" s="122" t="s">
        <v>891</v>
      </c>
      <c r="BU7" s="122" t="s">
        <v>891</v>
      </c>
      <c r="BV7" s="122" t="s">
        <v>891</v>
      </c>
      <c r="BW7" s="122" t="s">
        <v>891</v>
      </c>
      <c r="BX7" s="122"/>
      <c r="BY7" s="122" t="s">
        <v>906</v>
      </c>
      <c r="BZ7" s="122" t="s">
        <v>538</v>
      </c>
      <c r="CA7" s="122" t="s">
        <v>1217</v>
      </c>
      <c r="CB7" s="122" t="s">
        <v>900</v>
      </c>
    </row>
    <row r="8" spans="1:84" x14ac:dyDescent="0.3">
      <c r="A8" s="100" t="str">
        <f>'Indicator Data'!A9</f>
        <v>Angola</v>
      </c>
      <c r="B8" s="86" t="str">
        <f>'Indicator Data'!B9</f>
        <v>AGO</v>
      </c>
      <c r="C8" s="122" t="s">
        <v>1257</v>
      </c>
      <c r="D8" s="122" t="s">
        <v>1257</v>
      </c>
      <c r="E8" s="122" t="s">
        <v>1258</v>
      </c>
      <c r="F8" s="122" t="s">
        <v>1258</v>
      </c>
      <c r="G8" s="122" t="s">
        <v>1258</v>
      </c>
      <c r="H8" s="122" t="s">
        <v>1258</v>
      </c>
      <c r="I8" s="122" t="s">
        <v>1258</v>
      </c>
      <c r="J8" s="122" t="s">
        <v>903</v>
      </c>
      <c r="K8" s="122" t="s">
        <v>903</v>
      </c>
      <c r="L8" s="122" t="s">
        <v>526</v>
      </c>
      <c r="M8" s="122" t="s">
        <v>900</v>
      </c>
      <c r="N8" s="122" t="s">
        <v>900</v>
      </c>
      <c r="O8" s="122" t="s">
        <v>900</v>
      </c>
      <c r="P8" s="122" t="s">
        <v>900</v>
      </c>
      <c r="Q8" s="122" t="s">
        <v>1156</v>
      </c>
      <c r="R8" s="122" t="s">
        <v>1156</v>
      </c>
      <c r="S8" s="122" t="s">
        <v>1156</v>
      </c>
      <c r="T8" s="122" t="s">
        <v>1156</v>
      </c>
      <c r="U8" s="122" t="s">
        <v>900</v>
      </c>
      <c r="V8" s="122" t="s">
        <v>900</v>
      </c>
      <c r="W8" s="122" t="s">
        <v>900</v>
      </c>
      <c r="X8" s="122" t="s">
        <v>538</v>
      </c>
      <c r="Y8" s="122" t="s">
        <v>538</v>
      </c>
      <c r="Z8" s="122" t="s">
        <v>538</v>
      </c>
      <c r="AA8" s="122" t="s">
        <v>1217</v>
      </c>
      <c r="AB8" s="122" t="s">
        <v>901</v>
      </c>
      <c r="AC8" s="122" t="s">
        <v>901</v>
      </c>
      <c r="AD8" s="179" t="s">
        <v>1264</v>
      </c>
      <c r="AE8" s="122" t="s">
        <v>891</v>
      </c>
      <c r="AF8" s="122" t="s">
        <v>1157</v>
      </c>
      <c r="AG8" s="122" t="s">
        <v>1217</v>
      </c>
      <c r="AH8" s="122" t="s">
        <v>900</v>
      </c>
      <c r="AI8" s="122" t="s">
        <v>900</v>
      </c>
      <c r="AJ8" s="123" t="s">
        <v>907</v>
      </c>
      <c r="AK8" s="123" t="s">
        <v>907</v>
      </c>
      <c r="AL8" s="122" t="s">
        <v>905</v>
      </c>
      <c r="AM8" s="122" t="s">
        <v>905</v>
      </c>
      <c r="AN8" s="122" t="s">
        <v>908</v>
      </c>
      <c r="AO8" s="122" t="s">
        <v>909</v>
      </c>
      <c r="AP8" s="122" t="s">
        <v>909</v>
      </c>
      <c r="AQ8" s="122" t="s">
        <v>1265</v>
      </c>
      <c r="AR8" s="122" t="s">
        <v>1265</v>
      </c>
      <c r="AS8" s="122" t="s">
        <v>891</v>
      </c>
      <c r="AT8" s="122" t="s">
        <v>891</v>
      </c>
      <c r="AU8" s="122" t="s">
        <v>891</v>
      </c>
      <c r="AV8" s="122" t="s">
        <v>891</v>
      </c>
      <c r="AW8" s="122" t="s">
        <v>891</v>
      </c>
      <c r="AX8" s="122" t="s">
        <v>891</v>
      </c>
      <c r="AY8" s="122" t="s">
        <v>891</v>
      </c>
      <c r="AZ8" s="122" t="s">
        <v>905</v>
      </c>
      <c r="BA8" s="122" t="s">
        <v>538</v>
      </c>
      <c r="BB8" s="122" t="s">
        <v>903</v>
      </c>
      <c r="BC8" s="122" t="s">
        <v>903</v>
      </c>
      <c r="BD8" s="122" t="s">
        <v>903</v>
      </c>
      <c r="BE8" s="123" t="s">
        <v>880</v>
      </c>
      <c r="BF8" s="122" t="s">
        <v>902</v>
      </c>
      <c r="BG8" s="122" t="s">
        <v>902</v>
      </c>
      <c r="BH8" s="122" t="s">
        <v>526</v>
      </c>
      <c r="BI8" s="122" t="s">
        <v>526</v>
      </c>
      <c r="BJ8" s="122" t="s">
        <v>1258</v>
      </c>
      <c r="BK8" s="122" t="s">
        <v>1266</v>
      </c>
      <c r="BL8" s="122" t="s">
        <v>899</v>
      </c>
      <c r="BM8" s="122" t="s">
        <v>538</v>
      </c>
      <c r="BN8" s="122" t="s">
        <v>535</v>
      </c>
      <c r="BO8" s="122" t="s">
        <v>538</v>
      </c>
      <c r="BP8" s="122" t="s">
        <v>538</v>
      </c>
      <c r="BQ8" s="122" t="s">
        <v>882</v>
      </c>
      <c r="BR8" s="122" t="s">
        <v>891</v>
      </c>
      <c r="BS8" s="122" t="s">
        <v>891</v>
      </c>
      <c r="BT8" s="122" t="s">
        <v>891</v>
      </c>
      <c r="BU8" s="122" t="s">
        <v>891</v>
      </c>
      <c r="BV8" s="122" t="s">
        <v>891</v>
      </c>
      <c r="BW8" s="122" t="s">
        <v>891</v>
      </c>
      <c r="BX8" s="122"/>
      <c r="BY8" s="122" t="s">
        <v>906</v>
      </c>
      <c r="BZ8" s="122" t="s">
        <v>538</v>
      </c>
      <c r="CA8" s="122" t="s">
        <v>1217</v>
      </c>
      <c r="CB8" s="122" t="s">
        <v>900</v>
      </c>
    </row>
    <row r="9" spans="1:84" x14ac:dyDescent="0.3">
      <c r="A9" s="100" t="str">
        <f>'Indicator Data'!A10</f>
        <v>Antigua and Barbuda</v>
      </c>
      <c r="B9" s="86" t="str">
        <f>'Indicator Data'!B10</f>
        <v>ATG</v>
      </c>
      <c r="C9" s="122" t="s">
        <v>1257</v>
      </c>
      <c r="D9" s="122" t="s">
        <v>1257</v>
      </c>
      <c r="E9" s="122" t="s">
        <v>1258</v>
      </c>
      <c r="F9" s="122" t="s">
        <v>1258</v>
      </c>
      <c r="G9" s="122" t="s">
        <v>1258</v>
      </c>
      <c r="H9" s="122" t="s">
        <v>1258</v>
      </c>
      <c r="I9" s="122" t="s">
        <v>1258</v>
      </c>
      <c r="J9" s="122" t="s">
        <v>903</v>
      </c>
      <c r="K9" s="122" t="s">
        <v>903</v>
      </c>
      <c r="L9" s="122" t="s">
        <v>526</v>
      </c>
      <c r="M9" s="122" t="s">
        <v>900</v>
      </c>
      <c r="N9" s="122" t="s">
        <v>900</v>
      </c>
      <c r="O9" s="122" t="s">
        <v>900</v>
      </c>
      <c r="P9" s="122" t="s">
        <v>900</v>
      </c>
      <c r="Q9" s="122" t="s">
        <v>1156</v>
      </c>
      <c r="R9" s="122" t="s">
        <v>1156</v>
      </c>
      <c r="S9" s="122" t="s">
        <v>1156</v>
      </c>
      <c r="T9" s="122" t="s">
        <v>1156</v>
      </c>
      <c r="U9" s="122" t="s">
        <v>900</v>
      </c>
      <c r="V9" s="122" t="s">
        <v>900</v>
      </c>
      <c r="W9" s="122" t="s">
        <v>900</v>
      </c>
      <c r="X9" s="122" t="s">
        <v>538</v>
      </c>
      <c r="Y9" s="122" t="s">
        <v>538</v>
      </c>
      <c r="Z9" s="122" t="s">
        <v>538</v>
      </c>
      <c r="AA9" s="122" t="s">
        <v>1217</v>
      </c>
      <c r="AB9" s="122" t="s">
        <v>901</v>
      </c>
      <c r="AC9" s="122" t="s">
        <v>901</v>
      </c>
      <c r="AD9" s="179" t="s">
        <v>1264</v>
      </c>
      <c r="AE9" s="122" t="s">
        <v>891</v>
      </c>
      <c r="AF9" s="122" t="s">
        <v>1157</v>
      </c>
      <c r="AG9" s="122" t="s">
        <v>1217</v>
      </c>
      <c r="AH9" s="122" t="s">
        <v>900</v>
      </c>
      <c r="AI9" s="122" t="s">
        <v>900</v>
      </c>
      <c r="AJ9" s="123" t="s">
        <v>907</v>
      </c>
      <c r="AK9" s="123" t="s">
        <v>907</v>
      </c>
      <c r="AL9" s="122" t="s">
        <v>905</v>
      </c>
      <c r="AM9" s="122" t="s">
        <v>905</v>
      </c>
      <c r="AN9" s="122" t="s">
        <v>908</v>
      </c>
      <c r="AO9" s="122" t="s">
        <v>909</v>
      </c>
      <c r="AP9" s="122" t="s">
        <v>909</v>
      </c>
      <c r="AQ9" s="122" t="s">
        <v>1265</v>
      </c>
      <c r="AR9" s="122" t="s">
        <v>1265</v>
      </c>
      <c r="AS9" s="122" t="s">
        <v>891</v>
      </c>
      <c r="AT9" s="122" t="s">
        <v>891</v>
      </c>
      <c r="AU9" s="122" t="s">
        <v>891</v>
      </c>
      <c r="AV9" s="122" t="s">
        <v>891</v>
      </c>
      <c r="AW9" s="122" t="s">
        <v>891</v>
      </c>
      <c r="AX9" s="122" t="s">
        <v>891</v>
      </c>
      <c r="AY9" s="122" t="s">
        <v>891</v>
      </c>
      <c r="AZ9" s="122" t="s">
        <v>905</v>
      </c>
      <c r="BA9" s="122" t="s">
        <v>538</v>
      </c>
      <c r="BB9" s="122" t="s">
        <v>903</v>
      </c>
      <c r="BC9" s="122" t="s">
        <v>903</v>
      </c>
      <c r="BD9" s="122" t="s">
        <v>903</v>
      </c>
      <c r="BE9" s="123" t="s">
        <v>880</v>
      </c>
      <c r="BF9" s="122" t="s">
        <v>902</v>
      </c>
      <c r="BG9" s="122" t="s">
        <v>902</v>
      </c>
      <c r="BH9" s="122" t="s">
        <v>526</v>
      </c>
      <c r="BI9" s="122" t="s">
        <v>526</v>
      </c>
      <c r="BJ9" s="122" t="s">
        <v>1258</v>
      </c>
      <c r="BK9" s="122" t="s">
        <v>1266</v>
      </c>
      <c r="BL9" s="122" t="s">
        <v>899</v>
      </c>
      <c r="BM9" s="122" t="s">
        <v>538</v>
      </c>
      <c r="BN9" s="122" t="s">
        <v>535</v>
      </c>
      <c r="BO9" s="122" t="s">
        <v>538</v>
      </c>
      <c r="BP9" s="122" t="s">
        <v>538</v>
      </c>
      <c r="BQ9" s="122" t="s">
        <v>882</v>
      </c>
      <c r="BR9" s="122" t="s">
        <v>891</v>
      </c>
      <c r="BS9" s="122" t="s">
        <v>891</v>
      </c>
      <c r="BT9" s="122" t="s">
        <v>891</v>
      </c>
      <c r="BU9" s="122" t="s">
        <v>891</v>
      </c>
      <c r="BV9" s="122" t="s">
        <v>891</v>
      </c>
      <c r="BW9" s="122" t="s">
        <v>891</v>
      </c>
      <c r="BX9" s="122"/>
      <c r="BY9" s="122" t="s">
        <v>906</v>
      </c>
      <c r="BZ9" s="122" t="s">
        <v>538</v>
      </c>
      <c r="CA9" s="122" t="s">
        <v>1217</v>
      </c>
      <c r="CB9" s="122" t="s">
        <v>900</v>
      </c>
    </row>
    <row r="10" spans="1:84" x14ac:dyDescent="0.3">
      <c r="A10" s="100" t="str">
        <f>'Indicator Data'!A11</f>
        <v>Argentina</v>
      </c>
      <c r="B10" s="86" t="str">
        <f>'Indicator Data'!B11</f>
        <v>ARG</v>
      </c>
      <c r="C10" s="122" t="s">
        <v>1257</v>
      </c>
      <c r="D10" s="122" t="s">
        <v>1257</v>
      </c>
      <c r="E10" s="122" t="s">
        <v>1258</v>
      </c>
      <c r="F10" s="122" t="s">
        <v>1258</v>
      </c>
      <c r="G10" s="122" t="s">
        <v>1258</v>
      </c>
      <c r="H10" s="122" t="s">
        <v>1258</v>
      </c>
      <c r="I10" s="122" t="s">
        <v>1258</v>
      </c>
      <c r="J10" s="122" t="s">
        <v>903</v>
      </c>
      <c r="K10" s="122" t="s">
        <v>903</v>
      </c>
      <c r="L10" s="122" t="s">
        <v>526</v>
      </c>
      <c r="M10" s="122" t="s">
        <v>900</v>
      </c>
      <c r="N10" s="122" t="s">
        <v>900</v>
      </c>
      <c r="O10" s="122" t="s">
        <v>900</v>
      </c>
      <c r="P10" s="122" t="s">
        <v>900</v>
      </c>
      <c r="Q10" s="122" t="s">
        <v>1156</v>
      </c>
      <c r="R10" s="122" t="s">
        <v>1156</v>
      </c>
      <c r="S10" s="122" t="s">
        <v>1156</v>
      </c>
      <c r="T10" s="122" t="s">
        <v>1156</v>
      </c>
      <c r="U10" s="122" t="s">
        <v>900</v>
      </c>
      <c r="V10" s="122" t="s">
        <v>900</v>
      </c>
      <c r="W10" s="122" t="s">
        <v>900</v>
      </c>
      <c r="X10" s="122" t="s">
        <v>538</v>
      </c>
      <c r="Y10" s="122" t="s">
        <v>538</v>
      </c>
      <c r="Z10" s="122" t="s">
        <v>538</v>
      </c>
      <c r="AA10" s="122" t="s">
        <v>1217</v>
      </c>
      <c r="AB10" s="122" t="s">
        <v>901</v>
      </c>
      <c r="AC10" s="122" t="s">
        <v>901</v>
      </c>
      <c r="AD10" s="179" t="s">
        <v>1264</v>
      </c>
      <c r="AE10" s="122" t="s">
        <v>891</v>
      </c>
      <c r="AF10" s="122" t="s">
        <v>1157</v>
      </c>
      <c r="AG10" s="122" t="s">
        <v>1217</v>
      </c>
      <c r="AH10" s="122" t="s">
        <v>900</v>
      </c>
      <c r="AI10" s="122" t="s">
        <v>900</v>
      </c>
      <c r="AJ10" s="123" t="s">
        <v>907</v>
      </c>
      <c r="AK10" s="123" t="s">
        <v>907</v>
      </c>
      <c r="AL10" s="122" t="s">
        <v>905</v>
      </c>
      <c r="AM10" s="122" t="s">
        <v>905</v>
      </c>
      <c r="AN10" s="122" t="s">
        <v>908</v>
      </c>
      <c r="AO10" s="122" t="s">
        <v>909</v>
      </c>
      <c r="AP10" s="122" t="s">
        <v>909</v>
      </c>
      <c r="AQ10" s="122" t="s">
        <v>1265</v>
      </c>
      <c r="AR10" s="122" t="s">
        <v>1265</v>
      </c>
      <c r="AS10" s="122" t="s">
        <v>891</v>
      </c>
      <c r="AT10" s="122" t="s">
        <v>891</v>
      </c>
      <c r="AU10" s="122" t="s">
        <v>891</v>
      </c>
      <c r="AV10" s="122" t="s">
        <v>891</v>
      </c>
      <c r="AW10" s="122" t="s">
        <v>891</v>
      </c>
      <c r="AX10" s="122" t="s">
        <v>891</v>
      </c>
      <c r="AY10" s="122" t="s">
        <v>891</v>
      </c>
      <c r="AZ10" s="122" t="s">
        <v>905</v>
      </c>
      <c r="BA10" s="122" t="s">
        <v>538</v>
      </c>
      <c r="BB10" s="122" t="s">
        <v>903</v>
      </c>
      <c r="BC10" s="122" t="s">
        <v>903</v>
      </c>
      <c r="BD10" s="122" t="s">
        <v>903</v>
      </c>
      <c r="BE10" s="123" t="s">
        <v>880</v>
      </c>
      <c r="BF10" s="122" t="s">
        <v>902</v>
      </c>
      <c r="BG10" s="122" t="s">
        <v>902</v>
      </c>
      <c r="BH10" s="122" t="s">
        <v>526</v>
      </c>
      <c r="BI10" s="122" t="s">
        <v>526</v>
      </c>
      <c r="BJ10" s="122" t="s">
        <v>1258</v>
      </c>
      <c r="BK10" s="122" t="s">
        <v>1266</v>
      </c>
      <c r="BL10" s="122" t="s">
        <v>899</v>
      </c>
      <c r="BM10" s="122" t="s">
        <v>538</v>
      </c>
      <c r="BN10" s="122" t="s">
        <v>535</v>
      </c>
      <c r="BO10" s="122" t="s">
        <v>538</v>
      </c>
      <c r="BP10" s="122" t="s">
        <v>538</v>
      </c>
      <c r="BQ10" s="122" t="s">
        <v>882</v>
      </c>
      <c r="BR10" s="122" t="s">
        <v>891</v>
      </c>
      <c r="BS10" s="122" t="s">
        <v>891</v>
      </c>
      <c r="BT10" s="122" t="s">
        <v>891</v>
      </c>
      <c r="BU10" s="122" t="s">
        <v>891</v>
      </c>
      <c r="BV10" s="122" t="s">
        <v>891</v>
      </c>
      <c r="BW10" s="122" t="s">
        <v>891</v>
      </c>
      <c r="BX10" s="122"/>
      <c r="BY10" s="122" t="s">
        <v>906</v>
      </c>
      <c r="BZ10" s="122" t="s">
        <v>538</v>
      </c>
      <c r="CA10" s="122" t="s">
        <v>1217</v>
      </c>
      <c r="CB10" s="122" t="s">
        <v>900</v>
      </c>
    </row>
    <row r="11" spans="1:84" x14ac:dyDescent="0.3">
      <c r="A11" s="100" t="str">
        <f>'Indicator Data'!A12</f>
        <v>Armenia</v>
      </c>
      <c r="B11" s="86" t="str">
        <f>'Indicator Data'!B12</f>
        <v>ARM</v>
      </c>
      <c r="C11" s="122" t="s">
        <v>1257</v>
      </c>
      <c r="D11" s="122" t="s">
        <v>1257</v>
      </c>
      <c r="E11" s="122" t="s">
        <v>1258</v>
      </c>
      <c r="F11" s="122" t="s">
        <v>1258</v>
      </c>
      <c r="G11" s="122" t="s">
        <v>1258</v>
      </c>
      <c r="H11" s="122" t="s">
        <v>1258</v>
      </c>
      <c r="I11" s="122" t="s">
        <v>1258</v>
      </c>
      <c r="J11" s="122" t="s">
        <v>903</v>
      </c>
      <c r="K11" s="122" t="s">
        <v>903</v>
      </c>
      <c r="L11" s="122" t="s">
        <v>526</v>
      </c>
      <c r="M11" s="122" t="s">
        <v>900</v>
      </c>
      <c r="N11" s="122" t="s">
        <v>900</v>
      </c>
      <c r="O11" s="122" t="s">
        <v>900</v>
      </c>
      <c r="P11" s="122" t="s">
        <v>900</v>
      </c>
      <c r="Q11" s="122" t="s">
        <v>1156</v>
      </c>
      <c r="R11" s="122" t="s">
        <v>1156</v>
      </c>
      <c r="S11" s="122" t="s">
        <v>1156</v>
      </c>
      <c r="T11" s="122" t="s">
        <v>1156</v>
      </c>
      <c r="U11" s="122" t="s">
        <v>900</v>
      </c>
      <c r="V11" s="122" t="s">
        <v>900</v>
      </c>
      <c r="W11" s="122" t="s">
        <v>900</v>
      </c>
      <c r="X11" s="122" t="s">
        <v>538</v>
      </c>
      <c r="Y11" s="122" t="s">
        <v>538</v>
      </c>
      <c r="Z11" s="122" t="s">
        <v>538</v>
      </c>
      <c r="AA11" s="122" t="s">
        <v>1217</v>
      </c>
      <c r="AB11" s="122" t="s">
        <v>901</v>
      </c>
      <c r="AC11" s="122" t="s">
        <v>901</v>
      </c>
      <c r="AD11" s="179" t="s">
        <v>1264</v>
      </c>
      <c r="AE11" s="122" t="s">
        <v>891</v>
      </c>
      <c r="AF11" s="122" t="s">
        <v>1157</v>
      </c>
      <c r="AG11" s="122" t="s">
        <v>1217</v>
      </c>
      <c r="AH11" s="122" t="s">
        <v>900</v>
      </c>
      <c r="AI11" s="122" t="s">
        <v>900</v>
      </c>
      <c r="AJ11" s="123" t="s">
        <v>907</v>
      </c>
      <c r="AK11" s="123" t="s">
        <v>907</v>
      </c>
      <c r="AL11" s="122" t="s">
        <v>905</v>
      </c>
      <c r="AM11" s="122" t="s">
        <v>905</v>
      </c>
      <c r="AN11" s="122" t="s">
        <v>908</v>
      </c>
      <c r="AO11" s="122" t="s">
        <v>909</v>
      </c>
      <c r="AP11" s="122" t="s">
        <v>909</v>
      </c>
      <c r="AQ11" s="122" t="s">
        <v>1265</v>
      </c>
      <c r="AR11" s="122" t="s">
        <v>1265</v>
      </c>
      <c r="AS11" s="122" t="s">
        <v>891</v>
      </c>
      <c r="AT11" s="122" t="s">
        <v>891</v>
      </c>
      <c r="AU11" s="122" t="s">
        <v>891</v>
      </c>
      <c r="AV11" s="122" t="s">
        <v>891</v>
      </c>
      <c r="AW11" s="122" t="s">
        <v>891</v>
      </c>
      <c r="AX11" s="122" t="s">
        <v>891</v>
      </c>
      <c r="AY11" s="122" t="s">
        <v>891</v>
      </c>
      <c r="AZ11" s="122" t="s">
        <v>905</v>
      </c>
      <c r="BA11" s="122" t="s">
        <v>538</v>
      </c>
      <c r="BB11" s="122" t="s">
        <v>903</v>
      </c>
      <c r="BC11" s="122" t="s">
        <v>903</v>
      </c>
      <c r="BD11" s="122" t="s">
        <v>903</v>
      </c>
      <c r="BE11" s="123" t="s">
        <v>990</v>
      </c>
      <c r="BF11" s="122" t="s">
        <v>902</v>
      </c>
      <c r="BG11" s="122" t="s">
        <v>902</v>
      </c>
      <c r="BH11" s="122" t="s">
        <v>526</v>
      </c>
      <c r="BI11" s="122" t="s">
        <v>526</v>
      </c>
      <c r="BJ11" s="122" t="s">
        <v>1258</v>
      </c>
      <c r="BK11" s="122" t="s">
        <v>1266</v>
      </c>
      <c r="BL11" s="122" t="s">
        <v>899</v>
      </c>
      <c r="BM11" s="122" t="s">
        <v>538</v>
      </c>
      <c r="BN11" s="122" t="s">
        <v>535</v>
      </c>
      <c r="BO11" s="122" t="s">
        <v>538</v>
      </c>
      <c r="BP11" s="122" t="s">
        <v>538</v>
      </c>
      <c r="BQ11" s="122" t="s">
        <v>882</v>
      </c>
      <c r="BR11" s="122" t="s">
        <v>891</v>
      </c>
      <c r="BS11" s="122" t="s">
        <v>891</v>
      </c>
      <c r="BT11" s="122" t="s">
        <v>891</v>
      </c>
      <c r="BU11" s="122" t="s">
        <v>891</v>
      </c>
      <c r="BV11" s="122" t="s">
        <v>891</v>
      </c>
      <c r="BW11" s="122" t="s">
        <v>891</v>
      </c>
      <c r="BX11" s="122"/>
      <c r="BY11" s="122" t="s">
        <v>906</v>
      </c>
      <c r="BZ11" s="122" t="s">
        <v>538</v>
      </c>
      <c r="CA11" s="122" t="s">
        <v>1217</v>
      </c>
      <c r="CB11" s="122" t="s">
        <v>900</v>
      </c>
    </row>
    <row r="12" spans="1:84" x14ac:dyDescent="0.3">
      <c r="A12" s="100" t="str">
        <f>'Indicator Data'!A13</f>
        <v>Australia</v>
      </c>
      <c r="B12" s="86" t="str">
        <f>'Indicator Data'!B13</f>
        <v>AUS</v>
      </c>
      <c r="C12" s="122" t="s">
        <v>1257</v>
      </c>
      <c r="D12" s="122" t="s">
        <v>1257</v>
      </c>
      <c r="E12" s="122" t="s">
        <v>1258</v>
      </c>
      <c r="F12" s="122" t="s">
        <v>1258</v>
      </c>
      <c r="G12" s="122" t="s">
        <v>1258</v>
      </c>
      <c r="H12" s="122" t="s">
        <v>1258</v>
      </c>
      <c r="I12" s="122" t="s">
        <v>1258</v>
      </c>
      <c r="J12" s="122" t="s">
        <v>903</v>
      </c>
      <c r="K12" s="122" t="s">
        <v>903</v>
      </c>
      <c r="L12" s="122" t="s">
        <v>526</v>
      </c>
      <c r="M12" s="122" t="s">
        <v>900</v>
      </c>
      <c r="N12" s="122" t="s">
        <v>900</v>
      </c>
      <c r="O12" s="122" t="s">
        <v>900</v>
      </c>
      <c r="P12" s="122" t="s">
        <v>900</v>
      </c>
      <c r="Q12" s="122" t="s">
        <v>1156</v>
      </c>
      <c r="R12" s="122" t="s">
        <v>1156</v>
      </c>
      <c r="S12" s="122" t="s">
        <v>1156</v>
      </c>
      <c r="T12" s="122" t="s">
        <v>1156</v>
      </c>
      <c r="U12" s="122" t="s">
        <v>900</v>
      </c>
      <c r="V12" s="122" t="s">
        <v>900</v>
      </c>
      <c r="W12" s="122" t="s">
        <v>900</v>
      </c>
      <c r="X12" s="122" t="s">
        <v>538</v>
      </c>
      <c r="Y12" s="122" t="s">
        <v>538</v>
      </c>
      <c r="Z12" s="122" t="s">
        <v>538</v>
      </c>
      <c r="AA12" s="122" t="s">
        <v>1217</v>
      </c>
      <c r="AB12" s="122" t="s">
        <v>901</v>
      </c>
      <c r="AC12" s="122" t="s">
        <v>901</v>
      </c>
      <c r="AD12" s="179" t="s">
        <v>1264</v>
      </c>
      <c r="AE12" s="122" t="s">
        <v>891</v>
      </c>
      <c r="AF12" s="122" t="s">
        <v>1157</v>
      </c>
      <c r="AG12" s="122" t="s">
        <v>1217</v>
      </c>
      <c r="AH12" s="122" t="s">
        <v>900</v>
      </c>
      <c r="AI12" s="122" t="s">
        <v>900</v>
      </c>
      <c r="AJ12" s="123" t="s">
        <v>907</v>
      </c>
      <c r="AK12" s="123" t="s">
        <v>907</v>
      </c>
      <c r="AL12" s="122" t="s">
        <v>905</v>
      </c>
      <c r="AM12" s="122" t="s">
        <v>905</v>
      </c>
      <c r="AN12" s="122" t="s">
        <v>908</v>
      </c>
      <c r="AO12" s="122" t="s">
        <v>909</v>
      </c>
      <c r="AP12" s="122" t="s">
        <v>909</v>
      </c>
      <c r="AQ12" s="122" t="s">
        <v>1265</v>
      </c>
      <c r="AR12" s="122" t="s">
        <v>1265</v>
      </c>
      <c r="AS12" s="122" t="s">
        <v>891</v>
      </c>
      <c r="AT12" s="122" t="s">
        <v>891</v>
      </c>
      <c r="AU12" s="122" t="s">
        <v>891</v>
      </c>
      <c r="AV12" s="122" t="s">
        <v>891</v>
      </c>
      <c r="AW12" s="122" t="s">
        <v>891</v>
      </c>
      <c r="AX12" s="122" t="s">
        <v>891</v>
      </c>
      <c r="AY12" s="122" t="s">
        <v>891</v>
      </c>
      <c r="AZ12" s="122" t="s">
        <v>905</v>
      </c>
      <c r="BA12" s="122" t="s">
        <v>538</v>
      </c>
      <c r="BB12" s="122" t="s">
        <v>903</v>
      </c>
      <c r="BC12" s="122" t="s">
        <v>903</v>
      </c>
      <c r="BD12" s="122" t="s">
        <v>903</v>
      </c>
      <c r="BE12" s="123" t="s">
        <v>880</v>
      </c>
      <c r="BF12" s="122" t="s">
        <v>902</v>
      </c>
      <c r="BG12" s="122" t="s">
        <v>902</v>
      </c>
      <c r="BH12" s="122" t="s">
        <v>526</v>
      </c>
      <c r="BI12" s="122" t="s">
        <v>526</v>
      </c>
      <c r="BJ12" s="122" t="s">
        <v>1258</v>
      </c>
      <c r="BK12" s="122" t="s">
        <v>1266</v>
      </c>
      <c r="BL12" s="122" t="s">
        <v>899</v>
      </c>
      <c r="BM12" s="122" t="s">
        <v>538</v>
      </c>
      <c r="BN12" s="122" t="s">
        <v>535</v>
      </c>
      <c r="BO12" s="122" t="s">
        <v>538</v>
      </c>
      <c r="BP12" s="122" t="s">
        <v>538</v>
      </c>
      <c r="BQ12" s="122" t="s">
        <v>882</v>
      </c>
      <c r="BR12" s="122" t="s">
        <v>891</v>
      </c>
      <c r="BS12" s="122" t="s">
        <v>891</v>
      </c>
      <c r="BT12" s="122" t="s">
        <v>891</v>
      </c>
      <c r="BU12" s="122" t="s">
        <v>891</v>
      </c>
      <c r="BV12" s="122" t="s">
        <v>891</v>
      </c>
      <c r="BW12" s="122" t="s">
        <v>891</v>
      </c>
      <c r="BX12" s="122"/>
      <c r="BY12" s="122" t="s">
        <v>906</v>
      </c>
      <c r="BZ12" s="122" t="s">
        <v>538</v>
      </c>
      <c r="CA12" s="122" t="s">
        <v>1217</v>
      </c>
      <c r="CB12" s="122" t="s">
        <v>900</v>
      </c>
    </row>
    <row r="13" spans="1:84" x14ac:dyDescent="0.3">
      <c r="A13" s="100" t="str">
        <f>'Indicator Data'!A14</f>
        <v>Austria</v>
      </c>
      <c r="B13" s="86" t="str">
        <f>'Indicator Data'!B14</f>
        <v>AUT</v>
      </c>
      <c r="C13" s="122" t="s">
        <v>1257</v>
      </c>
      <c r="D13" s="122" t="s">
        <v>1257</v>
      </c>
      <c r="E13" s="122" t="s">
        <v>1258</v>
      </c>
      <c r="F13" s="122" t="s">
        <v>1258</v>
      </c>
      <c r="G13" s="122" t="s">
        <v>1258</v>
      </c>
      <c r="H13" s="122" t="s">
        <v>1258</v>
      </c>
      <c r="I13" s="122" t="s">
        <v>1258</v>
      </c>
      <c r="J13" s="122" t="s">
        <v>903</v>
      </c>
      <c r="K13" s="122" t="s">
        <v>903</v>
      </c>
      <c r="L13" s="122" t="s">
        <v>526</v>
      </c>
      <c r="M13" s="122" t="s">
        <v>900</v>
      </c>
      <c r="N13" s="122" t="s">
        <v>900</v>
      </c>
      <c r="O13" s="122" t="s">
        <v>900</v>
      </c>
      <c r="P13" s="122" t="s">
        <v>900</v>
      </c>
      <c r="Q13" s="122" t="s">
        <v>1156</v>
      </c>
      <c r="R13" s="122" t="s">
        <v>1156</v>
      </c>
      <c r="S13" s="122" t="s">
        <v>1156</v>
      </c>
      <c r="T13" s="122" t="s">
        <v>1156</v>
      </c>
      <c r="U13" s="122" t="s">
        <v>900</v>
      </c>
      <c r="V13" s="122" t="s">
        <v>900</v>
      </c>
      <c r="W13" s="122" t="s">
        <v>900</v>
      </c>
      <c r="X13" s="122" t="s">
        <v>538</v>
      </c>
      <c r="Y13" s="122" t="s">
        <v>538</v>
      </c>
      <c r="Z13" s="122" t="s">
        <v>538</v>
      </c>
      <c r="AA13" s="122" t="s">
        <v>1217</v>
      </c>
      <c r="AB13" s="122" t="s">
        <v>901</v>
      </c>
      <c r="AC13" s="122" t="s">
        <v>901</v>
      </c>
      <c r="AD13" s="179" t="s">
        <v>1264</v>
      </c>
      <c r="AE13" s="122" t="s">
        <v>891</v>
      </c>
      <c r="AF13" s="122" t="s">
        <v>1157</v>
      </c>
      <c r="AG13" s="122" t="s">
        <v>1217</v>
      </c>
      <c r="AH13" s="122" t="s">
        <v>900</v>
      </c>
      <c r="AI13" s="122" t="s">
        <v>900</v>
      </c>
      <c r="AJ13" s="123" t="s">
        <v>907</v>
      </c>
      <c r="AK13" s="123" t="s">
        <v>907</v>
      </c>
      <c r="AL13" s="122" t="s">
        <v>905</v>
      </c>
      <c r="AM13" s="122" t="s">
        <v>905</v>
      </c>
      <c r="AN13" s="122" t="s">
        <v>908</v>
      </c>
      <c r="AO13" s="122" t="s">
        <v>909</v>
      </c>
      <c r="AP13" s="122" t="s">
        <v>909</v>
      </c>
      <c r="AQ13" s="122" t="s">
        <v>1265</v>
      </c>
      <c r="AR13" s="122" t="s">
        <v>1265</v>
      </c>
      <c r="AS13" s="122" t="s">
        <v>891</v>
      </c>
      <c r="AT13" s="122" t="s">
        <v>891</v>
      </c>
      <c r="AU13" s="122" t="s">
        <v>891</v>
      </c>
      <c r="AV13" s="122" t="s">
        <v>891</v>
      </c>
      <c r="AW13" s="122" t="s">
        <v>891</v>
      </c>
      <c r="AX13" s="122" t="s">
        <v>891</v>
      </c>
      <c r="AY13" s="122" t="s">
        <v>891</v>
      </c>
      <c r="AZ13" s="122" t="s">
        <v>905</v>
      </c>
      <c r="BA13" s="122" t="s">
        <v>538</v>
      </c>
      <c r="BB13" s="122" t="s">
        <v>903</v>
      </c>
      <c r="BC13" s="122" t="s">
        <v>903</v>
      </c>
      <c r="BD13" s="122" t="s">
        <v>903</v>
      </c>
      <c r="BE13" s="123" t="s">
        <v>880</v>
      </c>
      <c r="BF13" s="122" t="s">
        <v>902</v>
      </c>
      <c r="BG13" s="122" t="s">
        <v>902</v>
      </c>
      <c r="BH13" s="122" t="s">
        <v>526</v>
      </c>
      <c r="BI13" s="122" t="s">
        <v>526</v>
      </c>
      <c r="BJ13" s="122" t="s">
        <v>1258</v>
      </c>
      <c r="BK13" s="122" t="s">
        <v>1266</v>
      </c>
      <c r="BL13" s="122" t="s">
        <v>899</v>
      </c>
      <c r="BM13" s="122" t="s">
        <v>538</v>
      </c>
      <c r="BN13" s="122" t="s">
        <v>535</v>
      </c>
      <c r="BO13" s="122" t="s">
        <v>538</v>
      </c>
      <c r="BP13" s="122" t="s">
        <v>538</v>
      </c>
      <c r="BQ13" s="122" t="s">
        <v>882</v>
      </c>
      <c r="BR13" s="122" t="s">
        <v>891</v>
      </c>
      <c r="BS13" s="122" t="s">
        <v>891</v>
      </c>
      <c r="BT13" s="122" t="s">
        <v>891</v>
      </c>
      <c r="BU13" s="122" t="s">
        <v>891</v>
      </c>
      <c r="BV13" s="122" t="s">
        <v>891</v>
      </c>
      <c r="BW13" s="122" t="s">
        <v>891</v>
      </c>
      <c r="BX13" s="122"/>
      <c r="BY13" s="122" t="s">
        <v>906</v>
      </c>
      <c r="BZ13" s="122" t="s">
        <v>538</v>
      </c>
      <c r="CA13" s="122" t="s">
        <v>1217</v>
      </c>
      <c r="CB13" s="122" t="s">
        <v>900</v>
      </c>
    </row>
    <row r="14" spans="1:84" x14ac:dyDescent="0.3">
      <c r="A14" s="100" t="str">
        <f>'Indicator Data'!A15</f>
        <v>Azerbaijan</v>
      </c>
      <c r="B14" s="86" t="str">
        <f>'Indicator Data'!B15</f>
        <v>AZE</v>
      </c>
      <c r="C14" s="122" t="s">
        <v>1257</v>
      </c>
      <c r="D14" s="122" t="s">
        <v>1257</v>
      </c>
      <c r="E14" s="122" t="s">
        <v>1258</v>
      </c>
      <c r="F14" s="122" t="s">
        <v>1258</v>
      </c>
      <c r="G14" s="122" t="s">
        <v>1258</v>
      </c>
      <c r="H14" s="122" t="s">
        <v>1258</v>
      </c>
      <c r="I14" s="122" t="s">
        <v>1258</v>
      </c>
      <c r="J14" s="122" t="s">
        <v>903</v>
      </c>
      <c r="K14" s="122" t="s">
        <v>903</v>
      </c>
      <c r="L14" s="122" t="s">
        <v>526</v>
      </c>
      <c r="M14" s="122" t="s">
        <v>900</v>
      </c>
      <c r="N14" s="122" t="s">
        <v>900</v>
      </c>
      <c r="O14" s="122" t="s">
        <v>900</v>
      </c>
      <c r="P14" s="122" t="s">
        <v>900</v>
      </c>
      <c r="Q14" s="122" t="s">
        <v>1156</v>
      </c>
      <c r="R14" s="122" t="s">
        <v>1156</v>
      </c>
      <c r="S14" s="122" t="s">
        <v>1156</v>
      </c>
      <c r="T14" s="122" t="s">
        <v>1156</v>
      </c>
      <c r="U14" s="122" t="s">
        <v>900</v>
      </c>
      <c r="V14" s="122" t="s">
        <v>900</v>
      </c>
      <c r="W14" s="122" t="s">
        <v>900</v>
      </c>
      <c r="X14" s="122" t="s">
        <v>538</v>
      </c>
      <c r="Y14" s="122" t="s">
        <v>538</v>
      </c>
      <c r="Z14" s="122" t="s">
        <v>538</v>
      </c>
      <c r="AA14" s="122" t="s">
        <v>1217</v>
      </c>
      <c r="AB14" s="122" t="s">
        <v>901</v>
      </c>
      <c r="AC14" s="122" t="s">
        <v>901</v>
      </c>
      <c r="AD14" s="179" t="s">
        <v>1264</v>
      </c>
      <c r="AE14" s="122" t="s">
        <v>891</v>
      </c>
      <c r="AF14" s="122" t="s">
        <v>1157</v>
      </c>
      <c r="AG14" s="122" t="s">
        <v>1217</v>
      </c>
      <c r="AH14" s="122" t="s">
        <v>900</v>
      </c>
      <c r="AI14" s="122" t="s">
        <v>900</v>
      </c>
      <c r="AJ14" s="123" t="s">
        <v>907</v>
      </c>
      <c r="AK14" s="123" t="s">
        <v>907</v>
      </c>
      <c r="AL14" s="122" t="s">
        <v>905</v>
      </c>
      <c r="AM14" s="122" t="s">
        <v>905</v>
      </c>
      <c r="AN14" s="122" t="s">
        <v>908</v>
      </c>
      <c r="AO14" s="122" t="s">
        <v>909</v>
      </c>
      <c r="AP14" s="122" t="s">
        <v>909</v>
      </c>
      <c r="AQ14" s="122" t="s">
        <v>1265</v>
      </c>
      <c r="AR14" s="122" t="s">
        <v>1265</v>
      </c>
      <c r="AS14" s="122" t="s">
        <v>891</v>
      </c>
      <c r="AT14" s="122" t="s">
        <v>891</v>
      </c>
      <c r="AU14" s="122" t="s">
        <v>891</v>
      </c>
      <c r="AV14" s="122" t="s">
        <v>891</v>
      </c>
      <c r="AW14" s="122" t="s">
        <v>891</v>
      </c>
      <c r="AX14" s="122" t="s">
        <v>891</v>
      </c>
      <c r="AY14" s="122" t="s">
        <v>891</v>
      </c>
      <c r="AZ14" s="122" t="s">
        <v>905</v>
      </c>
      <c r="BA14" s="122" t="s">
        <v>538</v>
      </c>
      <c r="BB14" s="122" t="s">
        <v>903</v>
      </c>
      <c r="BC14" s="122" t="s">
        <v>903</v>
      </c>
      <c r="BD14" s="122" t="s">
        <v>903</v>
      </c>
      <c r="BE14" s="123" t="s">
        <v>902</v>
      </c>
      <c r="BF14" s="122" t="s">
        <v>902</v>
      </c>
      <c r="BG14" s="122" t="s">
        <v>902</v>
      </c>
      <c r="BH14" s="122" t="s">
        <v>526</v>
      </c>
      <c r="BI14" s="122" t="s">
        <v>526</v>
      </c>
      <c r="BJ14" s="122" t="s">
        <v>1258</v>
      </c>
      <c r="BK14" s="122" t="s">
        <v>1266</v>
      </c>
      <c r="BL14" s="122" t="s">
        <v>899</v>
      </c>
      <c r="BM14" s="122" t="s">
        <v>538</v>
      </c>
      <c r="BN14" s="122" t="s">
        <v>535</v>
      </c>
      <c r="BO14" s="122" t="s">
        <v>538</v>
      </c>
      <c r="BP14" s="122" t="s">
        <v>538</v>
      </c>
      <c r="BQ14" s="122" t="s">
        <v>882</v>
      </c>
      <c r="BR14" s="122" t="s">
        <v>891</v>
      </c>
      <c r="BS14" s="122" t="s">
        <v>891</v>
      </c>
      <c r="BT14" s="122" t="s">
        <v>891</v>
      </c>
      <c r="BU14" s="122" t="s">
        <v>891</v>
      </c>
      <c r="BV14" s="122" t="s">
        <v>891</v>
      </c>
      <c r="BW14" s="122" t="s">
        <v>891</v>
      </c>
      <c r="BX14" s="122"/>
      <c r="BY14" s="122" t="s">
        <v>906</v>
      </c>
      <c r="BZ14" s="122" t="s">
        <v>538</v>
      </c>
      <c r="CA14" s="122" t="s">
        <v>1217</v>
      </c>
      <c r="CB14" s="122" t="s">
        <v>900</v>
      </c>
    </row>
    <row r="15" spans="1:84" x14ac:dyDescent="0.3">
      <c r="A15" s="100" t="str">
        <f>'Indicator Data'!A16</f>
        <v>Bahamas</v>
      </c>
      <c r="B15" s="86" t="str">
        <f>'Indicator Data'!B16</f>
        <v>BHS</v>
      </c>
      <c r="C15" s="122" t="s">
        <v>1257</v>
      </c>
      <c r="D15" s="122" t="s">
        <v>1257</v>
      </c>
      <c r="E15" s="122" t="s">
        <v>1258</v>
      </c>
      <c r="F15" s="122" t="s">
        <v>1258</v>
      </c>
      <c r="G15" s="122" t="s">
        <v>1258</v>
      </c>
      <c r="H15" s="122" t="s">
        <v>1258</v>
      </c>
      <c r="I15" s="122" t="s">
        <v>1258</v>
      </c>
      <c r="J15" s="122" t="s">
        <v>903</v>
      </c>
      <c r="K15" s="122" t="s">
        <v>903</v>
      </c>
      <c r="L15" s="122" t="s">
        <v>526</v>
      </c>
      <c r="M15" s="122" t="s">
        <v>900</v>
      </c>
      <c r="N15" s="122" t="s">
        <v>900</v>
      </c>
      <c r="O15" s="122" t="s">
        <v>900</v>
      </c>
      <c r="P15" s="122" t="s">
        <v>900</v>
      </c>
      <c r="Q15" s="122" t="s">
        <v>1156</v>
      </c>
      <c r="R15" s="122" t="s">
        <v>1156</v>
      </c>
      <c r="S15" s="122" t="s">
        <v>1156</v>
      </c>
      <c r="T15" s="122" t="s">
        <v>1156</v>
      </c>
      <c r="U15" s="122" t="s">
        <v>900</v>
      </c>
      <c r="V15" s="122" t="s">
        <v>900</v>
      </c>
      <c r="W15" s="122" t="s">
        <v>900</v>
      </c>
      <c r="X15" s="122" t="s">
        <v>538</v>
      </c>
      <c r="Y15" s="122" t="s">
        <v>538</v>
      </c>
      <c r="Z15" s="122" t="s">
        <v>538</v>
      </c>
      <c r="AA15" s="122" t="s">
        <v>1217</v>
      </c>
      <c r="AB15" s="122" t="s">
        <v>901</v>
      </c>
      <c r="AC15" s="122" t="s">
        <v>901</v>
      </c>
      <c r="AD15" s="179" t="s">
        <v>1264</v>
      </c>
      <c r="AE15" s="122" t="s">
        <v>891</v>
      </c>
      <c r="AF15" s="122" t="s">
        <v>1157</v>
      </c>
      <c r="AG15" s="122" t="s">
        <v>1217</v>
      </c>
      <c r="AH15" s="122" t="s">
        <v>900</v>
      </c>
      <c r="AI15" s="122" t="s">
        <v>900</v>
      </c>
      <c r="AJ15" s="123" t="s">
        <v>907</v>
      </c>
      <c r="AK15" s="123" t="s">
        <v>907</v>
      </c>
      <c r="AL15" s="122" t="s">
        <v>905</v>
      </c>
      <c r="AM15" s="122" t="s">
        <v>905</v>
      </c>
      <c r="AN15" s="122" t="s">
        <v>908</v>
      </c>
      <c r="AO15" s="122" t="s">
        <v>909</v>
      </c>
      <c r="AP15" s="122" t="s">
        <v>909</v>
      </c>
      <c r="AQ15" s="122" t="s">
        <v>1265</v>
      </c>
      <c r="AR15" s="122" t="s">
        <v>1265</v>
      </c>
      <c r="AS15" s="122" t="s">
        <v>891</v>
      </c>
      <c r="AT15" s="122" t="s">
        <v>891</v>
      </c>
      <c r="AU15" s="122" t="s">
        <v>891</v>
      </c>
      <c r="AV15" s="122" t="s">
        <v>891</v>
      </c>
      <c r="AW15" s="122" t="s">
        <v>891</v>
      </c>
      <c r="AX15" s="122" t="s">
        <v>891</v>
      </c>
      <c r="AY15" s="122" t="s">
        <v>891</v>
      </c>
      <c r="AZ15" s="122" t="s">
        <v>905</v>
      </c>
      <c r="BA15" s="122" t="s">
        <v>538</v>
      </c>
      <c r="BB15" s="122" t="s">
        <v>903</v>
      </c>
      <c r="BC15" s="122" t="s">
        <v>903</v>
      </c>
      <c r="BD15" s="122" t="s">
        <v>903</v>
      </c>
      <c r="BE15" s="123" t="s">
        <v>880</v>
      </c>
      <c r="BF15" s="122" t="s">
        <v>902</v>
      </c>
      <c r="BG15" s="122" t="s">
        <v>902</v>
      </c>
      <c r="BH15" s="122" t="s">
        <v>526</v>
      </c>
      <c r="BI15" s="122" t="s">
        <v>526</v>
      </c>
      <c r="BJ15" s="122" t="s">
        <v>1258</v>
      </c>
      <c r="BK15" s="122" t="s">
        <v>1266</v>
      </c>
      <c r="BL15" s="122" t="s">
        <v>899</v>
      </c>
      <c r="BM15" s="122" t="s">
        <v>538</v>
      </c>
      <c r="BN15" s="122" t="s">
        <v>535</v>
      </c>
      <c r="BO15" s="122" t="s">
        <v>538</v>
      </c>
      <c r="BP15" s="122" t="s">
        <v>538</v>
      </c>
      <c r="BQ15" s="122" t="s">
        <v>882</v>
      </c>
      <c r="BR15" s="122" t="s">
        <v>891</v>
      </c>
      <c r="BS15" s="122" t="s">
        <v>891</v>
      </c>
      <c r="BT15" s="122" t="s">
        <v>891</v>
      </c>
      <c r="BU15" s="122" t="s">
        <v>891</v>
      </c>
      <c r="BV15" s="122" t="s">
        <v>891</v>
      </c>
      <c r="BW15" s="122" t="s">
        <v>891</v>
      </c>
      <c r="BX15" s="122"/>
      <c r="BY15" s="122" t="s">
        <v>906</v>
      </c>
      <c r="BZ15" s="122" t="s">
        <v>538</v>
      </c>
      <c r="CA15" s="122" t="s">
        <v>1217</v>
      </c>
      <c r="CB15" s="122" t="s">
        <v>900</v>
      </c>
    </row>
    <row r="16" spans="1:84" x14ac:dyDescent="0.3">
      <c r="A16" s="100" t="str">
        <f>'Indicator Data'!A17</f>
        <v>Bahrain</v>
      </c>
      <c r="B16" s="86" t="str">
        <f>'Indicator Data'!B17</f>
        <v>BHR</v>
      </c>
      <c r="C16" s="122" t="s">
        <v>1257</v>
      </c>
      <c r="D16" s="122" t="s">
        <v>1257</v>
      </c>
      <c r="E16" s="122" t="s">
        <v>1258</v>
      </c>
      <c r="F16" s="122" t="s">
        <v>1258</v>
      </c>
      <c r="G16" s="122" t="s">
        <v>1258</v>
      </c>
      <c r="H16" s="122" t="s">
        <v>1258</v>
      </c>
      <c r="I16" s="122" t="s">
        <v>1258</v>
      </c>
      <c r="J16" s="122" t="s">
        <v>903</v>
      </c>
      <c r="K16" s="122" t="s">
        <v>903</v>
      </c>
      <c r="L16" s="122" t="s">
        <v>526</v>
      </c>
      <c r="M16" s="122" t="s">
        <v>900</v>
      </c>
      <c r="N16" s="122" t="s">
        <v>900</v>
      </c>
      <c r="O16" s="122" t="s">
        <v>900</v>
      </c>
      <c r="P16" s="122" t="s">
        <v>900</v>
      </c>
      <c r="Q16" s="122" t="s">
        <v>1156</v>
      </c>
      <c r="R16" s="122" t="s">
        <v>1156</v>
      </c>
      <c r="S16" s="122" t="s">
        <v>1156</v>
      </c>
      <c r="T16" s="122" t="s">
        <v>1156</v>
      </c>
      <c r="U16" s="122" t="s">
        <v>900</v>
      </c>
      <c r="V16" s="122" t="s">
        <v>900</v>
      </c>
      <c r="W16" s="122" t="s">
        <v>900</v>
      </c>
      <c r="X16" s="122" t="s">
        <v>538</v>
      </c>
      <c r="Y16" s="122" t="s">
        <v>538</v>
      </c>
      <c r="Z16" s="122" t="s">
        <v>538</v>
      </c>
      <c r="AA16" s="122" t="s">
        <v>1217</v>
      </c>
      <c r="AB16" s="122" t="s">
        <v>901</v>
      </c>
      <c r="AC16" s="122" t="s">
        <v>901</v>
      </c>
      <c r="AD16" s="179" t="s">
        <v>1264</v>
      </c>
      <c r="AE16" s="122" t="s">
        <v>891</v>
      </c>
      <c r="AF16" s="122" t="s">
        <v>1157</v>
      </c>
      <c r="AG16" s="122" t="s">
        <v>1217</v>
      </c>
      <c r="AH16" s="122" t="s">
        <v>900</v>
      </c>
      <c r="AI16" s="122" t="s">
        <v>900</v>
      </c>
      <c r="AJ16" s="123" t="s">
        <v>907</v>
      </c>
      <c r="AK16" s="123" t="s">
        <v>907</v>
      </c>
      <c r="AL16" s="122" t="s">
        <v>905</v>
      </c>
      <c r="AM16" s="122" t="s">
        <v>905</v>
      </c>
      <c r="AN16" s="122" t="s">
        <v>908</v>
      </c>
      <c r="AO16" s="122" t="s">
        <v>909</v>
      </c>
      <c r="AP16" s="122" t="s">
        <v>909</v>
      </c>
      <c r="AQ16" s="122" t="s">
        <v>1265</v>
      </c>
      <c r="AR16" s="122" t="s">
        <v>1265</v>
      </c>
      <c r="AS16" s="122" t="s">
        <v>891</v>
      </c>
      <c r="AT16" s="122" t="s">
        <v>891</v>
      </c>
      <c r="AU16" s="122" t="s">
        <v>891</v>
      </c>
      <c r="AV16" s="122" t="s">
        <v>891</v>
      </c>
      <c r="AW16" s="122" t="s">
        <v>891</v>
      </c>
      <c r="AX16" s="122" t="s">
        <v>891</v>
      </c>
      <c r="AY16" s="122" t="s">
        <v>891</v>
      </c>
      <c r="AZ16" s="122" t="s">
        <v>905</v>
      </c>
      <c r="BA16" s="122" t="s">
        <v>538</v>
      </c>
      <c r="BB16" s="122" t="s">
        <v>903</v>
      </c>
      <c r="BC16" s="122" t="s">
        <v>903</v>
      </c>
      <c r="BD16" s="122" t="s">
        <v>903</v>
      </c>
      <c r="BE16" s="123" t="s">
        <v>880</v>
      </c>
      <c r="BF16" s="122" t="s">
        <v>902</v>
      </c>
      <c r="BG16" s="122" t="s">
        <v>902</v>
      </c>
      <c r="BH16" s="122" t="s">
        <v>526</v>
      </c>
      <c r="BI16" s="122" t="s">
        <v>526</v>
      </c>
      <c r="BJ16" s="122" t="s">
        <v>1258</v>
      </c>
      <c r="BK16" s="122" t="s">
        <v>1266</v>
      </c>
      <c r="BL16" s="122" t="s">
        <v>899</v>
      </c>
      <c r="BM16" s="122" t="s">
        <v>538</v>
      </c>
      <c r="BN16" s="122" t="s">
        <v>535</v>
      </c>
      <c r="BO16" s="122" t="s">
        <v>538</v>
      </c>
      <c r="BP16" s="122" t="s">
        <v>538</v>
      </c>
      <c r="BQ16" s="122" t="s">
        <v>882</v>
      </c>
      <c r="BR16" s="122" t="s">
        <v>891</v>
      </c>
      <c r="BS16" s="122" t="s">
        <v>891</v>
      </c>
      <c r="BT16" s="122" t="s">
        <v>891</v>
      </c>
      <c r="BU16" s="122" t="s">
        <v>891</v>
      </c>
      <c r="BV16" s="122" t="s">
        <v>891</v>
      </c>
      <c r="BW16" s="122" t="s">
        <v>891</v>
      </c>
      <c r="BX16" s="122"/>
      <c r="BY16" s="122" t="s">
        <v>906</v>
      </c>
      <c r="BZ16" s="122" t="s">
        <v>538</v>
      </c>
      <c r="CA16" s="122" t="s">
        <v>1217</v>
      </c>
      <c r="CB16" s="122" t="s">
        <v>900</v>
      </c>
    </row>
    <row r="17" spans="1:80" x14ac:dyDescent="0.3">
      <c r="A17" s="100" t="str">
        <f>'Indicator Data'!A18</f>
        <v>Bangladesh</v>
      </c>
      <c r="B17" s="86" t="str">
        <f>'Indicator Data'!B18</f>
        <v>BGD</v>
      </c>
      <c r="C17" s="122" t="s">
        <v>1257</v>
      </c>
      <c r="D17" s="122" t="s">
        <v>1257</v>
      </c>
      <c r="E17" s="122" t="s">
        <v>1258</v>
      </c>
      <c r="F17" s="122" t="s">
        <v>1258</v>
      </c>
      <c r="G17" s="122" t="s">
        <v>1258</v>
      </c>
      <c r="H17" s="122" t="s">
        <v>1258</v>
      </c>
      <c r="I17" s="122" t="s">
        <v>1258</v>
      </c>
      <c r="J17" s="122" t="s">
        <v>903</v>
      </c>
      <c r="K17" s="122" t="s">
        <v>903</v>
      </c>
      <c r="L17" s="122" t="s">
        <v>526</v>
      </c>
      <c r="M17" s="122" t="s">
        <v>900</v>
      </c>
      <c r="N17" s="122" t="s">
        <v>900</v>
      </c>
      <c r="O17" s="122" t="s">
        <v>900</v>
      </c>
      <c r="P17" s="122" t="s">
        <v>900</v>
      </c>
      <c r="Q17" s="122" t="s">
        <v>1156</v>
      </c>
      <c r="R17" s="122" t="s">
        <v>1156</v>
      </c>
      <c r="S17" s="122" t="s">
        <v>1156</v>
      </c>
      <c r="T17" s="122" t="s">
        <v>1156</v>
      </c>
      <c r="U17" s="122" t="s">
        <v>900</v>
      </c>
      <c r="V17" s="122" t="s">
        <v>900</v>
      </c>
      <c r="W17" s="122" t="s">
        <v>900</v>
      </c>
      <c r="X17" s="122" t="s">
        <v>538</v>
      </c>
      <c r="Y17" s="122" t="s">
        <v>538</v>
      </c>
      <c r="Z17" s="122" t="s">
        <v>538</v>
      </c>
      <c r="AA17" s="122" t="s">
        <v>1217</v>
      </c>
      <c r="AB17" s="122" t="s">
        <v>901</v>
      </c>
      <c r="AC17" s="122" t="s">
        <v>901</v>
      </c>
      <c r="AD17" s="179" t="s">
        <v>1264</v>
      </c>
      <c r="AE17" s="122" t="s">
        <v>891</v>
      </c>
      <c r="AF17" s="122" t="s">
        <v>1157</v>
      </c>
      <c r="AG17" s="122" t="s">
        <v>1217</v>
      </c>
      <c r="AH17" s="122" t="s">
        <v>900</v>
      </c>
      <c r="AI17" s="122" t="s">
        <v>900</v>
      </c>
      <c r="AJ17" s="123" t="s">
        <v>907</v>
      </c>
      <c r="AK17" s="123" t="s">
        <v>907</v>
      </c>
      <c r="AL17" s="122" t="s">
        <v>905</v>
      </c>
      <c r="AM17" s="122" t="s">
        <v>905</v>
      </c>
      <c r="AN17" s="122" t="s">
        <v>908</v>
      </c>
      <c r="AO17" s="122" t="s">
        <v>909</v>
      </c>
      <c r="AP17" s="122" t="s">
        <v>909</v>
      </c>
      <c r="AQ17" s="122" t="s">
        <v>1265</v>
      </c>
      <c r="AR17" s="122" t="s">
        <v>1265</v>
      </c>
      <c r="AS17" s="122" t="s">
        <v>891</v>
      </c>
      <c r="AT17" s="122" t="s">
        <v>891</v>
      </c>
      <c r="AU17" s="122" t="s">
        <v>891</v>
      </c>
      <c r="AV17" s="122" t="s">
        <v>891</v>
      </c>
      <c r="AW17" s="122" t="s">
        <v>891</v>
      </c>
      <c r="AX17" s="122" t="s">
        <v>891</v>
      </c>
      <c r="AY17" s="122" t="s">
        <v>891</v>
      </c>
      <c r="AZ17" s="122" t="s">
        <v>905</v>
      </c>
      <c r="BA17" s="122" t="s">
        <v>538</v>
      </c>
      <c r="BB17" s="122" t="s">
        <v>903</v>
      </c>
      <c r="BC17" s="122" t="s">
        <v>903</v>
      </c>
      <c r="BD17" s="122" t="s">
        <v>903</v>
      </c>
      <c r="BE17" s="123" t="s">
        <v>883</v>
      </c>
      <c r="BF17" s="122" t="s">
        <v>902</v>
      </c>
      <c r="BG17" s="122" t="s">
        <v>902</v>
      </c>
      <c r="BH17" s="122" t="s">
        <v>526</v>
      </c>
      <c r="BI17" s="122" t="s">
        <v>526</v>
      </c>
      <c r="BJ17" s="122" t="s">
        <v>1258</v>
      </c>
      <c r="BK17" s="122" t="s">
        <v>1266</v>
      </c>
      <c r="BL17" s="122" t="s">
        <v>899</v>
      </c>
      <c r="BM17" s="122" t="s">
        <v>538</v>
      </c>
      <c r="BN17" s="122" t="s">
        <v>535</v>
      </c>
      <c r="BO17" s="122" t="s">
        <v>538</v>
      </c>
      <c r="BP17" s="122" t="s">
        <v>538</v>
      </c>
      <c r="BQ17" s="122" t="s">
        <v>882</v>
      </c>
      <c r="BR17" s="122" t="s">
        <v>891</v>
      </c>
      <c r="BS17" s="122" t="s">
        <v>891</v>
      </c>
      <c r="BT17" s="122" t="s">
        <v>891</v>
      </c>
      <c r="BU17" s="122" t="s">
        <v>891</v>
      </c>
      <c r="BV17" s="122" t="s">
        <v>891</v>
      </c>
      <c r="BW17" s="122" t="s">
        <v>891</v>
      </c>
      <c r="BX17" s="122"/>
      <c r="BY17" s="122" t="s">
        <v>906</v>
      </c>
      <c r="BZ17" s="122" t="s">
        <v>538</v>
      </c>
      <c r="CA17" s="122" t="s">
        <v>1217</v>
      </c>
      <c r="CB17" s="122" t="s">
        <v>900</v>
      </c>
    </row>
    <row r="18" spans="1:80" x14ac:dyDescent="0.3">
      <c r="A18" s="100" t="str">
        <f>'Indicator Data'!A19</f>
        <v>Barbados</v>
      </c>
      <c r="B18" s="86" t="str">
        <f>'Indicator Data'!B19</f>
        <v>BRB</v>
      </c>
      <c r="C18" s="122" t="s">
        <v>1257</v>
      </c>
      <c r="D18" s="122" t="s">
        <v>1257</v>
      </c>
      <c r="E18" s="122" t="s">
        <v>1258</v>
      </c>
      <c r="F18" s="122" t="s">
        <v>1258</v>
      </c>
      <c r="G18" s="122" t="s">
        <v>1258</v>
      </c>
      <c r="H18" s="122" t="s">
        <v>1258</v>
      </c>
      <c r="I18" s="122" t="s">
        <v>1258</v>
      </c>
      <c r="J18" s="122" t="s">
        <v>903</v>
      </c>
      <c r="K18" s="122" t="s">
        <v>903</v>
      </c>
      <c r="L18" s="122" t="s">
        <v>526</v>
      </c>
      <c r="M18" s="122" t="s">
        <v>900</v>
      </c>
      <c r="N18" s="122" t="s">
        <v>900</v>
      </c>
      <c r="O18" s="122" t="s">
        <v>900</v>
      </c>
      <c r="P18" s="122" t="s">
        <v>900</v>
      </c>
      <c r="Q18" s="122" t="s">
        <v>1156</v>
      </c>
      <c r="R18" s="122" t="s">
        <v>1156</v>
      </c>
      <c r="S18" s="122" t="s">
        <v>1156</v>
      </c>
      <c r="T18" s="122" t="s">
        <v>1156</v>
      </c>
      <c r="U18" s="122" t="s">
        <v>900</v>
      </c>
      <c r="V18" s="122" t="s">
        <v>900</v>
      </c>
      <c r="W18" s="122" t="s">
        <v>900</v>
      </c>
      <c r="X18" s="122" t="s">
        <v>538</v>
      </c>
      <c r="Y18" s="122" t="s">
        <v>538</v>
      </c>
      <c r="Z18" s="122" t="s">
        <v>538</v>
      </c>
      <c r="AA18" s="122" t="s">
        <v>1217</v>
      </c>
      <c r="AB18" s="122" t="s">
        <v>901</v>
      </c>
      <c r="AC18" s="122" t="s">
        <v>901</v>
      </c>
      <c r="AD18" s="179" t="s">
        <v>1264</v>
      </c>
      <c r="AE18" s="122" t="s">
        <v>891</v>
      </c>
      <c r="AF18" s="122" t="s">
        <v>1157</v>
      </c>
      <c r="AG18" s="122" t="s">
        <v>1217</v>
      </c>
      <c r="AH18" s="122" t="s">
        <v>900</v>
      </c>
      <c r="AI18" s="122" t="s">
        <v>900</v>
      </c>
      <c r="AJ18" s="123" t="s">
        <v>907</v>
      </c>
      <c r="AK18" s="123" t="s">
        <v>907</v>
      </c>
      <c r="AL18" s="122" t="s">
        <v>905</v>
      </c>
      <c r="AM18" s="122" t="s">
        <v>905</v>
      </c>
      <c r="AN18" s="122" t="s">
        <v>908</v>
      </c>
      <c r="AO18" s="122" t="s">
        <v>909</v>
      </c>
      <c r="AP18" s="122" t="s">
        <v>909</v>
      </c>
      <c r="AQ18" s="122" t="s">
        <v>1265</v>
      </c>
      <c r="AR18" s="122" t="s">
        <v>1265</v>
      </c>
      <c r="AS18" s="122" t="s">
        <v>891</v>
      </c>
      <c r="AT18" s="122" t="s">
        <v>891</v>
      </c>
      <c r="AU18" s="122" t="s">
        <v>891</v>
      </c>
      <c r="AV18" s="122" t="s">
        <v>891</v>
      </c>
      <c r="AW18" s="122" t="s">
        <v>891</v>
      </c>
      <c r="AX18" s="122" t="s">
        <v>891</v>
      </c>
      <c r="AY18" s="122" t="s">
        <v>891</v>
      </c>
      <c r="AZ18" s="122" t="s">
        <v>905</v>
      </c>
      <c r="BA18" s="122" t="s">
        <v>538</v>
      </c>
      <c r="BB18" s="122" t="s">
        <v>903</v>
      </c>
      <c r="BC18" s="122" t="s">
        <v>903</v>
      </c>
      <c r="BD18" s="122" t="s">
        <v>903</v>
      </c>
      <c r="BE18" s="123" t="s">
        <v>880</v>
      </c>
      <c r="BF18" s="122" t="s">
        <v>902</v>
      </c>
      <c r="BG18" s="122" t="s">
        <v>902</v>
      </c>
      <c r="BH18" s="122" t="s">
        <v>526</v>
      </c>
      <c r="BI18" s="122" t="s">
        <v>526</v>
      </c>
      <c r="BJ18" s="122" t="s">
        <v>1258</v>
      </c>
      <c r="BK18" s="122" t="s">
        <v>1266</v>
      </c>
      <c r="BL18" s="122" t="s">
        <v>899</v>
      </c>
      <c r="BM18" s="122" t="s">
        <v>538</v>
      </c>
      <c r="BN18" s="122" t="s">
        <v>535</v>
      </c>
      <c r="BO18" s="122" t="s">
        <v>538</v>
      </c>
      <c r="BP18" s="122" t="s">
        <v>538</v>
      </c>
      <c r="BQ18" s="122" t="s">
        <v>882</v>
      </c>
      <c r="BR18" s="122" t="s">
        <v>891</v>
      </c>
      <c r="BS18" s="122" t="s">
        <v>891</v>
      </c>
      <c r="BT18" s="122" t="s">
        <v>891</v>
      </c>
      <c r="BU18" s="122" t="s">
        <v>891</v>
      </c>
      <c r="BV18" s="122" t="s">
        <v>891</v>
      </c>
      <c r="BW18" s="122" t="s">
        <v>891</v>
      </c>
      <c r="BX18" s="122"/>
      <c r="BY18" s="122" t="s">
        <v>906</v>
      </c>
      <c r="BZ18" s="122" t="s">
        <v>538</v>
      </c>
      <c r="CA18" s="122" t="s">
        <v>1217</v>
      </c>
      <c r="CB18" s="122" t="s">
        <v>900</v>
      </c>
    </row>
    <row r="19" spans="1:80" x14ac:dyDescent="0.3">
      <c r="A19" s="100" t="str">
        <f>'Indicator Data'!A20</f>
        <v>Belarus</v>
      </c>
      <c r="B19" s="86" t="str">
        <f>'Indicator Data'!B20</f>
        <v>BLR</v>
      </c>
      <c r="C19" s="122" t="s">
        <v>1257</v>
      </c>
      <c r="D19" s="122" t="s">
        <v>1257</v>
      </c>
      <c r="E19" s="122" t="s">
        <v>1258</v>
      </c>
      <c r="F19" s="122" t="s">
        <v>1258</v>
      </c>
      <c r="G19" s="122" t="s">
        <v>1258</v>
      </c>
      <c r="H19" s="122" t="s">
        <v>1258</v>
      </c>
      <c r="I19" s="122" t="s">
        <v>1258</v>
      </c>
      <c r="J19" s="122" t="s">
        <v>903</v>
      </c>
      <c r="K19" s="122" t="s">
        <v>903</v>
      </c>
      <c r="L19" s="122" t="s">
        <v>526</v>
      </c>
      <c r="M19" s="122" t="s">
        <v>900</v>
      </c>
      <c r="N19" s="122" t="s">
        <v>900</v>
      </c>
      <c r="O19" s="122" t="s">
        <v>900</v>
      </c>
      <c r="P19" s="122" t="s">
        <v>900</v>
      </c>
      <c r="Q19" s="122" t="s">
        <v>1156</v>
      </c>
      <c r="R19" s="122" t="s">
        <v>1156</v>
      </c>
      <c r="S19" s="122" t="s">
        <v>1156</v>
      </c>
      <c r="T19" s="122" t="s">
        <v>1156</v>
      </c>
      <c r="U19" s="122" t="s">
        <v>900</v>
      </c>
      <c r="V19" s="122" t="s">
        <v>900</v>
      </c>
      <c r="W19" s="122" t="s">
        <v>900</v>
      </c>
      <c r="X19" s="122" t="s">
        <v>538</v>
      </c>
      <c r="Y19" s="122" t="s">
        <v>538</v>
      </c>
      <c r="Z19" s="122" t="s">
        <v>538</v>
      </c>
      <c r="AA19" s="122" t="s">
        <v>1217</v>
      </c>
      <c r="AB19" s="122" t="s">
        <v>901</v>
      </c>
      <c r="AC19" s="122" t="s">
        <v>901</v>
      </c>
      <c r="AD19" s="179" t="s">
        <v>1264</v>
      </c>
      <c r="AE19" s="122" t="s">
        <v>891</v>
      </c>
      <c r="AF19" s="122" t="s">
        <v>1157</v>
      </c>
      <c r="AG19" s="122" t="s">
        <v>1217</v>
      </c>
      <c r="AH19" s="122" t="s">
        <v>900</v>
      </c>
      <c r="AI19" s="122" t="s">
        <v>900</v>
      </c>
      <c r="AJ19" s="123" t="s">
        <v>907</v>
      </c>
      <c r="AK19" s="123" t="s">
        <v>907</v>
      </c>
      <c r="AL19" s="122" t="s">
        <v>905</v>
      </c>
      <c r="AM19" s="122" t="s">
        <v>905</v>
      </c>
      <c r="AN19" s="122" t="s">
        <v>908</v>
      </c>
      <c r="AO19" s="122" t="s">
        <v>909</v>
      </c>
      <c r="AP19" s="122" t="s">
        <v>909</v>
      </c>
      <c r="AQ19" s="122" t="s">
        <v>1265</v>
      </c>
      <c r="AR19" s="122" t="s">
        <v>1265</v>
      </c>
      <c r="AS19" s="122" t="s">
        <v>891</v>
      </c>
      <c r="AT19" s="122" t="s">
        <v>891</v>
      </c>
      <c r="AU19" s="122" t="s">
        <v>891</v>
      </c>
      <c r="AV19" s="122" t="s">
        <v>891</v>
      </c>
      <c r="AW19" s="122" t="s">
        <v>891</v>
      </c>
      <c r="AX19" s="122" t="s">
        <v>891</v>
      </c>
      <c r="AY19" s="122" t="s">
        <v>891</v>
      </c>
      <c r="AZ19" s="122" t="s">
        <v>905</v>
      </c>
      <c r="BA19" s="122" t="s">
        <v>538</v>
      </c>
      <c r="BB19" s="122" t="s">
        <v>903</v>
      </c>
      <c r="BC19" s="122" t="s">
        <v>903</v>
      </c>
      <c r="BD19" s="122" t="s">
        <v>903</v>
      </c>
      <c r="BE19" s="123" t="s">
        <v>880</v>
      </c>
      <c r="BF19" s="122" t="s">
        <v>902</v>
      </c>
      <c r="BG19" s="122" t="s">
        <v>902</v>
      </c>
      <c r="BH19" s="122" t="s">
        <v>526</v>
      </c>
      <c r="BI19" s="122" t="s">
        <v>526</v>
      </c>
      <c r="BJ19" s="122" t="s">
        <v>1258</v>
      </c>
      <c r="BK19" s="122" t="s">
        <v>1266</v>
      </c>
      <c r="BL19" s="122" t="s">
        <v>899</v>
      </c>
      <c r="BM19" s="122" t="s">
        <v>538</v>
      </c>
      <c r="BN19" s="122" t="s">
        <v>535</v>
      </c>
      <c r="BO19" s="122" t="s">
        <v>538</v>
      </c>
      <c r="BP19" s="122" t="s">
        <v>538</v>
      </c>
      <c r="BQ19" s="122" t="s">
        <v>882</v>
      </c>
      <c r="BR19" s="122" t="s">
        <v>891</v>
      </c>
      <c r="BS19" s="122" t="s">
        <v>891</v>
      </c>
      <c r="BT19" s="122" t="s">
        <v>891</v>
      </c>
      <c r="BU19" s="122" t="s">
        <v>891</v>
      </c>
      <c r="BV19" s="122" t="s">
        <v>891</v>
      </c>
      <c r="BW19" s="122" t="s">
        <v>891</v>
      </c>
      <c r="BX19" s="122"/>
      <c r="BY19" s="122" t="s">
        <v>906</v>
      </c>
      <c r="BZ19" s="122" t="s">
        <v>538</v>
      </c>
      <c r="CA19" s="122" t="s">
        <v>1217</v>
      </c>
      <c r="CB19" s="122" t="s">
        <v>900</v>
      </c>
    </row>
    <row r="20" spans="1:80" x14ac:dyDescent="0.3">
      <c r="A20" s="100" t="str">
        <f>'Indicator Data'!A21</f>
        <v>Belgium</v>
      </c>
      <c r="B20" s="86" t="str">
        <f>'Indicator Data'!B21</f>
        <v>BEL</v>
      </c>
      <c r="C20" s="122" t="s">
        <v>1257</v>
      </c>
      <c r="D20" s="122" t="s">
        <v>1257</v>
      </c>
      <c r="E20" s="122" t="s">
        <v>1258</v>
      </c>
      <c r="F20" s="122" t="s">
        <v>1258</v>
      </c>
      <c r="G20" s="122" t="s">
        <v>1258</v>
      </c>
      <c r="H20" s="122" t="s">
        <v>1258</v>
      </c>
      <c r="I20" s="122" t="s">
        <v>1258</v>
      </c>
      <c r="J20" s="122" t="s">
        <v>903</v>
      </c>
      <c r="K20" s="122" t="s">
        <v>903</v>
      </c>
      <c r="L20" s="122" t="s">
        <v>526</v>
      </c>
      <c r="M20" s="122" t="s">
        <v>900</v>
      </c>
      <c r="N20" s="122" t="s">
        <v>900</v>
      </c>
      <c r="O20" s="122" t="s">
        <v>900</v>
      </c>
      <c r="P20" s="122" t="s">
        <v>900</v>
      </c>
      <c r="Q20" s="122" t="s">
        <v>1156</v>
      </c>
      <c r="R20" s="122" t="s">
        <v>1156</v>
      </c>
      <c r="S20" s="122" t="s">
        <v>1156</v>
      </c>
      <c r="T20" s="122" t="s">
        <v>1156</v>
      </c>
      <c r="U20" s="122" t="s">
        <v>900</v>
      </c>
      <c r="V20" s="122" t="s">
        <v>900</v>
      </c>
      <c r="W20" s="122" t="s">
        <v>900</v>
      </c>
      <c r="X20" s="122" t="s">
        <v>538</v>
      </c>
      <c r="Y20" s="122" t="s">
        <v>538</v>
      </c>
      <c r="Z20" s="122" t="s">
        <v>538</v>
      </c>
      <c r="AA20" s="122" t="s">
        <v>1217</v>
      </c>
      <c r="AB20" s="122" t="s">
        <v>901</v>
      </c>
      <c r="AC20" s="122" t="s">
        <v>901</v>
      </c>
      <c r="AD20" s="179" t="s">
        <v>1264</v>
      </c>
      <c r="AE20" s="122" t="s">
        <v>891</v>
      </c>
      <c r="AF20" s="122" t="s">
        <v>1157</v>
      </c>
      <c r="AG20" s="122" t="s">
        <v>1217</v>
      </c>
      <c r="AH20" s="122" t="s">
        <v>900</v>
      </c>
      <c r="AI20" s="122" t="s">
        <v>900</v>
      </c>
      <c r="AJ20" s="123" t="s">
        <v>907</v>
      </c>
      <c r="AK20" s="123" t="s">
        <v>907</v>
      </c>
      <c r="AL20" s="122" t="s">
        <v>905</v>
      </c>
      <c r="AM20" s="122" t="s">
        <v>905</v>
      </c>
      <c r="AN20" s="122" t="s">
        <v>908</v>
      </c>
      <c r="AO20" s="122" t="s">
        <v>909</v>
      </c>
      <c r="AP20" s="122" t="s">
        <v>909</v>
      </c>
      <c r="AQ20" s="122" t="s">
        <v>1265</v>
      </c>
      <c r="AR20" s="122" t="s">
        <v>1265</v>
      </c>
      <c r="AS20" s="122" t="s">
        <v>891</v>
      </c>
      <c r="AT20" s="122" t="s">
        <v>891</v>
      </c>
      <c r="AU20" s="122" t="s">
        <v>891</v>
      </c>
      <c r="AV20" s="122" t="s">
        <v>891</v>
      </c>
      <c r="AW20" s="122" t="s">
        <v>891</v>
      </c>
      <c r="AX20" s="122" t="s">
        <v>891</v>
      </c>
      <c r="AY20" s="122" t="s">
        <v>891</v>
      </c>
      <c r="AZ20" s="122" t="s">
        <v>905</v>
      </c>
      <c r="BA20" s="122" t="s">
        <v>538</v>
      </c>
      <c r="BB20" s="122" t="s">
        <v>903</v>
      </c>
      <c r="BC20" s="122" t="s">
        <v>903</v>
      </c>
      <c r="BD20" s="122" t="s">
        <v>903</v>
      </c>
      <c r="BE20" s="123" t="s">
        <v>880</v>
      </c>
      <c r="BF20" s="122" t="s">
        <v>902</v>
      </c>
      <c r="BG20" s="122" t="s">
        <v>902</v>
      </c>
      <c r="BH20" s="122" t="s">
        <v>526</v>
      </c>
      <c r="BI20" s="122" t="s">
        <v>526</v>
      </c>
      <c r="BJ20" s="122" t="s">
        <v>1258</v>
      </c>
      <c r="BK20" s="122" t="s">
        <v>1266</v>
      </c>
      <c r="BL20" s="122" t="s">
        <v>899</v>
      </c>
      <c r="BM20" s="122" t="s">
        <v>538</v>
      </c>
      <c r="BN20" s="122" t="s">
        <v>535</v>
      </c>
      <c r="BO20" s="122" t="s">
        <v>538</v>
      </c>
      <c r="BP20" s="122" t="s">
        <v>538</v>
      </c>
      <c r="BQ20" s="122" t="s">
        <v>882</v>
      </c>
      <c r="BR20" s="122" t="s">
        <v>891</v>
      </c>
      <c r="BS20" s="122" t="s">
        <v>891</v>
      </c>
      <c r="BT20" s="122" t="s">
        <v>891</v>
      </c>
      <c r="BU20" s="122" t="s">
        <v>891</v>
      </c>
      <c r="BV20" s="122" t="s">
        <v>891</v>
      </c>
      <c r="BW20" s="122" t="s">
        <v>891</v>
      </c>
      <c r="BX20" s="122"/>
      <c r="BY20" s="122" t="s">
        <v>906</v>
      </c>
      <c r="BZ20" s="122" t="s">
        <v>538</v>
      </c>
      <c r="CA20" s="122" t="s">
        <v>1217</v>
      </c>
      <c r="CB20" s="122" t="s">
        <v>900</v>
      </c>
    </row>
    <row r="21" spans="1:80" x14ac:dyDescent="0.3">
      <c r="A21" s="100" t="str">
        <f>'Indicator Data'!A22</f>
        <v>Belize</v>
      </c>
      <c r="B21" s="86" t="str">
        <f>'Indicator Data'!B22</f>
        <v>BLZ</v>
      </c>
      <c r="C21" s="122" t="s">
        <v>1257</v>
      </c>
      <c r="D21" s="122" t="s">
        <v>1257</v>
      </c>
      <c r="E21" s="122" t="s">
        <v>1258</v>
      </c>
      <c r="F21" s="122" t="s">
        <v>1258</v>
      </c>
      <c r="G21" s="122" t="s">
        <v>1258</v>
      </c>
      <c r="H21" s="122" t="s">
        <v>1258</v>
      </c>
      <c r="I21" s="122" t="s">
        <v>1258</v>
      </c>
      <c r="J21" s="122" t="s">
        <v>903</v>
      </c>
      <c r="K21" s="122" t="s">
        <v>903</v>
      </c>
      <c r="L21" s="122" t="s">
        <v>526</v>
      </c>
      <c r="M21" s="122" t="s">
        <v>900</v>
      </c>
      <c r="N21" s="122" t="s">
        <v>900</v>
      </c>
      <c r="O21" s="122" t="s">
        <v>900</v>
      </c>
      <c r="P21" s="122" t="s">
        <v>900</v>
      </c>
      <c r="Q21" s="122" t="s">
        <v>1156</v>
      </c>
      <c r="R21" s="122" t="s">
        <v>1156</v>
      </c>
      <c r="S21" s="122" t="s">
        <v>1156</v>
      </c>
      <c r="T21" s="122" t="s">
        <v>1156</v>
      </c>
      <c r="U21" s="122" t="s">
        <v>900</v>
      </c>
      <c r="V21" s="122" t="s">
        <v>900</v>
      </c>
      <c r="W21" s="122" t="s">
        <v>900</v>
      </c>
      <c r="X21" s="122" t="s">
        <v>538</v>
      </c>
      <c r="Y21" s="122" t="s">
        <v>538</v>
      </c>
      <c r="Z21" s="122" t="s">
        <v>538</v>
      </c>
      <c r="AA21" s="122" t="s">
        <v>1217</v>
      </c>
      <c r="AB21" s="122" t="s">
        <v>901</v>
      </c>
      <c r="AC21" s="122" t="s">
        <v>901</v>
      </c>
      <c r="AD21" s="179" t="s">
        <v>1264</v>
      </c>
      <c r="AE21" s="122" t="s">
        <v>891</v>
      </c>
      <c r="AF21" s="122" t="s">
        <v>1157</v>
      </c>
      <c r="AG21" s="122" t="s">
        <v>1217</v>
      </c>
      <c r="AH21" s="122" t="s">
        <v>900</v>
      </c>
      <c r="AI21" s="122" t="s">
        <v>900</v>
      </c>
      <c r="AJ21" s="123" t="s">
        <v>907</v>
      </c>
      <c r="AK21" s="123" t="s">
        <v>907</v>
      </c>
      <c r="AL21" s="122" t="s">
        <v>905</v>
      </c>
      <c r="AM21" s="122" t="s">
        <v>905</v>
      </c>
      <c r="AN21" s="122" t="s">
        <v>908</v>
      </c>
      <c r="AO21" s="122" t="s">
        <v>909</v>
      </c>
      <c r="AP21" s="122" t="s">
        <v>909</v>
      </c>
      <c r="AQ21" s="122" t="s">
        <v>1265</v>
      </c>
      <c r="AR21" s="122" t="s">
        <v>1265</v>
      </c>
      <c r="AS21" s="122" t="s">
        <v>891</v>
      </c>
      <c r="AT21" s="122" t="s">
        <v>891</v>
      </c>
      <c r="AU21" s="122" t="s">
        <v>891</v>
      </c>
      <c r="AV21" s="122" t="s">
        <v>891</v>
      </c>
      <c r="AW21" s="122" t="s">
        <v>891</v>
      </c>
      <c r="AX21" s="122" t="s">
        <v>891</v>
      </c>
      <c r="AY21" s="122" t="s">
        <v>891</v>
      </c>
      <c r="AZ21" s="122" t="s">
        <v>905</v>
      </c>
      <c r="BA21" s="122" t="s">
        <v>538</v>
      </c>
      <c r="BB21" s="122" t="s">
        <v>903</v>
      </c>
      <c r="BC21" s="122" t="s">
        <v>903</v>
      </c>
      <c r="BD21" s="122" t="s">
        <v>903</v>
      </c>
      <c r="BE21" s="123" t="s">
        <v>880</v>
      </c>
      <c r="BF21" s="122" t="s">
        <v>902</v>
      </c>
      <c r="BG21" s="122" t="s">
        <v>902</v>
      </c>
      <c r="BH21" s="122" t="s">
        <v>526</v>
      </c>
      <c r="BI21" s="122" t="s">
        <v>526</v>
      </c>
      <c r="BJ21" s="122" t="s">
        <v>1258</v>
      </c>
      <c r="BK21" s="122" t="s">
        <v>1266</v>
      </c>
      <c r="BL21" s="122" t="s">
        <v>899</v>
      </c>
      <c r="BM21" s="122" t="s">
        <v>538</v>
      </c>
      <c r="BN21" s="122" t="s">
        <v>535</v>
      </c>
      <c r="BO21" s="122" t="s">
        <v>538</v>
      </c>
      <c r="BP21" s="122" t="s">
        <v>538</v>
      </c>
      <c r="BQ21" s="122" t="s">
        <v>882</v>
      </c>
      <c r="BR21" s="122" t="s">
        <v>891</v>
      </c>
      <c r="BS21" s="122" t="s">
        <v>891</v>
      </c>
      <c r="BT21" s="122" t="s">
        <v>891</v>
      </c>
      <c r="BU21" s="122" t="s">
        <v>891</v>
      </c>
      <c r="BV21" s="122" t="s">
        <v>891</v>
      </c>
      <c r="BW21" s="122" t="s">
        <v>891</v>
      </c>
      <c r="BX21" s="122"/>
      <c r="BY21" s="122" t="s">
        <v>906</v>
      </c>
      <c r="BZ21" s="122" t="s">
        <v>538</v>
      </c>
      <c r="CA21" s="122" t="s">
        <v>1217</v>
      </c>
      <c r="CB21" s="122" t="s">
        <v>900</v>
      </c>
    </row>
    <row r="22" spans="1:80" x14ac:dyDescent="0.3">
      <c r="A22" s="100" t="str">
        <f>'Indicator Data'!A23</f>
        <v>Benin</v>
      </c>
      <c r="B22" s="86" t="str">
        <f>'Indicator Data'!B23</f>
        <v>BEN</v>
      </c>
      <c r="C22" s="122" t="s">
        <v>1257</v>
      </c>
      <c r="D22" s="122" t="s">
        <v>1257</v>
      </c>
      <c r="E22" s="122" t="s">
        <v>1258</v>
      </c>
      <c r="F22" s="122" t="s">
        <v>1258</v>
      </c>
      <c r="G22" s="122" t="s">
        <v>1258</v>
      </c>
      <c r="H22" s="122" t="s">
        <v>1258</v>
      </c>
      <c r="I22" s="122" t="s">
        <v>1258</v>
      </c>
      <c r="J22" s="122" t="s">
        <v>903</v>
      </c>
      <c r="K22" s="122" t="s">
        <v>903</v>
      </c>
      <c r="L22" s="122" t="s">
        <v>526</v>
      </c>
      <c r="M22" s="122" t="s">
        <v>900</v>
      </c>
      <c r="N22" s="122" t="s">
        <v>900</v>
      </c>
      <c r="O22" s="122" t="s">
        <v>900</v>
      </c>
      <c r="P22" s="122" t="s">
        <v>900</v>
      </c>
      <c r="Q22" s="122" t="s">
        <v>1156</v>
      </c>
      <c r="R22" s="122" t="s">
        <v>1156</v>
      </c>
      <c r="S22" s="122" t="s">
        <v>1156</v>
      </c>
      <c r="T22" s="122" t="s">
        <v>1156</v>
      </c>
      <c r="U22" s="122" t="s">
        <v>900</v>
      </c>
      <c r="V22" s="122" t="s">
        <v>900</v>
      </c>
      <c r="W22" s="122" t="s">
        <v>900</v>
      </c>
      <c r="X22" s="122" t="s">
        <v>538</v>
      </c>
      <c r="Y22" s="122" t="s">
        <v>538</v>
      </c>
      <c r="Z22" s="122" t="s">
        <v>538</v>
      </c>
      <c r="AA22" s="122" t="s">
        <v>1217</v>
      </c>
      <c r="AB22" s="122" t="s">
        <v>901</v>
      </c>
      <c r="AC22" s="122" t="s">
        <v>901</v>
      </c>
      <c r="AD22" s="179" t="s">
        <v>1264</v>
      </c>
      <c r="AE22" s="122" t="s">
        <v>891</v>
      </c>
      <c r="AF22" s="122" t="s">
        <v>1157</v>
      </c>
      <c r="AG22" s="122" t="s">
        <v>1217</v>
      </c>
      <c r="AH22" s="122" t="s">
        <v>900</v>
      </c>
      <c r="AI22" s="122" t="s">
        <v>900</v>
      </c>
      <c r="AJ22" s="123" t="s">
        <v>907</v>
      </c>
      <c r="AK22" s="123" t="s">
        <v>907</v>
      </c>
      <c r="AL22" s="122" t="s">
        <v>905</v>
      </c>
      <c r="AM22" s="122" t="s">
        <v>905</v>
      </c>
      <c r="AN22" s="122" t="s">
        <v>908</v>
      </c>
      <c r="AO22" s="122" t="s">
        <v>909</v>
      </c>
      <c r="AP22" s="122" t="s">
        <v>909</v>
      </c>
      <c r="AQ22" s="122" t="s">
        <v>1265</v>
      </c>
      <c r="AR22" s="122" t="s">
        <v>1265</v>
      </c>
      <c r="AS22" s="122" t="s">
        <v>891</v>
      </c>
      <c r="AT22" s="122" t="s">
        <v>891</v>
      </c>
      <c r="AU22" s="122" t="s">
        <v>891</v>
      </c>
      <c r="AV22" s="122" t="s">
        <v>891</v>
      </c>
      <c r="AW22" s="122" t="s">
        <v>891</v>
      </c>
      <c r="AX22" s="122" t="s">
        <v>891</v>
      </c>
      <c r="AY22" s="122" t="s">
        <v>891</v>
      </c>
      <c r="AZ22" s="122" t="s">
        <v>905</v>
      </c>
      <c r="BA22" s="122" t="s">
        <v>538</v>
      </c>
      <c r="BB22" s="122" t="s">
        <v>903</v>
      </c>
      <c r="BC22" s="122" t="s">
        <v>903</v>
      </c>
      <c r="BD22" s="122" t="s">
        <v>903</v>
      </c>
      <c r="BE22" s="123" t="s">
        <v>880</v>
      </c>
      <c r="BF22" s="122" t="s">
        <v>902</v>
      </c>
      <c r="BG22" s="122" t="s">
        <v>902</v>
      </c>
      <c r="BH22" s="122" t="s">
        <v>526</v>
      </c>
      <c r="BI22" s="122" t="s">
        <v>526</v>
      </c>
      <c r="BJ22" s="122" t="s">
        <v>1258</v>
      </c>
      <c r="BK22" s="122" t="s">
        <v>1266</v>
      </c>
      <c r="BL22" s="122" t="s">
        <v>899</v>
      </c>
      <c r="BM22" s="122" t="s">
        <v>538</v>
      </c>
      <c r="BN22" s="122" t="s">
        <v>535</v>
      </c>
      <c r="BO22" s="122" t="s">
        <v>538</v>
      </c>
      <c r="BP22" s="122" t="s">
        <v>538</v>
      </c>
      <c r="BQ22" s="122" t="s">
        <v>882</v>
      </c>
      <c r="BR22" s="122" t="s">
        <v>891</v>
      </c>
      <c r="BS22" s="122" t="s">
        <v>891</v>
      </c>
      <c r="BT22" s="122" t="s">
        <v>891</v>
      </c>
      <c r="BU22" s="122" t="s">
        <v>891</v>
      </c>
      <c r="BV22" s="122" t="s">
        <v>891</v>
      </c>
      <c r="BW22" s="122" t="s">
        <v>891</v>
      </c>
      <c r="BX22" s="122"/>
      <c r="BY22" s="122" t="s">
        <v>906</v>
      </c>
      <c r="BZ22" s="122" t="s">
        <v>538</v>
      </c>
      <c r="CA22" s="122" t="s">
        <v>1217</v>
      </c>
      <c r="CB22" s="122" t="s">
        <v>900</v>
      </c>
    </row>
    <row r="23" spans="1:80" x14ac:dyDescent="0.3">
      <c r="A23" s="100" t="str">
        <f>'Indicator Data'!A24</f>
        <v>Bhutan</v>
      </c>
      <c r="B23" s="86" t="str">
        <f>'Indicator Data'!B24</f>
        <v>BTN</v>
      </c>
      <c r="C23" s="122" t="s">
        <v>1257</v>
      </c>
      <c r="D23" s="122" t="s">
        <v>1257</v>
      </c>
      <c r="E23" s="122" t="s">
        <v>1258</v>
      </c>
      <c r="F23" s="122" t="s">
        <v>1258</v>
      </c>
      <c r="G23" s="122" t="s">
        <v>1258</v>
      </c>
      <c r="H23" s="122" t="s">
        <v>1258</v>
      </c>
      <c r="I23" s="122" t="s">
        <v>1258</v>
      </c>
      <c r="J23" s="122" t="s">
        <v>903</v>
      </c>
      <c r="K23" s="122" t="s">
        <v>903</v>
      </c>
      <c r="L23" s="122" t="s">
        <v>526</v>
      </c>
      <c r="M23" s="122" t="s">
        <v>900</v>
      </c>
      <c r="N23" s="122" t="s">
        <v>900</v>
      </c>
      <c r="O23" s="122" t="s">
        <v>900</v>
      </c>
      <c r="P23" s="122" t="s">
        <v>900</v>
      </c>
      <c r="Q23" s="122" t="s">
        <v>1156</v>
      </c>
      <c r="R23" s="122" t="s">
        <v>1156</v>
      </c>
      <c r="S23" s="122" t="s">
        <v>1156</v>
      </c>
      <c r="T23" s="122" t="s">
        <v>1156</v>
      </c>
      <c r="U23" s="122" t="s">
        <v>900</v>
      </c>
      <c r="V23" s="122" t="s">
        <v>900</v>
      </c>
      <c r="W23" s="122" t="s">
        <v>900</v>
      </c>
      <c r="X23" s="122" t="s">
        <v>538</v>
      </c>
      <c r="Y23" s="122" t="s">
        <v>538</v>
      </c>
      <c r="Z23" s="122" t="s">
        <v>538</v>
      </c>
      <c r="AA23" s="122" t="s">
        <v>1217</v>
      </c>
      <c r="AB23" s="122" t="s">
        <v>901</v>
      </c>
      <c r="AC23" s="122" t="s">
        <v>901</v>
      </c>
      <c r="AD23" s="179" t="s">
        <v>1264</v>
      </c>
      <c r="AE23" s="122" t="s">
        <v>891</v>
      </c>
      <c r="AF23" s="122" t="s">
        <v>1157</v>
      </c>
      <c r="AG23" s="122" t="s">
        <v>1217</v>
      </c>
      <c r="AH23" s="122" t="s">
        <v>900</v>
      </c>
      <c r="AI23" s="122" t="s">
        <v>900</v>
      </c>
      <c r="AJ23" s="123" t="s">
        <v>907</v>
      </c>
      <c r="AK23" s="123" t="s">
        <v>907</v>
      </c>
      <c r="AL23" s="122" t="s">
        <v>905</v>
      </c>
      <c r="AM23" s="122" t="s">
        <v>905</v>
      </c>
      <c r="AN23" s="122" t="s">
        <v>908</v>
      </c>
      <c r="AO23" s="122" t="s">
        <v>909</v>
      </c>
      <c r="AP23" s="122" t="s">
        <v>909</v>
      </c>
      <c r="AQ23" s="122" t="s">
        <v>1265</v>
      </c>
      <c r="AR23" s="122" t="s">
        <v>1265</v>
      </c>
      <c r="AS23" s="122" t="s">
        <v>891</v>
      </c>
      <c r="AT23" s="122" t="s">
        <v>891</v>
      </c>
      <c r="AU23" s="122" t="s">
        <v>891</v>
      </c>
      <c r="AV23" s="122" t="s">
        <v>891</v>
      </c>
      <c r="AW23" s="122" t="s">
        <v>891</v>
      </c>
      <c r="AX23" s="122" t="s">
        <v>891</v>
      </c>
      <c r="AY23" s="122" t="s">
        <v>891</v>
      </c>
      <c r="AZ23" s="122" t="s">
        <v>905</v>
      </c>
      <c r="BA23" s="122" t="s">
        <v>538</v>
      </c>
      <c r="BB23" s="122" t="s">
        <v>903</v>
      </c>
      <c r="BC23" s="122" t="s">
        <v>903</v>
      </c>
      <c r="BD23" s="122" t="s">
        <v>903</v>
      </c>
      <c r="BE23" s="123" t="s">
        <v>880</v>
      </c>
      <c r="BF23" s="122" t="s">
        <v>902</v>
      </c>
      <c r="BG23" s="122" t="s">
        <v>902</v>
      </c>
      <c r="BH23" s="122" t="s">
        <v>526</v>
      </c>
      <c r="BI23" s="122" t="s">
        <v>526</v>
      </c>
      <c r="BJ23" s="122" t="s">
        <v>1258</v>
      </c>
      <c r="BK23" s="122" t="s">
        <v>1266</v>
      </c>
      <c r="BL23" s="122" t="s">
        <v>899</v>
      </c>
      <c r="BM23" s="122" t="s">
        <v>538</v>
      </c>
      <c r="BN23" s="122" t="s">
        <v>535</v>
      </c>
      <c r="BO23" s="122" t="s">
        <v>538</v>
      </c>
      <c r="BP23" s="122" t="s">
        <v>538</v>
      </c>
      <c r="BQ23" s="122" t="s">
        <v>882</v>
      </c>
      <c r="BR23" s="122" t="s">
        <v>891</v>
      </c>
      <c r="BS23" s="122" t="s">
        <v>891</v>
      </c>
      <c r="BT23" s="122" t="s">
        <v>891</v>
      </c>
      <c r="BU23" s="122" t="s">
        <v>891</v>
      </c>
      <c r="BV23" s="122" t="s">
        <v>891</v>
      </c>
      <c r="BW23" s="122" t="s">
        <v>891</v>
      </c>
      <c r="BX23" s="122"/>
      <c r="BY23" s="122" t="s">
        <v>906</v>
      </c>
      <c r="BZ23" s="122" t="s">
        <v>538</v>
      </c>
      <c r="CA23" s="122" t="s">
        <v>1217</v>
      </c>
      <c r="CB23" s="122" t="s">
        <v>900</v>
      </c>
    </row>
    <row r="24" spans="1:80" x14ac:dyDescent="0.3">
      <c r="A24" s="100" t="str">
        <f>'Indicator Data'!A25</f>
        <v>Bolivia</v>
      </c>
      <c r="B24" s="86" t="str">
        <f>'Indicator Data'!B25</f>
        <v>BOL</v>
      </c>
      <c r="C24" s="122" t="s">
        <v>1257</v>
      </c>
      <c r="D24" s="122" t="s">
        <v>1257</v>
      </c>
      <c r="E24" s="122" t="s">
        <v>1258</v>
      </c>
      <c r="F24" s="122" t="s">
        <v>1258</v>
      </c>
      <c r="G24" s="122" t="s">
        <v>1258</v>
      </c>
      <c r="H24" s="122" t="s">
        <v>1258</v>
      </c>
      <c r="I24" s="122" t="s">
        <v>1258</v>
      </c>
      <c r="J24" s="122" t="s">
        <v>903</v>
      </c>
      <c r="K24" s="122" t="s">
        <v>903</v>
      </c>
      <c r="L24" s="122" t="s">
        <v>526</v>
      </c>
      <c r="M24" s="122" t="s">
        <v>900</v>
      </c>
      <c r="N24" s="122" t="s">
        <v>900</v>
      </c>
      <c r="O24" s="122" t="s">
        <v>900</v>
      </c>
      <c r="P24" s="122" t="s">
        <v>900</v>
      </c>
      <c r="Q24" s="122" t="s">
        <v>1156</v>
      </c>
      <c r="R24" s="122" t="s">
        <v>1156</v>
      </c>
      <c r="S24" s="122" t="s">
        <v>1156</v>
      </c>
      <c r="T24" s="122" t="s">
        <v>1156</v>
      </c>
      <c r="U24" s="122" t="s">
        <v>900</v>
      </c>
      <c r="V24" s="122" t="s">
        <v>900</v>
      </c>
      <c r="W24" s="122" t="s">
        <v>900</v>
      </c>
      <c r="X24" s="122" t="s">
        <v>538</v>
      </c>
      <c r="Y24" s="122" t="s">
        <v>538</v>
      </c>
      <c r="Z24" s="122" t="s">
        <v>538</v>
      </c>
      <c r="AA24" s="122" t="s">
        <v>1217</v>
      </c>
      <c r="AB24" s="122" t="s">
        <v>901</v>
      </c>
      <c r="AC24" s="122" t="s">
        <v>901</v>
      </c>
      <c r="AD24" s="179" t="s">
        <v>1264</v>
      </c>
      <c r="AE24" s="122" t="s">
        <v>891</v>
      </c>
      <c r="AF24" s="122" t="s">
        <v>1157</v>
      </c>
      <c r="AG24" s="122" t="s">
        <v>1217</v>
      </c>
      <c r="AH24" s="122" t="s">
        <v>900</v>
      </c>
      <c r="AI24" s="122" t="s">
        <v>900</v>
      </c>
      <c r="AJ24" s="123" t="s">
        <v>907</v>
      </c>
      <c r="AK24" s="123" t="s">
        <v>907</v>
      </c>
      <c r="AL24" s="122" t="s">
        <v>905</v>
      </c>
      <c r="AM24" s="122" t="s">
        <v>905</v>
      </c>
      <c r="AN24" s="122" t="s">
        <v>908</v>
      </c>
      <c r="AO24" s="122" t="s">
        <v>909</v>
      </c>
      <c r="AP24" s="122" t="s">
        <v>909</v>
      </c>
      <c r="AQ24" s="122" t="s">
        <v>1265</v>
      </c>
      <c r="AR24" s="122" t="s">
        <v>1265</v>
      </c>
      <c r="AS24" s="122" t="s">
        <v>891</v>
      </c>
      <c r="AT24" s="122" t="s">
        <v>891</v>
      </c>
      <c r="AU24" s="122" t="s">
        <v>891</v>
      </c>
      <c r="AV24" s="122" t="s">
        <v>891</v>
      </c>
      <c r="AW24" s="122" t="s">
        <v>891</v>
      </c>
      <c r="AX24" s="122" t="s">
        <v>891</v>
      </c>
      <c r="AY24" s="122" t="s">
        <v>891</v>
      </c>
      <c r="AZ24" s="122" t="s">
        <v>905</v>
      </c>
      <c r="BA24" s="122" t="s">
        <v>538</v>
      </c>
      <c r="BB24" s="122" t="s">
        <v>903</v>
      </c>
      <c r="BC24" s="122" t="s">
        <v>903</v>
      </c>
      <c r="BD24" s="122" t="s">
        <v>903</v>
      </c>
      <c r="BE24" s="123" t="s">
        <v>883</v>
      </c>
      <c r="BF24" s="122" t="s">
        <v>902</v>
      </c>
      <c r="BG24" s="122" t="s">
        <v>902</v>
      </c>
      <c r="BH24" s="122" t="s">
        <v>526</v>
      </c>
      <c r="BI24" s="122" t="s">
        <v>526</v>
      </c>
      <c r="BJ24" s="122" t="s">
        <v>1258</v>
      </c>
      <c r="BK24" s="122" t="s">
        <v>1266</v>
      </c>
      <c r="BL24" s="122" t="s">
        <v>899</v>
      </c>
      <c r="BM24" s="122" t="s">
        <v>538</v>
      </c>
      <c r="BN24" s="122" t="s">
        <v>535</v>
      </c>
      <c r="BO24" s="122" t="s">
        <v>538</v>
      </c>
      <c r="BP24" s="122" t="s">
        <v>538</v>
      </c>
      <c r="BQ24" s="122" t="s">
        <v>882</v>
      </c>
      <c r="BR24" s="122" t="s">
        <v>891</v>
      </c>
      <c r="BS24" s="122" t="s">
        <v>891</v>
      </c>
      <c r="BT24" s="122" t="s">
        <v>891</v>
      </c>
      <c r="BU24" s="122" t="s">
        <v>891</v>
      </c>
      <c r="BV24" s="122" t="s">
        <v>891</v>
      </c>
      <c r="BW24" s="122" t="s">
        <v>891</v>
      </c>
      <c r="BX24" s="122"/>
      <c r="BY24" s="122" t="s">
        <v>906</v>
      </c>
      <c r="BZ24" s="122" t="s">
        <v>538</v>
      </c>
      <c r="CA24" s="122" t="s">
        <v>1217</v>
      </c>
      <c r="CB24" s="122" t="s">
        <v>900</v>
      </c>
    </row>
    <row r="25" spans="1:80" x14ac:dyDescent="0.3">
      <c r="A25" s="100" t="str">
        <f>'Indicator Data'!A26</f>
        <v>Bosnia and Herzegovina</v>
      </c>
      <c r="B25" s="86" t="str">
        <f>'Indicator Data'!B26</f>
        <v>BIH</v>
      </c>
      <c r="C25" s="122" t="s">
        <v>1257</v>
      </c>
      <c r="D25" s="122" t="s">
        <v>1257</v>
      </c>
      <c r="E25" s="122" t="s">
        <v>1258</v>
      </c>
      <c r="F25" s="122" t="s">
        <v>1258</v>
      </c>
      <c r="G25" s="122" t="s">
        <v>1258</v>
      </c>
      <c r="H25" s="122" t="s">
        <v>1258</v>
      </c>
      <c r="I25" s="122" t="s">
        <v>1258</v>
      </c>
      <c r="J25" s="122" t="s">
        <v>903</v>
      </c>
      <c r="K25" s="122" t="s">
        <v>903</v>
      </c>
      <c r="L25" s="122" t="s">
        <v>526</v>
      </c>
      <c r="M25" s="122" t="s">
        <v>900</v>
      </c>
      <c r="N25" s="122" t="s">
        <v>900</v>
      </c>
      <c r="O25" s="122" t="s">
        <v>900</v>
      </c>
      <c r="P25" s="122" t="s">
        <v>900</v>
      </c>
      <c r="Q25" s="122" t="s">
        <v>1156</v>
      </c>
      <c r="R25" s="122" t="s">
        <v>1156</v>
      </c>
      <c r="S25" s="122" t="s">
        <v>1156</v>
      </c>
      <c r="T25" s="122" t="s">
        <v>1156</v>
      </c>
      <c r="U25" s="122" t="s">
        <v>900</v>
      </c>
      <c r="V25" s="122" t="s">
        <v>900</v>
      </c>
      <c r="W25" s="122" t="s">
        <v>900</v>
      </c>
      <c r="X25" s="122" t="s">
        <v>538</v>
      </c>
      <c r="Y25" s="122" t="s">
        <v>538</v>
      </c>
      <c r="Z25" s="122" t="s">
        <v>538</v>
      </c>
      <c r="AA25" s="122" t="s">
        <v>1217</v>
      </c>
      <c r="AB25" s="122" t="s">
        <v>901</v>
      </c>
      <c r="AC25" s="122" t="s">
        <v>901</v>
      </c>
      <c r="AD25" s="179" t="s">
        <v>1264</v>
      </c>
      <c r="AE25" s="122" t="s">
        <v>891</v>
      </c>
      <c r="AF25" s="122" t="s">
        <v>1157</v>
      </c>
      <c r="AG25" s="122" t="s">
        <v>1217</v>
      </c>
      <c r="AH25" s="122" t="s">
        <v>900</v>
      </c>
      <c r="AI25" s="122" t="s">
        <v>900</v>
      </c>
      <c r="AJ25" s="123" t="s">
        <v>907</v>
      </c>
      <c r="AK25" s="123" t="s">
        <v>907</v>
      </c>
      <c r="AL25" s="122" t="s">
        <v>905</v>
      </c>
      <c r="AM25" s="122" t="s">
        <v>905</v>
      </c>
      <c r="AN25" s="122" t="s">
        <v>908</v>
      </c>
      <c r="AO25" s="122" t="s">
        <v>909</v>
      </c>
      <c r="AP25" s="122" t="s">
        <v>909</v>
      </c>
      <c r="AQ25" s="122" t="s">
        <v>1265</v>
      </c>
      <c r="AR25" s="122" t="s">
        <v>1265</v>
      </c>
      <c r="AS25" s="122" t="s">
        <v>891</v>
      </c>
      <c r="AT25" s="122" t="s">
        <v>891</v>
      </c>
      <c r="AU25" s="122" t="s">
        <v>891</v>
      </c>
      <c r="AV25" s="122" t="s">
        <v>891</v>
      </c>
      <c r="AW25" s="122" t="s">
        <v>891</v>
      </c>
      <c r="AX25" s="122" t="s">
        <v>891</v>
      </c>
      <c r="AY25" s="122" t="s">
        <v>891</v>
      </c>
      <c r="AZ25" s="122" t="s">
        <v>905</v>
      </c>
      <c r="BA25" s="122" t="s">
        <v>538</v>
      </c>
      <c r="BB25" s="122" t="s">
        <v>903</v>
      </c>
      <c r="BC25" s="122" t="s">
        <v>903</v>
      </c>
      <c r="BD25" s="122" t="s">
        <v>903</v>
      </c>
      <c r="BE25" s="123" t="s">
        <v>883</v>
      </c>
      <c r="BF25" s="122" t="s">
        <v>902</v>
      </c>
      <c r="BG25" s="122" t="s">
        <v>902</v>
      </c>
      <c r="BH25" s="122" t="s">
        <v>526</v>
      </c>
      <c r="BI25" s="122" t="s">
        <v>526</v>
      </c>
      <c r="BJ25" s="122" t="s">
        <v>1258</v>
      </c>
      <c r="BK25" s="122" t="s">
        <v>1266</v>
      </c>
      <c r="BL25" s="122" t="s">
        <v>899</v>
      </c>
      <c r="BM25" s="122" t="s">
        <v>538</v>
      </c>
      <c r="BN25" s="122" t="s">
        <v>535</v>
      </c>
      <c r="BO25" s="122" t="s">
        <v>538</v>
      </c>
      <c r="BP25" s="122" t="s">
        <v>538</v>
      </c>
      <c r="BQ25" s="122" t="s">
        <v>882</v>
      </c>
      <c r="BR25" s="122" t="s">
        <v>891</v>
      </c>
      <c r="BS25" s="122" t="s">
        <v>891</v>
      </c>
      <c r="BT25" s="122" t="s">
        <v>891</v>
      </c>
      <c r="BU25" s="122" t="s">
        <v>891</v>
      </c>
      <c r="BV25" s="122" t="s">
        <v>891</v>
      </c>
      <c r="BW25" s="122" t="s">
        <v>891</v>
      </c>
      <c r="BX25" s="122"/>
      <c r="BY25" s="122" t="s">
        <v>906</v>
      </c>
      <c r="BZ25" s="122" t="s">
        <v>538</v>
      </c>
      <c r="CA25" s="122" t="s">
        <v>1217</v>
      </c>
      <c r="CB25" s="122" t="s">
        <v>900</v>
      </c>
    </row>
    <row r="26" spans="1:80" x14ac:dyDescent="0.3">
      <c r="A26" s="100" t="str">
        <f>'Indicator Data'!A27</f>
        <v>Botswana</v>
      </c>
      <c r="B26" s="86" t="str">
        <f>'Indicator Data'!B27</f>
        <v>BWA</v>
      </c>
      <c r="C26" s="122" t="s">
        <v>1257</v>
      </c>
      <c r="D26" s="122" t="s">
        <v>1257</v>
      </c>
      <c r="E26" s="122" t="s">
        <v>1258</v>
      </c>
      <c r="F26" s="122" t="s">
        <v>1258</v>
      </c>
      <c r="G26" s="122" t="s">
        <v>1258</v>
      </c>
      <c r="H26" s="122" t="s">
        <v>1258</v>
      </c>
      <c r="I26" s="122" t="s">
        <v>1258</v>
      </c>
      <c r="J26" s="122" t="s">
        <v>903</v>
      </c>
      <c r="K26" s="122" t="s">
        <v>903</v>
      </c>
      <c r="L26" s="122" t="s">
        <v>526</v>
      </c>
      <c r="M26" s="122" t="s">
        <v>900</v>
      </c>
      <c r="N26" s="122" t="s">
        <v>900</v>
      </c>
      <c r="O26" s="122" t="s">
        <v>900</v>
      </c>
      <c r="P26" s="122" t="s">
        <v>900</v>
      </c>
      <c r="Q26" s="122" t="s">
        <v>1156</v>
      </c>
      <c r="R26" s="122" t="s">
        <v>1156</v>
      </c>
      <c r="S26" s="122" t="s">
        <v>1156</v>
      </c>
      <c r="T26" s="122" t="s">
        <v>1156</v>
      </c>
      <c r="U26" s="122" t="s">
        <v>900</v>
      </c>
      <c r="V26" s="122" t="s">
        <v>900</v>
      </c>
      <c r="W26" s="122" t="s">
        <v>900</v>
      </c>
      <c r="X26" s="122" t="s">
        <v>538</v>
      </c>
      <c r="Y26" s="122" t="s">
        <v>538</v>
      </c>
      <c r="Z26" s="122" t="s">
        <v>538</v>
      </c>
      <c r="AA26" s="122" t="s">
        <v>1217</v>
      </c>
      <c r="AB26" s="122" t="s">
        <v>901</v>
      </c>
      <c r="AC26" s="122" t="s">
        <v>901</v>
      </c>
      <c r="AD26" s="179" t="s">
        <v>1264</v>
      </c>
      <c r="AE26" s="122" t="s">
        <v>891</v>
      </c>
      <c r="AF26" s="122" t="s">
        <v>1157</v>
      </c>
      <c r="AG26" s="122" t="s">
        <v>1217</v>
      </c>
      <c r="AH26" s="122" t="s">
        <v>900</v>
      </c>
      <c r="AI26" s="122" t="s">
        <v>900</v>
      </c>
      <c r="AJ26" s="123" t="s">
        <v>907</v>
      </c>
      <c r="AK26" s="123" t="s">
        <v>907</v>
      </c>
      <c r="AL26" s="122" t="s">
        <v>905</v>
      </c>
      <c r="AM26" s="122" t="s">
        <v>905</v>
      </c>
      <c r="AN26" s="122" t="s">
        <v>908</v>
      </c>
      <c r="AO26" s="122" t="s">
        <v>909</v>
      </c>
      <c r="AP26" s="122" t="s">
        <v>909</v>
      </c>
      <c r="AQ26" s="122" t="s">
        <v>1265</v>
      </c>
      <c r="AR26" s="122" t="s">
        <v>1265</v>
      </c>
      <c r="AS26" s="122" t="s">
        <v>891</v>
      </c>
      <c r="AT26" s="122" t="s">
        <v>891</v>
      </c>
      <c r="AU26" s="122" t="s">
        <v>891</v>
      </c>
      <c r="AV26" s="122" t="s">
        <v>891</v>
      </c>
      <c r="AW26" s="122" t="s">
        <v>891</v>
      </c>
      <c r="AX26" s="122" t="s">
        <v>891</v>
      </c>
      <c r="AY26" s="122" t="s">
        <v>891</v>
      </c>
      <c r="AZ26" s="122" t="s">
        <v>905</v>
      </c>
      <c r="BA26" s="122" t="s">
        <v>538</v>
      </c>
      <c r="BB26" s="122" t="s">
        <v>903</v>
      </c>
      <c r="BC26" s="122" t="s">
        <v>903</v>
      </c>
      <c r="BD26" s="122" t="s">
        <v>903</v>
      </c>
      <c r="BE26" s="123" t="s">
        <v>880</v>
      </c>
      <c r="BF26" s="122" t="s">
        <v>902</v>
      </c>
      <c r="BG26" s="122" t="s">
        <v>902</v>
      </c>
      <c r="BH26" s="122" t="s">
        <v>526</v>
      </c>
      <c r="BI26" s="122" t="s">
        <v>526</v>
      </c>
      <c r="BJ26" s="122" t="s">
        <v>1258</v>
      </c>
      <c r="BK26" s="122" t="s">
        <v>1266</v>
      </c>
      <c r="BL26" s="122" t="s">
        <v>899</v>
      </c>
      <c r="BM26" s="122" t="s">
        <v>538</v>
      </c>
      <c r="BN26" s="122" t="s">
        <v>535</v>
      </c>
      <c r="BO26" s="122" t="s">
        <v>538</v>
      </c>
      <c r="BP26" s="122" t="s">
        <v>538</v>
      </c>
      <c r="BQ26" s="122" t="s">
        <v>882</v>
      </c>
      <c r="BR26" s="122" t="s">
        <v>891</v>
      </c>
      <c r="BS26" s="122" t="s">
        <v>891</v>
      </c>
      <c r="BT26" s="122" t="s">
        <v>891</v>
      </c>
      <c r="BU26" s="122" t="s">
        <v>891</v>
      </c>
      <c r="BV26" s="122" t="s">
        <v>891</v>
      </c>
      <c r="BW26" s="122" t="s">
        <v>891</v>
      </c>
      <c r="BX26" s="122"/>
      <c r="BY26" s="122" t="s">
        <v>906</v>
      </c>
      <c r="BZ26" s="122" t="s">
        <v>538</v>
      </c>
      <c r="CA26" s="122" t="s">
        <v>1217</v>
      </c>
      <c r="CB26" s="122" t="s">
        <v>900</v>
      </c>
    </row>
    <row r="27" spans="1:80" x14ac:dyDescent="0.3">
      <c r="A27" s="100" t="str">
        <f>'Indicator Data'!A28</f>
        <v>Brazil</v>
      </c>
      <c r="B27" s="86" t="str">
        <f>'Indicator Data'!B28</f>
        <v>BRA</v>
      </c>
      <c r="C27" s="122" t="s">
        <v>1257</v>
      </c>
      <c r="D27" s="122" t="s">
        <v>1257</v>
      </c>
      <c r="E27" s="122" t="s">
        <v>1258</v>
      </c>
      <c r="F27" s="122" t="s">
        <v>1258</v>
      </c>
      <c r="G27" s="122" t="s">
        <v>1258</v>
      </c>
      <c r="H27" s="122" t="s">
        <v>1258</v>
      </c>
      <c r="I27" s="122" t="s">
        <v>1258</v>
      </c>
      <c r="J27" s="122" t="s">
        <v>903</v>
      </c>
      <c r="K27" s="122" t="s">
        <v>903</v>
      </c>
      <c r="L27" s="122" t="s">
        <v>526</v>
      </c>
      <c r="M27" s="122" t="s">
        <v>900</v>
      </c>
      <c r="N27" s="122" t="s">
        <v>900</v>
      </c>
      <c r="O27" s="122" t="s">
        <v>900</v>
      </c>
      <c r="P27" s="122" t="s">
        <v>900</v>
      </c>
      <c r="Q27" s="122" t="s">
        <v>1156</v>
      </c>
      <c r="R27" s="122" t="s">
        <v>1156</v>
      </c>
      <c r="S27" s="122" t="s">
        <v>1156</v>
      </c>
      <c r="T27" s="122" t="s">
        <v>1156</v>
      </c>
      <c r="U27" s="122" t="s">
        <v>900</v>
      </c>
      <c r="V27" s="122" t="s">
        <v>900</v>
      </c>
      <c r="W27" s="122" t="s">
        <v>900</v>
      </c>
      <c r="X27" s="122" t="s">
        <v>538</v>
      </c>
      <c r="Y27" s="122" t="s">
        <v>538</v>
      </c>
      <c r="Z27" s="122" t="s">
        <v>538</v>
      </c>
      <c r="AA27" s="122" t="s">
        <v>1217</v>
      </c>
      <c r="AB27" s="122" t="s">
        <v>901</v>
      </c>
      <c r="AC27" s="122" t="s">
        <v>901</v>
      </c>
      <c r="AD27" s="179" t="s">
        <v>1264</v>
      </c>
      <c r="AE27" s="122" t="s">
        <v>891</v>
      </c>
      <c r="AF27" s="122" t="s">
        <v>1157</v>
      </c>
      <c r="AG27" s="122" t="s">
        <v>1217</v>
      </c>
      <c r="AH27" s="122" t="s">
        <v>900</v>
      </c>
      <c r="AI27" s="122" t="s">
        <v>900</v>
      </c>
      <c r="AJ27" s="123" t="s">
        <v>907</v>
      </c>
      <c r="AK27" s="123" t="s">
        <v>907</v>
      </c>
      <c r="AL27" s="122" t="s">
        <v>905</v>
      </c>
      <c r="AM27" s="122" t="s">
        <v>905</v>
      </c>
      <c r="AN27" s="122" t="s">
        <v>908</v>
      </c>
      <c r="AO27" s="122" t="s">
        <v>909</v>
      </c>
      <c r="AP27" s="122" t="s">
        <v>909</v>
      </c>
      <c r="AQ27" s="122" t="s">
        <v>1265</v>
      </c>
      <c r="AR27" s="122" t="s">
        <v>1265</v>
      </c>
      <c r="AS27" s="122" t="s">
        <v>891</v>
      </c>
      <c r="AT27" s="122" t="s">
        <v>891</v>
      </c>
      <c r="AU27" s="122" t="s">
        <v>891</v>
      </c>
      <c r="AV27" s="122" t="s">
        <v>891</v>
      </c>
      <c r="AW27" s="122" t="s">
        <v>891</v>
      </c>
      <c r="AX27" s="122" t="s">
        <v>891</v>
      </c>
      <c r="AY27" s="122" t="s">
        <v>891</v>
      </c>
      <c r="AZ27" s="122" t="s">
        <v>905</v>
      </c>
      <c r="BA27" s="122" t="s">
        <v>538</v>
      </c>
      <c r="BB27" s="122" t="s">
        <v>903</v>
      </c>
      <c r="BC27" s="122" t="s">
        <v>903</v>
      </c>
      <c r="BD27" s="122" t="s">
        <v>903</v>
      </c>
      <c r="BE27" s="123" t="s">
        <v>880</v>
      </c>
      <c r="BF27" s="122" t="s">
        <v>902</v>
      </c>
      <c r="BG27" s="122" t="s">
        <v>902</v>
      </c>
      <c r="BH27" s="122" t="s">
        <v>526</v>
      </c>
      <c r="BI27" s="122" t="s">
        <v>526</v>
      </c>
      <c r="BJ27" s="122" t="s">
        <v>1258</v>
      </c>
      <c r="BK27" s="122" t="s">
        <v>1266</v>
      </c>
      <c r="BL27" s="122" t="s">
        <v>899</v>
      </c>
      <c r="BM27" s="122" t="s">
        <v>538</v>
      </c>
      <c r="BN27" s="122" t="s">
        <v>535</v>
      </c>
      <c r="BO27" s="122" t="s">
        <v>538</v>
      </c>
      <c r="BP27" s="122" t="s">
        <v>538</v>
      </c>
      <c r="BQ27" s="122" t="s">
        <v>882</v>
      </c>
      <c r="BR27" s="122" t="s">
        <v>891</v>
      </c>
      <c r="BS27" s="122" t="s">
        <v>891</v>
      </c>
      <c r="BT27" s="122" t="s">
        <v>891</v>
      </c>
      <c r="BU27" s="122" t="s">
        <v>891</v>
      </c>
      <c r="BV27" s="122" t="s">
        <v>891</v>
      </c>
      <c r="BW27" s="122" t="s">
        <v>891</v>
      </c>
      <c r="BX27" s="122"/>
      <c r="BY27" s="122" t="s">
        <v>906</v>
      </c>
      <c r="BZ27" s="122" t="s">
        <v>538</v>
      </c>
      <c r="CA27" s="122" t="s">
        <v>1217</v>
      </c>
      <c r="CB27" s="122" t="s">
        <v>900</v>
      </c>
    </row>
    <row r="28" spans="1:80" x14ac:dyDescent="0.3">
      <c r="A28" s="100" t="str">
        <f>'Indicator Data'!A29</f>
        <v>Brunei Darussalam</v>
      </c>
      <c r="B28" s="86" t="str">
        <f>'Indicator Data'!B29</f>
        <v>BRN</v>
      </c>
      <c r="C28" s="122" t="s">
        <v>1257</v>
      </c>
      <c r="D28" s="122" t="s">
        <v>1257</v>
      </c>
      <c r="E28" s="122" t="s">
        <v>1258</v>
      </c>
      <c r="F28" s="122" t="s">
        <v>1258</v>
      </c>
      <c r="G28" s="122" t="s">
        <v>1258</v>
      </c>
      <c r="H28" s="122" t="s">
        <v>1258</v>
      </c>
      <c r="I28" s="122" t="s">
        <v>1258</v>
      </c>
      <c r="J28" s="122" t="s">
        <v>903</v>
      </c>
      <c r="K28" s="122" t="s">
        <v>903</v>
      </c>
      <c r="L28" s="122" t="s">
        <v>526</v>
      </c>
      <c r="M28" s="122" t="s">
        <v>900</v>
      </c>
      <c r="N28" s="122" t="s">
        <v>900</v>
      </c>
      <c r="O28" s="122" t="s">
        <v>900</v>
      </c>
      <c r="P28" s="122" t="s">
        <v>900</v>
      </c>
      <c r="Q28" s="122" t="s">
        <v>1156</v>
      </c>
      <c r="R28" s="122" t="s">
        <v>1156</v>
      </c>
      <c r="S28" s="122" t="s">
        <v>1156</v>
      </c>
      <c r="T28" s="122" t="s">
        <v>1156</v>
      </c>
      <c r="U28" s="122" t="s">
        <v>900</v>
      </c>
      <c r="V28" s="122" t="s">
        <v>900</v>
      </c>
      <c r="W28" s="122" t="s">
        <v>900</v>
      </c>
      <c r="X28" s="122" t="s">
        <v>538</v>
      </c>
      <c r="Y28" s="122" t="s">
        <v>538</v>
      </c>
      <c r="Z28" s="122" t="s">
        <v>538</v>
      </c>
      <c r="AA28" s="122" t="s">
        <v>1217</v>
      </c>
      <c r="AB28" s="122" t="s">
        <v>901</v>
      </c>
      <c r="AC28" s="122" t="s">
        <v>901</v>
      </c>
      <c r="AD28" s="179" t="s">
        <v>1264</v>
      </c>
      <c r="AE28" s="122" t="s">
        <v>891</v>
      </c>
      <c r="AF28" s="122" t="s">
        <v>1157</v>
      </c>
      <c r="AG28" s="122" t="s">
        <v>1217</v>
      </c>
      <c r="AH28" s="122" t="s">
        <v>900</v>
      </c>
      <c r="AI28" s="122" t="s">
        <v>900</v>
      </c>
      <c r="AJ28" s="123" t="s">
        <v>907</v>
      </c>
      <c r="AK28" s="123" t="s">
        <v>907</v>
      </c>
      <c r="AL28" s="122" t="s">
        <v>905</v>
      </c>
      <c r="AM28" s="122" t="s">
        <v>905</v>
      </c>
      <c r="AN28" s="122" t="s">
        <v>908</v>
      </c>
      <c r="AO28" s="122" t="s">
        <v>909</v>
      </c>
      <c r="AP28" s="122" t="s">
        <v>909</v>
      </c>
      <c r="AQ28" s="122" t="s">
        <v>1265</v>
      </c>
      <c r="AR28" s="122" t="s">
        <v>1265</v>
      </c>
      <c r="AS28" s="122" t="s">
        <v>891</v>
      </c>
      <c r="AT28" s="122" t="s">
        <v>891</v>
      </c>
      <c r="AU28" s="122" t="s">
        <v>891</v>
      </c>
      <c r="AV28" s="122" t="s">
        <v>891</v>
      </c>
      <c r="AW28" s="122" t="s">
        <v>891</v>
      </c>
      <c r="AX28" s="122" t="s">
        <v>891</v>
      </c>
      <c r="AY28" s="122" t="s">
        <v>891</v>
      </c>
      <c r="AZ28" s="122" t="s">
        <v>905</v>
      </c>
      <c r="BA28" s="122" t="s">
        <v>538</v>
      </c>
      <c r="BB28" s="122" t="s">
        <v>903</v>
      </c>
      <c r="BC28" s="122" t="s">
        <v>903</v>
      </c>
      <c r="BD28" s="122" t="s">
        <v>903</v>
      </c>
      <c r="BE28" s="123" t="s">
        <v>880</v>
      </c>
      <c r="BF28" s="122" t="s">
        <v>902</v>
      </c>
      <c r="BG28" s="122" t="s">
        <v>902</v>
      </c>
      <c r="BH28" s="122" t="s">
        <v>526</v>
      </c>
      <c r="BI28" s="122" t="s">
        <v>526</v>
      </c>
      <c r="BJ28" s="122" t="s">
        <v>1258</v>
      </c>
      <c r="BK28" s="122" t="s">
        <v>1266</v>
      </c>
      <c r="BL28" s="122" t="s">
        <v>899</v>
      </c>
      <c r="BM28" s="122" t="s">
        <v>538</v>
      </c>
      <c r="BN28" s="122" t="s">
        <v>535</v>
      </c>
      <c r="BO28" s="122" t="s">
        <v>538</v>
      </c>
      <c r="BP28" s="122" t="s">
        <v>538</v>
      </c>
      <c r="BQ28" s="122" t="s">
        <v>882</v>
      </c>
      <c r="BR28" s="122" t="s">
        <v>891</v>
      </c>
      <c r="BS28" s="122" t="s">
        <v>891</v>
      </c>
      <c r="BT28" s="122" t="s">
        <v>891</v>
      </c>
      <c r="BU28" s="122" t="s">
        <v>891</v>
      </c>
      <c r="BV28" s="122" t="s">
        <v>891</v>
      </c>
      <c r="BW28" s="122" t="s">
        <v>891</v>
      </c>
      <c r="BX28" s="122"/>
      <c r="BY28" s="122" t="s">
        <v>906</v>
      </c>
      <c r="BZ28" s="122" t="s">
        <v>538</v>
      </c>
      <c r="CA28" s="122" t="s">
        <v>1217</v>
      </c>
      <c r="CB28" s="122" t="s">
        <v>900</v>
      </c>
    </row>
    <row r="29" spans="1:80" x14ac:dyDescent="0.3">
      <c r="A29" s="100" t="str">
        <f>'Indicator Data'!A30</f>
        <v>Bulgaria</v>
      </c>
      <c r="B29" s="86" t="str">
        <f>'Indicator Data'!B30</f>
        <v>BGR</v>
      </c>
      <c r="C29" s="122" t="s">
        <v>1257</v>
      </c>
      <c r="D29" s="122" t="s">
        <v>1257</v>
      </c>
      <c r="E29" s="122" t="s">
        <v>1258</v>
      </c>
      <c r="F29" s="122" t="s">
        <v>1258</v>
      </c>
      <c r="G29" s="122" t="s">
        <v>1258</v>
      </c>
      <c r="H29" s="122" t="s">
        <v>1258</v>
      </c>
      <c r="I29" s="122" t="s">
        <v>1258</v>
      </c>
      <c r="J29" s="122" t="s">
        <v>903</v>
      </c>
      <c r="K29" s="122" t="s">
        <v>903</v>
      </c>
      <c r="L29" s="122" t="s">
        <v>526</v>
      </c>
      <c r="M29" s="122" t="s">
        <v>900</v>
      </c>
      <c r="N29" s="122" t="s">
        <v>900</v>
      </c>
      <c r="O29" s="122" t="s">
        <v>900</v>
      </c>
      <c r="P29" s="122" t="s">
        <v>900</v>
      </c>
      <c r="Q29" s="122" t="s">
        <v>1156</v>
      </c>
      <c r="R29" s="122" t="s">
        <v>1156</v>
      </c>
      <c r="S29" s="122" t="s">
        <v>1156</v>
      </c>
      <c r="T29" s="122" t="s">
        <v>1156</v>
      </c>
      <c r="U29" s="122" t="s">
        <v>900</v>
      </c>
      <c r="V29" s="122" t="s">
        <v>900</v>
      </c>
      <c r="W29" s="122" t="s">
        <v>900</v>
      </c>
      <c r="X29" s="122" t="s">
        <v>538</v>
      </c>
      <c r="Y29" s="122" t="s">
        <v>538</v>
      </c>
      <c r="Z29" s="122" t="s">
        <v>538</v>
      </c>
      <c r="AA29" s="122" t="s">
        <v>1217</v>
      </c>
      <c r="AB29" s="122" t="s">
        <v>901</v>
      </c>
      <c r="AC29" s="122" t="s">
        <v>901</v>
      </c>
      <c r="AD29" s="179" t="s">
        <v>1264</v>
      </c>
      <c r="AE29" s="122" t="s">
        <v>891</v>
      </c>
      <c r="AF29" s="122" t="s">
        <v>1157</v>
      </c>
      <c r="AG29" s="122" t="s">
        <v>1217</v>
      </c>
      <c r="AH29" s="122" t="s">
        <v>900</v>
      </c>
      <c r="AI29" s="122" t="s">
        <v>900</v>
      </c>
      <c r="AJ29" s="123" t="s">
        <v>907</v>
      </c>
      <c r="AK29" s="123" t="s">
        <v>907</v>
      </c>
      <c r="AL29" s="122" t="s">
        <v>905</v>
      </c>
      <c r="AM29" s="122" t="s">
        <v>905</v>
      </c>
      <c r="AN29" s="122" t="s">
        <v>908</v>
      </c>
      <c r="AO29" s="122" t="s">
        <v>909</v>
      </c>
      <c r="AP29" s="122" t="s">
        <v>909</v>
      </c>
      <c r="AQ29" s="122" t="s">
        <v>1265</v>
      </c>
      <c r="AR29" s="122" t="s">
        <v>1265</v>
      </c>
      <c r="AS29" s="122" t="s">
        <v>891</v>
      </c>
      <c r="AT29" s="122" t="s">
        <v>891</v>
      </c>
      <c r="AU29" s="122" t="s">
        <v>891</v>
      </c>
      <c r="AV29" s="122" t="s">
        <v>891</v>
      </c>
      <c r="AW29" s="122" t="s">
        <v>891</v>
      </c>
      <c r="AX29" s="122" t="s">
        <v>891</v>
      </c>
      <c r="AY29" s="122" t="s">
        <v>891</v>
      </c>
      <c r="AZ29" s="122" t="s">
        <v>905</v>
      </c>
      <c r="BA29" s="122" t="s">
        <v>538</v>
      </c>
      <c r="BB29" s="122" t="s">
        <v>903</v>
      </c>
      <c r="BC29" s="122" t="s">
        <v>903</v>
      </c>
      <c r="BD29" s="122" t="s">
        <v>903</v>
      </c>
      <c r="BE29" s="123" t="s">
        <v>880</v>
      </c>
      <c r="BF29" s="122" t="s">
        <v>902</v>
      </c>
      <c r="BG29" s="122" t="s">
        <v>902</v>
      </c>
      <c r="BH29" s="122" t="s">
        <v>526</v>
      </c>
      <c r="BI29" s="122" t="s">
        <v>526</v>
      </c>
      <c r="BJ29" s="122" t="s">
        <v>1258</v>
      </c>
      <c r="BK29" s="122" t="s">
        <v>1266</v>
      </c>
      <c r="BL29" s="122" t="s">
        <v>899</v>
      </c>
      <c r="BM29" s="122" t="s">
        <v>538</v>
      </c>
      <c r="BN29" s="122" t="s">
        <v>535</v>
      </c>
      <c r="BO29" s="122" t="s">
        <v>538</v>
      </c>
      <c r="BP29" s="122" t="s">
        <v>538</v>
      </c>
      <c r="BQ29" s="122" t="s">
        <v>882</v>
      </c>
      <c r="BR29" s="122" t="s">
        <v>891</v>
      </c>
      <c r="BS29" s="122" t="s">
        <v>891</v>
      </c>
      <c r="BT29" s="122" t="s">
        <v>891</v>
      </c>
      <c r="BU29" s="122" t="s">
        <v>891</v>
      </c>
      <c r="BV29" s="122" t="s">
        <v>891</v>
      </c>
      <c r="BW29" s="122" t="s">
        <v>891</v>
      </c>
      <c r="BX29" s="122"/>
      <c r="BY29" s="122" t="s">
        <v>906</v>
      </c>
      <c r="BZ29" s="122" t="s">
        <v>538</v>
      </c>
      <c r="CA29" s="122" t="s">
        <v>1217</v>
      </c>
      <c r="CB29" s="122" t="s">
        <v>900</v>
      </c>
    </row>
    <row r="30" spans="1:80" x14ac:dyDescent="0.3">
      <c r="A30" s="100" t="str">
        <f>'Indicator Data'!A31</f>
        <v>Burkina Faso</v>
      </c>
      <c r="B30" s="86" t="str">
        <f>'Indicator Data'!B31</f>
        <v>BFA</v>
      </c>
      <c r="C30" s="122" t="s">
        <v>1257</v>
      </c>
      <c r="D30" s="122" t="s">
        <v>1257</v>
      </c>
      <c r="E30" s="122" t="s">
        <v>1258</v>
      </c>
      <c r="F30" s="122" t="s">
        <v>1258</v>
      </c>
      <c r="G30" s="122" t="s">
        <v>1258</v>
      </c>
      <c r="H30" s="122" t="s">
        <v>1258</v>
      </c>
      <c r="I30" s="122" t="s">
        <v>1258</v>
      </c>
      <c r="J30" s="122" t="s">
        <v>903</v>
      </c>
      <c r="K30" s="122" t="s">
        <v>903</v>
      </c>
      <c r="L30" s="122" t="s">
        <v>526</v>
      </c>
      <c r="M30" s="122" t="s">
        <v>900</v>
      </c>
      <c r="N30" s="122" t="s">
        <v>900</v>
      </c>
      <c r="O30" s="122" t="s">
        <v>900</v>
      </c>
      <c r="P30" s="122" t="s">
        <v>900</v>
      </c>
      <c r="Q30" s="122" t="s">
        <v>1156</v>
      </c>
      <c r="R30" s="122" t="s">
        <v>1156</v>
      </c>
      <c r="S30" s="122" t="s">
        <v>1156</v>
      </c>
      <c r="T30" s="122" t="s">
        <v>1156</v>
      </c>
      <c r="U30" s="122" t="s">
        <v>900</v>
      </c>
      <c r="V30" s="122" t="s">
        <v>900</v>
      </c>
      <c r="W30" s="122" t="s">
        <v>900</v>
      </c>
      <c r="X30" s="122" t="s">
        <v>538</v>
      </c>
      <c r="Y30" s="122" t="s">
        <v>538</v>
      </c>
      <c r="Z30" s="122" t="s">
        <v>538</v>
      </c>
      <c r="AA30" s="122" t="s">
        <v>1217</v>
      </c>
      <c r="AB30" s="122" t="s">
        <v>901</v>
      </c>
      <c r="AC30" s="122" t="s">
        <v>901</v>
      </c>
      <c r="AD30" s="179" t="s">
        <v>1264</v>
      </c>
      <c r="AE30" s="122" t="s">
        <v>891</v>
      </c>
      <c r="AF30" s="122" t="s">
        <v>1157</v>
      </c>
      <c r="AG30" s="122" t="s">
        <v>1217</v>
      </c>
      <c r="AH30" s="122" t="s">
        <v>900</v>
      </c>
      <c r="AI30" s="122" t="s">
        <v>900</v>
      </c>
      <c r="AJ30" s="123" t="s">
        <v>907</v>
      </c>
      <c r="AK30" s="123" t="s">
        <v>907</v>
      </c>
      <c r="AL30" s="122" t="s">
        <v>905</v>
      </c>
      <c r="AM30" s="122" t="s">
        <v>905</v>
      </c>
      <c r="AN30" s="122" t="s">
        <v>908</v>
      </c>
      <c r="AO30" s="122" t="s">
        <v>909</v>
      </c>
      <c r="AP30" s="122" t="s">
        <v>909</v>
      </c>
      <c r="AQ30" s="122" t="s">
        <v>1265</v>
      </c>
      <c r="AR30" s="122" t="s">
        <v>1265</v>
      </c>
      <c r="AS30" s="122" t="s">
        <v>891</v>
      </c>
      <c r="AT30" s="122" t="s">
        <v>891</v>
      </c>
      <c r="AU30" s="122" t="s">
        <v>891</v>
      </c>
      <c r="AV30" s="122" t="s">
        <v>891</v>
      </c>
      <c r="AW30" s="122" t="s">
        <v>891</v>
      </c>
      <c r="AX30" s="122" t="s">
        <v>891</v>
      </c>
      <c r="AY30" s="122" t="s">
        <v>891</v>
      </c>
      <c r="AZ30" s="122" t="s">
        <v>905</v>
      </c>
      <c r="BA30" s="122" t="s">
        <v>538</v>
      </c>
      <c r="BB30" s="122" t="s">
        <v>903</v>
      </c>
      <c r="BC30" s="122" t="s">
        <v>903</v>
      </c>
      <c r="BD30" s="122" t="s">
        <v>903</v>
      </c>
      <c r="BE30" s="123" t="s">
        <v>1357</v>
      </c>
      <c r="BF30" s="122" t="s">
        <v>902</v>
      </c>
      <c r="BG30" s="122" t="s">
        <v>902</v>
      </c>
      <c r="BH30" s="122" t="s">
        <v>526</v>
      </c>
      <c r="BI30" s="122" t="s">
        <v>526</v>
      </c>
      <c r="BJ30" s="122" t="s">
        <v>1258</v>
      </c>
      <c r="BK30" s="122" t="s">
        <v>1266</v>
      </c>
      <c r="BL30" s="122" t="s">
        <v>899</v>
      </c>
      <c r="BM30" s="122" t="s">
        <v>538</v>
      </c>
      <c r="BN30" s="122" t="s">
        <v>535</v>
      </c>
      <c r="BO30" s="122" t="s">
        <v>538</v>
      </c>
      <c r="BP30" s="122" t="s">
        <v>538</v>
      </c>
      <c r="BQ30" s="122" t="s">
        <v>882</v>
      </c>
      <c r="BR30" s="122" t="s">
        <v>891</v>
      </c>
      <c r="BS30" s="122" t="s">
        <v>891</v>
      </c>
      <c r="BT30" s="122" t="s">
        <v>891</v>
      </c>
      <c r="BU30" s="122" t="s">
        <v>891</v>
      </c>
      <c r="BV30" s="122" t="s">
        <v>891</v>
      </c>
      <c r="BW30" s="122" t="s">
        <v>891</v>
      </c>
      <c r="BX30" s="122"/>
      <c r="BY30" s="122" t="s">
        <v>906</v>
      </c>
      <c r="BZ30" s="122" t="s">
        <v>538</v>
      </c>
      <c r="CA30" s="122" t="s">
        <v>1217</v>
      </c>
      <c r="CB30" s="122" t="s">
        <v>900</v>
      </c>
    </row>
    <row r="31" spans="1:80" x14ac:dyDescent="0.3">
      <c r="A31" s="100" t="str">
        <f>'Indicator Data'!A32</f>
        <v>Burundi</v>
      </c>
      <c r="B31" s="86" t="str">
        <f>'Indicator Data'!B32</f>
        <v>BDI</v>
      </c>
      <c r="C31" s="122" t="s">
        <v>1257</v>
      </c>
      <c r="D31" s="122" t="s">
        <v>1257</v>
      </c>
      <c r="E31" s="122" t="s">
        <v>1258</v>
      </c>
      <c r="F31" s="122" t="s">
        <v>1258</v>
      </c>
      <c r="G31" s="122" t="s">
        <v>1258</v>
      </c>
      <c r="H31" s="122" t="s">
        <v>1258</v>
      </c>
      <c r="I31" s="122" t="s">
        <v>1258</v>
      </c>
      <c r="J31" s="122" t="s">
        <v>903</v>
      </c>
      <c r="K31" s="122" t="s">
        <v>903</v>
      </c>
      <c r="L31" s="122" t="s">
        <v>526</v>
      </c>
      <c r="M31" s="122" t="s">
        <v>900</v>
      </c>
      <c r="N31" s="122" t="s">
        <v>900</v>
      </c>
      <c r="O31" s="122" t="s">
        <v>900</v>
      </c>
      <c r="P31" s="122" t="s">
        <v>900</v>
      </c>
      <c r="Q31" s="122" t="s">
        <v>1156</v>
      </c>
      <c r="R31" s="122" t="s">
        <v>1156</v>
      </c>
      <c r="S31" s="122" t="s">
        <v>1156</v>
      </c>
      <c r="T31" s="122" t="s">
        <v>1156</v>
      </c>
      <c r="U31" s="122" t="s">
        <v>900</v>
      </c>
      <c r="V31" s="122" t="s">
        <v>900</v>
      </c>
      <c r="W31" s="122" t="s">
        <v>900</v>
      </c>
      <c r="X31" s="122" t="s">
        <v>538</v>
      </c>
      <c r="Y31" s="122" t="s">
        <v>538</v>
      </c>
      <c r="Z31" s="122" t="s">
        <v>538</v>
      </c>
      <c r="AA31" s="122" t="s">
        <v>1217</v>
      </c>
      <c r="AB31" s="122" t="s">
        <v>901</v>
      </c>
      <c r="AC31" s="122" t="s">
        <v>901</v>
      </c>
      <c r="AD31" s="179" t="s">
        <v>1264</v>
      </c>
      <c r="AE31" s="122" t="s">
        <v>891</v>
      </c>
      <c r="AF31" s="122" t="s">
        <v>1157</v>
      </c>
      <c r="AG31" s="122" t="s">
        <v>1217</v>
      </c>
      <c r="AH31" s="122" t="s">
        <v>900</v>
      </c>
      <c r="AI31" s="122" t="s">
        <v>900</v>
      </c>
      <c r="AJ31" s="123" t="s">
        <v>907</v>
      </c>
      <c r="AK31" s="123" t="s">
        <v>907</v>
      </c>
      <c r="AL31" s="122" t="s">
        <v>905</v>
      </c>
      <c r="AM31" s="122" t="s">
        <v>905</v>
      </c>
      <c r="AN31" s="122" t="s">
        <v>908</v>
      </c>
      <c r="AO31" s="122" t="s">
        <v>909</v>
      </c>
      <c r="AP31" s="122" t="s">
        <v>909</v>
      </c>
      <c r="AQ31" s="122" t="s">
        <v>1265</v>
      </c>
      <c r="AR31" s="122" t="s">
        <v>1265</v>
      </c>
      <c r="AS31" s="122" t="s">
        <v>891</v>
      </c>
      <c r="AT31" s="122" t="s">
        <v>891</v>
      </c>
      <c r="AU31" s="122" t="s">
        <v>891</v>
      </c>
      <c r="AV31" s="122" t="s">
        <v>891</v>
      </c>
      <c r="AW31" s="122" t="s">
        <v>891</v>
      </c>
      <c r="AX31" s="122" t="s">
        <v>891</v>
      </c>
      <c r="AY31" s="122" t="s">
        <v>891</v>
      </c>
      <c r="AZ31" s="122" t="s">
        <v>905</v>
      </c>
      <c r="BA31" s="122" t="s">
        <v>538</v>
      </c>
      <c r="BB31" s="122" t="s">
        <v>903</v>
      </c>
      <c r="BC31" s="122" t="s">
        <v>903</v>
      </c>
      <c r="BD31" s="122" t="s">
        <v>903</v>
      </c>
      <c r="BE31" s="123" t="s">
        <v>883</v>
      </c>
      <c r="BF31" s="122" t="s">
        <v>902</v>
      </c>
      <c r="BG31" s="122" t="s">
        <v>902</v>
      </c>
      <c r="BH31" s="122" t="s">
        <v>526</v>
      </c>
      <c r="BI31" s="122" t="s">
        <v>526</v>
      </c>
      <c r="BJ31" s="122" t="s">
        <v>1258</v>
      </c>
      <c r="BK31" s="122" t="s">
        <v>1266</v>
      </c>
      <c r="BL31" s="122" t="s">
        <v>899</v>
      </c>
      <c r="BM31" s="122" t="s">
        <v>538</v>
      </c>
      <c r="BN31" s="122" t="s">
        <v>535</v>
      </c>
      <c r="BO31" s="122" t="s">
        <v>538</v>
      </c>
      <c r="BP31" s="122" t="s">
        <v>538</v>
      </c>
      <c r="BQ31" s="122" t="s">
        <v>882</v>
      </c>
      <c r="BR31" s="122" t="s">
        <v>891</v>
      </c>
      <c r="BS31" s="122" t="s">
        <v>891</v>
      </c>
      <c r="BT31" s="122" t="s">
        <v>891</v>
      </c>
      <c r="BU31" s="122" t="s">
        <v>891</v>
      </c>
      <c r="BV31" s="122" t="s">
        <v>891</v>
      </c>
      <c r="BW31" s="122" t="s">
        <v>891</v>
      </c>
      <c r="BX31" s="122"/>
      <c r="BY31" s="122" t="s">
        <v>906</v>
      </c>
      <c r="BZ31" s="122" t="s">
        <v>538</v>
      </c>
      <c r="CA31" s="122" t="s">
        <v>1217</v>
      </c>
      <c r="CB31" s="122" t="s">
        <v>900</v>
      </c>
    </row>
    <row r="32" spans="1:80" x14ac:dyDescent="0.3">
      <c r="A32" s="100" t="str">
        <f>'Indicator Data'!A33</f>
        <v>Cabo Verde</v>
      </c>
      <c r="B32" s="86" t="str">
        <f>'Indicator Data'!B33</f>
        <v>CPV</v>
      </c>
      <c r="C32" s="122" t="s">
        <v>1257</v>
      </c>
      <c r="D32" s="122" t="s">
        <v>1257</v>
      </c>
      <c r="E32" s="122" t="s">
        <v>1258</v>
      </c>
      <c r="F32" s="122" t="s">
        <v>1258</v>
      </c>
      <c r="G32" s="122" t="s">
        <v>1258</v>
      </c>
      <c r="H32" s="122" t="s">
        <v>1258</v>
      </c>
      <c r="I32" s="122" t="s">
        <v>1258</v>
      </c>
      <c r="J32" s="122" t="s">
        <v>903</v>
      </c>
      <c r="K32" s="122" t="s">
        <v>903</v>
      </c>
      <c r="L32" s="122" t="s">
        <v>526</v>
      </c>
      <c r="M32" s="122" t="s">
        <v>900</v>
      </c>
      <c r="N32" s="122" t="s">
        <v>900</v>
      </c>
      <c r="O32" s="122" t="s">
        <v>900</v>
      </c>
      <c r="P32" s="122" t="s">
        <v>900</v>
      </c>
      <c r="Q32" s="122" t="s">
        <v>1156</v>
      </c>
      <c r="R32" s="122" t="s">
        <v>1156</v>
      </c>
      <c r="S32" s="122" t="s">
        <v>1156</v>
      </c>
      <c r="T32" s="122" t="s">
        <v>1156</v>
      </c>
      <c r="U32" s="122" t="s">
        <v>900</v>
      </c>
      <c r="V32" s="122" t="s">
        <v>900</v>
      </c>
      <c r="W32" s="122" t="s">
        <v>900</v>
      </c>
      <c r="X32" s="122" t="s">
        <v>538</v>
      </c>
      <c r="Y32" s="122" t="s">
        <v>538</v>
      </c>
      <c r="Z32" s="122" t="s">
        <v>538</v>
      </c>
      <c r="AA32" s="122" t="s">
        <v>1217</v>
      </c>
      <c r="AB32" s="122" t="s">
        <v>901</v>
      </c>
      <c r="AC32" s="122" t="s">
        <v>901</v>
      </c>
      <c r="AD32" s="179" t="s">
        <v>1264</v>
      </c>
      <c r="AE32" s="122" t="s">
        <v>891</v>
      </c>
      <c r="AF32" s="122" t="s">
        <v>1157</v>
      </c>
      <c r="AG32" s="122" t="s">
        <v>1217</v>
      </c>
      <c r="AH32" s="122" t="s">
        <v>900</v>
      </c>
      <c r="AI32" s="122" t="s">
        <v>900</v>
      </c>
      <c r="AJ32" s="123" t="s">
        <v>907</v>
      </c>
      <c r="AK32" s="123" t="s">
        <v>907</v>
      </c>
      <c r="AL32" s="122" t="s">
        <v>905</v>
      </c>
      <c r="AM32" s="122" t="s">
        <v>905</v>
      </c>
      <c r="AN32" s="122" t="s">
        <v>908</v>
      </c>
      <c r="AO32" s="122" t="s">
        <v>909</v>
      </c>
      <c r="AP32" s="122" t="s">
        <v>909</v>
      </c>
      <c r="AQ32" s="122" t="s">
        <v>1265</v>
      </c>
      <c r="AR32" s="122" t="s">
        <v>1265</v>
      </c>
      <c r="AS32" s="122" t="s">
        <v>891</v>
      </c>
      <c r="AT32" s="122" t="s">
        <v>891</v>
      </c>
      <c r="AU32" s="122" t="s">
        <v>891</v>
      </c>
      <c r="AV32" s="122" t="s">
        <v>891</v>
      </c>
      <c r="AW32" s="122" t="s">
        <v>891</v>
      </c>
      <c r="AX32" s="122" t="s">
        <v>891</v>
      </c>
      <c r="AY32" s="122" t="s">
        <v>891</v>
      </c>
      <c r="AZ32" s="122" t="s">
        <v>905</v>
      </c>
      <c r="BA32" s="122" t="s">
        <v>538</v>
      </c>
      <c r="BB32" s="122" t="s">
        <v>903</v>
      </c>
      <c r="BC32" s="122" t="s">
        <v>903</v>
      </c>
      <c r="BD32" s="122" t="s">
        <v>903</v>
      </c>
      <c r="BE32" s="123" t="s">
        <v>880</v>
      </c>
      <c r="BF32" s="122" t="s">
        <v>902</v>
      </c>
      <c r="BG32" s="122" t="s">
        <v>902</v>
      </c>
      <c r="BH32" s="122" t="s">
        <v>526</v>
      </c>
      <c r="BI32" s="122" t="s">
        <v>526</v>
      </c>
      <c r="BJ32" s="122" t="s">
        <v>1258</v>
      </c>
      <c r="BK32" s="122" t="s">
        <v>1266</v>
      </c>
      <c r="BL32" s="122" t="s">
        <v>899</v>
      </c>
      <c r="BM32" s="122" t="s">
        <v>538</v>
      </c>
      <c r="BN32" s="122" t="s">
        <v>535</v>
      </c>
      <c r="BO32" s="122" t="s">
        <v>538</v>
      </c>
      <c r="BP32" s="122" t="s">
        <v>538</v>
      </c>
      <c r="BQ32" s="122" t="s">
        <v>882</v>
      </c>
      <c r="BR32" s="122" t="s">
        <v>891</v>
      </c>
      <c r="BS32" s="122" t="s">
        <v>891</v>
      </c>
      <c r="BT32" s="122" t="s">
        <v>891</v>
      </c>
      <c r="BU32" s="122" t="s">
        <v>891</v>
      </c>
      <c r="BV32" s="122" t="s">
        <v>891</v>
      </c>
      <c r="BW32" s="122" t="s">
        <v>891</v>
      </c>
      <c r="BX32" s="122"/>
      <c r="BY32" s="122" t="s">
        <v>906</v>
      </c>
      <c r="BZ32" s="122" t="s">
        <v>538</v>
      </c>
      <c r="CA32" s="122" t="s">
        <v>1217</v>
      </c>
      <c r="CB32" s="122" t="s">
        <v>900</v>
      </c>
    </row>
    <row r="33" spans="1:80" x14ac:dyDescent="0.3">
      <c r="A33" s="100" t="str">
        <f>'Indicator Data'!A34</f>
        <v>Cambodia</v>
      </c>
      <c r="B33" s="86" t="str">
        <f>'Indicator Data'!B34</f>
        <v>KHM</v>
      </c>
      <c r="C33" s="122" t="s">
        <v>1257</v>
      </c>
      <c r="D33" s="122" t="s">
        <v>1257</v>
      </c>
      <c r="E33" s="122" t="s">
        <v>1258</v>
      </c>
      <c r="F33" s="122" t="s">
        <v>1258</v>
      </c>
      <c r="G33" s="122" t="s">
        <v>1258</v>
      </c>
      <c r="H33" s="122" t="s">
        <v>1258</v>
      </c>
      <c r="I33" s="122" t="s">
        <v>1258</v>
      </c>
      <c r="J33" s="122" t="s">
        <v>903</v>
      </c>
      <c r="K33" s="122" t="s">
        <v>903</v>
      </c>
      <c r="L33" s="122" t="s">
        <v>526</v>
      </c>
      <c r="M33" s="122" t="s">
        <v>900</v>
      </c>
      <c r="N33" s="122" t="s">
        <v>900</v>
      </c>
      <c r="O33" s="122" t="s">
        <v>900</v>
      </c>
      <c r="P33" s="122" t="s">
        <v>900</v>
      </c>
      <c r="Q33" s="122" t="s">
        <v>1156</v>
      </c>
      <c r="R33" s="122" t="s">
        <v>1156</v>
      </c>
      <c r="S33" s="122" t="s">
        <v>1156</v>
      </c>
      <c r="T33" s="122" t="s">
        <v>1156</v>
      </c>
      <c r="U33" s="122" t="s">
        <v>900</v>
      </c>
      <c r="V33" s="122" t="s">
        <v>900</v>
      </c>
      <c r="W33" s="122" t="s">
        <v>900</v>
      </c>
      <c r="X33" s="122" t="s">
        <v>538</v>
      </c>
      <c r="Y33" s="122" t="s">
        <v>538</v>
      </c>
      <c r="Z33" s="122" t="s">
        <v>538</v>
      </c>
      <c r="AA33" s="122" t="s">
        <v>1217</v>
      </c>
      <c r="AB33" s="122" t="s">
        <v>901</v>
      </c>
      <c r="AC33" s="122" t="s">
        <v>901</v>
      </c>
      <c r="AD33" s="179" t="s">
        <v>1264</v>
      </c>
      <c r="AE33" s="122" t="s">
        <v>891</v>
      </c>
      <c r="AF33" s="122" t="s">
        <v>1157</v>
      </c>
      <c r="AG33" s="122" t="s">
        <v>1217</v>
      </c>
      <c r="AH33" s="122" t="s">
        <v>900</v>
      </c>
      <c r="AI33" s="122" t="s">
        <v>900</v>
      </c>
      <c r="AJ33" s="123" t="s">
        <v>907</v>
      </c>
      <c r="AK33" s="123" t="s">
        <v>907</v>
      </c>
      <c r="AL33" s="122" t="s">
        <v>905</v>
      </c>
      <c r="AM33" s="122" t="s">
        <v>905</v>
      </c>
      <c r="AN33" s="122" t="s">
        <v>908</v>
      </c>
      <c r="AO33" s="122" t="s">
        <v>909</v>
      </c>
      <c r="AP33" s="122" t="s">
        <v>909</v>
      </c>
      <c r="AQ33" s="122" t="s">
        <v>1265</v>
      </c>
      <c r="AR33" s="122" t="s">
        <v>1265</v>
      </c>
      <c r="AS33" s="122" t="s">
        <v>891</v>
      </c>
      <c r="AT33" s="122" t="s">
        <v>891</v>
      </c>
      <c r="AU33" s="122" t="s">
        <v>891</v>
      </c>
      <c r="AV33" s="122" t="s">
        <v>891</v>
      </c>
      <c r="AW33" s="122" t="s">
        <v>891</v>
      </c>
      <c r="AX33" s="122" t="s">
        <v>891</v>
      </c>
      <c r="AY33" s="122" t="s">
        <v>891</v>
      </c>
      <c r="AZ33" s="122" t="s">
        <v>905</v>
      </c>
      <c r="BA33" s="122" t="s">
        <v>538</v>
      </c>
      <c r="BB33" s="122" t="s">
        <v>903</v>
      </c>
      <c r="BC33" s="122" t="s">
        <v>903</v>
      </c>
      <c r="BD33" s="122" t="s">
        <v>903</v>
      </c>
      <c r="BE33" s="123" t="s">
        <v>880</v>
      </c>
      <c r="BF33" s="122" t="s">
        <v>902</v>
      </c>
      <c r="BG33" s="122" t="s">
        <v>902</v>
      </c>
      <c r="BH33" s="122" t="s">
        <v>526</v>
      </c>
      <c r="BI33" s="122" t="s">
        <v>526</v>
      </c>
      <c r="BJ33" s="122" t="s">
        <v>1258</v>
      </c>
      <c r="BK33" s="122" t="s">
        <v>1266</v>
      </c>
      <c r="BL33" s="122" t="s">
        <v>899</v>
      </c>
      <c r="BM33" s="122" t="s">
        <v>538</v>
      </c>
      <c r="BN33" s="122" t="s">
        <v>535</v>
      </c>
      <c r="BO33" s="122" t="s">
        <v>538</v>
      </c>
      <c r="BP33" s="122" t="s">
        <v>538</v>
      </c>
      <c r="BQ33" s="122" t="s">
        <v>882</v>
      </c>
      <c r="BR33" s="122" t="s">
        <v>891</v>
      </c>
      <c r="BS33" s="122" t="s">
        <v>891</v>
      </c>
      <c r="BT33" s="122" t="s">
        <v>891</v>
      </c>
      <c r="BU33" s="122" t="s">
        <v>891</v>
      </c>
      <c r="BV33" s="122" t="s">
        <v>891</v>
      </c>
      <c r="BW33" s="122" t="s">
        <v>891</v>
      </c>
      <c r="BX33" s="122"/>
      <c r="BY33" s="122" t="s">
        <v>906</v>
      </c>
      <c r="BZ33" s="122" t="s">
        <v>538</v>
      </c>
      <c r="CA33" s="122" t="s">
        <v>1217</v>
      </c>
      <c r="CB33" s="122" t="s">
        <v>900</v>
      </c>
    </row>
    <row r="34" spans="1:80" x14ac:dyDescent="0.3">
      <c r="A34" s="100" t="str">
        <f>'Indicator Data'!A35</f>
        <v>Cameroon</v>
      </c>
      <c r="B34" s="86" t="str">
        <f>'Indicator Data'!B35</f>
        <v>CMR</v>
      </c>
      <c r="C34" s="122" t="s">
        <v>1257</v>
      </c>
      <c r="D34" s="122" t="s">
        <v>1257</v>
      </c>
      <c r="E34" s="122" t="s">
        <v>1258</v>
      </c>
      <c r="F34" s="122" t="s">
        <v>1258</v>
      </c>
      <c r="G34" s="122" t="s">
        <v>1258</v>
      </c>
      <c r="H34" s="122" t="s">
        <v>1258</v>
      </c>
      <c r="I34" s="122" t="s">
        <v>1258</v>
      </c>
      <c r="J34" s="122" t="s">
        <v>903</v>
      </c>
      <c r="K34" s="122" t="s">
        <v>903</v>
      </c>
      <c r="L34" s="122" t="s">
        <v>526</v>
      </c>
      <c r="M34" s="122" t="s">
        <v>900</v>
      </c>
      <c r="N34" s="122" t="s">
        <v>900</v>
      </c>
      <c r="O34" s="122" t="s">
        <v>900</v>
      </c>
      <c r="P34" s="122" t="s">
        <v>900</v>
      </c>
      <c r="Q34" s="122" t="s">
        <v>1156</v>
      </c>
      <c r="R34" s="122" t="s">
        <v>1156</v>
      </c>
      <c r="S34" s="122" t="s">
        <v>1156</v>
      </c>
      <c r="T34" s="122" t="s">
        <v>1156</v>
      </c>
      <c r="U34" s="122" t="s">
        <v>900</v>
      </c>
      <c r="V34" s="122" t="s">
        <v>900</v>
      </c>
      <c r="W34" s="122" t="s">
        <v>900</v>
      </c>
      <c r="X34" s="122" t="s">
        <v>538</v>
      </c>
      <c r="Y34" s="122" t="s">
        <v>538</v>
      </c>
      <c r="Z34" s="122" t="s">
        <v>538</v>
      </c>
      <c r="AA34" s="122" t="s">
        <v>1217</v>
      </c>
      <c r="AB34" s="122" t="s">
        <v>901</v>
      </c>
      <c r="AC34" s="122" t="s">
        <v>901</v>
      </c>
      <c r="AD34" s="179" t="s">
        <v>1264</v>
      </c>
      <c r="AE34" s="122" t="s">
        <v>891</v>
      </c>
      <c r="AF34" s="122" t="s">
        <v>1157</v>
      </c>
      <c r="AG34" s="122" t="s">
        <v>1217</v>
      </c>
      <c r="AH34" s="122" t="s">
        <v>900</v>
      </c>
      <c r="AI34" s="122" t="s">
        <v>900</v>
      </c>
      <c r="AJ34" s="123" t="s">
        <v>907</v>
      </c>
      <c r="AK34" s="123" t="s">
        <v>907</v>
      </c>
      <c r="AL34" s="122" t="s">
        <v>905</v>
      </c>
      <c r="AM34" s="122" t="s">
        <v>905</v>
      </c>
      <c r="AN34" s="122" t="s">
        <v>908</v>
      </c>
      <c r="AO34" s="122" t="s">
        <v>909</v>
      </c>
      <c r="AP34" s="122" t="s">
        <v>909</v>
      </c>
      <c r="AQ34" s="122" t="s">
        <v>1265</v>
      </c>
      <c r="AR34" s="122" t="s">
        <v>1265</v>
      </c>
      <c r="AS34" s="122" t="s">
        <v>891</v>
      </c>
      <c r="AT34" s="122" t="s">
        <v>891</v>
      </c>
      <c r="AU34" s="122" t="s">
        <v>891</v>
      </c>
      <c r="AV34" s="122" t="s">
        <v>891</v>
      </c>
      <c r="AW34" s="122" t="s">
        <v>891</v>
      </c>
      <c r="AX34" s="122" t="s">
        <v>891</v>
      </c>
      <c r="AY34" s="122" t="s">
        <v>891</v>
      </c>
      <c r="AZ34" s="122" t="s">
        <v>905</v>
      </c>
      <c r="BA34" s="122" t="s">
        <v>538</v>
      </c>
      <c r="BB34" s="122" t="s">
        <v>903</v>
      </c>
      <c r="BC34" s="122" t="s">
        <v>903</v>
      </c>
      <c r="BD34" s="122" t="s">
        <v>903</v>
      </c>
      <c r="BE34" s="123" t="s">
        <v>883</v>
      </c>
      <c r="BF34" s="122" t="s">
        <v>902</v>
      </c>
      <c r="BG34" s="122" t="s">
        <v>902</v>
      </c>
      <c r="BH34" s="122" t="s">
        <v>526</v>
      </c>
      <c r="BI34" s="122" t="s">
        <v>526</v>
      </c>
      <c r="BJ34" s="122" t="s">
        <v>1258</v>
      </c>
      <c r="BK34" s="122" t="s">
        <v>1266</v>
      </c>
      <c r="BL34" s="122" t="s">
        <v>899</v>
      </c>
      <c r="BM34" s="122" t="s">
        <v>538</v>
      </c>
      <c r="BN34" s="122" t="s">
        <v>535</v>
      </c>
      <c r="BO34" s="122" t="s">
        <v>538</v>
      </c>
      <c r="BP34" s="122" t="s">
        <v>538</v>
      </c>
      <c r="BQ34" s="122" t="s">
        <v>882</v>
      </c>
      <c r="BR34" s="122" t="s">
        <v>891</v>
      </c>
      <c r="BS34" s="122" t="s">
        <v>891</v>
      </c>
      <c r="BT34" s="122" t="s">
        <v>891</v>
      </c>
      <c r="BU34" s="122" t="s">
        <v>891</v>
      </c>
      <c r="BV34" s="122" t="s">
        <v>891</v>
      </c>
      <c r="BW34" s="122" t="s">
        <v>891</v>
      </c>
      <c r="BX34" s="122"/>
      <c r="BY34" s="122" t="s">
        <v>906</v>
      </c>
      <c r="BZ34" s="122" t="s">
        <v>538</v>
      </c>
      <c r="CA34" s="122" t="s">
        <v>1217</v>
      </c>
      <c r="CB34" s="122" t="s">
        <v>900</v>
      </c>
    </row>
    <row r="35" spans="1:80" x14ac:dyDescent="0.3">
      <c r="A35" s="100" t="str">
        <f>'Indicator Data'!A36</f>
        <v>Canada</v>
      </c>
      <c r="B35" s="86" t="str">
        <f>'Indicator Data'!B36</f>
        <v>CAN</v>
      </c>
      <c r="C35" s="122" t="s">
        <v>1257</v>
      </c>
      <c r="D35" s="122" t="s">
        <v>1257</v>
      </c>
      <c r="E35" s="122" t="s">
        <v>1258</v>
      </c>
      <c r="F35" s="122" t="s">
        <v>1258</v>
      </c>
      <c r="G35" s="122" t="s">
        <v>1258</v>
      </c>
      <c r="H35" s="122" t="s">
        <v>1258</v>
      </c>
      <c r="I35" s="122" t="s">
        <v>1258</v>
      </c>
      <c r="J35" s="122" t="s">
        <v>903</v>
      </c>
      <c r="K35" s="122" t="s">
        <v>903</v>
      </c>
      <c r="L35" s="122" t="s">
        <v>526</v>
      </c>
      <c r="M35" s="122" t="s">
        <v>900</v>
      </c>
      <c r="N35" s="122" t="s">
        <v>900</v>
      </c>
      <c r="O35" s="122" t="s">
        <v>900</v>
      </c>
      <c r="P35" s="122" t="s">
        <v>900</v>
      </c>
      <c r="Q35" s="122" t="s">
        <v>1156</v>
      </c>
      <c r="R35" s="122" t="s">
        <v>1156</v>
      </c>
      <c r="S35" s="122" t="s">
        <v>1156</v>
      </c>
      <c r="T35" s="122" t="s">
        <v>1156</v>
      </c>
      <c r="U35" s="122" t="s">
        <v>900</v>
      </c>
      <c r="V35" s="122" t="s">
        <v>900</v>
      </c>
      <c r="W35" s="122" t="s">
        <v>900</v>
      </c>
      <c r="X35" s="122" t="s">
        <v>538</v>
      </c>
      <c r="Y35" s="122" t="s">
        <v>538</v>
      </c>
      <c r="Z35" s="122" t="s">
        <v>538</v>
      </c>
      <c r="AA35" s="122" t="s">
        <v>1217</v>
      </c>
      <c r="AB35" s="122" t="s">
        <v>901</v>
      </c>
      <c r="AC35" s="122" t="s">
        <v>901</v>
      </c>
      <c r="AD35" s="179" t="s">
        <v>1264</v>
      </c>
      <c r="AE35" s="122" t="s">
        <v>891</v>
      </c>
      <c r="AF35" s="122" t="s">
        <v>1157</v>
      </c>
      <c r="AG35" s="122" t="s">
        <v>1217</v>
      </c>
      <c r="AH35" s="122" t="s">
        <v>900</v>
      </c>
      <c r="AI35" s="122" t="s">
        <v>900</v>
      </c>
      <c r="AJ35" s="123" t="s">
        <v>907</v>
      </c>
      <c r="AK35" s="123" t="s">
        <v>907</v>
      </c>
      <c r="AL35" s="122" t="s">
        <v>905</v>
      </c>
      <c r="AM35" s="122" t="s">
        <v>905</v>
      </c>
      <c r="AN35" s="122" t="s">
        <v>908</v>
      </c>
      <c r="AO35" s="122" t="s">
        <v>909</v>
      </c>
      <c r="AP35" s="122" t="s">
        <v>909</v>
      </c>
      <c r="AQ35" s="122" t="s">
        <v>1265</v>
      </c>
      <c r="AR35" s="122" t="s">
        <v>1265</v>
      </c>
      <c r="AS35" s="122" t="s">
        <v>891</v>
      </c>
      <c r="AT35" s="122" t="s">
        <v>891</v>
      </c>
      <c r="AU35" s="122" t="s">
        <v>891</v>
      </c>
      <c r="AV35" s="122" t="s">
        <v>891</v>
      </c>
      <c r="AW35" s="122" t="s">
        <v>891</v>
      </c>
      <c r="AX35" s="122" t="s">
        <v>891</v>
      </c>
      <c r="AY35" s="122" t="s">
        <v>891</v>
      </c>
      <c r="AZ35" s="122" t="s">
        <v>905</v>
      </c>
      <c r="BA35" s="122" t="s">
        <v>538</v>
      </c>
      <c r="BB35" s="122" t="s">
        <v>903</v>
      </c>
      <c r="BC35" s="122" t="s">
        <v>903</v>
      </c>
      <c r="BD35" s="122" t="s">
        <v>903</v>
      </c>
      <c r="BE35" s="123" t="s">
        <v>880</v>
      </c>
      <c r="BF35" s="122" t="s">
        <v>902</v>
      </c>
      <c r="BG35" s="122" t="s">
        <v>902</v>
      </c>
      <c r="BH35" s="122" t="s">
        <v>526</v>
      </c>
      <c r="BI35" s="122" t="s">
        <v>526</v>
      </c>
      <c r="BJ35" s="122" t="s">
        <v>1258</v>
      </c>
      <c r="BK35" s="122" t="s">
        <v>1266</v>
      </c>
      <c r="BL35" s="122" t="s">
        <v>899</v>
      </c>
      <c r="BM35" s="122" t="s">
        <v>538</v>
      </c>
      <c r="BN35" s="122" t="s">
        <v>535</v>
      </c>
      <c r="BO35" s="122" t="s">
        <v>538</v>
      </c>
      <c r="BP35" s="122" t="s">
        <v>538</v>
      </c>
      <c r="BQ35" s="122" t="s">
        <v>882</v>
      </c>
      <c r="BR35" s="122" t="s">
        <v>891</v>
      </c>
      <c r="BS35" s="122" t="s">
        <v>891</v>
      </c>
      <c r="BT35" s="122" t="s">
        <v>891</v>
      </c>
      <c r="BU35" s="122" t="s">
        <v>891</v>
      </c>
      <c r="BV35" s="122" t="s">
        <v>891</v>
      </c>
      <c r="BW35" s="122" t="s">
        <v>891</v>
      </c>
      <c r="BX35" s="122"/>
      <c r="BY35" s="122" t="s">
        <v>906</v>
      </c>
      <c r="BZ35" s="122" t="s">
        <v>538</v>
      </c>
      <c r="CA35" s="122" t="s">
        <v>1217</v>
      </c>
      <c r="CB35" s="122" t="s">
        <v>900</v>
      </c>
    </row>
    <row r="36" spans="1:80" x14ac:dyDescent="0.3">
      <c r="A36" s="100" t="str">
        <f>'Indicator Data'!A37</f>
        <v>Central African Republic</v>
      </c>
      <c r="B36" s="86" t="str">
        <f>'Indicator Data'!B37</f>
        <v>CAF</v>
      </c>
      <c r="C36" s="122" t="s">
        <v>1257</v>
      </c>
      <c r="D36" s="122" t="s">
        <v>1257</v>
      </c>
      <c r="E36" s="122" t="s">
        <v>1258</v>
      </c>
      <c r="F36" s="122" t="s">
        <v>1258</v>
      </c>
      <c r="G36" s="122" t="s">
        <v>1258</v>
      </c>
      <c r="H36" s="122" t="s">
        <v>1258</v>
      </c>
      <c r="I36" s="122" t="s">
        <v>1258</v>
      </c>
      <c r="J36" s="122" t="s">
        <v>903</v>
      </c>
      <c r="K36" s="122" t="s">
        <v>903</v>
      </c>
      <c r="L36" s="122" t="s">
        <v>526</v>
      </c>
      <c r="M36" s="122" t="s">
        <v>900</v>
      </c>
      <c r="N36" s="122" t="s">
        <v>900</v>
      </c>
      <c r="O36" s="122" t="s">
        <v>900</v>
      </c>
      <c r="P36" s="122" t="s">
        <v>900</v>
      </c>
      <c r="Q36" s="122" t="s">
        <v>1156</v>
      </c>
      <c r="R36" s="122" t="s">
        <v>1156</v>
      </c>
      <c r="S36" s="122" t="s">
        <v>1156</v>
      </c>
      <c r="T36" s="122" t="s">
        <v>1156</v>
      </c>
      <c r="U36" s="122" t="s">
        <v>900</v>
      </c>
      <c r="V36" s="122" t="s">
        <v>900</v>
      </c>
      <c r="W36" s="122" t="s">
        <v>900</v>
      </c>
      <c r="X36" s="122" t="s">
        <v>538</v>
      </c>
      <c r="Y36" s="122" t="s">
        <v>538</v>
      </c>
      <c r="Z36" s="122" t="s">
        <v>538</v>
      </c>
      <c r="AA36" s="122" t="s">
        <v>1217</v>
      </c>
      <c r="AB36" s="122" t="s">
        <v>901</v>
      </c>
      <c r="AC36" s="122" t="s">
        <v>901</v>
      </c>
      <c r="AD36" s="179" t="s">
        <v>1264</v>
      </c>
      <c r="AE36" s="122" t="s">
        <v>891</v>
      </c>
      <c r="AF36" s="122" t="s">
        <v>1157</v>
      </c>
      <c r="AG36" s="122" t="s">
        <v>1217</v>
      </c>
      <c r="AH36" s="122" t="s">
        <v>900</v>
      </c>
      <c r="AI36" s="122" t="s">
        <v>900</v>
      </c>
      <c r="AJ36" s="123" t="s">
        <v>907</v>
      </c>
      <c r="AK36" s="123" t="s">
        <v>907</v>
      </c>
      <c r="AL36" s="122" t="s">
        <v>905</v>
      </c>
      <c r="AM36" s="122" t="s">
        <v>905</v>
      </c>
      <c r="AN36" s="122" t="s">
        <v>908</v>
      </c>
      <c r="AO36" s="122" t="s">
        <v>909</v>
      </c>
      <c r="AP36" s="122" t="s">
        <v>909</v>
      </c>
      <c r="AQ36" s="122" t="s">
        <v>1265</v>
      </c>
      <c r="AR36" s="122" t="s">
        <v>1265</v>
      </c>
      <c r="AS36" s="122" t="s">
        <v>891</v>
      </c>
      <c r="AT36" s="122" t="s">
        <v>891</v>
      </c>
      <c r="AU36" s="122" t="s">
        <v>891</v>
      </c>
      <c r="AV36" s="122" t="s">
        <v>891</v>
      </c>
      <c r="AW36" s="122" t="s">
        <v>891</v>
      </c>
      <c r="AX36" s="122" t="s">
        <v>891</v>
      </c>
      <c r="AY36" s="122" t="s">
        <v>891</v>
      </c>
      <c r="AZ36" s="122" t="s">
        <v>905</v>
      </c>
      <c r="BA36" s="122" t="s">
        <v>538</v>
      </c>
      <c r="BB36" s="122" t="s">
        <v>903</v>
      </c>
      <c r="BC36" s="122" t="s">
        <v>903</v>
      </c>
      <c r="BD36" s="122" t="s">
        <v>903</v>
      </c>
      <c r="BE36" s="123" t="s">
        <v>902</v>
      </c>
      <c r="BF36" s="122" t="s">
        <v>902</v>
      </c>
      <c r="BG36" s="122" t="s">
        <v>902</v>
      </c>
      <c r="BH36" s="122" t="s">
        <v>526</v>
      </c>
      <c r="BI36" s="122" t="s">
        <v>526</v>
      </c>
      <c r="BJ36" s="122" t="s">
        <v>1258</v>
      </c>
      <c r="BK36" s="122" t="s">
        <v>1266</v>
      </c>
      <c r="BL36" s="122" t="s">
        <v>899</v>
      </c>
      <c r="BM36" s="122" t="s">
        <v>538</v>
      </c>
      <c r="BN36" s="122" t="s">
        <v>535</v>
      </c>
      <c r="BO36" s="122" t="s">
        <v>538</v>
      </c>
      <c r="BP36" s="122" t="s">
        <v>538</v>
      </c>
      <c r="BQ36" s="122" t="s">
        <v>882</v>
      </c>
      <c r="BR36" s="122" t="s">
        <v>891</v>
      </c>
      <c r="BS36" s="122" t="s">
        <v>891</v>
      </c>
      <c r="BT36" s="122" t="s">
        <v>891</v>
      </c>
      <c r="BU36" s="122" t="s">
        <v>891</v>
      </c>
      <c r="BV36" s="122" t="s">
        <v>891</v>
      </c>
      <c r="BW36" s="122" t="s">
        <v>891</v>
      </c>
      <c r="BX36" s="122"/>
      <c r="BY36" s="122" t="s">
        <v>906</v>
      </c>
      <c r="BZ36" s="122" t="s">
        <v>538</v>
      </c>
      <c r="CA36" s="122" t="s">
        <v>1217</v>
      </c>
      <c r="CB36" s="122" t="s">
        <v>900</v>
      </c>
    </row>
    <row r="37" spans="1:80" x14ac:dyDescent="0.3">
      <c r="A37" s="100" t="str">
        <f>'Indicator Data'!A38</f>
        <v>Chad</v>
      </c>
      <c r="B37" s="86" t="str">
        <f>'Indicator Data'!B38</f>
        <v>TCD</v>
      </c>
      <c r="C37" s="122" t="s">
        <v>1257</v>
      </c>
      <c r="D37" s="122" t="s">
        <v>1257</v>
      </c>
      <c r="E37" s="122" t="s">
        <v>1258</v>
      </c>
      <c r="F37" s="122" t="s">
        <v>1258</v>
      </c>
      <c r="G37" s="122" t="s">
        <v>1258</v>
      </c>
      <c r="H37" s="122" t="s">
        <v>1258</v>
      </c>
      <c r="I37" s="122" t="s">
        <v>1258</v>
      </c>
      <c r="J37" s="122" t="s">
        <v>903</v>
      </c>
      <c r="K37" s="122" t="s">
        <v>903</v>
      </c>
      <c r="L37" s="122" t="s">
        <v>526</v>
      </c>
      <c r="M37" s="122" t="s">
        <v>900</v>
      </c>
      <c r="N37" s="122" t="s">
        <v>900</v>
      </c>
      <c r="O37" s="122" t="s">
        <v>900</v>
      </c>
      <c r="P37" s="122" t="s">
        <v>900</v>
      </c>
      <c r="Q37" s="122" t="s">
        <v>1156</v>
      </c>
      <c r="R37" s="122" t="s">
        <v>1156</v>
      </c>
      <c r="S37" s="122" t="s">
        <v>1156</v>
      </c>
      <c r="T37" s="122" t="s">
        <v>1156</v>
      </c>
      <c r="U37" s="122" t="s">
        <v>900</v>
      </c>
      <c r="V37" s="122" t="s">
        <v>900</v>
      </c>
      <c r="W37" s="122" t="s">
        <v>900</v>
      </c>
      <c r="X37" s="122" t="s">
        <v>538</v>
      </c>
      <c r="Y37" s="122" t="s">
        <v>538</v>
      </c>
      <c r="Z37" s="122" t="s">
        <v>538</v>
      </c>
      <c r="AA37" s="122" t="s">
        <v>1217</v>
      </c>
      <c r="AB37" s="122" t="s">
        <v>901</v>
      </c>
      <c r="AC37" s="122" t="s">
        <v>901</v>
      </c>
      <c r="AD37" s="179" t="s">
        <v>1264</v>
      </c>
      <c r="AE37" s="122" t="s">
        <v>891</v>
      </c>
      <c r="AF37" s="122" t="s">
        <v>1157</v>
      </c>
      <c r="AG37" s="122" t="s">
        <v>1217</v>
      </c>
      <c r="AH37" s="122" t="s">
        <v>900</v>
      </c>
      <c r="AI37" s="122" t="s">
        <v>900</v>
      </c>
      <c r="AJ37" s="123" t="s">
        <v>907</v>
      </c>
      <c r="AK37" s="123" t="s">
        <v>907</v>
      </c>
      <c r="AL37" s="122" t="s">
        <v>905</v>
      </c>
      <c r="AM37" s="122" t="s">
        <v>905</v>
      </c>
      <c r="AN37" s="122" t="s">
        <v>908</v>
      </c>
      <c r="AO37" s="122" t="s">
        <v>909</v>
      </c>
      <c r="AP37" s="122" t="s">
        <v>909</v>
      </c>
      <c r="AQ37" s="122" t="s">
        <v>1265</v>
      </c>
      <c r="AR37" s="122" t="s">
        <v>1265</v>
      </c>
      <c r="AS37" s="122" t="s">
        <v>891</v>
      </c>
      <c r="AT37" s="122" t="s">
        <v>891</v>
      </c>
      <c r="AU37" s="122" t="s">
        <v>891</v>
      </c>
      <c r="AV37" s="122" t="s">
        <v>891</v>
      </c>
      <c r="AW37" s="122" t="s">
        <v>891</v>
      </c>
      <c r="AX37" s="122" t="s">
        <v>891</v>
      </c>
      <c r="AY37" s="122" t="s">
        <v>891</v>
      </c>
      <c r="AZ37" s="122" t="s">
        <v>905</v>
      </c>
      <c r="BA37" s="122" t="s">
        <v>538</v>
      </c>
      <c r="BB37" s="122" t="s">
        <v>903</v>
      </c>
      <c r="BC37" s="122" t="s">
        <v>903</v>
      </c>
      <c r="BD37" s="122" t="s">
        <v>903</v>
      </c>
      <c r="BE37" s="123" t="s">
        <v>990</v>
      </c>
      <c r="BF37" s="122" t="s">
        <v>902</v>
      </c>
      <c r="BG37" s="122" t="s">
        <v>902</v>
      </c>
      <c r="BH37" s="122" t="s">
        <v>526</v>
      </c>
      <c r="BI37" s="122" t="s">
        <v>526</v>
      </c>
      <c r="BJ37" s="122" t="s">
        <v>1258</v>
      </c>
      <c r="BK37" s="122" t="s">
        <v>1266</v>
      </c>
      <c r="BL37" s="122" t="s">
        <v>899</v>
      </c>
      <c r="BM37" s="122" t="s">
        <v>538</v>
      </c>
      <c r="BN37" s="122" t="s">
        <v>535</v>
      </c>
      <c r="BO37" s="122" t="s">
        <v>538</v>
      </c>
      <c r="BP37" s="122" t="s">
        <v>538</v>
      </c>
      <c r="BQ37" s="122" t="s">
        <v>882</v>
      </c>
      <c r="BR37" s="122" t="s">
        <v>891</v>
      </c>
      <c r="BS37" s="122" t="s">
        <v>891</v>
      </c>
      <c r="BT37" s="122" t="s">
        <v>891</v>
      </c>
      <c r="BU37" s="122" t="s">
        <v>891</v>
      </c>
      <c r="BV37" s="122" t="s">
        <v>891</v>
      </c>
      <c r="BW37" s="122" t="s">
        <v>891</v>
      </c>
      <c r="BX37" s="122"/>
      <c r="BY37" s="122" t="s">
        <v>906</v>
      </c>
      <c r="BZ37" s="122" t="s">
        <v>538</v>
      </c>
      <c r="CA37" s="122" t="s">
        <v>1217</v>
      </c>
      <c r="CB37" s="122" t="s">
        <v>900</v>
      </c>
    </row>
    <row r="38" spans="1:80" x14ac:dyDescent="0.3">
      <c r="A38" s="100" t="str">
        <f>'Indicator Data'!A39</f>
        <v>Chile</v>
      </c>
      <c r="B38" s="86" t="str">
        <f>'Indicator Data'!B39</f>
        <v>CHL</v>
      </c>
      <c r="C38" s="122" t="s">
        <v>1257</v>
      </c>
      <c r="D38" s="122" t="s">
        <v>1257</v>
      </c>
      <c r="E38" s="122" t="s">
        <v>1258</v>
      </c>
      <c r="F38" s="122" t="s">
        <v>1258</v>
      </c>
      <c r="G38" s="122" t="s">
        <v>1258</v>
      </c>
      <c r="H38" s="122" t="s">
        <v>1258</v>
      </c>
      <c r="I38" s="122" t="s">
        <v>1258</v>
      </c>
      <c r="J38" s="122" t="s">
        <v>903</v>
      </c>
      <c r="K38" s="122" t="s">
        <v>903</v>
      </c>
      <c r="L38" s="122" t="s">
        <v>526</v>
      </c>
      <c r="M38" s="122" t="s">
        <v>900</v>
      </c>
      <c r="N38" s="122" t="s">
        <v>900</v>
      </c>
      <c r="O38" s="122" t="s">
        <v>900</v>
      </c>
      <c r="P38" s="122" t="s">
        <v>900</v>
      </c>
      <c r="Q38" s="122" t="s">
        <v>1156</v>
      </c>
      <c r="R38" s="122" t="s">
        <v>1156</v>
      </c>
      <c r="S38" s="122" t="s">
        <v>1156</v>
      </c>
      <c r="T38" s="122" t="s">
        <v>1156</v>
      </c>
      <c r="U38" s="122" t="s">
        <v>900</v>
      </c>
      <c r="V38" s="122" t="s">
        <v>900</v>
      </c>
      <c r="W38" s="122" t="s">
        <v>900</v>
      </c>
      <c r="X38" s="122" t="s">
        <v>538</v>
      </c>
      <c r="Y38" s="122" t="s">
        <v>538</v>
      </c>
      <c r="Z38" s="122" t="s">
        <v>538</v>
      </c>
      <c r="AA38" s="122" t="s">
        <v>1217</v>
      </c>
      <c r="AB38" s="122" t="s">
        <v>901</v>
      </c>
      <c r="AC38" s="122" t="s">
        <v>901</v>
      </c>
      <c r="AD38" s="179" t="s">
        <v>1264</v>
      </c>
      <c r="AE38" s="122" t="s">
        <v>891</v>
      </c>
      <c r="AF38" s="122" t="s">
        <v>1157</v>
      </c>
      <c r="AG38" s="122" t="s">
        <v>1217</v>
      </c>
      <c r="AH38" s="122" t="s">
        <v>900</v>
      </c>
      <c r="AI38" s="122" t="s">
        <v>900</v>
      </c>
      <c r="AJ38" s="123" t="s">
        <v>907</v>
      </c>
      <c r="AK38" s="123" t="s">
        <v>907</v>
      </c>
      <c r="AL38" s="122" t="s">
        <v>905</v>
      </c>
      <c r="AM38" s="122" t="s">
        <v>905</v>
      </c>
      <c r="AN38" s="122" t="s">
        <v>908</v>
      </c>
      <c r="AO38" s="122" t="s">
        <v>909</v>
      </c>
      <c r="AP38" s="122" t="s">
        <v>909</v>
      </c>
      <c r="AQ38" s="122" t="s">
        <v>1265</v>
      </c>
      <c r="AR38" s="122" t="s">
        <v>1265</v>
      </c>
      <c r="AS38" s="122" t="s">
        <v>891</v>
      </c>
      <c r="AT38" s="122" t="s">
        <v>891</v>
      </c>
      <c r="AU38" s="122" t="s">
        <v>891</v>
      </c>
      <c r="AV38" s="122" t="s">
        <v>891</v>
      </c>
      <c r="AW38" s="122" t="s">
        <v>891</v>
      </c>
      <c r="AX38" s="122" t="s">
        <v>891</v>
      </c>
      <c r="AY38" s="122" t="s">
        <v>891</v>
      </c>
      <c r="AZ38" s="122" t="s">
        <v>905</v>
      </c>
      <c r="BA38" s="122" t="s">
        <v>538</v>
      </c>
      <c r="BB38" s="122" t="s">
        <v>903</v>
      </c>
      <c r="BC38" s="122" t="s">
        <v>903</v>
      </c>
      <c r="BD38" s="122" t="s">
        <v>903</v>
      </c>
      <c r="BE38" s="123" t="s">
        <v>880</v>
      </c>
      <c r="BF38" s="122" t="s">
        <v>902</v>
      </c>
      <c r="BG38" s="122" t="s">
        <v>902</v>
      </c>
      <c r="BH38" s="122" t="s">
        <v>526</v>
      </c>
      <c r="BI38" s="122" t="s">
        <v>526</v>
      </c>
      <c r="BJ38" s="122" t="s">
        <v>1258</v>
      </c>
      <c r="BK38" s="122" t="s">
        <v>1266</v>
      </c>
      <c r="BL38" s="122" t="s">
        <v>899</v>
      </c>
      <c r="BM38" s="122" t="s">
        <v>538</v>
      </c>
      <c r="BN38" s="122" t="s">
        <v>535</v>
      </c>
      <c r="BO38" s="122" t="s">
        <v>538</v>
      </c>
      <c r="BP38" s="122" t="s">
        <v>538</v>
      </c>
      <c r="BQ38" s="122" t="s">
        <v>882</v>
      </c>
      <c r="BR38" s="122" t="s">
        <v>891</v>
      </c>
      <c r="BS38" s="122" t="s">
        <v>891</v>
      </c>
      <c r="BT38" s="122" t="s">
        <v>891</v>
      </c>
      <c r="BU38" s="122" t="s">
        <v>891</v>
      </c>
      <c r="BV38" s="122" t="s">
        <v>891</v>
      </c>
      <c r="BW38" s="122" t="s">
        <v>891</v>
      </c>
      <c r="BX38" s="122"/>
      <c r="BY38" s="122" t="s">
        <v>906</v>
      </c>
      <c r="BZ38" s="122" t="s">
        <v>538</v>
      </c>
      <c r="CA38" s="122" t="s">
        <v>1217</v>
      </c>
      <c r="CB38" s="122" t="s">
        <v>900</v>
      </c>
    </row>
    <row r="39" spans="1:80" x14ac:dyDescent="0.3">
      <c r="A39" s="100" t="str">
        <f>'Indicator Data'!A40</f>
        <v>China</v>
      </c>
      <c r="B39" s="86" t="str">
        <f>'Indicator Data'!B40</f>
        <v>CHN</v>
      </c>
      <c r="C39" s="122" t="s">
        <v>1257</v>
      </c>
      <c r="D39" s="122" t="s">
        <v>1257</v>
      </c>
      <c r="E39" s="122" t="s">
        <v>1258</v>
      </c>
      <c r="F39" s="122" t="s">
        <v>1258</v>
      </c>
      <c r="G39" s="122" t="s">
        <v>1258</v>
      </c>
      <c r="H39" s="122" t="s">
        <v>1258</v>
      </c>
      <c r="I39" s="122" t="s">
        <v>1258</v>
      </c>
      <c r="J39" s="122" t="s">
        <v>903</v>
      </c>
      <c r="K39" s="122" t="s">
        <v>903</v>
      </c>
      <c r="L39" s="122" t="s">
        <v>526</v>
      </c>
      <c r="M39" s="122" t="s">
        <v>900</v>
      </c>
      <c r="N39" s="122" t="s">
        <v>900</v>
      </c>
      <c r="O39" s="122" t="s">
        <v>900</v>
      </c>
      <c r="P39" s="122" t="s">
        <v>900</v>
      </c>
      <c r="Q39" s="122" t="s">
        <v>1156</v>
      </c>
      <c r="R39" s="122" t="s">
        <v>1156</v>
      </c>
      <c r="S39" s="122" t="s">
        <v>1156</v>
      </c>
      <c r="T39" s="122" t="s">
        <v>1156</v>
      </c>
      <c r="U39" s="122" t="s">
        <v>900</v>
      </c>
      <c r="V39" s="122" t="s">
        <v>900</v>
      </c>
      <c r="W39" s="122" t="s">
        <v>900</v>
      </c>
      <c r="X39" s="122" t="s">
        <v>538</v>
      </c>
      <c r="Y39" s="122" t="s">
        <v>538</v>
      </c>
      <c r="Z39" s="122" t="s">
        <v>538</v>
      </c>
      <c r="AA39" s="122" t="s">
        <v>1217</v>
      </c>
      <c r="AB39" s="122" t="s">
        <v>901</v>
      </c>
      <c r="AC39" s="122" t="s">
        <v>901</v>
      </c>
      <c r="AD39" s="179" t="s">
        <v>1264</v>
      </c>
      <c r="AE39" s="122" t="s">
        <v>891</v>
      </c>
      <c r="AF39" s="122" t="s">
        <v>1157</v>
      </c>
      <c r="AG39" s="122" t="s">
        <v>1217</v>
      </c>
      <c r="AH39" s="122" t="s">
        <v>900</v>
      </c>
      <c r="AI39" s="122" t="s">
        <v>900</v>
      </c>
      <c r="AJ39" s="123" t="s">
        <v>907</v>
      </c>
      <c r="AK39" s="123" t="s">
        <v>907</v>
      </c>
      <c r="AL39" s="122" t="s">
        <v>905</v>
      </c>
      <c r="AM39" s="122" t="s">
        <v>905</v>
      </c>
      <c r="AN39" s="122" t="s">
        <v>908</v>
      </c>
      <c r="AO39" s="122" t="s">
        <v>909</v>
      </c>
      <c r="AP39" s="122" t="s">
        <v>909</v>
      </c>
      <c r="AQ39" s="122" t="s">
        <v>1265</v>
      </c>
      <c r="AR39" s="122" t="s">
        <v>1265</v>
      </c>
      <c r="AS39" s="122" t="s">
        <v>891</v>
      </c>
      <c r="AT39" s="122" t="s">
        <v>891</v>
      </c>
      <c r="AU39" s="122" t="s">
        <v>891</v>
      </c>
      <c r="AV39" s="122" t="s">
        <v>891</v>
      </c>
      <c r="AW39" s="122" t="s">
        <v>891</v>
      </c>
      <c r="AX39" s="122" t="s">
        <v>891</v>
      </c>
      <c r="AY39" s="122" t="s">
        <v>891</v>
      </c>
      <c r="AZ39" s="122" t="s">
        <v>905</v>
      </c>
      <c r="BA39" s="122" t="s">
        <v>538</v>
      </c>
      <c r="BB39" s="122" t="s">
        <v>903</v>
      </c>
      <c r="BC39" s="122" t="s">
        <v>903</v>
      </c>
      <c r="BD39" s="122" t="s">
        <v>903</v>
      </c>
      <c r="BE39" s="123" t="s">
        <v>880</v>
      </c>
      <c r="BF39" s="122" t="s">
        <v>902</v>
      </c>
      <c r="BG39" s="122" t="s">
        <v>902</v>
      </c>
      <c r="BH39" s="122" t="s">
        <v>526</v>
      </c>
      <c r="BI39" s="122" t="s">
        <v>526</v>
      </c>
      <c r="BJ39" s="122" t="s">
        <v>1258</v>
      </c>
      <c r="BK39" s="122" t="s">
        <v>1266</v>
      </c>
      <c r="BL39" s="122" t="s">
        <v>899</v>
      </c>
      <c r="BM39" s="122" t="s">
        <v>538</v>
      </c>
      <c r="BN39" s="122" t="s">
        <v>535</v>
      </c>
      <c r="BO39" s="122" t="s">
        <v>538</v>
      </c>
      <c r="BP39" s="122" t="s">
        <v>538</v>
      </c>
      <c r="BQ39" s="122" t="s">
        <v>882</v>
      </c>
      <c r="BR39" s="122" t="s">
        <v>891</v>
      </c>
      <c r="BS39" s="122" t="s">
        <v>891</v>
      </c>
      <c r="BT39" s="122" t="s">
        <v>891</v>
      </c>
      <c r="BU39" s="122" t="s">
        <v>891</v>
      </c>
      <c r="BV39" s="122" t="s">
        <v>891</v>
      </c>
      <c r="BW39" s="122" t="s">
        <v>891</v>
      </c>
      <c r="BX39" s="122"/>
      <c r="BY39" s="122" t="s">
        <v>906</v>
      </c>
      <c r="BZ39" s="122" t="s">
        <v>538</v>
      </c>
      <c r="CA39" s="122" t="s">
        <v>1217</v>
      </c>
      <c r="CB39" s="122" t="s">
        <v>900</v>
      </c>
    </row>
    <row r="40" spans="1:80" x14ac:dyDescent="0.3">
      <c r="A40" s="100" t="str">
        <f>'Indicator Data'!A41</f>
        <v>Colombia</v>
      </c>
      <c r="B40" s="86" t="str">
        <f>'Indicator Data'!B41</f>
        <v>COL</v>
      </c>
      <c r="C40" s="122" t="s">
        <v>1257</v>
      </c>
      <c r="D40" s="122" t="s">
        <v>1257</v>
      </c>
      <c r="E40" s="122" t="s">
        <v>1258</v>
      </c>
      <c r="F40" s="122" t="s">
        <v>1258</v>
      </c>
      <c r="G40" s="122" t="s">
        <v>1258</v>
      </c>
      <c r="H40" s="122" t="s">
        <v>1258</v>
      </c>
      <c r="I40" s="122" t="s">
        <v>1258</v>
      </c>
      <c r="J40" s="122" t="s">
        <v>903</v>
      </c>
      <c r="K40" s="122" t="s">
        <v>903</v>
      </c>
      <c r="L40" s="122" t="s">
        <v>526</v>
      </c>
      <c r="M40" s="122" t="s">
        <v>900</v>
      </c>
      <c r="N40" s="122" t="s">
        <v>900</v>
      </c>
      <c r="O40" s="122" t="s">
        <v>900</v>
      </c>
      <c r="P40" s="122" t="s">
        <v>900</v>
      </c>
      <c r="Q40" s="122" t="s">
        <v>1156</v>
      </c>
      <c r="R40" s="122" t="s">
        <v>1156</v>
      </c>
      <c r="S40" s="122" t="s">
        <v>1156</v>
      </c>
      <c r="T40" s="122" t="s">
        <v>1156</v>
      </c>
      <c r="U40" s="122" t="s">
        <v>900</v>
      </c>
      <c r="V40" s="122" t="s">
        <v>900</v>
      </c>
      <c r="W40" s="122" t="s">
        <v>900</v>
      </c>
      <c r="X40" s="122" t="s">
        <v>538</v>
      </c>
      <c r="Y40" s="122" t="s">
        <v>538</v>
      </c>
      <c r="Z40" s="122" t="s">
        <v>538</v>
      </c>
      <c r="AA40" s="122" t="s">
        <v>1217</v>
      </c>
      <c r="AB40" s="122" t="s">
        <v>901</v>
      </c>
      <c r="AC40" s="122" t="s">
        <v>901</v>
      </c>
      <c r="AD40" s="179" t="s">
        <v>1264</v>
      </c>
      <c r="AE40" s="122" t="s">
        <v>891</v>
      </c>
      <c r="AF40" s="122" t="s">
        <v>1157</v>
      </c>
      <c r="AG40" s="122" t="s">
        <v>1217</v>
      </c>
      <c r="AH40" s="122" t="s">
        <v>900</v>
      </c>
      <c r="AI40" s="122" t="s">
        <v>900</v>
      </c>
      <c r="AJ40" s="123" t="s">
        <v>907</v>
      </c>
      <c r="AK40" s="123" t="s">
        <v>907</v>
      </c>
      <c r="AL40" s="122" t="s">
        <v>905</v>
      </c>
      <c r="AM40" s="122" t="s">
        <v>905</v>
      </c>
      <c r="AN40" s="122" t="s">
        <v>908</v>
      </c>
      <c r="AO40" s="122" t="s">
        <v>909</v>
      </c>
      <c r="AP40" s="122" t="s">
        <v>909</v>
      </c>
      <c r="AQ40" s="122" t="s">
        <v>1265</v>
      </c>
      <c r="AR40" s="122" t="s">
        <v>1265</v>
      </c>
      <c r="AS40" s="122" t="s">
        <v>891</v>
      </c>
      <c r="AT40" s="122" t="s">
        <v>891</v>
      </c>
      <c r="AU40" s="122" t="s">
        <v>891</v>
      </c>
      <c r="AV40" s="122" t="s">
        <v>891</v>
      </c>
      <c r="AW40" s="122" t="s">
        <v>891</v>
      </c>
      <c r="AX40" s="122" t="s">
        <v>891</v>
      </c>
      <c r="AY40" s="122" t="s">
        <v>891</v>
      </c>
      <c r="AZ40" s="122" t="s">
        <v>905</v>
      </c>
      <c r="BA40" s="122" t="s">
        <v>538</v>
      </c>
      <c r="BB40" s="122" t="s">
        <v>903</v>
      </c>
      <c r="BC40" s="122" t="s">
        <v>903</v>
      </c>
      <c r="BD40" s="122" t="s">
        <v>903</v>
      </c>
      <c r="BE40" s="123" t="s">
        <v>883</v>
      </c>
      <c r="BF40" s="122" t="s">
        <v>902</v>
      </c>
      <c r="BG40" s="122" t="s">
        <v>902</v>
      </c>
      <c r="BH40" s="122" t="s">
        <v>526</v>
      </c>
      <c r="BI40" s="122" t="s">
        <v>526</v>
      </c>
      <c r="BJ40" s="122" t="s">
        <v>1258</v>
      </c>
      <c r="BK40" s="122" t="s">
        <v>1266</v>
      </c>
      <c r="BL40" s="122" t="s">
        <v>899</v>
      </c>
      <c r="BM40" s="122" t="s">
        <v>538</v>
      </c>
      <c r="BN40" s="122" t="s">
        <v>535</v>
      </c>
      <c r="BO40" s="122" t="s">
        <v>538</v>
      </c>
      <c r="BP40" s="122" t="s">
        <v>538</v>
      </c>
      <c r="BQ40" s="122" t="s">
        <v>882</v>
      </c>
      <c r="BR40" s="122" t="s">
        <v>891</v>
      </c>
      <c r="BS40" s="122" t="s">
        <v>891</v>
      </c>
      <c r="BT40" s="122" t="s">
        <v>891</v>
      </c>
      <c r="BU40" s="122" t="s">
        <v>891</v>
      </c>
      <c r="BV40" s="122" t="s">
        <v>891</v>
      </c>
      <c r="BW40" s="122" t="s">
        <v>891</v>
      </c>
      <c r="BX40" s="122"/>
      <c r="BY40" s="122" t="s">
        <v>906</v>
      </c>
      <c r="BZ40" s="122" t="s">
        <v>538</v>
      </c>
      <c r="CA40" s="122" t="s">
        <v>1217</v>
      </c>
      <c r="CB40" s="122" t="s">
        <v>900</v>
      </c>
    </row>
    <row r="41" spans="1:80" x14ac:dyDescent="0.3">
      <c r="A41" s="100" t="str">
        <f>'Indicator Data'!A42</f>
        <v>Comoros</v>
      </c>
      <c r="B41" s="86" t="str">
        <f>'Indicator Data'!B42</f>
        <v>COM</v>
      </c>
      <c r="C41" s="122" t="s">
        <v>1257</v>
      </c>
      <c r="D41" s="122" t="s">
        <v>1257</v>
      </c>
      <c r="E41" s="122" t="s">
        <v>1258</v>
      </c>
      <c r="F41" s="122" t="s">
        <v>1258</v>
      </c>
      <c r="G41" s="122" t="s">
        <v>1258</v>
      </c>
      <c r="H41" s="122" t="s">
        <v>1258</v>
      </c>
      <c r="I41" s="122" t="s">
        <v>1258</v>
      </c>
      <c r="J41" s="122" t="s">
        <v>903</v>
      </c>
      <c r="K41" s="122" t="s">
        <v>903</v>
      </c>
      <c r="L41" s="122" t="s">
        <v>526</v>
      </c>
      <c r="M41" s="122" t="s">
        <v>900</v>
      </c>
      <c r="N41" s="122" t="s">
        <v>900</v>
      </c>
      <c r="O41" s="122" t="s">
        <v>900</v>
      </c>
      <c r="P41" s="122" t="s">
        <v>900</v>
      </c>
      <c r="Q41" s="122" t="s">
        <v>1156</v>
      </c>
      <c r="R41" s="122" t="s">
        <v>1156</v>
      </c>
      <c r="S41" s="122" t="s">
        <v>1156</v>
      </c>
      <c r="T41" s="122" t="s">
        <v>1156</v>
      </c>
      <c r="U41" s="122" t="s">
        <v>900</v>
      </c>
      <c r="V41" s="122" t="s">
        <v>900</v>
      </c>
      <c r="W41" s="122" t="s">
        <v>900</v>
      </c>
      <c r="X41" s="122" t="s">
        <v>538</v>
      </c>
      <c r="Y41" s="122" t="s">
        <v>538</v>
      </c>
      <c r="Z41" s="122" t="s">
        <v>538</v>
      </c>
      <c r="AA41" s="122" t="s">
        <v>1217</v>
      </c>
      <c r="AB41" s="122" t="s">
        <v>901</v>
      </c>
      <c r="AC41" s="122" t="s">
        <v>901</v>
      </c>
      <c r="AD41" s="179" t="s">
        <v>1264</v>
      </c>
      <c r="AE41" s="122" t="s">
        <v>891</v>
      </c>
      <c r="AF41" s="122" t="s">
        <v>1157</v>
      </c>
      <c r="AG41" s="122" t="s">
        <v>1217</v>
      </c>
      <c r="AH41" s="122" t="s">
        <v>900</v>
      </c>
      <c r="AI41" s="122" t="s">
        <v>900</v>
      </c>
      <c r="AJ41" s="123" t="s">
        <v>907</v>
      </c>
      <c r="AK41" s="123" t="s">
        <v>907</v>
      </c>
      <c r="AL41" s="122" t="s">
        <v>905</v>
      </c>
      <c r="AM41" s="122" t="s">
        <v>905</v>
      </c>
      <c r="AN41" s="122" t="s">
        <v>908</v>
      </c>
      <c r="AO41" s="122" t="s">
        <v>909</v>
      </c>
      <c r="AP41" s="122" t="s">
        <v>909</v>
      </c>
      <c r="AQ41" s="122" t="s">
        <v>1265</v>
      </c>
      <c r="AR41" s="122" t="s">
        <v>1265</v>
      </c>
      <c r="AS41" s="122" t="s">
        <v>891</v>
      </c>
      <c r="AT41" s="122" t="s">
        <v>891</v>
      </c>
      <c r="AU41" s="122" t="s">
        <v>891</v>
      </c>
      <c r="AV41" s="122" t="s">
        <v>891</v>
      </c>
      <c r="AW41" s="122" t="s">
        <v>891</v>
      </c>
      <c r="AX41" s="122" t="s">
        <v>891</v>
      </c>
      <c r="AY41" s="122" t="s">
        <v>891</v>
      </c>
      <c r="AZ41" s="122" t="s">
        <v>905</v>
      </c>
      <c r="BA41" s="122" t="s">
        <v>538</v>
      </c>
      <c r="BB41" s="122" t="s">
        <v>903</v>
      </c>
      <c r="BC41" s="122" t="s">
        <v>903</v>
      </c>
      <c r="BD41" s="122" t="s">
        <v>903</v>
      </c>
      <c r="BE41" s="123" t="s">
        <v>880</v>
      </c>
      <c r="BF41" s="122" t="s">
        <v>902</v>
      </c>
      <c r="BG41" s="122" t="s">
        <v>902</v>
      </c>
      <c r="BH41" s="122" t="s">
        <v>526</v>
      </c>
      <c r="BI41" s="122" t="s">
        <v>526</v>
      </c>
      <c r="BJ41" s="122" t="s">
        <v>1258</v>
      </c>
      <c r="BK41" s="122" t="s">
        <v>1266</v>
      </c>
      <c r="BL41" s="122" t="s">
        <v>899</v>
      </c>
      <c r="BM41" s="122" t="s">
        <v>538</v>
      </c>
      <c r="BN41" s="122" t="s">
        <v>535</v>
      </c>
      <c r="BO41" s="122" t="s">
        <v>538</v>
      </c>
      <c r="BP41" s="122" t="s">
        <v>538</v>
      </c>
      <c r="BQ41" s="122" t="s">
        <v>882</v>
      </c>
      <c r="BR41" s="122" t="s">
        <v>891</v>
      </c>
      <c r="BS41" s="122" t="s">
        <v>891</v>
      </c>
      <c r="BT41" s="122" t="s">
        <v>891</v>
      </c>
      <c r="BU41" s="122" t="s">
        <v>891</v>
      </c>
      <c r="BV41" s="122" t="s">
        <v>891</v>
      </c>
      <c r="BW41" s="122" t="s">
        <v>891</v>
      </c>
      <c r="BX41" s="122"/>
      <c r="BY41" s="122" t="s">
        <v>906</v>
      </c>
      <c r="BZ41" s="122" t="s">
        <v>538</v>
      </c>
      <c r="CA41" s="122" t="s">
        <v>1217</v>
      </c>
      <c r="CB41" s="122" t="s">
        <v>900</v>
      </c>
    </row>
    <row r="42" spans="1:80" x14ac:dyDescent="0.3">
      <c r="A42" s="100" t="str">
        <f>'Indicator Data'!A43</f>
        <v>Congo</v>
      </c>
      <c r="B42" s="86" t="str">
        <f>'Indicator Data'!B43</f>
        <v>COG</v>
      </c>
      <c r="C42" s="122" t="s">
        <v>1257</v>
      </c>
      <c r="D42" s="122" t="s">
        <v>1257</v>
      </c>
      <c r="E42" s="122" t="s">
        <v>1258</v>
      </c>
      <c r="F42" s="122" t="s">
        <v>1258</v>
      </c>
      <c r="G42" s="122" t="s">
        <v>1258</v>
      </c>
      <c r="H42" s="122" t="s">
        <v>1258</v>
      </c>
      <c r="I42" s="122" t="s">
        <v>1258</v>
      </c>
      <c r="J42" s="122" t="s">
        <v>903</v>
      </c>
      <c r="K42" s="122" t="s">
        <v>903</v>
      </c>
      <c r="L42" s="122" t="s">
        <v>526</v>
      </c>
      <c r="M42" s="122" t="s">
        <v>900</v>
      </c>
      <c r="N42" s="122" t="s">
        <v>900</v>
      </c>
      <c r="O42" s="122" t="s">
        <v>900</v>
      </c>
      <c r="P42" s="122" t="s">
        <v>900</v>
      </c>
      <c r="Q42" s="122" t="s">
        <v>1156</v>
      </c>
      <c r="R42" s="122" t="s">
        <v>1156</v>
      </c>
      <c r="S42" s="122" t="s">
        <v>1156</v>
      </c>
      <c r="T42" s="122" t="s">
        <v>1156</v>
      </c>
      <c r="U42" s="122" t="s">
        <v>900</v>
      </c>
      <c r="V42" s="122" t="s">
        <v>900</v>
      </c>
      <c r="W42" s="122" t="s">
        <v>900</v>
      </c>
      <c r="X42" s="122" t="s">
        <v>538</v>
      </c>
      <c r="Y42" s="122" t="s">
        <v>538</v>
      </c>
      <c r="Z42" s="122" t="s">
        <v>538</v>
      </c>
      <c r="AA42" s="122" t="s">
        <v>1217</v>
      </c>
      <c r="AB42" s="122" t="s">
        <v>901</v>
      </c>
      <c r="AC42" s="122" t="s">
        <v>901</v>
      </c>
      <c r="AD42" s="179" t="s">
        <v>1264</v>
      </c>
      <c r="AE42" s="122" t="s">
        <v>891</v>
      </c>
      <c r="AF42" s="122" t="s">
        <v>1157</v>
      </c>
      <c r="AG42" s="122" t="s">
        <v>1217</v>
      </c>
      <c r="AH42" s="122" t="s">
        <v>900</v>
      </c>
      <c r="AI42" s="122" t="s">
        <v>900</v>
      </c>
      <c r="AJ42" s="123" t="s">
        <v>907</v>
      </c>
      <c r="AK42" s="123" t="s">
        <v>907</v>
      </c>
      <c r="AL42" s="122" t="s">
        <v>905</v>
      </c>
      <c r="AM42" s="122" t="s">
        <v>905</v>
      </c>
      <c r="AN42" s="122" t="s">
        <v>908</v>
      </c>
      <c r="AO42" s="122" t="s">
        <v>909</v>
      </c>
      <c r="AP42" s="122" t="s">
        <v>909</v>
      </c>
      <c r="AQ42" s="122" t="s">
        <v>1265</v>
      </c>
      <c r="AR42" s="122" t="s">
        <v>1265</v>
      </c>
      <c r="AS42" s="122" t="s">
        <v>891</v>
      </c>
      <c r="AT42" s="122" t="s">
        <v>891</v>
      </c>
      <c r="AU42" s="122" t="s">
        <v>891</v>
      </c>
      <c r="AV42" s="122" t="s">
        <v>891</v>
      </c>
      <c r="AW42" s="122" t="s">
        <v>891</v>
      </c>
      <c r="AX42" s="122" t="s">
        <v>891</v>
      </c>
      <c r="AY42" s="122" t="s">
        <v>891</v>
      </c>
      <c r="AZ42" s="122" t="s">
        <v>905</v>
      </c>
      <c r="BA42" s="122" t="s">
        <v>538</v>
      </c>
      <c r="BB42" s="122" t="s">
        <v>903</v>
      </c>
      <c r="BC42" s="122" t="s">
        <v>903</v>
      </c>
      <c r="BD42" s="122" t="s">
        <v>903</v>
      </c>
      <c r="BE42" s="123" t="s">
        <v>883</v>
      </c>
      <c r="BF42" s="122" t="s">
        <v>902</v>
      </c>
      <c r="BG42" s="122" t="s">
        <v>902</v>
      </c>
      <c r="BH42" s="122" t="s">
        <v>526</v>
      </c>
      <c r="BI42" s="122" t="s">
        <v>526</v>
      </c>
      <c r="BJ42" s="122" t="s">
        <v>1258</v>
      </c>
      <c r="BK42" s="122" t="s">
        <v>1266</v>
      </c>
      <c r="BL42" s="122" t="s">
        <v>899</v>
      </c>
      <c r="BM42" s="122" t="s">
        <v>538</v>
      </c>
      <c r="BN42" s="122" t="s">
        <v>535</v>
      </c>
      <c r="BO42" s="122" t="s">
        <v>538</v>
      </c>
      <c r="BP42" s="122" t="s">
        <v>538</v>
      </c>
      <c r="BQ42" s="122" t="s">
        <v>882</v>
      </c>
      <c r="BR42" s="122" t="s">
        <v>891</v>
      </c>
      <c r="BS42" s="122" t="s">
        <v>891</v>
      </c>
      <c r="BT42" s="122" t="s">
        <v>891</v>
      </c>
      <c r="BU42" s="122" t="s">
        <v>891</v>
      </c>
      <c r="BV42" s="122" t="s">
        <v>891</v>
      </c>
      <c r="BW42" s="122" t="s">
        <v>891</v>
      </c>
      <c r="BX42" s="122"/>
      <c r="BY42" s="122" t="s">
        <v>906</v>
      </c>
      <c r="BZ42" s="122" t="s">
        <v>538</v>
      </c>
      <c r="CA42" s="122" t="s">
        <v>1217</v>
      </c>
      <c r="CB42" s="122" t="s">
        <v>900</v>
      </c>
    </row>
    <row r="43" spans="1:80" x14ac:dyDescent="0.3">
      <c r="A43" s="100" t="str">
        <f>'Indicator Data'!A44</f>
        <v>Congo DR</v>
      </c>
      <c r="B43" s="86" t="str">
        <f>'Indicator Data'!B44</f>
        <v>COD</v>
      </c>
      <c r="C43" s="122" t="s">
        <v>1257</v>
      </c>
      <c r="D43" s="122" t="s">
        <v>1257</v>
      </c>
      <c r="E43" s="122" t="s">
        <v>1258</v>
      </c>
      <c r="F43" s="122" t="s">
        <v>1258</v>
      </c>
      <c r="G43" s="122" t="s">
        <v>1258</v>
      </c>
      <c r="H43" s="122" t="s">
        <v>1258</v>
      </c>
      <c r="I43" s="122" t="s">
        <v>1258</v>
      </c>
      <c r="J43" s="122" t="s">
        <v>903</v>
      </c>
      <c r="K43" s="122" t="s">
        <v>903</v>
      </c>
      <c r="L43" s="122" t="s">
        <v>526</v>
      </c>
      <c r="M43" s="122" t="s">
        <v>900</v>
      </c>
      <c r="N43" s="122" t="s">
        <v>900</v>
      </c>
      <c r="O43" s="122" t="s">
        <v>900</v>
      </c>
      <c r="P43" s="122" t="s">
        <v>900</v>
      </c>
      <c r="Q43" s="122" t="s">
        <v>1156</v>
      </c>
      <c r="R43" s="122" t="s">
        <v>1156</v>
      </c>
      <c r="S43" s="122" t="s">
        <v>1156</v>
      </c>
      <c r="T43" s="122" t="s">
        <v>1156</v>
      </c>
      <c r="U43" s="122" t="s">
        <v>900</v>
      </c>
      <c r="V43" s="122" t="s">
        <v>900</v>
      </c>
      <c r="W43" s="122" t="s">
        <v>900</v>
      </c>
      <c r="X43" s="122" t="s">
        <v>538</v>
      </c>
      <c r="Y43" s="122" t="s">
        <v>538</v>
      </c>
      <c r="Z43" s="122" t="s">
        <v>538</v>
      </c>
      <c r="AA43" s="122" t="s">
        <v>1217</v>
      </c>
      <c r="AB43" s="122" t="s">
        <v>901</v>
      </c>
      <c r="AC43" s="122" t="s">
        <v>901</v>
      </c>
      <c r="AD43" s="179" t="s">
        <v>1264</v>
      </c>
      <c r="AE43" s="122" t="s">
        <v>891</v>
      </c>
      <c r="AF43" s="122" t="s">
        <v>1157</v>
      </c>
      <c r="AG43" s="122" t="s">
        <v>1217</v>
      </c>
      <c r="AH43" s="122" t="s">
        <v>900</v>
      </c>
      <c r="AI43" s="122" t="s">
        <v>900</v>
      </c>
      <c r="AJ43" s="123" t="s">
        <v>907</v>
      </c>
      <c r="AK43" s="123" t="s">
        <v>907</v>
      </c>
      <c r="AL43" s="122" t="s">
        <v>905</v>
      </c>
      <c r="AM43" s="122" t="s">
        <v>905</v>
      </c>
      <c r="AN43" s="122" t="s">
        <v>908</v>
      </c>
      <c r="AO43" s="122" t="s">
        <v>909</v>
      </c>
      <c r="AP43" s="122" t="s">
        <v>909</v>
      </c>
      <c r="AQ43" s="122" t="s">
        <v>1265</v>
      </c>
      <c r="AR43" s="122" t="s">
        <v>1265</v>
      </c>
      <c r="AS43" s="122" t="s">
        <v>891</v>
      </c>
      <c r="AT43" s="122" t="s">
        <v>891</v>
      </c>
      <c r="AU43" s="122" t="s">
        <v>891</v>
      </c>
      <c r="AV43" s="122" t="s">
        <v>891</v>
      </c>
      <c r="AW43" s="122" t="s">
        <v>891</v>
      </c>
      <c r="AX43" s="122" t="s">
        <v>891</v>
      </c>
      <c r="AY43" s="122" t="s">
        <v>891</v>
      </c>
      <c r="AZ43" s="122" t="s">
        <v>905</v>
      </c>
      <c r="BA43" s="122" t="s">
        <v>538</v>
      </c>
      <c r="BB43" s="122" t="s">
        <v>903</v>
      </c>
      <c r="BC43" s="122" t="s">
        <v>903</v>
      </c>
      <c r="BD43" s="122" t="s">
        <v>903</v>
      </c>
      <c r="BE43" s="123" t="s">
        <v>883</v>
      </c>
      <c r="BF43" s="122" t="s">
        <v>902</v>
      </c>
      <c r="BG43" s="122" t="s">
        <v>902</v>
      </c>
      <c r="BH43" s="122" t="s">
        <v>526</v>
      </c>
      <c r="BI43" s="122" t="s">
        <v>526</v>
      </c>
      <c r="BJ43" s="122" t="s">
        <v>1258</v>
      </c>
      <c r="BK43" s="122" t="s">
        <v>1266</v>
      </c>
      <c r="BL43" s="122" t="s">
        <v>899</v>
      </c>
      <c r="BM43" s="122" t="s">
        <v>538</v>
      </c>
      <c r="BN43" s="122" t="s">
        <v>535</v>
      </c>
      <c r="BO43" s="122" t="s">
        <v>538</v>
      </c>
      <c r="BP43" s="122" t="s">
        <v>538</v>
      </c>
      <c r="BQ43" s="122" t="s">
        <v>882</v>
      </c>
      <c r="BR43" s="122" t="s">
        <v>891</v>
      </c>
      <c r="BS43" s="122" t="s">
        <v>891</v>
      </c>
      <c r="BT43" s="122" t="s">
        <v>891</v>
      </c>
      <c r="BU43" s="122" t="s">
        <v>891</v>
      </c>
      <c r="BV43" s="122" t="s">
        <v>891</v>
      </c>
      <c r="BW43" s="122" t="s">
        <v>891</v>
      </c>
      <c r="BX43" s="122"/>
      <c r="BY43" s="122" t="s">
        <v>906</v>
      </c>
      <c r="BZ43" s="122" t="s">
        <v>538</v>
      </c>
      <c r="CA43" s="122" t="s">
        <v>1217</v>
      </c>
      <c r="CB43" s="122" t="s">
        <v>900</v>
      </c>
    </row>
    <row r="44" spans="1:80" x14ac:dyDescent="0.3">
      <c r="A44" s="100" t="str">
        <f>'Indicator Data'!A45</f>
        <v>Costa Rica</v>
      </c>
      <c r="B44" s="86" t="str">
        <f>'Indicator Data'!B45</f>
        <v>CRI</v>
      </c>
      <c r="C44" s="122" t="s">
        <v>1257</v>
      </c>
      <c r="D44" s="122" t="s">
        <v>1257</v>
      </c>
      <c r="E44" s="122" t="s">
        <v>1258</v>
      </c>
      <c r="F44" s="122" t="s">
        <v>1258</v>
      </c>
      <c r="G44" s="122" t="s">
        <v>1258</v>
      </c>
      <c r="H44" s="122" t="s">
        <v>1258</v>
      </c>
      <c r="I44" s="122" t="s">
        <v>1258</v>
      </c>
      <c r="J44" s="122" t="s">
        <v>903</v>
      </c>
      <c r="K44" s="122" t="s">
        <v>903</v>
      </c>
      <c r="L44" s="122" t="s">
        <v>526</v>
      </c>
      <c r="M44" s="122" t="s">
        <v>900</v>
      </c>
      <c r="N44" s="122" t="s">
        <v>900</v>
      </c>
      <c r="O44" s="122" t="s">
        <v>900</v>
      </c>
      <c r="P44" s="122" t="s">
        <v>900</v>
      </c>
      <c r="Q44" s="122" t="s">
        <v>1156</v>
      </c>
      <c r="R44" s="122" t="s">
        <v>1156</v>
      </c>
      <c r="S44" s="122" t="s">
        <v>1156</v>
      </c>
      <c r="T44" s="122" t="s">
        <v>1156</v>
      </c>
      <c r="U44" s="122" t="s">
        <v>900</v>
      </c>
      <c r="V44" s="122" t="s">
        <v>900</v>
      </c>
      <c r="W44" s="122" t="s">
        <v>900</v>
      </c>
      <c r="X44" s="122" t="s">
        <v>538</v>
      </c>
      <c r="Y44" s="122" t="s">
        <v>538</v>
      </c>
      <c r="Z44" s="122" t="s">
        <v>538</v>
      </c>
      <c r="AA44" s="122" t="s">
        <v>1217</v>
      </c>
      <c r="AB44" s="122" t="s">
        <v>901</v>
      </c>
      <c r="AC44" s="122" t="s">
        <v>901</v>
      </c>
      <c r="AD44" s="179" t="s">
        <v>1264</v>
      </c>
      <c r="AE44" s="122" t="s">
        <v>891</v>
      </c>
      <c r="AF44" s="122" t="s">
        <v>1157</v>
      </c>
      <c r="AG44" s="122" t="s">
        <v>1217</v>
      </c>
      <c r="AH44" s="122" t="s">
        <v>900</v>
      </c>
      <c r="AI44" s="122" t="s">
        <v>900</v>
      </c>
      <c r="AJ44" s="123" t="s">
        <v>907</v>
      </c>
      <c r="AK44" s="123" t="s">
        <v>907</v>
      </c>
      <c r="AL44" s="122" t="s">
        <v>905</v>
      </c>
      <c r="AM44" s="122" t="s">
        <v>905</v>
      </c>
      <c r="AN44" s="122" t="s">
        <v>908</v>
      </c>
      <c r="AO44" s="122" t="s">
        <v>909</v>
      </c>
      <c r="AP44" s="122" t="s">
        <v>909</v>
      </c>
      <c r="AQ44" s="122" t="s">
        <v>1265</v>
      </c>
      <c r="AR44" s="122" t="s">
        <v>1265</v>
      </c>
      <c r="AS44" s="122" t="s">
        <v>891</v>
      </c>
      <c r="AT44" s="122" t="s">
        <v>891</v>
      </c>
      <c r="AU44" s="122" t="s">
        <v>891</v>
      </c>
      <c r="AV44" s="122" t="s">
        <v>891</v>
      </c>
      <c r="AW44" s="122" t="s">
        <v>891</v>
      </c>
      <c r="AX44" s="122" t="s">
        <v>891</v>
      </c>
      <c r="AY44" s="122" t="s">
        <v>891</v>
      </c>
      <c r="AZ44" s="122" t="s">
        <v>905</v>
      </c>
      <c r="BA44" s="122" t="s">
        <v>538</v>
      </c>
      <c r="BB44" s="122" t="s">
        <v>903</v>
      </c>
      <c r="BC44" s="122" t="s">
        <v>903</v>
      </c>
      <c r="BD44" s="122" t="s">
        <v>903</v>
      </c>
      <c r="BE44" s="123" t="s">
        <v>880</v>
      </c>
      <c r="BF44" s="122" t="s">
        <v>902</v>
      </c>
      <c r="BG44" s="122" t="s">
        <v>902</v>
      </c>
      <c r="BH44" s="122" t="s">
        <v>526</v>
      </c>
      <c r="BI44" s="122" t="s">
        <v>526</v>
      </c>
      <c r="BJ44" s="122" t="s">
        <v>1258</v>
      </c>
      <c r="BK44" s="122" t="s">
        <v>1266</v>
      </c>
      <c r="BL44" s="122" t="s">
        <v>899</v>
      </c>
      <c r="BM44" s="122" t="s">
        <v>538</v>
      </c>
      <c r="BN44" s="122" t="s">
        <v>535</v>
      </c>
      <c r="BO44" s="122" t="s">
        <v>538</v>
      </c>
      <c r="BP44" s="122" t="s">
        <v>538</v>
      </c>
      <c r="BQ44" s="122" t="s">
        <v>882</v>
      </c>
      <c r="BR44" s="122" t="s">
        <v>891</v>
      </c>
      <c r="BS44" s="122" t="s">
        <v>891</v>
      </c>
      <c r="BT44" s="122" t="s">
        <v>891</v>
      </c>
      <c r="BU44" s="122" t="s">
        <v>891</v>
      </c>
      <c r="BV44" s="122" t="s">
        <v>891</v>
      </c>
      <c r="BW44" s="122" t="s">
        <v>891</v>
      </c>
      <c r="BX44" s="122"/>
      <c r="BY44" s="122" t="s">
        <v>906</v>
      </c>
      <c r="BZ44" s="122" t="s">
        <v>538</v>
      </c>
      <c r="CA44" s="122" t="s">
        <v>1217</v>
      </c>
      <c r="CB44" s="122" t="s">
        <v>900</v>
      </c>
    </row>
    <row r="45" spans="1:80" x14ac:dyDescent="0.3">
      <c r="A45" s="100" t="str">
        <f>'Indicator Data'!A46</f>
        <v>Côte d'Ivoire</v>
      </c>
      <c r="B45" s="86" t="str">
        <f>'Indicator Data'!B46</f>
        <v>CIV</v>
      </c>
      <c r="C45" s="122" t="s">
        <v>1257</v>
      </c>
      <c r="D45" s="122" t="s">
        <v>1257</v>
      </c>
      <c r="E45" s="122" t="s">
        <v>1258</v>
      </c>
      <c r="F45" s="122" t="s">
        <v>1258</v>
      </c>
      <c r="G45" s="122" t="s">
        <v>1258</v>
      </c>
      <c r="H45" s="122" t="s">
        <v>1258</v>
      </c>
      <c r="I45" s="122" t="s">
        <v>1258</v>
      </c>
      <c r="J45" s="122" t="s">
        <v>903</v>
      </c>
      <c r="K45" s="122" t="s">
        <v>903</v>
      </c>
      <c r="L45" s="122" t="s">
        <v>526</v>
      </c>
      <c r="M45" s="122" t="s">
        <v>900</v>
      </c>
      <c r="N45" s="122" t="s">
        <v>900</v>
      </c>
      <c r="O45" s="122" t="s">
        <v>900</v>
      </c>
      <c r="P45" s="122" t="s">
        <v>900</v>
      </c>
      <c r="Q45" s="122" t="s">
        <v>1156</v>
      </c>
      <c r="R45" s="122" t="s">
        <v>1156</v>
      </c>
      <c r="S45" s="122" t="s">
        <v>1156</v>
      </c>
      <c r="T45" s="122" t="s">
        <v>1156</v>
      </c>
      <c r="U45" s="122" t="s">
        <v>900</v>
      </c>
      <c r="V45" s="122" t="s">
        <v>900</v>
      </c>
      <c r="W45" s="122" t="s">
        <v>900</v>
      </c>
      <c r="X45" s="122" t="s">
        <v>538</v>
      </c>
      <c r="Y45" s="122" t="s">
        <v>538</v>
      </c>
      <c r="Z45" s="122" t="s">
        <v>538</v>
      </c>
      <c r="AA45" s="122" t="s">
        <v>1217</v>
      </c>
      <c r="AB45" s="122" t="s">
        <v>901</v>
      </c>
      <c r="AC45" s="122" t="s">
        <v>901</v>
      </c>
      <c r="AD45" s="179" t="s">
        <v>1264</v>
      </c>
      <c r="AE45" s="122" t="s">
        <v>891</v>
      </c>
      <c r="AF45" s="122" t="s">
        <v>1157</v>
      </c>
      <c r="AG45" s="122" t="s">
        <v>1217</v>
      </c>
      <c r="AH45" s="122" t="s">
        <v>900</v>
      </c>
      <c r="AI45" s="122" t="s">
        <v>900</v>
      </c>
      <c r="AJ45" s="123" t="s">
        <v>907</v>
      </c>
      <c r="AK45" s="123" t="s">
        <v>907</v>
      </c>
      <c r="AL45" s="122" t="s">
        <v>905</v>
      </c>
      <c r="AM45" s="122" t="s">
        <v>905</v>
      </c>
      <c r="AN45" s="122" t="s">
        <v>908</v>
      </c>
      <c r="AO45" s="122" t="s">
        <v>909</v>
      </c>
      <c r="AP45" s="122" t="s">
        <v>909</v>
      </c>
      <c r="AQ45" s="122" t="s">
        <v>1265</v>
      </c>
      <c r="AR45" s="122" t="s">
        <v>1265</v>
      </c>
      <c r="AS45" s="122" t="s">
        <v>891</v>
      </c>
      <c r="AT45" s="122" t="s">
        <v>891</v>
      </c>
      <c r="AU45" s="122" t="s">
        <v>891</v>
      </c>
      <c r="AV45" s="122" t="s">
        <v>891</v>
      </c>
      <c r="AW45" s="122" t="s">
        <v>891</v>
      </c>
      <c r="AX45" s="122" t="s">
        <v>891</v>
      </c>
      <c r="AY45" s="122" t="s">
        <v>891</v>
      </c>
      <c r="AZ45" s="122" t="s">
        <v>905</v>
      </c>
      <c r="BA45" s="122" t="s">
        <v>538</v>
      </c>
      <c r="BB45" s="122" t="s">
        <v>903</v>
      </c>
      <c r="BC45" s="122" t="s">
        <v>903</v>
      </c>
      <c r="BD45" s="122" t="s">
        <v>903</v>
      </c>
      <c r="BE45" s="123" t="s">
        <v>883</v>
      </c>
      <c r="BF45" s="122" t="s">
        <v>902</v>
      </c>
      <c r="BG45" s="122" t="s">
        <v>902</v>
      </c>
      <c r="BH45" s="122" t="s">
        <v>526</v>
      </c>
      <c r="BI45" s="122" t="s">
        <v>526</v>
      </c>
      <c r="BJ45" s="122" t="s">
        <v>1258</v>
      </c>
      <c r="BK45" s="122" t="s">
        <v>1266</v>
      </c>
      <c r="BL45" s="122" t="s">
        <v>899</v>
      </c>
      <c r="BM45" s="122" t="s">
        <v>538</v>
      </c>
      <c r="BN45" s="122" t="s">
        <v>535</v>
      </c>
      <c r="BO45" s="122" t="s">
        <v>538</v>
      </c>
      <c r="BP45" s="122" t="s">
        <v>538</v>
      </c>
      <c r="BQ45" s="122" t="s">
        <v>882</v>
      </c>
      <c r="BR45" s="122" t="s">
        <v>891</v>
      </c>
      <c r="BS45" s="122" t="s">
        <v>891</v>
      </c>
      <c r="BT45" s="122" t="s">
        <v>891</v>
      </c>
      <c r="BU45" s="122" t="s">
        <v>891</v>
      </c>
      <c r="BV45" s="122" t="s">
        <v>891</v>
      </c>
      <c r="BW45" s="122" t="s">
        <v>891</v>
      </c>
      <c r="BX45" s="122"/>
      <c r="BY45" s="122" t="s">
        <v>906</v>
      </c>
      <c r="BZ45" s="122" t="s">
        <v>538</v>
      </c>
      <c r="CA45" s="122" t="s">
        <v>1217</v>
      </c>
      <c r="CB45" s="122" t="s">
        <v>900</v>
      </c>
    </row>
    <row r="46" spans="1:80" x14ac:dyDescent="0.3">
      <c r="A46" s="100" t="str">
        <f>'Indicator Data'!A47</f>
        <v>Croatia</v>
      </c>
      <c r="B46" s="86" t="str">
        <f>'Indicator Data'!B47</f>
        <v>HRV</v>
      </c>
      <c r="C46" s="122" t="s">
        <v>1257</v>
      </c>
      <c r="D46" s="122" t="s">
        <v>1257</v>
      </c>
      <c r="E46" s="122" t="s">
        <v>1258</v>
      </c>
      <c r="F46" s="122" t="s">
        <v>1258</v>
      </c>
      <c r="G46" s="122" t="s">
        <v>1258</v>
      </c>
      <c r="H46" s="122" t="s">
        <v>1258</v>
      </c>
      <c r="I46" s="122" t="s">
        <v>1258</v>
      </c>
      <c r="J46" s="122" t="s">
        <v>903</v>
      </c>
      <c r="K46" s="122" t="s">
        <v>903</v>
      </c>
      <c r="L46" s="122" t="s">
        <v>526</v>
      </c>
      <c r="M46" s="122" t="s">
        <v>900</v>
      </c>
      <c r="N46" s="122" t="s">
        <v>900</v>
      </c>
      <c r="O46" s="122" t="s">
        <v>900</v>
      </c>
      <c r="P46" s="122" t="s">
        <v>900</v>
      </c>
      <c r="Q46" s="122" t="s">
        <v>1156</v>
      </c>
      <c r="R46" s="122" t="s">
        <v>1156</v>
      </c>
      <c r="S46" s="122" t="s">
        <v>1156</v>
      </c>
      <c r="T46" s="122" t="s">
        <v>1156</v>
      </c>
      <c r="U46" s="122" t="s">
        <v>900</v>
      </c>
      <c r="V46" s="122" t="s">
        <v>900</v>
      </c>
      <c r="W46" s="122" t="s">
        <v>900</v>
      </c>
      <c r="X46" s="122" t="s">
        <v>538</v>
      </c>
      <c r="Y46" s="122" t="s">
        <v>538</v>
      </c>
      <c r="Z46" s="122" t="s">
        <v>538</v>
      </c>
      <c r="AA46" s="122" t="s">
        <v>1217</v>
      </c>
      <c r="AB46" s="122" t="s">
        <v>901</v>
      </c>
      <c r="AC46" s="122" t="s">
        <v>901</v>
      </c>
      <c r="AD46" s="179" t="s">
        <v>1264</v>
      </c>
      <c r="AE46" s="122" t="s">
        <v>891</v>
      </c>
      <c r="AF46" s="122" t="s">
        <v>1157</v>
      </c>
      <c r="AG46" s="122" t="s">
        <v>1217</v>
      </c>
      <c r="AH46" s="122" t="s">
        <v>900</v>
      </c>
      <c r="AI46" s="122" t="s">
        <v>900</v>
      </c>
      <c r="AJ46" s="123" t="s">
        <v>907</v>
      </c>
      <c r="AK46" s="123" t="s">
        <v>907</v>
      </c>
      <c r="AL46" s="122" t="s">
        <v>905</v>
      </c>
      <c r="AM46" s="122" t="s">
        <v>905</v>
      </c>
      <c r="AN46" s="122" t="s">
        <v>908</v>
      </c>
      <c r="AO46" s="122" t="s">
        <v>909</v>
      </c>
      <c r="AP46" s="122" t="s">
        <v>909</v>
      </c>
      <c r="AQ46" s="122" t="s">
        <v>1265</v>
      </c>
      <c r="AR46" s="122" t="s">
        <v>1265</v>
      </c>
      <c r="AS46" s="122" t="s">
        <v>891</v>
      </c>
      <c r="AT46" s="122" t="s">
        <v>891</v>
      </c>
      <c r="AU46" s="122" t="s">
        <v>891</v>
      </c>
      <c r="AV46" s="122" t="s">
        <v>891</v>
      </c>
      <c r="AW46" s="122" t="s">
        <v>891</v>
      </c>
      <c r="AX46" s="122" t="s">
        <v>891</v>
      </c>
      <c r="AY46" s="122" t="s">
        <v>891</v>
      </c>
      <c r="AZ46" s="122" t="s">
        <v>905</v>
      </c>
      <c r="BA46" s="122" t="s">
        <v>538</v>
      </c>
      <c r="BB46" s="122" t="s">
        <v>903</v>
      </c>
      <c r="BC46" s="122" t="s">
        <v>903</v>
      </c>
      <c r="BD46" s="122" t="s">
        <v>903</v>
      </c>
      <c r="BE46" s="123" t="s">
        <v>880</v>
      </c>
      <c r="BF46" s="122" t="s">
        <v>902</v>
      </c>
      <c r="BG46" s="122" t="s">
        <v>902</v>
      </c>
      <c r="BH46" s="122" t="s">
        <v>526</v>
      </c>
      <c r="BI46" s="122" t="s">
        <v>526</v>
      </c>
      <c r="BJ46" s="122" t="s">
        <v>1258</v>
      </c>
      <c r="BK46" s="122" t="s">
        <v>1266</v>
      </c>
      <c r="BL46" s="122" t="s">
        <v>899</v>
      </c>
      <c r="BM46" s="122" t="s">
        <v>538</v>
      </c>
      <c r="BN46" s="122" t="s">
        <v>535</v>
      </c>
      <c r="BO46" s="122" t="s">
        <v>538</v>
      </c>
      <c r="BP46" s="122" t="s">
        <v>538</v>
      </c>
      <c r="BQ46" s="122" t="s">
        <v>882</v>
      </c>
      <c r="BR46" s="122" t="s">
        <v>891</v>
      </c>
      <c r="BS46" s="122" t="s">
        <v>891</v>
      </c>
      <c r="BT46" s="122" t="s">
        <v>891</v>
      </c>
      <c r="BU46" s="122" t="s">
        <v>891</v>
      </c>
      <c r="BV46" s="122" t="s">
        <v>891</v>
      </c>
      <c r="BW46" s="122" t="s">
        <v>891</v>
      </c>
      <c r="BX46" s="122"/>
      <c r="BY46" s="122" t="s">
        <v>906</v>
      </c>
      <c r="BZ46" s="122" t="s">
        <v>538</v>
      </c>
      <c r="CA46" s="122" t="s">
        <v>1217</v>
      </c>
      <c r="CB46" s="122" t="s">
        <v>900</v>
      </c>
    </row>
    <row r="47" spans="1:80" x14ac:dyDescent="0.3">
      <c r="A47" s="100" t="str">
        <f>'Indicator Data'!A48</f>
        <v>Cuba</v>
      </c>
      <c r="B47" s="86" t="str">
        <f>'Indicator Data'!B48</f>
        <v>CUB</v>
      </c>
      <c r="C47" s="122" t="s">
        <v>1257</v>
      </c>
      <c r="D47" s="122" t="s">
        <v>1257</v>
      </c>
      <c r="E47" s="122" t="s">
        <v>1258</v>
      </c>
      <c r="F47" s="122" t="s">
        <v>1258</v>
      </c>
      <c r="G47" s="122" t="s">
        <v>1258</v>
      </c>
      <c r="H47" s="122" t="s">
        <v>1258</v>
      </c>
      <c r="I47" s="122" t="s">
        <v>1258</v>
      </c>
      <c r="J47" s="122" t="s">
        <v>903</v>
      </c>
      <c r="K47" s="122" t="s">
        <v>903</v>
      </c>
      <c r="L47" s="122" t="s">
        <v>526</v>
      </c>
      <c r="M47" s="122" t="s">
        <v>900</v>
      </c>
      <c r="N47" s="122" t="s">
        <v>900</v>
      </c>
      <c r="O47" s="122" t="s">
        <v>900</v>
      </c>
      <c r="P47" s="122" t="s">
        <v>900</v>
      </c>
      <c r="Q47" s="122" t="s">
        <v>1156</v>
      </c>
      <c r="R47" s="122" t="s">
        <v>1156</v>
      </c>
      <c r="S47" s="122" t="s">
        <v>1156</v>
      </c>
      <c r="T47" s="122" t="s">
        <v>1156</v>
      </c>
      <c r="U47" s="122" t="s">
        <v>900</v>
      </c>
      <c r="V47" s="122" t="s">
        <v>900</v>
      </c>
      <c r="W47" s="122" t="s">
        <v>900</v>
      </c>
      <c r="X47" s="122" t="s">
        <v>538</v>
      </c>
      <c r="Y47" s="122" t="s">
        <v>538</v>
      </c>
      <c r="Z47" s="122" t="s">
        <v>538</v>
      </c>
      <c r="AA47" s="122" t="s">
        <v>1217</v>
      </c>
      <c r="AB47" s="122" t="s">
        <v>901</v>
      </c>
      <c r="AC47" s="122" t="s">
        <v>901</v>
      </c>
      <c r="AD47" s="179" t="s">
        <v>1264</v>
      </c>
      <c r="AE47" s="122" t="s">
        <v>891</v>
      </c>
      <c r="AF47" s="122" t="s">
        <v>1157</v>
      </c>
      <c r="AG47" s="122" t="s">
        <v>1217</v>
      </c>
      <c r="AH47" s="122" t="s">
        <v>900</v>
      </c>
      <c r="AI47" s="122" t="s">
        <v>900</v>
      </c>
      <c r="AJ47" s="123" t="s">
        <v>907</v>
      </c>
      <c r="AK47" s="123" t="s">
        <v>907</v>
      </c>
      <c r="AL47" s="122" t="s">
        <v>905</v>
      </c>
      <c r="AM47" s="122" t="s">
        <v>905</v>
      </c>
      <c r="AN47" s="122" t="s">
        <v>908</v>
      </c>
      <c r="AO47" s="122" t="s">
        <v>909</v>
      </c>
      <c r="AP47" s="122" t="s">
        <v>909</v>
      </c>
      <c r="AQ47" s="122" t="s">
        <v>1265</v>
      </c>
      <c r="AR47" s="122" t="s">
        <v>1265</v>
      </c>
      <c r="AS47" s="122" t="s">
        <v>891</v>
      </c>
      <c r="AT47" s="122" t="s">
        <v>891</v>
      </c>
      <c r="AU47" s="122" t="s">
        <v>891</v>
      </c>
      <c r="AV47" s="122" t="s">
        <v>891</v>
      </c>
      <c r="AW47" s="122" t="s">
        <v>891</v>
      </c>
      <c r="AX47" s="122" t="s">
        <v>891</v>
      </c>
      <c r="AY47" s="122" t="s">
        <v>891</v>
      </c>
      <c r="AZ47" s="122" t="s">
        <v>905</v>
      </c>
      <c r="BA47" s="122" t="s">
        <v>538</v>
      </c>
      <c r="BB47" s="122" t="s">
        <v>903</v>
      </c>
      <c r="BC47" s="122" t="s">
        <v>903</v>
      </c>
      <c r="BD47" s="122" t="s">
        <v>903</v>
      </c>
      <c r="BE47" s="123" t="s">
        <v>880</v>
      </c>
      <c r="BF47" s="122" t="s">
        <v>902</v>
      </c>
      <c r="BG47" s="122" t="s">
        <v>902</v>
      </c>
      <c r="BH47" s="122" t="s">
        <v>526</v>
      </c>
      <c r="BI47" s="122" t="s">
        <v>526</v>
      </c>
      <c r="BJ47" s="122" t="s">
        <v>1258</v>
      </c>
      <c r="BK47" s="122" t="s">
        <v>1266</v>
      </c>
      <c r="BL47" s="122" t="s">
        <v>899</v>
      </c>
      <c r="BM47" s="122" t="s">
        <v>538</v>
      </c>
      <c r="BN47" s="122" t="s">
        <v>535</v>
      </c>
      <c r="BO47" s="122" t="s">
        <v>538</v>
      </c>
      <c r="BP47" s="122" t="s">
        <v>538</v>
      </c>
      <c r="BQ47" s="122" t="s">
        <v>882</v>
      </c>
      <c r="BR47" s="122" t="s">
        <v>891</v>
      </c>
      <c r="BS47" s="122" t="s">
        <v>891</v>
      </c>
      <c r="BT47" s="122" t="s">
        <v>891</v>
      </c>
      <c r="BU47" s="122" t="s">
        <v>891</v>
      </c>
      <c r="BV47" s="122" t="s">
        <v>891</v>
      </c>
      <c r="BW47" s="122" t="s">
        <v>891</v>
      </c>
      <c r="BX47" s="122"/>
      <c r="BY47" s="122" t="s">
        <v>906</v>
      </c>
      <c r="BZ47" s="122" t="s">
        <v>538</v>
      </c>
      <c r="CA47" s="122" t="s">
        <v>1217</v>
      </c>
      <c r="CB47" s="122" t="s">
        <v>900</v>
      </c>
    </row>
    <row r="48" spans="1:80" x14ac:dyDescent="0.3">
      <c r="A48" s="100" t="str">
        <f>'Indicator Data'!A49</f>
        <v>Cyprus</v>
      </c>
      <c r="B48" s="86" t="str">
        <f>'Indicator Data'!B49</f>
        <v>CYP</v>
      </c>
      <c r="C48" s="122" t="s">
        <v>1257</v>
      </c>
      <c r="D48" s="122" t="s">
        <v>1257</v>
      </c>
      <c r="E48" s="122" t="s">
        <v>1258</v>
      </c>
      <c r="F48" s="122" t="s">
        <v>1258</v>
      </c>
      <c r="G48" s="122" t="s">
        <v>1258</v>
      </c>
      <c r="H48" s="122" t="s">
        <v>1258</v>
      </c>
      <c r="I48" s="122" t="s">
        <v>1258</v>
      </c>
      <c r="J48" s="122" t="s">
        <v>903</v>
      </c>
      <c r="K48" s="122" t="s">
        <v>903</v>
      </c>
      <c r="L48" s="122" t="s">
        <v>526</v>
      </c>
      <c r="M48" s="122" t="s">
        <v>900</v>
      </c>
      <c r="N48" s="122" t="s">
        <v>900</v>
      </c>
      <c r="O48" s="122" t="s">
        <v>900</v>
      </c>
      <c r="P48" s="122" t="s">
        <v>900</v>
      </c>
      <c r="Q48" s="122" t="s">
        <v>1156</v>
      </c>
      <c r="R48" s="122" t="s">
        <v>1156</v>
      </c>
      <c r="S48" s="122" t="s">
        <v>1156</v>
      </c>
      <c r="T48" s="122" t="s">
        <v>1156</v>
      </c>
      <c r="U48" s="122" t="s">
        <v>900</v>
      </c>
      <c r="V48" s="122" t="s">
        <v>900</v>
      </c>
      <c r="W48" s="122" t="s">
        <v>900</v>
      </c>
      <c r="X48" s="122" t="s">
        <v>538</v>
      </c>
      <c r="Y48" s="122" t="s">
        <v>538</v>
      </c>
      <c r="Z48" s="122" t="s">
        <v>538</v>
      </c>
      <c r="AA48" s="122" t="s">
        <v>1217</v>
      </c>
      <c r="AB48" s="122" t="s">
        <v>901</v>
      </c>
      <c r="AC48" s="122" t="s">
        <v>901</v>
      </c>
      <c r="AD48" s="179" t="s">
        <v>1264</v>
      </c>
      <c r="AE48" s="122" t="s">
        <v>891</v>
      </c>
      <c r="AF48" s="122" t="s">
        <v>1157</v>
      </c>
      <c r="AG48" s="122" t="s">
        <v>1217</v>
      </c>
      <c r="AH48" s="122" t="s">
        <v>900</v>
      </c>
      <c r="AI48" s="122" t="s">
        <v>900</v>
      </c>
      <c r="AJ48" s="123" t="s">
        <v>907</v>
      </c>
      <c r="AK48" s="123" t="s">
        <v>907</v>
      </c>
      <c r="AL48" s="122" t="s">
        <v>905</v>
      </c>
      <c r="AM48" s="122" t="s">
        <v>905</v>
      </c>
      <c r="AN48" s="122" t="s">
        <v>908</v>
      </c>
      <c r="AO48" s="122" t="s">
        <v>909</v>
      </c>
      <c r="AP48" s="122" t="s">
        <v>909</v>
      </c>
      <c r="AQ48" s="122" t="s">
        <v>1265</v>
      </c>
      <c r="AR48" s="122" t="s">
        <v>1265</v>
      </c>
      <c r="AS48" s="122" t="s">
        <v>891</v>
      </c>
      <c r="AT48" s="122" t="s">
        <v>891</v>
      </c>
      <c r="AU48" s="122" t="s">
        <v>891</v>
      </c>
      <c r="AV48" s="122" t="s">
        <v>891</v>
      </c>
      <c r="AW48" s="122" t="s">
        <v>891</v>
      </c>
      <c r="AX48" s="122" t="s">
        <v>891</v>
      </c>
      <c r="AY48" s="122" t="s">
        <v>891</v>
      </c>
      <c r="AZ48" s="122" t="s">
        <v>905</v>
      </c>
      <c r="BA48" s="122" t="s">
        <v>538</v>
      </c>
      <c r="BB48" s="122" t="s">
        <v>903</v>
      </c>
      <c r="BC48" s="122" t="s">
        <v>903</v>
      </c>
      <c r="BD48" s="122" t="s">
        <v>903</v>
      </c>
      <c r="BE48" s="123" t="s">
        <v>883</v>
      </c>
      <c r="BF48" s="122" t="s">
        <v>902</v>
      </c>
      <c r="BG48" s="122" t="s">
        <v>902</v>
      </c>
      <c r="BH48" s="122" t="s">
        <v>526</v>
      </c>
      <c r="BI48" s="122" t="s">
        <v>526</v>
      </c>
      <c r="BJ48" s="122" t="s">
        <v>1258</v>
      </c>
      <c r="BK48" s="122" t="s">
        <v>1266</v>
      </c>
      <c r="BL48" s="122" t="s">
        <v>899</v>
      </c>
      <c r="BM48" s="122" t="s">
        <v>538</v>
      </c>
      <c r="BN48" s="122" t="s">
        <v>535</v>
      </c>
      <c r="BO48" s="122" t="s">
        <v>538</v>
      </c>
      <c r="BP48" s="122" t="s">
        <v>538</v>
      </c>
      <c r="BQ48" s="122" t="s">
        <v>882</v>
      </c>
      <c r="BR48" s="122" t="s">
        <v>891</v>
      </c>
      <c r="BS48" s="122" t="s">
        <v>891</v>
      </c>
      <c r="BT48" s="122" t="s">
        <v>891</v>
      </c>
      <c r="BU48" s="122" t="s">
        <v>891</v>
      </c>
      <c r="BV48" s="122" t="s">
        <v>891</v>
      </c>
      <c r="BW48" s="122" t="s">
        <v>891</v>
      </c>
      <c r="BX48" s="122"/>
      <c r="BY48" s="122" t="s">
        <v>906</v>
      </c>
      <c r="BZ48" s="122" t="s">
        <v>538</v>
      </c>
      <c r="CA48" s="122" t="s">
        <v>1217</v>
      </c>
      <c r="CB48" s="122" t="s">
        <v>900</v>
      </c>
    </row>
    <row r="49" spans="1:80" x14ac:dyDescent="0.3">
      <c r="A49" s="100" t="str">
        <f>'Indicator Data'!A50</f>
        <v>Czech Republic</v>
      </c>
      <c r="B49" s="86" t="str">
        <f>'Indicator Data'!B50</f>
        <v>CZE</v>
      </c>
      <c r="C49" s="122" t="s">
        <v>1257</v>
      </c>
      <c r="D49" s="122" t="s">
        <v>1257</v>
      </c>
      <c r="E49" s="122" t="s">
        <v>1258</v>
      </c>
      <c r="F49" s="122" t="s">
        <v>1258</v>
      </c>
      <c r="G49" s="122" t="s">
        <v>1258</v>
      </c>
      <c r="H49" s="122" t="s">
        <v>1258</v>
      </c>
      <c r="I49" s="122" t="s">
        <v>1258</v>
      </c>
      <c r="J49" s="122" t="s">
        <v>903</v>
      </c>
      <c r="K49" s="122" t="s">
        <v>903</v>
      </c>
      <c r="L49" s="122" t="s">
        <v>526</v>
      </c>
      <c r="M49" s="122" t="s">
        <v>900</v>
      </c>
      <c r="N49" s="122" t="s">
        <v>900</v>
      </c>
      <c r="O49" s="122" t="s">
        <v>900</v>
      </c>
      <c r="P49" s="122" t="s">
        <v>900</v>
      </c>
      <c r="Q49" s="122" t="s">
        <v>1156</v>
      </c>
      <c r="R49" s="122" t="s">
        <v>1156</v>
      </c>
      <c r="S49" s="122" t="s">
        <v>1156</v>
      </c>
      <c r="T49" s="122" t="s">
        <v>1156</v>
      </c>
      <c r="U49" s="122" t="s">
        <v>900</v>
      </c>
      <c r="V49" s="122" t="s">
        <v>900</v>
      </c>
      <c r="W49" s="122" t="s">
        <v>900</v>
      </c>
      <c r="X49" s="122" t="s">
        <v>538</v>
      </c>
      <c r="Y49" s="122" t="s">
        <v>538</v>
      </c>
      <c r="Z49" s="122" t="s">
        <v>538</v>
      </c>
      <c r="AA49" s="122" t="s">
        <v>1217</v>
      </c>
      <c r="AB49" s="122" t="s">
        <v>901</v>
      </c>
      <c r="AC49" s="122" t="s">
        <v>901</v>
      </c>
      <c r="AD49" s="179" t="s">
        <v>1264</v>
      </c>
      <c r="AE49" s="122" t="s">
        <v>891</v>
      </c>
      <c r="AF49" s="122" t="s">
        <v>1157</v>
      </c>
      <c r="AG49" s="122" t="s">
        <v>1217</v>
      </c>
      <c r="AH49" s="122" t="s">
        <v>900</v>
      </c>
      <c r="AI49" s="122" t="s">
        <v>900</v>
      </c>
      <c r="AJ49" s="123" t="s">
        <v>907</v>
      </c>
      <c r="AK49" s="123" t="s">
        <v>907</v>
      </c>
      <c r="AL49" s="122" t="s">
        <v>905</v>
      </c>
      <c r="AM49" s="122" t="s">
        <v>905</v>
      </c>
      <c r="AN49" s="122" t="s">
        <v>908</v>
      </c>
      <c r="AO49" s="122" t="s">
        <v>909</v>
      </c>
      <c r="AP49" s="122" t="s">
        <v>909</v>
      </c>
      <c r="AQ49" s="122" t="s">
        <v>1265</v>
      </c>
      <c r="AR49" s="122" t="s">
        <v>1265</v>
      </c>
      <c r="AS49" s="122" t="s">
        <v>891</v>
      </c>
      <c r="AT49" s="122" t="s">
        <v>891</v>
      </c>
      <c r="AU49" s="122" t="s">
        <v>891</v>
      </c>
      <c r="AV49" s="122" t="s">
        <v>891</v>
      </c>
      <c r="AW49" s="122" t="s">
        <v>891</v>
      </c>
      <c r="AX49" s="122" t="s">
        <v>891</v>
      </c>
      <c r="AY49" s="122" t="s">
        <v>891</v>
      </c>
      <c r="AZ49" s="122" t="s">
        <v>905</v>
      </c>
      <c r="BA49" s="122" t="s">
        <v>538</v>
      </c>
      <c r="BB49" s="122" t="s">
        <v>903</v>
      </c>
      <c r="BC49" s="122" t="s">
        <v>903</v>
      </c>
      <c r="BD49" s="122" t="s">
        <v>903</v>
      </c>
      <c r="BE49" s="123" t="s">
        <v>880</v>
      </c>
      <c r="BF49" s="122" t="s">
        <v>902</v>
      </c>
      <c r="BG49" s="122" t="s">
        <v>902</v>
      </c>
      <c r="BH49" s="122" t="s">
        <v>526</v>
      </c>
      <c r="BI49" s="122" t="s">
        <v>526</v>
      </c>
      <c r="BJ49" s="122" t="s">
        <v>1258</v>
      </c>
      <c r="BK49" s="122" t="s">
        <v>1266</v>
      </c>
      <c r="BL49" s="122" t="s">
        <v>899</v>
      </c>
      <c r="BM49" s="122" t="s">
        <v>538</v>
      </c>
      <c r="BN49" s="122" t="s">
        <v>535</v>
      </c>
      <c r="BO49" s="122" t="s">
        <v>538</v>
      </c>
      <c r="BP49" s="122" t="s">
        <v>538</v>
      </c>
      <c r="BQ49" s="122" t="s">
        <v>882</v>
      </c>
      <c r="BR49" s="122" t="s">
        <v>891</v>
      </c>
      <c r="BS49" s="122" t="s">
        <v>891</v>
      </c>
      <c r="BT49" s="122" t="s">
        <v>891</v>
      </c>
      <c r="BU49" s="122" t="s">
        <v>891</v>
      </c>
      <c r="BV49" s="122" t="s">
        <v>891</v>
      </c>
      <c r="BW49" s="122" t="s">
        <v>891</v>
      </c>
      <c r="BX49" s="122"/>
      <c r="BY49" s="122" t="s">
        <v>906</v>
      </c>
      <c r="BZ49" s="122" t="s">
        <v>538</v>
      </c>
      <c r="CA49" s="122" t="s">
        <v>1217</v>
      </c>
      <c r="CB49" s="122" t="s">
        <v>900</v>
      </c>
    </row>
    <row r="50" spans="1:80" x14ac:dyDescent="0.3">
      <c r="A50" s="100" t="str">
        <f>'Indicator Data'!A51</f>
        <v>Denmark</v>
      </c>
      <c r="B50" s="86" t="str">
        <f>'Indicator Data'!B51</f>
        <v>DNK</v>
      </c>
      <c r="C50" s="122" t="s">
        <v>1257</v>
      </c>
      <c r="D50" s="122" t="s">
        <v>1257</v>
      </c>
      <c r="E50" s="122" t="s">
        <v>1258</v>
      </c>
      <c r="F50" s="122" t="s">
        <v>1258</v>
      </c>
      <c r="G50" s="122" t="s">
        <v>1258</v>
      </c>
      <c r="H50" s="122" t="s">
        <v>1258</v>
      </c>
      <c r="I50" s="122" t="s">
        <v>1258</v>
      </c>
      <c r="J50" s="122" t="s">
        <v>903</v>
      </c>
      <c r="K50" s="122" t="s">
        <v>903</v>
      </c>
      <c r="L50" s="122" t="s">
        <v>526</v>
      </c>
      <c r="M50" s="122" t="s">
        <v>900</v>
      </c>
      <c r="N50" s="122" t="s">
        <v>900</v>
      </c>
      <c r="O50" s="122" t="s">
        <v>900</v>
      </c>
      <c r="P50" s="122" t="s">
        <v>900</v>
      </c>
      <c r="Q50" s="122" t="s">
        <v>1156</v>
      </c>
      <c r="R50" s="122" t="s">
        <v>1156</v>
      </c>
      <c r="S50" s="122" t="s">
        <v>1156</v>
      </c>
      <c r="T50" s="122" t="s">
        <v>1156</v>
      </c>
      <c r="U50" s="122" t="s">
        <v>900</v>
      </c>
      <c r="V50" s="122" t="s">
        <v>900</v>
      </c>
      <c r="W50" s="122" t="s">
        <v>900</v>
      </c>
      <c r="X50" s="122" t="s">
        <v>538</v>
      </c>
      <c r="Y50" s="122" t="s">
        <v>538</v>
      </c>
      <c r="Z50" s="122" t="s">
        <v>538</v>
      </c>
      <c r="AA50" s="122" t="s">
        <v>1217</v>
      </c>
      <c r="AB50" s="122" t="s">
        <v>901</v>
      </c>
      <c r="AC50" s="122" t="s">
        <v>901</v>
      </c>
      <c r="AD50" s="179" t="s">
        <v>1264</v>
      </c>
      <c r="AE50" s="122" t="s">
        <v>891</v>
      </c>
      <c r="AF50" s="122" t="s">
        <v>1157</v>
      </c>
      <c r="AG50" s="122" t="s">
        <v>1217</v>
      </c>
      <c r="AH50" s="122" t="s">
        <v>900</v>
      </c>
      <c r="AI50" s="122" t="s">
        <v>900</v>
      </c>
      <c r="AJ50" s="123" t="s">
        <v>907</v>
      </c>
      <c r="AK50" s="123" t="s">
        <v>907</v>
      </c>
      <c r="AL50" s="122" t="s">
        <v>905</v>
      </c>
      <c r="AM50" s="122" t="s">
        <v>905</v>
      </c>
      <c r="AN50" s="122" t="s">
        <v>908</v>
      </c>
      <c r="AO50" s="122" t="s">
        <v>909</v>
      </c>
      <c r="AP50" s="122" t="s">
        <v>909</v>
      </c>
      <c r="AQ50" s="122" t="s">
        <v>1265</v>
      </c>
      <c r="AR50" s="122" t="s">
        <v>1265</v>
      </c>
      <c r="AS50" s="122" t="s">
        <v>891</v>
      </c>
      <c r="AT50" s="122" t="s">
        <v>891</v>
      </c>
      <c r="AU50" s="122" t="s">
        <v>891</v>
      </c>
      <c r="AV50" s="122" t="s">
        <v>891</v>
      </c>
      <c r="AW50" s="122" t="s">
        <v>891</v>
      </c>
      <c r="AX50" s="122" t="s">
        <v>891</v>
      </c>
      <c r="AY50" s="122" t="s">
        <v>891</v>
      </c>
      <c r="AZ50" s="122" t="s">
        <v>905</v>
      </c>
      <c r="BA50" s="122" t="s">
        <v>538</v>
      </c>
      <c r="BB50" s="122" t="s">
        <v>903</v>
      </c>
      <c r="BC50" s="122" t="s">
        <v>903</v>
      </c>
      <c r="BD50" s="122" t="s">
        <v>903</v>
      </c>
      <c r="BE50" s="123" t="s">
        <v>880</v>
      </c>
      <c r="BF50" s="122" t="s">
        <v>902</v>
      </c>
      <c r="BG50" s="122" t="s">
        <v>902</v>
      </c>
      <c r="BH50" s="122" t="s">
        <v>526</v>
      </c>
      <c r="BI50" s="122" t="s">
        <v>526</v>
      </c>
      <c r="BJ50" s="122" t="s">
        <v>1258</v>
      </c>
      <c r="BK50" s="122" t="s">
        <v>1266</v>
      </c>
      <c r="BL50" s="122" t="s">
        <v>899</v>
      </c>
      <c r="BM50" s="122" t="s">
        <v>538</v>
      </c>
      <c r="BN50" s="122" t="s">
        <v>535</v>
      </c>
      <c r="BO50" s="122" t="s">
        <v>538</v>
      </c>
      <c r="BP50" s="122" t="s">
        <v>538</v>
      </c>
      <c r="BQ50" s="122" t="s">
        <v>882</v>
      </c>
      <c r="BR50" s="122" t="s">
        <v>891</v>
      </c>
      <c r="BS50" s="122" t="s">
        <v>891</v>
      </c>
      <c r="BT50" s="122" t="s">
        <v>891</v>
      </c>
      <c r="BU50" s="122" t="s">
        <v>891</v>
      </c>
      <c r="BV50" s="122" t="s">
        <v>891</v>
      </c>
      <c r="BW50" s="122" t="s">
        <v>891</v>
      </c>
      <c r="BX50" s="122"/>
      <c r="BY50" s="122" t="s">
        <v>906</v>
      </c>
      <c r="BZ50" s="122" t="s">
        <v>538</v>
      </c>
      <c r="CA50" s="122" t="s">
        <v>1217</v>
      </c>
      <c r="CB50" s="122" t="s">
        <v>900</v>
      </c>
    </row>
    <row r="51" spans="1:80" x14ac:dyDescent="0.3">
      <c r="A51" s="100" t="str">
        <f>'Indicator Data'!A52</f>
        <v>Djibouti</v>
      </c>
      <c r="B51" s="86" t="str">
        <f>'Indicator Data'!B52</f>
        <v>DJI</v>
      </c>
      <c r="C51" s="122" t="s">
        <v>1257</v>
      </c>
      <c r="D51" s="122" t="s">
        <v>1257</v>
      </c>
      <c r="E51" s="122" t="s">
        <v>1258</v>
      </c>
      <c r="F51" s="122" t="s">
        <v>1258</v>
      </c>
      <c r="G51" s="122" t="s">
        <v>1258</v>
      </c>
      <c r="H51" s="122" t="s">
        <v>1258</v>
      </c>
      <c r="I51" s="122" t="s">
        <v>1258</v>
      </c>
      <c r="J51" s="122" t="s">
        <v>903</v>
      </c>
      <c r="K51" s="122" t="s">
        <v>903</v>
      </c>
      <c r="L51" s="122" t="s">
        <v>526</v>
      </c>
      <c r="M51" s="122" t="s">
        <v>900</v>
      </c>
      <c r="N51" s="122" t="s">
        <v>900</v>
      </c>
      <c r="O51" s="122" t="s">
        <v>900</v>
      </c>
      <c r="P51" s="122" t="s">
        <v>900</v>
      </c>
      <c r="Q51" s="122" t="s">
        <v>1156</v>
      </c>
      <c r="R51" s="122" t="s">
        <v>1156</v>
      </c>
      <c r="S51" s="122" t="s">
        <v>1156</v>
      </c>
      <c r="T51" s="122" t="s">
        <v>1156</v>
      </c>
      <c r="U51" s="122" t="s">
        <v>900</v>
      </c>
      <c r="V51" s="122" t="s">
        <v>900</v>
      </c>
      <c r="W51" s="122" t="s">
        <v>900</v>
      </c>
      <c r="X51" s="122" t="s">
        <v>538</v>
      </c>
      <c r="Y51" s="122" t="s">
        <v>538</v>
      </c>
      <c r="Z51" s="122" t="s">
        <v>538</v>
      </c>
      <c r="AA51" s="122" t="s">
        <v>1217</v>
      </c>
      <c r="AB51" s="122" t="s">
        <v>901</v>
      </c>
      <c r="AC51" s="122" t="s">
        <v>901</v>
      </c>
      <c r="AD51" s="179" t="s">
        <v>1264</v>
      </c>
      <c r="AE51" s="122" t="s">
        <v>891</v>
      </c>
      <c r="AF51" s="122" t="s">
        <v>1157</v>
      </c>
      <c r="AG51" s="122" t="s">
        <v>1217</v>
      </c>
      <c r="AH51" s="122" t="s">
        <v>900</v>
      </c>
      <c r="AI51" s="122" t="s">
        <v>900</v>
      </c>
      <c r="AJ51" s="123" t="s">
        <v>907</v>
      </c>
      <c r="AK51" s="123" t="s">
        <v>907</v>
      </c>
      <c r="AL51" s="122" t="s">
        <v>905</v>
      </c>
      <c r="AM51" s="122" t="s">
        <v>905</v>
      </c>
      <c r="AN51" s="122" t="s">
        <v>908</v>
      </c>
      <c r="AO51" s="122" t="s">
        <v>909</v>
      </c>
      <c r="AP51" s="122" t="s">
        <v>909</v>
      </c>
      <c r="AQ51" s="122" t="s">
        <v>1265</v>
      </c>
      <c r="AR51" s="122" t="s">
        <v>1265</v>
      </c>
      <c r="AS51" s="122" t="s">
        <v>891</v>
      </c>
      <c r="AT51" s="122" t="s">
        <v>891</v>
      </c>
      <c r="AU51" s="122" t="s">
        <v>891</v>
      </c>
      <c r="AV51" s="122" t="s">
        <v>891</v>
      </c>
      <c r="AW51" s="122" t="s">
        <v>891</v>
      </c>
      <c r="AX51" s="122" t="s">
        <v>891</v>
      </c>
      <c r="AY51" s="122" t="s">
        <v>891</v>
      </c>
      <c r="AZ51" s="122" t="s">
        <v>905</v>
      </c>
      <c r="BA51" s="122" t="s">
        <v>538</v>
      </c>
      <c r="BB51" s="122" t="s">
        <v>903</v>
      </c>
      <c r="BC51" s="122" t="s">
        <v>903</v>
      </c>
      <c r="BD51" s="122" t="s">
        <v>903</v>
      </c>
      <c r="BE51" s="123" t="s">
        <v>880</v>
      </c>
      <c r="BF51" s="122" t="s">
        <v>902</v>
      </c>
      <c r="BG51" s="122" t="s">
        <v>902</v>
      </c>
      <c r="BH51" s="122" t="s">
        <v>526</v>
      </c>
      <c r="BI51" s="122" t="s">
        <v>526</v>
      </c>
      <c r="BJ51" s="122" t="s">
        <v>1258</v>
      </c>
      <c r="BK51" s="122" t="s">
        <v>1266</v>
      </c>
      <c r="BL51" s="122" t="s">
        <v>899</v>
      </c>
      <c r="BM51" s="122" t="s">
        <v>538</v>
      </c>
      <c r="BN51" s="122" t="s">
        <v>535</v>
      </c>
      <c r="BO51" s="122" t="s">
        <v>538</v>
      </c>
      <c r="BP51" s="122" t="s">
        <v>538</v>
      </c>
      <c r="BQ51" s="122" t="s">
        <v>882</v>
      </c>
      <c r="BR51" s="122" t="s">
        <v>891</v>
      </c>
      <c r="BS51" s="122" t="s">
        <v>891</v>
      </c>
      <c r="BT51" s="122" t="s">
        <v>891</v>
      </c>
      <c r="BU51" s="122" t="s">
        <v>891</v>
      </c>
      <c r="BV51" s="122" t="s">
        <v>891</v>
      </c>
      <c r="BW51" s="122" t="s">
        <v>891</v>
      </c>
      <c r="BX51" s="122"/>
      <c r="BY51" s="122" t="s">
        <v>906</v>
      </c>
      <c r="BZ51" s="122" t="s">
        <v>538</v>
      </c>
      <c r="CA51" s="122" t="s">
        <v>1217</v>
      </c>
      <c r="CB51" s="122" t="s">
        <v>900</v>
      </c>
    </row>
    <row r="52" spans="1:80" x14ac:dyDescent="0.3">
      <c r="A52" s="100" t="str">
        <f>'Indicator Data'!A53</f>
        <v>Dominica</v>
      </c>
      <c r="B52" s="86" t="str">
        <f>'Indicator Data'!B53</f>
        <v>DMA</v>
      </c>
      <c r="C52" s="122" t="s">
        <v>1257</v>
      </c>
      <c r="D52" s="122" t="s">
        <v>1257</v>
      </c>
      <c r="E52" s="122" t="s">
        <v>1258</v>
      </c>
      <c r="F52" s="122" t="s">
        <v>1258</v>
      </c>
      <c r="G52" s="122" t="s">
        <v>1258</v>
      </c>
      <c r="H52" s="122" t="s">
        <v>1258</v>
      </c>
      <c r="I52" s="122" t="s">
        <v>1258</v>
      </c>
      <c r="J52" s="122" t="s">
        <v>903</v>
      </c>
      <c r="K52" s="122" t="s">
        <v>903</v>
      </c>
      <c r="L52" s="122" t="s">
        <v>526</v>
      </c>
      <c r="M52" s="122" t="s">
        <v>900</v>
      </c>
      <c r="N52" s="122" t="s">
        <v>900</v>
      </c>
      <c r="O52" s="122" t="s">
        <v>900</v>
      </c>
      <c r="P52" s="122" t="s">
        <v>900</v>
      </c>
      <c r="Q52" s="122" t="s">
        <v>1156</v>
      </c>
      <c r="R52" s="122" t="s">
        <v>1156</v>
      </c>
      <c r="S52" s="122" t="s">
        <v>1156</v>
      </c>
      <c r="T52" s="122" t="s">
        <v>1156</v>
      </c>
      <c r="U52" s="122" t="s">
        <v>900</v>
      </c>
      <c r="V52" s="122" t="s">
        <v>900</v>
      </c>
      <c r="W52" s="122" t="s">
        <v>900</v>
      </c>
      <c r="X52" s="122" t="s">
        <v>538</v>
      </c>
      <c r="Y52" s="122" t="s">
        <v>538</v>
      </c>
      <c r="Z52" s="122" t="s">
        <v>538</v>
      </c>
      <c r="AA52" s="122" t="s">
        <v>1217</v>
      </c>
      <c r="AB52" s="122" t="s">
        <v>901</v>
      </c>
      <c r="AC52" s="122" t="s">
        <v>901</v>
      </c>
      <c r="AD52" s="179" t="s">
        <v>1264</v>
      </c>
      <c r="AE52" s="122" t="s">
        <v>891</v>
      </c>
      <c r="AF52" s="122" t="s">
        <v>1157</v>
      </c>
      <c r="AG52" s="122" t="s">
        <v>1217</v>
      </c>
      <c r="AH52" s="122" t="s">
        <v>900</v>
      </c>
      <c r="AI52" s="122" t="s">
        <v>900</v>
      </c>
      <c r="AJ52" s="123" t="s">
        <v>907</v>
      </c>
      <c r="AK52" s="123" t="s">
        <v>907</v>
      </c>
      <c r="AL52" s="122" t="s">
        <v>905</v>
      </c>
      <c r="AM52" s="122" t="s">
        <v>905</v>
      </c>
      <c r="AN52" s="122" t="s">
        <v>908</v>
      </c>
      <c r="AO52" s="122" t="s">
        <v>909</v>
      </c>
      <c r="AP52" s="122" t="s">
        <v>909</v>
      </c>
      <c r="AQ52" s="122" t="s">
        <v>1265</v>
      </c>
      <c r="AR52" s="122" t="s">
        <v>1265</v>
      </c>
      <c r="AS52" s="122" t="s">
        <v>891</v>
      </c>
      <c r="AT52" s="122" t="s">
        <v>891</v>
      </c>
      <c r="AU52" s="122" t="s">
        <v>891</v>
      </c>
      <c r="AV52" s="122" t="s">
        <v>891</v>
      </c>
      <c r="AW52" s="122" t="s">
        <v>891</v>
      </c>
      <c r="AX52" s="122" t="s">
        <v>891</v>
      </c>
      <c r="AY52" s="122" t="s">
        <v>891</v>
      </c>
      <c r="AZ52" s="122" t="s">
        <v>905</v>
      </c>
      <c r="BA52" s="122" t="s">
        <v>538</v>
      </c>
      <c r="BB52" s="122" t="s">
        <v>903</v>
      </c>
      <c r="BC52" s="122" t="s">
        <v>903</v>
      </c>
      <c r="BD52" s="122" t="s">
        <v>903</v>
      </c>
      <c r="BE52" s="123" t="s">
        <v>880</v>
      </c>
      <c r="BF52" s="122" t="s">
        <v>902</v>
      </c>
      <c r="BG52" s="122" t="s">
        <v>902</v>
      </c>
      <c r="BH52" s="122" t="s">
        <v>526</v>
      </c>
      <c r="BI52" s="122" t="s">
        <v>526</v>
      </c>
      <c r="BJ52" s="122" t="s">
        <v>1258</v>
      </c>
      <c r="BK52" s="122" t="s">
        <v>1266</v>
      </c>
      <c r="BL52" s="122" t="s">
        <v>899</v>
      </c>
      <c r="BM52" s="122" t="s">
        <v>538</v>
      </c>
      <c r="BN52" s="122" t="s">
        <v>535</v>
      </c>
      <c r="BO52" s="122" t="s">
        <v>538</v>
      </c>
      <c r="BP52" s="122" t="s">
        <v>538</v>
      </c>
      <c r="BQ52" s="122" t="s">
        <v>882</v>
      </c>
      <c r="BR52" s="122" t="s">
        <v>891</v>
      </c>
      <c r="BS52" s="122" t="s">
        <v>891</v>
      </c>
      <c r="BT52" s="122" t="s">
        <v>891</v>
      </c>
      <c r="BU52" s="122" t="s">
        <v>891</v>
      </c>
      <c r="BV52" s="122" t="s">
        <v>891</v>
      </c>
      <c r="BW52" s="122" t="s">
        <v>891</v>
      </c>
      <c r="BX52" s="122"/>
      <c r="BY52" s="122" t="s">
        <v>906</v>
      </c>
      <c r="BZ52" s="122" t="s">
        <v>538</v>
      </c>
      <c r="CA52" s="122" t="s">
        <v>1217</v>
      </c>
      <c r="CB52" s="122" t="s">
        <v>900</v>
      </c>
    </row>
    <row r="53" spans="1:80" x14ac:dyDescent="0.3">
      <c r="A53" s="100" t="str">
        <f>'Indicator Data'!A54</f>
        <v>Dominican Republic</v>
      </c>
      <c r="B53" s="86" t="str">
        <f>'Indicator Data'!B54</f>
        <v>DOM</v>
      </c>
      <c r="C53" s="122" t="s">
        <v>1257</v>
      </c>
      <c r="D53" s="122" t="s">
        <v>1257</v>
      </c>
      <c r="E53" s="122" t="s">
        <v>1258</v>
      </c>
      <c r="F53" s="122" t="s">
        <v>1258</v>
      </c>
      <c r="G53" s="122" t="s">
        <v>1258</v>
      </c>
      <c r="H53" s="122" t="s">
        <v>1258</v>
      </c>
      <c r="I53" s="122" t="s">
        <v>1258</v>
      </c>
      <c r="J53" s="122" t="s">
        <v>903</v>
      </c>
      <c r="K53" s="122" t="s">
        <v>903</v>
      </c>
      <c r="L53" s="122" t="s">
        <v>526</v>
      </c>
      <c r="M53" s="122" t="s">
        <v>900</v>
      </c>
      <c r="N53" s="122" t="s">
        <v>900</v>
      </c>
      <c r="O53" s="122" t="s">
        <v>900</v>
      </c>
      <c r="P53" s="122" t="s">
        <v>900</v>
      </c>
      <c r="Q53" s="122" t="s">
        <v>1156</v>
      </c>
      <c r="R53" s="122" t="s">
        <v>1156</v>
      </c>
      <c r="S53" s="122" t="s">
        <v>1156</v>
      </c>
      <c r="T53" s="122" t="s">
        <v>1156</v>
      </c>
      <c r="U53" s="122" t="s">
        <v>900</v>
      </c>
      <c r="V53" s="122" t="s">
        <v>900</v>
      </c>
      <c r="W53" s="122" t="s">
        <v>900</v>
      </c>
      <c r="X53" s="122" t="s">
        <v>538</v>
      </c>
      <c r="Y53" s="122" t="s">
        <v>538</v>
      </c>
      <c r="Z53" s="122" t="s">
        <v>538</v>
      </c>
      <c r="AA53" s="122" t="s">
        <v>1217</v>
      </c>
      <c r="AB53" s="122" t="s">
        <v>901</v>
      </c>
      <c r="AC53" s="122" t="s">
        <v>901</v>
      </c>
      <c r="AD53" s="179" t="s">
        <v>1264</v>
      </c>
      <c r="AE53" s="122" t="s">
        <v>891</v>
      </c>
      <c r="AF53" s="122" t="s">
        <v>1157</v>
      </c>
      <c r="AG53" s="122" t="s">
        <v>1217</v>
      </c>
      <c r="AH53" s="122" t="s">
        <v>900</v>
      </c>
      <c r="AI53" s="122" t="s">
        <v>900</v>
      </c>
      <c r="AJ53" s="123" t="s">
        <v>907</v>
      </c>
      <c r="AK53" s="123" t="s">
        <v>907</v>
      </c>
      <c r="AL53" s="122" t="s">
        <v>905</v>
      </c>
      <c r="AM53" s="122" t="s">
        <v>905</v>
      </c>
      <c r="AN53" s="122" t="s">
        <v>908</v>
      </c>
      <c r="AO53" s="122" t="s">
        <v>909</v>
      </c>
      <c r="AP53" s="122" t="s">
        <v>909</v>
      </c>
      <c r="AQ53" s="122" t="s">
        <v>1265</v>
      </c>
      <c r="AR53" s="122" t="s">
        <v>1265</v>
      </c>
      <c r="AS53" s="122" t="s">
        <v>891</v>
      </c>
      <c r="AT53" s="122" t="s">
        <v>891</v>
      </c>
      <c r="AU53" s="122" t="s">
        <v>891</v>
      </c>
      <c r="AV53" s="122" t="s">
        <v>891</v>
      </c>
      <c r="AW53" s="122" t="s">
        <v>891</v>
      </c>
      <c r="AX53" s="122" t="s">
        <v>891</v>
      </c>
      <c r="AY53" s="122" t="s">
        <v>891</v>
      </c>
      <c r="AZ53" s="122" t="s">
        <v>905</v>
      </c>
      <c r="BA53" s="122" t="s">
        <v>538</v>
      </c>
      <c r="BB53" s="122" t="s">
        <v>903</v>
      </c>
      <c r="BC53" s="122" t="s">
        <v>903</v>
      </c>
      <c r="BD53" s="122" t="s">
        <v>903</v>
      </c>
      <c r="BE53" s="123" t="s">
        <v>880</v>
      </c>
      <c r="BF53" s="122" t="s">
        <v>902</v>
      </c>
      <c r="BG53" s="122" t="s">
        <v>902</v>
      </c>
      <c r="BH53" s="122" t="s">
        <v>526</v>
      </c>
      <c r="BI53" s="122" t="s">
        <v>526</v>
      </c>
      <c r="BJ53" s="122" t="s">
        <v>1258</v>
      </c>
      <c r="BK53" s="122" t="s">
        <v>1266</v>
      </c>
      <c r="BL53" s="122" t="s">
        <v>899</v>
      </c>
      <c r="BM53" s="122" t="s">
        <v>538</v>
      </c>
      <c r="BN53" s="122" t="s">
        <v>535</v>
      </c>
      <c r="BO53" s="122" t="s">
        <v>538</v>
      </c>
      <c r="BP53" s="122" t="s">
        <v>538</v>
      </c>
      <c r="BQ53" s="122" t="s">
        <v>882</v>
      </c>
      <c r="BR53" s="122" t="s">
        <v>891</v>
      </c>
      <c r="BS53" s="122" t="s">
        <v>891</v>
      </c>
      <c r="BT53" s="122" t="s">
        <v>891</v>
      </c>
      <c r="BU53" s="122" t="s">
        <v>891</v>
      </c>
      <c r="BV53" s="122" t="s">
        <v>891</v>
      </c>
      <c r="BW53" s="122" t="s">
        <v>891</v>
      </c>
      <c r="BX53" s="122"/>
      <c r="BY53" s="122" t="s">
        <v>906</v>
      </c>
      <c r="BZ53" s="122" t="s">
        <v>538</v>
      </c>
      <c r="CA53" s="122" t="s">
        <v>1217</v>
      </c>
      <c r="CB53" s="122" t="s">
        <v>900</v>
      </c>
    </row>
    <row r="54" spans="1:80" x14ac:dyDescent="0.3">
      <c r="A54" s="100" t="str">
        <f>'Indicator Data'!A55</f>
        <v>Ecuador</v>
      </c>
      <c r="B54" s="86" t="str">
        <f>'Indicator Data'!B55</f>
        <v>ECU</v>
      </c>
      <c r="C54" s="122" t="s">
        <v>1257</v>
      </c>
      <c r="D54" s="122" t="s">
        <v>1257</v>
      </c>
      <c r="E54" s="122" t="s">
        <v>1258</v>
      </c>
      <c r="F54" s="122" t="s">
        <v>1258</v>
      </c>
      <c r="G54" s="122" t="s">
        <v>1258</v>
      </c>
      <c r="H54" s="122" t="s">
        <v>1258</v>
      </c>
      <c r="I54" s="122" t="s">
        <v>1258</v>
      </c>
      <c r="J54" s="122" t="s">
        <v>903</v>
      </c>
      <c r="K54" s="122" t="s">
        <v>903</v>
      </c>
      <c r="L54" s="122" t="s">
        <v>526</v>
      </c>
      <c r="M54" s="122" t="s">
        <v>900</v>
      </c>
      <c r="N54" s="122" t="s">
        <v>900</v>
      </c>
      <c r="O54" s="122" t="s">
        <v>900</v>
      </c>
      <c r="P54" s="122" t="s">
        <v>900</v>
      </c>
      <c r="Q54" s="122" t="s">
        <v>1156</v>
      </c>
      <c r="R54" s="122" t="s">
        <v>1156</v>
      </c>
      <c r="S54" s="122" t="s">
        <v>1156</v>
      </c>
      <c r="T54" s="122" t="s">
        <v>1156</v>
      </c>
      <c r="U54" s="122" t="s">
        <v>900</v>
      </c>
      <c r="V54" s="122" t="s">
        <v>900</v>
      </c>
      <c r="W54" s="122" t="s">
        <v>900</v>
      </c>
      <c r="X54" s="122" t="s">
        <v>538</v>
      </c>
      <c r="Y54" s="122" t="s">
        <v>538</v>
      </c>
      <c r="Z54" s="122" t="s">
        <v>538</v>
      </c>
      <c r="AA54" s="122" t="s">
        <v>1217</v>
      </c>
      <c r="AB54" s="122" t="s">
        <v>901</v>
      </c>
      <c r="AC54" s="122" t="s">
        <v>901</v>
      </c>
      <c r="AD54" s="179" t="s">
        <v>1264</v>
      </c>
      <c r="AE54" s="122" t="s">
        <v>891</v>
      </c>
      <c r="AF54" s="122" t="s">
        <v>1157</v>
      </c>
      <c r="AG54" s="122" t="s">
        <v>1217</v>
      </c>
      <c r="AH54" s="122" t="s">
        <v>900</v>
      </c>
      <c r="AI54" s="122" t="s">
        <v>900</v>
      </c>
      <c r="AJ54" s="123" t="s">
        <v>907</v>
      </c>
      <c r="AK54" s="123" t="s">
        <v>907</v>
      </c>
      <c r="AL54" s="122" t="s">
        <v>905</v>
      </c>
      <c r="AM54" s="122" t="s">
        <v>905</v>
      </c>
      <c r="AN54" s="122" t="s">
        <v>908</v>
      </c>
      <c r="AO54" s="122" t="s">
        <v>909</v>
      </c>
      <c r="AP54" s="122" t="s">
        <v>909</v>
      </c>
      <c r="AQ54" s="122" t="s">
        <v>1265</v>
      </c>
      <c r="AR54" s="122" t="s">
        <v>1265</v>
      </c>
      <c r="AS54" s="122" t="s">
        <v>891</v>
      </c>
      <c r="AT54" s="122" t="s">
        <v>891</v>
      </c>
      <c r="AU54" s="122" t="s">
        <v>891</v>
      </c>
      <c r="AV54" s="122" t="s">
        <v>891</v>
      </c>
      <c r="AW54" s="122" t="s">
        <v>891</v>
      </c>
      <c r="AX54" s="122" t="s">
        <v>891</v>
      </c>
      <c r="AY54" s="122" t="s">
        <v>891</v>
      </c>
      <c r="AZ54" s="122" t="s">
        <v>905</v>
      </c>
      <c r="BA54" s="122" t="s">
        <v>538</v>
      </c>
      <c r="BB54" s="122" t="s">
        <v>903</v>
      </c>
      <c r="BC54" s="122" t="s">
        <v>903</v>
      </c>
      <c r="BD54" s="122" t="s">
        <v>903</v>
      </c>
      <c r="BE54" s="123" t="s">
        <v>880</v>
      </c>
      <c r="BF54" s="122" t="s">
        <v>902</v>
      </c>
      <c r="BG54" s="122" t="s">
        <v>902</v>
      </c>
      <c r="BH54" s="122" t="s">
        <v>526</v>
      </c>
      <c r="BI54" s="122" t="s">
        <v>526</v>
      </c>
      <c r="BJ54" s="122" t="s">
        <v>1258</v>
      </c>
      <c r="BK54" s="122" t="s">
        <v>1266</v>
      </c>
      <c r="BL54" s="122" t="s">
        <v>899</v>
      </c>
      <c r="BM54" s="122" t="s">
        <v>538</v>
      </c>
      <c r="BN54" s="122" t="s">
        <v>535</v>
      </c>
      <c r="BO54" s="122" t="s">
        <v>538</v>
      </c>
      <c r="BP54" s="122" t="s">
        <v>538</v>
      </c>
      <c r="BQ54" s="122" t="s">
        <v>882</v>
      </c>
      <c r="BR54" s="122" t="s">
        <v>891</v>
      </c>
      <c r="BS54" s="122" t="s">
        <v>891</v>
      </c>
      <c r="BT54" s="122" t="s">
        <v>891</v>
      </c>
      <c r="BU54" s="122" t="s">
        <v>891</v>
      </c>
      <c r="BV54" s="122" t="s">
        <v>891</v>
      </c>
      <c r="BW54" s="122" t="s">
        <v>891</v>
      </c>
      <c r="BX54" s="122"/>
      <c r="BY54" s="122" t="s">
        <v>906</v>
      </c>
      <c r="BZ54" s="122" t="s">
        <v>538</v>
      </c>
      <c r="CA54" s="122" t="s">
        <v>1217</v>
      </c>
      <c r="CB54" s="122" t="s">
        <v>900</v>
      </c>
    </row>
    <row r="55" spans="1:80" x14ac:dyDescent="0.3">
      <c r="A55" s="100" t="str">
        <f>'Indicator Data'!A56</f>
        <v>Egypt</v>
      </c>
      <c r="B55" s="86" t="str">
        <f>'Indicator Data'!B56</f>
        <v>EGY</v>
      </c>
      <c r="C55" s="122" t="s">
        <v>1257</v>
      </c>
      <c r="D55" s="122" t="s">
        <v>1257</v>
      </c>
      <c r="E55" s="122" t="s">
        <v>1258</v>
      </c>
      <c r="F55" s="122" t="s">
        <v>1258</v>
      </c>
      <c r="G55" s="122" t="s">
        <v>1258</v>
      </c>
      <c r="H55" s="122" t="s">
        <v>1258</v>
      </c>
      <c r="I55" s="122" t="s">
        <v>1258</v>
      </c>
      <c r="J55" s="122" t="s">
        <v>903</v>
      </c>
      <c r="K55" s="122" t="s">
        <v>903</v>
      </c>
      <c r="L55" s="122" t="s">
        <v>526</v>
      </c>
      <c r="M55" s="122" t="s">
        <v>900</v>
      </c>
      <c r="N55" s="122" t="s">
        <v>900</v>
      </c>
      <c r="O55" s="122" t="s">
        <v>900</v>
      </c>
      <c r="P55" s="122" t="s">
        <v>900</v>
      </c>
      <c r="Q55" s="122" t="s">
        <v>1156</v>
      </c>
      <c r="R55" s="122" t="s">
        <v>1156</v>
      </c>
      <c r="S55" s="122" t="s">
        <v>1156</v>
      </c>
      <c r="T55" s="122" t="s">
        <v>1156</v>
      </c>
      <c r="U55" s="122" t="s">
        <v>900</v>
      </c>
      <c r="V55" s="122" t="s">
        <v>900</v>
      </c>
      <c r="W55" s="122" t="s">
        <v>900</v>
      </c>
      <c r="X55" s="122" t="s">
        <v>538</v>
      </c>
      <c r="Y55" s="122" t="s">
        <v>538</v>
      </c>
      <c r="Z55" s="122" t="s">
        <v>538</v>
      </c>
      <c r="AA55" s="122" t="s">
        <v>1217</v>
      </c>
      <c r="AB55" s="122" t="s">
        <v>901</v>
      </c>
      <c r="AC55" s="122" t="s">
        <v>901</v>
      </c>
      <c r="AD55" s="179" t="s">
        <v>1264</v>
      </c>
      <c r="AE55" s="122" t="s">
        <v>891</v>
      </c>
      <c r="AF55" s="122" t="s">
        <v>1157</v>
      </c>
      <c r="AG55" s="122" t="s">
        <v>1217</v>
      </c>
      <c r="AH55" s="122" t="s">
        <v>900</v>
      </c>
      <c r="AI55" s="122" t="s">
        <v>900</v>
      </c>
      <c r="AJ55" s="123" t="s">
        <v>907</v>
      </c>
      <c r="AK55" s="123" t="s">
        <v>907</v>
      </c>
      <c r="AL55" s="122" t="s">
        <v>905</v>
      </c>
      <c r="AM55" s="122" t="s">
        <v>905</v>
      </c>
      <c r="AN55" s="122" t="s">
        <v>908</v>
      </c>
      <c r="AO55" s="122" t="s">
        <v>909</v>
      </c>
      <c r="AP55" s="122" t="s">
        <v>909</v>
      </c>
      <c r="AQ55" s="122" t="s">
        <v>1265</v>
      </c>
      <c r="AR55" s="122" t="s">
        <v>1265</v>
      </c>
      <c r="AS55" s="122" t="s">
        <v>891</v>
      </c>
      <c r="AT55" s="122" t="s">
        <v>891</v>
      </c>
      <c r="AU55" s="122" t="s">
        <v>891</v>
      </c>
      <c r="AV55" s="122" t="s">
        <v>891</v>
      </c>
      <c r="AW55" s="122" t="s">
        <v>891</v>
      </c>
      <c r="AX55" s="122" t="s">
        <v>891</v>
      </c>
      <c r="AY55" s="122" t="s">
        <v>891</v>
      </c>
      <c r="AZ55" s="122" t="s">
        <v>905</v>
      </c>
      <c r="BA55" s="122" t="s">
        <v>538</v>
      </c>
      <c r="BB55" s="122" t="s">
        <v>903</v>
      </c>
      <c r="BC55" s="122" t="s">
        <v>903</v>
      </c>
      <c r="BD55" s="122" t="s">
        <v>903</v>
      </c>
      <c r="BE55" s="123" t="s">
        <v>883</v>
      </c>
      <c r="BF55" s="122" t="s">
        <v>902</v>
      </c>
      <c r="BG55" s="122" t="s">
        <v>902</v>
      </c>
      <c r="BH55" s="122" t="s">
        <v>526</v>
      </c>
      <c r="BI55" s="122" t="s">
        <v>526</v>
      </c>
      <c r="BJ55" s="122" t="s">
        <v>1258</v>
      </c>
      <c r="BK55" s="122" t="s">
        <v>1266</v>
      </c>
      <c r="BL55" s="122" t="s">
        <v>899</v>
      </c>
      <c r="BM55" s="122" t="s">
        <v>538</v>
      </c>
      <c r="BN55" s="122" t="s">
        <v>535</v>
      </c>
      <c r="BO55" s="122" t="s">
        <v>538</v>
      </c>
      <c r="BP55" s="122" t="s">
        <v>538</v>
      </c>
      <c r="BQ55" s="122" t="s">
        <v>882</v>
      </c>
      <c r="BR55" s="122" t="s">
        <v>891</v>
      </c>
      <c r="BS55" s="122" t="s">
        <v>891</v>
      </c>
      <c r="BT55" s="122" t="s">
        <v>891</v>
      </c>
      <c r="BU55" s="122" t="s">
        <v>891</v>
      </c>
      <c r="BV55" s="122" t="s">
        <v>891</v>
      </c>
      <c r="BW55" s="122" t="s">
        <v>891</v>
      </c>
      <c r="BX55" s="122"/>
      <c r="BY55" s="122" t="s">
        <v>906</v>
      </c>
      <c r="BZ55" s="122" t="s">
        <v>538</v>
      </c>
      <c r="CA55" s="122" t="s">
        <v>1217</v>
      </c>
      <c r="CB55" s="122" t="s">
        <v>900</v>
      </c>
    </row>
    <row r="56" spans="1:80" x14ac:dyDescent="0.3">
      <c r="A56" s="100" t="str">
        <f>'Indicator Data'!A57</f>
        <v>El Salvador</v>
      </c>
      <c r="B56" s="86" t="str">
        <f>'Indicator Data'!B57</f>
        <v>SLV</v>
      </c>
      <c r="C56" s="122" t="s">
        <v>1257</v>
      </c>
      <c r="D56" s="122" t="s">
        <v>1257</v>
      </c>
      <c r="E56" s="122" t="s">
        <v>1258</v>
      </c>
      <c r="F56" s="122" t="s">
        <v>1258</v>
      </c>
      <c r="G56" s="122" t="s">
        <v>1258</v>
      </c>
      <c r="H56" s="122" t="s">
        <v>1258</v>
      </c>
      <c r="I56" s="122" t="s">
        <v>1258</v>
      </c>
      <c r="J56" s="122" t="s">
        <v>903</v>
      </c>
      <c r="K56" s="122" t="s">
        <v>903</v>
      </c>
      <c r="L56" s="122" t="s">
        <v>526</v>
      </c>
      <c r="M56" s="122" t="s">
        <v>900</v>
      </c>
      <c r="N56" s="122" t="s">
        <v>900</v>
      </c>
      <c r="O56" s="122" t="s">
        <v>900</v>
      </c>
      <c r="P56" s="122" t="s">
        <v>900</v>
      </c>
      <c r="Q56" s="122" t="s">
        <v>1156</v>
      </c>
      <c r="R56" s="122" t="s">
        <v>1156</v>
      </c>
      <c r="S56" s="122" t="s">
        <v>1156</v>
      </c>
      <c r="T56" s="122" t="s">
        <v>1156</v>
      </c>
      <c r="U56" s="122" t="s">
        <v>900</v>
      </c>
      <c r="V56" s="122" t="s">
        <v>900</v>
      </c>
      <c r="W56" s="122" t="s">
        <v>900</v>
      </c>
      <c r="X56" s="122" t="s">
        <v>538</v>
      </c>
      <c r="Y56" s="122" t="s">
        <v>538</v>
      </c>
      <c r="Z56" s="122" t="s">
        <v>538</v>
      </c>
      <c r="AA56" s="122" t="s">
        <v>1217</v>
      </c>
      <c r="AB56" s="122" t="s">
        <v>901</v>
      </c>
      <c r="AC56" s="122" t="s">
        <v>901</v>
      </c>
      <c r="AD56" s="179" t="s">
        <v>1264</v>
      </c>
      <c r="AE56" s="122" t="s">
        <v>891</v>
      </c>
      <c r="AF56" s="122" t="s">
        <v>1157</v>
      </c>
      <c r="AG56" s="122" t="s">
        <v>1217</v>
      </c>
      <c r="AH56" s="122" t="s">
        <v>900</v>
      </c>
      <c r="AI56" s="122" t="s">
        <v>900</v>
      </c>
      <c r="AJ56" s="123" t="s">
        <v>907</v>
      </c>
      <c r="AK56" s="123" t="s">
        <v>907</v>
      </c>
      <c r="AL56" s="122" t="s">
        <v>905</v>
      </c>
      <c r="AM56" s="122" t="s">
        <v>905</v>
      </c>
      <c r="AN56" s="122" t="s">
        <v>908</v>
      </c>
      <c r="AO56" s="122" t="s">
        <v>909</v>
      </c>
      <c r="AP56" s="122" t="s">
        <v>909</v>
      </c>
      <c r="AQ56" s="122" t="s">
        <v>1265</v>
      </c>
      <c r="AR56" s="122" t="s">
        <v>1265</v>
      </c>
      <c r="AS56" s="122" t="s">
        <v>891</v>
      </c>
      <c r="AT56" s="122" t="s">
        <v>891</v>
      </c>
      <c r="AU56" s="122" t="s">
        <v>891</v>
      </c>
      <c r="AV56" s="122" t="s">
        <v>891</v>
      </c>
      <c r="AW56" s="122" t="s">
        <v>891</v>
      </c>
      <c r="AX56" s="122" t="s">
        <v>891</v>
      </c>
      <c r="AY56" s="122" t="s">
        <v>891</v>
      </c>
      <c r="AZ56" s="122" t="s">
        <v>905</v>
      </c>
      <c r="BA56" s="122" t="s">
        <v>538</v>
      </c>
      <c r="BB56" s="122" t="s">
        <v>903</v>
      </c>
      <c r="BC56" s="122" t="s">
        <v>903</v>
      </c>
      <c r="BD56" s="122" t="s">
        <v>903</v>
      </c>
      <c r="BE56" s="123" t="s">
        <v>902</v>
      </c>
      <c r="BF56" s="122" t="s">
        <v>902</v>
      </c>
      <c r="BG56" s="122" t="s">
        <v>902</v>
      </c>
      <c r="BH56" s="122" t="s">
        <v>526</v>
      </c>
      <c r="BI56" s="122" t="s">
        <v>526</v>
      </c>
      <c r="BJ56" s="122" t="s">
        <v>1258</v>
      </c>
      <c r="BK56" s="122" t="s">
        <v>1266</v>
      </c>
      <c r="BL56" s="122" t="s">
        <v>899</v>
      </c>
      <c r="BM56" s="122" t="s">
        <v>538</v>
      </c>
      <c r="BN56" s="122" t="s">
        <v>535</v>
      </c>
      <c r="BO56" s="122" t="s">
        <v>538</v>
      </c>
      <c r="BP56" s="122" t="s">
        <v>538</v>
      </c>
      <c r="BQ56" s="122" t="s">
        <v>882</v>
      </c>
      <c r="BR56" s="122" t="s">
        <v>891</v>
      </c>
      <c r="BS56" s="122" t="s">
        <v>891</v>
      </c>
      <c r="BT56" s="122" t="s">
        <v>891</v>
      </c>
      <c r="BU56" s="122" t="s">
        <v>891</v>
      </c>
      <c r="BV56" s="122" t="s">
        <v>891</v>
      </c>
      <c r="BW56" s="122" t="s">
        <v>891</v>
      </c>
      <c r="BX56" s="122"/>
      <c r="BY56" s="122" t="s">
        <v>906</v>
      </c>
      <c r="BZ56" s="122" t="s">
        <v>538</v>
      </c>
      <c r="CA56" s="122" t="s">
        <v>1217</v>
      </c>
      <c r="CB56" s="122" t="s">
        <v>900</v>
      </c>
    </row>
    <row r="57" spans="1:80" x14ac:dyDescent="0.3">
      <c r="A57" s="100" t="str">
        <f>'Indicator Data'!A58</f>
        <v>Equatorial Guinea</v>
      </c>
      <c r="B57" s="86" t="str">
        <f>'Indicator Data'!B58</f>
        <v>GNQ</v>
      </c>
      <c r="C57" s="122" t="s">
        <v>1257</v>
      </c>
      <c r="D57" s="122" t="s">
        <v>1257</v>
      </c>
      <c r="E57" s="122" t="s">
        <v>1258</v>
      </c>
      <c r="F57" s="122" t="s">
        <v>1258</v>
      </c>
      <c r="G57" s="122" t="s">
        <v>1258</v>
      </c>
      <c r="H57" s="122" t="s">
        <v>1258</v>
      </c>
      <c r="I57" s="122" t="s">
        <v>1258</v>
      </c>
      <c r="J57" s="122" t="s">
        <v>903</v>
      </c>
      <c r="K57" s="122" t="s">
        <v>903</v>
      </c>
      <c r="L57" s="122" t="s">
        <v>526</v>
      </c>
      <c r="M57" s="122" t="s">
        <v>900</v>
      </c>
      <c r="N57" s="122" t="s">
        <v>900</v>
      </c>
      <c r="O57" s="122" t="s">
        <v>900</v>
      </c>
      <c r="P57" s="122" t="s">
        <v>900</v>
      </c>
      <c r="Q57" s="122" t="s">
        <v>1156</v>
      </c>
      <c r="R57" s="122" t="s">
        <v>1156</v>
      </c>
      <c r="S57" s="122" t="s">
        <v>1156</v>
      </c>
      <c r="T57" s="122" t="s">
        <v>1156</v>
      </c>
      <c r="U57" s="122" t="s">
        <v>900</v>
      </c>
      <c r="V57" s="122" t="s">
        <v>900</v>
      </c>
      <c r="W57" s="122" t="s">
        <v>900</v>
      </c>
      <c r="X57" s="122" t="s">
        <v>538</v>
      </c>
      <c r="Y57" s="122" t="s">
        <v>538</v>
      </c>
      <c r="Z57" s="122" t="s">
        <v>538</v>
      </c>
      <c r="AA57" s="122" t="s">
        <v>1217</v>
      </c>
      <c r="AB57" s="122" t="s">
        <v>901</v>
      </c>
      <c r="AC57" s="122" t="s">
        <v>901</v>
      </c>
      <c r="AD57" s="179" t="s">
        <v>1264</v>
      </c>
      <c r="AE57" s="122" t="s">
        <v>891</v>
      </c>
      <c r="AF57" s="122" t="s">
        <v>1157</v>
      </c>
      <c r="AG57" s="122" t="s">
        <v>1217</v>
      </c>
      <c r="AH57" s="122" t="s">
        <v>900</v>
      </c>
      <c r="AI57" s="122" t="s">
        <v>900</v>
      </c>
      <c r="AJ57" s="123" t="s">
        <v>907</v>
      </c>
      <c r="AK57" s="123" t="s">
        <v>907</v>
      </c>
      <c r="AL57" s="122" t="s">
        <v>905</v>
      </c>
      <c r="AM57" s="122" t="s">
        <v>905</v>
      </c>
      <c r="AN57" s="122" t="s">
        <v>908</v>
      </c>
      <c r="AO57" s="122" t="s">
        <v>909</v>
      </c>
      <c r="AP57" s="122" t="s">
        <v>909</v>
      </c>
      <c r="AQ57" s="122" t="s">
        <v>1265</v>
      </c>
      <c r="AR57" s="122" t="s">
        <v>1265</v>
      </c>
      <c r="AS57" s="122" t="s">
        <v>891</v>
      </c>
      <c r="AT57" s="122" t="s">
        <v>891</v>
      </c>
      <c r="AU57" s="122" t="s">
        <v>891</v>
      </c>
      <c r="AV57" s="122" t="s">
        <v>891</v>
      </c>
      <c r="AW57" s="122" t="s">
        <v>891</v>
      </c>
      <c r="AX57" s="122" t="s">
        <v>891</v>
      </c>
      <c r="AY57" s="122" t="s">
        <v>891</v>
      </c>
      <c r="AZ57" s="122" t="s">
        <v>905</v>
      </c>
      <c r="BA57" s="122" t="s">
        <v>538</v>
      </c>
      <c r="BB57" s="122" t="s">
        <v>903</v>
      </c>
      <c r="BC57" s="122" t="s">
        <v>903</v>
      </c>
      <c r="BD57" s="122" t="s">
        <v>903</v>
      </c>
      <c r="BE57" s="123" t="s">
        <v>880</v>
      </c>
      <c r="BF57" s="122" t="s">
        <v>902</v>
      </c>
      <c r="BG57" s="122" t="s">
        <v>902</v>
      </c>
      <c r="BH57" s="122" t="s">
        <v>526</v>
      </c>
      <c r="BI57" s="122" t="s">
        <v>526</v>
      </c>
      <c r="BJ57" s="122" t="s">
        <v>1258</v>
      </c>
      <c r="BK57" s="122" t="s">
        <v>1266</v>
      </c>
      <c r="BL57" s="122" t="s">
        <v>899</v>
      </c>
      <c r="BM57" s="122" t="s">
        <v>538</v>
      </c>
      <c r="BN57" s="122" t="s">
        <v>535</v>
      </c>
      <c r="BO57" s="122" t="s">
        <v>538</v>
      </c>
      <c r="BP57" s="122" t="s">
        <v>538</v>
      </c>
      <c r="BQ57" s="122" t="s">
        <v>882</v>
      </c>
      <c r="BR57" s="122" t="s">
        <v>891</v>
      </c>
      <c r="BS57" s="122" t="s">
        <v>891</v>
      </c>
      <c r="BT57" s="122" t="s">
        <v>891</v>
      </c>
      <c r="BU57" s="122" t="s">
        <v>891</v>
      </c>
      <c r="BV57" s="122" t="s">
        <v>891</v>
      </c>
      <c r="BW57" s="122" t="s">
        <v>891</v>
      </c>
      <c r="BX57" s="122"/>
      <c r="BY57" s="122" t="s">
        <v>906</v>
      </c>
      <c r="BZ57" s="122" t="s">
        <v>538</v>
      </c>
      <c r="CA57" s="122" t="s">
        <v>1217</v>
      </c>
      <c r="CB57" s="122" t="s">
        <v>900</v>
      </c>
    </row>
    <row r="58" spans="1:80" x14ac:dyDescent="0.3">
      <c r="A58" s="100" t="str">
        <f>'Indicator Data'!A59</f>
        <v>Eritrea</v>
      </c>
      <c r="B58" s="86" t="str">
        <f>'Indicator Data'!B59</f>
        <v>ERI</v>
      </c>
      <c r="C58" s="122" t="s">
        <v>1257</v>
      </c>
      <c r="D58" s="122" t="s">
        <v>1257</v>
      </c>
      <c r="E58" s="122" t="s">
        <v>1258</v>
      </c>
      <c r="F58" s="122" t="s">
        <v>1258</v>
      </c>
      <c r="G58" s="122" t="s">
        <v>1258</v>
      </c>
      <c r="H58" s="122" t="s">
        <v>1258</v>
      </c>
      <c r="I58" s="122" t="s">
        <v>1258</v>
      </c>
      <c r="J58" s="122" t="s">
        <v>903</v>
      </c>
      <c r="K58" s="122" t="s">
        <v>903</v>
      </c>
      <c r="L58" s="122" t="s">
        <v>526</v>
      </c>
      <c r="M58" s="122" t="s">
        <v>900</v>
      </c>
      <c r="N58" s="122" t="s">
        <v>900</v>
      </c>
      <c r="O58" s="122" t="s">
        <v>900</v>
      </c>
      <c r="P58" s="122" t="s">
        <v>900</v>
      </c>
      <c r="Q58" s="122" t="s">
        <v>1156</v>
      </c>
      <c r="R58" s="122" t="s">
        <v>1156</v>
      </c>
      <c r="S58" s="122" t="s">
        <v>1156</v>
      </c>
      <c r="T58" s="122" t="s">
        <v>1156</v>
      </c>
      <c r="U58" s="122" t="s">
        <v>900</v>
      </c>
      <c r="V58" s="122" t="s">
        <v>900</v>
      </c>
      <c r="W58" s="122" t="s">
        <v>900</v>
      </c>
      <c r="X58" s="122" t="s">
        <v>538</v>
      </c>
      <c r="Y58" s="122" t="s">
        <v>538</v>
      </c>
      <c r="Z58" s="122" t="s">
        <v>538</v>
      </c>
      <c r="AA58" s="122" t="s">
        <v>1217</v>
      </c>
      <c r="AB58" s="122" t="s">
        <v>901</v>
      </c>
      <c r="AC58" s="122" t="s">
        <v>901</v>
      </c>
      <c r="AD58" s="179" t="s">
        <v>1264</v>
      </c>
      <c r="AE58" s="122" t="s">
        <v>891</v>
      </c>
      <c r="AF58" s="122" t="s">
        <v>1157</v>
      </c>
      <c r="AG58" s="122" t="s">
        <v>1217</v>
      </c>
      <c r="AH58" s="122" t="s">
        <v>900</v>
      </c>
      <c r="AI58" s="122" t="s">
        <v>900</v>
      </c>
      <c r="AJ58" s="123" t="s">
        <v>907</v>
      </c>
      <c r="AK58" s="123" t="s">
        <v>907</v>
      </c>
      <c r="AL58" s="122" t="s">
        <v>905</v>
      </c>
      <c r="AM58" s="122" t="s">
        <v>905</v>
      </c>
      <c r="AN58" s="122" t="s">
        <v>908</v>
      </c>
      <c r="AO58" s="122" t="s">
        <v>909</v>
      </c>
      <c r="AP58" s="122" t="s">
        <v>909</v>
      </c>
      <c r="AQ58" s="122" t="s">
        <v>1265</v>
      </c>
      <c r="AR58" s="122" t="s">
        <v>1265</v>
      </c>
      <c r="AS58" s="122" t="s">
        <v>891</v>
      </c>
      <c r="AT58" s="122" t="s">
        <v>891</v>
      </c>
      <c r="AU58" s="122" t="s">
        <v>891</v>
      </c>
      <c r="AV58" s="122" t="s">
        <v>891</v>
      </c>
      <c r="AW58" s="122" t="s">
        <v>891</v>
      </c>
      <c r="AX58" s="122" t="s">
        <v>891</v>
      </c>
      <c r="AY58" s="122" t="s">
        <v>891</v>
      </c>
      <c r="AZ58" s="122" t="s">
        <v>905</v>
      </c>
      <c r="BA58" s="122" t="s">
        <v>538</v>
      </c>
      <c r="BB58" s="122" t="s">
        <v>903</v>
      </c>
      <c r="BC58" s="122" t="s">
        <v>903</v>
      </c>
      <c r="BD58" s="122" t="s">
        <v>903</v>
      </c>
      <c r="BE58" s="123" t="s">
        <v>880</v>
      </c>
      <c r="BF58" s="122" t="s">
        <v>902</v>
      </c>
      <c r="BG58" s="122" t="s">
        <v>902</v>
      </c>
      <c r="BH58" s="122" t="s">
        <v>526</v>
      </c>
      <c r="BI58" s="122" t="s">
        <v>526</v>
      </c>
      <c r="BJ58" s="122" t="s">
        <v>1258</v>
      </c>
      <c r="BK58" s="122" t="s">
        <v>1266</v>
      </c>
      <c r="BL58" s="122" t="s">
        <v>899</v>
      </c>
      <c r="BM58" s="122" t="s">
        <v>538</v>
      </c>
      <c r="BN58" s="122" t="s">
        <v>535</v>
      </c>
      <c r="BO58" s="122" t="s">
        <v>538</v>
      </c>
      <c r="BP58" s="122" t="s">
        <v>538</v>
      </c>
      <c r="BQ58" s="122" t="s">
        <v>882</v>
      </c>
      <c r="BR58" s="122" t="s">
        <v>891</v>
      </c>
      <c r="BS58" s="122" t="s">
        <v>891</v>
      </c>
      <c r="BT58" s="122" t="s">
        <v>891</v>
      </c>
      <c r="BU58" s="122" t="s">
        <v>891</v>
      </c>
      <c r="BV58" s="122" t="s">
        <v>891</v>
      </c>
      <c r="BW58" s="122" t="s">
        <v>891</v>
      </c>
      <c r="BX58" s="122"/>
      <c r="BY58" s="122" t="s">
        <v>906</v>
      </c>
      <c r="BZ58" s="122" t="s">
        <v>538</v>
      </c>
      <c r="CA58" s="122" t="s">
        <v>1217</v>
      </c>
      <c r="CB58" s="122" t="s">
        <v>900</v>
      </c>
    </row>
    <row r="59" spans="1:80" x14ac:dyDescent="0.3">
      <c r="A59" s="100" t="str">
        <f>'Indicator Data'!A60</f>
        <v>Estonia</v>
      </c>
      <c r="B59" s="86" t="str">
        <f>'Indicator Data'!B60</f>
        <v>EST</v>
      </c>
      <c r="C59" s="122" t="s">
        <v>1257</v>
      </c>
      <c r="D59" s="122" t="s">
        <v>1257</v>
      </c>
      <c r="E59" s="122" t="s">
        <v>1258</v>
      </c>
      <c r="F59" s="122" t="s">
        <v>1258</v>
      </c>
      <c r="G59" s="122" t="s">
        <v>1258</v>
      </c>
      <c r="H59" s="122" t="s">
        <v>1258</v>
      </c>
      <c r="I59" s="122" t="s">
        <v>1258</v>
      </c>
      <c r="J59" s="122" t="s">
        <v>903</v>
      </c>
      <c r="K59" s="122" t="s">
        <v>903</v>
      </c>
      <c r="L59" s="122" t="s">
        <v>526</v>
      </c>
      <c r="M59" s="122" t="s">
        <v>900</v>
      </c>
      <c r="N59" s="122" t="s">
        <v>900</v>
      </c>
      <c r="O59" s="122" t="s">
        <v>900</v>
      </c>
      <c r="P59" s="122" t="s">
        <v>900</v>
      </c>
      <c r="Q59" s="122" t="s">
        <v>1156</v>
      </c>
      <c r="R59" s="122" t="s">
        <v>1156</v>
      </c>
      <c r="S59" s="122" t="s">
        <v>1156</v>
      </c>
      <c r="T59" s="122" t="s">
        <v>1156</v>
      </c>
      <c r="U59" s="122" t="s">
        <v>900</v>
      </c>
      <c r="V59" s="122" t="s">
        <v>900</v>
      </c>
      <c r="W59" s="122" t="s">
        <v>900</v>
      </c>
      <c r="X59" s="122" t="s">
        <v>538</v>
      </c>
      <c r="Y59" s="122" t="s">
        <v>538</v>
      </c>
      <c r="Z59" s="122" t="s">
        <v>538</v>
      </c>
      <c r="AA59" s="122" t="s">
        <v>1217</v>
      </c>
      <c r="AB59" s="122" t="s">
        <v>901</v>
      </c>
      <c r="AC59" s="122" t="s">
        <v>901</v>
      </c>
      <c r="AD59" s="179" t="s">
        <v>1264</v>
      </c>
      <c r="AE59" s="122" t="s">
        <v>891</v>
      </c>
      <c r="AF59" s="122" t="s">
        <v>1157</v>
      </c>
      <c r="AG59" s="122" t="s">
        <v>1217</v>
      </c>
      <c r="AH59" s="122" t="s">
        <v>900</v>
      </c>
      <c r="AI59" s="122" t="s">
        <v>900</v>
      </c>
      <c r="AJ59" s="123" t="s">
        <v>907</v>
      </c>
      <c r="AK59" s="123" t="s">
        <v>907</v>
      </c>
      <c r="AL59" s="122" t="s">
        <v>905</v>
      </c>
      <c r="AM59" s="122" t="s">
        <v>905</v>
      </c>
      <c r="AN59" s="122" t="s">
        <v>908</v>
      </c>
      <c r="AO59" s="122" t="s">
        <v>909</v>
      </c>
      <c r="AP59" s="122" t="s">
        <v>909</v>
      </c>
      <c r="AQ59" s="122" t="s">
        <v>1265</v>
      </c>
      <c r="AR59" s="122" t="s">
        <v>1265</v>
      </c>
      <c r="AS59" s="122" t="s">
        <v>891</v>
      </c>
      <c r="AT59" s="122" t="s">
        <v>891</v>
      </c>
      <c r="AU59" s="122" t="s">
        <v>891</v>
      </c>
      <c r="AV59" s="122" t="s">
        <v>891</v>
      </c>
      <c r="AW59" s="122" t="s">
        <v>891</v>
      </c>
      <c r="AX59" s="122" t="s">
        <v>891</v>
      </c>
      <c r="AY59" s="122" t="s">
        <v>891</v>
      </c>
      <c r="AZ59" s="122" t="s">
        <v>905</v>
      </c>
      <c r="BA59" s="122" t="s">
        <v>538</v>
      </c>
      <c r="BB59" s="122" t="s">
        <v>903</v>
      </c>
      <c r="BC59" s="122" t="s">
        <v>903</v>
      </c>
      <c r="BD59" s="122" t="s">
        <v>903</v>
      </c>
      <c r="BE59" s="123" t="s">
        <v>880</v>
      </c>
      <c r="BF59" s="122" t="s">
        <v>902</v>
      </c>
      <c r="BG59" s="122" t="s">
        <v>902</v>
      </c>
      <c r="BH59" s="122" t="s">
        <v>526</v>
      </c>
      <c r="BI59" s="122" t="s">
        <v>526</v>
      </c>
      <c r="BJ59" s="122" t="s">
        <v>1258</v>
      </c>
      <c r="BK59" s="122" t="s">
        <v>1266</v>
      </c>
      <c r="BL59" s="122" t="s">
        <v>899</v>
      </c>
      <c r="BM59" s="122" t="s">
        <v>538</v>
      </c>
      <c r="BN59" s="122" t="s">
        <v>535</v>
      </c>
      <c r="BO59" s="122" t="s">
        <v>538</v>
      </c>
      <c r="BP59" s="122" t="s">
        <v>538</v>
      </c>
      <c r="BQ59" s="122" t="s">
        <v>882</v>
      </c>
      <c r="BR59" s="122" t="s">
        <v>891</v>
      </c>
      <c r="BS59" s="122" t="s">
        <v>891</v>
      </c>
      <c r="BT59" s="122" t="s">
        <v>891</v>
      </c>
      <c r="BU59" s="122" t="s">
        <v>891</v>
      </c>
      <c r="BV59" s="122" t="s">
        <v>891</v>
      </c>
      <c r="BW59" s="122" t="s">
        <v>891</v>
      </c>
      <c r="BX59" s="122"/>
      <c r="BY59" s="122" t="s">
        <v>906</v>
      </c>
      <c r="BZ59" s="122" t="s">
        <v>538</v>
      </c>
      <c r="CA59" s="122" t="s">
        <v>1217</v>
      </c>
      <c r="CB59" s="122" t="s">
        <v>900</v>
      </c>
    </row>
    <row r="60" spans="1:80" x14ac:dyDescent="0.3">
      <c r="A60" s="100" t="str">
        <f>'Indicator Data'!A61</f>
        <v>Eswatini</v>
      </c>
      <c r="B60" s="86" t="str">
        <f>'Indicator Data'!B61</f>
        <v>SWZ</v>
      </c>
      <c r="C60" s="122" t="s">
        <v>1257</v>
      </c>
      <c r="D60" s="122" t="s">
        <v>1257</v>
      </c>
      <c r="E60" s="122" t="s">
        <v>1258</v>
      </c>
      <c r="F60" s="122" t="s">
        <v>1258</v>
      </c>
      <c r="G60" s="122" t="s">
        <v>1258</v>
      </c>
      <c r="H60" s="122" t="s">
        <v>1258</v>
      </c>
      <c r="I60" s="122" t="s">
        <v>1258</v>
      </c>
      <c r="J60" s="122" t="s">
        <v>903</v>
      </c>
      <c r="K60" s="122" t="s">
        <v>903</v>
      </c>
      <c r="L60" s="122" t="s">
        <v>526</v>
      </c>
      <c r="M60" s="122" t="s">
        <v>900</v>
      </c>
      <c r="N60" s="122" t="s">
        <v>900</v>
      </c>
      <c r="O60" s="122" t="s">
        <v>900</v>
      </c>
      <c r="P60" s="122" t="s">
        <v>900</v>
      </c>
      <c r="Q60" s="122" t="s">
        <v>1156</v>
      </c>
      <c r="R60" s="122" t="s">
        <v>1156</v>
      </c>
      <c r="S60" s="122" t="s">
        <v>1156</v>
      </c>
      <c r="T60" s="122" t="s">
        <v>1156</v>
      </c>
      <c r="U60" s="122" t="s">
        <v>900</v>
      </c>
      <c r="V60" s="122" t="s">
        <v>900</v>
      </c>
      <c r="W60" s="122" t="s">
        <v>900</v>
      </c>
      <c r="X60" s="122" t="s">
        <v>538</v>
      </c>
      <c r="Y60" s="122" t="s">
        <v>538</v>
      </c>
      <c r="Z60" s="122" t="s">
        <v>538</v>
      </c>
      <c r="AA60" s="122" t="s">
        <v>1217</v>
      </c>
      <c r="AB60" s="122" t="s">
        <v>901</v>
      </c>
      <c r="AC60" s="122" t="s">
        <v>901</v>
      </c>
      <c r="AD60" s="179" t="s">
        <v>1264</v>
      </c>
      <c r="AE60" s="122" t="s">
        <v>891</v>
      </c>
      <c r="AF60" s="122" t="s">
        <v>1157</v>
      </c>
      <c r="AG60" s="122" t="s">
        <v>1217</v>
      </c>
      <c r="AH60" s="122" t="s">
        <v>900</v>
      </c>
      <c r="AI60" s="122" t="s">
        <v>900</v>
      </c>
      <c r="AJ60" s="123" t="s">
        <v>907</v>
      </c>
      <c r="AK60" s="123" t="s">
        <v>907</v>
      </c>
      <c r="AL60" s="122" t="s">
        <v>905</v>
      </c>
      <c r="AM60" s="122" t="s">
        <v>905</v>
      </c>
      <c r="AN60" s="122" t="s">
        <v>908</v>
      </c>
      <c r="AO60" s="122" t="s">
        <v>909</v>
      </c>
      <c r="AP60" s="122" t="s">
        <v>909</v>
      </c>
      <c r="AQ60" s="122" t="s">
        <v>1265</v>
      </c>
      <c r="AR60" s="122" t="s">
        <v>1265</v>
      </c>
      <c r="AS60" s="122" t="s">
        <v>891</v>
      </c>
      <c r="AT60" s="122" t="s">
        <v>891</v>
      </c>
      <c r="AU60" s="122" t="s">
        <v>891</v>
      </c>
      <c r="AV60" s="122" t="s">
        <v>891</v>
      </c>
      <c r="AW60" s="122" t="s">
        <v>891</v>
      </c>
      <c r="AX60" s="122" t="s">
        <v>891</v>
      </c>
      <c r="AY60" s="122" t="s">
        <v>891</v>
      </c>
      <c r="AZ60" s="122" t="s">
        <v>905</v>
      </c>
      <c r="BA60" s="122" t="s">
        <v>538</v>
      </c>
      <c r="BB60" s="122" t="s">
        <v>903</v>
      </c>
      <c r="BC60" s="122" t="s">
        <v>903</v>
      </c>
      <c r="BD60" s="122" t="s">
        <v>903</v>
      </c>
      <c r="BE60" s="123" t="s">
        <v>880</v>
      </c>
      <c r="BF60" s="122" t="s">
        <v>902</v>
      </c>
      <c r="BG60" s="122" t="s">
        <v>902</v>
      </c>
      <c r="BH60" s="122" t="s">
        <v>526</v>
      </c>
      <c r="BI60" s="122" t="s">
        <v>526</v>
      </c>
      <c r="BJ60" s="122" t="s">
        <v>1258</v>
      </c>
      <c r="BK60" s="122" t="s">
        <v>1266</v>
      </c>
      <c r="BL60" s="122" t="s">
        <v>899</v>
      </c>
      <c r="BM60" s="122" t="s">
        <v>538</v>
      </c>
      <c r="BN60" s="122" t="s">
        <v>535</v>
      </c>
      <c r="BO60" s="122" t="s">
        <v>538</v>
      </c>
      <c r="BP60" s="122" t="s">
        <v>538</v>
      </c>
      <c r="BQ60" s="122" t="s">
        <v>882</v>
      </c>
      <c r="BR60" s="122" t="s">
        <v>891</v>
      </c>
      <c r="BS60" s="122" t="s">
        <v>891</v>
      </c>
      <c r="BT60" s="122" t="s">
        <v>891</v>
      </c>
      <c r="BU60" s="122" t="s">
        <v>891</v>
      </c>
      <c r="BV60" s="122" t="s">
        <v>891</v>
      </c>
      <c r="BW60" s="122" t="s">
        <v>891</v>
      </c>
      <c r="BX60" s="122"/>
      <c r="BY60" s="122" t="s">
        <v>906</v>
      </c>
      <c r="BZ60" s="122" t="s">
        <v>538</v>
      </c>
      <c r="CA60" s="122" t="s">
        <v>1217</v>
      </c>
      <c r="CB60" s="122" t="s">
        <v>900</v>
      </c>
    </row>
    <row r="61" spans="1:80" x14ac:dyDescent="0.3">
      <c r="A61" s="100" t="str">
        <f>'Indicator Data'!A62</f>
        <v>Ethiopia</v>
      </c>
      <c r="B61" s="86" t="str">
        <f>'Indicator Data'!B62</f>
        <v>ETH</v>
      </c>
      <c r="C61" s="122" t="s">
        <v>1257</v>
      </c>
      <c r="D61" s="122" t="s">
        <v>1257</v>
      </c>
      <c r="E61" s="122" t="s">
        <v>1258</v>
      </c>
      <c r="F61" s="122" t="s">
        <v>1258</v>
      </c>
      <c r="G61" s="122" t="s">
        <v>1258</v>
      </c>
      <c r="H61" s="122" t="s">
        <v>1258</v>
      </c>
      <c r="I61" s="122" t="s">
        <v>1258</v>
      </c>
      <c r="J61" s="122" t="s">
        <v>903</v>
      </c>
      <c r="K61" s="122" t="s">
        <v>903</v>
      </c>
      <c r="L61" s="122" t="s">
        <v>526</v>
      </c>
      <c r="M61" s="122" t="s">
        <v>900</v>
      </c>
      <c r="N61" s="122" t="s">
        <v>900</v>
      </c>
      <c r="O61" s="122" t="s">
        <v>900</v>
      </c>
      <c r="P61" s="122" t="s">
        <v>900</v>
      </c>
      <c r="Q61" s="122" t="s">
        <v>1156</v>
      </c>
      <c r="R61" s="122" t="s">
        <v>1156</v>
      </c>
      <c r="S61" s="122" t="s">
        <v>1156</v>
      </c>
      <c r="T61" s="122" t="s">
        <v>1156</v>
      </c>
      <c r="U61" s="122" t="s">
        <v>900</v>
      </c>
      <c r="V61" s="122" t="s">
        <v>900</v>
      </c>
      <c r="W61" s="122" t="s">
        <v>900</v>
      </c>
      <c r="X61" s="122" t="s">
        <v>538</v>
      </c>
      <c r="Y61" s="122" t="s">
        <v>538</v>
      </c>
      <c r="Z61" s="122" t="s">
        <v>538</v>
      </c>
      <c r="AA61" s="122" t="s">
        <v>1217</v>
      </c>
      <c r="AB61" s="122" t="s">
        <v>901</v>
      </c>
      <c r="AC61" s="122" t="s">
        <v>901</v>
      </c>
      <c r="AD61" s="179" t="s">
        <v>1264</v>
      </c>
      <c r="AE61" s="122" t="s">
        <v>891</v>
      </c>
      <c r="AF61" s="122" t="s">
        <v>1157</v>
      </c>
      <c r="AG61" s="122" t="s">
        <v>1217</v>
      </c>
      <c r="AH61" s="122" t="s">
        <v>900</v>
      </c>
      <c r="AI61" s="122" t="s">
        <v>900</v>
      </c>
      <c r="AJ61" s="123" t="s">
        <v>907</v>
      </c>
      <c r="AK61" s="123" t="s">
        <v>907</v>
      </c>
      <c r="AL61" s="122" t="s">
        <v>905</v>
      </c>
      <c r="AM61" s="122" t="s">
        <v>905</v>
      </c>
      <c r="AN61" s="122" t="s">
        <v>908</v>
      </c>
      <c r="AO61" s="122" t="s">
        <v>909</v>
      </c>
      <c r="AP61" s="122" t="s">
        <v>909</v>
      </c>
      <c r="AQ61" s="122" t="s">
        <v>1265</v>
      </c>
      <c r="AR61" s="122" t="s">
        <v>1265</v>
      </c>
      <c r="AS61" s="122" t="s">
        <v>891</v>
      </c>
      <c r="AT61" s="122" t="s">
        <v>891</v>
      </c>
      <c r="AU61" s="122" t="s">
        <v>891</v>
      </c>
      <c r="AV61" s="122" t="s">
        <v>891</v>
      </c>
      <c r="AW61" s="122" t="s">
        <v>891</v>
      </c>
      <c r="AX61" s="122" t="s">
        <v>891</v>
      </c>
      <c r="AY61" s="122" t="s">
        <v>891</v>
      </c>
      <c r="AZ61" s="122" t="s">
        <v>905</v>
      </c>
      <c r="BA61" s="122" t="s">
        <v>538</v>
      </c>
      <c r="BB61" s="122" t="s">
        <v>903</v>
      </c>
      <c r="BC61" s="122" t="s">
        <v>903</v>
      </c>
      <c r="BD61" s="122" t="s">
        <v>903</v>
      </c>
      <c r="BE61" s="123" t="s">
        <v>990</v>
      </c>
      <c r="BF61" s="122" t="s">
        <v>902</v>
      </c>
      <c r="BG61" s="122" t="s">
        <v>902</v>
      </c>
      <c r="BH61" s="122" t="s">
        <v>526</v>
      </c>
      <c r="BI61" s="122" t="s">
        <v>526</v>
      </c>
      <c r="BJ61" s="122" t="s">
        <v>1258</v>
      </c>
      <c r="BK61" s="122" t="s">
        <v>1266</v>
      </c>
      <c r="BL61" s="122" t="s">
        <v>899</v>
      </c>
      <c r="BM61" s="122" t="s">
        <v>538</v>
      </c>
      <c r="BN61" s="122" t="s">
        <v>535</v>
      </c>
      <c r="BO61" s="122" t="s">
        <v>538</v>
      </c>
      <c r="BP61" s="122" t="s">
        <v>538</v>
      </c>
      <c r="BQ61" s="122" t="s">
        <v>882</v>
      </c>
      <c r="BR61" s="122" t="s">
        <v>891</v>
      </c>
      <c r="BS61" s="122" t="s">
        <v>891</v>
      </c>
      <c r="BT61" s="122" t="s">
        <v>891</v>
      </c>
      <c r="BU61" s="122" t="s">
        <v>891</v>
      </c>
      <c r="BV61" s="122" t="s">
        <v>891</v>
      </c>
      <c r="BW61" s="122" t="s">
        <v>891</v>
      </c>
      <c r="BX61" s="122"/>
      <c r="BY61" s="122" t="s">
        <v>906</v>
      </c>
      <c r="BZ61" s="122" t="s">
        <v>538</v>
      </c>
      <c r="CA61" s="122" t="s">
        <v>1217</v>
      </c>
      <c r="CB61" s="122" t="s">
        <v>900</v>
      </c>
    </row>
    <row r="62" spans="1:80" x14ac:dyDescent="0.3">
      <c r="A62" s="100" t="str">
        <f>'Indicator Data'!A63</f>
        <v>Fiji</v>
      </c>
      <c r="B62" s="86" t="str">
        <f>'Indicator Data'!B63</f>
        <v>FJI</v>
      </c>
      <c r="C62" s="122" t="s">
        <v>1257</v>
      </c>
      <c r="D62" s="122" t="s">
        <v>1257</v>
      </c>
      <c r="E62" s="122" t="s">
        <v>1258</v>
      </c>
      <c r="F62" s="122" t="s">
        <v>1258</v>
      </c>
      <c r="G62" s="122" t="s">
        <v>1258</v>
      </c>
      <c r="H62" s="122" t="s">
        <v>1258</v>
      </c>
      <c r="I62" s="122" t="s">
        <v>1258</v>
      </c>
      <c r="J62" s="122" t="s">
        <v>903</v>
      </c>
      <c r="K62" s="122" t="s">
        <v>903</v>
      </c>
      <c r="L62" s="122" t="s">
        <v>526</v>
      </c>
      <c r="M62" s="122" t="s">
        <v>900</v>
      </c>
      <c r="N62" s="122" t="s">
        <v>900</v>
      </c>
      <c r="O62" s="122" t="s">
        <v>900</v>
      </c>
      <c r="P62" s="122" t="s">
        <v>900</v>
      </c>
      <c r="Q62" s="122" t="s">
        <v>1156</v>
      </c>
      <c r="R62" s="122" t="s">
        <v>1156</v>
      </c>
      <c r="S62" s="122" t="s">
        <v>1156</v>
      </c>
      <c r="T62" s="122" t="s">
        <v>1156</v>
      </c>
      <c r="U62" s="122" t="s">
        <v>900</v>
      </c>
      <c r="V62" s="122" t="s">
        <v>900</v>
      </c>
      <c r="W62" s="122" t="s">
        <v>900</v>
      </c>
      <c r="X62" s="122" t="s">
        <v>538</v>
      </c>
      <c r="Y62" s="122" t="s">
        <v>538</v>
      </c>
      <c r="Z62" s="122" t="s">
        <v>538</v>
      </c>
      <c r="AA62" s="122" t="s">
        <v>1217</v>
      </c>
      <c r="AB62" s="122" t="s">
        <v>901</v>
      </c>
      <c r="AC62" s="122" t="s">
        <v>901</v>
      </c>
      <c r="AD62" s="179" t="s">
        <v>1264</v>
      </c>
      <c r="AE62" s="122" t="s">
        <v>891</v>
      </c>
      <c r="AF62" s="122" t="s">
        <v>1157</v>
      </c>
      <c r="AG62" s="122" t="s">
        <v>1217</v>
      </c>
      <c r="AH62" s="122" t="s">
        <v>900</v>
      </c>
      <c r="AI62" s="122" t="s">
        <v>900</v>
      </c>
      <c r="AJ62" s="123" t="s">
        <v>907</v>
      </c>
      <c r="AK62" s="123" t="s">
        <v>907</v>
      </c>
      <c r="AL62" s="122" t="s">
        <v>905</v>
      </c>
      <c r="AM62" s="122" t="s">
        <v>905</v>
      </c>
      <c r="AN62" s="122" t="s">
        <v>908</v>
      </c>
      <c r="AO62" s="122" t="s">
        <v>909</v>
      </c>
      <c r="AP62" s="122" t="s">
        <v>909</v>
      </c>
      <c r="AQ62" s="122" t="s">
        <v>1265</v>
      </c>
      <c r="AR62" s="122" t="s">
        <v>1265</v>
      </c>
      <c r="AS62" s="122" t="s">
        <v>891</v>
      </c>
      <c r="AT62" s="122" t="s">
        <v>891</v>
      </c>
      <c r="AU62" s="122" t="s">
        <v>891</v>
      </c>
      <c r="AV62" s="122" t="s">
        <v>891</v>
      </c>
      <c r="AW62" s="122" t="s">
        <v>891</v>
      </c>
      <c r="AX62" s="122" t="s">
        <v>891</v>
      </c>
      <c r="AY62" s="122" t="s">
        <v>891</v>
      </c>
      <c r="AZ62" s="122" t="s">
        <v>905</v>
      </c>
      <c r="BA62" s="122" t="s">
        <v>538</v>
      </c>
      <c r="BB62" s="122" t="s">
        <v>903</v>
      </c>
      <c r="BC62" s="122" t="s">
        <v>903</v>
      </c>
      <c r="BD62" s="122" t="s">
        <v>903</v>
      </c>
      <c r="BE62" s="123" t="s">
        <v>880</v>
      </c>
      <c r="BF62" s="122" t="s">
        <v>902</v>
      </c>
      <c r="BG62" s="122" t="s">
        <v>902</v>
      </c>
      <c r="BH62" s="122" t="s">
        <v>526</v>
      </c>
      <c r="BI62" s="122" t="s">
        <v>526</v>
      </c>
      <c r="BJ62" s="122" t="s">
        <v>1258</v>
      </c>
      <c r="BK62" s="122" t="s">
        <v>1266</v>
      </c>
      <c r="BL62" s="122" t="s">
        <v>899</v>
      </c>
      <c r="BM62" s="122" t="s">
        <v>538</v>
      </c>
      <c r="BN62" s="122" t="s">
        <v>535</v>
      </c>
      <c r="BO62" s="122" t="s">
        <v>538</v>
      </c>
      <c r="BP62" s="122" t="s">
        <v>538</v>
      </c>
      <c r="BQ62" s="122" t="s">
        <v>882</v>
      </c>
      <c r="BR62" s="122" t="s">
        <v>891</v>
      </c>
      <c r="BS62" s="122" t="s">
        <v>891</v>
      </c>
      <c r="BT62" s="122" t="s">
        <v>891</v>
      </c>
      <c r="BU62" s="122" t="s">
        <v>891</v>
      </c>
      <c r="BV62" s="122" t="s">
        <v>891</v>
      </c>
      <c r="BW62" s="122" t="s">
        <v>891</v>
      </c>
      <c r="BX62" s="122"/>
      <c r="BY62" s="122" t="s">
        <v>906</v>
      </c>
      <c r="BZ62" s="122" t="s">
        <v>538</v>
      </c>
      <c r="CA62" s="122" t="s">
        <v>1217</v>
      </c>
      <c r="CB62" s="122" t="s">
        <v>900</v>
      </c>
    </row>
    <row r="63" spans="1:80" x14ac:dyDescent="0.3">
      <c r="A63" s="100" t="str">
        <f>'Indicator Data'!A64</f>
        <v>Finland</v>
      </c>
      <c r="B63" s="86" t="str">
        <f>'Indicator Data'!B64</f>
        <v>FIN</v>
      </c>
      <c r="C63" s="122" t="s">
        <v>1257</v>
      </c>
      <c r="D63" s="122" t="s">
        <v>1257</v>
      </c>
      <c r="E63" s="122" t="s">
        <v>1258</v>
      </c>
      <c r="F63" s="122" t="s">
        <v>1258</v>
      </c>
      <c r="G63" s="122" t="s">
        <v>1258</v>
      </c>
      <c r="H63" s="122" t="s">
        <v>1258</v>
      </c>
      <c r="I63" s="122" t="s">
        <v>1258</v>
      </c>
      <c r="J63" s="122" t="s">
        <v>903</v>
      </c>
      <c r="K63" s="122" t="s">
        <v>903</v>
      </c>
      <c r="L63" s="122" t="s">
        <v>526</v>
      </c>
      <c r="M63" s="122" t="s">
        <v>900</v>
      </c>
      <c r="N63" s="122" t="s">
        <v>900</v>
      </c>
      <c r="O63" s="122" t="s">
        <v>900</v>
      </c>
      <c r="P63" s="122" t="s">
        <v>900</v>
      </c>
      <c r="Q63" s="122" t="s">
        <v>1156</v>
      </c>
      <c r="R63" s="122" t="s">
        <v>1156</v>
      </c>
      <c r="S63" s="122" t="s">
        <v>1156</v>
      </c>
      <c r="T63" s="122" t="s">
        <v>1156</v>
      </c>
      <c r="U63" s="122" t="s">
        <v>900</v>
      </c>
      <c r="V63" s="122" t="s">
        <v>900</v>
      </c>
      <c r="W63" s="122" t="s">
        <v>900</v>
      </c>
      <c r="X63" s="122" t="s">
        <v>538</v>
      </c>
      <c r="Y63" s="122" t="s">
        <v>538</v>
      </c>
      <c r="Z63" s="122" t="s">
        <v>538</v>
      </c>
      <c r="AA63" s="122" t="s">
        <v>1217</v>
      </c>
      <c r="AB63" s="122" t="s">
        <v>901</v>
      </c>
      <c r="AC63" s="122" t="s">
        <v>901</v>
      </c>
      <c r="AD63" s="179" t="s">
        <v>1264</v>
      </c>
      <c r="AE63" s="122" t="s">
        <v>891</v>
      </c>
      <c r="AF63" s="122" t="s">
        <v>1157</v>
      </c>
      <c r="AG63" s="122" t="s">
        <v>1217</v>
      </c>
      <c r="AH63" s="122" t="s">
        <v>900</v>
      </c>
      <c r="AI63" s="122" t="s">
        <v>900</v>
      </c>
      <c r="AJ63" s="123" t="s">
        <v>907</v>
      </c>
      <c r="AK63" s="123" t="s">
        <v>907</v>
      </c>
      <c r="AL63" s="122" t="s">
        <v>905</v>
      </c>
      <c r="AM63" s="122" t="s">
        <v>905</v>
      </c>
      <c r="AN63" s="122" t="s">
        <v>908</v>
      </c>
      <c r="AO63" s="122" t="s">
        <v>909</v>
      </c>
      <c r="AP63" s="122" t="s">
        <v>909</v>
      </c>
      <c r="AQ63" s="122" t="s">
        <v>1265</v>
      </c>
      <c r="AR63" s="122" t="s">
        <v>1265</v>
      </c>
      <c r="AS63" s="122" t="s">
        <v>891</v>
      </c>
      <c r="AT63" s="122" t="s">
        <v>891</v>
      </c>
      <c r="AU63" s="122" t="s">
        <v>891</v>
      </c>
      <c r="AV63" s="122" t="s">
        <v>891</v>
      </c>
      <c r="AW63" s="122" t="s">
        <v>891</v>
      </c>
      <c r="AX63" s="122" t="s">
        <v>891</v>
      </c>
      <c r="AY63" s="122" t="s">
        <v>891</v>
      </c>
      <c r="AZ63" s="122" t="s">
        <v>905</v>
      </c>
      <c r="BA63" s="122" t="s">
        <v>538</v>
      </c>
      <c r="BB63" s="122" t="s">
        <v>903</v>
      </c>
      <c r="BC63" s="122" t="s">
        <v>903</v>
      </c>
      <c r="BD63" s="122" t="s">
        <v>903</v>
      </c>
      <c r="BE63" s="123" t="s">
        <v>880</v>
      </c>
      <c r="BF63" s="122" t="s">
        <v>902</v>
      </c>
      <c r="BG63" s="122" t="s">
        <v>902</v>
      </c>
      <c r="BH63" s="122" t="s">
        <v>526</v>
      </c>
      <c r="BI63" s="122" t="s">
        <v>526</v>
      </c>
      <c r="BJ63" s="122" t="s">
        <v>1258</v>
      </c>
      <c r="BK63" s="122" t="s">
        <v>1266</v>
      </c>
      <c r="BL63" s="122" t="s">
        <v>899</v>
      </c>
      <c r="BM63" s="122" t="s">
        <v>538</v>
      </c>
      <c r="BN63" s="122" t="s">
        <v>535</v>
      </c>
      <c r="BO63" s="122" t="s">
        <v>538</v>
      </c>
      <c r="BP63" s="122" t="s">
        <v>538</v>
      </c>
      <c r="BQ63" s="122" t="s">
        <v>882</v>
      </c>
      <c r="BR63" s="122" t="s">
        <v>891</v>
      </c>
      <c r="BS63" s="122" t="s">
        <v>891</v>
      </c>
      <c r="BT63" s="122" t="s">
        <v>891</v>
      </c>
      <c r="BU63" s="122" t="s">
        <v>891</v>
      </c>
      <c r="BV63" s="122" t="s">
        <v>891</v>
      </c>
      <c r="BW63" s="122" t="s">
        <v>891</v>
      </c>
      <c r="BX63" s="122"/>
      <c r="BY63" s="122" t="s">
        <v>906</v>
      </c>
      <c r="BZ63" s="122" t="s">
        <v>538</v>
      </c>
      <c r="CA63" s="122" t="s">
        <v>1217</v>
      </c>
      <c r="CB63" s="122" t="s">
        <v>900</v>
      </c>
    </row>
    <row r="64" spans="1:80" x14ac:dyDescent="0.3">
      <c r="A64" s="100" t="str">
        <f>'Indicator Data'!A65</f>
        <v>France</v>
      </c>
      <c r="B64" s="86" t="str">
        <f>'Indicator Data'!B65</f>
        <v>FRA</v>
      </c>
      <c r="C64" s="122" t="s">
        <v>1257</v>
      </c>
      <c r="D64" s="122" t="s">
        <v>1257</v>
      </c>
      <c r="E64" s="122" t="s">
        <v>1258</v>
      </c>
      <c r="F64" s="122" t="s">
        <v>1258</v>
      </c>
      <c r="G64" s="122" t="s">
        <v>1258</v>
      </c>
      <c r="H64" s="122" t="s">
        <v>1258</v>
      </c>
      <c r="I64" s="122" t="s">
        <v>1258</v>
      </c>
      <c r="J64" s="122" t="s">
        <v>903</v>
      </c>
      <c r="K64" s="122" t="s">
        <v>903</v>
      </c>
      <c r="L64" s="122" t="s">
        <v>526</v>
      </c>
      <c r="M64" s="122" t="s">
        <v>900</v>
      </c>
      <c r="N64" s="122" t="s">
        <v>900</v>
      </c>
      <c r="O64" s="122" t="s">
        <v>900</v>
      </c>
      <c r="P64" s="122" t="s">
        <v>900</v>
      </c>
      <c r="Q64" s="122" t="s">
        <v>1156</v>
      </c>
      <c r="R64" s="122" t="s">
        <v>1156</v>
      </c>
      <c r="S64" s="122" t="s">
        <v>1156</v>
      </c>
      <c r="T64" s="122" t="s">
        <v>1156</v>
      </c>
      <c r="U64" s="122" t="s">
        <v>900</v>
      </c>
      <c r="V64" s="122" t="s">
        <v>900</v>
      </c>
      <c r="W64" s="122" t="s">
        <v>900</v>
      </c>
      <c r="X64" s="122" t="s">
        <v>538</v>
      </c>
      <c r="Y64" s="122" t="s">
        <v>538</v>
      </c>
      <c r="Z64" s="122" t="s">
        <v>538</v>
      </c>
      <c r="AA64" s="122" t="s">
        <v>1217</v>
      </c>
      <c r="AB64" s="122" t="s">
        <v>901</v>
      </c>
      <c r="AC64" s="122" t="s">
        <v>901</v>
      </c>
      <c r="AD64" s="179" t="s">
        <v>1264</v>
      </c>
      <c r="AE64" s="122" t="s">
        <v>891</v>
      </c>
      <c r="AF64" s="122" t="s">
        <v>1157</v>
      </c>
      <c r="AG64" s="122" t="s">
        <v>1217</v>
      </c>
      <c r="AH64" s="122" t="s">
        <v>900</v>
      </c>
      <c r="AI64" s="122" t="s">
        <v>900</v>
      </c>
      <c r="AJ64" s="123" t="s">
        <v>907</v>
      </c>
      <c r="AK64" s="123" t="s">
        <v>907</v>
      </c>
      <c r="AL64" s="122" t="s">
        <v>905</v>
      </c>
      <c r="AM64" s="122" t="s">
        <v>905</v>
      </c>
      <c r="AN64" s="122" t="s">
        <v>908</v>
      </c>
      <c r="AO64" s="122" t="s">
        <v>909</v>
      </c>
      <c r="AP64" s="122" t="s">
        <v>909</v>
      </c>
      <c r="AQ64" s="122" t="s">
        <v>1265</v>
      </c>
      <c r="AR64" s="122" t="s">
        <v>1265</v>
      </c>
      <c r="AS64" s="122" t="s">
        <v>891</v>
      </c>
      <c r="AT64" s="122" t="s">
        <v>891</v>
      </c>
      <c r="AU64" s="122" t="s">
        <v>891</v>
      </c>
      <c r="AV64" s="122" t="s">
        <v>891</v>
      </c>
      <c r="AW64" s="122" t="s">
        <v>891</v>
      </c>
      <c r="AX64" s="122" t="s">
        <v>891</v>
      </c>
      <c r="AY64" s="122" t="s">
        <v>891</v>
      </c>
      <c r="AZ64" s="122" t="s">
        <v>905</v>
      </c>
      <c r="BA64" s="122" t="s">
        <v>538</v>
      </c>
      <c r="BB64" s="122" t="s">
        <v>903</v>
      </c>
      <c r="BC64" s="122" t="s">
        <v>903</v>
      </c>
      <c r="BD64" s="122" t="s">
        <v>903</v>
      </c>
      <c r="BE64" s="123" t="s">
        <v>880</v>
      </c>
      <c r="BF64" s="122" t="s">
        <v>902</v>
      </c>
      <c r="BG64" s="122" t="s">
        <v>902</v>
      </c>
      <c r="BH64" s="122" t="s">
        <v>526</v>
      </c>
      <c r="BI64" s="122" t="s">
        <v>526</v>
      </c>
      <c r="BJ64" s="122" t="s">
        <v>1258</v>
      </c>
      <c r="BK64" s="122" t="s">
        <v>1266</v>
      </c>
      <c r="BL64" s="122" t="s">
        <v>899</v>
      </c>
      <c r="BM64" s="122" t="s">
        <v>538</v>
      </c>
      <c r="BN64" s="122" t="s">
        <v>535</v>
      </c>
      <c r="BO64" s="122" t="s">
        <v>538</v>
      </c>
      <c r="BP64" s="122" t="s">
        <v>538</v>
      </c>
      <c r="BQ64" s="122" t="s">
        <v>882</v>
      </c>
      <c r="BR64" s="122" t="s">
        <v>891</v>
      </c>
      <c r="BS64" s="122" t="s">
        <v>891</v>
      </c>
      <c r="BT64" s="122" t="s">
        <v>891</v>
      </c>
      <c r="BU64" s="122" t="s">
        <v>891</v>
      </c>
      <c r="BV64" s="122" t="s">
        <v>891</v>
      </c>
      <c r="BW64" s="122" t="s">
        <v>891</v>
      </c>
      <c r="BX64" s="122"/>
      <c r="BY64" s="122" t="s">
        <v>906</v>
      </c>
      <c r="BZ64" s="122" t="s">
        <v>538</v>
      </c>
      <c r="CA64" s="122" t="s">
        <v>1217</v>
      </c>
      <c r="CB64" s="122" t="s">
        <v>900</v>
      </c>
    </row>
    <row r="65" spans="1:80" x14ac:dyDescent="0.3">
      <c r="A65" s="100" t="str">
        <f>'Indicator Data'!A66</f>
        <v>Gabon</v>
      </c>
      <c r="B65" s="86" t="str">
        <f>'Indicator Data'!B66</f>
        <v>GAB</v>
      </c>
      <c r="C65" s="122" t="s">
        <v>1257</v>
      </c>
      <c r="D65" s="122" t="s">
        <v>1257</v>
      </c>
      <c r="E65" s="122" t="s">
        <v>1258</v>
      </c>
      <c r="F65" s="122" t="s">
        <v>1258</v>
      </c>
      <c r="G65" s="122" t="s">
        <v>1258</v>
      </c>
      <c r="H65" s="122" t="s">
        <v>1258</v>
      </c>
      <c r="I65" s="122" t="s">
        <v>1258</v>
      </c>
      <c r="J65" s="122" t="s">
        <v>903</v>
      </c>
      <c r="K65" s="122" t="s">
        <v>903</v>
      </c>
      <c r="L65" s="122" t="s">
        <v>526</v>
      </c>
      <c r="M65" s="122" t="s">
        <v>900</v>
      </c>
      <c r="N65" s="122" t="s">
        <v>900</v>
      </c>
      <c r="O65" s="122" t="s">
        <v>900</v>
      </c>
      <c r="P65" s="122" t="s">
        <v>900</v>
      </c>
      <c r="Q65" s="122" t="s">
        <v>1156</v>
      </c>
      <c r="R65" s="122" t="s">
        <v>1156</v>
      </c>
      <c r="S65" s="122" t="s">
        <v>1156</v>
      </c>
      <c r="T65" s="122" t="s">
        <v>1156</v>
      </c>
      <c r="U65" s="122" t="s">
        <v>900</v>
      </c>
      <c r="V65" s="122" t="s">
        <v>900</v>
      </c>
      <c r="W65" s="122" t="s">
        <v>900</v>
      </c>
      <c r="X65" s="122" t="s">
        <v>538</v>
      </c>
      <c r="Y65" s="122" t="s">
        <v>538</v>
      </c>
      <c r="Z65" s="122" t="s">
        <v>538</v>
      </c>
      <c r="AA65" s="122" t="s">
        <v>1217</v>
      </c>
      <c r="AB65" s="122" t="s">
        <v>901</v>
      </c>
      <c r="AC65" s="122" t="s">
        <v>901</v>
      </c>
      <c r="AD65" s="179" t="s">
        <v>1264</v>
      </c>
      <c r="AE65" s="122" t="s">
        <v>891</v>
      </c>
      <c r="AF65" s="122" t="s">
        <v>1157</v>
      </c>
      <c r="AG65" s="122" t="s">
        <v>1217</v>
      </c>
      <c r="AH65" s="122" t="s">
        <v>900</v>
      </c>
      <c r="AI65" s="122" t="s">
        <v>900</v>
      </c>
      <c r="AJ65" s="123" t="s">
        <v>907</v>
      </c>
      <c r="AK65" s="123" t="s">
        <v>907</v>
      </c>
      <c r="AL65" s="122" t="s">
        <v>905</v>
      </c>
      <c r="AM65" s="122" t="s">
        <v>905</v>
      </c>
      <c r="AN65" s="122" t="s">
        <v>908</v>
      </c>
      <c r="AO65" s="122" t="s">
        <v>909</v>
      </c>
      <c r="AP65" s="122" t="s">
        <v>909</v>
      </c>
      <c r="AQ65" s="122" t="s">
        <v>1265</v>
      </c>
      <c r="AR65" s="122" t="s">
        <v>1265</v>
      </c>
      <c r="AS65" s="122" t="s">
        <v>891</v>
      </c>
      <c r="AT65" s="122" t="s">
        <v>891</v>
      </c>
      <c r="AU65" s="122" t="s">
        <v>891</v>
      </c>
      <c r="AV65" s="122" t="s">
        <v>891</v>
      </c>
      <c r="AW65" s="122" t="s">
        <v>891</v>
      </c>
      <c r="AX65" s="122" t="s">
        <v>891</v>
      </c>
      <c r="AY65" s="122" t="s">
        <v>891</v>
      </c>
      <c r="AZ65" s="122" t="s">
        <v>905</v>
      </c>
      <c r="BA65" s="122" t="s">
        <v>538</v>
      </c>
      <c r="BB65" s="122" t="s">
        <v>903</v>
      </c>
      <c r="BC65" s="122" t="s">
        <v>903</v>
      </c>
      <c r="BD65" s="122" t="s">
        <v>903</v>
      </c>
      <c r="BE65" s="123" t="s">
        <v>880</v>
      </c>
      <c r="BF65" s="122" t="s">
        <v>902</v>
      </c>
      <c r="BG65" s="122" t="s">
        <v>902</v>
      </c>
      <c r="BH65" s="122" t="s">
        <v>526</v>
      </c>
      <c r="BI65" s="122" t="s">
        <v>526</v>
      </c>
      <c r="BJ65" s="122" t="s">
        <v>1258</v>
      </c>
      <c r="BK65" s="122" t="s">
        <v>1266</v>
      </c>
      <c r="BL65" s="122" t="s">
        <v>899</v>
      </c>
      <c r="BM65" s="122" t="s">
        <v>538</v>
      </c>
      <c r="BN65" s="122" t="s">
        <v>535</v>
      </c>
      <c r="BO65" s="122" t="s">
        <v>538</v>
      </c>
      <c r="BP65" s="122" t="s">
        <v>538</v>
      </c>
      <c r="BQ65" s="122" t="s">
        <v>882</v>
      </c>
      <c r="BR65" s="122" t="s">
        <v>891</v>
      </c>
      <c r="BS65" s="122" t="s">
        <v>891</v>
      </c>
      <c r="BT65" s="122" t="s">
        <v>891</v>
      </c>
      <c r="BU65" s="122" t="s">
        <v>891</v>
      </c>
      <c r="BV65" s="122" t="s">
        <v>891</v>
      </c>
      <c r="BW65" s="122" t="s">
        <v>891</v>
      </c>
      <c r="BX65" s="122"/>
      <c r="BY65" s="122" t="s">
        <v>906</v>
      </c>
      <c r="BZ65" s="122" t="s">
        <v>538</v>
      </c>
      <c r="CA65" s="122" t="s">
        <v>1217</v>
      </c>
      <c r="CB65" s="122" t="s">
        <v>900</v>
      </c>
    </row>
    <row r="66" spans="1:80" x14ac:dyDescent="0.3">
      <c r="A66" s="100" t="str">
        <f>'Indicator Data'!A67</f>
        <v>Gambia</v>
      </c>
      <c r="B66" s="86" t="str">
        <f>'Indicator Data'!B67</f>
        <v>GMB</v>
      </c>
      <c r="C66" s="122" t="s">
        <v>1257</v>
      </c>
      <c r="D66" s="122" t="s">
        <v>1257</v>
      </c>
      <c r="E66" s="122" t="s">
        <v>1258</v>
      </c>
      <c r="F66" s="122" t="s">
        <v>1258</v>
      </c>
      <c r="G66" s="122" t="s">
        <v>1258</v>
      </c>
      <c r="H66" s="122" t="s">
        <v>1258</v>
      </c>
      <c r="I66" s="122" t="s">
        <v>1258</v>
      </c>
      <c r="J66" s="122" t="s">
        <v>903</v>
      </c>
      <c r="K66" s="122" t="s">
        <v>903</v>
      </c>
      <c r="L66" s="122" t="s">
        <v>526</v>
      </c>
      <c r="M66" s="122" t="s">
        <v>900</v>
      </c>
      <c r="N66" s="122" t="s">
        <v>900</v>
      </c>
      <c r="O66" s="122" t="s">
        <v>900</v>
      </c>
      <c r="P66" s="122" t="s">
        <v>900</v>
      </c>
      <c r="Q66" s="122" t="s">
        <v>1156</v>
      </c>
      <c r="R66" s="122" t="s">
        <v>1156</v>
      </c>
      <c r="S66" s="122" t="s">
        <v>1156</v>
      </c>
      <c r="T66" s="122" t="s">
        <v>1156</v>
      </c>
      <c r="U66" s="122" t="s">
        <v>900</v>
      </c>
      <c r="V66" s="122" t="s">
        <v>900</v>
      </c>
      <c r="W66" s="122" t="s">
        <v>900</v>
      </c>
      <c r="X66" s="122" t="s">
        <v>538</v>
      </c>
      <c r="Y66" s="122" t="s">
        <v>538</v>
      </c>
      <c r="Z66" s="122" t="s">
        <v>538</v>
      </c>
      <c r="AA66" s="122" t="s">
        <v>1217</v>
      </c>
      <c r="AB66" s="122" t="s">
        <v>901</v>
      </c>
      <c r="AC66" s="122" t="s">
        <v>901</v>
      </c>
      <c r="AD66" s="179" t="s">
        <v>1264</v>
      </c>
      <c r="AE66" s="122" t="s">
        <v>891</v>
      </c>
      <c r="AF66" s="122" t="s">
        <v>1157</v>
      </c>
      <c r="AG66" s="122" t="s">
        <v>1217</v>
      </c>
      <c r="AH66" s="122" t="s">
        <v>900</v>
      </c>
      <c r="AI66" s="122" t="s">
        <v>900</v>
      </c>
      <c r="AJ66" s="123" t="s">
        <v>907</v>
      </c>
      <c r="AK66" s="123" t="s">
        <v>907</v>
      </c>
      <c r="AL66" s="122" t="s">
        <v>905</v>
      </c>
      <c r="AM66" s="122" t="s">
        <v>905</v>
      </c>
      <c r="AN66" s="122" t="s">
        <v>908</v>
      </c>
      <c r="AO66" s="122" t="s">
        <v>909</v>
      </c>
      <c r="AP66" s="122" t="s">
        <v>909</v>
      </c>
      <c r="AQ66" s="122" t="s">
        <v>1265</v>
      </c>
      <c r="AR66" s="122" t="s">
        <v>1265</v>
      </c>
      <c r="AS66" s="122" t="s">
        <v>891</v>
      </c>
      <c r="AT66" s="122" t="s">
        <v>891</v>
      </c>
      <c r="AU66" s="122" t="s">
        <v>891</v>
      </c>
      <c r="AV66" s="122" t="s">
        <v>891</v>
      </c>
      <c r="AW66" s="122" t="s">
        <v>891</v>
      </c>
      <c r="AX66" s="122" t="s">
        <v>891</v>
      </c>
      <c r="AY66" s="122" t="s">
        <v>891</v>
      </c>
      <c r="AZ66" s="122" t="s">
        <v>905</v>
      </c>
      <c r="BA66" s="122" t="s">
        <v>538</v>
      </c>
      <c r="BB66" s="122" t="s">
        <v>903</v>
      </c>
      <c r="BC66" s="122" t="s">
        <v>903</v>
      </c>
      <c r="BD66" s="122" t="s">
        <v>903</v>
      </c>
      <c r="BE66" s="123" t="s">
        <v>880</v>
      </c>
      <c r="BF66" s="122" t="s">
        <v>902</v>
      </c>
      <c r="BG66" s="122" t="s">
        <v>902</v>
      </c>
      <c r="BH66" s="122" t="s">
        <v>526</v>
      </c>
      <c r="BI66" s="122" t="s">
        <v>526</v>
      </c>
      <c r="BJ66" s="122" t="s">
        <v>1258</v>
      </c>
      <c r="BK66" s="122" t="s">
        <v>1266</v>
      </c>
      <c r="BL66" s="122" t="s">
        <v>899</v>
      </c>
      <c r="BM66" s="122" t="s">
        <v>538</v>
      </c>
      <c r="BN66" s="122" t="s">
        <v>535</v>
      </c>
      <c r="BO66" s="122" t="s">
        <v>538</v>
      </c>
      <c r="BP66" s="122" t="s">
        <v>538</v>
      </c>
      <c r="BQ66" s="122" t="s">
        <v>882</v>
      </c>
      <c r="BR66" s="122" t="s">
        <v>891</v>
      </c>
      <c r="BS66" s="122" t="s">
        <v>891</v>
      </c>
      <c r="BT66" s="122" t="s">
        <v>891</v>
      </c>
      <c r="BU66" s="122" t="s">
        <v>891</v>
      </c>
      <c r="BV66" s="122" t="s">
        <v>891</v>
      </c>
      <c r="BW66" s="122" t="s">
        <v>891</v>
      </c>
      <c r="BX66" s="122"/>
      <c r="BY66" s="122" t="s">
        <v>906</v>
      </c>
      <c r="BZ66" s="122" t="s">
        <v>538</v>
      </c>
      <c r="CA66" s="122" t="s">
        <v>1217</v>
      </c>
      <c r="CB66" s="122" t="s">
        <v>900</v>
      </c>
    </row>
    <row r="67" spans="1:80" x14ac:dyDescent="0.3">
      <c r="A67" s="100" t="str">
        <f>'Indicator Data'!A68</f>
        <v>Georgia</v>
      </c>
      <c r="B67" s="86" t="str">
        <f>'Indicator Data'!B68</f>
        <v>GEO</v>
      </c>
      <c r="C67" s="122" t="s">
        <v>1257</v>
      </c>
      <c r="D67" s="122" t="s">
        <v>1257</v>
      </c>
      <c r="E67" s="122" t="s">
        <v>1258</v>
      </c>
      <c r="F67" s="122" t="s">
        <v>1258</v>
      </c>
      <c r="G67" s="122" t="s">
        <v>1258</v>
      </c>
      <c r="H67" s="122" t="s">
        <v>1258</v>
      </c>
      <c r="I67" s="122" t="s">
        <v>1258</v>
      </c>
      <c r="J67" s="122" t="s">
        <v>903</v>
      </c>
      <c r="K67" s="122" t="s">
        <v>903</v>
      </c>
      <c r="L67" s="122" t="s">
        <v>526</v>
      </c>
      <c r="M67" s="122" t="s">
        <v>900</v>
      </c>
      <c r="N67" s="122" t="s">
        <v>900</v>
      </c>
      <c r="O67" s="122" t="s">
        <v>900</v>
      </c>
      <c r="P67" s="122" t="s">
        <v>900</v>
      </c>
      <c r="Q67" s="122" t="s">
        <v>1156</v>
      </c>
      <c r="R67" s="122" t="s">
        <v>1156</v>
      </c>
      <c r="S67" s="122" t="s">
        <v>1156</v>
      </c>
      <c r="T67" s="122" t="s">
        <v>1156</v>
      </c>
      <c r="U67" s="122" t="s">
        <v>900</v>
      </c>
      <c r="V67" s="122" t="s">
        <v>900</v>
      </c>
      <c r="W67" s="122" t="s">
        <v>900</v>
      </c>
      <c r="X67" s="122" t="s">
        <v>538</v>
      </c>
      <c r="Y67" s="122" t="s">
        <v>538</v>
      </c>
      <c r="Z67" s="122" t="s">
        <v>538</v>
      </c>
      <c r="AA67" s="122" t="s">
        <v>1217</v>
      </c>
      <c r="AB67" s="122" t="s">
        <v>901</v>
      </c>
      <c r="AC67" s="122" t="s">
        <v>901</v>
      </c>
      <c r="AD67" s="179" t="s">
        <v>1264</v>
      </c>
      <c r="AE67" s="122" t="s">
        <v>891</v>
      </c>
      <c r="AF67" s="122" t="s">
        <v>1157</v>
      </c>
      <c r="AG67" s="122" t="s">
        <v>1217</v>
      </c>
      <c r="AH67" s="122" t="s">
        <v>900</v>
      </c>
      <c r="AI67" s="122" t="s">
        <v>900</v>
      </c>
      <c r="AJ67" s="123" t="s">
        <v>907</v>
      </c>
      <c r="AK67" s="123" t="s">
        <v>907</v>
      </c>
      <c r="AL67" s="122" t="s">
        <v>905</v>
      </c>
      <c r="AM67" s="122" t="s">
        <v>905</v>
      </c>
      <c r="AN67" s="122" t="s">
        <v>908</v>
      </c>
      <c r="AO67" s="122" t="s">
        <v>909</v>
      </c>
      <c r="AP67" s="122" t="s">
        <v>909</v>
      </c>
      <c r="AQ67" s="122" t="s">
        <v>1265</v>
      </c>
      <c r="AR67" s="122" t="s">
        <v>1265</v>
      </c>
      <c r="AS67" s="122" t="s">
        <v>891</v>
      </c>
      <c r="AT67" s="122" t="s">
        <v>891</v>
      </c>
      <c r="AU67" s="122" t="s">
        <v>891</v>
      </c>
      <c r="AV67" s="122" t="s">
        <v>891</v>
      </c>
      <c r="AW67" s="122" t="s">
        <v>891</v>
      </c>
      <c r="AX67" s="122" t="s">
        <v>891</v>
      </c>
      <c r="AY67" s="122" t="s">
        <v>891</v>
      </c>
      <c r="AZ67" s="122" t="s">
        <v>905</v>
      </c>
      <c r="BA67" s="122" t="s">
        <v>538</v>
      </c>
      <c r="BB67" s="122" t="s">
        <v>903</v>
      </c>
      <c r="BC67" s="122" t="s">
        <v>903</v>
      </c>
      <c r="BD67" s="122" t="s">
        <v>903</v>
      </c>
      <c r="BE67" s="123" t="s">
        <v>883</v>
      </c>
      <c r="BF67" s="122" t="s">
        <v>902</v>
      </c>
      <c r="BG67" s="122" t="s">
        <v>902</v>
      </c>
      <c r="BH67" s="122" t="s">
        <v>526</v>
      </c>
      <c r="BI67" s="122" t="s">
        <v>526</v>
      </c>
      <c r="BJ67" s="122" t="s">
        <v>1258</v>
      </c>
      <c r="BK67" s="122" t="s">
        <v>1266</v>
      </c>
      <c r="BL67" s="122" t="s">
        <v>899</v>
      </c>
      <c r="BM67" s="122" t="s">
        <v>538</v>
      </c>
      <c r="BN67" s="122" t="s">
        <v>535</v>
      </c>
      <c r="BO67" s="122" t="s">
        <v>538</v>
      </c>
      <c r="BP67" s="122" t="s">
        <v>538</v>
      </c>
      <c r="BQ67" s="122" t="s">
        <v>882</v>
      </c>
      <c r="BR67" s="122" t="s">
        <v>891</v>
      </c>
      <c r="BS67" s="122" t="s">
        <v>891</v>
      </c>
      <c r="BT67" s="122" t="s">
        <v>891</v>
      </c>
      <c r="BU67" s="122" t="s">
        <v>891</v>
      </c>
      <c r="BV67" s="122" t="s">
        <v>891</v>
      </c>
      <c r="BW67" s="122" t="s">
        <v>891</v>
      </c>
      <c r="BX67" s="122"/>
      <c r="BY67" s="122" t="s">
        <v>906</v>
      </c>
      <c r="BZ67" s="122" t="s">
        <v>538</v>
      </c>
      <c r="CA67" s="122" t="s">
        <v>1217</v>
      </c>
      <c r="CB67" s="122" t="s">
        <v>900</v>
      </c>
    </row>
    <row r="68" spans="1:80" x14ac:dyDescent="0.3">
      <c r="A68" s="100" t="str">
        <f>'Indicator Data'!A69</f>
        <v>Germany</v>
      </c>
      <c r="B68" s="86" t="str">
        <f>'Indicator Data'!B69</f>
        <v>DEU</v>
      </c>
      <c r="C68" s="122" t="s">
        <v>1257</v>
      </c>
      <c r="D68" s="122" t="s">
        <v>1257</v>
      </c>
      <c r="E68" s="122" t="s">
        <v>1258</v>
      </c>
      <c r="F68" s="122" t="s">
        <v>1258</v>
      </c>
      <c r="G68" s="122" t="s">
        <v>1258</v>
      </c>
      <c r="H68" s="122" t="s">
        <v>1258</v>
      </c>
      <c r="I68" s="122" t="s">
        <v>1258</v>
      </c>
      <c r="J68" s="122" t="s">
        <v>903</v>
      </c>
      <c r="K68" s="122" t="s">
        <v>903</v>
      </c>
      <c r="L68" s="122" t="s">
        <v>526</v>
      </c>
      <c r="M68" s="122" t="s">
        <v>900</v>
      </c>
      <c r="N68" s="122" t="s">
        <v>900</v>
      </c>
      <c r="O68" s="122" t="s">
        <v>900</v>
      </c>
      <c r="P68" s="122" t="s">
        <v>900</v>
      </c>
      <c r="Q68" s="122" t="s">
        <v>1156</v>
      </c>
      <c r="R68" s="122" t="s">
        <v>1156</v>
      </c>
      <c r="S68" s="122" t="s">
        <v>1156</v>
      </c>
      <c r="T68" s="122" t="s">
        <v>1156</v>
      </c>
      <c r="U68" s="122" t="s">
        <v>900</v>
      </c>
      <c r="V68" s="122" t="s">
        <v>900</v>
      </c>
      <c r="W68" s="122" t="s">
        <v>900</v>
      </c>
      <c r="X68" s="122" t="s">
        <v>538</v>
      </c>
      <c r="Y68" s="122" t="s">
        <v>538</v>
      </c>
      <c r="Z68" s="122" t="s">
        <v>538</v>
      </c>
      <c r="AA68" s="122" t="s">
        <v>1217</v>
      </c>
      <c r="AB68" s="122" t="s">
        <v>901</v>
      </c>
      <c r="AC68" s="122" t="s">
        <v>901</v>
      </c>
      <c r="AD68" s="179" t="s">
        <v>1264</v>
      </c>
      <c r="AE68" s="122" t="s">
        <v>891</v>
      </c>
      <c r="AF68" s="122" t="s">
        <v>1157</v>
      </c>
      <c r="AG68" s="122" t="s">
        <v>1217</v>
      </c>
      <c r="AH68" s="122" t="s">
        <v>900</v>
      </c>
      <c r="AI68" s="122" t="s">
        <v>900</v>
      </c>
      <c r="AJ68" s="123" t="s">
        <v>907</v>
      </c>
      <c r="AK68" s="123" t="s">
        <v>907</v>
      </c>
      <c r="AL68" s="122" t="s">
        <v>905</v>
      </c>
      <c r="AM68" s="122" t="s">
        <v>905</v>
      </c>
      <c r="AN68" s="122" t="s">
        <v>908</v>
      </c>
      <c r="AO68" s="122" t="s">
        <v>909</v>
      </c>
      <c r="AP68" s="122" t="s">
        <v>909</v>
      </c>
      <c r="AQ68" s="122" t="s">
        <v>1265</v>
      </c>
      <c r="AR68" s="122" t="s">
        <v>1265</v>
      </c>
      <c r="AS68" s="122" t="s">
        <v>891</v>
      </c>
      <c r="AT68" s="122" t="s">
        <v>891</v>
      </c>
      <c r="AU68" s="122" t="s">
        <v>891</v>
      </c>
      <c r="AV68" s="122" t="s">
        <v>891</v>
      </c>
      <c r="AW68" s="122" t="s">
        <v>891</v>
      </c>
      <c r="AX68" s="122" t="s">
        <v>891</v>
      </c>
      <c r="AY68" s="122" t="s">
        <v>891</v>
      </c>
      <c r="AZ68" s="122" t="s">
        <v>905</v>
      </c>
      <c r="BA68" s="122" t="s">
        <v>538</v>
      </c>
      <c r="BB68" s="122" t="s">
        <v>903</v>
      </c>
      <c r="BC68" s="122" t="s">
        <v>903</v>
      </c>
      <c r="BD68" s="122" t="s">
        <v>903</v>
      </c>
      <c r="BE68" s="123" t="s">
        <v>880</v>
      </c>
      <c r="BF68" s="122" t="s">
        <v>902</v>
      </c>
      <c r="BG68" s="122" t="s">
        <v>902</v>
      </c>
      <c r="BH68" s="122" t="s">
        <v>526</v>
      </c>
      <c r="BI68" s="122" t="s">
        <v>526</v>
      </c>
      <c r="BJ68" s="122" t="s">
        <v>1258</v>
      </c>
      <c r="BK68" s="122" t="s">
        <v>1266</v>
      </c>
      <c r="BL68" s="122" t="s">
        <v>899</v>
      </c>
      <c r="BM68" s="122" t="s">
        <v>538</v>
      </c>
      <c r="BN68" s="122" t="s">
        <v>535</v>
      </c>
      <c r="BO68" s="122" t="s">
        <v>538</v>
      </c>
      <c r="BP68" s="122" t="s">
        <v>538</v>
      </c>
      <c r="BQ68" s="122" t="s">
        <v>882</v>
      </c>
      <c r="BR68" s="122" t="s">
        <v>891</v>
      </c>
      <c r="BS68" s="122" t="s">
        <v>891</v>
      </c>
      <c r="BT68" s="122" t="s">
        <v>891</v>
      </c>
      <c r="BU68" s="122" t="s">
        <v>891</v>
      </c>
      <c r="BV68" s="122" t="s">
        <v>891</v>
      </c>
      <c r="BW68" s="122" t="s">
        <v>891</v>
      </c>
      <c r="BX68" s="122"/>
      <c r="BY68" s="122" t="s">
        <v>906</v>
      </c>
      <c r="BZ68" s="122" t="s">
        <v>538</v>
      </c>
      <c r="CA68" s="122" t="s">
        <v>1217</v>
      </c>
      <c r="CB68" s="122" t="s">
        <v>900</v>
      </c>
    </row>
    <row r="69" spans="1:80" x14ac:dyDescent="0.3">
      <c r="A69" s="100" t="str">
        <f>'Indicator Data'!A70</f>
        <v>Ghana</v>
      </c>
      <c r="B69" s="86" t="str">
        <f>'Indicator Data'!B70</f>
        <v>GHA</v>
      </c>
      <c r="C69" s="122" t="s">
        <v>1257</v>
      </c>
      <c r="D69" s="122" t="s">
        <v>1257</v>
      </c>
      <c r="E69" s="122" t="s">
        <v>1258</v>
      </c>
      <c r="F69" s="122" t="s">
        <v>1258</v>
      </c>
      <c r="G69" s="122" t="s">
        <v>1258</v>
      </c>
      <c r="H69" s="122" t="s">
        <v>1258</v>
      </c>
      <c r="I69" s="122" t="s">
        <v>1258</v>
      </c>
      <c r="J69" s="122" t="s">
        <v>903</v>
      </c>
      <c r="K69" s="122" t="s">
        <v>903</v>
      </c>
      <c r="L69" s="122" t="s">
        <v>526</v>
      </c>
      <c r="M69" s="122" t="s">
        <v>900</v>
      </c>
      <c r="N69" s="122" t="s">
        <v>900</v>
      </c>
      <c r="O69" s="122" t="s">
        <v>900</v>
      </c>
      <c r="P69" s="122" t="s">
        <v>900</v>
      </c>
      <c r="Q69" s="122" t="s">
        <v>1156</v>
      </c>
      <c r="R69" s="122" t="s">
        <v>1156</v>
      </c>
      <c r="S69" s="122" t="s">
        <v>1156</v>
      </c>
      <c r="T69" s="122" t="s">
        <v>1156</v>
      </c>
      <c r="U69" s="122" t="s">
        <v>900</v>
      </c>
      <c r="V69" s="122" t="s">
        <v>900</v>
      </c>
      <c r="W69" s="122" t="s">
        <v>900</v>
      </c>
      <c r="X69" s="122" t="s">
        <v>538</v>
      </c>
      <c r="Y69" s="122" t="s">
        <v>538</v>
      </c>
      <c r="Z69" s="122" t="s">
        <v>538</v>
      </c>
      <c r="AA69" s="122" t="s">
        <v>1217</v>
      </c>
      <c r="AB69" s="122" t="s">
        <v>901</v>
      </c>
      <c r="AC69" s="122" t="s">
        <v>901</v>
      </c>
      <c r="AD69" s="179" t="s">
        <v>1264</v>
      </c>
      <c r="AE69" s="122" t="s">
        <v>891</v>
      </c>
      <c r="AF69" s="122" t="s">
        <v>1157</v>
      </c>
      <c r="AG69" s="122" t="s">
        <v>1217</v>
      </c>
      <c r="AH69" s="122" t="s">
        <v>900</v>
      </c>
      <c r="AI69" s="122" t="s">
        <v>900</v>
      </c>
      <c r="AJ69" s="123" t="s">
        <v>907</v>
      </c>
      <c r="AK69" s="123" t="s">
        <v>907</v>
      </c>
      <c r="AL69" s="122" t="s">
        <v>905</v>
      </c>
      <c r="AM69" s="122" t="s">
        <v>905</v>
      </c>
      <c r="AN69" s="122" t="s">
        <v>908</v>
      </c>
      <c r="AO69" s="122" t="s">
        <v>909</v>
      </c>
      <c r="AP69" s="122" t="s">
        <v>909</v>
      </c>
      <c r="AQ69" s="122" t="s">
        <v>1265</v>
      </c>
      <c r="AR69" s="122" t="s">
        <v>1265</v>
      </c>
      <c r="AS69" s="122" t="s">
        <v>891</v>
      </c>
      <c r="AT69" s="122" t="s">
        <v>891</v>
      </c>
      <c r="AU69" s="122" t="s">
        <v>891</v>
      </c>
      <c r="AV69" s="122" t="s">
        <v>891</v>
      </c>
      <c r="AW69" s="122" t="s">
        <v>891</v>
      </c>
      <c r="AX69" s="122" t="s">
        <v>891</v>
      </c>
      <c r="AY69" s="122" t="s">
        <v>891</v>
      </c>
      <c r="AZ69" s="122" t="s">
        <v>905</v>
      </c>
      <c r="BA69" s="122" t="s">
        <v>538</v>
      </c>
      <c r="BB69" s="122" t="s">
        <v>903</v>
      </c>
      <c r="BC69" s="122" t="s">
        <v>903</v>
      </c>
      <c r="BD69" s="122" t="s">
        <v>903</v>
      </c>
      <c r="BE69" s="123" t="s">
        <v>883</v>
      </c>
      <c r="BF69" s="122" t="s">
        <v>902</v>
      </c>
      <c r="BG69" s="122" t="s">
        <v>902</v>
      </c>
      <c r="BH69" s="122" t="s">
        <v>526</v>
      </c>
      <c r="BI69" s="122" t="s">
        <v>526</v>
      </c>
      <c r="BJ69" s="122" t="s">
        <v>1258</v>
      </c>
      <c r="BK69" s="122" t="s">
        <v>1266</v>
      </c>
      <c r="BL69" s="122" t="s">
        <v>899</v>
      </c>
      <c r="BM69" s="122" t="s">
        <v>538</v>
      </c>
      <c r="BN69" s="122" t="s">
        <v>535</v>
      </c>
      <c r="BO69" s="122" t="s">
        <v>538</v>
      </c>
      <c r="BP69" s="122" t="s">
        <v>538</v>
      </c>
      <c r="BQ69" s="122" t="s">
        <v>882</v>
      </c>
      <c r="BR69" s="122" t="s">
        <v>891</v>
      </c>
      <c r="BS69" s="122" t="s">
        <v>891</v>
      </c>
      <c r="BT69" s="122" t="s">
        <v>891</v>
      </c>
      <c r="BU69" s="122" t="s">
        <v>891</v>
      </c>
      <c r="BV69" s="122" t="s">
        <v>891</v>
      </c>
      <c r="BW69" s="122" t="s">
        <v>891</v>
      </c>
      <c r="BX69" s="122"/>
      <c r="BY69" s="122" t="s">
        <v>906</v>
      </c>
      <c r="BZ69" s="122" t="s">
        <v>538</v>
      </c>
      <c r="CA69" s="122" t="s">
        <v>1217</v>
      </c>
      <c r="CB69" s="122" t="s">
        <v>900</v>
      </c>
    </row>
    <row r="70" spans="1:80" x14ac:dyDescent="0.3">
      <c r="A70" s="100" t="str">
        <f>'Indicator Data'!A71</f>
        <v>Greece</v>
      </c>
      <c r="B70" s="86" t="str">
        <f>'Indicator Data'!B71</f>
        <v>GRC</v>
      </c>
      <c r="C70" s="122" t="s">
        <v>1257</v>
      </c>
      <c r="D70" s="122" t="s">
        <v>1257</v>
      </c>
      <c r="E70" s="122" t="s">
        <v>1258</v>
      </c>
      <c r="F70" s="122" t="s">
        <v>1258</v>
      </c>
      <c r="G70" s="122" t="s">
        <v>1258</v>
      </c>
      <c r="H70" s="122" t="s">
        <v>1258</v>
      </c>
      <c r="I70" s="122" t="s">
        <v>1258</v>
      </c>
      <c r="J70" s="122" t="s">
        <v>903</v>
      </c>
      <c r="K70" s="122" t="s">
        <v>903</v>
      </c>
      <c r="L70" s="122" t="s">
        <v>526</v>
      </c>
      <c r="M70" s="122" t="s">
        <v>900</v>
      </c>
      <c r="N70" s="122" t="s">
        <v>900</v>
      </c>
      <c r="O70" s="122" t="s">
        <v>900</v>
      </c>
      <c r="P70" s="122" t="s">
        <v>900</v>
      </c>
      <c r="Q70" s="122" t="s">
        <v>1156</v>
      </c>
      <c r="R70" s="122" t="s">
        <v>1156</v>
      </c>
      <c r="S70" s="122" t="s">
        <v>1156</v>
      </c>
      <c r="T70" s="122" t="s">
        <v>1156</v>
      </c>
      <c r="U70" s="122" t="s">
        <v>900</v>
      </c>
      <c r="V70" s="122" t="s">
        <v>900</v>
      </c>
      <c r="W70" s="122" t="s">
        <v>900</v>
      </c>
      <c r="X70" s="122" t="s">
        <v>538</v>
      </c>
      <c r="Y70" s="122" t="s">
        <v>538</v>
      </c>
      <c r="Z70" s="122" t="s">
        <v>538</v>
      </c>
      <c r="AA70" s="122" t="s">
        <v>1217</v>
      </c>
      <c r="AB70" s="122" t="s">
        <v>901</v>
      </c>
      <c r="AC70" s="122" t="s">
        <v>901</v>
      </c>
      <c r="AD70" s="179" t="s">
        <v>1264</v>
      </c>
      <c r="AE70" s="122" t="s">
        <v>891</v>
      </c>
      <c r="AF70" s="122" t="s">
        <v>1157</v>
      </c>
      <c r="AG70" s="122" t="s">
        <v>1217</v>
      </c>
      <c r="AH70" s="122" t="s">
        <v>900</v>
      </c>
      <c r="AI70" s="122" t="s">
        <v>900</v>
      </c>
      <c r="AJ70" s="123" t="s">
        <v>907</v>
      </c>
      <c r="AK70" s="123" t="s">
        <v>907</v>
      </c>
      <c r="AL70" s="122" t="s">
        <v>905</v>
      </c>
      <c r="AM70" s="122" t="s">
        <v>905</v>
      </c>
      <c r="AN70" s="122" t="s">
        <v>908</v>
      </c>
      <c r="AO70" s="122" t="s">
        <v>909</v>
      </c>
      <c r="AP70" s="122" t="s">
        <v>909</v>
      </c>
      <c r="AQ70" s="122" t="s">
        <v>1265</v>
      </c>
      <c r="AR70" s="122" t="s">
        <v>1265</v>
      </c>
      <c r="AS70" s="122" t="s">
        <v>891</v>
      </c>
      <c r="AT70" s="122" t="s">
        <v>891</v>
      </c>
      <c r="AU70" s="122" t="s">
        <v>891</v>
      </c>
      <c r="AV70" s="122" t="s">
        <v>891</v>
      </c>
      <c r="AW70" s="122" t="s">
        <v>891</v>
      </c>
      <c r="AX70" s="122" t="s">
        <v>891</v>
      </c>
      <c r="AY70" s="122" t="s">
        <v>891</v>
      </c>
      <c r="AZ70" s="122" t="s">
        <v>905</v>
      </c>
      <c r="BA70" s="122" t="s">
        <v>538</v>
      </c>
      <c r="BB70" s="122" t="s">
        <v>903</v>
      </c>
      <c r="BC70" s="122" t="s">
        <v>903</v>
      </c>
      <c r="BD70" s="122" t="s">
        <v>903</v>
      </c>
      <c r="BE70" s="123" t="s">
        <v>880</v>
      </c>
      <c r="BF70" s="122" t="s">
        <v>902</v>
      </c>
      <c r="BG70" s="122" t="s">
        <v>902</v>
      </c>
      <c r="BH70" s="122" t="s">
        <v>526</v>
      </c>
      <c r="BI70" s="122" t="s">
        <v>526</v>
      </c>
      <c r="BJ70" s="122" t="s">
        <v>1258</v>
      </c>
      <c r="BK70" s="122" t="s">
        <v>1266</v>
      </c>
      <c r="BL70" s="122" t="s">
        <v>899</v>
      </c>
      <c r="BM70" s="122" t="s">
        <v>538</v>
      </c>
      <c r="BN70" s="122" t="s">
        <v>535</v>
      </c>
      <c r="BO70" s="122" t="s">
        <v>538</v>
      </c>
      <c r="BP70" s="122" t="s">
        <v>538</v>
      </c>
      <c r="BQ70" s="122" t="s">
        <v>882</v>
      </c>
      <c r="BR70" s="122" t="s">
        <v>891</v>
      </c>
      <c r="BS70" s="122" t="s">
        <v>891</v>
      </c>
      <c r="BT70" s="122" t="s">
        <v>891</v>
      </c>
      <c r="BU70" s="122" t="s">
        <v>891</v>
      </c>
      <c r="BV70" s="122" t="s">
        <v>891</v>
      </c>
      <c r="BW70" s="122" t="s">
        <v>891</v>
      </c>
      <c r="BX70" s="122"/>
      <c r="BY70" s="122" t="s">
        <v>906</v>
      </c>
      <c r="BZ70" s="122" t="s">
        <v>538</v>
      </c>
      <c r="CA70" s="122" t="s">
        <v>1217</v>
      </c>
      <c r="CB70" s="122" t="s">
        <v>900</v>
      </c>
    </row>
    <row r="71" spans="1:80" x14ac:dyDescent="0.3">
      <c r="A71" s="100" t="str">
        <f>'Indicator Data'!A72</f>
        <v>Grenada</v>
      </c>
      <c r="B71" s="86" t="str">
        <f>'Indicator Data'!B72</f>
        <v>GRD</v>
      </c>
      <c r="C71" s="122" t="s">
        <v>1257</v>
      </c>
      <c r="D71" s="122" t="s">
        <v>1257</v>
      </c>
      <c r="E71" s="122" t="s">
        <v>1258</v>
      </c>
      <c r="F71" s="122" t="s">
        <v>1258</v>
      </c>
      <c r="G71" s="122" t="s">
        <v>1258</v>
      </c>
      <c r="H71" s="122" t="s">
        <v>1258</v>
      </c>
      <c r="I71" s="122" t="s">
        <v>1258</v>
      </c>
      <c r="J71" s="122" t="s">
        <v>903</v>
      </c>
      <c r="K71" s="122" t="s">
        <v>903</v>
      </c>
      <c r="L71" s="122" t="s">
        <v>526</v>
      </c>
      <c r="M71" s="122" t="s">
        <v>900</v>
      </c>
      <c r="N71" s="122" t="s">
        <v>900</v>
      </c>
      <c r="O71" s="122" t="s">
        <v>900</v>
      </c>
      <c r="P71" s="122" t="s">
        <v>900</v>
      </c>
      <c r="Q71" s="122" t="s">
        <v>1156</v>
      </c>
      <c r="R71" s="122" t="s">
        <v>1156</v>
      </c>
      <c r="S71" s="122" t="s">
        <v>1156</v>
      </c>
      <c r="T71" s="122" t="s">
        <v>1156</v>
      </c>
      <c r="U71" s="122" t="s">
        <v>900</v>
      </c>
      <c r="V71" s="122" t="s">
        <v>900</v>
      </c>
      <c r="W71" s="122" t="s">
        <v>900</v>
      </c>
      <c r="X71" s="122" t="s">
        <v>538</v>
      </c>
      <c r="Y71" s="122" t="s">
        <v>538</v>
      </c>
      <c r="Z71" s="122" t="s">
        <v>538</v>
      </c>
      <c r="AA71" s="122" t="s">
        <v>1217</v>
      </c>
      <c r="AB71" s="122" t="s">
        <v>901</v>
      </c>
      <c r="AC71" s="122" t="s">
        <v>901</v>
      </c>
      <c r="AD71" s="179" t="s">
        <v>1264</v>
      </c>
      <c r="AE71" s="122" t="s">
        <v>891</v>
      </c>
      <c r="AF71" s="122" t="s">
        <v>1157</v>
      </c>
      <c r="AG71" s="122" t="s">
        <v>1217</v>
      </c>
      <c r="AH71" s="122" t="s">
        <v>900</v>
      </c>
      <c r="AI71" s="122" t="s">
        <v>900</v>
      </c>
      <c r="AJ71" s="123" t="s">
        <v>907</v>
      </c>
      <c r="AK71" s="123" t="s">
        <v>907</v>
      </c>
      <c r="AL71" s="122" t="s">
        <v>905</v>
      </c>
      <c r="AM71" s="122" t="s">
        <v>905</v>
      </c>
      <c r="AN71" s="122" t="s">
        <v>908</v>
      </c>
      <c r="AO71" s="122" t="s">
        <v>909</v>
      </c>
      <c r="AP71" s="122" t="s">
        <v>909</v>
      </c>
      <c r="AQ71" s="122" t="s">
        <v>1265</v>
      </c>
      <c r="AR71" s="122" t="s">
        <v>1265</v>
      </c>
      <c r="AS71" s="122" t="s">
        <v>891</v>
      </c>
      <c r="AT71" s="122" t="s">
        <v>891</v>
      </c>
      <c r="AU71" s="122" t="s">
        <v>891</v>
      </c>
      <c r="AV71" s="122" t="s">
        <v>891</v>
      </c>
      <c r="AW71" s="122" t="s">
        <v>891</v>
      </c>
      <c r="AX71" s="122" t="s">
        <v>891</v>
      </c>
      <c r="AY71" s="122" t="s">
        <v>891</v>
      </c>
      <c r="AZ71" s="122" t="s">
        <v>905</v>
      </c>
      <c r="BA71" s="122" t="s">
        <v>538</v>
      </c>
      <c r="BB71" s="122" t="s">
        <v>903</v>
      </c>
      <c r="BC71" s="122" t="s">
        <v>903</v>
      </c>
      <c r="BD71" s="122" t="s">
        <v>903</v>
      </c>
      <c r="BE71" s="123" t="s">
        <v>880</v>
      </c>
      <c r="BF71" s="122" t="s">
        <v>902</v>
      </c>
      <c r="BG71" s="122" t="s">
        <v>902</v>
      </c>
      <c r="BH71" s="122" t="s">
        <v>526</v>
      </c>
      <c r="BI71" s="122" t="s">
        <v>526</v>
      </c>
      <c r="BJ71" s="122" t="s">
        <v>1258</v>
      </c>
      <c r="BK71" s="122" t="s">
        <v>1266</v>
      </c>
      <c r="BL71" s="122" t="s">
        <v>899</v>
      </c>
      <c r="BM71" s="122" t="s">
        <v>538</v>
      </c>
      <c r="BN71" s="122" t="s">
        <v>535</v>
      </c>
      <c r="BO71" s="122" t="s">
        <v>538</v>
      </c>
      <c r="BP71" s="122" t="s">
        <v>538</v>
      </c>
      <c r="BQ71" s="122" t="s">
        <v>882</v>
      </c>
      <c r="BR71" s="122" t="s">
        <v>891</v>
      </c>
      <c r="BS71" s="122" t="s">
        <v>891</v>
      </c>
      <c r="BT71" s="122" t="s">
        <v>891</v>
      </c>
      <c r="BU71" s="122" t="s">
        <v>891</v>
      </c>
      <c r="BV71" s="122" t="s">
        <v>891</v>
      </c>
      <c r="BW71" s="122" t="s">
        <v>891</v>
      </c>
      <c r="BX71" s="122"/>
      <c r="BY71" s="122" t="s">
        <v>906</v>
      </c>
      <c r="BZ71" s="122" t="s">
        <v>538</v>
      </c>
      <c r="CA71" s="122" t="s">
        <v>1217</v>
      </c>
      <c r="CB71" s="122" t="s">
        <v>900</v>
      </c>
    </row>
    <row r="72" spans="1:80" x14ac:dyDescent="0.3">
      <c r="A72" s="100" t="str">
        <f>'Indicator Data'!A73</f>
        <v>Guatemala</v>
      </c>
      <c r="B72" s="86" t="str">
        <f>'Indicator Data'!B73</f>
        <v>GTM</v>
      </c>
      <c r="C72" s="122" t="s">
        <v>1257</v>
      </c>
      <c r="D72" s="122" t="s">
        <v>1257</v>
      </c>
      <c r="E72" s="122" t="s">
        <v>1258</v>
      </c>
      <c r="F72" s="122" t="s">
        <v>1258</v>
      </c>
      <c r="G72" s="122" t="s">
        <v>1258</v>
      </c>
      <c r="H72" s="122" t="s">
        <v>1258</v>
      </c>
      <c r="I72" s="122" t="s">
        <v>1258</v>
      </c>
      <c r="J72" s="122" t="s">
        <v>903</v>
      </c>
      <c r="K72" s="122" t="s">
        <v>903</v>
      </c>
      <c r="L72" s="122" t="s">
        <v>526</v>
      </c>
      <c r="M72" s="122" t="s">
        <v>900</v>
      </c>
      <c r="N72" s="122" t="s">
        <v>900</v>
      </c>
      <c r="O72" s="122" t="s">
        <v>900</v>
      </c>
      <c r="P72" s="122" t="s">
        <v>900</v>
      </c>
      <c r="Q72" s="122" t="s">
        <v>1156</v>
      </c>
      <c r="R72" s="122" t="s">
        <v>1156</v>
      </c>
      <c r="S72" s="122" t="s">
        <v>1156</v>
      </c>
      <c r="T72" s="122" t="s">
        <v>1156</v>
      </c>
      <c r="U72" s="122" t="s">
        <v>900</v>
      </c>
      <c r="V72" s="122" t="s">
        <v>900</v>
      </c>
      <c r="W72" s="122" t="s">
        <v>900</v>
      </c>
      <c r="X72" s="122" t="s">
        <v>538</v>
      </c>
      <c r="Y72" s="122" t="s">
        <v>538</v>
      </c>
      <c r="Z72" s="122" t="s">
        <v>538</v>
      </c>
      <c r="AA72" s="122" t="s">
        <v>1217</v>
      </c>
      <c r="AB72" s="122" t="s">
        <v>901</v>
      </c>
      <c r="AC72" s="122" t="s">
        <v>901</v>
      </c>
      <c r="AD72" s="179" t="s">
        <v>1264</v>
      </c>
      <c r="AE72" s="122" t="s">
        <v>891</v>
      </c>
      <c r="AF72" s="122" t="s">
        <v>1157</v>
      </c>
      <c r="AG72" s="122" t="s">
        <v>1217</v>
      </c>
      <c r="AH72" s="122" t="s">
        <v>900</v>
      </c>
      <c r="AI72" s="122" t="s">
        <v>900</v>
      </c>
      <c r="AJ72" s="123" t="s">
        <v>907</v>
      </c>
      <c r="AK72" s="123" t="s">
        <v>907</v>
      </c>
      <c r="AL72" s="122" t="s">
        <v>905</v>
      </c>
      <c r="AM72" s="122" t="s">
        <v>905</v>
      </c>
      <c r="AN72" s="122" t="s">
        <v>908</v>
      </c>
      <c r="AO72" s="122" t="s">
        <v>909</v>
      </c>
      <c r="AP72" s="122" t="s">
        <v>909</v>
      </c>
      <c r="AQ72" s="122" t="s">
        <v>1265</v>
      </c>
      <c r="AR72" s="122" t="s">
        <v>1265</v>
      </c>
      <c r="AS72" s="122" t="s">
        <v>891</v>
      </c>
      <c r="AT72" s="122" t="s">
        <v>891</v>
      </c>
      <c r="AU72" s="122" t="s">
        <v>891</v>
      </c>
      <c r="AV72" s="122" t="s">
        <v>891</v>
      </c>
      <c r="AW72" s="122" t="s">
        <v>891</v>
      </c>
      <c r="AX72" s="122" t="s">
        <v>891</v>
      </c>
      <c r="AY72" s="122" t="s">
        <v>891</v>
      </c>
      <c r="AZ72" s="122" t="s">
        <v>905</v>
      </c>
      <c r="BA72" s="122" t="s">
        <v>538</v>
      </c>
      <c r="BB72" s="122" t="s">
        <v>903</v>
      </c>
      <c r="BC72" s="122" t="s">
        <v>903</v>
      </c>
      <c r="BD72" s="122" t="s">
        <v>903</v>
      </c>
      <c r="BE72" s="123" t="s">
        <v>883</v>
      </c>
      <c r="BF72" s="122" t="s">
        <v>902</v>
      </c>
      <c r="BG72" s="122" t="s">
        <v>902</v>
      </c>
      <c r="BH72" s="122" t="s">
        <v>526</v>
      </c>
      <c r="BI72" s="122" t="s">
        <v>526</v>
      </c>
      <c r="BJ72" s="122" t="s">
        <v>1258</v>
      </c>
      <c r="BK72" s="122" t="s">
        <v>1266</v>
      </c>
      <c r="BL72" s="122" t="s">
        <v>899</v>
      </c>
      <c r="BM72" s="122" t="s">
        <v>538</v>
      </c>
      <c r="BN72" s="122" t="s">
        <v>535</v>
      </c>
      <c r="BO72" s="122" t="s">
        <v>538</v>
      </c>
      <c r="BP72" s="122" t="s">
        <v>538</v>
      </c>
      <c r="BQ72" s="122" t="s">
        <v>882</v>
      </c>
      <c r="BR72" s="122" t="s">
        <v>891</v>
      </c>
      <c r="BS72" s="122" t="s">
        <v>891</v>
      </c>
      <c r="BT72" s="122" t="s">
        <v>891</v>
      </c>
      <c r="BU72" s="122" t="s">
        <v>891</v>
      </c>
      <c r="BV72" s="122" t="s">
        <v>891</v>
      </c>
      <c r="BW72" s="122" t="s">
        <v>891</v>
      </c>
      <c r="BX72" s="122"/>
      <c r="BY72" s="122" t="s">
        <v>906</v>
      </c>
      <c r="BZ72" s="122" t="s">
        <v>538</v>
      </c>
      <c r="CA72" s="122" t="s">
        <v>1217</v>
      </c>
      <c r="CB72" s="122" t="s">
        <v>900</v>
      </c>
    </row>
    <row r="73" spans="1:80" x14ac:dyDescent="0.3">
      <c r="A73" s="100" t="str">
        <f>'Indicator Data'!A74</f>
        <v>Guinea</v>
      </c>
      <c r="B73" s="86" t="str">
        <f>'Indicator Data'!B74</f>
        <v>GIN</v>
      </c>
      <c r="C73" s="122" t="s">
        <v>1257</v>
      </c>
      <c r="D73" s="122" t="s">
        <v>1257</v>
      </c>
      <c r="E73" s="122" t="s">
        <v>1258</v>
      </c>
      <c r="F73" s="122" t="s">
        <v>1258</v>
      </c>
      <c r="G73" s="122" t="s">
        <v>1258</v>
      </c>
      <c r="H73" s="122" t="s">
        <v>1258</v>
      </c>
      <c r="I73" s="122" t="s">
        <v>1258</v>
      </c>
      <c r="J73" s="122" t="s">
        <v>903</v>
      </c>
      <c r="K73" s="122" t="s">
        <v>903</v>
      </c>
      <c r="L73" s="122" t="s">
        <v>526</v>
      </c>
      <c r="M73" s="122" t="s">
        <v>900</v>
      </c>
      <c r="N73" s="122" t="s">
        <v>900</v>
      </c>
      <c r="O73" s="122" t="s">
        <v>900</v>
      </c>
      <c r="P73" s="122" t="s">
        <v>900</v>
      </c>
      <c r="Q73" s="122" t="s">
        <v>1156</v>
      </c>
      <c r="R73" s="122" t="s">
        <v>1156</v>
      </c>
      <c r="S73" s="122" t="s">
        <v>1156</v>
      </c>
      <c r="T73" s="122" t="s">
        <v>1156</v>
      </c>
      <c r="U73" s="122" t="s">
        <v>900</v>
      </c>
      <c r="V73" s="122" t="s">
        <v>900</v>
      </c>
      <c r="W73" s="122" t="s">
        <v>900</v>
      </c>
      <c r="X73" s="122" t="s">
        <v>538</v>
      </c>
      <c r="Y73" s="122" t="s">
        <v>538</v>
      </c>
      <c r="Z73" s="122" t="s">
        <v>538</v>
      </c>
      <c r="AA73" s="122" t="s">
        <v>1217</v>
      </c>
      <c r="AB73" s="122" t="s">
        <v>901</v>
      </c>
      <c r="AC73" s="122" t="s">
        <v>901</v>
      </c>
      <c r="AD73" s="179" t="s">
        <v>1264</v>
      </c>
      <c r="AE73" s="122" t="s">
        <v>891</v>
      </c>
      <c r="AF73" s="122" t="s">
        <v>1157</v>
      </c>
      <c r="AG73" s="122" t="s">
        <v>1217</v>
      </c>
      <c r="AH73" s="122" t="s">
        <v>900</v>
      </c>
      <c r="AI73" s="122" t="s">
        <v>900</v>
      </c>
      <c r="AJ73" s="123" t="s">
        <v>907</v>
      </c>
      <c r="AK73" s="123" t="s">
        <v>907</v>
      </c>
      <c r="AL73" s="122" t="s">
        <v>905</v>
      </c>
      <c r="AM73" s="122" t="s">
        <v>905</v>
      </c>
      <c r="AN73" s="122" t="s">
        <v>908</v>
      </c>
      <c r="AO73" s="122" t="s">
        <v>909</v>
      </c>
      <c r="AP73" s="122" t="s">
        <v>909</v>
      </c>
      <c r="AQ73" s="122" t="s">
        <v>1265</v>
      </c>
      <c r="AR73" s="122" t="s">
        <v>1265</v>
      </c>
      <c r="AS73" s="122" t="s">
        <v>891</v>
      </c>
      <c r="AT73" s="122" t="s">
        <v>891</v>
      </c>
      <c r="AU73" s="122" t="s">
        <v>891</v>
      </c>
      <c r="AV73" s="122" t="s">
        <v>891</v>
      </c>
      <c r="AW73" s="122" t="s">
        <v>891</v>
      </c>
      <c r="AX73" s="122" t="s">
        <v>891</v>
      </c>
      <c r="AY73" s="122" t="s">
        <v>891</v>
      </c>
      <c r="AZ73" s="122" t="s">
        <v>905</v>
      </c>
      <c r="BA73" s="122" t="s">
        <v>538</v>
      </c>
      <c r="BB73" s="122" t="s">
        <v>903</v>
      </c>
      <c r="BC73" s="122" t="s">
        <v>903</v>
      </c>
      <c r="BD73" s="122" t="s">
        <v>903</v>
      </c>
      <c r="BE73" s="123" t="s">
        <v>880</v>
      </c>
      <c r="BF73" s="122" t="s">
        <v>902</v>
      </c>
      <c r="BG73" s="122" t="s">
        <v>902</v>
      </c>
      <c r="BH73" s="122" t="s">
        <v>526</v>
      </c>
      <c r="BI73" s="122" t="s">
        <v>526</v>
      </c>
      <c r="BJ73" s="122" t="s">
        <v>1258</v>
      </c>
      <c r="BK73" s="122" t="s">
        <v>1266</v>
      </c>
      <c r="BL73" s="122" t="s">
        <v>899</v>
      </c>
      <c r="BM73" s="122" t="s">
        <v>538</v>
      </c>
      <c r="BN73" s="122" t="s">
        <v>535</v>
      </c>
      <c r="BO73" s="122" t="s">
        <v>538</v>
      </c>
      <c r="BP73" s="122" t="s">
        <v>538</v>
      </c>
      <c r="BQ73" s="122" t="s">
        <v>882</v>
      </c>
      <c r="BR73" s="122" t="s">
        <v>891</v>
      </c>
      <c r="BS73" s="122" t="s">
        <v>891</v>
      </c>
      <c r="BT73" s="122" t="s">
        <v>891</v>
      </c>
      <c r="BU73" s="122" t="s">
        <v>891</v>
      </c>
      <c r="BV73" s="122" t="s">
        <v>891</v>
      </c>
      <c r="BW73" s="122" t="s">
        <v>891</v>
      </c>
      <c r="BX73" s="122"/>
      <c r="BY73" s="122" t="s">
        <v>906</v>
      </c>
      <c r="BZ73" s="122" t="s">
        <v>538</v>
      </c>
      <c r="CA73" s="122" t="s">
        <v>1217</v>
      </c>
      <c r="CB73" s="122" t="s">
        <v>900</v>
      </c>
    </row>
    <row r="74" spans="1:80" x14ac:dyDescent="0.3">
      <c r="A74" s="100" t="str">
        <f>'Indicator Data'!A75</f>
        <v>Guinea-Bissau</v>
      </c>
      <c r="B74" s="86" t="str">
        <f>'Indicator Data'!B75</f>
        <v>GNB</v>
      </c>
      <c r="C74" s="122" t="s">
        <v>1257</v>
      </c>
      <c r="D74" s="122" t="s">
        <v>1257</v>
      </c>
      <c r="E74" s="122" t="s">
        <v>1258</v>
      </c>
      <c r="F74" s="122" t="s">
        <v>1258</v>
      </c>
      <c r="G74" s="122" t="s">
        <v>1258</v>
      </c>
      <c r="H74" s="122" t="s">
        <v>1258</v>
      </c>
      <c r="I74" s="122" t="s">
        <v>1258</v>
      </c>
      <c r="J74" s="122" t="s">
        <v>903</v>
      </c>
      <c r="K74" s="122" t="s">
        <v>903</v>
      </c>
      <c r="L74" s="122" t="s">
        <v>526</v>
      </c>
      <c r="M74" s="122" t="s">
        <v>900</v>
      </c>
      <c r="N74" s="122" t="s">
        <v>900</v>
      </c>
      <c r="O74" s="122" t="s">
        <v>900</v>
      </c>
      <c r="P74" s="122" t="s">
        <v>900</v>
      </c>
      <c r="Q74" s="122" t="s">
        <v>1156</v>
      </c>
      <c r="R74" s="122" t="s">
        <v>1156</v>
      </c>
      <c r="S74" s="122" t="s">
        <v>1156</v>
      </c>
      <c r="T74" s="122" t="s">
        <v>1156</v>
      </c>
      <c r="U74" s="122" t="s">
        <v>900</v>
      </c>
      <c r="V74" s="122" t="s">
        <v>900</v>
      </c>
      <c r="W74" s="122" t="s">
        <v>900</v>
      </c>
      <c r="X74" s="122" t="s">
        <v>538</v>
      </c>
      <c r="Y74" s="122" t="s">
        <v>538</v>
      </c>
      <c r="Z74" s="122" t="s">
        <v>538</v>
      </c>
      <c r="AA74" s="122" t="s">
        <v>1217</v>
      </c>
      <c r="AB74" s="122" t="s">
        <v>901</v>
      </c>
      <c r="AC74" s="122" t="s">
        <v>901</v>
      </c>
      <c r="AD74" s="179" t="s">
        <v>1264</v>
      </c>
      <c r="AE74" s="122" t="s">
        <v>891</v>
      </c>
      <c r="AF74" s="122" t="s">
        <v>1157</v>
      </c>
      <c r="AG74" s="122" t="s">
        <v>1217</v>
      </c>
      <c r="AH74" s="122" t="s">
        <v>900</v>
      </c>
      <c r="AI74" s="122" t="s">
        <v>900</v>
      </c>
      <c r="AJ74" s="123" t="s">
        <v>907</v>
      </c>
      <c r="AK74" s="123" t="s">
        <v>907</v>
      </c>
      <c r="AL74" s="122" t="s">
        <v>905</v>
      </c>
      <c r="AM74" s="122" t="s">
        <v>905</v>
      </c>
      <c r="AN74" s="122" t="s">
        <v>908</v>
      </c>
      <c r="AO74" s="122" t="s">
        <v>909</v>
      </c>
      <c r="AP74" s="122" t="s">
        <v>909</v>
      </c>
      <c r="AQ74" s="122" t="s">
        <v>1265</v>
      </c>
      <c r="AR74" s="122" t="s">
        <v>1265</v>
      </c>
      <c r="AS74" s="122" t="s">
        <v>891</v>
      </c>
      <c r="AT74" s="122" t="s">
        <v>891</v>
      </c>
      <c r="AU74" s="122" t="s">
        <v>891</v>
      </c>
      <c r="AV74" s="122" t="s">
        <v>891</v>
      </c>
      <c r="AW74" s="122" t="s">
        <v>891</v>
      </c>
      <c r="AX74" s="122" t="s">
        <v>891</v>
      </c>
      <c r="AY74" s="122" t="s">
        <v>891</v>
      </c>
      <c r="AZ74" s="122" t="s">
        <v>905</v>
      </c>
      <c r="BA74" s="122" t="s">
        <v>538</v>
      </c>
      <c r="BB74" s="122" t="s">
        <v>903</v>
      </c>
      <c r="BC74" s="122" t="s">
        <v>903</v>
      </c>
      <c r="BD74" s="122" t="s">
        <v>903</v>
      </c>
      <c r="BE74" s="123" t="s">
        <v>880</v>
      </c>
      <c r="BF74" s="122" t="s">
        <v>902</v>
      </c>
      <c r="BG74" s="122" t="s">
        <v>902</v>
      </c>
      <c r="BH74" s="122" t="s">
        <v>526</v>
      </c>
      <c r="BI74" s="122" t="s">
        <v>526</v>
      </c>
      <c r="BJ74" s="122" t="s">
        <v>1258</v>
      </c>
      <c r="BK74" s="122" t="s">
        <v>1266</v>
      </c>
      <c r="BL74" s="122" t="s">
        <v>899</v>
      </c>
      <c r="BM74" s="122" t="s">
        <v>538</v>
      </c>
      <c r="BN74" s="122" t="s">
        <v>535</v>
      </c>
      <c r="BO74" s="122" t="s">
        <v>538</v>
      </c>
      <c r="BP74" s="122" t="s">
        <v>538</v>
      </c>
      <c r="BQ74" s="122" t="s">
        <v>882</v>
      </c>
      <c r="BR74" s="122" t="s">
        <v>891</v>
      </c>
      <c r="BS74" s="122" t="s">
        <v>891</v>
      </c>
      <c r="BT74" s="122" t="s">
        <v>891</v>
      </c>
      <c r="BU74" s="122" t="s">
        <v>891</v>
      </c>
      <c r="BV74" s="122" t="s">
        <v>891</v>
      </c>
      <c r="BW74" s="122" t="s">
        <v>891</v>
      </c>
      <c r="BX74" s="122"/>
      <c r="BY74" s="122" t="s">
        <v>906</v>
      </c>
      <c r="BZ74" s="122" t="s">
        <v>538</v>
      </c>
      <c r="CA74" s="122" t="s">
        <v>1217</v>
      </c>
      <c r="CB74" s="122" t="s">
        <v>900</v>
      </c>
    </row>
    <row r="75" spans="1:80" x14ac:dyDescent="0.3">
      <c r="A75" s="100" t="str">
        <f>'Indicator Data'!A76</f>
        <v>Guyana</v>
      </c>
      <c r="B75" s="86" t="str">
        <f>'Indicator Data'!B76</f>
        <v>GUY</v>
      </c>
      <c r="C75" s="122" t="s">
        <v>1257</v>
      </c>
      <c r="D75" s="122" t="s">
        <v>1257</v>
      </c>
      <c r="E75" s="122" t="s">
        <v>1258</v>
      </c>
      <c r="F75" s="122" t="s">
        <v>1258</v>
      </c>
      <c r="G75" s="122" t="s">
        <v>1258</v>
      </c>
      <c r="H75" s="122" t="s">
        <v>1258</v>
      </c>
      <c r="I75" s="122" t="s">
        <v>1258</v>
      </c>
      <c r="J75" s="122" t="s">
        <v>903</v>
      </c>
      <c r="K75" s="122" t="s">
        <v>903</v>
      </c>
      <c r="L75" s="122" t="s">
        <v>526</v>
      </c>
      <c r="M75" s="122" t="s">
        <v>900</v>
      </c>
      <c r="N75" s="122" t="s">
        <v>900</v>
      </c>
      <c r="O75" s="122" t="s">
        <v>900</v>
      </c>
      <c r="P75" s="122" t="s">
        <v>900</v>
      </c>
      <c r="Q75" s="122" t="s">
        <v>1156</v>
      </c>
      <c r="R75" s="122" t="s">
        <v>1156</v>
      </c>
      <c r="S75" s="122" t="s">
        <v>1156</v>
      </c>
      <c r="T75" s="122" t="s">
        <v>1156</v>
      </c>
      <c r="U75" s="122" t="s">
        <v>900</v>
      </c>
      <c r="V75" s="122" t="s">
        <v>900</v>
      </c>
      <c r="W75" s="122" t="s">
        <v>900</v>
      </c>
      <c r="X75" s="122" t="s">
        <v>538</v>
      </c>
      <c r="Y75" s="122" t="s">
        <v>538</v>
      </c>
      <c r="Z75" s="122" t="s">
        <v>538</v>
      </c>
      <c r="AA75" s="122" t="s">
        <v>1217</v>
      </c>
      <c r="AB75" s="122" t="s">
        <v>901</v>
      </c>
      <c r="AC75" s="122" t="s">
        <v>901</v>
      </c>
      <c r="AD75" s="179" t="s">
        <v>1264</v>
      </c>
      <c r="AE75" s="122" t="s">
        <v>891</v>
      </c>
      <c r="AF75" s="122" t="s">
        <v>1157</v>
      </c>
      <c r="AG75" s="122" t="s">
        <v>1217</v>
      </c>
      <c r="AH75" s="122" t="s">
        <v>900</v>
      </c>
      <c r="AI75" s="122" t="s">
        <v>900</v>
      </c>
      <c r="AJ75" s="123" t="s">
        <v>907</v>
      </c>
      <c r="AK75" s="123" t="s">
        <v>907</v>
      </c>
      <c r="AL75" s="122" t="s">
        <v>905</v>
      </c>
      <c r="AM75" s="122" t="s">
        <v>905</v>
      </c>
      <c r="AN75" s="122" t="s">
        <v>908</v>
      </c>
      <c r="AO75" s="122" t="s">
        <v>909</v>
      </c>
      <c r="AP75" s="122" t="s">
        <v>909</v>
      </c>
      <c r="AQ75" s="122" t="s">
        <v>1265</v>
      </c>
      <c r="AR75" s="122" t="s">
        <v>1265</v>
      </c>
      <c r="AS75" s="122" t="s">
        <v>891</v>
      </c>
      <c r="AT75" s="122" t="s">
        <v>891</v>
      </c>
      <c r="AU75" s="122" t="s">
        <v>891</v>
      </c>
      <c r="AV75" s="122" t="s">
        <v>891</v>
      </c>
      <c r="AW75" s="122" t="s">
        <v>891</v>
      </c>
      <c r="AX75" s="122" t="s">
        <v>891</v>
      </c>
      <c r="AY75" s="122" t="s">
        <v>891</v>
      </c>
      <c r="AZ75" s="122" t="s">
        <v>905</v>
      </c>
      <c r="BA75" s="122" t="s">
        <v>538</v>
      </c>
      <c r="BB75" s="122" t="s">
        <v>903</v>
      </c>
      <c r="BC75" s="122" t="s">
        <v>903</v>
      </c>
      <c r="BD75" s="122" t="s">
        <v>903</v>
      </c>
      <c r="BE75" s="123" t="s">
        <v>880</v>
      </c>
      <c r="BF75" s="122" t="s">
        <v>902</v>
      </c>
      <c r="BG75" s="122" t="s">
        <v>902</v>
      </c>
      <c r="BH75" s="122" t="s">
        <v>526</v>
      </c>
      <c r="BI75" s="122" t="s">
        <v>526</v>
      </c>
      <c r="BJ75" s="122" t="s">
        <v>1258</v>
      </c>
      <c r="BK75" s="122" t="s">
        <v>1266</v>
      </c>
      <c r="BL75" s="122" t="s">
        <v>899</v>
      </c>
      <c r="BM75" s="122" t="s">
        <v>538</v>
      </c>
      <c r="BN75" s="122" t="s">
        <v>535</v>
      </c>
      <c r="BO75" s="122" t="s">
        <v>538</v>
      </c>
      <c r="BP75" s="122" t="s">
        <v>538</v>
      </c>
      <c r="BQ75" s="122" t="s">
        <v>882</v>
      </c>
      <c r="BR75" s="122" t="s">
        <v>891</v>
      </c>
      <c r="BS75" s="122" t="s">
        <v>891</v>
      </c>
      <c r="BT75" s="122" t="s">
        <v>891</v>
      </c>
      <c r="BU75" s="122" t="s">
        <v>891</v>
      </c>
      <c r="BV75" s="122" t="s">
        <v>891</v>
      </c>
      <c r="BW75" s="122" t="s">
        <v>891</v>
      </c>
      <c r="BX75" s="122"/>
      <c r="BY75" s="122" t="s">
        <v>906</v>
      </c>
      <c r="BZ75" s="122" t="s">
        <v>538</v>
      </c>
      <c r="CA75" s="122" t="s">
        <v>1217</v>
      </c>
      <c r="CB75" s="122" t="s">
        <v>900</v>
      </c>
    </row>
    <row r="76" spans="1:80" x14ac:dyDescent="0.3">
      <c r="A76" s="100" t="str">
        <f>'Indicator Data'!A77</f>
        <v>Haiti</v>
      </c>
      <c r="B76" s="86" t="str">
        <f>'Indicator Data'!B77</f>
        <v>HTI</v>
      </c>
      <c r="C76" s="122" t="s">
        <v>1257</v>
      </c>
      <c r="D76" s="122" t="s">
        <v>1257</v>
      </c>
      <c r="E76" s="122" t="s">
        <v>1258</v>
      </c>
      <c r="F76" s="122" t="s">
        <v>1258</v>
      </c>
      <c r="G76" s="122" t="s">
        <v>1258</v>
      </c>
      <c r="H76" s="122" t="s">
        <v>1258</v>
      </c>
      <c r="I76" s="122" t="s">
        <v>1258</v>
      </c>
      <c r="J76" s="122" t="s">
        <v>903</v>
      </c>
      <c r="K76" s="122" t="s">
        <v>903</v>
      </c>
      <c r="L76" s="122" t="s">
        <v>526</v>
      </c>
      <c r="M76" s="122" t="s">
        <v>900</v>
      </c>
      <c r="N76" s="122" t="s">
        <v>900</v>
      </c>
      <c r="O76" s="122" t="s">
        <v>900</v>
      </c>
      <c r="P76" s="122" t="s">
        <v>900</v>
      </c>
      <c r="Q76" s="122" t="s">
        <v>1156</v>
      </c>
      <c r="R76" s="122" t="s">
        <v>1156</v>
      </c>
      <c r="S76" s="122" t="s">
        <v>1156</v>
      </c>
      <c r="T76" s="122" t="s">
        <v>1156</v>
      </c>
      <c r="U76" s="122" t="s">
        <v>900</v>
      </c>
      <c r="V76" s="122" t="s">
        <v>900</v>
      </c>
      <c r="W76" s="122" t="s">
        <v>900</v>
      </c>
      <c r="X76" s="122" t="s">
        <v>538</v>
      </c>
      <c r="Y76" s="122" t="s">
        <v>538</v>
      </c>
      <c r="Z76" s="122" t="s">
        <v>538</v>
      </c>
      <c r="AA76" s="122" t="s">
        <v>1217</v>
      </c>
      <c r="AB76" s="122" t="s">
        <v>901</v>
      </c>
      <c r="AC76" s="122" t="s">
        <v>901</v>
      </c>
      <c r="AD76" s="179" t="s">
        <v>1264</v>
      </c>
      <c r="AE76" s="122" t="s">
        <v>891</v>
      </c>
      <c r="AF76" s="122" t="s">
        <v>1157</v>
      </c>
      <c r="AG76" s="122" t="s">
        <v>1217</v>
      </c>
      <c r="AH76" s="122" t="s">
        <v>900</v>
      </c>
      <c r="AI76" s="122" t="s">
        <v>900</v>
      </c>
      <c r="AJ76" s="123" t="s">
        <v>907</v>
      </c>
      <c r="AK76" s="123" t="s">
        <v>907</v>
      </c>
      <c r="AL76" s="122" t="s">
        <v>905</v>
      </c>
      <c r="AM76" s="122" t="s">
        <v>905</v>
      </c>
      <c r="AN76" s="122" t="s">
        <v>908</v>
      </c>
      <c r="AO76" s="122" t="s">
        <v>909</v>
      </c>
      <c r="AP76" s="122" t="s">
        <v>909</v>
      </c>
      <c r="AQ76" s="122" t="s">
        <v>1265</v>
      </c>
      <c r="AR76" s="122" t="s">
        <v>1265</v>
      </c>
      <c r="AS76" s="122" t="s">
        <v>891</v>
      </c>
      <c r="AT76" s="122" t="s">
        <v>891</v>
      </c>
      <c r="AU76" s="122" t="s">
        <v>891</v>
      </c>
      <c r="AV76" s="122" t="s">
        <v>891</v>
      </c>
      <c r="AW76" s="122" t="s">
        <v>891</v>
      </c>
      <c r="AX76" s="122" t="s">
        <v>891</v>
      </c>
      <c r="AY76" s="122" t="s">
        <v>891</v>
      </c>
      <c r="AZ76" s="122" t="s">
        <v>905</v>
      </c>
      <c r="BA76" s="122" t="s">
        <v>538</v>
      </c>
      <c r="BB76" s="122" t="s">
        <v>903</v>
      </c>
      <c r="BC76" s="122" t="s">
        <v>903</v>
      </c>
      <c r="BD76" s="122" t="s">
        <v>903</v>
      </c>
      <c r="BE76" s="123" t="s">
        <v>883</v>
      </c>
      <c r="BF76" s="122" t="s">
        <v>902</v>
      </c>
      <c r="BG76" s="122" t="s">
        <v>902</v>
      </c>
      <c r="BH76" s="122" t="s">
        <v>526</v>
      </c>
      <c r="BI76" s="122" t="s">
        <v>526</v>
      </c>
      <c r="BJ76" s="122" t="s">
        <v>1258</v>
      </c>
      <c r="BK76" s="122" t="s">
        <v>1266</v>
      </c>
      <c r="BL76" s="122" t="s">
        <v>899</v>
      </c>
      <c r="BM76" s="122" t="s">
        <v>538</v>
      </c>
      <c r="BN76" s="122" t="s">
        <v>535</v>
      </c>
      <c r="BO76" s="122" t="s">
        <v>538</v>
      </c>
      <c r="BP76" s="122" t="s">
        <v>538</v>
      </c>
      <c r="BQ76" s="122" t="s">
        <v>882</v>
      </c>
      <c r="BR76" s="122" t="s">
        <v>891</v>
      </c>
      <c r="BS76" s="122" t="s">
        <v>891</v>
      </c>
      <c r="BT76" s="122" t="s">
        <v>891</v>
      </c>
      <c r="BU76" s="122" t="s">
        <v>891</v>
      </c>
      <c r="BV76" s="122" t="s">
        <v>891</v>
      </c>
      <c r="BW76" s="122" t="s">
        <v>891</v>
      </c>
      <c r="BX76" s="122"/>
      <c r="BY76" s="122" t="s">
        <v>906</v>
      </c>
      <c r="BZ76" s="122" t="s">
        <v>538</v>
      </c>
      <c r="CA76" s="122" t="s">
        <v>1217</v>
      </c>
      <c r="CB76" s="122" t="s">
        <v>900</v>
      </c>
    </row>
    <row r="77" spans="1:80" x14ac:dyDescent="0.3">
      <c r="A77" s="100" t="str">
        <f>'Indicator Data'!A78</f>
        <v>Honduras</v>
      </c>
      <c r="B77" s="86" t="str">
        <f>'Indicator Data'!B78</f>
        <v>HND</v>
      </c>
      <c r="C77" s="122" t="s">
        <v>1257</v>
      </c>
      <c r="D77" s="122" t="s">
        <v>1257</v>
      </c>
      <c r="E77" s="122" t="s">
        <v>1258</v>
      </c>
      <c r="F77" s="122" t="s">
        <v>1258</v>
      </c>
      <c r="G77" s="122" t="s">
        <v>1258</v>
      </c>
      <c r="H77" s="122" t="s">
        <v>1258</v>
      </c>
      <c r="I77" s="122" t="s">
        <v>1258</v>
      </c>
      <c r="J77" s="122" t="s">
        <v>903</v>
      </c>
      <c r="K77" s="122" t="s">
        <v>903</v>
      </c>
      <c r="L77" s="122" t="s">
        <v>526</v>
      </c>
      <c r="M77" s="122" t="s">
        <v>900</v>
      </c>
      <c r="N77" s="122" t="s">
        <v>900</v>
      </c>
      <c r="O77" s="122" t="s">
        <v>900</v>
      </c>
      <c r="P77" s="122" t="s">
        <v>900</v>
      </c>
      <c r="Q77" s="122" t="s">
        <v>1156</v>
      </c>
      <c r="R77" s="122" t="s">
        <v>1156</v>
      </c>
      <c r="S77" s="122" t="s">
        <v>1156</v>
      </c>
      <c r="T77" s="122" t="s">
        <v>1156</v>
      </c>
      <c r="U77" s="122" t="s">
        <v>900</v>
      </c>
      <c r="V77" s="122" t="s">
        <v>900</v>
      </c>
      <c r="W77" s="122" t="s">
        <v>900</v>
      </c>
      <c r="X77" s="122" t="s">
        <v>538</v>
      </c>
      <c r="Y77" s="122" t="s">
        <v>538</v>
      </c>
      <c r="Z77" s="122" t="s">
        <v>538</v>
      </c>
      <c r="AA77" s="122" t="s">
        <v>1217</v>
      </c>
      <c r="AB77" s="122" t="s">
        <v>901</v>
      </c>
      <c r="AC77" s="122" t="s">
        <v>901</v>
      </c>
      <c r="AD77" s="179" t="s">
        <v>1264</v>
      </c>
      <c r="AE77" s="122" t="s">
        <v>891</v>
      </c>
      <c r="AF77" s="122" t="s">
        <v>1157</v>
      </c>
      <c r="AG77" s="122" t="s">
        <v>1217</v>
      </c>
      <c r="AH77" s="122" t="s">
        <v>900</v>
      </c>
      <c r="AI77" s="122" t="s">
        <v>900</v>
      </c>
      <c r="AJ77" s="123" t="s">
        <v>907</v>
      </c>
      <c r="AK77" s="123" t="s">
        <v>907</v>
      </c>
      <c r="AL77" s="122" t="s">
        <v>905</v>
      </c>
      <c r="AM77" s="122" t="s">
        <v>905</v>
      </c>
      <c r="AN77" s="122" t="s">
        <v>908</v>
      </c>
      <c r="AO77" s="122" t="s">
        <v>909</v>
      </c>
      <c r="AP77" s="122" t="s">
        <v>909</v>
      </c>
      <c r="AQ77" s="122" t="s">
        <v>1265</v>
      </c>
      <c r="AR77" s="122" t="s">
        <v>1265</v>
      </c>
      <c r="AS77" s="122" t="s">
        <v>891</v>
      </c>
      <c r="AT77" s="122" t="s">
        <v>891</v>
      </c>
      <c r="AU77" s="122" t="s">
        <v>891</v>
      </c>
      <c r="AV77" s="122" t="s">
        <v>891</v>
      </c>
      <c r="AW77" s="122" t="s">
        <v>891</v>
      </c>
      <c r="AX77" s="122" t="s">
        <v>891</v>
      </c>
      <c r="AY77" s="122" t="s">
        <v>891</v>
      </c>
      <c r="AZ77" s="122" t="s">
        <v>905</v>
      </c>
      <c r="BA77" s="122" t="s">
        <v>538</v>
      </c>
      <c r="BB77" s="122" t="s">
        <v>903</v>
      </c>
      <c r="BC77" s="122" t="s">
        <v>903</v>
      </c>
      <c r="BD77" s="122" t="s">
        <v>903</v>
      </c>
      <c r="BE77" s="123" t="s">
        <v>883</v>
      </c>
      <c r="BF77" s="122" t="s">
        <v>902</v>
      </c>
      <c r="BG77" s="122" t="s">
        <v>902</v>
      </c>
      <c r="BH77" s="122" t="s">
        <v>526</v>
      </c>
      <c r="BI77" s="122" t="s">
        <v>526</v>
      </c>
      <c r="BJ77" s="122" t="s">
        <v>1258</v>
      </c>
      <c r="BK77" s="122" t="s">
        <v>1266</v>
      </c>
      <c r="BL77" s="122" t="s">
        <v>899</v>
      </c>
      <c r="BM77" s="122" t="s">
        <v>538</v>
      </c>
      <c r="BN77" s="122" t="s">
        <v>535</v>
      </c>
      <c r="BO77" s="122" t="s">
        <v>538</v>
      </c>
      <c r="BP77" s="122" t="s">
        <v>538</v>
      </c>
      <c r="BQ77" s="122" t="s">
        <v>882</v>
      </c>
      <c r="BR77" s="122" t="s">
        <v>891</v>
      </c>
      <c r="BS77" s="122" t="s">
        <v>891</v>
      </c>
      <c r="BT77" s="122" t="s">
        <v>891</v>
      </c>
      <c r="BU77" s="122" t="s">
        <v>891</v>
      </c>
      <c r="BV77" s="122" t="s">
        <v>891</v>
      </c>
      <c r="BW77" s="122" t="s">
        <v>891</v>
      </c>
      <c r="BX77" s="122"/>
      <c r="BY77" s="122" t="s">
        <v>906</v>
      </c>
      <c r="BZ77" s="122" t="s">
        <v>538</v>
      </c>
      <c r="CA77" s="122" t="s">
        <v>1217</v>
      </c>
      <c r="CB77" s="122" t="s">
        <v>900</v>
      </c>
    </row>
    <row r="78" spans="1:80" x14ac:dyDescent="0.3">
      <c r="A78" s="100" t="str">
        <f>'Indicator Data'!A79</f>
        <v>Hungary</v>
      </c>
      <c r="B78" s="86" t="str">
        <f>'Indicator Data'!B79</f>
        <v>HUN</v>
      </c>
      <c r="C78" s="122" t="s">
        <v>1257</v>
      </c>
      <c r="D78" s="122" t="s">
        <v>1257</v>
      </c>
      <c r="E78" s="122" t="s">
        <v>1258</v>
      </c>
      <c r="F78" s="122" t="s">
        <v>1258</v>
      </c>
      <c r="G78" s="122" t="s">
        <v>1258</v>
      </c>
      <c r="H78" s="122" t="s">
        <v>1258</v>
      </c>
      <c r="I78" s="122" t="s">
        <v>1258</v>
      </c>
      <c r="J78" s="122" t="s">
        <v>903</v>
      </c>
      <c r="K78" s="122" t="s">
        <v>903</v>
      </c>
      <c r="L78" s="122" t="s">
        <v>526</v>
      </c>
      <c r="M78" s="122" t="s">
        <v>900</v>
      </c>
      <c r="N78" s="122" t="s">
        <v>900</v>
      </c>
      <c r="O78" s="122" t="s">
        <v>900</v>
      </c>
      <c r="P78" s="122" t="s">
        <v>900</v>
      </c>
      <c r="Q78" s="122" t="s">
        <v>1156</v>
      </c>
      <c r="R78" s="122" t="s">
        <v>1156</v>
      </c>
      <c r="S78" s="122" t="s">
        <v>1156</v>
      </c>
      <c r="T78" s="122" t="s">
        <v>1156</v>
      </c>
      <c r="U78" s="122" t="s">
        <v>900</v>
      </c>
      <c r="V78" s="122" t="s">
        <v>900</v>
      </c>
      <c r="W78" s="122" t="s">
        <v>900</v>
      </c>
      <c r="X78" s="122" t="s">
        <v>538</v>
      </c>
      <c r="Y78" s="122" t="s">
        <v>538</v>
      </c>
      <c r="Z78" s="122" t="s">
        <v>538</v>
      </c>
      <c r="AA78" s="122" t="s">
        <v>1217</v>
      </c>
      <c r="AB78" s="122" t="s">
        <v>901</v>
      </c>
      <c r="AC78" s="122" t="s">
        <v>901</v>
      </c>
      <c r="AD78" s="179" t="s">
        <v>1264</v>
      </c>
      <c r="AE78" s="122" t="s">
        <v>891</v>
      </c>
      <c r="AF78" s="122" t="s">
        <v>1157</v>
      </c>
      <c r="AG78" s="122" t="s">
        <v>1217</v>
      </c>
      <c r="AH78" s="122" t="s">
        <v>900</v>
      </c>
      <c r="AI78" s="122" t="s">
        <v>900</v>
      </c>
      <c r="AJ78" s="123" t="s">
        <v>907</v>
      </c>
      <c r="AK78" s="123" t="s">
        <v>907</v>
      </c>
      <c r="AL78" s="122" t="s">
        <v>905</v>
      </c>
      <c r="AM78" s="122" t="s">
        <v>905</v>
      </c>
      <c r="AN78" s="122" t="s">
        <v>908</v>
      </c>
      <c r="AO78" s="122" t="s">
        <v>909</v>
      </c>
      <c r="AP78" s="122" t="s">
        <v>909</v>
      </c>
      <c r="AQ78" s="122" t="s">
        <v>1265</v>
      </c>
      <c r="AR78" s="122" t="s">
        <v>1265</v>
      </c>
      <c r="AS78" s="122" t="s">
        <v>891</v>
      </c>
      <c r="AT78" s="122" t="s">
        <v>891</v>
      </c>
      <c r="AU78" s="122" t="s">
        <v>891</v>
      </c>
      <c r="AV78" s="122" t="s">
        <v>891</v>
      </c>
      <c r="AW78" s="122" t="s">
        <v>891</v>
      </c>
      <c r="AX78" s="122" t="s">
        <v>891</v>
      </c>
      <c r="AY78" s="122" t="s">
        <v>891</v>
      </c>
      <c r="AZ78" s="122" t="s">
        <v>905</v>
      </c>
      <c r="BA78" s="122" t="s">
        <v>538</v>
      </c>
      <c r="BB78" s="122" t="s">
        <v>903</v>
      </c>
      <c r="BC78" s="122" t="s">
        <v>903</v>
      </c>
      <c r="BD78" s="122" t="s">
        <v>903</v>
      </c>
      <c r="BE78" s="123" t="s">
        <v>880</v>
      </c>
      <c r="BF78" s="122" t="s">
        <v>902</v>
      </c>
      <c r="BG78" s="122" t="s">
        <v>902</v>
      </c>
      <c r="BH78" s="122" t="s">
        <v>526</v>
      </c>
      <c r="BI78" s="122" t="s">
        <v>526</v>
      </c>
      <c r="BJ78" s="122" t="s">
        <v>1258</v>
      </c>
      <c r="BK78" s="122" t="s">
        <v>1266</v>
      </c>
      <c r="BL78" s="122" t="s">
        <v>899</v>
      </c>
      <c r="BM78" s="122" t="s">
        <v>538</v>
      </c>
      <c r="BN78" s="122" t="s">
        <v>535</v>
      </c>
      <c r="BO78" s="122" t="s">
        <v>538</v>
      </c>
      <c r="BP78" s="122" t="s">
        <v>538</v>
      </c>
      <c r="BQ78" s="122" t="s">
        <v>882</v>
      </c>
      <c r="BR78" s="122" t="s">
        <v>891</v>
      </c>
      <c r="BS78" s="122" t="s">
        <v>891</v>
      </c>
      <c r="BT78" s="122" t="s">
        <v>891</v>
      </c>
      <c r="BU78" s="122" t="s">
        <v>891</v>
      </c>
      <c r="BV78" s="122" t="s">
        <v>891</v>
      </c>
      <c r="BW78" s="122" t="s">
        <v>891</v>
      </c>
      <c r="BX78" s="122"/>
      <c r="BY78" s="122" t="s">
        <v>906</v>
      </c>
      <c r="BZ78" s="122" t="s">
        <v>538</v>
      </c>
      <c r="CA78" s="122" t="s">
        <v>1217</v>
      </c>
      <c r="CB78" s="122" t="s">
        <v>900</v>
      </c>
    </row>
    <row r="79" spans="1:80" x14ac:dyDescent="0.3">
      <c r="A79" s="100" t="str">
        <f>'Indicator Data'!A80</f>
        <v>Iceland</v>
      </c>
      <c r="B79" s="86" t="str">
        <f>'Indicator Data'!B80</f>
        <v>ISL</v>
      </c>
      <c r="C79" s="122" t="s">
        <v>1257</v>
      </c>
      <c r="D79" s="122" t="s">
        <v>1257</v>
      </c>
      <c r="E79" s="122" t="s">
        <v>1258</v>
      </c>
      <c r="F79" s="122" t="s">
        <v>1258</v>
      </c>
      <c r="G79" s="122" t="s">
        <v>1258</v>
      </c>
      <c r="H79" s="122" t="s">
        <v>1258</v>
      </c>
      <c r="I79" s="122" t="s">
        <v>1258</v>
      </c>
      <c r="J79" s="122" t="s">
        <v>903</v>
      </c>
      <c r="K79" s="122" t="s">
        <v>903</v>
      </c>
      <c r="L79" s="122" t="s">
        <v>526</v>
      </c>
      <c r="M79" s="122" t="s">
        <v>900</v>
      </c>
      <c r="N79" s="122" t="s">
        <v>900</v>
      </c>
      <c r="O79" s="122" t="s">
        <v>900</v>
      </c>
      <c r="P79" s="122" t="s">
        <v>900</v>
      </c>
      <c r="Q79" s="122" t="s">
        <v>1156</v>
      </c>
      <c r="R79" s="122" t="s">
        <v>1156</v>
      </c>
      <c r="S79" s="122" t="s">
        <v>1156</v>
      </c>
      <c r="T79" s="122" t="s">
        <v>1156</v>
      </c>
      <c r="U79" s="122" t="s">
        <v>900</v>
      </c>
      <c r="V79" s="122" t="s">
        <v>900</v>
      </c>
      <c r="W79" s="122" t="s">
        <v>900</v>
      </c>
      <c r="X79" s="122" t="s">
        <v>538</v>
      </c>
      <c r="Y79" s="122" t="s">
        <v>538</v>
      </c>
      <c r="Z79" s="122" t="s">
        <v>538</v>
      </c>
      <c r="AA79" s="122" t="s">
        <v>1217</v>
      </c>
      <c r="AB79" s="122" t="s">
        <v>901</v>
      </c>
      <c r="AC79" s="122" t="s">
        <v>901</v>
      </c>
      <c r="AD79" s="179" t="s">
        <v>1264</v>
      </c>
      <c r="AE79" s="122" t="s">
        <v>891</v>
      </c>
      <c r="AF79" s="122" t="s">
        <v>1157</v>
      </c>
      <c r="AG79" s="122" t="s">
        <v>1217</v>
      </c>
      <c r="AH79" s="122" t="s">
        <v>900</v>
      </c>
      <c r="AI79" s="122" t="s">
        <v>900</v>
      </c>
      <c r="AJ79" s="123" t="s">
        <v>907</v>
      </c>
      <c r="AK79" s="123" t="s">
        <v>907</v>
      </c>
      <c r="AL79" s="122" t="s">
        <v>905</v>
      </c>
      <c r="AM79" s="122" t="s">
        <v>905</v>
      </c>
      <c r="AN79" s="122" t="s">
        <v>908</v>
      </c>
      <c r="AO79" s="122" t="s">
        <v>909</v>
      </c>
      <c r="AP79" s="122" t="s">
        <v>909</v>
      </c>
      <c r="AQ79" s="122" t="s">
        <v>1265</v>
      </c>
      <c r="AR79" s="122" t="s">
        <v>1265</v>
      </c>
      <c r="AS79" s="122" t="s">
        <v>891</v>
      </c>
      <c r="AT79" s="122" t="s">
        <v>891</v>
      </c>
      <c r="AU79" s="122" t="s">
        <v>891</v>
      </c>
      <c r="AV79" s="122" t="s">
        <v>891</v>
      </c>
      <c r="AW79" s="122" t="s">
        <v>891</v>
      </c>
      <c r="AX79" s="122" t="s">
        <v>891</v>
      </c>
      <c r="AY79" s="122" t="s">
        <v>891</v>
      </c>
      <c r="AZ79" s="122" t="s">
        <v>905</v>
      </c>
      <c r="BA79" s="122" t="s">
        <v>538</v>
      </c>
      <c r="BB79" s="122" t="s">
        <v>903</v>
      </c>
      <c r="BC79" s="122" t="s">
        <v>903</v>
      </c>
      <c r="BD79" s="122" t="s">
        <v>903</v>
      </c>
      <c r="BE79" s="123" t="s">
        <v>880</v>
      </c>
      <c r="BF79" s="122" t="s">
        <v>902</v>
      </c>
      <c r="BG79" s="122" t="s">
        <v>902</v>
      </c>
      <c r="BH79" s="122" t="s">
        <v>526</v>
      </c>
      <c r="BI79" s="122" t="s">
        <v>526</v>
      </c>
      <c r="BJ79" s="122" t="s">
        <v>1258</v>
      </c>
      <c r="BK79" s="122" t="s">
        <v>1266</v>
      </c>
      <c r="BL79" s="122" t="s">
        <v>899</v>
      </c>
      <c r="BM79" s="122" t="s">
        <v>538</v>
      </c>
      <c r="BN79" s="122" t="s">
        <v>535</v>
      </c>
      <c r="BO79" s="122" t="s">
        <v>538</v>
      </c>
      <c r="BP79" s="122" t="s">
        <v>538</v>
      </c>
      <c r="BQ79" s="122" t="s">
        <v>882</v>
      </c>
      <c r="BR79" s="122" t="s">
        <v>891</v>
      </c>
      <c r="BS79" s="122" t="s">
        <v>891</v>
      </c>
      <c r="BT79" s="122" t="s">
        <v>891</v>
      </c>
      <c r="BU79" s="122" t="s">
        <v>891</v>
      </c>
      <c r="BV79" s="122" t="s">
        <v>891</v>
      </c>
      <c r="BW79" s="122" t="s">
        <v>891</v>
      </c>
      <c r="BX79" s="122"/>
      <c r="BY79" s="122" t="s">
        <v>906</v>
      </c>
      <c r="BZ79" s="122" t="s">
        <v>538</v>
      </c>
      <c r="CA79" s="122" t="s">
        <v>1217</v>
      </c>
      <c r="CB79" s="122" t="s">
        <v>900</v>
      </c>
    </row>
    <row r="80" spans="1:80" x14ac:dyDescent="0.3">
      <c r="A80" s="100" t="str">
        <f>'Indicator Data'!A81</f>
        <v>India</v>
      </c>
      <c r="B80" s="86" t="str">
        <f>'Indicator Data'!B81</f>
        <v>IND</v>
      </c>
      <c r="C80" s="122" t="s">
        <v>1257</v>
      </c>
      <c r="D80" s="122" t="s">
        <v>1257</v>
      </c>
      <c r="E80" s="122" t="s">
        <v>1258</v>
      </c>
      <c r="F80" s="122" t="s">
        <v>1258</v>
      </c>
      <c r="G80" s="122" t="s">
        <v>1258</v>
      </c>
      <c r="H80" s="122" t="s">
        <v>1258</v>
      </c>
      <c r="I80" s="122" t="s">
        <v>1258</v>
      </c>
      <c r="J80" s="122" t="s">
        <v>903</v>
      </c>
      <c r="K80" s="122" t="s">
        <v>903</v>
      </c>
      <c r="L80" s="122" t="s">
        <v>526</v>
      </c>
      <c r="M80" s="122" t="s">
        <v>900</v>
      </c>
      <c r="N80" s="122" t="s">
        <v>900</v>
      </c>
      <c r="O80" s="122" t="s">
        <v>900</v>
      </c>
      <c r="P80" s="122" t="s">
        <v>900</v>
      </c>
      <c r="Q80" s="122" t="s">
        <v>1156</v>
      </c>
      <c r="R80" s="122" t="s">
        <v>1156</v>
      </c>
      <c r="S80" s="122" t="s">
        <v>1156</v>
      </c>
      <c r="T80" s="122" t="s">
        <v>1156</v>
      </c>
      <c r="U80" s="122" t="s">
        <v>900</v>
      </c>
      <c r="V80" s="122" t="s">
        <v>900</v>
      </c>
      <c r="W80" s="122" t="s">
        <v>900</v>
      </c>
      <c r="X80" s="122" t="s">
        <v>538</v>
      </c>
      <c r="Y80" s="122" t="s">
        <v>538</v>
      </c>
      <c r="Z80" s="122" t="s">
        <v>538</v>
      </c>
      <c r="AA80" s="122" t="s">
        <v>1217</v>
      </c>
      <c r="AB80" s="122" t="s">
        <v>901</v>
      </c>
      <c r="AC80" s="122" t="s">
        <v>901</v>
      </c>
      <c r="AD80" s="179" t="s">
        <v>1264</v>
      </c>
      <c r="AE80" s="122" t="s">
        <v>891</v>
      </c>
      <c r="AF80" s="122" t="s">
        <v>1157</v>
      </c>
      <c r="AG80" s="122" t="s">
        <v>1217</v>
      </c>
      <c r="AH80" s="122" t="s">
        <v>900</v>
      </c>
      <c r="AI80" s="122" t="s">
        <v>900</v>
      </c>
      <c r="AJ80" s="123" t="s">
        <v>907</v>
      </c>
      <c r="AK80" s="123" t="s">
        <v>907</v>
      </c>
      <c r="AL80" s="122" t="s">
        <v>905</v>
      </c>
      <c r="AM80" s="122" t="s">
        <v>905</v>
      </c>
      <c r="AN80" s="122" t="s">
        <v>908</v>
      </c>
      <c r="AO80" s="122" t="s">
        <v>909</v>
      </c>
      <c r="AP80" s="122" t="s">
        <v>909</v>
      </c>
      <c r="AQ80" s="122" t="s">
        <v>1265</v>
      </c>
      <c r="AR80" s="122" t="s">
        <v>1265</v>
      </c>
      <c r="AS80" s="122" t="s">
        <v>891</v>
      </c>
      <c r="AT80" s="122" t="s">
        <v>891</v>
      </c>
      <c r="AU80" s="122" t="s">
        <v>891</v>
      </c>
      <c r="AV80" s="122" t="s">
        <v>891</v>
      </c>
      <c r="AW80" s="122" t="s">
        <v>891</v>
      </c>
      <c r="AX80" s="122" t="s">
        <v>891</v>
      </c>
      <c r="AY80" s="122" t="s">
        <v>891</v>
      </c>
      <c r="AZ80" s="122" t="s">
        <v>905</v>
      </c>
      <c r="BA80" s="122" t="s">
        <v>538</v>
      </c>
      <c r="BB80" s="122" t="s">
        <v>903</v>
      </c>
      <c r="BC80" s="122" t="s">
        <v>903</v>
      </c>
      <c r="BD80" s="122" t="s">
        <v>903</v>
      </c>
      <c r="BE80" s="123" t="s">
        <v>883</v>
      </c>
      <c r="BF80" s="122" t="s">
        <v>902</v>
      </c>
      <c r="BG80" s="122" t="s">
        <v>902</v>
      </c>
      <c r="BH80" s="122" t="s">
        <v>526</v>
      </c>
      <c r="BI80" s="122" t="s">
        <v>526</v>
      </c>
      <c r="BJ80" s="122" t="s">
        <v>1258</v>
      </c>
      <c r="BK80" s="122" t="s">
        <v>1266</v>
      </c>
      <c r="BL80" s="122" t="s">
        <v>899</v>
      </c>
      <c r="BM80" s="122" t="s">
        <v>538</v>
      </c>
      <c r="BN80" s="122" t="s">
        <v>535</v>
      </c>
      <c r="BO80" s="122" t="s">
        <v>538</v>
      </c>
      <c r="BP80" s="122" t="s">
        <v>538</v>
      </c>
      <c r="BQ80" s="122" t="s">
        <v>882</v>
      </c>
      <c r="BR80" s="122" t="s">
        <v>891</v>
      </c>
      <c r="BS80" s="122" t="s">
        <v>891</v>
      </c>
      <c r="BT80" s="122" t="s">
        <v>891</v>
      </c>
      <c r="BU80" s="122" t="s">
        <v>891</v>
      </c>
      <c r="BV80" s="122" t="s">
        <v>891</v>
      </c>
      <c r="BW80" s="122" t="s">
        <v>891</v>
      </c>
      <c r="BX80" s="122"/>
      <c r="BY80" s="122" t="s">
        <v>906</v>
      </c>
      <c r="BZ80" s="122" t="s">
        <v>538</v>
      </c>
      <c r="CA80" s="122" t="s">
        <v>1217</v>
      </c>
      <c r="CB80" s="122" t="s">
        <v>900</v>
      </c>
    </row>
    <row r="81" spans="1:80" x14ac:dyDescent="0.3">
      <c r="A81" s="100" t="str">
        <f>'Indicator Data'!A82</f>
        <v>Indonesia</v>
      </c>
      <c r="B81" s="86" t="str">
        <f>'Indicator Data'!B82</f>
        <v>IDN</v>
      </c>
      <c r="C81" s="122" t="s">
        <v>1257</v>
      </c>
      <c r="D81" s="122" t="s">
        <v>1257</v>
      </c>
      <c r="E81" s="122" t="s">
        <v>1258</v>
      </c>
      <c r="F81" s="122" t="s">
        <v>1258</v>
      </c>
      <c r="G81" s="122" t="s">
        <v>1258</v>
      </c>
      <c r="H81" s="122" t="s">
        <v>1258</v>
      </c>
      <c r="I81" s="122" t="s">
        <v>1258</v>
      </c>
      <c r="J81" s="122" t="s">
        <v>903</v>
      </c>
      <c r="K81" s="122" t="s">
        <v>903</v>
      </c>
      <c r="L81" s="122" t="s">
        <v>526</v>
      </c>
      <c r="M81" s="122" t="s">
        <v>900</v>
      </c>
      <c r="N81" s="122" t="s">
        <v>900</v>
      </c>
      <c r="O81" s="122" t="s">
        <v>900</v>
      </c>
      <c r="P81" s="122" t="s">
        <v>900</v>
      </c>
      <c r="Q81" s="122" t="s">
        <v>1156</v>
      </c>
      <c r="R81" s="122" t="s">
        <v>1156</v>
      </c>
      <c r="S81" s="122" t="s">
        <v>1156</v>
      </c>
      <c r="T81" s="122" t="s">
        <v>1156</v>
      </c>
      <c r="U81" s="122" t="s">
        <v>900</v>
      </c>
      <c r="V81" s="122" t="s">
        <v>900</v>
      </c>
      <c r="W81" s="122" t="s">
        <v>900</v>
      </c>
      <c r="X81" s="122" t="s">
        <v>538</v>
      </c>
      <c r="Y81" s="122" t="s">
        <v>538</v>
      </c>
      <c r="Z81" s="122" t="s">
        <v>538</v>
      </c>
      <c r="AA81" s="122" t="s">
        <v>1217</v>
      </c>
      <c r="AB81" s="122" t="s">
        <v>901</v>
      </c>
      <c r="AC81" s="122" t="s">
        <v>901</v>
      </c>
      <c r="AD81" s="179" t="s">
        <v>1264</v>
      </c>
      <c r="AE81" s="122" t="s">
        <v>891</v>
      </c>
      <c r="AF81" s="122" t="s">
        <v>1157</v>
      </c>
      <c r="AG81" s="122" t="s">
        <v>1217</v>
      </c>
      <c r="AH81" s="122" t="s">
        <v>900</v>
      </c>
      <c r="AI81" s="122" t="s">
        <v>900</v>
      </c>
      <c r="AJ81" s="123" t="s">
        <v>907</v>
      </c>
      <c r="AK81" s="123" t="s">
        <v>907</v>
      </c>
      <c r="AL81" s="122" t="s">
        <v>905</v>
      </c>
      <c r="AM81" s="122" t="s">
        <v>905</v>
      </c>
      <c r="AN81" s="122" t="s">
        <v>908</v>
      </c>
      <c r="AO81" s="122" t="s">
        <v>909</v>
      </c>
      <c r="AP81" s="122" t="s">
        <v>909</v>
      </c>
      <c r="AQ81" s="122" t="s">
        <v>1265</v>
      </c>
      <c r="AR81" s="122" t="s">
        <v>1265</v>
      </c>
      <c r="AS81" s="122" t="s">
        <v>891</v>
      </c>
      <c r="AT81" s="122" t="s">
        <v>891</v>
      </c>
      <c r="AU81" s="122" t="s">
        <v>891</v>
      </c>
      <c r="AV81" s="122" t="s">
        <v>891</v>
      </c>
      <c r="AW81" s="122" t="s">
        <v>891</v>
      </c>
      <c r="AX81" s="122" t="s">
        <v>891</v>
      </c>
      <c r="AY81" s="122" t="s">
        <v>891</v>
      </c>
      <c r="AZ81" s="122" t="s">
        <v>905</v>
      </c>
      <c r="BA81" s="122" t="s">
        <v>538</v>
      </c>
      <c r="BB81" s="122" t="s">
        <v>903</v>
      </c>
      <c r="BC81" s="122" t="s">
        <v>903</v>
      </c>
      <c r="BD81" s="122" t="s">
        <v>903</v>
      </c>
      <c r="BE81" s="123" t="s">
        <v>883</v>
      </c>
      <c r="BF81" s="122" t="s">
        <v>902</v>
      </c>
      <c r="BG81" s="122" t="s">
        <v>902</v>
      </c>
      <c r="BH81" s="122" t="s">
        <v>526</v>
      </c>
      <c r="BI81" s="122" t="s">
        <v>526</v>
      </c>
      <c r="BJ81" s="122" t="s">
        <v>1258</v>
      </c>
      <c r="BK81" s="122" t="s">
        <v>1266</v>
      </c>
      <c r="BL81" s="122" t="s">
        <v>899</v>
      </c>
      <c r="BM81" s="122" t="s">
        <v>538</v>
      </c>
      <c r="BN81" s="122" t="s">
        <v>535</v>
      </c>
      <c r="BO81" s="122" t="s">
        <v>538</v>
      </c>
      <c r="BP81" s="122" t="s">
        <v>538</v>
      </c>
      <c r="BQ81" s="122" t="s">
        <v>882</v>
      </c>
      <c r="BR81" s="122" t="s">
        <v>891</v>
      </c>
      <c r="BS81" s="122" t="s">
        <v>891</v>
      </c>
      <c r="BT81" s="122" t="s">
        <v>891</v>
      </c>
      <c r="BU81" s="122" t="s">
        <v>891</v>
      </c>
      <c r="BV81" s="122" t="s">
        <v>891</v>
      </c>
      <c r="BW81" s="122" t="s">
        <v>891</v>
      </c>
      <c r="BX81" s="122"/>
      <c r="BY81" s="122" t="s">
        <v>906</v>
      </c>
      <c r="BZ81" s="122" t="s">
        <v>538</v>
      </c>
      <c r="CA81" s="122" t="s">
        <v>1217</v>
      </c>
      <c r="CB81" s="122" t="s">
        <v>900</v>
      </c>
    </row>
    <row r="82" spans="1:80" x14ac:dyDescent="0.3">
      <c r="A82" s="100" t="str">
        <f>'Indicator Data'!A83</f>
        <v>Iran</v>
      </c>
      <c r="B82" s="86" t="str">
        <f>'Indicator Data'!B83</f>
        <v>IRN</v>
      </c>
      <c r="C82" s="122" t="s">
        <v>1257</v>
      </c>
      <c r="D82" s="122" t="s">
        <v>1257</v>
      </c>
      <c r="E82" s="122" t="s">
        <v>1258</v>
      </c>
      <c r="F82" s="122" t="s">
        <v>1258</v>
      </c>
      <c r="G82" s="122" t="s">
        <v>1258</v>
      </c>
      <c r="H82" s="122" t="s">
        <v>1258</v>
      </c>
      <c r="I82" s="122" t="s">
        <v>1258</v>
      </c>
      <c r="J82" s="122" t="s">
        <v>903</v>
      </c>
      <c r="K82" s="122" t="s">
        <v>903</v>
      </c>
      <c r="L82" s="122" t="s">
        <v>526</v>
      </c>
      <c r="M82" s="122" t="s">
        <v>900</v>
      </c>
      <c r="N82" s="122" t="s">
        <v>900</v>
      </c>
      <c r="O82" s="122" t="s">
        <v>900</v>
      </c>
      <c r="P82" s="122" t="s">
        <v>900</v>
      </c>
      <c r="Q82" s="122" t="s">
        <v>1156</v>
      </c>
      <c r="R82" s="122" t="s">
        <v>1156</v>
      </c>
      <c r="S82" s="122" t="s">
        <v>1156</v>
      </c>
      <c r="T82" s="122" t="s">
        <v>1156</v>
      </c>
      <c r="U82" s="122" t="s">
        <v>900</v>
      </c>
      <c r="V82" s="122" t="s">
        <v>900</v>
      </c>
      <c r="W82" s="122" t="s">
        <v>900</v>
      </c>
      <c r="X82" s="122" t="s">
        <v>538</v>
      </c>
      <c r="Y82" s="122" t="s">
        <v>538</v>
      </c>
      <c r="Z82" s="122" t="s">
        <v>538</v>
      </c>
      <c r="AA82" s="122" t="s">
        <v>1217</v>
      </c>
      <c r="AB82" s="122" t="s">
        <v>901</v>
      </c>
      <c r="AC82" s="122" t="s">
        <v>901</v>
      </c>
      <c r="AD82" s="179" t="s">
        <v>1264</v>
      </c>
      <c r="AE82" s="122" t="s">
        <v>891</v>
      </c>
      <c r="AF82" s="122" t="s">
        <v>1157</v>
      </c>
      <c r="AG82" s="122" t="s">
        <v>1217</v>
      </c>
      <c r="AH82" s="122" t="s">
        <v>900</v>
      </c>
      <c r="AI82" s="122" t="s">
        <v>900</v>
      </c>
      <c r="AJ82" s="123" t="s">
        <v>907</v>
      </c>
      <c r="AK82" s="123" t="s">
        <v>907</v>
      </c>
      <c r="AL82" s="122" t="s">
        <v>905</v>
      </c>
      <c r="AM82" s="122" t="s">
        <v>905</v>
      </c>
      <c r="AN82" s="122" t="s">
        <v>908</v>
      </c>
      <c r="AO82" s="122" t="s">
        <v>909</v>
      </c>
      <c r="AP82" s="122" t="s">
        <v>909</v>
      </c>
      <c r="AQ82" s="122" t="s">
        <v>1265</v>
      </c>
      <c r="AR82" s="122" t="s">
        <v>1265</v>
      </c>
      <c r="AS82" s="122" t="s">
        <v>891</v>
      </c>
      <c r="AT82" s="122" t="s">
        <v>891</v>
      </c>
      <c r="AU82" s="122" t="s">
        <v>891</v>
      </c>
      <c r="AV82" s="122" t="s">
        <v>891</v>
      </c>
      <c r="AW82" s="122" t="s">
        <v>891</v>
      </c>
      <c r="AX82" s="122" t="s">
        <v>891</v>
      </c>
      <c r="AY82" s="122" t="s">
        <v>891</v>
      </c>
      <c r="AZ82" s="122" t="s">
        <v>905</v>
      </c>
      <c r="BA82" s="122" t="s">
        <v>538</v>
      </c>
      <c r="BB82" s="122" t="s">
        <v>903</v>
      </c>
      <c r="BC82" s="122" t="s">
        <v>903</v>
      </c>
      <c r="BD82" s="122" t="s">
        <v>903</v>
      </c>
      <c r="BE82" s="123" t="s">
        <v>880</v>
      </c>
      <c r="BF82" s="122" t="s">
        <v>902</v>
      </c>
      <c r="BG82" s="122" t="s">
        <v>902</v>
      </c>
      <c r="BH82" s="122" t="s">
        <v>526</v>
      </c>
      <c r="BI82" s="122" t="s">
        <v>526</v>
      </c>
      <c r="BJ82" s="122" t="s">
        <v>1258</v>
      </c>
      <c r="BK82" s="122" t="s">
        <v>1266</v>
      </c>
      <c r="BL82" s="122" t="s">
        <v>899</v>
      </c>
      <c r="BM82" s="122" t="s">
        <v>538</v>
      </c>
      <c r="BN82" s="122" t="s">
        <v>535</v>
      </c>
      <c r="BO82" s="122" t="s">
        <v>538</v>
      </c>
      <c r="BP82" s="122" t="s">
        <v>538</v>
      </c>
      <c r="BQ82" s="122" t="s">
        <v>882</v>
      </c>
      <c r="BR82" s="122" t="s">
        <v>891</v>
      </c>
      <c r="BS82" s="122" t="s">
        <v>891</v>
      </c>
      <c r="BT82" s="122" t="s">
        <v>891</v>
      </c>
      <c r="BU82" s="122" t="s">
        <v>891</v>
      </c>
      <c r="BV82" s="122" t="s">
        <v>891</v>
      </c>
      <c r="BW82" s="122" t="s">
        <v>891</v>
      </c>
      <c r="BX82" s="122"/>
      <c r="BY82" s="122" t="s">
        <v>906</v>
      </c>
      <c r="BZ82" s="122" t="s">
        <v>538</v>
      </c>
      <c r="CA82" s="122" t="s">
        <v>1217</v>
      </c>
      <c r="CB82" s="122" t="s">
        <v>900</v>
      </c>
    </row>
    <row r="83" spans="1:80" x14ac:dyDescent="0.3">
      <c r="A83" s="100" t="str">
        <f>'Indicator Data'!A84</f>
        <v>Iraq</v>
      </c>
      <c r="B83" s="86" t="str">
        <f>'Indicator Data'!B84</f>
        <v>IRQ</v>
      </c>
      <c r="C83" s="122" t="s">
        <v>1257</v>
      </c>
      <c r="D83" s="122" t="s">
        <v>1257</v>
      </c>
      <c r="E83" s="122" t="s">
        <v>1258</v>
      </c>
      <c r="F83" s="122" t="s">
        <v>1258</v>
      </c>
      <c r="G83" s="122" t="s">
        <v>1258</v>
      </c>
      <c r="H83" s="122" t="s">
        <v>1258</v>
      </c>
      <c r="I83" s="122" t="s">
        <v>1258</v>
      </c>
      <c r="J83" s="122" t="s">
        <v>903</v>
      </c>
      <c r="K83" s="122" t="s">
        <v>903</v>
      </c>
      <c r="L83" s="122" t="s">
        <v>526</v>
      </c>
      <c r="M83" s="122" t="s">
        <v>900</v>
      </c>
      <c r="N83" s="122" t="s">
        <v>900</v>
      </c>
      <c r="O83" s="122" t="s">
        <v>900</v>
      </c>
      <c r="P83" s="122" t="s">
        <v>900</v>
      </c>
      <c r="Q83" s="122" t="s">
        <v>1156</v>
      </c>
      <c r="R83" s="122" t="s">
        <v>1156</v>
      </c>
      <c r="S83" s="122" t="s">
        <v>1156</v>
      </c>
      <c r="T83" s="122" t="s">
        <v>1156</v>
      </c>
      <c r="U83" s="122" t="s">
        <v>900</v>
      </c>
      <c r="V83" s="122" t="s">
        <v>900</v>
      </c>
      <c r="W83" s="122" t="s">
        <v>900</v>
      </c>
      <c r="X83" s="122" t="s">
        <v>538</v>
      </c>
      <c r="Y83" s="122" t="s">
        <v>538</v>
      </c>
      <c r="Z83" s="122" t="s">
        <v>538</v>
      </c>
      <c r="AA83" s="122" t="s">
        <v>1217</v>
      </c>
      <c r="AB83" s="122" t="s">
        <v>901</v>
      </c>
      <c r="AC83" s="122" t="s">
        <v>901</v>
      </c>
      <c r="AD83" s="179" t="s">
        <v>1264</v>
      </c>
      <c r="AE83" s="122" t="s">
        <v>891</v>
      </c>
      <c r="AF83" s="122" t="s">
        <v>1157</v>
      </c>
      <c r="AG83" s="122" t="s">
        <v>1217</v>
      </c>
      <c r="AH83" s="122" t="s">
        <v>900</v>
      </c>
      <c r="AI83" s="122" t="s">
        <v>900</v>
      </c>
      <c r="AJ83" s="123" t="s">
        <v>907</v>
      </c>
      <c r="AK83" s="123" t="s">
        <v>907</v>
      </c>
      <c r="AL83" s="122" t="s">
        <v>905</v>
      </c>
      <c r="AM83" s="122" t="s">
        <v>905</v>
      </c>
      <c r="AN83" s="122" t="s">
        <v>908</v>
      </c>
      <c r="AO83" s="122" t="s">
        <v>909</v>
      </c>
      <c r="AP83" s="122" t="s">
        <v>909</v>
      </c>
      <c r="AQ83" s="122" t="s">
        <v>1265</v>
      </c>
      <c r="AR83" s="122" t="s">
        <v>1265</v>
      </c>
      <c r="AS83" s="122" t="s">
        <v>891</v>
      </c>
      <c r="AT83" s="122" t="s">
        <v>891</v>
      </c>
      <c r="AU83" s="122" t="s">
        <v>891</v>
      </c>
      <c r="AV83" s="122" t="s">
        <v>891</v>
      </c>
      <c r="AW83" s="122" t="s">
        <v>891</v>
      </c>
      <c r="AX83" s="122" t="s">
        <v>891</v>
      </c>
      <c r="AY83" s="122" t="s">
        <v>891</v>
      </c>
      <c r="AZ83" s="122" t="s">
        <v>905</v>
      </c>
      <c r="BA83" s="122" t="s">
        <v>538</v>
      </c>
      <c r="BB83" s="122" t="s">
        <v>903</v>
      </c>
      <c r="BC83" s="122" t="s">
        <v>903</v>
      </c>
      <c r="BD83" s="122" t="s">
        <v>903</v>
      </c>
      <c r="BE83" s="123" t="s">
        <v>990</v>
      </c>
      <c r="BF83" s="122" t="s">
        <v>902</v>
      </c>
      <c r="BG83" s="122" t="s">
        <v>902</v>
      </c>
      <c r="BH83" s="122" t="s">
        <v>526</v>
      </c>
      <c r="BI83" s="122" t="s">
        <v>526</v>
      </c>
      <c r="BJ83" s="122" t="s">
        <v>1258</v>
      </c>
      <c r="BK83" s="122" t="s">
        <v>1266</v>
      </c>
      <c r="BL83" s="122" t="s">
        <v>899</v>
      </c>
      <c r="BM83" s="122" t="s">
        <v>538</v>
      </c>
      <c r="BN83" s="122" t="s">
        <v>535</v>
      </c>
      <c r="BO83" s="122" t="s">
        <v>538</v>
      </c>
      <c r="BP83" s="122" t="s">
        <v>538</v>
      </c>
      <c r="BQ83" s="122" t="s">
        <v>882</v>
      </c>
      <c r="BR83" s="122" t="s">
        <v>891</v>
      </c>
      <c r="BS83" s="122" t="s">
        <v>891</v>
      </c>
      <c r="BT83" s="122" t="s">
        <v>891</v>
      </c>
      <c r="BU83" s="122" t="s">
        <v>891</v>
      </c>
      <c r="BV83" s="122" t="s">
        <v>891</v>
      </c>
      <c r="BW83" s="122" t="s">
        <v>891</v>
      </c>
      <c r="BX83" s="122"/>
      <c r="BY83" s="122" t="s">
        <v>906</v>
      </c>
      <c r="BZ83" s="122" t="s">
        <v>538</v>
      </c>
      <c r="CA83" s="122" t="s">
        <v>1217</v>
      </c>
      <c r="CB83" s="122" t="s">
        <v>900</v>
      </c>
    </row>
    <row r="84" spans="1:80" x14ac:dyDescent="0.3">
      <c r="A84" s="100" t="str">
        <f>'Indicator Data'!A85</f>
        <v>Ireland</v>
      </c>
      <c r="B84" s="86" t="str">
        <f>'Indicator Data'!B85</f>
        <v>IRL</v>
      </c>
      <c r="C84" s="122" t="s">
        <v>1257</v>
      </c>
      <c r="D84" s="122" t="s">
        <v>1257</v>
      </c>
      <c r="E84" s="122" t="s">
        <v>1258</v>
      </c>
      <c r="F84" s="122" t="s">
        <v>1258</v>
      </c>
      <c r="G84" s="122" t="s">
        <v>1258</v>
      </c>
      <c r="H84" s="122" t="s">
        <v>1258</v>
      </c>
      <c r="I84" s="122" t="s">
        <v>1258</v>
      </c>
      <c r="J84" s="122" t="s">
        <v>903</v>
      </c>
      <c r="K84" s="122" t="s">
        <v>903</v>
      </c>
      <c r="L84" s="122" t="s">
        <v>526</v>
      </c>
      <c r="M84" s="122" t="s">
        <v>900</v>
      </c>
      <c r="N84" s="122" t="s">
        <v>900</v>
      </c>
      <c r="O84" s="122" t="s">
        <v>900</v>
      </c>
      <c r="P84" s="122" t="s">
        <v>900</v>
      </c>
      <c r="Q84" s="122" t="s">
        <v>1156</v>
      </c>
      <c r="R84" s="122" t="s">
        <v>1156</v>
      </c>
      <c r="S84" s="122" t="s">
        <v>1156</v>
      </c>
      <c r="T84" s="122" t="s">
        <v>1156</v>
      </c>
      <c r="U84" s="122" t="s">
        <v>900</v>
      </c>
      <c r="V84" s="122" t="s">
        <v>900</v>
      </c>
      <c r="W84" s="122" t="s">
        <v>900</v>
      </c>
      <c r="X84" s="122" t="s">
        <v>538</v>
      </c>
      <c r="Y84" s="122" t="s">
        <v>538</v>
      </c>
      <c r="Z84" s="122" t="s">
        <v>538</v>
      </c>
      <c r="AA84" s="122" t="s">
        <v>1217</v>
      </c>
      <c r="AB84" s="122" t="s">
        <v>901</v>
      </c>
      <c r="AC84" s="122" t="s">
        <v>901</v>
      </c>
      <c r="AD84" s="179" t="s">
        <v>1264</v>
      </c>
      <c r="AE84" s="122" t="s">
        <v>891</v>
      </c>
      <c r="AF84" s="122" t="s">
        <v>1157</v>
      </c>
      <c r="AG84" s="122" t="s">
        <v>1217</v>
      </c>
      <c r="AH84" s="122" t="s">
        <v>900</v>
      </c>
      <c r="AI84" s="122" t="s">
        <v>900</v>
      </c>
      <c r="AJ84" s="123" t="s">
        <v>907</v>
      </c>
      <c r="AK84" s="123" t="s">
        <v>907</v>
      </c>
      <c r="AL84" s="122" t="s">
        <v>905</v>
      </c>
      <c r="AM84" s="122" t="s">
        <v>905</v>
      </c>
      <c r="AN84" s="122" t="s">
        <v>908</v>
      </c>
      <c r="AO84" s="122" t="s">
        <v>909</v>
      </c>
      <c r="AP84" s="122" t="s">
        <v>909</v>
      </c>
      <c r="AQ84" s="122" t="s">
        <v>1265</v>
      </c>
      <c r="AR84" s="122" t="s">
        <v>1265</v>
      </c>
      <c r="AS84" s="122" t="s">
        <v>891</v>
      </c>
      <c r="AT84" s="122" t="s">
        <v>891</v>
      </c>
      <c r="AU84" s="122" t="s">
        <v>891</v>
      </c>
      <c r="AV84" s="122" t="s">
        <v>891</v>
      </c>
      <c r="AW84" s="122" t="s">
        <v>891</v>
      </c>
      <c r="AX84" s="122" t="s">
        <v>891</v>
      </c>
      <c r="AY84" s="122" t="s">
        <v>891</v>
      </c>
      <c r="AZ84" s="122" t="s">
        <v>905</v>
      </c>
      <c r="BA84" s="122" t="s">
        <v>538</v>
      </c>
      <c r="BB84" s="122" t="s">
        <v>903</v>
      </c>
      <c r="BC84" s="122" t="s">
        <v>903</v>
      </c>
      <c r="BD84" s="122" t="s">
        <v>903</v>
      </c>
      <c r="BE84" s="123" t="s">
        <v>880</v>
      </c>
      <c r="BF84" s="122" t="s">
        <v>902</v>
      </c>
      <c r="BG84" s="122" t="s">
        <v>902</v>
      </c>
      <c r="BH84" s="122" t="s">
        <v>526</v>
      </c>
      <c r="BI84" s="122" t="s">
        <v>526</v>
      </c>
      <c r="BJ84" s="122" t="s">
        <v>1258</v>
      </c>
      <c r="BK84" s="122" t="s">
        <v>1266</v>
      </c>
      <c r="BL84" s="122" t="s">
        <v>899</v>
      </c>
      <c r="BM84" s="122" t="s">
        <v>538</v>
      </c>
      <c r="BN84" s="122" t="s">
        <v>535</v>
      </c>
      <c r="BO84" s="122" t="s">
        <v>538</v>
      </c>
      <c r="BP84" s="122" t="s">
        <v>538</v>
      </c>
      <c r="BQ84" s="122" t="s">
        <v>882</v>
      </c>
      <c r="BR84" s="122" t="s">
        <v>891</v>
      </c>
      <c r="BS84" s="122" t="s">
        <v>891</v>
      </c>
      <c r="BT84" s="122" t="s">
        <v>891</v>
      </c>
      <c r="BU84" s="122" t="s">
        <v>891</v>
      </c>
      <c r="BV84" s="122" t="s">
        <v>891</v>
      </c>
      <c r="BW84" s="122" t="s">
        <v>891</v>
      </c>
      <c r="BX84" s="122"/>
      <c r="BY84" s="122" t="s">
        <v>906</v>
      </c>
      <c r="BZ84" s="122" t="s">
        <v>538</v>
      </c>
      <c r="CA84" s="122" t="s">
        <v>1217</v>
      </c>
      <c r="CB84" s="122" t="s">
        <v>900</v>
      </c>
    </row>
    <row r="85" spans="1:80" x14ac:dyDescent="0.3">
      <c r="A85" s="100" t="str">
        <f>'Indicator Data'!A86</f>
        <v>Israel</v>
      </c>
      <c r="B85" s="86" t="str">
        <f>'Indicator Data'!B86</f>
        <v>ISR</v>
      </c>
      <c r="C85" s="122" t="s">
        <v>1257</v>
      </c>
      <c r="D85" s="122" t="s">
        <v>1257</v>
      </c>
      <c r="E85" s="122" t="s">
        <v>1258</v>
      </c>
      <c r="F85" s="122" t="s">
        <v>1258</v>
      </c>
      <c r="G85" s="122" t="s">
        <v>1258</v>
      </c>
      <c r="H85" s="122" t="s">
        <v>1258</v>
      </c>
      <c r="I85" s="122" t="s">
        <v>1258</v>
      </c>
      <c r="J85" s="122" t="s">
        <v>903</v>
      </c>
      <c r="K85" s="122" t="s">
        <v>903</v>
      </c>
      <c r="L85" s="122" t="s">
        <v>526</v>
      </c>
      <c r="M85" s="122" t="s">
        <v>900</v>
      </c>
      <c r="N85" s="122" t="s">
        <v>900</v>
      </c>
      <c r="O85" s="122" t="s">
        <v>900</v>
      </c>
      <c r="P85" s="122" t="s">
        <v>900</v>
      </c>
      <c r="Q85" s="122" t="s">
        <v>1156</v>
      </c>
      <c r="R85" s="122" t="s">
        <v>1156</v>
      </c>
      <c r="S85" s="122" t="s">
        <v>1156</v>
      </c>
      <c r="T85" s="122" t="s">
        <v>1156</v>
      </c>
      <c r="U85" s="122" t="s">
        <v>900</v>
      </c>
      <c r="V85" s="122" t="s">
        <v>900</v>
      </c>
      <c r="W85" s="122" t="s">
        <v>900</v>
      </c>
      <c r="X85" s="122" t="s">
        <v>538</v>
      </c>
      <c r="Y85" s="122" t="s">
        <v>538</v>
      </c>
      <c r="Z85" s="122" t="s">
        <v>538</v>
      </c>
      <c r="AA85" s="122" t="s">
        <v>1217</v>
      </c>
      <c r="AB85" s="122" t="s">
        <v>901</v>
      </c>
      <c r="AC85" s="122" t="s">
        <v>901</v>
      </c>
      <c r="AD85" s="179" t="s">
        <v>1264</v>
      </c>
      <c r="AE85" s="122" t="s">
        <v>891</v>
      </c>
      <c r="AF85" s="122" t="s">
        <v>1157</v>
      </c>
      <c r="AG85" s="122" t="s">
        <v>1217</v>
      </c>
      <c r="AH85" s="122" t="s">
        <v>900</v>
      </c>
      <c r="AI85" s="122" t="s">
        <v>900</v>
      </c>
      <c r="AJ85" s="123" t="s">
        <v>907</v>
      </c>
      <c r="AK85" s="123" t="s">
        <v>907</v>
      </c>
      <c r="AL85" s="122" t="s">
        <v>905</v>
      </c>
      <c r="AM85" s="122" t="s">
        <v>905</v>
      </c>
      <c r="AN85" s="122" t="s">
        <v>908</v>
      </c>
      <c r="AO85" s="122" t="s">
        <v>909</v>
      </c>
      <c r="AP85" s="122" t="s">
        <v>909</v>
      </c>
      <c r="AQ85" s="122" t="s">
        <v>1265</v>
      </c>
      <c r="AR85" s="122" t="s">
        <v>1265</v>
      </c>
      <c r="AS85" s="122" t="s">
        <v>891</v>
      </c>
      <c r="AT85" s="122" t="s">
        <v>891</v>
      </c>
      <c r="AU85" s="122" t="s">
        <v>891</v>
      </c>
      <c r="AV85" s="122" t="s">
        <v>891</v>
      </c>
      <c r="AW85" s="122" t="s">
        <v>891</v>
      </c>
      <c r="AX85" s="122" t="s">
        <v>891</v>
      </c>
      <c r="AY85" s="122" t="s">
        <v>891</v>
      </c>
      <c r="AZ85" s="122" t="s">
        <v>905</v>
      </c>
      <c r="BA85" s="122" t="s">
        <v>538</v>
      </c>
      <c r="BB85" s="122" t="s">
        <v>903</v>
      </c>
      <c r="BC85" s="122" t="s">
        <v>903</v>
      </c>
      <c r="BD85" s="122" t="s">
        <v>903</v>
      </c>
      <c r="BE85" s="123" t="s">
        <v>880</v>
      </c>
      <c r="BF85" s="122" t="s">
        <v>902</v>
      </c>
      <c r="BG85" s="122" t="s">
        <v>902</v>
      </c>
      <c r="BH85" s="122" t="s">
        <v>526</v>
      </c>
      <c r="BI85" s="122" t="s">
        <v>526</v>
      </c>
      <c r="BJ85" s="122" t="s">
        <v>1258</v>
      </c>
      <c r="BK85" s="122" t="s">
        <v>1266</v>
      </c>
      <c r="BL85" s="122" t="s">
        <v>899</v>
      </c>
      <c r="BM85" s="122" t="s">
        <v>538</v>
      </c>
      <c r="BN85" s="122" t="s">
        <v>535</v>
      </c>
      <c r="BO85" s="122" t="s">
        <v>538</v>
      </c>
      <c r="BP85" s="122" t="s">
        <v>538</v>
      </c>
      <c r="BQ85" s="122" t="s">
        <v>882</v>
      </c>
      <c r="BR85" s="122" t="s">
        <v>891</v>
      </c>
      <c r="BS85" s="122" t="s">
        <v>891</v>
      </c>
      <c r="BT85" s="122" t="s">
        <v>891</v>
      </c>
      <c r="BU85" s="122" t="s">
        <v>891</v>
      </c>
      <c r="BV85" s="122" t="s">
        <v>891</v>
      </c>
      <c r="BW85" s="122" t="s">
        <v>891</v>
      </c>
      <c r="BX85" s="122"/>
      <c r="BY85" s="122" t="s">
        <v>906</v>
      </c>
      <c r="BZ85" s="122" t="s">
        <v>538</v>
      </c>
      <c r="CA85" s="122" t="s">
        <v>1217</v>
      </c>
      <c r="CB85" s="122" t="s">
        <v>900</v>
      </c>
    </row>
    <row r="86" spans="1:80" x14ac:dyDescent="0.3">
      <c r="A86" s="100" t="str">
        <f>'Indicator Data'!A87</f>
        <v>Italy</v>
      </c>
      <c r="B86" s="86" t="str">
        <f>'Indicator Data'!B87</f>
        <v>ITA</v>
      </c>
      <c r="C86" s="122" t="s">
        <v>1257</v>
      </c>
      <c r="D86" s="122" t="s">
        <v>1257</v>
      </c>
      <c r="E86" s="122" t="s">
        <v>1258</v>
      </c>
      <c r="F86" s="122" t="s">
        <v>1258</v>
      </c>
      <c r="G86" s="122" t="s">
        <v>1258</v>
      </c>
      <c r="H86" s="122" t="s">
        <v>1258</v>
      </c>
      <c r="I86" s="122" t="s">
        <v>1258</v>
      </c>
      <c r="J86" s="122" t="s">
        <v>903</v>
      </c>
      <c r="K86" s="122" t="s">
        <v>903</v>
      </c>
      <c r="L86" s="122" t="s">
        <v>526</v>
      </c>
      <c r="M86" s="122" t="s">
        <v>900</v>
      </c>
      <c r="N86" s="122" t="s">
        <v>900</v>
      </c>
      <c r="O86" s="122" t="s">
        <v>900</v>
      </c>
      <c r="P86" s="122" t="s">
        <v>900</v>
      </c>
      <c r="Q86" s="122" t="s">
        <v>1156</v>
      </c>
      <c r="R86" s="122" t="s">
        <v>1156</v>
      </c>
      <c r="S86" s="122" t="s">
        <v>1156</v>
      </c>
      <c r="T86" s="122" t="s">
        <v>1156</v>
      </c>
      <c r="U86" s="122" t="s">
        <v>900</v>
      </c>
      <c r="V86" s="122" t="s">
        <v>900</v>
      </c>
      <c r="W86" s="122" t="s">
        <v>900</v>
      </c>
      <c r="X86" s="122" t="s">
        <v>538</v>
      </c>
      <c r="Y86" s="122" t="s">
        <v>538</v>
      </c>
      <c r="Z86" s="122" t="s">
        <v>538</v>
      </c>
      <c r="AA86" s="122" t="s">
        <v>1217</v>
      </c>
      <c r="AB86" s="122" t="s">
        <v>901</v>
      </c>
      <c r="AC86" s="122" t="s">
        <v>901</v>
      </c>
      <c r="AD86" s="179" t="s">
        <v>1264</v>
      </c>
      <c r="AE86" s="122" t="s">
        <v>891</v>
      </c>
      <c r="AF86" s="122" t="s">
        <v>1157</v>
      </c>
      <c r="AG86" s="122" t="s">
        <v>1217</v>
      </c>
      <c r="AH86" s="122" t="s">
        <v>900</v>
      </c>
      <c r="AI86" s="122" t="s">
        <v>900</v>
      </c>
      <c r="AJ86" s="123" t="s">
        <v>907</v>
      </c>
      <c r="AK86" s="123" t="s">
        <v>907</v>
      </c>
      <c r="AL86" s="122" t="s">
        <v>905</v>
      </c>
      <c r="AM86" s="122" t="s">
        <v>905</v>
      </c>
      <c r="AN86" s="122" t="s">
        <v>908</v>
      </c>
      <c r="AO86" s="122" t="s">
        <v>909</v>
      </c>
      <c r="AP86" s="122" t="s">
        <v>909</v>
      </c>
      <c r="AQ86" s="122" t="s">
        <v>1265</v>
      </c>
      <c r="AR86" s="122" t="s">
        <v>1265</v>
      </c>
      <c r="AS86" s="122" t="s">
        <v>891</v>
      </c>
      <c r="AT86" s="122" t="s">
        <v>891</v>
      </c>
      <c r="AU86" s="122" t="s">
        <v>891</v>
      </c>
      <c r="AV86" s="122" t="s">
        <v>891</v>
      </c>
      <c r="AW86" s="122" t="s">
        <v>891</v>
      </c>
      <c r="AX86" s="122" t="s">
        <v>891</v>
      </c>
      <c r="AY86" s="122" t="s">
        <v>891</v>
      </c>
      <c r="AZ86" s="122" t="s">
        <v>905</v>
      </c>
      <c r="BA86" s="122" t="s">
        <v>538</v>
      </c>
      <c r="BB86" s="122" t="s">
        <v>903</v>
      </c>
      <c r="BC86" s="122" t="s">
        <v>903</v>
      </c>
      <c r="BD86" s="122" t="s">
        <v>903</v>
      </c>
      <c r="BE86" s="123" t="s">
        <v>880</v>
      </c>
      <c r="BF86" s="122" t="s">
        <v>902</v>
      </c>
      <c r="BG86" s="122" t="s">
        <v>902</v>
      </c>
      <c r="BH86" s="122" t="s">
        <v>526</v>
      </c>
      <c r="BI86" s="122" t="s">
        <v>526</v>
      </c>
      <c r="BJ86" s="122" t="s">
        <v>1258</v>
      </c>
      <c r="BK86" s="122" t="s">
        <v>1266</v>
      </c>
      <c r="BL86" s="122" t="s">
        <v>899</v>
      </c>
      <c r="BM86" s="122" t="s">
        <v>538</v>
      </c>
      <c r="BN86" s="122" t="s">
        <v>535</v>
      </c>
      <c r="BO86" s="122" t="s">
        <v>538</v>
      </c>
      <c r="BP86" s="122" t="s">
        <v>538</v>
      </c>
      <c r="BQ86" s="122" t="s">
        <v>882</v>
      </c>
      <c r="BR86" s="122" t="s">
        <v>891</v>
      </c>
      <c r="BS86" s="122" t="s">
        <v>891</v>
      </c>
      <c r="BT86" s="122" t="s">
        <v>891</v>
      </c>
      <c r="BU86" s="122" t="s">
        <v>891</v>
      </c>
      <c r="BV86" s="122" t="s">
        <v>891</v>
      </c>
      <c r="BW86" s="122" t="s">
        <v>891</v>
      </c>
      <c r="BX86" s="122"/>
      <c r="BY86" s="122" t="s">
        <v>906</v>
      </c>
      <c r="BZ86" s="122" t="s">
        <v>538</v>
      </c>
      <c r="CA86" s="122" t="s">
        <v>1217</v>
      </c>
      <c r="CB86" s="122" t="s">
        <v>900</v>
      </c>
    </row>
    <row r="87" spans="1:80" x14ac:dyDescent="0.3">
      <c r="A87" s="100" t="str">
        <f>'Indicator Data'!A88</f>
        <v>Jamaica</v>
      </c>
      <c r="B87" s="86" t="str">
        <f>'Indicator Data'!B88</f>
        <v>JAM</v>
      </c>
      <c r="C87" s="122" t="s">
        <v>1257</v>
      </c>
      <c r="D87" s="122" t="s">
        <v>1257</v>
      </c>
      <c r="E87" s="122" t="s">
        <v>1258</v>
      </c>
      <c r="F87" s="122" t="s">
        <v>1258</v>
      </c>
      <c r="G87" s="122" t="s">
        <v>1258</v>
      </c>
      <c r="H87" s="122" t="s">
        <v>1258</v>
      </c>
      <c r="I87" s="122" t="s">
        <v>1258</v>
      </c>
      <c r="J87" s="122" t="s">
        <v>903</v>
      </c>
      <c r="K87" s="122" t="s">
        <v>903</v>
      </c>
      <c r="L87" s="122" t="s">
        <v>526</v>
      </c>
      <c r="M87" s="122" t="s">
        <v>900</v>
      </c>
      <c r="N87" s="122" t="s">
        <v>900</v>
      </c>
      <c r="O87" s="122" t="s">
        <v>900</v>
      </c>
      <c r="P87" s="122" t="s">
        <v>900</v>
      </c>
      <c r="Q87" s="122" t="s">
        <v>1156</v>
      </c>
      <c r="R87" s="122" t="s">
        <v>1156</v>
      </c>
      <c r="S87" s="122" t="s">
        <v>1156</v>
      </c>
      <c r="T87" s="122" t="s">
        <v>1156</v>
      </c>
      <c r="U87" s="122" t="s">
        <v>900</v>
      </c>
      <c r="V87" s="122" t="s">
        <v>900</v>
      </c>
      <c r="W87" s="122" t="s">
        <v>900</v>
      </c>
      <c r="X87" s="122" t="s">
        <v>538</v>
      </c>
      <c r="Y87" s="122" t="s">
        <v>538</v>
      </c>
      <c r="Z87" s="122" t="s">
        <v>538</v>
      </c>
      <c r="AA87" s="122" t="s">
        <v>1217</v>
      </c>
      <c r="AB87" s="122" t="s">
        <v>901</v>
      </c>
      <c r="AC87" s="122" t="s">
        <v>901</v>
      </c>
      <c r="AD87" s="179" t="s">
        <v>1264</v>
      </c>
      <c r="AE87" s="122" t="s">
        <v>891</v>
      </c>
      <c r="AF87" s="122" t="s">
        <v>1157</v>
      </c>
      <c r="AG87" s="122" t="s">
        <v>1217</v>
      </c>
      <c r="AH87" s="122" t="s">
        <v>900</v>
      </c>
      <c r="AI87" s="122" t="s">
        <v>900</v>
      </c>
      <c r="AJ87" s="123" t="s">
        <v>907</v>
      </c>
      <c r="AK87" s="123" t="s">
        <v>907</v>
      </c>
      <c r="AL87" s="122" t="s">
        <v>905</v>
      </c>
      <c r="AM87" s="122" t="s">
        <v>905</v>
      </c>
      <c r="AN87" s="122" t="s">
        <v>908</v>
      </c>
      <c r="AO87" s="122" t="s">
        <v>909</v>
      </c>
      <c r="AP87" s="122" t="s">
        <v>909</v>
      </c>
      <c r="AQ87" s="122" t="s">
        <v>1265</v>
      </c>
      <c r="AR87" s="122" t="s">
        <v>1265</v>
      </c>
      <c r="AS87" s="122" t="s">
        <v>891</v>
      </c>
      <c r="AT87" s="122" t="s">
        <v>891</v>
      </c>
      <c r="AU87" s="122" t="s">
        <v>891</v>
      </c>
      <c r="AV87" s="122" t="s">
        <v>891</v>
      </c>
      <c r="AW87" s="122" t="s">
        <v>891</v>
      </c>
      <c r="AX87" s="122" t="s">
        <v>891</v>
      </c>
      <c r="AY87" s="122" t="s">
        <v>891</v>
      </c>
      <c r="AZ87" s="122" t="s">
        <v>905</v>
      </c>
      <c r="BA87" s="122" t="s">
        <v>538</v>
      </c>
      <c r="BB87" s="122" t="s">
        <v>903</v>
      </c>
      <c r="BC87" s="122" t="s">
        <v>903</v>
      </c>
      <c r="BD87" s="122" t="s">
        <v>903</v>
      </c>
      <c r="BE87" s="123" t="s">
        <v>880</v>
      </c>
      <c r="BF87" s="122" t="s">
        <v>902</v>
      </c>
      <c r="BG87" s="122" t="s">
        <v>902</v>
      </c>
      <c r="BH87" s="122" t="s">
        <v>526</v>
      </c>
      <c r="BI87" s="122" t="s">
        <v>526</v>
      </c>
      <c r="BJ87" s="122" t="s">
        <v>1258</v>
      </c>
      <c r="BK87" s="122" t="s">
        <v>1266</v>
      </c>
      <c r="BL87" s="122" t="s">
        <v>899</v>
      </c>
      <c r="BM87" s="122" t="s">
        <v>538</v>
      </c>
      <c r="BN87" s="122" t="s">
        <v>535</v>
      </c>
      <c r="BO87" s="122" t="s">
        <v>538</v>
      </c>
      <c r="BP87" s="122" t="s">
        <v>538</v>
      </c>
      <c r="BQ87" s="122" t="s">
        <v>882</v>
      </c>
      <c r="BR87" s="122" t="s">
        <v>891</v>
      </c>
      <c r="BS87" s="122" t="s">
        <v>891</v>
      </c>
      <c r="BT87" s="122" t="s">
        <v>891</v>
      </c>
      <c r="BU87" s="122" t="s">
        <v>891</v>
      </c>
      <c r="BV87" s="122" t="s">
        <v>891</v>
      </c>
      <c r="BW87" s="122" t="s">
        <v>891</v>
      </c>
      <c r="BX87" s="122"/>
      <c r="BY87" s="122" t="s">
        <v>906</v>
      </c>
      <c r="BZ87" s="122" t="s">
        <v>538</v>
      </c>
      <c r="CA87" s="122" t="s">
        <v>1217</v>
      </c>
      <c r="CB87" s="122" t="s">
        <v>900</v>
      </c>
    </row>
    <row r="88" spans="1:80" x14ac:dyDescent="0.3">
      <c r="A88" s="100" t="str">
        <f>'Indicator Data'!A89</f>
        <v>Japan</v>
      </c>
      <c r="B88" s="86" t="str">
        <f>'Indicator Data'!B89</f>
        <v>JPN</v>
      </c>
      <c r="C88" s="122" t="s">
        <v>1257</v>
      </c>
      <c r="D88" s="122" t="s">
        <v>1257</v>
      </c>
      <c r="E88" s="122" t="s">
        <v>1258</v>
      </c>
      <c r="F88" s="122" t="s">
        <v>1258</v>
      </c>
      <c r="G88" s="122" t="s">
        <v>1258</v>
      </c>
      <c r="H88" s="122" t="s">
        <v>1258</v>
      </c>
      <c r="I88" s="122" t="s">
        <v>1258</v>
      </c>
      <c r="J88" s="122" t="s">
        <v>903</v>
      </c>
      <c r="K88" s="122" t="s">
        <v>903</v>
      </c>
      <c r="L88" s="122" t="s">
        <v>526</v>
      </c>
      <c r="M88" s="122" t="s">
        <v>900</v>
      </c>
      <c r="N88" s="122" t="s">
        <v>900</v>
      </c>
      <c r="O88" s="122" t="s">
        <v>900</v>
      </c>
      <c r="P88" s="122" t="s">
        <v>900</v>
      </c>
      <c r="Q88" s="122" t="s">
        <v>1156</v>
      </c>
      <c r="R88" s="122" t="s">
        <v>1156</v>
      </c>
      <c r="S88" s="122" t="s">
        <v>1156</v>
      </c>
      <c r="T88" s="122" t="s">
        <v>1156</v>
      </c>
      <c r="U88" s="122" t="s">
        <v>900</v>
      </c>
      <c r="V88" s="122" t="s">
        <v>900</v>
      </c>
      <c r="W88" s="122" t="s">
        <v>900</v>
      </c>
      <c r="X88" s="122" t="s">
        <v>538</v>
      </c>
      <c r="Y88" s="122" t="s">
        <v>538</v>
      </c>
      <c r="Z88" s="122" t="s">
        <v>538</v>
      </c>
      <c r="AA88" s="122" t="s">
        <v>1217</v>
      </c>
      <c r="AB88" s="122" t="s">
        <v>901</v>
      </c>
      <c r="AC88" s="122" t="s">
        <v>901</v>
      </c>
      <c r="AD88" s="179" t="s">
        <v>1264</v>
      </c>
      <c r="AE88" s="122" t="s">
        <v>891</v>
      </c>
      <c r="AF88" s="122" t="s">
        <v>1157</v>
      </c>
      <c r="AG88" s="122" t="s">
        <v>1217</v>
      </c>
      <c r="AH88" s="122" t="s">
        <v>900</v>
      </c>
      <c r="AI88" s="122" t="s">
        <v>900</v>
      </c>
      <c r="AJ88" s="123" t="s">
        <v>907</v>
      </c>
      <c r="AK88" s="123" t="s">
        <v>907</v>
      </c>
      <c r="AL88" s="122" t="s">
        <v>905</v>
      </c>
      <c r="AM88" s="122" t="s">
        <v>905</v>
      </c>
      <c r="AN88" s="122" t="s">
        <v>908</v>
      </c>
      <c r="AO88" s="122" t="s">
        <v>909</v>
      </c>
      <c r="AP88" s="122" t="s">
        <v>909</v>
      </c>
      <c r="AQ88" s="122" t="s">
        <v>1265</v>
      </c>
      <c r="AR88" s="122" t="s">
        <v>1265</v>
      </c>
      <c r="AS88" s="122" t="s">
        <v>891</v>
      </c>
      <c r="AT88" s="122" t="s">
        <v>891</v>
      </c>
      <c r="AU88" s="122" t="s">
        <v>891</v>
      </c>
      <c r="AV88" s="122" t="s">
        <v>891</v>
      </c>
      <c r="AW88" s="122" t="s">
        <v>891</v>
      </c>
      <c r="AX88" s="122" t="s">
        <v>891</v>
      </c>
      <c r="AY88" s="122" t="s">
        <v>891</v>
      </c>
      <c r="AZ88" s="122" t="s">
        <v>905</v>
      </c>
      <c r="BA88" s="122" t="s">
        <v>538</v>
      </c>
      <c r="BB88" s="122" t="s">
        <v>903</v>
      </c>
      <c r="BC88" s="122" t="s">
        <v>903</v>
      </c>
      <c r="BD88" s="122" t="s">
        <v>903</v>
      </c>
      <c r="BE88" s="123" t="s">
        <v>880</v>
      </c>
      <c r="BF88" s="122" t="s">
        <v>902</v>
      </c>
      <c r="BG88" s="122" t="s">
        <v>902</v>
      </c>
      <c r="BH88" s="122" t="s">
        <v>526</v>
      </c>
      <c r="BI88" s="122" t="s">
        <v>526</v>
      </c>
      <c r="BJ88" s="122" t="s">
        <v>1258</v>
      </c>
      <c r="BK88" s="122" t="s">
        <v>1266</v>
      </c>
      <c r="BL88" s="122" t="s">
        <v>899</v>
      </c>
      <c r="BM88" s="122" t="s">
        <v>538</v>
      </c>
      <c r="BN88" s="122" t="s">
        <v>535</v>
      </c>
      <c r="BO88" s="122" t="s">
        <v>538</v>
      </c>
      <c r="BP88" s="122" t="s">
        <v>538</v>
      </c>
      <c r="BQ88" s="122" t="s">
        <v>882</v>
      </c>
      <c r="BR88" s="122" t="s">
        <v>891</v>
      </c>
      <c r="BS88" s="122" t="s">
        <v>891</v>
      </c>
      <c r="BT88" s="122" t="s">
        <v>891</v>
      </c>
      <c r="BU88" s="122" t="s">
        <v>891</v>
      </c>
      <c r="BV88" s="122" t="s">
        <v>891</v>
      </c>
      <c r="BW88" s="122" t="s">
        <v>891</v>
      </c>
      <c r="BX88" s="122"/>
      <c r="BY88" s="122" t="s">
        <v>906</v>
      </c>
      <c r="BZ88" s="122" t="s">
        <v>538</v>
      </c>
      <c r="CA88" s="122" t="s">
        <v>1217</v>
      </c>
      <c r="CB88" s="122" t="s">
        <v>900</v>
      </c>
    </row>
    <row r="89" spans="1:80" x14ac:dyDescent="0.3">
      <c r="A89" s="100" t="str">
        <f>'Indicator Data'!A90</f>
        <v>Jordan</v>
      </c>
      <c r="B89" s="86" t="str">
        <f>'Indicator Data'!B90</f>
        <v>JOR</v>
      </c>
      <c r="C89" s="122" t="s">
        <v>1257</v>
      </c>
      <c r="D89" s="122" t="s">
        <v>1257</v>
      </c>
      <c r="E89" s="122" t="s">
        <v>1258</v>
      </c>
      <c r="F89" s="122" t="s">
        <v>1258</v>
      </c>
      <c r="G89" s="122" t="s">
        <v>1258</v>
      </c>
      <c r="H89" s="122" t="s">
        <v>1258</v>
      </c>
      <c r="I89" s="122" t="s">
        <v>1258</v>
      </c>
      <c r="J89" s="122" t="s">
        <v>903</v>
      </c>
      <c r="K89" s="122" t="s">
        <v>903</v>
      </c>
      <c r="L89" s="122" t="s">
        <v>526</v>
      </c>
      <c r="M89" s="122" t="s">
        <v>900</v>
      </c>
      <c r="N89" s="122" t="s">
        <v>900</v>
      </c>
      <c r="O89" s="122" t="s">
        <v>900</v>
      </c>
      <c r="P89" s="122" t="s">
        <v>900</v>
      </c>
      <c r="Q89" s="122" t="s">
        <v>1156</v>
      </c>
      <c r="R89" s="122" t="s">
        <v>1156</v>
      </c>
      <c r="S89" s="122" t="s">
        <v>1156</v>
      </c>
      <c r="T89" s="122" t="s">
        <v>1156</v>
      </c>
      <c r="U89" s="122" t="s">
        <v>900</v>
      </c>
      <c r="V89" s="122" t="s">
        <v>900</v>
      </c>
      <c r="W89" s="122" t="s">
        <v>900</v>
      </c>
      <c r="X89" s="122" t="s">
        <v>538</v>
      </c>
      <c r="Y89" s="122" t="s">
        <v>538</v>
      </c>
      <c r="Z89" s="122" t="s">
        <v>538</v>
      </c>
      <c r="AA89" s="122" t="s">
        <v>1217</v>
      </c>
      <c r="AB89" s="122" t="s">
        <v>901</v>
      </c>
      <c r="AC89" s="122" t="s">
        <v>901</v>
      </c>
      <c r="AD89" s="179" t="s">
        <v>1264</v>
      </c>
      <c r="AE89" s="122" t="s">
        <v>891</v>
      </c>
      <c r="AF89" s="122" t="s">
        <v>1157</v>
      </c>
      <c r="AG89" s="122" t="s">
        <v>1217</v>
      </c>
      <c r="AH89" s="122" t="s">
        <v>900</v>
      </c>
      <c r="AI89" s="122" t="s">
        <v>900</v>
      </c>
      <c r="AJ89" s="123" t="s">
        <v>907</v>
      </c>
      <c r="AK89" s="123" t="s">
        <v>907</v>
      </c>
      <c r="AL89" s="122" t="s">
        <v>905</v>
      </c>
      <c r="AM89" s="122" t="s">
        <v>905</v>
      </c>
      <c r="AN89" s="122" t="s">
        <v>908</v>
      </c>
      <c r="AO89" s="122" t="s">
        <v>909</v>
      </c>
      <c r="AP89" s="122" t="s">
        <v>909</v>
      </c>
      <c r="AQ89" s="122" t="s">
        <v>1265</v>
      </c>
      <c r="AR89" s="122" t="s">
        <v>1265</v>
      </c>
      <c r="AS89" s="122" t="s">
        <v>891</v>
      </c>
      <c r="AT89" s="122" t="s">
        <v>891</v>
      </c>
      <c r="AU89" s="122" t="s">
        <v>891</v>
      </c>
      <c r="AV89" s="122" t="s">
        <v>891</v>
      </c>
      <c r="AW89" s="122" t="s">
        <v>891</v>
      </c>
      <c r="AX89" s="122" t="s">
        <v>891</v>
      </c>
      <c r="AY89" s="122" t="s">
        <v>891</v>
      </c>
      <c r="AZ89" s="122" t="s">
        <v>905</v>
      </c>
      <c r="BA89" s="122" t="s">
        <v>538</v>
      </c>
      <c r="BB89" s="122" t="s">
        <v>903</v>
      </c>
      <c r="BC89" s="122" t="s">
        <v>903</v>
      </c>
      <c r="BD89" s="122" t="s">
        <v>903</v>
      </c>
      <c r="BE89" s="123" t="s">
        <v>880</v>
      </c>
      <c r="BF89" s="122" t="s">
        <v>904</v>
      </c>
      <c r="BG89" s="122" t="s">
        <v>902</v>
      </c>
      <c r="BH89" s="122" t="s">
        <v>526</v>
      </c>
      <c r="BI89" s="122" t="s">
        <v>526</v>
      </c>
      <c r="BJ89" s="122" t="s">
        <v>1258</v>
      </c>
      <c r="BK89" s="122" t="s">
        <v>1266</v>
      </c>
      <c r="BL89" s="122" t="s">
        <v>899</v>
      </c>
      <c r="BM89" s="122" t="s">
        <v>538</v>
      </c>
      <c r="BN89" s="122" t="s">
        <v>535</v>
      </c>
      <c r="BO89" s="122" t="s">
        <v>538</v>
      </c>
      <c r="BP89" s="122" t="s">
        <v>538</v>
      </c>
      <c r="BQ89" s="122" t="s">
        <v>882</v>
      </c>
      <c r="BR89" s="122" t="s">
        <v>891</v>
      </c>
      <c r="BS89" s="122" t="s">
        <v>891</v>
      </c>
      <c r="BT89" s="122" t="s">
        <v>891</v>
      </c>
      <c r="BU89" s="122" t="s">
        <v>891</v>
      </c>
      <c r="BV89" s="122" t="s">
        <v>891</v>
      </c>
      <c r="BW89" s="122" t="s">
        <v>891</v>
      </c>
      <c r="BX89" s="122"/>
      <c r="BY89" s="122" t="s">
        <v>906</v>
      </c>
      <c r="BZ89" s="122" t="s">
        <v>538</v>
      </c>
      <c r="CA89" s="122" t="s">
        <v>1217</v>
      </c>
      <c r="CB89" s="122" t="s">
        <v>900</v>
      </c>
    </row>
    <row r="90" spans="1:80" x14ac:dyDescent="0.3">
      <c r="A90" s="100" t="str">
        <f>'Indicator Data'!A91</f>
        <v>Kazakhstan</v>
      </c>
      <c r="B90" s="86" t="str">
        <f>'Indicator Data'!B91</f>
        <v>KAZ</v>
      </c>
      <c r="C90" s="122" t="s">
        <v>1257</v>
      </c>
      <c r="D90" s="122" t="s">
        <v>1257</v>
      </c>
      <c r="E90" s="122" t="s">
        <v>1258</v>
      </c>
      <c r="F90" s="122" t="s">
        <v>1258</v>
      </c>
      <c r="G90" s="122" t="s">
        <v>1258</v>
      </c>
      <c r="H90" s="122" t="s">
        <v>1258</v>
      </c>
      <c r="I90" s="122" t="s">
        <v>1258</v>
      </c>
      <c r="J90" s="122" t="s">
        <v>903</v>
      </c>
      <c r="K90" s="122" t="s">
        <v>903</v>
      </c>
      <c r="L90" s="122" t="s">
        <v>526</v>
      </c>
      <c r="M90" s="122" t="s">
        <v>900</v>
      </c>
      <c r="N90" s="122" t="s">
        <v>900</v>
      </c>
      <c r="O90" s="122" t="s">
        <v>900</v>
      </c>
      <c r="P90" s="122" t="s">
        <v>900</v>
      </c>
      <c r="Q90" s="122" t="s">
        <v>1156</v>
      </c>
      <c r="R90" s="122" t="s">
        <v>1156</v>
      </c>
      <c r="S90" s="122" t="s">
        <v>1156</v>
      </c>
      <c r="T90" s="122" t="s">
        <v>1156</v>
      </c>
      <c r="U90" s="122" t="s">
        <v>900</v>
      </c>
      <c r="V90" s="122" t="s">
        <v>900</v>
      </c>
      <c r="W90" s="122" t="s">
        <v>900</v>
      </c>
      <c r="X90" s="122" t="s">
        <v>538</v>
      </c>
      <c r="Y90" s="122" t="s">
        <v>538</v>
      </c>
      <c r="Z90" s="122" t="s">
        <v>538</v>
      </c>
      <c r="AA90" s="122" t="s">
        <v>1217</v>
      </c>
      <c r="AB90" s="122" t="s">
        <v>901</v>
      </c>
      <c r="AC90" s="122" t="s">
        <v>901</v>
      </c>
      <c r="AD90" s="179" t="s">
        <v>1264</v>
      </c>
      <c r="AE90" s="122" t="s">
        <v>891</v>
      </c>
      <c r="AF90" s="122" t="s">
        <v>1157</v>
      </c>
      <c r="AG90" s="122" t="s">
        <v>1217</v>
      </c>
      <c r="AH90" s="122" t="s">
        <v>900</v>
      </c>
      <c r="AI90" s="122" t="s">
        <v>900</v>
      </c>
      <c r="AJ90" s="123" t="s">
        <v>907</v>
      </c>
      <c r="AK90" s="123" t="s">
        <v>907</v>
      </c>
      <c r="AL90" s="122" t="s">
        <v>905</v>
      </c>
      <c r="AM90" s="122" t="s">
        <v>905</v>
      </c>
      <c r="AN90" s="122" t="s">
        <v>908</v>
      </c>
      <c r="AO90" s="122" t="s">
        <v>909</v>
      </c>
      <c r="AP90" s="122" t="s">
        <v>909</v>
      </c>
      <c r="AQ90" s="122" t="s">
        <v>1265</v>
      </c>
      <c r="AR90" s="122" t="s">
        <v>1265</v>
      </c>
      <c r="AS90" s="122" t="s">
        <v>891</v>
      </c>
      <c r="AT90" s="122" t="s">
        <v>891</v>
      </c>
      <c r="AU90" s="122" t="s">
        <v>891</v>
      </c>
      <c r="AV90" s="122" t="s">
        <v>891</v>
      </c>
      <c r="AW90" s="122" t="s">
        <v>891</v>
      </c>
      <c r="AX90" s="122" t="s">
        <v>891</v>
      </c>
      <c r="AY90" s="122" t="s">
        <v>891</v>
      </c>
      <c r="AZ90" s="122" t="s">
        <v>905</v>
      </c>
      <c r="BA90" s="122" t="s">
        <v>538</v>
      </c>
      <c r="BB90" s="122" t="s">
        <v>903</v>
      </c>
      <c r="BC90" s="122" t="s">
        <v>903</v>
      </c>
      <c r="BD90" s="122" t="s">
        <v>903</v>
      </c>
      <c r="BE90" s="123" t="s">
        <v>880</v>
      </c>
      <c r="BF90" s="122" t="s">
        <v>902</v>
      </c>
      <c r="BG90" s="122" t="s">
        <v>902</v>
      </c>
      <c r="BH90" s="122" t="s">
        <v>526</v>
      </c>
      <c r="BI90" s="122" t="s">
        <v>526</v>
      </c>
      <c r="BJ90" s="122" t="s">
        <v>1258</v>
      </c>
      <c r="BK90" s="122" t="s">
        <v>1266</v>
      </c>
      <c r="BL90" s="122" t="s">
        <v>899</v>
      </c>
      <c r="BM90" s="122" t="s">
        <v>538</v>
      </c>
      <c r="BN90" s="122" t="s">
        <v>535</v>
      </c>
      <c r="BO90" s="122" t="s">
        <v>538</v>
      </c>
      <c r="BP90" s="122" t="s">
        <v>538</v>
      </c>
      <c r="BQ90" s="122" t="s">
        <v>882</v>
      </c>
      <c r="BR90" s="122" t="s">
        <v>891</v>
      </c>
      <c r="BS90" s="122" t="s">
        <v>891</v>
      </c>
      <c r="BT90" s="122" t="s">
        <v>891</v>
      </c>
      <c r="BU90" s="122" t="s">
        <v>891</v>
      </c>
      <c r="BV90" s="122" t="s">
        <v>891</v>
      </c>
      <c r="BW90" s="122" t="s">
        <v>891</v>
      </c>
      <c r="BX90" s="122"/>
      <c r="BY90" s="122" t="s">
        <v>906</v>
      </c>
      <c r="BZ90" s="122" t="s">
        <v>538</v>
      </c>
      <c r="CA90" s="122" t="s">
        <v>1217</v>
      </c>
      <c r="CB90" s="122" t="s">
        <v>900</v>
      </c>
    </row>
    <row r="91" spans="1:80" x14ac:dyDescent="0.3">
      <c r="A91" s="100" t="str">
        <f>'Indicator Data'!A92</f>
        <v>Kenya</v>
      </c>
      <c r="B91" s="86" t="str">
        <f>'Indicator Data'!B92</f>
        <v>KEN</v>
      </c>
      <c r="C91" s="122" t="s">
        <v>1257</v>
      </c>
      <c r="D91" s="122" t="s">
        <v>1257</v>
      </c>
      <c r="E91" s="122" t="s">
        <v>1258</v>
      </c>
      <c r="F91" s="122" t="s">
        <v>1258</v>
      </c>
      <c r="G91" s="122" t="s">
        <v>1258</v>
      </c>
      <c r="H91" s="122" t="s">
        <v>1258</v>
      </c>
      <c r="I91" s="122" t="s">
        <v>1258</v>
      </c>
      <c r="J91" s="122" t="s">
        <v>903</v>
      </c>
      <c r="K91" s="122" t="s">
        <v>903</v>
      </c>
      <c r="L91" s="122" t="s">
        <v>526</v>
      </c>
      <c r="M91" s="122" t="s">
        <v>900</v>
      </c>
      <c r="N91" s="122" t="s">
        <v>900</v>
      </c>
      <c r="O91" s="122" t="s">
        <v>900</v>
      </c>
      <c r="P91" s="122" t="s">
        <v>900</v>
      </c>
      <c r="Q91" s="122" t="s">
        <v>1156</v>
      </c>
      <c r="R91" s="122" t="s">
        <v>1156</v>
      </c>
      <c r="S91" s="122" t="s">
        <v>1156</v>
      </c>
      <c r="T91" s="122" t="s">
        <v>1156</v>
      </c>
      <c r="U91" s="122" t="s">
        <v>900</v>
      </c>
      <c r="V91" s="122" t="s">
        <v>900</v>
      </c>
      <c r="W91" s="122" t="s">
        <v>900</v>
      </c>
      <c r="X91" s="122" t="s">
        <v>538</v>
      </c>
      <c r="Y91" s="122" t="s">
        <v>538</v>
      </c>
      <c r="Z91" s="122" t="s">
        <v>538</v>
      </c>
      <c r="AA91" s="122" t="s">
        <v>1217</v>
      </c>
      <c r="AB91" s="122" t="s">
        <v>901</v>
      </c>
      <c r="AC91" s="122" t="s">
        <v>901</v>
      </c>
      <c r="AD91" s="179" t="s">
        <v>1264</v>
      </c>
      <c r="AE91" s="122" t="s">
        <v>891</v>
      </c>
      <c r="AF91" s="122" t="s">
        <v>1157</v>
      </c>
      <c r="AG91" s="122" t="s">
        <v>1217</v>
      </c>
      <c r="AH91" s="122" t="s">
        <v>900</v>
      </c>
      <c r="AI91" s="122" t="s">
        <v>900</v>
      </c>
      <c r="AJ91" s="123" t="s">
        <v>907</v>
      </c>
      <c r="AK91" s="123" t="s">
        <v>907</v>
      </c>
      <c r="AL91" s="122" t="s">
        <v>905</v>
      </c>
      <c r="AM91" s="122" t="s">
        <v>905</v>
      </c>
      <c r="AN91" s="122" t="s">
        <v>908</v>
      </c>
      <c r="AO91" s="122" t="s">
        <v>909</v>
      </c>
      <c r="AP91" s="122" t="s">
        <v>909</v>
      </c>
      <c r="AQ91" s="122" t="s">
        <v>1265</v>
      </c>
      <c r="AR91" s="122" t="s">
        <v>1265</v>
      </c>
      <c r="AS91" s="122" t="s">
        <v>891</v>
      </c>
      <c r="AT91" s="122" t="s">
        <v>891</v>
      </c>
      <c r="AU91" s="122" t="s">
        <v>891</v>
      </c>
      <c r="AV91" s="122" t="s">
        <v>891</v>
      </c>
      <c r="AW91" s="122" t="s">
        <v>891</v>
      </c>
      <c r="AX91" s="122" t="s">
        <v>891</v>
      </c>
      <c r="AY91" s="122" t="s">
        <v>891</v>
      </c>
      <c r="AZ91" s="122" t="s">
        <v>905</v>
      </c>
      <c r="BA91" s="122" t="s">
        <v>538</v>
      </c>
      <c r="BB91" s="122" t="s">
        <v>903</v>
      </c>
      <c r="BC91" s="122" t="s">
        <v>903</v>
      </c>
      <c r="BD91" s="122" t="s">
        <v>903</v>
      </c>
      <c r="BE91" s="123" t="s">
        <v>883</v>
      </c>
      <c r="BF91" s="122" t="s">
        <v>902</v>
      </c>
      <c r="BG91" s="122" t="s">
        <v>902</v>
      </c>
      <c r="BH91" s="122" t="s">
        <v>526</v>
      </c>
      <c r="BI91" s="122" t="s">
        <v>526</v>
      </c>
      <c r="BJ91" s="122" t="s">
        <v>1258</v>
      </c>
      <c r="BK91" s="122" t="s">
        <v>1266</v>
      </c>
      <c r="BL91" s="122" t="s">
        <v>899</v>
      </c>
      <c r="BM91" s="122" t="s">
        <v>538</v>
      </c>
      <c r="BN91" s="122" t="s">
        <v>535</v>
      </c>
      <c r="BO91" s="122" t="s">
        <v>538</v>
      </c>
      <c r="BP91" s="122" t="s">
        <v>538</v>
      </c>
      <c r="BQ91" s="122" t="s">
        <v>882</v>
      </c>
      <c r="BR91" s="122" t="s">
        <v>891</v>
      </c>
      <c r="BS91" s="122" t="s">
        <v>891</v>
      </c>
      <c r="BT91" s="122" t="s">
        <v>891</v>
      </c>
      <c r="BU91" s="122" t="s">
        <v>891</v>
      </c>
      <c r="BV91" s="122" t="s">
        <v>891</v>
      </c>
      <c r="BW91" s="122" t="s">
        <v>891</v>
      </c>
      <c r="BX91" s="122"/>
      <c r="BY91" s="122" t="s">
        <v>906</v>
      </c>
      <c r="BZ91" s="122" t="s">
        <v>538</v>
      </c>
      <c r="CA91" s="122" t="s">
        <v>1217</v>
      </c>
      <c r="CB91" s="122" t="s">
        <v>900</v>
      </c>
    </row>
    <row r="92" spans="1:80" x14ac:dyDescent="0.3">
      <c r="A92" s="100" t="str">
        <f>'Indicator Data'!A93</f>
        <v>Kiribati</v>
      </c>
      <c r="B92" s="86" t="str">
        <f>'Indicator Data'!B93</f>
        <v>KIR</v>
      </c>
      <c r="C92" s="122" t="s">
        <v>1257</v>
      </c>
      <c r="D92" s="122" t="s">
        <v>1257</v>
      </c>
      <c r="E92" s="122" t="s">
        <v>1258</v>
      </c>
      <c r="F92" s="122" t="s">
        <v>1258</v>
      </c>
      <c r="G92" s="122" t="s">
        <v>1258</v>
      </c>
      <c r="H92" s="122" t="s">
        <v>1258</v>
      </c>
      <c r="I92" s="122" t="s">
        <v>1258</v>
      </c>
      <c r="J92" s="122" t="s">
        <v>903</v>
      </c>
      <c r="K92" s="122" t="s">
        <v>903</v>
      </c>
      <c r="L92" s="122" t="s">
        <v>526</v>
      </c>
      <c r="M92" s="122" t="s">
        <v>900</v>
      </c>
      <c r="N92" s="122" t="s">
        <v>900</v>
      </c>
      <c r="O92" s="122" t="s">
        <v>900</v>
      </c>
      <c r="P92" s="122" t="s">
        <v>900</v>
      </c>
      <c r="Q92" s="122" t="s">
        <v>1156</v>
      </c>
      <c r="R92" s="122" t="s">
        <v>1156</v>
      </c>
      <c r="S92" s="122" t="s">
        <v>1156</v>
      </c>
      <c r="T92" s="122" t="s">
        <v>1156</v>
      </c>
      <c r="U92" s="122" t="s">
        <v>900</v>
      </c>
      <c r="V92" s="122" t="s">
        <v>900</v>
      </c>
      <c r="W92" s="122" t="s">
        <v>900</v>
      </c>
      <c r="X92" s="122" t="s">
        <v>538</v>
      </c>
      <c r="Y92" s="122" t="s">
        <v>538</v>
      </c>
      <c r="Z92" s="122" t="s">
        <v>538</v>
      </c>
      <c r="AA92" s="122" t="s">
        <v>1217</v>
      </c>
      <c r="AB92" s="122" t="s">
        <v>901</v>
      </c>
      <c r="AC92" s="122" t="s">
        <v>901</v>
      </c>
      <c r="AD92" s="179" t="s">
        <v>1264</v>
      </c>
      <c r="AE92" s="122" t="s">
        <v>891</v>
      </c>
      <c r="AF92" s="122" t="s">
        <v>1157</v>
      </c>
      <c r="AG92" s="122" t="s">
        <v>1217</v>
      </c>
      <c r="AH92" s="122" t="s">
        <v>900</v>
      </c>
      <c r="AI92" s="122" t="s">
        <v>900</v>
      </c>
      <c r="AJ92" s="123" t="s">
        <v>907</v>
      </c>
      <c r="AK92" s="123" t="s">
        <v>907</v>
      </c>
      <c r="AL92" s="122" t="s">
        <v>905</v>
      </c>
      <c r="AM92" s="122" t="s">
        <v>905</v>
      </c>
      <c r="AN92" s="122" t="s">
        <v>908</v>
      </c>
      <c r="AO92" s="122" t="s">
        <v>909</v>
      </c>
      <c r="AP92" s="122" t="s">
        <v>909</v>
      </c>
      <c r="AQ92" s="122" t="s">
        <v>1265</v>
      </c>
      <c r="AR92" s="122" t="s">
        <v>1265</v>
      </c>
      <c r="AS92" s="122" t="s">
        <v>891</v>
      </c>
      <c r="AT92" s="122" t="s">
        <v>891</v>
      </c>
      <c r="AU92" s="122" t="s">
        <v>891</v>
      </c>
      <c r="AV92" s="122" t="s">
        <v>891</v>
      </c>
      <c r="AW92" s="122" t="s">
        <v>891</v>
      </c>
      <c r="AX92" s="122" t="s">
        <v>891</v>
      </c>
      <c r="AY92" s="122" t="s">
        <v>891</v>
      </c>
      <c r="AZ92" s="122" t="s">
        <v>905</v>
      </c>
      <c r="BA92" s="122" t="s">
        <v>538</v>
      </c>
      <c r="BB92" s="122" t="s">
        <v>903</v>
      </c>
      <c r="BC92" s="122" t="s">
        <v>903</v>
      </c>
      <c r="BD92" s="122" t="s">
        <v>903</v>
      </c>
      <c r="BE92" s="123" t="s">
        <v>880</v>
      </c>
      <c r="BF92" s="122" t="s">
        <v>902</v>
      </c>
      <c r="BG92" s="122" t="s">
        <v>902</v>
      </c>
      <c r="BH92" s="122" t="s">
        <v>526</v>
      </c>
      <c r="BI92" s="122" t="s">
        <v>526</v>
      </c>
      <c r="BJ92" s="122" t="s">
        <v>1258</v>
      </c>
      <c r="BK92" s="122" t="s">
        <v>1266</v>
      </c>
      <c r="BL92" s="122" t="s">
        <v>899</v>
      </c>
      <c r="BM92" s="122" t="s">
        <v>538</v>
      </c>
      <c r="BN92" s="122" t="s">
        <v>535</v>
      </c>
      <c r="BO92" s="122" t="s">
        <v>538</v>
      </c>
      <c r="BP92" s="122" t="s">
        <v>538</v>
      </c>
      <c r="BQ92" s="122" t="s">
        <v>882</v>
      </c>
      <c r="BR92" s="122" t="s">
        <v>891</v>
      </c>
      <c r="BS92" s="122" t="s">
        <v>891</v>
      </c>
      <c r="BT92" s="122" t="s">
        <v>891</v>
      </c>
      <c r="BU92" s="122" t="s">
        <v>891</v>
      </c>
      <c r="BV92" s="122" t="s">
        <v>891</v>
      </c>
      <c r="BW92" s="122" t="s">
        <v>891</v>
      </c>
      <c r="BX92" s="122"/>
      <c r="BY92" s="122" t="s">
        <v>906</v>
      </c>
      <c r="BZ92" s="122" t="s">
        <v>538</v>
      </c>
      <c r="CA92" s="122" t="s">
        <v>1217</v>
      </c>
      <c r="CB92" s="122" t="s">
        <v>900</v>
      </c>
    </row>
    <row r="93" spans="1:80" x14ac:dyDescent="0.3">
      <c r="A93" s="100" t="str">
        <f>'Indicator Data'!A94</f>
        <v>Korea DPR</v>
      </c>
      <c r="B93" s="86" t="str">
        <f>'Indicator Data'!B94</f>
        <v>PRK</v>
      </c>
      <c r="C93" s="122" t="s">
        <v>1257</v>
      </c>
      <c r="D93" s="122" t="s">
        <v>1257</v>
      </c>
      <c r="E93" s="122" t="s">
        <v>1258</v>
      </c>
      <c r="F93" s="122" t="s">
        <v>1258</v>
      </c>
      <c r="G93" s="122" t="s">
        <v>1258</v>
      </c>
      <c r="H93" s="122" t="s">
        <v>1258</v>
      </c>
      <c r="I93" s="122" t="s">
        <v>1258</v>
      </c>
      <c r="J93" s="122" t="s">
        <v>903</v>
      </c>
      <c r="K93" s="122" t="s">
        <v>903</v>
      </c>
      <c r="L93" s="122" t="s">
        <v>526</v>
      </c>
      <c r="M93" s="122" t="s">
        <v>900</v>
      </c>
      <c r="N93" s="122" t="s">
        <v>900</v>
      </c>
      <c r="O93" s="122" t="s">
        <v>900</v>
      </c>
      <c r="P93" s="122" t="s">
        <v>900</v>
      </c>
      <c r="Q93" s="122" t="s">
        <v>1156</v>
      </c>
      <c r="R93" s="122" t="s">
        <v>1156</v>
      </c>
      <c r="S93" s="122" t="s">
        <v>1156</v>
      </c>
      <c r="T93" s="122" t="s">
        <v>1156</v>
      </c>
      <c r="U93" s="122" t="s">
        <v>900</v>
      </c>
      <c r="V93" s="122" t="s">
        <v>900</v>
      </c>
      <c r="W93" s="122" t="s">
        <v>900</v>
      </c>
      <c r="X93" s="122" t="s">
        <v>538</v>
      </c>
      <c r="Y93" s="122" t="s">
        <v>538</v>
      </c>
      <c r="Z93" s="122" t="s">
        <v>538</v>
      </c>
      <c r="AA93" s="122" t="s">
        <v>1217</v>
      </c>
      <c r="AB93" s="122" t="s">
        <v>901</v>
      </c>
      <c r="AC93" s="122" t="s">
        <v>901</v>
      </c>
      <c r="AD93" s="179" t="s">
        <v>1264</v>
      </c>
      <c r="AE93" s="122" t="s">
        <v>891</v>
      </c>
      <c r="AF93" s="122" t="s">
        <v>1157</v>
      </c>
      <c r="AG93" s="122" t="s">
        <v>1217</v>
      </c>
      <c r="AH93" s="122" t="s">
        <v>900</v>
      </c>
      <c r="AI93" s="122" t="s">
        <v>900</v>
      </c>
      <c r="AJ93" s="123" t="s">
        <v>907</v>
      </c>
      <c r="AK93" s="123" t="s">
        <v>907</v>
      </c>
      <c r="AL93" s="122" t="s">
        <v>905</v>
      </c>
      <c r="AM93" s="122" t="s">
        <v>905</v>
      </c>
      <c r="AN93" s="122" t="s">
        <v>908</v>
      </c>
      <c r="AO93" s="122" t="s">
        <v>909</v>
      </c>
      <c r="AP93" s="122" t="s">
        <v>909</v>
      </c>
      <c r="AQ93" s="122" t="s">
        <v>1265</v>
      </c>
      <c r="AR93" s="122" t="s">
        <v>1265</v>
      </c>
      <c r="AS93" s="122" t="s">
        <v>891</v>
      </c>
      <c r="AT93" s="122" t="s">
        <v>891</v>
      </c>
      <c r="AU93" s="122" t="s">
        <v>891</v>
      </c>
      <c r="AV93" s="122" t="s">
        <v>891</v>
      </c>
      <c r="AW93" s="122" t="s">
        <v>891</v>
      </c>
      <c r="AX93" s="122" t="s">
        <v>891</v>
      </c>
      <c r="AY93" s="122" t="s">
        <v>891</v>
      </c>
      <c r="AZ93" s="122" t="s">
        <v>905</v>
      </c>
      <c r="BA93" s="122" t="s">
        <v>538</v>
      </c>
      <c r="BB93" s="122" t="s">
        <v>903</v>
      </c>
      <c r="BC93" s="122" t="s">
        <v>903</v>
      </c>
      <c r="BD93" s="122" t="s">
        <v>903</v>
      </c>
      <c r="BE93" s="123" t="s">
        <v>880</v>
      </c>
      <c r="BF93" s="122" t="s">
        <v>902</v>
      </c>
      <c r="BG93" s="122" t="s">
        <v>902</v>
      </c>
      <c r="BH93" s="122" t="s">
        <v>526</v>
      </c>
      <c r="BI93" s="122" t="s">
        <v>526</v>
      </c>
      <c r="BJ93" s="122" t="s">
        <v>1258</v>
      </c>
      <c r="BK93" s="122" t="s">
        <v>1266</v>
      </c>
      <c r="BL93" s="122" t="s">
        <v>899</v>
      </c>
      <c r="BM93" s="122" t="s">
        <v>538</v>
      </c>
      <c r="BN93" s="122" t="s">
        <v>535</v>
      </c>
      <c r="BO93" s="122" t="s">
        <v>538</v>
      </c>
      <c r="BP93" s="122" t="s">
        <v>538</v>
      </c>
      <c r="BQ93" s="122" t="s">
        <v>882</v>
      </c>
      <c r="BR93" s="122" t="s">
        <v>891</v>
      </c>
      <c r="BS93" s="122" t="s">
        <v>891</v>
      </c>
      <c r="BT93" s="122" t="s">
        <v>891</v>
      </c>
      <c r="BU93" s="122" t="s">
        <v>891</v>
      </c>
      <c r="BV93" s="122" t="s">
        <v>891</v>
      </c>
      <c r="BW93" s="122" t="s">
        <v>891</v>
      </c>
      <c r="BX93" s="122"/>
      <c r="BY93" s="122" t="s">
        <v>906</v>
      </c>
      <c r="BZ93" s="122" t="s">
        <v>881</v>
      </c>
      <c r="CA93" s="122" t="s">
        <v>1217</v>
      </c>
      <c r="CB93" s="122" t="s">
        <v>900</v>
      </c>
    </row>
    <row r="94" spans="1:80" x14ac:dyDescent="0.3">
      <c r="A94" s="100" t="str">
        <f>'Indicator Data'!A95</f>
        <v>Korea Republic of</v>
      </c>
      <c r="B94" s="86" t="str">
        <f>'Indicator Data'!B95</f>
        <v>KOR</v>
      </c>
      <c r="C94" s="122" t="s">
        <v>1257</v>
      </c>
      <c r="D94" s="122" t="s">
        <v>1257</v>
      </c>
      <c r="E94" s="122" t="s">
        <v>1258</v>
      </c>
      <c r="F94" s="122" t="s">
        <v>1258</v>
      </c>
      <c r="G94" s="122" t="s">
        <v>1258</v>
      </c>
      <c r="H94" s="122" t="s">
        <v>1258</v>
      </c>
      <c r="I94" s="122" t="s">
        <v>1258</v>
      </c>
      <c r="J94" s="122" t="s">
        <v>903</v>
      </c>
      <c r="K94" s="122" t="s">
        <v>903</v>
      </c>
      <c r="L94" s="122" t="s">
        <v>526</v>
      </c>
      <c r="M94" s="122" t="s">
        <v>900</v>
      </c>
      <c r="N94" s="122" t="s">
        <v>900</v>
      </c>
      <c r="O94" s="122" t="s">
        <v>900</v>
      </c>
      <c r="P94" s="122" t="s">
        <v>900</v>
      </c>
      <c r="Q94" s="122" t="s">
        <v>1156</v>
      </c>
      <c r="R94" s="122" t="s">
        <v>1156</v>
      </c>
      <c r="S94" s="122" t="s">
        <v>1156</v>
      </c>
      <c r="T94" s="122" t="s">
        <v>1156</v>
      </c>
      <c r="U94" s="122" t="s">
        <v>900</v>
      </c>
      <c r="V94" s="122" t="s">
        <v>900</v>
      </c>
      <c r="W94" s="122" t="s">
        <v>900</v>
      </c>
      <c r="X94" s="122" t="s">
        <v>538</v>
      </c>
      <c r="Y94" s="122" t="s">
        <v>538</v>
      </c>
      <c r="Z94" s="122" t="s">
        <v>538</v>
      </c>
      <c r="AA94" s="122" t="s">
        <v>1217</v>
      </c>
      <c r="AB94" s="122" t="s">
        <v>901</v>
      </c>
      <c r="AC94" s="122" t="s">
        <v>901</v>
      </c>
      <c r="AD94" s="179" t="s">
        <v>1264</v>
      </c>
      <c r="AE94" s="122" t="s">
        <v>891</v>
      </c>
      <c r="AF94" s="122" t="s">
        <v>1157</v>
      </c>
      <c r="AG94" s="122" t="s">
        <v>1217</v>
      </c>
      <c r="AH94" s="122" t="s">
        <v>900</v>
      </c>
      <c r="AI94" s="122" t="s">
        <v>900</v>
      </c>
      <c r="AJ94" s="123" t="s">
        <v>907</v>
      </c>
      <c r="AK94" s="123" t="s">
        <v>907</v>
      </c>
      <c r="AL94" s="122" t="s">
        <v>905</v>
      </c>
      <c r="AM94" s="122" t="s">
        <v>905</v>
      </c>
      <c r="AN94" s="122" t="s">
        <v>908</v>
      </c>
      <c r="AO94" s="122" t="s">
        <v>909</v>
      </c>
      <c r="AP94" s="122" t="s">
        <v>909</v>
      </c>
      <c r="AQ94" s="122" t="s">
        <v>1265</v>
      </c>
      <c r="AR94" s="122" t="s">
        <v>1265</v>
      </c>
      <c r="AS94" s="122" t="s">
        <v>891</v>
      </c>
      <c r="AT94" s="122" t="s">
        <v>891</v>
      </c>
      <c r="AU94" s="122" t="s">
        <v>891</v>
      </c>
      <c r="AV94" s="122" t="s">
        <v>891</v>
      </c>
      <c r="AW94" s="122" t="s">
        <v>891</v>
      </c>
      <c r="AX94" s="122" t="s">
        <v>891</v>
      </c>
      <c r="AY94" s="122" t="s">
        <v>891</v>
      </c>
      <c r="AZ94" s="122" t="s">
        <v>905</v>
      </c>
      <c r="BA94" s="122" t="s">
        <v>538</v>
      </c>
      <c r="BB94" s="122" t="s">
        <v>903</v>
      </c>
      <c r="BC94" s="122" t="s">
        <v>903</v>
      </c>
      <c r="BD94" s="122" t="s">
        <v>903</v>
      </c>
      <c r="BE94" s="123" t="s">
        <v>880</v>
      </c>
      <c r="BF94" s="122" t="s">
        <v>902</v>
      </c>
      <c r="BG94" s="122" t="s">
        <v>902</v>
      </c>
      <c r="BH94" s="122" t="s">
        <v>526</v>
      </c>
      <c r="BI94" s="122" t="s">
        <v>526</v>
      </c>
      <c r="BJ94" s="122" t="s">
        <v>1258</v>
      </c>
      <c r="BK94" s="122" t="s">
        <v>1266</v>
      </c>
      <c r="BL94" s="122" t="s">
        <v>899</v>
      </c>
      <c r="BM94" s="122" t="s">
        <v>538</v>
      </c>
      <c r="BN94" s="122" t="s">
        <v>535</v>
      </c>
      <c r="BO94" s="122" t="s">
        <v>538</v>
      </c>
      <c r="BP94" s="122" t="s">
        <v>538</v>
      </c>
      <c r="BQ94" s="122" t="s">
        <v>882</v>
      </c>
      <c r="BR94" s="122" t="s">
        <v>891</v>
      </c>
      <c r="BS94" s="122" t="s">
        <v>891</v>
      </c>
      <c r="BT94" s="122" t="s">
        <v>891</v>
      </c>
      <c r="BU94" s="122" t="s">
        <v>891</v>
      </c>
      <c r="BV94" s="122" t="s">
        <v>891</v>
      </c>
      <c r="BW94" s="122" t="s">
        <v>891</v>
      </c>
      <c r="BX94" s="122"/>
      <c r="BY94" s="122" t="s">
        <v>906</v>
      </c>
      <c r="BZ94" s="122" t="s">
        <v>538</v>
      </c>
      <c r="CA94" s="122" t="s">
        <v>1217</v>
      </c>
      <c r="CB94" s="122" t="s">
        <v>900</v>
      </c>
    </row>
    <row r="95" spans="1:80" x14ac:dyDescent="0.3">
      <c r="A95" s="100" t="str">
        <f>'Indicator Data'!A96</f>
        <v>Kuwait</v>
      </c>
      <c r="B95" s="86" t="str">
        <f>'Indicator Data'!B96</f>
        <v>KWT</v>
      </c>
      <c r="C95" s="122" t="s">
        <v>1257</v>
      </c>
      <c r="D95" s="122" t="s">
        <v>1257</v>
      </c>
      <c r="E95" s="122" t="s">
        <v>1258</v>
      </c>
      <c r="F95" s="122" t="s">
        <v>1258</v>
      </c>
      <c r="G95" s="122" t="s">
        <v>1258</v>
      </c>
      <c r="H95" s="122" t="s">
        <v>1258</v>
      </c>
      <c r="I95" s="122" t="s">
        <v>1258</v>
      </c>
      <c r="J95" s="122" t="s">
        <v>903</v>
      </c>
      <c r="K95" s="122" t="s">
        <v>903</v>
      </c>
      <c r="L95" s="122" t="s">
        <v>526</v>
      </c>
      <c r="M95" s="122" t="s">
        <v>900</v>
      </c>
      <c r="N95" s="122" t="s">
        <v>900</v>
      </c>
      <c r="O95" s="122" t="s">
        <v>900</v>
      </c>
      <c r="P95" s="122" t="s">
        <v>900</v>
      </c>
      <c r="Q95" s="122" t="s">
        <v>1156</v>
      </c>
      <c r="R95" s="122" t="s">
        <v>1156</v>
      </c>
      <c r="S95" s="122" t="s">
        <v>1156</v>
      </c>
      <c r="T95" s="122" t="s">
        <v>1156</v>
      </c>
      <c r="U95" s="122" t="s">
        <v>900</v>
      </c>
      <c r="V95" s="122" t="s">
        <v>900</v>
      </c>
      <c r="W95" s="122" t="s">
        <v>900</v>
      </c>
      <c r="X95" s="122" t="s">
        <v>538</v>
      </c>
      <c r="Y95" s="122" t="s">
        <v>538</v>
      </c>
      <c r="Z95" s="122" t="s">
        <v>538</v>
      </c>
      <c r="AA95" s="122" t="s">
        <v>1217</v>
      </c>
      <c r="AB95" s="122" t="s">
        <v>901</v>
      </c>
      <c r="AC95" s="122" t="s">
        <v>901</v>
      </c>
      <c r="AD95" s="179" t="s">
        <v>1264</v>
      </c>
      <c r="AE95" s="122" t="s">
        <v>891</v>
      </c>
      <c r="AF95" s="122" t="s">
        <v>1157</v>
      </c>
      <c r="AG95" s="122" t="s">
        <v>1217</v>
      </c>
      <c r="AH95" s="122" t="s">
        <v>900</v>
      </c>
      <c r="AI95" s="122" t="s">
        <v>900</v>
      </c>
      <c r="AJ95" s="123" t="s">
        <v>907</v>
      </c>
      <c r="AK95" s="123" t="s">
        <v>907</v>
      </c>
      <c r="AL95" s="122" t="s">
        <v>905</v>
      </c>
      <c r="AM95" s="122" t="s">
        <v>905</v>
      </c>
      <c r="AN95" s="122" t="s">
        <v>908</v>
      </c>
      <c r="AO95" s="122" t="s">
        <v>909</v>
      </c>
      <c r="AP95" s="122" t="s">
        <v>909</v>
      </c>
      <c r="AQ95" s="122" t="s">
        <v>1265</v>
      </c>
      <c r="AR95" s="122" t="s">
        <v>1265</v>
      </c>
      <c r="AS95" s="122" t="s">
        <v>891</v>
      </c>
      <c r="AT95" s="122" t="s">
        <v>891</v>
      </c>
      <c r="AU95" s="122" t="s">
        <v>891</v>
      </c>
      <c r="AV95" s="122" t="s">
        <v>891</v>
      </c>
      <c r="AW95" s="122" t="s">
        <v>891</v>
      </c>
      <c r="AX95" s="122" t="s">
        <v>891</v>
      </c>
      <c r="AY95" s="122" t="s">
        <v>891</v>
      </c>
      <c r="AZ95" s="122" t="s">
        <v>905</v>
      </c>
      <c r="BA95" s="122" t="s">
        <v>538</v>
      </c>
      <c r="BB95" s="122" t="s">
        <v>903</v>
      </c>
      <c r="BC95" s="122" t="s">
        <v>903</v>
      </c>
      <c r="BD95" s="122" t="s">
        <v>903</v>
      </c>
      <c r="BE95" s="123" t="s">
        <v>880</v>
      </c>
      <c r="BF95" s="122" t="s">
        <v>902</v>
      </c>
      <c r="BG95" s="122" t="s">
        <v>902</v>
      </c>
      <c r="BH95" s="122" t="s">
        <v>526</v>
      </c>
      <c r="BI95" s="122" t="s">
        <v>526</v>
      </c>
      <c r="BJ95" s="122" t="s">
        <v>1258</v>
      </c>
      <c r="BK95" s="122" t="s">
        <v>1266</v>
      </c>
      <c r="BL95" s="122" t="s">
        <v>899</v>
      </c>
      <c r="BM95" s="122" t="s">
        <v>538</v>
      </c>
      <c r="BN95" s="122" t="s">
        <v>535</v>
      </c>
      <c r="BO95" s="122" t="s">
        <v>538</v>
      </c>
      <c r="BP95" s="122" t="s">
        <v>538</v>
      </c>
      <c r="BQ95" s="122" t="s">
        <v>882</v>
      </c>
      <c r="BR95" s="122" t="s">
        <v>891</v>
      </c>
      <c r="BS95" s="122" t="s">
        <v>891</v>
      </c>
      <c r="BT95" s="122" t="s">
        <v>891</v>
      </c>
      <c r="BU95" s="122" t="s">
        <v>891</v>
      </c>
      <c r="BV95" s="122" t="s">
        <v>891</v>
      </c>
      <c r="BW95" s="122" t="s">
        <v>891</v>
      </c>
      <c r="BX95" s="122"/>
      <c r="BY95" s="122" t="s">
        <v>906</v>
      </c>
      <c r="BZ95" s="122" t="s">
        <v>538</v>
      </c>
      <c r="CA95" s="122" t="s">
        <v>1217</v>
      </c>
      <c r="CB95" s="122" t="s">
        <v>900</v>
      </c>
    </row>
    <row r="96" spans="1:80" x14ac:dyDescent="0.3">
      <c r="A96" s="100" t="str">
        <f>'Indicator Data'!A97</f>
        <v>Kyrgyzstan</v>
      </c>
      <c r="B96" s="86" t="str">
        <f>'Indicator Data'!B97</f>
        <v>KGZ</v>
      </c>
      <c r="C96" s="122" t="s">
        <v>1257</v>
      </c>
      <c r="D96" s="122" t="s">
        <v>1257</v>
      </c>
      <c r="E96" s="122" t="s">
        <v>1258</v>
      </c>
      <c r="F96" s="122" t="s">
        <v>1258</v>
      </c>
      <c r="G96" s="122" t="s">
        <v>1258</v>
      </c>
      <c r="H96" s="122" t="s">
        <v>1258</v>
      </c>
      <c r="I96" s="122" t="s">
        <v>1258</v>
      </c>
      <c r="J96" s="122" t="s">
        <v>903</v>
      </c>
      <c r="K96" s="122" t="s">
        <v>903</v>
      </c>
      <c r="L96" s="122" t="s">
        <v>526</v>
      </c>
      <c r="M96" s="122" t="s">
        <v>900</v>
      </c>
      <c r="N96" s="122" t="s">
        <v>900</v>
      </c>
      <c r="O96" s="122" t="s">
        <v>900</v>
      </c>
      <c r="P96" s="122" t="s">
        <v>900</v>
      </c>
      <c r="Q96" s="122" t="s">
        <v>1156</v>
      </c>
      <c r="R96" s="122" t="s">
        <v>1156</v>
      </c>
      <c r="S96" s="122" t="s">
        <v>1156</v>
      </c>
      <c r="T96" s="122" t="s">
        <v>1156</v>
      </c>
      <c r="U96" s="122" t="s">
        <v>900</v>
      </c>
      <c r="V96" s="122" t="s">
        <v>900</v>
      </c>
      <c r="W96" s="122" t="s">
        <v>900</v>
      </c>
      <c r="X96" s="122" t="s">
        <v>538</v>
      </c>
      <c r="Y96" s="122" t="s">
        <v>538</v>
      </c>
      <c r="Z96" s="122" t="s">
        <v>538</v>
      </c>
      <c r="AA96" s="122" t="s">
        <v>1217</v>
      </c>
      <c r="AB96" s="122" t="s">
        <v>901</v>
      </c>
      <c r="AC96" s="122" t="s">
        <v>901</v>
      </c>
      <c r="AD96" s="179" t="s">
        <v>1264</v>
      </c>
      <c r="AE96" s="122" t="s">
        <v>891</v>
      </c>
      <c r="AF96" s="122" t="s">
        <v>1157</v>
      </c>
      <c r="AG96" s="122" t="s">
        <v>1217</v>
      </c>
      <c r="AH96" s="122" t="s">
        <v>900</v>
      </c>
      <c r="AI96" s="122" t="s">
        <v>900</v>
      </c>
      <c r="AJ96" s="123" t="s">
        <v>907</v>
      </c>
      <c r="AK96" s="123" t="s">
        <v>907</v>
      </c>
      <c r="AL96" s="122" t="s">
        <v>905</v>
      </c>
      <c r="AM96" s="122" t="s">
        <v>905</v>
      </c>
      <c r="AN96" s="122" t="s">
        <v>908</v>
      </c>
      <c r="AO96" s="122" t="s">
        <v>909</v>
      </c>
      <c r="AP96" s="122" t="s">
        <v>909</v>
      </c>
      <c r="AQ96" s="122" t="s">
        <v>1265</v>
      </c>
      <c r="AR96" s="122" t="s">
        <v>1265</v>
      </c>
      <c r="AS96" s="122" t="s">
        <v>891</v>
      </c>
      <c r="AT96" s="122" t="s">
        <v>891</v>
      </c>
      <c r="AU96" s="122" t="s">
        <v>891</v>
      </c>
      <c r="AV96" s="122" t="s">
        <v>891</v>
      </c>
      <c r="AW96" s="122" t="s">
        <v>891</v>
      </c>
      <c r="AX96" s="122" t="s">
        <v>891</v>
      </c>
      <c r="AY96" s="122" t="s">
        <v>891</v>
      </c>
      <c r="AZ96" s="122" t="s">
        <v>905</v>
      </c>
      <c r="BA96" s="122" t="s">
        <v>538</v>
      </c>
      <c r="BB96" s="122" t="s">
        <v>903</v>
      </c>
      <c r="BC96" s="122" t="s">
        <v>903</v>
      </c>
      <c r="BD96" s="122" t="s">
        <v>903</v>
      </c>
      <c r="BE96" s="123" t="s">
        <v>880</v>
      </c>
      <c r="BF96" s="122" t="s">
        <v>902</v>
      </c>
      <c r="BG96" s="122" t="s">
        <v>902</v>
      </c>
      <c r="BH96" s="122" t="s">
        <v>526</v>
      </c>
      <c r="BI96" s="122" t="s">
        <v>526</v>
      </c>
      <c r="BJ96" s="122" t="s">
        <v>1258</v>
      </c>
      <c r="BK96" s="122" t="s">
        <v>1266</v>
      </c>
      <c r="BL96" s="122" t="s">
        <v>899</v>
      </c>
      <c r="BM96" s="122" t="s">
        <v>538</v>
      </c>
      <c r="BN96" s="122" t="s">
        <v>535</v>
      </c>
      <c r="BO96" s="122" t="s">
        <v>538</v>
      </c>
      <c r="BP96" s="122" t="s">
        <v>538</v>
      </c>
      <c r="BQ96" s="122" t="s">
        <v>882</v>
      </c>
      <c r="BR96" s="122" t="s">
        <v>891</v>
      </c>
      <c r="BS96" s="122" t="s">
        <v>891</v>
      </c>
      <c r="BT96" s="122" t="s">
        <v>891</v>
      </c>
      <c r="BU96" s="122" t="s">
        <v>891</v>
      </c>
      <c r="BV96" s="122" t="s">
        <v>891</v>
      </c>
      <c r="BW96" s="122" t="s">
        <v>891</v>
      </c>
      <c r="BX96" s="122"/>
      <c r="BY96" s="122" t="s">
        <v>906</v>
      </c>
      <c r="BZ96" s="122" t="s">
        <v>538</v>
      </c>
      <c r="CA96" s="122" t="s">
        <v>1217</v>
      </c>
      <c r="CB96" s="122" t="s">
        <v>900</v>
      </c>
    </row>
    <row r="97" spans="1:80" x14ac:dyDescent="0.3">
      <c r="A97" s="100" t="str">
        <f>'Indicator Data'!A98</f>
        <v>Lao PDR</v>
      </c>
      <c r="B97" s="86" t="str">
        <f>'Indicator Data'!B98</f>
        <v>LAO</v>
      </c>
      <c r="C97" s="122" t="s">
        <v>1257</v>
      </c>
      <c r="D97" s="122" t="s">
        <v>1257</v>
      </c>
      <c r="E97" s="122" t="s">
        <v>1258</v>
      </c>
      <c r="F97" s="122" t="s">
        <v>1258</v>
      </c>
      <c r="G97" s="122" t="s">
        <v>1258</v>
      </c>
      <c r="H97" s="122" t="s">
        <v>1258</v>
      </c>
      <c r="I97" s="122" t="s">
        <v>1258</v>
      </c>
      <c r="J97" s="122" t="s">
        <v>903</v>
      </c>
      <c r="K97" s="122" t="s">
        <v>903</v>
      </c>
      <c r="L97" s="122" t="s">
        <v>526</v>
      </c>
      <c r="M97" s="122" t="s">
        <v>900</v>
      </c>
      <c r="N97" s="122" t="s">
        <v>900</v>
      </c>
      <c r="O97" s="122" t="s">
        <v>900</v>
      </c>
      <c r="P97" s="122" t="s">
        <v>900</v>
      </c>
      <c r="Q97" s="122" t="s">
        <v>1156</v>
      </c>
      <c r="R97" s="122" t="s">
        <v>1156</v>
      </c>
      <c r="S97" s="122" t="s">
        <v>1156</v>
      </c>
      <c r="T97" s="122" t="s">
        <v>1156</v>
      </c>
      <c r="U97" s="122" t="s">
        <v>900</v>
      </c>
      <c r="V97" s="122" t="s">
        <v>900</v>
      </c>
      <c r="W97" s="122" t="s">
        <v>900</v>
      </c>
      <c r="X97" s="122" t="s">
        <v>538</v>
      </c>
      <c r="Y97" s="122" t="s">
        <v>538</v>
      </c>
      <c r="Z97" s="122" t="s">
        <v>538</v>
      </c>
      <c r="AA97" s="122" t="s">
        <v>1217</v>
      </c>
      <c r="AB97" s="122" t="s">
        <v>901</v>
      </c>
      <c r="AC97" s="122" t="s">
        <v>901</v>
      </c>
      <c r="AD97" s="179" t="s">
        <v>1264</v>
      </c>
      <c r="AE97" s="122" t="s">
        <v>891</v>
      </c>
      <c r="AF97" s="122" t="s">
        <v>1157</v>
      </c>
      <c r="AG97" s="122" t="s">
        <v>1217</v>
      </c>
      <c r="AH97" s="122" t="s">
        <v>900</v>
      </c>
      <c r="AI97" s="122" t="s">
        <v>900</v>
      </c>
      <c r="AJ97" s="123" t="s">
        <v>907</v>
      </c>
      <c r="AK97" s="123" t="s">
        <v>907</v>
      </c>
      <c r="AL97" s="122" t="s">
        <v>905</v>
      </c>
      <c r="AM97" s="122" t="s">
        <v>905</v>
      </c>
      <c r="AN97" s="122" t="s">
        <v>908</v>
      </c>
      <c r="AO97" s="122" t="s">
        <v>909</v>
      </c>
      <c r="AP97" s="122" t="s">
        <v>909</v>
      </c>
      <c r="AQ97" s="122" t="s">
        <v>1265</v>
      </c>
      <c r="AR97" s="122" t="s">
        <v>1265</v>
      </c>
      <c r="AS97" s="122" t="s">
        <v>891</v>
      </c>
      <c r="AT97" s="122" t="s">
        <v>891</v>
      </c>
      <c r="AU97" s="122" t="s">
        <v>891</v>
      </c>
      <c r="AV97" s="122" t="s">
        <v>891</v>
      </c>
      <c r="AW97" s="122" t="s">
        <v>891</v>
      </c>
      <c r="AX97" s="122" t="s">
        <v>891</v>
      </c>
      <c r="AY97" s="122" t="s">
        <v>891</v>
      </c>
      <c r="AZ97" s="122" t="s">
        <v>905</v>
      </c>
      <c r="BA97" s="122" t="s">
        <v>538</v>
      </c>
      <c r="BB97" s="122" t="s">
        <v>903</v>
      </c>
      <c r="BC97" s="122" t="s">
        <v>903</v>
      </c>
      <c r="BD97" s="122" t="s">
        <v>903</v>
      </c>
      <c r="BE97" s="123" t="s">
        <v>880</v>
      </c>
      <c r="BF97" s="122" t="s">
        <v>902</v>
      </c>
      <c r="BG97" s="122" t="s">
        <v>902</v>
      </c>
      <c r="BH97" s="122" t="s">
        <v>526</v>
      </c>
      <c r="BI97" s="122" t="s">
        <v>526</v>
      </c>
      <c r="BJ97" s="122" t="s">
        <v>1258</v>
      </c>
      <c r="BK97" s="122" t="s">
        <v>1266</v>
      </c>
      <c r="BL97" s="122" t="s">
        <v>899</v>
      </c>
      <c r="BM97" s="122" t="s">
        <v>538</v>
      </c>
      <c r="BN97" s="122" t="s">
        <v>535</v>
      </c>
      <c r="BO97" s="122" t="s">
        <v>538</v>
      </c>
      <c r="BP97" s="122" t="s">
        <v>538</v>
      </c>
      <c r="BQ97" s="122" t="s">
        <v>882</v>
      </c>
      <c r="BR97" s="122" t="s">
        <v>891</v>
      </c>
      <c r="BS97" s="122" t="s">
        <v>891</v>
      </c>
      <c r="BT97" s="122" t="s">
        <v>891</v>
      </c>
      <c r="BU97" s="122" t="s">
        <v>891</v>
      </c>
      <c r="BV97" s="122" t="s">
        <v>891</v>
      </c>
      <c r="BW97" s="122" t="s">
        <v>891</v>
      </c>
      <c r="BX97" s="122"/>
      <c r="BY97" s="122" t="s">
        <v>906</v>
      </c>
      <c r="BZ97" s="122" t="s">
        <v>538</v>
      </c>
      <c r="CA97" s="122" t="s">
        <v>1217</v>
      </c>
      <c r="CB97" s="122" t="s">
        <v>900</v>
      </c>
    </row>
    <row r="98" spans="1:80" x14ac:dyDescent="0.3">
      <c r="A98" s="100" t="str">
        <f>'Indicator Data'!A99</f>
        <v>Latvia</v>
      </c>
      <c r="B98" s="86" t="str">
        <f>'Indicator Data'!B99</f>
        <v>LVA</v>
      </c>
      <c r="C98" s="122" t="s">
        <v>1257</v>
      </c>
      <c r="D98" s="122" t="s">
        <v>1257</v>
      </c>
      <c r="E98" s="122" t="s">
        <v>1258</v>
      </c>
      <c r="F98" s="122" t="s">
        <v>1258</v>
      </c>
      <c r="G98" s="122" t="s">
        <v>1258</v>
      </c>
      <c r="H98" s="122" t="s">
        <v>1258</v>
      </c>
      <c r="I98" s="122" t="s">
        <v>1258</v>
      </c>
      <c r="J98" s="122" t="s">
        <v>903</v>
      </c>
      <c r="K98" s="122" t="s">
        <v>903</v>
      </c>
      <c r="L98" s="122" t="s">
        <v>526</v>
      </c>
      <c r="M98" s="122" t="s">
        <v>900</v>
      </c>
      <c r="N98" s="122" t="s">
        <v>900</v>
      </c>
      <c r="O98" s="122" t="s">
        <v>900</v>
      </c>
      <c r="P98" s="122" t="s">
        <v>900</v>
      </c>
      <c r="Q98" s="122" t="s">
        <v>1156</v>
      </c>
      <c r="R98" s="122" t="s">
        <v>1156</v>
      </c>
      <c r="S98" s="122" t="s">
        <v>1156</v>
      </c>
      <c r="T98" s="122" t="s">
        <v>1156</v>
      </c>
      <c r="U98" s="122" t="s">
        <v>900</v>
      </c>
      <c r="V98" s="122" t="s">
        <v>900</v>
      </c>
      <c r="W98" s="122" t="s">
        <v>900</v>
      </c>
      <c r="X98" s="122" t="s">
        <v>538</v>
      </c>
      <c r="Y98" s="122" t="s">
        <v>538</v>
      </c>
      <c r="Z98" s="122" t="s">
        <v>538</v>
      </c>
      <c r="AA98" s="122" t="s">
        <v>1217</v>
      </c>
      <c r="AB98" s="122" t="s">
        <v>901</v>
      </c>
      <c r="AC98" s="122" t="s">
        <v>901</v>
      </c>
      <c r="AD98" s="179" t="s">
        <v>1264</v>
      </c>
      <c r="AE98" s="122" t="s">
        <v>891</v>
      </c>
      <c r="AF98" s="122" t="s">
        <v>1157</v>
      </c>
      <c r="AG98" s="122" t="s">
        <v>1217</v>
      </c>
      <c r="AH98" s="122" t="s">
        <v>900</v>
      </c>
      <c r="AI98" s="122" t="s">
        <v>900</v>
      </c>
      <c r="AJ98" s="123" t="s">
        <v>907</v>
      </c>
      <c r="AK98" s="123" t="s">
        <v>907</v>
      </c>
      <c r="AL98" s="122" t="s">
        <v>905</v>
      </c>
      <c r="AM98" s="122" t="s">
        <v>905</v>
      </c>
      <c r="AN98" s="122" t="s">
        <v>908</v>
      </c>
      <c r="AO98" s="122" t="s">
        <v>909</v>
      </c>
      <c r="AP98" s="122" t="s">
        <v>909</v>
      </c>
      <c r="AQ98" s="122" t="s">
        <v>1265</v>
      </c>
      <c r="AR98" s="122" t="s">
        <v>1265</v>
      </c>
      <c r="AS98" s="122" t="s">
        <v>891</v>
      </c>
      <c r="AT98" s="122" t="s">
        <v>891</v>
      </c>
      <c r="AU98" s="122" t="s">
        <v>891</v>
      </c>
      <c r="AV98" s="122" t="s">
        <v>891</v>
      </c>
      <c r="AW98" s="122" t="s">
        <v>891</v>
      </c>
      <c r="AX98" s="122" t="s">
        <v>891</v>
      </c>
      <c r="AY98" s="122" t="s">
        <v>891</v>
      </c>
      <c r="AZ98" s="122" t="s">
        <v>905</v>
      </c>
      <c r="BA98" s="122" t="s">
        <v>538</v>
      </c>
      <c r="BB98" s="122" t="s">
        <v>903</v>
      </c>
      <c r="BC98" s="122" t="s">
        <v>903</v>
      </c>
      <c r="BD98" s="122" t="s">
        <v>903</v>
      </c>
      <c r="BE98" s="123" t="s">
        <v>880</v>
      </c>
      <c r="BF98" s="122" t="s">
        <v>902</v>
      </c>
      <c r="BG98" s="122" t="s">
        <v>902</v>
      </c>
      <c r="BH98" s="122" t="s">
        <v>526</v>
      </c>
      <c r="BI98" s="122" t="s">
        <v>526</v>
      </c>
      <c r="BJ98" s="122" t="s">
        <v>1258</v>
      </c>
      <c r="BK98" s="122" t="s">
        <v>1266</v>
      </c>
      <c r="BL98" s="122" t="s">
        <v>899</v>
      </c>
      <c r="BM98" s="122" t="s">
        <v>538</v>
      </c>
      <c r="BN98" s="122" t="s">
        <v>535</v>
      </c>
      <c r="BO98" s="122" t="s">
        <v>538</v>
      </c>
      <c r="BP98" s="122" t="s">
        <v>538</v>
      </c>
      <c r="BQ98" s="122" t="s">
        <v>882</v>
      </c>
      <c r="BR98" s="122" t="s">
        <v>891</v>
      </c>
      <c r="BS98" s="122" t="s">
        <v>891</v>
      </c>
      <c r="BT98" s="122" t="s">
        <v>891</v>
      </c>
      <c r="BU98" s="122" t="s">
        <v>891</v>
      </c>
      <c r="BV98" s="122" t="s">
        <v>891</v>
      </c>
      <c r="BW98" s="122" t="s">
        <v>891</v>
      </c>
      <c r="BX98" s="122"/>
      <c r="BY98" s="122" t="s">
        <v>906</v>
      </c>
      <c r="BZ98" s="122" t="s">
        <v>538</v>
      </c>
      <c r="CA98" s="122" t="s">
        <v>1217</v>
      </c>
      <c r="CB98" s="122" t="s">
        <v>900</v>
      </c>
    </row>
    <row r="99" spans="1:80" x14ac:dyDescent="0.3">
      <c r="A99" s="100" t="str">
        <f>'Indicator Data'!A100</f>
        <v>Lebanon</v>
      </c>
      <c r="B99" s="86" t="str">
        <f>'Indicator Data'!B100</f>
        <v>LBN</v>
      </c>
      <c r="C99" s="122" t="s">
        <v>1257</v>
      </c>
      <c r="D99" s="122" t="s">
        <v>1257</v>
      </c>
      <c r="E99" s="122" t="s">
        <v>1258</v>
      </c>
      <c r="F99" s="122" t="s">
        <v>1258</v>
      </c>
      <c r="G99" s="122" t="s">
        <v>1258</v>
      </c>
      <c r="H99" s="122" t="s">
        <v>1258</v>
      </c>
      <c r="I99" s="122" t="s">
        <v>1258</v>
      </c>
      <c r="J99" s="122" t="s">
        <v>903</v>
      </c>
      <c r="K99" s="122" t="s">
        <v>903</v>
      </c>
      <c r="L99" s="122" t="s">
        <v>526</v>
      </c>
      <c r="M99" s="122" t="s">
        <v>900</v>
      </c>
      <c r="N99" s="122" t="s">
        <v>900</v>
      </c>
      <c r="O99" s="122" t="s">
        <v>900</v>
      </c>
      <c r="P99" s="122" t="s">
        <v>900</v>
      </c>
      <c r="Q99" s="122" t="s">
        <v>1156</v>
      </c>
      <c r="R99" s="122" t="s">
        <v>1156</v>
      </c>
      <c r="S99" s="122" t="s">
        <v>1156</v>
      </c>
      <c r="T99" s="122" t="s">
        <v>1156</v>
      </c>
      <c r="U99" s="122" t="s">
        <v>900</v>
      </c>
      <c r="V99" s="122" t="s">
        <v>900</v>
      </c>
      <c r="W99" s="122" t="s">
        <v>900</v>
      </c>
      <c r="X99" s="122" t="s">
        <v>538</v>
      </c>
      <c r="Y99" s="122" t="s">
        <v>538</v>
      </c>
      <c r="Z99" s="122" t="s">
        <v>538</v>
      </c>
      <c r="AA99" s="122" t="s">
        <v>1217</v>
      </c>
      <c r="AB99" s="122" t="s">
        <v>901</v>
      </c>
      <c r="AC99" s="122" t="s">
        <v>901</v>
      </c>
      <c r="AD99" s="179" t="s">
        <v>1264</v>
      </c>
      <c r="AE99" s="122" t="s">
        <v>891</v>
      </c>
      <c r="AF99" s="122" t="s">
        <v>1157</v>
      </c>
      <c r="AG99" s="122" t="s">
        <v>1217</v>
      </c>
      <c r="AH99" s="122" t="s">
        <v>900</v>
      </c>
      <c r="AI99" s="122" t="s">
        <v>900</v>
      </c>
      <c r="AJ99" s="123" t="s">
        <v>907</v>
      </c>
      <c r="AK99" s="123" t="s">
        <v>907</v>
      </c>
      <c r="AL99" s="122" t="s">
        <v>905</v>
      </c>
      <c r="AM99" s="122" t="s">
        <v>905</v>
      </c>
      <c r="AN99" s="122" t="s">
        <v>908</v>
      </c>
      <c r="AO99" s="122" t="s">
        <v>909</v>
      </c>
      <c r="AP99" s="122" t="s">
        <v>909</v>
      </c>
      <c r="AQ99" s="122" t="s">
        <v>1265</v>
      </c>
      <c r="AR99" s="122" t="s">
        <v>1265</v>
      </c>
      <c r="AS99" s="122" t="s">
        <v>891</v>
      </c>
      <c r="AT99" s="122" t="s">
        <v>891</v>
      </c>
      <c r="AU99" s="122" t="s">
        <v>891</v>
      </c>
      <c r="AV99" s="122" t="s">
        <v>891</v>
      </c>
      <c r="AW99" s="122" t="s">
        <v>891</v>
      </c>
      <c r="AX99" s="122" t="s">
        <v>891</v>
      </c>
      <c r="AY99" s="122" t="s">
        <v>891</v>
      </c>
      <c r="AZ99" s="122" t="s">
        <v>905</v>
      </c>
      <c r="BA99" s="122" t="s">
        <v>538</v>
      </c>
      <c r="BB99" s="122" t="s">
        <v>903</v>
      </c>
      <c r="BC99" s="122" t="s">
        <v>903</v>
      </c>
      <c r="BD99" s="122" t="s">
        <v>903</v>
      </c>
      <c r="BE99" s="123" t="s">
        <v>883</v>
      </c>
      <c r="BF99" s="122" t="s">
        <v>904</v>
      </c>
      <c r="BG99" s="122" t="s">
        <v>902</v>
      </c>
      <c r="BH99" s="122" t="s">
        <v>526</v>
      </c>
      <c r="BI99" s="122" t="s">
        <v>526</v>
      </c>
      <c r="BJ99" s="122" t="s">
        <v>1258</v>
      </c>
      <c r="BK99" s="122" t="s">
        <v>1266</v>
      </c>
      <c r="BL99" s="122" t="s">
        <v>899</v>
      </c>
      <c r="BM99" s="122" t="s">
        <v>538</v>
      </c>
      <c r="BN99" s="122" t="s">
        <v>535</v>
      </c>
      <c r="BO99" s="122" t="s">
        <v>538</v>
      </c>
      <c r="BP99" s="122" t="s">
        <v>538</v>
      </c>
      <c r="BQ99" s="122" t="s">
        <v>882</v>
      </c>
      <c r="BR99" s="122" t="s">
        <v>891</v>
      </c>
      <c r="BS99" s="122" t="s">
        <v>891</v>
      </c>
      <c r="BT99" s="122" t="s">
        <v>891</v>
      </c>
      <c r="BU99" s="122" t="s">
        <v>891</v>
      </c>
      <c r="BV99" s="122" t="s">
        <v>891</v>
      </c>
      <c r="BW99" s="122" t="s">
        <v>891</v>
      </c>
      <c r="BX99" s="122"/>
      <c r="BY99" s="122" t="s">
        <v>906</v>
      </c>
      <c r="BZ99" s="122" t="s">
        <v>538</v>
      </c>
      <c r="CA99" s="122" t="s">
        <v>1217</v>
      </c>
      <c r="CB99" s="122" t="s">
        <v>900</v>
      </c>
    </row>
    <row r="100" spans="1:80" x14ac:dyDescent="0.3">
      <c r="A100" s="100" t="str">
        <f>'Indicator Data'!A101</f>
        <v>Lesotho</v>
      </c>
      <c r="B100" s="86" t="str">
        <f>'Indicator Data'!B101</f>
        <v>LSO</v>
      </c>
      <c r="C100" s="122" t="s">
        <v>1257</v>
      </c>
      <c r="D100" s="122" t="s">
        <v>1257</v>
      </c>
      <c r="E100" s="122" t="s">
        <v>1258</v>
      </c>
      <c r="F100" s="122" t="s">
        <v>1258</v>
      </c>
      <c r="G100" s="122" t="s">
        <v>1258</v>
      </c>
      <c r="H100" s="122" t="s">
        <v>1258</v>
      </c>
      <c r="I100" s="122" t="s">
        <v>1258</v>
      </c>
      <c r="J100" s="122" t="s">
        <v>903</v>
      </c>
      <c r="K100" s="122" t="s">
        <v>903</v>
      </c>
      <c r="L100" s="122" t="s">
        <v>526</v>
      </c>
      <c r="M100" s="122" t="s">
        <v>900</v>
      </c>
      <c r="N100" s="122" t="s">
        <v>900</v>
      </c>
      <c r="O100" s="122" t="s">
        <v>900</v>
      </c>
      <c r="P100" s="122" t="s">
        <v>900</v>
      </c>
      <c r="Q100" s="122" t="s">
        <v>1156</v>
      </c>
      <c r="R100" s="122" t="s">
        <v>1156</v>
      </c>
      <c r="S100" s="122" t="s">
        <v>1156</v>
      </c>
      <c r="T100" s="122" t="s">
        <v>1156</v>
      </c>
      <c r="U100" s="122" t="s">
        <v>900</v>
      </c>
      <c r="V100" s="122" t="s">
        <v>900</v>
      </c>
      <c r="W100" s="122" t="s">
        <v>900</v>
      </c>
      <c r="X100" s="122" t="s">
        <v>538</v>
      </c>
      <c r="Y100" s="122" t="s">
        <v>538</v>
      </c>
      <c r="Z100" s="122" t="s">
        <v>538</v>
      </c>
      <c r="AA100" s="122" t="s">
        <v>1217</v>
      </c>
      <c r="AB100" s="122" t="s">
        <v>901</v>
      </c>
      <c r="AC100" s="122" t="s">
        <v>901</v>
      </c>
      <c r="AD100" s="179" t="s">
        <v>1264</v>
      </c>
      <c r="AE100" s="122" t="s">
        <v>891</v>
      </c>
      <c r="AF100" s="122" t="s">
        <v>1157</v>
      </c>
      <c r="AG100" s="122" t="s">
        <v>1217</v>
      </c>
      <c r="AH100" s="122" t="s">
        <v>900</v>
      </c>
      <c r="AI100" s="122" t="s">
        <v>900</v>
      </c>
      <c r="AJ100" s="123" t="s">
        <v>907</v>
      </c>
      <c r="AK100" s="123" t="s">
        <v>907</v>
      </c>
      <c r="AL100" s="122" t="s">
        <v>905</v>
      </c>
      <c r="AM100" s="122" t="s">
        <v>905</v>
      </c>
      <c r="AN100" s="122" t="s">
        <v>908</v>
      </c>
      <c r="AO100" s="122" t="s">
        <v>909</v>
      </c>
      <c r="AP100" s="122" t="s">
        <v>909</v>
      </c>
      <c r="AQ100" s="122" t="s">
        <v>1265</v>
      </c>
      <c r="AR100" s="122" t="s">
        <v>1265</v>
      </c>
      <c r="AS100" s="122" t="s">
        <v>891</v>
      </c>
      <c r="AT100" s="122" t="s">
        <v>891</v>
      </c>
      <c r="AU100" s="122" t="s">
        <v>891</v>
      </c>
      <c r="AV100" s="122" t="s">
        <v>891</v>
      </c>
      <c r="AW100" s="122" t="s">
        <v>891</v>
      </c>
      <c r="AX100" s="122" t="s">
        <v>891</v>
      </c>
      <c r="AY100" s="122" t="s">
        <v>891</v>
      </c>
      <c r="AZ100" s="122" t="s">
        <v>905</v>
      </c>
      <c r="BA100" s="122" t="s">
        <v>538</v>
      </c>
      <c r="BB100" s="122" t="s">
        <v>903</v>
      </c>
      <c r="BC100" s="122" t="s">
        <v>903</v>
      </c>
      <c r="BD100" s="122" t="s">
        <v>903</v>
      </c>
      <c r="BE100" s="123" t="s">
        <v>880</v>
      </c>
      <c r="BF100" s="122" t="s">
        <v>902</v>
      </c>
      <c r="BG100" s="122" t="s">
        <v>902</v>
      </c>
      <c r="BH100" s="122" t="s">
        <v>526</v>
      </c>
      <c r="BI100" s="122" t="s">
        <v>526</v>
      </c>
      <c r="BJ100" s="122" t="s">
        <v>1258</v>
      </c>
      <c r="BK100" s="122" t="s">
        <v>1266</v>
      </c>
      <c r="BL100" s="122" t="s">
        <v>899</v>
      </c>
      <c r="BM100" s="122" t="s">
        <v>538</v>
      </c>
      <c r="BN100" s="122" t="s">
        <v>535</v>
      </c>
      <c r="BO100" s="122" t="s">
        <v>538</v>
      </c>
      <c r="BP100" s="122" t="s">
        <v>538</v>
      </c>
      <c r="BQ100" s="122" t="s">
        <v>882</v>
      </c>
      <c r="BR100" s="122" t="s">
        <v>891</v>
      </c>
      <c r="BS100" s="122" t="s">
        <v>891</v>
      </c>
      <c r="BT100" s="122" t="s">
        <v>891</v>
      </c>
      <c r="BU100" s="122" t="s">
        <v>891</v>
      </c>
      <c r="BV100" s="122" t="s">
        <v>891</v>
      </c>
      <c r="BW100" s="122" t="s">
        <v>891</v>
      </c>
      <c r="BX100" s="122"/>
      <c r="BY100" s="122" t="s">
        <v>906</v>
      </c>
      <c r="BZ100" s="122" t="s">
        <v>538</v>
      </c>
      <c r="CA100" s="122" t="s">
        <v>1217</v>
      </c>
      <c r="CB100" s="122" t="s">
        <v>900</v>
      </c>
    </row>
    <row r="101" spans="1:80" x14ac:dyDescent="0.3">
      <c r="A101" s="100" t="str">
        <f>'Indicator Data'!A102</f>
        <v>Liberia</v>
      </c>
      <c r="B101" s="86" t="str">
        <f>'Indicator Data'!B102</f>
        <v>LBR</v>
      </c>
      <c r="C101" s="122" t="s">
        <v>1257</v>
      </c>
      <c r="D101" s="122" t="s">
        <v>1257</v>
      </c>
      <c r="E101" s="122" t="s">
        <v>1258</v>
      </c>
      <c r="F101" s="122" t="s">
        <v>1258</v>
      </c>
      <c r="G101" s="122" t="s">
        <v>1258</v>
      </c>
      <c r="H101" s="122" t="s">
        <v>1258</v>
      </c>
      <c r="I101" s="122" t="s">
        <v>1258</v>
      </c>
      <c r="J101" s="122" t="s">
        <v>903</v>
      </c>
      <c r="K101" s="122" t="s">
        <v>903</v>
      </c>
      <c r="L101" s="122" t="s">
        <v>526</v>
      </c>
      <c r="M101" s="122" t="s">
        <v>900</v>
      </c>
      <c r="N101" s="122" t="s">
        <v>900</v>
      </c>
      <c r="O101" s="122" t="s">
        <v>900</v>
      </c>
      <c r="P101" s="122" t="s">
        <v>900</v>
      </c>
      <c r="Q101" s="122" t="s">
        <v>1156</v>
      </c>
      <c r="R101" s="122" t="s">
        <v>1156</v>
      </c>
      <c r="S101" s="122" t="s">
        <v>1156</v>
      </c>
      <c r="T101" s="122" t="s">
        <v>1156</v>
      </c>
      <c r="U101" s="122" t="s">
        <v>900</v>
      </c>
      <c r="V101" s="122" t="s">
        <v>900</v>
      </c>
      <c r="W101" s="122" t="s">
        <v>900</v>
      </c>
      <c r="X101" s="122" t="s">
        <v>538</v>
      </c>
      <c r="Y101" s="122" t="s">
        <v>538</v>
      </c>
      <c r="Z101" s="122" t="s">
        <v>538</v>
      </c>
      <c r="AA101" s="122" t="s">
        <v>1217</v>
      </c>
      <c r="AB101" s="122" t="s">
        <v>901</v>
      </c>
      <c r="AC101" s="122" t="s">
        <v>901</v>
      </c>
      <c r="AD101" s="179" t="s">
        <v>1264</v>
      </c>
      <c r="AE101" s="122" t="s">
        <v>891</v>
      </c>
      <c r="AF101" s="122" t="s">
        <v>1157</v>
      </c>
      <c r="AG101" s="122" t="s">
        <v>1217</v>
      </c>
      <c r="AH101" s="122" t="s">
        <v>900</v>
      </c>
      <c r="AI101" s="122" t="s">
        <v>900</v>
      </c>
      <c r="AJ101" s="123" t="s">
        <v>907</v>
      </c>
      <c r="AK101" s="123" t="s">
        <v>907</v>
      </c>
      <c r="AL101" s="122" t="s">
        <v>905</v>
      </c>
      <c r="AM101" s="122" t="s">
        <v>905</v>
      </c>
      <c r="AN101" s="122" t="s">
        <v>908</v>
      </c>
      <c r="AO101" s="122" t="s">
        <v>909</v>
      </c>
      <c r="AP101" s="122" t="s">
        <v>909</v>
      </c>
      <c r="AQ101" s="122" t="s">
        <v>1265</v>
      </c>
      <c r="AR101" s="122" t="s">
        <v>1265</v>
      </c>
      <c r="AS101" s="122" t="s">
        <v>891</v>
      </c>
      <c r="AT101" s="122" t="s">
        <v>891</v>
      </c>
      <c r="AU101" s="122" t="s">
        <v>891</v>
      </c>
      <c r="AV101" s="122" t="s">
        <v>891</v>
      </c>
      <c r="AW101" s="122" t="s">
        <v>891</v>
      </c>
      <c r="AX101" s="122" t="s">
        <v>891</v>
      </c>
      <c r="AY101" s="122" t="s">
        <v>891</v>
      </c>
      <c r="AZ101" s="122" t="s">
        <v>905</v>
      </c>
      <c r="BA101" s="122" t="s">
        <v>538</v>
      </c>
      <c r="BB101" s="122" t="s">
        <v>903</v>
      </c>
      <c r="BC101" s="122" t="s">
        <v>903</v>
      </c>
      <c r="BD101" s="122" t="s">
        <v>903</v>
      </c>
      <c r="BE101" s="123" t="s">
        <v>880</v>
      </c>
      <c r="BF101" s="122" t="s">
        <v>902</v>
      </c>
      <c r="BG101" s="122" t="s">
        <v>902</v>
      </c>
      <c r="BH101" s="122" t="s">
        <v>526</v>
      </c>
      <c r="BI101" s="122" t="s">
        <v>526</v>
      </c>
      <c r="BJ101" s="122" t="s">
        <v>1258</v>
      </c>
      <c r="BK101" s="122" t="s">
        <v>1266</v>
      </c>
      <c r="BL101" s="122" t="s">
        <v>899</v>
      </c>
      <c r="BM101" s="122" t="s">
        <v>538</v>
      </c>
      <c r="BN101" s="122" t="s">
        <v>535</v>
      </c>
      <c r="BO101" s="122" t="s">
        <v>538</v>
      </c>
      <c r="BP101" s="122" t="s">
        <v>538</v>
      </c>
      <c r="BQ101" s="122" t="s">
        <v>882</v>
      </c>
      <c r="BR101" s="122" t="s">
        <v>891</v>
      </c>
      <c r="BS101" s="122" t="s">
        <v>891</v>
      </c>
      <c r="BT101" s="122" t="s">
        <v>891</v>
      </c>
      <c r="BU101" s="122" t="s">
        <v>891</v>
      </c>
      <c r="BV101" s="122" t="s">
        <v>891</v>
      </c>
      <c r="BW101" s="122" t="s">
        <v>891</v>
      </c>
      <c r="BX101" s="122"/>
      <c r="BY101" s="122" t="s">
        <v>906</v>
      </c>
      <c r="BZ101" s="122" t="s">
        <v>538</v>
      </c>
      <c r="CA101" s="122" t="s">
        <v>1217</v>
      </c>
      <c r="CB101" s="122" t="s">
        <v>900</v>
      </c>
    </row>
    <row r="102" spans="1:80" x14ac:dyDescent="0.3">
      <c r="A102" s="100" t="str">
        <f>'Indicator Data'!A103</f>
        <v>Libya</v>
      </c>
      <c r="B102" s="86" t="str">
        <f>'Indicator Data'!B103</f>
        <v>LBY</v>
      </c>
      <c r="C102" s="122" t="s">
        <v>1257</v>
      </c>
      <c r="D102" s="122" t="s">
        <v>1257</v>
      </c>
      <c r="E102" s="122" t="s">
        <v>1258</v>
      </c>
      <c r="F102" s="122" t="s">
        <v>1258</v>
      </c>
      <c r="G102" s="122" t="s">
        <v>1258</v>
      </c>
      <c r="H102" s="122" t="s">
        <v>1258</v>
      </c>
      <c r="I102" s="122" t="s">
        <v>1258</v>
      </c>
      <c r="J102" s="122" t="s">
        <v>903</v>
      </c>
      <c r="K102" s="122" t="s">
        <v>903</v>
      </c>
      <c r="L102" s="122" t="s">
        <v>526</v>
      </c>
      <c r="M102" s="122" t="s">
        <v>900</v>
      </c>
      <c r="N102" s="122" t="s">
        <v>900</v>
      </c>
      <c r="O102" s="122" t="s">
        <v>900</v>
      </c>
      <c r="P102" s="122" t="s">
        <v>900</v>
      </c>
      <c r="Q102" s="122" t="s">
        <v>1156</v>
      </c>
      <c r="R102" s="122" t="s">
        <v>1156</v>
      </c>
      <c r="S102" s="122" t="s">
        <v>1156</v>
      </c>
      <c r="T102" s="122" t="s">
        <v>1156</v>
      </c>
      <c r="U102" s="122" t="s">
        <v>900</v>
      </c>
      <c r="V102" s="122" t="s">
        <v>900</v>
      </c>
      <c r="W102" s="122" t="s">
        <v>900</v>
      </c>
      <c r="X102" s="122" t="s">
        <v>538</v>
      </c>
      <c r="Y102" s="122" t="s">
        <v>538</v>
      </c>
      <c r="Z102" s="122" t="s">
        <v>538</v>
      </c>
      <c r="AA102" s="122" t="s">
        <v>1217</v>
      </c>
      <c r="AB102" s="122" t="s">
        <v>901</v>
      </c>
      <c r="AC102" s="122" t="s">
        <v>901</v>
      </c>
      <c r="AD102" s="179" t="s">
        <v>1264</v>
      </c>
      <c r="AE102" s="122" t="s">
        <v>891</v>
      </c>
      <c r="AF102" s="122" t="s">
        <v>1157</v>
      </c>
      <c r="AG102" s="122" t="s">
        <v>1217</v>
      </c>
      <c r="AH102" s="122" t="s">
        <v>900</v>
      </c>
      <c r="AI102" s="122" t="s">
        <v>900</v>
      </c>
      <c r="AJ102" s="123" t="s">
        <v>907</v>
      </c>
      <c r="AK102" s="123" t="s">
        <v>907</v>
      </c>
      <c r="AL102" s="122" t="s">
        <v>905</v>
      </c>
      <c r="AM102" s="122" t="s">
        <v>905</v>
      </c>
      <c r="AN102" s="122" t="s">
        <v>908</v>
      </c>
      <c r="AO102" s="122" t="s">
        <v>909</v>
      </c>
      <c r="AP102" s="122" t="s">
        <v>909</v>
      </c>
      <c r="AQ102" s="122" t="s">
        <v>1265</v>
      </c>
      <c r="AR102" s="122" t="s">
        <v>1265</v>
      </c>
      <c r="AS102" s="122" t="s">
        <v>891</v>
      </c>
      <c r="AT102" s="122" t="s">
        <v>891</v>
      </c>
      <c r="AU102" s="122" t="s">
        <v>891</v>
      </c>
      <c r="AV102" s="122" t="s">
        <v>891</v>
      </c>
      <c r="AW102" s="122" t="s">
        <v>891</v>
      </c>
      <c r="AX102" s="122" t="s">
        <v>891</v>
      </c>
      <c r="AY102" s="122" t="s">
        <v>891</v>
      </c>
      <c r="AZ102" s="122" t="s">
        <v>905</v>
      </c>
      <c r="BA102" s="122" t="s">
        <v>538</v>
      </c>
      <c r="BB102" s="122" t="s">
        <v>903</v>
      </c>
      <c r="BC102" s="122" t="s">
        <v>903</v>
      </c>
      <c r="BD102" s="122" t="s">
        <v>903</v>
      </c>
      <c r="BE102" s="123" t="s">
        <v>990</v>
      </c>
      <c r="BF102" s="122" t="s">
        <v>902</v>
      </c>
      <c r="BG102" s="122" t="s">
        <v>902</v>
      </c>
      <c r="BH102" s="122" t="s">
        <v>526</v>
      </c>
      <c r="BI102" s="122" t="s">
        <v>526</v>
      </c>
      <c r="BJ102" s="122" t="s">
        <v>1258</v>
      </c>
      <c r="BK102" s="122" t="s">
        <v>1266</v>
      </c>
      <c r="BL102" s="122" t="s">
        <v>899</v>
      </c>
      <c r="BM102" s="122" t="s">
        <v>538</v>
      </c>
      <c r="BN102" s="122" t="s">
        <v>535</v>
      </c>
      <c r="BO102" s="122" t="s">
        <v>538</v>
      </c>
      <c r="BP102" s="122" t="s">
        <v>538</v>
      </c>
      <c r="BQ102" s="122" t="s">
        <v>882</v>
      </c>
      <c r="BR102" s="122" t="s">
        <v>891</v>
      </c>
      <c r="BS102" s="122" t="s">
        <v>891</v>
      </c>
      <c r="BT102" s="122" t="s">
        <v>891</v>
      </c>
      <c r="BU102" s="122" t="s">
        <v>891</v>
      </c>
      <c r="BV102" s="122" t="s">
        <v>891</v>
      </c>
      <c r="BW102" s="122" t="s">
        <v>891</v>
      </c>
      <c r="BX102" s="122"/>
      <c r="BY102" s="122" t="s">
        <v>906</v>
      </c>
      <c r="BZ102" s="122" t="s">
        <v>538</v>
      </c>
      <c r="CA102" s="122" t="s">
        <v>1217</v>
      </c>
      <c r="CB102" s="122" t="s">
        <v>900</v>
      </c>
    </row>
    <row r="103" spans="1:80" x14ac:dyDescent="0.3">
      <c r="A103" s="100" t="str">
        <f>'Indicator Data'!A104</f>
        <v>Liechtenstein</v>
      </c>
      <c r="B103" s="86" t="str">
        <f>'Indicator Data'!B104</f>
        <v>LIE</v>
      </c>
      <c r="C103" s="122" t="s">
        <v>1257</v>
      </c>
      <c r="D103" s="122" t="s">
        <v>1257</v>
      </c>
      <c r="E103" s="122" t="s">
        <v>1258</v>
      </c>
      <c r="F103" s="122" t="s">
        <v>1258</v>
      </c>
      <c r="G103" s="122" t="s">
        <v>1258</v>
      </c>
      <c r="H103" s="122" t="s">
        <v>1258</v>
      </c>
      <c r="I103" s="122" t="s">
        <v>1258</v>
      </c>
      <c r="J103" s="122" t="s">
        <v>903</v>
      </c>
      <c r="K103" s="122" t="s">
        <v>903</v>
      </c>
      <c r="L103" s="122" t="s">
        <v>526</v>
      </c>
      <c r="M103" s="122" t="s">
        <v>900</v>
      </c>
      <c r="N103" s="122" t="s">
        <v>900</v>
      </c>
      <c r="O103" s="122" t="s">
        <v>900</v>
      </c>
      <c r="P103" s="122" t="s">
        <v>900</v>
      </c>
      <c r="Q103" s="122" t="s">
        <v>1156</v>
      </c>
      <c r="R103" s="122" t="s">
        <v>1156</v>
      </c>
      <c r="S103" s="122" t="s">
        <v>1156</v>
      </c>
      <c r="T103" s="122" t="s">
        <v>1156</v>
      </c>
      <c r="U103" s="122" t="s">
        <v>900</v>
      </c>
      <c r="V103" s="122" t="s">
        <v>900</v>
      </c>
      <c r="W103" s="122" t="s">
        <v>900</v>
      </c>
      <c r="X103" s="122" t="s">
        <v>538</v>
      </c>
      <c r="Y103" s="122" t="s">
        <v>538</v>
      </c>
      <c r="Z103" s="122" t="s">
        <v>538</v>
      </c>
      <c r="AA103" s="122" t="s">
        <v>1217</v>
      </c>
      <c r="AB103" s="122" t="s">
        <v>901</v>
      </c>
      <c r="AC103" s="122" t="s">
        <v>901</v>
      </c>
      <c r="AD103" s="179" t="s">
        <v>1264</v>
      </c>
      <c r="AE103" s="122" t="s">
        <v>891</v>
      </c>
      <c r="AF103" s="122" t="s">
        <v>1157</v>
      </c>
      <c r="AG103" s="122" t="s">
        <v>1217</v>
      </c>
      <c r="AH103" s="122" t="s">
        <v>900</v>
      </c>
      <c r="AI103" s="122" t="s">
        <v>900</v>
      </c>
      <c r="AJ103" s="123" t="s">
        <v>907</v>
      </c>
      <c r="AK103" s="123" t="s">
        <v>907</v>
      </c>
      <c r="AL103" s="122" t="s">
        <v>905</v>
      </c>
      <c r="AM103" s="122" t="s">
        <v>905</v>
      </c>
      <c r="AN103" s="122" t="s">
        <v>908</v>
      </c>
      <c r="AO103" s="122" t="s">
        <v>909</v>
      </c>
      <c r="AP103" s="122" t="s">
        <v>909</v>
      </c>
      <c r="AQ103" s="122" t="s">
        <v>1265</v>
      </c>
      <c r="AR103" s="122" t="s">
        <v>1265</v>
      </c>
      <c r="AS103" s="122" t="s">
        <v>891</v>
      </c>
      <c r="AT103" s="122" t="s">
        <v>891</v>
      </c>
      <c r="AU103" s="122" t="s">
        <v>891</v>
      </c>
      <c r="AV103" s="122" t="s">
        <v>891</v>
      </c>
      <c r="AW103" s="122" t="s">
        <v>891</v>
      </c>
      <c r="AX103" s="122" t="s">
        <v>891</v>
      </c>
      <c r="AY103" s="122" t="s">
        <v>891</v>
      </c>
      <c r="AZ103" s="122" t="s">
        <v>905</v>
      </c>
      <c r="BA103" s="122" t="s">
        <v>538</v>
      </c>
      <c r="BB103" s="122" t="s">
        <v>903</v>
      </c>
      <c r="BC103" s="122" t="s">
        <v>903</v>
      </c>
      <c r="BD103" s="122" t="s">
        <v>903</v>
      </c>
      <c r="BE103" s="123" t="s">
        <v>880</v>
      </c>
      <c r="BF103" s="122" t="s">
        <v>902</v>
      </c>
      <c r="BG103" s="122" t="s">
        <v>902</v>
      </c>
      <c r="BH103" s="122" t="s">
        <v>526</v>
      </c>
      <c r="BI103" s="122" t="s">
        <v>526</v>
      </c>
      <c r="BJ103" s="122" t="s">
        <v>1258</v>
      </c>
      <c r="BK103" s="122" t="s">
        <v>1266</v>
      </c>
      <c r="BL103" s="122" t="s">
        <v>899</v>
      </c>
      <c r="BM103" s="122" t="s">
        <v>538</v>
      </c>
      <c r="BN103" s="122" t="s">
        <v>535</v>
      </c>
      <c r="BO103" s="122" t="s">
        <v>538</v>
      </c>
      <c r="BP103" s="122" t="s">
        <v>538</v>
      </c>
      <c r="BQ103" s="122" t="s">
        <v>882</v>
      </c>
      <c r="BR103" s="122" t="s">
        <v>891</v>
      </c>
      <c r="BS103" s="122" t="s">
        <v>891</v>
      </c>
      <c r="BT103" s="122" t="s">
        <v>891</v>
      </c>
      <c r="BU103" s="122" t="s">
        <v>891</v>
      </c>
      <c r="BV103" s="122" t="s">
        <v>891</v>
      </c>
      <c r="BW103" s="122" t="s">
        <v>891</v>
      </c>
      <c r="BX103" s="122"/>
      <c r="BY103" s="122" t="s">
        <v>906</v>
      </c>
      <c r="BZ103" s="122" t="s">
        <v>538</v>
      </c>
      <c r="CA103" s="122" t="s">
        <v>1217</v>
      </c>
      <c r="CB103" s="122" t="s">
        <v>900</v>
      </c>
    </row>
    <row r="104" spans="1:80" x14ac:dyDescent="0.3">
      <c r="A104" s="100" t="str">
        <f>'Indicator Data'!A105</f>
        <v>Lithuania</v>
      </c>
      <c r="B104" s="86" t="str">
        <f>'Indicator Data'!B105</f>
        <v>LTU</v>
      </c>
      <c r="C104" s="122" t="s">
        <v>1257</v>
      </c>
      <c r="D104" s="122" t="s">
        <v>1257</v>
      </c>
      <c r="E104" s="122" t="s">
        <v>1258</v>
      </c>
      <c r="F104" s="122" t="s">
        <v>1258</v>
      </c>
      <c r="G104" s="122" t="s">
        <v>1258</v>
      </c>
      <c r="H104" s="122" t="s">
        <v>1258</v>
      </c>
      <c r="I104" s="122" t="s">
        <v>1258</v>
      </c>
      <c r="J104" s="122" t="s">
        <v>903</v>
      </c>
      <c r="K104" s="122" t="s">
        <v>903</v>
      </c>
      <c r="L104" s="122" t="s">
        <v>526</v>
      </c>
      <c r="M104" s="122" t="s">
        <v>900</v>
      </c>
      <c r="N104" s="122" t="s">
        <v>900</v>
      </c>
      <c r="O104" s="122" t="s">
        <v>900</v>
      </c>
      <c r="P104" s="122" t="s">
        <v>900</v>
      </c>
      <c r="Q104" s="122" t="s">
        <v>1156</v>
      </c>
      <c r="R104" s="122" t="s">
        <v>1156</v>
      </c>
      <c r="S104" s="122" t="s">
        <v>1156</v>
      </c>
      <c r="T104" s="122" t="s">
        <v>1156</v>
      </c>
      <c r="U104" s="122" t="s">
        <v>900</v>
      </c>
      <c r="V104" s="122" t="s">
        <v>900</v>
      </c>
      <c r="W104" s="122" t="s">
        <v>900</v>
      </c>
      <c r="X104" s="122" t="s">
        <v>538</v>
      </c>
      <c r="Y104" s="122" t="s">
        <v>538</v>
      </c>
      <c r="Z104" s="122" t="s">
        <v>538</v>
      </c>
      <c r="AA104" s="122" t="s">
        <v>1217</v>
      </c>
      <c r="AB104" s="122" t="s">
        <v>901</v>
      </c>
      <c r="AC104" s="122" t="s">
        <v>901</v>
      </c>
      <c r="AD104" s="179" t="s">
        <v>1264</v>
      </c>
      <c r="AE104" s="122" t="s">
        <v>891</v>
      </c>
      <c r="AF104" s="122" t="s">
        <v>1157</v>
      </c>
      <c r="AG104" s="122" t="s">
        <v>1217</v>
      </c>
      <c r="AH104" s="122" t="s">
        <v>900</v>
      </c>
      <c r="AI104" s="122" t="s">
        <v>900</v>
      </c>
      <c r="AJ104" s="123" t="s">
        <v>907</v>
      </c>
      <c r="AK104" s="123" t="s">
        <v>907</v>
      </c>
      <c r="AL104" s="122" t="s">
        <v>905</v>
      </c>
      <c r="AM104" s="122" t="s">
        <v>905</v>
      </c>
      <c r="AN104" s="122" t="s">
        <v>908</v>
      </c>
      <c r="AO104" s="122" t="s">
        <v>909</v>
      </c>
      <c r="AP104" s="122" t="s">
        <v>909</v>
      </c>
      <c r="AQ104" s="122" t="s">
        <v>1265</v>
      </c>
      <c r="AR104" s="122" t="s">
        <v>1265</v>
      </c>
      <c r="AS104" s="122" t="s">
        <v>891</v>
      </c>
      <c r="AT104" s="122" t="s">
        <v>891</v>
      </c>
      <c r="AU104" s="122" t="s">
        <v>891</v>
      </c>
      <c r="AV104" s="122" t="s">
        <v>891</v>
      </c>
      <c r="AW104" s="122" t="s">
        <v>891</v>
      </c>
      <c r="AX104" s="122" t="s">
        <v>891</v>
      </c>
      <c r="AY104" s="122" t="s">
        <v>891</v>
      </c>
      <c r="AZ104" s="122" t="s">
        <v>905</v>
      </c>
      <c r="BA104" s="122" t="s">
        <v>538</v>
      </c>
      <c r="BB104" s="122" t="s">
        <v>903</v>
      </c>
      <c r="BC104" s="122" t="s">
        <v>903</v>
      </c>
      <c r="BD104" s="122" t="s">
        <v>903</v>
      </c>
      <c r="BE104" s="123" t="s">
        <v>880</v>
      </c>
      <c r="BF104" s="122" t="s">
        <v>902</v>
      </c>
      <c r="BG104" s="122" t="s">
        <v>902</v>
      </c>
      <c r="BH104" s="122" t="s">
        <v>526</v>
      </c>
      <c r="BI104" s="122" t="s">
        <v>526</v>
      </c>
      <c r="BJ104" s="122" t="s">
        <v>1258</v>
      </c>
      <c r="BK104" s="122" t="s">
        <v>1266</v>
      </c>
      <c r="BL104" s="122" t="s">
        <v>899</v>
      </c>
      <c r="BM104" s="122" t="s">
        <v>538</v>
      </c>
      <c r="BN104" s="122" t="s">
        <v>535</v>
      </c>
      <c r="BO104" s="122" t="s">
        <v>538</v>
      </c>
      <c r="BP104" s="122" t="s">
        <v>538</v>
      </c>
      <c r="BQ104" s="122" t="s">
        <v>882</v>
      </c>
      <c r="BR104" s="122" t="s">
        <v>891</v>
      </c>
      <c r="BS104" s="122" t="s">
        <v>891</v>
      </c>
      <c r="BT104" s="122" t="s">
        <v>891</v>
      </c>
      <c r="BU104" s="122" t="s">
        <v>891</v>
      </c>
      <c r="BV104" s="122" t="s">
        <v>891</v>
      </c>
      <c r="BW104" s="122" t="s">
        <v>891</v>
      </c>
      <c r="BX104" s="122"/>
      <c r="BY104" s="122" t="s">
        <v>906</v>
      </c>
      <c r="BZ104" s="122" t="s">
        <v>538</v>
      </c>
      <c r="CA104" s="122" t="s">
        <v>1217</v>
      </c>
      <c r="CB104" s="122" t="s">
        <v>900</v>
      </c>
    </row>
    <row r="105" spans="1:80" x14ac:dyDescent="0.3">
      <c r="A105" s="100" t="str">
        <f>'Indicator Data'!A106</f>
        <v>Luxembourg</v>
      </c>
      <c r="B105" s="86" t="str">
        <f>'Indicator Data'!B106</f>
        <v>LUX</v>
      </c>
      <c r="C105" s="122" t="s">
        <v>1257</v>
      </c>
      <c r="D105" s="122" t="s">
        <v>1257</v>
      </c>
      <c r="E105" s="122" t="s">
        <v>1258</v>
      </c>
      <c r="F105" s="122" t="s">
        <v>1258</v>
      </c>
      <c r="G105" s="122" t="s">
        <v>1258</v>
      </c>
      <c r="H105" s="122" t="s">
        <v>1258</v>
      </c>
      <c r="I105" s="122" t="s">
        <v>1258</v>
      </c>
      <c r="J105" s="122" t="s">
        <v>903</v>
      </c>
      <c r="K105" s="122" t="s">
        <v>903</v>
      </c>
      <c r="L105" s="122" t="s">
        <v>526</v>
      </c>
      <c r="M105" s="122" t="s">
        <v>900</v>
      </c>
      <c r="N105" s="122" t="s">
        <v>900</v>
      </c>
      <c r="O105" s="122" t="s">
        <v>900</v>
      </c>
      <c r="P105" s="122" t="s">
        <v>900</v>
      </c>
      <c r="Q105" s="122" t="s">
        <v>1156</v>
      </c>
      <c r="R105" s="122" t="s">
        <v>1156</v>
      </c>
      <c r="S105" s="122" t="s">
        <v>1156</v>
      </c>
      <c r="T105" s="122" t="s">
        <v>1156</v>
      </c>
      <c r="U105" s="122" t="s">
        <v>900</v>
      </c>
      <c r="V105" s="122" t="s">
        <v>900</v>
      </c>
      <c r="W105" s="122" t="s">
        <v>900</v>
      </c>
      <c r="X105" s="122" t="s">
        <v>538</v>
      </c>
      <c r="Y105" s="122" t="s">
        <v>538</v>
      </c>
      <c r="Z105" s="122" t="s">
        <v>538</v>
      </c>
      <c r="AA105" s="122" t="s">
        <v>1217</v>
      </c>
      <c r="AB105" s="122" t="s">
        <v>901</v>
      </c>
      <c r="AC105" s="122" t="s">
        <v>901</v>
      </c>
      <c r="AD105" s="179" t="s">
        <v>1264</v>
      </c>
      <c r="AE105" s="122" t="s">
        <v>891</v>
      </c>
      <c r="AF105" s="122" t="s">
        <v>1157</v>
      </c>
      <c r="AG105" s="122" t="s">
        <v>1217</v>
      </c>
      <c r="AH105" s="122" t="s">
        <v>900</v>
      </c>
      <c r="AI105" s="122" t="s">
        <v>900</v>
      </c>
      <c r="AJ105" s="123" t="s">
        <v>907</v>
      </c>
      <c r="AK105" s="123" t="s">
        <v>907</v>
      </c>
      <c r="AL105" s="122" t="s">
        <v>905</v>
      </c>
      <c r="AM105" s="122" t="s">
        <v>905</v>
      </c>
      <c r="AN105" s="122" t="s">
        <v>908</v>
      </c>
      <c r="AO105" s="122" t="s">
        <v>909</v>
      </c>
      <c r="AP105" s="122" t="s">
        <v>909</v>
      </c>
      <c r="AQ105" s="122" t="s">
        <v>1265</v>
      </c>
      <c r="AR105" s="122" t="s">
        <v>1265</v>
      </c>
      <c r="AS105" s="122" t="s">
        <v>891</v>
      </c>
      <c r="AT105" s="122" t="s">
        <v>891</v>
      </c>
      <c r="AU105" s="122" t="s">
        <v>891</v>
      </c>
      <c r="AV105" s="122" t="s">
        <v>891</v>
      </c>
      <c r="AW105" s="122" t="s">
        <v>891</v>
      </c>
      <c r="AX105" s="122" t="s">
        <v>891</v>
      </c>
      <c r="AY105" s="122" t="s">
        <v>891</v>
      </c>
      <c r="AZ105" s="122" t="s">
        <v>905</v>
      </c>
      <c r="BA105" s="122" t="s">
        <v>538</v>
      </c>
      <c r="BB105" s="122" t="s">
        <v>903</v>
      </c>
      <c r="BC105" s="122" t="s">
        <v>903</v>
      </c>
      <c r="BD105" s="122" t="s">
        <v>903</v>
      </c>
      <c r="BE105" s="123" t="s">
        <v>880</v>
      </c>
      <c r="BF105" s="122" t="s">
        <v>902</v>
      </c>
      <c r="BG105" s="122" t="s">
        <v>902</v>
      </c>
      <c r="BH105" s="122" t="s">
        <v>526</v>
      </c>
      <c r="BI105" s="122" t="s">
        <v>526</v>
      </c>
      <c r="BJ105" s="122" t="s">
        <v>1258</v>
      </c>
      <c r="BK105" s="122" t="s">
        <v>1266</v>
      </c>
      <c r="BL105" s="122" t="s">
        <v>899</v>
      </c>
      <c r="BM105" s="122" t="s">
        <v>538</v>
      </c>
      <c r="BN105" s="122" t="s">
        <v>535</v>
      </c>
      <c r="BO105" s="122" t="s">
        <v>538</v>
      </c>
      <c r="BP105" s="122" t="s">
        <v>538</v>
      </c>
      <c r="BQ105" s="122" t="s">
        <v>882</v>
      </c>
      <c r="BR105" s="122" t="s">
        <v>891</v>
      </c>
      <c r="BS105" s="122" t="s">
        <v>891</v>
      </c>
      <c r="BT105" s="122" t="s">
        <v>891</v>
      </c>
      <c r="BU105" s="122" t="s">
        <v>891</v>
      </c>
      <c r="BV105" s="122" t="s">
        <v>891</v>
      </c>
      <c r="BW105" s="122" t="s">
        <v>891</v>
      </c>
      <c r="BX105" s="122"/>
      <c r="BY105" s="122" t="s">
        <v>906</v>
      </c>
      <c r="BZ105" s="122" t="s">
        <v>538</v>
      </c>
      <c r="CA105" s="122" t="s">
        <v>1217</v>
      </c>
      <c r="CB105" s="122" t="s">
        <v>900</v>
      </c>
    </row>
    <row r="106" spans="1:80" x14ac:dyDescent="0.3">
      <c r="A106" s="100" t="str">
        <f>'Indicator Data'!A107</f>
        <v>Madagascar</v>
      </c>
      <c r="B106" s="86" t="str">
        <f>'Indicator Data'!B107</f>
        <v>MDG</v>
      </c>
      <c r="C106" s="122" t="s">
        <v>1257</v>
      </c>
      <c r="D106" s="122" t="s">
        <v>1257</v>
      </c>
      <c r="E106" s="122" t="s">
        <v>1258</v>
      </c>
      <c r="F106" s="122" t="s">
        <v>1258</v>
      </c>
      <c r="G106" s="122" t="s">
        <v>1258</v>
      </c>
      <c r="H106" s="122" t="s">
        <v>1258</v>
      </c>
      <c r="I106" s="122" t="s">
        <v>1258</v>
      </c>
      <c r="J106" s="122" t="s">
        <v>903</v>
      </c>
      <c r="K106" s="122" t="s">
        <v>903</v>
      </c>
      <c r="L106" s="122" t="s">
        <v>526</v>
      </c>
      <c r="M106" s="122" t="s">
        <v>900</v>
      </c>
      <c r="N106" s="122" t="s">
        <v>900</v>
      </c>
      <c r="O106" s="122" t="s">
        <v>900</v>
      </c>
      <c r="P106" s="122" t="s">
        <v>900</v>
      </c>
      <c r="Q106" s="122" t="s">
        <v>1156</v>
      </c>
      <c r="R106" s="122" t="s">
        <v>1156</v>
      </c>
      <c r="S106" s="122" t="s">
        <v>1156</v>
      </c>
      <c r="T106" s="122" t="s">
        <v>1156</v>
      </c>
      <c r="U106" s="122" t="s">
        <v>900</v>
      </c>
      <c r="V106" s="122" t="s">
        <v>900</v>
      </c>
      <c r="W106" s="122" t="s">
        <v>900</v>
      </c>
      <c r="X106" s="122" t="s">
        <v>538</v>
      </c>
      <c r="Y106" s="122" t="s">
        <v>538</v>
      </c>
      <c r="Z106" s="122" t="s">
        <v>538</v>
      </c>
      <c r="AA106" s="122" t="s">
        <v>1217</v>
      </c>
      <c r="AB106" s="122" t="s">
        <v>901</v>
      </c>
      <c r="AC106" s="122" t="s">
        <v>901</v>
      </c>
      <c r="AD106" s="179" t="s">
        <v>1264</v>
      </c>
      <c r="AE106" s="122" t="s">
        <v>891</v>
      </c>
      <c r="AF106" s="122" t="s">
        <v>1157</v>
      </c>
      <c r="AG106" s="122" t="s">
        <v>1217</v>
      </c>
      <c r="AH106" s="122" t="s">
        <v>900</v>
      </c>
      <c r="AI106" s="122" t="s">
        <v>900</v>
      </c>
      <c r="AJ106" s="123" t="s">
        <v>907</v>
      </c>
      <c r="AK106" s="123" t="s">
        <v>907</v>
      </c>
      <c r="AL106" s="122" t="s">
        <v>905</v>
      </c>
      <c r="AM106" s="122" t="s">
        <v>905</v>
      </c>
      <c r="AN106" s="122" t="s">
        <v>908</v>
      </c>
      <c r="AO106" s="122" t="s">
        <v>909</v>
      </c>
      <c r="AP106" s="122" t="s">
        <v>909</v>
      </c>
      <c r="AQ106" s="122" t="s">
        <v>1265</v>
      </c>
      <c r="AR106" s="122" t="s">
        <v>1265</v>
      </c>
      <c r="AS106" s="122" t="s">
        <v>891</v>
      </c>
      <c r="AT106" s="122" t="s">
        <v>891</v>
      </c>
      <c r="AU106" s="122" t="s">
        <v>891</v>
      </c>
      <c r="AV106" s="122" t="s">
        <v>891</v>
      </c>
      <c r="AW106" s="122" t="s">
        <v>891</v>
      </c>
      <c r="AX106" s="122" t="s">
        <v>891</v>
      </c>
      <c r="AY106" s="122" t="s">
        <v>891</v>
      </c>
      <c r="AZ106" s="122" t="s">
        <v>905</v>
      </c>
      <c r="BA106" s="122" t="s">
        <v>538</v>
      </c>
      <c r="BB106" s="122" t="s">
        <v>903</v>
      </c>
      <c r="BC106" s="122" t="s">
        <v>903</v>
      </c>
      <c r="BD106" s="122" t="s">
        <v>903</v>
      </c>
      <c r="BE106" s="123" t="s">
        <v>883</v>
      </c>
      <c r="BF106" s="122" t="s">
        <v>902</v>
      </c>
      <c r="BG106" s="122" t="s">
        <v>902</v>
      </c>
      <c r="BH106" s="122" t="s">
        <v>526</v>
      </c>
      <c r="BI106" s="122" t="s">
        <v>526</v>
      </c>
      <c r="BJ106" s="122" t="s">
        <v>1258</v>
      </c>
      <c r="BK106" s="122" t="s">
        <v>1266</v>
      </c>
      <c r="BL106" s="122" t="s">
        <v>899</v>
      </c>
      <c r="BM106" s="122" t="s">
        <v>538</v>
      </c>
      <c r="BN106" s="122" t="s">
        <v>535</v>
      </c>
      <c r="BO106" s="122" t="s">
        <v>538</v>
      </c>
      <c r="BP106" s="122" t="s">
        <v>538</v>
      </c>
      <c r="BQ106" s="122" t="s">
        <v>882</v>
      </c>
      <c r="BR106" s="122" t="s">
        <v>891</v>
      </c>
      <c r="BS106" s="122" t="s">
        <v>891</v>
      </c>
      <c r="BT106" s="122" t="s">
        <v>891</v>
      </c>
      <c r="BU106" s="122" t="s">
        <v>891</v>
      </c>
      <c r="BV106" s="122" t="s">
        <v>891</v>
      </c>
      <c r="BW106" s="122" t="s">
        <v>891</v>
      </c>
      <c r="BX106" s="122"/>
      <c r="BY106" s="122" t="s">
        <v>906</v>
      </c>
      <c r="BZ106" s="122" t="s">
        <v>538</v>
      </c>
      <c r="CA106" s="122" t="s">
        <v>1217</v>
      </c>
      <c r="CB106" s="122" t="s">
        <v>900</v>
      </c>
    </row>
    <row r="107" spans="1:80" x14ac:dyDescent="0.3">
      <c r="A107" s="100" t="str">
        <f>'Indicator Data'!A108</f>
        <v>Malawi</v>
      </c>
      <c r="B107" s="86" t="str">
        <f>'Indicator Data'!B108</f>
        <v>MWI</v>
      </c>
      <c r="C107" s="122" t="s">
        <v>1257</v>
      </c>
      <c r="D107" s="122" t="s">
        <v>1257</v>
      </c>
      <c r="E107" s="122" t="s">
        <v>1258</v>
      </c>
      <c r="F107" s="122" t="s">
        <v>1258</v>
      </c>
      <c r="G107" s="122" t="s">
        <v>1258</v>
      </c>
      <c r="H107" s="122" t="s">
        <v>1258</v>
      </c>
      <c r="I107" s="122" t="s">
        <v>1258</v>
      </c>
      <c r="J107" s="122" t="s">
        <v>903</v>
      </c>
      <c r="K107" s="122" t="s">
        <v>903</v>
      </c>
      <c r="L107" s="122" t="s">
        <v>526</v>
      </c>
      <c r="M107" s="122" t="s">
        <v>900</v>
      </c>
      <c r="N107" s="122" t="s">
        <v>900</v>
      </c>
      <c r="O107" s="122" t="s">
        <v>900</v>
      </c>
      <c r="P107" s="122" t="s">
        <v>900</v>
      </c>
      <c r="Q107" s="122" t="s">
        <v>1156</v>
      </c>
      <c r="R107" s="122" t="s">
        <v>1156</v>
      </c>
      <c r="S107" s="122" t="s">
        <v>1156</v>
      </c>
      <c r="T107" s="122" t="s">
        <v>1156</v>
      </c>
      <c r="U107" s="122" t="s">
        <v>900</v>
      </c>
      <c r="V107" s="122" t="s">
        <v>900</v>
      </c>
      <c r="W107" s="122" t="s">
        <v>900</v>
      </c>
      <c r="X107" s="122" t="s">
        <v>538</v>
      </c>
      <c r="Y107" s="122" t="s">
        <v>538</v>
      </c>
      <c r="Z107" s="122" t="s">
        <v>538</v>
      </c>
      <c r="AA107" s="122" t="s">
        <v>1217</v>
      </c>
      <c r="AB107" s="122" t="s">
        <v>901</v>
      </c>
      <c r="AC107" s="122" t="s">
        <v>901</v>
      </c>
      <c r="AD107" s="179" t="s">
        <v>1264</v>
      </c>
      <c r="AE107" s="122" t="s">
        <v>891</v>
      </c>
      <c r="AF107" s="122" t="s">
        <v>1157</v>
      </c>
      <c r="AG107" s="122" t="s">
        <v>1217</v>
      </c>
      <c r="AH107" s="122" t="s">
        <v>900</v>
      </c>
      <c r="AI107" s="122" t="s">
        <v>900</v>
      </c>
      <c r="AJ107" s="123" t="s">
        <v>907</v>
      </c>
      <c r="AK107" s="123" t="s">
        <v>907</v>
      </c>
      <c r="AL107" s="122" t="s">
        <v>905</v>
      </c>
      <c r="AM107" s="122" t="s">
        <v>905</v>
      </c>
      <c r="AN107" s="122" t="s">
        <v>908</v>
      </c>
      <c r="AO107" s="122" t="s">
        <v>909</v>
      </c>
      <c r="AP107" s="122" t="s">
        <v>909</v>
      </c>
      <c r="AQ107" s="122" t="s">
        <v>1265</v>
      </c>
      <c r="AR107" s="122" t="s">
        <v>1265</v>
      </c>
      <c r="AS107" s="122" t="s">
        <v>891</v>
      </c>
      <c r="AT107" s="122" t="s">
        <v>891</v>
      </c>
      <c r="AU107" s="122" t="s">
        <v>891</v>
      </c>
      <c r="AV107" s="122" t="s">
        <v>891</v>
      </c>
      <c r="AW107" s="122" t="s">
        <v>891</v>
      </c>
      <c r="AX107" s="122" t="s">
        <v>891</v>
      </c>
      <c r="AY107" s="122" t="s">
        <v>891</v>
      </c>
      <c r="AZ107" s="122" t="s">
        <v>905</v>
      </c>
      <c r="BA107" s="122" t="s">
        <v>538</v>
      </c>
      <c r="BB107" s="122" t="s">
        <v>903</v>
      </c>
      <c r="BC107" s="122" t="s">
        <v>903</v>
      </c>
      <c r="BD107" s="122" t="s">
        <v>903</v>
      </c>
      <c r="BE107" s="123" t="s">
        <v>883</v>
      </c>
      <c r="BF107" s="122" t="s">
        <v>902</v>
      </c>
      <c r="BG107" s="122" t="s">
        <v>902</v>
      </c>
      <c r="BH107" s="122" t="s">
        <v>526</v>
      </c>
      <c r="BI107" s="122" t="s">
        <v>526</v>
      </c>
      <c r="BJ107" s="122" t="s">
        <v>1258</v>
      </c>
      <c r="BK107" s="122" t="s">
        <v>1266</v>
      </c>
      <c r="BL107" s="122" t="s">
        <v>899</v>
      </c>
      <c r="BM107" s="122" t="s">
        <v>538</v>
      </c>
      <c r="BN107" s="122" t="s">
        <v>535</v>
      </c>
      <c r="BO107" s="122" t="s">
        <v>538</v>
      </c>
      <c r="BP107" s="122" t="s">
        <v>538</v>
      </c>
      <c r="BQ107" s="122" t="s">
        <v>882</v>
      </c>
      <c r="BR107" s="122" t="s">
        <v>891</v>
      </c>
      <c r="BS107" s="122" t="s">
        <v>891</v>
      </c>
      <c r="BT107" s="122" t="s">
        <v>891</v>
      </c>
      <c r="BU107" s="122" t="s">
        <v>891</v>
      </c>
      <c r="BV107" s="122" t="s">
        <v>891</v>
      </c>
      <c r="BW107" s="122" t="s">
        <v>891</v>
      </c>
      <c r="BX107" s="122"/>
      <c r="BY107" s="122" t="s">
        <v>906</v>
      </c>
      <c r="BZ107" s="122" t="s">
        <v>538</v>
      </c>
      <c r="CA107" s="122" t="s">
        <v>1217</v>
      </c>
      <c r="CB107" s="122" t="s">
        <v>900</v>
      </c>
    </row>
    <row r="108" spans="1:80" x14ac:dyDescent="0.3">
      <c r="A108" s="100" t="str">
        <f>'Indicator Data'!A109</f>
        <v>Malaysia</v>
      </c>
      <c r="B108" s="86" t="str">
        <f>'Indicator Data'!B109</f>
        <v>MYS</v>
      </c>
      <c r="C108" s="122" t="s">
        <v>1257</v>
      </c>
      <c r="D108" s="122" t="s">
        <v>1257</v>
      </c>
      <c r="E108" s="122" t="s">
        <v>1258</v>
      </c>
      <c r="F108" s="122" t="s">
        <v>1258</v>
      </c>
      <c r="G108" s="122" t="s">
        <v>1258</v>
      </c>
      <c r="H108" s="122" t="s">
        <v>1258</v>
      </c>
      <c r="I108" s="122" t="s">
        <v>1258</v>
      </c>
      <c r="J108" s="122" t="s">
        <v>903</v>
      </c>
      <c r="K108" s="122" t="s">
        <v>903</v>
      </c>
      <c r="L108" s="122" t="s">
        <v>526</v>
      </c>
      <c r="M108" s="122" t="s">
        <v>900</v>
      </c>
      <c r="N108" s="122" t="s">
        <v>900</v>
      </c>
      <c r="O108" s="122" t="s">
        <v>900</v>
      </c>
      <c r="P108" s="122" t="s">
        <v>900</v>
      </c>
      <c r="Q108" s="122" t="s">
        <v>1156</v>
      </c>
      <c r="R108" s="122" t="s">
        <v>1156</v>
      </c>
      <c r="S108" s="122" t="s">
        <v>1156</v>
      </c>
      <c r="T108" s="122" t="s">
        <v>1156</v>
      </c>
      <c r="U108" s="122" t="s">
        <v>900</v>
      </c>
      <c r="V108" s="122" t="s">
        <v>900</v>
      </c>
      <c r="W108" s="122" t="s">
        <v>900</v>
      </c>
      <c r="X108" s="122" t="s">
        <v>538</v>
      </c>
      <c r="Y108" s="122" t="s">
        <v>538</v>
      </c>
      <c r="Z108" s="122" t="s">
        <v>538</v>
      </c>
      <c r="AA108" s="122" t="s">
        <v>1217</v>
      </c>
      <c r="AB108" s="122" t="s">
        <v>901</v>
      </c>
      <c r="AC108" s="122" t="s">
        <v>901</v>
      </c>
      <c r="AD108" s="179" t="s">
        <v>1264</v>
      </c>
      <c r="AE108" s="122" t="s">
        <v>891</v>
      </c>
      <c r="AF108" s="122" t="s">
        <v>1157</v>
      </c>
      <c r="AG108" s="122" t="s">
        <v>1217</v>
      </c>
      <c r="AH108" s="122" t="s">
        <v>900</v>
      </c>
      <c r="AI108" s="122" t="s">
        <v>900</v>
      </c>
      <c r="AJ108" s="123" t="s">
        <v>907</v>
      </c>
      <c r="AK108" s="123" t="s">
        <v>907</v>
      </c>
      <c r="AL108" s="122" t="s">
        <v>905</v>
      </c>
      <c r="AM108" s="122" t="s">
        <v>905</v>
      </c>
      <c r="AN108" s="122" t="s">
        <v>908</v>
      </c>
      <c r="AO108" s="122" t="s">
        <v>909</v>
      </c>
      <c r="AP108" s="122" t="s">
        <v>909</v>
      </c>
      <c r="AQ108" s="122" t="s">
        <v>1265</v>
      </c>
      <c r="AR108" s="122" t="s">
        <v>1265</v>
      </c>
      <c r="AS108" s="122" t="s">
        <v>891</v>
      </c>
      <c r="AT108" s="122" t="s">
        <v>891</v>
      </c>
      <c r="AU108" s="122" t="s">
        <v>891</v>
      </c>
      <c r="AV108" s="122" t="s">
        <v>891</v>
      </c>
      <c r="AW108" s="122" t="s">
        <v>891</v>
      </c>
      <c r="AX108" s="122" t="s">
        <v>891</v>
      </c>
      <c r="AY108" s="122" t="s">
        <v>891</v>
      </c>
      <c r="AZ108" s="122" t="s">
        <v>905</v>
      </c>
      <c r="BA108" s="122" t="s">
        <v>538</v>
      </c>
      <c r="BB108" s="122" t="s">
        <v>903</v>
      </c>
      <c r="BC108" s="122" t="s">
        <v>903</v>
      </c>
      <c r="BD108" s="122" t="s">
        <v>903</v>
      </c>
      <c r="BE108" s="123" t="s">
        <v>880</v>
      </c>
      <c r="BF108" s="122" t="s">
        <v>902</v>
      </c>
      <c r="BG108" s="122" t="s">
        <v>902</v>
      </c>
      <c r="BH108" s="122" t="s">
        <v>526</v>
      </c>
      <c r="BI108" s="122" t="s">
        <v>526</v>
      </c>
      <c r="BJ108" s="122" t="s">
        <v>1258</v>
      </c>
      <c r="BK108" s="122" t="s">
        <v>1266</v>
      </c>
      <c r="BL108" s="122" t="s">
        <v>899</v>
      </c>
      <c r="BM108" s="122" t="s">
        <v>538</v>
      </c>
      <c r="BN108" s="122" t="s">
        <v>535</v>
      </c>
      <c r="BO108" s="122" t="s">
        <v>538</v>
      </c>
      <c r="BP108" s="122" t="s">
        <v>538</v>
      </c>
      <c r="BQ108" s="122" t="s">
        <v>882</v>
      </c>
      <c r="BR108" s="122" t="s">
        <v>891</v>
      </c>
      <c r="BS108" s="122" t="s">
        <v>891</v>
      </c>
      <c r="BT108" s="122" t="s">
        <v>891</v>
      </c>
      <c r="BU108" s="122" t="s">
        <v>891</v>
      </c>
      <c r="BV108" s="122" t="s">
        <v>891</v>
      </c>
      <c r="BW108" s="122" t="s">
        <v>891</v>
      </c>
      <c r="BX108" s="122"/>
      <c r="BY108" s="122" t="s">
        <v>906</v>
      </c>
      <c r="BZ108" s="122" t="s">
        <v>538</v>
      </c>
      <c r="CA108" s="122" t="s">
        <v>1217</v>
      </c>
      <c r="CB108" s="122" t="s">
        <v>900</v>
      </c>
    </row>
    <row r="109" spans="1:80" x14ac:dyDescent="0.3">
      <c r="A109" s="100" t="str">
        <f>'Indicator Data'!A110</f>
        <v>Maldives</v>
      </c>
      <c r="B109" s="86" t="str">
        <f>'Indicator Data'!B110</f>
        <v>MDV</v>
      </c>
      <c r="C109" s="122" t="s">
        <v>1257</v>
      </c>
      <c r="D109" s="122" t="s">
        <v>1257</v>
      </c>
      <c r="E109" s="122" t="s">
        <v>1258</v>
      </c>
      <c r="F109" s="122" t="s">
        <v>1258</v>
      </c>
      <c r="G109" s="122" t="s">
        <v>1258</v>
      </c>
      <c r="H109" s="122" t="s">
        <v>1258</v>
      </c>
      <c r="I109" s="122" t="s">
        <v>1258</v>
      </c>
      <c r="J109" s="122" t="s">
        <v>903</v>
      </c>
      <c r="K109" s="122" t="s">
        <v>903</v>
      </c>
      <c r="L109" s="122" t="s">
        <v>526</v>
      </c>
      <c r="M109" s="122" t="s">
        <v>900</v>
      </c>
      <c r="N109" s="122" t="s">
        <v>900</v>
      </c>
      <c r="O109" s="122" t="s">
        <v>900</v>
      </c>
      <c r="P109" s="122" t="s">
        <v>900</v>
      </c>
      <c r="Q109" s="122" t="s">
        <v>1156</v>
      </c>
      <c r="R109" s="122" t="s">
        <v>1156</v>
      </c>
      <c r="S109" s="122" t="s">
        <v>1156</v>
      </c>
      <c r="T109" s="122" t="s">
        <v>1156</v>
      </c>
      <c r="U109" s="122" t="s">
        <v>900</v>
      </c>
      <c r="V109" s="122" t="s">
        <v>900</v>
      </c>
      <c r="W109" s="122" t="s">
        <v>900</v>
      </c>
      <c r="X109" s="122" t="s">
        <v>538</v>
      </c>
      <c r="Y109" s="122" t="s">
        <v>538</v>
      </c>
      <c r="Z109" s="122" t="s">
        <v>538</v>
      </c>
      <c r="AA109" s="122" t="s">
        <v>1217</v>
      </c>
      <c r="AB109" s="122" t="s">
        <v>901</v>
      </c>
      <c r="AC109" s="122" t="s">
        <v>901</v>
      </c>
      <c r="AD109" s="179" t="s">
        <v>1264</v>
      </c>
      <c r="AE109" s="122" t="s">
        <v>891</v>
      </c>
      <c r="AF109" s="122" t="s">
        <v>1157</v>
      </c>
      <c r="AG109" s="122" t="s">
        <v>1217</v>
      </c>
      <c r="AH109" s="122" t="s">
        <v>900</v>
      </c>
      <c r="AI109" s="122" t="s">
        <v>900</v>
      </c>
      <c r="AJ109" s="123" t="s">
        <v>907</v>
      </c>
      <c r="AK109" s="123" t="s">
        <v>907</v>
      </c>
      <c r="AL109" s="122" t="s">
        <v>905</v>
      </c>
      <c r="AM109" s="122" t="s">
        <v>905</v>
      </c>
      <c r="AN109" s="122" t="s">
        <v>908</v>
      </c>
      <c r="AO109" s="122" t="s">
        <v>909</v>
      </c>
      <c r="AP109" s="122" t="s">
        <v>909</v>
      </c>
      <c r="AQ109" s="122" t="s">
        <v>1265</v>
      </c>
      <c r="AR109" s="122" t="s">
        <v>1265</v>
      </c>
      <c r="AS109" s="122" t="s">
        <v>891</v>
      </c>
      <c r="AT109" s="122" t="s">
        <v>891</v>
      </c>
      <c r="AU109" s="122" t="s">
        <v>891</v>
      </c>
      <c r="AV109" s="122" t="s">
        <v>891</v>
      </c>
      <c r="AW109" s="122" t="s">
        <v>891</v>
      </c>
      <c r="AX109" s="122" t="s">
        <v>891</v>
      </c>
      <c r="AY109" s="122" t="s">
        <v>891</v>
      </c>
      <c r="AZ109" s="122" t="s">
        <v>905</v>
      </c>
      <c r="BA109" s="122" t="s">
        <v>538</v>
      </c>
      <c r="BB109" s="122" t="s">
        <v>903</v>
      </c>
      <c r="BC109" s="122" t="s">
        <v>903</v>
      </c>
      <c r="BD109" s="122" t="s">
        <v>903</v>
      </c>
      <c r="BE109" s="123" t="s">
        <v>880</v>
      </c>
      <c r="BF109" s="122" t="s">
        <v>902</v>
      </c>
      <c r="BG109" s="122" t="s">
        <v>902</v>
      </c>
      <c r="BH109" s="122" t="s">
        <v>526</v>
      </c>
      <c r="BI109" s="122" t="s">
        <v>526</v>
      </c>
      <c r="BJ109" s="122" t="s">
        <v>1258</v>
      </c>
      <c r="BK109" s="122" t="s">
        <v>1266</v>
      </c>
      <c r="BL109" s="122" t="s">
        <v>899</v>
      </c>
      <c r="BM109" s="122" t="s">
        <v>538</v>
      </c>
      <c r="BN109" s="122" t="s">
        <v>535</v>
      </c>
      <c r="BO109" s="122" t="s">
        <v>538</v>
      </c>
      <c r="BP109" s="122" t="s">
        <v>538</v>
      </c>
      <c r="BQ109" s="122" t="s">
        <v>882</v>
      </c>
      <c r="BR109" s="122" t="s">
        <v>891</v>
      </c>
      <c r="BS109" s="122" t="s">
        <v>891</v>
      </c>
      <c r="BT109" s="122" t="s">
        <v>891</v>
      </c>
      <c r="BU109" s="122" t="s">
        <v>891</v>
      </c>
      <c r="BV109" s="122" t="s">
        <v>891</v>
      </c>
      <c r="BW109" s="122" t="s">
        <v>891</v>
      </c>
      <c r="BX109" s="122"/>
      <c r="BY109" s="122" t="s">
        <v>906</v>
      </c>
      <c r="BZ109" s="122" t="s">
        <v>538</v>
      </c>
      <c r="CA109" s="122" t="s">
        <v>1217</v>
      </c>
      <c r="CB109" s="122" t="s">
        <v>900</v>
      </c>
    </row>
    <row r="110" spans="1:80" x14ac:dyDescent="0.3">
      <c r="A110" s="100" t="str">
        <f>'Indicator Data'!A111</f>
        <v>Mali</v>
      </c>
      <c r="B110" s="86" t="str">
        <f>'Indicator Data'!B111</f>
        <v>MLI</v>
      </c>
      <c r="C110" s="122" t="s">
        <v>1257</v>
      </c>
      <c r="D110" s="122" t="s">
        <v>1257</v>
      </c>
      <c r="E110" s="122" t="s">
        <v>1258</v>
      </c>
      <c r="F110" s="122" t="s">
        <v>1258</v>
      </c>
      <c r="G110" s="122" t="s">
        <v>1258</v>
      </c>
      <c r="H110" s="122" t="s">
        <v>1258</v>
      </c>
      <c r="I110" s="122" t="s">
        <v>1258</v>
      </c>
      <c r="J110" s="122" t="s">
        <v>903</v>
      </c>
      <c r="K110" s="122" t="s">
        <v>903</v>
      </c>
      <c r="L110" s="122" t="s">
        <v>526</v>
      </c>
      <c r="M110" s="122" t="s">
        <v>900</v>
      </c>
      <c r="N110" s="122" t="s">
        <v>900</v>
      </c>
      <c r="O110" s="122" t="s">
        <v>900</v>
      </c>
      <c r="P110" s="122" t="s">
        <v>900</v>
      </c>
      <c r="Q110" s="122" t="s">
        <v>1156</v>
      </c>
      <c r="R110" s="122" t="s">
        <v>1156</v>
      </c>
      <c r="S110" s="122" t="s">
        <v>1156</v>
      </c>
      <c r="T110" s="122" t="s">
        <v>1156</v>
      </c>
      <c r="U110" s="122" t="s">
        <v>900</v>
      </c>
      <c r="V110" s="122" t="s">
        <v>900</v>
      </c>
      <c r="W110" s="122" t="s">
        <v>900</v>
      </c>
      <c r="X110" s="122" t="s">
        <v>538</v>
      </c>
      <c r="Y110" s="122" t="s">
        <v>538</v>
      </c>
      <c r="Z110" s="122" t="s">
        <v>538</v>
      </c>
      <c r="AA110" s="122" t="s">
        <v>1217</v>
      </c>
      <c r="AB110" s="122" t="s">
        <v>901</v>
      </c>
      <c r="AC110" s="122" t="s">
        <v>901</v>
      </c>
      <c r="AD110" s="179" t="s">
        <v>1264</v>
      </c>
      <c r="AE110" s="122" t="s">
        <v>891</v>
      </c>
      <c r="AF110" s="122" t="s">
        <v>1157</v>
      </c>
      <c r="AG110" s="122" t="s">
        <v>1217</v>
      </c>
      <c r="AH110" s="122" t="s">
        <v>900</v>
      </c>
      <c r="AI110" s="122" t="s">
        <v>900</v>
      </c>
      <c r="AJ110" s="123" t="s">
        <v>907</v>
      </c>
      <c r="AK110" s="123" t="s">
        <v>907</v>
      </c>
      <c r="AL110" s="122" t="s">
        <v>905</v>
      </c>
      <c r="AM110" s="122" t="s">
        <v>905</v>
      </c>
      <c r="AN110" s="122" t="s">
        <v>908</v>
      </c>
      <c r="AO110" s="122" t="s">
        <v>909</v>
      </c>
      <c r="AP110" s="122" t="s">
        <v>909</v>
      </c>
      <c r="AQ110" s="122" t="s">
        <v>1265</v>
      </c>
      <c r="AR110" s="122" t="s">
        <v>1265</v>
      </c>
      <c r="AS110" s="122" t="s">
        <v>891</v>
      </c>
      <c r="AT110" s="122" t="s">
        <v>891</v>
      </c>
      <c r="AU110" s="122" t="s">
        <v>891</v>
      </c>
      <c r="AV110" s="122" t="s">
        <v>891</v>
      </c>
      <c r="AW110" s="122" t="s">
        <v>891</v>
      </c>
      <c r="AX110" s="122" t="s">
        <v>891</v>
      </c>
      <c r="AY110" s="122" t="s">
        <v>891</v>
      </c>
      <c r="AZ110" s="122" t="s">
        <v>905</v>
      </c>
      <c r="BA110" s="122" t="s">
        <v>538</v>
      </c>
      <c r="BB110" s="122" t="s">
        <v>903</v>
      </c>
      <c r="BC110" s="122" t="s">
        <v>903</v>
      </c>
      <c r="BD110" s="122" t="s">
        <v>903</v>
      </c>
      <c r="BE110" s="123" t="s">
        <v>990</v>
      </c>
      <c r="BF110" s="122" t="s">
        <v>902</v>
      </c>
      <c r="BG110" s="122" t="s">
        <v>902</v>
      </c>
      <c r="BH110" s="122" t="s">
        <v>526</v>
      </c>
      <c r="BI110" s="122" t="s">
        <v>526</v>
      </c>
      <c r="BJ110" s="122" t="s">
        <v>1258</v>
      </c>
      <c r="BK110" s="122" t="s">
        <v>1266</v>
      </c>
      <c r="BL110" s="122" t="s">
        <v>899</v>
      </c>
      <c r="BM110" s="122" t="s">
        <v>538</v>
      </c>
      <c r="BN110" s="122" t="s">
        <v>535</v>
      </c>
      <c r="BO110" s="122" t="s">
        <v>538</v>
      </c>
      <c r="BP110" s="122" t="s">
        <v>538</v>
      </c>
      <c r="BQ110" s="122" t="s">
        <v>882</v>
      </c>
      <c r="BR110" s="122" t="s">
        <v>891</v>
      </c>
      <c r="BS110" s="122" t="s">
        <v>891</v>
      </c>
      <c r="BT110" s="122" t="s">
        <v>891</v>
      </c>
      <c r="BU110" s="122" t="s">
        <v>891</v>
      </c>
      <c r="BV110" s="122" t="s">
        <v>891</v>
      </c>
      <c r="BW110" s="122" t="s">
        <v>891</v>
      </c>
      <c r="BX110" s="122"/>
      <c r="BY110" s="122" t="s">
        <v>906</v>
      </c>
      <c r="BZ110" s="122" t="s">
        <v>538</v>
      </c>
      <c r="CA110" s="122" t="s">
        <v>1217</v>
      </c>
      <c r="CB110" s="122" t="s">
        <v>900</v>
      </c>
    </row>
    <row r="111" spans="1:80" x14ac:dyDescent="0.3">
      <c r="A111" s="100" t="str">
        <f>'Indicator Data'!A112</f>
        <v>Malta</v>
      </c>
      <c r="B111" s="86" t="str">
        <f>'Indicator Data'!B112</f>
        <v>MLT</v>
      </c>
      <c r="C111" s="122" t="s">
        <v>1257</v>
      </c>
      <c r="D111" s="122" t="s">
        <v>1257</v>
      </c>
      <c r="E111" s="122" t="s">
        <v>1258</v>
      </c>
      <c r="F111" s="122" t="s">
        <v>1258</v>
      </c>
      <c r="G111" s="122" t="s">
        <v>1258</v>
      </c>
      <c r="H111" s="122" t="s">
        <v>1258</v>
      </c>
      <c r="I111" s="122" t="s">
        <v>1258</v>
      </c>
      <c r="J111" s="122" t="s">
        <v>903</v>
      </c>
      <c r="K111" s="122" t="s">
        <v>903</v>
      </c>
      <c r="L111" s="122" t="s">
        <v>526</v>
      </c>
      <c r="M111" s="122" t="s">
        <v>900</v>
      </c>
      <c r="N111" s="122" t="s">
        <v>900</v>
      </c>
      <c r="O111" s="122" t="s">
        <v>900</v>
      </c>
      <c r="P111" s="122" t="s">
        <v>900</v>
      </c>
      <c r="Q111" s="122" t="s">
        <v>1156</v>
      </c>
      <c r="R111" s="122" t="s">
        <v>1156</v>
      </c>
      <c r="S111" s="122" t="s">
        <v>1156</v>
      </c>
      <c r="T111" s="122" t="s">
        <v>1156</v>
      </c>
      <c r="U111" s="122" t="s">
        <v>900</v>
      </c>
      <c r="V111" s="122" t="s">
        <v>900</v>
      </c>
      <c r="W111" s="122" t="s">
        <v>900</v>
      </c>
      <c r="X111" s="122" t="s">
        <v>538</v>
      </c>
      <c r="Y111" s="122" t="s">
        <v>538</v>
      </c>
      <c r="Z111" s="122" t="s">
        <v>538</v>
      </c>
      <c r="AA111" s="122" t="s">
        <v>1217</v>
      </c>
      <c r="AB111" s="122" t="s">
        <v>901</v>
      </c>
      <c r="AC111" s="122" t="s">
        <v>901</v>
      </c>
      <c r="AD111" s="179" t="s">
        <v>1264</v>
      </c>
      <c r="AE111" s="122" t="s">
        <v>891</v>
      </c>
      <c r="AF111" s="122" t="s">
        <v>1157</v>
      </c>
      <c r="AG111" s="122" t="s">
        <v>1217</v>
      </c>
      <c r="AH111" s="122" t="s">
        <v>900</v>
      </c>
      <c r="AI111" s="122" t="s">
        <v>900</v>
      </c>
      <c r="AJ111" s="123" t="s">
        <v>907</v>
      </c>
      <c r="AK111" s="123" t="s">
        <v>907</v>
      </c>
      <c r="AL111" s="122" t="s">
        <v>905</v>
      </c>
      <c r="AM111" s="122" t="s">
        <v>905</v>
      </c>
      <c r="AN111" s="122" t="s">
        <v>908</v>
      </c>
      <c r="AO111" s="122" t="s">
        <v>909</v>
      </c>
      <c r="AP111" s="122" t="s">
        <v>909</v>
      </c>
      <c r="AQ111" s="122" t="s">
        <v>1265</v>
      </c>
      <c r="AR111" s="122" t="s">
        <v>1265</v>
      </c>
      <c r="AS111" s="122" t="s">
        <v>891</v>
      </c>
      <c r="AT111" s="122" t="s">
        <v>891</v>
      </c>
      <c r="AU111" s="122" t="s">
        <v>891</v>
      </c>
      <c r="AV111" s="122" t="s">
        <v>891</v>
      </c>
      <c r="AW111" s="122" t="s">
        <v>891</v>
      </c>
      <c r="AX111" s="122" t="s">
        <v>891</v>
      </c>
      <c r="AY111" s="122" t="s">
        <v>891</v>
      </c>
      <c r="AZ111" s="122" t="s">
        <v>905</v>
      </c>
      <c r="BA111" s="122" t="s">
        <v>538</v>
      </c>
      <c r="BB111" s="122" t="s">
        <v>903</v>
      </c>
      <c r="BC111" s="122" t="s">
        <v>903</v>
      </c>
      <c r="BD111" s="122" t="s">
        <v>903</v>
      </c>
      <c r="BE111" s="123" t="s">
        <v>880</v>
      </c>
      <c r="BF111" s="122" t="s">
        <v>902</v>
      </c>
      <c r="BG111" s="122" t="s">
        <v>902</v>
      </c>
      <c r="BH111" s="122" t="s">
        <v>526</v>
      </c>
      <c r="BI111" s="122" t="s">
        <v>526</v>
      </c>
      <c r="BJ111" s="122" t="s">
        <v>1258</v>
      </c>
      <c r="BK111" s="122" t="s">
        <v>1266</v>
      </c>
      <c r="BL111" s="122" t="s">
        <v>899</v>
      </c>
      <c r="BM111" s="122" t="s">
        <v>538</v>
      </c>
      <c r="BN111" s="122" t="s">
        <v>535</v>
      </c>
      <c r="BO111" s="122" t="s">
        <v>538</v>
      </c>
      <c r="BP111" s="122" t="s">
        <v>538</v>
      </c>
      <c r="BQ111" s="122" t="s">
        <v>882</v>
      </c>
      <c r="BR111" s="122" t="s">
        <v>891</v>
      </c>
      <c r="BS111" s="122" t="s">
        <v>891</v>
      </c>
      <c r="BT111" s="122" t="s">
        <v>891</v>
      </c>
      <c r="BU111" s="122" t="s">
        <v>891</v>
      </c>
      <c r="BV111" s="122" t="s">
        <v>891</v>
      </c>
      <c r="BW111" s="122" t="s">
        <v>891</v>
      </c>
      <c r="BX111" s="122"/>
      <c r="BY111" s="122" t="s">
        <v>906</v>
      </c>
      <c r="BZ111" s="122" t="s">
        <v>538</v>
      </c>
      <c r="CA111" s="122" t="s">
        <v>1217</v>
      </c>
      <c r="CB111" s="122" t="s">
        <v>900</v>
      </c>
    </row>
    <row r="112" spans="1:80" x14ac:dyDescent="0.3">
      <c r="A112" s="100" t="str">
        <f>'Indicator Data'!A113</f>
        <v>Marshall Islands</v>
      </c>
      <c r="B112" s="86" t="str">
        <f>'Indicator Data'!B113</f>
        <v>MHL</v>
      </c>
      <c r="C112" s="122" t="s">
        <v>1257</v>
      </c>
      <c r="D112" s="122" t="s">
        <v>1257</v>
      </c>
      <c r="E112" s="122" t="s">
        <v>1258</v>
      </c>
      <c r="F112" s="122" t="s">
        <v>1258</v>
      </c>
      <c r="G112" s="122" t="s">
        <v>1258</v>
      </c>
      <c r="H112" s="122" t="s">
        <v>1258</v>
      </c>
      <c r="I112" s="122" t="s">
        <v>1258</v>
      </c>
      <c r="J112" s="122" t="s">
        <v>903</v>
      </c>
      <c r="K112" s="122" t="s">
        <v>903</v>
      </c>
      <c r="L112" s="122" t="s">
        <v>526</v>
      </c>
      <c r="M112" s="122" t="s">
        <v>900</v>
      </c>
      <c r="N112" s="122" t="s">
        <v>900</v>
      </c>
      <c r="O112" s="122" t="s">
        <v>900</v>
      </c>
      <c r="P112" s="122" t="s">
        <v>900</v>
      </c>
      <c r="Q112" s="122" t="s">
        <v>1156</v>
      </c>
      <c r="R112" s="122" t="s">
        <v>1156</v>
      </c>
      <c r="S112" s="122" t="s">
        <v>1156</v>
      </c>
      <c r="T112" s="122" t="s">
        <v>1156</v>
      </c>
      <c r="U112" s="122" t="s">
        <v>900</v>
      </c>
      <c r="V112" s="122" t="s">
        <v>900</v>
      </c>
      <c r="W112" s="122" t="s">
        <v>900</v>
      </c>
      <c r="X112" s="122" t="s">
        <v>538</v>
      </c>
      <c r="Y112" s="122" t="s">
        <v>538</v>
      </c>
      <c r="Z112" s="122" t="s">
        <v>538</v>
      </c>
      <c r="AA112" s="122" t="s">
        <v>1217</v>
      </c>
      <c r="AB112" s="122" t="s">
        <v>901</v>
      </c>
      <c r="AC112" s="122" t="s">
        <v>901</v>
      </c>
      <c r="AD112" s="179" t="s">
        <v>1264</v>
      </c>
      <c r="AE112" s="122" t="s">
        <v>891</v>
      </c>
      <c r="AF112" s="122" t="s">
        <v>1157</v>
      </c>
      <c r="AG112" s="122" t="s">
        <v>1217</v>
      </c>
      <c r="AH112" s="122" t="s">
        <v>900</v>
      </c>
      <c r="AI112" s="122" t="s">
        <v>900</v>
      </c>
      <c r="AJ112" s="123" t="s">
        <v>907</v>
      </c>
      <c r="AK112" s="123" t="s">
        <v>907</v>
      </c>
      <c r="AL112" s="122" t="s">
        <v>905</v>
      </c>
      <c r="AM112" s="122" t="s">
        <v>905</v>
      </c>
      <c r="AN112" s="122" t="s">
        <v>908</v>
      </c>
      <c r="AO112" s="122" t="s">
        <v>909</v>
      </c>
      <c r="AP112" s="122" t="s">
        <v>909</v>
      </c>
      <c r="AQ112" s="122" t="s">
        <v>1265</v>
      </c>
      <c r="AR112" s="122" t="s">
        <v>1265</v>
      </c>
      <c r="AS112" s="122" t="s">
        <v>891</v>
      </c>
      <c r="AT112" s="122" t="s">
        <v>891</v>
      </c>
      <c r="AU112" s="122" t="s">
        <v>891</v>
      </c>
      <c r="AV112" s="122" t="s">
        <v>891</v>
      </c>
      <c r="AW112" s="122" t="s">
        <v>891</v>
      </c>
      <c r="AX112" s="122" t="s">
        <v>891</v>
      </c>
      <c r="AY112" s="122" t="s">
        <v>891</v>
      </c>
      <c r="AZ112" s="122" t="s">
        <v>905</v>
      </c>
      <c r="BA112" s="122" t="s">
        <v>538</v>
      </c>
      <c r="BB112" s="122" t="s">
        <v>903</v>
      </c>
      <c r="BC112" s="122" t="s">
        <v>903</v>
      </c>
      <c r="BD112" s="122" t="s">
        <v>903</v>
      </c>
      <c r="BE112" s="123" t="s">
        <v>880</v>
      </c>
      <c r="BF112" s="122" t="s">
        <v>902</v>
      </c>
      <c r="BG112" s="122" t="s">
        <v>902</v>
      </c>
      <c r="BH112" s="122" t="s">
        <v>526</v>
      </c>
      <c r="BI112" s="122" t="s">
        <v>526</v>
      </c>
      <c r="BJ112" s="122" t="s">
        <v>1258</v>
      </c>
      <c r="BK112" s="122" t="s">
        <v>1266</v>
      </c>
      <c r="BL112" s="122" t="s">
        <v>899</v>
      </c>
      <c r="BM112" s="122" t="s">
        <v>538</v>
      </c>
      <c r="BN112" s="122" t="s">
        <v>535</v>
      </c>
      <c r="BO112" s="122" t="s">
        <v>538</v>
      </c>
      <c r="BP112" s="122" t="s">
        <v>538</v>
      </c>
      <c r="BQ112" s="122" t="s">
        <v>882</v>
      </c>
      <c r="BR112" s="122" t="s">
        <v>891</v>
      </c>
      <c r="BS112" s="122" t="s">
        <v>891</v>
      </c>
      <c r="BT112" s="122" t="s">
        <v>891</v>
      </c>
      <c r="BU112" s="122" t="s">
        <v>891</v>
      </c>
      <c r="BV112" s="122" t="s">
        <v>891</v>
      </c>
      <c r="BW112" s="122" t="s">
        <v>891</v>
      </c>
      <c r="BX112" s="122"/>
      <c r="BY112" s="122" t="s">
        <v>906</v>
      </c>
      <c r="BZ112" s="122" t="s">
        <v>538</v>
      </c>
      <c r="CA112" s="122" t="s">
        <v>1217</v>
      </c>
      <c r="CB112" s="122" t="s">
        <v>900</v>
      </c>
    </row>
    <row r="113" spans="1:80" x14ac:dyDescent="0.3">
      <c r="A113" s="100" t="str">
        <f>'Indicator Data'!A114</f>
        <v>Mauritania</v>
      </c>
      <c r="B113" s="86" t="str">
        <f>'Indicator Data'!B114</f>
        <v>MRT</v>
      </c>
      <c r="C113" s="122" t="s">
        <v>1257</v>
      </c>
      <c r="D113" s="122" t="s">
        <v>1257</v>
      </c>
      <c r="E113" s="122" t="s">
        <v>1258</v>
      </c>
      <c r="F113" s="122" t="s">
        <v>1258</v>
      </c>
      <c r="G113" s="122" t="s">
        <v>1258</v>
      </c>
      <c r="H113" s="122" t="s">
        <v>1258</v>
      </c>
      <c r="I113" s="122" t="s">
        <v>1258</v>
      </c>
      <c r="J113" s="122" t="s">
        <v>903</v>
      </c>
      <c r="K113" s="122" t="s">
        <v>903</v>
      </c>
      <c r="L113" s="122" t="s">
        <v>526</v>
      </c>
      <c r="M113" s="122" t="s">
        <v>900</v>
      </c>
      <c r="N113" s="122" t="s">
        <v>900</v>
      </c>
      <c r="O113" s="122" t="s">
        <v>900</v>
      </c>
      <c r="P113" s="122" t="s">
        <v>900</v>
      </c>
      <c r="Q113" s="122" t="s">
        <v>1156</v>
      </c>
      <c r="R113" s="122" t="s">
        <v>1156</v>
      </c>
      <c r="S113" s="122" t="s">
        <v>1156</v>
      </c>
      <c r="T113" s="122" t="s">
        <v>1156</v>
      </c>
      <c r="U113" s="122" t="s">
        <v>900</v>
      </c>
      <c r="V113" s="122" t="s">
        <v>900</v>
      </c>
      <c r="W113" s="122" t="s">
        <v>900</v>
      </c>
      <c r="X113" s="122" t="s">
        <v>538</v>
      </c>
      <c r="Y113" s="122" t="s">
        <v>538</v>
      </c>
      <c r="Z113" s="122" t="s">
        <v>538</v>
      </c>
      <c r="AA113" s="122" t="s">
        <v>1217</v>
      </c>
      <c r="AB113" s="122" t="s">
        <v>901</v>
      </c>
      <c r="AC113" s="122" t="s">
        <v>901</v>
      </c>
      <c r="AD113" s="179" t="s">
        <v>1264</v>
      </c>
      <c r="AE113" s="122" t="s">
        <v>891</v>
      </c>
      <c r="AF113" s="122" t="s">
        <v>1157</v>
      </c>
      <c r="AG113" s="122" t="s">
        <v>1217</v>
      </c>
      <c r="AH113" s="122" t="s">
        <v>900</v>
      </c>
      <c r="AI113" s="122" t="s">
        <v>900</v>
      </c>
      <c r="AJ113" s="123" t="s">
        <v>907</v>
      </c>
      <c r="AK113" s="123" t="s">
        <v>907</v>
      </c>
      <c r="AL113" s="122" t="s">
        <v>905</v>
      </c>
      <c r="AM113" s="122" t="s">
        <v>905</v>
      </c>
      <c r="AN113" s="122" t="s">
        <v>908</v>
      </c>
      <c r="AO113" s="122" t="s">
        <v>909</v>
      </c>
      <c r="AP113" s="122" t="s">
        <v>909</v>
      </c>
      <c r="AQ113" s="122" t="s">
        <v>1265</v>
      </c>
      <c r="AR113" s="122" t="s">
        <v>1265</v>
      </c>
      <c r="AS113" s="122" t="s">
        <v>891</v>
      </c>
      <c r="AT113" s="122" t="s">
        <v>891</v>
      </c>
      <c r="AU113" s="122" t="s">
        <v>891</v>
      </c>
      <c r="AV113" s="122" t="s">
        <v>891</v>
      </c>
      <c r="AW113" s="122" t="s">
        <v>891</v>
      </c>
      <c r="AX113" s="122" t="s">
        <v>891</v>
      </c>
      <c r="AY113" s="122" t="s">
        <v>891</v>
      </c>
      <c r="AZ113" s="122" t="s">
        <v>905</v>
      </c>
      <c r="BA113" s="122" t="s">
        <v>538</v>
      </c>
      <c r="BB113" s="122" t="s">
        <v>903</v>
      </c>
      <c r="BC113" s="122" t="s">
        <v>903</v>
      </c>
      <c r="BD113" s="122" t="s">
        <v>903</v>
      </c>
      <c r="BE113" s="123" t="s">
        <v>880</v>
      </c>
      <c r="BF113" s="122" t="s">
        <v>902</v>
      </c>
      <c r="BG113" s="122" t="s">
        <v>902</v>
      </c>
      <c r="BH113" s="122" t="s">
        <v>526</v>
      </c>
      <c r="BI113" s="122" t="s">
        <v>526</v>
      </c>
      <c r="BJ113" s="122" t="s">
        <v>1258</v>
      </c>
      <c r="BK113" s="122" t="s">
        <v>1266</v>
      </c>
      <c r="BL113" s="122" t="s">
        <v>899</v>
      </c>
      <c r="BM113" s="122" t="s">
        <v>538</v>
      </c>
      <c r="BN113" s="122" t="s">
        <v>535</v>
      </c>
      <c r="BO113" s="122" t="s">
        <v>538</v>
      </c>
      <c r="BP113" s="122" t="s">
        <v>538</v>
      </c>
      <c r="BQ113" s="122" t="s">
        <v>882</v>
      </c>
      <c r="BR113" s="122" t="s">
        <v>891</v>
      </c>
      <c r="BS113" s="122" t="s">
        <v>891</v>
      </c>
      <c r="BT113" s="122" t="s">
        <v>891</v>
      </c>
      <c r="BU113" s="122" t="s">
        <v>891</v>
      </c>
      <c r="BV113" s="122" t="s">
        <v>891</v>
      </c>
      <c r="BW113" s="122" t="s">
        <v>891</v>
      </c>
      <c r="BX113" s="122"/>
      <c r="BY113" s="122" t="s">
        <v>906</v>
      </c>
      <c r="BZ113" s="122" t="s">
        <v>538</v>
      </c>
      <c r="CA113" s="122" t="s">
        <v>1217</v>
      </c>
      <c r="CB113" s="122" t="s">
        <v>900</v>
      </c>
    </row>
    <row r="114" spans="1:80" x14ac:dyDescent="0.3">
      <c r="A114" s="100" t="str">
        <f>'Indicator Data'!A115</f>
        <v>Mauritius</v>
      </c>
      <c r="B114" s="86" t="str">
        <f>'Indicator Data'!B115</f>
        <v>MUS</v>
      </c>
      <c r="C114" s="122" t="s">
        <v>1257</v>
      </c>
      <c r="D114" s="122" t="s">
        <v>1257</v>
      </c>
      <c r="E114" s="122" t="s">
        <v>1258</v>
      </c>
      <c r="F114" s="122" t="s">
        <v>1258</v>
      </c>
      <c r="G114" s="122" t="s">
        <v>1258</v>
      </c>
      <c r="H114" s="122" t="s">
        <v>1258</v>
      </c>
      <c r="I114" s="122" t="s">
        <v>1258</v>
      </c>
      <c r="J114" s="122" t="s">
        <v>903</v>
      </c>
      <c r="K114" s="122" t="s">
        <v>903</v>
      </c>
      <c r="L114" s="122" t="s">
        <v>526</v>
      </c>
      <c r="M114" s="122" t="s">
        <v>900</v>
      </c>
      <c r="N114" s="122" t="s">
        <v>900</v>
      </c>
      <c r="O114" s="122" t="s">
        <v>900</v>
      </c>
      <c r="P114" s="122" t="s">
        <v>900</v>
      </c>
      <c r="Q114" s="122" t="s">
        <v>1156</v>
      </c>
      <c r="R114" s="122" t="s">
        <v>1156</v>
      </c>
      <c r="S114" s="122" t="s">
        <v>1156</v>
      </c>
      <c r="T114" s="122" t="s">
        <v>1156</v>
      </c>
      <c r="U114" s="122" t="s">
        <v>900</v>
      </c>
      <c r="V114" s="122" t="s">
        <v>900</v>
      </c>
      <c r="W114" s="122" t="s">
        <v>900</v>
      </c>
      <c r="X114" s="122" t="s">
        <v>538</v>
      </c>
      <c r="Y114" s="122" t="s">
        <v>538</v>
      </c>
      <c r="Z114" s="122" t="s">
        <v>538</v>
      </c>
      <c r="AA114" s="122" t="s">
        <v>1217</v>
      </c>
      <c r="AB114" s="122" t="s">
        <v>901</v>
      </c>
      <c r="AC114" s="122" t="s">
        <v>901</v>
      </c>
      <c r="AD114" s="179" t="s">
        <v>1264</v>
      </c>
      <c r="AE114" s="122" t="s">
        <v>891</v>
      </c>
      <c r="AF114" s="122" t="s">
        <v>1157</v>
      </c>
      <c r="AG114" s="122" t="s">
        <v>1217</v>
      </c>
      <c r="AH114" s="122" t="s">
        <v>900</v>
      </c>
      <c r="AI114" s="122" t="s">
        <v>900</v>
      </c>
      <c r="AJ114" s="123" t="s">
        <v>907</v>
      </c>
      <c r="AK114" s="123" t="s">
        <v>907</v>
      </c>
      <c r="AL114" s="122" t="s">
        <v>905</v>
      </c>
      <c r="AM114" s="122" t="s">
        <v>905</v>
      </c>
      <c r="AN114" s="122" t="s">
        <v>908</v>
      </c>
      <c r="AO114" s="122" t="s">
        <v>909</v>
      </c>
      <c r="AP114" s="122" t="s">
        <v>909</v>
      </c>
      <c r="AQ114" s="122" t="s">
        <v>1265</v>
      </c>
      <c r="AR114" s="122" t="s">
        <v>1265</v>
      </c>
      <c r="AS114" s="122" t="s">
        <v>891</v>
      </c>
      <c r="AT114" s="122" t="s">
        <v>891</v>
      </c>
      <c r="AU114" s="122" t="s">
        <v>891</v>
      </c>
      <c r="AV114" s="122" t="s">
        <v>891</v>
      </c>
      <c r="AW114" s="122" t="s">
        <v>891</v>
      </c>
      <c r="AX114" s="122" t="s">
        <v>891</v>
      </c>
      <c r="AY114" s="122" t="s">
        <v>891</v>
      </c>
      <c r="AZ114" s="122" t="s">
        <v>905</v>
      </c>
      <c r="BA114" s="122" t="s">
        <v>538</v>
      </c>
      <c r="BB114" s="122" t="s">
        <v>903</v>
      </c>
      <c r="BC114" s="122" t="s">
        <v>903</v>
      </c>
      <c r="BD114" s="122" t="s">
        <v>903</v>
      </c>
      <c r="BE114" s="123" t="s">
        <v>880</v>
      </c>
      <c r="BF114" s="122" t="s">
        <v>902</v>
      </c>
      <c r="BG114" s="122" t="s">
        <v>902</v>
      </c>
      <c r="BH114" s="122" t="s">
        <v>526</v>
      </c>
      <c r="BI114" s="122" t="s">
        <v>526</v>
      </c>
      <c r="BJ114" s="122" t="s">
        <v>1258</v>
      </c>
      <c r="BK114" s="122" t="s">
        <v>1266</v>
      </c>
      <c r="BL114" s="122" t="s">
        <v>899</v>
      </c>
      <c r="BM114" s="122" t="s">
        <v>538</v>
      </c>
      <c r="BN114" s="122" t="s">
        <v>535</v>
      </c>
      <c r="BO114" s="122" t="s">
        <v>538</v>
      </c>
      <c r="BP114" s="122" t="s">
        <v>538</v>
      </c>
      <c r="BQ114" s="122" t="s">
        <v>882</v>
      </c>
      <c r="BR114" s="122" t="s">
        <v>891</v>
      </c>
      <c r="BS114" s="122" t="s">
        <v>891</v>
      </c>
      <c r="BT114" s="122" t="s">
        <v>891</v>
      </c>
      <c r="BU114" s="122" t="s">
        <v>891</v>
      </c>
      <c r="BV114" s="122" t="s">
        <v>891</v>
      </c>
      <c r="BW114" s="122" t="s">
        <v>891</v>
      </c>
      <c r="BX114" s="122"/>
      <c r="BY114" s="122" t="s">
        <v>906</v>
      </c>
      <c r="BZ114" s="122" t="s">
        <v>538</v>
      </c>
      <c r="CA114" s="122" t="s">
        <v>1217</v>
      </c>
      <c r="CB114" s="122" t="s">
        <v>900</v>
      </c>
    </row>
    <row r="115" spans="1:80" x14ac:dyDescent="0.3">
      <c r="A115" s="100" t="str">
        <f>'Indicator Data'!A116</f>
        <v>Mexico</v>
      </c>
      <c r="B115" s="86" t="str">
        <f>'Indicator Data'!B116</f>
        <v>MEX</v>
      </c>
      <c r="C115" s="122" t="s">
        <v>1257</v>
      </c>
      <c r="D115" s="122" t="s">
        <v>1257</v>
      </c>
      <c r="E115" s="122" t="s">
        <v>1258</v>
      </c>
      <c r="F115" s="122" t="s">
        <v>1258</v>
      </c>
      <c r="G115" s="122" t="s">
        <v>1258</v>
      </c>
      <c r="H115" s="122" t="s">
        <v>1258</v>
      </c>
      <c r="I115" s="122" t="s">
        <v>1258</v>
      </c>
      <c r="J115" s="122" t="s">
        <v>903</v>
      </c>
      <c r="K115" s="122" t="s">
        <v>903</v>
      </c>
      <c r="L115" s="122" t="s">
        <v>526</v>
      </c>
      <c r="M115" s="122" t="s">
        <v>900</v>
      </c>
      <c r="N115" s="122" t="s">
        <v>900</v>
      </c>
      <c r="O115" s="122" t="s">
        <v>900</v>
      </c>
      <c r="P115" s="122" t="s">
        <v>900</v>
      </c>
      <c r="Q115" s="122" t="s">
        <v>1156</v>
      </c>
      <c r="R115" s="122" t="s">
        <v>1156</v>
      </c>
      <c r="S115" s="122" t="s">
        <v>1156</v>
      </c>
      <c r="T115" s="122" t="s">
        <v>1156</v>
      </c>
      <c r="U115" s="122" t="s">
        <v>900</v>
      </c>
      <c r="V115" s="122" t="s">
        <v>900</v>
      </c>
      <c r="W115" s="122" t="s">
        <v>900</v>
      </c>
      <c r="X115" s="122" t="s">
        <v>538</v>
      </c>
      <c r="Y115" s="122" t="s">
        <v>538</v>
      </c>
      <c r="Z115" s="122" t="s">
        <v>538</v>
      </c>
      <c r="AA115" s="122" t="s">
        <v>1217</v>
      </c>
      <c r="AB115" s="122" t="s">
        <v>901</v>
      </c>
      <c r="AC115" s="122" t="s">
        <v>901</v>
      </c>
      <c r="AD115" s="179" t="s">
        <v>1264</v>
      </c>
      <c r="AE115" s="122" t="s">
        <v>891</v>
      </c>
      <c r="AF115" s="122" t="s">
        <v>1157</v>
      </c>
      <c r="AG115" s="122" t="s">
        <v>1217</v>
      </c>
      <c r="AH115" s="122" t="s">
        <v>900</v>
      </c>
      <c r="AI115" s="122" t="s">
        <v>900</v>
      </c>
      <c r="AJ115" s="123" t="s">
        <v>907</v>
      </c>
      <c r="AK115" s="123" t="s">
        <v>907</v>
      </c>
      <c r="AL115" s="122" t="s">
        <v>905</v>
      </c>
      <c r="AM115" s="122" t="s">
        <v>905</v>
      </c>
      <c r="AN115" s="122" t="s">
        <v>908</v>
      </c>
      <c r="AO115" s="122" t="s">
        <v>909</v>
      </c>
      <c r="AP115" s="122" t="s">
        <v>909</v>
      </c>
      <c r="AQ115" s="122" t="s">
        <v>1265</v>
      </c>
      <c r="AR115" s="122" t="s">
        <v>1265</v>
      </c>
      <c r="AS115" s="122" t="s">
        <v>891</v>
      </c>
      <c r="AT115" s="122" t="s">
        <v>891</v>
      </c>
      <c r="AU115" s="122" t="s">
        <v>891</v>
      </c>
      <c r="AV115" s="122" t="s">
        <v>891</v>
      </c>
      <c r="AW115" s="122" t="s">
        <v>891</v>
      </c>
      <c r="AX115" s="122" t="s">
        <v>891</v>
      </c>
      <c r="AY115" s="122" t="s">
        <v>891</v>
      </c>
      <c r="AZ115" s="122" t="s">
        <v>905</v>
      </c>
      <c r="BA115" s="122" t="s">
        <v>538</v>
      </c>
      <c r="BB115" s="122" t="s">
        <v>903</v>
      </c>
      <c r="BC115" s="122" t="s">
        <v>903</v>
      </c>
      <c r="BD115" s="122" t="s">
        <v>903</v>
      </c>
      <c r="BE115" s="123" t="s">
        <v>883</v>
      </c>
      <c r="BF115" s="122" t="s">
        <v>902</v>
      </c>
      <c r="BG115" s="122" t="s">
        <v>902</v>
      </c>
      <c r="BH115" s="122" t="s">
        <v>526</v>
      </c>
      <c r="BI115" s="122" t="s">
        <v>526</v>
      </c>
      <c r="BJ115" s="122" t="s">
        <v>1258</v>
      </c>
      <c r="BK115" s="122" t="s">
        <v>1266</v>
      </c>
      <c r="BL115" s="122" t="s">
        <v>899</v>
      </c>
      <c r="BM115" s="122" t="s">
        <v>538</v>
      </c>
      <c r="BN115" s="122" t="s">
        <v>535</v>
      </c>
      <c r="BO115" s="122" t="s">
        <v>538</v>
      </c>
      <c r="BP115" s="122" t="s">
        <v>538</v>
      </c>
      <c r="BQ115" s="122" t="s">
        <v>882</v>
      </c>
      <c r="BR115" s="122" t="s">
        <v>891</v>
      </c>
      <c r="BS115" s="122" t="s">
        <v>891</v>
      </c>
      <c r="BT115" s="122" t="s">
        <v>891</v>
      </c>
      <c r="BU115" s="122" t="s">
        <v>891</v>
      </c>
      <c r="BV115" s="122" t="s">
        <v>891</v>
      </c>
      <c r="BW115" s="122" t="s">
        <v>891</v>
      </c>
      <c r="BX115" s="122"/>
      <c r="BY115" s="122" t="s">
        <v>906</v>
      </c>
      <c r="BZ115" s="122" t="s">
        <v>538</v>
      </c>
      <c r="CA115" s="122" t="s">
        <v>1217</v>
      </c>
      <c r="CB115" s="122" t="s">
        <v>900</v>
      </c>
    </row>
    <row r="116" spans="1:80" x14ac:dyDescent="0.3">
      <c r="A116" s="100" t="str">
        <f>'Indicator Data'!A117</f>
        <v>Micronesia</v>
      </c>
      <c r="B116" s="86" t="str">
        <f>'Indicator Data'!B117</f>
        <v>FSM</v>
      </c>
      <c r="C116" s="122" t="s">
        <v>1257</v>
      </c>
      <c r="D116" s="122" t="s">
        <v>1257</v>
      </c>
      <c r="E116" s="122" t="s">
        <v>1258</v>
      </c>
      <c r="F116" s="122" t="s">
        <v>1258</v>
      </c>
      <c r="G116" s="122" t="s">
        <v>1258</v>
      </c>
      <c r="H116" s="122" t="s">
        <v>1258</v>
      </c>
      <c r="I116" s="122" t="s">
        <v>1258</v>
      </c>
      <c r="J116" s="122" t="s">
        <v>903</v>
      </c>
      <c r="K116" s="122" t="s">
        <v>903</v>
      </c>
      <c r="L116" s="122" t="s">
        <v>526</v>
      </c>
      <c r="M116" s="122" t="s">
        <v>900</v>
      </c>
      <c r="N116" s="122" t="s">
        <v>900</v>
      </c>
      <c r="O116" s="122" t="s">
        <v>900</v>
      </c>
      <c r="P116" s="122" t="s">
        <v>900</v>
      </c>
      <c r="Q116" s="122" t="s">
        <v>1156</v>
      </c>
      <c r="R116" s="122" t="s">
        <v>1156</v>
      </c>
      <c r="S116" s="122" t="s">
        <v>1156</v>
      </c>
      <c r="T116" s="122" t="s">
        <v>1156</v>
      </c>
      <c r="U116" s="122" t="s">
        <v>900</v>
      </c>
      <c r="V116" s="122" t="s">
        <v>900</v>
      </c>
      <c r="W116" s="122" t="s">
        <v>900</v>
      </c>
      <c r="X116" s="122" t="s">
        <v>538</v>
      </c>
      <c r="Y116" s="122" t="s">
        <v>538</v>
      </c>
      <c r="Z116" s="122" t="s">
        <v>538</v>
      </c>
      <c r="AA116" s="122" t="s">
        <v>1217</v>
      </c>
      <c r="AB116" s="122" t="s">
        <v>901</v>
      </c>
      <c r="AC116" s="122" t="s">
        <v>901</v>
      </c>
      <c r="AD116" s="179" t="s">
        <v>1264</v>
      </c>
      <c r="AE116" s="122" t="s">
        <v>891</v>
      </c>
      <c r="AF116" s="122" t="s">
        <v>1157</v>
      </c>
      <c r="AG116" s="122" t="s">
        <v>1217</v>
      </c>
      <c r="AH116" s="122" t="s">
        <v>900</v>
      </c>
      <c r="AI116" s="122" t="s">
        <v>900</v>
      </c>
      <c r="AJ116" s="123" t="s">
        <v>907</v>
      </c>
      <c r="AK116" s="123" t="s">
        <v>907</v>
      </c>
      <c r="AL116" s="122" t="s">
        <v>905</v>
      </c>
      <c r="AM116" s="122" t="s">
        <v>905</v>
      </c>
      <c r="AN116" s="122" t="s">
        <v>908</v>
      </c>
      <c r="AO116" s="122" t="s">
        <v>909</v>
      </c>
      <c r="AP116" s="122" t="s">
        <v>909</v>
      </c>
      <c r="AQ116" s="122" t="s">
        <v>1265</v>
      </c>
      <c r="AR116" s="122" t="s">
        <v>1265</v>
      </c>
      <c r="AS116" s="122" t="s">
        <v>891</v>
      </c>
      <c r="AT116" s="122" t="s">
        <v>891</v>
      </c>
      <c r="AU116" s="122" t="s">
        <v>891</v>
      </c>
      <c r="AV116" s="122" t="s">
        <v>891</v>
      </c>
      <c r="AW116" s="122" t="s">
        <v>891</v>
      </c>
      <c r="AX116" s="122" t="s">
        <v>891</v>
      </c>
      <c r="AY116" s="122" t="s">
        <v>891</v>
      </c>
      <c r="AZ116" s="122" t="s">
        <v>905</v>
      </c>
      <c r="BA116" s="122" t="s">
        <v>538</v>
      </c>
      <c r="BB116" s="122" t="s">
        <v>903</v>
      </c>
      <c r="BC116" s="122" t="s">
        <v>903</v>
      </c>
      <c r="BD116" s="122" t="s">
        <v>903</v>
      </c>
      <c r="BE116" s="123" t="s">
        <v>880</v>
      </c>
      <c r="BF116" s="122" t="s">
        <v>902</v>
      </c>
      <c r="BG116" s="122" t="s">
        <v>902</v>
      </c>
      <c r="BH116" s="122" t="s">
        <v>526</v>
      </c>
      <c r="BI116" s="122" t="s">
        <v>526</v>
      </c>
      <c r="BJ116" s="122" t="s">
        <v>1258</v>
      </c>
      <c r="BK116" s="122" t="s">
        <v>1266</v>
      </c>
      <c r="BL116" s="122" t="s">
        <v>899</v>
      </c>
      <c r="BM116" s="122" t="s">
        <v>538</v>
      </c>
      <c r="BN116" s="122" t="s">
        <v>535</v>
      </c>
      <c r="BO116" s="122" t="s">
        <v>538</v>
      </c>
      <c r="BP116" s="122" t="s">
        <v>538</v>
      </c>
      <c r="BQ116" s="122" t="s">
        <v>882</v>
      </c>
      <c r="BR116" s="122" t="s">
        <v>891</v>
      </c>
      <c r="BS116" s="122" t="s">
        <v>891</v>
      </c>
      <c r="BT116" s="122" t="s">
        <v>891</v>
      </c>
      <c r="BU116" s="122" t="s">
        <v>891</v>
      </c>
      <c r="BV116" s="122" t="s">
        <v>891</v>
      </c>
      <c r="BW116" s="122" t="s">
        <v>891</v>
      </c>
      <c r="BX116" s="122"/>
      <c r="BY116" s="122" t="s">
        <v>906</v>
      </c>
      <c r="BZ116" s="122" t="s">
        <v>538</v>
      </c>
      <c r="CA116" s="122" t="s">
        <v>1217</v>
      </c>
      <c r="CB116" s="122" t="s">
        <v>900</v>
      </c>
    </row>
    <row r="117" spans="1:80" x14ac:dyDescent="0.3">
      <c r="A117" s="100" t="str">
        <f>'Indicator Data'!A118</f>
        <v>Moldova Republic of</v>
      </c>
      <c r="B117" s="86" t="str">
        <f>'Indicator Data'!B118</f>
        <v>MDA</v>
      </c>
      <c r="C117" s="122" t="s">
        <v>1257</v>
      </c>
      <c r="D117" s="122" t="s">
        <v>1257</v>
      </c>
      <c r="E117" s="122" t="s">
        <v>1258</v>
      </c>
      <c r="F117" s="122" t="s">
        <v>1258</v>
      </c>
      <c r="G117" s="122" t="s">
        <v>1258</v>
      </c>
      <c r="H117" s="122" t="s">
        <v>1258</v>
      </c>
      <c r="I117" s="122" t="s">
        <v>1258</v>
      </c>
      <c r="J117" s="122" t="s">
        <v>903</v>
      </c>
      <c r="K117" s="122" t="s">
        <v>903</v>
      </c>
      <c r="L117" s="122" t="s">
        <v>526</v>
      </c>
      <c r="M117" s="122" t="s">
        <v>900</v>
      </c>
      <c r="N117" s="122" t="s">
        <v>900</v>
      </c>
      <c r="O117" s="122" t="s">
        <v>900</v>
      </c>
      <c r="P117" s="122" t="s">
        <v>900</v>
      </c>
      <c r="Q117" s="122" t="s">
        <v>1156</v>
      </c>
      <c r="R117" s="122" t="s">
        <v>1156</v>
      </c>
      <c r="S117" s="122" t="s">
        <v>1156</v>
      </c>
      <c r="T117" s="122" t="s">
        <v>1156</v>
      </c>
      <c r="U117" s="122" t="s">
        <v>900</v>
      </c>
      <c r="V117" s="122" t="s">
        <v>900</v>
      </c>
      <c r="W117" s="122" t="s">
        <v>900</v>
      </c>
      <c r="X117" s="122" t="s">
        <v>538</v>
      </c>
      <c r="Y117" s="122" t="s">
        <v>538</v>
      </c>
      <c r="Z117" s="122" t="s">
        <v>538</v>
      </c>
      <c r="AA117" s="122" t="s">
        <v>1217</v>
      </c>
      <c r="AB117" s="122" t="s">
        <v>901</v>
      </c>
      <c r="AC117" s="122" t="s">
        <v>901</v>
      </c>
      <c r="AD117" s="179" t="s">
        <v>1264</v>
      </c>
      <c r="AE117" s="122" t="s">
        <v>891</v>
      </c>
      <c r="AF117" s="122" t="s">
        <v>1157</v>
      </c>
      <c r="AG117" s="122" t="s">
        <v>1217</v>
      </c>
      <c r="AH117" s="122" t="s">
        <v>900</v>
      </c>
      <c r="AI117" s="122" t="s">
        <v>900</v>
      </c>
      <c r="AJ117" s="123" t="s">
        <v>907</v>
      </c>
      <c r="AK117" s="123" t="s">
        <v>907</v>
      </c>
      <c r="AL117" s="122" t="s">
        <v>905</v>
      </c>
      <c r="AM117" s="122" t="s">
        <v>905</v>
      </c>
      <c r="AN117" s="122" t="s">
        <v>908</v>
      </c>
      <c r="AO117" s="122" t="s">
        <v>909</v>
      </c>
      <c r="AP117" s="122" t="s">
        <v>909</v>
      </c>
      <c r="AQ117" s="122" t="s">
        <v>1265</v>
      </c>
      <c r="AR117" s="122" t="s">
        <v>1265</v>
      </c>
      <c r="AS117" s="122" t="s">
        <v>891</v>
      </c>
      <c r="AT117" s="122" t="s">
        <v>891</v>
      </c>
      <c r="AU117" s="122" t="s">
        <v>891</v>
      </c>
      <c r="AV117" s="122" t="s">
        <v>891</v>
      </c>
      <c r="AW117" s="122" t="s">
        <v>891</v>
      </c>
      <c r="AX117" s="122" t="s">
        <v>891</v>
      </c>
      <c r="AY117" s="122" t="s">
        <v>891</v>
      </c>
      <c r="AZ117" s="122" t="s">
        <v>905</v>
      </c>
      <c r="BA117" s="122" t="s">
        <v>538</v>
      </c>
      <c r="BB117" s="122" t="s">
        <v>903</v>
      </c>
      <c r="BC117" s="122" t="s">
        <v>903</v>
      </c>
      <c r="BD117" s="122" t="s">
        <v>903</v>
      </c>
      <c r="BE117" s="123" t="s">
        <v>880</v>
      </c>
      <c r="BF117" s="122" t="s">
        <v>902</v>
      </c>
      <c r="BG117" s="122" t="s">
        <v>902</v>
      </c>
      <c r="BH117" s="122" t="s">
        <v>526</v>
      </c>
      <c r="BI117" s="122" t="s">
        <v>526</v>
      </c>
      <c r="BJ117" s="122" t="s">
        <v>1258</v>
      </c>
      <c r="BK117" s="122" t="s">
        <v>1266</v>
      </c>
      <c r="BL117" s="122" t="s">
        <v>899</v>
      </c>
      <c r="BM117" s="122" t="s">
        <v>538</v>
      </c>
      <c r="BN117" s="122" t="s">
        <v>535</v>
      </c>
      <c r="BO117" s="122" t="s">
        <v>538</v>
      </c>
      <c r="BP117" s="122" t="s">
        <v>538</v>
      </c>
      <c r="BQ117" s="122" t="s">
        <v>882</v>
      </c>
      <c r="BR117" s="122" t="s">
        <v>891</v>
      </c>
      <c r="BS117" s="122" t="s">
        <v>891</v>
      </c>
      <c r="BT117" s="122" t="s">
        <v>891</v>
      </c>
      <c r="BU117" s="122" t="s">
        <v>891</v>
      </c>
      <c r="BV117" s="122" t="s">
        <v>891</v>
      </c>
      <c r="BW117" s="122" t="s">
        <v>891</v>
      </c>
      <c r="BX117" s="122"/>
      <c r="BY117" s="122" t="s">
        <v>906</v>
      </c>
      <c r="BZ117" s="122" t="s">
        <v>538</v>
      </c>
      <c r="CA117" s="122" t="s">
        <v>1217</v>
      </c>
      <c r="CB117" s="122" t="s">
        <v>900</v>
      </c>
    </row>
    <row r="118" spans="1:80" x14ac:dyDescent="0.3">
      <c r="A118" s="100" t="str">
        <f>'Indicator Data'!A119</f>
        <v>Mongolia</v>
      </c>
      <c r="B118" s="86" t="str">
        <f>'Indicator Data'!B119</f>
        <v>MNG</v>
      </c>
      <c r="C118" s="122" t="s">
        <v>1257</v>
      </c>
      <c r="D118" s="122" t="s">
        <v>1257</v>
      </c>
      <c r="E118" s="122" t="s">
        <v>1258</v>
      </c>
      <c r="F118" s="122" t="s">
        <v>1258</v>
      </c>
      <c r="G118" s="122" t="s">
        <v>1258</v>
      </c>
      <c r="H118" s="122" t="s">
        <v>1258</v>
      </c>
      <c r="I118" s="122" t="s">
        <v>1258</v>
      </c>
      <c r="J118" s="122" t="s">
        <v>903</v>
      </c>
      <c r="K118" s="122" t="s">
        <v>903</v>
      </c>
      <c r="L118" s="122" t="s">
        <v>526</v>
      </c>
      <c r="M118" s="122" t="s">
        <v>900</v>
      </c>
      <c r="N118" s="122" t="s">
        <v>900</v>
      </c>
      <c r="O118" s="122" t="s">
        <v>900</v>
      </c>
      <c r="P118" s="122" t="s">
        <v>900</v>
      </c>
      <c r="Q118" s="122" t="s">
        <v>1156</v>
      </c>
      <c r="R118" s="122" t="s">
        <v>1156</v>
      </c>
      <c r="S118" s="122" t="s">
        <v>1156</v>
      </c>
      <c r="T118" s="122" t="s">
        <v>1156</v>
      </c>
      <c r="U118" s="122" t="s">
        <v>900</v>
      </c>
      <c r="V118" s="122" t="s">
        <v>900</v>
      </c>
      <c r="W118" s="122" t="s">
        <v>900</v>
      </c>
      <c r="X118" s="122" t="s">
        <v>538</v>
      </c>
      <c r="Y118" s="122" t="s">
        <v>538</v>
      </c>
      <c r="Z118" s="122" t="s">
        <v>538</v>
      </c>
      <c r="AA118" s="122" t="s">
        <v>1217</v>
      </c>
      <c r="AB118" s="122" t="s">
        <v>901</v>
      </c>
      <c r="AC118" s="122" t="s">
        <v>901</v>
      </c>
      <c r="AD118" s="179" t="s">
        <v>1264</v>
      </c>
      <c r="AE118" s="122" t="s">
        <v>891</v>
      </c>
      <c r="AF118" s="122" t="s">
        <v>1157</v>
      </c>
      <c r="AG118" s="122" t="s">
        <v>1217</v>
      </c>
      <c r="AH118" s="122" t="s">
        <v>900</v>
      </c>
      <c r="AI118" s="122" t="s">
        <v>900</v>
      </c>
      <c r="AJ118" s="123" t="s">
        <v>907</v>
      </c>
      <c r="AK118" s="123" t="s">
        <v>907</v>
      </c>
      <c r="AL118" s="122" t="s">
        <v>905</v>
      </c>
      <c r="AM118" s="122" t="s">
        <v>905</v>
      </c>
      <c r="AN118" s="122" t="s">
        <v>908</v>
      </c>
      <c r="AO118" s="122" t="s">
        <v>909</v>
      </c>
      <c r="AP118" s="122" t="s">
        <v>909</v>
      </c>
      <c r="AQ118" s="122" t="s">
        <v>1265</v>
      </c>
      <c r="AR118" s="122" t="s">
        <v>1265</v>
      </c>
      <c r="AS118" s="122" t="s">
        <v>891</v>
      </c>
      <c r="AT118" s="122" t="s">
        <v>891</v>
      </c>
      <c r="AU118" s="122" t="s">
        <v>891</v>
      </c>
      <c r="AV118" s="122" t="s">
        <v>891</v>
      </c>
      <c r="AW118" s="122" t="s">
        <v>891</v>
      </c>
      <c r="AX118" s="122" t="s">
        <v>891</v>
      </c>
      <c r="AY118" s="122" t="s">
        <v>891</v>
      </c>
      <c r="AZ118" s="122" t="s">
        <v>905</v>
      </c>
      <c r="BA118" s="122" t="s">
        <v>538</v>
      </c>
      <c r="BB118" s="122" t="s">
        <v>903</v>
      </c>
      <c r="BC118" s="122" t="s">
        <v>903</v>
      </c>
      <c r="BD118" s="122" t="s">
        <v>903</v>
      </c>
      <c r="BE118" s="123" t="s">
        <v>880</v>
      </c>
      <c r="BF118" s="122" t="s">
        <v>902</v>
      </c>
      <c r="BG118" s="122" t="s">
        <v>902</v>
      </c>
      <c r="BH118" s="122" t="s">
        <v>526</v>
      </c>
      <c r="BI118" s="122" t="s">
        <v>526</v>
      </c>
      <c r="BJ118" s="122" t="s">
        <v>1258</v>
      </c>
      <c r="BK118" s="122" t="s">
        <v>1266</v>
      </c>
      <c r="BL118" s="122" t="s">
        <v>899</v>
      </c>
      <c r="BM118" s="122" t="s">
        <v>538</v>
      </c>
      <c r="BN118" s="122" t="s">
        <v>535</v>
      </c>
      <c r="BO118" s="122" t="s">
        <v>538</v>
      </c>
      <c r="BP118" s="122" t="s">
        <v>538</v>
      </c>
      <c r="BQ118" s="122" t="s">
        <v>882</v>
      </c>
      <c r="BR118" s="122" t="s">
        <v>891</v>
      </c>
      <c r="BS118" s="122" t="s">
        <v>891</v>
      </c>
      <c r="BT118" s="122" t="s">
        <v>891</v>
      </c>
      <c r="BU118" s="122" t="s">
        <v>891</v>
      </c>
      <c r="BV118" s="122" t="s">
        <v>891</v>
      </c>
      <c r="BW118" s="122" t="s">
        <v>891</v>
      </c>
      <c r="BX118" s="122"/>
      <c r="BY118" s="122" t="s">
        <v>906</v>
      </c>
      <c r="BZ118" s="122" t="s">
        <v>538</v>
      </c>
      <c r="CA118" s="122" t="s">
        <v>1217</v>
      </c>
      <c r="CB118" s="122" t="s">
        <v>900</v>
      </c>
    </row>
    <row r="119" spans="1:80" x14ac:dyDescent="0.3">
      <c r="A119" s="100" t="str">
        <f>'Indicator Data'!A120</f>
        <v>Montenegro</v>
      </c>
      <c r="B119" s="86" t="str">
        <f>'Indicator Data'!B120</f>
        <v>MNE</v>
      </c>
      <c r="C119" s="122" t="s">
        <v>1257</v>
      </c>
      <c r="D119" s="122" t="s">
        <v>1257</v>
      </c>
      <c r="E119" s="122" t="s">
        <v>1258</v>
      </c>
      <c r="F119" s="122" t="s">
        <v>1258</v>
      </c>
      <c r="G119" s="122" t="s">
        <v>1258</v>
      </c>
      <c r="H119" s="122" t="s">
        <v>1258</v>
      </c>
      <c r="I119" s="122" t="s">
        <v>1258</v>
      </c>
      <c r="J119" s="122" t="s">
        <v>903</v>
      </c>
      <c r="K119" s="122" t="s">
        <v>903</v>
      </c>
      <c r="L119" s="122" t="s">
        <v>526</v>
      </c>
      <c r="M119" s="122" t="s">
        <v>900</v>
      </c>
      <c r="N119" s="122" t="s">
        <v>900</v>
      </c>
      <c r="O119" s="122" t="s">
        <v>900</v>
      </c>
      <c r="P119" s="122" t="s">
        <v>900</v>
      </c>
      <c r="Q119" s="122" t="s">
        <v>1156</v>
      </c>
      <c r="R119" s="122" t="s">
        <v>1156</v>
      </c>
      <c r="S119" s="122" t="s">
        <v>1156</v>
      </c>
      <c r="T119" s="122" t="s">
        <v>1156</v>
      </c>
      <c r="U119" s="122" t="s">
        <v>900</v>
      </c>
      <c r="V119" s="122" t="s">
        <v>900</v>
      </c>
      <c r="W119" s="122" t="s">
        <v>900</v>
      </c>
      <c r="X119" s="122" t="s">
        <v>538</v>
      </c>
      <c r="Y119" s="122" t="s">
        <v>538</v>
      </c>
      <c r="Z119" s="122" t="s">
        <v>538</v>
      </c>
      <c r="AA119" s="122" t="s">
        <v>1217</v>
      </c>
      <c r="AB119" s="122" t="s">
        <v>901</v>
      </c>
      <c r="AC119" s="122" t="s">
        <v>901</v>
      </c>
      <c r="AD119" s="179" t="s">
        <v>1264</v>
      </c>
      <c r="AE119" s="122" t="s">
        <v>891</v>
      </c>
      <c r="AF119" s="122" t="s">
        <v>1157</v>
      </c>
      <c r="AG119" s="122" t="s">
        <v>1217</v>
      </c>
      <c r="AH119" s="122" t="s">
        <v>900</v>
      </c>
      <c r="AI119" s="122" t="s">
        <v>900</v>
      </c>
      <c r="AJ119" s="123" t="s">
        <v>907</v>
      </c>
      <c r="AK119" s="123" t="s">
        <v>907</v>
      </c>
      <c r="AL119" s="122" t="s">
        <v>905</v>
      </c>
      <c r="AM119" s="122" t="s">
        <v>905</v>
      </c>
      <c r="AN119" s="122" t="s">
        <v>908</v>
      </c>
      <c r="AO119" s="122" t="s">
        <v>909</v>
      </c>
      <c r="AP119" s="122" t="s">
        <v>909</v>
      </c>
      <c r="AQ119" s="122" t="s">
        <v>1265</v>
      </c>
      <c r="AR119" s="122" t="s">
        <v>1265</v>
      </c>
      <c r="AS119" s="122" t="s">
        <v>891</v>
      </c>
      <c r="AT119" s="122" t="s">
        <v>891</v>
      </c>
      <c r="AU119" s="122" t="s">
        <v>891</v>
      </c>
      <c r="AV119" s="122" t="s">
        <v>891</v>
      </c>
      <c r="AW119" s="122" t="s">
        <v>891</v>
      </c>
      <c r="AX119" s="122" t="s">
        <v>891</v>
      </c>
      <c r="AY119" s="122" t="s">
        <v>891</v>
      </c>
      <c r="AZ119" s="122" t="s">
        <v>905</v>
      </c>
      <c r="BA119" s="122" t="s">
        <v>538</v>
      </c>
      <c r="BB119" s="122" t="s">
        <v>903</v>
      </c>
      <c r="BC119" s="122" t="s">
        <v>903</v>
      </c>
      <c r="BD119" s="122" t="s">
        <v>903</v>
      </c>
      <c r="BE119" s="123" t="s">
        <v>880</v>
      </c>
      <c r="BF119" s="122" t="s">
        <v>902</v>
      </c>
      <c r="BG119" s="122" t="s">
        <v>902</v>
      </c>
      <c r="BH119" s="122" t="s">
        <v>526</v>
      </c>
      <c r="BI119" s="122" t="s">
        <v>526</v>
      </c>
      <c r="BJ119" s="122" t="s">
        <v>1258</v>
      </c>
      <c r="BK119" s="122" t="s">
        <v>1266</v>
      </c>
      <c r="BL119" s="122" t="s">
        <v>899</v>
      </c>
      <c r="BM119" s="122" t="s">
        <v>538</v>
      </c>
      <c r="BN119" s="122" t="s">
        <v>535</v>
      </c>
      <c r="BO119" s="122" t="s">
        <v>538</v>
      </c>
      <c r="BP119" s="122" t="s">
        <v>538</v>
      </c>
      <c r="BQ119" s="122" t="s">
        <v>882</v>
      </c>
      <c r="BR119" s="122" t="s">
        <v>891</v>
      </c>
      <c r="BS119" s="122" t="s">
        <v>891</v>
      </c>
      <c r="BT119" s="122" t="s">
        <v>891</v>
      </c>
      <c r="BU119" s="122" t="s">
        <v>891</v>
      </c>
      <c r="BV119" s="122" t="s">
        <v>891</v>
      </c>
      <c r="BW119" s="122" t="s">
        <v>891</v>
      </c>
      <c r="BX119" s="122"/>
      <c r="BY119" s="122" t="s">
        <v>906</v>
      </c>
      <c r="BZ119" s="122" t="s">
        <v>538</v>
      </c>
      <c r="CA119" s="122" t="s">
        <v>1217</v>
      </c>
      <c r="CB119" s="122" t="s">
        <v>900</v>
      </c>
    </row>
    <row r="120" spans="1:80" x14ac:dyDescent="0.3">
      <c r="A120" s="100" t="str">
        <f>'Indicator Data'!A121</f>
        <v>Morocco</v>
      </c>
      <c r="B120" s="86" t="str">
        <f>'Indicator Data'!B121</f>
        <v>MAR</v>
      </c>
      <c r="C120" s="122" t="s">
        <v>1257</v>
      </c>
      <c r="D120" s="122" t="s">
        <v>1257</v>
      </c>
      <c r="E120" s="122" t="s">
        <v>1258</v>
      </c>
      <c r="F120" s="122" t="s">
        <v>1258</v>
      </c>
      <c r="G120" s="122" t="s">
        <v>1258</v>
      </c>
      <c r="H120" s="122" t="s">
        <v>1258</v>
      </c>
      <c r="I120" s="122" t="s">
        <v>1258</v>
      </c>
      <c r="J120" s="122" t="s">
        <v>903</v>
      </c>
      <c r="K120" s="122" t="s">
        <v>903</v>
      </c>
      <c r="L120" s="122" t="s">
        <v>526</v>
      </c>
      <c r="M120" s="122" t="s">
        <v>900</v>
      </c>
      <c r="N120" s="122" t="s">
        <v>900</v>
      </c>
      <c r="O120" s="122" t="s">
        <v>900</v>
      </c>
      <c r="P120" s="122" t="s">
        <v>900</v>
      </c>
      <c r="Q120" s="122" t="s">
        <v>1156</v>
      </c>
      <c r="R120" s="122" t="s">
        <v>1156</v>
      </c>
      <c r="S120" s="122" t="s">
        <v>1156</v>
      </c>
      <c r="T120" s="122" t="s">
        <v>1156</v>
      </c>
      <c r="U120" s="122" t="s">
        <v>900</v>
      </c>
      <c r="V120" s="122" t="s">
        <v>900</v>
      </c>
      <c r="W120" s="122" t="s">
        <v>900</v>
      </c>
      <c r="X120" s="122" t="s">
        <v>538</v>
      </c>
      <c r="Y120" s="122" t="s">
        <v>538</v>
      </c>
      <c r="Z120" s="122" t="s">
        <v>538</v>
      </c>
      <c r="AA120" s="122" t="s">
        <v>1217</v>
      </c>
      <c r="AB120" s="122" t="s">
        <v>901</v>
      </c>
      <c r="AC120" s="122" t="s">
        <v>901</v>
      </c>
      <c r="AD120" s="179" t="s">
        <v>1264</v>
      </c>
      <c r="AE120" s="122" t="s">
        <v>891</v>
      </c>
      <c r="AF120" s="122" t="s">
        <v>1157</v>
      </c>
      <c r="AG120" s="122" t="s">
        <v>1217</v>
      </c>
      <c r="AH120" s="122" t="s">
        <v>900</v>
      </c>
      <c r="AI120" s="122" t="s">
        <v>900</v>
      </c>
      <c r="AJ120" s="123" t="s">
        <v>907</v>
      </c>
      <c r="AK120" s="123" t="s">
        <v>907</v>
      </c>
      <c r="AL120" s="122" t="s">
        <v>905</v>
      </c>
      <c r="AM120" s="122" t="s">
        <v>905</v>
      </c>
      <c r="AN120" s="122" t="s">
        <v>908</v>
      </c>
      <c r="AO120" s="122" t="s">
        <v>909</v>
      </c>
      <c r="AP120" s="122" t="s">
        <v>909</v>
      </c>
      <c r="AQ120" s="122" t="s">
        <v>1265</v>
      </c>
      <c r="AR120" s="122" t="s">
        <v>1265</v>
      </c>
      <c r="AS120" s="122" t="s">
        <v>891</v>
      </c>
      <c r="AT120" s="122" t="s">
        <v>891</v>
      </c>
      <c r="AU120" s="122" t="s">
        <v>891</v>
      </c>
      <c r="AV120" s="122" t="s">
        <v>891</v>
      </c>
      <c r="AW120" s="122" t="s">
        <v>891</v>
      </c>
      <c r="AX120" s="122" t="s">
        <v>891</v>
      </c>
      <c r="AY120" s="122" t="s">
        <v>891</v>
      </c>
      <c r="AZ120" s="122" t="s">
        <v>905</v>
      </c>
      <c r="BA120" s="122" t="s">
        <v>538</v>
      </c>
      <c r="BB120" s="122" t="s">
        <v>903</v>
      </c>
      <c r="BC120" s="122" t="s">
        <v>903</v>
      </c>
      <c r="BD120" s="122" t="s">
        <v>903</v>
      </c>
      <c r="BE120" s="123" t="s">
        <v>880</v>
      </c>
      <c r="BF120" s="122" t="s">
        <v>902</v>
      </c>
      <c r="BG120" s="122" t="s">
        <v>902</v>
      </c>
      <c r="BH120" s="122" t="s">
        <v>526</v>
      </c>
      <c r="BI120" s="122" t="s">
        <v>526</v>
      </c>
      <c r="BJ120" s="122" t="s">
        <v>1258</v>
      </c>
      <c r="BK120" s="122" t="s">
        <v>1266</v>
      </c>
      <c r="BL120" s="122" t="s">
        <v>899</v>
      </c>
      <c r="BM120" s="122" t="s">
        <v>538</v>
      </c>
      <c r="BN120" s="122" t="s">
        <v>535</v>
      </c>
      <c r="BO120" s="122" t="s">
        <v>538</v>
      </c>
      <c r="BP120" s="122" t="s">
        <v>538</v>
      </c>
      <c r="BQ120" s="122" t="s">
        <v>882</v>
      </c>
      <c r="BR120" s="122" t="s">
        <v>891</v>
      </c>
      <c r="BS120" s="122" t="s">
        <v>891</v>
      </c>
      <c r="BT120" s="122" t="s">
        <v>891</v>
      </c>
      <c r="BU120" s="122" t="s">
        <v>891</v>
      </c>
      <c r="BV120" s="122" t="s">
        <v>891</v>
      </c>
      <c r="BW120" s="122" t="s">
        <v>891</v>
      </c>
      <c r="BX120" s="122"/>
      <c r="BY120" s="122" t="s">
        <v>906</v>
      </c>
      <c r="BZ120" s="122" t="s">
        <v>538</v>
      </c>
      <c r="CA120" s="122" t="s">
        <v>1217</v>
      </c>
      <c r="CB120" s="122" t="s">
        <v>900</v>
      </c>
    </row>
    <row r="121" spans="1:80" x14ac:dyDescent="0.3">
      <c r="A121" s="100" t="str">
        <f>'Indicator Data'!A122</f>
        <v>Mozambique</v>
      </c>
      <c r="B121" s="86" t="str">
        <f>'Indicator Data'!B122</f>
        <v>MOZ</v>
      </c>
      <c r="C121" s="122" t="s">
        <v>1257</v>
      </c>
      <c r="D121" s="122" t="s">
        <v>1257</v>
      </c>
      <c r="E121" s="122" t="s">
        <v>1258</v>
      </c>
      <c r="F121" s="122" t="s">
        <v>1258</v>
      </c>
      <c r="G121" s="122" t="s">
        <v>1258</v>
      </c>
      <c r="H121" s="122" t="s">
        <v>1258</v>
      </c>
      <c r="I121" s="122" t="s">
        <v>1258</v>
      </c>
      <c r="J121" s="122" t="s">
        <v>903</v>
      </c>
      <c r="K121" s="122" t="s">
        <v>903</v>
      </c>
      <c r="L121" s="122" t="s">
        <v>526</v>
      </c>
      <c r="M121" s="122" t="s">
        <v>900</v>
      </c>
      <c r="N121" s="122" t="s">
        <v>900</v>
      </c>
      <c r="O121" s="122" t="s">
        <v>900</v>
      </c>
      <c r="P121" s="122" t="s">
        <v>900</v>
      </c>
      <c r="Q121" s="122" t="s">
        <v>1156</v>
      </c>
      <c r="R121" s="122" t="s">
        <v>1156</v>
      </c>
      <c r="S121" s="122" t="s">
        <v>1156</v>
      </c>
      <c r="T121" s="122" t="s">
        <v>1156</v>
      </c>
      <c r="U121" s="122" t="s">
        <v>900</v>
      </c>
      <c r="V121" s="122" t="s">
        <v>900</v>
      </c>
      <c r="W121" s="122" t="s">
        <v>900</v>
      </c>
      <c r="X121" s="122" t="s">
        <v>538</v>
      </c>
      <c r="Y121" s="122" t="s">
        <v>538</v>
      </c>
      <c r="Z121" s="122" t="s">
        <v>538</v>
      </c>
      <c r="AA121" s="122" t="s">
        <v>1217</v>
      </c>
      <c r="AB121" s="122" t="s">
        <v>901</v>
      </c>
      <c r="AC121" s="122" t="s">
        <v>901</v>
      </c>
      <c r="AD121" s="179" t="s">
        <v>1264</v>
      </c>
      <c r="AE121" s="122" t="s">
        <v>891</v>
      </c>
      <c r="AF121" s="122" t="s">
        <v>1157</v>
      </c>
      <c r="AG121" s="122" t="s">
        <v>1217</v>
      </c>
      <c r="AH121" s="122" t="s">
        <v>900</v>
      </c>
      <c r="AI121" s="122" t="s">
        <v>900</v>
      </c>
      <c r="AJ121" s="123" t="s">
        <v>907</v>
      </c>
      <c r="AK121" s="123" t="s">
        <v>907</v>
      </c>
      <c r="AL121" s="122" t="s">
        <v>905</v>
      </c>
      <c r="AM121" s="122" t="s">
        <v>905</v>
      </c>
      <c r="AN121" s="122" t="s">
        <v>908</v>
      </c>
      <c r="AO121" s="122" t="s">
        <v>909</v>
      </c>
      <c r="AP121" s="122" t="s">
        <v>909</v>
      </c>
      <c r="AQ121" s="122" t="s">
        <v>1265</v>
      </c>
      <c r="AR121" s="122" t="s">
        <v>1265</v>
      </c>
      <c r="AS121" s="122" t="s">
        <v>891</v>
      </c>
      <c r="AT121" s="122" t="s">
        <v>891</v>
      </c>
      <c r="AU121" s="122" t="s">
        <v>891</v>
      </c>
      <c r="AV121" s="122" t="s">
        <v>891</v>
      </c>
      <c r="AW121" s="122" t="s">
        <v>891</v>
      </c>
      <c r="AX121" s="122" t="s">
        <v>891</v>
      </c>
      <c r="AY121" s="122" t="s">
        <v>891</v>
      </c>
      <c r="AZ121" s="122" t="s">
        <v>905</v>
      </c>
      <c r="BA121" s="122" t="s">
        <v>538</v>
      </c>
      <c r="BB121" s="122" t="s">
        <v>903</v>
      </c>
      <c r="BC121" s="122" t="s">
        <v>903</v>
      </c>
      <c r="BD121" s="122" t="s">
        <v>903</v>
      </c>
      <c r="BE121" s="123" t="s">
        <v>1433</v>
      </c>
      <c r="BF121" s="122" t="s">
        <v>902</v>
      </c>
      <c r="BG121" s="122" t="s">
        <v>902</v>
      </c>
      <c r="BH121" s="122" t="s">
        <v>526</v>
      </c>
      <c r="BI121" s="122" t="s">
        <v>526</v>
      </c>
      <c r="BJ121" s="122" t="s">
        <v>1258</v>
      </c>
      <c r="BK121" s="122" t="s">
        <v>1266</v>
      </c>
      <c r="BL121" s="122" t="s">
        <v>899</v>
      </c>
      <c r="BM121" s="122" t="s">
        <v>538</v>
      </c>
      <c r="BN121" s="122" t="s">
        <v>535</v>
      </c>
      <c r="BO121" s="122" t="s">
        <v>538</v>
      </c>
      <c r="BP121" s="122" t="s">
        <v>538</v>
      </c>
      <c r="BQ121" s="122" t="s">
        <v>882</v>
      </c>
      <c r="BR121" s="122" t="s">
        <v>891</v>
      </c>
      <c r="BS121" s="122" t="s">
        <v>891</v>
      </c>
      <c r="BT121" s="122" t="s">
        <v>891</v>
      </c>
      <c r="BU121" s="122" t="s">
        <v>891</v>
      </c>
      <c r="BV121" s="122" t="s">
        <v>891</v>
      </c>
      <c r="BW121" s="122" t="s">
        <v>891</v>
      </c>
      <c r="BX121" s="122"/>
      <c r="BY121" s="122" t="s">
        <v>906</v>
      </c>
      <c r="BZ121" s="122" t="s">
        <v>538</v>
      </c>
      <c r="CA121" s="122" t="s">
        <v>1217</v>
      </c>
      <c r="CB121" s="122" t="s">
        <v>900</v>
      </c>
    </row>
    <row r="122" spans="1:80" x14ac:dyDescent="0.3">
      <c r="A122" s="100" t="str">
        <f>'Indicator Data'!A123</f>
        <v>Myanmar</v>
      </c>
      <c r="B122" s="86" t="str">
        <f>'Indicator Data'!B123</f>
        <v>MMR</v>
      </c>
      <c r="C122" s="122" t="s">
        <v>1257</v>
      </c>
      <c r="D122" s="122" t="s">
        <v>1257</v>
      </c>
      <c r="E122" s="122" t="s">
        <v>1258</v>
      </c>
      <c r="F122" s="122" t="s">
        <v>1258</v>
      </c>
      <c r="G122" s="122" t="s">
        <v>1258</v>
      </c>
      <c r="H122" s="122" t="s">
        <v>1258</v>
      </c>
      <c r="I122" s="122" t="s">
        <v>1258</v>
      </c>
      <c r="J122" s="122" t="s">
        <v>903</v>
      </c>
      <c r="K122" s="122" t="s">
        <v>903</v>
      </c>
      <c r="L122" s="122" t="s">
        <v>526</v>
      </c>
      <c r="M122" s="122" t="s">
        <v>900</v>
      </c>
      <c r="N122" s="122" t="s">
        <v>900</v>
      </c>
      <c r="O122" s="122" t="s">
        <v>900</v>
      </c>
      <c r="P122" s="122" t="s">
        <v>900</v>
      </c>
      <c r="Q122" s="122" t="s">
        <v>1156</v>
      </c>
      <c r="R122" s="122" t="s">
        <v>1156</v>
      </c>
      <c r="S122" s="122" t="s">
        <v>1156</v>
      </c>
      <c r="T122" s="122" t="s">
        <v>1156</v>
      </c>
      <c r="U122" s="122" t="s">
        <v>900</v>
      </c>
      <c r="V122" s="122" t="s">
        <v>900</v>
      </c>
      <c r="W122" s="122" t="s">
        <v>900</v>
      </c>
      <c r="X122" s="122" t="s">
        <v>538</v>
      </c>
      <c r="Y122" s="122" t="s">
        <v>538</v>
      </c>
      <c r="Z122" s="122" t="s">
        <v>538</v>
      </c>
      <c r="AA122" s="122" t="s">
        <v>1217</v>
      </c>
      <c r="AB122" s="122" t="s">
        <v>901</v>
      </c>
      <c r="AC122" s="122" t="s">
        <v>901</v>
      </c>
      <c r="AD122" s="179" t="s">
        <v>1264</v>
      </c>
      <c r="AE122" s="122" t="s">
        <v>891</v>
      </c>
      <c r="AF122" s="122" t="s">
        <v>1157</v>
      </c>
      <c r="AG122" s="122" t="s">
        <v>1217</v>
      </c>
      <c r="AH122" s="122" t="s">
        <v>900</v>
      </c>
      <c r="AI122" s="122" t="s">
        <v>900</v>
      </c>
      <c r="AJ122" s="123" t="s">
        <v>907</v>
      </c>
      <c r="AK122" s="123" t="s">
        <v>907</v>
      </c>
      <c r="AL122" s="122" t="s">
        <v>905</v>
      </c>
      <c r="AM122" s="122" t="s">
        <v>905</v>
      </c>
      <c r="AN122" s="122" t="s">
        <v>908</v>
      </c>
      <c r="AO122" s="122" t="s">
        <v>909</v>
      </c>
      <c r="AP122" s="122" t="s">
        <v>909</v>
      </c>
      <c r="AQ122" s="122" t="s">
        <v>1265</v>
      </c>
      <c r="AR122" s="122" t="s">
        <v>1265</v>
      </c>
      <c r="AS122" s="122" t="s">
        <v>891</v>
      </c>
      <c r="AT122" s="122" t="s">
        <v>891</v>
      </c>
      <c r="AU122" s="122" t="s">
        <v>891</v>
      </c>
      <c r="AV122" s="122" t="s">
        <v>891</v>
      </c>
      <c r="AW122" s="122" t="s">
        <v>891</v>
      </c>
      <c r="AX122" s="122" t="s">
        <v>891</v>
      </c>
      <c r="AY122" s="122" t="s">
        <v>891</v>
      </c>
      <c r="AZ122" s="122" t="s">
        <v>905</v>
      </c>
      <c r="BA122" s="122" t="s">
        <v>538</v>
      </c>
      <c r="BB122" s="122" t="s">
        <v>903</v>
      </c>
      <c r="BC122" s="122" t="s">
        <v>903</v>
      </c>
      <c r="BD122" s="122" t="s">
        <v>903</v>
      </c>
      <c r="BE122" s="123" t="s">
        <v>883</v>
      </c>
      <c r="BF122" s="122" t="s">
        <v>902</v>
      </c>
      <c r="BG122" s="122" t="s">
        <v>902</v>
      </c>
      <c r="BH122" s="122" t="s">
        <v>526</v>
      </c>
      <c r="BI122" s="122" t="s">
        <v>526</v>
      </c>
      <c r="BJ122" s="122" t="s">
        <v>1258</v>
      </c>
      <c r="BK122" s="122" t="s">
        <v>1266</v>
      </c>
      <c r="BL122" s="122" t="s">
        <v>899</v>
      </c>
      <c r="BM122" s="122" t="s">
        <v>538</v>
      </c>
      <c r="BN122" s="122" t="s">
        <v>535</v>
      </c>
      <c r="BO122" s="122" t="s">
        <v>538</v>
      </c>
      <c r="BP122" s="122" t="s">
        <v>538</v>
      </c>
      <c r="BQ122" s="122" t="s">
        <v>882</v>
      </c>
      <c r="BR122" s="122" t="s">
        <v>891</v>
      </c>
      <c r="BS122" s="122" t="s">
        <v>891</v>
      </c>
      <c r="BT122" s="122" t="s">
        <v>891</v>
      </c>
      <c r="BU122" s="122" t="s">
        <v>891</v>
      </c>
      <c r="BV122" s="122" t="s">
        <v>891</v>
      </c>
      <c r="BW122" s="122" t="s">
        <v>891</v>
      </c>
      <c r="BX122" s="122"/>
      <c r="BY122" s="122" t="s">
        <v>906</v>
      </c>
      <c r="BZ122" s="122" t="s">
        <v>538</v>
      </c>
      <c r="CA122" s="122" t="s">
        <v>1217</v>
      </c>
      <c r="CB122" s="122" t="s">
        <v>900</v>
      </c>
    </row>
    <row r="123" spans="1:80" x14ac:dyDescent="0.3">
      <c r="A123" s="100" t="str">
        <f>'Indicator Data'!A124</f>
        <v>Namibia</v>
      </c>
      <c r="B123" s="86" t="str">
        <f>'Indicator Data'!B124</f>
        <v>NAM</v>
      </c>
      <c r="C123" s="122" t="s">
        <v>1257</v>
      </c>
      <c r="D123" s="122" t="s">
        <v>1257</v>
      </c>
      <c r="E123" s="122" t="s">
        <v>1258</v>
      </c>
      <c r="F123" s="122" t="s">
        <v>1258</v>
      </c>
      <c r="G123" s="122" t="s">
        <v>1258</v>
      </c>
      <c r="H123" s="122" t="s">
        <v>1258</v>
      </c>
      <c r="I123" s="122" t="s">
        <v>1258</v>
      </c>
      <c r="J123" s="122" t="s">
        <v>903</v>
      </c>
      <c r="K123" s="122" t="s">
        <v>903</v>
      </c>
      <c r="L123" s="122" t="s">
        <v>526</v>
      </c>
      <c r="M123" s="122" t="s">
        <v>900</v>
      </c>
      <c r="N123" s="122" t="s">
        <v>900</v>
      </c>
      <c r="O123" s="122" t="s">
        <v>900</v>
      </c>
      <c r="P123" s="122" t="s">
        <v>900</v>
      </c>
      <c r="Q123" s="122" t="s">
        <v>1156</v>
      </c>
      <c r="R123" s="122" t="s">
        <v>1156</v>
      </c>
      <c r="S123" s="122" t="s">
        <v>1156</v>
      </c>
      <c r="T123" s="122" t="s">
        <v>1156</v>
      </c>
      <c r="U123" s="122" t="s">
        <v>900</v>
      </c>
      <c r="V123" s="122" t="s">
        <v>900</v>
      </c>
      <c r="W123" s="122" t="s">
        <v>900</v>
      </c>
      <c r="X123" s="122" t="s">
        <v>538</v>
      </c>
      <c r="Y123" s="122" t="s">
        <v>538</v>
      </c>
      <c r="Z123" s="122" t="s">
        <v>538</v>
      </c>
      <c r="AA123" s="122" t="s">
        <v>1217</v>
      </c>
      <c r="AB123" s="122" t="s">
        <v>901</v>
      </c>
      <c r="AC123" s="122" t="s">
        <v>901</v>
      </c>
      <c r="AD123" s="179" t="s">
        <v>1264</v>
      </c>
      <c r="AE123" s="122" t="s">
        <v>891</v>
      </c>
      <c r="AF123" s="122" t="s">
        <v>1157</v>
      </c>
      <c r="AG123" s="122" t="s">
        <v>1217</v>
      </c>
      <c r="AH123" s="122" t="s">
        <v>900</v>
      </c>
      <c r="AI123" s="122" t="s">
        <v>900</v>
      </c>
      <c r="AJ123" s="123" t="s">
        <v>907</v>
      </c>
      <c r="AK123" s="123" t="s">
        <v>907</v>
      </c>
      <c r="AL123" s="122" t="s">
        <v>905</v>
      </c>
      <c r="AM123" s="122" t="s">
        <v>905</v>
      </c>
      <c r="AN123" s="122" t="s">
        <v>908</v>
      </c>
      <c r="AO123" s="122" t="s">
        <v>909</v>
      </c>
      <c r="AP123" s="122" t="s">
        <v>909</v>
      </c>
      <c r="AQ123" s="122" t="s">
        <v>1265</v>
      </c>
      <c r="AR123" s="122" t="s">
        <v>1265</v>
      </c>
      <c r="AS123" s="122" t="s">
        <v>891</v>
      </c>
      <c r="AT123" s="122" t="s">
        <v>891</v>
      </c>
      <c r="AU123" s="122" t="s">
        <v>891</v>
      </c>
      <c r="AV123" s="122" t="s">
        <v>891</v>
      </c>
      <c r="AW123" s="122" t="s">
        <v>891</v>
      </c>
      <c r="AX123" s="122" t="s">
        <v>891</v>
      </c>
      <c r="AY123" s="122" t="s">
        <v>891</v>
      </c>
      <c r="AZ123" s="122" t="s">
        <v>905</v>
      </c>
      <c r="BA123" s="122" t="s">
        <v>538</v>
      </c>
      <c r="BB123" s="122" t="s">
        <v>903</v>
      </c>
      <c r="BC123" s="122" t="s">
        <v>903</v>
      </c>
      <c r="BD123" s="122" t="s">
        <v>903</v>
      </c>
      <c r="BE123" s="123" t="s">
        <v>880</v>
      </c>
      <c r="BF123" s="122" t="s">
        <v>902</v>
      </c>
      <c r="BG123" s="122" t="s">
        <v>902</v>
      </c>
      <c r="BH123" s="122" t="s">
        <v>526</v>
      </c>
      <c r="BI123" s="122" t="s">
        <v>526</v>
      </c>
      <c r="BJ123" s="122" t="s">
        <v>1258</v>
      </c>
      <c r="BK123" s="122" t="s">
        <v>1266</v>
      </c>
      <c r="BL123" s="122" t="s">
        <v>899</v>
      </c>
      <c r="BM123" s="122" t="s">
        <v>538</v>
      </c>
      <c r="BN123" s="122" t="s">
        <v>535</v>
      </c>
      <c r="BO123" s="122" t="s">
        <v>538</v>
      </c>
      <c r="BP123" s="122" t="s">
        <v>538</v>
      </c>
      <c r="BQ123" s="122" t="s">
        <v>882</v>
      </c>
      <c r="BR123" s="122" t="s">
        <v>891</v>
      </c>
      <c r="BS123" s="122" t="s">
        <v>891</v>
      </c>
      <c r="BT123" s="122" t="s">
        <v>891</v>
      </c>
      <c r="BU123" s="122" t="s">
        <v>891</v>
      </c>
      <c r="BV123" s="122" t="s">
        <v>891</v>
      </c>
      <c r="BW123" s="122" t="s">
        <v>891</v>
      </c>
      <c r="BX123" s="122"/>
      <c r="BY123" s="122" t="s">
        <v>906</v>
      </c>
      <c r="BZ123" s="122" t="s">
        <v>538</v>
      </c>
      <c r="CA123" s="122" t="s">
        <v>1217</v>
      </c>
      <c r="CB123" s="122" t="s">
        <v>900</v>
      </c>
    </row>
    <row r="124" spans="1:80" x14ac:dyDescent="0.3">
      <c r="A124" s="100" t="str">
        <f>'Indicator Data'!A125</f>
        <v>Nauru</v>
      </c>
      <c r="B124" s="86" t="str">
        <f>'Indicator Data'!B125</f>
        <v>NRU</v>
      </c>
      <c r="C124" s="122" t="s">
        <v>1257</v>
      </c>
      <c r="D124" s="122" t="s">
        <v>1257</v>
      </c>
      <c r="E124" s="122" t="s">
        <v>1258</v>
      </c>
      <c r="F124" s="122" t="s">
        <v>1258</v>
      </c>
      <c r="G124" s="122" t="s">
        <v>1258</v>
      </c>
      <c r="H124" s="122" t="s">
        <v>1258</v>
      </c>
      <c r="I124" s="122" t="s">
        <v>1258</v>
      </c>
      <c r="J124" s="122" t="s">
        <v>903</v>
      </c>
      <c r="K124" s="122" t="s">
        <v>903</v>
      </c>
      <c r="L124" s="122" t="s">
        <v>526</v>
      </c>
      <c r="M124" s="122" t="s">
        <v>900</v>
      </c>
      <c r="N124" s="122" t="s">
        <v>900</v>
      </c>
      <c r="O124" s="122" t="s">
        <v>900</v>
      </c>
      <c r="P124" s="122" t="s">
        <v>900</v>
      </c>
      <c r="Q124" s="122" t="s">
        <v>1156</v>
      </c>
      <c r="R124" s="122" t="s">
        <v>1156</v>
      </c>
      <c r="S124" s="122" t="s">
        <v>1156</v>
      </c>
      <c r="T124" s="122" t="s">
        <v>1156</v>
      </c>
      <c r="U124" s="122" t="s">
        <v>900</v>
      </c>
      <c r="V124" s="122" t="s">
        <v>900</v>
      </c>
      <c r="W124" s="122" t="s">
        <v>900</v>
      </c>
      <c r="X124" s="122" t="s">
        <v>538</v>
      </c>
      <c r="Y124" s="122" t="s">
        <v>538</v>
      </c>
      <c r="Z124" s="122" t="s">
        <v>538</v>
      </c>
      <c r="AA124" s="122" t="s">
        <v>1217</v>
      </c>
      <c r="AB124" s="122" t="s">
        <v>901</v>
      </c>
      <c r="AC124" s="122" t="s">
        <v>901</v>
      </c>
      <c r="AD124" s="179" t="s">
        <v>1264</v>
      </c>
      <c r="AE124" s="122" t="s">
        <v>891</v>
      </c>
      <c r="AF124" s="122" t="s">
        <v>1157</v>
      </c>
      <c r="AG124" s="122" t="s">
        <v>1217</v>
      </c>
      <c r="AH124" s="122" t="s">
        <v>900</v>
      </c>
      <c r="AI124" s="122" t="s">
        <v>900</v>
      </c>
      <c r="AJ124" s="123" t="s">
        <v>907</v>
      </c>
      <c r="AK124" s="123" t="s">
        <v>907</v>
      </c>
      <c r="AL124" s="122" t="s">
        <v>905</v>
      </c>
      <c r="AM124" s="122" t="s">
        <v>905</v>
      </c>
      <c r="AN124" s="122" t="s">
        <v>908</v>
      </c>
      <c r="AO124" s="122" t="s">
        <v>909</v>
      </c>
      <c r="AP124" s="122" t="s">
        <v>909</v>
      </c>
      <c r="AQ124" s="122" t="s">
        <v>1265</v>
      </c>
      <c r="AR124" s="122" t="s">
        <v>1265</v>
      </c>
      <c r="AS124" s="122" t="s">
        <v>891</v>
      </c>
      <c r="AT124" s="122" t="s">
        <v>891</v>
      </c>
      <c r="AU124" s="122" t="s">
        <v>891</v>
      </c>
      <c r="AV124" s="122" t="s">
        <v>891</v>
      </c>
      <c r="AW124" s="122" t="s">
        <v>891</v>
      </c>
      <c r="AX124" s="122" t="s">
        <v>891</v>
      </c>
      <c r="AY124" s="122" t="s">
        <v>891</v>
      </c>
      <c r="AZ124" s="122" t="s">
        <v>905</v>
      </c>
      <c r="BA124" s="122" t="s">
        <v>538</v>
      </c>
      <c r="BB124" s="122" t="s">
        <v>903</v>
      </c>
      <c r="BC124" s="122" t="s">
        <v>903</v>
      </c>
      <c r="BD124" s="122" t="s">
        <v>903</v>
      </c>
      <c r="BE124" s="123" t="s">
        <v>880</v>
      </c>
      <c r="BF124" s="122" t="s">
        <v>902</v>
      </c>
      <c r="BG124" s="122" t="s">
        <v>902</v>
      </c>
      <c r="BH124" s="122" t="s">
        <v>526</v>
      </c>
      <c r="BI124" s="122" t="s">
        <v>526</v>
      </c>
      <c r="BJ124" s="122" t="s">
        <v>1258</v>
      </c>
      <c r="BK124" s="122" t="s">
        <v>1266</v>
      </c>
      <c r="BL124" s="122" t="s">
        <v>899</v>
      </c>
      <c r="BM124" s="122" t="s">
        <v>538</v>
      </c>
      <c r="BN124" s="122" t="s">
        <v>535</v>
      </c>
      <c r="BO124" s="122" t="s">
        <v>538</v>
      </c>
      <c r="BP124" s="122" t="s">
        <v>538</v>
      </c>
      <c r="BQ124" s="122" t="s">
        <v>882</v>
      </c>
      <c r="BR124" s="122" t="s">
        <v>891</v>
      </c>
      <c r="BS124" s="122" t="s">
        <v>891</v>
      </c>
      <c r="BT124" s="122" t="s">
        <v>891</v>
      </c>
      <c r="BU124" s="122" t="s">
        <v>891</v>
      </c>
      <c r="BV124" s="122" t="s">
        <v>891</v>
      </c>
      <c r="BW124" s="122" t="s">
        <v>891</v>
      </c>
      <c r="BX124" s="122"/>
      <c r="BY124" s="122" t="s">
        <v>906</v>
      </c>
      <c r="BZ124" s="122" t="s">
        <v>538</v>
      </c>
      <c r="CA124" s="122" t="s">
        <v>1217</v>
      </c>
      <c r="CB124" s="122" t="s">
        <v>900</v>
      </c>
    </row>
    <row r="125" spans="1:80" x14ac:dyDescent="0.3">
      <c r="A125" s="100" t="str">
        <f>'Indicator Data'!A126</f>
        <v>Nepal</v>
      </c>
      <c r="B125" s="86" t="str">
        <f>'Indicator Data'!B126</f>
        <v>NPL</v>
      </c>
      <c r="C125" s="122" t="s">
        <v>1257</v>
      </c>
      <c r="D125" s="122" t="s">
        <v>1257</v>
      </c>
      <c r="E125" s="122" t="s">
        <v>1258</v>
      </c>
      <c r="F125" s="122" t="s">
        <v>1258</v>
      </c>
      <c r="G125" s="122" t="s">
        <v>1258</v>
      </c>
      <c r="H125" s="122" t="s">
        <v>1258</v>
      </c>
      <c r="I125" s="122" t="s">
        <v>1258</v>
      </c>
      <c r="J125" s="122" t="s">
        <v>903</v>
      </c>
      <c r="K125" s="122" t="s">
        <v>903</v>
      </c>
      <c r="L125" s="122" t="s">
        <v>526</v>
      </c>
      <c r="M125" s="122" t="s">
        <v>900</v>
      </c>
      <c r="N125" s="122" t="s">
        <v>900</v>
      </c>
      <c r="O125" s="122" t="s">
        <v>900</v>
      </c>
      <c r="P125" s="122" t="s">
        <v>900</v>
      </c>
      <c r="Q125" s="122" t="s">
        <v>1156</v>
      </c>
      <c r="R125" s="122" t="s">
        <v>1156</v>
      </c>
      <c r="S125" s="122" t="s">
        <v>1156</v>
      </c>
      <c r="T125" s="122" t="s">
        <v>1156</v>
      </c>
      <c r="U125" s="122" t="s">
        <v>900</v>
      </c>
      <c r="V125" s="122" t="s">
        <v>900</v>
      </c>
      <c r="W125" s="122" t="s">
        <v>900</v>
      </c>
      <c r="X125" s="122" t="s">
        <v>538</v>
      </c>
      <c r="Y125" s="122" t="s">
        <v>538</v>
      </c>
      <c r="Z125" s="122" t="s">
        <v>538</v>
      </c>
      <c r="AA125" s="122" t="s">
        <v>1217</v>
      </c>
      <c r="AB125" s="122" t="s">
        <v>901</v>
      </c>
      <c r="AC125" s="122" t="s">
        <v>901</v>
      </c>
      <c r="AD125" s="179" t="s">
        <v>1264</v>
      </c>
      <c r="AE125" s="122" t="s">
        <v>891</v>
      </c>
      <c r="AF125" s="122" t="s">
        <v>1157</v>
      </c>
      <c r="AG125" s="122" t="s">
        <v>1217</v>
      </c>
      <c r="AH125" s="122" t="s">
        <v>900</v>
      </c>
      <c r="AI125" s="122" t="s">
        <v>900</v>
      </c>
      <c r="AJ125" s="123" t="s">
        <v>907</v>
      </c>
      <c r="AK125" s="123" t="s">
        <v>907</v>
      </c>
      <c r="AL125" s="122" t="s">
        <v>905</v>
      </c>
      <c r="AM125" s="122" t="s">
        <v>905</v>
      </c>
      <c r="AN125" s="122" t="s">
        <v>908</v>
      </c>
      <c r="AO125" s="122" t="s">
        <v>909</v>
      </c>
      <c r="AP125" s="122" t="s">
        <v>909</v>
      </c>
      <c r="AQ125" s="122" t="s">
        <v>1265</v>
      </c>
      <c r="AR125" s="122" t="s">
        <v>1265</v>
      </c>
      <c r="AS125" s="122" t="s">
        <v>891</v>
      </c>
      <c r="AT125" s="122" t="s">
        <v>891</v>
      </c>
      <c r="AU125" s="122" t="s">
        <v>891</v>
      </c>
      <c r="AV125" s="122" t="s">
        <v>891</v>
      </c>
      <c r="AW125" s="122" t="s">
        <v>891</v>
      </c>
      <c r="AX125" s="122" t="s">
        <v>891</v>
      </c>
      <c r="AY125" s="122" t="s">
        <v>891</v>
      </c>
      <c r="AZ125" s="122" t="s">
        <v>905</v>
      </c>
      <c r="BA125" s="122" t="s">
        <v>538</v>
      </c>
      <c r="BB125" s="122" t="s">
        <v>903</v>
      </c>
      <c r="BC125" s="122" t="s">
        <v>903</v>
      </c>
      <c r="BD125" s="122" t="s">
        <v>903</v>
      </c>
      <c r="BE125" s="123" t="s">
        <v>880</v>
      </c>
      <c r="BF125" s="122" t="s">
        <v>902</v>
      </c>
      <c r="BG125" s="122" t="s">
        <v>902</v>
      </c>
      <c r="BH125" s="122" t="s">
        <v>526</v>
      </c>
      <c r="BI125" s="122" t="s">
        <v>526</v>
      </c>
      <c r="BJ125" s="122" t="s">
        <v>1258</v>
      </c>
      <c r="BK125" s="122" t="s">
        <v>1266</v>
      </c>
      <c r="BL125" s="122" t="s">
        <v>899</v>
      </c>
      <c r="BM125" s="122" t="s">
        <v>538</v>
      </c>
      <c r="BN125" s="122" t="s">
        <v>535</v>
      </c>
      <c r="BO125" s="122" t="s">
        <v>538</v>
      </c>
      <c r="BP125" s="122" t="s">
        <v>538</v>
      </c>
      <c r="BQ125" s="122" t="s">
        <v>882</v>
      </c>
      <c r="BR125" s="122" t="s">
        <v>891</v>
      </c>
      <c r="BS125" s="122" t="s">
        <v>891</v>
      </c>
      <c r="BT125" s="122" t="s">
        <v>891</v>
      </c>
      <c r="BU125" s="122" t="s">
        <v>891</v>
      </c>
      <c r="BV125" s="122" t="s">
        <v>891</v>
      </c>
      <c r="BW125" s="122" t="s">
        <v>891</v>
      </c>
      <c r="BX125" s="122"/>
      <c r="BY125" s="122" t="s">
        <v>906</v>
      </c>
      <c r="BZ125" s="122" t="s">
        <v>538</v>
      </c>
      <c r="CA125" s="122" t="s">
        <v>1217</v>
      </c>
      <c r="CB125" s="122" t="s">
        <v>900</v>
      </c>
    </row>
    <row r="126" spans="1:80" x14ac:dyDescent="0.3">
      <c r="A126" s="100" t="str">
        <f>'Indicator Data'!A127</f>
        <v>Netherlands</v>
      </c>
      <c r="B126" s="86" t="str">
        <f>'Indicator Data'!B127</f>
        <v>NLD</v>
      </c>
      <c r="C126" s="122" t="s">
        <v>1257</v>
      </c>
      <c r="D126" s="122" t="s">
        <v>1257</v>
      </c>
      <c r="E126" s="122" t="s">
        <v>1258</v>
      </c>
      <c r="F126" s="122" t="s">
        <v>1258</v>
      </c>
      <c r="G126" s="122" t="s">
        <v>1258</v>
      </c>
      <c r="H126" s="122" t="s">
        <v>1258</v>
      </c>
      <c r="I126" s="122" t="s">
        <v>1258</v>
      </c>
      <c r="J126" s="122" t="s">
        <v>903</v>
      </c>
      <c r="K126" s="122" t="s">
        <v>903</v>
      </c>
      <c r="L126" s="122" t="s">
        <v>526</v>
      </c>
      <c r="M126" s="122" t="s">
        <v>900</v>
      </c>
      <c r="N126" s="122" t="s">
        <v>900</v>
      </c>
      <c r="O126" s="122" t="s">
        <v>900</v>
      </c>
      <c r="P126" s="122" t="s">
        <v>900</v>
      </c>
      <c r="Q126" s="122" t="s">
        <v>1156</v>
      </c>
      <c r="R126" s="122" t="s">
        <v>1156</v>
      </c>
      <c r="S126" s="122" t="s">
        <v>1156</v>
      </c>
      <c r="T126" s="122" t="s">
        <v>1156</v>
      </c>
      <c r="U126" s="122" t="s">
        <v>900</v>
      </c>
      <c r="V126" s="122" t="s">
        <v>900</v>
      </c>
      <c r="W126" s="122" t="s">
        <v>900</v>
      </c>
      <c r="X126" s="122" t="s">
        <v>538</v>
      </c>
      <c r="Y126" s="122" t="s">
        <v>538</v>
      </c>
      <c r="Z126" s="122" t="s">
        <v>538</v>
      </c>
      <c r="AA126" s="122" t="s">
        <v>1217</v>
      </c>
      <c r="AB126" s="122" t="s">
        <v>901</v>
      </c>
      <c r="AC126" s="122" t="s">
        <v>901</v>
      </c>
      <c r="AD126" s="179" t="s">
        <v>1264</v>
      </c>
      <c r="AE126" s="122" t="s">
        <v>891</v>
      </c>
      <c r="AF126" s="122" t="s">
        <v>1157</v>
      </c>
      <c r="AG126" s="122" t="s">
        <v>1217</v>
      </c>
      <c r="AH126" s="122" t="s">
        <v>900</v>
      </c>
      <c r="AI126" s="122" t="s">
        <v>900</v>
      </c>
      <c r="AJ126" s="123" t="s">
        <v>907</v>
      </c>
      <c r="AK126" s="123" t="s">
        <v>907</v>
      </c>
      <c r="AL126" s="122" t="s">
        <v>905</v>
      </c>
      <c r="AM126" s="122" t="s">
        <v>905</v>
      </c>
      <c r="AN126" s="122" t="s">
        <v>908</v>
      </c>
      <c r="AO126" s="122" t="s">
        <v>909</v>
      </c>
      <c r="AP126" s="122" t="s">
        <v>909</v>
      </c>
      <c r="AQ126" s="122" t="s">
        <v>1265</v>
      </c>
      <c r="AR126" s="122" t="s">
        <v>1265</v>
      </c>
      <c r="AS126" s="122" t="s">
        <v>891</v>
      </c>
      <c r="AT126" s="122" t="s">
        <v>891</v>
      </c>
      <c r="AU126" s="122" t="s">
        <v>891</v>
      </c>
      <c r="AV126" s="122" t="s">
        <v>891</v>
      </c>
      <c r="AW126" s="122" t="s">
        <v>891</v>
      </c>
      <c r="AX126" s="122" t="s">
        <v>891</v>
      </c>
      <c r="AY126" s="122" t="s">
        <v>891</v>
      </c>
      <c r="AZ126" s="122" t="s">
        <v>905</v>
      </c>
      <c r="BA126" s="122" t="s">
        <v>538</v>
      </c>
      <c r="BB126" s="122" t="s">
        <v>903</v>
      </c>
      <c r="BC126" s="122" t="s">
        <v>903</v>
      </c>
      <c r="BD126" s="122" t="s">
        <v>903</v>
      </c>
      <c r="BE126" s="123" t="s">
        <v>880</v>
      </c>
      <c r="BF126" s="122" t="s">
        <v>902</v>
      </c>
      <c r="BG126" s="122" t="s">
        <v>902</v>
      </c>
      <c r="BH126" s="122" t="s">
        <v>526</v>
      </c>
      <c r="BI126" s="122" t="s">
        <v>526</v>
      </c>
      <c r="BJ126" s="122" t="s">
        <v>1258</v>
      </c>
      <c r="BK126" s="122" t="s">
        <v>1266</v>
      </c>
      <c r="BL126" s="122" t="s">
        <v>899</v>
      </c>
      <c r="BM126" s="122" t="s">
        <v>538</v>
      </c>
      <c r="BN126" s="122" t="s">
        <v>535</v>
      </c>
      <c r="BO126" s="122" t="s">
        <v>538</v>
      </c>
      <c r="BP126" s="122" t="s">
        <v>538</v>
      </c>
      <c r="BQ126" s="122" t="s">
        <v>882</v>
      </c>
      <c r="BR126" s="122" t="s">
        <v>891</v>
      </c>
      <c r="BS126" s="122" t="s">
        <v>891</v>
      </c>
      <c r="BT126" s="122" t="s">
        <v>891</v>
      </c>
      <c r="BU126" s="122" t="s">
        <v>891</v>
      </c>
      <c r="BV126" s="122" t="s">
        <v>891</v>
      </c>
      <c r="BW126" s="122" t="s">
        <v>891</v>
      </c>
      <c r="BX126" s="122"/>
      <c r="BY126" s="122" t="s">
        <v>906</v>
      </c>
      <c r="BZ126" s="122" t="s">
        <v>538</v>
      </c>
      <c r="CA126" s="122" t="s">
        <v>1217</v>
      </c>
      <c r="CB126" s="122" t="s">
        <v>900</v>
      </c>
    </row>
    <row r="127" spans="1:80" x14ac:dyDescent="0.3">
      <c r="A127" s="100" t="str">
        <f>'Indicator Data'!A128</f>
        <v>New Zealand</v>
      </c>
      <c r="B127" s="86" t="str">
        <f>'Indicator Data'!B128</f>
        <v>NZL</v>
      </c>
      <c r="C127" s="122" t="s">
        <v>1257</v>
      </c>
      <c r="D127" s="122" t="s">
        <v>1257</v>
      </c>
      <c r="E127" s="122" t="s">
        <v>1258</v>
      </c>
      <c r="F127" s="122" t="s">
        <v>1258</v>
      </c>
      <c r="G127" s="122" t="s">
        <v>1258</v>
      </c>
      <c r="H127" s="122" t="s">
        <v>1258</v>
      </c>
      <c r="I127" s="122" t="s">
        <v>1258</v>
      </c>
      <c r="J127" s="122" t="s">
        <v>903</v>
      </c>
      <c r="K127" s="122" t="s">
        <v>903</v>
      </c>
      <c r="L127" s="122" t="s">
        <v>526</v>
      </c>
      <c r="M127" s="122" t="s">
        <v>900</v>
      </c>
      <c r="N127" s="122" t="s">
        <v>900</v>
      </c>
      <c r="O127" s="122" t="s">
        <v>900</v>
      </c>
      <c r="P127" s="122" t="s">
        <v>900</v>
      </c>
      <c r="Q127" s="122" t="s">
        <v>1156</v>
      </c>
      <c r="R127" s="122" t="s">
        <v>1156</v>
      </c>
      <c r="S127" s="122" t="s">
        <v>1156</v>
      </c>
      <c r="T127" s="122" t="s">
        <v>1156</v>
      </c>
      <c r="U127" s="122" t="s">
        <v>900</v>
      </c>
      <c r="V127" s="122" t="s">
        <v>900</v>
      </c>
      <c r="W127" s="122" t="s">
        <v>900</v>
      </c>
      <c r="X127" s="122" t="s">
        <v>538</v>
      </c>
      <c r="Y127" s="122" t="s">
        <v>538</v>
      </c>
      <c r="Z127" s="122" t="s">
        <v>538</v>
      </c>
      <c r="AA127" s="122" t="s">
        <v>1217</v>
      </c>
      <c r="AB127" s="122" t="s">
        <v>901</v>
      </c>
      <c r="AC127" s="122" t="s">
        <v>901</v>
      </c>
      <c r="AD127" s="179" t="s">
        <v>1264</v>
      </c>
      <c r="AE127" s="122" t="s">
        <v>891</v>
      </c>
      <c r="AF127" s="122" t="s">
        <v>1157</v>
      </c>
      <c r="AG127" s="122" t="s">
        <v>1217</v>
      </c>
      <c r="AH127" s="122" t="s">
        <v>900</v>
      </c>
      <c r="AI127" s="122" t="s">
        <v>900</v>
      </c>
      <c r="AJ127" s="123" t="s">
        <v>907</v>
      </c>
      <c r="AK127" s="123" t="s">
        <v>907</v>
      </c>
      <c r="AL127" s="122" t="s">
        <v>905</v>
      </c>
      <c r="AM127" s="122" t="s">
        <v>905</v>
      </c>
      <c r="AN127" s="122" t="s">
        <v>908</v>
      </c>
      <c r="AO127" s="122" t="s">
        <v>909</v>
      </c>
      <c r="AP127" s="122" t="s">
        <v>909</v>
      </c>
      <c r="AQ127" s="122" t="s">
        <v>1265</v>
      </c>
      <c r="AR127" s="122" t="s">
        <v>1265</v>
      </c>
      <c r="AS127" s="122" t="s">
        <v>891</v>
      </c>
      <c r="AT127" s="122" t="s">
        <v>891</v>
      </c>
      <c r="AU127" s="122" t="s">
        <v>891</v>
      </c>
      <c r="AV127" s="122" t="s">
        <v>891</v>
      </c>
      <c r="AW127" s="122" t="s">
        <v>891</v>
      </c>
      <c r="AX127" s="122" t="s">
        <v>891</v>
      </c>
      <c r="AY127" s="122" t="s">
        <v>891</v>
      </c>
      <c r="AZ127" s="122" t="s">
        <v>905</v>
      </c>
      <c r="BA127" s="122" t="s">
        <v>538</v>
      </c>
      <c r="BB127" s="122" t="s">
        <v>903</v>
      </c>
      <c r="BC127" s="122" t="s">
        <v>903</v>
      </c>
      <c r="BD127" s="122" t="s">
        <v>903</v>
      </c>
      <c r="BE127" s="123" t="s">
        <v>880</v>
      </c>
      <c r="BF127" s="122" t="s">
        <v>902</v>
      </c>
      <c r="BG127" s="122" t="s">
        <v>902</v>
      </c>
      <c r="BH127" s="122" t="s">
        <v>526</v>
      </c>
      <c r="BI127" s="122" t="s">
        <v>526</v>
      </c>
      <c r="BJ127" s="122" t="s">
        <v>1258</v>
      </c>
      <c r="BK127" s="122" t="s">
        <v>1266</v>
      </c>
      <c r="BL127" s="122" t="s">
        <v>899</v>
      </c>
      <c r="BM127" s="122" t="s">
        <v>538</v>
      </c>
      <c r="BN127" s="122" t="s">
        <v>535</v>
      </c>
      <c r="BO127" s="122" t="s">
        <v>538</v>
      </c>
      <c r="BP127" s="122" t="s">
        <v>538</v>
      </c>
      <c r="BQ127" s="122" t="s">
        <v>882</v>
      </c>
      <c r="BR127" s="122" t="s">
        <v>891</v>
      </c>
      <c r="BS127" s="122" t="s">
        <v>891</v>
      </c>
      <c r="BT127" s="122" t="s">
        <v>891</v>
      </c>
      <c r="BU127" s="122" t="s">
        <v>891</v>
      </c>
      <c r="BV127" s="122" t="s">
        <v>891</v>
      </c>
      <c r="BW127" s="122" t="s">
        <v>891</v>
      </c>
      <c r="BX127" s="122"/>
      <c r="BY127" s="122" t="s">
        <v>906</v>
      </c>
      <c r="BZ127" s="122" t="s">
        <v>538</v>
      </c>
      <c r="CA127" s="122" t="s">
        <v>1217</v>
      </c>
      <c r="CB127" s="122" t="s">
        <v>900</v>
      </c>
    </row>
    <row r="128" spans="1:80" x14ac:dyDescent="0.3">
      <c r="A128" s="100" t="str">
        <f>'Indicator Data'!A129</f>
        <v>Nicaragua</v>
      </c>
      <c r="B128" s="86" t="str">
        <f>'Indicator Data'!B129</f>
        <v>NIC</v>
      </c>
      <c r="C128" s="122" t="s">
        <v>1257</v>
      </c>
      <c r="D128" s="122" t="s">
        <v>1257</v>
      </c>
      <c r="E128" s="122" t="s">
        <v>1258</v>
      </c>
      <c r="F128" s="122" t="s">
        <v>1258</v>
      </c>
      <c r="G128" s="122" t="s">
        <v>1258</v>
      </c>
      <c r="H128" s="122" t="s">
        <v>1258</v>
      </c>
      <c r="I128" s="122" t="s">
        <v>1258</v>
      </c>
      <c r="J128" s="122" t="s">
        <v>903</v>
      </c>
      <c r="K128" s="122" t="s">
        <v>903</v>
      </c>
      <c r="L128" s="122" t="s">
        <v>526</v>
      </c>
      <c r="M128" s="122" t="s">
        <v>900</v>
      </c>
      <c r="N128" s="122" t="s">
        <v>900</v>
      </c>
      <c r="O128" s="122" t="s">
        <v>900</v>
      </c>
      <c r="P128" s="122" t="s">
        <v>900</v>
      </c>
      <c r="Q128" s="122" t="s">
        <v>1156</v>
      </c>
      <c r="R128" s="122" t="s">
        <v>1156</v>
      </c>
      <c r="S128" s="122" t="s">
        <v>1156</v>
      </c>
      <c r="T128" s="122" t="s">
        <v>1156</v>
      </c>
      <c r="U128" s="122" t="s">
        <v>900</v>
      </c>
      <c r="V128" s="122" t="s">
        <v>900</v>
      </c>
      <c r="W128" s="122" t="s">
        <v>900</v>
      </c>
      <c r="X128" s="122" t="s">
        <v>538</v>
      </c>
      <c r="Y128" s="122" t="s">
        <v>538</v>
      </c>
      <c r="Z128" s="122" t="s">
        <v>538</v>
      </c>
      <c r="AA128" s="122" t="s">
        <v>1217</v>
      </c>
      <c r="AB128" s="122" t="s">
        <v>901</v>
      </c>
      <c r="AC128" s="122" t="s">
        <v>901</v>
      </c>
      <c r="AD128" s="179" t="s">
        <v>1264</v>
      </c>
      <c r="AE128" s="122" t="s">
        <v>891</v>
      </c>
      <c r="AF128" s="122" t="s">
        <v>1157</v>
      </c>
      <c r="AG128" s="122" t="s">
        <v>1217</v>
      </c>
      <c r="AH128" s="122" t="s">
        <v>900</v>
      </c>
      <c r="AI128" s="122" t="s">
        <v>900</v>
      </c>
      <c r="AJ128" s="123" t="s">
        <v>907</v>
      </c>
      <c r="AK128" s="123" t="s">
        <v>907</v>
      </c>
      <c r="AL128" s="122" t="s">
        <v>905</v>
      </c>
      <c r="AM128" s="122" t="s">
        <v>905</v>
      </c>
      <c r="AN128" s="122" t="s">
        <v>908</v>
      </c>
      <c r="AO128" s="122" t="s">
        <v>909</v>
      </c>
      <c r="AP128" s="122" t="s">
        <v>909</v>
      </c>
      <c r="AQ128" s="122" t="s">
        <v>1265</v>
      </c>
      <c r="AR128" s="122" t="s">
        <v>1265</v>
      </c>
      <c r="AS128" s="122" t="s">
        <v>891</v>
      </c>
      <c r="AT128" s="122" t="s">
        <v>891</v>
      </c>
      <c r="AU128" s="122" t="s">
        <v>891</v>
      </c>
      <c r="AV128" s="122" t="s">
        <v>891</v>
      </c>
      <c r="AW128" s="122" t="s">
        <v>891</v>
      </c>
      <c r="AX128" s="122" t="s">
        <v>891</v>
      </c>
      <c r="AY128" s="122" t="s">
        <v>891</v>
      </c>
      <c r="AZ128" s="122" t="s">
        <v>905</v>
      </c>
      <c r="BA128" s="122" t="s">
        <v>538</v>
      </c>
      <c r="BB128" s="122" t="s">
        <v>903</v>
      </c>
      <c r="BC128" s="122" t="s">
        <v>903</v>
      </c>
      <c r="BD128" s="122" t="s">
        <v>903</v>
      </c>
      <c r="BE128" s="123" t="s">
        <v>880</v>
      </c>
      <c r="BF128" s="122" t="s">
        <v>902</v>
      </c>
      <c r="BG128" s="122" t="s">
        <v>902</v>
      </c>
      <c r="BH128" s="122" t="s">
        <v>526</v>
      </c>
      <c r="BI128" s="122" t="s">
        <v>526</v>
      </c>
      <c r="BJ128" s="122" t="s">
        <v>1258</v>
      </c>
      <c r="BK128" s="122" t="s">
        <v>1266</v>
      </c>
      <c r="BL128" s="122" t="s">
        <v>899</v>
      </c>
      <c r="BM128" s="122" t="s">
        <v>538</v>
      </c>
      <c r="BN128" s="122" t="s">
        <v>535</v>
      </c>
      <c r="BO128" s="122" t="s">
        <v>538</v>
      </c>
      <c r="BP128" s="122" t="s">
        <v>538</v>
      </c>
      <c r="BQ128" s="122" t="s">
        <v>882</v>
      </c>
      <c r="BR128" s="122" t="s">
        <v>891</v>
      </c>
      <c r="BS128" s="122" t="s">
        <v>891</v>
      </c>
      <c r="BT128" s="122" t="s">
        <v>891</v>
      </c>
      <c r="BU128" s="122" t="s">
        <v>891</v>
      </c>
      <c r="BV128" s="122" t="s">
        <v>891</v>
      </c>
      <c r="BW128" s="122" t="s">
        <v>891</v>
      </c>
      <c r="BX128" s="122"/>
      <c r="BY128" s="122" t="s">
        <v>906</v>
      </c>
      <c r="BZ128" s="122" t="s">
        <v>538</v>
      </c>
      <c r="CA128" s="122" t="s">
        <v>1217</v>
      </c>
      <c r="CB128" s="122" t="s">
        <v>900</v>
      </c>
    </row>
    <row r="129" spans="1:80" x14ac:dyDescent="0.3">
      <c r="A129" s="100" t="str">
        <f>'Indicator Data'!A130</f>
        <v>Niger</v>
      </c>
      <c r="B129" s="86" t="str">
        <f>'Indicator Data'!B130</f>
        <v>NER</v>
      </c>
      <c r="C129" s="122" t="s">
        <v>1257</v>
      </c>
      <c r="D129" s="122" t="s">
        <v>1257</v>
      </c>
      <c r="E129" s="122" t="s">
        <v>1258</v>
      </c>
      <c r="F129" s="122" t="s">
        <v>1258</v>
      </c>
      <c r="G129" s="122" t="s">
        <v>1258</v>
      </c>
      <c r="H129" s="122" t="s">
        <v>1258</v>
      </c>
      <c r="I129" s="122" t="s">
        <v>1258</v>
      </c>
      <c r="J129" s="122" t="s">
        <v>903</v>
      </c>
      <c r="K129" s="122" t="s">
        <v>903</v>
      </c>
      <c r="L129" s="122" t="s">
        <v>526</v>
      </c>
      <c r="M129" s="122" t="s">
        <v>900</v>
      </c>
      <c r="N129" s="122" t="s">
        <v>900</v>
      </c>
      <c r="O129" s="122" t="s">
        <v>900</v>
      </c>
      <c r="P129" s="122" t="s">
        <v>900</v>
      </c>
      <c r="Q129" s="122" t="s">
        <v>1156</v>
      </c>
      <c r="R129" s="122" t="s">
        <v>1156</v>
      </c>
      <c r="S129" s="122" t="s">
        <v>1156</v>
      </c>
      <c r="T129" s="122" t="s">
        <v>1156</v>
      </c>
      <c r="U129" s="122" t="s">
        <v>900</v>
      </c>
      <c r="V129" s="122" t="s">
        <v>900</v>
      </c>
      <c r="W129" s="122" t="s">
        <v>900</v>
      </c>
      <c r="X129" s="122" t="s">
        <v>538</v>
      </c>
      <c r="Y129" s="122" t="s">
        <v>538</v>
      </c>
      <c r="Z129" s="122" t="s">
        <v>538</v>
      </c>
      <c r="AA129" s="122" t="s">
        <v>1217</v>
      </c>
      <c r="AB129" s="122" t="s">
        <v>901</v>
      </c>
      <c r="AC129" s="122" t="s">
        <v>901</v>
      </c>
      <c r="AD129" s="179" t="s">
        <v>1264</v>
      </c>
      <c r="AE129" s="122" t="s">
        <v>891</v>
      </c>
      <c r="AF129" s="122" t="s">
        <v>1157</v>
      </c>
      <c r="AG129" s="122" t="s">
        <v>1217</v>
      </c>
      <c r="AH129" s="122" t="s">
        <v>900</v>
      </c>
      <c r="AI129" s="122" t="s">
        <v>900</v>
      </c>
      <c r="AJ129" s="123" t="s">
        <v>907</v>
      </c>
      <c r="AK129" s="123" t="s">
        <v>907</v>
      </c>
      <c r="AL129" s="122" t="s">
        <v>905</v>
      </c>
      <c r="AM129" s="122" t="s">
        <v>905</v>
      </c>
      <c r="AN129" s="122" t="s">
        <v>908</v>
      </c>
      <c r="AO129" s="122" t="s">
        <v>909</v>
      </c>
      <c r="AP129" s="122" t="s">
        <v>909</v>
      </c>
      <c r="AQ129" s="122" t="s">
        <v>1265</v>
      </c>
      <c r="AR129" s="122" t="s">
        <v>1265</v>
      </c>
      <c r="AS129" s="122" t="s">
        <v>891</v>
      </c>
      <c r="AT129" s="122" t="s">
        <v>891</v>
      </c>
      <c r="AU129" s="122" t="s">
        <v>891</v>
      </c>
      <c r="AV129" s="122" t="s">
        <v>891</v>
      </c>
      <c r="AW129" s="122" t="s">
        <v>891</v>
      </c>
      <c r="AX129" s="122" t="s">
        <v>891</v>
      </c>
      <c r="AY129" s="122" t="s">
        <v>891</v>
      </c>
      <c r="AZ129" s="122" t="s">
        <v>905</v>
      </c>
      <c r="BA129" s="122" t="s">
        <v>538</v>
      </c>
      <c r="BB129" s="122" t="s">
        <v>903</v>
      </c>
      <c r="BC129" s="122" t="s">
        <v>903</v>
      </c>
      <c r="BD129" s="122" t="s">
        <v>903</v>
      </c>
      <c r="BE129" s="123" t="s">
        <v>883</v>
      </c>
      <c r="BF129" s="122" t="s">
        <v>902</v>
      </c>
      <c r="BG129" s="122" t="s">
        <v>902</v>
      </c>
      <c r="BH129" s="122" t="s">
        <v>526</v>
      </c>
      <c r="BI129" s="122" t="s">
        <v>526</v>
      </c>
      <c r="BJ129" s="122" t="s">
        <v>1258</v>
      </c>
      <c r="BK129" s="122" t="s">
        <v>1266</v>
      </c>
      <c r="BL129" s="122" t="s">
        <v>899</v>
      </c>
      <c r="BM129" s="122" t="s">
        <v>538</v>
      </c>
      <c r="BN129" s="122" t="s">
        <v>535</v>
      </c>
      <c r="BO129" s="122" t="s">
        <v>538</v>
      </c>
      <c r="BP129" s="122" t="s">
        <v>538</v>
      </c>
      <c r="BQ129" s="122" t="s">
        <v>882</v>
      </c>
      <c r="BR129" s="122" t="s">
        <v>891</v>
      </c>
      <c r="BS129" s="122" t="s">
        <v>891</v>
      </c>
      <c r="BT129" s="122" t="s">
        <v>891</v>
      </c>
      <c r="BU129" s="122" t="s">
        <v>891</v>
      </c>
      <c r="BV129" s="122" t="s">
        <v>891</v>
      </c>
      <c r="BW129" s="122" t="s">
        <v>891</v>
      </c>
      <c r="BX129" s="122"/>
      <c r="BY129" s="122" t="s">
        <v>906</v>
      </c>
      <c r="BZ129" s="122" t="s">
        <v>538</v>
      </c>
      <c r="CA129" s="122" t="s">
        <v>1217</v>
      </c>
      <c r="CB129" s="122" t="s">
        <v>900</v>
      </c>
    </row>
    <row r="130" spans="1:80" x14ac:dyDescent="0.3">
      <c r="A130" s="100" t="str">
        <f>'Indicator Data'!A131</f>
        <v>Nigeria</v>
      </c>
      <c r="B130" s="86" t="str">
        <f>'Indicator Data'!B131</f>
        <v>NGA</v>
      </c>
      <c r="C130" s="122" t="s">
        <v>1257</v>
      </c>
      <c r="D130" s="122" t="s">
        <v>1257</v>
      </c>
      <c r="E130" s="122" t="s">
        <v>1258</v>
      </c>
      <c r="F130" s="122" t="s">
        <v>1258</v>
      </c>
      <c r="G130" s="122" t="s">
        <v>1258</v>
      </c>
      <c r="H130" s="122" t="s">
        <v>1258</v>
      </c>
      <c r="I130" s="122" t="s">
        <v>1258</v>
      </c>
      <c r="J130" s="122" t="s">
        <v>903</v>
      </c>
      <c r="K130" s="122" t="s">
        <v>903</v>
      </c>
      <c r="L130" s="122" t="s">
        <v>526</v>
      </c>
      <c r="M130" s="122" t="s">
        <v>900</v>
      </c>
      <c r="N130" s="122" t="s">
        <v>900</v>
      </c>
      <c r="O130" s="122" t="s">
        <v>900</v>
      </c>
      <c r="P130" s="122" t="s">
        <v>900</v>
      </c>
      <c r="Q130" s="122" t="s">
        <v>1156</v>
      </c>
      <c r="R130" s="122" t="s">
        <v>1156</v>
      </c>
      <c r="S130" s="122" t="s">
        <v>1156</v>
      </c>
      <c r="T130" s="122" t="s">
        <v>1156</v>
      </c>
      <c r="U130" s="122" t="s">
        <v>900</v>
      </c>
      <c r="V130" s="122" t="s">
        <v>900</v>
      </c>
      <c r="W130" s="122" t="s">
        <v>900</v>
      </c>
      <c r="X130" s="122" t="s">
        <v>538</v>
      </c>
      <c r="Y130" s="122" t="s">
        <v>538</v>
      </c>
      <c r="Z130" s="122" t="s">
        <v>538</v>
      </c>
      <c r="AA130" s="122" t="s">
        <v>1217</v>
      </c>
      <c r="AB130" s="122" t="s">
        <v>901</v>
      </c>
      <c r="AC130" s="122" t="s">
        <v>901</v>
      </c>
      <c r="AD130" s="179" t="s">
        <v>1264</v>
      </c>
      <c r="AE130" s="122" t="s">
        <v>891</v>
      </c>
      <c r="AF130" s="122" t="s">
        <v>1157</v>
      </c>
      <c r="AG130" s="122" t="s">
        <v>1217</v>
      </c>
      <c r="AH130" s="122" t="s">
        <v>900</v>
      </c>
      <c r="AI130" s="122" t="s">
        <v>900</v>
      </c>
      <c r="AJ130" s="123" t="s">
        <v>907</v>
      </c>
      <c r="AK130" s="123" t="s">
        <v>907</v>
      </c>
      <c r="AL130" s="122" t="s">
        <v>905</v>
      </c>
      <c r="AM130" s="122" t="s">
        <v>905</v>
      </c>
      <c r="AN130" s="122" t="s">
        <v>908</v>
      </c>
      <c r="AO130" s="122" t="s">
        <v>909</v>
      </c>
      <c r="AP130" s="122" t="s">
        <v>909</v>
      </c>
      <c r="AQ130" s="122" t="s">
        <v>1265</v>
      </c>
      <c r="AR130" s="122" t="s">
        <v>1265</v>
      </c>
      <c r="AS130" s="122" t="s">
        <v>891</v>
      </c>
      <c r="AT130" s="122" t="s">
        <v>891</v>
      </c>
      <c r="AU130" s="122" t="s">
        <v>891</v>
      </c>
      <c r="AV130" s="122" t="s">
        <v>891</v>
      </c>
      <c r="AW130" s="122" t="s">
        <v>891</v>
      </c>
      <c r="AX130" s="122" t="s">
        <v>891</v>
      </c>
      <c r="AY130" s="122" t="s">
        <v>891</v>
      </c>
      <c r="AZ130" s="122" t="s">
        <v>905</v>
      </c>
      <c r="BA130" s="122" t="s">
        <v>538</v>
      </c>
      <c r="BB130" s="122" t="s">
        <v>903</v>
      </c>
      <c r="BC130" s="122" t="s">
        <v>903</v>
      </c>
      <c r="BD130" s="122" t="s">
        <v>903</v>
      </c>
      <c r="BE130" s="123" t="s">
        <v>883</v>
      </c>
      <c r="BF130" s="122" t="s">
        <v>902</v>
      </c>
      <c r="BG130" s="122" t="s">
        <v>902</v>
      </c>
      <c r="BH130" s="122" t="s">
        <v>526</v>
      </c>
      <c r="BI130" s="122" t="s">
        <v>526</v>
      </c>
      <c r="BJ130" s="122" t="s">
        <v>1258</v>
      </c>
      <c r="BK130" s="122" t="s">
        <v>1266</v>
      </c>
      <c r="BL130" s="122" t="s">
        <v>899</v>
      </c>
      <c r="BM130" s="122" t="s">
        <v>538</v>
      </c>
      <c r="BN130" s="122" t="s">
        <v>535</v>
      </c>
      <c r="BO130" s="122" t="s">
        <v>538</v>
      </c>
      <c r="BP130" s="122" t="s">
        <v>538</v>
      </c>
      <c r="BQ130" s="122" t="s">
        <v>882</v>
      </c>
      <c r="BR130" s="122" t="s">
        <v>891</v>
      </c>
      <c r="BS130" s="122" t="s">
        <v>891</v>
      </c>
      <c r="BT130" s="122" t="s">
        <v>891</v>
      </c>
      <c r="BU130" s="122" t="s">
        <v>891</v>
      </c>
      <c r="BV130" s="122" t="s">
        <v>891</v>
      </c>
      <c r="BW130" s="122" t="s">
        <v>891</v>
      </c>
      <c r="BX130" s="122"/>
      <c r="BY130" s="122" t="s">
        <v>906</v>
      </c>
      <c r="BZ130" s="122" t="s">
        <v>538</v>
      </c>
      <c r="CA130" s="122" t="s">
        <v>1217</v>
      </c>
      <c r="CB130" s="122" t="s">
        <v>900</v>
      </c>
    </row>
    <row r="131" spans="1:80" x14ac:dyDescent="0.3">
      <c r="A131" s="100" t="str">
        <f>'Indicator Data'!A132</f>
        <v>North Macedonia</v>
      </c>
      <c r="B131" s="86" t="str">
        <f>'Indicator Data'!B132</f>
        <v>MKD</v>
      </c>
      <c r="C131" s="122" t="s">
        <v>1257</v>
      </c>
      <c r="D131" s="122" t="s">
        <v>1257</v>
      </c>
      <c r="E131" s="122" t="s">
        <v>1258</v>
      </c>
      <c r="F131" s="122" t="s">
        <v>1258</v>
      </c>
      <c r="G131" s="122" t="s">
        <v>1258</v>
      </c>
      <c r="H131" s="122" t="s">
        <v>1258</v>
      </c>
      <c r="I131" s="122" t="s">
        <v>1258</v>
      </c>
      <c r="J131" s="122" t="s">
        <v>903</v>
      </c>
      <c r="K131" s="122" t="s">
        <v>903</v>
      </c>
      <c r="L131" s="122" t="s">
        <v>526</v>
      </c>
      <c r="M131" s="122" t="s">
        <v>900</v>
      </c>
      <c r="N131" s="122" t="s">
        <v>900</v>
      </c>
      <c r="O131" s="122" t="s">
        <v>900</v>
      </c>
      <c r="P131" s="122" t="s">
        <v>900</v>
      </c>
      <c r="Q131" s="122" t="s">
        <v>1156</v>
      </c>
      <c r="R131" s="122" t="s">
        <v>1156</v>
      </c>
      <c r="S131" s="122" t="s">
        <v>1156</v>
      </c>
      <c r="T131" s="122" t="s">
        <v>1156</v>
      </c>
      <c r="U131" s="122" t="s">
        <v>900</v>
      </c>
      <c r="V131" s="122" t="s">
        <v>900</v>
      </c>
      <c r="W131" s="122" t="s">
        <v>900</v>
      </c>
      <c r="X131" s="122" t="s">
        <v>538</v>
      </c>
      <c r="Y131" s="122" t="s">
        <v>538</v>
      </c>
      <c r="Z131" s="122" t="s">
        <v>538</v>
      </c>
      <c r="AA131" s="122" t="s">
        <v>1217</v>
      </c>
      <c r="AB131" s="122" t="s">
        <v>901</v>
      </c>
      <c r="AC131" s="122" t="s">
        <v>901</v>
      </c>
      <c r="AD131" s="179" t="s">
        <v>1264</v>
      </c>
      <c r="AE131" s="122" t="s">
        <v>891</v>
      </c>
      <c r="AF131" s="122" t="s">
        <v>1157</v>
      </c>
      <c r="AG131" s="122" t="s">
        <v>1217</v>
      </c>
      <c r="AH131" s="122" t="s">
        <v>900</v>
      </c>
      <c r="AI131" s="122" t="s">
        <v>900</v>
      </c>
      <c r="AJ131" s="123" t="s">
        <v>907</v>
      </c>
      <c r="AK131" s="123" t="s">
        <v>907</v>
      </c>
      <c r="AL131" s="122" t="s">
        <v>905</v>
      </c>
      <c r="AM131" s="122" t="s">
        <v>905</v>
      </c>
      <c r="AN131" s="122" t="s">
        <v>908</v>
      </c>
      <c r="AO131" s="122" t="s">
        <v>909</v>
      </c>
      <c r="AP131" s="122" t="s">
        <v>909</v>
      </c>
      <c r="AQ131" s="122" t="s">
        <v>1265</v>
      </c>
      <c r="AR131" s="122" t="s">
        <v>1265</v>
      </c>
      <c r="AS131" s="122" t="s">
        <v>891</v>
      </c>
      <c r="AT131" s="122" t="s">
        <v>891</v>
      </c>
      <c r="AU131" s="122" t="s">
        <v>891</v>
      </c>
      <c r="AV131" s="122" t="s">
        <v>891</v>
      </c>
      <c r="AW131" s="122" t="s">
        <v>891</v>
      </c>
      <c r="AX131" s="122" t="s">
        <v>891</v>
      </c>
      <c r="AY131" s="122" t="s">
        <v>891</v>
      </c>
      <c r="AZ131" s="122" t="s">
        <v>905</v>
      </c>
      <c r="BA131" s="122" t="s">
        <v>538</v>
      </c>
      <c r="BB131" s="122" t="s">
        <v>903</v>
      </c>
      <c r="BC131" s="122" t="s">
        <v>903</v>
      </c>
      <c r="BD131" s="122" t="s">
        <v>903</v>
      </c>
      <c r="BE131" s="123" t="s">
        <v>883</v>
      </c>
      <c r="BF131" s="122" t="s">
        <v>902</v>
      </c>
      <c r="BG131" s="122" t="s">
        <v>902</v>
      </c>
      <c r="BH131" s="122" t="s">
        <v>526</v>
      </c>
      <c r="BI131" s="122" t="s">
        <v>526</v>
      </c>
      <c r="BJ131" s="122" t="s">
        <v>1258</v>
      </c>
      <c r="BK131" s="122" t="s">
        <v>1266</v>
      </c>
      <c r="BL131" s="122" t="s">
        <v>899</v>
      </c>
      <c r="BM131" s="122" t="s">
        <v>538</v>
      </c>
      <c r="BN131" s="122" t="s">
        <v>535</v>
      </c>
      <c r="BO131" s="122" t="s">
        <v>538</v>
      </c>
      <c r="BP131" s="122" t="s">
        <v>538</v>
      </c>
      <c r="BQ131" s="122" t="s">
        <v>882</v>
      </c>
      <c r="BR131" s="122" t="s">
        <v>891</v>
      </c>
      <c r="BS131" s="122" t="s">
        <v>891</v>
      </c>
      <c r="BT131" s="122" t="s">
        <v>891</v>
      </c>
      <c r="BU131" s="122" t="s">
        <v>891</v>
      </c>
      <c r="BV131" s="122" t="s">
        <v>891</v>
      </c>
      <c r="BW131" s="122" t="s">
        <v>891</v>
      </c>
      <c r="BX131" s="122"/>
      <c r="BY131" s="122" t="s">
        <v>906</v>
      </c>
      <c r="BZ131" s="122" t="s">
        <v>538</v>
      </c>
      <c r="CA131" s="122" t="s">
        <v>1217</v>
      </c>
      <c r="CB131" s="122" t="s">
        <v>900</v>
      </c>
    </row>
    <row r="132" spans="1:80" x14ac:dyDescent="0.3">
      <c r="A132" s="100" t="str">
        <f>'Indicator Data'!A133</f>
        <v>Norway</v>
      </c>
      <c r="B132" s="86" t="str">
        <f>'Indicator Data'!B133</f>
        <v>NOR</v>
      </c>
      <c r="C132" s="122" t="s">
        <v>1257</v>
      </c>
      <c r="D132" s="122" t="s">
        <v>1257</v>
      </c>
      <c r="E132" s="122" t="s">
        <v>1258</v>
      </c>
      <c r="F132" s="122" t="s">
        <v>1258</v>
      </c>
      <c r="G132" s="122" t="s">
        <v>1258</v>
      </c>
      <c r="H132" s="122" t="s">
        <v>1258</v>
      </c>
      <c r="I132" s="122" t="s">
        <v>1258</v>
      </c>
      <c r="J132" s="122" t="s">
        <v>903</v>
      </c>
      <c r="K132" s="122" t="s">
        <v>903</v>
      </c>
      <c r="L132" s="122" t="s">
        <v>526</v>
      </c>
      <c r="M132" s="122" t="s">
        <v>900</v>
      </c>
      <c r="N132" s="122" t="s">
        <v>900</v>
      </c>
      <c r="O132" s="122" t="s">
        <v>900</v>
      </c>
      <c r="P132" s="122" t="s">
        <v>900</v>
      </c>
      <c r="Q132" s="122" t="s">
        <v>1156</v>
      </c>
      <c r="R132" s="122" t="s">
        <v>1156</v>
      </c>
      <c r="S132" s="122" t="s">
        <v>1156</v>
      </c>
      <c r="T132" s="122" t="s">
        <v>1156</v>
      </c>
      <c r="U132" s="122" t="s">
        <v>900</v>
      </c>
      <c r="V132" s="122" t="s">
        <v>900</v>
      </c>
      <c r="W132" s="122" t="s">
        <v>900</v>
      </c>
      <c r="X132" s="122" t="s">
        <v>538</v>
      </c>
      <c r="Y132" s="122" t="s">
        <v>538</v>
      </c>
      <c r="Z132" s="122" t="s">
        <v>538</v>
      </c>
      <c r="AA132" s="122" t="s">
        <v>1217</v>
      </c>
      <c r="AB132" s="122" t="s">
        <v>901</v>
      </c>
      <c r="AC132" s="122" t="s">
        <v>901</v>
      </c>
      <c r="AD132" s="179" t="s">
        <v>1264</v>
      </c>
      <c r="AE132" s="122" t="s">
        <v>891</v>
      </c>
      <c r="AF132" s="122" t="s">
        <v>1157</v>
      </c>
      <c r="AG132" s="122" t="s">
        <v>1217</v>
      </c>
      <c r="AH132" s="122" t="s">
        <v>900</v>
      </c>
      <c r="AI132" s="122" t="s">
        <v>900</v>
      </c>
      <c r="AJ132" s="123" t="s">
        <v>907</v>
      </c>
      <c r="AK132" s="123" t="s">
        <v>907</v>
      </c>
      <c r="AL132" s="122" t="s">
        <v>905</v>
      </c>
      <c r="AM132" s="122" t="s">
        <v>905</v>
      </c>
      <c r="AN132" s="122" t="s">
        <v>908</v>
      </c>
      <c r="AO132" s="122" t="s">
        <v>909</v>
      </c>
      <c r="AP132" s="122" t="s">
        <v>909</v>
      </c>
      <c r="AQ132" s="122" t="s">
        <v>1265</v>
      </c>
      <c r="AR132" s="122" t="s">
        <v>1265</v>
      </c>
      <c r="AS132" s="122" t="s">
        <v>891</v>
      </c>
      <c r="AT132" s="122" t="s">
        <v>891</v>
      </c>
      <c r="AU132" s="122" t="s">
        <v>891</v>
      </c>
      <c r="AV132" s="122" t="s">
        <v>891</v>
      </c>
      <c r="AW132" s="122" t="s">
        <v>891</v>
      </c>
      <c r="AX132" s="122" t="s">
        <v>891</v>
      </c>
      <c r="AY132" s="122" t="s">
        <v>891</v>
      </c>
      <c r="AZ132" s="122" t="s">
        <v>905</v>
      </c>
      <c r="BA132" s="122" t="s">
        <v>538</v>
      </c>
      <c r="BB132" s="122" t="s">
        <v>903</v>
      </c>
      <c r="BC132" s="122" t="s">
        <v>903</v>
      </c>
      <c r="BD132" s="122" t="s">
        <v>903</v>
      </c>
      <c r="BE132" s="123" t="s">
        <v>880</v>
      </c>
      <c r="BF132" s="122" t="s">
        <v>902</v>
      </c>
      <c r="BG132" s="122" t="s">
        <v>902</v>
      </c>
      <c r="BH132" s="122" t="s">
        <v>526</v>
      </c>
      <c r="BI132" s="122" t="s">
        <v>526</v>
      </c>
      <c r="BJ132" s="122" t="s">
        <v>1258</v>
      </c>
      <c r="BK132" s="122" t="s">
        <v>1266</v>
      </c>
      <c r="BL132" s="122" t="s">
        <v>899</v>
      </c>
      <c r="BM132" s="122" t="s">
        <v>538</v>
      </c>
      <c r="BN132" s="122" t="s">
        <v>535</v>
      </c>
      <c r="BO132" s="122" t="s">
        <v>538</v>
      </c>
      <c r="BP132" s="122" t="s">
        <v>538</v>
      </c>
      <c r="BQ132" s="122" t="s">
        <v>882</v>
      </c>
      <c r="BR132" s="122" t="s">
        <v>891</v>
      </c>
      <c r="BS132" s="122" t="s">
        <v>891</v>
      </c>
      <c r="BT132" s="122" t="s">
        <v>891</v>
      </c>
      <c r="BU132" s="122" t="s">
        <v>891</v>
      </c>
      <c r="BV132" s="122" t="s">
        <v>891</v>
      </c>
      <c r="BW132" s="122" t="s">
        <v>891</v>
      </c>
      <c r="BX132" s="122"/>
      <c r="BY132" s="122" t="s">
        <v>906</v>
      </c>
      <c r="BZ132" s="122" t="s">
        <v>538</v>
      </c>
      <c r="CA132" s="122" t="s">
        <v>1217</v>
      </c>
      <c r="CB132" s="122" t="s">
        <v>900</v>
      </c>
    </row>
    <row r="133" spans="1:80" x14ac:dyDescent="0.3">
      <c r="A133" s="100" t="str">
        <f>'Indicator Data'!A134</f>
        <v>Oman</v>
      </c>
      <c r="B133" s="86" t="str">
        <f>'Indicator Data'!B134</f>
        <v>OMN</v>
      </c>
      <c r="C133" s="122" t="s">
        <v>1257</v>
      </c>
      <c r="D133" s="122" t="s">
        <v>1257</v>
      </c>
      <c r="E133" s="122" t="s">
        <v>1258</v>
      </c>
      <c r="F133" s="122" t="s">
        <v>1258</v>
      </c>
      <c r="G133" s="122" t="s">
        <v>1258</v>
      </c>
      <c r="H133" s="122" t="s">
        <v>1258</v>
      </c>
      <c r="I133" s="122" t="s">
        <v>1258</v>
      </c>
      <c r="J133" s="122" t="s">
        <v>903</v>
      </c>
      <c r="K133" s="122" t="s">
        <v>903</v>
      </c>
      <c r="L133" s="122" t="s">
        <v>526</v>
      </c>
      <c r="M133" s="122" t="s">
        <v>900</v>
      </c>
      <c r="N133" s="122" t="s">
        <v>900</v>
      </c>
      <c r="O133" s="122" t="s">
        <v>900</v>
      </c>
      <c r="P133" s="122" t="s">
        <v>900</v>
      </c>
      <c r="Q133" s="122" t="s">
        <v>1156</v>
      </c>
      <c r="R133" s="122" t="s">
        <v>1156</v>
      </c>
      <c r="S133" s="122" t="s">
        <v>1156</v>
      </c>
      <c r="T133" s="122" t="s">
        <v>1156</v>
      </c>
      <c r="U133" s="122" t="s">
        <v>900</v>
      </c>
      <c r="V133" s="122" t="s">
        <v>900</v>
      </c>
      <c r="W133" s="122" t="s">
        <v>900</v>
      </c>
      <c r="X133" s="122" t="s">
        <v>538</v>
      </c>
      <c r="Y133" s="122" t="s">
        <v>538</v>
      </c>
      <c r="Z133" s="122" t="s">
        <v>538</v>
      </c>
      <c r="AA133" s="122" t="s">
        <v>1217</v>
      </c>
      <c r="AB133" s="122" t="s">
        <v>901</v>
      </c>
      <c r="AC133" s="122" t="s">
        <v>901</v>
      </c>
      <c r="AD133" s="179" t="s">
        <v>1264</v>
      </c>
      <c r="AE133" s="122" t="s">
        <v>891</v>
      </c>
      <c r="AF133" s="122" t="s">
        <v>1157</v>
      </c>
      <c r="AG133" s="122" t="s">
        <v>1217</v>
      </c>
      <c r="AH133" s="122" t="s">
        <v>900</v>
      </c>
      <c r="AI133" s="122" t="s">
        <v>900</v>
      </c>
      <c r="AJ133" s="123" t="s">
        <v>907</v>
      </c>
      <c r="AK133" s="123" t="s">
        <v>907</v>
      </c>
      <c r="AL133" s="122" t="s">
        <v>905</v>
      </c>
      <c r="AM133" s="122" t="s">
        <v>905</v>
      </c>
      <c r="AN133" s="122" t="s">
        <v>908</v>
      </c>
      <c r="AO133" s="122" t="s">
        <v>909</v>
      </c>
      <c r="AP133" s="122" t="s">
        <v>909</v>
      </c>
      <c r="AQ133" s="122" t="s">
        <v>1265</v>
      </c>
      <c r="AR133" s="122" t="s">
        <v>1265</v>
      </c>
      <c r="AS133" s="122" t="s">
        <v>891</v>
      </c>
      <c r="AT133" s="122" t="s">
        <v>891</v>
      </c>
      <c r="AU133" s="122" t="s">
        <v>891</v>
      </c>
      <c r="AV133" s="122" t="s">
        <v>891</v>
      </c>
      <c r="AW133" s="122" t="s">
        <v>891</v>
      </c>
      <c r="AX133" s="122" t="s">
        <v>891</v>
      </c>
      <c r="AY133" s="122" t="s">
        <v>891</v>
      </c>
      <c r="AZ133" s="122" t="s">
        <v>905</v>
      </c>
      <c r="BA133" s="122" t="s">
        <v>538</v>
      </c>
      <c r="BB133" s="122" t="s">
        <v>903</v>
      </c>
      <c r="BC133" s="122" t="s">
        <v>903</v>
      </c>
      <c r="BD133" s="122" t="s">
        <v>903</v>
      </c>
      <c r="BE133" s="123" t="s">
        <v>880</v>
      </c>
      <c r="BF133" s="122" t="s">
        <v>902</v>
      </c>
      <c r="BG133" s="122" t="s">
        <v>902</v>
      </c>
      <c r="BH133" s="122" t="s">
        <v>526</v>
      </c>
      <c r="BI133" s="122" t="s">
        <v>526</v>
      </c>
      <c r="BJ133" s="122" t="s">
        <v>1258</v>
      </c>
      <c r="BK133" s="122" t="s">
        <v>1266</v>
      </c>
      <c r="BL133" s="122" t="s">
        <v>899</v>
      </c>
      <c r="BM133" s="122" t="s">
        <v>538</v>
      </c>
      <c r="BN133" s="122" t="s">
        <v>535</v>
      </c>
      <c r="BO133" s="122" t="s">
        <v>538</v>
      </c>
      <c r="BP133" s="122" t="s">
        <v>538</v>
      </c>
      <c r="BQ133" s="122" t="s">
        <v>882</v>
      </c>
      <c r="BR133" s="122" t="s">
        <v>891</v>
      </c>
      <c r="BS133" s="122" t="s">
        <v>891</v>
      </c>
      <c r="BT133" s="122" t="s">
        <v>891</v>
      </c>
      <c r="BU133" s="122" t="s">
        <v>891</v>
      </c>
      <c r="BV133" s="122" t="s">
        <v>891</v>
      </c>
      <c r="BW133" s="122" t="s">
        <v>891</v>
      </c>
      <c r="BX133" s="122"/>
      <c r="BY133" s="122" t="s">
        <v>906</v>
      </c>
      <c r="BZ133" s="122" t="s">
        <v>538</v>
      </c>
      <c r="CA133" s="122" t="s">
        <v>1217</v>
      </c>
      <c r="CB133" s="122" t="s">
        <v>900</v>
      </c>
    </row>
    <row r="134" spans="1:80" x14ac:dyDescent="0.3">
      <c r="A134" s="100" t="str">
        <f>'Indicator Data'!A135</f>
        <v>Pakistan</v>
      </c>
      <c r="B134" s="86" t="str">
        <f>'Indicator Data'!B135</f>
        <v>PAK</v>
      </c>
      <c r="C134" s="122" t="s">
        <v>1257</v>
      </c>
      <c r="D134" s="122" t="s">
        <v>1257</v>
      </c>
      <c r="E134" s="122" t="s">
        <v>1258</v>
      </c>
      <c r="F134" s="122" t="s">
        <v>1258</v>
      </c>
      <c r="G134" s="122" t="s">
        <v>1258</v>
      </c>
      <c r="H134" s="122" t="s">
        <v>1258</v>
      </c>
      <c r="I134" s="122" t="s">
        <v>1258</v>
      </c>
      <c r="J134" s="122" t="s">
        <v>903</v>
      </c>
      <c r="K134" s="122" t="s">
        <v>903</v>
      </c>
      <c r="L134" s="122" t="s">
        <v>526</v>
      </c>
      <c r="M134" s="122" t="s">
        <v>900</v>
      </c>
      <c r="N134" s="122" t="s">
        <v>900</v>
      </c>
      <c r="O134" s="122" t="s">
        <v>900</v>
      </c>
      <c r="P134" s="122" t="s">
        <v>900</v>
      </c>
      <c r="Q134" s="122" t="s">
        <v>1156</v>
      </c>
      <c r="R134" s="122" t="s">
        <v>1156</v>
      </c>
      <c r="S134" s="122" t="s">
        <v>1156</v>
      </c>
      <c r="T134" s="122" t="s">
        <v>1156</v>
      </c>
      <c r="U134" s="122" t="s">
        <v>900</v>
      </c>
      <c r="V134" s="122" t="s">
        <v>900</v>
      </c>
      <c r="W134" s="122" t="s">
        <v>900</v>
      </c>
      <c r="X134" s="122" t="s">
        <v>538</v>
      </c>
      <c r="Y134" s="122" t="s">
        <v>538</v>
      </c>
      <c r="Z134" s="122" t="s">
        <v>538</v>
      </c>
      <c r="AA134" s="122" t="s">
        <v>1217</v>
      </c>
      <c r="AB134" s="122" t="s">
        <v>901</v>
      </c>
      <c r="AC134" s="122" t="s">
        <v>901</v>
      </c>
      <c r="AD134" s="179" t="s">
        <v>1264</v>
      </c>
      <c r="AE134" s="122" t="s">
        <v>891</v>
      </c>
      <c r="AF134" s="122" t="s">
        <v>1157</v>
      </c>
      <c r="AG134" s="122" t="s">
        <v>1217</v>
      </c>
      <c r="AH134" s="122" t="s">
        <v>900</v>
      </c>
      <c r="AI134" s="122" t="s">
        <v>900</v>
      </c>
      <c r="AJ134" s="123" t="s">
        <v>907</v>
      </c>
      <c r="AK134" s="123" t="s">
        <v>907</v>
      </c>
      <c r="AL134" s="122" t="s">
        <v>905</v>
      </c>
      <c r="AM134" s="122" t="s">
        <v>905</v>
      </c>
      <c r="AN134" s="122" t="s">
        <v>908</v>
      </c>
      <c r="AO134" s="122" t="s">
        <v>909</v>
      </c>
      <c r="AP134" s="122" t="s">
        <v>909</v>
      </c>
      <c r="AQ134" s="122" t="s">
        <v>1265</v>
      </c>
      <c r="AR134" s="122" t="s">
        <v>1265</v>
      </c>
      <c r="AS134" s="122" t="s">
        <v>891</v>
      </c>
      <c r="AT134" s="122" t="s">
        <v>891</v>
      </c>
      <c r="AU134" s="122" t="s">
        <v>891</v>
      </c>
      <c r="AV134" s="122" t="s">
        <v>891</v>
      </c>
      <c r="AW134" s="122" t="s">
        <v>891</v>
      </c>
      <c r="AX134" s="122" t="s">
        <v>891</v>
      </c>
      <c r="AY134" s="122" t="s">
        <v>891</v>
      </c>
      <c r="AZ134" s="122" t="s">
        <v>905</v>
      </c>
      <c r="BA134" s="122" t="s">
        <v>538</v>
      </c>
      <c r="BB134" s="122" t="s">
        <v>903</v>
      </c>
      <c r="BC134" s="122" t="s">
        <v>903</v>
      </c>
      <c r="BD134" s="122" t="s">
        <v>903</v>
      </c>
      <c r="BE134" s="123" t="s">
        <v>883</v>
      </c>
      <c r="BF134" s="122" t="s">
        <v>902</v>
      </c>
      <c r="BG134" s="122" t="s">
        <v>902</v>
      </c>
      <c r="BH134" s="122" t="s">
        <v>526</v>
      </c>
      <c r="BI134" s="122" t="s">
        <v>526</v>
      </c>
      <c r="BJ134" s="122" t="s">
        <v>1258</v>
      </c>
      <c r="BK134" s="122" t="s">
        <v>1266</v>
      </c>
      <c r="BL134" s="122" t="s">
        <v>899</v>
      </c>
      <c r="BM134" s="122" t="s">
        <v>538</v>
      </c>
      <c r="BN134" s="122" t="s">
        <v>535</v>
      </c>
      <c r="BO134" s="122" t="s">
        <v>538</v>
      </c>
      <c r="BP134" s="122" t="s">
        <v>538</v>
      </c>
      <c r="BQ134" s="122" t="s">
        <v>882</v>
      </c>
      <c r="BR134" s="122" t="s">
        <v>891</v>
      </c>
      <c r="BS134" s="122" t="s">
        <v>891</v>
      </c>
      <c r="BT134" s="122" t="s">
        <v>891</v>
      </c>
      <c r="BU134" s="122" t="s">
        <v>891</v>
      </c>
      <c r="BV134" s="122" t="s">
        <v>891</v>
      </c>
      <c r="BW134" s="122" t="s">
        <v>891</v>
      </c>
      <c r="BX134" s="122"/>
      <c r="BY134" s="122" t="s">
        <v>906</v>
      </c>
      <c r="BZ134" s="122" t="s">
        <v>538</v>
      </c>
      <c r="CA134" s="122" t="s">
        <v>1217</v>
      </c>
      <c r="CB134" s="122" t="s">
        <v>900</v>
      </c>
    </row>
    <row r="135" spans="1:80" x14ac:dyDescent="0.3">
      <c r="A135" s="100" t="str">
        <f>'Indicator Data'!A136</f>
        <v>Palau</v>
      </c>
      <c r="B135" s="86" t="str">
        <f>'Indicator Data'!B136</f>
        <v>PLW</v>
      </c>
      <c r="C135" s="122" t="s">
        <v>1257</v>
      </c>
      <c r="D135" s="122" t="s">
        <v>1257</v>
      </c>
      <c r="E135" s="122" t="s">
        <v>1258</v>
      </c>
      <c r="F135" s="122" t="s">
        <v>1258</v>
      </c>
      <c r="G135" s="122" t="s">
        <v>1258</v>
      </c>
      <c r="H135" s="122" t="s">
        <v>1258</v>
      </c>
      <c r="I135" s="122" t="s">
        <v>1258</v>
      </c>
      <c r="J135" s="122" t="s">
        <v>903</v>
      </c>
      <c r="K135" s="122" t="s">
        <v>903</v>
      </c>
      <c r="L135" s="122" t="s">
        <v>526</v>
      </c>
      <c r="M135" s="122" t="s">
        <v>900</v>
      </c>
      <c r="N135" s="122" t="s">
        <v>900</v>
      </c>
      <c r="O135" s="122" t="s">
        <v>900</v>
      </c>
      <c r="P135" s="122" t="s">
        <v>900</v>
      </c>
      <c r="Q135" s="122" t="s">
        <v>1156</v>
      </c>
      <c r="R135" s="122" t="s">
        <v>1156</v>
      </c>
      <c r="S135" s="122" t="s">
        <v>1156</v>
      </c>
      <c r="T135" s="122" t="s">
        <v>1156</v>
      </c>
      <c r="U135" s="122" t="s">
        <v>900</v>
      </c>
      <c r="V135" s="122" t="s">
        <v>900</v>
      </c>
      <c r="W135" s="122" t="s">
        <v>900</v>
      </c>
      <c r="X135" s="122" t="s">
        <v>538</v>
      </c>
      <c r="Y135" s="122" t="s">
        <v>538</v>
      </c>
      <c r="Z135" s="122" t="s">
        <v>538</v>
      </c>
      <c r="AA135" s="122" t="s">
        <v>1217</v>
      </c>
      <c r="AB135" s="122" t="s">
        <v>901</v>
      </c>
      <c r="AC135" s="122" t="s">
        <v>901</v>
      </c>
      <c r="AD135" s="179" t="s">
        <v>1264</v>
      </c>
      <c r="AE135" s="122" t="s">
        <v>891</v>
      </c>
      <c r="AF135" s="122" t="s">
        <v>1157</v>
      </c>
      <c r="AG135" s="122" t="s">
        <v>1217</v>
      </c>
      <c r="AH135" s="122" t="s">
        <v>900</v>
      </c>
      <c r="AI135" s="122" t="s">
        <v>900</v>
      </c>
      <c r="AJ135" s="123" t="s">
        <v>907</v>
      </c>
      <c r="AK135" s="123" t="s">
        <v>907</v>
      </c>
      <c r="AL135" s="122" t="s">
        <v>905</v>
      </c>
      <c r="AM135" s="122" t="s">
        <v>905</v>
      </c>
      <c r="AN135" s="122" t="s">
        <v>908</v>
      </c>
      <c r="AO135" s="122" t="s">
        <v>909</v>
      </c>
      <c r="AP135" s="122" t="s">
        <v>909</v>
      </c>
      <c r="AQ135" s="122" t="s">
        <v>1265</v>
      </c>
      <c r="AR135" s="122" t="s">
        <v>1265</v>
      </c>
      <c r="AS135" s="122" t="s">
        <v>891</v>
      </c>
      <c r="AT135" s="122" t="s">
        <v>891</v>
      </c>
      <c r="AU135" s="122" t="s">
        <v>891</v>
      </c>
      <c r="AV135" s="122" t="s">
        <v>891</v>
      </c>
      <c r="AW135" s="122" t="s">
        <v>891</v>
      </c>
      <c r="AX135" s="122" t="s">
        <v>891</v>
      </c>
      <c r="AY135" s="122" t="s">
        <v>891</v>
      </c>
      <c r="AZ135" s="122" t="s">
        <v>905</v>
      </c>
      <c r="BA135" s="122" t="s">
        <v>538</v>
      </c>
      <c r="BB135" s="122" t="s">
        <v>903</v>
      </c>
      <c r="BC135" s="122" t="s">
        <v>903</v>
      </c>
      <c r="BD135" s="122" t="s">
        <v>903</v>
      </c>
      <c r="BE135" s="123" t="s">
        <v>880</v>
      </c>
      <c r="BF135" s="122" t="s">
        <v>902</v>
      </c>
      <c r="BG135" s="122" t="s">
        <v>902</v>
      </c>
      <c r="BH135" s="122" t="s">
        <v>526</v>
      </c>
      <c r="BI135" s="122" t="s">
        <v>526</v>
      </c>
      <c r="BJ135" s="122" t="s">
        <v>1258</v>
      </c>
      <c r="BK135" s="122" t="s">
        <v>1266</v>
      </c>
      <c r="BL135" s="122" t="s">
        <v>899</v>
      </c>
      <c r="BM135" s="122" t="s">
        <v>538</v>
      </c>
      <c r="BN135" s="122" t="s">
        <v>535</v>
      </c>
      <c r="BO135" s="122" t="s">
        <v>538</v>
      </c>
      <c r="BP135" s="122" t="s">
        <v>538</v>
      </c>
      <c r="BQ135" s="122" t="s">
        <v>882</v>
      </c>
      <c r="BR135" s="122" t="s">
        <v>891</v>
      </c>
      <c r="BS135" s="122" t="s">
        <v>891</v>
      </c>
      <c r="BT135" s="122" t="s">
        <v>891</v>
      </c>
      <c r="BU135" s="122" t="s">
        <v>891</v>
      </c>
      <c r="BV135" s="122" t="s">
        <v>891</v>
      </c>
      <c r="BW135" s="122" t="s">
        <v>891</v>
      </c>
      <c r="BX135" s="122"/>
      <c r="BY135" s="122" t="s">
        <v>906</v>
      </c>
      <c r="BZ135" s="122" t="s">
        <v>538</v>
      </c>
      <c r="CA135" s="122" t="s">
        <v>1217</v>
      </c>
      <c r="CB135" s="122" t="s">
        <v>900</v>
      </c>
    </row>
    <row r="136" spans="1:80" x14ac:dyDescent="0.3">
      <c r="A136" s="100" t="str">
        <f>'Indicator Data'!A137</f>
        <v>Palestine</v>
      </c>
      <c r="B136" s="86" t="str">
        <f>'Indicator Data'!B137</f>
        <v>PSE</v>
      </c>
      <c r="C136" s="122" t="s">
        <v>1257</v>
      </c>
      <c r="D136" s="122" t="s">
        <v>1257</v>
      </c>
      <c r="E136" s="122" t="s">
        <v>1258</v>
      </c>
      <c r="F136" s="122" t="s">
        <v>1258</v>
      </c>
      <c r="G136" s="122" t="s">
        <v>1258</v>
      </c>
      <c r="H136" s="122" t="s">
        <v>1258</v>
      </c>
      <c r="I136" s="122" t="s">
        <v>1258</v>
      </c>
      <c r="J136" s="122" t="s">
        <v>903</v>
      </c>
      <c r="K136" s="122" t="s">
        <v>903</v>
      </c>
      <c r="L136" s="122" t="s">
        <v>526</v>
      </c>
      <c r="M136" s="122" t="s">
        <v>900</v>
      </c>
      <c r="N136" s="122" t="s">
        <v>900</v>
      </c>
      <c r="O136" s="122" t="s">
        <v>900</v>
      </c>
      <c r="P136" s="122" t="s">
        <v>900</v>
      </c>
      <c r="Q136" s="122" t="s">
        <v>1156</v>
      </c>
      <c r="R136" s="122" t="s">
        <v>1156</v>
      </c>
      <c r="S136" s="122" t="s">
        <v>1156</v>
      </c>
      <c r="T136" s="122" t="s">
        <v>1156</v>
      </c>
      <c r="U136" s="122" t="s">
        <v>900</v>
      </c>
      <c r="V136" s="122" t="s">
        <v>900</v>
      </c>
      <c r="W136" s="122" t="s">
        <v>900</v>
      </c>
      <c r="X136" s="122" t="s">
        <v>538</v>
      </c>
      <c r="Y136" s="122" t="s">
        <v>538</v>
      </c>
      <c r="Z136" s="122" t="s">
        <v>538</v>
      </c>
      <c r="AA136" s="122" t="s">
        <v>1217</v>
      </c>
      <c r="AB136" s="122" t="s">
        <v>901</v>
      </c>
      <c r="AC136" s="122" t="s">
        <v>901</v>
      </c>
      <c r="AD136" s="179" t="s">
        <v>1264</v>
      </c>
      <c r="AE136" s="122" t="s">
        <v>891</v>
      </c>
      <c r="AF136" s="122" t="s">
        <v>1157</v>
      </c>
      <c r="AG136" s="122" t="s">
        <v>1217</v>
      </c>
      <c r="AH136" s="122" t="s">
        <v>900</v>
      </c>
      <c r="AI136" s="122" t="s">
        <v>900</v>
      </c>
      <c r="AJ136" s="123" t="s">
        <v>907</v>
      </c>
      <c r="AK136" s="123" t="s">
        <v>907</v>
      </c>
      <c r="AL136" s="122" t="s">
        <v>905</v>
      </c>
      <c r="AM136" s="122" t="s">
        <v>905</v>
      </c>
      <c r="AN136" s="122" t="s">
        <v>908</v>
      </c>
      <c r="AO136" s="122" t="s">
        <v>909</v>
      </c>
      <c r="AP136" s="122" t="s">
        <v>909</v>
      </c>
      <c r="AQ136" s="122" t="s">
        <v>1265</v>
      </c>
      <c r="AR136" s="122" t="s">
        <v>1265</v>
      </c>
      <c r="AS136" s="122" t="s">
        <v>891</v>
      </c>
      <c r="AT136" s="122" t="s">
        <v>891</v>
      </c>
      <c r="AU136" s="122" t="s">
        <v>891</v>
      </c>
      <c r="AV136" s="122" t="s">
        <v>891</v>
      </c>
      <c r="AW136" s="122" t="s">
        <v>891</v>
      </c>
      <c r="AX136" s="122" t="s">
        <v>891</v>
      </c>
      <c r="AY136" s="122" t="s">
        <v>891</v>
      </c>
      <c r="AZ136" s="122" t="s">
        <v>905</v>
      </c>
      <c r="BA136" s="122" t="s">
        <v>538</v>
      </c>
      <c r="BB136" s="122" t="s">
        <v>903</v>
      </c>
      <c r="BC136" s="122" t="s">
        <v>903</v>
      </c>
      <c r="BD136" s="122" t="s">
        <v>903</v>
      </c>
      <c r="BE136" s="123" t="s">
        <v>883</v>
      </c>
      <c r="BF136" s="122" t="s">
        <v>904</v>
      </c>
      <c r="BG136" s="122" t="s">
        <v>902</v>
      </c>
      <c r="BH136" s="122" t="s">
        <v>526</v>
      </c>
      <c r="BI136" s="122" t="s">
        <v>526</v>
      </c>
      <c r="BJ136" s="122" t="s">
        <v>1258</v>
      </c>
      <c r="BK136" s="122" t="s">
        <v>1266</v>
      </c>
      <c r="BL136" s="122" t="s">
        <v>899</v>
      </c>
      <c r="BM136" s="122" t="s">
        <v>538</v>
      </c>
      <c r="BN136" s="122" t="s">
        <v>535</v>
      </c>
      <c r="BO136" s="122" t="s">
        <v>538</v>
      </c>
      <c r="BP136" s="122" t="s">
        <v>538</v>
      </c>
      <c r="BQ136" s="122" t="s">
        <v>882</v>
      </c>
      <c r="BR136" s="122" t="s">
        <v>891</v>
      </c>
      <c r="BS136" s="122" t="s">
        <v>891</v>
      </c>
      <c r="BT136" s="122" t="s">
        <v>891</v>
      </c>
      <c r="BU136" s="122" t="s">
        <v>891</v>
      </c>
      <c r="BV136" s="122" t="s">
        <v>891</v>
      </c>
      <c r="BW136" s="122" t="s">
        <v>891</v>
      </c>
      <c r="BX136" s="122"/>
      <c r="BY136" s="122" t="s">
        <v>906</v>
      </c>
      <c r="BZ136" s="122" t="s">
        <v>538</v>
      </c>
      <c r="CA136" s="122" t="s">
        <v>1217</v>
      </c>
      <c r="CB136" s="122" t="s">
        <v>900</v>
      </c>
    </row>
    <row r="137" spans="1:80" x14ac:dyDescent="0.3">
      <c r="A137" s="100" t="str">
        <f>'Indicator Data'!A138</f>
        <v>Panama</v>
      </c>
      <c r="B137" s="86" t="str">
        <f>'Indicator Data'!B138</f>
        <v>PAN</v>
      </c>
      <c r="C137" s="122" t="s">
        <v>1257</v>
      </c>
      <c r="D137" s="122" t="s">
        <v>1257</v>
      </c>
      <c r="E137" s="122" t="s">
        <v>1258</v>
      </c>
      <c r="F137" s="122" t="s">
        <v>1258</v>
      </c>
      <c r="G137" s="122" t="s">
        <v>1258</v>
      </c>
      <c r="H137" s="122" t="s">
        <v>1258</v>
      </c>
      <c r="I137" s="122" t="s">
        <v>1258</v>
      </c>
      <c r="J137" s="122" t="s">
        <v>903</v>
      </c>
      <c r="K137" s="122" t="s">
        <v>903</v>
      </c>
      <c r="L137" s="122" t="s">
        <v>526</v>
      </c>
      <c r="M137" s="122" t="s">
        <v>900</v>
      </c>
      <c r="N137" s="122" t="s">
        <v>900</v>
      </c>
      <c r="O137" s="122" t="s">
        <v>900</v>
      </c>
      <c r="P137" s="122" t="s">
        <v>900</v>
      </c>
      <c r="Q137" s="122" t="s">
        <v>1156</v>
      </c>
      <c r="R137" s="122" t="s">
        <v>1156</v>
      </c>
      <c r="S137" s="122" t="s">
        <v>1156</v>
      </c>
      <c r="T137" s="122" t="s">
        <v>1156</v>
      </c>
      <c r="U137" s="122" t="s">
        <v>900</v>
      </c>
      <c r="V137" s="122" t="s">
        <v>900</v>
      </c>
      <c r="W137" s="122" t="s">
        <v>900</v>
      </c>
      <c r="X137" s="122" t="s">
        <v>538</v>
      </c>
      <c r="Y137" s="122" t="s">
        <v>538</v>
      </c>
      <c r="Z137" s="122" t="s">
        <v>538</v>
      </c>
      <c r="AA137" s="122" t="s">
        <v>1217</v>
      </c>
      <c r="AB137" s="122" t="s">
        <v>901</v>
      </c>
      <c r="AC137" s="122" t="s">
        <v>901</v>
      </c>
      <c r="AD137" s="179" t="s">
        <v>1264</v>
      </c>
      <c r="AE137" s="122" t="s">
        <v>891</v>
      </c>
      <c r="AF137" s="122" t="s">
        <v>1157</v>
      </c>
      <c r="AG137" s="122" t="s">
        <v>1217</v>
      </c>
      <c r="AH137" s="122" t="s">
        <v>900</v>
      </c>
      <c r="AI137" s="122" t="s">
        <v>900</v>
      </c>
      <c r="AJ137" s="123" t="s">
        <v>907</v>
      </c>
      <c r="AK137" s="123" t="s">
        <v>907</v>
      </c>
      <c r="AL137" s="122" t="s">
        <v>905</v>
      </c>
      <c r="AM137" s="122" t="s">
        <v>905</v>
      </c>
      <c r="AN137" s="122" t="s">
        <v>908</v>
      </c>
      <c r="AO137" s="122" t="s">
        <v>909</v>
      </c>
      <c r="AP137" s="122" t="s">
        <v>909</v>
      </c>
      <c r="AQ137" s="122" t="s">
        <v>1265</v>
      </c>
      <c r="AR137" s="122" t="s">
        <v>1265</v>
      </c>
      <c r="AS137" s="122" t="s">
        <v>891</v>
      </c>
      <c r="AT137" s="122" t="s">
        <v>891</v>
      </c>
      <c r="AU137" s="122" t="s">
        <v>891</v>
      </c>
      <c r="AV137" s="122" t="s">
        <v>891</v>
      </c>
      <c r="AW137" s="122" t="s">
        <v>891</v>
      </c>
      <c r="AX137" s="122" t="s">
        <v>891</v>
      </c>
      <c r="AY137" s="122" t="s">
        <v>891</v>
      </c>
      <c r="AZ137" s="122" t="s">
        <v>905</v>
      </c>
      <c r="BA137" s="122" t="s">
        <v>538</v>
      </c>
      <c r="BB137" s="122" t="s">
        <v>903</v>
      </c>
      <c r="BC137" s="122" t="s">
        <v>903</v>
      </c>
      <c r="BD137" s="122" t="s">
        <v>903</v>
      </c>
      <c r="BE137" s="123" t="s">
        <v>880</v>
      </c>
      <c r="BF137" s="122" t="s">
        <v>902</v>
      </c>
      <c r="BG137" s="122" t="s">
        <v>902</v>
      </c>
      <c r="BH137" s="122" t="s">
        <v>526</v>
      </c>
      <c r="BI137" s="122" t="s">
        <v>526</v>
      </c>
      <c r="BJ137" s="122" t="s">
        <v>1258</v>
      </c>
      <c r="BK137" s="122" t="s">
        <v>1266</v>
      </c>
      <c r="BL137" s="122" t="s">
        <v>899</v>
      </c>
      <c r="BM137" s="122" t="s">
        <v>538</v>
      </c>
      <c r="BN137" s="122" t="s">
        <v>535</v>
      </c>
      <c r="BO137" s="122" t="s">
        <v>538</v>
      </c>
      <c r="BP137" s="122" t="s">
        <v>538</v>
      </c>
      <c r="BQ137" s="122" t="s">
        <v>882</v>
      </c>
      <c r="BR137" s="122" t="s">
        <v>891</v>
      </c>
      <c r="BS137" s="122" t="s">
        <v>891</v>
      </c>
      <c r="BT137" s="122" t="s">
        <v>891</v>
      </c>
      <c r="BU137" s="122" t="s">
        <v>891</v>
      </c>
      <c r="BV137" s="122" t="s">
        <v>891</v>
      </c>
      <c r="BW137" s="122" t="s">
        <v>891</v>
      </c>
      <c r="BX137" s="122"/>
      <c r="BY137" s="122" t="s">
        <v>906</v>
      </c>
      <c r="BZ137" s="122" t="s">
        <v>538</v>
      </c>
      <c r="CA137" s="122" t="s">
        <v>1217</v>
      </c>
      <c r="CB137" s="122" t="s">
        <v>900</v>
      </c>
    </row>
    <row r="138" spans="1:80" x14ac:dyDescent="0.3">
      <c r="A138" s="100" t="str">
        <f>'Indicator Data'!A139</f>
        <v>Papua New Guinea</v>
      </c>
      <c r="B138" s="86" t="str">
        <f>'Indicator Data'!B139</f>
        <v>PNG</v>
      </c>
      <c r="C138" s="122" t="s">
        <v>1257</v>
      </c>
      <c r="D138" s="122" t="s">
        <v>1257</v>
      </c>
      <c r="E138" s="122" t="s">
        <v>1258</v>
      </c>
      <c r="F138" s="122" t="s">
        <v>1258</v>
      </c>
      <c r="G138" s="122" t="s">
        <v>1258</v>
      </c>
      <c r="H138" s="122" t="s">
        <v>1258</v>
      </c>
      <c r="I138" s="122" t="s">
        <v>1258</v>
      </c>
      <c r="J138" s="122" t="s">
        <v>903</v>
      </c>
      <c r="K138" s="122" t="s">
        <v>903</v>
      </c>
      <c r="L138" s="122" t="s">
        <v>526</v>
      </c>
      <c r="M138" s="122" t="s">
        <v>900</v>
      </c>
      <c r="N138" s="122" t="s">
        <v>900</v>
      </c>
      <c r="O138" s="122" t="s">
        <v>900</v>
      </c>
      <c r="P138" s="122" t="s">
        <v>900</v>
      </c>
      <c r="Q138" s="122" t="s">
        <v>1156</v>
      </c>
      <c r="R138" s="122" t="s">
        <v>1156</v>
      </c>
      <c r="S138" s="122" t="s">
        <v>1156</v>
      </c>
      <c r="T138" s="122" t="s">
        <v>1156</v>
      </c>
      <c r="U138" s="122" t="s">
        <v>900</v>
      </c>
      <c r="V138" s="122" t="s">
        <v>900</v>
      </c>
      <c r="W138" s="122" t="s">
        <v>900</v>
      </c>
      <c r="X138" s="122" t="s">
        <v>538</v>
      </c>
      <c r="Y138" s="122" t="s">
        <v>538</v>
      </c>
      <c r="Z138" s="122" t="s">
        <v>538</v>
      </c>
      <c r="AA138" s="122" t="s">
        <v>1217</v>
      </c>
      <c r="AB138" s="122" t="s">
        <v>901</v>
      </c>
      <c r="AC138" s="122" t="s">
        <v>901</v>
      </c>
      <c r="AD138" s="179" t="s">
        <v>1264</v>
      </c>
      <c r="AE138" s="122" t="s">
        <v>891</v>
      </c>
      <c r="AF138" s="122" t="s">
        <v>1157</v>
      </c>
      <c r="AG138" s="122" t="s">
        <v>1217</v>
      </c>
      <c r="AH138" s="122" t="s">
        <v>900</v>
      </c>
      <c r="AI138" s="122" t="s">
        <v>900</v>
      </c>
      <c r="AJ138" s="123" t="s">
        <v>907</v>
      </c>
      <c r="AK138" s="123" t="s">
        <v>907</v>
      </c>
      <c r="AL138" s="122" t="s">
        <v>905</v>
      </c>
      <c r="AM138" s="122" t="s">
        <v>905</v>
      </c>
      <c r="AN138" s="122" t="s">
        <v>908</v>
      </c>
      <c r="AO138" s="122" t="s">
        <v>909</v>
      </c>
      <c r="AP138" s="122" t="s">
        <v>909</v>
      </c>
      <c r="AQ138" s="122" t="s">
        <v>1265</v>
      </c>
      <c r="AR138" s="122" t="s">
        <v>1265</v>
      </c>
      <c r="AS138" s="122" t="s">
        <v>891</v>
      </c>
      <c r="AT138" s="122" t="s">
        <v>891</v>
      </c>
      <c r="AU138" s="122" t="s">
        <v>891</v>
      </c>
      <c r="AV138" s="122" t="s">
        <v>891</v>
      </c>
      <c r="AW138" s="122" t="s">
        <v>891</v>
      </c>
      <c r="AX138" s="122" t="s">
        <v>891</v>
      </c>
      <c r="AY138" s="122" t="s">
        <v>891</v>
      </c>
      <c r="AZ138" s="122" t="s">
        <v>905</v>
      </c>
      <c r="BA138" s="122" t="s">
        <v>538</v>
      </c>
      <c r="BB138" s="122" t="s">
        <v>903</v>
      </c>
      <c r="BC138" s="122" t="s">
        <v>903</v>
      </c>
      <c r="BD138" s="122" t="s">
        <v>903</v>
      </c>
      <c r="BE138" s="123" t="s">
        <v>883</v>
      </c>
      <c r="BF138" s="122" t="s">
        <v>902</v>
      </c>
      <c r="BG138" s="122" t="s">
        <v>902</v>
      </c>
      <c r="BH138" s="122" t="s">
        <v>526</v>
      </c>
      <c r="BI138" s="122" t="s">
        <v>526</v>
      </c>
      <c r="BJ138" s="122" t="s">
        <v>1258</v>
      </c>
      <c r="BK138" s="122" t="s">
        <v>1266</v>
      </c>
      <c r="BL138" s="122" t="s">
        <v>899</v>
      </c>
      <c r="BM138" s="122" t="s">
        <v>538</v>
      </c>
      <c r="BN138" s="122" t="s">
        <v>535</v>
      </c>
      <c r="BO138" s="122" t="s">
        <v>538</v>
      </c>
      <c r="BP138" s="122" t="s">
        <v>538</v>
      </c>
      <c r="BQ138" s="122" t="s">
        <v>882</v>
      </c>
      <c r="BR138" s="122" t="s">
        <v>891</v>
      </c>
      <c r="BS138" s="122" t="s">
        <v>891</v>
      </c>
      <c r="BT138" s="122" t="s">
        <v>891</v>
      </c>
      <c r="BU138" s="122" t="s">
        <v>891</v>
      </c>
      <c r="BV138" s="122" t="s">
        <v>891</v>
      </c>
      <c r="BW138" s="122" t="s">
        <v>891</v>
      </c>
      <c r="BX138" s="122"/>
      <c r="BY138" s="122" t="s">
        <v>906</v>
      </c>
      <c r="BZ138" s="122" t="s">
        <v>538</v>
      </c>
      <c r="CA138" s="122" t="s">
        <v>1217</v>
      </c>
      <c r="CB138" s="122" t="s">
        <v>900</v>
      </c>
    </row>
    <row r="139" spans="1:80" x14ac:dyDescent="0.3">
      <c r="A139" s="100" t="str">
        <f>'Indicator Data'!A140</f>
        <v>Paraguay</v>
      </c>
      <c r="B139" s="86" t="str">
        <f>'Indicator Data'!B140</f>
        <v>PRY</v>
      </c>
      <c r="C139" s="122" t="s">
        <v>1257</v>
      </c>
      <c r="D139" s="122" t="s">
        <v>1257</v>
      </c>
      <c r="E139" s="122" t="s">
        <v>1258</v>
      </c>
      <c r="F139" s="122" t="s">
        <v>1258</v>
      </c>
      <c r="G139" s="122" t="s">
        <v>1258</v>
      </c>
      <c r="H139" s="122" t="s">
        <v>1258</v>
      </c>
      <c r="I139" s="122" t="s">
        <v>1258</v>
      </c>
      <c r="J139" s="122" t="s">
        <v>903</v>
      </c>
      <c r="K139" s="122" t="s">
        <v>903</v>
      </c>
      <c r="L139" s="122" t="s">
        <v>526</v>
      </c>
      <c r="M139" s="122" t="s">
        <v>900</v>
      </c>
      <c r="N139" s="122" t="s">
        <v>900</v>
      </c>
      <c r="O139" s="122" t="s">
        <v>900</v>
      </c>
      <c r="P139" s="122" t="s">
        <v>900</v>
      </c>
      <c r="Q139" s="122" t="s">
        <v>1156</v>
      </c>
      <c r="R139" s="122" t="s">
        <v>1156</v>
      </c>
      <c r="S139" s="122" t="s">
        <v>1156</v>
      </c>
      <c r="T139" s="122" t="s">
        <v>1156</v>
      </c>
      <c r="U139" s="122" t="s">
        <v>900</v>
      </c>
      <c r="V139" s="122" t="s">
        <v>900</v>
      </c>
      <c r="W139" s="122" t="s">
        <v>900</v>
      </c>
      <c r="X139" s="122" t="s">
        <v>538</v>
      </c>
      <c r="Y139" s="122" t="s">
        <v>538</v>
      </c>
      <c r="Z139" s="122" t="s">
        <v>538</v>
      </c>
      <c r="AA139" s="122" t="s">
        <v>1217</v>
      </c>
      <c r="AB139" s="122" t="s">
        <v>901</v>
      </c>
      <c r="AC139" s="122" t="s">
        <v>901</v>
      </c>
      <c r="AD139" s="179" t="s">
        <v>1264</v>
      </c>
      <c r="AE139" s="122" t="s">
        <v>891</v>
      </c>
      <c r="AF139" s="122" t="s">
        <v>1157</v>
      </c>
      <c r="AG139" s="122" t="s">
        <v>1217</v>
      </c>
      <c r="AH139" s="122" t="s">
        <v>900</v>
      </c>
      <c r="AI139" s="122" t="s">
        <v>900</v>
      </c>
      <c r="AJ139" s="123" t="s">
        <v>907</v>
      </c>
      <c r="AK139" s="123" t="s">
        <v>907</v>
      </c>
      <c r="AL139" s="122" t="s">
        <v>905</v>
      </c>
      <c r="AM139" s="122" t="s">
        <v>905</v>
      </c>
      <c r="AN139" s="122" t="s">
        <v>908</v>
      </c>
      <c r="AO139" s="122" t="s">
        <v>909</v>
      </c>
      <c r="AP139" s="122" t="s">
        <v>909</v>
      </c>
      <c r="AQ139" s="122" t="s">
        <v>1265</v>
      </c>
      <c r="AR139" s="122" t="s">
        <v>1265</v>
      </c>
      <c r="AS139" s="122" t="s">
        <v>891</v>
      </c>
      <c r="AT139" s="122" t="s">
        <v>891</v>
      </c>
      <c r="AU139" s="122" t="s">
        <v>891</v>
      </c>
      <c r="AV139" s="122" t="s">
        <v>891</v>
      </c>
      <c r="AW139" s="122" t="s">
        <v>891</v>
      </c>
      <c r="AX139" s="122" t="s">
        <v>891</v>
      </c>
      <c r="AY139" s="122" t="s">
        <v>891</v>
      </c>
      <c r="AZ139" s="122" t="s">
        <v>905</v>
      </c>
      <c r="BA139" s="122" t="s">
        <v>538</v>
      </c>
      <c r="BB139" s="122" t="s">
        <v>903</v>
      </c>
      <c r="BC139" s="122" t="s">
        <v>903</v>
      </c>
      <c r="BD139" s="122" t="s">
        <v>903</v>
      </c>
      <c r="BE139" s="123" t="s">
        <v>880</v>
      </c>
      <c r="BF139" s="122" t="s">
        <v>902</v>
      </c>
      <c r="BG139" s="122" t="s">
        <v>902</v>
      </c>
      <c r="BH139" s="122" t="s">
        <v>526</v>
      </c>
      <c r="BI139" s="122" t="s">
        <v>526</v>
      </c>
      <c r="BJ139" s="122" t="s">
        <v>1258</v>
      </c>
      <c r="BK139" s="122" t="s">
        <v>1266</v>
      </c>
      <c r="BL139" s="122" t="s">
        <v>899</v>
      </c>
      <c r="BM139" s="122" t="s">
        <v>538</v>
      </c>
      <c r="BN139" s="122" t="s">
        <v>535</v>
      </c>
      <c r="BO139" s="122" t="s">
        <v>538</v>
      </c>
      <c r="BP139" s="122" t="s">
        <v>538</v>
      </c>
      <c r="BQ139" s="122" t="s">
        <v>882</v>
      </c>
      <c r="BR139" s="122" t="s">
        <v>891</v>
      </c>
      <c r="BS139" s="122" t="s">
        <v>891</v>
      </c>
      <c r="BT139" s="122" t="s">
        <v>891</v>
      </c>
      <c r="BU139" s="122" t="s">
        <v>891</v>
      </c>
      <c r="BV139" s="122" t="s">
        <v>891</v>
      </c>
      <c r="BW139" s="122" t="s">
        <v>891</v>
      </c>
      <c r="BX139" s="122"/>
      <c r="BY139" s="122" t="s">
        <v>906</v>
      </c>
      <c r="BZ139" s="122" t="s">
        <v>538</v>
      </c>
      <c r="CA139" s="122" t="s">
        <v>1217</v>
      </c>
      <c r="CB139" s="122" t="s">
        <v>900</v>
      </c>
    </row>
    <row r="140" spans="1:80" x14ac:dyDescent="0.3">
      <c r="A140" s="100" t="str">
        <f>'Indicator Data'!A141</f>
        <v>Peru</v>
      </c>
      <c r="B140" s="86" t="str">
        <f>'Indicator Data'!B141</f>
        <v>PER</v>
      </c>
      <c r="C140" s="122" t="s">
        <v>1257</v>
      </c>
      <c r="D140" s="122" t="s">
        <v>1257</v>
      </c>
      <c r="E140" s="122" t="s">
        <v>1258</v>
      </c>
      <c r="F140" s="122" t="s">
        <v>1258</v>
      </c>
      <c r="G140" s="122" t="s">
        <v>1258</v>
      </c>
      <c r="H140" s="122" t="s">
        <v>1258</v>
      </c>
      <c r="I140" s="122" t="s">
        <v>1258</v>
      </c>
      <c r="J140" s="122" t="s">
        <v>903</v>
      </c>
      <c r="K140" s="122" t="s">
        <v>903</v>
      </c>
      <c r="L140" s="122" t="s">
        <v>526</v>
      </c>
      <c r="M140" s="122" t="s">
        <v>900</v>
      </c>
      <c r="N140" s="122" t="s">
        <v>900</v>
      </c>
      <c r="O140" s="122" t="s">
        <v>900</v>
      </c>
      <c r="P140" s="122" t="s">
        <v>900</v>
      </c>
      <c r="Q140" s="122" t="s">
        <v>1156</v>
      </c>
      <c r="R140" s="122" t="s">
        <v>1156</v>
      </c>
      <c r="S140" s="122" t="s">
        <v>1156</v>
      </c>
      <c r="T140" s="122" t="s">
        <v>1156</v>
      </c>
      <c r="U140" s="122" t="s">
        <v>900</v>
      </c>
      <c r="V140" s="122" t="s">
        <v>900</v>
      </c>
      <c r="W140" s="122" t="s">
        <v>900</v>
      </c>
      <c r="X140" s="122" t="s">
        <v>538</v>
      </c>
      <c r="Y140" s="122" t="s">
        <v>538</v>
      </c>
      <c r="Z140" s="122" t="s">
        <v>538</v>
      </c>
      <c r="AA140" s="122" t="s">
        <v>1217</v>
      </c>
      <c r="AB140" s="122" t="s">
        <v>901</v>
      </c>
      <c r="AC140" s="122" t="s">
        <v>901</v>
      </c>
      <c r="AD140" s="179" t="s">
        <v>1264</v>
      </c>
      <c r="AE140" s="122" t="s">
        <v>891</v>
      </c>
      <c r="AF140" s="122" t="s">
        <v>1157</v>
      </c>
      <c r="AG140" s="122" t="s">
        <v>1217</v>
      </c>
      <c r="AH140" s="122" t="s">
        <v>900</v>
      </c>
      <c r="AI140" s="122" t="s">
        <v>900</v>
      </c>
      <c r="AJ140" s="123" t="s">
        <v>907</v>
      </c>
      <c r="AK140" s="123" t="s">
        <v>907</v>
      </c>
      <c r="AL140" s="122" t="s">
        <v>905</v>
      </c>
      <c r="AM140" s="122" t="s">
        <v>905</v>
      </c>
      <c r="AN140" s="122" t="s">
        <v>908</v>
      </c>
      <c r="AO140" s="122" t="s">
        <v>909</v>
      </c>
      <c r="AP140" s="122" t="s">
        <v>909</v>
      </c>
      <c r="AQ140" s="122" t="s">
        <v>1265</v>
      </c>
      <c r="AR140" s="122" t="s">
        <v>1265</v>
      </c>
      <c r="AS140" s="122" t="s">
        <v>891</v>
      </c>
      <c r="AT140" s="122" t="s">
        <v>891</v>
      </c>
      <c r="AU140" s="122" t="s">
        <v>891</v>
      </c>
      <c r="AV140" s="122" t="s">
        <v>891</v>
      </c>
      <c r="AW140" s="122" t="s">
        <v>891</v>
      </c>
      <c r="AX140" s="122" t="s">
        <v>891</v>
      </c>
      <c r="AY140" s="122" t="s">
        <v>891</v>
      </c>
      <c r="AZ140" s="122" t="s">
        <v>905</v>
      </c>
      <c r="BA140" s="122" t="s">
        <v>538</v>
      </c>
      <c r="BB140" s="122" t="s">
        <v>903</v>
      </c>
      <c r="BC140" s="122" t="s">
        <v>903</v>
      </c>
      <c r="BD140" s="122" t="s">
        <v>903</v>
      </c>
      <c r="BE140" s="123" t="s">
        <v>883</v>
      </c>
      <c r="BF140" s="122" t="s">
        <v>902</v>
      </c>
      <c r="BG140" s="122" t="s">
        <v>902</v>
      </c>
      <c r="BH140" s="122" t="s">
        <v>526</v>
      </c>
      <c r="BI140" s="122" t="s">
        <v>526</v>
      </c>
      <c r="BJ140" s="122" t="s">
        <v>1258</v>
      </c>
      <c r="BK140" s="122" t="s">
        <v>1266</v>
      </c>
      <c r="BL140" s="122" t="s">
        <v>899</v>
      </c>
      <c r="BM140" s="122" t="s">
        <v>538</v>
      </c>
      <c r="BN140" s="122" t="s">
        <v>535</v>
      </c>
      <c r="BO140" s="122" t="s">
        <v>538</v>
      </c>
      <c r="BP140" s="122" t="s">
        <v>538</v>
      </c>
      <c r="BQ140" s="122" t="s">
        <v>882</v>
      </c>
      <c r="BR140" s="122" t="s">
        <v>891</v>
      </c>
      <c r="BS140" s="122" t="s">
        <v>891</v>
      </c>
      <c r="BT140" s="122" t="s">
        <v>891</v>
      </c>
      <c r="BU140" s="122" t="s">
        <v>891</v>
      </c>
      <c r="BV140" s="122" t="s">
        <v>891</v>
      </c>
      <c r="BW140" s="122" t="s">
        <v>891</v>
      </c>
      <c r="BX140" s="122"/>
      <c r="BY140" s="122" t="s">
        <v>906</v>
      </c>
      <c r="BZ140" s="122" t="s">
        <v>538</v>
      </c>
      <c r="CA140" s="122" t="s">
        <v>1217</v>
      </c>
      <c r="CB140" s="122" t="s">
        <v>900</v>
      </c>
    </row>
    <row r="141" spans="1:80" x14ac:dyDescent="0.3">
      <c r="A141" s="100" t="str">
        <f>'Indicator Data'!A142</f>
        <v>Philippines</v>
      </c>
      <c r="B141" s="86" t="str">
        <f>'Indicator Data'!B142</f>
        <v>PHL</v>
      </c>
      <c r="C141" s="122" t="s">
        <v>1257</v>
      </c>
      <c r="D141" s="122" t="s">
        <v>1257</v>
      </c>
      <c r="E141" s="122" t="s">
        <v>1258</v>
      </c>
      <c r="F141" s="122" t="s">
        <v>1258</v>
      </c>
      <c r="G141" s="122" t="s">
        <v>1258</v>
      </c>
      <c r="H141" s="122" t="s">
        <v>1258</v>
      </c>
      <c r="I141" s="122" t="s">
        <v>1258</v>
      </c>
      <c r="J141" s="122" t="s">
        <v>903</v>
      </c>
      <c r="K141" s="122" t="s">
        <v>903</v>
      </c>
      <c r="L141" s="122" t="s">
        <v>526</v>
      </c>
      <c r="M141" s="122" t="s">
        <v>900</v>
      </c>
      <c r="N141" s="122" t="s">
        <v>900</v>
      </c>
      <c r="O141" s="122" t="s">
        <v>900</v>
      </c>
      <c r="P141" s="122" t="s">
        <v>900</v>
      </c>
      <c r="Q141" s="122" t="s">
        <v>1156</v>
      </c>
      <c r="R141" s="122" t="s">
        <v>1156</v>
      </c>
      <c r="S141" s="122" t="s">
        <v>1156</v>
      </c>
      <c r="T141" s="122" t="s">
        <v>1156</v>
      </c>
      <c r="U141" s="122" t="s">
        <v>900</v>
      </c>
      <c r="V141" s="122" t="s">
        <v>900</v>
      </c>
      <c r="W141" s="122" t="s">
        <v>900</v>
      </c>
      <c r="X141" s="122" t="s">
        <v>538</v>
      </c>
      <c r="Y141" s="122" t="s">
        <v>538</v>
      </c>
      <c r="Z141" s="122" t="s">
        <v>538</v>
      </c>
      <c r="AA141" s="122" t="s">
        <v>1217</v>
      </c>
      <c r="AB141" s="122" t="s">
        <v>901</v>
      </c>
      <c r="AC141" s="122" t="s">
        <v>901</v>
      </c>
      <c r="AD141" s="179" t="s">
        <v>1264</v>
      </c>
      <c r="AE141" s="122" t="s">
        <v>891</v>
      </c>
      <c r="AF141" s="122" t="s">
        <v>1157</v>
      </c>
      <c r="AG141" s="122" t="s">
        <v>1217</v>
      </c>
      <c r="AH141" s="122" t="s">
        <v>900</v>
      </c>
      <c r="AI141" s="122" t="s">
        <v>900</v>
      </c>
      <c r="AJ141" s="123" t="s">
        <v>907</v>
      </c>
      <c r="AK141" s="123" t="s">
        <v>907</v>
      </c>
      <c r="AL141" s="122" t="s">
        <v>905</v>
      </c>
      <c r="AM141" s="122" t="s">
        <v>905</v>
      </c>
      <c r="AN141" s="122" t="s">
        <v>908</v>
      </c>
      <c r="AO141" s="122" t="s">
        <v>909</v>
      </c>
      <c r="AP141" s="122" t="s">
        <v>909</v>
      </c>
      <c r="AQ141" s="122" t="s">
        <v>1265</v>
      </c>
      <c r="AR141" s="122" t="s">
        <v>1265</v>
      </c>
      <c r="AS141" s="122" t="s">
        <v>891</v>
      </c>
      <c r="AT141" s="122" t="s">
        <v>891</v>
      </c>
      <c r="AU141" s="122" t="s">
        <v>891</v>
      </c>
      <c r="AV141" s="122" t="s">
        <v>891</v>
      </c>
      <c r="AW141" s="122" t="s">
        <v>891</v>
      </c>
      <c r="AX141" s="122" t="s">
        <v>891</v>
      </c>
      <c r="AY141" s="122" t="s">
        <v>891</v>
      </c>
      <c r="AZ141" s="122" t="s">
        <v>905</v>
      </c>
      <c r="BA141" s="122" t="s">
        <v>538</v>
      </c>
      <c r="BB141" s="122" t="s">
        <v>903</v>
      </c>
      <c r="BC141" s="122" t="s">
        <v>903</v>
      </c>
      <c r="BD141" s="122" t="s">
        <v>903</v>
      </c>
      <c r="BE141" s="123" t="s">
        <v>883</v>
      </c>
      <c r="BF141" s="122" t="s">
        <v>902</v>
      </c>
      <c r="BG141" s="122" t="s">
        <v>902</v>
      </c>
      <c r="BH141" s="122" t="s">
        <v>526</v>
      </c>
      <c r="BI141" s="122" t="s">
        <v>526</v>
      </c>
      <c r="BJ141" s="122" t="s">
        <v>1258</v>
      </c>
      <c r="BK141" s="122" t="s">
        <v>1266</v>
      </c>
      <c r="BL141" s="122" t="s">
        <v>899</v>
      </c>
      <c r="BM141" s="122" t="s">
        <v>538</v>
      </c>
      <c r="BN141" s="122" t="s">
        <v>535</v>
      </c>
      <c r="BO141" s="122" t="s">
        <v>538</v>
      </c>
      <c r="BP141" s="122" t="s">
        <v>538</v>
      </c>
      <c r="BQ141" s="122" t="s">
        <v>882</v>
      </c>
      <c r="BR141" s="122" t="s">
        <v>891</v>
      </c>
      <c r="BS141" s="122" t="s">
        <v>891</v>
      </c>
      <c r="BT141" s="122" t="s">
        <v>891</v>
      </c>
      <c r="BU141" s="122" t="s">
        <v>891</v>
      </c>
      <c r="BV141" s="122" t="s">
        <v>891</v>
      </c>
      <c r="BW141" s="122" t="s">
        <v>891</v>
      </c>
      <c r="BX141" s="122"/>
      <c r="BY141" s="122" t="s">
        <v>906</v>
      </c>
      <c r="BZ141" s="122" t="s">
        <v>538</v>
      </c>
      <c r="CA141" s="122" t="s">
        <v>1217</v>
      </c>
      <c r="CB141" s="122" t="s">
        <v>900</v>
      </c>
    </row>
    <row r="142" spans="1:80" x14ac:dyDescent="0.3">
      <c r="A142" s="100" t="str">
        <f>'Indicator Data'!A143</f>
        <v>Poland</v>
      </c>
      <c r="B142" s="86" t="str">
        <f>'Indicator Data'!B143</f>
        <v>POL</v>
      </c>
      <c r="C142" s="122" t="s">
        <v>1257</v>
      </c>
      <c r="D142" s="122" t="s">
        <v>1257</v>
      </c>
      <c r="E142" s="122" t="s">
        <v>1258</v>
      </c>
      <c r="F142" s="122" t="s">
        <v>1258</v>
      </c>
      <c r="G142" s="122" t="s">
        <v>1258</v>
      </c>
      <c r="H142" s="122" t="s">
        <v>1258</v>
      </c>
      <c r="I142" s="122" t="s">
        <v>1258</v>
      </c>
      <c r="J142" s="122" t="s">
        <v>903</v>
      </c>
      <c r="K142" s="122" t="s">
        <v>903</v>
      </c>
      <c r="L142" s="122" t="s">
        <v>526</v>
      </c>
      <c r="M142" s="122" t="s">
        <v>900</v>
      </c>
      <c r="N142" s="122" t="s">
        <v>900</v>
      </c>
      <c r="O142" s="122" t="s">
        <v>900</v>
      </c>
      <c r="P142" s="122" t="s">
        <v>900</v>
      </c>
      <c r="Q142" s="122" t="s">
        <v>1156</v>
      </c>
      <c r="R142" s="122" t="s">
        <v>1156</v>
      </c>
      <c r="S142" s="122" t="s">
        <v>1156</v>
      </c>
      <c r="T142" s="122" t="s">
        <v>1156</v>
      </c>
      <c r="U142" s="122" t="s">
        <v>900</v>
      </c>
      <c r="V142" s="122" t="s">
        <v>900</v>
      </c>
      <c r="W142" s="122" t="s">
        <v>900</v>
      </c>
      <c r="X142" s="122" t="s">
        <v>538</v>
      </c>
      <c r="Y142" s="122" t="s">
        <v>538</v>
      </c>
      <c r="Z142" s="122" t="s">
        <v>538</v>
      </c>
      <c r="AA142" s="122" t="s">
        <v>1217</v>
      </c>
      <c r="AB142" s="122" t="s">
        <v>901</v>
      </c>
      <c r="AC142" s="122" t="s">
        <v>901</v>
      </c>
      <c r="AD142" s="179" t="s">
        <v>1264</v>
      </c>
      <c r="AE142" s="122" t="s">
        <v>891</v>
      </c>
      <c r="AF142" s="122" t="s">
        <v>1157</v>
      </c>
      <c r="AG142" s="122" t="s">
        <v>1217</v>
      </c>
      <c r="AH142" s="122" t="s">
        <v>900</v>
      </c>
      <c r="AI142" s="122" t="s">
        <v>900</v>
      </c>
      <c r="AJ142" s="123" t="s">
        <v>907</v>
      </c>
      <c r="AK142" s="123" t="s">
        <v>907</v>
      </c>
      <c r="AL142" s="122" t="s">
        <v>905</v>
      </c>
      <c r="AM142" s="122" t="s">
        <v>905</v>
      </c>
      <c r="AN142" s="122" t="s">
        <v>908</v>
      </c>
      <c r="AO142" s="122" t="s">
        <v>909</v>
      </c>
      <c r="AP142" s="122" t="s">
        <v>909</v>
      </c>
      <c r="AQ142" s="122" t="s">
        <v>1265</v>
      </c>
      <c r="AR142" s="122" t="s">
        <v>1265</v>
      </c>
      <c r="AS142" s="122" t="s">
        <v>891</v>
      </c>
      <c r="AT142" s="122" t="s">
        <v>891</v>
      </c>
      <c r="AU142" s="122" t="s">
        <v>891</v>
      </c>
      <c r="AV142" s="122" t="s">
        <v>891</v>
      </c>
      <c r="AW142" s="122" t="s">
        <v>891</v>
      </c>
      <c r="AX142" s="122" t="s">
        <v>891</v>
      </c>
      <c r="AY142" s="122" t="s">
        <v>891</v>
      </c>
      <c r="AZ142" s="122" t="s">
        <v>905</v>
      </c>
      <c r="BA142" s="122" t="s">
        <v>538</v>
      </c>
      <c r="BB142" s="122" t="s">
        <v>903</v>
      </c>
      <c r="BC142" s="122" t="s">
        <v>903</v>
      </c>
      <c r="BD142" s="122" t="s">
        <v>903</v>
      </c>
      <c r="BE142" s="123" t="s">
        <v>880</v>
      </c>
      <c r="BF142" s="122" t="s">
        <v>902</v>
      </c>
      <c r="BG142" s="122" t="s">
        <v>902</v>
      </c>
      <c r="BH142" s="122" t="s">
        <v>526</v>
      </c>
      <c r="BI142" s="122" t="s">
        <v>526</v>
      </c>
      <c r="BJ142" s="122" t="s">
        <v>1258</v>
      </c>
      <c r="BK142" s="122" t="s">
        <v>1266</v>
      </c>
      <c r="BL142" s="122" t="s">
        <v>899</v>
      </c>
      <c r="BM142" s="122" t="s">
        <v>538</v>
      </c>
      <c r="BN142" s="122" t="s">
        <v>535</v>
      </c>
      <c r="BO142" s="122" t="s">
        <v>538</v>
      </c>
      <c r="BP142" s="122" t="s">
        <v>538</v>
      </c>
      <c r="BQ142" s="122" t="s">
        <v>882</v>
      </c>
      <c r="BR142" s="122" t="s">
        <v>891</v>
      </c>
      <c r="BS142" s="122" t="s">
        <v>891</v>
      </c>
      <c r="BT142" s="122" t="s">
        <v>891</v>
      </c>
      <c r="BU142" s="122" t="s">
        <v>891</v>
      </c>
      <c r="BV142" s="122" t="s">
        <v>891</v>
      </c>
      <c r="BW142" s="122" t="s">
        <v>891</v>
      </c>
      <c r="BX142" s="122"/>
      <c r="BY142" s="122" t="s">
        <v>906</v>
      </c>
      <c r="BZ142" s="122" t="s">
        <v>538</v>
      </c>
      <c r="CA142" s="122" t="s">
        <v>1217</v>
      </c>
      <c r="CB142" s="122" t="s">
        <v>900</v>
      </c>
    </row>
    <row r="143" spans="1:80" x14ac:dyDescent="0.3">
      <c r="A143" s="100" t="str">
        <f>'Indicator Data'!A144</f>
        <v>Portugal</v>
      </c>
      <c r="B143" s="86" t="str">
        <f>'Indicator Data'!B144</f>
        <v>PRT</v>
      </c>
      <c r="C143" s="122" t="s">
        <v>1257</v>
      </c>
      <c r="D143" s="122" t="s">
        <v>1257</v>
      </c>
      <c r="E143" s="122" t="s">
        <v>1258</v>
      </c>
      <c r="F143" s="122" t="s">
        <v>1258</v>
      </c>
      <c r="G143" s="122" t="s">
        <v>1258</v>
      </c>
      <c r="H143" s="122" t="s">
        <v>1258</v>
      </c>
      <c r="I143" s="122" t="s">
        <v>1258</v>
      </c>
      <c r="J143" s="122" t="s">
        <v>903</v>
      </c>
      <c r="K143" s="122" t="s">
        <v>903</v>
      </c>
      <c r="L143" s="122" t="s">
        <v>526</v>
      </c>
      <c r="M143" s="122" t="s">
        <v>900</v>
      </c>
      <c r="N143" s="122" t="s">
        <v>900</v>
      </c>
      <c r="O143" s="122" t="s">
        <v>900</v>
      </c>
      <c r="P143" s="122" t="s">
        <v>900</v>
      </c>
      <c r="Q143" s="122" t="s">
        <v>1156</v>
      </c>
      <c r="R143" s="122" t="s">
        <v>1156</v>
      </c>
      <c r="S143" s="122" t="s">
        <v>1156</v>
      </c>
      <c r="T143" s="122" t="s">
        <v>1156</v>
      </c>
      <c r="U143" s="122" t="s">
        <v>900</v>
      </c>
      <c r="V143" s="122" t="s">
        <v>900</v>
      </c>
      <c r="W143" s="122" t="s">
        <v>900</v>
      </c>
      <c r="X143" s="122" t="s">
        <v>538</v>
      </c>
      <c r="Y143" s="122" t="s">
        <v>538</v>
      </c>
      <c r="Z143" s="122" t="s">
        <v>538</v>
      </c>
      <c r="AA143" s="122" t="s">
        <v>1217</v>
      </c>
      <c r="AB143" s="122" t="s">
        <v>901</v>
      </c>
      <c r="AC143" s="122" t="s">
        <v>901</v>
      </c>
      <c r="AD143" s="179" t="s">
        <v>1264</v>
      </c>
      <c r="AE143" s="122" t="s">
        <v>891</v>
      </c>
      <c r="AF143" s="122" t="s">
        <v>1157</v>
      </c>
      <c r="AG143" s="122" t="s">
        <v>1217</v>
      </c>
      <c r="AH143" s="122" t="s">
        <v>900</v>
      </c>
      <c r="AI143" s="122" t="s">
        <v>900</v>
      </c>
      <c r="AJ143" s="123" t="s">
        <v>907</v>
      </c>
      <c r="AK143" s="123" t="s">
        <v>907</v>
      </c>
      <c r="AL143" s="122" t="s">
        <v>905</v>
      </c>
      <c r="AM143" s="122" t="s">
        <v>905</v>
      </c>
      <c r="AN143" s="122" t="s">
        <v>908</v>
      </c>
      <c r="AO143" s="122" t="s">
        <v>909</v>
      </c>
      <c r="AP143" s="122" t="s">
        <v>909</v>
      </c>
      <c r="AQ143" s="122" t="s">
        <v>1265</v>
      </c>
      <c r="AR143" s="122" t="s">
        <v>1265</v>
      </c>
      <c r="AS143" s="122" t="s">
        <v>891</v>
      </c>
      <c r="AT143" s="122" t="s">
        <v>891</v>
      </c>
      <c r="AU143" s="122" t="s">
        <v>891</v>
      </c>
      <c r="AV143" s="122" t="s">
        <v>891</v>
      </c>
      <c r="AW143" s="122" t="s">
        <v>891</v>
      </c>
      <c r="AX143" s="122" t="s">
        <v>891</v>
      </c>
      <c r="AY143" s="122" t="s">
        <v>891</v>
      </c>
      <c r="AZ143" s="122" t="s">
        <v>905</v>
      </c>
      <c r="BA143" s="122" t="s">
        <v>538</v>
      </c>
      <c r="BB143" s="122" t="s">
        <v>903</v>
      </c>
      <c r="BC143" s="122" t="s">
        <v>903</v>
      </c>
      <c r="BD143" s="122" t="s">
        <v>903</v>
      </c>
      <c r="BE143" s="123" t="s">
        <v>880</v>
      </c>
      <c r="BF143" s="122" t="s">
        <v>902</v>
      </c>
      <c r="BG143" s="122" t="s">
        <v>902</v>
      </c>
      <c r="BH143" s="122" t="s">
        <v>526</v>
      </c>
      <c r="BI143" s="122" t="s">
        <v>526</v>
      </c>
      <c r="BJ143" s="122" t="s">
        <v>1258</v>
      </c>
      <c r="BK143" s="122" t="s">
        <v>1266</v>
      </c>
      <c r="BL143" s="122" t="s">
        <v>899</v>
      </c>
      <c r="BM143" s="122" t="s">
        <v>538</v>
      </c>
      <c r="BN143" s="122" t="s">
        <v>535</v>
      </c>
      <c r="BO143" s="122" t="s">
        <v>538</v>
      </c>
      <c r="BP143" s="122" t="s">
        <v>538</v>
      </c>
      <c r="BQ143" s="122" t="s">
        <v>882</v>
      </c>
      <c r="BR143" s="122" t="s">
        <v>891</v>
      </c>
      <c r="BS143" s="122" t="s">
        <v>891</v>
      </c>
      <c r="BT143" s="122" t="s">
        <v>891</v>
      </c>
      <c r="BU143" s="122" t="s">
        <v>891</v>
      </c>
      <c r="BV143" s="122" t="s">
        <v>891</v>
      </c>
      <c r="BW143" s="122" t="s">
        <v>891</v>
      </c>
      <c r="BX143" s="122"/>
      <c r="BY143" s="122" t="s">
        <v>906</v>
      </c>
      <c r="BZ143" s="122" t="s">
        <v>538</v>
      </c>
      <c r="CA143" s="122" t="s">
        <v>1217</v>
      </c>
      <c r="CB143" s="122" t="s">
        <v>900</v>
      </c>
    </row>
    <row r="144" spans="1:80" x14ac:dyDescent="0.3">
      <c r="A144" s="100" t="str">
        <f>'Indicator Data'!A145</f>
        <v>Qatar</v>
      </c>
      <c r="B144" s="86" t="str">
        <f>'Indicator Data'!B145</f>
        <v>QAT</v>
      </c>
      <c r="C144" s="122" t="s">
        <v>1257</v>
      </c>
      <c r="D144" s="122" t="s">
        <v>1257</v>
      </c>
      <c r="E144" s="122" t="s">
        <v>1258</v>
      </c>
      <c r="F144" s="122" t="s">
        <v>1258</v>
      </c>
      <c r="G144" s="122" t="s">
        <v>1258</v>
      </c>
      <c r="H144" s="122" t="s">
        <v>1258</v>
      </c>
      <c r="I144" s="122" t="s">
        <v>1258</v>
      </c>
      <c r="J144" s="122" t="s">
        <v>903</v>
      </c>
      <c r="K144" s="122" t="s">
        <v>903</v>
      </c>
      <c r="L144" s="122" t="s">
        <v>526</v>
      </c>
      <c r="M144" s="122" t="s">
        <v>900</v>
      </c>
      <c r="N144" s="122" t="s">
        <v>900</v>
      </c>
      <c r="O144" s="122" t="s">
        <v>900</v>
      </c>
      <c r="P144" s="122" t="s">
        <v>900</v>
      </c>
      <c r="Q144" s="122" t="s">
        <v>1156</v>
      </c>
      <c r="R144" s="122" t="s">
        <v>1156</v>
      </c>
      <c r="S144" s="122" t="s">
        <v>1156</v>
      </c>
      <c r="T144" s="122" t="s">
        <v>1156</v>
      </c>
      <c r="U144" s="122" t="s">
        <v>900</v>
      </c>
      <c r="V144" s="122" t="s">
        <v>900</v>
      </c>
      <c r="W144" s="122" t="s">
        <v>900</v>
      </c>
      <c r="X144" s="122" t="s">
        <v>538</v>
      </c>
      <c r="Y144" s="122" t="s">
        <v>538</v>
      </c>
      <c r="Z144" s="122" t="s">
        <v>538</v>
      </c>
      <c r="AA144" s="122" t="s">
        <v>1217</v>
      </c>
      <c r="AB144" s="122" t="s">
        <v>901</v>
      </c>
      <c r="AC144" s="122" t="s">
        <v>901</v>
      </c>
      <c r="AD144" s="179" t="s">
        <v>1264</v>
      </c>
      <c r="AE144" s="122" t="s">
        <v>891</v>
      </c>
      <c r="AF144" s="122" t="s">
        <v>1157</v>
      </c>
      <c r="AG144" s="122" t="s">
        <v>1217</v>
      </c>
      <c r="AH144" s="122" t="s">
        <v>900</v>
      </c>
      <c r="AI144" s="122" t="s">
        <v>900</v>
      </c>
      <c r="AJ144" s="123" t="s">
        <v>907</v>
      </c>
      <c r="AK144" s="123" t="s">
        <v>907</v>
      </c>
      <c r="AL144" s="122" t="s">
        <v>905</v>
      </c>
      <c r="AM144" s="122" t="s">
        <v>905</v>
      </c>
      <c r="AN144" s="122" t="s">
        <v>908</v>
      </c>
      <c r="AO144" s="122" t="s">
        <v>909</v>
      </c>
      <c r="AP144" s="122" t="s">
        <v>909</v>
      </c>
      <c r="AQ144" s="122" t="s">
        <v>1265</v>
      </c>
      <c r="AR144" s="122" t="s">
        <v>1265</v>
      </c>
      <c r="AS144" s="122" t="s">
        <v>891</v>
      </c>
      <c r="AT144" s="122" t="s">
        <v>891</v>
      </c>
      <c r="AU144" s="122" t="s">
        <v>891</v>
      </c>
      <c r="AV144" s="122" t="s">
        <v>891</v>
      </c>
      <c r="AW144" s="122" t="s">
        <v>891</v>
      </c>
      <c r="AX144" s="122" t="s">
        <v>891</v>
      </c>
      <c r="AY144" s="122" t="s">
        <v>891</v>
      </c>
      <c r="AZ144" s="122" t="s">
        <v>905</v>
      </c>
      <c r="BA144" s="122" t="s">
        <v>538</v>
      </c>
      <c r="BB144" s="122" t="s">
        <v>903</v>
      </c>
      <c r="BC144" s="122" t="s">
        <v>903</v>
      </c>
      <c r="BD144" s="122" t="s">
        <v>903</v>
      </c>
      <c r="BE144" s="123" t="s">
        <v>880</v>
      </c>
      <c r="BF144" s="122" t="s">
        <v>902</v>
      </c>
      <c r="BG144" s="122" t="s">
        <v>902</v>
      </c>
      <c r="BH144" s="122" t="s">
        <v>526</v>
      </c>
      <c r="BI144" s="122" t="s">
        <v>526</v>
      </c>
      <c r="BJ144" s="122" t="s">
        <v>1258</v>
      </c>
      <c r="BK144" s="122" t="s">
        <v>1266</v>
      </c>
      <c r="BL144" s="122" t="s">
        <v>899</v>
      </c>
      <c r="BM144" s="122" t="s">
        <v>538</v>
      </c>
      <c r="BN144" s="122" t="s">
        <v>535</v>
      </c>
      <c r="BO144" s="122" t="s">
        <v>538</v>
      </c>
      <c r="BP144" s="122" t="s">
        <v>538</v>
      </c>
      <c r="BQ144" s="122" t="s">
        <v>882</v>
      </c>
      <c r="BR144" s="122" t="s">
        <v>891</v>
      </c>
      <c r="BS144" s="122" t="s">
        <v>891</v>
      </c>
      <c r="BT144" s="122" t="s">
        <v>891</v>
      </c>
      <c r="BU144" s="122" t="s">
        <v>891</v>
      </c>
      <c r="BV144" s="122" t="s">
        <v>891</v>
      </c>
      <c r="BW144" s="122" t="s">
        <v>891</v>
      </c>
      <c r="BX144" s="122"/>
      <c r="BY144" s="122" t="s">
        <v>906</v>
      </c>
      <c r="BZ144" s="122" t="s">
        <v>538</v>
      </c>
      <c r="CA144" s="122" t="s">
        <v>1217</v>
      </c>
      <c r="CB144" s="122" t="s">
        <v>900</v>
      </c>
    </row>
    <row r="145" spans="1:80" x14ac:dyDescent="0.3">
      <c r="A145" s="100" t="str">
        <f>'Indicator Data'!A146</f>
        <v>Romania</v>
      </c>
      <c r="B145" s="86" t="str">
        <f>'Indicator Data'!B146</f>
        <v>ROU</v>
      </c>
      <c r="C145" s="122" t="s">
        <v>1257</v>
      </c>
      <c r="D145" s="122" t="s">
        <v>1257</v>
      </c>
      <c r="E145" s="122" t="s">
        <v>1258</v>
      </c>
      <c r="F145" s="122" t="s">
        <v>1258</v>
      </c>
      <c r="G145" s="122" t="s">
        <v>1258</v>
      </c>
      <c r="H145" s="122" t="s">
        <v>1258</v>
      </c>
      <c r="I145" s="122" t="s">
        <v>1258</v>
      </c>
      <c r="J145" s="122" t="s">
        <v>903</v>
      </c>
      <c r="K145" s="122" t="s">
        <v>903</v>
      </c>
      <c r="L145" s="122" t="s">
        <v>526</v>
      </c>
      <c r="M145" s="122" t="s">
        <v>900</v>
      </c>
      <c r="N145" s="122" t="s">
        <v>900</v>
      </c>
      <c r="O145" s="122" t="s">
        <v>900</v>
      </c>
      <c r="P145" s="122" t="s">
        <v>900</v>
      </c>
      <c r="Q145" s="122" t="s">
        <v>1156</v>
      </c>
      <c r="R145" s="122" t="s">
        <v>1156</v>
      </c>
      <c r="S145" s="122" t="s">
        <v>1156</v>
      </c>
      <c r="T145" s="122" t="s">
        <v>1156</v>
      </c>
      <c r="U145" s="122" t="s">
        <v>900</v>
      </c>
      <c r="V145" s="122" t="s">
        <v>900</v>
      </c>
      <c r="W145" s="122" t="s">
        <v>900</v>
      </c>
      <c r="X145" s="122" t="s">
        <v>538</v>
      </c>
      <c r="Y145" s="122" t="s">
        <v>538</v>
      </c>
      <c r="Z145" s="122" t="s">
        <v>538</v>
      </c>
      <c r="AA145" s="122" t="s">
        <v>1217</v>
      </c>
      <c r="AB145" s="122" t="s">
        <v>901</v>
      </c>
      <c r="AC145" s="122" t="s">
        <v>901</v>
      </c>
      <c r="AD145" s="179" t="s">
        <v>1264</v>
      </c>
      <c r="AE145" s="122" t="s">
        <v>891</v>
      </c>
      <c r="AF145" s="122" t="s">
        <v>1157</v>
      </c>
      <c r="AG145" s="122" t="s">
        <v>1217</v>
      </c>
      <c r="AH145" s="122" t="s">
        <v>900</v>
      </c>
      <c r="AI145" s="122" t="s">
        <v>900</v>
      </c>
      <c r="AJ145" s="123" t="s">
        <v>907</v>
      </c>
      <c r="AK145" s="123" t="s">
        <v>907</v>
      </c>
      <c r="AL145" s="122" t="s">
        <v>905</v>
      </c>
      <c r="AM145" s="122" t="s">
        <v>905</v>
      </c>
      <c r="AN145" s="122" t="s">
        <v>908</v>
      </c>
      <c r="AO145" s="122" t="s">
        <v>909</v>
      </c>
      <c r="AP145" s="122" t="s">
        <v>909</v>
      </c>
      <c r="AQ145" s="122" t="s">
        <v>1265</v>
      </c>
      <c r="AR145" s="122" t="s">
        <v>1265</v>
      </c>
      <c r="AS145" s="122" t="s">
        <v>891</v>
      </c>
      <c r="AT145" s="122" t="s">
        <v>891</v>
      </c>
      <c r="AU145" s="122" t="s">
        <v>891</v>
      </c>
      <c r="AV145" s="122" t="s">
        <v>891</v>
      </c>
      <c r="AW145" s="122" t="s">
        <v>891</v>
      </c>
      <c r="AX145" s="122" t="s">
        <v>891</v>
      </c>
      <c r="AY145" s="122" t="s">
        <v>891</v>
      </c>
      <c r="AZ145" s="122" t="s">
        <v>905</v>
      </c>
      <c r="BA145" s="122" t="s">
        <v>538</v>
      </c>
      <c r="BB145" s="122" t="s">
        <v>903</v>
      </c>
      <c r="BC145" s="122" t="s">
        <v>903</v>
      </c>
      <c r="BD145" s="122" t="s">
        <v>903</v>
      </c>
      <c r="BE145" s="123" t="s">
        <v>880</v>
      </c>
      <c r="BF145" s="122" t="s">
        <v>902</v>
      </c>
      <c r="BG145" s="122" t="s">
        <v>902</v>
      </c>
      <c r="BH145" s="122" t="s">
        <v>526</v>
      </c>
      <c r="BI145" s="122" t="s">
        <v>526</v>
      </c>
      <c r="BJ145" s="122" t="s">
        <v>1258</v>
      </c>
      <c r="BK145" s="122" t="s">
        <v>1266</v>
      </c>
      <c r="BL145" s="122" t="s">
        <v>899</v>
      </c>
      <c r="BM145" s="122" t="s">
        <v>538</v>
      </c>
      <c r="BN145" s="122" t="s">
        <v>535</v>
      </c>
      <c r="BO145" s="122" t="s">
        <v>538</v>
      </c>
      <c r="BP145" s="122" t="s">
        <v>538</v>
      </c>
      <c r="BQ145" s="122" t="s">
        <v>882</v>
      </c>
      <c r="BR145" s="122" t="s">
        <v>891</v>
      </c>
      <c r="BS145" s="122" t="s">
        <v>891</v>
      </c>
      <c r="BT145" s="122" t="s">
        <v>891</v>
      </c>
      <c r="BU145" s="122" t="s">
        <v>891</v>
      </c>
      <c r="BV145" s="122" t="s">
        <v>891</v>
      </c>
      <c r="BW145" s="122" t="s">
        <v>891</v>
      </c>
      <c r="BX145" s="122"/>
      <c r="BY145" s="122" t="s">
        <v>906</v>
      </c>
      <c r="BZ145" s="122" t="s">
        <v>538</v>
      </c>
      <c r="CA145" s="122" t="s">
        <v>1217</v>
      </c>
      <c r="CB145" s="122" t="s">
        <v>900</v>
      </c>
    </row>
    <row r="146" spans="1:80" x14ac:dyDescent="0.3">
      <c r="A146" s="100" t="str">
        <f>'Indicator Data'!A147</f>
        <v>Russian Federation</v>
      </c>
      <c r="B146" s="86" t="str">
        <f>'Indicator Data'!B147</f>
        <v>RUS</v>
      </c>
      <c r="C146" s="122" t="s">
        <v>1257</v>
      </c>
      <c r="D146" s="122" t="s">
        <v>1257</v>
      </c>
      <c r="E146" s="122" t="s">
        <v>1258</v>
      </c>
      <c r="F146" s="122" t="s">
        <v>1258</v>
      </c>
      <c r="G146" s="122" t="s">
        <v>1258</v>
      </c>
      <c r="H146" s="122" t="s">
        <v>1258</v>
      </c>
      <c r="I146" s="122" t="s">
        <v>1258</v>
      </c>
      <c r="J146" s="122" t="s">
        <v>903</v>
      </c>
      <c r="K146" s="122" t="s">
        <v>903</v>
      </c>
      <c r="L146" s="122" t="s">
        <v>526</v>
      </c>
      <c r="M146" s="122" t="s">
        <v>900</v>
      </c>
      <c r="N146" s="122" t="s">
        <v>900</v>
      </c>
      <c r="O146" s="122" t="s">
        <v>900</v>
      </c>
      <c r="P146" s="122" t="s">
        <v>900</v>
      </c>
      <c r="Q146" s="122" t="s">
        <v>1156</v>
      </c>
      <c r="R146" s="122" t="s">
        <v>1156</v>
      </c>
      <c r="S146" s="122" t="s">
        <v>1156</v>
      </c>
      <c r="T146" s="122" t="s">
        <v>1156</v>
      </c>
      <c r="U146" s="122" t="s">
        <v>900</v>
      </c>
      <c r="V146" s="122" t="s">
        <v>900</v>
      </c>
      <c r="W146" s="122" t="s">
        <v>900</v>
      </c>
      <c r="X146" s="122" t="s">
        <v>538</v>
      </c>
      <c r="Y146" s="122" t="s">
        <v>538</v>
      </c>
      <c r="Z146" s="122" t="s">
        <v>538</v>
      </c>
      <c r="AA146" s="122" t="s">
        <v>1217</v>
      </c>
      <c r="AB146" s="122" t="s">
        <v>901</v>
      </c>
      <c r="AC146" s="122" t="s">
        <v>901</v>
      </c>
      <c r="AD146" s="179" t="s">
        <v>1264</v>
      </c>
      <c r="AE146" s="122" t="s">
        <v>891</v>
      </c>
      <c r="AF146" s="122" t="s">
        <v>1157</v>
      </c>
      <c r="AG146" s="122" t="s">
        <v>1217</v>
      </c>
      <c r="AH146" s="122" t="s">
        <v>900</v>
      </c>
      <c r="AI146" s="122" t="s">
        <v>900</v>
      </c>
      <c r="AJ146" s="123" t="s">
        <v>907</v>
      </c>
      <c r="AK146" s="123" t="s">
        <v>907</v>
      </c>
      <c r="AL146" s="122" t="s">
        <v>905</v>
      </c>
      <c r="AM146" s="122" t="s">
        <v>905</v>
      </c>
      <c r="AN146" s="122" t="s">
        <v>908</v>
      </c>
      <c r="AO146" s="122" t="s">
        <v>909</v>
      </c>
      <c r="AP146" s="122" t="s">
        <v>909</v>
      </c>
      <c r="AQ146" s="122" t="s">
        <v>1265</v>
      </c>
      <c r="AR146" s="122" t="s">
        <v>1265</v>
      </c>
      <c r="AS146" s="122" t="s">
        <v>891</v>
      </c>
      <c r="AT146" s="122" t="s">
        <v>891</v>
      </c>
      <c r="AU146" s="122" t="s">
        <v>891</v>
      </c>
      <c r="AV146" s="122" t="s">
        <v>891</v>
      </c>
      <c r="AW146" s="122" t="s">
        <v>891</v>
      </c>
      <c r="AX146" s="122" t="s">
        <v>891</v>
      </c>
      <c r="AY146" s="122" t="s">
        <v>891</v>
      </c>
      <c r="AZ146" s="122" t="s">
        <v>905</v>
      </c>
      <c r="BA146" s="122" t="s">
        <v>538</v>
      </c>
      <c r="BB146" s="122" t="s">
        <v>903</v>
      </c>
      <c r="BC146" s="122" t="s">
        <v>903</v>
      </c>
      <c r="BD146" s="122" t="s">
        <v>903</v>
      </c>
      <c r="BE146" s="123" t="s">
        <v>883</v>
      </c>
      <c r="BF146" s="122" t="s">
        <v>902</v>
      </c>
      <c r="BG146" s="122" t="s">
        <v>902</v>
      </c>
      <c r="BH146" s="122" t="s">
        <v>526</v>
      </c>
      <c r="BI146" s="122" t="s">
        <v>526</v>
      </c>
      <c r="BJ146" s="122" t="s">
        <v>1258</v>
      </c>
      <c r="BK146" s="122" t="s">
        <v>1266</v>
      </c>
      <c r="BL146" s="122" t="s">
        <v>899</v>
      </c>
      <c r="BM146" s="122" t="s">
        <v>538</v>
      </c>
      <c r="BN146" s="122" t="s">
        <v>535</v>
      </c>
      <c r="BO146" s="122" t="s">
        <v>538</v>
      </c>
      <c r="BP146" s="122" t="s">
        <v>538</v>
      </c>
      <c r="BQ146" s="122" t="s">
        <v>882</v>
      </c>
      <c r="BR146" s="122" t="s">
        <v>891</v>
      </c>
      <c r="BS146" s="122" t="s">
        <v>891</v>
      </c>
      <c r="BT146" s="122" t="s">
        <v>891</v>
      </c>
      <c r="BU146" s="122" t="s">
        <v>891</v>
      </c>
      <c r="BV146" s="122" t="s">
        <v>891</v>
      </c>
      <c r="BW146" s="122" t="s">
        <v>891</v>
      </c>
      <c r="BX146" s="122"/>
      <c r="BY146" s="122" t="s">
        <v>906</v>
      </c>
      <c r="BZ146" s="122" t="s">
        <v>538</v>
      </c>
      <c r="CA146" s="122" t="s">
        <v>1217</v>
      </c>
      <c r="CB146" s="122" t="s">
        <v>900</v>
      </c>
    </row>
    <row r="147" spans="1:80" x14ac:dyDescent="0.3">
      <c r="A147" s="100" t="str">
        <f>'Indicator Data'!A148</f>
        <v>Rwanda</v>
      </c>
      <c r="B147" s="86" t="str">
        <f>'Indicator Data'!B148</f>
        <v>RWA</v>
      </c>
      <c r="C147" s="122" t="s">
        <v>1257</v>
      </c>
      <c r="D147" s="122" t="s">
        <v>1257</v>
      </c>
      <c r="E147" s="122" t="s">
        <v>1258</v>
      </c>
      <c r="F147" s="122" t="s">
        <v>1258</v>
      </c>
      <c r="G147" s="122" t="s">
        <v>1258</v>
      </c>
      <c r="H147" s="122" t="s">
        <v>1258</v>
      </c>
      <c r="I147" s="122" t="s">
        <v>1258</v>
      </c>
      <c r="J147" s="122" t="s">
        <v>903</v>
      </c>
      <c r="K147" s="122" t="s">
        <v>903</v>
      </c>
      <c r="L147" s="122" t="s">
        <v>526</v>
      </c>
      <c r="M147" s="122" t="s">
        <v>900</v>
      </c>
      <c r="N147" s="122" t="s">
        <v>900</v>
      </c>
      <c r="O147" s="122" t="s">
        <v>900</v>
      </c>
      <c r="P147" s="122" t="s">
        <v>900</v>
      </c>
      <c r="Q147" s="122" t="s">
        <v>1156</v>
      </c>
      <c r="R147" s="122" t="s">
        <v>1156</v>
      </c>
      <c r="S147" s="122" t="s">
        <v>1156</v>
      </c>
      <c r="T147" s="122" t="s">
        <v>1156</v>
      </c>
      <c r="U147" s="122" t="s">
        <v>900</v>
      </c>
      <c r="V147" s="122" t="s">
        <v>900</v>
      </c>
      <c r="W147" s="122" t="s">
        <v>900</v>
      </c>
      <c r="X147" s="122" t="s">
        <v>538</v>
      </c>
      <c r="Y147" s="122" t="s">
        <v>538</v>
      </c>
      <c r="Z147" s="122" t="s">
        <v>538</v>
      </c>
      <c r="AA147" s="122" t="s">
        <v>1217</v>
      </c>
      <c r="AB147" s="122" t="s">
        <v>901</v>
      </c>
      <c r="AC147" s="122" t="s">
        <v>901</v>
      </c>
      <c r="AD147" s="179" t="s">
        <v>1264</v>
      </c>
      <c r="AE147" s="122" t="s">
        <v>891</v>
      </c>
      <c r="AF147" s="122" t="s">
        <v>1157</v>
      </c>
      <c r="AG147" s="122" t="s">
        <v>1217</v>
      </c>
      <c r="AH147" s="122" t="s">
        <v>900</v>
      </c>
      <c r="AI147" s="122" t="s">
        <v>900</v>
      </c>
      <c r="AJ147" s="123" t="s">
        <v>907</v>
      </c>
      <c r="AK147" s="123" t="s">
        <v>907</v>
      </c>
      <c r="AL147" s="122" t="s">
        <v>905</v>
      </c>
      <c r="AM147" s="122" t="s">
        <v>905</v>
      </c>
      <c r="AN147" s="122" t="s">
        <v>908</v>
      </c>
      <c r="AO147" s="122" t="s">
        <v>909</v>
      </c>
      <c r="AP147" s="122" t="s">
        <v>909</v>
      </c>
      <c r="AQ147" s="122" t="s">
        <v>1265</v>
      </c>
      <c r="AR147" s="122" t="s">
        <v>1265</v>
      </c>
      <c r="AS147" s="122" t="s">
        <v>891</v>
      </c>
      <c r="AT147" s="122" t="s">
        <v>891</v>
      </c>
      <c r="AU147" s="122" t="s">
        <v>891</v>
      </c>
      <c r="AV147" s="122" t="s">
        <v>891</v>
      </c>
      <c r="AW147" s="122" t="s">
        <v>891</v>
      </c>
      <c r="AX147" s="122" t="s">
        <v>891</v>
      </c>
      <c r="AY147" s="122" t="s">
        <v>891</v>
      </c>
      <c r="AZ147" s="122" t="s">
        <v>905</v>
      </c>
      <c r="BA147" s="122" t="s">
        <v>538</v>
      </c>
      <c r="BB147" s="122" t="s">
        <v>903</v>
      </c>
      <c r="BC147" s="122" t="s">
        <v>903</v>
      </c>
      <c r="BD147" s="122" t="s">
        <v>903</v>
      </c>
      <c r="BE147" s="123" t="s">
        <v>880</v>
      </c>
      <c r="BF147" s="122" t="s">
        <v>902</v>
      </c>
      <c r="BG147" s="122" t="s">
        <v>902</v>
      </c>
      <c r="BH147" s="122" t="s">
        <v>526</v>
      </c>
      <c r="BI147" s="122" t="s">
        <v>526</v>
      </c>
      <c r="BJ147" s="122" t="s">
        <v>1258</v>
      </c>
      <c r="BK147" s="122" t="s">
        <v>1266</v>
      </c>
      <c r="BL147" s="122" t="s">
        <v>899</v>
      </c>
      <c r="BM147" s="122" t="s">
        <v>538</v>
      </c>
      <c r="BN147" s="122" t="s">
        <v>535</v>
      </c>
      <c r="BO147" s="122" t="s">
        <v>538</v>
      </c>
      <c r="BP147" s="122" t="s">
        <v>538</v>
      </c>
      <c r="BQ147" s="122" t="s">
        <v>882</v>
      </c>
      <c r="BR147" s="122" t="s">
        <v>891</v>
      </c>
      <c r="BS147" s="122" t="s">
        <v>891</v>
      </c>
      <c r="BT147" s="122" t="s">
        <v>891</v>
      </c>
      <c r="BU147" s="122" t="s">
        <v>891</v>
      </c>
      <c r="BV147" s="122" t="s">
        <v>891</v>
      </c>
      <c r="BW147" s="122" t="s">
        <v>891</v>
      </c>
      <c r="BX147" s="122"/>
      <c r="BY147" s="122" t="s">
        <v>906</v>
      </c>
      <c r="BZ147" s="122" t="s">
        <v>538</v>
      </c>
      <c r="CA147" s="122" t="s">
        <v>1217</v>
      </c>
      <c r="CB147" s="122" t="s">
        <v>900</v>
      </c>
    </row>
    <row r="148" spans="1:80" x14ac:dyDescent="0.3">
      <c r="A148" s="100" t="str">
        <f>'Indicator Data'!A149</f>
        <v>Saint Kitts and Nevis</v>
      </c>
      <c r="B148" s="86" t="str">
        <f>'Indicator Data'!B149</f>
        <v>KNA</v>
      </c>
      <c r="C148" s="122" t="s">
        <v>1257</v>
      </c>
      <c r="D148" s="122" t="s">
        <v>1257</v>
      </c>
      <c r="E148" s="122" t="s">
        <v>1258</v>
      </c>
      <c r="F148" s="122" t="s">
        <v>1258</v>
      </c>
      <c r="G148" s="122" t="s">
        <v>1258</v>
      </c>
      <c r="H148" s="122" t="s">
        <v>1258</v>
      </c>
      <c r="I148" s="122" t="s">
        <v>1258</v>
      </c>
      <c r="J148" s="122" t="s">
        <v>903</v>
      </c>
      <c r="K148" s="122" t="s">
        <v>903</v>
      </c>
      <c r="L148" s="122" t="s">
        <v>526</v>
      </c>
      <c r="M148" s="122" t="s">
        <v>900</v>
      </c>
      <c r="N148" s="122" t="s">
        <v>900</v>
      </c>
      <c r="O148" s="122" t="s">
        <v>900</v>
      </c>
      <c r="P148" s="122" t="s">
        <v>900</v>
      </c>
      <c r="Q148" s="122" t="s">
        <v>1156</v>
      </c>
      <c r="R148" s="122" t="s">
        <v>1156</v>
      </c>
      <c r="S148" s="122" t="s">
        <v>1156</v>
      </c>
      <c r="T148" s="122" t="s">
        <v>1156</v>
      </c>
      <c r="U148" s="122" t="s">
        <v>900</v>
      </c>
      <c r="V148" s="122" t="s">
        <v>900</v>
      </c>
      <c r="W148" s="122" t="s">
        <v>900</v>
      </c>
      <c r="X148" s="122" t="s">
        <v>538</v>
      </c>
      <c r="Y148" s="122" t="s">
        <v>538</v>
      </c>
      <c r="Z148" s="122" t="s">
        <v>538</v>
      </c>
      <c r="AA148" s="122" t="s">
        <v>1217</v>
      </c>
      <c r="AB148" s="122" t="s">
        <v>901</v>
      </c>
      <c r="AC148" s="122" t="s">
        <v>901</v>
      </c>
      <c r="AD148" s="179" t="s">
        <v>1264</v>
      </c>
      <c r="AE148" s="122" t="s">
        <v>891</v>
      </c>
      <c r="AF148" s="122" t="s">
        <v>1157</v>
      </c>
      <c r="AG148" s="122" t="s">
        <v>1217</v>
      </c>
      <c r="AH148" s="122" t="s">
        <v>900</v>
      </c>
      <c r="AI148" s="122" t="s">
        <v>900</v>
      </c>
      <c r="AJ148" s="123" t="s">
        <v>907</v>
      </c>
      <c r="AK148" s="123" t="s">
        <v>907</v>
      </c>
      <c r="AL148" s="122" t="s">
        <v>905</v>
      </c>
      <c r="AM148" s="122" t="s">
        <v>905</v>
      </c>
      <c r="AN148" s="122" t="s">
        <v>908</v>
      </c>
      <c r="AO148" s="122" t="s">
        <v>909</v>
      </c>
      <c r="AP148" s="122" t="s">
        <v>909</v>
      </c>
      <c r="AQ148" s="122" t="s">
        <v>1265</v>
      </c>
      <c r="AR148" s="122" t="s">
        <v>1265</v>
      </c>
      <c r="AS148" s="122" t="s">
        <v>891</v>
      </c>
      <c r="AT148" s="122" t="s">
        <v>891</v>
      </c>
      <c r="AU148" s="122" t="s">
        <v>891</v>
      </c>
      <c r="AV148" s="122" t="s">
        <v>891</v>
      </c>
      <c r="AW148" s="122" t="s">
        <v>891</v>
      </c>
      <c r="AX148" s="122" t="s">
        <v>891</v>
      </c>
      <c r="AY148" s="122" t="s">
        <v>891</v>
      </c>
      <c r="AZ148" s="122" t="s">
        <v>905</v>
      </c>
      <c r="BA148" s="122" t="s">
        <v>538</v>
      </c>
      <c r="BB148" s="122" t="s">
        <v>903</v>
      </c>
      <c r="BC148" s="122" t="s">
        <v>903</v>
      </c>
      <c r="BD148" s="122" t="s">
        <v>903</v>
      </c>
      <c r="BE148" s="123" t="s">
        <v>880</v>
      </c>
      <c r="BF148" s="122" t="s">
        <v>902</v>
      </c>
      <c r="BG148" s="122" t="s">
        <v>902</v>
      </c>
      <c r="BH148" s="122" t="s">
        <v>526</v>
      </c>
      <c r="BI148" s="122" t="s">
        <v>526</v>
      </c>
      <c r="BJ148" s="122" t="s">
        <v>1258</v>
      </c>
      <c r="BK148" s="122" t="s">
        <v>1266</v>
      </c>
      <c r="BL148" s="122" t="s">
        <v>899</v>
      </c>
      <c r="BM148" s="122" t="s">
        <v>538</v>
      </c>
      <c r="BN148" s="122" t="s">
        <v>535</v>
      </c>
      <c r="BO148" s="122" t="s">
        <v>538</v>
      </c>
      <c r="BP148" s="122" t="s">
        <v>538</v>
      </c>
      <c r="BQ148" s="122" t="s">
        <v>882</v>
      </c>
      <c r="BR148" s="122" t="s">
        <v>891</v>
      </c>
      <c r="BS148" s="122" t="s">
        <v>891</v>
      </c>
      <c r="BT148" s="122" t="s">
        <v>891</v>
      </c>
      <c r="BU148" s="122" t="s">
        <v>891</v>
      </c>
      <c r="BV148" s="122" t="s">
        <v>891</v>
      </c>
      <c r="BW148" s="122" t="s">
        <v>891</v>
      </c>
      <c r="BX148" s="122"/>
      <c r="BY148" s="122" t="s">
        <v>906</v>
      </c>
      <c r="BZ148" s="122" t="s">
        <v>538</v>
      </c>
      <c r="CA148" s="122" t="s">
        <v>1217</v>
      </c>
      <c r="CB148" s="122" t="s">
        <v>900</v>
      </c>
    </row>
    <row r="149" spans="1:80" x14ac:dyDescent="0.3">
      <c r="A149" s="100" t="str">
        <f>'Indicator Data'!A150</f>
        <v>Saint Lucia</v>
      </c>
      <c r="B149" s="86" t="str">
        <f>'Indicator Data'!B150</f>
        <v>LCA</v>
      </c>
      <c r="C149" s="122" t="s">
        <v>1257</v>
      </c>
      <c r="D149" s="122" t="s">
        <v>1257</v>
      </c>
      <c r="E149" s="122" t="s">
        <v>1258</v>
      </c>
      <c r="F149" s="122" t="s">
        <v>1258</v>
      </c>
      <c r="G149" s="122" t="s">
        <v>1258</v>
      </c>
      <c r="H149" s="122" t="s">
        <v>1258</v>
      </c>
      <c r="I149" s="122" t="s">
        <v>1258</v>
      </c>
      <c r="J149" s="122" t="s">
        <v>903</v>
      </c>
      <c r="K149" s="122" t="s">
        <v>903</v>
      </c>
      <c r="L149" s="122" t="s">
        <v>526</v>
      </c>
      <c r="M149" s="122" t="s">
        <v>900</v>
      </c>
      <c r="N149" s="122" t="s">
        <v>900</v>
      </c>
      <c r="O149" s="122" t="s">
        <v>900</v>
      </c>
      <c r="P149" s="122" t="s">
        <v>900</v>
      </c>
      <c r="Q149" s="122" t="s">
        <v>1156</v>
      </c>
      <c r="R149" s="122" t="s">
        <v>1156</v>
      </c>
      <c r="S149" s="122" t="s">
        <v>1156</v>
      </c>
      <c r="T149" s="122" t="s">
        <v>1156</v>
      </c>
      <c r="U149" s="122" t="s">
        <v>900</v>
      </c>
      <c r="V149" s="122" t="s">
        <v>900</v>
      </c>
      <c r="W149" s="122" t="s">
        <v>900</v>
      </c>
      <c r="X149" s="122" t="s">
        <v>538</v>
      </c>
      <c r="Y149" s="122" t="s">
        <v>538</v>
      </c>
      <c r="Z149" s="122" t="s">
        <v>538</v>
      </c>
      <c r="AA149" s="122" t="s">
        <v>1217</v>
      </c>
      <c r="AB149" s="122" t="s">
        <v>901</v>
      </c>
      <c r="AC149" s="122" t="s">
        <v>901</v>
      </c>
      <c r="AD149" s="179" t="s">
        <v>1264</v>
      </c>
      <c r="AE149" s="122" t="s">
        <v>891</v>
      </c>
      <c r="AF149" s="122" t="s">
        <v>1157</v>
      </c>
      <c r="AG149" s="122" t="s">
        <v>1217</v>
      </c>
      <c r="AH149" s="122" t="s">
        <v>900</v>
      </c>
      <c r="AI149" s="122" t="s">
        <v>900</v>
      </c>
      <c r="AJ149" s="123" t="s">
        <v>907</v>
      </c>
      <c r="AK149" s="123" t="s">
        <v>907</v>
      </c>
      <c r="AL149" s="122" t="s">
        <v>905</v>
      </c>
      <c r="AM149" s="122" t="s">
        <v>905</v>
      </c>
      <c r="AN149" s="122" t="s">
        <v>908</v>
      </c>
      <c r="AO149" s="122" t="s">
        <v>909</v>
      </c>
      <c r="AP149" s="122" t="s">
        <v>909</v>
      </c>
      <c r="AQ149" s="122" t="s">
        <v>1265</v>
      </c>
      <c r="AR149" s="122" t="s">
        <v>1265</v>
      </c>
      <c r="AS149" s="122" t="s">
        <v>891</v>
      </c>
      <c r="AT149" s="122" t="s">
        <v>891</v>
      </c>
      <c r="AU149" s="122" t="s">
        <v>891</v>
      </c>
      <c r="AV149" s="122" t="s">
        <v>891</v>
      </c>
      <c r="AW149" s="122" t="s">
        <v>891</v>
      </c>
      <c r="AX149" s="122" t="s">
        <v>891</v>
      </c>
      <c r="AY149" s="122" t="s">
        <v>891</v>
      </c>
      <c r="AZ149" s="122" t="s">
        <v>905</v>
      </c>
      <c r="BA149" s="122" t="s">
        <v>538</v>
      </c>
      <c r="BB149" s="122" t="s">
        <v>903</v>
      </c>
      <c r="BC149" s="122" t="s">
        <v>903</v>
      </c>
      <c r="BD149" s="122" t="s">
        <v>903</v>
      </c>
      <c r="BE149" s="123" t="s">
        <v>880</v>
      </c>
      <c r="BF149" s="122" t="s">
        <v>902</v>
      </c>
      <c r="BG149" s="122" t="s">
        <v>902</v>
      </c>
      <c r="BH149" s="122" t="s">
        <v>526</v>
      </c>
      <c r="BI149" s="122" t="s">
        <v>526</v>
      </c>
      <c r="BJ149" s="122" t="s">
        <v>1258</v>
      </c>
      <c r="BK149" s="122" t="s">
        <v>1266</v>
      </c>
      <c r="BL149" s="122" t="s">
        <v>899</v>
      </c>
      <c r="BM149" s="122" t="s">
        <v>538</v>
      </c>
      <c r="BN149" s="122" t="s">
        <v>535</v>
      </c>
      <c r="BO149" s="122" t="s">
        <v>538</v>
      </c>
      <c r="BP149" s="122" t="s">
        <v>538</v>
      </c>
      <c r="BQ149" s="122" t="s">
        <v>882</v>
      </c>
      <c r="BR149" s="122" t="s">
        <v>891</v>
      </c>
      <c r="BS149" s="122" t="s">
        <v>891</v>
      </c>
      <c r="BT149" s="122" t="s">
        <v>891</v>
      </c>
      <c r="BU149" s="122" t="s">
        <v>891</v>
      </c>
      <c r="BV149" s="122" t="s">
        <v>891</v>
      </c>
      <c r="BW149" s="122" t="s">
        <v>891</v>
      </c>
      <c r="BX149" s="122"/>
      <c r="BY149" s="122" t="s">
        <v>906</v>
      </c>
      <c r="BZ149" s="122" t="s">
        <v>538</v>
      </c>
      <c r="CA149" s="122" t="s">
        <v>1217</v>
      </c>
      <c r="CB149" s="122" t="s">
        <v>900</v>
      </c>
    </row>
    <row r="150" spans="1:80" x14ac:dyDescent="0.3">
      <c r="A150" s="100" t="str">
        <f>'Indicator Data'!A151</f>
        <v>Saint Vincent and the Grenadines</v>
      </c>
      <c r="B150" s="86" t="str">
        <f>'Indicator Data'!B151</f>
        <v>VCT</v>
      </c>
      <c r="C150" s="122" t="s">
        <v>1257</v>
      </c>
      <c r="D150" s="122" t="s">
        <v>1257</v>
      </c>
      <c r="E150" s="122" t="s">
        <v>1258</v>
      </c>
      <c r="F150" s="122" t="s">
        <v>1258</v>
      </c>
      <c r="G150" s="122" t="s">
        <v>1258</v>
      </c>
      <c r="H150" s="122" t="s">
        <v>1258</v>
      </c>
      <c r="I150" s="122" t="s">
        <v>1258</v>
      </c>
      <c r="J150" s="122" t="s">
        <v>903</v>
      </c>
      <c r="K150" s="122" t="s">
        <v>903</v>
      </c>
      <c r="L150" s="122" t="s">
        <v>526</v>
      </c>
      <c r="M150" s="122" t="s">
        <v>900</v>
      </c>
      <c r="N150" s="122" t="s">
        <v>900</v>
      </c>
      <c r="O150" s="122" t="s">
        <v>900</v>
      </c>
      <c r="P150" s="122" t="s">
        <v>900</v>
      </c>
      <c r="Q150" s="122" t="s">
        <v>1156</v>
      </c>
      <c r="R150" s="122" t="s">
        <v>1156</v>
      </c>
      <c r="S150" s="122" t="s">
        <v>1156</v>
      </c>
      <c r="T150" s="122" t="s">
        <v>1156</v>
      </c>
      <c r="U150" s="122" t="s">
        <v>900</v>
      </c>
      <c r="V150" s="122" t="s">
        <v>900</v>
      </c>
      <c r="W150" s="122" t="s">
        <v>900</v>
      </c>
      <c r="X150" s="122" t="s">
        <v>538</v>
      </c>
      <c r="Y150" s="122" t="s">
        <v>538</v>
      </c>
      <c r="Z150" s="122" t="s">
        <v>538</v>
      </c>
      <c r="AA150" s="122" t="s">
        <v>1217</v>
      </c>
      <c r="AB150" s="122" t="s">
        <v>901</v>
      </c>
      <c r="AC150" s="122" t="s">
        <v>901</v>
      </c>
      <c r="AD150" s="179" t="s">
        <v>1264</v>
      </c>
      <c r="AE150" s="122" t="s">
        <v>891</v>
      </c>
      <c r="AF150" s="122" t="s">
        <v>1157</v>
      </c>
      <c r="AG150" s="122" t="s">
        <v>1217</v>
      </c>
      <c r="AH150" s="122" t="s">
        <v>900</v>
      </c>
      <c r="AI150" s="122" t="s">
        <v>900</v>
      </c>
      <c r="AJ150" s="123" t="s">
        <v>907</v>
      </c>
      <c r="AK150" s="123" t="s">
        <v>907</v>
      </c>
      <c r="AL150" s="122" t="s">
        <v>905</v>
      </c>
      <c r="AM150" s="122" t="s">
        <v>905</v>
      </c>
      <c r="AN150" s="122" t="s">
        <v>908</v>
      </c>
      <c r="AO150" s="122" t="s">
        <v>909</v>
      </c>
      <c r="AP150" s="122" t="s">
        <v>909</v>
      </c>
      <c r="AQ150" s="122" t="s">
        <v>1265</v>
      </c>
      <c r="AR150" s="122" t="s">
        <v>1265</v>
      </c>
      <c r="AS150" s="122" t="s">
        <v>891</v>
      </c>
      <c r="AT150" s="122" t="s">
        <v>891</v>
      </c>
      <c r="AU150" s="122" t="s">
        <v>891</v>
      </c>
      <c r="AV150" s="122" t="s">
        <v>891</v>
      </c>
      <c r="AW150" s="122" t="s">
        <v>891</v>
      </c>
      <c r="AX150" s="122" t="s">
        <v>891</v>
      </c>
      <c r="AY150" s="122" t="s">
        <v>891</v>
      </c>
      <c r="AZ150" s="122" t="s">
        <v>905</v>
      </c>
      <c r="BA150" s="122" t="s">
        <v>538</v>
      </c>
      <c r="BB150" s="122" t="s">
        <v>903</v>
      </c>
      <c r="BC150" s="122" t="s">
        <v>903</v>
      </c>
      <c r="BD150" s="122" t="s">
        <v>903</v>
      </c>
      <c r="BE150" s="123" t="s">
        <v>880</v>
      </c>
      <c r="BF150" s="122" t="s">
        <v>902</v>
      </c>
      <c r="BG150" s="122" t="s">
        <v>902</v>
      </c>
      <c r="BH150" s="122" t="s">
        <v>526</v>
      </c>
      <c r="BI150" s="122" t="s">
        <v>526</v>
      </c>
      <c r="BJ150" s="122" t="s">
        <v>1258</v>
      </c>
      <c r="BK150" s="122" t="s">
        <v>1266</v>
      </c>
      <c r="BL150" s="122" t="s">
        <v>899</v>
      </c>
      <c r="BM150" s="122" t="s">
        <v>538</v>
      </c>
      <c r="BN150" s="122" t="s">
        <v>535</v>
      </c>
      <c r="BO150" s="122" t="s">
        <v>538</v>
      </c>
      <c r="BP150" s="122" t="s">
        <v>538</v>
      </c>
      <c r="BQ150" s="122" t="s">
        <v>882</v>
      </c>
      <c r="BR150" s="122" t="s">
        <v>891</v>
      </c>
      <c r="BS150" s="122" t="s">
        <v>891</v>
      </c>
      <c r="BT150" s="122" t="s">
        <v>891</v>
      </c>
      <c r="BU150" s="122" t="s">
        <v>891</v>
      </c>
      <c r="BV150" s="122" t="s">
        <v>891</v>
      </c>
      <c r="BW150" s="122" t="s">
        <v>891</v>
      </c>
      <c r="BX150" s="122"/>
      <c r="BY150" s="122" t="s">
        <v>906</v>
      </c>
      <c r="BZ150" s="122" t="s">
        <v>538</v>
      </c>
      <c r="CA150" s="122" t="s">
        <v>1217</v>
      </c>
      <c r="CB150" s="122" t="s">
        <v>900</v>
      </c>
    </row>
    <row r="151" spans="1:80" x14ac:dyDescent="0.3">
      <c r="A151" s="100" t="str">
        <f>'Indicator Data'!A152</f>
        <v>Samoa</v>
      </c>
      <c r="B151" s="86" t="str">
        <f>'Indicator Data'!B152</f>
        <v>WSM</v>
      </c>
      <c r="C151" s="122" t="s">
        <v>1257</v>
      </c>
      <c r="D151" s="122" t="s">
        <v>1257</v>
      </c>
      <c r="E151" s="122" t="s">
        <v>1258</v>
      </c>
      <c r="F151" s="122" t="s">
        <v>1258</v>
      </c>
      <c r="G151" s="122" t="s">
        <v>1258</v>
      </c>
      <c r="H151" s="122" t="s">
        <v>1258</v>
      </c>
      <c r="I151" s="122" t="s">
        <v>1258</v>
      </c>
      <c r="J151" s="122" t="s">
        <v>903</v>
      </c>
      <c r="K151" s="122" t="s">
        <v>903</v>
      </c>
      <c r="L151" s="122" t="s">
        <v>526</v>
      </c>
      <c r="M151" s="122" t="s">
        <v>900</v>
      </c>
      <c r="N151" s="122" t="s">
        <v>900</v>
      </c>
      <c r="O151" s="122" t="s">
        <v>900</v>
      </c>
      <c r="P151" s="122" t="s">
        <v>900</v>
      </c>
      <c r="Q151" s="122" t="s">
        <v>1156</v>
      </c>
      <c r="R151" s="122" t="s">
        <v>1156</v>
      </c>
      <c r="S151" s="122" t="s">
        <v>1156</v>
      </c>
      <c r="T151" s="122" t="s">
        <v>1156</v>
      </c>
      <c r="U151" s="122" t="s">
        <v>900</v>
      </c>
      <c r="V151" s="122" t="s">
        <v>900</v>
      </c>
      <c r="W151" s="122" t="s">
        <v>900</v>
      </c>
      <c r="X151" s="122" t="s">
        <v>538</v>
      </c>
      <c r="Y151" s="122" t="s">
        <v>538</v>
      </c>
      <c r="Z151" s="122" t="s">
        <v>538</v>
      </c>
      <c r="AA151" s="122" t="s">
        <v>1217</v>
      </c>
      <c r="AB151" s="122" t="s">
        <v>901</v>
      </c>
      <c r="AC151" s="122" t="s">
        <v>901</v>
      </c>
      <c r="AD151" s="179" t="s">
        <v>1264</v>
      </c>
      <c r="AE151" s="122" t="s">
        <v>891</v>
      </c>
      <c r="AF151" s="122" t="s">
        <v>1157</v>
      </c>
      <c r="AG151" s="122" t="s">
        <v>1217</v>
      </c>
      <c r="AH151" s="122" t="s">
        <v>900</v>
      </c>
      <c r="AI151" s="122" t="s">
        <v>900</v>
      </c>
      <c r="AJ151" s="123" t="s">
        <v>907</v>
      </c>
      <c r="AK151" s="123" t="s">
        <v>907</v>
      </c>
      <c r="AL151" s="122" t="s">
        <v>905</v>
      </c>
      <c r="AM151" s="122" t="s">
        <v>905</v>
      </c>
      <c r="AN151" s="122" t="s">
        <v>908</v>
      </c>
      <c r="AO151" s="122" t="s">
        <v>909</v>
      </c>
      <c r="AP151" s="122" t="s">
        <v>909</v>
      </c>
      <c r="AQ151" s="122" t="s">
        <v>1265</v>
      </c>
      <c r="AR151" s="122" t="s">
        <v>1265</v>
      </c>
      <c r="AS151" s="122" t="s">
        <v>891</v>
      </c>
      <c r="AT151" s="122" t="s">
        <v>891</v>
      </c>
      <c r="AU151" s="122" t="s">
        <v>891</v>
      </c>
      <c r="AV151" s="122" t="s">
        <v>891</v>
      </c>
      <c r="AW151" s="122" t="s">
        <v>891</v>
      </c>
      <c r="AX151" s="122" t="s">
        <v>891</v>
      </c>
      <c r="AY151" s="122" t="s">
        <v>891</v>
      </c>
      <c r="AZ151" s="122" t="s">
        <v>905</v>
      </c>
      <c r="BA151" s="122" t="s">
        <v>538</v>
      </c>
      <c r="BB151" s="122" t="s">
        <v>903</v>
      </c>
      <c r="BC151" s="122" t="s">
        <v>903</v>
      </c>
      <c r="BD151" s="122" t="s">
        <v>903</v>
      </c>
      <c r="BE151" s="123" t="s">
        <v>880</v>
      </c>
      <c r="BF151" s="122" t="s">
        <v>902</v>
      </c>
      <c r="BG151" s="122" t="s">
        <v>902</v>
      </c>
      <c r="BH151" s="122" t="s">
        <v>526</v>
      </c>
      <c r="BI151" s="122" t="s">
        <v>526</v>
      </c>
      <c r="BJ151" s="122" t="s">
        <v>1258</v>
      </c>
      <c r="BK151" s="122" t="s">
        <v>1266</v>
      </c>
      <c r="BL151" s="122" t="s">
        <v>899</v>
      </c>
      <c r="BM151" s="122" t="s">
        <v>538</v>
      </c>
      <c r="BN151" s="122" t="s">
        <v>535</v>
      </c>
      <c r="BO151" s="122" t="s">
        <v>538</v>
      </c>
      <c r="BP151" s="122" t="s">
        <v>538</v>
      </c>
      <c r="BQ151" s="122" t="s">
        <v>882</v>
      </c>
      <c r="BR151" s="122" t="s">
        <v>891</v>
      </c>
      <c r="BS151" s="122" t="s">
        <v>891</v>
      </c>
      <c r="BT151" s="122" t="s">
        <v>891</v>
      </c>
      <c r="BU151" s="122" t="s">
        <v>891</v>
      </c>
      <c r="BV151" s="122" t="s">
        <v>891</v>
      </c>
      <c r="BW151" s="122" t="s">
        <v>891</v>
      </c>
      <c r="BX151" s="122"/>
      <c r="BY151" s="122" t="s">
        <v>906</v>
      </c>
      <c r="BZ151" s="122" t="s">
        <v>538</v>
      </c>
      <c r="CA151" s="122" t="s">
        <v>1217</v>
      </c>
      <c r="CB151" s="122" t="s">
        <v>900</v>
      </c>
    </row>
    <row r="152" spans="1:80" x14ac:dyDescent="0.3">
      <c r="A152" s="100" t="str">
        <f>'Indicator Data'!A153</f>
        <v>Sao Tome and Principe</v>
      </c>
      <c r="B152" s="86" t="str">
        <f>'Indicator Data'!B153</f>
        <v>STP</v>
      </c>
      <c r="C152" s="122" t="s">
        <v>1257</v>
      </c>
      <c r="D152" s="122" t="s">
        <v>1257</v>
      </c>
      <c r="E152" s="122" t="s">
        <v>1258</v>
      </c>
      <c r="F152" s="122" t="s">
        <v>1258</v>
      </c>
      <c r="G152" s="122" t="s">
        <v>1258</v>
      </c>
      <c r="H152" s="122" t="s">
        <v>1258</v>
      </c>
      <c r="I152" s="122" t="s">
        <v>1258</v>
      </c>
      <c r="J152" s="122" t="s">
        <v>903</v>
      </c>
      <c r="K152" s="122" t="s">
        <v>903</v>
      </c>
      <c r="L152" s="122" t="s">
        <v>526</v>
      </c>
      <c r="M152" s="122" t="s">
        <v>900</v>
      </c>
      <c r="N152" s="122" t="s">
        <v>900</v>
      </c>
      <c r="O152" s="122" t="s">
        <v>900</v>
      </c>
      <c r="P152" s="122" t="s">
        <v>900</v>
      </c>
      <c r="Q152" s="122" t="s">
        <v>1156</v>
      </c>
      <c r="R152" s="122" t="s">
        <v>1156</v>
      </c>
      <c r="S152" s="122" t="s">
        <v>1156</v>
      </c>
      <c r="T152" s="122" t="s">
        <v>1156</v>
      </c>
      <c r="U152" s="122" t="s">
        <v>900</v>
      </c>
      <c r="V152" s="122" t="s">
        <v>900</v>
      </c>
      <c r="W152" s="122" t="s">
        <v>900</v>
      </c>
      <c r="X152" s="122" t="s">
        <v>538</v>
      </c>
      <c r="Y152" s="122" t="s">
        <v>538</v>
      </c>
      <c r="Z152" s="122" t="s">
        <v>538</v>
      </c>
      <c r="AA152" s="122" t="s">
        <v>1217</v>
      </c>
      <c r="AB152" s="122" t="s">
        <v>901</v>
      </c>
      <c r="AC152" s="122" t="s">
        <v>901</v>
      </c>
      <c r="AD152" s="179" t="s">
        <v>1264</v>
      </c>
      <c r="AE152" s="122" t="s">
        <v>891</v>
      </c>
      <c r="AF152" s="122" t="s">
        <v>1157</v>
      </c>
      <c r="AG152" s="122" t="s">
        <v>1217</v>
      </c>
      <c r="AH152" s="122" t="s">
        <v>900</v>
      </c>
      <c r="AI152" s="122" t="s">
        <v>900</v>
      </c>
      <c r="AJ152" s="123" t="s">
        <v>907</v>
      </c>
      <c r="AK152" s="123" t="s">
        <v>907</v>
      </c>
      <c r="AL152" s="122" t="s">
        <v>905</v>
      </c>
      <c r="AM152" s="122" t="s">
        <v>905</v>
      </c>
      <c r="AN152" s="122" t="s">
        <v>908</v>
      </c>
      <c r="AO152" s="122" t="s">
        <v>909</v>
      </c>
      <c r="AP152" s="122" t="s">
        <v>909</v>
      </c>
      <c r="AQ152" s="122" t="s">
        <v>1265</v>
      </c>
      <c r="AR152" s="122" t="s">
        <v>1265</v>
      </c>
      <c r="AS152" s="122" t="s">
        <v>891</v>
      </c>
      <c r="AT152" s="122" t="s">
        <v>891</v>
      </c>
      <c r="AU152" s="122" t="s">
        <v>891</v>
      </c>
      <c r="AV152" s="122" t="s">
        <v>891</v>
      </c>
      <c r="AW152" s="122" t="s">
        <v>891</v>
      </c>
      <c r="AX152" s="122" t="s">
        <v>891</v>
      </c>
      <c r="AY152" s="122" t="s">
        <v>891</v>
      </c>
      <c r="AZ152" s="122" t="s">
        <v>905</v>
      </c>
      <c r="BA152" s="122" t="s">
        <v>538</v>
      </c>
      <c r="BB152" s="122" t="s">
        <v>903</v>
      </c>
      <c r="BC152" s="122" t="s">
        <v>903</v>
      </c>
      <c r="BD152" s="122" t="s">
        <v>903</v>
      </c>
      <c r="BE152" s="123" t="s">
        <v>880</v>
      </c>
      <c r="BF152" s="122" t="s">
        <v>902</v>
      </c>
      <c r="BG152" s="122" t="s">
        <v>902</v>
      </c>
      <c r="BH152" s="122" t="s">
        <v>526</v>
      </c>
      <c r="BI152" s="122" t="s">
        <v>526</v>
      </c>
      <c r="BJ152" s="122" t="s">
        <v>1258</v>
      </c>
      <c r="BK152" s="122" t="s">
        <v>1266</v>
      </c>
      <c r="BL152" s="122" t="s">
        <v>899</v>
      </c>
      <c r="BM152" s="122" t="s">
        <v>538</v>
      </c>
      <c r="BN152" s="122" t="s">
        <v>535</v>
      </c>
      <c r="BO152" s="122" t="s">
        <v>538</v>
      </c>
      <c r="BP152" s="122" t="s">
        <v>538</v>
      </c>
      <c r="BQ152" s="122" t="s">
        <v>882</v>
      </c>
      <c r="BR152" s="122" t="s">
        <v>891</v>
      </c>
      <c r="BS152" s="122" t="s">
        <v>891</v>
      </c>
      <c r="BT152" s="122" t="s">
        <v>891</v>
      </c>
      <c r="BU152" s="122" t="s">
        <v>891</v>
      </c>
      <c r="BV152" s="122" t="s">
        <v>891</v>
      </c>
      <c r="BW152" s="122" t="s">
        <v>891</v>
      </c>
      <c r="BX152" s="122"/>
      <c r="BY152" s="122" t="s">
        <v>906</v>
      </c>
      <c r="BZ152" s="122" t="s">
        <v>538</v>
      </c>
      <c r="CA152" s="122" t="s">
        <v>1217</v>
      </c>
      <c r="CB152" s="122" t="s">
        <v>900</v>
      </c>
    </row>
    <row r="153" spans="1:80" x14ac:dyDescent="0.3">
      <c r="A153" s="100" t="str">
        <f>'Indicator Data'!A154</f>
        <v>Saudi Arabia</v>
      </c>
      <c r="B153" s="86" t="str">
        <f>'Indicator Data'!B154</f>
        <v>SAU</v>
      </c>
      <c r="C153" s="122" t="s">
        <v>1257</v>
      </c>
      <c r="D153" s="122" t="s">
        <v>1257</v>
      </c>
      <c r="E153" s="122" t="s">
        <v>1258</v>
      </c>
      <c r="F153" s="122" t="s">
        <v>1258</v>
      </c>
      <c r="G153" s="122" t="s">
        <v>1258</v>
      </c>
      <c r="H153" s="122" t="s">
        <v>1258</v>
      </c>
      <c r="I153" s="122" t="s">
        <v>1258</v>
      </c>
      <c r="J153" s="122" t="s">
        <v>903</v>
      </c>
      <c r="K153" s="122" t="s">
        <v>903</v>
      </c>
      <c r="L153" s="122" t="s">
        <v>526</v>
      </c>
      <c r="M153" s="122" t="s">
        <v>900</v>
      </c>
      <c r="N153" s="122" t="s">
        <v>900</v>
      </c>
      <c r="O153" s="122" t="s">
        <v>900</v>
      </c>
      <c r="P153" s="122" t="s">
        <v>900</v>
      </c>
      <c r="Q153" s="122" t="s">
        <v>1156</v>
      </c>
      <c r="R153" s="122" t="s">
        <v>1156</v>
      </c>
      <c r="S153" s="122" t="s">
        <v>1156</v>
      </c>
      <c r="T153" s="122" t="s">
        <v>1156</v>
      </c>
      <c r="U153" s="122" t="s">
        <v>900</v>
      </c>
      <c r="V153" s="122" t="s">
        <v>900</v>
      </c>
      <c r="W153" s="122" t="s">
        <v>900</v>
      </c>
      <c r="X153" s="122" t="s">
        <v>538</v>
      </c>
      <c r="Y153" s="122" t="s">
        <v>538</v>
      </c>
      <c r="Z153" s="122" t="s">
        <v>538</v>
      </c>
      <c r="AA153" s="122" t="s">
        <v>1217</v>
      </c>
      <c r="AB153" s="122" t="s">
        <v>901</v>
      </c>
      <c r="AC153" s="122" t="s">
        <v>901</v>
      </c>
      <c r="AD153" s="179" t="s">
        <v>1264</v>
      </c>
      <c r="AE153" s="122" t="s">
        <v>891</v>
      </c>
      <c r="AF153" s="122" t="s">
        <v>1157</v>
      </c>
      <c r="AG153" s="122" t="s">
        <v>1217</v>
      </c>
      <c r="AH153" s="122" t="s">
        <v>900</v>
      </c>
      <c r="AI153" s="122" t="s">
        <v>900</v>
      </c>
      <c r="AJ153" s="123" t="s">
        <v>907</v>
      </c>
      <c r="AK153" s="123" t="s">
        <v>907</v>
      </c>
      <c r="AL153" s="122" t="s">
        <v>905</v>
      </c>
      <c r="AM153" s="122" t="s">
        <v>905</v>
      </c>
      <c r="AN153" s="122" t="s">
        <v>908</v>
      </c>
      <c r="AO153" s="122" t="s">
        <v>909</v>
      </c>
      <c r="AP153" s="122" t="s">
        <v>909</v>
      </c>
      <c r="AQ153" s="122" t="s">
        <v>1265</v>
      </c>
      <c r="AR153" s="122" t="s">
        <v>1265</v>
      </c>
      <c r="AS153" s="122" t="s">
        <v>891</v>
      </c>
      <c r="AT153" s="122" t="s">
        <v>891</v>
      </c>
      <c r="AU153" s="122" t="s">
        <v>891</v>
      </c>
      <c r="AV153" s="122" t="s">
        <v>891</v>
      </c>
      <c r="AW153" s="122" t="s">
        <v>891</v>
      </c>
      <c r="AX153" s="122" t="s">
        <v>891</v>
      </c>
      <c r="AY153" s="122" t="s">
        <v>891</v>
      </c>
      <c r="AZ153" s="122" t="s">
        <v>905</v>
      </c>
      <c r="BA153" s="122" t="s">
        <v>538</v>
      </c>
      <c r="BB153" s="122" t="s">
        <v>903</v>
      </c>
      <c r="BC153" s="122" t="s">
        <v>903</v>
      </c>
      <c r="BD153" s="122" t="s">
        <v>903</v>
      </c>
      <c r="BE153" s="123" t="s">
        <v>880</v>
      </c>
      <c r="BF153" s="122" t="s">
        <v>902</v>
      </c>
      <c r="BG153" s="122" t="s">
        <v>902</v>
      </c>
      <c r="BH153" s="122" t="s">
        <v>526</v>
      </c>
      <c r="BI153" s="122" t="s">
        <v>526</v>
      </c>
      <c r="BJ153" s="122" t="s">
        <v>1258</v>
      </c>
      <c r="BK153" s="122" t="s">
        <v>1266</v>
      </c>
      <c r="BL153" s="122" t="s">
        <v>899</v>
      </c>
      <c r="BM153" s="122" t="s">
        <v>538</v>
      </c>
      <c r="BN153" s="122" t="s">
        <v>535</v>
      </c>
      <c r="BO153" s="122" t="s">
        <v>538</v>
      </c>
      <c r="BP153" s="122" t="s">
        <v>538</v>
      </c>
      <c r="BQ153" s="122" t="s">
        <v>882</v>
      </c>
      <c r="BR153" s="122" t="s">
        <v>891</v>
      </c>
      <c r="BS153" s="122" t="s">
        <v>891</v>
      </c>
      <c r="BT153" s="122" t="s">
        <v>891</v>
      </c>
      <c r="BU153" s="122" t="s">
        <v>891</v>
      </c>
      <c r="BV153" s="122" t="s">
        <v>891</v>
      </c>
      <c r="BW153" s="122" t="s">
        <v>891</v>
      </c>
      <c r="BX153" s="122"/>
      <c r="BY153" s="122" t="s">
        <v>906</v>
      </c>
      <c r="BZ153" s="122" t="s">
        <v>538</v>
      </c>
      <c r="CA153" s="122" t="s">
        <v>1217</v>
      </c>
      <c r="CB153" s="122" t="s">
        <v>900</v>
      </c>
    </row>
    <row r="154" spans="1:80" x14ac:dyDescent="0.3">
      <c r="A154" s="100" t="str">
        <f>'Indicator Data'!A155</f>
        <v>Senegal</v>
      </c>
      <c r="B154" s="86" t="str">
        <f>'Indicator Data'!B155</f>
        <v>SEN</v>
      </c>
      <c r="C154" s="122" t="s">
        <v>1257</v>
      </c>
      <c r="D154" s="122" t="s">
        <v>1257</v>
      </c>
      <c r="E154" s="122" t="s">
        <v>1258</v>
      </c>
      <c r="F154" s="122" t="s">
        <v>1258</v>
      </c>
      <c r="G154" s="122" t="s">
        <v>1258</v>
      </c>
      <c r="H154" s="122" t="s">
        <v>1258</v>
      </c>
      <c r="I154" s="122" t="s">
        <v>1258</v>
      </c>
      <c r="J154" s="122" t="s">
        <v>903</v>
      </c>
      <c r="K154" s="122" t="s">
        <v>903</v>
      </c>
      <c r="L154" s="122" t="s">
        <v>526</v>
      </c>
      <c r="M154" s="122" t="s">
        <v>900</v>
      </c>
      <c r="N154" s="122" t="s">
        <v>900</v>
      </c>
      <c r="O154" s="122" t="s">
        <v>900</v>
      </c>
      <c r="P154" s="122" t="s">
        <v>900</v>
      </c>
      <c r="Q154" s="122" t="s">
        <v>1156</v>
      </c>
      <c r="R154" s="122" t="s">
        <v>1156</v>
      </c>
      <c r="S154" s="122" t="s">
        <v>1156</v>
      </c>
      <c r="T154" s="122" t="s">
        <v>1156</v>
      </c>
      <c r="U154" s="122" t="s">
        <v>900</v>
      </c>
      <c r="V154" s="122" t="s">
        <v>900</v>
      </c>
      <c r="W154" s="122" t="s">
        <v>900</v>
      </c>
      <c r="X154" s="122" t="s">
        <v>538</v>
      </c>
      <c r="Y154" s="122" t="s">
        <v>538</v>
      </c>
      <c r="Z154" s="122" t="s">
        <v>538</v>
      </c>
      <c r="AA154" s="122" t="s">
        <v>1217</v>
      </c>
      <c r="AB154" s="122" t="s">
        <v>901</v>
      </c>
      <c r="AC154" s="122" t="s">
        <v>901</v>
      </c>
      <c r="AD154" s="179" t="s">
        <v>1264</v>
      </c>
      <c r="AE154" s="122" t="s">
        <v>891</v>
      </c>
      <c r="AF154" s="122" t="s">
        <v>1157</v>
      </c>
      <c r="AG154" s="122" t="s">
        <v>1217</v>
      </c>
      <c r="AH154" s="122" t="s">
        <v>900</v>
      </c>
      <c r="AI154" s="122" t="s">
        <v>900</v>
      </c>
      <c r="AJ154" s="123" t="s">
        <v>907</v>
      </c>
      <c r="AK154" s="123" t="s">
        <v>907</v>
      </c>
      <c r="AL154" s="122" t="s">
        <v>905</v>
      </c>
      <c r="AM154" s="122" t="s">
        <v>905</v>
      </c>
      <c r="AN154" s="122" t="s">
        <v>908</v>
      </c>
      <c r="AO154" s="122" t="s">
        <v>909</v>
      </c>
      <c r="AP154" s="122" t="s">
        <v>909</v>
      </c>
      <c r="AQ154" s="122" t="s">
        <v>1265</v>
      </c>
      <c r="AR154" s="122" t="s">
        <v>1265</v>
      </c>
      <c r="AS154" s="122" t="s">
        <v>891</v>
      </c>
      <c r="AT154" s="122" t="s">
        <v>891</v>
      </c>
      <c r="AU154" s="122" t="s">
        <v>891</v>
      </c>
      <c r="AV154" s="122" t="s">
        <v>891</v>
      </c>
      <c r="AW154" s="122" t="s">
        <v>891</v>
      </c>
      <c r="AX154" s="122" t="s">
        <v>891</v>
      </c>
      <c r="AY154" s="122" t="s">
        <v>891</v>
      </c>
      <c r="AZ154" s="122" t="s">
        <v>905</v>
      </c>
      <c r="BA154" s="122" t="s">
        <v>538</v>
      </c>
      <c r="BB154" s="122" t="s">
        <v>903</v>
      </c>
      <c r="BC154" s="122" t="s">
        <v>903</v>
      </c>
      <c r="BD154" s="122" t="s">
        <v>903</v>
      </c>
      <c r="BE154" s="123" t="s">
        <v>883</v>
      </c>
      <c r="BF154" s="122" t="s">
        <v>902</v>
      </c>
      <c r="BG154" s="122" t="s">
        <v>902</v>
      </c>
      <c r="BH154" s="122" t="s">
        <v>526</v>
      </c>
      <c r="BI154" s="122" t="s">
        <v>526</v>
      </c>
      <c r="BJ154" s="122" t="s">
        <v>1258</v>
      </c>
      <c r="BK154" s="122" t="s">
        <v>1266</v>
      </c>
      <c r="BL154" s="122" t="s">
        <v>899</v>
      </c>
      <c r="BM154" s="122" t="s">
        <v>538</v>
      </c>
      <c r="BN154" s="122" t="s">
        <v>535</v>
      </c>
      <c r="BO154" s="122" t="s">
        <v>538</v>
      </c>
      <c r="BP154" s="122" t="s">
        <v>538</v>
      </c>
      <c r="BQ154" s="122" t="s">
        <v>882</v>
      </c>
      <c r="BR154" s="122" t="s">
        <v>891</v>
      </c>
      <c r="BS154" s="122" t="s">
        <v>891</v>
      </c>
      <c r="BT154" s="122" t="s">
        <v>891</v>
      </c>
      <c r="BU154" s="122" t="s">
        <v>891</v>
      </c>
      <c r="BV154" s="122" t="s">
        <v>891</v>
      </c>
      <c r="BW154" s="122" t="s">
        <v>891</v>
      </c>
      <c r="BX154" s="122"/>
      <c r="BY154" s="122" t="s">
        <v>906</v>
      </c>
      <c r="BZ154" s="122" t="s">
        <v>538</v>
      </c>
      <c r="CA154" s="122" t="s">
        <v>1217</v>
      </c>
      <c r="CB154" s="122" t="s">
        <v>900</v>
      </c>
    </row>
    <row r="155" spans="1:80" x14ac:dyDescent="0.3">
      <c r="A155" s="100" t="str">
        <f>'Indicator Data'!A156</f>
        <v>Serbia</v>
      </c>
      <c r="B155" s="86" t="str">
        <f>'Indicator Data'!B156</f>
        <v>SRB</v>
      </c>
      <c r="C155" s="122" t="s">
        <v>1257</v>
      </c>
      <c r="D155" s="122" t="s">
        <v>1257</v>
      </c>
      <c r="E155" s="122" t="s">
        <v>1258</v>
      </c>
      <c r="F155" s="122" t="s">
        <v>1258</v>
      </c>
      <c r="G155" s="122" t="s">
        <v>1258</v>
      </c>
      <c r="H155" s="122" t="s">
        <v>1258</v>
      </c>
      <c r="I155" s="122" t="s">
        <v>1258</v>
      </c>
      <c r="J155" s="122" t="s">
        <v>903</v>
      </c>
      <c r="K155" s="122" t="s">
        <v>903</v>
      </c>
      <c r="L155" s="122" t="s">
        <v>526</v>
      </c>
      <c r="M155" s="122" t="s">
        <v>900</v>
      </c>
      <c r="N155" s="122" t="s">
        <v>900</v>
      </c>
      <c r="O155" s="122" t="s">
        <v>900</v>
      </c>
      <c r="P155" s="122" t="s">
        <v>900</v>
      </c>
      <c r="Q155" s="122" t="s">
        <v>1156</v>
      </c>
      <c r="R155" s="122" t="s">
        <v>1156</v>
      </c>
      <c r="S155" s="122" t="s">
        <v>1156</v>
      </c>
      <c r="T155" s="122" t="s">
        <v>1156</v>
      </c>
      <c r="U155" s="122" t="s">
        <v>900</v>
      </c>
      <c r="V155" s="122" t="s">
        <v>900</v>
      </c>
      <c r="W155" s="122" t="s">
        <v>900</v>
      </c>
      <c r="X155" s="122" t="s">
        <v>538</v>
      </c>
      <c r="Y155" s="122" t="s">
        <v>538</v>
      </c>
      <c r="Z155" s="122" t="s">
        <v>538</v>
      </c>
      <c r="AA155" s="122" t="s">
        <v>1217</v>
      </c>
      <c r="AB155" s="122" t="s">
        <v>901</v>
      </c>
      <c r="AC155" s="122" t="s">
        <v>901</v>
      </c>
      <c r="AD155" s="179" t="s">
        <v>1264</v>
      </c>
      <c r="AE155" s="122" t="s">
        <v>891</v>
      </c>
      <c r="AF155" s="122" t="s">
        <v>1157</v>
      </c>
      <c r="AG155" s="122" t="s">
        <v>1217</v>
      </c>
      <c r="AH155" s="122" t="s">
        <v>900</v>
      </c>
      <c r="AI155" s="122" t="s">
        <v>900</v>
      </c>
      <c r="AJ155" s="123" t="s">
        <v>907</v>
      </c>
      <c r="AK155" s="123" t="s">
        <v>907</v>
      </c>
      <c r="AL155" s="122" t="s">
        <v>905</v>
      </c>
      <c r="AM155" s="122" t="s">
        <v>905</v>
      </c>
      <c r="AN155" s="122" t="s">
        <v>908</v>
      </c>
      <c r="AO155" s="122" t="s">
        <v>909</v>
      </c>
      <c r="AP155" s="122" t="s">
        <v>909</v>
      </c>
      <c r="AQ155" s="122" t="s">
        <v>1265</v>
      </c>
      <c r="AR155" s="122" t="s">
        <v>1265</v>
      </c>
      <c r="AS155" s="122" t="s">
        <v>891</v>
      </c>
      <c r="AT155" s="122" t="s">
        <v>891</v>
      </c>
      <c r="AU155" s="122" t="s">
        <v>891</v>
      </c>
      <c r="AV155" s="122" t="s">
        <v>891</v>
      </c>
      <c r="AW155" s="122" t="s">
        <v>891</v>
      </c>
      <c r="AX155" s="122" t="s">
        <v>891</v>
      </c>
      <c r="AY155" s="122" t="s">
        <v>891</v>
      </c>
      <c r="AZ155" s="122" t="s">
        <v>905</v>
      </c>
      <c r="BA155" s="122" t="s">
        <v>538</v>
      </c>
      <c r="BB155" s="122" t="s">
        <v>903</v>
      </c>
      <c r="BC155" s="122" t="s">
        <v>903</v>
      </c>
      <c r="BD155" s="122" t="s">
        <v>903</v>
      </c>
      <c r="BE155" s="123" t="s">
        <v>880</v>
      </c>
      <c r="BF155" s="122" t="s">
        <v>902</v>
      </c>
      <c r="BG155" s="122" t="s">
        <v>902</v>
      </c>
      <c r="BH155" s="122" t="s">
        <v>526</v>
      </c>
      <c r="BI155" s="122" t="s">
        <v>526</v>
      </c>
      <c r="BJ155" s="122" t="s">
        <v>1258</v>
      </c>
      <c r="BK155" s="122" t="s">
        <v>1266</v>
      </c>
      <c r="BL155" s="122" t="s">
        <v>899</v>
      </c>
      <c r="BM155" s="122" t="s">
        <v>538</v>
      </c>
      <c r="BN155" s="122" t="s">
        <v>535</v>
      </c>
      <c r="BO155" s="122" t="s">
        <v>538</v>
      </c>
      <c r="BP155" s="122" t="s">
        <v>538</v>
      </c>
      <c r="BQ155" s="122" t="s">
        <v>882</v>
      </c>
      <c r="BR155" s="122" t="s">
        <v>891</v>
      </c>
      <c r="BS155" s="122" t="s">
        <v>891</v>
      </c>
      <c r="BT155" s="122" t="s">
        <v>891</v>
      </c>
      <c r="BU155" s="122" t="s">
        <v>891</v>
      </c>
      <c r="BV155" s="122" t="s">
        <v>891</v>
      </c>
      <c r="BW155" s="122" t="s">
        <v>891</v>
      </c>
      <c r="BX155" s="122"/>
      <c r="BY155" s="122" t="s">
        <v>906</v>
      </c>
      <c r="BZ155" s="122" t="s">
        <v>538</v>
      </c>
      <c r="CA155" s="122" t="s">
        <v>1217</v>
      </c>
      <c r="CB155" s="122" t="s">
        <v>900</v>
      </c>
    </row>
    <row r="156" spans="1:80" x14ac:dyDescent="0.3">
      <c r="A156" s="100" t="str">
        <f>'Indicator Data'!A157</f>
        <v>Seychelles</v>
      </c>
      <c r="B156" s="86" t="str">
        <f>'Indicator Data'!B157</f>
        <v>SYC</v>
      </c>
      <c r="C156" s="122" t="s">
        <v>1257</v>
      </c>
      <c r="D156" s="122" t="s">
        <v>1257</v>
      </c>
      <c r="E156" s="122" t="s">
        <v>1258</v>
      </c>
      <c r="F156" s="122" t="s">
        <v>1258</v>
      </c>
      <c r="G156" s="122" t="s">
        <v>1258</v>
      </c>
      <c r="H156" s="122" t="s">
        <v>1258</v>
      </c>
      <c r="I156" s="122" t="s">
        <v>1258</v>
      </c>
      <c r="J156" s="122" t="s">
        <v>903</v>
      </c>
      <c r="K156" s="122" t="s">
        <v>903</v>
      </c>
      <c r="L156" s="122" t="s">
        <v>526</v>
      </c>
      <c r="M156" s="122" t="s">
        <v>900</v>
      </c>
      <c r="N156" s="122" t="s">
        <v>900</v>
      </c>
      <c r="O156" s="122" t="s">
        <v>900</v>
      </c>
      <c r="P156" s="122" t="s">
        <v>900</v>
      </c>
      <c r="Q156" s="122" t="s">
        <v>1156</v>
      </c>
      <c r="R156" s="122" t="s">
        <v>1156</v>
      </c>
      <c r="S156" s="122" t="s">
        <v>1156</v>
      </c>
      <c r="T156" s="122" t="s">
        <v>1156</v>
      </c>
      <c r="U156" s="122" t="s">
        <v>900</v>
      </c>
      <c r="V156" s="122" t="s">
        <v>900</v>
      </c>
      <c r="W156" s="122" t="s">
        <v>900</v>
      </c>
      <c r="X156" s="122" t="s">
        <v>538</v>
      </c>
      <c r="Y156" s="122" t="s">
        <v>538</v>
      </c>
      <c r="Z156" s="122" t="s">
        <v>538</v>
      </c>
      <c r="AA156" s="122" t="s">
        <v>1217</v>
      </c>
      <c r="AB156" s="122" t="s">
        <v>901</v>
      </c>
      <c r="AC156" s="122" t="s">
        <v>901</v>
      </c>
      <c r="AD156" s="179" t="s">
        <v>1264</v>
      </c>
      <c r="AE156" s="122" t="s">
        <v>891</v>
      </c>
      <c r="AF156" s="122" t="s">
        <v>1157</v>
      </c>
      <c r="AG156" s="122" t="s">
        <v>1217</v>
      </c>
      <c r="AH156" s="122" t="s">
        <v>900</v>
      </c>
      <c r="AI156" s="122" t="s">
        <v>900</v>
      </c>
      <c r="AJ156" s="123" t="s">
        <v>907</v>
      </c>
      <c r="AK156" s="123" t="s">
        <v>907</v>
      </c>
      <c r="AL156" s="122" t="s">
        <v>905</v>
      </c>
      <c r="AM156" s="122" t="s">
        <v>905</v>
      </c>
      <c r="AN156" s="122" t="s">
        <v>908</v>
      </c>
      <c r="AO156" s="122" t="s">
        <v>909</v>
      </c>
      <c r="AP156" s="122" t="s">
        <v>909</v>
      </c>
      <c r="AQ156" s="122" t="s">
        <v>1265</v>
      </c>
      <c r="AR156" s="122" t="s">
        <v>1265</v>
      </c>
      <c r="AS156" s="122" t="s">
        <v>891</v>
      </c>
      <c r="AT156" s="122" t="s">
        <v>891</v>
      </c>
      <c r="AU156" s="122" t="s">
        <v>891</v>
      </c>
      <c r="AV156" s="122" t="s">
        <v>891</v>
      </c>
      <c r="AW156" s="122" t="s">
        <v>891</v>
      </c>
      <c r="AX156" s="122" t="s">
        <v>891</v>
      </c>
      <c r="AY156" s="122" t="s">
        <v>891</v>
      </c>
      <c r="AZ156" s="122" t="s">
        <v>905</v>
      </c>
      <c r="BA156" s="122" t="s">
        <v>538</v>
      </c>
      <c r="BB156" s="122" t="s">
        <v>903</v>
      </c>
      <c r="BC156" s="122" t="s">
        <v>903</v>
      </c>
      <c r="BD156" s="122" t="s">
        <v>903</v>
      </c>
      <c r="BE156" s="123" t="s">
        <v>880</v>
      </c>
      <c r="BF156" s="122" t="s">
        <v>902</v>
      </c>
      <c r="BG156" s="122" t="s">
        <v>902</v>
      </c>
      <c r="BH156" s="122" t="s">
        <v>526</v>
      </c>
      <c r="BI156" s="122" t="s">
        <v>526</v>
      </c>
      <c r="BJ156" s="122" t="s">
        <v>1258</v>
      </c>
      <c r="BK156" s="122" t="s">
        <v>1266</v>
      </c>
      <c r="BL156" s="122" t="s">
        <v>899</v>
      </c>
      <c r="BM156" s="122" t="s">
        <v>538</v>
      </c>
      <c r="BN156" s="122" t="s">
        <v>535</v>
      </c>
      <c r="BO156" s="122" t="s">
        <v>538</v>
      </c>
      <c r="BP156" s="122" t="s">
        <v>538</v>
      </c>
      <c r="BQ156" s="122" t="s">
        <v>882</v>
      </c>
      <c r="BR156" s="122" t="s">
        <v>891</v>
      </c>
      <c r="BS156" s="122" t="s">
        <v>891</v>
      </c>
      <c r="BT156" s="122" t="s">
        <v>891</v>
      </c>
      <c r="BU156" s="122" t="s">
        <v>891</v>
      </c>
      <c r="BV156" s="122" t="s">
        <v>891</v>
      </c>
      <c r="BW156" s="122" t="s">
        <v>891</v>
      </c>
      <c r="BX156" s="122"/>
      <c r="BY156" s="122" t="s">
        <v>906</v>
      </c>
      <c r="BZ156" s="122" t="s">
        <v>538</v>
      </c>
      <c r="CA156" s="122" t="s">
        <v>1217</v>
      </c>
      <c r="CB156" s="122" t="s">
        <v>900</v>
      </c>
    </row>
    <row r="157" spans="1:80" x14ac:dyDescent="0.3">
      <c r="A157" s="100" t="str">
        <f>'Indicator Data'!A158</f>
        <v>Sierra Leone</v>
      </c>
      <c r="B157" s="86" t="str">
        <f>'Indicator Data'!B158</f>
        <v>SLE</v>
      </c>
      <c r="C157" s="122" t="s">
        <v>1257</v>
      </c>
      <c r="D157" s="122" t="s">
        <v>1257</v>
      </c>
      <c r="E157" s="122" t="s">
        <v>1258</v>
      </c>
      <c r="F157" s="122" t="s">
        <v>1258</v>
      </c>
      <c r="G157" s="122" t="s">
        <v>1258</v>
      </c>
      <c r="H157" s="122" t="s">
        <v>1258</v>
      </c>
      <c r="I157" s="122" t="s">
        <v>1258</v>
      </c>
      <c r="J157" s="122" t="s">
        <v>903</v>
      </c>
      <c r="K157" s="122" t="s">
        <v>903</v>
      </c>
      <c r="L157" s="122" t="s">
        <v>526</v>
      </c>
      <c r="M157" s="122" t="s">
        <v>900</v>
      </c>
      <c r="N157" s="122" t="s">
        <v>900</v>
      </c>
      <c r="O157" s="122" t="s">
        <v>900</v>
      </c>
      <c r="P157" s="122" t="s">
        <v>900</v>
      </c>
      <c r="Q157" s="122" t="s">
        <v>1156</v>
      </c>
      <c r="R157" s="122" t="s">
        <v>1156</v>
      </c>
      <c r="S157" s="122" t="s">
        <v>1156</v>
      </c>
      <c r="T157" s="122" t="s">
        <v>1156</v>
      </c>
      <c r="U157" s="122" t="s">
        <v>900</v>
      </c>
      <c r="V157" s="122" t="s">
        <v>900</v>
      </c>
      <c r="W157" s="122" t="s">
        <v>900</v>
      </c>
      <c r="X157" s="122" t="s">
        <v>538</v>
      </c>
      <c r="Y157" s="122" t="s">
        <v>538</v>
      </c>
      <c r="Z157" s="122" t="s">
        <v>538</v>
      </c>
      <c r="AA157" s="122" t="s">
        <v>1217</v>
      </c>
      <c r="AB157" s="122" t="s">
        <v>901</v>
      </c>
      <c r="AC157" s="122" t="s">
        <v>901</v>
      </c>
      <c r="AD157" s="179" t="s">
        <v>1264</v>
      </c>
      <c r="AE157" s="122" t="s">
        <v>891</v>
      </c>
      <c r="AF157" s="122" t="s">
        <v>1157</v>
      </c>
      <c r="AG157" s="122" t="s">
        <v>1217</v>
      </c>
      <c r="AH157" s="122" t="s">
        <v>900</v>
      </c>
      <c r="AI157" s="122" t="s">
        <v>900</v>
      </c>
      <c r="AJ157" s="123" t="s">
        <v>907</v>
      </c>
      <c r="AK157" s="123" t="s">
        <v>907</v>
      </c>
      <c r="AL157" s="122" t="s">
        <v>905</v>
      </c>
      <c r="AM157" s="122" t="s">
        <v>905</v>
      </c>
      <c r="AN157" s="122" t="s">
        <v>908</v>
      </c>
      <c r="AO157" s="122" t="s">
        <v>909</v>
      </c>
      <c r="AP157" s="122" t="s">
        <v>909</v>
      </c>
      <c r="AQ157" s="122" t="s">
        <v>1265</v>
      </c>
      <c r="AR157" s="122" t="s">
        <v>1265</v>
      </c>
      <c r="AS157" s="122" t="s">
        <v>891</v>
      </c>
      <c r="AT157" s="122" t="s">
        <v>891</v>
      </c>
      <c r="AU157" s="122" t="s">
        <v>891</v>
      </c>
      <c r="AV157" s="122" t="s">
        <v>891</v>
      </c>
      <c r="AW157" s="122" t="s">
        <v>891</v>
      </c>
      <c r="AX157" s="122" t="s">
        <v>891</v>
      </c>
      <c r="AY157" s="122" t="s">
        <v>891</v>
      </c>
      <c r="AZ157" s="122" t="s">
        <v>905</v>
      </c>
      <c r="BA157" s="122" t="s">
        <v>538</v>
      </c>
      <c r="BB157" s="122" t="s">
        <v>903</v>
      </c>
      <c r="BC157" s="122" t="s">
        <v>903</v>
      </c>
      <c r="BD157" s="122" t="s">
        <v>903</v>
      </c>
      <c r="BE157" s="123" t="s">
        <v>880</v>
      </c>
      <c r="BF157" s="122" t="s">
        <v>902</v>
      </c>
      <c r="BG157" s="122" t="s">
        <v>902</v>
      </c>
      <c r="BH157" s="122" t="s">
        <v>526</v>
      </c>
      <c r="BI157" s="122" t="s">
        <v>526</v>
      </c>
      <c r="BJ157" s="122" t="s">
        <v>1258</v>
      </c>
      <c r="BK157" s="122" t="s">
        <v>1266</v>
      </c>
      <c r="BL157" s="122" t="s">
        <v>899</v>
      </c>
      <c r="BM157" s="122" t="s">
        <v>538</v>
      </c>
      <c r="BN157" s="122" t="s">
        <v>535</v>
      </c>
      <c r="BO157" s="122" t="s">
        <v>538</v>
      </c>
      <c r="BP157" s="122" t="s">
        <v>538</v>
      </c>
      <c r="BQ157" s="122" t="s">
        <v>882</v>
      </c>
      <c r="BR157" s="122" t="s">
        <v>891</v>
      </c>
      <c r="BS157" s="122" t="s">
        <v>891</v>
      </c>
      <c r="BT157" s="122" t="s">
        <v>891</v>
      </c>
      <c r="BU157" s="122" t="s">
        <v>891</v>
      </c>
      <c r="BV157" s="122" t="s">
        <v>891</v>
      </c>
      <c r="BW157" s="122" t="s">
        <v>891</v>
      </c>
      <c r="BX157" s="122"/>
      <c r="BY157" s="122" t="s">
        <v>906</v>
      </c>
      <c r="BZ157" s="122" t="s">
        <v>538</v>
      </c>
      <c r="CA157" s="122" t="s">
        <v>1217</v>
      </c>
      <c r="CB157" s="122" t="s">
        <v>900</v>
      </c>
    </row>
    <row r="158" spans="1:80" x14ac:dyDescent="0.3">
      <c r="A158" s="100" t="str">
        <f>'Indicator Data'!A159</f>
        <v>Singapore</v>
      </c>
      <c r="B158" s="86" t="str">
        <f>'Indicator Data'!B159</f>
        <v>SGP</v>
      </c>
      <c r="C158" s="122" t="s">
        <v>1257</v>
      </c>
      <c r="D158" s="122" t="s">
        <v>1257</v>
      </c>
      <c r="E158" s="122" t="s">
        <v>1258</v>
      </c>
      <c r="F158" s="122" t="s">
        <v>1258</v>
      </c>
      <c r="G158" s="122" t="s">
        <v>1258</v>
      </c>
      <c r="H158" s="122" t="s">
        <v>1258</v>
      </c>
      <c r="I158" s="122" t="s">
        <v>1258</v>
      </c>
      <c r="J158" s="122" t="s">
        <v>903</v>
      </c>
      <c r="K158" s="122" t="s">
        <v>903</v>
      </c>
      <c r="L158" s="122" t="s">
        <v>526</v>
      </c>
      <c r="M158" s="122" t="s">
        <v>900</v>
      </c>
      <c r="N158" s="122" t="s">
        <v>900</v>
      </c>
      <c r="O158" s="122" t="s">
        <v>900</v>
      </c>
      <c r="P158" s="122" t="s">
        <v>900</v>
      </c>
      <c r="Q158" s="122" t="s">
        <v>1156</v>
      </c>
      <c r="R158" s="122" t="s">
        <v>1156</v>
      </c>
      <c r="S158" s="122" t="s">
        <v>1156</v>
      </c>
      <c r="T158" s="122" t="s">
        <v>1156</v>
      </c>
      <c r="U158" s="122" t="s">
        <v>900</v>
      </c>
      <c r="V158" s="122" t="s">
        <v>900</v>
      </c>
      <c r="W158" s="122" t="s">
        <v>900</v>
      </c>
      <c r="X158" s="122" t="s">
        <v>538</v>
      </c>
      <c r="Y158" s="122" t="s">
        <v>538</v>
      </c>
      <c r="Z158" s="122" t="s">
        <v>538</v>
      </c>
      <c r="AA158" s="122" t="s">
        <v>1217</v>
      </c>
      <c r="AB158" s="122" t="s">
        <v>901</v>
      </c>
      <c r="AC158" s="122" t="s">
        <v>901</v>
      </c>
      <c r="AD158" s="179" t="s">
        <v>1264</v>
      </c>
      <c r="AE158" s="122" t="s">
        <v>891</v>
      </c>
      <c r="AF158" s="122" t="s">
        <v>1157</v>
      </c>
      <c r="AG158" s="122" t="s">
        <v>1217</v>
      </c>
      <c r="AH158" s="122" t="s">
        <v>900</v>
      </c>
      <c r="AI158" s="122" t="s">
        <v>900</v>
      </c>
      <c r="AJ158" s="123" t="s">
        <v>907</v>
      </c>
      <c r="AK158" s="123" t="s">
        <v>907</v>
      </c>
      <c r="AL158" s="122" t="s">
        <v>905</v>
      </c>
      <c r="AM158" s="122" t="s">
        <v>905</v>
      </c>
      <c r="AN158" s="122" t="s">
        <v>908</v>
      </c>
      <c r="AO158" s="122" t="s">
        <v>909</v>
      </c>
      <c r="AP158" s="122" t="s">
        <v>909</v>
      </c>
      <c r="AQ158" s="122" t="s">
        <v>1265</v>
      </c>
      <c r="AR158" s="122" t="s">
        <v>1265</v>
      </c>
      <c r="AS158" s="122" t="s">
        <v>891</v>
      </c>
      <c r="AT158" s="122" t="s">
        <v>891</v>
      </c>
      <c r="AU158" s="122" t="s">
        <v>891</v>
      </c>
      <c r="AV158" s="122" t="s">
        <v>891</v>
      </c>
      <c r="AW158" s="122" t="s">
        <v>891</v>
      </c>
      <c r="AX158" s="122" t="s">
        <v>891</v>
      </c>
      <c r="AY158" s="122" t="s">
        <v>891</v>
      </c>
      <c r="AZ158" s="122" t="s">
        <v>905</v>
      </c>
      <c r="BA158" s="122" t="s">
        <v>538</v>
      </c>
      <c r="BB158" s="122" t="s">
        <v>903</v>
      </c>
      <c r="BC158" s="122" t="s">
        <v>903</v>
      </c>
      <c r="BD158" s="122" t="s">
        <v>903</v>
      </c>
      <c r="BE158" s="123" t="s">
        <v>880</v>
      </c>
      <c r="BF158" s="122" t="s">
        <v>902</v>
      </c>
      <c r="BG158" s="122" t="s">
        <v>902</v>
      </c>
      <c r="BH158" s="122" t="s">
        <v>526</v>
      </c>
      <c r="BI158" s="122" t="s">
        <v>526</v>
      </c>
      <c r="BJ158" s="122" t="s">
        <v>1258</v>
      </c>
      <c r="BK158" s="122" t="s">
        <v>1266</v>
      </c>
      <c r="BL158" s="122" t="s">
        <v>899</v>
      </c>
      <c r="BM158" s="122" t="s">
        <v>538</v>
      </c>
      <c r="BN158" s="122" t="s">
        <v>535</v>
      </c>
      <c r="BO158" s="122" t="s">
        <v>538</v>
      </c>
      <c r="BP158" s="122" t="s">
        <v>538</v>
      </c>
      <c r="BQ158" s="122" t="s">
        <v>882</v>
      </c>
      <c r="BR158" s="122" t="s">
        <v>891</v>
      </c>
      <c r="BS158" s="122" t="s">
        <v>891</v>
      </c>
      <c r="BT158" s="122" t="s">
        <v>891</v>
      </c>
      <c r="BU158" s="122" t="s">
        <v>891</v>
      </c>
      <c r="BV158" s="122" t="s">
        <v>891</v>
      </c>
      <c r="BW158" s="122" t="s">
        <v>891</v>
      </c>
      <c r="BX158" s="122"/>
      <c r="BY158" s="122" t="s">
        <v>906</v>
      </c>
      <c r="BZ158" s="122" t="s">
        <v>538</v>
      </c>
      <c r="CA158" s="122" t="s">
        <v>1217</v>
      </c>
      <c r="CB158" s="122" t="s">
        <v>900</v>
      </c>
    </row>
    <row r="159" spans="1:80" x14ac:dyDescent="0.3">
      <c r="A159" s="100" t="str">
        <f>'Indicator Data'!A160</f>
        <v>Slovakia</v>
      </c>
      <c r="B159" s="86" t="str">
        <f>'Indicator Data'!B160</f>
        <v>SVK</v>
      </c>
      <c r="C159" s="122" t="s">
        <v>1257</v>
      </c>
      <c r="D159" s="122" t="s">
        <v>1257</v>
      </c>
      <c r="E159" s="122" t="s">
        <v>1258</v>
      </c>
      <c r="F159" s="122" t="s">
        <v>1258</v>
      </c>
      <c r="G159" s="122" t="s">
        <v>1258</v>
      </c>
      <c r="H159" s="122" t="s">
        <v>1258</v>
      </c>
      <c r="I159" s="122" t="s">
        <v>1258</v>
      </c>
      <c r="J159" s="122" t="s">
        <v>903</v>
      </c>
      <c r="K159" s="122" t="s">
        <v>903</v>
      </c>
      <c r="L159" s="122" t="s">
        <v>526</v>
      </c>
      <c r="M159" s="122" t="s">
        <v>900</v>
      </c>
      <c r="N159" s="122" t="s">
        <v>900</v>
      </c>
      <c r="O159" s="122" t="s">
        <v>900</v>
      </c>
      <c r="P159" s="122" t="s">
        <v>900</v>
      </c>
      <c r="Q159" s="122" t="s">
        <v>1156</v>
      </c>
      <c r="R159" s="122" t="s">
        <v>1156</v>
      </c>
      <c r="S159" s="122" t="s">
        <v>1156</v>
      </c>
      <c r="T159" s="122" t="s">
        <v>1156</v>
      </c>
      <c r="U159" s="122" t="s">
        <v>900</v>
      </c>
      <c r="V159" s="122" t="s">
        <v>900</v>
      </c>
      <c r="W159" s="122" t="s">
        <v>900</v>
      </c>
      <c r="X159" s="122" t="s">
        <v>538</v>
      </c>
      <c r="Y159" s="122" t="s">
        <v>538</v>
      </c>
      <c r="Z159" s="122" t="s">
        <v>538</v>
      </c>
      <c r="AA159" s="122" t="s">
        <v>1217</v>
      </c>
      <c r="AB159" s="122" t="s">
        <v>901</v>
      </c>
      <c r="AC159" s="122" t="s">
        <v>901</v>
      </c>
      <c r="AD159" s="179" t="s">
        <v>1264</v>
      </c>
      <c r="AE159" s="122" t="s">
        <v>891</v>
      </c>
      <c r="AF159" s="122" t="s">
        <v>1157</v>
      </c>
      <c r="AG159" s="122" t="s">
        <v>1217</v>
      </c>
      <c r="AH159" s="122" t="s">
        <v>900</v>
      </c>
      <c r="AI159" s="122" t="s">
        <v>900</v>
      </c>
      <c r="AJ159" s="123" t="s">
        <v>907</v>
      </c>
      <c r="AK159" s="123" t="s">
        <v>907</v>
      </c>
      <c r="AL159" s="122" t="s">
        <v>905</v>
      </c>
      <c r="AM159" s="122" t="s">
        <v>905</v>
      </c>
      <c r="AN159" s="122" t="s">
        <v>908</v>
      </c>
      <c r="AO159" s="122" t="s">
        <v>909</v>
      </c>
      <c r="AP159" s="122" t="s">
        <v>909</v>
      </c>
      <c r="AQ159" s="122" t="s">
        <v>1265</v>
      </c>
      <c r="AR159" s="122" t="s">
        <v>1265</v>
      </c>
      <c r="AS159" s="122" t="s">
        <v>891</v>
      </c>
      <c r="AT159" s="122" t="s">
        <v>891</v>
      </c>
      <c r="AU159" s="122" t="s">
        <v>891</v>
      </c>
      <c r="AV159" s="122" t="s">
        <v>891</v>
      </c>
      <c r="AW159" s="122" t="s">
        <v>891</v>
      </c>
      <c r="AX159" s="122" t="s">
        <v>891</v>
      </c>
      <c r="AY159" s="122" t="s">
        <v>891</v>
      </c>
      <c r="AZ159" s="122" t="s">
        <v>905</v>
      </c>
      <c r="BA159" s="122" t="s">
        <v>538</v>
      </c>
      <c r="BB159" s="122" t="s">
        <v>903</v>
      </c>
      <c r="BC159" s="122" t="s">
        <v>903</v>
      </c>
      <c r="BD159" s="122" t="s">
        <v>903</v>
      </c>
      <c r="BE159" s="123" t="s">
        <v>880</v>
      </c>
      <c r="BF159" s="122" t="s">
        <v>902</v>
      </c>
      <c r="BG159" s="122" t="s">
        <v>902</v>
      </c>
      <c r="BH159" s="122" t="s">
        <v>526</v>
      </c>
      <c r="BI159" s="122" t="s">
        <v>526</v>
      </c>
      <c r="BJ159" s="122" t="s">
        <v>1258</v>
      </c>
      <c r="BK159" s="122" t="s">
        <v>1266</v>
      </c>
      <c r="BL159" s="122" t="s">
        <v>899</v>
      </c>
      <c r="BM159" s="122" t="s">
        <v>538</v>
      </c>
      <c r="BN159" s="122" t="s">
        <v>535</v>
      </c>
      <c r="BO159" s="122" t="s">
        <v>538</v>
      </c>
      <c r="BP159" s="122" t="s">
        <v>538</v>
      </c>
      <c r="BQ159" s="122" t="s">
        <v>882</v>
      </c>
      <c r="BR159" s="122" t="s">
        <v>891</v>
      </c>
      <c r="BS159" s="122" t="s">
        <v>891</v>
      </c>
      <c r="BT159" s="122" t="s">
        <v>891</v>
      </c>
      <c r="BU159" s="122" t="s">
        <v>891</v>
      </c>
      <c r="BV159" s="122" t="s">
        <v>891</v>
      </c>
      <c r="BW159" s="122" t="s">
        <v>891</v>
      </c>
      <c r="BX159" s="122"/>
      <c r="BY159" s="122" t="s">
        <v>906</v>
      </c>
      <c r="BZ159" s="122" t="s">
        <v>538</v>
      </c>
      <c r="CA159" s="122" t="s">
        <v>1217</v>
      </c>
      <c r="CB159" s="122" t="s">
        <v>900</v>
      </c>
    </row>
    <row r="160" spans="1:80" x14ac:dyDescent="0.3">
      <c r="A160" s="100" t="str">
        <f>'Indicator Data'!A161</f>
        <v>Slovenia</v>
      </c>
      <c r="B160" s="86" t="str">
        <f>'Indicator Data'!B161</f>
        <v>SVN</v>
      </c>
      <c r="C160" s="122" t="s">
        <v>1257</v>
      </c>
      <c r="D160" s="122" t="s">
        <v>1257</v>
      </c>
      <c r="E160" s="122" t="s">
        <v>1258</v>
      </c>
      <c r="F160" s="122" t="s">
        <v>1258</v>
      </c>
      <c r="G160" s="122" t="s">
        <v>1258</v>
      </c>
      <c r="H160" s="122" t="s">
        <v>1258</v>
      </c>
      <c r="I160" s="122" t="s">
        <v>1258</v>
      </c>
      <c r="J160" s="122" t="s">
        <v>903</v>
      </c>
      <c r="K160" s="122" t="s">
        <v>903</v>
      </c>
      <c r="L160" s="122" t="s">
        <v>526</v>
      </c>
      <c r="M160" s="122" t="s">
        <v>900</v>
      </c>
      <c r="N160" s="122" t="s">
        <v>900</v>
      </c>
      <c r="O160" s="122" t="s">
        <v>900</v>
      </c>
      <c r="P160" s="122" t="s">
        <v>900</v>
      </c>
      <c r="Q160" s="122" t="s">
        <v>1156</v>
      </c>
      <c r="R160" s="122" t="s">
        <v>1156</v>
      </c>
      <c r="S160" s="122" t="s">
        <v>1156</v>
      </c>
      <c r="T160" s="122" t="s">
        <v>1156</v>
      </c>
      <c r="U160" s="122" t="s">
        <v>900</v>
      </c>
      <c r="V160" s="122" t="s">
        <v>900</v>
      </c>
      <c r="W160" s="122" t="s">
        <v>900</v>
      </c>
      <c r="X160" s="122" t="s">
        <v>538</v>
      </c>
      <c r="Y160" s="122" t="s">
        <v>538</v>
      </c>
      <c r="Z160" s="122" t="s">
        <v>538</v>
      </c>
      <c r="AA160" s="122" t="s">
        <v>1217</v>
      </c>
      <c r="AB160" s="122" t="s">
        <v>901</v>
      </c>
      <c r="AC160" s="122" t="s">
        <v>901</v>
      </c>
      <c r="AD160" s="179" t="s">
        <v>1264</v>
      </c>
      <c r="AE160" s="122" t="s">
        <v>891</v>
      </c>
      <c r="AF160" s="122" t="s">
        <v>1157</v>
      </c>
      <c r="AG160" s="122" t="s">
        <v>1217</v>
      </c>
      <c r="AH160" s="122" t="s">
        <v>900</v>
      </c>
      <c r="AI160" s="122" t="s">
        <v>900</v>
      </c>
      <c r="AJ160" s="123" t="s">
        <v>907</v>
      </c>
      <c r="AK160" s="123" t="s">
        <v>907</v>
      </c>
      <c r="AL160" s="122" t="s">
        <v>905</v>
      </c>
      <c r="AM160" s="122" t="s">
        <v>905</v>
      </c>
      <c r="AN160" s="122" t="s">
        <v>908</v>
      </c>
      <c r="AO160" s="122" t="s">
        <v>909</v>
      </c>
      <c r="AP160" s="122" t="s">
        <v>909</v>
      </c>
      <c r="AQ160" s="122" t="s">
        <v>1265</v>
      </c>
      <c r="AR160" s="122" t="s">
        <v>1265</v>
      </c>
      <c r="AS160" s="122" t="s">
        <v>891</v>
      </c>
      <c r="AT160" s="122" t="s">
        <v>891</v>
      </c>
      <c r="AU160" s="122" t="s">
        <v>891</v>
      </c>
      <c r="AV160" s="122" t="s">
        <v>891</v>
      </c>
      <c r="AW160" s="122" t="s">
        <v>891</v>
      </c>
      <c r="AX160" s="122" t="s">
        <v>891</v>
      </c>
      <c r="AY160" s="122" t="s">
        <v>891</v>
      </c>
      <c r="AZ160" s="122" t="s">
        <v>905</v>
      </c>
      <c r="BA160" s="122" t="s">
        <v>538</v>
      </c>
      <c r="BB160" s="122" t="s">
        <v>903</v>
      </c>
      <c r="BC160" s="122" t="s">
        <v>903</v>
      </c>
      <c r="BD160" s="122" t="s">
        <v>903</v>
      </c>
      <c r="BE160" s="123" t="s">
        <v>880</v>
      </c>
      <c r="BF160" s="122" t="s">
        <v>902</v>
      </c>
      <c r="BG160" s="122" t="s">
        <v>902</v>
      </c>
      <c r="BH160" s="122" t="s">
        <v>526</v>
      </c>
      <c r="BI160" s="122" t="s">
        <v>526</v>
      </c>
      <c r="BJ160" s="122" t="s">
        <v>1258</v>
      </c>
      <c r="BK160" s="122" t="s">
        <v>1266</v>
      </c>
      <c r="BL160" s="122" t="s">
        <v>899</v>
      </c>
      <c r="BM160" s="122" t="s">
        <v>538</v>
      </c>
      <c r="BN160" s="122" t="s">
        <v>535</v>
      </c>
      <c r="BO160" s="122" t="s">
        <v>538</v>
      </c>
      <c r="BP160" s="122" t="s">
        <v>538</v>
      </c>
      <c r="BQ160" s="122" t="s">
        <v>882</v>
      </c>
      <c r="BR160" s="122" t="s">
        <v>891</v>
      </c>
      <c r="BS160" s="122" t="s">
        <v>891</v>
      </c>
      <c r="BT160" s="122" t="s">
        <v>891</v>
      </c>
      <c r="BU160" s="122" t="s">
        <v>891</v>
      </c>
      <c r="BV160" s="122" t="s">
        <v>891</v>
      </c>
      <c r="BW160" s="122" t="s">
        <v>891</v>
      </c>
      <c r="BX160" s="122"/>
      <c r="BY160" s="122" t="s">
        <v>906</v>
      </c>
      <c r="BZ160" s="122" t="s">
        <v>538</v>
      </c>
      <c r="CA160" s="122" t="s">
        <v>1217</v>
      </c>
      <c r="CB160" s="122" t="s">
        <v>900</v>
      </c>
    </row>
    <row r="161" spans="1:80" x14ac:dyDescent="0.3">
      <c r="A161" s="100" t="str">
        <f>'Indicator Data'!A162</f>
        <v>Solomon Islands</v>
      </c>
      <c r="B161" s="86" t="str">
        <f>'Indicator Data'!B162</f>
        <v>SLB</v>
      </c>
      <c r="C161" s="122" t="s">
        <v>1257</v>
      </c>
      <c r="D161" s="122" t="s">
        <v>1257</v>
      </c>
      <c r="E161" s="122" t="s">
        <v>1258</v>
      </c>
      <c r="F161" s="122" t="s">
        <v>1258</v>
      </c>
      <c r="G161" s="122" t="s">
        <v>1258</v>
      </c>
      <c r="H161" s="122" t="s">
        <v>1258</v>
      </c>
      <c r="I161" s="122" t="s">
        <v>1258</v>
      </c>
      <c r="J161" s="122" t="s">
        <v>903</v>
      </c>
      <c r="K161" s="122" t="s">
        <v>903</v>
      </c>
      <c r="L161" s="122" t="s">
        <v>526</v>
      </c>
      <c r="M161" s="122" t="s">
        <v>900</v>
      </c>
      <c r="N161" s="122" t="s">
        <v>900</v>
      </c>
      <c r="O161" s="122" t="s">
        <v>900</v>
      </c>
      <c r="P161" s="122" t="s">
        <v>900</v>
      </c>
      <c r="Q161" s="122" t="s">
        <v>1156</v>
      </c>
      <c r="R161" s="122" t="s">
        <v>1156</v>
      </c>
      <c r="S161" s="122" t="s">
        <v>1156</v>
      </c>
      <c r="T161" s="122" t="s">
        <v>1156</v>
      </c>
      <c r="U161" s="122" t="s">
        <v>900</v>
      </c>
      <c r="V161" s="122" t="s">
        <v>900</v>
      </c>
      <c r="W161" s="122" t="s">
        <v>900</v>
      </c>
      <c r="X161" s="122" t="s">
        <v>538</v>
      </c>
      <c r="Y161" s="122" t="s">
        <v>538</v>
      </c>
      <c r="Z161" s="122" t="s">
        <v>538</v>
      </c>
      <c r="AA161" s="122" t="s">
        <v>1217</v>
      </c>
      <c r="AB161" s="122" t="s">
        <v>901</v>
      </c>
      <c r="AC161" s="122" t="s">
        <v>901</v>
      </c>
      <c r="AD161" s="179" t="s">
        <v>1264</v>
      </c>
      <c r="AE161" s="122" t="s">
        <v>891</v>
      </c>
      <c r="AF161" s="122" t="s">
        <v>1157</v>
      </c>
      <c r="AG161" s="122" t="s">
        <v>1217</v>
      </c>
      <c r="AH161" s="122" t="s">
        <v>900</v>
      </c>
      <c r="AI161" s="122" t="s">
        <v>900</v>
      </c>
      <c r="AJ161" s="123" t="s">
        <v>907</v>
      </c>
      <c r="AK161" s="123" t="s">
        <v>907</v>
      </c>
      <c r="AL161" s="122" t="s">
        <v>905</v>
      </c>
      <c r="AM161" s="122" t="s">
        <v>905</v>
      </c>
      <c r="AN161" s="122" t="s">
        <v>908</v>
      </c>
      <c r="AO161" s="122" t="s">
        <v>909</v>
      </c>
      <c r="AP161" s="122" t="s">
        <v>909</v>
      </c>
      <c r="AQ161" s="122" t="s">
        <v>1265</v>
      </c>
      <c r="AR161" s="122" t="s">
        <v>1265</v>
      </c>
      <c r="AS161" s="122" t="s">
        <v>891</v>
      </c>
      <c r="AT161" s="122" t="s">
        <v>891</v>
      </c>
      <c r="AU161" s="122" t="s">
        <v>891</v>
      </c>
      <c r="AV161" s="122" t="s">
        <v>891</v>
      </c>
      <c r="AW161" s="122" t="s">
        <v>891</v>
      </c>
      <c r="AX161" s="122" t="s">
        <v>891</v>
      </c>
      <c r="AY161" s="122" t="s">
        <v>891</v>
      </c>
      <c r="AZ161" s="122" t="s">
        <v>905</v>
      </c>
      <c r="BA161" s="122" t="s">
        <v>538</v>
      </c>
      <c r="BB161" s="122" t="s">
        <v>903</v>
      </c>
      <c r="BC161" s="122" t="s">
        <v>903</v>
      </c>
      <c r="BD161" s="122" t="s">
        <v>903</v>
      </c>
      <c r="BE161" s="123" t="s">
        <v>880</v>
      </c>
      <c r="BF161" s="122" t="s">
        <v>902</v>
      </c>
      <c r="BG161" s="122" t="s">
        <v>902</v>
      </c>
      <c r="BH161" s="122" t="s">
        <v>526</v>
      </c>
      <c r="BI161" s="122" t="s">
        <v>526</v>
      </c>
      <c r="BJ161" s="122" t="s">
        <v>1258</v>
      </c>
      <c r="BK161" s="122" t="s">
        <v>1266</v>
      </c>
      <c r="BL161" s="122" t="s">
        <v>899</v>
      </c>
      <c r="BM161" s="122" t="s">
        <v>538</v>
      </c>
      <c r="BN161" s="122" t="s">
        <v>535</v>
      </c>
      <c r="BO161" s="122" t="s">
        <v>538</v>
      </c>
      <c r="BP161" s="122" t="s">
        <v>538</v>
      </c>
      <c r="BQ161" s="122" t="s">
        <v>882</v>
      </c>
      <c r="BR161" s="122" t="s">
        <v>891</v>
      </c>
      <c r="BS161" s="122" t="s">
        <v>891</v>
      </c>
      <c r="BT161" s="122" t="s">
        <v>891</v>
      </c>
      <c r="BU161" s="122" t="s">
        <v>891</v>
      </c>
      <c r="BV161" s="122" t="s">
        <v>891</v>
      </c>
      <c r="BW161" s="122" t="s">
        <v>891</v>
      </c>
      <c r="BX161" s="122"/>
      <c r="BY161" s="122" t="s">
        <v>906</v>
      </c>
      <c r="BZ161" s="122" t="s">
        <v>538</v>
      </c>
      <c r="CA161" s="122" t="s">
        <v>1217</v>
      </c>
      <c r="CB161" s="122" t="s">
        <v>900</v>
      </c>
    </row>
    <row r="162" spans="1:80" x14ac:dyDescent="0.3">
      <c r="A162" s="100" t="str">
        <f>'Indicator Data'!A163</f>
        <v>Somalia</v>
      </c>
      <c r="B162" s="86" t="str">
        <f>'Indicator Data'!B163</f>
        <v>SOM</v>
      </c>
      <c r="C162" s="122" t="s">
        <v>1257</v>
      </c>
      <c r="D162" s="122" t="s">
        <v>1257</v>
      </c>
      <c r="E162" s="122" t="s">
        <v>1258</v>
      </c>
      <c r="F162" s="122" t="s">
        <v>1258</v>
      </c>
      <c r="G162" s="122" t="s">
        <v>1258</v>
      </c>
      <c r="H162" s="122" t="s">
        <v>1258</v>
      </c>
      <c r="I162" s="122" t="s">
        <v>1258</v>
      </c>
      <c r="J162" s="122" t="s">
        <v>903</v>
      </c>
      <c r="K162" s="122" t="s">
        <v>903</v>
      </c>
      <c r="L162" s="122" t="s">
        <v>526</v>
      </c>
      <c r="M162" s="122" t="s">
        <v>900</v>
      </c>
      <c r="N162" s="122" t="s">
        <v>900</v>
      </c>
      <c r="O162" s="122" t="s">
        <v>900</v>
      </c>
      <c r="P162" s="122" t="s">
        <v>900</v>
      </c>
      <c r="Q162" s="122" t="s">
        <v>1156</v>
      </c>
      <c r="R162" s="122" t="s">
        <v>1156</v>
      </c>
      <c r="S162" s="122" t="s">
        <v>1156</v>
      </c>
      <c r="T162" s="122" t="s">
        <v>1156</v>
      </c>
      <c r="U162" s="122" t="s">
        <v>900</v>
      </c>
      <c r="V162" s="122" t="s">
        <v>900</v>
      </c>
      <c r="W162" s="122" t="s">
        <v>900</v>
      </c>
      <c r="X162" s="122" t="s">
        <v>538</v>
      </c>
      <c r="Y162" s="122" t="s">
        <v>538</v>
      </c>
      <c r="Z162" s="122" t="s">
        <v>538</v>
      </c>
      <c r="AA162" s="122" t="s">
        <v>1217</v>
      </c>
      <c r="AB162" s="122" t="s">
        <v>901</v>
      </c>
      <c r="AC162" s="122" t="s">
        <v>901</v>
      </c>
      <c r="AD162" s="179" t="s">
        <v>1264</v>
      </c>
      <c r="AE162" s="122" t="s">
        <v>891</v>
      </c>
      <c r="AF162" s="122" t="s">
        <v>1157</v>
      </c>
      <c r="AG162" s="122" t="s">
        <v>1217</v>
      </c>
      <c r="AH162" s="122" t="s">
        <v>900</v>
      </c>
      <c r="AI162" s="122" t="s">
        <v>900</v>
      </c>
      <c r="AJ162" s="123" t="s">
        <v>907</v>
      </c>
      <c r="AK162" s="123" t="s">
        <v>907</v>
      </c>
      <c r="AL162" s="122" t="s">
        <v>905</v>
      </c>
      <c r="AM162" s="122" t="s">
        <v>905</v>
      </c>
      <c r="AN162" s="122" t="s">
        <v>908</v>
      </c>
      <c r="AO162" s="122" t="s">
        <v>909</v>
      </c>
      <c r="AP162" s="122" t="s">
        <v>909</v>
      </c>
      <c r="AQ162" s="122" t="s">
        <v>1265</v>
      </c>
      <c r="AR162" s="122" t="s">
        <v>1265</v>
      </c>
      <c r="AS162" s="122" t="s">
        <v>891</v>
      </c>
      <c r="AT162" s="122" t="s">
        <v>891</v>
      </c>
      <c r="AU162" s="122" t="s">
        <v>891</v>
      </c>
      <c r="AV162" s="122" t="s">
        <v>891</v>
      </c>
      <c r="AW162" s="122" t="s">
        <v>891</v>
      </c>
      <c r="AX162" s="122" t="s">
        <v>891</v>
      </c>
      <c r="AY162" s="122" t="s">
        <v>891</v>
      </c>
      <c r="AZ162" s="122" t="s">
        <v>905</v>
      </c>
      <c r="BA162" s="122" t="s">
        <v>538</v>
      </c>
      <c r="BB162" s="122" t="s">
        <v>903</v>
      </c>
      <c r="BC162" s="122" t="s">
        <v>903</v>
      </c>
      <c r="BD162" s="122" t="s">
        <v>903</v>
      </c>
      <c r="BE162" s="123" t="s">
        <v>883</v>
      </c>
      <c r="BF162" s="122" t="s">
        <v>902</v>
      </c>
      <c r="BG162" s="122" t="s">
        <v>902</v>
      </c>
      <c r="BH162" s="122" t="s">
        <v>526</v>
      </c>
      <c r="BI162" s="122" t="s">
        <v>526</v>
      </c>
      <c r="BJ162" s="122" t="s">
        <v>1258</v>
      </c>
      <c r="BK162" s="122" t="s">
        <v>1266</v>
      </c>
      <c r="BL162" s="122" t="s">
        <v>899</v>
      </c>
      <c r="BM162" s="122" t="s">
        <v>538</v>
      </c>
      <c r="BN162" s="122" t="s">
        <v>535</v>
      </c>
      <c r="BO162" s="122" t="s">
        <v>538</v>
      </c>
      <c r="BP162" s="122" t="s">
        <v>538</v>
      </c>
      <c r="BQ162" s="122" t="s">
        <v>882</v>
      </c>
      <c r="BR162" s="122" t="s">
        <v>891</v>
      </c>
      <c r="BS162" s="122" t="s">
        <v>891</v>
      </c>
      <c r="BT162" s="122" t="s">
        <v>891</v>
      </c>
      <c r="BU162" s="122" t="s">
        <v>891</v>
      </c>
      <c r="BV162" s="122" t="s">
        <v>891</v>
      </c>
      <c r="BW162" s="122" t="s">
        <v>891</v>
      </c>
      <c r="BX162" s="122"/>
      <c r="BY162" s="122" t="s">
        <v>906</v>
      </c>
      <c r="BZ162" s="122" t="s">
        <v>538</v>
      </c>
      <c r="CA162" s="122" t="s">
        <v>1217</v>
      </c>
      <c r="CB162" s="122" t="s">
        <v>900</v>
      </c>
    </row>
    <row r="163" spans="1:80" x14ac:dyDescent="0.3">
      <c r="A163" s="100" t="str">
        <f>'Indicator Data'!A164</f>
        <v>South Africa</v>
      </c>
      <c r="B163" s="86" t="str">
        <f>'Indicator Data'!B164</f>
        <v>ZAF</v>
      </c>
      <c r="C163" s="122" t="s">
        <v>1257</v>
      </c>
      <c r="D163" s="122" t="s">
        <v>1257</v>
      </c>
      <c r="E163" s="122" t="s">
        <v>1258</v>
      </c>
      <c r="F163" s="122" t="s">
        <v>1258</v>
      </c>
      <c r="G163" s="122" t="s">
        <v>1258</v>
      </c>
      <c r="H163" s="122" t="s">
        <v>1258</v>
      </c>
      <c r="I163" s="122" t="s">
        <v>1258</v>
      </c>
      <c r="J163" s="122" t="s">
        <v>903</v>
      </c>
      <c r="K163" s="122" t="s">
        <v>903</v>
      </c>
      <c r="L163" s="122" t="s">
        <v>526</v>
      </c>
      <c r="M163" s="122" t="s">
        <v>900</v>
      </c>
      <c r="N163" s="122" t="s">
        <v>900</v>
      </c>
      <c r="O163" s="122" t="s">
        <v>900</v>
      </c>
      <c r="P163" s="122" t="s">
        <v>900</v>
      </c>
      <c r="Q163" s="122" t="s">
        <v>1156</v>
      </c>
      <c r="R163" s="122" t="s">
        <v>1156</v>
      </c>
      <c r="S163" s="122" t="s">
        <v>1156</v>
      </c>
      <c r="T163" s="122" t="s">
        <v>1156</v>
      </c>
      <c r="U163" s="122" t="s">
        <v>900</v>
      </c>
      <c r="V163" s="122" t="s">
        <v>900</v>
      </c>
      <c r="W163" s="122" t="s">
        <v>900</v>
      </c>
      <c r="X163" s="122" t="s">
        <v>538</v>
      </c>
      <c r="Y163" s="122" t="s">
        <v>538</v>
      </c>
      <c r="Z163" s="122" t="s">
        <v>538</v>
      </c>
      <c r="AA163" s="122" t="s">
        <v>1217</v>
      </c>
      <c r="AB163" s="122" t="s">
        <v>901</v>
      </c>
      <c r="AC163" s="122" t="s">
        <v>901</v>
      </c>
      <c r="AD163" s="179" t="s">
        <v>1264</v>
      </c>
      <c r="AE163" s="122" t="s">
        <v>891</v>
      </c>
      <c r="AF163" s="122" t="s">
        <v>1157</v>
      </c>
      <c r="AG163" s="122" t="s">
        <v>1217</v>
      </c>
      <c r="AH163" s="122" t="s">
        <v>900</v>
      </c>
      <c r="AI163" s="122" t="s">
        <v>900</v>
      </c>
      <c r="AJ163" s="123" t="s">
        <v>907</v>
      </c>
      <c r="AK163" s="123" t="s">
        <v>907</v>
      </c>
      <c r="AL163" s="122" t="s">
        <v>905</v>
      </c>
      <c r="AM163" s="122" t="s">
        <v>905</v>
      </c>
      <c r="AN163" s="122" t="s">
        <v>908</v>
      </c>
      <c r="AO163" s="122" t="s">
        <v>909</v>
      </c>
      <c r="AP163" s="122" t="s">
        <v>909</v>
      </c>
      <c r="AQ163" s="122" t="s">
        <v>1265</v>
      </c>
      <c r="AR163" s="122" t="s">
        <v>1265</v>
      </c>
      <c r="AS163" s="122" t="s">
        <v>891</v>
      </c>
      <c r="AT163" s="122" t="s">
        <v>891</v>
      </c>
      <c r="AU163" s="122" t="s">
        <v>891</v>
      </c>
      <c r="AV163" s="122" t="s">
        <v>891</v>
      </c>
      <c r="AW163" s="122" t="s">
        <v>891</v>
      </c>
      <c r="AX163" s="122" t="s">
        <v>891</v>
      </c>
      <c r="AY163" s="122" t="s">
        <v>891</v>
      </c>
      <c r="AZ163" s="122" t="s">
        <v>905</v>
      </c>
      <c r="BA163" s="122" t="s">
        <v>538</v>
      </c>
      <c r="BB163" s="122" t="s">
        <v>903</v>
      </c>
      <c r="BC163" s="122" t="s">
        <v>903</v>
      </c>
      <c r="BD163" s="122" t="s">
        <v>903</v>
      </c>
      <c r="BE163" s="123" t="s">
        <v>883</v>
      </c>
      <c r="BF163" s="122" t="s">
        <v>902</v>
      </c>
      <c r="BG163" s="122" t="s">
        <v>902</v>
      </c>
      <c r="BH163" s="122" t="s">
        <v>526</v>
      </c>
      <c r="BI163" s="122" t="s">
        <v>526</v>
      </c>
      <c r="BJ163" s="122" t="s">
        <v>1258</v>
      </c>
      <c r="BK163" s="122" t="s">
        <v>1266</v>
      </c>
      <c r="BL163" s="122" t="s">
        <v>899</v>
      </c>
      <c r="BM163" s="122" t="s">
        <v>538</v>
      </c>
      <c r="BN163" s="122" t="s">
        <v>535</v>
      </c>
      <c r="BO163" s="122" t="s">
        <v>538</v>
      </c>
      <c r="BP163" s="122" t="s">
        <v>538</v>
      </c>
      <c r="BQ163" s="122" t="s">
        <v>882</v>
      </c>
      <c r="BR163" s="122" t="s">
        <v>891</v>
      </c>
      <c r="BS163" s="122" t="s">
        <v>891</v>
      </c>
      <c r="BT163" s="122" t="s">
        <v>891</v>
      </c>
      <c r="BU163" s="122" t="s">
        <v>891</v>
      </c>
      <c r="BV163" s="122" t="s">
        <v>891</v>
      </c>
      <c r="BW163" s="122" t="s">
        <v>891</v>
      </c>
      <c r="BX163" s="122"/>
      <c r="BY163" s="122" t="s">
        <v>906</v>
      </c>
      <c r="BZ163" s="122" t="s">
        <v>538</v>
      </c>
      <c r="CA163" s="122" t="s">
        <v>1217</v>
      </c>
      <c r="CB163" s="122" t="s">
        <v>900</v>
      </c>
    </row>
    <row r="164" spans="1:80" x14ac:dyDescent="0.3">
      <c r="A164" s="100" t="str">
        <f>'Indicator Data'!A165</f>
        <v>South Sudan</v>
      </c>
      <c r="B164" s="86" t="str">
        <f>'Indicator Data'!B165</f>
        <v>SSD</v>
      </c>
      <c r="C164" s="122" t="s">
        <v>1257</v>
      </c>
      <c r="D164" s="122" t="s">
        <v>1257</v>
      </c>
      <c r="E164" s="122" t="s">
        <v>1258</v>
      </c>
      <c r="F164" s="122" t="s">
        <v>1258</v>
      </c>
      <c r="G164" s="122" t="s">
        <v>1258</v>
      </c>
      <c r="H164" s="122" t="s">
        <v>1258</v>
      </c>
      <c r="I164" s="122" t="s">
        <v>1258</v>
      </c>
      <c r="J164" s="122" t="s">
        <v>903</v>
      </c>
      <c r="K164" s="122" t="s">
        <v>903</v>
      </c>
      <c r="L164" s="122" t="s">
        <v>526</v>
      </c>
      <c r="M164" s="122" t="s">
        <v>900</v>
      </c>
      <c r="N164" s="122" t="s">
        <v>900</v>
      </c>
      <c r="O164" s="122" t="s">
        <v>900</v>
      </c>
      <c r="P164" s="122" t="s">
        <v>900</v>
      </c>
      <c r="Q164" s="122" t="s">
        <v>1156</v>
      </c>
      <c r="R164" s="122" t="s">
        <v>1156</v>
      </c>
      <c r="S164" s="122" t="s">
        <v>1156</v>
      </c>
      <c r="T164" s="122" t="s">
        <v>1156</v>
      </c>
      <c r="U164" s="122" t="s">
        <v>900</v>
      </c>
      <c r="V164" s="122" t="s">
        <v>900</v>
      </c>
      <c r="W164" s="122" t="s">
        <v>900</v>
      </c>
      <c r="X164" s="122" t="s">
        <v>538</v>
      </c>
      <c r="Y164" s="122" t="s">
        <v>538</v>
      </c>
      <c r="Z164" s="122" t="s">
        <v>538</v>
      </c>
      <c r="AA164" s="122" t="s">
        <v>1217</v>
      </c>
      <c r="AB164" s="122" t="s">
        <v>901</v>
      </c>
      <c r="AC164" s="122" t="s">
        <v>901</v>
      </c>
      <c r="AD164" s="179" t="s">
        <v>1264</v>
      </c>
      <c r="AE164" s="122" t="s">
        <v>891</v>
      </c>
      <c r="AF164" s="122" t="s">
        <v>1157</v>
      </c>
      <c r="AG164" s="122" t="s">
        <v>1217</v>
      </c>
      <c r="AH164" s="122" t="s">
        <v>900</v>
      </c>
      <c r="AI164" s="122" t="s">
        <v>900</v>
      </c>
      <c r="AJ164" s="123" t="s">
        <v>907</v>
      </c>
      <c r="AK164" s="123" t="s">
        <v>907</v>
      </c>
      <c r="AL164" s="122" t="s">
        <v>905</v>
      </c>
      <c r="AM164" s="122" t="s">
        <v>905</v>
      </c>
      <c r="AN164" s="122" t="s">
        <v>908</v>
      </c>
      <c r="AO164" s="122" t="s">
        <v>909</v>
      </c>
      <c r="AP164" s="122" t="s">
        <v>909</v>
      </c>
      <c r="AQ164" s="122" t="s">
        <v>1265</v>
      </c>
      <c r="AR164" s="122" t="s">
        <v>1265</v>
      </c>
      <c r="AS164" s="122" t="s">
        <v>891</v>
      </c>
      <c r="AT164" s="122" t="s">
        <v>891</v>
      </c>
      <c r="AU164" s="122" t="s">
        <v>891</v>
      </c>
      <c r="AV164" s="122" t="s">
        <v>891</v>
      </c>
      <c r="AW164" s="122" t="s">
        <v>891</v>
      </c>
      <c r="AX164" s="122" t="s">
        <v>891</v>
      </c>
      <c r="AY164" s="122" t="s">
        <v>891</v>
      </c>
      <c r="AZ164" s="122" t="s">
        <v>905</v>
      </c>
      <c r="BA164" s="122" t="s">
        <v>538</v>
      </c>
      <c r="BB164" s="122" t="s">
        <v>903</v>
      </c>
      <c r="BC164" s="122" t="s">
        <v>903</v>
      </c>
      <c r="BD164" s="122" t="s">
        <v>903</v>
      </c>
      <c r="BE164" s="123" t="s">
        <v>990</v>
      </c>
      <c r="BF164" s="122" t="s">
        <v>902</v>
      </c>
      <c r="BG164" s="122" t="s">
        <v>902</v>
      </c>
      <c r="BH164" s="122" t="s">
        <v>526</v>
      </c>
      <c r="BI164" s="122" t="s">
        <v>526</v>
      </c>
      <c r="BJ164" s="122" t="s">
        <v>1258</v>
      </c>
      <c r="BK164" s="122" t="s">
        <v>1266</v>
      </c>
      <c r="BL164" s="122" t="s">
        <v>899</v>
      </c>
      <c r="BM164" s="122" t="s">
        <v>538</v>
      </c>
      <c r="BN164" s="122" t="s">
        <v>535</v>
      </c>
      <c r="BO164" s="122" t="s">
        <v>538</v>
      </c>
      <c r="BP164" s="122" t="s">
        <v>538</v>
      </c>
      <c r="BQ164" s="122" t="s">
        <v>882</v>
      </c>
      <c r="BR164" s="122" t="s">
        <v>891</v>
      </c>
      <c r="BS164" s="122" t="s">
        <v>891</v>
      </c>
      <c r="BT164" s="122" t="s">
        <v>891</v>
      </c>
      <c r="BU164" s="122" t="s">
        <v>891</v>
      </c>
      <c r="BV164" s="122" t="s">
        <v>891</v>
      </c>
      <c r="BW164" s="122" t="s">
        <v>891</v>
      </c>
      <c r="BX164" s="122"/>
      <c r="BY164" s="122" t="s">
        <v>906</v>
      </c>
      <c r="BZ164" s="122" t="s">
        <v>538</v>
      </c>
      <c r="CA164" s="122" t="s">
        <v>1217</v>
      </c>
      <c r="CB164" s="122" t="s">
        <v>900</v>
      </c>
    </row>
    <row r="165" spans="1:80" x14ac:dyDescent="0.3">
      <c r="A165" s="100" t="str">
        <f>'Indicator Data'!A166</f>
        <v>Spain</v>
      </c>
      <c r="B165" s="86" t="str">
        <f>'Indicator Data'!B166</f>
        <v>ESP</v>
      </c>
      <c r="C165" s="122" t="s">
        <v>1257</v>
      </c>
      <c r="D165" s="122" t="s">
        <v>1257</v>
      </c>
      <c r="E165" s="122" t="s">
        <v>1258</v>
      </c>
      <c r="F165" s="122" t="s">
        <v>1258</v>
      </c>
      <c r="G165" s="122" t="s">
        <v>1258</v>
      </c>
      <c r="H165" s="122" t="s">
        <v>1258</v>
      </c>
      <c r="I165" s="122" t="s">
        <v>1258</v>
      </c>
      <c r="J165" s="122" t="s">
        <v>903</v>
      </c>
      <c r="K165" s="122" t="s">
        <v>903</v>
      </c>
      <c r="L165" s="122" t="s">
        <v>526</v>
      </c>
      <c r="M165" s="122" t="s">
        <v>900</v>
      </c>
      <c r="N165" s="122" t="s">
        <v>900</v>
      </c>
      <c r="O165" s="122" t="s">
        <v>900</v>
      </c>
      <c r="P165" s="122" t="s">
        <v>900</v>
      </c>
      <c r="Q165" s="122" t="s">
        <v>1156</v>
      </c>
      <c r="R165" s="122" t="s">
        <v>1156</v>
      </c>
      <c r="S165" s="122" t="s">
        <v>1156</v>
      </c>
      <c r="T165" s="122" t="s">
        <v>1156</v>
      </c>
      <c r="U165" s="122" t="s">
        <v>900</v>
      </c>
      <c r="V165" s="122" t="s">
        <v>900</v>
      </c>
      <c r="W165" s="122" t="s">
        <v>900</v>
      </c>
      <c r="X165" s="122" t="s">
        <v>538</v>
      </c>
      <c r="Y165" s="122" t="s">
        <v>538</v>
      </c>
      <c r="Z165" s="122" t="s">
        <v>538</v>
      </c>
      <c r="AA165" s="122" t="s">
        <v>1217</v>
      </c>
      <c r="AB165" s="122" t="s">
        <v>901</v>
      </c>
      <c r="AC165" s="122" t="s">
        <v>901</v>
      </c>
      <c r="AD165" s="179" t="s">
        <v>1264</v>
      </c>
      <c r="AE165" s="122" t="s">
        <v>891</v>
      </c>
      <c r="AF165" s="122" t="s">
        <v>1157</v>
      </c>
      <c r="AG165" s="122" t="s">
        <v>1217</v>
      </c>
      <c r="AH165" s="122" t="s">
        <v>900</v>
      </c>
      <c r="AI165" s="122" t="s">
        <v>900</v>
      </c>
      <c r="AJ165" s="123" t="s">
        <v>907</v>
      </c>
      <c r="AK165" s="123" t="s">
        <v>907</v>
      </c>
      <c r="AL165" s="122" t="s">
        <v>905</v>
      </c>
      <c r="AM165" s="122" t="s">
        <v>905</v>
      </c>
      <c r="AN165" s="122" t="s">
        <v>908</v>
      </c>
      <c r="AO165" s="122" t="s">
        <v>909</v>
      </c>
      <c r="AP165" s="122" t="s">
        <v>909</v>
      </c>
      <c r="AQ165" s="122" t="s">
        <v>1265</v>
      </c>
      <c r="AR165" s="122" t="s">
        <v>1265</v>
      </c>
      <c r="AS165" s="122" t="s">
        <v>891</v>
      </c>
      <c r="AT165" s="122" t="s">
        <v>891</v>
      </c>
      <c r="AU165" s="122" t="s">
        <v>891</v>
      </c>
      <c r="AV165" s="122" t="s">
        <v>891</v>
      </c>
      <c r="AW165" s="122" t="s">
        <v>891</v>
      </c>
      <c r="AX165" s="122" t="s">
        <v>891</v>
      </c>
      <c r="AY165" s="122" t="s">
        <v>891</v>
      </c>
      <c r="AZ165" s="122" t="s">
        <v>905</v>
      </c>
      <c r="BA165" s="122" t="s">
        <v>538</v>
      </c>
      <c r="BB165" s="122" t="s">
        <v>903</v>
      </c>
      <c r="BC165" s="122" t="s">
        <v>903</v>
      </c>
      <c r="BD165" s="122" t="s">
        <v>903</v>
      </c>
      <c r="BE165" s="123" t="s">
        <v>880</v>
      </c>
      <c r="BF165" s="122" t="s">
        <v>902</v>
      </c>
      <c r="BG165" s="122" t="s">
        <v>902</v>
      </c>
      <c r="BH165" s="122" t="s">
        <v>526</v>
      </c>
      <c r="BI165" s="122" t="s">
        <v>526</v>
      </c>
      <c r="BJ165" s="122" t="s">
        <v>1258</v>
      </c>
      <c r="BK165" s="122" t="s">
        <v>1266</v>
      </c>
      <c r="BL165" s="122" t="s">
        <v>899</v>
      </c>
      <c r="BM165" s="122" t="s">
        <v>538</v>
      </c>
      <c r="BN165" s="122" t="s">
        <v>535</v>
      </c>
      <c r="BO165" s="122" t="s">
        <v>538</v>
      </c>
      <c r="BP165" s="122" t="s">
        <v>538</v>
      </c>
      <c r="BQ165" s="122" t="s">
        <v>882</v>
      </c>
      <c r="BR165" s="122" t="s">
        <v>891</v>
      </c>
      <c r="BS165" s="122" t="s">
        <v>891</v>
      </c>
      <c r="BT165" s="122" t="s">
        <v>891</v>
      </c>
      <c r="BU165" s="122" t="s">
        <v>891</v>
      </c>
      <c r="BV165" s="122" t="s">
        <v>891</v>
      </c>
      <c r="BW165" s="122" t="s">
        <v>891</v>
      </c>
      <c r="BX165" s="122"/>
      <c r="BY165" s="122" t="s">
        <v>906</v>
      </c>
      <c r="BZ165" s="122" t="s">
        <v>538</v>
      </c>
      <c r="CA165" s="122" t="s">
        <v>1217</v>
      </c>
      <c r="CB165" s="122" t="s">
        <v>900</v>
      </c>
    </row>
    <row r="166" spans="1:80" x14ac:dyDescent="0.3">
      <c r="A166" s="100" t="str">
        <f>'Indicator Data'!A167</f>
        <v>Sri Lanka</v>
      </c>
      <c r="B166" s="86" t="str">
        <f>'Indicator Data'!B167</f>
        <v>LKA</v>
      </c>
      <c r="C166" s="122" t="s">
        <v>1257</v>
      </c>
      <c r="D166" s="122" t="s">
        <v>1257</v>
      </c>
      <c r="E166" s="122" t="s">
        <v>1258</v>
      </c>
      <c r="F166" s="122" t="s">
        <v>1258</v>
      </c>
      <c r="G166" s="122" t="s">
        <v>1258</v>
      </c>
      <c r="H166" s="122" t="s">
        <v>1258</v>
      </c>
      <c r="I166" s="122" t="s">
        <v>1258</v>
      </c>
      <c r="J166" s="122" t="s">
        <v>903</v>
      </c>
      <c r="K166" s="122" t="s">
        <v>903</v>
      </c>
      <c r="L166" s="122" t="s">
        <v>526</v>
      </c>
      <c r="M166" s="122" t="s">
        <v>900</v>
      </c>
      <c r="N166" s="122" t="s">
        <v>900</v>
      </c>
      <c r="O166" s="122" t="s">
        <v>900</v>
      </c>
      <c r="P166" s="122" t="s">
        <v>900</v>
      </c>
      <c r="Q166" s="122" t="s">
        <v>1156</v>
      </c>
      <c r="R166" s="122" t="s">
        <v>1156</v>
      </c>
      <c r="S166" s="122" t="s">
        <v>1156</v>
      </c>
      <c r="T166" s="122" t="s">
        <v>1156</v>
      </c>
      <c r="U166" s="122" t="s">
        <v>900</v>
      </c>
      <c r="V166" s="122" t="s">
        <v>900</v>
      </c>
      <c r="W166" s="122" t="s">
        <v>900</v>
      </c>
      <c r="X166" s="122" t="s">
        <v>538</v>
      </c>
      <c r="Y166" s="122" t="s">
        <v>538</v>
      </c>
      <c r="Z166" s="122" t="s">
        <v>538</v>
      </c>
      <c r="AA166" s="122" t="s">
        <v>1217</v>
      </c>
      <c r="AB166" s="122" t="s">
        <v>901</v>
      </c>
      <c r="AC166" s="122" t="s">
        <v>901</v>
      </c>
      <c r="AD166" s="179" t="s">
        <v>1264</v>
      </c>
      <c r="AE166" s="122" t="s">
        <v>891</v>
      </c>
      <c r="AF166" s="122" t="s">
        <v>1157</v>
      </c>
      <c r="AG166" s="122" t="s">
        <v>1217</v>
      </c>
      <c r="AH166" s="122" t="s">
        <v>900</v>
      </c>
      <c r="AI166" s="122" t="s">
        <v>900</v>
      </c>
      <c r="AJ166" s="123" t="s">
        <v>907</v>
      </c>
      <c r="AK166" s="123" t="s">
        <v>907</v>
      </c>
      <c r="AL166" s="122" t="s">
        <v>905</v>
      </c>
      <c r="AM166" s="122" t="s">
        <v>905</v>
      </c>
      <c r="AN166" s="122" t="s">
        <v>908</v>
      </c>
      <c r="AO166" s="122" t="s">
        <v>909</v>
      </c>
      <c r="AP166" s="122" t="s">
        <v>909</v>
      </c>
      <c r="AQ166" s="122" t="s">
        <v>1265</v>
      </c>
      <c r="AR166" s="122" t="s">
        <v>1265</v>
      </c>
      <c r="AS166" s="122" t="s">
        <v>891</v>
      </c>
      <c r="AT166" s="122" t="s">
        <v>891</v>
      </c>
      <c r="AU166" s="122" t="s">
        <v>891</v>
      </c>
      <c r="AV166" s="122" t="s">
        <v>891</v>
      </c>
      <c r="AW166" s="122" t="s">
        <v>891</v>
      </c>
      <c r="AX166" s="122" t="s">
        <v>891</v>
      </c>
      <c r="AY166" s="122" t="s">
        <v>891</v>
      </c>
      <c r="AZ166" s="122" t="s">
        <v>905</v>
      </c>
      <c r="BA166" s="122" t="s">
        <v>538</v>
      </c>
      <c r="BB166" s="122" t="s">
        <v>903</v>
      </c>
      <c r="BC166" s="122" t="s">
        <v>903</v>
      </c>
      <c r="BD166" s="122" t="s">
        <v>903</v>
      </c>
      <c r="BE166" s="123" t="s">
        <v>883</v>
      </c>
      <c r="BF166" s="122" t="s">
        <v>902</v>
      </c>
      <c r="BG166" s="122" t="s">
        <v>902</v>
      </c>
      <c r="BH166" s="122" t="s">
        <v>526</v>
      </c>
      <c r="BI166" s="122" t="s">
        <v>526</v>
      </c>
      <c r="BJ166" s="122" t="s">
        <v>1258</v>
      </c>
      <c r="BK166" s="122" t="s">
        <v>1266</v>
      </c>
      <c r="BL166" s="122" t="s">
        <v>899</v>
      </c>
      <c r="BM166" s="122" t="s">
        <v>538</v>
      </c>
      <c r="BN166" s="122" t="s">
        <v>535</v>
      </c>
      <c r="BO166" s="122" t="s">
        <v>538</v>
      </c>
      <c r="BP166" s="122" t="s">
        <v>538</v>
      </c>
      <c r="BQ166" s="122" t="s">
        <v>882</v>
      </c>
      <c r="BR166" s="122" t="s">
        <v>891</v>
      </c>
      <c r="BS166" s="122" t="s">
        <v>891</v>
      </c>
      <c r="BT166" s="122" t="s">
        <v>891</v>
      </c>
      <c r="BU166" s="122" t="s">
        <v>891</v>
      </c>
      <c r="BV166" s="122" t="s">
        <v>891</v>
      </c>
      <c r="BW166" s="122" t="s">
        <v>891</v>
      </c>
      <c r="BX166" s="122"/>
      <c r="BY166" s="122" t="s">
        <v>906</v>
      </c>
      <c r="BZ166" s="122" t="s">
        <v>538</v>
      </c>
      <c r="CA166" s="122" t="s">
        <v>1217</v>
      </c>
      <c r="CB166" s="122" t="s">
        <v>900</v>
      </c>
    </row>
    <row r="167" spans="1:80" x14ac:dyDescent="0.3">
      <c r="A167" s="100" t="str">
        <f>'Indicator Data'!A168</f>
        <v>Sudan</v>
      </c>
      <c r="B167" s="86" t="str">
        <f>'Indicator Data'!B168</f>
        <v>SDN</v>
      </c>
      <c r="C167" s="122" t="s">
        <v>1257</v>
      </c>
      <c r="D167" s="122" t="s">
        <v>1257</v>
      </c>
      <c r="E167" s="122" t="s">
        <v>1258</v>
      </c>
      <c r="F167" s="122" t="s">
        <v>1258</v>
      </c>
      <c r="G167" s="122" t="s">
        <v>1258</v>
      </c>
      <c r="H167" s="122" t="s">
        <v>1258</v>
      </c>
      <c r="I167" s="122" t="s">
        <v>1258</v>
      </c>
      <c r="J167" s="122" t="s">
        <v>903</v>
      </c>
      <c r="K167" s="122" t="s">
        <v>903</v>
      </c>
      <c r="L167" s="122" t="s">
        <v>526</v>
      </c>
      <c r="M167" s="122" t="s">
        <v>900</v>
      </c>
      <c r="N167" s="122" t="s">
        <v>900</v>
      </c>
      <c r="O167" s="122" t="s">
        <v>900</v>
      </c>
      <c r="P167" s="122" t="s">
        <v>900</v>
      </c>
      <c r="Q167" s="122" t="s">
        <v>1156</v>
      </c>
      <c r="R167" s="122" t="s">
        <v>1156</v>
      </c>
      <c r="S167" s="122" t="s">
        <v>1156</v>
      </c>
      <c r="T167" s="122" t="s">
        <v>1156</v>
      </c>
      <c r="U167" s="122" t="s">
        <v>900</v>
      </c>
      <c r="V167" s="122" t="s">
        <v>900</v>
      </c>
      <c r="W167" s="122" t="s">
        <v>900</v>
      </c>
      <c r="X167" s="122" t="s">
        <v>538</v>
      </c>
      <c r="Y167" s="122" t="s">
        <v>538</v>
      </c>
      <c r="Z167" s="122" t="s">
        <v>538</v>
      </c>
      <c r="AA167" s="122" t="s">
        <v>1217</v>
      </c>
      <c r="AB167" s="122" t="s">
        <v>901</v>
      </c>
      <c r="AC167" s="122" t="s">
        <v>901</v>
      </c>
      <c r="AD167" s="179" t="s">
        <v>1264</v>
      </c>
      <c r="AE167" s="122" t="s">
        <v>891</v>
      </c>
      <c r="AF167" s="122" t="s">
        <v>1157</v>
      </c>
      <c r="AG167" s="122" t="s">
        <v>1217</v>
      </c>
      <c r="AH167" s="122" t="s">
        <v>900</v>
      </c>
      <c r="AI167" s="122" t="s">
        <v>900</v>
      </c>
      <c r="AJ167" s="123" t="s">
        <v>907</v>
      </c>
      <c r="AK167" s="123" t="s">
        <v>907</v>
      </c>
      <c r="AL167" s="122" t="s">
        <v>905</v>
      </c>
      <c r="AM167" s="122" t="s">
        <v>905</v>
      </c>
      <c r="AN167" s="122" t="s">
        <v>908</v>
      </c>
      <c r="AO167" s="122" t="s">
        <v>909</v>
      </c>
      <c r="AP167" s="122" t="s">
        <v>909</v>
      </c>
      <c r="AQ167" s="122" t="s">
        <v>1265</v>
      </c>
      <c r="AR167" s="122" t="s">
        <v>1265</v>
      </c>
      <c r="AS167" s="122" t="s">
        <v>891</v>
      </c>
      <c r="AT167" s="122" t="s">
        <v>891</v>
      </c>
      <c r="AU167" s="122" t="s">
        <v>891</v>
      </c>
      <c r="AV167" s="122" t="s">
        <v>891</v>
      </c>
      <c r="AW167" s="122" t="s">
        <v>891</v>
      </c>
      <c r="AX167" s="122" t="s">
        <v>891</v>
      </c>
      <c r="AY167" s="122" t="s">
        <v>891</v>
      </c>
      <c r="AZ167" s="122" t="s">
        <v>905</v>
      </c>
      <c r="BA167" s="122" t="s">
        <v>538</v>
      </c>
      <c r="BB167" s="122" t="s">
        <v>903</v>
      </c>
      <c r="BC167" s="122" t="s">
        <v>903</v>
      </c>
      <c r="BD167" s="122" t="s">
        <v>903</v>
      </c>
      <c r="BE167" s="123" t="s">
        <v>883</v>
      </c>
      <c r="BF167" s="122" t="s">
        <v>902</v>
      </c>
      <c r="BG167" s="122" t="s">
        <v>902</v>
      </c>
      <c r="BH167" s="122" t="s">
        <v>526</v>
      </c>
      <c r="BI167" s="122" t="s">
        <v>526</v>
      </c>
      <c r="BJ167" s="122" t="s">
        <v>1258</v>
      </c>
      <c r="BK167" s="122" t="s">
        <v>1266</v>
      </c>
      <c r="BL167" s="122" t="s">
        <v>899</v>
      </c>
      <c r="BM167" s="122" t="s">
        <v>538</v>
      </c>
      <c r="BN167" s="122" t="s">
        <v>535</v>
      </c>
      <c r="BO167" s="122" t="s">
        <v>538</v>
      </c>
      <c r="BP167" s="122" t="s">
        <v>538</v>
      </c>
      <c r="BQ167" s="122" t="s">
        <v>882</v>
      </c>
      <c r="BR167" s="122" t="s">
        <v>891</v>
      </c>
      <c r="BS167" s="122" t="s">
        <v>891</v>
      </c>
      <c r="BT167" s="122" t="s">
        <v>891</v>
      </c>
      <c r="BU167" s="122" t="s">
        <v>891</v>
      </c>
      <c r="BV167" s="122" t="s">
        <v>891</v>
      </c>
      <c r="BW167" s="122" t="s">
        <v>891</v>
      </c>
      <c r="BX167" s="122"/>
      <c r="BY167" s="122" t="s">
        <v>906</v>
      </c>
      <c r="BZ167" s="122" t="s">
        <v>538</v>
      </c>
      <c r="CA167" s="122" t="s">
        <v>1217</v>
      </c>
      <c r="CB167" s="122" t="s">
        <v>900</v>
      </c>
    </row>
    <row r="168" spans="1:80" x14ac:dyDescent="0.3">
      <c r="A168" s="100" t="str">
        <f>'Indicator Data'!A169</f>
        <v>Suriname</v>
      </c>
      <c r="B168" s="86" t="str">
        <f>'Indicator Data'!B169</f>
        <v>SUR</v>
      </c>
      <c r="C168" s="122" t="s">
        <v>1257</v>
      </c>
      <c r="D168" s="122" t="s">
        <v>1257</v>
      </c>
      <c r="E168" s="122" t="s">
        <v>1258</v>
      </c>
      <c r="F168" s="122" t="s">
        <v>1258</v>
      </c>
      <c r="G168" s="122" t="s">
        <v>1258</v>
      </c>
      <c r="H168" s="122" t="s">
        <v>1258</v>
      </c>
      <c r="I168" s="122" t="s">
        <v>1258</v>
      </c>
      <c r="J168" s="122" t="s">
        <v>903</v>
      </c>
      <c r="K168" s="122" t="s">
        <v>903</v>
      </c>
      <c r="L168" s="122" t="s">
        <v>526</v>
      </c>
      <c r="M168" s="122" t="s">
        <v>900</v>
      </c>
      <c r="N168" s="122" t="s">
        <v>900</v>
      </c>
      <c r="O168" s="122" t="s">
        <v>900</v>
      </c>
      <c r="P168" s="122" t="s">
        <v>900</v>
      </c>
      <c r="Q168" s="122" t="s">
        <v>1156</v>
      </c>
      <c r="R168" s="122" t="s">
        <v>1156</v>
      </c>
      <c r="S168" s="122" t="s">
        <v>1156</v>
      </c>
      <c r="T168" s="122" t="s">
        <v>1156</v>
      </c>
      <c r="U168" s="122" t="s">
        <v>900</v>
      </c>
      <c r="V168" s="122" t="s">
        <v>900</v>
      </c>
      <c r="W168" s="122" t="s">
        <v>900</v>
      </c>
      <c r="X168" s="122" t="s">
        <v>538</v>
      </c>
      <c r="Y168" s="122" t="s">
        <v>538</v>
      </c>
      <c r="Z168" s="122" t="s">
        <v>538</v>
      </c>
      <c r="AA168" s="122" t="s">
        <v>1217</v>
      </c>
      <c r="AB168" s="122" t="s">
        <v>901</v>
      </c>
      <c r="AC168" s="122" t="s">
        <v>901</v>
      </c>
      <c r="AD168" s="179" t="s">
        <v>1264</v>
      </c>
      <c r="AE168" s="122" t="s">
        <v>891</v>
      </c>
      <c r="AF168" s="122" t="s">
        <v>1157</v>
      </c>
      <c r="AG168" s="122" t="s">
        <v>1217</v>
      </c>
      <c r="AH168" s="122" t="s">
        <v>900</v>
      </c>
      <c r="AI168" s="122" t="s">
        <v>900</v>
      </c>
      <c r="AJ168" s="123" t="s">
        <v>907</v>
      </c>
      <c r="AK168" s="123" t="s">
        <v>907</v>
      </c>
      <c r="AL168" s="122" t="s">
        <v>905</v>
      </c>
      <c r="AM168" s="122" t="s">
        <v>905</v>
      </c>
      <c r="AN168" s="122" t="s">
        <v>908</v>
      </c>
      <c r="AO168" s="122" t="s">
        <v>909</v>
      </c>
      <c r="AP168" s="122" t="s">
        <v>909</v>
      </c>
      <c r="AQ168" s="122" t="s">
        <v>1265</v>
      </c>
      <c r="AR168" s="122" t="s">
        <v>1265</v>
      </c>
      <c r="AS168" s="122" t="s">
        <v>891</v>
      </c>
      <c r="AT168" s="122" t="s">
        <v>891</v>
      </c>
      <c r="AU168" s="122" t="s">
        <v>891</v>
      </c>
      <c r="AV168" s="122" t="s">
        <v>891</v>
      </c>
      <c r="AW168" s="122" t="s">
        <v>891</v>
      </c>
      <c r="AX168" s="122" t="s">
        <v>891</v>
      </c>
      <c r="AY168" s="122" t="s">
        <v>891</v>
      </c>
      <c r="AZ168" s="122" t="s">
        <v>905</v>
      </c>
      <c r="BA168" s="122" t="s">
        <v>538</v>
      </c>
      <c r="BB168" s="122" t="s">
        <v>903</v>
      </c>
      <c r="BC168" s="122" t="s">
        <v>903</v>
      </c>
      <c r="BD168" s="122" t="s">
        <v>903</v>
      </c>
      <c r="BE168" s="123" t="s">
        <v>880</v>
      </c>
      <c r="BF168" s="122" t="s">
        <v>902</v>
      </c>
      <c r="BG168" s="122" t="s">
        <v>902</v>
      </c>
      <c r="BH168" s="122" t="s">
        <v>526</v>
      </c>
      <c r="BI168" s="122" t="s">
        <v>526</v>
      </c>
      <c r="BJ168" s="122" t="s">
        <v>1258</v>
      </c>
      <c r="BK168" s="122" t="s">
        <v>1266</v>
      </c>
      <c r="BL168" s="122" t="s">
        <v>899</v>
      </c>
      <c r="BM168" s="122" t="s">
        <v>538</v>
      </c>
      <c r="BN168" s="122" t="s">
        <v>535</v>
      </c>
      <c r="BO168" s="122" t="s">
        <v>538</v>
      </c>
      <c r="BP168" s="122" t="s">
        <v>538</v>
      </c>
      <c r="BQ168" s="122" t="s">
        <v>882</v>
      </c>
      <c r="BR168" s="122" t="s">
        <v>891</v>
      </c>
      <c r="BS168" s="122" t="s">
        <v>891</v>
      </c>
      <c r="BT168" s="122" t="s">
        <v>891</v>
      </c>
      <c r="BU168" s="122" t="s">
        <v>891</v>
      </c>
      <c r="BV168" s="122" t="s">
        <v>891</v>
      </c>
      <c r="BW168" s="122" t="s">
        <v>891</v>
      </c>
      <c r="BX168" s="122"/>
      <c r="BY168" s="122" t="s">
        <v>906</v>
      </c>
      <c r="BZ168" s="122" t="s">
        <v>538</v>
      </c>
      <c r="CA168" s="122" t="s">
        <v>1217</v>
      </c>
      <c r="CB168" s="122" t="s">
        <v>900</v>
      </c>
    </row>
    <row r="169" spans="1:80" x14ac:dyDescent="0.3">
      <c r="A169" s="100" t="str">
        <f>'Indicator Data'!A170</f>
        <v>Sweden</v>
      </c>
      <c r="B169" s="86" t="str">
        <f>'Indicator Data'!B170</f>
        <v>SWE</v>
      </c>
      <c r="C169" s="122" t="s">
        <v>1257</v>
      </c>
      <c r="D169" s="122" t="s">
        <v>1257</v>
      </c>
      <c r="E169" s="122" t="s">
        <v>1258</v>
      </c>
      <c r="F169" s="122" t="s">
        <v>1258</v>
      </c>
      <c r="G169" s="122" t="s">
        <v>1258</v>
      </c>
      <c r="H169" s="122" t="s">
        <v>1258</v>
      </c>
      <c r="I169" s="122" t="s">
        <v>1258</v>
      </c>
      <c r="J169" s="122" t="s">
        <v>903</v>
      </c>
      <c r="K169" s="122" t="s">
        <v>903</v>
      </c>
      <c r="L169" s="122" t="s">
        <v>526</v>
      </c>
      <c r="M169" s="122" t="s">
        <v>900</v>
      </c>
      <c r="N169" s="122" t="s">
        <v>900</v>
      </c>
      <c r="O169" s="122" t="s">
        <v>900</v>
      </c>
      <c r="P169" s="122" t="s">
        <v>900</v>
      </c>
      <c r="Q169" s="122" t="s">
        <v>1156</v>
      </c>
      <c r="R169" s="122" t="s">
        <v>1156</v>
      </c>
      <c r="S169" s="122" t="s">
        <v>1156</v>
      </c>
      <c r="T169" s="122" t="s">
        <v>1156</v>
      </c>
      <c r="U169" s="122" t="s">
        <v>900</v>
      </c>
      <c r="V169" s="122" t="s">
        <v>900</v>
      </c>
      <c r="W169" s="122" t="s">
        <v>900</v>
      </c>
      <c r="X169" s="122" t="s">
        <v>538</v>
      </c>
      <c r="Y169" s="122" t="s">
        <v>538</v>
      </c>
      <c r="Z169" s="122" t="s">
        <v>538</v>
      </c>
      <c r="AA169" s="122" t="s">
        <v>1217</v>
      </c>
      <c r="AB169" s="122" t="s">
        <v>901</v>
      </c>
      <c r="AC169" s="122" t="s">
        <v>901</v>
      </c>
      <c r="AD169" s="179" t="s">
        <v>1264</v>
      </c>
      <c r="AE169" s="122" t="s">
        <v>891</v>
      </c>
      <c r="AF169" s="122" t="s">
        <v>1157</v>
      </c>
      <c r="AG169" s="122" t="s">
        <v>1217</v>
      </c>
      <c r="AH169" s="122" t="s">
        <v>900</v>
      </c>
      <c r="AI169" s="122" t="s">
        <v>900</v>
      </c>
      <c r="AJ169" s="123" t="s">
        <v>907</v>
      </c>
      <c r="AK169" s="123" t="s">
        <v>907</v>
      </c>
      <c r="AL169" s="122" t="s">
        <v>905</v>
      </c>
      <c r="AM169" s="122" t="s">
        <v>905</v>
      </c>
      <c r="AN169" s="122" t="s">
        <v>908</v>
      </c>
      <c r="AO169" s="122" t="s">
        <v>909</v>
      </c>
      <c r="AP169" s="122" t="s">
        <v>909</v>
      </c>
      <c r="AQ169" s="122" t="s">
        <v>1265</v>
      </c>
      <c r="AR169" s="122" t="s">
        <v>1265</v>
      </c>
      <c r="AS169" s="122" t="s">
        <v>891</v>
      </c>
      <c r="AT169" s="122" t="s">
        <v>891</v>
      </c>
      <c r="AU169" s="122" t="s">
        <v>891</v>
      </c>
      <c r="AV169" s="122" t="s">
        <v>891</v>
      </c>
      <c r="AW169" s="122" t="s">
        <v>891</v>
      </c>
      <c r="AX169" s="122" t="s">
        <v>891</v>
      </c>
      <c r="AY169" s="122" t="s">
        <v>891</v>
      </c>
      <c r="AZ169" s="122" t="s">
        <v>905</v>
      </c>
      <c r="BA169" s="122" t="s">
        <v>538</v>
      </c>
      <c r="BB169" s="122" t="s">
        <v>903</v>
      </c>
      <c r="BC169" s="122" t="s">
        <v>903</v>
      </c>
      <c r="BD169" s="122" t="s">
        <v>903</v>
      </c>
      <c r="BE169" s="123" t="s">
        <v>880</v>
      </c>
      <c r="BF169" s="122" t="s">
        <v>902</v>
      </c>
      <c r="BG169" s="122" t="s">
        <v>902</v>
      </c>
      <c r="BH169" s="122" t="s">
        <v>526</v>
      </c>
      <c r="BI169" s="122" t="s">
        <v>526</v>
      </c>
      <c r="BJ169" s="122" t="s">
        <v>1258</v>
      </c>
      <c r="BK169" s="122" t="s">
        <v>1266</v>
      </c>
      <c r="BL169" s="122" t="s">
        <v>899</v>
      </c>
      <c r="BM169" s="122" t="s">
        <v>538</v>
      </c>
      <c r="BN169" s="122" t="s">
        <v>535</v>
      </c>
      <c r="BO169" s="122" t="s">
        <v>538</v>
      </c>
      <c r="BP169" s="122" t="s">
        <v>538</v>
      </c>
      <c r="BQ169" s="122" t="s">
        <v>882</v>
      </c>
      <c r="BR169" s="122" t="s">
        <v>891</v>
      </c>
      <c r="BS169" s="122" t="s">
        <v>891</v>
      </c>
      <c r="BT169" s="122" t="s">
        <v>891</v>
      </c>
      <c r="BU169" s="122" t="s">
        <v>891</v>
      </c>
      <c r="BV169" s="122" t="s">
        <v>891</v>
      </c>
      <c r="BW169" s="122" t="s">
        <v>891</v>
      </c>
      <c r="BX169" s="122"/>
      <c r="BY169" s="122" t="s">
        <v>906</v>
      </c>
      <c r="BZ169" s="122" t="s">
        <v>538</v>
      </c>
      <c r="CA169" s="122" t="s">
        <v>1217</v>
      </c>
      <c r="CB169" s="122" t="s">
        <v>900</v>
      </c>
    </row>
    <row r="170" spans="1:80" x14ac:dyDescent="0.3">
      <c r="A170" s="100" t="str">
        <f>'Indicator Data'!A171</f>
        <v>Switzerland</v>
      </c>
      <c r="B170" s="86" t="str">
        <f>'Indicator Data'!B171</f>
        <v>CHE</v>
      </c>
      <c r="C170" s="122" t="s">
        <v>1257</v>
      </c>
      <c r="D170" s="122" t="s">
        <v>1257</v>
      </c>
      <c r="E170" s="122" t="s">
        <v>1258</v>
      </c>
      <c r="F170" s="122" t="s">
        <v>1258</v>
      </c>
      <c r="G170" s="122" t="s">
        <v>1258</v>
      </c>
      <c r="H170" s="122" t="s">
        <v>1258</v>
      </c>
      <c r="I170" s="122" t="s">
        <v>1258</v>
      </c>
      <c r="J170" s="122" t="s">
        <v>903</v>
      </c>
      <c r="K170" s="122" t="s">
        <v>903</v>
      </c>
      <c r="L170" s="122" t="s">
        <v>526</v>
      </c>
      <c r="M170" s="122" t="s">
        <v>900</v>
      </c>
      <c r="N170" s="122" t="s">
        <v>900</v>
      </c>
      <c r="O170" s="122" t="s">
        <v>900</v>
      </c>
      <c r="P170" s="122" t="s">
        <v>900</v>
      </c>
      <c r="Q170" s="122" t="s">
        <v>1156</v>
      </c>
      <c r="R170" s="122" t="s">
        <v>1156</v>
      </c>
      <c r="S170" s="122" t="s">
        <v>1156</v>
      </c>
      <c r="T170" s="122" t="s">
        <v>1156</v>
      </c>
      <c r="U170" s="122" t="s">
        <v>900</v>
      </c>
      <c r="V170" s="122" t="s">
        <v>900</v>
      </c>
      <c r="W170" s="122" t="s">
        <v>900</v>
      </c>
      <c r="X170" s="122" t="s">
        <v>538</v>
      </c>
      <c r="Y170" s="122" t="s">
        <v>538</v>
      </c>
      <c r="Z170" s="122" t="s">
        <v>538</v>
      </c>
      <c r="AA170" s="122" t="s">
        <v>1217</v>
      </c>
      <c r="AB170" s="122" t="s">
        <v>901</v>
      </c>
      <c r="AC170" s="122" t="s">
        <v>901</v>
      </c>
      <c r="AD170" s="179" t="s">
        <v>1264</v>
      </c>
      <c r="AE170" s="122" t="s">
        <v>891</v>
      </c>
      <c r="AF170" s="122" t="s">
        <v>1157</v>
      </c>
      <c r="AG170" s="122" t="s">
        <v>1217</v>
      </c>
      <c r="AH170" s="122" t="s">
        <v>900</v>
      </c>
      <c r="AI170" s="122" t="s">
        <v>900</v>
      </c>
      <c r="AJ170" s="123" t="s">
        <v>907</v>
      </c>
      <c r="AK170" s="123" t="s">
        <v>907</v>
      </c>
      <c r="AL170" s="122" t="s">
        <v>905</v>
      </c>
      <c r="AM170" s="122" t="s">
        <v>905</v>
      </c>
      <c r="AN170" s="122" t="s">
        <v>908</v>
      </c>
      <c r="AO170" s="122" t="s">
        <v>909</v>
      </c>
      <c r="AP170" s="122" t="s">
        <v>909</v>
      </c>
      <c r="AQ170" s="122" t="s">
        <v>1265</v>
      </c>
      <c r="AR170" s="122" t="s">
        <v>1265</v>
      </c>
      <c r="AS170" s="122" t="s">
        <v>891</v>
      </c>
      <c r="AT170" s="122" t="s">
        <v>891</v>
      </c>
      <c r="AU170" s="122" t="s">
        <v>891</v>
      </c>
      <c r="AV170" s="122" t="s">
        <v>891</v>
      </c>
      <c r="AW170" s="122" t="s">
        <v>891</v>
      </c>
      <c r="AX170" s="122" t="s">
        <v>891</v>
      </c>
      <c r="AY170" s="122" t="s">
        <v>891</v>
      </c>
      <c r="AZ170" s="122" t="s">
        <v>905</v>
      </c>
      <c r="BA170" s="122" t="s">
        <v>538</v>
      </c>
      <c r="BB170" s="122" t="s">
        <v>903</v>
      </c>
      <c r="BC170" s="122" t="s">
        <v>903</v>
      </c>
      <c r="BD170" s="122" t="s">
        <v>903</v>
      </c>
      <c r="BE170" s="123" t="s">
        <v>880</v>
      </c>
      <c r="BF170" s="122" t="s">
        <v>902</v>
      </c>
      <c r="BG170" s="122" t="s">
        <v>902</v>
      </c>
      <c r="BH170" s="122" t="s">
        <v>526</v>
      </c>
      <c r="BI170" s="122" t="s">
        <v>526</v>
      </c>
      <c r="BJ170" s="122" t="s">
        <v>1258</v>
      </c>
      <c r="BK170" s="122" t="s">
        <v>1266</v>
      </c>
      <c r="BL170" s="122" t="s">
        <v>899</v>
      </c>
      <c r="BM170" s="122" t="s">
        <v>538</v>
      </c>
      <c r="BN170" s="122" t="s">
        <v>535</v>
      </c>
      <c r="BO170" s="122" t="s">
        <v>538</v>
      </c>
      <c r="BP170" s="122" t="s">
        <v>538</v>
      </c>
      <c r="BQ170" s="122" t="s">
        <v>882</v>
      </c>
      <c r="BR170" s="122" t="s">
        <v>891</v>
      </c>
      <c r="BS170" s="122" t="s">
        <v>891</v>
      </c>
      <c r="BT170" s="122" t="s">
        <v>891</v>
      </c>
      <c r="BU170" s="122" t="s">
        <v>891</v>
      </c>
      <c r="BV170" s="122" t="s">
        <v>891</v>
      </c>
      <c r="BW170" s="122" t="s">
        <v>891</v>
      </c>
      <c r="BX170" s="122"/>
      <c r="BY170" s="122" t="s">
        <v>906</v>
      </c>
      <c r="BZ170" s="122" t="s">
        <v>538</v>
      </c>
      <c r="CA170" s="122" t="s">
        <v>1217</v>
      </c>
      <c r="CB170" s="122" t="s">
        <v>900</v>
      </c>
    </row>
    <row r="171" spans="1:80" x14ac:dyDescent="0.3">
      <c r="A171" s="100" t="str">
        <f>'Indicator Data'!A172</f>
        <v>Syria</v>
      </c>
      <c r="B171" s="86" t="str">
        <f>'Indicator Data'!B172</f>
        <v>SYR</v>
      </c>
      <c r="C171" s="122" t="s">
        <v>1257</v>
      </c>
      <c r="D171" s="122" t="s">
        <v>1257</v>
      </c>
      <c r="E171" s="122" t="s">
        <v>1258</v>
      </c>
      <c r="F171" s="122" t="s">
        <v>1258</v>
      </c>
      <c r="G171" s="122" t="s">
        <v>1258</v>
      </c>
      <c r="H171" s="122" t="s">
        <v>1258</v>
      </c>
      <c r="I171" s="122" t="s">
        <v>1258</v>
      </c>
      <c r="J171" s="122" t="s">
        <v>903</v>
      </c>
      <c r="K171" s="122" t="s">
        <v>903</v>
      </c>
      <c r="L171" s="122" t="s">
        <v>526</v>
      </c>
      <c r="M171" s="122" t="s">
        <v>900</v>
      </c>
      <c r="N171" s="122" t="s">
        <v>900</v>
      </c>
      <c r="O171" s="122" t="s">
        <v>900</v>
      </c>
      <c r="P171" s="122" t="s">
        <v>900</v>
      </c>
      <c r="Q171" s="122" t="s">
        <v>1156</v>
      </c>
      <c r="R171" s="122" t="s">
        <v>1156</v>
      </c>
      <c r="S171" s="122" t="s">
        <v>1156</v>
      </c>
      <c r="T171" s="122" t="s">
        <v>1156</v>
      </c>
      <c r="U171" s="122" t="s">
        <v>900</v>
      </c>
      <c r="V171" s="122" t="s">
        <v>900</v>
      </c>
      <c r="W171" s="122" t="s">
        <v>900</v>
      </c>
      <c r="X171" s="122" t="s">
        <v>538</v>
      </c>
      <c r="Y171" s="122" t="s">
        <v>538</v>
      </c>
      <c r="Z171" s="122" t="s">
        <v>538</v>
      </c>
      <c r="AA171" s="122" t="s">
        <v>1217</v>
      </c>
      <c r="AB171" s="122" t="s">
        <v>901</v>
      </c>
      <c r="AC171" s="122" t="s">
        <v>901</v>
      </c>
      <c r="AD171" s="179" t="s">
        <v>1264</v>
      </c>
      <c r="AE171" s="122" t="s">
        <v>891</v>
      </c>
      <c r="AF171" s="122" t="s">
        <v>1157</v>
      </c>
      <c r="AG171" s="122" t="s">
        <v>1217</v>
      </c>
      <c r="AH171" s="122" t="s">
        <v>900</v>
      </c>
      <c r="AI171" s="122" t="s">
        <v>900</v>
      </c>
      <c r="AJ171" s="123" t="s">
        <v>907</v>
      </c>
      <c r="AK171" s="123" t="s">
        <v>907</v>
      </c>
      <c r="AL171" s="122" t="s">
        <v>905</v>
      </c>
      <c r="AM171" s="122" t="s">
        <v>905</v>
      </c>
      <c r="AN171" s="122" t="s">
        <v>908</v>
      </c>
      <c r="AO171" s="122" t="s">
        <v>909</v>
      </c>
      <c r="AP171" s="122" t="s">
        <v>909</v>
      </c>
      <c r="AQ171" s="122" t="s">
        <v>1265</v>
      </c>
      <c r="AR171" s="122" t="s">
        <v>1265</v>
      </c>
      <c r="AS171" s="122" t="s">
        <v>891</v>
      </c>
      <c r="AT171" s="122" t="s">
        <v>891</v>
      </c>
      <c r="AU171" s="122" t="s">
        <v>891</v>
      </c>
      <c r="AV171" s="122" t="s">
        <v>891</v>
      </c>
      <c r="AW171" s="122" t="s">
        <v>891</v>
      </c>
      <c r="AX171" s="122" t="s">
        <v>891</v>
      </c>
      <c r="AY171" s="122" t="s">
        <v>891</v>
      </c>
      <c r="AZ171" s="122" t="s">
        <v>905</v>
      </c>
      <c r="BA171" s="122" t="s">
        <v>538</v>
      </c>
      <c r="BB171" s="122" t="s">
        <v>903</v>
      </c>
      <c r="BC171" s="122" t="s">
        <v>903</v>
      </c>
      <c r="BD171" s="122" t="s">
        <v>903</v>
      </c>
      <c r="BE171" s="123" t="s">
        <v>883</v>
      </c>
      <c r="BF171" s="122" t="s">
        <v>904</v>
      </c>
      <c r="BG171" s="122" t="s">
        <v>902</v>
      </c>
      <c r="BH171" s="122" t="s">
        <v>526</v>
      </c>
      <c r="BI171" s="122" t="s">
        <v>526</v>
      </c>
      <c r="BJ171" s="122" t="s">
        <v>1258</v>
      </c>
      <c r="BK171" s="122" t="s">
        <v>1266</v>
      </c>
      <c r="BL171" s="122" t="s">
        <v>899</v>
      </c>
      <c r="BM171" s="122" t="s">
        <v>538</v>
      </c>
      <c r="BN171" s="122" t="s">
        <v>535</v>
      </c>
      <c r="BO171" s="122" t="s">
        <v>538</v>
      </c>
      <c r="BP171" s="122" t="s">
        <v>538</v>
      </c>
      <c r="BQ171" s="122" t="s">
        <v>882</v>
      </c>
      <c r="BR171" s="122" t="s">
        <v>891</v>
      </c>
      <c r="BS171" s="122" t="s">
        <v>891</v>
      </c>
      <c r="BT171" s="122" t="s">
        <v>891</v>
      </c>
      <c r="BU171" s="122" t="s">
        <v>891</v>
      </c>
      <c r="BV171" s="122" t="s">
        <v>891</v>
      </c>
      <c r="BW171" s="122" t="s">
        <v>891</v>
      </c>
      <c r="BX171" s="122"/>
      <c r="BY171" s="122" t="s">
        <v>906</v>
      </c>
      <c r="BZ171" s="122" t="s">
        <v>881</v>
      </c>
      <c r="CA171" s="122" t="s">
        <v>1217</v>
      </c>
      <c r="CB171" s="122" t="s">
        <v>900</v>
      </c>
    </row>
    <row r="172" spans="1:80" x14ac:dyDescent="0.3">
      <c r="A172" s="100" t="str">
        <f>'Indicator Data'!A173</f>
        <v>Tajikistan</v>
      </c>
      <c r="B172" s="86" t="str">
        <f>'Indicator Data'!B173</f>
        <v>TJK</v>
      </c>
      <c r="C172" s="122" t="s">
        <v>1257</v>
      </c>
      <c r="D172" s="122" t="s">
        <v>1257</v>
      </c>
      <c r="E172" s="122" t="s">
        <v>1258</v>
      </c>
      <c r="F172" s="122" t="s">
        <v>1258</v>
      </c>
      <c r="G172" s="122" t="s">
        <v>1258</v>
      </c>
      <c r="H172" s="122" t="s">
        <v>1258</v>
      </c>
      <c r="I172" s="122" t="s">
        <v>1258</v>
      </c>
      <c r="J172" s="122" t="s">
        <v>903</v>
      </c>
      <c r="K172" s="122" t="s">
        <v>903</v>
      </c>
      <c r="L172" s="122" t="s">
        <v>526</v>
      </c>
      <c r="M172" s="122" t="s">
        <v>900</v>
      </c>
      <c r="N172" s="122" t="s">
        <v>900</v>
      </c>
      <c r="O172" s="122" t="s">
        <v>900</v>
      </c>
      <c r="P172" s="122" t="s">
        <v>900</v>
      </c>
      <c r="Q172" s="122" t="s">
        <v>1156</v>
      </c>
      <c r="R172" s="122" t="s">
        <v>1156</v>
      </c>
      <c r="S172" s="122" t="s">
        <v>1156</v>
      </c>
      <c r="T172" s="122" t="s">
        <v>1156</v>
      </c>
      <c r="U172" s="122" t="s">
        <v>900</v>
      </c>
      <c r="V172" s="122" t="s">
        <v>900</v>
      </c>
      <c r="W172" s="122" t="s">
        <v>900</v>
      </c>
      <c r="X172" s="122" t="s">
        <v>538</v>
      </c>
      <c r="Y172" s="122" t="s">
        <v>538</v>
      </c>
      <c r="Z172" s="122" t="s">
        <v>538</v>
      </c>
      <c r="AA172" s="122" t="s">
        <v>1217</v>
      </c>
      <c r="AB172" s="122" t="s">
        <v>901</v>
      </c>
      <c r="AC172" s="122" t="s">
        <v>901</v>
      </c>
      <c r="AD172" s="179" t="s">
        <v>1264</v>
      </c>
      <c r="AE172" s="122" t="s">
        <v>891</v>
      </c>
      <c r="AF172" s="122" t="s">
        <v>1157</v>
      </c>
      <c r="AG172" s="122" t="s">
        <v>1217</v>
      </c>
      <c r="AH172" s="122" t="s">
        <v>900</v>
      </c>
      <c r="AI172" s="122" t="s">
        <v>900</v>
      </c>
      <c r="AJ172" s="123" t="s">
        <v>907</v>
      </c>
      <c r="AK172" s="123" t="s">
        <v>907</v>
      </c>
      <c r="AL172" s="122" t="s">
        <v>905</v>
      </c>
      <c r="AM172" s="122" t="s">
        <v>905</v>
      </c>
      <c r="AN172" s="122" t="s">
        <v>908</v>
      </c>
      <c r="AO172" s="122" t="s">
        <v>909</v>
      </c>
      <c r="AP172" s="122" t="s">
        <v>909</v>
      </c>
      <c r="AQ172" s="122" t="s">
        <v>1265</v>
      </c>
      <c r="AR172" s="122" t="s">
        <v>1265</v>
      </c>
      <c r="AS172" s="122" t="s">
        <v>891</v>
      </c>
      <c r="AT172" s="122" t="s">
        <v>891</v>
      </c>
      <c r="AU172" s="122" t="s">
        <v>891</v>
      </c>
      <c r="AV172" s="122" t="s">
        <v>891</v>
      </c>
      <c r="AW172" s="122" t="s">
        <v>891</v>
      </c>
      <c r="AX172" s="122" t="s">
        <v>891</v>
      </c>
      <c r="AY172" s="122" t="s">
        <v>891</v>
      </c>
      <c r="AZ172" s="122" t="s">
        <v>905</v>
      </c>
      <c r="BA172" s="122" t="s">
        <v>538</v>
      </c>
      <c r="BB172" s="122" t="s">
        <v>903</v>
      </c>
      <c r="BC172" s="122" t="s">
        <v>903</v>
      </c>
      <c r="BD172" s="122" t="s">
        <v>903</v>
      </c>
      <c r="BE172" s="123" t="s">
        <v>880</v>
      </c>
      <c r="BF172" s="122" t="s">
        <v>902</v>
      </c>
      <c r="BG172" s="122" t="s">
        <v>902</v>
      </c>
      <c r="BH172" s="122" t="s">
        <v>526</v>
      </c>
      <c r="BI172" s="122" t="s">
        <v>526</v>
      </c>
      <c r="BJ172" s="122" t="s">
        <v>1258</v>
      </c>
      <c r="BK172" s="122" t="s">
        <v>1266</v>
      </c>
      <c r="BL172" s="122" t="s">
        <v>899</v>
      </c>
      <c r="BM172" s="122" t="s">
        <v>538</v>
      </c>
      <c r="BN172" s="122" t="s">
        <v>535</v>
      </c>
      <c r="BO172" s="122" t="s">
        <v>538</v>
      </c>
      <c r="BP172" s="122" t="s">
        <v>538</v>
      </c>
      <c r="BQ172" s="122" t="s">
        <v>882</v>
      </c>
      <c r="BR172" s="122" t="s">
        <v>891</v>
      </c>
      <c r="BS172" s="122" t="s">
        <v>891</v>
      </c>
      <c r="BT172" s="122" t="s">
        <v>891</v>
      </c>
      <c r="BU172" s="122" t="s">
        <v>891</v>
      </c>
      <c r="BV172" s="122" t="s">
        <v>891</v>
      </c>
      <c r="BW172" s="122" t="s">
        <v>891</v>
      </c>
      <c r="BX172" s="122"/>
      <c r="BY172" s="122" t="s">
        <v>906</v>
      </c>
      <c r="BZ172" s="122" t="s">
        <v>538</v>
      </c>
      <c r="CA172" s="122" t="s">
        <v>1217</v>
      </c>
      <c r="CB172" s="122" t="s">
        <v>900</v>
      </c>
    </row>
    <row r="173" spans="1:80" x14ac:dyDescent="0.3">
      <c r="A173" s="100" t="str">
        <f>'Indicator Data'!A174</f>
        <v>Tanzania</v>
      </c>
      <c r="B173" s="86" t="str">
        <f>'Indicator Data'!B174</f>
        <v>TZA</v>
      </c>
      <c r="C173" s="122" t="s">
        <v>1257</v>
      </c>
      <c r="D173" s="122" t="s">
        <v>1257</v>
      </c>
      <c r="E173" s="122" t="s">
        <v>1258</v>
      </c>
      <c r="F173" s="122" t="s">
        <v>1258</v>
      </c>
      <c r="G173" s="122" t="s">
        <v>1258</v>
      </c>
      <c r="H173" s="122" t="s">
        <v>1258</v>
      </c>
      <c r="I173" s="122" t="s">
        <v>1258</v>
      </c>
      <c r="J173" s="122" t="s">
        <v>903</v>
      </c>
      <c r="K173" s="122" t="s">
        <v>903</v>
      </c>
      <c r="L173" s="122" t="s">
        <v>526</v>
      </c>
      <c r="M173" s="122" t="s">
        <v>900</v>
      </c>
      <c r="N173" s="122" t="s">
        <v>900</v>
      </c>
      <c r="O173" s="122" t="s">
        <v>900</v>
      </c>
      <c r="P173" s="122" t="s">
        <v>900</v>
      </c>
      <c r="Q173" s="122" t="s">
        <v>1156</v>
      </c>
      <c r="R173" s="122" t="s">
        <v>1156</v>
      </c>
      <c r="S173" s="122" t="s">
        <v>1156</v>
      </c>
      <c r="T173" s="122" t="s">
        <v>1156</v>
      </c>
      <c r="U173" s="122" t="s">
        <v>900</v>
      </c>
      <c r="V173" s="122" t="s">
        <v>900</v>
      </c>
      <c r="W173" s="122" t="s">
        <v>900</v>
      </c>
      <c r="X173" s="122" t="s">
        <v>538</v>
      </c>
      <c r="Y173" s="122" t="s">
        <v>538</v>
      </c>
      <c r="Z173" s="122" t="s">
        <v>538</v>
      </c>
      <c r="AA173" s="122" t="s">
        <v>1217</v>
      </c>
      <c r="AB173" s="122" t="s">
        <v>901</v>
      </c>
      <c r="AC173" s="122" t="s">
        <v>901</v>
      </c>
      <c r="AD173" s="179" t="s">
        <v>1264</v>
      </c>
      <c r="AE173" s="122" t="s">
        <v>891</v>
      </c>
      <c r="AF173" s="122" t="s">
        <v>1157</v>
      </c>
      <c r="AG173" s="122" t="s">
        <v>1217</v>
      </c>
      <c r="AH173" s="122" t="s">
        <v>900</v>
      </c>
      <c r="AI173" s="122" t="s">
        <v>900</v>
      </c>
      <c r="AJ173" s="123" t="s">
        <v>907</v>
      </c>
      <c r="AK173" s="123" t="s">
        <v>907</v>
      </c>
      <c r="AL173" s="122" t="s">
        <v>905</v>
      </c>
      <c r="AM173" s="122" t="s">
        <v>905</v>
      </c>
      <c r="AN173" s="122" t="s">
        <v>908</v>
      </c>
      <c r="AO173" s="122" t="s">
        <v>909</v>
      </c>
      <c r="AP173" s="122" t="s">
        <v>909</v>
      </c>
      <c r="AQ173" s="122" t="s">
        <v>1265</v>
      </c>
      <c r="AR173" s="122" t="s">
        <v>1265</v>
      </c>
      <c r="AS173" s="122" t="s">
        <v>891</v>
      </c>
      <c r="AT173" s="122" t="s">
        <v>891</v>
      </c>
      <c r="AU173" s="122" t="s">
        <v>891</v>
      </c>
      <c r="AV173" s="122" t="s">
        <v>891</v>
      </c>
      <c r="AW173" s="122" t="s">
        <v>891</v>
      </c>
      <c r="AX173" s="122" t="s">
        <v>891</v>
      </c>
      <c r="AY173" s="122" t="s">
        <v>891</v>
      </c>
      <c r="AZ173" s="122" t="s">
        <v>905</v>
      </c>
      <c r="BA173" s="122" t="s">
        <v>538</v>
      </c>
      <c r="BB173" s="122" t="s">
        <v>903</v>
      </c>
      <c r="BC173" s="122" t="s">
        <v>903</v>
      </c>
      <c r="BD173" s="122" t="s">
        <v>903</v>
      </c>
      <c r="BE173" s="123" t="s">
        <v>880</v>
      </c>
      <c r="BF173" s="122" t="s">
        <v>902</v>
      </c>
      <c r="BG173" s="122" t="s">
        <v>902</v>
      </c>
      <c r="BH173" s="122" t="s">
        <v>526</v>
      </c>
      <c r="BI173" s="122" t="s">
        <v>526</v>
      </c>
      <c r="BJ173" s="122" t="s">
        <v>1258</v>
      </c>
      <c r="BK173" s="122" t="s">
        <v>1266</v>
      </c>
      <c r="BL173" s="122" t="s">
        <v>899</v>
      </c>
      <c r="BM173" s="122" t="s">
        <v>538</v>
      </c>
      <c r="BN173" s="122" t="s">
        <v>535</v>
      </c>
      <c r="BO173" s="122" t="s">
        <v>538</v>
      </c>
      <c r="BP173" s="122" t="s">
        <v>538</v>
      </c>
      <c r="BQ173" s="122" t="s">
        <v>882</v>
      </c>
      <c r="BR173" s="122" t="s">
        <v>891</v>
      </c>
      <c r="BS173" s="122" t="s">
        <v>891</v>
      </c>
      <c r="BT173" s="122" t="s">
        <v>891</v>
      </c>
      <c r="BU173" s="122" t="s">
        <v>891</v>
      </c>
      <c r="BV173" s="122" t="s">
        <v>891</v>
      </c>
      <c r="BW173" s="122" t="s">
        <v>891</v>
      </c>
      <c r="BX173" s="122"/>
      <c r="BY173" s="122" t="s">
        <v>906</v>
      </c>
      <c r="BZ173" s="122" t="s">
        <v>538</v>
      </c>
      <c r="CA173" s="122" t="s">
        <v>1217</v>
      </c>
      <c r="CB173" s="122" t="s">
        <v>900</v>
      </c>
    </row>
    <row r="174" spans="1:80" x14ac:dyDescent="0.3">
      <c r="A174" s="100" t="str">
        <f>'Indicator Data'!A175</f>
        <v>Thailand</v>
      </c>
      <c r="B174" s="86" t="str">
        <f>'Indicator Data'!B175</f>
        <v>THA</v>
      </c>
      <c r="C174" s="122" t="s">
        <v>1257</v>
      </c>
      <c r="D174" s="122" t="s">
        <v>1257</v>
      </c>
      <c r="E174" s="122" t="s">
        <v>1258</v>
      </c>
      <c r="F174" s="122" t="s">
        <v>1258</v>
      </c>
      <c r="G174" s="122" t="s">
        <v>1258</v>
      </c>
      <c r="H174" s="122" t="s">
        <v>1258</v>
      </c>
      <c r="I174" s="122" t="s">
        <v>1258</v>
      </c>
      <c r="J174" s="122" t="s">
        <v>903</v>
      </c>
      <c r="K174" s="122" t="s">
        <v>903</v>
      </c>
      <c r="L174" s="122" t="s">
        <v>526</v>
      </c>
      <c r="M174" s="122" t="s">
        <v>900</v>
      </c>
      <c r="N174" s="122" t="s">
        <v>900</v>
      </c>
      <c r="O174" s="122" t="s">
        <v>900</v>
      </c>
      <c r="P174" s="122" t="s">
        <v>900</v>
      </c>
      <c r="Q174" s="122" t="s">
        <v>1156</v>
      </c>
      <c r="R174" s="122" t="s">
        <v>1156</v>
      </c>
      <c r="S174" s="122" t="s">
        <v>1156</v>
      </c>
      <c r="T174" s="122" t="s">
        <v>1156</v>
      </c>
      <c r="U174" s="122" t="s">
        <v>900</v>
      </c>
      <c r="V174" s="122" t="s">
        <v>900</v>
      </c>
      <c r="W174" s="122" t="s">
        <v>900</v>
      </c>
      <c r="X174" s="122" t="s">
        <v>538</v>
      </c>
      <c r="Y174" s="122" t="s">
        <v>538</v>
      </c>
      <c r="Z174" s="122" t="s">
        <v>538</v>
      </c>
      <c r="AA174" s="122" t="s">
        <v>1217</v>
      </c>
      <c r="AB174" s="122" t="s">
        <v>901</v>
      </c>
      <c r="AC174" s="122" t="s">
        <v>901</v>
      </c>
      <c r="AD174" s="179" t="s">
        <v>1264</v>
      </c>
      <c r="AE174" s="122" t="s">
        <v>891</v>
      </c>
      <c r="AF174" s="122" t="s">
        <v>1157</v>
      </c>
      <c r="AG174" s="122" t="s">
        <v>1217</v>
      </c>
      <c r="AH174" s="122" t="s">
        <v>900</v>
      </c>
      <c r="AI174" s="122" t="s">
        <v>900</v>
      </c>
      <c r="AJ174" s="123" t="s">
        <v>907</v>
      </c>
      <c r="AK174" s="123" t="s">
        <v>907</v>
      </c>
      <c r="AL174" s="122" t="s">
        <v>905</v>
      </c>
      <c r="AM174" s="122" t="s">
        <v>905</v>
      </c>
      <c r="AN174" s="122" t="s">
        <v>908</v>
      </c>
      <c r="AO174" s="122" t="s">
        <v>909</v>
      </c>
      <c r="AP174" s="122" t="s">
        <v>909</v>
      </c>
      <c r="AQ174" s="122" t="s">
        <v>1265</v>
      </c>
      <c r="AR174" s="122" t="s">
        <v>1265</v>
      </c>
      <c r="AS174" s="122" t="s">
        <v>891</v>
      </c>
      <c r="AT174" s="122" t="s">
        <v>891</v>
      </c>
      <c r="AU174" s="122" t="s">
        <v>891</v>
      </c>
      <c r="AV174" s="122" t="s">
        <v>891</v>
      </c>
      <c r="AW174" s="122" t="s">
        <v>891</v>
      </c>
      <c r="AX174" s="122" t="s">
        <v>891</v>
      </c>
      <c r="AY174" s="122" t="s">
        <v>891</v>
      </c>
      <c r="AZ174" s="122" t="s">
        <v>905</v>
      </c>
      <c r="BA174" s="122" t="s">
        <v>538</v>
      </c>
      <c r="BB174" s="122" t="s">
        <v>903</v>
      </c>
      <c r="BC174" s="122" t="s">
        <v>903</v>
      </c>
      <c r="BD174" s="122" t="s">
        <v>903</v>
      </c>
      <c r="BE174" s="123" t="s">
        <v>883</v>
      </c>
      <c r="BF174" s="122" t="s">
        <v>902</v>
      </c>
      <c r="BG174" s="122" t="s">
        <v>902</v>
      </c>
      <c r="BH174" s="122" t="s">
        <v>526</v>
      </c>
      <c r="BI174" s="122" t="s">
        <v>526</v>
      </c>
      <c r="BJ174" s="122" t="s">
        <v>1258</v>
      </c>
      <c r="BK174" s="122" t="s">
        <v>1266</v>
      </c>
      <c r="BL174" s="122" t="s">
        <v>899</v>
      </c>
      <c r="BM174" s="122" t="s">
        <v>538</v>
      </c>
      <c r="BN174" s="122" t="s">
        <v>535</v>
      </c>
      <c r="BO174" s="122" t="s">
        <v>538</v>
      </c>
      <c r="BP174" s="122" t="s">
        <v>538</v>
      </c>
      <c r="BQ174" s="122" t="s">
        <v>882</v>
      </c>
      <c r="BR174" s="122" t="s">
        <v>891</v>
      </c>
      <c r="BS174" s="122" t="s">
        <v>891</v>
      </c>
      <c r="BT174" s="122" t="s">
        <v>891</v>
      </c>
      <c r="BU174" s="122" t="s">
        <v>891</v>
      </c>
      <c r="BV174" s="122" t="s">
        <v>891</v>
      </c>
      <c r="BW174" s="122" t="s">
        <v>891</v>
      </c>
      <c r="BX174" s="122"/>
      <c r="BY174" s="122" t="s">
        <v>906</v>
      </c>
      <c r="BZ174" s="122" t="s">
        <v>538</v>
      </c>
      <c r="CA174" s="122" t="s">
        <v>1217</v>
      </c>
      <c r="CB174" s="122" t="s">
        <v>900</v>
      </c>
    </row>
    <row r="175" spans="1:80" x14ac:dyDescent="0.3">
      <c r="A175" s="100" t="str">
        <f>'Indicator Data'!A176</f>
        <v>Timor-Leste</v>
      </c>
      <c r="B175" s="86" t="str">
        <f>'Indicator Data'!B176</f>
        <v>TLS</v>
      </c>
      <c r="C175" s="122" t="s">
        <v>1257</v>
      </c>
      <c r="D175" s="122" t="s">
        <v>1257</v>
      </c>
      <c r="E175" s="122" t="s">
        <v>1258</v>
      </c>
      <c r="F175" s="122" t="s">
        <v>1258</v>
      </c>
      <c r="G175" s="122" t="s">
        <v>1258</v>
      </c>
      <c r="H175" s="122" t="s">
        <v>1258</v>
      </c>
      <c r="I175" s="122" t="s">
        <v>1258</v>
      </c>
      <c r="J175" s="122" t="s">
        <v>903</v>
      </c>
      <c r="K175" s="122" t="s">
        <v>903</v>
      </c>
      <c r="L175" s="122" t="s">
        <v>526</v>
      </c>
      <c r="M175" s="122" t="s">
        <v>900</v>
      </c>
      <c r="N175" s="122" t="s">
        <v>900</v>
      </c>
      <c r="O175" s="122" t="s">
        <v>900</v>
      </c>
      <c r="P175" s="122" t="s">
        <v>900</v>
      </c>
      <c r="Q175" s="122" t="s">
        <v>1156</v>
      </c>
      <c r="R175" s="122" t="s">
        <v>1156</v>
      </c>
      <c r="S175" s="122" t="s">
        <v>1156</v>
      </c>
      <c r="T175" s="122" t="s">
        <v>1156</v>
      </c>
      <c r="U175" s="122" t="s">
        <v>900</v>
      </c>
      <c r="V175" s="122" t="s">
        <v>900</v>
      </c>
      <c r="W175" s="122" t="s">
        <v>900</v>
      </c>
      <c r="X175" s="122" t="s">
        <v>538</v>
      </c>
      <c r="Y175" s="122" t="s">
        <v>538</v>
      </c>
      <c r="Z175" s="122" t="s">
        <v>538</v>
      </c>
      <c r="AA175" s="122" t="s">
        <v>1217</v>
      </c>
      <c r="AB175" s="122" t="s">
        <v>901</v>
      </c>
      <c r="AC175" s="122" t="s">
        <v>901</v>
      </c>
      <c r="AD175" s="179" t="s">
        <v>1264</v>
      </c>
      <c r="AE175" s="122" t="s">
        <v>891</v>
      </c>
      <c r="AF175" s="122" t="s">
        <v>1157</v>
      </c>
      <c r="AG175" s="122" t="s">
        <v>1217</v>
      </c>
      <c r="AH175" s="122" t="s">
        <v>900</v>
      </c>
      <c r="AI175" s="122" t="s">
        <v>900</v>
      </c>
      <c r="AJ175" s="123" t="s">
        <v>907</v>
      </c>
      <c r="AK175" s="123" t="s">
        <v>907</v>
      </c>
      <c r="AL175" s="122" t="s">
        <v>905</v>
      </c>
      <c r="AM175" s="122" t="s">
        <v>905</v>
      </c>
      <c r="AN175" s="122" t="s">
        <v>908</v>
      </c>
      <c r="AO175" s="122" t="s">
        <v>909</v>
      </c>
      <c r="AP175" s="122" t="s">
        <v>909</v>
      </c>
      <c r="AQ175" s="122" t="s">
        <v>1265</v>
      </c>
      <c r="AR175" s="122" t="s">
        <v>1265</v>
      </c>
      <c r="AS175" s="122" t="s">
        <v>891</v>
      </c>
      <c r="AT175" s="122" t="s">
        <v>891</v>
      </c>
      <c r="AU175" s="122" t="s">
        <v>891</v>
      </c>
      <c r="AV175" s="122" t="s">
        <v>891</v>
      </c>
      <c r="AW175" s="122" t="s">
        <v>891</v>
      </c>
      <c r="AX175" s="122" t="s">
        <v>891</v>
      </c>
      <c r="AY175" s="122" t="s">
        <v>891</v>
      </c>
      <c r="AZ175" s="122" t="s">
        <v>905</v>
      </c>
      <c r="BA175" s="122" t="s">
        <v>538</v>
      </c>
      <c r="BB175" s="122" t="s">
        <v>903</v>
      </c>
      <c r="BC175" s="122" t="s">
        <v>903</v>
      </c>
      <c r="BD175" s="122" t="s">
        <v>903</v>
      </c>
      <c r="BE175" s="123" t="s">
        <v>880</v>
      </c>
      <c r="BF175" s="122" t="s">
        <v>902</v>
      </c>
      <c r="BG175" s="122" t="s">
        <v>902</v>
      </c>
      <c r="BH175" s="122" t="s">
        <v>526</v>
      </c>
      <c r="BI175" s="122" t="s">
        <v>526</v>
      </c>
      <c r="BJ175" s="122" t="s">
        <v>1258</v>
      </c>
      <c r="BK175" s="122" t="s">
        <v>1266</v>
      </c>
      <c r="BL175" s="122" t="s">
        <v>899</v>
      </c>
      <c r="BM175" s="122" t="s">
        <v>538</v>
      </c>
      <c r="BN175" s="122" t="s">
        <v>535</v>
      </c>
      <c r="BO175" s="122" t="s">
        <v>538</v>
      </c>
      <c r="BP175" s="122" t="s">
        <v>538</v>
      </c>
      <c r="BQ175" s="122" t="s">
        <v>882</v>
      </c>
      <c r="BR175" s="122" t="s">
        <v>891</v>
      </c>
      <c r="BS175" s="122" t="s">
        <v>891</v>
      </c>
      <c r="BT175" s="122" t="s">
        <v>891</v>
      </c>
      <c r="BU175" s="122" t="s">
        <v>891</v>
      </c>
      <c r="BV175" s="122" t="s">
        <v>891</v>
      </c>
      <c r="BW175" s="122" t="s">
        <v>891</v>
      </c>
      <c r="BX175" s="122"/>
      <c r="BY175" s="122" t="s">
        <v>906</v>
      </c>
      <c r="BZ175" s="122" t="s">
        <v>538</v>
      </c>
      <c r="CA175" s="122" t="s">
        <v>1217</v>
      </c>
      <c r="CB175" s="122" t="s">
        <v>900</v>
      </c>
    </row>
    <row r="176" spans="1:80" x14ac:dyDescent="0.3">
      <c r="A176" s="100" t="str">
        <f>'Indicator Data'!A177</f>
        <v>Togo</v>
      </c>
      <c r="B176" s="86" t="str">
        <f>'Indicator Data'!B177</f>
        <v>TGO</v>
      </c>
      <c r="C176" s="122" t="s">
        <v>1257</v>
      </c>
      <c r="D176" s="122" t="s">
        <v>1257</v>
      </c>
      <c r="E176" s="122" t="s">
        <v>1258</v>
      </c>
      <c r="F176" s="122" t="s">
        <v>1258</v>
      </c>
      <c r="G176" s="122" t="s">
        <v>1258</v>
      </c>
      <c r="H176" s="122" t="s">
        <v>1258</v>
      </c>
      <c r="I176" s="122" t="s">
        <v>1258</v>
      </c>
      <c r="J176" s="122" t="s">
        <v>903</v>
      </c>
      <c r="K176" s="122" t="s">
        <v>903</v>
      </c>
      <c r="L176" s="122" t="s">
        <v>526</v>
      </c>
      <c r="M176" s="122" t="s">
        <v>900</v>
      </c>
      <c r="N176" s="122" t="s">
        <v>900</v>
      </c>
      <c r="O176" s="122" t="s">
        <v>900</v>
      </c>
      <c r="P176" s="122" t="s">
        <v>900</v>
      </c>
      <c r="Q176" s="122" t="s">
        <v>1156</v>
      </c>
      <c r="R176" s="122" t="s">
        <v>1156</v>
      </c>
      <c r="S176" s="122" t="s">
        <v>1156</v>
      </c>
      <c r="T176" s="122" t="s">
        <v>1156</v>
      </c>
      <c r="U176" s="122" t="s">
        <v>900</v>
      </c>
      <c r="V176" s="122" t="s">
        <v>900</v>
      </c>
      <c r="W176" s="122" t="s">
        <v>900</v>
      </c>
      <c r="X176" s="122" t="s">
        <v>538</v>
      </c>
      <c r="Y176" s="122" t="s">
        <v>538</v>
      </c>
      <c r="Z176" s="122" t="s">
        <v>538</v>
      </c>
      <c r="AA176" s="122" t="s">
        <v>1217</v>
      </c>
      <c r="AB176" s="122" t="s">
        <v>901</v>
      </c>
      <c r="AC176" s="122" t="s">
        <v>901</v>
      </c>
      <c r="AD176" s="179" t="s">
        <v>1264</v>
      </c>
      <c r="AE176" s="122" t="s">
        <v>891</v>
      </c>
      <c r="AF176" s="122" t="s">
        <v>1157</v>
      </c>
      <c r="AG176" s="122" t="s">
        <v>1217</v>
      </c>
      <c r="AH176" s="122" t="s">
        <v>900</v>
      </c>
      <c r="AI176" s="122" t="s">
        <v>900</v>
      </c>
      <c r="AJ176" s="123" t="s">
        <v>907</v>
      </c>
      <c r="AK176" s="123" t="s">
        <v>907</v>
      </c>
      <c r="AL176" s="122" t="s">
        <v>905</v>
      </c>
      <c r="AM176" s="122" t="s">
        <v>905</v>
      </c>
      <c r="AN176" s="122" t="s">
        <v>908</v>
      </c>
      <c r="AO176" s="122" t="s">
        <v>909</v>
      </c>
      <c r="AP176" s="122" t="s">
        <v>909</v>
      </c>
      <c r="AQ176" s="122" t="s">
        <v>1265</v>
      </c>
      <c r="AR176" s="122" t="s">
        <v>1265</v>
      </c>
      <c r="AS176" s="122" t="s">
        <v>891</v>
      </c>
      <c r="AT176" s="122" t="s">
        <v>891</v>
      </c>
      <c r="AU176" s="122" t="s">
        <v>891</v>
      </c>
      <c r="AV176" s="122" t="s">
        <v>891</v>
      </c>
      <c r="AW176" s="122" t="s">
        <v>891</v>
      </c>
      <c r="AX176" s="122" t="s">
        <v>891</v>
      </c>
      <c r="AY176" s="122" t="s">
        <v>891</v>
      </c>
      <c r="AZ176" s="122" t="s">
        <v>905</v>
      </c>
      <c r="BA176" s="122" t="s">
        <v>538</v>
      </c>
      <c r="BB176" s="122" t="s">
        <v>903</v>
      </c>
      <c r="BC176" s="122" t="s">
        <v>903</v>
      </c>
      <c r="BD176" s="122" t="s">
        <v>903</v>
      </c>
      <c r="BE176" s="123" t="s">
        <v>883</v>
      </c>
      <c r="BF176" s="122" t="s">
        <v>902</v>
      </c>
      <c r="BG176" s="122" t="s">
        <v>902</v>
      </c>
      <c r="BH176" s="122" t="s">
        <v>526</v>
      </c>
      <c r="BI176" s="122" t="s">
        <v>526</v>
      </c>
      <c r="BJ176" s="122" t="s">
        <v>1258</v>
      </c>
      <c r="BK176" s="122" t="s">
        <v>1266</v>
      </c>
      <c r="BL176" s="122" t="s">
        <v>899</v>
      </c>
      <c r="BM176" s="122" t="s">
        <v>538</v>
      </c>
      <c r="BN176" s="122" t="s">
        <v>535</v>
      </c>
      <c r="BO176" s="122" t="s">
        <v>538</v>
      </c>
      <c r="BP176" s="122" t="s">
        <v>538</v>
      </c>
      <c r="BQ176" s="122" t="s">
        <v>882</v>
      </c>
      <c r="BR176" s="122" t="s">
        <v>891</v>
      </c>
      <c r="BS176" s="122" t="s">
        <v>891</v>
      </c>
      <c r="BT176" s="122" t="s">
        <v>891</v>
      </c>
      <c r="BU176" s="122" t="s">
        <v>891</v>
      </c>
      <c r="BV176" s="122" t="s">
        <v>891</v>
      </c>
      <c r="BW176" s="122" t="s">
        <v>891</v>
      </c>
      <c r="BX176" s="122"/>
      <c r="BY176" s="122" t="s">
        <v>906</v>
      </c>
      <c r="BZ176" s="122" t="s">
        <v>538</v>
      </c>
      <c r="CA176" s="122" t="s">
        <v>1217</v>
      </c>
      <c r="CB176" s="122" t="s">
        <v>900</v>
      </c>
    </row>
    <row r="177" spans="1:80" x14ac:dyDescent="0.3">
      <c r="A177" s="100" t="str">
        <f>'Indicator Data'!A178</f>
        <v>Tonga</v>
      </c>
      <c r="B177" s="86" t="str">
        <f>'Indicator Data'!B178</f>
        <v>TON</v>
      </c>
      <c r="C177" s="122" t="s">
        <v>1257</v>
      </c>
      <c r="D177" s="122" t="s">
        <v>1257</v>
      </c>
      <c r="E177" s="122" t="s">
        <v>1258</v>
      </c>
      <c r="F177" s="122" t="s">
        <v>1258</v>
      </c>
      <c r="G177" s="122" t="s">
        <v>1258</v>
      </c>
      <c r="H177" s="122" t="s">
        <v>1258</v>
      </c>
      <c r="I177" s="122" t="s">
        <v>1258</v>
      </c>
      <c r="J177" s="122" t="s">
        <v>903</v>
      </c>
      <c r="K177" s="122" t="s">
        <v>903</v>
      </c>
      <c r="L177" s="122" t="s">
        <v>526</v>
      </c>
      <c r="M177" s="122" t="s">
        <v>900</v>
      </c>
      <c r="N177" s="122" t="s">
        <v>900</v>
      </c>
      <c r="O177" s="122" t="s">
        <v>900</v>
      </c>
      <c r="P177" s="122" t="s">
        <v>900</v>
      </c>
      <c r="Q177" s="122" t="s">
        <v>1156</v>
      </c>
      <c r="R177" s="122" t="s">
        <v>1156</v>
      </c>
      <c r="S177" s="122" t="s">
        <v>1156</v>
      </c>
      <c r="T177" s="122" t="s">
        <v>1156</v>
      </c>
      <c r="U177" s="122" t="s">
        <v>900</v>
      </c>
      <c r="V177" s="122" t="s">
        <v>900</v>
      </c>
      <c r="W177" s="122" t="s">
        <v>900</v>
      </c>
      <c r="X177" s="122" t="s">
        <v>538</v>
      </c>
      <c r="Y177" s="122" t="s">
        <v>538</v>
      </c>
      <c r="Z177" s="122" t="s">
        <v>538</v>
      </c>
      <c r="AA177" s="122" t="s">
        <v>1217</v>
      </c>
      <c r="AB177" s="122" t="s">
        <v>901</v>
      </c>
      <c r="AC177" s="122" t="s">
        <v>901</v>
      </c>
      <c r="AD177" s="179" t="s">
        <v>1264</v>
      </c>
      <c r="AE177" s="122" t="s">
        <v>891</v>
      </c>
      <c r="AF177" s="122" t="s">
        <v>1157</v>
      </c>
      <c r="AG177" s="122" t="s">
        <v>1217</v>
      </c>
      <c r="AH177" s="122" t="s">
        <v>900</v>
      </c>
      <c r="AI177" s="122" t="s">
        <v>900</v>
      </c>
      <c r="AJ177" s="123" t="s">
        <v>907</v>
      </c>
      <c r="AK177" s="123" t="s">
        <v>907</v>
      </c>
      <c r="AL177" s="122" t="s">
        <v>905</v>
      </c>
      <c r="AM177" s="122" t="s">
        <v>905</v>
      </c>
      <c r="AN177" s="122" t="s">
        <v>908</v>
      </c>
      <c r="AO177" s="122" t="s">
        <v>909</v>
      </c>
      <c r="AP177" s="122" t="s">
        <v>909</v>
      </c>
      <c r="AQ177" s="122" t="s">
        <v>1265</v>
      </c>
      <c r="AR177" s="122" t="s">
        <v>1265</v>
      </c>
      <c r="AS177" s="122" t="s">
        <v>891</v>
      </c>
      <c r="AT177" s="122" t="s">
        <v>891</v>
      </c>
      <c r="AU177" s="122" t="s">
        <v>891</v>
      </c>
      <c r="AV177" s="122" t="s">
        <v>891</v>
      </c>
      <c r="AW177" s="122" t="s">
        <v>891</v>
      </c>
      <c r="AX177" s="122" t="s">
        <v>891</v>
      </c>
      <c r="AY177" s="122" t="s">
        <v>891</v>
      </c>
      <c r="AZ177" s="122" t="s">
        <v>905</v>
      </c>
      <c r="BA177" s="122" t="s">
        <v>538</v>
      </c>
      <c r="BB177" s="122" t="s">
        <v>903</v>
      </c>
      <c r="BC177" s="122" t="s">
        <v>903</v>
      </c>
      <c r="BD177" s="122" t="s">
        <v>903</v>
      </c>
      <c r="BE177" s="123" t="s">
        <v>880</v>
      </c>
      <c r="BF177" s="122" t="s">
        <v>902</v>
      </c>
      <c r="BG177" s="122" t="s">
        <v>902</v>
      </c>
      <c r="BH177" s="122" t="s">
        <v>526</v>
      </c>
      <c r="BI177" s="122" t="s">
        <v>526</v>
      </c>
      <c r="BJ177" s="122" t="s">
        <v>1258</v>
      </c>
      <c r="BK177" s="122" t="s">
        <v>1266</v>
      </c>
      <c r="BL177" s="122" t="s">
        <v>899</v>
      </c>
      <c r="BM177" s="122" t="s">
        <v>538</v>
      </c>
      <c r="BN177" s="122" t="s">
        <v>535</v>
      </c>
      <c r="BO177" s="122" t="s">
        <v>538</v>
      </c>
      <c r="BP177" s="122" t="s">
        <v>538</v>
      </c>
      <c r="BQ177" s="122" t="s">
        <v>882</v>
      </c>
      <c r="BR177" s="122" t="s">
        <v>891</v>
      </c>
      <c r="BS177" s="122" t="s">
        <v>891</v>
      </c>
      <c r="BT177" s="122" t="s">
        <v>891</v>
      </c>
      <c r="BU177" s="122" t="s">
        <v>891</v>
      </c>
      <c r="BV177" s="122" t="s">
        <v>891</v>
      </c>
      <c r="BW177" s="122" t="s">
        <v>891</v>
      </c>
      <c r="BX177" s="122"/>
      <c r="BY177" s="122" t="s">
        <v>906</v>
      </c>
      <c r="BZ177" s="122" t="s">
        <v>538</v>
      </c>
      <c r="CA177" s="122" t="s">
        <v>1217</v>
      </c>
      <c r="CB177" s="122" t="s">
        <v>900</v>
      </c>
    </row>
    <row r="178" spans="1:80" x14ac:dyDescent="0.3">
      <c r="A178" s="100" t="str">
        <f>'Indicator Data'!A179</f>
        <v>Trinidad and Tobago</v>
      </c>
      <c r="B178" s="86" t="str">
        <f>'Indicator Data'!B179</f>
        <v>TTO</v>
      </c>
      <c r="C178" s="122" t="s">
        <v>1257</v>
      </c>
      <c r="D178" s="122" t="s">
        <v>1257</v>
      </c>
      <c r="E178" s="122" t="s">
        <v>1258</v>
      </c>
      <c r="F178" s="122" t="s">
        <v>1258</v>
      </c>
      <c r="G178" s="122" t="s">
        <v>1258</v>
      </c>
      <c r="H178" s="122" t="s">
        <v>1258</v>
      </c>
      <c r="I178" s="122" t="s">
        <v>1258</v>
      </c>
      <c r="J178" s="122" t="s">
        <v>903</v>
      </c>
      <c r="K178" s="122" t="s">
        <v>903</v>
      </c>
      <c r="L178" s="122" t="s">
        <v>526</v>
      </c>
      <c r="M178" s="122" t="s">
        <v>900</v>
      </c>
      <c r="N178" s="122" t="s">
        <v>900</v>
      </c>
      <c r="O178" s="122" t="s">
        <v>900</v>
      </c>
      <c r="P178" s="122" t="s">
        <v>900</v>
      </c>
      <c r="Q178" s="122" t="s">
        <v>1156</v>
      </c>
      <c r="R178" s="122" t="s">
        <v>1156</v>
      </c>
      <c r="S178" s="122" t="s">
        <v>1156</v>
      </c>
      <c r="T178" s="122" t="s">
        <v>1156</v>
      </c>
      <c r="U178" s="122" t="s">
        <v>900</v>
      </c>
      <c r="V178" s="122" t="s">
        <v>900</v>
      </c>
      <c r="W178" s="122" t="s">
        <v>900</v>
      </c>
      <c r="X178" s="122" t="s">
        <v>538</v>
      </c>
      <c r="Y178" s="122" t="s">
        <v>538</v>
      </c>
      <c r="Z178" s="122" t="s">
        <v>538</v>
      </c>
      <c r="AA178" s="122" t="s">
        <v>1217</v>
      </c>
      <c r="AB178" s="122" t="s">
        <v>901</v>
      </c>
      <c r="AC178" s="122" t="s">
        <v>901</v>
      </c>
      <c r="AD178" s="179" t="s">
        <v>1264</v>
      </c>
      <c r="AE178" s="122" t="s">
        <v>891</v>
      </c>
      <c r="AF178" s="122" t="s">
        <v>1157</v>
      </c>
      <c r="AG178" s="122" t="s">
        <v>1217</v>
      </c>
      <c r="AH178" s="122" t="s">
        <v>900</v>
      </c>
      <c r="AI178" s="122" t="s">
        <v>900</v>
      </c>
      <c r="AJ178" s="123" t="s">
        <v>907</v>
      </c>
      <c r="AK178" s="123" t="s">
        <v>907</v>
      </c>
      <c r="AL178" s="122" t="s">
        <v>905</v>
      </c>
      <c r="AM178" s="122" t="s">
        <v>905</v>
      </c>
      <c r="AN178" s="122" t="s">
        <v>908</v>
      </c>
      <c r="AO178" s="122" t="s">
        <v>909</v>
      </c>
      <c r="AP178" s="122" t="s">
        <v>909</v>
      </c>
      <c r="AQ178" s="122" t="s">
        <v>1265</v>
      </c>
      <c r="AR178" s="122" t="s">
        <v>1265</v>
      </c>
      <c r="AS178" s="122" t="s">
        <v>891</v>
      </c>
      <c r="AT178" s="122" t="s">
        <v>891</v>
      </c>
      <c r="AU178" s="122" t="s">
        <v>891</v>
      </c>
      <c r="AV178" s="122" t="s">
        <v>891</v>
      </c>
      <c r="AW178" s="122" t="s">
        <v>891</v>
      </c>
      <c r="AX178" s="122" t="s">
        <v>891</v>
      </c>
      <c r="AY178" s="122" t="s">
        <v>891</v>
      </c>
      <c r="AZ178" s="122" t="s">
        <v>905</v>
      </c>
      <c r="BA178" s="122" t="s">
        <v>538</v>
      </c>
      <c r="BB178" s="122" t="s">
        <v>903</v>
      </c>
      <c r="BC178" s="122" t="s">
        <v>903</v>
      </c>
      <c r="BD178" s="122" t="s">
        <v>903</v>
      </c>
      <c r="BE178" s="123" t="s">
        <v>880</v>
      </c>
      <c r="BF178" s="122" t="s">
        <v>902</v>
      </c>
      <c r="BG178" s="122" t="s">
        <v>902</v>
      </c>
      <c r="BH178" s="122" t="s">
        <v>526</v>
      </c>
      <c r="BI178" s="122" t="s">
        <v>526</v>
      </c>
      <c r="BJ178" s="122" t="s">
        <v>1258</v>
      </c>
      <c r="BK178" s="122" t="s">
        <v>1266</v>
      </c>
      <c r="BL178" s="122" t="s">
        <v>899</v>
      </c>
      <c r="BM178" s="122" t="s">
        <v>538</v>
      </c>
      <c r="BN178" s="122" t="s">
        <v>535</v>
      </c>
      <c r="BO178" s="122" t="s">
        <v>538</v>
      </c>
      <c r="BP178" s="122" t="s">
        <v>538</v>
      </c>
      <c r="BQ178" s="122" t="s">
        <v>882</v>
      </c>
      <c r="BR178" s="122" t="s">
        <v>891</v>
      </c>
      <c r="BS178" s="122" t="s">
        <v>891</v>
      </c>
      <c r="BT178" s="122" t="s">
        <v>891</v>
      </c>
      <c r="BU178" s="122" t="s">
        <v>891</v>
      </c>
      <c r="BV178" s="122" t="s">
        <v>891</v>
      </c>
      <c r="BW178" s="122" t="s">
        <v>891</v>
      </c>
      <c r="BX178" s="122"/>
      <c r="BY178" s="122" t="s">
        <v>906</v>
      </c>
      <c r="BZ178" s="122" t="s">
        <v>538</v>
      </c>
      <c r="CA178" s="122" t="s">
        <v>1217</v>
      </c>
      <c r="CB178" s="122" t="s">
        <v>900</v>
      </c>
    </row>
    <row r="179" spans="1:80" x14ac:dyDescent="0.3">
      <c r="A179" s="100" t="str">
        <f>'Indicator Data'!A180</f>
        <v>Tunisia</v>
      </c>
      <c r="B179" s="86" t="str">
        <f>'Indicator Data'!B180</f>
        <v>TUN</v>
      </c>
      <c r="C179" s="122" t="s">
        <v>1257</v>
      </c>
      <c r="D179" s="122" t="s">
        <v>1257</v>
      </c>
      <c r="E179" s="122" t="s">
        <v>1258</v>
      </c>
      <c r="F179" s="122" t="s">
        <v>1258</v>
      </c>
      <c r="G179" s="122" t="s">
        <v>1258</v>
      </c>
      <c r="H179" s="122" t="s">
        <v>1258</v>
      </c>
      <c r="I179" s="122" t="s">
        <v>1258</v>
      </c>
      <c r="J179" s="122" t="s">
        <v>903</v>
      </c>
      <c r="K179" s="122" t="s">
        <v>903</v>
      </c>
      <c r="L179" s="122" t="s">
        <v>526</v>
      </c>
      <c r="M179" s="122" t="s">
        <v>900</v>
      </c>
      <c r="N179" s="122" t="s">
        <v>900</v>
      </c>
      <c r="O179" s="122" t="s">
        <v>900</v>
      </c>
      <c r="P179" s="122" t="s">
        <v>900</v>
      </c>
      <c r="Q179" s="122" t="s">
        <v>1156</v>
      </c>
      <c r="R179" s="122" t="s">
        <v>1156</v>
      </c>
      <c r="S179" s="122" t="s">
        <v>1156</v>
      </c>
      <c r="T179" s="122" t="s">
        <v>1156</v>
      </c>
      <c r="U179" s="122" t="s">
        <v>900</v>
      </c>
      <c r="V179" s="122" t="s">
        <v>900</v>
      </c>
      <c r="W179" s="122" t="s">
        <v>900</v>
      </c>
      <c r="X179" s="122" t="s">
        <v>538</v>
      </c>
      <c r="Y179" s="122" t="s">
        <v>538</v>
      </c>
      <c r="Z179" s="122" t="s">
        <v>538</v>
      </c>
      <c r="AA179" s="122" t="s">
        <v>1217</v>
      </c>
      <c r="AB179" s="122" t="s">
        <v>901</v>
      </c>
      <c r="AC179" s="122" t="s">
        <v>901</v>
      </c>
      <c r="AD179" s="179" t="s">
        <v>1264</v>
      </c>
      <c r="AE179" s="122" t="s">
        <v>891</v>
      </c>
      <c r="AF179" s="122" t="s">
        <v>1157</v>
      </c>
      <c r="AG179" s="122" t="s">
        <v>1217</v>
      </c>
      <c r="AH179" s="122" t="s">
        <v>900</v>
      </c>
      <c r="AI179" s="122" t="s">
        <v>900</v>
      </c>
      <c r="AJ179" s="123" t="s">
        <v>907</v>
      </c>
      <c r="AK179" s="123" t="s">
        <v>907</v>
      </c>
      <c r="AL179" s="122" t="s">
        <v>905</v>
      </c>
      <c r="AM179" s="122" t="s">
        <v>905</v>
      </c>
      <c r="AN179" s="122" t="s">
        <v>908</v>
      </c>
      <c r="AO179" s="122" t="s">
        <v>909</v>
      </c>
      <c r="AP179" s="122" t="s">
        <v>909</v>
      </c>
      <c r="AQ179" s="122" t="s">
        <v>1265</v>
      </c>
      <c r="AR179" s="122" t="s">
        <v>1265</v>
      </c>
      <c r="AS179" s="122" t="s">
        <v>891</v>
      </c>
      <c r="AT179" s="122" t="s">
        <v>891</v>
      </c>
      <c r="AU179" s="122" t="s">
        <v>891</v>
      </c>
      <c r="AV179" s="122" t="s">
        <v>891</v>
      </c>
      <c r="AW179" s="122" t="s">
        <v>891</v>
      </c>
      <c r="AX179" s="122" t="s">
        <v>891</v>
      </c>
      <c r="AY179" s="122" t="s">
        <v>891</v>
      </c>
      <c r="AZ179" s="122" t="s">
        <v>905</v>
      </c>
      <c r="BA179" s="122" t="s">
        <v>538</v>
      </c>
      <c r="BB179" s="122" t="s">
        <v>903</v>
      </c>
      <c r="BC179" s="122" t="s">
        <v>903</v>
      </c>
      <c r="BD179" s="122" t="s">
        <v>903</v>
      </c>
      <c r="BE179" s="123" t="s">
        <v>883</v>
      </c>
      <c r="BF179" s="122" t="s">
        <v>902</v>
      </c>
      <c r="BG179" s="122" t="s">
        <v>902</v>
      </c>
      <c r="BH179" s="122" t="s">
        <v>526</v>
      </c>
      <c r="BI179" s="122" t="s">
        <v>526</v>
      </c>
      <c r="BJ179" s="122" t="s">
        <v>1258</v>
      </c>
      <c r="BK179" s="122" t="s">
        <v>1266</v>
      </c>
      <c r="BL179" s="122" t="s">
        <v>899</v>
      </c>
      <c r="BM179" s="122" t="s">
        <v>538</v>
      </c>
      <c r="BN179" s="122" t="s">
        <v>535</v>
      </c>
      <c r="BO179" s="122" t="s">
        <v>538</v>
      </c>
      <c r="BP179" s="122" t="s">
        <v>538</v>
      </c>
      <c r="BQ179" s="122" t="s">
        <v>882</v>
      </c>
      <c r="BR179" s="122" t="s">
        <v>891</v>
      </c>
      <c r="BS179" s="122" t="s">
        <v>891</v>
      </c>
      <c r="BT179" s="122" t="s">
        <v>891</v>
      </c>
      <c r="BU179" s="122" t="s">
        <v>891</v>
      </c>
      <c r="BV179" s="122" t="s">
        <v>891</v>
      </c>
      <c r="BW179" s="122" t="s">
        <v>891</v>
      </c>
      <c r="BX179" s="122"/>
      <c r="BY179" s="122" t="s">
        <v>906</v>
      </c>
      <c r="BZ179" s="122" t="s">
        <v>538</v>
      </c>
      <c r="CA179" s="122" t="s">
        <v>1217</v>
      </c>
      <c r="CB179" s="122" t="s">
        <v>900</v>
      </c>
    </row>
    <row r="180" spans="1:80" x14ac:dyDescent="0.3">
      <c r="A180" s="100" t="str">
        <f>'Indicator Data'!A181</f>
        <v>Turkey</v>
      </c>
      <c r="B180" s="86" t="str">
        <f>'Indicator Data'!B181</f>
        <v>TUR</v>
      </c>
      <c r="C180" s="122" t="s">
        <v>1257</v>
      </c>
      <c r="D180" s="122" t="s">
        <v>1257</v>
      </c>
      <c r="E180" s="122" t="s">
        <v>1258</v>
      </c>
      <c r="F180" s="122" t="s">
        <v>1258</v>
      </c>
      <c r="G180" s="122" t="s">
        <v>1258</v>
      </c>
      <c r="H180" s="122" t="s">
        <v>1258</v>
      </c>
      <c r="I180" s="122" t="s">
        <v>1258</v>
      </c>
      <c r="J180" s="122" t="s">
        <v>903</v>
      </c>
      <c r="K180" s="122" t="s">
        <v>903</v>
      </c>
      <c r="L180" s="122" t="s">
        <v>526</v>
      </c>
      <c r="M180" s="122" t="s">
        <v>900</v>
      </c>
      <c r="N180" s="122" t="s">
        <v>900</v>
      </c>
      <c r="O180" s="122" t="s">
        <v>900</v>
      </c>
      <c r="P180" s="122" t="s">
        <v>900</v>
      </c>
      <c r="Q180" s="122" t="s">
        <v>1156</v>
      </c>
      <c r="R180" s="122" t="s">
        <v>1156</v>
      </c>
      <c r="S180" s="122" t="s">
        <v>1156</v>
      </c>
      <c r="T180" s="122" t="s">
        <v>1156</v>
      </c>
      <c r="U180" s="122" t="s">
        <v>900</v>
      </c>
      <c r="V180" s="122" t="s">
        <v>900</v>
      </c>
      <c r="W180" s="122" t="s">
        <v>900</v>
      </c>
      <c r="X180" s="122" t="s">
        <v>538</v>
      </c>
      <c r="Y180" s="122" t="s">
        <v>538</v>
      </c>
      <c r="Z180" s="122" t="s">
        <v>538</v>
      </c>
      <c r="AA180" s="122" t="s">
        <v>1217</v>
      </c>
      <c r="AB180" s="122" t="s">
        <v>901</v>
      </c>
      <c r="AC180" s="122" t="s">
        <v>901</v>
      </c>
      <c r="AD180" s="179" t="s">
        <v>1264</v>
      </c>
      <c r="AE180" s="122" t="s">
        <v>891</v>
      </c>
      <c r="AF180" s="122" t="s">
        <v>1157</v>
      </c>
      <c r="AG180" s="122" t="s">
        <v>1217</v>
      </c>
      <c r="AH180" s="122" t="s">
        <v>900</v>
      </c>
      <c r="AI180" s="122" t="s">
        <v>900</v>
      </c>
      <c r="AJ180" s="123" t="s">
        <v>907</v>
      </c>
      <c r="AK180" s="123" t="s">
        <v>907</v>
      </c>
      <c r="AL180" s="122" t="s">
        <v>905</v>
      </c>
      <c r="AM180" s="122" t="s">
        <v>905</v>
      </c>
      <c r="AN180" s="122" t="s">
        <v>908</v>
      </c>
      <c r="AO180" s="122" t="s">
        <v>909</v>
      </c>
      <c r="AP180" s="122" t="s">
        <v>909</v>
      </c>
      <c r="AQ180" s="122" t="s">
        <v>1265</v>
      </c>
      <c r="AR180" s="122" t="s">
        <v>1265</v>
      </c>
      <c r="AS180" s="122" t="s">
        <v>891</v>
      </c>
      <c r="AT180" s="122" t="s">
        <v>891</v>
      </c>
      <c r="AU180" s="122" t="s">
        <v>891</v>
      </c>
      <c r="AV180" s="122" t="s">
        <v>891</v>
      </c>
      <c r="AW180" s="122" t="s">
        <v>891</v>
      </c>
      <c r="AX180" s="122" t="s">
        <v>891</v>
      </c>
      <c r="AY180" s="122" t="s">
        <v>891</v>
      </c>
      <c r="AZ180" s="122" t="s">
        <v>905</v>
      </c>
      <c r="BA180" s="122" t="s">
        <v>538</v>
      </c>
      <c r="BB180" s="122" t="s">
        <v>903</v>
      </c>
      <c r="BC180" s="122" t="s">
        <v>903</v>
      </c>
      <c r="BD180" s="122" t="s">
        <v>903</v>
      </c>
      <c r="BE180" s="123" t="s">
        <v>883</v>
      </c>
      <c r="BF180" s="122" t="s">
        <v>902</v>
      </c>
      <c r="BG180" s="122" t="s">
        <v>902</v>
      </c>
      <c r="BH180" s="122" t="s">
        <v>526</v>
      </c>
      <c r="BI180" s="122" t="s">
        <v>526</v>
      </c>
      <c r="BJ180" s="122" t="s">
        <v>1258</v>
      </c>
      <c r="BK180" s="122" t="s">
        <v>1266</v>
      </c>
      <c r="BL180" s="122" t="s">
        <v>899</v>
      </c>
      <c r="BM180" s="122" t="s">
        <v>538</v>
      </c>
      <c r="BN180" s="122" t="s">
        <v>535</v>
      </c>
      <c r="BO180" s="122" t="s">
        <v>538</v>
      </c>
      <c r="BP180" s="122" t="s">
        <v>538</v>
      </c>
      <c r="BQ180" s="122" t="s">
        <v>882</v>
      </c>
      <c r="BR180" s="122" t="s">
        <v>891</v>
      </c>
      <c r="BS180" s="122" t="s">
        <v>891</v>
      </c>
      <c r="BT180" s="122" t="s">
        <v>891</v>
      </c>
      <c r="BU180" s="122" t="s">
        <v>891</v>
      </c>
      <c r="BV180" s="122" t="s">
        <v>891</v>
      </c>
      <c r="BW180" s="122" t="s">
        <v>891</v>
      </c>
      <c r="BX180" s="122"/>
      <c r="BY180" s="122" t="s">
        <v>906</v>
      </c>
      <c r="BZ180" s="122" t="s">
        <v>538</v>
      </c>
      <c r="CA180" s="122" t="s">
        <v>1217</v>
      </c>
      <c r="CB180" s="122" t="s">
        <v>900</v>
      </c>
    </row>
    <row r="181" spans="1:80" x14ac:dyDescent="0.3">
      <c r="A181" s="100" t="str">
        <f>'Indicator Data'!A182</f>
        <v>Turkmenistan</v>
      </c>
      <c r="B181" s="86" t="str">
        <f>'Indicator Data'!B182</f>
        <v>TKM</v>
      </c>
      <c r="C181" s="122" t="s">
        <v>1257</v>
      </c>
      <c r="D181" s="122" t="s">
        <v>1257</v>
      </c>
      <c r="E181" s="122" t="s">
        <v>1258</v>
      </c>
      <c r="F181" s="122" t="s">
        <v>1258</v>
      </c>
      <c r="G181" s="122" t="s">
        <v>1258</v>
      </c>
      <c r="H181" s="122" t="s">
        <v>1258</v>
      </c>
      <c r="I181" s="122" t="s">
        <v>1258</v>
      </c>
      <c r="J181" s="122" t="s">
        <v>903</v>
      </c>
      <c r="K181" s="122" t="s">
        <v>903</v>
      </c>
      <c r="L181" s="122" t="s">
        <v>526</v>
      </c>
      <c r="M181" s="122" t="s">
        <v>900</v>
      </c>
      <c r="N181" s="122" t="s">
        <v>900</v>
      </c>
      <c r="O181" s="122" t="s">
        <v>900</v>
      </c>
      <c r="P181" s="122" t="s">
        <v>900</v>
      </c>
      <c r="Q181" s="122" t="s">
        <v>1156</v>
      </c>
      <c r="R181" s="122" t="s">
        <v>1156</v>
      </c>
      <c r="S181" s="122" t="s">
        <v>1156</v>
      </c>
      <c r="T181" s="122" t="s">
        <v>1156</v>
      </c>
      <c r="U181" s="122" t="s">
        <v>900</v>
      </c>
      <c r="V181" s="122" t="s">
        <v>900</v>
      </c>
      <c r="W181" s="122" t="s">
        <v>900</v>
      </c>
      <c r="X181" s="122" t="s">
        <v>538</v>
      </c>
      <c r="Y181" s="122" t="s">
        <v>538</v>
      </c>
      <c r="Z181" s="122" t="s">
        <v>538</v>
      </c>
      <c r="AA181" s="122" t="s">
        <v>1217</v>
      </c>
      <c r="AB181" s="122" t="s">
        <v>901</v>
      </c>
      <c r="AC181" s="122" t="s">
        <v>901</v>
      </c>
      <c r="AD181" s="179" t="s">
        <v>1264</v>
      </c>
      <c r="AE181" s="122" t="s">
        <v>891</v>
      </c>
      <c r="AF181" s="122" t="s">
        <v>1157</v>
      </c>
      <c r="AG181" s="122" t="s">
        <v>1217</v>
      </c>
      <c r="AH181" s="122" t="s">
        <v>900</v>
      </c>
      <c r="AI181" s="122" t="s">
        <v>900</v>
      </c>
      <c r="AJ181" s="123" t="s">
        <v>907</v>
      </c>
      <c r="AK181" s="123" t="s">
        <v>907</v>
      </c>
      <c r="AL181" s="122" t="s">
        <v>905</v>
      </c>
      <c r="AM181" s="122" t="s">
        <v>905</v>
      </c>
      <c r="AN181" s="122" t="s">
        <v>908</v>
      </c>
      <c r="AO181" s="122" t="s">
        <v>909</v>
      </c>
      <c r="AP181" s="122" t="s">
        <v>909</v>
      </c>
      <c r="AQ181" s="122" t="s">
        <v>1265</v>
      </c>
      <c r="AR181" s="122" t="s">
        <v>1265</v>
      </c>
      <c r="AS181" s="122" t="s">
        <v>891</v>
      </c>
      <c r="AT181" s="122" t="s">
        <v>891</v>
      </c>
      <c r="AU181" s="122" t="s">
        <v>891</v>
      </c>
      <c r="AV181" s="122" t="s">
        <v>891</v>
      </c>
      <c r="AW181" s="122" t="s">
        <v>891</v>
      </c>
      <c r="AX181" s="122" t="s">
        <v>891</v>
      </c>
      <c r="AY181" s="122" t="s">
        <v>891</v>
      </c>
      <c r="AZ181" s="122" t="s">
        <v>905</v>
      </c>
      <c r="BA181" s="122" t="s">
        <v>538</v>
      </c>
      <c r="BB181" s="122" t="s">
        <v>903</v>
      </c>
      <c r="BC181" s="122" t="s">
        <v>903</v>
      </c>
      <c r="BD181" s="122" t="s">
        <v>903</v>
      </c>
      <c r="BE181" s="123" t="s">
        <v>880</v>
      </c>
      <c r="BF181" s="122" t="s">
        <v>902</v>
      </c>
      <c r="BG181" s="122" t="s">
        <v>902</v>
      </c>
      <c r="BH181" s="122" t="s">
        <v>526</v>
      </c>
      <c r="BI181" s="122" t="s">
        <v>526</v>
      </c>
      <c r="BJ181" s="122" t="s">
        <v>1258</v>
      </c>
      <c r="BK181" s="122" t="s">
        <v>1266</v>
      </c>
      <c r="BL181" s="122" t="s">
        <v>899</v>
      </c>
      <c r="BM181" s="122" t="s">
        <v>538</v>
      </c>
      <c r="BN181" s="122" t="s">
        <v>535</v>
      </c>
      <c r="BO181" s="122" t="s">
        <v>538</v>
      </c>
      <c r="BP181" s="122" t="s">
        <v>538</v>
      </c>
      <c r="BQ181" s="122" t="s">
        <v>882</v>
      </c>
      <c r="BR181" s="122" t="s">
        <v>891</v>
      </c>
      <c r="BS181" s="122" t="s">
        <v>891</v>
      </c>
      <c r="BT181" s="122" t="s">
        <v>891</v>
      </c>
      <c r="BU181" s="122" t="s">
        <v>891</v>
      </c>
      <c r="BV181" s="122" t="s">
        <v>891</v>
      </c>
      <c r="BW181" s="122" t="s">
        <v>891</v>
      </c>
      <c r="BX181" s="122"/>
      <c r="BY181" s="122" t="s">
        <v>906</v>
      </c>
      <c r="BZ181" s="122" t="s">
        <v>538</v>
      </c>
      <c r="CA181" s="122" t="s">
        <v>1217</v>
      </c>
      <c r="CB181" s="122" t="s">
        <v>900</v>
      </c>
    </row>
    <row r="182" spans="1:80" x14ac:dyDescent="0.3">
      <c r="A182" s="100" t="str">
        <f>'Indicator Data'!A183</f>
        <v>Tuvalu</v>
      </c>
      <c r="B182" s="86" t="str">
        <f>'Indicator Data'!B183</f>
        <v>TUV</v>
      </c>
      <c r="C182" s="122" t="s">
        <v>1257</v>
      </c>
      <c r="D182" s="122" t="s">
        <v>1257</v>
      </c>
      <c r="E182" s="122" t="s">
        <v>1258</v>
      </c>
      <c r="F182" s="122" t="s">
        <v>1258</v>
      </c>
      <c r="G182" s="122" t="s">
        <v>1258</v>
      </c>
      <c r="H182" s="122" t="s">
        <v>1258</v>
      </c>
      <c r="I182" s="122" t="s">
        <v>1258</v>
      </c>
      <c r="J182" s="122" t="s">
        <v>903</v>
      </c>
      <c r="K182" s="122" t="s">
        <v>903</v>
      </c>
      <c r="L182" s="122" t="s">
        <v>526</v>
      </c>
      <c r="M182" s="122" t="s">
        <v>900</v>
      </c>
      <c r="N182" s="122" t="s">
        <v>900</v>
      </c>
      <c r="O182" s="122" t="s">
        <v>900</v>
      </c>
      <c r="P182" s="122" t="s">
        <v>900</v>
      </c>
      <c r="Q182" s="122" t="s">
        <v>1156</v>
      </c>
      <c r="R182" s="122" t="s">
        <v>1156</v>
      </c>
      <c r="S182" s="122" t="s">
        <v>1156</v>
      </c>
      <c r="T182" s="122" t="s">
        <v>1156</v>
      </c>
      <c r="U182" s="122" t="s">
        <v>900</v>
      </c>
      <c r="V182" s="122" t="s">
        <v>900</v>
      </c>
      <c r="W182" s="122" t="s">
        <v>900</v>
      </c>
      <c r="X182" s="122" t="s">
        <v>538</v>
      </c>
      <c r="Y182" s="122" t="s">
        <v>538</v>
      </c>
      <c r="Z182" s="122" t="s">
        <v>538</v>
      </c>
      <c r="AA182" s="122" t="s">
        <v>1217</v>
      </c>
      <c r="AB182" s="122" t="s">
        <v>901</v>
      </c>
      <c r="AC182" s="122" t="s">
        <v>901</v>
      </c>
      <c r="AD182" s="179" t="s">
        <v>1264</v>
      </c>
      <c r="AE182" s="122" t="s">
        <v>891</v>
      </c>
      <c r="AF182" s="122" t="s">
        <v>1157</v>
      </c>
      <c r="AG182" s="122" t="s">
        <v>1217</v>
      </c>
      <c r="AH182" s="122" t="s">
        <v>900</v>
      </c>
      <c r="AI182" s="122" t="s">
        <v>900</v>
      </c>
      <c r="AJ182" s="123" t="s">
        <v>907</v>
      </c>
      <c r="AK182" s="123" t="s">
        <v>907</v>
      </c>
      <c r="AL182" s="122" t="s">
        <v>905</v>
      </c>
      <c r="AM182" s="122" t="s">
        <v>905</v>
      </c>
      <c r="AN182" s="122" t="s">
        <v>908</v>
      </c>
      <c r="AO182" s="122" t="s">
        <v>909</v>
      </c>
      <c r="AP182" s="122" t="s">
        <v>909</v>
      </c>
      <c r="AQ182" s="122" t="s">
        <v>1265</v>
      </c>
      <c r="AR182" s="122" t="s">
        <v>1265</v>
      </c>
      <c r="AS182" s="122" t="s">
        <v>891</v>
      </c>
      <c r="AT182" s="122" t="s">
        <v>891</v>
      </c>
      <c r="AU182" s="122" t="s">
        <v>891</v>
      </c>
      <c r="AV182" s="122" t="s">
        <v>891</v>
      </c>
      <c r="AW182" s="122" t="s">
        <v>891</v>
      </c>
      <c r="AX182" s="122" t="s">
        <v>891</v>
      </c>
      <c r="AY182" s="122" t="s">
        <v>891</v>
      </c>
      <c r="AZ182" s="122" t="s">
        <v>905</v>
      </c>
      <c r="BA182" s="122" t="s">
        <v>538</v>
      </c>
      <c r="BB182" s="122" t="s">
        <v>903</v>
      </c>
      <c r="BC182" s="122" t="s">
        <v>903</v>
      </c>
      <c r="BD182" s="122" t="s">
        <v>903</v>
      </c>
      <c r="BE182" s="123" t="s">
        <v>880</v>
      </c>
      <c r="BF182" s="122" t="s">
        <v>902</v>
      </c>
      <c r="BG182" s="122" t="s">
        <v>902</v>
      </c>
      <c r="BH182" s="122" t="s">
        <v>526</v>
      </c>
      <c r="BI182" s="122" t="s">
        <v>526</v>
      </c>
      <c r="BJ182" s="122" t="s">
        <v>1258</v>
      </c>
      <c r="BK182" s="122" t="s">
        <v>1266</v>
      </c>
      <c r="BL182" s="122" t="s">
        <v>899</v>
      </c>
      <c r="BM182" s="122" t="s">
        <v>538</v>
      </c>
      <c r="BN182" s="122" t="s">
        <v>535</v>
      </c>
      <c r="BO182" s="122" t="s">
        <v>538</v>
      </c>
      <c r="BP182" s="122" t="s">
        <v>538</v>
      </c>
      <c r="BQ182" s="122" t="s">
        <v>882</v>
      </c>
      <c r="BR182" s="122" t="s">
        <v>891</v>
      </c>
      <c r="BS182" s="122" t="s">
        <v>891</v>
      </c>
      <c r="BT182" s="122" t="s">
        <v>891</v>
      </c>
      <c r="BU182" s="122" t="s">
        <v>891</v>
      </c>
      <c r="BV182" s="122" t="s">
        <v>891</v>
      </c>
      <c r="BW182" s="122" t="s">
        <v>891</v>
      </c>
      <c r="BX182" s="122"/>
      <c r="BY182" s="122" t="s">
        <v>906</v>
      </c>
      <c r="BZ182" s="122" t="s">
        <v>538</v>
      </c>
      <c r="CA182" s="122" t="s">
        <v>1217</v>
      </c>
      <c r="CB182" s="122" t="s">
        <v>900</v>
      </c>
    </row>
    <row r="183" spans="1:80" x14ac:dyDescent="0.3">
      <c r="A183" s="100" t="str">
        <f>'Indicator Data'!A184</f>
        <v>Uganda</v>
      </c>
      <c r="B183" s="86" t="str">
        <f>'Indicator Data'!B184</f>
        <v>UGA</v>
      </c>
      <c r="C183" s="122" t="s">
        <v>1257</v>
      </c>
      <c r="D183" s="122" t="s">
        <v>1257</v>
      </c>
      <c r="E183" s="122" t="s">
        <v>1258</v>
      </c>
      <c r="F183" s="122" t="s">
        <v>1258</v>
      </c>
      <c r="G183" s="122" t="s">
        <v>1258</v>
      </c>
      <c r="H183" s="122" t="s">
        <v>1258</v>
      </c>
      <c r="I183" s="122" t="s">
        <v>1258</v>
      </c>
      <c r="J183" s="122" t="s">
        <v>903</v>
      </c>
      <c r="K183" s="122" t="s">
        <v>903</v>
      </c>
      <c r="L183" s="122" t="s">
        <v>526</v>
      </c>
      <c r="M183" s="122" t="s">
        <v>900</v>
      </c>
      <c r="N183" s="122" t="s">
        <v>900</v>
      </c>
      <c r="O183" s="122" t="s">
        <v>900</v>
      </c>
      <c r="P183" s="122" t="s">
        <v>900</v>
      </c>
      <c r="Q183" s="122" t="s">
        <v>1156</v>
      </c>
      <c r="R183" s="122" t="s">
        <v>1156</v>
      </c>
      <c r="S183" s="122" t="s">
        <v>1156</v>
      </c>
      <c r="T183" s="122" t="s">
        <v>1156</v>
      </c>
      <c r="U183" s="122" t="s">
        <v>900</v>
      </c>
      <c r="V183" s="122" t="s">
        <v>900</v>
      </c>
      <c r="W183" s="122" t="s">
        <v>900</v>
      </c>
      <c r="X183" s="122" t="s">
        <v>538</v>
      </c>
      <c r="Y183" s="122" t="s">
        <v>538</v>
      </c>
      <c r="Z183" s="122" t="s">
        <v>538</v>
      </c>
      <c r="AA183" s="122" t="s">
        <v>1217</v>
      </c>
      <c r="AB183" s="122" t="s">
        <v>901</v>
      </c>
      <c r="AC183" s="122" t="s">
        <v>901</v>
      </c>
      <c r="AD183" s="179" t="s">
        <v>1264</v>
      </c>
      <c r="AE183" s="122" t="s">
        <v>891</v>
      </c>
      <c r="AF183" s="122" t="s">
        <v>1157</v>
      </c>
      <c r="AG183" s="122" t="s">
        <v>1217</v>
      </c>
      <c r="AH183" s="122" t="s">
        <v>900</v>
      </c>
      <c r="AI183" s="122" t="s">
        <v>900</v>
      </c>
      <c r="AJ183" s="123" t="s">
        <v>907</v>
      </c>
      <c r="AK183" s="123" t="s">
        <v>907</v>
      </c>
      <c r="AL183" s="122" t="s">
        <v>905</v>
      </c>
      <c r="AM183" s="122" t="s">
        <v>905</v>
      </c>
      <c r="AN183" s="122" t="s">
        <v>908</v>
      </c>
      <c r="AO183" s="122" t="s">
        <v>909</v>
      </c>
      <c r="AP183" s="122" t="s">
        <v>909</v>
      </c>
      <c r="AQ183" s="122" t="s">
        <v>1265</v>
      </c>
      <c r="AR183" s="122" t="s">
        <v>1265</v>
      </c>
      <c r="AS183" s="122" t="s">
        <v>891</v>
      </c>
      <c r="AT183" s="122" t="s">
        <v>891</v>
      </c>
      <c r="AU183" s="122" t="s">
        <v>891</v>
      </c>
      <c r="AV183" s="122" t="s">
        <v>891</v>
      </c>
      <c r="AW183" s="122" t="s">
        <v>891</v>
      </c>
      <c r="AX183" s="122" t="s">
        <v>891</v>
      </c>
      <c r="AY183" s="122" t="s">
        <v>891</v>
      </c>
      <c r="AZ183" s="122" t="s">
        <v>905</v>
      </c>
      <c r="BA183" s="122" t="s">
        <v>538</v>
      </c>
      <c r="BB183" s="122" t="s">
        <v>903</v>
      </c>
      <c r="BC183" s="122" t="s">
        <v>903</v>
      </c>
      <c r="BD183" s="122" t="s">
        <v>903</v>
      </c>
      <c r="BE183" s="123" t="s">
        <v>883</v>
      </c>
      <c r="BF183" s="122" t="s">
        <v>902</v>
      </c>
      <c r="BG183" s="122" t="s">
        <v>902</v>
      </c>
      <c r="BH183" s="122" t="s">
        <v>526</v>
      </c>
      <c r="BI183" s="122" t="s">
        <v>526</v>
      </c>
      <c r="BJ183" s="122" t="s">
        <v>1258</v>
      </c>
      <c r="BK183" s="122" t="s">
        <v>1266</v>
      </c>
      <c r="BL183" s="122" t="s">
        <v>899</v>
      </c>
      <c r="BM183" s="122" t="s">
        <v>538</v>
      </c>
      <c r="BN183" s="122" t="s">
        <v>535</v>
      </c>
      <c r="BO183" s="122" t="s">
        <v>538</v>
      </c>
      <c r="BP183" s="122" t="s">
        <v>538</v>
      </c>
      <c r="BQ183" s="122" t="s">
        <v>882</v>
      </c>
      <c r="BR183" s="122" t="s">
        <v>891</v>
      </c>
      <c r="BS183" s="122" t="s">
        <v>891</v>
      </c>
      <c r="BT183" s="122" t="s">
        <v>891</v>
      </c>
      <c r="BU183" s="122" t="s">
        <v>891</v>
      </c>
      <c r="BV183" s="122" t="s">
        <v>891</v>
      </c>
      <c r="BW183" s="122" t="s">
        <v>891</v>
      </c>
      <c r="BX183" s="122"/>
      <c r="BY183" s="122" t="s">
        <v>906</v>
      </c>
      <c r="BZ183" s="122" t="s">
        <v>538</v>
      </c>
      <c r="CA183" s="122" t="s">
        <v>1217</v>
      </c>
      <c r="CB183" s="122" t="s">
        <v>900</v>
      </c>
    </row>
    <row r="184" spans="1:80" x14ac:dyDescent="0.3">
      <c r="A184" s="100" t="str">
        <f>'Indicator Data'!A185</f>
        <v>Ukraine</v>
      </c>
      <c r="B184" s="86" t="str">
        <f>'Indicator Data'!B185</f>
        <v>UKR</v>
      </c>
      <c r="C184" s="122" t="s">
        <v>1257</v>
      </c>
      <c r="D184" s="122" t="s">
        <v>1257</v>
      </c>
      <c r="E184" s="122" t="s">
        <v>1258</v>
      </c>
      <c r="F184" s="122" t="s">
        <v>1258</v>
      </c>
      <c r="G184" s="122" t="s">
        <v>1258</v>
      </c>
      <c r="H184" s="122" t="s">
        <v>1258</v>
      </c>
      <c r="I184" s="122" t="s">
        <v>1258</v>
      </c>
      <c r="J184" s="122" t="s">
        <v>903</v>
      </c>
      <c r="K184" s="122" t="s">
        <v>903</v>
      </c>
      <c r="L184" s="122" t="s">
        <v>526</v>
      </c>
      <c r="M184" s="122" t="s">
        <v>900</v>
      </c>
      <c r="N184" s="122" t="s">
        <v>900</v>
      </c>
      <c r="O184" s="122" t="s">
        <v>900</v>
      </c>
      <c r="P184" s="122" t="s">
        <v>900</v>
      </c>
      <c r="Q184" s="122" t="s">
        <v>1156</v>
      </c>
      <c r="R184" s="122" t="s">
        <v>1156</v>
      </c>
      <c r="S184" s="122" t="s">
        <v>1156</v>
      </c>
      <c r="T184" s="122" t="s">
        <v>1156</v>
      </c>
      <c r="U184" s="122" t="s">
        <v>900</v>
      </c>
      <c r="V184" s="122" t="s">
        <v>900</v>
      </c>
      <c r="W184" s="122" t="s">
        <v>900</v>
      </c>
      <c r="X184" s="122" t="s">
        <v>538</v>
      </c>
      <c r="Y184" s="122" t="s">
        <v>538</v>
      </c>
      <c r="Z184" s="122" t="s">
        <v>538</v>
      </c>
      <c r="AA184" s="122" t="s">
        <v>1217</v>
      </c>
      <c r="AB184" s="122" t="s">
        <v>901</v>
      </c>
      <c r="AC184" s="122" t="s">
        <v>901</v>
      </c>
      <c r="AD184" s="179" t="s">
        <v>1264</v>
      </c>
      <c r="AE184" s="122" t="s">
        <v>891</v>
      </c>
      <c r="AF184" s="122" t="s">
        <v>1157</v>
      </c>
      <c r="AG184" s="122" t="s">
        <v>1217</v>
      </c>
      <c r="AH184" s="122" t="s">
        <v>900</v>
      </c>
      <c r="AI184" s="122" t="s">
        <v>900</v>
      </c>
      <c r="AJ184" s="123" t="s">
        <v>907</v>
      </c>
      <c r="AK184" s="123" t="s">
        <v>907</v>
      </c>
      <c r="AL184" s="122" t="s">
        <v>905</v>
      </c>
      <c r="AM184" s="122" t="s">
        <v>905</v>
      </c>
      <c r="AN184" s="122" t="s">
        <v>908</v>
      </c>
      <c r="AO184" s="122" t="s">
        <v>909</v>
      </c>
      <c r="AP184" s="122" t="s">
        <v>909</v>
      </c>
      <c r="AQ184" s="122" t="s">
        <v>1265</v>
      </c>
      <c r="AR184" s="122" t="s">
        <v>1265</v>
      </c>
      <c r="AS184" s="122" t="s">
        <v>891</v>
      </c>
      <c r="AT184" s="122" t="s">
        <v>891</v>
      </c>
      <c r="AU184" s="122" t="s">
        <v>891</v>
      </c>
      <c r="AV184" s="122" t="s">
        <v>891</v>
      </c>
      <c r="AW184" s="122" t="s">
        <v>891</v>
      </c>
      <c r="AX184" s="122" t="s">
        <v>891</v>
      </c>
      <c r="AY184" s="122" t="s">
        <v>891</v>
      </c>
      <c r="AZ184" s="122" t="s">
        <v>905</v>
      </c>
      <c r="BA184" s="122" t="s">
        <v>538</v>
      </c>
      <c r="BB184" s="122" t="s">
        <v>903</v>
      </c>
      <c r="BC184" s="122" t="s">
        <v>903</v>
      </c>
      <c r="BD184" s="122" t="s">
        <v>903</v>
      </c>
      <c r="BE184" s="123" t="s">
        <v>883</v>
      </c>
      <c r="BF184" s="122" t="s">
        <v>902</v>
      </c>
      <c r="BG184" s="122" t="s">
        <v>902</v>
      </c>
      <c r="BH184" s="122" t="s">
        <v>526</v>
      </c>
      <c r="BI184" s="122" t="s">
        <v>526</v>
      </c>
      <c r="BJ184" s="122" t="s">
        <v>1258</v>
      </c>
      <c r="BK184" s="122" t="s">
        <v>1266</v>
      </c>
      <c r="BL184" s="122" t="s">
        <v>899</v>
      </c>
      <c r="BM184" s="122" t="s">
        <v>538</v>
      </c>
      <c r="BN184" s="122" t="s">
        <v>535</v>
      </c>
      <c r="BO184" s="122" t="s">
        <v>538</v>
      </c>
      <c r="BP184" s="122" t="s">
        <v>538</v>
      </c>
      <c r="BQ184" s="122" t="s">
        <v>882</v>
      </c>
      <c r="BR184" s="122" t="s">
        <v>891</v>
      </c>
      <c r="BS184" s="122" t="s">
        <v>891</v>
      </c>
      <c r="BT184" s="122" t="s">
        <v>891</v>
      </c>
      <c r="BU184" s="122" t="s">
        <v>891</v>
      </c>
      <c r="BV184" s="122" t="s">
        <v>891</v>
      </c>
      <c r="BW184" s="122" t="s">
        <v>891</v>
      </c>
      <c r="BX184" s="122"/>
      <c r="BY184" s="122" t="s">
        <v>906</v>
      </c>
      <c r="BZ184" s="122" t="s">
        <v>538</v>
      </c>
      <c r="CA184" s="122" t="s">
        <v>1217</v>
      </c>
      <c r="CB184" s="122" t="s">
        <v>900</v>
      </c>
    </row>
    <row r="185" spans="1:80" x14ac:dyDescent="0.3">
      <c r="A185" s="100" t="str">
        <f>'Indicator Data'!A186</f>
        <v>United Arab Emirates</v>
      </c>
      <c r="B185" s="86" t="str">
        <f>'Indicator Data'!B186</f>
        <v>ARE</v>
      </c>
      <c r="C185" s="122" t="s">
        <v>1257</v>
      </c>
      <c r="D185" s="122" t="s">
        <v>1257</v>
      </c>
      <c r="E185" s="122" t="s">
        <v>1258</v>
      </c>
      <c r="F185" s="122" t="s">
        <v>1258</v>
      </c>
      <c r="G185" s="122" t="s">
        <v>1258</v>
      </c>
      <c r="H185" s="122" t="s">
        <v>1258</v>
      </c>
      <c r="I185" s="122" t="s">
        <v>1258</v>
      </c>
      <c r="J185" s="122" t="s">
        <v>903</v>
      </c>
      <c r="K185" s="122" t="s">
        <v>903</v>
      </c>
      <c r="L185" s="122" t="s">
        <v>526</v>
      </c>
      <c r="M185" s="122" t="s">
        <v>900</v>
      </c>
      <c r="N185" s="122" t="s">
        <v>900</v>
      </c>
      <c r="O185" s="122" t="s">
        <v>900</v>
      </c>
      <c r="P185" s="122" t="s">
        <v>900</v>
      </c>
      <c r="Q185" s="122" t="s">
        <v>1156</v>
      </c>
      <c r="R185" s="122" t="s">
        <v>1156</v>
      </c>
      <c r="S185" s="122" t="s">
        <v>1156</v>
      </c>
      <c r="T185" s="122" t="s">
        <v>1156</v>
      </c>
      <c r="U185" s="122" t="s">
        <v>900</v>
      </c>
      <c r="V185" s="122" t="s">
        <v>900</v>
      </c>
      <c r="W185" s="122" t="s">
        <v>900</v>
      </c>
      <c r="X185" s="122" t="s">
        <v>538</v>
      </c>
      <c r="Y185" s="122" t="s">
        <v>538</v>
      </c>
      <c r="Z185" s="122" t="s">
        <v>538</v>
      </c>
      <c r="AA185" s="122" t="s">
        <v>1217</v>
      </c>
      <c r="AB185" s="122" t="s">
        <v>901</v>
      </c>
      <c r="AC185" s="122" t="s">
        <v>901</v>
      </c>
      <c r="AD185" s="179" t="s">
        <v>1264</v>
      </c>
      <c r="AE185" s="122" t="s">
        <v>891</v>
      </c>
      <c r="AF185" s="122" t="s">
        <v>1157</v>
      </c>
      <c r="AG185" s="122" t="s">
        <v>1217</v>
      </c>
      <c r="AH185" s="122" t="s">
        <v>900</v>
      </c>
      <c r="AI185" s="122" t="s">
        <v>900</v>
      </c>
      <c r="AJ185" s="123" t="s">
        <v>907</v>
      </c>
      <c r="AK185" s="123" t="s">
        <v>907</v>
      </c>
      <c r="AL185" s="122" t="s">
        <v>905</v>
      </c>
      <c r="AM185" s="122" t="s">
        <v>905</v>
      </c>
      <c r="AN185" s="122" t="s">
        <v>908</v>
      </c>
      <c r="AO185" s="122" t="s">
        <v>909</v>
      </c>
      <c r="AP185" s="122" t="s">
        <v>909</v>
      </c>
      <c r="AQ185" s="122" t="s">
        <v>1265</v>
      </c>
      <c r="AR185" s="122" t="s">
        <v>1265</v>
      </c>
      <c r="AS185" s="122" t="s">
        <v>891</v>
      </c>
      <c r="AT185" s="122" t="s">
        <v>891</v>
      </c>
      <c r="AU185" s="122" t="s">
        <v>891</v>
      </c>
      <c r="AV185" s="122" t="s">
        <v>891</v>
      </c>
      <c r="AW185" s="122" t="s">
        <v>891</v>
      </c>
      <c r="AX185" s="122" t="s">
        <v>891</v>
      </c>
      <c r="AY185" s="122" t="s">
        <v>891</v>
      </c>
      <c r="AZ185" s="122" t="s">
        <v>905</v>
      </c>
      <c r="BA185" s="122" t="s">
        <v>538</v>
      </c>
      <c r="BB185" s="122" t="s">
        <v>903</v>
      </c>
      <c r="BC185" s="122" t="s">
        <v>903</v>
      </c>
      <c r="BD185" s="122" t="s">
        <v>903</v>
      </c>
      <c r="BE185" s="123" t="s">
        <v>880</v>
      </c>
      <c r="BF185" s="122" t="s">
        <v>902</v>
      </c>
      <c r="BG185" s="122" t="s">
        <v>902</v>
      </c>
      <c r="BH185" s="122" t="s">
        <v>526</v>
      </c>
      <c r="BI185" s="122" t="s">
        <v>526</v>
      </c>
      <c r="BJ185" s="122" t="s">
        <v>1258</v>
      </c>
      <c r="BK185" s="122" t="s">
        <v>1266</v>
      </c>
      <c r="BL185" s="122" t="s">
        <v>899</v>
      </c>
      <c r="BM185" s="122" t="s">
        <v>538</v>
      </c>
      <c r="BN185" s="122" t="s">
        <v>535</v>
      </c>
      <c r="BO185" s="122" t="s">
        <v>538</v>
      </c>
      <c r="BP185" s="122" t="s">
        <v>538</v>
      </c>
      <c r="BQ185" s="122" t="s">
        <v>882</v>
      </c>
      <c r="BR185" s="122" t="s">
        <v>891</v>
      </c>
      <c r="BS185" s="122" t="s">
        <v>891</v>
      </c>
      <c r="BT185" s="122" t="s">
        <v>891</v>
      </c>
      <c r="BU185" s="122" t="s">
        <v>891</v>
      </c>
      <c r="BV185" s="122" t="s">
        <v>891</v>
      </c>
      <c r="BW185" s="122" t="s">
        <v>891</v>
      </c>
      <c r="BX185" s="122"/>
      <c r="BY185" s="122" t="s">
        <v>906</v>
      </c>
      <c r="BZ185" s="122" t="s">
        <v>538</v>
      </c>
      <c r="CA185" s="122" t="s">
        <v>1217</v>
      </c>
      <c r="CB185" s="122" t="s">
        <v>900</v>
      </c>
    </row>
    <row r="186" spans="1:80" x14ac:dyDescent="0.3">
      <c r="A186" s="100" t="str">
        <f>'Indicator Data'!A187</f>
        <v>United Kingdom</v>
      </c>
      <c r="B186" s="86" t="str">
        <f>'Indicator Data'!B187</f>
        <v>GBR</v>
      </c>
      <c r="C186" s="122" t="s">
        <v>1257</v>
      </c>
      <c r="D186" s="122" t="s">
        <v>1257</v>
      </c>
      <c r="E186" s="122" t="s">
        <v>1258</v>
      </c>
      <c r="F186" s="122" t="s">
        <v>1258</v>
      </c>
      <c r="G186" s="122" t="s">
        <v>1258</v>
      </c>
      <c r="H186" s="122" t="s">
        <v>1258</v>
      </c>
      <c r="I186" s="122" t="s">
        <v>1258</v>
      </c>
      <c r="J186" s="122" t="s">
        <v>903</v>
      </c>
      <c r="K186" s="122" t="s">
        <v>903</v>
      </c>
      <c r="L186" s="122" t="s">
        <v>526</v>
      </c>
      <c r="M186" s="122" t="s">
        <v>900</v>
      </c>
      <c r="N186" s="122" t="s">
        <v>900</v>
      </c>
      <c r="O186" s="122" t="s">
        <v>900</v>
      </c>
      <c r="P186" s="122" t="s">
        <v>900</v>
      </c>
      <c r="Q186" s="122" t="s">
        <v>1156</v>
      </c>
      <c r="R186" s="122" t="s">
        <v>1156</v>
      </c>
      <c r="S186" s="122" t="s">
        <v>1156</v>
      </c>
      <c r="T186" s="122" t="s">
        <v>1156</v>
      </c>
      <c r="U186" s="122" t="s">
        <v>900</v>
      </c>
      <c r="V186" s="122" t="s">
        <v>900</v>
      </c>
      <c r="W186" s="122" t="s">
        <v>900</v>
      </c>
      <c r="X186" s="122" t="s">
        <v>538</v>
      </c>
      <c r="Y186" s="122" t="s">
        <v>538</v>
      </c>
      <c r="Z186" s="122" t="s">
        <v>538</v>
      </c>
      <c r="AA186" s="122" t="s">
        <v>1217</v>
      </c>
      <c r="AB186" s="122" t="s">
        <v>901</v>
      </c>
      <c r="AC186" s="122" t="s">
        <v>901</v>
      </c>
      <c r="AD186" s="179" t="s">
        <v>1264</v>
      </c>
      <c r="AE186" s="122" t="s">
        <v>891</v>
      </c>
      <c r="AF186" s="122" t="s">
        <v>1157</v>
      </c>
      <c r="AG186" s="122" t="s">
        <v>1217</v>
      </c>
      <c r="AH186" s="122" t="s">
        <v>900</v>
      </c>
      <c r="AI186" s="122" t="s">
        <v>900</v>
      </c>
      <c r="AJ186" s="123" t="s">
        <v>907</v>
      </c>
      <c r="AK186" s="123" t="s">
        <v>907</v>
      </c>
      <c r="AL186" s="122" t="s">
        <v>905</v>
      </c>
      <c r="AM186" s="122" t="s">
        <v>905</v>
      </c>
      <c r="AN186" s="122" t="s">
        <v>908</v>
      </c>
      <c r="AO186" s="122" t="s">
        <v>909</v>
      </c>
      <c r="AP186" s="122" t="s">
        <v>909</v>
      </c>
      <c r="AQ186" s="122" t="s">
        <v>1265</v>
      </c>
      <c r="AR186" s="122" t="s">
        <v>1265</v>
      </c>
      <c r="AS186" s="122" t="s">
        <v>891</v>
      </c>
      <c r="AT186" s="122" t="s">
        <v>891</v>
      </c>
      <c r="AU186" s="122" t="s">
        <v>891</v>
      </c>
      <c r="AV186" s="122" t="s">
        <v>891</v>
      </c>
      <c r="AW186" s="122" t="s">
        <v>891</v>
      </c>
      <c r="AX186" s="122" t="s">
        <v>891</v>
      </c>
      <c r="AY186" s="122" t="s">
        <v>891</v>
      </c>
      <c r="AZ186" s="122" t="s">
        <v>905</v>
      </c>
      <c r="BA186" s="122" t="s">
        <v>538</v>
      </c>
      <c r="BB186" s="122" t="s">
        <v>903</v>
      </c>
      <c r="BC186" s="122" t="s">
        <v>903</v>
      </c>
      <c r="BD186" s="122" t="s">
        <v>903</v>
      </c>
      <c r="BE186" s="123" t="s">
        <v>880</v>
      </c>
      <c r="BF186" s="122" t="s">
        <v>902</v>
      </c>
      <c r="BG186" s="122" t="s">
        <v>902</v>
      </c>
      <c r="BH186" s="122" t="s">
        <v>526</v>
      </c>
      <c r="BI186" s="122" t="s">
        <v>526</v>
      </c>
      <c r="BJ186" s="122" t="s">
        <v>1258</v>
      </c>
      <c r="BK186" s="122" t="s">
        <v>1266</v>
      </c>
      <c r="BL186" s="122" t="s">
        <v>899</v>
      </c>
      <c r="BM186" s="122" t="s">
        <v>538</v>
      </c>
      <c r="BN186" s="122" t="s">
        <v>535</v>
      </c>
      <c r="BO186" s="122" t="s">
        <v>538</v>
      </c>
      <c r="BP186" s="122" t="s">
        <v>538</v>
      </c>
      <c r="BQ186" s="122" t="s">
        <v>882</v>
      </c>
      <c r="BR186" s="122" t="s">
        <v>891</v>
      </c>
      <c r="BS186" s="122" t="s">
        <v>891</v>
      </c>
      <c r="BT186" s="122" t="s">
        <v>891</v>
      </c>
      <c r="BU186" s="122" t="s">
        <v>891</v>
      </c>
      <c r="BV186" s="122" t="s">
        <v>891</v>
      </c>
      <c r="BW186" s="122" t="s">
        <v>891</v>
      </c>
      <c r="BX186" s="122"/>
      <c r="BY186" s="122" t="s">
        <v>906</v>
      </c>
      <c r="BZ186" s="122" t="s">
        <v>538</v>
      </c>
      <c r="CA186" s="122" t="s">
        <v>1217</v>
      </c>
      <c r="CB186" s="122" t="s">
        <v>900</v>
      </c>
    </row>
    <row r="187" spans="1:80" x14ac:dyDescent="0.3">
      <c r="A187" s="100" t="str">
        <f>'Indicator Data'!A188</f>
        <v>United States of America</v>
      </c>
      <c r="B187" s="86" t="str">
        <f>'Indicator Data'!B188</f>
        <v>USA</v>
      </c>
      <c r="C187" s="122" t="s">
        <v>1257</v>
      </c>
      <c r="D187" s="122" t="s">
        <v>1257</v>
      </c>
      <c r="E187" s="122" t="s">
        <v>1258</v>
      </c>
      <c r="F187" s="122" t="s">
        <v>1258</v>
      </c>
      <c r="G187" s="122" t="s">
        <v>1258</v>
      </c>
      <c r="H187" s="122" t="s">
        <v>1258</v>
      </c>
      <c r="I187" s="122" t="s">
        <v>1258</v>
      </c>
      <c r="J187" s="122" t="s">
        <v>903</v>
      </c>
      <c r="K187" s="122" t="s">
        <v>903</v>
      </c>
      <c r="L187" s="122" t="s">
        <v>526</v>
      </c>
      <c r="M187" s="122" t="s">
        <v>900</v>
      </c>
      <c r="N187" s="122" t="s">
        <v>900</v>
      </c>
      <c r="O187" s="122" t="s">
        <v>900</v>
      </c>
      <c r="P187" s="122" t="s">
        <v>900</v>
      </c>
      <c r="Q187" s="122" t="s">
        <v>1156</v>
      </c>
      <c r="R187" s="122" t="s">
        <v>1156</v>
      </c>
      <c r="S187" s="122" t="s">
        <v>1156</v>
      </c>
      <c r="T187" s="122" t="s">
        <v>1156</v>
      </c>
      <c r="U187" s="122" t="s">
        <v>900</v>
      </c>
      <c r="V187" s="122" t="s">
        <v>900</v>
      </c>
      <c r="W187" s="122" t="s">
        <v>900</v>
      </c>
      <c r="X187" s="122" t="s">
        <v>538</v>
      </c>
      <c r="Y187" s="122" t="s">
        <v>538</v>
      </c>
      <c r="Z187" s="122" t="s">
        <v>538</v>
      </c>
      <c r="AA187" s="122" t="s">
        <v>1217</v>
      </c>
      <c r="AB187" s="122" t="s">
        <v>901</v>
      </c>
      <c r="AC187" s="122" t="s">
        <v>901</v>
      </c>
      <c r="AD187" s="179" t="s">
        <v>1264</v>
      </c>
      <c r="AE187" s="122" t="s">
        <v>891</v>
      </c>
      <c r="AF187" s="122" t="s">
        <v>1157</v>
      </c>
      <c r="AG187" s="122" t="s">
        <v>1217</v>
      </c>
      <c r="AH187" s="122" t="s">
        <v>900</v>
      </c>
      <c r="AI187" s="122" t="s">
        <v>900</v>
      </c>
      <c r="AJ187" s="123" t="s">
        <v>907</v>
      </c>
      <c r="AK187" s="123" t="s">
        <v>907</v>
      </c>
      <c r="AL187" s="122" t="s">
        <v>905</v>
      </c>
      <c r="AM187" s="122" t="s">
        <v>905</v>
      </c>
      <c r="AN187" s="122" t="s">
        <v>908</v>
      </c>
      <c r="AO187" s="122" t="s">
        <v>909</v>
      </c>
      <c r="AP187" s="122" t="s">
        <v>909</v>
      </c>
      <c r="AQ187" s="122" t="s">
        <v>1265</v>
      </c>
      <c r="AR187" s="122" t="s">
        <v>1265</v>
      </c>
      <c r="AS187" s="122" t="s">
        <v>891</v>
      </c>
      <c r="AT187" s="122" t="s">
        <v>891</v>
      </c>
      <c r="AU187" s="122" t="s">
        <v>891</v>
      </c>
      <c r="AV187" s="122" t="s">
        <v>891</v>
      </c>
      <c r="AW187" s="122" t="s">
        <v>891</v>
      </c>
      <c r="AX187" s="122" t="s">
        <v>891</v>
      </c>
      <c r="AY187" s="122" t="s">
        <v>891</v>
      </c>
      <c r="AZ187" s="122" t="s">
        <v>905</v>
      </c>
      <c r="BA187" s="122" t="s">
        <v>538</v>
      </c>
      <c r="BB187" s="122" t="s">
        <v>903</v>
      </c>
      <c r="BC187" s="122" t="s">
        <v>903</v>
      </c>
      <c r="BD187" s="122" t="s">
        <v>903</v>
      </c>
      <c r="BE187" s="123" t="s">
        <v>880</v>
      </c>
      <c r="BF187" s="122" t="s">
        <v>902</v>
      </c>
      <c r="BG187" s="122" t="s">
        <v>902</v>
      </c>
      <c r="BH187" s="122" t="s">
        <v>526</v>
      </c>
      <c r="BI187" s="122" t="s">
        <v>526</v>
      </c>
      <c r="BJ187" s="122" t="s">
        <v>1258</v>
      </c>
      <c r="BK187" s="122" t="s">
        <v>1266</v>
      </c>
      <c r="BL187" s="122" t="s">
        <v>899</v>
      </c>
      <c r="BM187" s="122" t="s">
        <v>538</v>
      </c>
      <c r="BN187" s="122" t="s">
        <v>535</v>
      </c>
      <c r="BO187" s="122" t="s">
        <v>538</v>
      </c>
      <c r="BP187" s="122" t="s">
        <v>538</v>
      </c>
      <c r="BQ187" s="122" t="s">
        <v>881</v>
      </c>
      <c r="BR187" s="122" t="s">
        <v>891</v>
      </c>
      <c r="BS187" s="122" t="s">
        <v>891</v>
      </c>
      <c r="BT187" s="122" t="s">
        <v>891</v>
      </c>
      <c r="BU187" s="122" t="s">
        <v>891</v>
      </c>
      <c r="BV187" s="122" t="s">
        <v>891</v>
      </c>
      <c r="BW187" s="122" t="s">
        <v>891</v>
      </c>
      <c r="BX187" s="122"/>
      <c r="BY187" s="122" t="s">
        <v>906</v>
      </c>
      <c r="BZ187" s="122" t="s">
        <v>538</v>
      </c>
      <c r="CA187" s="122" t="s">
        <v>1217</v>
      </c>
      <c r="CB187" s="122" t="s">
        <v>900</v>
      </c>
    </row>
    <row r="188" spans="1:80" x14ac:dyDescent="0.3">
      <c r="A188" s="100" t="str">
        <f>'Indicator Data'!A189</f>
        <v>Uruguay</v>
      </c>
      <c r="B188" s="86" t="str">
        <f>'Indicator Data'!B189</f>
        <v>URY</v>
      </c>
      <c r="C188" s="122" t="s">
        <v>1257</v>
      </c>
      <c r="D188" s="122" t="s">
        <v>1257</v>
      </c>
      <c r="E188" s="122" t="s">
        <v>1258</v>
      </c>
      <c r="F188" s="122" t="s">
        <v>1258</v>
      </c>
      <c r="G188" s="122" t="s">
        <v>1258</v>
      </c>
      <c r="H188" s="122" t="s">
        <v>1258</v>
      </c>
      <c r="I188" s="122" t="s">
        <v>1258</v>
      </c>
      <c r="J188" s="122" t="s">
        <v>903</v>
      </c>
      <c r="K188" s="122" t="s">
        <v>903</v>
      </c>
      <c r="L188" s="122" t="s">
        <v>526</v>
      </c>
      <c r="M188" s="122" t="s">
        <v>900</v>
      </c>
      <c r="N188" s="122" t="s">
        <v>900</v>
      </c>
      <c r="O188" s="122" t="s">
        <v>900</v>
      </c>
      <c r="P188" s="122" t="s">
        <v>900</v>
      </c>
      <c r="Q188" s="122" t="s">
        <v>1156</v>
      </c>
      <c r="R188" s="122" t="s">
        <v>1156</v>
      </c>
      <c r="S188" s="122" t="s">
        <v>1156</v>
      </c>
      <c r="T188" s="122" t="s">
        <v>1156</v>
      </c>
      <c r="U188" s="122" t="s">
        <v>900</v>
      </c>
      <c r="V188" s="122" t="s">
        <v>900</v>
      </c>
      <c r="W188" s="122" t="s">
        <v>900</v>
      </c>
      <c r="X188" s="122" t="s">
        <v>538</v>
      </c>
      <c r="Y188" s="122" t="s">
        <v>538</v>
      </c>
      <c r="Z188" s="122" t="s">
        <v>538</v>
      </c>
      <c r="AA188" s="122" t="s">
        <v>1217</v>
      </c>
      <c r="AB188" s="122" t="s">
        <v>901</v>
      </c>
      <c r="AC188" s="122" t="s">
        <v>901</v>
      </c>
      <c r="AD188" s="179" t="s">
        <v>1264</v>
      </c>
      <c r="AE188" s="122" t="s">
        <v>891</v>
      </c>
      <c r="AF188" s="122" t="s">
        <v>1157</v>
      </c>
      <c r="AG188" s="122" t="s">
        <v>1217</v>
      </c>
      <c r="AH188" s="122" t="s">
        <v>900</v>
      </c>
      <c r="AI188" s="122" t="s">
        <v>900</v>
      </c>
      <c r="AJ188" s="123" t="s">
        <v>907</v>
      </c>
      <c r="AK188" s="123" t="s">
        <v>907</v>
      </c>
      <c r="AL188" s="122" t="s">
        <v>905</v>
      </c>
      <c r="AM188" s="122" t="s">
        <v>905</v>
      </c>
      <c r="AN188" s="122" t="s">
        <v>908</v>
      </c>
      <c r="AO188" s="122" t="s">
        <v>909</v>
      </c>
      <c r="AP188" s="122" t="s">
        <v>909</v>
      </c>
      <c r="AQ188" s="122" t="s">
        <v>1265</v>
      </c>
      <c r="AR188" s="122" t="s">
        <v>1265</v>
      </c>
      <c r="AS188" s="122" t="s">
        <v>891</v>
      </c>
      <c r="AT188" s="122" t="s">
        <v>891</v>
      </c>
      <c r="AU188" s="122" t="s">
        <v>891</v>
      </c>
      <c r="AV188" s="122" t="s">
        <v>891</v>
      </c>
      <c r="AW188" s="122" t="s">
        <v>891</v>
      </c>
      <c r="AX188" s="122" t="s">
        <v>891</v>
      </c>
      <c r="AY188" s="122" t="s">
        <v>891</v>
      </c>
      <c r="AZ188" s="122" t="s">
        <v>905</v>
      </c>
      <c r="BA188" s="122" t="s">
        <v>538</v>
      </c>
      <c r="BB188" s="122" t="s">
        <v>903</v>
      </c>
      <c r="BC188" s="122" t="s">
        <v>903</v>
      </c>
      <c r="BD188" s="122" t="s">
        <v>903</v>
      </c>
      <c r="BE188" s="123" t="s">
        <v>880</v>
      </c>
      <c r="BF188" s="122" t="s">
        <v>902</v>
      </c>
      <c r="BG188" s="122" t="s">
        <v>902</v>
      </c>
      <c r="BH188" s="122" t="s">
        <v>526</v>
      </c>
      <c r="BI188" s="122" t="s">
        <v>526</v>
      </c>
      <c r="BJ188" s="122" t="s">
        <v>1258</v>
      </c>
      <c r="BK188" s="122" t="s">
        <v>1266</v>
      </c>
      <c r="BL188" s="122" t="s">
        <v>899</v>
      </c>
      <c r="BM188" s="122" t="s">
        <v>538</v>
      </c>
      <c r="BN188" s="122" t="s">
        <v>535</v>
      </c>
      <c r="BO188" s="122" t="s">
        <v>538</v>
      </c>
      <c r="BP188" s="122" t="s">
        <v>538</v>
      </c>
      <c r="BQ188" s="122" t="s">
        <v>882</v>
      </c>
      <c r="BR188" s="122" t="s">
        <v>891</v>
      </c>
      <c r="BS188" s="122" t="s">
        <v>891</v>
      </c>
      <c r="BT188" s="122" t="s">
        <v>891</v>
      </c>
      <c r="BU188" s="122" t="s">
        <v>891</v>
      </c>
      <c r="BV188" s="122" t="s">
        <v>891</v>
      </c>
      <c r="BW188" s="122" t="s">
        <v>891</v>
      </c>
      <c r="BX188" s="122"/>
      <c r="BY188" s="122" t="s">
        <v>906</v>
      </c>
      <c r="BZ188" s="122" t="s">
        <v>538</v>
      </c>
      <c r="CA188" s="122" t="s">
        <v>1217</v>
      </c>
      <c r="CB188" s="122" t="s">
        <v>900</v>
      </c>
    </row>
    <row r="189" spans="1:80" x14ac:dyDescent="0.3">
      <c r="A189" s="100" t="str">
        <f>'Indicator Data'!A190</f>
        <v>Uzbekistan</v>
      </c>
      <c r="B189" s="86" t="str">
        <f>'Indicator Data'!B190</f>
        <v>UZB</v>
      </c>
      <c r="C189" s="122" t="s">
        <v>1257</v>
      </c>
      <c r="D189" s="122" t="s">
        <v>1257</v>
      </c>
      <c r="E189" s="122" t="s">
        <v>1258</v>
      </c>
      <c r="F189" s="122" t="s">
        <v>1258</v>
      </c>
      <c r="G189" s="122" t="s">
        <v>1258</v>
      </c>
      <c r="H189" s="122" t="s">
        <v>1258</v>
      </c>
      <c r="I189" s="122" t="s">
        <v>1258</v>
      </c>
      <c r="J189" s="122" t="s">
        <v>903</v>
      </c>
      <c r="K189" s="122" t="s">
        <v>903</v>
      </c>
      <c r="L189" s="122" t="s">
        <v>526</v>
      </c>
      <c r="M189" s="122" t="s">
        <v>900</v>
      </c>
      <c r="N189" s="122" t="s">
        <v>900</v>
      </c>
      <c r="O189" s="122" t="s">
        <v>900</v>
      </c>
      <c r="P189" s="122" t="s">
        <v>900</v>
      </c>
      <c r="Q189" s="122" t="s">
        <v>1156</v>
      </c>
      <c r="R189" s="122" t="s">
        <v>1156</v>
      </c>
      <c r="S189" s="122" t="s">
        <v>1156</v>
      </c>
      <c r="T189" s="122" t="s">
        <v>1156</v>
      </c>
      <c r="U189" s="122" t="s">
        <v>900</v>
      </c>
      <c r="V189" s="122" t="s">
        <v>900</v>
      </c>
      <c r="W189" s="122" t="s">
        <v>900</v>
      </c>
      <c r="X189" s="122" t="s">
        <v>538</v>
      </c>
      <c r="Y189" s="122" t="s">
        <v>538</v>
      </c>
      <c r="Z189" s="122" t="s">
        <v>538</v>
      </c>
      <c r="AA189" s="122" t="s">
        <v>1217</v>
      </c>
      <c r="AB189" s="122" t="s">
        <v>901</v>
      </c>
      <c r="AC189" s="122" t="s">
        <v>901</v>
      </c>
      <c r="AD189" s="179" t="s">
        <v>1264</v>
      </c>
      <c r="AE189" s="122" t="s">
        <v>891</v>
      </c>
      <c r="AF189" s="122" t="s">
        <v>1157</v>
      </c>
      <c r="AG189" s="122" t="s">
        <v>1217</v>
      </c>
      <c r="AH189" s="122" t="s">
        <v>900</v>
      </c>
      <c r="AI189" s="122" t="s">
        <v>900</v>
      </c>
      <c r="AJ189" s="123" t="s">
        <v>907</v>
      </c>
      <c r="AK189" s="123" t="s">
        <v>907</v>
      </c>
      <c r="AL189" s="122" t="s">
        <v>905</v>
      </c>
      <c r="AM189" s="122" t="s">
        <v>905</v>
      </c>
      <c r="AN189" s="122" t="s">
        <v>908</v>
      </c>
      <c r="AO189" s="122" t="s">
        <v>909</v>
      </c>
      <c r="AP189" s="122" t="s">
        <v>909</v>
      </c>
      <c r="AQ189" s="122" t="s">
        <v>1265</v>
      </c>
      <c r="AR189" s="122" t="s">
        <v>1265</v>
      </c>
      <c r="AS189" s="122" t="s">
        <v>891</v>
      </c>
      <c r="AT189" s="122" t="s">
        <v>891</v>
      </c>
      <c r="AU189" s="122" t="s">
        <v>891</v>
      </c>
      <c r="AV189" s="122" t="s">
        <v>891</v>
      </c>
      <c r="AW189" s="122" t="s">
        <v>891</v>
      </c>
      <c r="AX189" s="122" t="s">
        <v>891</v>
      </c>
      <c r="AY189" s="122" t="s">
        <v>891</v>
      </c>
      <c r="AZ189" s="122" t="s">
        <v>905</v>
      </c>
      <c r="BA189" s="122" t="s">
        <v>538</v>
      </c>
      <c r="BB189" s="122" t="s">
        <v>903</v>
      </c>
      <c r="BC189" s="122" t="s">
        <v>903</v>
      </c>
      <c r="BD189" s="122" t="s">
        <v>903</v>
      </c>
      <c r="BE189" s="123" t="s">
        <v>880</v>
      </c>
      <c r="BF189" s="122" t="s">
        <v>902</v>
      </c>
      <c r="BG189" s="122" t="s">
        <v>902</v>
      </c>
      <c r="BH189" s="122" t="s">
        <v>526</v>
      </c>
      <c r="BI189" s="122" t="s">
        <v>526</v>
      </c>
      <c r="BJ189" s="122" t="s">
        <v>1258</v>
      </c>
      <c r="BK189" s="122" t="s">
        <v>1266</v>
      </c>
      <c r="BL189" s="122" t="s">
        <v>899</v>
      </c>
      <c r="BM189" s="122" t="s">
        <v>538</v>
      </c>
      <c r="BN189" s="122" t="s">
        <v>535</v>
      </c>
      <c r="BO189" s="122" t="s">
        <v>538</v>
      </c>
      <c r="BP189" s="122" t="s">
        <v>538</v>
      </c>
      <c r="BQ189" s="122" t="s">
        <v>882</v>
      </c>
      <c r="BR189" s="122" t="s">
        <v>891</v>
      </c>
      <c r="BS189" s="122" t="s">
        <v>891</v>
      </c>
      <c r="BT189" s="122" t="s">
        <v>891</v>
      </c>
      <c r="BU189" s="122" t="s">
        <v>891</v>
      </c>
      <c r="BV189" s="122" t="s">
        <v>891</v>
      </c>
      <c r="BW189" s="122" t="s">
        <v>891</v>
      </c>
      <c r="BX189" s="122"/>
      <c r="BY189" s="122" t="s">
        <v>906</v>
      </c>
      <c r="BZ189" s="122" t="s">
        <v>538</v>
      </c>
      <c r="CA189" s="122" t="s">
        <v>1217</v>
      </c>
      <c r="CB189" s="122" t="s">
        <v>900</v>
      </c>
    </row>
    <row r="190" spans="1:80" x14ac:dyDescent="0.3">
      <c r="A190" s="100" t="str">
        <f>'Indicator Data'!A191</f>
        <v>Vanuatu</v>
      </c>
      <c r="B190" s="86" t="str">
        <f>'Indicator Data'!B191</f>
        <v>VUT</v>
      </c>
      <c r="C190" s="122" t="s">
        <v>1257</v>
      </c>
      <c r="D190" s="122" t="s">
        <v>1257</v>
      </c>
      <c r="E190" s="122" t="s">
        <v>1258</v>
      </c>
      <c r="F190" s="122" t="s">
        <v>1258</v>
      </c>
      <c r="G190" s="122" t="s">
        <v>1258</v>
      </c>
      <c r="H190" s="122" t="s">
        <v>1258</v>
      </c>
      <c r="I190" s="122" t="s">
        <v>1258</v>
      </c>
      <c r="J190" s="122" t="s">
        <v>903</v>
      </c>
      <c r="K190" s="122" t="s">
        <v>903</v>
      </c>
      <c r="L190" s="122" t="s">
        <v>526</v>
      </c>
      <c r="M190" s="122" t="s">
        <v>900</v>
      </c>
      <c r="N190" s="122" t="s">
        <v>900</v>
      </c>
      <c r="O190" s="122" t="s">
        <v>900</v>
      </c>
      <c r="P190" s="122" t="s">
        <v>900</v>
      </c>
      <c r="Q190" s="122" t="s">
        <v>1156</v>
      </c>
      <c r="R190" s="122" t="s">
        <v>1156</v>
      </c>
      <c r="S190" s="122" t="s">
        <v>1156</v>
      </c>
      <c r="T190" s="122" t="s">
        <v>1156</v>
      </c>
      <c r="U190" s="122" t="s">
        <v>900</v>
      </c>
      <c r="V190" s="122" t="s">
        <v>900</v>
      </c>
      <c r="W190" s="122" t="s">
        <v>900</v>
      </c>
      <c r="X190" s="122" t="s">
        <v>538</v>
      </c>
      <c r="Y190" s="122" t="s">
        <v>538</v>
      </c>
      <c r="Z190" s="122" t="s">
        <v>538</v>
      </c>
      <c r="AA190" s="122" t="s">
        <v>1217</v>
      </c>
      <c r="AB190" s="122" t="s">
        <v>901</v>
      </c>
      <c r="AC190" s="122" t="s">
        <v>901</v>
      </c>
      <c r="AD190" s="179" t="s">
        <v>1264</v>
      </c>
      <c r="AE190" s="122" t="s">
        <v>891</v>
      </c>
      <c r="AF190" s="122" t="s">
        <v>1157</v>
      </c>
      <c r="AG190" s="122" t="s">
        <v>1217</v>
      </c>
      <c r="AH190" s="122" t="s">
        <v>900</v>
      </c>
      <c r="AI190" s="122" t="s">
        <v>900</v>
      </c>
      <c r="AJ190" s="123" t="s">
        <v>907</v>
      </c>
      <c r="AK190" s="123" t="s">
        <v>907</v>
      </c>
      <c r="AL190" s="122" t="s">
        <v>905</v>
      </c>
      <c r="AM190" s="122" t="s">
        <v>905</v>
      </c>
      <c r="AN190" s="122" t="s">
        <v>908</v>
      </c>
      <c r="AO190" s="122" t="s">
        <v>909</v>
      </c>
      <c r="AP190" s="122" t="s">
        <v>909</v>
      </c>
      <c r="AQ190" s="122" t="s">
        <v>1265</v>
      </c>
      <c r="AR190" s="122" t="s">
        <v>1265</v>
      </c>
      <c r="AS190" s="122" t="s">
        <v>891</v>
      </c>
      <c r="AT190" s="122" t="s">
        <v>891</v>
      </c>
      <c r="AU190" s="122" t="s">
        <v>891</v>
      </c>
      <c r="AV190" s="122" t="s">
        <v>891</v>
      </c>
      <c r="AW190" s="122" t="s">
        <v>891</v>
      </c>
      <c r="AX190" s="122" t="s">
        <v>891</v>
      </c>
      <c r="AY190" s="122" t="s">
        <v>891</v>
      </c>
      <c r="AZ190" s="122" t="s">
        <v>905</v>
      </c>
      <c r="BA190" s="122" t="s">
        <v>538</v>
      </c>
      <c r="BB190" s="122" t="s">
        <v>903</v>
      </c>
      <c r="BC190" s="122" t="s">
        <v>903</v>
      </c>
      <c r="BD190" s="122" t="s">
        <v>903</v>
      </c>
      <c r="BE190" s="123" t="s">
        <v>880</v>
      </c>
      <c r="BF190" s="122" t="s">
        <v>902</v>
      </c>
      <c r="BG190" s="122" t="s">
        <v>902</v>
      </c>
      <c r="BH190" s="122" t="s">
        <v>526</v>
      </c>
      <c r="BI190" s="122" t="s">
        <v>526</v>
      </c>
      <c r="BJ190" s="122" t="s">
        <v>1258</v>
      </c>
      <c r="BK190" s="122" t="s">
        <v>1266</v>
      </c>
      <c r="BL190" s="122" t="s">
        <v>899</v>
      </c>
      <c r="BM190" s="122" t="s">
        <v>538</v>
      </c>
      <c r="BN190" s="122" t="s">
        <v>535</v>
      </c>
      <c r="BO190" s="122" t="s">
        <v>538</v>
      </c>
      <c r="BP190" s="122" t="s">
        <v>538</v>
      </c>
      <c r="BQ190" s="122" t="s">
        <v>882</v>
      </c>
      <c r="BR190" s="122" t="s">
        <v>891</v>
      </c>
      <c r="BS190" s="122" t="s">
        <v>891</v>
      </c>
      <c r="BT190" s="122" t="s">
        <v>891</v>
      </c>
      <c r="BU190" s="122" t="s">
        <v>891</v>
      </c>
      <c r="BV190" s="122" t="s">
        <v>891</v>
      </c>
      <c r="BW190" s="122" t="s">
        <v>891</v>
      </c>
      <c r="BX190" s="122"/>
      <c r="BY190" s="122" t="s">
        <v>906</v>
      </c>
      <c r="BZ190" s="122" t="s">
        <v>538</v>
      </c>
      <c r="CA190" s="122" t="s">
        <v>1217</v>
      </c>
      <c r="CB190" s="122" t="s">
        <v>900</v>
      </c>
    </row>
    <row r="191" spans="1:80" x14ac:dyDescent="0.3">
      <c r="A191" s="100" t="str">
        <f>'Indicator Data'!A192</f>
        <v>Venezuela</v>
      </c>
      <c r="B191" s="86" t="str">
        <f>'Indicator Data'!B192</f>
        <v>VEN</v>
      </c>
      <c r="C191" s="122" t="s">
        <v>1257</v>
      </c>
      <c r="D191" s="122" t="s">
        <v>1257</v>
      </c>
      <c r="E191" s="122" t="s">
        <v>1258</v>
      </c>
      <c r="F191" s="122" t="s">
        <v>1258</v>
      </c>
      <c r="G191" s="122" t="s">
        <v>1258</v>
      </c>
      <c r="H191" s="122" t="s">
        <v>1258</v>
      </c>
      <c r="I191" s="122" t="s">
        <v>1258</v>
      </c>
      <c r="J191" s="122" t="s">
        <v>903</v>
      </c>
      <c r="K191" s="122" t="s">
        <v>903</v>
      </c>
      <c r="L191" s="122" t="s">
        <v>526</v>
      </c>
      <c r="M191" s="122" t="s">
        <v>900</v>
      </c>
      <c r="N191" s="122" t="s">
        <v>900</v>
      </c>
      <c r="O191" s="122" t="s">
        <v>900</v>
      </c>
      <c r="P191" s="122" t="s">
        <v>900</v>
      </c>
      <c r="Q191" s="122" t="s">
        <v>1156</v>
      </c>
      <c r="R191" s="122" t="s">
        <v>1156</v>
      </c>
      <c r="S191" s="122" t="s">
        <v>1156</v>
      </c>
      <c r="T191" s="122" t="s">
        <v>1156</v>
      </c>
      <c r="U191" s="122" t="s">
        <v>900</v>
      </c>
      <c r="V191" s="122" t="s">
        <v>900</v>
      </c>
      <c r="W191" s="122" t="s">
        <v>900</v>
      </c>
      <c r="X191" s="122" t="s">
        <v>538</v>
      </c>
      <c r="Y191" s="122" t="s">
        <v>538</v>
      </c>
      <c r="Z191" s="122" t="s">
        <v>538</v>
      </c>
      <c r="AA191" s="122" t="s">
        <v>1217</v>
      </c>
      <c r="AB191" s="122" t="s">
        <v>901</v>
      </c>
      <c r="AC191" s="122" t="s">
        <v>901</v>
      </c>
      <c r="AD191" s="179" t="s">
        <v>1264</v>
      </c>
      <c r="AE191" s="122" t="s">
        <v>891</v>
      </c>
      <c r="AF191" s="122" t="s">
        <v>1157</v>
      </c>
      <c r="AG191" s="122" t="s">
        <v>1217</v>
      </c>
      <c r="AH191" s="122" t="s">
        <v>900</v>
      </c>
      <c r="AI191" s="122" t="s">
        <v>900</v>
      </c>
      <c r="AJ191" s="123" t="s">
        <v>907</v>
      </c>
      <c r="AK191" s="123" t="s">
        <v>907</v>
      </c>
      <c r="AL191" s="122" t="s">
        <v>905</v>
      </c>
      <c r="AM191" s="122" t="s">
        <v>905</v>
      </c>
      <c r="AN191" s="122" t="s">
        <v>908</v>
      </c>
      <c r="AO191" s="122" t="s">
        <v>909</v>
      </c>
      <c r="AP191" s="122" t="s">
        <v>909</v>
      </c>
      <c r="AQ191" s="122" t="s">
        <v>1265</v>
      </c>
      <c r="AR191" s="122" t="s">
        <v>1265</v>
      </c>
      <c r="AS191" s="122" t="s">
        <v>891</v>
      </c>
      <c r="AT191" s="122" t="s">
        <v>891</v>
      </c>
      <c r="AU191" s="122" t="s">
        <v>891</v>
      </c>
      <c r="AV191" s="122" t="s">
        <v>891</v>
      </c>
      <c r="AW191" s="122" t="s">
        <v>891</v>
      </c>
      <c r="AX191" s="122" t="s">
        <v>891</v>
      </c>
      <c r="AY191" s="122" t="s">
        <v>891</v>
      </c>
      <c r="AZ191" s="122" t="s">
        <v>905</v>
      </c>
      <c r="BA191" s="122" t="s">
        <v>538</v>
      </c>
      <c r="BB191" s="122" t="s">
        <v>903</v>
      </c>
      <c r="BC191" s="122" t="s">
        <v>903</v>
      </c>
      <c r="BD191" s="122" t="s">
        <v>903</v>
      </c>
      <c r="BE191" s="123" t="s">
        <v>880</v>
      </c>
      <c r="BF191" s="122" t="s">
        <v>902</v>
      </c>
      <c r="BG191" s="122" t="s">
        <v>902</v>
      </c>
      <c r="BH191" s="122" t="s">
        <v>526</v>
      </c>
      <c r="BI191" s="122" t="s">
        <v>526</v>
      </c>
      <c r="BJ191" s="122" t="s">
        <v>1258</v>
      </c>
      <c r="BK191" s="122" t="s">
        <v>1266</v>
      </c>
      <c r="BL191" s="122" t="s">
        <v>899</v>
      </c>
      <c r="BM191" s="122" t="s">
        <v>538</v>
      </c>
      <c r="BN191" s="122" t="s">
        <v>535</v>
      </c>
      <c r="BO191" s="122" t="s">
        <v>538</v>
      </c>
      <c r="BP191" s="122" t="s">
        <v>538</v>
      </c>
      <c r="BQ191" s="122" t="s">
        <v>882</v>
      </c>
      <c r="BR191" s="122" t="s">
        <v>891</v>
      </c>
      <c r="BS191" s="122" t="s">
        <v>891</v>
      </c>
      <c r="BT191" s="122" t="s">
        <v>891</v>
      </c>
      <c r="BU191" s="122" t="s">
        <v>891</v>
      </c>
      <c r="BV191" s="122" t="s">
        <v>891</v>
      </c>
      <c r="BW191" s="122" t="s">
        <v>891</v>
      </c>
      <c r="BX191" s="122"/>
      <c r="BY191" s="122" t="s">
        <v>906</v>
      </c>
      <c r="BZ191" s="122" t="s">
        <v>538</v>
      </c>
      <c r="CA191" s="122" t="s">
        <v>1217</v>
      </c>
      <c r="CB191" s="122" t="s">
        <v>900</v>
      </c>
    </row>
    <row r="192" spans="1:80" x14ac:dyDescent="0.3">
      <c r="A192" s="100" t="str">
        <f>'Indicator Data'!A193</f>
        <v>Viet Nam</v>
      </c>
      <c r="B192" s="86" t="str">
        <f>'Indicator Data'!B193</f>
        <v>VNM</v>
      </c>
      <c r="C192" s="122" t="s">
        <v>1257</v>
      </c>
      <c r="D192" s="122" t="s">
        <v>1257</v>
      </c>
      <c r="E192" s="122" t="s">
        <v>1258</v>
      </c>
      <c r="F192" s="122" t="s">
        <v>1258</v>
      </c>
      <c r="G192" s="122" t="s">
        <v>1258</v>
      </c>
      <c r="H192" s="122" t="s">
        <v>1258</v>
      </c>
      <c r="I192" s="122" t="s">
        <v>1258</v>
      </c>
      <c r="J192" s="122" t="s">
        <v>903</v>
      </c>
      <c r="K192" s="122" t="s">
        <v>903</v>
      </c>
      <c r="L192" s="122" t="s">
        <v>526</v>
      </c>
      <c r="M192" s="122" t="s">
        <v>900</v>
      </c>
      <c r="N192" s="122" t="s">
        <v>900</v>
      </c>
      <c r="O192" s="122" t="s">
        <v>900</v>
      </c>
      <c r="P192" s="122" t="s">
        <v>900</v>
      </c>
      <c r="Q192" s="122" t="s">
        <v>1156</v>
      </c>
      <c r="R192" s="122" t="s">
        <v>1156</v>
      </c>
      <c r="S192" s="122" t="s">
        <v>1156</v>
      </c>
      <c r="T192" s="122" t="s">
        <v>1156</v>
      </c>
      <c r="U192" s="122" t="s">
        <v>900</v>
      </c>
      <c r="V192" s="122" t="s">
        <v>900</v>
      </c>
      <c r="W192" s="122" t="s">
        <v>900</v>
      </c>
      <c r="X192" s="122" t="s">
        <v>538</v>
      </c>
      <c r="Y192" s="122" t="s">
        <v>538</v>
      </c>
      <c r="Z192" s="122" t="s">
        <v>538</v>
      </c>
      <c r="AA192" s="122" t="s">
        <v>1217</v>
      </c>
      <c r="AB192" s="122" t="s">
        <v>901</v>
      </c>
      <c r="AC192" s="122" t="s">
        <v>901</v>
      </c>
      <c r="AD192" s="179" t="s">
        <v>1264</v>
      </c>
      <c r="AE192" s="122" t="s">
        <v>891</v>
      </c>
      <c r="AF192" s="122" t="s">
        <v>1157</v>
      </c>
      <c r="AG192" s="122" t="s">
        <v>1217</v>
      </c>
      <c r="AH192" s="122" t="s">
        <v>900</v>
      </c>
      <c r="AI192" s="122" t="s">
        <v>900</v>
      </c>
      <c r="AJ192" s="123" t="s">
        <v>907</v>
      </c>
      <c r="AK192" s="123" t="s">
        <v>907</v>
      </c>
      <c r="AL192" s="122" t="s">
        <v>905</v>
      </c>
      <c r="AM192" s="122" t="s">
        <v>905</v>
      </c>
      <c r="AN192" s="122" t="s">
        <v>908</v>
      </c>
      <c r="AO192" s="122" t="s">
        <v>909</v>
      </c>
      <c r="AP192" s="122" t="s">
        <v>909</v>
      </c>
      <c r="AQ192" s="122" t="s">
        <v>1265</v>
      </c>
      <c r="AR192" s="122" t="s">
        <v>1265</v>
      </c>
      <c r="AS192" s="122" t="s">
        <v>891</v>
      </c>
      <c r="AT192" s="122" t="s">
        <v>891</v>
      </c>
      <c r="AU192" s="122" t="s">
        <v>891</v>
      </c>
      <c r="AV192" s="122" t="s">
        <v>891</v>
      </c>
      <c r="AW192" s="122" t="s">
        <v>891</v>
      </c>
      <c r="AX192" s="122" t="s">
        <v>891</v>
      </c>
      <c r="AY192" s="122" t="s">
        <v>891</v>
      </c>
      <c r="AZ192" s="122" t="s">
        <v>905</v>
      </c>
      <c r="BA192" s="122" t="s">
        <v>538</v>
      </c>
      <c r="BB192" s="122" t="s">
        <v>903</v>
      </c>
      <c r="BC192" s="122" t="s">
        <v>903</v>
      </c>
      <c r="BD192" s="122" t="s">
        <v>903</v>
      </c>
      <c r="BE192" s="123" t="s">
        <v>880</v>
      </c>
      <c r="BF192" s="122" t="s">
        <v>902</v>
      </c>
      <c r="BG192" s="122" t="s">
        <v>902</v>
      </c>
      <c r="BH192" s="122" t="s">
        <v>526</v>
      </c>
      <c r="BI192" s="122" t="s">
        <v>526</v>
      </c>
      <c r="BJ192" s="122" t="s">
        <v>1258</v>
      </c>
      <c r="BK192" s="122" t="s">
        <v>1266</v>
      </c>
      <c r="BL192" s="122" t="s">
        <v>899</v>
      </c>
      <c r="BM192" s="122" t="s">
        <v>538</v>
      </c>
      <c r="BN192" s="122" t="s">
        <v>535</v>
      </c>
      <c r="BO192" s="122" t="s">
        <v>538</v>
      </c>
      <c r="BP192" s="122" t="s">
        <v>538</v>
      </c>
      <c r="BQ192" s="122" t="s">
        <v>882</v>
      </c>
      <c r="BR192" s="122" t="s">
        <v>891</v>
      </c>
      <c r="BS192" s="122" t="s">
        <v>891</v>
      </c>
      <c r="BT192" s="122" t="s">
        <v>891</v>
      </c>
      <c r="BU192" s="122" t="s">
        <v>891</v>
      </c>
      <c r="BV192" s="122" t="s">
        <v>891</v>
      </c>
      <c r="BW192" s="122" t="s">
        <v>891</v>
      </c>
      <c r="BX192" s="122"/>
      <c r="BY192" s="122" t="s">
        <v>906</v>
      </c>
      <c r="BZ192" s="122" t="s">
        <v>538</v>
      </c>
      <c r="CA192" s="122" t="s">
        <v>1217</v>
      </c>
      <c r="CB192" s="122" t="s">
        <v>900</v>
      </c>
    </row>
    <row r="193" spans="1:80" x14ac:dyDescent="0.3">
      <c r="A193" s="100" t="str">
        <f>'Indicator Data'!A194</f>
        <v>Yemen</v>
      </c>
      <c r="B193" s="86" t="str">
        <f>'Indicator Data'!B194</f>
        <v>YEM</v>
      </c>
      <c r="C193" s="122" t="s">
        <v>1257</v>
      </c>
      <c r="D193" s="122" t="s">
        <v>1257</v>
      </c>
      <c r="E193" s="122" t="s">
        <v>1258</v>
      </c>
      <c r="F193" s="122" t="s">
        <v>1258</v>
      </c>
      <c r="G193" s="122" t="s">
        <v>1258</v>
      </c>
      <c r="H193" s="122" t="s">
        <v>1258</v>
      </c>
      <c r="I193" s="122" t="s">
        <v>1258</v>
      </c>
      <c r="J193" s="122" t="s">
        <v>903</v>
      </c>
      <c r="K193" s="122" t="s">
        <v>903</v>
      </c>
      <c r="L193" s="122" t="s">
        <v>526</v>
      </c>
      <c r="M193" s="122" t="s">
        <v>900</v>
      </c>
      <c r="N193" s="122" t="s">
        <v>900</v>
      </c>
      <c r="O193" s="122" t="s">
        <v>900</v>
      </c>
      <c r="P193" s="122" t="s">
        <v>900</v>
      </c>
      <c r="Q193" s="122" t="s">
        <v>1156</v>
      </c>
      <c r="R193" s="122" t="s">
        <v>1156</v>
      </c>
      <c r="S193" s="122" t="s">
        <v>1156</v>
      </c>
      <c r="T193" s="122" t="s">
        <v>1156</v>
      </c>
      <c r="U193" s="122" t="s">
        <v>900</v>
      </c>
      <c r="V193" s="122" t="s">
        <v>900</v>
      </c>
      <c r="W193" s="122" t="s">
        <v>900</v>
      </c>
      <c r="X193" s="122" t="s">
        <v>538</v>
      </c>
      <c r="Y193" s="122" t="s">
        <v>538</v>
      </c>
      <c r="Z193" s="122" t="s">
        <v>538</v>
      </c>
      <c r="AA193" s="122" t="s">
        <v>1217</v>
      </c>
      <c r="AB193" s="122" t="s">
        <v>901</v>
      </c>
      <c r="AC193" s="122" t="s">
        <v>901</v>
      </c>
      <c r="AD193" s="179" t="s">
        <v>1264</v>
      </c>
      <c r="AE193" s="122" t="s">
        <v>891</v>
      </c>
      <c r="AF193" s="122" t="s">
        <v>1157</v>
      </c>
      <c r="AG193" s="122" t="s">
        <v>1217</v>
      </c>
      <c r="AH193" s="122" t="s">
        <v>900</v>
      </c>
      <c r="AI193" s="122" t="s">
        <v>900</v>
      </c>
      <c r="AJ193" s="123" t="s">
        <v>907</v>
      </c>
      <c r="AK193" s="123" t="s">
        <v>907</v>
      </c>
      <c r="AL193" s="122" t="s">
        <v>905</v>
      </c>
      <c r="AM193" s="122" t="s">
        <v>905</v>
      </c>
      <c r="AN193" s="122" t="s">
        <v>908</v>
      </c>
      <c r="AO193" s="122" t="s">
        <v>909</v>
      </c>
      <c r="AP193" s="122" t="s">
        <v>909</v>
      </c>
      <c r="AQ193" s="122" t="s">
        <v>1265</v>
      </c>
      <c r="AR193" s="122" t="s">
        <v>1265</v>
      </c>
      <c r="AS193" s="122" t="s">
        <v>891</v>
      </c>
      <c r="AT193" s="122" t="s">
        <v>891</v>
      </c>
      <c r="AU193" s="122" t="s">
        <v>891</v>
      </c>
      <c r="AV193" s="122" t="s">
        <v>891</v>
      </c>
      <c r="AW193" s="122" t="s">
        <v>891</v>
      </c>
      <c r="AX193" s="122" t="s">
        <v>891</v>
      </c>
      <c r="AY193" s="122" t="s">
        <v>891</v>
      </c>
      <c r="AZ193" s="122" t="s">
        <v>905</v>
      </c>
      <c r="BA193" s="122" t="s">
        <v>538</v>
      </c>
      <c r="BB193" s="122" t="s">
        <v>903</v>
      </c>
      <c r="BC193" s="122" t="s">
        <v>903</v>
      </c>
      <c r="BD193" s="122" t="s">
        <v>903</v>
      </c>
      <c r="BE193" s="123" t="s">
        <v>1434</v>
      </c>
      <c r="BF193" s="122" t="s">
        <v>902</v>
      </c>
      <c r="BG193" s="122" t="s">
        <v>902</v>
      </c>
      <c r="BH193" s="122" t="s">
        <v>526</v>
      </c>
      <c r="BI193" s="122" t="s">
        <v>526</v>
      </c>
      <c r="BJ193" s="122" t="s">
        <v>1258</v>
      </c>
      <c r="BK193" s="122" t="s">
        <v>1266</v>
      </c>
      <c r="BL193" s="122" t="s">
        <v>899</v>
      </c>
      <c r="BM193" s="122" t="s">
        <v>538</v>
      </c>
      <c r="BN193" s="122" t="s">
        <v>535</v>
      </c>
      <c r="BO193" s="122" t="s">
        <v>538</v>
      </c>
      <c r="BP193" s="122" t="s">
        <v>538</v>
      </c>
      <c r="BQ193" s="122" t="s">
        <v>882</v>
      </c>
      <c r="BR193" s="122" t="s">
        <v>891</v>
      </c>
      <c r="BS193" s="122" t="s">
        <v>891</v>
      </c>
      <c r="BT193" s="122" t="s">
        <v>891</v>
      </c>
      <c r="BU193" s="122" t="s">
        <v>891</v>
      </c>
      <c r="BV193" s="122" t="s">
        <v>891</v>
      </c>
      <c r="BW193" s="122" t="s">
        <v>891</v>
      </c>
      <c r="BX193" s="122"/>
      <c r="BY193" s="122" t="s">
        <v>906</v>
      </c>
      <c r="BZ193" s="122" t="s">
        <v>538</v>
      </c>
      <c r="CA193" s="122" t="s">
        <v>1217</v>
      </c>
      <c r="CB193" s="122" t="s">
        <v>900</v>
      </c>
    </row>
    <row r="194" spans="1:80" x14ac:dyDescent="0.3">
      <c r="A194" s="100" t="str">
        <f>'Indicator Data'!A195</f>
        <v>Zambia</v>
      </c>
      <c r="B194" s="86" t="str">
        <f>'Indicator Data'!B195</f>
        <v>ZMB</v>
      </c>
      <c r="C194" s="122" t="s">
        <v>1257</v>
      </c>
      <c r="D194" s="122" t="s">
        <v>1257</v>
      </c>
      <c r="E194" s="122" t="s">
        <v>1258</v>
      </c>
      <c r="F194" s="122" t="s">
        <v>1258</v>
      </c>
      <c r="G194" s="122" t="s">
        <v>1258</v>
      </c>
      <c r="H194" s="122" t="s">
        <v>1258</v>
      </c>
      <c r="I194" s="122" t="s">
        <v>1258</v>
      </c>
      <c r="J194" s="122" t="s">
        <v>903</v>
      </c>
      <c r="K194" s="122" t="s">
        <v>903</v>
      </c>
      <c r="L194" s="122" t="s">
        <v>526</v>
      </c>
      <c r="M194" s="122" t="s">
        <v>900</v>
      </c>
      <c r="N194" s="122" t="s">
        <v>900</v>
      </c>
      <c r="O194" s="122" t="s">
        <v>900</v>
      </c>
      <c r="P194" s="122" t="s">
        <v>900</v>
      </c>
      <c r="Q194" s="122" t="s">
        <v>1156</v>
      </c>
      <c r="R194" s="122" t="s">
        <v>1156</v>
      </c>
      <c r="S194" s="122" t="s">
        <v>1156</v>
      </c>
      <c r="T194" s="122" t="s">
        <v>1156</v>
      </c>
      <c r="U194" s="122" t="s">
        <v>900</v>
      </c>
      <c r="V194" s="122" t="s">
        <v>900</v>
      </c>
      <c r="W194" s="122" t="s">
        <v>900</v>
      </c>
      <c r="X194" s="122" t="s">
        <v>538</v>
      </c>
      <c r="Y194" s="122" t="s">
        <v>538</v>
      </c>
      <c r="Z194" s="122" t="s">
        <v>538</v>
      </c>
      <c r="AA194" s="122" t="s">
        <v>1217</v>
      </c>
      <c r="AB194" s="122" t="s">
        <v>901</v>
      </c>
      <c r="AC194" s="122" t="s">
        <v>901</v>
      </c>
      <c r="AD194" s="179" t="s">
        <v>1264</v>
      </c>
      <c r="AE194" s="122" t="s">
        <v>891</v>
      </c>
      <c r="AF194" s="122" t="s">
        <v>1157</v>
      </c>
      <c r="AG194" s="122" t="s">
        <v>1217</v>
      </c>
      <c r="AH194" s="122" t="s">
        <v>900</v>
      </c>
      <c r="AI194" s="122" t="s">
        <v>900</v>
      </c>
      <c r="AJ194" s="123" t="s">
        <v>907</v>
      </c>
      <c r="AK194" s="123" t="s">
        <v>907</v>
      </c>
      <c r="AL194" s="122" t="s">
        <v>905</v>
      </c>
      <c r="AM194" s="122" t="s">
        <v>905</v>
      </c>
      <c r="AN194" s="122" t="s">
        <v>908</v>
      </c>
      <c r="AO194" s="122" t="s">
        <v>909</v>
      </c>
      <c r="AP194" s="122" t="s">
        <v>909</v>
      </c>
      <c r="AQ194" s="122" t="s">
        <v>1265</v>
      </c>
      <c r="AR194" s="122" t="s">
        <v>1265</v>
      </c>
      <c r="AS194" s="122" t="s">
        <v>891</v>
      </c>
      <c r="AT194" s="122" t="s">
        <v>891</v>
      </c>
      <c r="AU194" s="122" t="s">
        <v>891</v>
      </c>
      <c r="AV194" s="122" t="s">
        <v>891</v>
      </c>
      <c r="AW194" s="122" t="s">
        <v>891</v>
      </c>
      <c r="AX194" s="122" t="s">
        <v>891</v>
      </c>
      <c r="AY194" s="122" t="s">
        <v>891</v>
      </c>
      <c r="AZ194" s="122" t="s">
        <v>905</v>
      </c>
      <c r="BA194" s="122" t="s">
        <v>538</v>
      </c>
      <c r="BB194" s="122" t="s">
        <v>903</v>
      </c>
      <c r="BC194" s="122" t="s">
        <v>903</v>
      </c>
      <c r="BD194" s="122" t="s">
        <v>903</v>
      </c>
      <c r="BE194" s="123" t="s">
        <v>880</v>
      </c>
      <c r="BF194" s="122" t="s">
        <v>902</v>
      </c>
      <c r="BG194" s="122" t="s">
        <v>902</v>
      </c>
      <c r="BH194" s="122" t="s">
        <v>526</v>
      </c>
      <c r="BI194" s="122" t="s">
        <v>526</v>
      </c>
      <c r="BJ194" s="122" t="s">
        <v>1258</v>
      </c>
      <c r="BK194" s="122" t="s">
        <v>1266</v>
      </c>
      <c r="BL194" s="122" t="s">
        <v>899</v>
      </c>
      <c r="BM194" s="122" t="s">
        <v>538</v>
      </c>
      <c r="BN194" s="122" t="s">
        <v>535</v>
      </c>
      <c r="BO194" s="122" t="s">
        <v>538</v>
      </c>
      <c r="BP194" s="122" t="s">
        <v>538</v>
      </c>
      <c r="BQ194" s="122" t="s">
        <v>882</v>
      </c>
      <c r="BR194" s="122" t="s">
        <v>891</v>
      </c>
      <c r="BS194" s="122" t="s">
        <v>891</v>
      </c>
      <c r="BT194" s="122" t="s">
        <v>891</v>
      </c>
      <c r="BU194" s="122" t="s">
        <v>891</v>
      </c>
      <c r="BV194" s="122" t="s">
        <v>891</v>
      </c>
      <c r="BW194" s="122" t="s">
        <v>891</v>
      </c>
      <c r="BX194" s="122"/>
      <c r="BY194" s="122" t="s">
        <v>906</v>
      </c>
      <c r="BZ194" s="122" t="s">
        <v>538</v>
      </c>
      <c r="CA194" s="122" t="s">
        <v>1217</v>
      </c>
      <c r="CB194" s="122" t="s">
        <v>900</v>
      </c>
    </row>
    <row r="195" spans="1:80" x14ac:dyDescent="0.3">
      <c r="A195" s="100" t="str">
        <f>'Indicator Data'!A196</f>
        <v>Zimbabwe</v>
      </c>
      <c r="B195" s="86" t="str">
        <f>'Indicator Data'!B196</f>
        <v>ZWE</v>
      </c>
      <c r="C195" s="122" t="s">
        <v>1257</v>
      </c>
      <c r="D195" s="122" t="s">
        <v>1257</v>
      </c>
      <c r="E195" s="122" t="s">
        <v>1258</v>
      </c>
      <c r="F195" s="122" t="s">
        <v>1258</v>
      </c>
      <c r="G195" s="122" t="s">
        <v>1258</v>
      </c>
      <c r="H195" s="122" t="s">
        <v>1258</v>
      </c>
      <c r="I195" s="122" t="s">
        <v>1258</v>
      </c>
      <c r="J195" s="122" t="s">
        <v>903</v>
      </c>
      <c r="K195" s="122" t="s">
        <v>903</v>
      </c>
      <c r="L195" s="122" t="s">
        <v>526</v>
      </c>
      <c r="M195" s="122" t="s">
        <v>900</v>
      </c>
      <c r="N195" s="122" t="s">
        <v>900</v>
      </c>
      <c r="O195" s="122" t="s">
        <v>900</v>
      </c>
      <c r="P195" s="122" t="s">
        <v>900</v>
      </c>
      <c r="Q195" s="122" t="s">
        <v>1156</v>
      </c>
      <c r="R195" s="122" t="s">
        <v>1156</v>
      </c>
      <c r="S195" s="122" t="s">
        <v>1156</v>
      </c>
      <c r="T195" s="122" t="s">
        <v>1156</v>
      </c>
      <c r="U195" s="122" t="s">
        <v>900</v>
      </c>
      <c r="V195" s="122" t="s">
        <v>900</v>
      </c>
      <c r="W195" s="122" t="s">
        <v>900</v>
      </c>
      <c r="X195" s="122" t="s">
        <v>538</v>
      </c>
      <c r="Y195" s="122" t="s">
        <v>538</v>
      </c>
      <c r="Z195" s="122" t="s">
        <v>538</v>
      </c>
      <c r="AA195" s="122" t="s">
        <v>1217</v>
      </c>
      <c r="AB195" s="122" t="s">
        <v>901</v>
      </c>
      <c r="AC195" s="122" t="s">
        <v>901</v>
      </c>
      <c r="AD195" s="179" t="s">
        <v>1264</v>
      </c>
      <c r="AE195" s="122" t="s">
        <v>891</v>
      </c>
      <c r="AF195" s="122" t="s">
        <v>1157</v>
      </c>
      <c r="AG195" s="122" t="s">
        <v>1217</v>
      </c>
      <c r="AH195" s="122" t="s">
        <v>900</v>
      </c>
      <c r="AI195" s="122" t="s">
        <v>900</v>
      </c>
      <c r="AJ195" s="123" t="s">
        <v>907</v>
      </c>
      <c r="AK195" s="123" t="s">
        <v>907</v>
      </c>
      <c r="AL195" s="122" t="s">
        <v>905</v>
      </c>
      <c r="AM195" s="122" t="s">
        <v>905</v>
      </c>
      <c r="AN195" s="122" t="s">
        <v>908</v>
      </c>
      <c r="AO195" s="122" t="s">
        <v>909</v>
      </c>
      <c r="AP195" s="122" t="s">
        <v>909</v>
      </c>
      <c r="AQ195" s="122" t="s">
        <v>1265</v>
      </c>
      <c r="AR195" s="122" t="s">
        <v>1265</v>
      </c>
      <c r="AS195" s="122" t="s">
        <v>891</v>
      </c>
      <c r="AT195" s="122" t="s">
        <v>891</v>
      </c>
      <c r="AU195" s="122" t="s">
        <v>891</v>
      </c>
      <c r="AV195" s="122" t="s">
        <v>891</v>
      </c>
      <c r="AW195" s="122" t="s">
        <v>891</v>
      </c>
      <c r="AX195" s="122" t="s">
        <v>891</v>
      </c>
      <c r="AY195" s="122" t="s">
        <v>891</v>
      </c>
      <c r="AZ195" s="122" t="s">
        <v>905</v>
      </c>
      <c r="BA195" s="122" t="s">
        <v>538</v>
      </c>
      <c r="BB195" s="122" t="s">
        <v>903</v>
      </c>
      <c r="BC195" s="122" t="s">
        <v>903</v>
      </c>
      <c r="BD195" s="122" t="s">
        <v>903</v>
      </c>
      <c r="BE195" s="123" t="s">
        <v>880</v>
      </c>
      <c r="BF195" s="122" t="s">
        <v>902</v>
      </c>
      <c r="BG195" s="122" t="s">
        <v>902</v>
      </c>
      <c r="BH195" s="122" t="s">
        <v>526</v>
      </c>
      <c r="BI195" s="122" t="s">
        <v>526</v>
      </c>
      <c r="BJ195" s="122" t="s">
        <v>1258</v>
      </c>
      <c r="BK195" s="122" t="s">
        <v>1266</v>
      </c>
      <c r="BL195" s="122" t="s">
        <v>899</v>
      </c>
      <c r="BM195" s="122" t="s">
        <v>538</v>
      </c>
      <c r="BN195" s="122" t="s">
        <v>535</v>
      </c>
      <c r="BO195" s="122" t="s">
        <v>538</v>
      </c>
      <c r="BP195" s="122" t="s">
        <v>538</v>
      </c>
      <c r="BQ195" s="122" t="s">
        <v>882</v>
      </c>
      <c r="BR195" s="122" t="s">
        <v>891</v>
      </c>
      <c r="BS195" s="122" t="s">
        <v>891</v>
      </c>
      <c r="BT195" s="122" t="s">
        <v>891</v>
      </c>
      <c r="BU195" s="122" t="s">
        <v>891</v>
      </c>
      <c r="BV195" s="122" t="s">
        <v>891</v>
      </c>
      <c r="BW195" s="122" t="s">
        <v>891</v>
      </c>
      <c r="BX195" s="122"/>
      <c r="BY195" s="122" t="s">
        <v>906</v>
      </c>
      <c r="BZ195" s="122" t="s">
        <v>538</v>
      </c>
      <c r="CA195" s="122" t="s">
        <v>1217</v>
      </c>
      <c r="CB195" s="122" t="s">
        <v>900</v>
      </c>
    </row>
  </sheetData>
  <mergeCells count="1">
    <mergeCell ref="A1:CB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B195"/>
  <sheetViews>
    <sheetView showGridLines="0" zoomScale="80" zoomScaleNormal="80" workbookViewId="0">
      <pane xSplit="2" ySplit="4" topLeftCell="BG143" activePane="bottomRight" state="frozen"/>
      <selection pane="topRight" activeCell="C1" sqref="C1"/>
      <selection pane="bottomLeft" activeCell="A5" sqref="A5"/>
      <selection pane="bottomRight" activeCell="BI158" sqref="BI158"/>
    </sheetView>
  </sheetViews>
  <sheetFormatPr defaultColWidth="9.109375" defaultRowHeight="14.4" x14ac:dyDescent="0.3"/>
  <cols>
    <col min="1" max="1" width="49.44140625" style="2" bestFit="1" customWidth="1"/>
    <col min="2" max="2" width="5.5546875" style="2" bestFit="1" customWidth="1"/>
    <col min="3" max="52" width="11.44140625" style="2" customWidth="1"/>
    <col min="53" max="16384" width="9.109375" style="2"/>
  </cols>
  <sheetData>
    <row r="1" spans="1:80" x14ac:dyDescent="0.3">
      <c r="A1" s="235"/>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row>
    <row r="2" spans="1:80"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EVD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Urban population (% of total population)</v>
      </c>
      <c r="AA2" s="110" t="str">
        <f>'Indicator Data'!AA2</f>
        <v>Household size</v>
      </c>
      <c r="AB2" s="110" t="str">
        <f>'Indicator Data'!AB2</f>
        <v>People practicing open defecation (% of population)</v>
      </c>
      <c r="AC2" s="110" t="str">
        <f>'Indicator Data'!AC2</f>
        <v>People with basic handwashing facilities including soap and water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Violent Conflict probability</v>
      </c>
      <c r="AI2" s="110" t="str">
        <f>'Indicator Data'!AI2</f>
        <v>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Incidence of HIV (per 1,000 uninfected population ages 15-49)</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Data'!BF2</f>
        <v>Internally displaced persons (IDPs)</v>
      </c>
      <c r="BF2" s="110" t="str">
        <f>'Indicator Data'!BG2</f>
        <v>Refugees and asylum-seekers by country of asylum</v>
      </c>
      <c r="BG2" s="110" t="str">
        <f>'Indicator Data'!BH2</f>
        <v>Returned Refugees</v>
      </c>
      <c r="BH2" s="110" t="str">
        <f>'Indicator Data'!BI2</f>
        <v>Average Dietary Energy Supply Adequacy</v>
      </c>
      <c r="BI2" s="110" t="str">
        <f>'Indicator Data'!BJ2</f>
        <v>Prevalence of Undernourishment</v>
      </c>
      <c r="BJ2" s="110" t="str">
        <f>'Indicator Data'!BK2</f>
        <v>HFA Scores Last recent</v>
      </c>
      <c r="BK2" s="110" t="str">
        <f>'Indicator Data'!BL2</f>
        <v>Government Effectiveness</v>
      </c>
      <c r="BL2" s="110" t="str">
        <f>'Indicator Data'!BM2</f>
        <v>Corruption Perception Index</v>
      </c>
      <c r="BM2" s="110" t="str">
        <f>'Indicator Data'!BN2</f>
        <v>Access to electricity</v>
      </c>
      <c r="BN2" s="110" t="str">
        <f>'Indicator Data'!BO2</f>
        <v>Adult literacy rate</v>
      </c>
      <c r="BO2" s="110" t="str">
        <f>'Indicator Data'!BP2</f>
        <v>Individuals using the Internet</v>
      </c>
      <c r="BP2" s="110" t="str">
        <f>'Indicator Data'!BQ2</f>
        <v>Mobile cellular subscriptions</v>
      </c>
      <c r="BQ2" s="110" t="str">
        <f>'Indicator Data'!BR2</f>
        <v>Road lenght</v>
      </c>
      <c r="BR2" s="110" t="str">
        <f>'Indicator Data'!BS2</f>
        <v>People using at least basic sanitation services (% of population)</v>
      </c>
      <c r="BS2" s="110" t="str">
        <f>'Indicator Data'!BT2</f>
        <v>People using at least basic drinking water services (% of population)</v>
      </c>
      <c r="BT2" s="110" t="str">
        <f>'Indicator Data'!BU2</f>
        <v>Physicians Density</v>
      </c>
      <c r="BU2" s="110" t="str">
        <f>'Indicator Data'!BV2</f>
        <v>Proportion of the target population with access to 3 doses of diphtheria-tetanus-pertussis (DTP3) (%)</v>
      </c>
      <c r="BV2" s="110" t="str">
        <f>'Indicator Data'!BW2</f>
        <v>Proportion of the target population with access to measles-containing-vaccine second-dose (MCV2) (%)</v>
      </c>
      <c r="BW2" s="110" t="str">
        <f>'Indicator Data'!BX2</f>
        <v>Proportion of the target population with access to pneumococcal conjugate 3rd dose (PCV3) (%)</v>
      </c>
      <c r="BX2" s="110" t="str">
        <f>'Indicator Data'!BY2</f>
        <v>Current health expenditure per capita</v>
      </c>
      <c r="BY2" s="110" t="str">
        <f>'Indicator Data'!BZ2</f>
        <v>Maternal Mortality Ratio (modeled estimate)</v>
      </c>
      <c r="BZ2" s="110" t="str">
        <f>'Indicator Data'!CA2</f>
        <v>GDP per capita (current US$)</v>
      </c>
      <c r="CA2" s="110" t="str">
        <f>'Indicator Data'!CB2</f>
        <v>Total Population</v>
      </c>
      <c r="CB2" s="110" t="str">
        <f>'Indicator Data'!CC2</f>
        <v>Total Population (GHS-POP-R2019)</v>
      </c>
    </row>
    <row r="3" spans="1:80" ht="26.4" x14ac:dyDescent="0.3">
      <c r="A3" s="101" t="s">
        <v>471</v>
      </c>
      <c r="B3" s="86"/>
      <c r="C3" s="118">
        <f>'Indicator Data'!C3</f>
        <v>2015</v>
      </c>
      <c r="D3" s="118">
        <f>'Indicator Data'!D3</f>
        <v>2015</v>
      </c>
      <c r="E3" s="118">
        <f>'Indicator Data'!E3</f>
        <v>2015</v>
      </c>
      <c r="F3" s="118">
        <f>'Indicator Data'!F3</f>
        <v>2015</v>
      </c>
      <c r="G3" s="118">
        <f>'Indicator Data'!G3</f>
        <v>2015</v>
      </c>
      <c r="H3" s="118">
        <f>'Indicator Data'!H3</f>
        <v>2015</v>
      </c>
      <c r="I3" s="118">
        <f>'Indicator Data'!I3</f>
        <v>2015</v>
      </c>
      <c r="J3" s="118" t="str">
        <f>'Indicator Data'!J3</f>
        <v>1984-2019</v>
      </c>
      <c r="K3" s="118" t="str">
        <f>'Indicator Data'!K3</f>
        <v>1984-2019</v>
      </c>
      <c r="L3" s="118" t="str">
        <f>'Indicator Data'!L3</f>
        <v>1984-2019</v>
      </c>
      <c r="M3" s="118">
        <f>'Indicator Data'!M3</f>
        <v>2015</v>
      </c>
      <c r="N3" s="118">
        <f>'Indicator Data'!N3</f>
        <v>2015</v>
      </c>
      <c r="O3" s="118">
        <f>'Indicator Data'!O3</f>
        <v>2015</v>
      </c>
      <c r="P3" s="118">
        <f>'Indicator Data'!P3</f>
        <v>2015</v>
      </c>
      <c r="Q3" s="118">
        <f>'Indicator Data'!Q3</f>
        <v>2010</v>
      </c>
      <c r="R3" s="118">
        <f>'Indicator Data'!R3</f>
        <v>2010</v>
      </c>
      <c r="S3" s="118">
        <f>'Indicator Data'!S3</f>
        <v>2010</v>
      </c>
      <c r="T3" s="118">
        <f>'Indicator Data'!T3</f>
        <v>2010</v>
      </c>
      <c r="U3" s="118">
        <f>'Indicator Data'!U3</f>
        <v>2015</v>
      </c>
      <c r="V3" s="118">
        <f>'Indicator Data'!V3</f>
        <v>2015</v>
      </c>
      <c r="W3" s="118">
        <f>'Indicator Data'!W3</f>
        <v>2015</v>
      </c>
      <c r="X3" s="118">
        <f>'Indicator Data'!X3</f>
        <v>2018</v>
      </c>
      <c r="Y3" s="118">
        <f>'Indicator Data'!Y3</f>
        <v>2019</v>
      </c>
      <c r="Z3" s="118">
        <f>'Indicator Data'!Z3</f>
        <v>2019</v>
      </c>
      <c r="AA3" s="118" t="str">
        <f>'Indicator Data'!AA3</f>
        <v>2008-2018</v>
      </c>
      <c r="AB3" s="118" t="str">
        <f>'Indicator Data'!AB3</f>
        <v>2007-2017</v>
      </c>
      <c r="AC3" s="118" t="str">
        <f>'Indicator Data'!AC3</f>
        <v>2010-2017</v>
      </c>
      <c r="AD3" s="118" t="str">
        <f>'Indicator Data'!AD3</f>
        <v>2015-2019</v>
      </c>
      <c r="AE3" s="118">
        <f>'Indicator Data'!AE3</f>
        <v>2019</v>
      </c>
      <c r="AF3" s="118">
        <f>'Indicator Data'!AF3</f>
        <v>2018</v>
      </c>
      <c r="AG3" s="118">
        <f>'Indicator Data'!AG3</f>
        <v>2020</v>
      </c>
      <c r="AH3" s="118">
        <f>'Indicator Data'!AH3</f>
        <v>2021</v>
      </c>
      <c r="AI3" s="118">
        <f>'Indicator Data'!AI3</f>
        <v>2021</v>
      </c>
      <c r="AJ3" s="118">
        <f>'Indicator Data'!AJ3</f>
        <v>2020</v>
      </c>
      <c r="AK3" s="118">
        <f>'Indicator Data'!AK3</f>
        <v>2020</v>
      </c>
      <c r="AL3" s="118">
        <f>'Indicator Data'!AL3</f>
        <v>2019</v>
      </c>
      <c r="AM3" s="118" t="str">
        <f>'Indicator Data'!AM3</f>
        <v>2008-2019</v>
      </c>
      <c r="AN3" s="118" t="str">
        <f>'Indicator Data'!AN3</f>
        <v>2019-2021</v>
      </c>
      <c r="AO3" s="118">
        <f>'Indicator Data'!AO3</f>
        <v>2018</v>
      </c>
      <c r="AP3" s="118">
        <f>'Indicator Data'!AP3</f>
        <v>2019</v>
      </c>
      <c r="AQ3" s="118">
        <f>'Indicator Data'!AQ3</f>
        <v>2019</v>
      </c>
      <c r="AR3" s="118" t="str">
        <f>'Indicator Data'!AR3</f>
        <v>2015-2019</v>
      </c>
      <c r="AS3" s="118">
        <f>'Indicator Data'!AS3</f>
        <v>2019</v>
      </c>
      <c r="AT3" s="118" t="str">
        <f>'Indicator Data'!AT3</f>
        <v>2009-2019</v>
      </c>
      <c r="AU3" s="118">
        <f>'Indicator Data'!AU3</f>
        <v>2019</v>
      </c>
      <c r="AV3" s="118">
        <f>'Indicator Data'!AV3</f>
        <v>2019</v>
      </c>
      <c r="AW3" s="118">
        <f>'Indicator Data'!AW3</f>
        <v>2019</v>
      </c>
      <c r="AX3" s="118">
        <f>'Indicator Data'!AX3</f>
        <v>2018</v>
      </c>
      <c r="AY3" s="118">
        <f>'Indicator Data'!AY3</f>
        <v>2019</v>
      </c>
      <c r="AZ3" s="118">
        <f>'Indicator Data'!AZ3</f>
        <v>2019</v>
      </c>
      <c r="BA3" s="118" t="str">
        <f>'Indicator Data'!BA3</f>
        <v>2006-2019</v>
      </c>
      <c r="BB3" s="118">
        <f>'Indicator Data'!BB3</f>
        <v>2018</v>
      </c>
      <c r="BC3" s="118">
        <f>'Indicator Data'!BC3</f>
        <v>2019</v>
      </c>
      <c r="BD3" s="118">
        <f>'Indicator Data'!BD3</f>
        <v>2020</v>
      </c>
      <c r="BE3" s="118">
        <f>'Indicator Data'!BF3</f>
        <v>2021</v>
      </c>
      <c r="BF3" s="118">
        <f>'Indicator Data'!BG3</f>
        <v>2021</v>
      </c>
      <c r="BG3" s="118">
        <f>'Indicator Data'!BH3</f>
        <v>2019</v>
      </c>
      <c r="BH3" s="118" t="str">
        <f>'Indicator Data'!BI3</f>
        <v>2017-2019</v>
      </c>
      <c r="BI3" s="118" t="str">
        <f>'Indicator Data'!BJ3</f>
        <v>2017-2019</v>
      </c>
      <c r="BJ3" s="118" t="str">
        <f>'Indicator Data'!BK3</f>
        <v>2007-2015</v>
      </c>
      <c r="BK3" s="118">
        <f>'Indicator Data'!BL3</f>
        <v>2019</v>
      </c>
      <c r="BL3" s="118">
        <f>'Indicator Data'!BM3</f>
        <v>2020</v>
      </c>
      <c r="BM3" s="118">
        <f>'Indicator Data'!BN3</f>
        <v>2018</v>
      </c>
      <c r="BN3" s="118" t="str">
        <f>'Indicator Data'!BO3</f>
        <v>2009-2019</v>
      </c>
      <c r="BO3" s="118">
        <f>'Indicator Data'!BP3</f>
        <v>2019</v>
      </c>
      <c r="BP3" s="118">
        <f>'Indicator Data'!BQ3</f>
        <v>2019</v>
      </c>
      <c r="BQ3" s="118">
        <f>'Indicator Data'!BR3</f>
        <v>2014</v>
      </c>
      <c r="BR3" s="118" t="str">
        <f>'Indicator Data'!BS3</f>
        <v>2013-2017</v>
      </c>
      <c r="BS3" s="118" t="str">
        <f>'Indicator Data'!BT3</f>
        <v>2013-2017</v>
      </c>
      <c r="BT3" s="118" t="str">
        <f>'Indicator Data'!BU3</f>
        <v>2011-2018</v>
      </c>
      <c r="BU3" s="118">
        <f>'Indicator Data'!BV3</f>
        <v>2018</v>
      </c>
      <c r="BV3" s="118">
        <f>'Indicator Data'!BW3</f>
        <v>2018</v>
      </c>
      <c r="BW3" s="118">
        <f>'Indicator Data'!BX3</f>
        <v>2018</v>
      </c>
      <c r="BX3" s="118" t="str">
        <f>'Indicator Data'!BY3</f>
        <v>2013-2018</v>
      </c>
      <c r="BY3" s="118">
        <f>'Indicator Data'!BZ3</f>
        <v>2017</v>
      </c>
      <c r="BZ3" s="118">
        <f>'Indicator Data'!CA3</f>
        <v>2019</v>
      </c>
      <c r="CA3" s="118">
        <f>'Indicator Data'!CB3</f>
        <v>2020</v>
      </c>
      <c r="CB3" s="118">
        <f>'Indicator Data'!CC3</f>
        <v>2015</v>
      </c>
    </row>
    <row r="4" spans="1:80" x14ac:dyDescent="0.3">
      <c r="A4" s="102" t="s">
        <v>430</v>
      </c>
      <c r="B4" s="86"/>
      <c r="C4" s="87" t="s">
        <v>879</v>
      </c>
      <c r="D4" s="87" t="s">
        <v>879</v>
      </c>
      <c r="E4" s="87" t="s">
        <v>879</v>
      </c>
      <c r="F4" s="87" t="s">
        <v>879</v>
      </c>
      <c r="G4" s="87" t="s">
        <v>879</v>
      </c>
      <c r="H4" s="87" t="s">
        <v>879</v>
      </c>
      <c r="I4" s="87" t="s">
        <v>879</v>
      </c>
      <c r="J4" s="87" t="s">
        <v>879</v>
      </c>
      <c r="K4" s="87" t="s">
        <v>879</v>
      </c>
      <c r="L4" s="87" t="s">
        <v>879</v>
      </c>
      <c r="M4" s="87" t="s">
        <v>879</v>
      </c>
      <c r="N4" s="87" t="s">
        <v>879</v>
      </c>
      <c r="O4" s="87" t="s">
        <v>879</v>
      </c>
      <c r="P4" s="87" t="s">
        <v>879</v>
      </c>
      <c r="Q4" s="87" t="s">
        <v>879</v>
      </c>
      <c r="R4" s="87" t="s">
        <v>879</v>
      </c>
      <c r="S4" s="87" t="s">
        <v>879</v>
      </c>
      <c r="T4" s="87" t="s">
        <v>879</v>
      </c>
      <c r="U4" s="87" t="s">
        <v>879</v>
      </c>
      <c r="V4" s="87" t="s">
        <v>879</v>
      </c>
      <c r="W4" s="87" t="s">
        <v>879</v>
      </c>
      <c r="X4" s="87" t="s">
        <v>879</v>
      </c>
      <c r="Y4" s="87" t="s">
        <v>879</v>
      </c>
      <c r="Z4" s="87" t="s">
        <v>879</v>
      </c>
      <c r="AA4" s="87" t="s">
        <v>879</v>
      </c>
      <c r="AB4" s="87" t="s">
        <v>879</v>
      </c>
      <c r="AC4" s="87" t="s">
        <v>879</v>
      </c>
      <c r="AD4" s="87" t="s">
        <v>879</v>
      </c>
      <c r="AE4" s="87" t="s">
        <v>879</v>
      </c>
      <c r="AF4" s="87" t="s">
        <v>879</v>
      </c>
      <c r="AG4" s="87" t="s">
        <v>879</v>
      </c>
      <c r="AH4" s="87" t="s">
        <v>879</v>
      </c>
      <c r="AI4" s="87" t="s">
        <v>879</v>
      </c>
      <c r="AJ4" s="87" t="s">
        <v>879</v>
      </c>
      <c r="AK4" s="87" t="s">
        <v>879</v>
      </c>
      <c r="AL4" s="87" t="s">
        <v>879</v>
      </c>
      <c r="AM4" s="87" t="s">
        <v>879</v>
      </c>
      <c r="AN4" s="87" t="s">
        <v>879</v>
      </c>
      <c r="AO4" s="87" t="s">
        <v>879</v>
      </c>
      <c r="AP4" s="87" t="s">
        <v>879</v>
      </c>
      <c r="AQ4" s="87" t="s">
        <v>879</v>
      </c>
      <c r="AR4" s="87" t="s">
        <v>879</v>
      </c>
      <c r="AS4" s="87" t="s">
        <v>879</v>
      </c>
      <c r="AT4" s="87" t="s">
        <v>879</v>
      </c>
      <c r="AU4" s="87" t="s">
        <v>879</v>
      </c>
      <c r="AV4" s="87" t="s">
        <v>879</v>
      </c>
      <c r="AW4" s="87" t="s">
        <v>879</v>
      </c>
      <c r="AX4" s="87" t="s">
        <v>879</v>
      </c>
      <c r="AY4" s="87" t="s">
        <v>879</v>
      </c>
      <c r="AZ4" s="87" t="s">
        <v>879</v>
      </c>
      <c r="BA4" s="87" t="s">
        <v>879</v>
      </c>
      <c r="BB4" s="87" t="s">
        <v>879</v>
      </c>
      <c r="BC4" s="87" t="s">
        <v>879</v>
      </c>
      <c r="BD4" s="87" t="s">
        <v>879</v>
      </c>
      <c r="BE4" s="87" t="s">
        <v>879</v>
      </c>
      <c r="BF4" s="87" t="s">
        <v>879</v>
      </c>
      <c r="BG4" s="87" t="s">
        <v>879</v>
      </c>
      <c r="BH4" s="87" t="s">
        <v>879</v>
      </c>
      <c r="BI4" s="87" t="s">
        <v>879</v>
      </c>
      <c r="BJ4" s="87" t="s">
        <v>879</v>
      </c>
      <c r="BK4" s="87" t="s">
        <v>879</v>
      </c>
      <c r="BL4" s="87" t="s">
        <v>879</v>
      </c>
      <c r="BM4" s="87" t="s">
        <v>879</v>
      </c>
      <c r="BN4" s="87" t="s">
        <v>879</v>
      </c>
      <c r="BO4" s="87" t="s">
        <v>879</v>
      </c>
      <c r="BP4" s="87" t="s">
        <v>879</v>
      </c>
      <c r="BQ4" s="87" t="s">
        <v>879</v>
      </c>
      <c r="BR4" s="87" t="s">
        <v>879</v>
      </c>
      <c r="BS4" s="87" t="s">
        <v>879</v>
      </c>
      <c r="BT4" s="87" t="s">
        <v>879</v>
      </c>
      <c r="BU4" s="87" t="s">
        <v>879</v>
      </c>
      <c r="BV4" s="87" t="s">
        <v>879</v>
      </c>
      <c r="BW4" s="87" t="s">
        <v>879</v>
      </c>
      <c r="BX4" s="87" t="s">
        <v>879</v>
      </c>
      <c r="BY4" s="87" t="s">
        <v>879</v>
      </c>
      <c r="BZ4" s="87" t="s">
        <v>879</v>
      </c>
      <c r="CA4" s="87" t="s">
        <v>879</v>
      </c>
      <c r="CB4" s="87" t="s">
        <v>879</v>
      </c>
    </row>
    <row r="5" spans="1:80" x14ac:dyDescent="0.3">
      <c r="A5" s="100" t="str">
        <f>'Indicator Data'!A6</f>
        <v>Afghanistan</v>
      </c>
      <c r="B5" s="86" t="str">
        <f>'Indicator Data'!B6</f>
        <v>AFG</v>
      </c>
      <c r="C5" s="122"/>
      <c r="D5" s="122"/>
      <c r="E5" s="122"/>
      <c r="F5" s="122"/>
      <c r="G5" s="122"/>
      <c r="H5" s="122"/>
      <c r="I5" s="122"/>
      <c r="J5" s="122"/>
      <c r="K5" s="122"/>
      <c r="L5" s="122"/>
      <c r="M5" s="122"/>
      <c r="N5" s="122"/>
      <c r="O5" s="122"/>
      <c r="P5" s="122"/>
      <c r="R5" s="122"/>
      <c r="S5" s="122"/>
      <c r="T5" s="122"/>
      <c r="U5" s="122"/>
      <c r="V5" s="122"/>
      <c r="W5" s="122"/>
      <c r="X5" s="122"/>
      <c r="Y5" s="122"/>
      <c r="Z5" s="122"/>
      <c r="AA5" s="122"/>
      <c r="AB5" s="122"/>
      <c r="AC5" s="122"/>
      <c r="AD5" s="122"/>
      <c r="AE5" s="122"/>
      <c r="AF5" s="122"/>
      <c r="AG5" s="122"/>
      <c r="AH5" s="122"/>
      <c r="AI5" s="122"/>
      <c r="AJ5" s="122"/>
      <c r="AK5" s="122"/>
      <c r="AL5" s="123" t="str">
        <f>IF(ISNUMBER('Indicator Data'!AL6),"","Imputed using GDP p.c.")</f>
        <v/>
      </c>
      <c r="AM5" s="122"/>
      <c r="AN5" s="122"/>
      <c r="AO5" s="122"/>
      <c r="AP5" s="122"/>
      <c r="AQ5" s="122"/>
      <c r="AR5" s="122"/>
      <c r="AS5" s="122"/>
      <c r="AT5" s="122"/>
      <c r="AU5" s="122"/>
      <c r="AV5" s="122"/>
      <c r="AW5" s="122"/>
      <c r="AX5" s="122"/>
      <c r="AY5" s="122"/>
      <c r="AZ5" s="122"/>
      <c r="BA5" s="122"/>
      <c r="BB5" s="83"/>
    </row>
    <row r="6" spans="1:80" x14ac:dyDescent="0.3">
      <c r="A6" s="100" t="str">
        <f>'Indicator Data'!A7</f>
        <v>Albania</v>
      </c>
      <c r="B6" s="86" t="str">
        <f>'Indicator Data'!B7</f>
        <v>ALB</v>
      </c>
      <c r="C6" s="122"/>
      <c r="D6" s="122"/>
      <c r="E6" s="122"/>
      <c r="F6" s="122"/>
      <c r="G6" s="122"/>
      <c r="H6" s="122"/>
      <c r="I6" s="122"/>
      <c r="J6" s="122"/>
      <c r="K6" s="122"/>
      <c r="L6" s="122"/>
      <c r="M6" s="122"/>
      <c r="N6" s="122"/>
      <c r="O6" s="122"/>
      <c r="P6" s="122"/>
      <c r="R6" s="122"/>
      <c r="S6" s="122"/>
      <c r="T6" s="122"/>
      <c r="U6" s="122"/>
      <c r="V6" s="122"/>
      <c r="W6" s="122"/>
      <c r="X6" s="122"/>
      <c r="Y6" s="122"/>
      <c r="Z6" s="122"/>
      <c r="AA6" s="122"/>
      <c r="AB6" s="122"/>
      <c r="AC6" s="122"/>
      <c r="AD6" s="122"/>
      <c r="AE6" s="122"/>
      <c r="AF6" s="122"/>
      <c r="AG6" s="122"/>
      <c r="AH6" s="122"/>
      <c r="AI6" s="122"/>
      <c r="AJ6" s="122"/>
      <c r="AK6" s="122"/>
      <c r="AL6" s="123" t="str">
        <f>IF(ISNUMBER('Indicator Data'!AL7),"","Imputed using GDP p.c.")</f>
        <v/>
      </c>
      <c r="AM6" s="122"/>
      <c r="AN6" s="122"/>
      <c r="AO6" s="122"/>
      <c r="AP6" s="122"/>
      <c r="AQ6" s="122"/>
      <c r="AR6" s="122"/>
      <c r="AS6" s="122"/>
      <c r="AT6" s="122"/>
      <c r="AU6" s="122"/>
      <c r="AV6" s="122"/>
      <c r="AW6" s="122"/>
      <c r="AX6" s="122"/>
      <c r="AY6" s="122"/>
      <c r="AZ6" s="122"/>
      <c r="BA6" s="122"/>
      <c r="BB6" s="83"/>
    </row>
    <row r="7" spans="1:80" x14ac:dyDescent="0.3">
      <c r="A7" s="100" t="str">
        <f>'Indicator Data'!A8</f>
        <v>Algeria</v>
      </c>
      <c r="B7" s="86" t="str">
        <f>'Indicator Data'!B8</f>
        <v>DZA</v>
      </c>
      <c r="C7" s="122"/>
      <c r="D7" s="122"/>
      <c r="E7" s="122"/>
      <c r="F7" s="122"/>
      <c r="G7" s="122"/>
      <c r="H7" s="122"/>
      <c r="I7" s="122"/>
      <c r="J7" s="122"/>
      <c r="K7" s="122"/>
      <c r="L7" s="122"/>
      <c r="M7" s="122"/>
      <c r="N7" s="122"/>
      <c r="O7" s="122"/>
      <c r="P7" s="122"/>
      <c r="R7" s="122"/>
      <c r="S7" s="122"/>
      <c r="T7" s="122"/>
      <c r="U7" s="122"/>
      <c r="V7" s="122"/>
      <c r="W7" s="122"/>
      <c r="X7" s="122"/>
      <c r="Y7" s="122"/>
      <c r="Z7" s="122"/>
      <c r="AA7" s="122"/>
      <c r="AB7" s="122"/>
      <c r="AC7" s="122"/>
      <c r="AD7" s="122"/>
      <c r="AE7" s="122"/>
      <c r="AF7" s="122"/>
      <c r="AG7" s="122"/>
      <c r="AH7" s="122"/>
      <c r="AI7" s="122"/>
      <c r="AJ7" s="122"/>
      <c r="AK7" s="122"/>
      <c r="AL7" s="123" t="str">
        <f>IF(ISNUMBER('Indicator Data'!AL8),"","Imputed using GDP p.c.")</f>
        <v/>
      </c>
      <c r="AM7" s="122"/>
      <c r="AN7" s="122"/>
      <c r="AO7" s="122"/>
      <c r="AP7" s="122"/>
      <c r="AQ7" s="122"/>
      <c r="AR7" s="122"/>
      <c r="AS7" s="122"/>
      <c r="AT7" s="122"/>
      <c r="AU7" s="122"/>
      <c r="AV7" s="122"/>
      <c r="AW7" s="122"/>
      <c r="AX7" s="122"/>
      <c r="AY7" s="122"/>
      <c r="AZ7" s="122"/>
      <c r="BA7" s="122"/>
      <c r="BB7" s="83"/>
    </row>
    <row r="8" spans="1:80" x14ac:dyDescent="0.3">
      <c r="A8" s="100" t="str">
        <f>'Indicator Data'!A9</f>
        <v>Angola</v>
      </c>
      <c r="B8" s="86" t="str">
        <f>'Indicator Data'!B9</f>
        <v>AGO</v>
      </c>
      <c r="C8" s="122"/>
      <c r="D8" s="122"/>
      <c r="E8" s="122"/>
      <c r="F8" s="122"/>
      <c r="G8" s="122"/>
      <c r="H8" s="122"/>
      <c r="I8" s="122"/>
      <c r="J8" s="122"/>
      <c r="K8" s="122"/>
      <c r="L8" s="122"/>
      <c r="M8" s="122"/>
      <c r="N8" s="122"/>
      <c r="O8" s="122"/>
      <c r="P8" s="122"/>
      <c r="R8" s="122"/>
      <c r="S8" s="122"/>
      <c r="T8" s="122"/>
      <c r="U8" s="122"/>
      <c r="V8" s="122"/>
      <c r="W8" s="122"/>
      <c r="X8" s="122"/>
      <c r="Y8" s="122"/>
      <c r="Z8" s="122"/>
      <c r="AA8" s="122"/>
      <c r="AB8" s="122"/>
      <c r="AC8" s="122"/>
      <c r="AD8" s="122"/>
      <c r="AE8" s="122"/>
      <c r="AF8" s="122"/>
      <c r="AG8" s="122"/>
      <c r="AH8" s="122"/>
      <c r="AI8" s="122"/>
      <c r="AJ8" s="122"/>
      <c r="AK8" s="122"/>
      <c r="AL8" s="123" t="str">
        <f>IF(ISNUMBER('Indicator Data'!AL9),"","Imputed using GDP p.c.")</f>
        <v/>
      </c>
      <c r="AM8" s="122"/>
      <c r="AN8" s="122"/>
      <c r="AO8" s="122"/>
      <c r="AP8" s="122"/>
      <c r="AQ8" s="122"/>
      <c r="AR8" s="122"/>
      <c r="AS8" s="122"/>
      <c r="AT8" s="122"/>
      <c r="AU8" s="122"/>
      <c r="AV8" s="122"/>
      <c r="AW8" s="122"/>
      <c r="AX8" s="122"/>
      <c r="AY8" s="122"/>
      <c r="AZ8" s="122"/>
      <c r="BA8" s="122"/>
      <c r="BB8" s="83"/>
    </row>
    <row r="9" spans="1:80" x14ac:dyDescent="0.3">
      <c r="A9" s="100" t="str">
        <f>'Indicator Data'!A10</f>
        <v>Antigua and Barbuda</v>
      </c>
      <c r="B9" s="86" t="str">
        <f>'Indicator Data'!B10</f>
        <v>ATG</v>
      </c>
      <c r="C9" s="122"/>
      <c r="D9" s="122"/>
      <c r="E9" s="122"/>
      <c r="F9" s="122"/>
      <c r="G9" s="122"/>
      <c r="H9" s="122"/>
      <c r="I9" s="122"/>
      <c r="J9" s="122"/>
      <c r="K9" s="122"/>
      <c r="L9" s="122"/>
      <c r="M9" s="122"/>
      <c r="N9" s="122"/>
      <c r="O9" s="122"/>
      <c r="P9" s="122"/>
      <c r="R9" s="122"/>
      <c r="S9" s="122"/>
      <c r="T9" s="122"/>
      <c r="U9" s="122"/>
      <c r="V9" s="122"/>
      <c r="W9" s="122"/>
      <c r="X9" s="122"/>
      <c r="Y9" s="122"/>
      <c r="Z9" s="122"/>
      <c r="AA9" s="122"/>
      <c r="AB9" s="122"/>
      <c r="AC9" s="122"/>
      <c r="AD9" s="122"/>
      <c r="AE9" s="122"/>
      <c r="AF9" s="122"/>
      <c r="AG9" s="122"/>
      <c r="AH9" s="122"/>
      <c r="AI9" s="122"/>
      <c r="AJ9" s="122"/>
      <c r="AK9" s="122"/>
      <c r="AL9" s="123" t="str">
        <f>IF(ISNUMBER('Indicator Data'!AL10),"","Imputed using GDP p.c.")</f>
        <v/>
      </c>
      <c r="AN9" s="122"/>
      <c r="AO9" s="122"/>
      <c r="AP9" s="122"/>
      <c r="AQ9" s="122"/>
      <c r="AR9" s="122"/>
      <c r="AS9" s="122"/>
      <c r="AT9" s="122"/>
      <c r="AU9" s="122"/>
      <c r="AV9" s="122"/>
      <c r="AW9" s="122"/>
      <c r="AX9" s="122"/>
      <c r="AY9" s="122"/>
      <c r="AZ9" s="122"/>
      <c r="BA9" s="122"/>
      <c r="BB9" s="83"/>
      <c r="BH9" s="122"/>
      <c r="BI9" s="122" t="s">
        <v>1270</v>
      </c>
    </row>
    <row r="10" spans="1:80" x14ac:dyDescent="0.3">
      <c r="A10" s="100" t="str">
        <f>'Indicator Data'!A11</f>
        <v>Argentina</v>
      </c>
      <c r="B10" s="86" t="str">
        <f>'Indicator Data'!B11</f>
        <v>ARG</v>
      </c>
      <c r="C10" s="122"/>
      <c r="D10" s="122"/>
      <c r="E10" s="122"/>
      <c r="F10" s="122"/>
      <c r="G10" s="122"/>
      <c r="H10" s="122"/>
      <c r="I10" s="122"/>
      <c r="J10" s="122"/>
      <c r="K10" s="122"/>
      <c r="L10" s="122"/>
      <c r="M10" s="122"/>
      <c r="N10" s="122"/>
      <c r="O10" s="122"/>
      <c r="P10" s="122"/>
      <c r="R10" s="122"/>
      <c r="S10" s="122"/>
      <c r="T10" s="122"/>
      <c r="U10" s="122"/>
      <c r="V10" s="122"/>
      <c r="W10" s="122"/>
      <c r="X10" s="122"/>
      <c r="Y10" s="122"/>
      <c r="Z10" s="122"/>
      <c r="AA10" s="122"/>
      <c r="AB10" s="122"/>
      <c r="AC10" s="122"/>
      <c r="AD10" s="122"/>
      <c r="AE10" s="122"/>
      <c r="AF10" s="122"/>
      <c r="AG10" s="122"/>
      <c r="AH10" s="122"/>
      <c r="AI10" s="122"/>
      <c r="AJ10" s="122"/>
      <c r="AK10" s="122"/>
      <c r="AL10" s="123" t="str">
        <f>IF(ISNUMBER('Indicator Data'!AL11),"","Imputed using GDP p.c.")</f>
        <v/>
      </c>
      <c r="AN10" s="122"/>
      <c r="AO10" s="122"/>
      <c r="AP10" s="122"/>
      <c r="AQ10" s="122"/>
      <c r="AR10" s="122"/>
      <c r="AS10" s="122"/>
      <c r="AT10" s="122"/>
      <c r="AU10" s="122"/>
      <c r="AV10" s="122"/>
      <c r="AW10" s="122"/>
      <c r="AX10" s="122"/>
      <c r="AY10" s="122"/>
      <c r="AZ10" s="122"/>
      <c r="BA10" s="122"/>
      <c r="BB10" s="83"/>
      <c r="BH10" s="122"/>
      <c r="BI10" s="122"/>
    </row>
    <row r="11" spans="1:80" x14ac:dyDescent="0.3">
      <c r="A11" s="100" t="str">
        <f>'Indicator Data'!A12</f>
        <v>Armenia</v>
      </c>
      <c r="B11" s="86" t="str">
        <f>'Indicator Data'!B12</f>
        <v>ARM</v>
      </c>
      <c r="C11" s="122"/>
      <c r="D11" s="122"/>
      <c r="E11" s="122"/>
      <c r="F11" s="122"/>
      <c r="G11" s="122"/>
      <c r="H11" s="122"/>
      <c r="I11" s="122"/>
      <c r="J11" s="122"/>
      <c r="K11" s="122"/>
      <c r="L11" s="122"/>
      <c r="M11" s="122"/>
      <c r="N11" s="122"/>
      <c r="O11" s="122"/>
      <c r="P11" s="122"/>
      <c r="R11" s="122"/>
      <c r="S11" s="122"/>
      <c r="T11" s="122"/>
      <c r="U11" s="122"/>
      <c r="V11" s="122"/>
      <c r="W11" s="122"/>
      <c r="X11" s="122"/>
      <c r="Y11" s="122"/>
      <c r="Z11" s="122"/>
      <c r="AA11" s="122"/>
      <c r="AB11" s="122"/>
      <c r="AC11" s="122"/>
      <c r="AD11" s="122"/>
      <c r="AE11" s="122"/>
      <c r="AF11" s="122"/>
      <c r="AG11" s="122"/>
      <c r="AH11" s="122"/>
      <c r="AI11" s="122"/>
      <c r="AJ11" s="122"/>
      <c r="AK11" s="122"/>
      <c r="AL11" s="123" t="str">
        <f>IF(ISNUMBER('Indicator Data'!AL12),"","Imputed using GDP p.c.")</f>
        <v/>
      </c>
      <c r="AN11" s="122"/>
      <c r="AO11" s="122"/>
      <c r="AP11" s="122"/>
      <c r="AQ11" s="122"/>
      <c r="AR11" s="122"/>
      <c r="AS11" s="122"/>
      <c r="AT11" s="122"/>
      <c r="AU11" s="122"/>
      <c r="AV11" s="122"/>
      <c r="AW11" s="122"/>
      <c r="AX11" s="122"/>
      <c r="AY11" s="122"/>
      <c r="AZ11" s="122"/>
      <c r="BA11" s="122"/>
      <c r="BB11" s="83"/>
      <c r="BH11" s="122"/>
      <c r="BI11" s="122"/>
    </row>
    <row r="12" spans="1:80" x14ac:dyDescent="0.3">
      <c r="A12" s="100" t="str">
        <f>'Indicator Data'!A13</f>
        <v>Australia</v>
      </c>
      <c r="B12" s="86" t="str">
        <f>'Indicator Data'!B13</f>
        <v>AUS</v>
      </c>
      <c r="C12" s="122"/>
      <c r="D12" s="122"/>
      <c r="E12" s="122"/>
      <c r="F12" s="122"/>
      <c r="G12" s="122"/>
      <c r="H12" s="122"/>
      <c r="I12" s="122"/>
      <c r="J12" s="122"/>
      <c r="K12" s="122"/>
      <c r="L12" s="122"/>
      <c r="M12" s="122"/>
      <c r="N12" s="122"/>
      <c r="O12" s="122"/>
      <c r="P12" s="122"/>
      <c r="R12" s="122"/>
      <c r="S12" s="122"/>
      <c r="T12" s="122"/>
      <c r="U12" s="122"/>
      <c r="V12" s="122"/>
      <c r="W12" s="122"/>
      <c r="X12" s="122"/>
      <c r="Y12" s="122"/>
      <c r="Z12" s="122"/>
      <c r="AA12" s="122"/>
      <c r="AB12" s="122"/>
      <c r="AC12" s="122"/>
      <c r="AD12" s="122"/>
      <c r="AE12" s="122"/>
      <c r="AF12" s="122"/>
      <c r="AG12" s="122"/>
      <c r="AH12" s="122"/>
      <c r="AI12" s="122"/>
      <c r="AJ12" s="122"/>
      <c r="AK12" s="122"/>
      <c r="AL12" s="123" t="str">
        <f>IF(ISNUMBER('Indicator Data'!AL13),"","Imputed using GDP p.c.")</f>
        <v/>
      </c>
      <c r="AN12" s="122"/>
      <c r="AO12" s="122"/>
      <c r="AP12" s="122"/>
      <c r="AQ12" s="122"/>
      <c r="AR12" s="122"/>
      <c r="AS12" s="122"/>
      <c r="AT12" s="122"/>
      <c r="AU12" s="122"/>
      <c r="AV12" s="122"/>
      <c r="AW12" s="122"/>
      <c r="AX12" s="122"/>
      <c r="AY12" s="122"/>
      <c r="AZ12" s="122"/>
      <c r="BA12" s="122"/>
      <c r="BB12" s="83"/>
      <c r="BH12" s="122"/>
      <c r="BI12" s="122"/>
    </row>
    <row r="13" spans="1:80" x14ac:dyDescent="0.3">
      <c r="A13" s="100" t="str">
        <f>'Indicator Data'!A14</f>
        <v>Austria</v>
      </c>
      <c r="B13" s="86" t="str">
        <f>'Indicator Data'!B14</f>
        <v>AUT</v>
      </c>
      <c r="C13" s="122"/>
      <c r="D13" s="122"/>
      <c r="E13" s="122"/>
      <c r="F13" s="122"/>
      <c r="G13" s="122"/>
      <c r="H13" s="122"/>
      <c r="I13" s="122"/>
      <c r="J13" s="122"/>
      <c r="K13" s="122"/>
      <c r="L13" s="122"/>
      <c r="M13" s="122"/>
      <c r="N13" s="122"/>
      <c r="O13" s="122"/>
      <c r="P13" s="122"/>
      <c r="R13" s="122"/>
      <c r="S13" s="122"/>
      <c r="T13" s="122"/>
      <c r="U13" s="122"/>
      <c r="V13" s="122"/>
      <c r="W13" s="122"/>
      <c r="X13" s="122"/>
      <c r="Y13" s="122"/>
      <c r="Z13" s="122"/>
      <c r="AA13" s="122"/>
      <c r="AB13" s="122"/>
      <c r="AC13" s="122"/>
      <c r="AD13" s="122"/>
      <c r="AE13" s="122"/>
      <c r="AF13" s="122"/>
      <c r="AG13" s="122"/>
      <c r="AH13" s="122"/>
      <c r="AI13" s="122"/>
      <c r="AJ13" s="122"/>
      <c r="AK13" s="122"/>
      <c r="AL13" s="123" t="str">
        <f>IF(ISNUMBER('Indicator Data'!AL14),"","Imputed using GDP p.c.")</f>
        <v/>
      </c>
      <c r="AN13" s="122"/>
      <c r="AO13" s="122"/>
      <c r="AP13" s="122"/>
      <c r="AQ13" s="122"/>
      <c r="AR13" s="122"/>
      <c r="AS13" s="122"/>
      <c r="AT13" s="122"/>
      <c r="AU13" s="122"/>
      <c r="AV13" s="122"/>
      <c r="AW13" s="122"/>
      <c r="AX13" s="122"/>
      <c r="AY13" s="122"/>
      <c r="AZ13" s="122"/>
      <c r="BA13" s="122"/>
      <c r="BB13" s="83"/>
      <c r="BH13" s="122"/>
      <c r="BI13" s="122"/>
    </row>
    <row r="14" spans="1:80" x14ac:dyDescent="0.3">
      <c r="A14" s="100" t="str">
        <f>'Indicator Data'!A15</f>
        <v>Azerbaijan</v>
      </c>
      <c r="B14" s="86" t="str">
        <f>'Indicator Data'!B15</f>
        <v>AZE</v>
      </c>
      <c r="C14" s="122"/>
      <c r="D14" s="122"/>
      <c r="E14" s="122"/>
      <c r="F14" s="122"/>
      <c r="G14" s="122"/>
      <c r="H14" s="122"/>
      <c r="I14" s="122"/>
      <c r="J14" s="122"/>
      <c r="K14" s="122"/>
      <c r="L14" s="122"/>
      <c r="M14" s="122"/>
      <c r="N14" s="122"/>
      <c r="O14" s="122"/>
      <c r="P14" s="122"/>
      <c r="R14" s="122"/>
      <c r="S14" s="122"/>
      <c r="T14" s="122"/>
      <c r="U14" s="122"/>
      <c r="V14" s="122"/>
      <c r="W14" s="122"/>
      <c r="X14" s="122"/>
      <c r="Y14" s="122"/>
      <c r="Z14" s="122"/>
      <c r="AA14" s="122"/>
      <c r="AB14" s="122"/>
      <c r="AC14" s="122"/>
      <c r="AD14" s="122"/>
      <c r="AE14" s="122"/>
      <c r="AF14" s="122"/>
      <c r="AG14" s="122"/>
      <c r="AH14" s="122"/>
      <c r="AI14" s="122"/>
      <c r="AJ14" s="122"/>
      <c r="AK14" s="122"/>
      <c r="AL14" s="123" t="str">
        <f>IF(ISNUMBER('Indicator Data'!AL15),"","Imputed using GDP p.c.")</f>
        <v/>
      </c>
      <c r="AN14" s="122"/>
      <c r="AO14" s="122"/>
      <c r="AP14" s="122"/>
      <c r="AQ14" s="122"/>
      <c r="AR14" s="122"/>
      <c r="AS14" s="122"/>
      <c r="AT14" s="122"/>
      <c r="AU14" s="122"/>
      <c r="AV14" s="122"/>
      <c r="AW14" s="122"/>
      <c r="AX14" s="122"/>
      <c r="AY14" s="122"/>
      <c r="AZ14" s="122"/>
      <c r="BA14" s="122"/>
      <c r="BB14" s="83"/>
      <c r="BH14" s="122"/>
      <c r="BI14" s="122"/>
    </row>
    <row r="15" spans="1:80" x14ac:dyDescent="0.3">
      <c r="A15" s="100" t="str">
        <f>'Indicator Data'!A16</f>
        <v>Bahamas</v>
      </c>
      <c r="B15" s="86" t="str">
        <f>'Indicator Data'!B16</f>
        <v>BHS</v>
      </c>
      <c r="C15" s="122"/>
      <c r="D15" s="122"/>
      <c r="E15" s="122"/>
      <c r="F15" s="122"/>
      <c r="G15" s="122"/>
      <c r="H15" s="122"/>
      <c r="I15" s="122"/>
      <c r="J15" s="122"/>
      <c r="K15" s="122"/>
      <c r="L15" s="122"/>
      <c r="M15" s="122"/>
      <c r="N15" s="122"/>
      <c r="O15" s="122"/>
      <c r="P15" s="122"/>
      <c r="R15" s="122"/>
      <c r="S15" s="122"/>
      <c r="T15" s="122"/>
      <c r="U15" s="122"/>
      <c r="V15" s="122"/>
      <c r="W15" s="122"/>
      <c r="X15" s="122"/>
      <c r="Y15" s="122"/>
      <c r="Z15" s="122"/>
      <c r="AA15" s="122"/>
      <c r="AB15" s="122"/>
      <c r="AC15" s="122"/>
      <c r="AD15" s="122"/>
      <c r="AE15" s="122"/>
      <c r="AF15" s="122"/>
      <c r="AG15" s="122"/>
      <c r="AH15" s="122"/>
      <c r="AI15" s="122"/>
      <c r="AJ15" s="122"/>
      <c r="AK15" s="122"/>
      <c r="AL15" s="123" t="str">
        <f>IF(ISNUMBER('Indicator Data'!AL16),"","Imputed using GDP p.c.")</f>
        <v/>
      </c>
      <c r="AN15" s="122"/>
      <c r="AO15" s="122"/>
      <c r="AP15" s="122"/>
      <c r="AQ15" s="122"/>
      <c r="AR15" s="122"/>
      <c r="AS15" s="122"/>
      <c r="AT15" s="122"/>
      <c r="AU15" s="122"/>
      <c r="AV15" s="122"/>
      <c r="AW15" s="122"/>
      <c r="AX15" s="122"/>
      <c r="AY15" s="122"/>
      <c r="AZ15" s="122"/>
      <c r="BA15" s="122"/>
      <c r="BB15" s="83"/>
      <c r="BH15" s="122"/>
      <c r="BI15" s="122" t="s">
        <v>1270</v>
      </c>
    </row>
    <row r="16" spans="1:80" x14ac:dyDescent="0.3">
      <c r="A16" s="100" t="str">
        <f>'Indicator Data'!A17</f>
        <v>Bahrain</v>
      </c>
      <c r="B16" s="86" t="str">
        <f>'Indicator Data'!B17</f>
        <v>BHR</v>
      </c>
      <c r="C16" s="122"/>
      <c r="D16" s="122"/>
      <c r="E16" s="122"/>
      <c r="F16" s="122"/>
      <c r="G16" s="122"/>
      <c r="H16" s="122"/>
      <c r="I16" s="122"/>
      <c r="J16" s="122"/>
      <c r="K16" s="122"/>
      <c r="L16" s="122"/>
      <c r="M16" s="122"/>
      <c r="N16" s="122"/>
      <c r="O16" s="122"/>
      <c r="P16" s="122"/>
      <c r="R16" s="122"/>
      <c r="S16" s="122"/>
      <c r="T16" s="122"/>
      <c r="U16" s="122"/>
      <c r="V16" s="122"/>
      <c r="W16" s="122"/>
      <c r="X16" s="122"/>
      <c r="Y16" s="122"/>
      <c r="Z16" s="122"/>
      <c r="AA16" s="122"/>
      <c r="AB16" s="122"/>
      <c r="AC16" s="122"/>
      <c r="AD16" s="122"/>
      <c r="AE16" s="122"/>
      <c r="AF16" s="122"/>
      <c r="AG16" s="122"/>
      <c r="AH16" s="122"/>
      <c r="AI16" s="122"/>
      <c r="AJ16" s="122"/>
      <c r="AK16" s="122"/>
      <c r="AL16" s="123" t="str">
        <f>IF(ISNUMBER('Indicator Data'!AL17),"","Imputed using GDP p.c.")</f>
        <v/>
      </c>
      <c r="AN16" s="122"/>
      <c r="AO16" s="122"/>
      <c r="AP16" s="122"/>
      <c r="AQ16" s="122"/>
      <c r="AR16" s="122"/>
      <c r="AS16" s="122"/>
      <c r="AT16" s="122"/>
      <c r="AU16" s="122"/>
      <c r="AV16" s="122"/>
      <c r="AW16" s="122"/>
      <c r="AX16" s="122"/>
      <c r="AY16" s="122"/>
      <c r="AZ16" s="122"/>
      <c r="BA16" s="122"/>
      <c r="BB16" s="83"/>
      <c r="BH16" s="122" t="s">
        <v>914</v>
      </c>
      <c r="BI16" s="122" t="s">
        <v>914</v>
      </c>
    </row>
    <row r="17" spans="1:61" x14ac:dyDescent="0.3">
      <c r="A17" s="100" t="str">
        <f>'Indicator Data'!A18</f>
        <v>Bangladesh</v>
      </c>
      <c r="B17" s="86" t="str">
        <f>'Indicator Data'!B18</f>
        <v>BGD</v>
      </c>
      <c r="C17" s="122"/>
      <c r="D17" s="122"/>
      <c r="E17" s="122"/>
      <c r="F17" s="122"/>
      <c r="G17" s="122"/>
      <c r="H17" s="122"/>
      <c r="I17" s="122"/>
      <c r="J17" s="122"/>
      <c r="K17" s="122"/>
      <c r="L17" s="122"/>
      <c r="M17" s="122"/>
      <c r="N17" s="122"/>
      <c r="O17" s="122"/>
      <c r="P17" s="122"/>
      <c r="R17" s="122"/>
      <c r="S17" s="122"/>
      <c r="T17" s="122"/>
      <c r="U17" s="122"/>
      <c r="V17" s="122"/>
      <c r="W17" s="122"/>
      <c r="X17" s="122"/>
      <c r="Y17" s="122"/>
      <c r="Z17" s="122"/>
      <c r="AA17" s="122"/>
      <c r="AB17" s="122"/>
      <c r="AC17" s="122"/>
      <c r="AD17" s="122"/>
      <c r="AE17" s="122"/>
      <c r="AF17" s="122"/>
      <c r="AG17" s="122"/>
      <c r="AH17" s="122"/>
      <c r="AI17" s="122"/>
      <c r="AJ17" s="122"/>
      <c r="AK17" s="122"/>
      <c r="AL17" s="123" t="str">
        <f>IF(ISNUMBER('Indicator Data'!AL18),"","Imputed using GDP p.c.")</f>
        <v/>
      </c>
      <c r="AN17" s="122"/>
      <c r="AO17" s="122"/>
      <c r="AP17" s="122"/>
      <c r="AQ17" s="122"/>
      <c r="AR17" s="122"/>
      <c r="AS17" s="122"/>
      <c r="AT17" s="122"/>
      <c r="AU17" s="122"/>
      <c r="AV17" s="122"/>
      <c r="AW17" s="122"/>
      <c r="AX17" s="122"/>
      <c r="AY17" s="122"/>
      <c r="AZ17" s="122"/>
      <c r="BA17" s="122"/>
      <c r="BB17" s="83"/>
      <c r="BH17" s="122"/>
      <c r="BI17" s="122"/>
    </row>
    <row r="18" spans="1:61" x14ac:dyDescent="0.3">
      <c r="A18" s="100" t="str">
        <f>'Indicator Data'!A19</f>
        <v>Barbados</v>
      </c>
      <c r="B18" s="86" t="str">
        <f>'Indicator Data'!B19</f>
        <v>BRB</v>
      </c>
      <c r="C18" s="122"/>
      <c r="D18" s="122"/>
      <c r="E18" s="122"/>
      <c r="F18" s="122"/>
      <c r="G18" s="122"/>
      <c r="H18" s="122"/>
      <c r="I18" s="122"/>
      <c r="J18" s="122"/>
      <c r="K18" s="122"/>
      <c r="L18" s="122"/>
      <c r="M18" s="122"/>
      <c r="N18" s="122"/>
      <c r="O18" s="122"/>
      <c r="P18" s="122"/>
      <c r="R18" s="122"/>
      <c r="S18" s="122"/>
      <c r="T18" s="122"/>
      <c r="U18" s="122"/>
      <c r="V18" s="122"/>
      <c r="W18" s="122"/>
      <c r="X18" s="122"/>
      <c r="Y18" s="122"/>
      <c r="Z18" s="122"/>
      <c r="AA18" s="122"/>
      <c r="AB18" s="122"/>
      <c r="AC18" s="122"/>
      <c r="AD18" s="122"/>
      <c r="AE18" s="122"/>
      <c r="AF18" s="122"/>
      <c r="AG18" s="122"/>
      <c r="AH18" s="122"/>
      <c r="AI18" s="122"/>
      <c r="AJ18" s="122"/>
      <c r="AK18" s="122"/>
      <c r="AL18" s="123" t="str">
        <f>IF(ISNUMBER('Indicator Data'!AL19),"","Imputed using GDP p.c.")</f>
        <v/>
      </c>
      <c r="AN18" s="122"/>
      <c r="AO18" s="122"/>
      <c r="AP18" s="122"/>
      <c r="AQ18" s="122"/>
      <c r="AR18" s="122"/>
      <c r="AS18" s="122"/>
      <c r="AT18" s="122"/>
      <c r="AU18" s="122"/>
      <c r="AV18" s="122"/>
      <c r="AW18" s="122"/>
      <c r="AX18" s="122"/>
      <c r="AY18" s="122"/>
      <c r="AZ18" s="122"/>
      <c r="BA18" s="122"/>
      <c r="BB18" s="83"/>
      <c r="BH18" s="122"/>
      <c r="BI18" s="122"/>
    </row>
    <row r="19" spans="1:61" x14ac:dyDescent="0.3">
      <c r="A19" s="100" t="str">
        <f>'Indicator Data'!A20</f>
        <v>Belarus</v>
      </c>
      <c r="B19" s="86" t="str">
        <f>'Indicator Data'!B20</f>
        <v>BLR</v>
      </c>
      <c r="C19" s="122"/>
      <c r="D19" s="122"/>
      <c r="E19" s="122"/>
      <c r="F19" s="122"/>
      <c r="G19" s="122"/>
      <c r="H19" s="122"/>
      <c r="I19" s="122"/>
      <c r="J19" s="122"/>
      <c r="K19" s="122"/>
      <c r="L19" s="122"/>
      <c r="M19" s="122"/>
      <c r="N19" s="122"/>
      <c r="O19" s="122"/>
      <c r="P19" s="122"/>
      <c r="R19" s="122"/>
      <c r="S19" s="122"/>
      <c r="T19" s="122"/>
      <c r="U19" s="122"/>
      <c r="V19" s="122"/>
      <c r="W19" s="122"/>
      <c r="X19" s="122"/>
      <c r="Y19" s="122"/>
      <c r="Z19" s="122"/>
      <c r="AA19" s="122"/>
      <c r="AB19" s="122"/>
      <c r="AC19" s="122"/>
      <c r="AD19" s="122"/>
      <c r="AE19" s="122"/>
      <c r="AF19" s="122"/>
      <c r="AG19" s="122"/>
      <c r="AH19" s="122"/>
      <c r="AI19" s="122"/>
      <c r="AJ19" s="122"/>
      <c r="AK19" s="122"/>
      <c r="AL19" s="123" t="str">
        <f>IF(ISNUMBER('Indicator Data'!AL20),"","Imputed using GDP p.c.")</f>
        <v/>
      </c>
      <c r="AN19" s="122"/>
      <c r="AO19" s="122"/>
      <c r="AP19" s="122"/>
      <c r="AQ19" s="122"/>
      <c r="AR19" s="122"/>
      <c r="AS19" s="122"/>
      <c r="AT19" s="122"/>
      <c r="AU19" s="122"/>
      <c r="AV19" s="122"/>
      <c r="AW19" s="122"/>
      <c r="AX19" s="122"/>
      <c r="AY19" s="122"/>
      <c r="AZ19" s="122"/>
      <c r="BA19" s="122"/>
      <c r="BB19" s="83"/>
      <c r="BH19" s="122"/>
      <c r="BI19" s="122"/>
    </row>
    <row r="20" spans="1:61" x14ac:dyDescent="0.3">
      <c r="A20" s="100" t="str">
        <f>'Indicator Data'!A21</f>
        <v>Belgium</v>
      </c>
      <c r="B20" s="86" t="str">
        <f>'Indicator Data'!B21</f>
        <v>BEL</v>
      </c>
      <c r="C20" s="122"/>
      <c r="D20" s="122"/>
      <c r="E20" s="122"/>
      <c r="F20" s="122"/>
      <c r="G20" s="122"/>
      <c r="H20" s="122"/>
      <c r="I20" s="122"/>
      <c r="J20" s="122"/>
      <c r="K20" s="122"/>
      <c r="L20" s="122"/>
      <c r="M20" s="122"/>
      <c r="N20" s="122"/>
      <c r="O20" s="122"/>
      <c r="P20" s="122"/>
      <c r="R20" s="122"/>
      <c r="S20" s="122"/>
      <c r="T20" s="122"/>
      <c r="U20" s="122"/>
      <c r="V20" s="122"/>
      <c r="W20" s="122"/>
      <c r="X20" s="122"/>
      <c r="Y20" s="122"/>
      <c r="Z20" s="122"/>
      <c r="AA20" s="122"/>
      <c r="AB20" s="122"/>
      <c r="AC20" s="122"/>
      <c r="AD20" s="122"/>
      <c r="AE20" s="122"/>
      <c r="AF20" s="122"/>
      <c r="AG20" s="122"/>
      <c r="AH20" s="122"/>
      <c r="AI20" s="122"/>
      <c r="AJ20" s="122"/>
      <c r="AK20" s="122"/>
      <c r="AL20" s="123" t="str">
        <f>IF(ISNUMBER('Indicator Data'!AL21),"","Imputed using GDP p.c.")</f>
        <v/>
      </c>
      <c r="AN20" s="122"/>
      <c r="AO20" s="122"/>
      <c r="AP20" s="122"/>
      <c r="AQ20" s="122"/>
      <c r="AR20" s="122"/>
      <c r="AS20" s="122"/>
      <c r="AT20" s="122"/>
      <c r="AU20" s="122"/>
      <c r="AV20" s="122"/>
      <c r="AW20" s="122"/>
      <c r="AX20" s="122"/>
      <c r="AY20" s="122"/>
      <c r="AZ20" s="122"/>
      <c r="BA20" s="122"/>
      <c r="BB20" s="83"/>
      <c r="BH20" s="122"/>
      <c r="BI20" s="122"/>
    </row>
    <row r="21" spans="1:61" x14ac:dyDescent="0.3">
      <c r="A21" s="100" t="str">
        <f>'Indicator Data'!A22</f>
        <v>Belize</v>
      </c>
      <c r="B21" s="86" t="str">
        <f>'Indicator Data'!B22</f>
        <v>BLZ</v>
      </c>
      <c r="C21" s="122"/>
      <c r="D21" s="122"/>
      <c r="E21" s="122"/>
      <c r="F21" s="122"/>
      <c r="G21" s="122"/>
      <c r="H21" s="122"/>
      <c r="I21" s="122"/>
      <c r="J21" s="122"/>
      <c r="K21" s="122"/>
      <c r="L21" s="122"/>
      <c r="M21" s="122"/>
      <c r="N21" s="122"/>
      <c r="O21" s="122"/>
      <c r="P21" s="122"/>
      <c r="R21" s="122"/>
      <c r="S21" s="122"/>
      <c r="T21" s="122"/>
      <c r="U21" s="122"/>
      <c r="V21" s="122"/>
      <c r="W21" s="122"/>
      <c r="X21" s="122"/>
      <c r="Y21" s="122"/>
      <c r="Z21" s="122"/>
      <c r="AA21" s="122"/>
      <c r="AB21" s="122"/>
      <c r="AC21" s="122"/>
      <c r="AD21" s="122"/>
      <c r="AE21" s="122"/>
      <c r="AF21" s="122"/>
      <c r="AG21" s="122"/>
      <c r="AH21" s="122"/>
      <c r="AI21" s="122"/>
      <c r="AJ21" s="122"/>
      <c r="AK21" s="122"/>
      <c r="AL21" s="123" t="str">
        <f>IF(ISNUMBER('Indicator Data'!AL22),"","Imputed using GDP p.c.")</f>
        <v/>
      </c>
      <c r="AN21" s="122"/>
      <c r="AO21" s="122"/>
      <c r="AP21" s="122"/>
      <c r="AQ21" s="122"/>
      <c r="AR21" s="122"/>
      <c r="AS21" s="122"/>
      <c r="AT21" s="122"/>
      <c r="AU21" s="122"/>
      <c r="AV21" s="122"/>
      <c r="AW21" s="122"/>
      <c r="AX21" s="122"/>
      <c r="AY21" s="122"/>
      <c r="AZ21" s="122"/>
      <c r="BA21" s="122"/>
      <c r="BB21" s="83"/>
      <c r="BH21" s="122"/>
      <c r="BI21" s="122"/>
    </row>
    <row r="22" spans="1:61" x14ac:dyDescent="0.3">
      <c r="A22" s="100" t="str">
        <f>'Indicator Data'!A23</f>
        <v>Benin</v>
      </c>
      <c r="B22" s="86" t="str">
        <f>'Indicator Data'!B23</f>
        <v>BEN</v>
      </c>
      <c r="C22" s="122"/>
      <c r="D22" s="122"/>
      <c r="E22" s="122"/>
      <c r="F22" s="122"/>
      <c r="G22" s="122"/>
      <c r="H22" s="122"/>
      <c r="I22" s="122"/>
      <c r="J22" s="122"/>
      <c r="K22" s="122"/>
      <c r="L22" s="122"/>
      <c r="M22" s="122"/>
      <c r="N22" s="122"/>
      <c r="O22" s="122"/>
      <c r="P22" s="122"/>
      <c r="R22" s="122"/>
      <c r="S22" s="122"/>
      <c r="T22" s="122"/>
      <c r="U22" s="122"/>
      <c r="V22" s="122"/>
      <c r="W22" s="122"/>
      <c r="X22" s="122"/>
      <c r="Y22" s="122"/>
      <c r="Z22" s="122"/>
      <c r="AA22" s="122"/>
      <c r="AB22" s="122"/>
      <c r="AC22" s="122"/>
      <c r="AD22" s="122"/>
      <c r="AE22" s="122"/>
      <c r="AF22" s="122"/>
      <c r="AG22" s="122"/>
      <c r="AH22" s="122"/>
      <c r="AI22" s="122"/>
      <c r="AJ22" s="122"/>
      <c r="AK22" s="122"/>
      <c r="AL22" s="123" t="str">
        <f>IF(ISNUMBER('Indicator Data'!AL23),"","Imputed using GDP p.c.")</f>
        <v/>
      </c>
      <c r="AN22" s="122"/>
      <c r="AO22" s="122"/>
      <c r="AP22" s="122"/>
      <c r="AQ22" s="122"/>
      <c r="AR22" s="122"/>
      <c r="AS22" s="122"/>
      <c r="AT22" s="122"/>
      <c r="AU22" s="122"/>
      <c r="AV22" s="122"/>
      <c r="AW22" s="122"/>
      <c r="AX22" s="122"/>
      <c r="AY22" s="122"/>
      <c r="AZ22" s="122"/>
      <c r="BA22" s="122"/>
      <c r="BB22" s="83"/>
      <c r="BH22" s="122"/>
      <c r="BI22" s="122"/>
    </row>
    <row r="23" spans="1:61" x14ac:dyDescent="0.3">
      <c r="A23" s="100" t="str">
        <f>'Indicator Data'!A24</f>
        <v>Bhutan</v>
      </c>
      <c r="B23" s="86" t="str">
        <f>'Indicator Data'!B24</f>
        <v>BTN</v>
      </c>
      <c r="C23" s="122"/>
      <c r="D23" s="122"/>
      <c r="E23" s="122"/>
      <c r="F23" s="122"/>
      <c r="G23" s="122"/>
      <c r="H23" s="122"/>
      <c r="I23" s="122"/>
      <c r="J23" s="122"/>
      <c r="K23" s="122"/>
      <c r="L23" s="122"/>
      <c r="M23" s="122"/>
      <c r="N23" s="122"/>
      <c r="O23" s="122"/>
      <c r="P23" s="122"/>
      <c r="R23" s="122"/>
      <c r="S23" s="122"/>
      <c r="T23" s="122"/>
      <c r="U23" s="122"/>
      <c r="V23" s="122"/>
      <c r="W23" s="122"/>
      <c r="X23" s="122"/>
      <c r="Y23" s="122"/>
      <c r="Z23" s="122"/>
      <c r="AA23" s="122"/>
      <c r="AB23" s="122"/>
      <c r="AC23" s="122"/>
      <c r="AD23" s="122"/>
      <c r="AE23" s="122"/>
      <c r="AF23" s="122"/>
      <c r="AG23" s="122"/>
      <c r="AH23" s="122"/>
      <c r="AI23" s="122"/>
      <c r="AJ23" s="122"/>
      <c r="AK23" s="122"/>
      <c r="AL23" s="123" t="str">
        <f>IF(ISNUMBER('Indicator Data'!AL24),"","Imputed using GDP p.c.")</f>
        <v/>
      </c>
      <c r="AN23" s="122"/>
      <c r="AO23" s="122"/>
      <c r="AP23" s="122"/>
      <c r="AQ23" s="122"/>
      <c r="AR23" s="122"/>
      <c r="AS23" s="122"/>
      <c r="AT23" s="122"/>
      <c r="AU23" s="122"/>
      <c r="AV23" s="122"/>
      <c r="AW23" s="122"/>
      <c r="AX23" s="122"/>
      <c r="AY23" s="122"/>
      <c r="AZ23" s="122"/>
      <c r="BA23" s="122"/>
      <c r="BB23" s="83"/>
      <c r="BH23" s="122" t="s">
        <v>916</v>
      </c>
      <c r="BI23" s="122" t="s">
        <v>916</v>
      </c>
    </row>
    <row r="24" spans="1:61" x14ac:dyDescent="0.3">
      <c r="A24" s="100" t="str">
        <f>'Indicator Data'!A25</f>
        <v>Bolivia</v>
      </c>
      <c r="B24" s="86" t="str">
        <f>'Indicator Data'!B25</f>
        <v>BOL</v>
      </c>
      <c r="C24" s="122"/>
      <c r="D24" s="122"/>
      <c r="E24" s="122"/>
      <c r="F24" s="122"/>
      <c r="G24" s="122"/>
      <c r="H24" s="122"/>
      <c r="I24" s="122"/>
      <c r="J24" s="122"/>
      <c r="K24" s="122"/>
      <c r="L24" s="122"/>
      <c r="M24" s="122"/>
      <c r="N24" s="122"/>
      <c r="O24" s="122"/>
      <c r="P24" s="122"/>
      <c r="R24" s="122"/>
      <c r="S24" s="122"/>
      <c r="T24" s="122"/>
      <c r="U24" s="122"/>
      <c r="V24" s="122"/>
      <c r="W24" s="122"/>
      <c r="X24" s="122"/>
      <c r="Y24" s="122"/>
      <c r="Z24" s="122"/>
      <c r="AA24" s="122"/>
      <c r="AB24" s="122"/>
      <c r="AC24" s="122"/>
      <c r="AD24" s="122"/>
      <c r="AE24" s="122"/>
      <c r="AF24" s="122"/>
      <c r="AG24" s="122"/>
      <c r="AH24" s="122"/>
      <c r="AI24" s="122"/>
      <c r="AJ24" s="122"/>
      <c r="AK24" s="122"/>
      <c r="AL24" s="123" t="str">
        <f>IF(ISNUMBER('Indicator Data'!AL25),"","Imputed using GDP p.c.")</f>
        <v/>
      </c>
      <c r="AN24" s="122"/>
      <c r="AO24" s="122"/>
      <c r="AP24" s="122"/>
      <c r="AQ24" s="122"/>
      <c r="AR24" s="122"/>
      <c r="AS24" s="122"/>
      <c r="AT24" s="122"/>
      <c r="AU24" s="122"/>
      <c r="AV24" s="122"/>
      <c r="AW24" s="122"/>
      <c r="AX24" s="122"/>
      <c r="AY24" s="122"/>
      <c r="AZ24" s="122"/>
      <c r="BA24" s="122"/>
      <c r="BB24" s="83"/>
      <c r="BH24" s="122"/>
      <c r="BI24" s="122"/>
    </row>
    <row r="25" spans="1:61" x14ac:dyDescent="0.3">
      <c r="A25" s="100" t="str">
        <f>'Indicator Data'!A26</f>
        <v>Bosnia and Herzegovina</v>
      </c>
      <c r="B25" s="86" t="str">
        <f>'Indicator Data'!B26</f>
        <v>BIH</v>
      </c>
      <c r="C25" s="122"/>
      <c r="D25" s="122"/>
      <c r="E25" s="122"/>
      <c r="F25" s="122"/>
      <c r="G25" s="122"/>
      <c r="H25" s="122"/>
      <c r="I25" s="122"/>
      <c r="J25" s="122"/>
      <c r="K25" s="122"/>
      <c r="L25" s="122"/>
      <c r="M25" s="122"/>
      <c r="N25" s="122"/>
      <c r="O25" s="122"/>
      <c r="P25" s="122"/>
      <c r="R25" s="122"/>
      <c r="S25" s="122"/>
      <c r="T25" s="122"/>
      <c r="U25" s="122"/>
      <c r="V25" s="122"/>
      <c r="W25" s="122"/>
      <c r="X25" s="122"/>
      <c r="Y25" s="122"/>
      <c r="Z25" s="122"/>
      <c r="AA25" s="122"/>
      <c r="AB25" s="122"/>
      <c r="AC25" s="122"/>
      <c r="AD25" s="122"/>
      <c r="AE25" s="122"/>
      <c r="AF25" s="122"/>
      <c r="AG25" s="122"/>
      <c r="AH25" s="122"/>
      <c r="AI25" s="122"/>
      <c r="AJ25" s="122"/>
      <c r="AK25" s="122"/>
      <c r="AL25" s="123" t="str">
        <f>IF(ISNUMBER('Indicator Data'!AL26),"","Imputed using GDP p.c.")</f>
        <v/>
      </c>
      <c r="AN25" s="122"/>
      <c r="AO25" s="122"/>
      <c r="AP25" s="122"/>
      <c r="AQ25" s="122"/>
      <c r="AR25" s="122"/>
      <c r="AS25" s="122"/>
      <c r="AT25" s="122"/>
      <c r="AU25" s="122"/>
      <c r="AV25" s="122"/>
      <c r="AW25" s="122"/>
      <c r="AX25" s="122"/>
      <c r="AY25" s="122"/>
      <c r="AZ25" s="122"/>
      <c r="BA25" s="122"/>
      <c r="BB25" s="83"/>
      <c r="BH25" s="122"/>
      <c r="BI25" s="122"/>
    </row>
    <row r="26" spans="1:61" x14ac:dyDescent="0.3">
      <c r="A26" s="100" t="str">
        <f>'Indicator Data'!A27</f>
        <v>Botswana</v>
      </c>
      <c r="B26" s="86" t="str">
        <f>'Indicator Data'!B27</f>
        <v>BWA</v>
      </c>
      <c r="C26" s="122"/>
      <c r="D26" s="122"/>
      <c r="E26" s="122"/>
      <c r="F26" s="122"/>
      <c r="G26" s="122"/>
      <c r="H26" s="122"/>
      <c r="I26" s="122"/>
      <c r="J26" s="122"/>
      <c r="K26" s="122"/>
      <c r="L26" s="122"/>
      <c r="M26" s="122"/>
      <c r="N26" s="122"/>
      <c r="O26" s="122"/>
      <c r="P26" s="122"/>
      <c r="R26" s="122"/>
      <c r="S26" s="122"/>
      <c r="T26" s="122"/>
      <c r="U26" s="122"/>
      <c r="V26" s="122"/>
      <c r="W26" s="122"/>
      <c r="X26" s="122"/>
      <c r="Y26" s="122"/>
      <c r="Z26" s="122"/>
      <c r="AA26" s="122"/>
      <c r="AB26" s="122"/>
      <c r="AC26" s="122"/>
      <c r="AD26" s="122"/>
      <c r="AE26" s="122"/>
      <c r="AF26" s="122"/>
      <c r="AG26" s="122"/>
      <c r="AH26" s="122"/>
      <c r="AI26" s="122"/>
      <c r="AJ26" s="122"/>
      <c r="AK26" s="122"/>
      <c r="AL26" s="123" t="str">
        <f>IF(ISNUMBER('Indicator Data'!AL27),"","Imputed using GDP p.c.")</f>
        <v/>
      </c>
      <c r="AN26" s="122"/>
      <c r="AO26" s="122"/>
      <c r="AP26" s="122"/>
      <c r="AQ26" s="122"/>
      <c r="AR26" s="122"/>
      <c r="AS26" s="122"/>
      <c r="AT26" s="122"/>
      <c r="AU26" s="122"/>
      <c r="AV26" s="122"/>
      <c r="AW26" s="122"/>
      <c r="AX26" s="122"/>
      <c r="AY26" s="122"/>
      <c r="AZ26" s="122"/>
      <c r="BA26" s="122"/>
      <c r="BB26" s="83"/>
      <c r="BH26" s="122"/>
      <c r="BI26" s="122"/>
    </row>
    <row r="27" spans="1:61" x14ac:dyDescent="0.3">
      <c r="A27" s="100" t="str">
        <f>'Indicator Data'!A28</f>
        <v>Brazil</v>
      </c>
      <c r="B27" s="86" t="str">
        <f>'Indicator Data'!B28</f>
        <v>BRA</v>
      </c>
      <c r="C27" s="122"/>
      <c r="D27" s="122"/>
      <c r="E27" s="122"/>
      <c r="F27" s="122"/>
      <c r="G27" s="122"/>
      <c r="H27" s="122"/>
      <c r="I27" s="122"/>
      <c r="J27" s="122"/>
      <c r="K27" s="122"/>
      <c r="L27" s="122"/>
      <c r="M27" s="122"/>
      <c r="N27" s="122"/>
      <c r="O27" s="122"/>
      <c r="P27" s="122"/>
      <c r="R27" s="122"/>
      <c r="S27" s="122"/>
      <c r="T27" s="122"/>
      <c r="U27" s="122"/>
      <c r="V27" s="122"/>
      <c r="W27" s="122"/>
      <c r="X27" s="122"/>
      <c r="Y27" s="122"/>
      <c r="Z27" s="122"/>
      <c r="AA27" s="122"/>
      <c r="AB27" s="122"/>
      <c r="AC27" s="122"/>
      <c r="AD27" s="122"/>
      <c r="AE27" s="122"/>
      <c r="AF27" s="122"/>
      <c r="AG27" s="122"/>
      <c r="AH27" s="122"/>
      <c r="AI27" s="122"/>
      <c r="AJ27" s="122"/>
      <c r="AK27" s="122"/>
      <c r="AL27" s="123" t="str">
        <f>IF(ISNUMBER('Indicator Data'!AL28),"","Imputed using GDP p.c.")</f>
        <v/>
      </c>
      <c r="AN27" s="122"/>
      <c r="AO27" s="122"/>
      <c r="AP27" s="122"/>
      <c r="AQ27" s="122"/>
      <c r="AR27" s="122"/>
      <c r="AS27" s="122"/>
      <c r="AT27" s="122"/>
      <c r="AU27" s="122"/>
      <c r="AV27" s="122"/>
      <c r="AW27" s="122"/>
      <c r="AX27" s="122"/>
      <c r="AY27" s="122"/>
      <c r="AZ27" s="122"/>
      <c r="BA27" s="122"/>
      <c r="BB27" s="83"/>
      <c r="BH27" s="122"/>
      <c r="BI27" s="122"/>
    </row>
    <row r="28" spans="1:61" x14ac:dyDescent="0.3">
      <c r="A28" s="100" t="str">
        <f>'Indicator Data'!A29</f>
        <v>Brunei Darussalam</v>
      </c>
      <c r="B28" s="86" t="str">
        <f>'Indicator Data'!B29</f>
        <v>BRN</v>
      </c>
      <c r="C28" s="122"/>
      <c r="D28" s="122"/>
      <c r="E28" s="122"/>
      <c r="F28" s="122"/>
      <c r="G28" s="122"/>
      <c r="H28" s="122"/>
      <c r="I28" s="122"/>
      <c r="J28" s="122"/>
      <c r="K28" s="122"/>
      <c r="L28" s="122"/>
      <c r="M28" s="122"/>
      <c r="N28" s="122"/>
      <c r="O28" s="122"/>
      <c r="P28" s="122"/>
      <c r="R28" s="122"/>
      <c r="S28" s="122"/>
      <c r="T28" s="122"/>
      <c r="U28" s="122"/>
      <c r="V28" s="122"/>
      <c r="W28" s="122"/>
      <c r="X28" s="122"/>
      <c r="Y28" s="122"/>
      <c r="Z28" s="122"/>
      <c r="AA28" s="122"/>
      <c r="AB28" s="122"/>
      <c r="AC28" s="122"/>
      <c r="AD28" s="122"/>
      <c r="AE28" s="122"/>
      <c r="AF28" s="122"/>
      <c r="AG28" s="122"/>
      <c r="AH28" s="122"/>
      <c r="AI28" s="122"/>
      <c r="AJ28" s="122"/>
      <c r="AK28" s="122"/>
      <c r="AL28" s="123" t="str">
        <f>IF(ISNUMBER('Indicator Data'!AL29),"","Imputed using GDP p.c.")</f>
        <v/>
      </c>
      <c r="AN28" s="122"/>
      <c r="AO28" s="122"/>
      <c r="AP28" s="122"/>
      <c r="AQ28" s="122"/>
      <c r="AR28" s="122"/>
      <c r="AS28" s="122"/>
      <c r="AT28" s="122"/>
      <c r="AU28" s="122"/>
      <c r="AV28" s="122"/>
      <c r="AW28" s="122"/>
      <c r="AX28" s="122"/>
      <c r="AY28" s="122"/>
      <c r="AZ28" s="122"/>
      <c r="BA28" s="122"/>
      <c r="BB28" s="83"/>
      <c r="BH28" s="122"/>
      <c r="BI28" s="122"/>
    </row>
    <row r="29" spans="1:61" x14ac:dyDescent="0.3">
      <c r="A29" s="100" t="str">
        <f>'Indicator Data'!A30</f>
        <v>Bulgaria</v>
      </c>
      <c r="B29" s="86" t="str">
        <f>'Indicator Data'!B30</f>
        <v>BGR</v>
      </c>
      <c r="C29" s="122"/>
      <c r="D29" s="122"/>
      <c r="E29" s="122"/>
      <c r="F29" s="122"/>
      <c r="G29" s="122"/>
      <c r="H29" s="122"/>
      <c r="I29" s="122"/>
      <c r="J29" s="122"/>
      <c r="K29" s="122"/>
      <c r="L29" s="122"/>
      <c r="M29" s="122"/>
      <c r="N29" s="122"/>
      <c r="O29" s="122"/>
      <c r="P29" s="122"/>
      <c r="R29" s="122"/>
      <c r="S29" s="122"/>
      <c r="T29" s="122"/>
      <c r="U29" s="122"/>
      <c r="V29" s="122"/>
      <c r="W29" s="122"/>
      <c r="X29" s="122"/>
      <c r="Y29" s="122"/>
      <c r="Z29" s="122"/>
      <c r="AA29" s="122"/>
      <c r="AB29" s="122"/>
      <c r="AC29" s="122"/>
      <c r="AD29" s="122"/>
      <c r="AE29" s="122"/>
      <c r="AF29" s="122"/>
      <c r="AG29" s="122"/>
      <c r="AH29" s="122"/>
      <c r="AI29" s="122"/>
      <c r="AJ29" s="122"/>
      <c r="AK29" s="122"/>
      <c r="AL29" s="123" t="str">
        <f>IF(ISNUMBER('Indicator Data'!AL30),"","Imputed using GDP p.c.")</f>
        <v/>
      </c>
      <c r="AN29" s="122"/>
      <c r="AO29" s="122"/>
      <c r="AP29" s="122"/>
      <c r="AQ29" s="122"/>
      <c r="AR29" s="122"/>
      <c r="AS29" s="122"/>
      <c r="AT29" s="122"/>
      <c r="AU29" s="122"/>
      <c r="AV29" s="122"/>
      <c r="AW29" s="122"/>
      <c r="AX29" s="122"/>
      <c r="AY29" s="122"/>
      <c r="AZ29" s="122"/>
      <c r="BA29" s="122"/>
      <c r="BB29" s="83"/>
      <c r="BH29" s="122"/>
      <c r="BI29" s="122"/>
    </row>
    <row r="30" spans="1:61" x14ac:dyDescent="0.3">
      <c r="A30" s="100" t="str">
        <f>'Indicator Data'!A31</f>
        <v>Burkina Faso</v>
      </c>
      <c r="B30" s="86" t="str">
        <f>'Indicator Data'!B31</f>
        <v>BFA</v>
      </c>
      <c r="C30" s="122"/>
      <c r="D30" s="122"/>
      <c r="E30" s="122"/>
      <c r="F30" s="122"/>
      <c r="G30" s="122"/>
      <c r="H30" s="122"/>
      <c r="I30" s="122"/>
      <c r="J30" s="122"/>
      <c r="K30" s="122"/>
      <c r="L30" s="122"/>
      <c r="M30" s="122"/>
      <c r="N30" s="122"/>
      <c r="O30" s="122"/>
      <c r="P30" s="122"/>
      <c r="R30" s="122"/>
      <c r="S30" s="122"/>
      <c r="T30" s="122"/>
      <c r="U30" s="122"/>
      <c r="V30" s="122"/>
      <c r="W30" s="122"/>
      <c r="X30" s="122"/>
      <c r="Y30" s="122"/>
      <c r="Z30" s="122"/>
      <c r="AA30" s="122"/>
      <c r="AB30" s="122"/>
      <c r="AC30" s="122"/>
      <c r="AD30" s="122"/>
      <c r="AE30" s="122"/>
      <c r="AF30" s="122"/>
      <c r="AG30" s="122"/>
      <c r="AH30" s="122"/>
      <c r="AI30" s="122"/>
      <c r="AJ30" s="122"/>
      <c r="AK30" s="122"/>
      <c r="AL30" s="123" t="str">
        <f>IF(ISNUMBER('Indicator Data'!AL31),"","Imputed using GDP p.c.")</f>
        <v/>
      </c>
      <c r="AN30" s="122"/>
      <c r="AO30" s="122"/>
      <c r="AP30" s="122"/>
      <c r="AQ30" s="122"/>
      <c r="AR30" s="122"/>
      <c r="AS30" s="122"/>
      <c r="AT30" s="122"/>
      <c r="AU30" s="122"/>
      <c r="AV30" s="122"/>
      <c r="AW30" s="122"/>
      <c r="AX30" s="122"/>
      <c r="AY30" s="122"/>
      <c r="AZ30" s="122"/>
      <c r="BA30" s="122"/>
      <c r="BB30" s="83"/>
      <c r="BH30" s="122"/>
      <c r="BI30" s="122"/>
    </row>
    <row r="31" spans="1:61" x14ac:dyDescent="0.3">
      <c r="A31" s="100" t="str">
        <f>'Indicator Data'!A32</f>
        <v>Burundi</v>
      </c>
      <c r="B31" s="86" t="str">
        <f>'Indicator Data'!B32</f>
        <v>BDI</v>
      </c>
      <c r="C31" s="122"/>
      <c r="D31" s="122"/>
      <c r="E31" s="122"/>
      <c r="F31" s="122"/>
      <c r="G31" s="122"/>
      <c r="H31" s="122"/>
      <c r="I31" s="122"/>
      <c r="J31" s="122"/>
      <c r="K31" s="122"/>
      <c r="L31" s="122"/>
      <c r="M31" s="122"/>
      <c r="N31" s="122"/>
      <c r="O31" s="122"/>
      <c r="P31" s="122"/>
      <c r="R31" s="122"/>
      <c r="S31" s="122"/>
      <c r="T31" s="122"/>
      <c r="U31" s="122"/>
      <c r="V31" s="122"/>
      <c r="W31" s="122"/>
      <c r="X31" s="122"/>
      <c r="Y31" s="122"/>
      <c r="Z31" s="122"/>
      <c r="AA31" s="122"/>
      <c r="AB31" s="122"/>
      <c r="AC31" s="122"/>
      <c r="AD31" s="122"/>
      <c r="AE31" s="122"/>
      <c r="AF31" s="122"/>
      <c r="AG31" s="122"/>
      <c r="AH31" s="122"/>
      <c r="AI31" s="122"/>
      <c r="AJ31" s="122"/>
      <c r="AK31" s="122"/>
      <c r="AL31" s="123" t="str">
        <f>IF(ISNUMBER('Indicator Data'!AL32),"","Imputed using GDP p.c.")</f>
        <v/>
      </c>
      <c r="AN31" s="122"/>
      <c r="AO31" s="122"/>
      <c r="AP31" s="122"/>
      <c r="AQ31" s="122"/>
      <c r="AR31" s="122"/>
      <c r="AS31" s="122"/>
      <c r="AT31" s="122"/>
      <c r="AU31" s="122"/>
      <c r="AV31" s="122"/>
      <c r="AW31" s="122"/>
      <c r="AX31" s="122"/>
      <c r="AY31" s="122"/>
      <c r="AZ31" s="122"/>
      <c r="BA31" s="122"/>
      <c r="BB31" s="83"/>
      <c r="BH31" s="122" t="s">
        <v>915</v>
      </c>
      <c r="BI31" s="122" t="s">
        <v>915</v>
      </c>
    </row>
    <row r="32" spans="1:61" x14ac:dyDescent="0.3">
      <c r="A32" s="100" t="str">
        <f>'Indicator Data'!A33</f>
        <v>Cabo Verde</v>
      </c>
      <c r="B32" s="86" t="str">
        <f>'Indicator Data'!B33</f>
        <v>CPV</v>
      </c>
      <c r="C32" s="122"/>
      <c r="D32" s="122"/>
      <c r="E32" s="122"/>
      <c r="F32" s="122"/>
      <c r="G32" s="122"/>
      <c r="H32" s="122"/>
      <c r="I32" s="122"/>
      <c r="J32" s="122"/>
      <c r="K32" s="122"/>
      <c r="L32" s="122"/>
      <c r="M32" s="122"/>
      <c r="N32" s="122"/>
      <c r="O32" s="122"/>
      <c r="P32" s="122"/>
      <c r="R32" s="122"/>
      <c r="S32" s="122"/>
      <c r="T32" s="122"/>
      <c r="U32" s="122"/>
      <c r="V32" s="122"/>
      <c r="W32" s="122"/>
      <c r="X32" s="122"/>
      <c r="Y32" s="122"/>
      <c r="Z32" s="122"/>
      <c r="AA32" s="122"/>
      <c r="AB32" s="122"/>
      <c r="AC32" s="122"/>
      <c r="AD32" s="122"/>
      <c r="AE32" s="122"/>
      <c r="AF32" s="122"/>
      <c r="AG32" s="122"/>
      <c r="AH32" s="122"/>
      <c r="AI32" s="122"/>
      <c r="AJ32" s="122"/>
      <c r="AK32" s="122"/>
      <c r="AL32" s="123" t="str">
        <f>IF(ISNUMBER('Indicator Data'!AL33),"","Imputed using GDP p.c.")</f>
        <v/>
      </c>
      <c r="AN32" s="122"/>
      <c r="AO32" s="122"/>
      <c r="AP32" s="122"/>
      <c r="AQ32" s="122"/>
      <c r="AR32" s="122"/>
      <c r="AS32" s="122"/>
      <c r="AT32" s="122"/>
      <c r="AU32" s="122"/>
      <c r="AV32" s="122"/>
      <c r="AW32" s="122"/>
      <c r="AX32" s="122"/>
      <c r="AY32" s="122"/>
      <c r="AZ32" s="122"/>
      <c r="BA32" s="122"/>
      <c r="BB32" s="83"/>
      <c r="BH32" s="122"/>
      <c r="BI32" s="122"/>
    </row>
    <row r="33" spans="1:61" x14ac:dyDescent="0.3">
      <c r="A33" s="100" t="str">
        <f>'Indicator Data'!A34</f>
        <v>Cambodia</v>
      </c>
      <c r="B33" s="86" t="str">
        <f>'Indicator Data'!B34</f>
        <v>KHM</v>
      </c>
      <c r="C33" s="122"/>
      <c r="D33" s="122"/>
      <c r="E33" s="122"/>
      <c r="F33" s="122"/>
      <c r="G33" s="122"/>
      <c r="H33" s="122"/>
      <c r="I33" s="122"/>
      <c r="J33" s="122"/>
      <c r="K33" s="122"/>
      <c r="L33" s="122"/>
      <c r="M33" s="122"/>
      <c r="N33" s="122"/>
      <c r="O33" s="122"/>
      <c r="P33" s="122"/>
      <c r="R33" s="122"/>
      <c r="S33" s="122"/>
      <c r="T33" s="122"/>
      <c r="U33" s="122"/>
      <c r="V33" s="122"/>
      <c r="W33" s="122"/>
      <c r="X33" s="122"/>
      <c r="Y33" s="122"/>
      <c r="Z33" s="122"/>
      <c r="AA33" s="122"/>
      <c r="AB33" s="122"/>
      <c r="AC33" s="122"/>
      <c r="AD33" s="122"/>
      <c r="AE33" s="122"/>
      <c r="AF33" s="122"/>
      <c r="AG33" s="122"/>
      <c r="AH33" s="122"/>
      <c r="AI33" s="122"/>
      <c r="AJ33" s="122"/>
      <c r="AK33" s="122"/>
      <c r="AL33" s="123" t="str">
        <f>IF(ISNUMBER('Indicator Data'!AL34),"","Imputed using GDP p.c.")</f>
        <v/>
      </c>
      <c r="AN33" s="122"/>
      <c r="AO33" s="122"/>
      <c r="AP33" s="122"/>
      <c r="AQ33" s="122"/>
      <c r="AR33" s="122"/>
      <c r="AS33" s="122"/>
      <c r="AT33" s="122"/>
      <c r="AU33" s="122"/>
      <c r="AV33" s="122"/>
      <c r="AW33" s="122"/>
      <c r="AX33" s="122"/>
      <c r="AY33" s="122"/>
      <c r="AZ33" s="122"/>
      <c r="BA33" s="122"/>
      <c r="BB33" s="83"/>
      <c r="BH33" s="122"/>
      <c r="BI33" s="122"/>
    </row>
    <row r="34" spans="1:61" x14ac:dyDescent="0.3">
      <c r="A34" s="100" t="str">
        <f>'Indicator Data'!A35</f>
        <v>Cameroon</v>
      </c>
      <c r="B34" s="86" t="str">
        <f>'Indicator Data'!B35</f>
        <v>CMR</v>
      </c>
      <c r="C34" s="122"/>
      <c r="D34" s="122"/>
      <c r="E34" s="122"/>
      <c r="F34" s="122"/>
      <c r="G34" s="122"/>
      <c r="H34" s="122"/>
      <c r="I34" s="122"/>
      <c r="J34" s="122"/>
      <c r="K34" s="122"/>
      <c r="L34" s="122"/>
      <c r="M34" s="122"/>
      <c r="N34" s="122"/>
      <c r="O34" s="122"/>
      <c r="P34" s="122"/>
      <c r="R34" s="122"/>
      <c r="S34" s="122"/>
      <c r="T34" s="122"/>
      <c r="U34" s="122"/>
      <c r="V34" s="122"/>
      <c r="W34" s="122"/>
      <c r="X34" s="122"/>
      <c r="Y34" s="122"/>
      <c r="Z34" s="122"/>
      <c r="AA34" s="122"/>
      <c r="AB34" s="122"/>
      <c r="AC34" s="122"/>
      <c r="AD34" s="122"/>
      <c r="AE34" s="122"/>
      <c r="AF34" s="122"/>
      <c r="AG34" s="122"/>
      <c r="AH34" s="122"/>
      <c r="AI34" s="122"/>
      <c r="AJ34" s="122"/>
      <c r="AK34" s="122"/>
      <c r="AL34" s="123" t="str">
        <f>IF(ISNUMBER('Indicator Data'!AL35),"","Imputed using GDP p.c.")</f>
        <v/>
      </c>
      <c r="AN34" s="122"/>
      <c r="AO34" s="122"/>
      <c r="AP34" s="122"/>
      <c r="AQ34" s="122"/>
      <c r="AR34" s="122"/>
      <c r="AS34" s="122"/>
      <c r="AT34" s="122"/>
      <c r="AU34" s="122"/>
      <c r="AV34" s="122"/>
      <c r="AW34" s="122"/>
      <c r="AX34" s="122"/>
      <c r="AY34" s="122"/>
      <c r="AZ34" s="122"/>
      <c r="BA34" s="122"/>
      <c r="BB34" s="83"/>
      <c r="BH34" s="122"/>
      <c r="BI34" s="122"/>
    </row>
    <row r="35" spans="1:61" x14ac:dyDescent="0.3">
      <c r="A35" s="100" t="str">
        <f>'Indicator Data'!A36</f>
        <v>Canada</v>
      </c>
      <c r="B35" s="86" t="str">
        <f>'Indicator Data'!B36</f>
        <v>CAN</v>
      </c>
      <c r="C35" s="122"/>
      <c r="D35" s="122"/>
      <c r="E35" s="122"/>
      <c r="F35" s="122"/>
      <c r="G35" s="122"/>
      <c r="H35" s="122"/>
      <c r="I35" s="122"/>
      <c r="J35" s="122"/>
      <c r="K35" s="122"/>
      <c r="L35" s="122"/>
      <c r="M35" s="122"/>
      <c r="N35" s="122"/>
      <c r="O35" s="122"/>
      <c r="P35" s="122"/>
      <c r="R35" s="122"/>
      <c r="S35" s="122"/>
      <c r="T35" s="122"/>
      <c r="U35" s="122"/>
      <c r="V35" s="122"/>
      <c r="W35" s="122"/>
      <c r="X35" s="122"/>
      <c r="Y35" s="122"/>
      <c r="Z35" s="122"/>
      <c r="AA35" s="122"/>
      <c r="AB35" s="122"/>
      <c r="AC35" s="122"/>
      <c r="AD35" s="122"/>
      <c r="AE35" s="122"/>
      <c r="AF35" s="122"/>
      <c r="AG35" s="122"/>
      <c r="AH35" s="122"/>
      <c r="AI35" s="122"/>
      <c r="AJ35" s="122"/>
      <c r="AK35" s="122"/>
      <c r="AL35" s="123" t="str">
        <f>IF(ISNUMBER('Indicator Data'!AL36),"","Imputed using GDP p.c.")</f>
        <v/>
      </c>
      <c r="AN35" s="122"/>
      <c r="AO35" s="122"/>
      <c r="AP35" s="122"/>
      <c r="AQ35" s="122"/>
      <c r="AR35" s="122"/>
      <c r="AS35" s="122"/>
      <c r="AT35" s="122"/>
      <c r="AU35" s="122"/>
      <c r="AV35" s="122"/>
      <c r="AW35" s="122"/>
      <c r="AX35" s="122"/>
      <c r="AY35" s="122"/>
      <c r="AZ35" s="122"/>
      <c r="BA35" s="122"/>
      <c r="BB35" s="83"/>
      <c r="BH35" s="122"/>
      <c r="BI35" s="122"/>
    </row>
    <row r="36" spans="1:61" x14ac:dyDescent="0.3">
      <c r="A36" s="100" t="str">
        <f>'Indicator Data'!A37</f>
        <v>Central African Republic</v>
      </c>
      <c r="B36" s="86" t="str">
        <f>'Indicator Data'!B37</f>
        <v>CAF</v>
      </c>
      <c r="C36" s="122"/>
      <c r="D36" s="122"/>
      <c r="E36" s="122"/>
      <c r="F36" s="122"/>
      <c r="G36" s="122"/>
      <c r="H36" s="122"/>
      <c r="I36" s="122"/>
      <c r="J36" s="122"/>
      <c r="K36" s="122"/>
      <c r="L36" s="122"/>
      <c r="M36" s="122"/>
      <c r="N36" s="122"/>
      <c r="O36" s="122"/>
      <c r="P36" s="122"/>
      <c r="R36" s="122"/>
      <c r="S36" s="122"/>
      <c r="T36" s="122"/>
      <c r="U36" s="122"/>
      <c r="V36" s="122"/>
      <c r="W36" s="122"/>
      <c r="X36" s="122"/>
      <c r="Y36" s="122"/>
      <c r="Z36" s="122"/>
      <c r="AA36" s="122"/>
      <c r="AB36" s="122"/>
      <c r="AC36" s="122"/>
      <c r="AD36" s="122"/>
      <c r="AE36" s="122"/>
      <c r="AF36" s="122"/>
      <c r="AG36" s="122"/>
      <c r="AH36" s="122"/>
      <c r="AI36" s="122"/>
      <c r="AJ36" s="122"/>
      <c r="AK36" s="122"/>
      <c r="AL36" s="123" t="str">
        <f>IF(ISNUMBER('Indicator Data'!AL37),"","Imputed using GDP p.c.")</f>
        <v/>
      </c>
      <c r="AN36" s="122"/>
      <c r="AO36" s="122"/>
      <c r="AP36" s="122"/>
      <c r="AQ36" s="122"/>
      <c r="AR36" s="122"/>
      <c r="AS36" s="122"/>
      <c r="AT36" s="122"/>
      <c r="AU36" s="122"/>
      <c r="AV36" s="122"/>
      <c r="AW36" s="122"/>
      <c r="AX36" s="122"/>
      <c r="AY36" s="122"/>
      <c r="AZ36" s="122"/>
      <c r="BA36" s="122"/>
      <c r="BB36" s="83"/>
      <c r="BH36" s="122"/>
      <c r="BI36" s="122" t="s">
        <v>1412</v>
      </c>
    </row>
    <row r="37" spans="1:61" x14ac:dyDescent="0.3">
      <c r="A37" s="100" t="str">
        <f>'Indicator Data'!A38</f>
        <v>Chad</v>
      </c>
      <c r="B37" s="86" t="str">
        <f>'Indicator Data'!B38</f>
        <v>TCD</v>
      </c>
      <c r="C37" s="122"/>
      <c r="D37" s="122"/>
      <c r="E37" s="122"/>
      <c r="F37" s="122"/>
      <c r="G37" s="122"/>
      <c r="H37" s="122"/>
      <c r="I37" s="122"/>
      <c r="J37" s="122"/>
      <c r="K37" s="122"/>
      <c r="L37" s="122"/>
      <c r="M37" s="122"/>
      <c r="N37" s="122"/>
      <c r="O37" s="122"/>
      <c r="P37" s="122"/>
      <c r="R37" s="122"/>
      <c r="S37" s="122"/>
      <c r="T37" s="122"/>
      <c r="U37" s="122"/>
      <c r="V37" s="122"/>
      <c r="W37" s="122"/>
      <c r="X37" s="122"/>
      <c r="Y37" s="122"/>
      <c r="Z37" s="122"/>
      <c r="AA37" s="122"/>
      <c r="AB37" s="122"/>
      <c r="AC37" s="122"/>
      <c r="AD37" s="122"/>
      <c r="AE37" s="122"/>
      <c r="AF37" s="122"/>
      <c r="AG37" s="122"/>
      <c r="AH37" s="122"/>
      <c r="AI37" s="122"/>
      <c r="AJ37" s="122"/>
      <c r="AK37" s="122"/>
      <c r="AL37" s="123" t="str">
        <f>IF(ISNUMBER('Indicator Data'!AL38),"","Imputed using GDP p.c.")</f>
        <v/>
      </c>
      <c r="AN37" s="122"/>
      <c r="AO37" s="122"/>
      <c r="AP37" s="122"/>
      <c r="AQ37" s="122"/>
      <c r="AR37" s="122"/>
      <c r="AS37" s="122"/>
      <c r="AT37" s="122"/>
      <c r="AU37" s="122"/>
      <c r="AV37" s="122"/>
      <c r="AW37" s="122"/>
      <c r="AX37" s="122"/>
      <c r="AY37" s="122"/>
      <c r="AZ37" s="122"/>
      <c r="BA37" s="122"/>
      <c r="BB37" s="83"/>
      <c r="BH37" s="122"/>
      <c r="BI37" s="122"/>
    </row>
    <row r="38" spans="1:61" x14ac:dyDescent="0.3">
      <c r="A38" s="100" t="str">
        <f>'Indicator Data'!A39</f>
        <v>Chile</v>
      </c>
      <c r="B38" s="86" t="str">
        <f>'Indicator Data'!B39</f>
        <v>CHL</v>
      </c>
      <c r="C38" s="122"/>
      <c r="D38" s="122"/>
      <c r="E38" s="122"/>
      <c r="F38" s="122"/>
      <c r="G38" s="122"/>
      <c r="H38" s="122"/>
      <c r="I38" s="122"/>
      <c r="J38" s="122"/>
      <c r="K38" s="122"/>
      <c r="L38" s="122"/>
      <c r="M38" s="122"/>
      <c r="N38" s="122"/>
      <c r="O38" s="122"/>
      <c r="P38" s="122"/>
      <c r="R38" s="122"/>
      <c r="S38" s="122"/>
      <c r="T38" s="122"/>
      <c r="U38" s="122"/>
      <c r="V38" s="122"/>
      <c r="W38" s="122"/>
      <c r="X38" s="122"/>
      <c r="Y38" s="122"/>
      <c r="Z38" s="122"/>
      <c r="AA38" s="122"/>
      <c r="AB38" s="122"/>
      <c r="AC38" s="122"/>
      <c r="AD38" s="122"/>
      <c r="AE38" s="122"/>
      <c r="AF38" s="122"/>
      <c r="AG38" s="122"/>
      <c r="AH38" s="122"/>
      <c r="AI38" s="122"/>
      <c r="AJ38" s="122"/>
      <c r="AK38" s="122"/>
      <c r="AL38" s="123" t="str">
        <f>IF(ISNUMBER('Indicator Data'!AL39),"","Imputed using GDP p.c.")</f>
        <v/>
      </c>
      <c r="AN38" s="122"/>
      <c r="AO38" s="122"/>
      <c r="AP38" s="122"/>
      <c r="AQ38" s="122"/>
      <c r="AR38" s="122"/>
      <c r="AS38" s="122"/>
      <c r="AT38" s="122"/>
      <c r="AU38" s="122"/>
      <c r="AV38" s="122"/>
      <c r="AW38" s="122"/>
      <c r="AX38" s="122"/>
      <c r="AY38" s="122"/>
      <c r="AZ38" s="122"/>
      <c r="BA38" s="122"/>
      <c r="BB38" s="83"/>
      <c r="BH38" s="122"/>
      <c r="BI38" s="122"/>
    </row>
    <row r="39" spans="1:61" x14ac:dyDescent="0.3">
      <c r="A39" s="100" t="str">
        <f>'Indicator Data'!A40</f>
        <v>China</v>
      </c>
      <c r="B39" s="86" t="str">
        <f>'Indicator Data'!B40</f>
        <v>CHN</v>
      </c>
      <c r="C39" s="122"/>
      <c r="D39" s="122"/>
      <c r="E39" s="122"/>
      <c r="F39" s="122"/>
      <c r="G39" s="122"/>
      <c r="H39" s="122"/>
      <c r="I39" s="122"/>
      <c r="J39" s="122"/>
      <c r="K39" s="122"/>
      <c r="L39" s="122"/>
      <c r="M39" s="122"/>
      <c r="N39" s="122"/>
      <c r="O39" s="122"/>
      <c r="P39" s="122"/>
      <c r="R39" s="122"/>
      <c r="S39" s="122"/>
      <c r="T39" s="122"/>
      <c r="U39" s="122"/>
      <c r="V39" s="122"/>
      <c r="W39" s="122"/>
      <c r="X39" s="122"/>
      <c r="Y39" s="122"/>
      <c r="Z39" s="122"/>
      <c r="AA39" s="122"/>
      <c r="AB39" s="122"/>
      <c r="AC39" s="122"/>
      <c r="AD39" s="122"/>
      <c r="AE39" s="122"/>
      <c r="AF39" s="122"/>
      <c r="AG39" s="122"/>
      <c r="AH39" s="122"/>
      <c r="AI39" s="122"/>
      <c r="AJ39" s="122"/>
      <c r="AK39" s="122"/>
      <c r="AL39" s="123" t="str">
        <f>IF(ISNUMBER('Indicator Data'!AL40),"","Imputed using GDP p.c.")</f>
        <v/>
      </c>
      <c r="AN39" s="122"/>
      <c r="AO39" s="122"/>
      <c r="AP39" s="122"/>
      <c r="AQ39" s="122"/>
      <c r="AR39" s="122"/>
      <c r="AS39" s="122"/>
      <c r="AT39" s="122"/>
      <c r="AU39" s="122"/>
      <c r="AV39" s="122"/>
      <c r="AW39" s="122"/>
      <c r="AX39" s="122"/>
      <c r="AY39" s="122"/>
      <c r="AZ39" s="122"/>
      <c r="BA39" s="122"/>
      <c r="BB39" s="83"/>
      <c r="BH39" s="122"/>
      <c r="BI39" s="122"/>
    </row>
    <row r="40" spans="1:61" x14ac:dyDescent="0.3">
      <c r="A40" s="100" t="str">
        <f>'Indicator Data'!A41</f>
        <v>Colombia</v>
      </c>
      <c r="B40" s="86" t="str">
        <f>'Indicator Data'!B41</f>
        <v>COL</v>
      </c>
      <c r="C40" s="122"/>
      <c r="D40" s="122"/>
      <c r="E40" s="122"/>
      <c r="F40" s="122"/>
      <c r="G40" s="122"/>
      <c r="H40" s="122"/>
      <c r="I40" s="122"/>
      <c r="J40" s="122"/>
      <c r="K40" s="122"/>
      <c r="L40" s="122"/>
      <c r="M40" s="122"/>
      <c r="N40" s="122"/>
      <c r="O40" s="122"/>
      <c r="P40" s="122"/>
      <c r="R40" s="122"/>
      <c r="S40" s="122"/>
      <c r="T40" s="122"/>
      <c r="U40" s="122"/>
      <c r="V40" s="122"/>
      <c r="W40" s="122"/>
      <c r="X40" s="122"/>
      <c r="Y40" s="122"/>
      <c r="Z40" s="122"/>
      <c r="AA40" s="122"/>
      <c r="AB40" s="122"/>
      <c r="AC40" s="122"/>
      <c r="AD40" s="122"/>
      <c r="AE40" s="122"/>
      <c r="AF40" s="122"/>
      <c r="AG40" s="122"/>
      <c r="AH40" s="122"/>
      <c r="AI40" s="122"/>
      <c r="AJ40" s="122"/>
      <c r="AK40" s="122"/>
      <c r="AL40" s="123" t="str">
        <f>IF(ISNUMBER('Indicator Data'!AL41),"","Imputed using GDP p.c.")</f>
        <v/>
      </c>
      <c r="AN40" s="122"/>
      <c r="AO40" s="122"/>
      <c r="AP40" s="122"/>
      <c r="AQ40" s="122"/>
      <c r="AR40" s="122"/>
      <c r="AS40" s="122"/>
      <c r="AT40" s="122"/>
      <c r="AU40" s="122"/>
      <c r="AV40" s="122"/>
      <c r="AW40" s="122"/>
      <c r="AX40" s="122"/>
      <c r="AY40" s="122"/>
      <c r="AZ40" s="122"/>
      <c r="BA40" s="122"/>
      <c r="BB40" s="83"/>
      <c r="BH40" s="122"/>
      <c r="BI40" s="122"/>
    </row>
    <row r="41" spans="1:61" x14ac:dyDescent="0.3">
      <c r="A41" s="100" t="str">
        <f>'Indicator Data'!A42</f>
        <v>Comoros</v>
      </c>
      <c r="B41" s="86" t="str">
        <f>'Indicator Data'!B42</f>
        <v>COM</v>
      </c>
      <c r="C41" s="122"/>
      <c r="D41" s="122"/>
      <c r="E41" s="122"/>
      <c r="F41" s="122"/>
      <c r="G41" s="122"/>
      <c r="H41" s="122"/>
      <c r="I41" s="122"/>
      <c r="J41" s="122"/>
      <c r="K41" s="122"/>
      <c r="L41" s="122"/>
      <c r="M41" s="122"/>
      <c r="N41" s="122"/>
      <c r="O41" s="122"/>
      <c r="P41" s="122"/>
      <c r="R41" s="122"/>
      <c r="S41" s="122"/>
      <c r="T41" s="122"/>
      <c r="U41" s="122"/>
      <c r="V41" s="122"/>
      <c r="W41" s="122"/>
      <c r="X41" s="122"/>
      <c r="Y41" s="122"/>
      <c r="Z41" s="122"/>
      <c r="AA41" s="122"/>
      <c r="AB41" s="122"/>
      <c r="AC41" s="122"/>
      <c r="AD41" s="122"/>
      <c r="AE41" s="122"/>
      <c r="AF41" s="122"/>
      <c r="AG41" s="122"/>
      <c r="AH41" s="122"/>
      <c r="AI41" s="122"/>
      <c r="AJ41" s="122"/>
      <c r="AK41" s="122"/>
      <c r="AL41" s="123" t="str">
        <f>IF(ISNUMBER('Indicator Data'!AL42),"","Imputed using GDP p.c.")</f>
        <v/>
      </c>
      <c r="AN41" s="122"/>
      <c r="AO41" s="122"/>
      <c r="AP41" s="122"/>
      <c r="AQ41" s="122"/>
      <c r="AR41" s="122"/>
      <c r="AS41" s="122"/>
      <c r="AT41" s="122"/>
      <c r="AU41" s="122"/>
      <c r="AV41" s="122"/>
      <c r="AW41" s="122"/>
      <c r="AX41" s="122"/>
      <c r="AY41" s="122"/>
      <c r="AZ41" s="122"/>
      <c r="BA41" s="122"/>
      <c r="BB41" s="83"/>
      <c r="BH41" s="122"/>
      <c r="BI41" s="122" t="s">
        <v>921</v>
      </c>
    </row>
    <row r="42" spans="1:61" x14ac:dyDescent="0.3">
      <c r="A42" s="100" t="str">
        <f>'Indicator Data'!A43</f>
        <v>Congo</v>
      </c>
      <c r="B42" s="86" t="str">
        <f>'Indicator Data'!B43</f>
        <v>COG</v>
      </c>
      <c r="C42" s="122"/>
      <c r="D42" s="122"/>
      <c r="E42" s="122"/>
      <c r="F42" s="122"/>
      <c r="G42" s="122"/>
      <c r="H42" s="122"/>
      <c r="I42" s="122"/>
      <c r="J42" s="122"/>
      <c r="K42" s="122"/>
      <c r="L42" s="122"/>
      <c r="M42" s="122"/>
      <c r="N42" s="122"/>
      <c r="O42" s="122"/>
      <c r="P42" s="122"/>
      <c r="R42" s="122"/>
      <c r="S42" s="122"/>
      <c r="T42" s="122"/>
      <c r="U42" s="122"/>
      <c r="V42" s="122"/>
      <c r="W42" s="122"/>
      <c r="X42" s="122"/>
      <c r="Y42" s="122"/>
      <c r="Z42" s="122"/>
      <c r="AA42" s="122"/>
      <c r="AB42" s="122"/>
      <c r="AC42" s="122"/>
      <c r="AD42" s="122"/>
      <c r="AE42" s="122"/>
      <c r="AF42" s="122"/>
      <c r="AG42" s="122"/>
      <c r="AH42" s="122"/>
      <c r="AI42" s="122"/>
      <c r="AJ42" s="122"/>
      <c r="AK42" s="122"/>
      <c r="AL42" s="123" t="str">
        <f>IF(ISNUMBER('Indicator Data'!AL43),"","Imputed using GDP p.c.")</f>
        <v/>
      </c>
      <c r="AN42" s="122"/>
      <c r="AO42" s="122"/>
      <c r="AP42" s="122"/>
      <c r="AQ42" s="122"/>
      <c r="AR42" s="122"/>
      <c r="AS42" s="122"/>
      <c r="AT42" s="122"/>
      <c r="AU42" s="122"/>
      <c r="AV42" s="122"/>
      <c r="AW42" s="122"/>
      <c r="AX42" s="122"/>
      <c r="AY42" s="122"/>
      <c r="AZ42" s="122"/>
      <c r="BA42" s="122"/>
      <c r="BB42" s="83"/>
      <c r="BH42" s="122"/>
      <c r="BI42" s="122"/>
    </row>
    <row r="43" spans="1:61" x14ac:dyDescent="0.3">
      <c r="A43" s="100" t="str">
        <f>'Indicator Data'!A44</f>
        <v>Congo DR</v>
      </c>
      <c r="B43" s="86" t="str">
        <f>'Indicator Data'!B44</f>
        <v>COD</v>
      </c>
      <c r="C43" s="122"/>
      <c r="D43" s="122"/>
      <c r="E43" s="122"/>
      <c r="F43" s="122"/>
      <c r="G43" s="122"/>
      <c r="H43" s="122"/>
      <c r="I43" s="122"/>
      <c r="J43" s="122"/>
      <c r="K43" s="122"/>
      <c r="L43" s="122"/>
      <c r="M43" s="122"/>
      <c r="N43" s="122"/>
      <c r="O43" s="122"/>
      <c r="P43" s="122"/>
      <c r="R43" s="122"/>
      <c r="S43" s="122"/>
      <c r="T43" s="122"/>
      <c r="U43" s="122"/>
      <c r="V43" s="122"/>
      <c r="W43" s="122"/>
      <c r="X43" s="122"/>
      <c r="Y43" s="122"/>
      <c r="Z43" s="122"/>
      <c r="AA43" s="122"/>
      <c r="AB43" s="122"/>
      <c r="AC43" s="122"/>
      <c r="AD43" s="122"/>
      <c r="AE43" s="122"/>
      <c r="AF43" s="122"/>
      <c r="AG43" s="122"/>
      <c r="AH43" s="122"/>
      <c r="AI43" s="122"/>
      <c r="AJ43" s="122"/>
      <c r="AK43" s="122"/>
      <c r="AL43" s="123" t="str">
        <f>IF(ISNUMBER('Indicator Data'!AL44),"","Imputed using GDP p.c.")</f>
        <v/>
      </c>
      <c r="AN43" s="122"/>
      <c r="AO43" s="122"/>
      <c r="AP43" s="122"/>
      <c r="AQ43" s="122"/>
      <c r="AR43" s="122"/>
      <c r="AS43" s="122"/>
      <c r="AT43" s="122"/>
      <c r="AU43" s="122"/>
      <c r="AV43" s="122"/>
      <c r="AW43" s="122"/>
      <c r="AX43" s="122"/>
      <c r="AY43" s="122"/>
      <c r="AZ43" s="122"/>
      <c r="BA43" s="122"/>
      <c r="BB43" s="83"/>
      <c r="BH43" s="122"/>
      <c r="BI43" s="122" t="s">
        <v>1413</v>
      </c>
    </row>
    <row r="44" spans="1:61" x14ac:dyDescent="0.3">
      <c r="A44" s="100" t="str">
        <f>'Indicator Data'!A45</f>
        <v>Costa Rica</v>
      </c>
      <c r="B44" s="86" t="str">
        <f>'Indicator Data'!B45</f>
        <v>CRI</v>
      </c>
      <c r="C44" s="122"/>
      <c r="D44" s="122"/>
      <c r="E44" s="122"/>
      <c r="F44" s="122"/>
      <c r="G44" s="122"/>
      <c r="H44" s="122"/>
      <c r="I44" s="122"/>
      <c r="J44" s="122"/>
      <c r="K44" s="122"/>
      <c r="L44" s="122"/>
      <c r="M44" s="122"/>
      <c r="N44" s="122"/>
      <c r="O44" s="122"/>
      <c r="P44" s="122"/>
      <c r="R44" s="122"/>
      <c r="S44" s="122"/>
      <c r="T44" s="122"/>
      <c r="U44" s="122"/>
      <c r="V44" s="122"/>
      <c r="W44" s="122"/>
      <c r="X44" s="122"/>
      <c r="Y44" s="122"/>
      <c r="Z44" s="122"/>
      <c r="AA44" s="122"/>
      <c r="AB44" s="122"/>
      <c r="AC44" s="122"/>
      <c r="AD44" s="122"/>
      <c r="AE44" s="122"/>
      <c r="AF44" s="122"/>
      <c r="AG44" s="122"/>
      <c r="AH44" s="122"/>
      <c r="AI44" s="122"/>
      <c r="AJ44" s="122"/>
      <c r="AK44" s="122"/>
      <c r="AL44" s="123" t="str">
        <f>IF(ISNUMBER('Indicator Data'!AL45),"","Imputed using GDP p.c.")</f>
        <v/>
      </c>
      <c r="AN44" s="122"/>
      <c r="AO44" s="122"/>
      <c r="AP44" s="122"/>
      <c r="AQ44" s="122"/>
      <c r="AR44" s="122"/>
      <c r="AS44" s="122"/>
      <c r="AT44" s="122"/>
      <c r="AU44" s="122"/>
      <c r="AV44" s="122"/>
      <c r="AW44" s="122"/>
      <c r="AX44" s="122"/>
      <c r="AY44" s="122"/>
      <c r="AZ44" s="122"/>
      <c r="BA44" s="122"/>
      <c r="BB44" s="83"/>
      <c r="BH44" s="122"/>
      <c r="BI44" s="122"/>
    </row>
    <row r="45" spans="1:61" x14ac:dyDescent="0.3">
      <c r="A45" s="100" t="str">
        <f>'Indicator Data'!A46</f>
        <v>Côte d'Ivoire</v>
      </c>
      <c r="B45" s="86" t="str">
        <f>'Indicator Data'!B46</f>
        <v>CIV</v>
      </c>
      <c r="C45" s="122"/>
      <c r="D45" s="122"/>
      <c r="E45" s="122"/>
      <c r="F45" s="122"/>
      <c r="G45" s="122"/>
      <c r="H45" s="122"/>
      <c r="I45" s="122"/>
      <c r="J45" s="122"/>
      <c r="K45" s="122"/>
      <c r="L45" s="122"/>
      <c r="M45" s="122"/>
      <c r="N45" s="122"/>
      <c r="O45" s="122"/>
      <c r="P45" s="122"/>
      <c r="R45" s="122"/>
      <c r="S45" s="122"/>
      <c r="T45" s="122"/>
      <c r="U45" s="122"/>
      <c r="V45" s="122"/>
      <c r="W45" s="122"/>
      <c r="X45" s="122"/>
      <c r="Y45" s="122"/>
      <c r="Z45" s="122"/>
      <c r="AA45" s="122"/>
      <c r="AB45" s="122"/>
      <c r="AC45" s="122"/>
      <c r="AD45" s="122"/>
      <c r="AE45" s="122"/>
      <c r="AF45" s="122"/>
      <c r="AG45" s="122"/>
      <c r="AH45" s="122"/>
      <c r="AI45" s="122"/>
      <c r="AJ45" s="122"/>
      <c r="AK45" s="122"/>
      <c r="AL45" s="123" t="str">
        <f>IF(ISNUMBER('Indicator Data'!AL46),"","Imputed using GDP p.c.")</f>
        <v/>
      </c>
      <c r="AN45" s="122"/>
      <c r="AO45" s="122"/>
      <c r="AP45" s="122"/>
      <c r="AQ45" s="122"/>
      <c r="AR45" s="122"/>
      <c r="AS45" s="122"/>
      <c r="AT45" s="122"/>
      <c r="AU45" s="122"/>
      <c r="AV45" s="122"/>
      <c r="AW45" s="122"/>
      <c r="AX45" s="122"/>
      <c r="AY45" s="122"/>
      <c r="AZ45" s="122"/>
      <c r="BA45" s="122"/>
      <c r="BB45" s="83"/>
      <c r="BH45" s="122"/>
      <c r="BI45" s="122"/>
    </row>
    <row r="46" spans="1:61" x14ac:dyDescent="0.3">
      <c r="A46" s="100" t="str">
        <f>'Indicator Data'!A47</f>
        <v>Croatia</v>
      </c>
      <c r="B46" s="86" t="str">
        <f>'Indicator Data'!B47</f>
        <v>HRV</v>
      </c>
      <c r="C46" s="122"/>
      <c r="D46" s="122"/>
      <c r="E46" s="122"/>
      <c r="F46" s="122"/>
      <c r="G46" s="122"/>
      <c r="H46" s="122"/>
      <c r="I46" s="122"/>
      <c r="J46" s="122"/>
      <c r="K46" s="122"/>
      <c r="L46" s="122"/>
      <c r="M46" s="122"/>
      <c r="N46" s="122"/>
      <c r="O46" s="122"/>
      <c r="P46" s="122"/>
      <c r="R46" s="122"/>
      <c r="S46" s="122"/>
      <c r="T46" s="122"/>
      <c r="U46" s="122"/>
      <c r="V46" s="122"/>
      <c r="W46" s="122"/>
      <c r="X46" s="122"/>
      <c r="Y46" s="122"/>
      <c r="Z46" s="122"/>
      <c r="AA46" s="122"/>
      <c r="AB46" s="122"/>
      <c r="AC46" s="122"/>
      <c r="AD46" s="122"/>
      <c r="AE46" s="122"/>
      <c r="AF46" s="122"/>
      <c r="AG46" s="122"/>
      <c r="AH46" s="122"/>
      <c r="AI46" s="122"/>
      <c r="AJ46" s="122"/>
      <c r="AK46" s="122"/>
      <c r="AL46" s="123" t="str">
        <f>IF(ISNUMBER('Indicator Data'!AL47),"","Imputed using GDP p.c.")</f>
        <v/>
      </c>
      <c r="AN46" s="122"/>
      <c r="AO46" s="122"/>
      <c r="AP46" s="122"/>
      <c r="AQ46" s="122"/>
      <c r="AR46" s="122"/>
      <c r="AS46" s="122"/>
      <c r="AT46" s="122"/>
      <c r="AU46" s="122"/>
      <c r="AV46" s="122"/>
      <c r="AW46" s="122"/>
      <c r="AX46" s="122"/>
      <c r="AY46" s="122"/>
      <c r="AZ46" s="122"/>
      <c r="BA46" s="122"/>
      <c r="BB46" s="83"/>
      <c r="BH46" s="122"/>
      <c r="BI46" s="122"/>
    </row>
    <row r="47" spans="1:61" x14ac:dyDescent="0.3">
      <c r="A47" s="100" t="str">
        <f>'Indicator Data'!A48</f>
        <v>Cuba</v>
      </c>
      <c r="B47" s="86" t="str">
        <f>'Indicator Data'!B48</f>
        <v>CUB</v>
      </c>
      <c r="C47" s="122"/>
      <c r="D47" s="122"/>
      <c r="E47" s="122"/>
      <c r="F47" s="122"/>
      <c r="G47" s="122"/>
      <c r="H47" s="122"/>
      <c r="I47" s="122"/>
      <c r="J47" s="122"/>
      <c r="K47" s="122"/>
      <c r="L47" s="122"/>
      <c r="M47" s="122"/>
      <c r="N47" s="122"/>
      <c r="O47" s="122"/>
      <c r="P47" s="122"/>
      <c r="R47" s="122"/>
      <c r="S47" s="122"/>
      <c r="T47" s="122"/>
      <c r="U47" s="122"/>
      <c r="V47" s="122"/>
      <c r="W47" s="122"/>
      <c r="X47" s="122"/>
      <c r="Y47" s="122"/>
      <c r="Z47" s="122"/>
      <c r="AA47" s="122"/>
      <c r="AB47" s="122"/>
      <c r="AC47" s="122"/>
      <c r="AD47" s="122"/>
      <c r="AE47" s="122"/>
      <c r="AF47" s="122"/>
      <c r="AG47" s="122"/>
      <c r="AH47" s="122"/>
      <c r="AI47" s="122"/>
      <c r="AJ47" s="122"/>
      <c r="AK47" s="122"/>
      <c r="AL47" s="123" t="str">
        <f>IF(ISNUMBER('Indicator Data'!AL48),"","Imputed using GDP p.c.")</f>
        <v/>
      </c>
      <c r="AN47" s="122"/>
      <c r="AO47" s="122"/>
      <c r="AP47" s="122"/>
      <c r="AQ47" s="122"/>
      <c r="AR47" s="122"/>
      <c r="AS47" s="122"/>
      <c r="AT47" s="122"/>
      <c r="AU47" s="122"/>
      <c r="AV47" s="122"/>
      <c r="AW47" s="122"/>
      <c r="AX47" s="122"/>
      <c r="AY47" s="122"/>
      <c r="AZ47" s="122"/>
      <c r="BA47" s="122"/>
      <c r="BB47" s="83"/>
      <c r="BH47" s="122"/>
      <c r="BI47" s="122"/>
    </row>
    <row r="48" spans="1:61" x14ac:dyDescent="0.3">
      <c r="A48" s="100" t="str">
        <f>'Indicator Data'!A49</f>
        <v>Cyprus</v>
      </c>
      <c r="B48" s="86" t="str">
        <f>'Indicator Data'!B49</f>
        <v>CYP</v>
      </c>
      <c r="C48" s="122"/>
      <c r="D48" s="122"/>
      <c r="E48" s="122"/>
      <c r="F48" s="122"/>
      <c r="G48" s="122"/>
      <c r="H48" s="122"/>
      <c r="I48" s="122"/>
      <c r="J48" s="122"/>
      <c r="K48" s="122"/>
      <c r="L48" s="122"/>
      <c r="M48" s="122"/>
      <c r="N48" s="122"/>
      <c r="O48" s="122"/>
      <c r="P48" s="122"/>
      <c r="R48" s="122"/>
      <c r="S48" s="122"/>
      <c r="T48" s="122"/>
      <c r="U48" s="122"/>
      <c r="V48" s="122"/>
      <c r="W48" s="122"/>
      <c r="X48" s="122"/>
      <c r="Y48" s="122"/>
      <c r="Z48" s="122"/>
      <c r="AA48" s="122"/>
      <c r="AB48" s="122"/>
      <c r="AC48" s="122"/>
      <c r="AD48" s="122"/>
      <c r="AE48" s="122"/>
      <c r="AF48" s="122"/>
      <c r="AG48" s="122"/>
      <c r="AH48" s="122"/>
      <c r="AI48" s="122"/>
      <c r="AJ48" s="122"/>
      <c r="AK48" s="122"/>
      <c r="AL48" s="123" t="str">
        <f>IF(ISNUMBER('Indicator Data'!AL49),"","Imputed using GDP p.c.")</f>
        <v/>
      </c>
      <c r="AN48" s="122"/>
      <c r="AO48" s="122"/>
      <c r="AP48" s="122"/>
      <c r="AQ48" s="122"/>
      <c r="AR48" s="122"/>
      <c r="AS48" s="122"/>
      <c r="AT48" s="122"/>
      <c r="AU48" s="122"/>
      <c r="AV48" s="122"/>
      <c r="AW48" s="122"/>
      <c r="AX48" s="122"/>
      <c r="AY48" s="122"/>
      <c r="AZ48" s="122"/>
      <c r="BA48" s="122"/>
      <c r="BB48" s="83"/>
      <c r="BH48" s="122"/>
      <c r="BI48" s="122"/>
    </row>
    <row r="49" spans="1:61" x14ac:dyDescent="0.3">
      <c r="A49" s="100" t="str">
        <f>'Indicator Data'!A50</f>
        <v>Czech Republic</v>
      </c>
      <c r="B49" s="86" t="str">
        <f>'Indicator Data'!B50</f>
        <v>CZE</v>
      </c>
      <c r="C49" s="122"/>
      <c r="D49" s="122"/>
      <c r="E49" s="122"/>
      <c r="F49" s="122"/>
      <c r="G49" s="122"/>
      <c r="H49" s="122"/>
      <c r="I49" s="122"/>
      <c r="J49" s="122"/>
      <c r="K49" s="122"/>
      <c r="L49" s="122"/>
      <c r="M49" s="122"/>
      <c r="N49" s="122"/>
      <c r="O49" s="122"/>
      <c r="P49" s="122"/>
      <c r="R49" s="122"/>
      <c r="S49" s="122"/>
      <c r="T49" s="122"/>
      <c r="U49" s="122"/>
      <c r="V49" s="122"/>
      <c r="W49" s="122"/>
      <c r="X49" s="122"/>
      <c r="Y49" s="122"/>
      <c r="Z49" s="122"/>
      <c r="AA49" s="122"/>
      <c r="AB49" s="122"/>
      <c r="AC49" s="122"/>
      <c r="AD49" s="122"/>
      <c r="AE49" s="122"/>
      <c r="AF49" s="122"/>
      <c r="AG49" s="122"/>
      <c r="AH49" s="122"/>
      <c r="AI49" s="122"/>
      <c r="AJ49" s="122"/>
      <c r="AK49" s="122"/>
      <c r="AL49" s="123" t="str">
        <f>IF(ISNUMBER('Indicator Data'!AL50),"","Imputed using GDP p.c.")</f>
        <v/>
      </c>
      <c r="AN49" s="122"/>
      <c r="AO49" s="122"/>
      <c r="AP49" s="122"/>
      <c r="AQ49" s="122"/>
      <c r="AR49" s="122"/>
      <c r="AS49" s="122"/>
      <c r="AT49" s="122"/>
      <c r="AU49" s="122"/>
      <c r="AV49" s="122"/>
      <c r="AW49" s="122"/>
      <c r="AX49" s="122"/>
      <c r="AY49" s="122"/>
      <c r="AZ49" s="122"/>
      <c r="BA49" s="122"/>
      <c r="BB49" s="83"/>
      <c r="BH49" s="122"/>
      <c r="BI49" s="122"/>
    </row>
    <row r="50" spans="1:61" x14ac:dyDescent="0.3">
      <c r="A50" s="100" t="str">
        <f>'Indicator Data'!A51</f>
        <v>Denmark</v>
      </c>
      <c r="B50" s="86" t="str">
        <f>'Indicator Data'!B51</f>
        <v>DNK</v>
      </c>
      <c r="C50" s="122"/>
      <c r="D50" s="122"/>
      <c r="E50" s="122"/>
      <c r="F50" s="122"/>
      <c r="G50" s="122"/>
      <c r="H50" s="122"/>
      <c r="I50" s="122"/>
      <c r="J50" s="122"/>
      <c r="K50" s="122"/>
      <c r="L50" s="122"/>
      <c r="M50" s="122"/>
      <c r="N50" s="122"/>
      <c r="O50" s="122"/>
      <c r="P50" s="122"/>
      <c r="R50" s="122"/>
      <c r="S50" s="122"/>
      <c r="T50" s="122"/>
      <c r="U50" s="122"/>
      <c r="V50" s="122"/>
      <c r="W50" s="122"/>
      <c r="X50" s="122"/>
      <c r="Y50" s="122"/>
      <c r="Z50" s="122"/>
      <c r="AA50" s="122"/>
      <c r="AB50" s="122"/>
      <c r="AC50" s="122"/>
      <c r="AD50" s="122"/>
      <c r="AE50" s="122"/>
      <c r="AF50" s="122"/>
      <c r="AG50" s="122"/>
      <c r="AH50" s="122"/>
      <c r="AI50" s="122"/>
      <c r="AJ50" s="122"/>
      <c r="AK50" s="122"/>
      <c r="AL50" s="123" t="str">
        <f>IF(ISNUMBER('Indicator Data'!AL51),"","Imputed using GDP p.c.")</f>
        <v/>
      </c>
      <c r="AN50" s="122"/>
      <c r="AO50" s="122"/>
      <c r="AP50" s="122"/>
      <c r="AQ50" s="122"/>
      <c r="AR50" s="122"/>
      <c r="AS50" s="122"/>
      <c r="AT50" s="122"/>
      <c r="AU50" s="122"/>
      <c r="AV50" s="122"/>
      <c r="AW50" s="122"/>
      <c r="AX50" s="122"/>
      <c r="AY50" s="122"/>
      <c r="AZ50" s="122"/>
      <c r="BA50" s="122"/>
      <c r="BB50" s="83"/>
      <c r="BH50" s="122"/>
      <c r="BI50" s="122"/>
    </row>
    <row r="51" spans="1:61" x14ac:dyDescent="0.3">
      <c r="A51" s="100" t="str">
        <f>'Indicator Data'!A52</f>
        <v>Djibouti</v>
      </c>
      <c r="B51" s="86" t="str">
        <f>'Indicator Data'!B52</f>
        <v>DJI</v>
      </c>
      <c r="C51" s="122"/>
      <c r="D51" s="122"/>
      <c r="E51" s="122"/>
      <c r="F51" s="122"/>
      <c r="G51" s="122"/>
      <c r="H51" s="122"/>
      <c r="I51" s="122"/>
      <c r="J51" s="122"/>
      <c r="K51" s="122"/>
      <c r="L51" s="122"/>
      <c r="M51" s="122"/>
      <c r="N51" s="122"/>
      <c r="O51" s="122"/>
      <c r="P51" s="122"/>
      <c r="R51" s="122"/>
      <c r="S51" s="122"/>
      <c r="T51" s="122"/>
      <c r="U51" s="122"/>
      <c r="V51" s="122"/>
      <c r="W51" s="122"/>
      <c r="X51" s="122"/>
      <c r="Y51" s="122"/>
      <c r="Z51" s="122"/>
      <c r="AA51" s="122"/>
      <c r="AB51" s="122"/>
      <c r="AC51" s="122"/>
      <c r="AD51" s="122"/>
      <c r="AE51" s="122"/>
      <c r="AF51" s="122"/>
      <c r="AG51" s="122"/>
      <c r="AH51" s="122"/>
      <c r="AI51" s="122"/>
      <c r="AJ51" s="122"/>
      <c r="AK51" s="122"/>
      <c r="AL51" s="123" t="str">
        <f>IF(ISNUMBER('Indicator Data'!AL52),"","Imputed using GDP p.c.")</f>
        <v/>
      </c>
      <c r="AN51" s="122"/>
      <c r="AO51" s="122"/>
      <c r="AP51" s="122"/>
      <c r="AQ51" s="122"/>
      <c r="AR51" s="122"/>
      <c r="AS51" s="122"/>
      <c r="AT51" s="122"/>
      <c r="AU51" s="122"/>
      <c r="AV51" s="122"/>
      <c r="AW51" s="122"/>
      <c r="AX51" s="122"/>
      <c r="AY51" s="122"/>
      <c r="AZ51" s="122"/>
      <c r="BA51" s="122"/>
      <c r="BB51" s="83"/>
      <c r="BH51" s="122"/>
      <c r="BI51" s="122" t="s">
        <v>921</v>
      </c>
    </row>
    <row r="52" spans="1:61" x14ac:dyDescent="0.3">
      <c r="A52" s="100" t="str">
        <f>'Indicator Data'!A53</f>
        <v>Dominica</v>
      </c>
      <c r="B52" s="86" t="str">
        <f>'Indicator Data'!B53</f>
        <v>DMA</v>
      </c>
      <c r="C52" s="122"/>
      <c r="D52" s="122"/>
      <c r="E52" s="122"/>
      <c r="F52" s="122"/>
      <c r="G52" s="122"/>
      <c r="H52" s="122"/>
      <c r="I52" s="122"/>
      <c r="J52" s="122"/>
      <c r="K52" s="122"/>
      <c r="L52" s="122"/>
      <c r="M52" s="122"/>
      <c r="N52" s="122"/>
      <c r="O52" s="122"/>
      <c r="P52" s="122"/>
      <c r="R52" s="122"/>
      <c r="S52" s="122"/>
      <c r="T52" s="122"/>
      <c r="U52" s="122"/>
      <c r="V52" s="122"/>
      <c r="W52" s="122"/>
      <c r="X52" s="122"/>
      <c r="Y52" s="122"/>
      <c r="Z52" s="122"/>
      <c r="AA52" s="122"/>
      <c r="AB52" s="122"/>
      <c r="AC52" s="122"/>
      <c r="AD52" s="122"/>
      <c r="AE52" s="122"/>
      <c r="AF52" s="122"/>
      <c r="AG52" s="122"/>
      <c r="AH52" s="122"/>
      <c r="AI52" s="122"/>
      <c r="AJ52" s="122"/>
      <c r="AK52" s="122"/>
      <c r="AL52" s="123" t="str">
        <f>IF(ISNUMBER('Indicator Data'!AL53),"","Imputed using GDP p.c.")</f>
        <v/>
      </c>
      <c r="AN52" s="122"/>
      <c r="AO52" s="122"/>
      <c r="AP52" s="122"/>
      <c r="AQ52" s="122"/>
      <c r="AR52" s="122"/>
      <c r="AS52" s="122"/>
      <c r="AT52" s="122"/>
      <c r="AU52" s="122"/>
      <c r="AV52" s="122"/>
      <c r="AW52" s="122"/>
      <c r="AX52" s="122"/>
      <c r="AY52" s="122"/>
      <c r="AZ52" s="122"/>
      <c r="BA52" s="122"/>
      <c r="BB52" s="83"/>
      <c r="BH52" s="122"/>
      <c r="BI52" s="122"/>
    </row>
    <row r="53" spans="1:61" x14ac:dyDescent="0.3">
      <c r="A53" s="100" t="str">
        <f>'Indicator Data'!A54</f>
        <v>Dominican Republic</v>
      </c>
      <c r="B53" s="86" t="str">
        <f>'Indicator Data'!B54</f>
        <v>DOM</v>
      </c>
      <c r="C53" s="122"/>
      <c r="D53" s="122"/>
      <c r="E53" s="122"/>
      <c r="F53" s="122"/>
      <c r="G53" s="122"/>
      <c r="H53" s="122"/>
      <c r="I53" s="122"/>
      <c r="J53" s="122"/>
      <c r="K53" s="122"/>
      <c r="L53" s="122"/>
      <c r="M53" s="122"/>
      <c r="N53" s="122"/>
      <c r="O53" s="122"/>
      <c r="P53" s="122"/>
      <c r="R53" s="122"/>
      <c r="S53" s="122"/>
      <c r="T53" s="122"/>
      <c r="U53" s="122"/>
      <c r="V53" s="122"/>
      <c r="W53" s="122"/>
      <c r="X53" s="122"/>
      <c r="Y53" s="122"/>
      <c r="Z53" s="122"/>
      <c r="AA53" s="122"/>
      <c r="AB53" s="122"/>
      <c r="AC53" s="122"/>
      <c r="AD53" s="122"/>
      <c r="AE53" s="122"/>
      <c r="AF53" s="122"/>
      <c r="AG53" s="122"/>
      <c r="AH53" s="122"/>
      <c r="AI53" s="122"/>
      <c r="AJ53" s="122"/>
      <c r="AK53" s="122"/>
      <c r="AL53" s="123" t="str">
        <f>IF(ISNUMBER('Indicator Data'!AL54),"","Imputed using GDP p.c.")</f>
        <v/>
      </c>
      <c r="AN53" s="122"/>
      <c r="AO53" s="122"/>
      <c r="AP53" s="122"/>
      <c r="AQ53" s="122"/>
      <c r="AR53" s="122"/>
      <c r="AS53" s="122"/>
      <c r="AT53" s="122"/>
      <c r="AU53" s="122"/>
      <c r="AV53" s="122"/>
      <c r="AW53" s="122"/>
      <c r="AX53" s="122"/>
      <c r="AY53" s="122"/>
      <c r="AZ53" s="122"/>
      <c r="BA53" s="122"/>
      <c r="BB53" s="83"/>
      <c r="BH53" s="122"/>
      <c r="BI53" s="122"/>
    </row>
    <row r="54" spans="1:61" x14ac:dyDescent="0.3">
      <c r="A54" s="100" t="str">
        <f>'Indicator Data'!A55</f>
        <v>Ecuador</v>
      </c>
      <c r="B54" s="86" t="str">
        <f>'Indicator Data'!B55</f>
        <v>ECU</v>
      </c>
      <c r="C54" s="122"/>
      <c r="D54" s="122"/>
      <c r="E54" s="122"/>
      <c r="F54" s="122"/>
      <c r="G54" s="122"/>
      <c r="H54" s="122"/>
      <c r="I54" s="122"/>
      <c r="J54" s="122"/>
      <c r="K54" s="122"/>
      <c r="L54" s="122"/>
      <c r="M54" s="122"/>
      <c r="N54" s="122"/>
      <c r="O54" s="122"/>
      <c r="P54" s="122"/>
      <c r="R54" s="122"/>
      <c r="S54" s="122"/>
      <c r="T54" s="122"/>
      <c r="U54" s="122"/>
      <c r="V54" s="122"/>
      <c r="W54" s="122"/>
      <c r="X54" s="122"/>
      <c r="Y54" s="122"/>
      <c r="Z54" s="122"/>
      <c r="AA54" s="122"/>
      <c r="AB54" s="122"/>
      <c r="AC54" s="122"/>
      <c r="AD54" s="122"/>
      <c r="AE54" s="122"/>
      <c r="AF54" s="122"/>
      <c r="AG54" s="122"/>
      <c r="AH54" s="122"/>
      <c r="AI54" s="122"/>
      <c r="AJ54" s="122"/>
      <c r="AK54" s="122"/>
      <c r="AL54" s="123" t="str">
        <f>IF(ISNUMBER('Indicator Data'!AL55),"","Imputed using GDP p.c.")</f>
        <v/>
      </c>
      <c r="AN54" s="122"/>
      <c r="AO54" s="122"/>
      <c r="AP54" s="122"/>
      <c r="AQ54" s="122"/>
      <c r="AR54" s="122"/>
      <c r="AS54" s="122"/>
      <c r="AT54" s="122"/>
      <c r="AU54" s="122"/>
      <c r="AV54" s="122"/>
      <c r="AW54" s="122"/>
      <c r="AX54" s="122"/>
      <c r="AY54" s="122"/>
      <c r="AZ54" s="122"/>
      <c r="BA54" s="122"/>
      <c r="BB54" s="83"/>
      <c r="BH54" s="122"/>
      <c r="BI54" s="122"/>
    </row>
    <row r="55" spans="1:61" x14ac:dyDescent="0.3">
      <c r="A55" s="100" t="str">
        <f>'Indicator Data'!A56</f>
        <v>Egypt</v>
      </c>
      <c r="B55" s="86" t="str">
        <f>'Indicator Data'!B56</f>
        <v>EGY</v>
      </c>
      <c r="C55" s="122"/>
      <c r="D55" s="122"/>
      <c r="E55" s="122"/>
      <c r="F55" s="122"/>
      <c r="G55" s="122"/>
      <c r="H55" s="122"/>
      <c r="I55" s="122"/>
      <c r="J55" s="122"/>
      <c r="K55" s="122"/>
      <c r="L55" s="122"/>
      <c r="M55" s="122"/>
      <c r="N55" s="122"/>
      <c r="O55" s="122"/>
      <c r="P55" s="122"/>
      <c r="R55" s="122"/>
      <c r="S55" s="122"/>
      <c r="T55" s="122"/>
      <c r="U55" s="122"/>
      <c r="V55" s="122"/>
      <c r="W55" s="122"/>
      <c r="X55" s="122"/>
      <c r="Y55" s="122"/>
      <c r="Z55" s="122"/>
      <c r="AA55" s="122"/>
      <c r="AB55" s="122"/>
      <c r="AC55" s="122"/>
      <c r="AD55" s="122"/>
      <c r="AE55" s="122"/>
      <c r="AF55" s="122"/>
      <c r="AG55" s="122"/>
      <c r="AH55" s="122"/>
      <c r="AI55" s="122"/>
      <c r="AJ55" s="122"/>
      <c r="AK55" s="122"/>
      <c r="AL55" s="123" t="str">
        <f>IF(ISNUMBER('Indicator Data'!AL56),"","Imputed using GDP p.c.")</f>
        <v/>
      </c>
      <c r="AN55" s="122"/>
      <c r="AO55" s="122"/>
      <c r="AP55" s="122"/>
      <c r="AQ55" s="122"/>
      <c r="AR55" s="122"/>
      <c r="AS55" s="122"/>
      <c r="AT55" s="122"/>
      <c r="AU55" s="122"/>
      <c r="AV55" s="122"/>
      <c r="AW55" s="122"/>
      <c r="AX55" s="122"/>
      <c r="AY55" s="122"/>
      <c r="AZ55" s="122"/>
      <c r="BA55" s="122"/>
      <c r="BB55" s="83"/>
      <c r="BH55" s="122"/>
      <c r="BI55" s="122"/>
    </row>
    <row r="56" spans="1:61" x14ac:dyDescent="0.3">
      <c r="A56" s="100" t="str">
        <f>'Indicator Data'!A57</f>
        <v>El Salvador</v>
      </c>
      <c r="B56" s="86" t="str">
        <f>'Indicator Data'!B57</f>
        <v>SLV</v>
      </c>
      <c r="C56" s="122"/>
      <c r="D56" s="122"/>
      <c r="E56" s="122"/>
      <c r="F56" s="122"/>
      <c r="G56" s="122"/>
      <c r="H56" s="122"/>
      <c r="I56" s="122"/>
      <c r="J56" s="122"/>
      <c r="K56" s="122"/>
      <c r="L56" s="122"/>
      <c r="M56" s="122"/>
      <c r="N56" s="122"/>
      <c r="O56" s="122"/>
      <c r="P56" s="122"/>
      <c r="R56" s="122"/>
      <c r="S56" s="122"/>
      <c r="T56" s="122"/>
      <c r="U56" s="122"/>
      <c r="V56" s="122"/>
      <c r="W56" s="122"/>
      <c r="X56" s="122"/>
      <c r="Y56" s="122"/>
      <c r="Z56" s="122"/>
      <c r="AA56" s="122"/>
      <c r="AB56" s="122"/>
      <c r="AC56" s="122"/>
      <c r="AD56" s="122"/>
      <c r="AE56" s="122"/>
      <c r="AF56" s="122"/>
      <c r="AG56" s="122"/>
      <c r="AH56" s="122"/>
      <c r="AI56" s="122"/>
      <c r="AJ56" s="122"/>
      <c r="AK56" s="122"/>
      <c r="AL56" s="123" t="str">
        <f>IF(ISNUMBER('Indicator Data'!AL57),"","Imputed using GDP p.c.")</f>
        <v/>
      </c>
      <c r="AN56" s="122"/>
      <c r="AO56" s="122"/>
      <c r="AP56" s="122"/>
      <c r="AQ56" s="122"/>
      <c r="AR56" s="122"/>
      <c r="AS56" s="122"/>
      <c r="AT56" s="122"/>
      <c r="AU56" s="122"/>
      <c r="AV56" s="122"/>
      <c r="AW56" s="122"/>
      <c r="AX56" s="122"/>
      <c r="AY56" s="122"/>
      <c r="AZ56" s="122"/>
      <c r="BA56" s="122"/>
      <c r="BB56" s="83"/>
      <c r="BH56" s="122"/>
      <c r="BI56" s="122"/>
    </row>
    <row r="57" spans="1:61" x14ac:dyDescent="0.3">
      <c r="A57" s="100" t="str">
        <f>'Indicator Data'!A58</f>
        <v>Equatorial Guinea</v>
      </c>
      <c r="B57" s="86" t="str">
        <f>'Indicator Data'!B58</f>
        <v>GNQ</v>
      </c>
      <c r="C57" s="122"/>
      <c r="D57" s="122"/>
      <c r="E57" s="122"/>
      <c r="F57" s="122"/>
      <c r="G57" s="122"/>
      <c r="H57" s="122"/>
      <c r="I57" s="122"/>
      <c r="J57" s="122"/>
      <c r="K57" s="122"/>
      <c r="L57" s="122"/>
      <c r="M57" s="122"/>
      <c r="N57" s="122"/>
      <c r="O57" s="122"/>
      <c r="P57" s="122"/>
      <c r="R57" s="122"/>
      <c r="S57" s="122"/>
      <c r="T57" s="122"/>
      <c r="U57" s="122"/>
      <c r="V57" s="122"/>
      <c r="W57" s="122"/>
      <c r="X57" s="122"/>
      <c r="Y57" s="122"/>
      <c r="Z57" s="122"/>
      <c r="AA57" s="122"/>
      <c r="AB57" s="122"/>
      <c r="AC57" s="122"/>
      <c r="AD57" s="122"/>
      <c r="AE57" s="122"/>
      <c r="AF57" s="122"/>
      <c r="AG57" s="122"/>
      <c r="AH57" s="122"/>
      <c r="AI57" s="122"/>
      <c r="AJ57" s="122"/>
      <c r="AK57" s="122"/>
      <c r="AL57" s="123" t="str">
        <f>IF(ISNUMBER('Indicator Data'!AL58),"","Imputed using GDP p.c.")</f>
        <v/>
      </c>
      <c r="AN57" s="122"/>
      <c r="AO57" s="122"/>
      <c r="AP57" s="122"/>
      <c r="AQ57" s="122"/>
      <c r="AR57" s="122"/>
      <c r="AS57" s="122"/>
      <c r="AT57" s="122"/>
      <c r="AU57" s="122"/>
      <c r="AV57" s="122"/>
      <c r="AW57" s="122"/>
      <c r="AX57" s="122"/>
      <c r="AY57" s="122"/>
      <c r="AZ57" s="122"/>
      <c r="BA57" s="122"/>
      <c r="BB57" s="83"/>
      <c r="BH57" s="122" t="s">
        <v>926</v>
      </c>
      <c r="BI57" s="122" t="s">
        <v>926</v>
      </c>
    </row>
    <row r="58" spans="1:61" x14ac:dyDescent="0.3">
      <c r="A58" s="100" t="str">
        <f>'Indicator Data'!A59</f>
        <v>Eritrea</v>
      </c>
      <c r="B58" s="86" t="str">
        <f>'Indicator Data'!B59</f>
        <v>ERI</v>
      </c>
      <c r="C58" s="122"/>
      <c r="D58" s="122"/>
      <c r="E58" s="122"/>
      <c r="F58" s="122"/>
      <c r="G58" s="122"/>
      <c r="H58" s="122"/>
      <c r="I58" s="122"/>
      <c r="J58" s="122"/>
      <c r="K58" s="122"/>
      <c r="L58" s="122"/>
      <c r="M58" s="122"/>
      <c r="N58" s="122"/>
      <c r="O58" s="122"/>
      <c r="P58" s="122"/>
      <c r="R58" s="122"/>
      <c r="S58" s="122"/>
      <c r="T58" s="122"/>
      <c r="U58" s="122"/>
      <c r="V58" s="122"/>
      <c r="W58" s="122"/>
      <c r="X58" s="122"/>
      <c r="Y58" s="122"/>
      <c r="Z58" s="122"/>
      <c r="AA58" s="122"/>
      <c r="AB58" s="122"/>
      <c r="AC58" s="122"/>
      <c r="AD58" s="122"/>
      <c r="AE58" s="122"/>
      <c r="AF58" s="122"/>
      <c r="AG58" s="122"/>
      <c r="AH58" s="122"/>
      <c r="AI58" s="122"/>
      <c r="AJ58" s="122"/>
      <c r="AK58" s="122"/>
      <c r="AL58" s="123" t="str">
        <f>IF(ISNUMBER('Indicator Data'!AL59),"","Imputed using GDP p.c.")</f>
        <v/>
      </c>
      <c r="AN58" s="122"/>
      <c r="AO58" s="122"/>
      <c r="AP58" s="122"/>
      <c r="AQ58" s="122"/>
      <c r="AR58" s="122"/>
      <c r="AS58" s="122"/>
      <c r="AT58" s="122"/>
      <c r="AU58" s="122"/>
      <c r="AV58" s="122"/>
      <c r="AW58" s="122"/>
      <c r="AX58" s="122"/>
      <c r="AY58" s="122"/>
      <c r="AZ58" s="122"/>
      <c r="BA58" s="122"/>
      <c r="BB58" s="83"/>
      <c r="BH58" s="122" t="s">
        <v>913</v>
      </c>
      <c r="BI58" s="122" t="s">
        <v>913</v>
      </c>
    </row>
    <row r="59" spans="1:61" x14ac:dyDescent="0.3">
      <c r="A59" s="100" t="str">
        <f>'Indicator Data'!A60</f>
        <v>Estonia</v>
      </c>
      <c r="B59" s="86" t="str">
        <f>'Indicator Data'!B60</f>
        <v>EST</v>
      </c>
      <c r="C59" s="122"/>
      <c r="D59" s="122"/>
      <c r="E59" s="122"/>
      <c r="F59" s="122"/>
      <c r="G59" s="122"/>
      <c r="H59" s="122"/>
      <c r="I59" s="122"/>
      <c r="J59" s="122"/>
      <c r="K59" s="122"/>
      <c r="L59" s="122"/>
      <c r="M59" s="122"/>
      <c r="N59" s="122"/>
      <c r="O59" s="122"/>
      <c r="P59" s="122"/>
      <c r="R59" s="122"/>
      <c r="S59" s="122"/>
      <c r="T59" s="122"/>
      <c r="U59" s="122"/>
      <c r="V59" s="122"/>
      <c r="W59" s="122"/>
      <c r="X59" s="122"/>
      <c r="Y59" s="122"/>
      <c r="Z59" s="122"/>
      <c r="AA59" s="122"/>
      <c r="AB59" s="122"/>
      <c r="AC59" s="122"/>
      <c r="AD59" s="122"/>
      <c r="AE59" s="122"/>
      <c r="AF59" s="122"/>
      <c r="AG59" s="122"/>
      <c r="AH59" s="122"/>
      <c r="AI59" s="122"/>
      <c r="AJ59" s="122"/>
      <c r="AK59" s="122"/>
      <c r="AL59" s="123" t="str">
        <f>IF(ISNUMBER('Indicator Data'!AL60),"","Imputed using GDP p.c.")</f>
        <v/>
      </c>
      <c r="AN59" s="122"/>
      <c r="AO59" s="122"/>
      <c r="AP59" s="122"/>
      <c r="AQ59" s="122"/>
      <c r="AR59" s="122"/>
      <c r="AS59" s="122"/>
      <c r="AT59" s="122"/>
      <c r="AU59" s="122"/>
      <c r="AV59" s="122"/>
      <c r="AW59" s="122"/>
      <c r="AX59" s="122"/>
      <c r="AY59" s="122"/>
      <c r="AZ59" s="122"/>
      <c r="BA59" s="122"/>
      <c r="BB59" s="83"/>
      <c r="BH59" s="122"/>
      <c r="BI59" s="122"/>
    </row>
    <row r="60" spans="1:61" x14ac:dyDescent="0.3">
      <c r="A60" s="100" t="str">
        <f>'Indicator Data'!A61</f>
        <v>Eswatini</v>
      </c>
      <c r="B60" s="86" t="str">
        <f>'Indicator Data'!B61</f>
        <v>SWZ</v>
      </c>
      <c r="C60" s="122"/>
      <c r="D60" s="122"/>
      <c r="E60" s="122"/>
      <c r="F60" s="122"/>
      <c r="G60" s="122"/>
      <c r="H60" s="122"/>
      <c r="I60" s="122"/>
      <c r="J60" s="122"/>
      <c r="K60" s="122"/>
      <c r="L60" s="122"/>
      <c r="M60" s="122"/>
      <c r="N60" s="122"/>
      <c r="O60" s="122"/>
      <c r="P60" s="122"/>
      <c r="R60" s="122"/>
      <c r="S60" s="122"/>
      <c r="T60" s="122"/>
      <c r="U60" s="122"/>
      <c r="V60" s="122"/>
      <c r="W60" s="122"/>
      <c r="X60" s="122"/>
      <c r="Y60" s="122"/>
      <c r="Z60" s="122"/>
      <c r="AA60" s="122"/>
      <c r="AB60" s="122"/>
      <c r="AC60" s="122"/>
      <c r="AD60" s="122"/>
      <c r="AE60" s="122"/>
      <c r="AF60" s="122"/>
      <c r="AG60" s="122"/>
      <c r="AH60" s="122"/>
      <c r="AI60" s="122"/>
      <c r="AJ60" s="122"/>
      <c r="AK60" s="122"/>
      <c r="AL60" s="123" t="str">
        <f>IF(ISNUMBER('Indicator Data'!AL61),"","Imputed using GDP p.c.")</f>
        <v/>
      </c>
      <c r="AN60" s="122"/>
      <c r="AO60" s="122"/>
      <c r="AP60" s="122"/>
      <c r="AQ60" s="122"/>
      <c r="AR60" s="122"/>
      <c r="AS60" s="122"/>
      <c r="AT60" s="122"/>
      <c r="AU60" s="122"/>
      <c r="AV60" s="122"/>
      <c r="AW60" s="122"/>
      <c r="AX60" s="122"/>
      <c r="AY60" s="122"/>
      <c r="AZ60" s="122"/>
      <c r="BA60" s="122"/>
      <c r="BB60" s="83"/>
      <c r="BH60" s="122"/>
      <c r="BI60" s="122"/>
    </row>
    <row r="61" spans="1:61" x14ac:dyDescent="0.3">
      <c r="A61" s="100" t="str">
        <f>'Indicator Data'!A62</f>
        <v>Ethiopia</v>
      </c>
      <c r="B61" s="86" t="str">
        <f>'Indicator Data'!B62</f>
        <v>ETH</v>
      </c>
      <c r="C61" s="122"/>
      <c r="D61" s="122"/>
      <c r="E61" s="122"/>
      <c r="F61" s="122"/>
      <c r="G61" s="122"/>
      <c r="H61" s="122"/>
      <c r="I61" s="122"/>
      <c r="J61" s="122"/>
      <c r="K61" s="122"/>
      <c r="L61" s="122"/>
      <c r="M61" s="122"/>
      <c r="N61" s="122"/>
      <c r="O61" s="122"/>
      <c r="P61" s="122"/>
      <c r="R61" s="122"/>
      <c r="S61" s="122"/>
      <c r="T61" s="122"/>
      <c r="U61" s="122"/>
      <c r="V61" s="122"/>
      <c r="W61" s="122"/>
      <c r="X61" s="122"/>
      <c r="Y61" s="122"/>
      <c r="Z61" s="122"/>
      <c r="AA61" s="122"/>
      <c r="AB61" s="122"/>
      <c r="AC61" s="122"/>
      <c r="AD61" s="122"/>
      <c r="AE61" s="122"/>
      <c r="AF61" s="122"/>
      <c r="AG61" s="122"/>
      <c r="AH61" s="122"/>
      <c r="AI61" s="122"/>
      <c r="AJ61" s="122"/>
      <c r="AK61" s="122"/>
      <c r="AL61" s="123" t="str">
        <f>IF(ISNUMBER('Indicator Data'!AL62),"","Imputed using GDP p.c.")</f>
        <v/>
      </c>
      <c r="AN61" s="122"/>
      <c r="AO61" s="122"/>
      <c r="AP61" s="122"/>
      <c r="AQ61" s="122"/>
      <c r="AR61" s="122"/>
      <c r="AS61" s="122"/>
      <c r="AT61" s="122"/>
      <c r="AU61" s="122"/>
      <c r="AV61" s="122"/>
      <c r="AW61" s="122"/>
      <c r="AX61" s="122"/>
      <c r="AY61" s="122"/>
      <c r="AZ61" s="122"/>
      <c r="BA61" s="122"/>
      <c r="BB61" s="83"/>
      <c r="BH61" s="122"/>
      <c r="BI61" s="122"/>
    </row>
    <row r="62" spans="1:61" x14ac:dyDescent="0.3">
      <c r="A62" s="100" t="str">
        <f>'Indicator Data'!A63</f>
        <v>Fiji</v>
      </c>
      <c r="B62" s="86" t="str">
        <f>'Indicator Data'!B63</f>
        <v>FJI</v>
      </c>
      <c r="C62" s="122"/>
      <c r="D62" s="122"/>
      <c r="E62" s="122"/>
      <c r="F62" s="122"/>
      <c r="G62" s="122"/>
      <c r="H62" s="122"/>
      <c r="I62" s="122"/>
      <c r="J62" s="122"/>
      <c r="K62" s="122"/>
      <c r="L62" s="122"/>
      <c r="M62" s="122"/>
      <c r="N62" s="122"/>
      <c r="O62" s="122"/>
      <c r="P62" s="122"/>
      <c r="R62" s="122"/>
      <c r="S62" s="122"/>
      <c r="T62" s="122"/>
      <c r="U62" s="122"/>
      <c r="V62" s="122"/>
      <c r="W62" s="122"/>
      <c r="X62" s="122"/>
      <c r="Y62" s="122"/>
      <c r="Z62" s="122"/>
      <c r="AA62" s="122"/>
      <c r="AB62" s="122"/>
      <c r="AC62" s="122"/>
      <c r="AD62" s="122"/>
      <c r="AE62" s="122"/>
      <c r="AF62" s="122"/>
      <c r="AG62" s="122"/>
      <c r="AH62" s="122"/>
      <c r="AI62" s="122"/>
      <c r="AJ62" s="122"/>
      <c r="AK62" s="122"/>
      <c r="AL62" s="123" t="str">
        <f>IF(ISNUMBER('Indicator Data'!AL63),"","Imputed using GDP p.c.")</f>
        <v/>
      </c>
      <c r="AN62" s="122"/>
      <c r="AO62" s="122"/>
      <c r="AP62" s="122"/>
      <c r="AQ62" s="122"/>
      <c r="AR62" s="122"/>
      <c r="AS62" s="122"/>
      <c r="AT62" s="122"/>
      <c r="AU62" s="122"/>
      <c r="AV62" s="122"/>
      <c r="AW62" s="122"/>
      <c r="AX62" s="122"/>
      <c r="AY62" s="122"/>
      <c r="AZ62" s="122"/>
      <c r="BA62" s="122"/>
      <c r="BB62" s="83"/>
      <c r="BH62" s="122"/>
      <c r="BI62" s="122"/>
    </row>
    <row r="63" spans="1:61" x14ac:dyDescent="0.3">
      <c r="A63" s="100" t="str">
        <f>'Indicator Data'!A64</f>
        <v>Finland</v>
      </c>
      <c r="B63" s="86" t="str">
        <f>'Indicator Data'!B64</f>
        <v>FIN</v>
      </c>
      <c r="C63" s="122"/>
      <c r="D63" s="122"/>
      <c r="E63" s="122"/>
      <c r="F63" s="122"/>
      <c r="G63" s="122"/>
      <c r="H63" s="122"/>
      <c r="I63" s="122"/>
      <c r="J63" s="122"/>
      <c r="K63" s="122"/>
      <c r="L63" s="122"/>
      <c r="M63" s="122"/>
      <c r="N63" s="122"/>
      <c r="O63" s="122"/>
      <c r="P63" s="122"/>
      <c r="R63" s="122"/>
      <c r="S63" s="122"/>
      <c r="T63" s="122"/>
      <c r="U63" s="122"/>
      <c r="V63" s="122"/>
      <c r="W63" s="122"/>
      <c r="X63" s="122"/>
      <c r="Y63" s="122"/>
      <c r="Z63" s="122"/>
      <c r="AA63" s="122"/>
      <c r="AB63" s="122"/>
      <c r="AC63" s="122"/>
      <c r="AD63" s="122"/>
      <c r="AE63" s="122"/>
      <c r="AF63" s="122"/>
      <c r="AG63" s="122"/>
      <c r="AH63" s="122"/>
      <c r="AI63" s="122"/>
      <c r="AJ63" s="122"/>
      <c r="AK63" s="122"/>
      <c r="AL63" s="123" t="str">
        <f>IF(ISNUMBER('Indicator Data'!AL64),"","Imputed using GDP p.c.")</f>
        <v/>
      </c>
      <c r="AN63" s="122"/>
      <c r="AO63" s="122"/>
      <c r="AP63" s="122"/>
      <c r="AQ63" s="122"/>
      <c r="AR63" s="122"/>
      <c r="AS63" s="122"/>
      <c r="AT63" s="122"/>
      <c r="AU63" s="122"/>
      <c r="AV63" s="122"/>
      <c r="AW63" s="122"/>
      <c r="AX63" s="122"/>
      <c r="AY63" s="122"/>
      <c r="AZ63" s="122"/>
      <c r="BA63" s="122"/>
      <c r="BB63" s="83"/>
      <c r="BH63" s="122"/>
      <c r="BI63" s="122"/>
    </row>
    <row r="64" spans="1:61" x14ac:dyDescent="0.3">
      <c r="A64" s="100" t="str">
        <f>'Indicator Data'!A65</f>
        <v>France</v>
      </c>
      <c r="B64" s="86" t="str">
        <f>'Indicator Data'!B65</f>
        <v>FRA</v>
      </c>
      <c r="C64" s="122"/>
      <c r="D64" s="122"/>
      <c r="E64" s="122"/>
      <c r="F64" s="122"/>
      <c r="G64" s="122"/>
      <c r="H64" s="122"/>
      <c r="I64" s="122"/>
      <c r="J64" s="122"/>
      <c r="K64" s="122"/>
      <c r="L64" s="122"/>
      <c r="M64" s="122"/>
      <c r="N64" s="122"/>
      <c r="O64" s="122"/>
      <c r="P64" s="122"/>
      <c r="R64" s="122"/>
      <c r="S64" s="122"/>
      <c r="T64" s="122"/>
      <c r="U64" s="122"/>
      <c r="V64" s="122"/>
      <c r="W64" s="122"/>
      <c r="X64" s="122"/>
      <c r="Y64" s="122"/>
      <c r="Z64" s="122"/>
      <c r="AA64" s="122"/>
      <c r="AB64" s="122"/>
      <c r="AC64" s="122"/>
      <c r="AD64" s="122"/>
      <c r="AE64" s="122"/>
      <c r="AF64" s="122"/>
      <c r="AG64" s="122"/>
      <c r="AH64" s="122"/>
      <c r="AI64" s="122"/>
      <c r="AJ64" s="122"/>
      <c r="AK64" s="122"/>
      <c r="AL64" s="123" t="str">
        <f>IF(ISNUMBER('Indicator Data'!AL65),"","Imputed using GDP p.c.")</f>
        <v/>
      </c>
      <c r="AN64" s="122"/>
      <c r="AO64" s="122"/>
      <c r="AP64" s="122"/>
      <c r="AQ64" s="122"/>
      <c r="AR64" s="122"/>
      <c r="AS64" s="122"/>
      <c r="AT64" s="122"/>
      <c r="AU64" s="122"/>
      <c r="AV64" s="122"/>
      <c r="AW64" s="122"/>
      <c r="AX64" s="122"/>
      <c r="AY64" s="122"/>
      <c r="AZ64" s="122"/>
      <c r="BA64" s="122"/>
      <c r="BB64" s="83"/>
      <c r="BH64" s="122"/>
      <c r="BI64" s="122"/>
    </row>
    <row r="65" spans="1:61" x14ac:dyDescent="0.3">
      <c r="A65" s="100" t="str">
        <f>'Indicator Data'!A66</f>
        <v>Gabon</v>
      </c>
      <c r="B65" s="86" t="str">
        <f>'Indicator Data'!B66</f>
        <v>GAB</v>
      </c>
      <c r="C65" s="122"/>
      <c r="D65" s="122"/>
      <c r="E65" s="122"/>
      <c r="F65" s="122"/>
      <c r="G65" s="122"/>
      <c r="H65" s="122"/>
      <c r="I65" s="122"/>
      <c r="J65" s="122"/>
      <c r="K65" s="122"/>
      <c r="L65" s="122"/>
      <c r="M65" s="122"/>
      <c r="N65" s="122"/>
      <c r="O65" s="122"/>
      <c r="P65" s="122"/>
      <c r="R65" s="122"/>
      <c r="S65" s="122"/>
      <c r="T65" s="122"/>
      <c r="U65" s="122"/>
      <c r="V65" s="122"/>
      <c r="W65" s="122"/>
      <c r="X65" s="122"/>
      <c r="Y65" s="122"/>
      <c r="Z65" s="122"/>
      <c r="AA65" s="122"/>
      <c r="AB65" s="122"/>
      <c r="AC65" s="122"/>
      <c r="AD65" s="122"/>
      <c r="AE65" s="122"/>
      <c r="AF65" s="122"/>
      <c r="AG65" s="122"/>
      <c r="AH65" s="122"/>
      <c r="AI65" s="122"/>
      <c r="AJ65" s="122"/>
      <c r="AK65" s="122"/>
      <c r="AL65" s="123" t="str">
        <f>IF(ISNUMBER('Indicator Data'!AL66),"","Imputed using GDP p.c.")</f>
        <v/>
      </c>
      <c r="AN65" s="122"/>
      <c r="AO65" s="122"/>
      <c r="AP65" s="122"/>
      <c r="AQ65" s="122"/>
      <c r="AR65" s="122"/>
      <c r="AS65" s="122"/>
      <c r="AT65" s="122"/>
      <c r="AU65" s="122"/>
      <c r="AV65" s="122"/>
      <c r="AW65" s="122"/>
      <c r="AX65" s="122"/>
      <c r="AY65" s="122"/>
      <c r="AZ65" s="122"/>
      <c r="BA65" s="122"/>
      <c r="BB65" s="83"/>
      <c r="BH65" s="122"/>
      <c r="BI65" s="122"/>
    </row>
    <row r="66" spans="1:61" x14ac:dyDescent="0.3">
      <c r="A66" s="100" t="str">
        <f>'Indicator Data'!A67</f>
        <v>Gambia</v>
      </c>
      <c r="B66" s="86" t="str">
        <f>'Indicator Data'!B67</f>
        <v>GMB</v>
      </c>
      <c r="C66" s="122"/>
      <c r="D66" s="122"/>
      <c r="E66" s="122"/>
      <c r="F66" s="122"/>
      <c r="G66" s="122"/>
      <c r="H66" s="122"/>
      <c r="I66" s="122"/>
      <c r="J66" s="122"/>
      <c r="K66" s="122"/>
      <c r="L66" s="122"/>
      <c r="M66" s="122"/>
      <c r="N66" s="122"/>
      <c r="O66" s="122"/>
      <c r="P66" s="122"/>
      <c r="R66" s="122"/>
      <c r="S66" s="122"/>
      <c r="T66" s="122"/>
      <c r="U66" s="122"/>
      <c r="V66" s="122"/>
      <c r="W66" s="122"/>
      <c r="X66" s="122"/>
      <c r="Y66" s="122"/>
      <c r="Z66" s="122"/>
      <c r="AA66" s="122"/>
      <c r="AB66" s="122"/>
      <c r="AC66" s="122"/>
      <c r="AD66" s="122"/>
      <c r="AE66" s="122"/>
      <c r="AF66" s="122"/>
      <c r="AG66" s="122"/>
      <c r="AH66" s="122"/>
      <c r="AI66" s="122"/>
      <c r="AJ66" s="122"/>
      <c r="AK66" s="122"/>
      <c r="AL66" s="123" t="str">
        <f>IF(ISNUMBER('Indicator Data'!AL67),"","Imputed using GDP p.c.")</f>
        <v/>
      </c>
      <c r="AN66" s="122"/>
      <c r="AO66" s="122"/>
      <c r="AP66" s="122"/>
      <c r="AQ66" s="122"/>
      <c r="AR66" s="122"/>
      <c r="AS66" s="122"/>
      <c r="AT66" s="122"/>
      <c r="AU66" s="122"/>
      <c r="AV66" s="122"/>
      <c r="AW66" s="122"/>
      <c r="AX66" s="122"/>
      <c r="AY66" s="122"/>
      <c r="AZ66" s="122"/>
      <c r="BA66" s="122"/>
      <c r="BB66" s="83"/>
      <c r="BH66" s="122"/>
      <c r="BI66" s="122"/>
    </row>
    <row r="67" spans="1:61" x14ac:dyDescent="0.3">
      <c r="A67" s="100" t="str">
        <f>'Indicator Data'!A68</f>
        <v>Georgia</v>
      </c>
      <c r="B67" s="86" t="str">
        <f>'Indicator Data'!B68</f>
        <v>GEO</v>
      </c>
      <c r="C67" s="122"/>
      <c r="D67" s="122"/>
      <c r="E67" s="122"/>
      <c r="F67" s="122"/>
      <c r="G67" s="122"/>
      <c r="H67" s="122"/>
      <c r="I67" s="122"/>
      <c r="J67" s="122"/>
      <c r="K67" s="122"/>
      <c r="L67" s="122"/>
      <c r="M67" s="122"/>
      <c r="N67" s="122"/>
      <c r="O67" s="122"/>
      <c r="P67" s="122"/>
      <c r="R67" s="122"/>
      <c r="S67" s="122"/>
      <c r="T67" s="122"/>
      <c r="U67" s="122"/>
      <c r="V67" s="122"/>
      <c r="W67" s="122"/>
      <c r="X67" s="122"/>
      <c r="Y67" s="122"/>
      <c r="Z67" s="122"/>
      <c r="AA67" s="122"/>
      <c r="AB67" s="122"/>
      <c r="AC67" s="122"/>
      <c r="AD67" s="122"/>
      <c r="AE67" s="122"/>
      <c r="AF67" s="122"/>
      <c r="AG67" s="122"/>
      <c r="AH67" s="122"/>
      <c r="AI67" s="122"/>
      <c r="AJ67" s="122"/>
      <c r="AK67" s="122"/>
      <c r="AL67" s="123" t="str">
        <f>IF(ISNUMBER('Indicator Data'!AL68),"","Imputed using GDP p.c.")</f>
        <v/>
      </c>
      <c r="AN67" s="122"/>
      <c r="AO67" s="122"/>
      <c r="AP67" s="122"/>
      <c r="AQ67" s="122"/>
      <c r="AR67" s="122"/>
      <c r="AS67" s="122"/>
      <c r="AT67" s="122"/>
      <c r="AU67" s="122"/>
      <c r="AV67" s="122"/>
      <c r="AW67" s="122"/>
      <c r="AX67" s="122"/>
      <c r="AY67" s="122"/>
      <c r="AZ67" s="122"/>
      <c r="BA67" s="122"/>
      <c r="BB67" s="83"/>
      <c r="BH67" s="122"/>
      <c r="BI67" s="122"/>
    </row>
    <row r="68" spans="1:61" x14ac:dyDescent="0.3">
      <c r="A68" s="100" t="str">
        <f>'Indicator Data'!A69</f>
        <v>Germany</v>
      </c>
      <c r="B68" s="86" t="str">
        <f>'Indicator Data'!B69</f>
        <v>DEU</v>
      </c>
      <c r="C68" s="122"/>
      <c r="D68" s="122"/>
      <c r="E68" s="122"/>
      <c r="F68" s="122"/>
      <c r="G68" s="122"/>
      <c r="H68" s="122"/>
      <c r="I68" s="122"/>
      <c r="J68" s="122"/>
      <c r="K68" s="122"/>
      <c r="L68" s="122"/>
      <c r="M68" s="122"/>
      <c r="N68" s="122"/>
      <c r="O68" s="122"/>
      <c r="P68" s="122"/>
      <c r="R68" s="122"/>
      <c r="S68" s="122"/>
      <c r="T68" s="122"/>
      <c r="U68" s="122"/>
      <c r="V68" s="122"/>
      <c r="W68" s="122"/>
      <c r="X68" s="122"/>
      <c r="Y68" s="122"/>
      <c r="Z68" s="122"/>
      <c r="AA68" s="122"/>
      <c r="AB68" s="122"/>
      <c r="AC68" s="122"/>
      <c r="AD68" s="122"/>
      <c r="AE68" s="122"/>
      <c r="AF68" s="122"/>
      <c r="AG68" s="122"/>
      <c r="AH68" s="122"/>
      <c r="AI68" s="122"/>
      <c r="AJ68" s="122"/>
      <c r="AK68" s="122"/>
      <c r="AL68" s="123" t="str">
        <f>IF(ISNUMBER('Indicator Data'!AL69),"","Imputed using GDP p.c.")</f>
        <v/>
      </c>
      <c r="AN68" s="122"/>
      <c r="AO68" s="122"/>
      <c r="AP68" s="122"/>
      <c r="AQ68" s="122"/>
      <c r="AR68" s="122"/>
      <c r="AS68" s="122"/>
      <c r="AT68" s="122"/>
      <c r="AU68" s="122"/>
      <c r="AV68" s="122"/>
      <c r="AW68" s="122"/>
      <c r="AX68" s="122"/>
      <c r="AY68" s="122"/>
      <c r="AZ68" s="122"/>
      <c r="BA68" s="122"/>
      <c r="BB68" s="83"/>
      <c r="BH68" s="122"/>
      <c r="BI68" s="122"/>
    </row>
    <row r="69" spans="1:61" x14ac:dyDescent="0.3">
      <c r="A69" s="100" t="str">
        <f>'Indicator Data'!A70</f>
        <v>Ghana</v>
      </c>
      <c r="B69" s="86" t="str">
        <f>'Indicator Data'!B70</f>
        <v>GHA</v>
      </c>
      <c r="C69" s="122"/>
      <c r="D69" s="122"/>
      <c r="E69" s="122"/>
      <c r="F69" s="122"/>
      <c r="G69" s="122"/>
      <c r="H69" s="122"/>
      <c r="I69" s="122"/>
      <c r="J69" s="122"/>
      <c r="K69" s="122"/>
      <c r="L69" s="122"/>
      <c r="M69" s="122"/>
      <c r="N69" s="122"/>
      <c r="O69" s="122"/>
      <c r="P69" s="122"/>
      <c r="R69" s="122"/>
      <c r="S69" s="122"/>
      <c r="T69" s="122"/>
      <c r="U69" s="122"/>
      <c r="V69" s="122"/>
      <c r="W69" s="122"/>
      <c r="X69" s="122"/>
      <c r="Y69" s="122"/>
      <c r="Z69" s="122"/>
      <c r="AA69" s="122"/>
      <c r="AB69" s="122"/>
      <c r="AC69" s="122"/>
      <c r="AD69" s="122"/>
      <c r="AE69" s="122"/>
      <c r="AF69" s="122"/>
      <c r="AG69" s="122"/>
      <c r="AH69" s="122"/>
      <c r="AI69" s="122"/>
      <c r="AJ69" s="122"/>
      <c r="AK69" s="122"/>
      <c r="AL69" s="123" t="str">
        <f>IF(ISNUMBER('Indicator Data'!AL70),"","Imputed using GDP p.c.")</f>
        <v/>
      </c>
      <c r="AN69" s="122"/>
      <c r="AO69" s="122"/>
      <c r="AP69" s="122"/>
      <c r="AQ69" s="122"/>
      <c r="AR69" s="122"/>
      <c r="AS69" s="122"/>
      <c r="AT69" s="122"/>
      <c r="AU69" s="122"/>
      <c r="AV69" s="122"/>
      <c r="AW69" s="122"/>
      <c r="AX69" s="122"/>
      <c r="AY69" s="122"/>
      <c r="AZ69" s="122"/>
      <c r="BA69" s="122"/>
      <c r="BB69" s="83"/>
      <c r="BH69" s="122"/>
      <c r="BI69" s="122"/>
    </row>
    <row r="70" spans="1:61" x14ac:dyDescent="0.3">
      <c r="A70" s="100" t="str">
        <f>'Indicator Data'!A71</f>
        <v>Greece</v>
      </c>
      <c r="B70" s="86" t="str">
        <f>'Indicator Data'!B71</f>
        <v>GRC</v>
      </c>
      <c r="C70" s="122"/>
      <c r="D70" s="122"/>
      <c r="E70" s="122"/>
      <c r="F70" s="122"/>
      <c r="G70" s="122"/>
      <c r="H70" s="122"/>
      <c r="I70" s="122"/>
      <c r="J70" s="122"/>
      <c r="K70" s="122"/>
      <c r="L70" s="122"/>
      <c r="M70" s="122"/>
      <c r="N70" s="122"/>
      <c r="O70" s="122"/>
      <c r="P70" s="122"/>
      <c r="R70" s="122"/>
      <c r="S70" s="122"/>
      <c r="T70" s="122"/>
      <c r="U70" s="122"/>
      <c r="V70" s="122"/>
      <c r="W70" s="122"/>
      <c r="X70" s="122"/>
      <c r="Y70" s="122"/>
      <c r="Z70" s="122"/>
      <c r="AA70" s="122"/>
      <c r="AB70" s="122"/>
      <c r="AC70" s="122"/>
      <c r="AD70" s="122"/>
      <c r="AE70" s="122"/>
      <c r="AF70" s="122"/>
      <c r="AG70" s="122"/>
      <c r="AH70" s="122"/>
      <c r="AI70" s="122"/>
      <c r="AJ70" s="122"/>
      <c r="AK70" s="122"/>
      <c r="AL70" s="123" t="str">
        <f>IF(ISNUMBER('Indicator Data'!AL71),"","Imputed using GDP p.c.")</f>
        <v/>
      </c>
      <c r="AN70" s="122"/>
      <c r="AO70" s="122"/>
      <c r="AP70" s="122"/>
      <c r="AQ70" s="122"/>
      <c r="AR70" s="122"/>
      <c r="AS70" s="122"/>
      <c r="AT70" s="122"/>
      <c r="AU70" s="122"/>
      <c r="AV70" s="122"/>
      <c r="AW70" s="122"/>
      <c r="AX70" s="122"/>
      <c r="AY70" s="122"/>
      <c r="AZ70" s="122"/>
      <c r="BA70" s="122"/>
      <c r="BB70" s="83"/>
      <c r="BH70" s="122"/>
      <c r="BI70" s="122"/>
    </row>
    <row r="71" spans="1:61" x14ac:dyDescent="0.3">
      <c r="A71" s="100" t="str">
        <f>'Indicator Data'!A72</f>
        <v>Grenada</v>
      </c>
      <c r="B71" s="86" t="str">
        <f>'Indicator Data'!B72</f>
        <v>GRD</v>
      </c>
      <c r="C71" s="122"/>
      <c r="D71" s="122"/>
      <c r="E71" s="122"/>
      <c r="F71" s="122"/>
      <c r="G71" s="122"/>
      <c r="H71" s="122"/>
      <c r="I71" s="122"/>
      <c r="J71" s="122"/>
      <c r="K71" s="122"/>
      <c r="L71" s="122"/>
      <c r="M71" s="122"/>
      <c r="N71" s="122"/>
      <c r="O71" s="122"/>
      <c r="P71" s="122"/>
      <c r="R71" s="122"/>
      <c r="S71" s="122"/>
      <c r="T71" s="122"/>
      <c r="U71" s="122"/>
      <c r="V71" s="122"/>
      <c r="W71" s="122"/>
      <c r="X71" s="122"/>
      <c r="Y71" s="122"/>
      <c r="Z71" s="122"/>
      <c r="AA71" s="122"/>
      <c r="AB71" s="122"/>
      <c r="AC71" s="122"/>
      <c r="AD71" s="122"/>
      <c r="AE71" s="122"/>
      <c r="AF71" s="122"/>
      <c r="AG71" s="122"/>
      <c r="AH71" s="122"/>
      <c r="AI71" s="122"/>
      <c r="AJ71" s="122"/>
      <c r="AK71" s="122"/>
      <c r="AL71" s="123" t="str">
        <f>IF(ISNUMBER('Indicator Data'!AL72),"","Imputed using GDP p.c.")</f>
        <v/>
      </c>
      <c r="AN71" s="122"/>
      <c r="AO71" s="122"/>
      <c r="AP71" s="122"/>
      <c r="AQ71" s="122"/>
      <c r="AR71" s="122"/>
      <c r="AS71" s="122"/>
      <c r="AT71" s="122"/>
      <c r="AU71" s="122"/>
      <c r="AV71" s="122"/>
      <c r="AW71" s="122"/>
      <c r="AX71" s="122"/>
      <c r="AY71" s="122"/>
      <c r="AZ71" s="122"/>
      <c r="BA71" s="122"/>
      <c r="BB71" s="83"/>
      <c r="BH71" s="122"/>
      <c r="BI71" s="122" t="s">
        <v>1270</v>
      </c>
    </row>
    <row r="72" spans="1:61" x14ac:dyDescent="0.3">
      <c r="A72" s="100" t="str">
        <f>'Indicator Data'!A73</f>
        <v>Guatemala</v>
      </c>
      <c r="B72" s="86" t="str">
        <f>'Indicator Data'!B73</f>
        <v>GTM</v>
      </c>
      <c r="C72" s="122"/>
      <c r="D72" s="122"/>
      <c r="E72" s="122"/>
      <c r="F72" s="122"/>
      <c r="G72" s="122"/>
      <c r="H72" s="122"/>
      <c r="I72" s="122"/>
      <c r="J72" s="122"/>
      <c r="K72" s="122"/>
      <c r="L72" s="122"/>
      <c r="M72" s="122"/>
      <c r="N72" s="122"/>
      <c r="O72" s="122"/>
      <c r="P72" s="122"/>
      <c r="R72" s="122"/>
      <c r="S72" s="122"/>
      <c r="T72" s="122"/>
      <c r="U72" s="122"/>
      <c r="V72" s="122"/>
      <c r="W72" s="122"/>
      <c r="X72" s="122"/>
      <c r="Y72" s="122"/>
      <c r="Z72" s="122"/>
      <c r="AA72" s="122"/>
      <c r="AB72" s="122"/>
      <c r="AC72" s="122"/>
      <c r="AD72" s="122"/>
      <c r="AE72" s="122"/>
      <c r="AF72" s="122"/>
      <c r="AG72" s="122"/>
      <c r="AH72" s="122"/>
      <c r="AI72" s="122"/>
      <c r="AJ72" s="122"/>
      <c r="AK72" s="122"/>
      <c r="AL72" s="123" t="str">
        <f>IF(ISNUMBER('Indicator Data'!AL73),"","Imputed using GDP p.c.")</f>
        <v/>
      </c>
      <c r="AN72" s="122"/>
      <c r="AO72" s="122"/>
      <c r="AP72" s="122"/>
      <c r="AQ72" s="122"/>
      <c r="AR72" s="122"/>
      <c r="AS72" s="122"/>
      <c r="AT72" s="122"/>
      <c r="AU72" s="122"/>
      <c r="AV72" s="122"/>
      <c r="AW72" s="122"/>
      <c r="AX72" s="122"/>
      <c r="AY72" s="122"/>
      <c r="AZ72" s="122"/>
      <c r="BA72" s="122"/>
      <c r="BB72" s="83"/>
      <c r="BH72" s="122"/>
      <c r="BI72" s="122"/>
    </row>
    <row r="73" spans="1:61" x14ac:dyDescent="0.3">
      <c r="A73" s="100" t="str">
        <f>'Indicator Data'!A74</f>
        <v>Guinea</v>
      </c>
      <c r="B73" s="86" t="str">
        <f>'Indicator Data'!B74</f>
        <v>GIN</v>
      </c>
      <c r="C73" s="122"/>
      <c r="D73" s="122"/>
      <c r="E73" s="122"/>
      <c r="F73" s="122"/>
      <c r="G73" s="122"/>
      <c r="H73" s="122"/>
      <c r="I73" s="122"/>
      <c r="J73" s="122"/>
      <c r="K73" s="122"/>
      <c r="L73" s="122"/>
      <c r="M73" s="122"/>
      <c r="N73" s="122"/>
      <c r="O73" s="122"/>
      <c r="P73" s="122"/>
      <c r="R73" s="122"/>
      <c r="S73" s="122"/>
      <c r="T73" s="122"/>
      <c r="U73" s="122"/>
      <c r="V73" s="122"/>
      <c r="W73" s="122"/>
      <c r="X73" s="122"/>
      <c r="Y73" s="122"/>
      <c r="Z73" s="122"/>
      <c r="AA73" s="122"/>
      <c r="AB73" s="122"/>
      <c r="AC73" s="122"/>
      <c r="AD73" s="122"/>
      <c r="AE73" s="122"/>
      <c r="AF73" s="122"/>
      <c r="AG73" s="122"/>
      <c r="AH73" s="122"/>
      <c r="AI73" s="122"/>
      <c r="AJ73" s="122"/>
      <c r="AK73" s="122"/>
      <c r="AL73" s="123" t="str">
        <f>IF(ISNUMBER('Indicator Data'!AL74),"","Imputed using GDP p.c.")</f>
        <v/>
      </c>
      <c r="AN73" s="122"/>
      <c r="AO73" s="122"/>
      <c r="AP73" s="122"/>
      <c r="AQ73" s="122"/>
      <c r="AR73" s="122"/>
      <c r="AS73" s="122"/>
      <c r="AT73" s="122"/>
      <c r="AU73" s="122"/>
      <c r="AV73" s="122"/>
      <c r="AW73" s="122"/>
      <c r="AX73" s="122"/>
      <c r="AY73" s="122"/>
      <c r="AZ73" s="122"/>
      <c r="BA73" s="122"/>
      <c r="BB73" s="83"/>
      <c r="BH73" s="122"/>
      <c r="BI73" s="122" t="s">
        <v>1414</v>
      </c>
    </row>
    <row r="74" spans="1:61" x14ac:dyDescent="0.3">
      <c r="A74" s="100" t="str">
        <f>'Indicator Data'!A75</f>
        <v>Guinea-Bissau</v>
      </c>
      <c r="B74" s="86" t="str">
        <f>'Indicator Data'!B75</f>
        <v>GNB</v>
      </c>
      <c r="C74" s="122"/>
      <c r="D74" s="122"/>
      <c r="E74" s="122"/>
      <c r="F74" s="122"/>
      <c r="G74" s="122"/>
      <c r="H74" s="122"/>
      <c r="I74" s="122"/>
      <c r="J74" s="122"/>
      <c r="K74" s="122"/>
      <c r="L74" s="122"/>
      <c r="M74" s="122"/>
      <c r="N74" s="122"/>
      <c r="O74" s="122"/>
      <c r="P74" s="122"/>
      <c r="R74" s="122"/>
      <c r="S74" s="122"/>
      <c r="T74" s="122"/>
      <c r="U74" s="122"/>
      <c r="V74" s="122"/>
      <c r="W74" s="122"/>
      <c r="X74" s="122"/>
      <c r="Y74" s="122"/>
      <c r="Z74" s="122"/>
      <c r="AA74" s="122"/>
      <c r="AB74" s="122"/>
      <c r="AC74" s="122"/>
      <c r="AD74" s="122"/>
      <c r="AE74" s="122"/>
      <c r="AF74" s="122"/>
      <c r="AG74" s="122"/>
      <c r="AH74" s="122"/>
      <c r="AI74" s="122"/>
      <c r="AJ74" s="122"/>
      <c r="AK74" s="122"/>
      <c r="AL74" s="123" t="str">
        <f>IF(ISNUMBER('Indicator Data'!AL75),"","Imputed using GDP p.c.")</f>
        <v/>
      </c>
      <c r="AN74" s="122"/>
      <c r="AO74" s="122"/>
      <c r="AP74" s="122"/>
      <c r="AQ74" s="122"/>
      <c r="AR74" s="122"/>
      <c r="AS74" s="122"/>
      <c r="AT74" s="122"/>
      <c r="AU74" s="122"/>
      <c r="AV74" s="122"/>
      <c r="AW74" s="122"/>
      <c r="AX74" s="122"/>
      <c r="AY74" s="122"/>
      <c r="AZ74" s="122"/>
      <c r="BA74" s="122"/>
      <c r="BB74" s="83"/>
      <c r="BH74" s="122"/>
      <c r="BI74" s="122" t="s">
        <v>1414</v>
      </c>
    </row>
    <row r="75" spans="1:61" x14ac:dyDescent="0.3">
      <c r="A75" s="100" t="str">
        <f>'Indicator Data'!A76</f>
        <v>Guyana</v>
      </c>
      <c r="B75" s="86" t="str">
        <f>'Indicator Data'!B76</f>
        <v>GUY</v>
      </c>
      <c r="C75" s="122"/>
      <c r="D75" s="122"/>
      <c r="E75" s="122"/>
      <c r="F75" s="122"/>
      <c r="G75" s="122"/>
      <c r="H75" s="122"/>
      <c r="I75" s="122"/>
      <c r="J75" s="122"/>
      <c r="K75" s="122"/>
      <c r="L75" s="122"/>
      <c r="M75" s="122"/>
      <c r="N75" s="122"/>
      <c r="O75" s="122"/>
      <c r="P75" s="122"/>
      <c r="R75" s="122"/>
      <c r="S75" s="122"/>
      <c r="T75" s="122"/>
      <c r="U75" s="122"/>
      <c r="V75" s="122"/>
      <c r="W75" s="122"/>
      <c r="X75" s="122"/>
      <c r="Y75" s="122"/>
      <c r="Z75" s="122"/>
      <c r="AA75" s="122"/>
      <c r="AB75" s="122"/>
      <c r="AC75" s="122"/>
      <c r="AD75" s="122"/>
      <c r="AE75" s="122"/>
      <c r="AF75" s="122"/>
      <c r="AG75" s="122"/>
      <c r="AH75" s="122"/>
      <c r="AI75" s="122"/>
      <c r="AJ75" s="122"/>
      <c r="AK75" s="122"/>
      <c r="AL75" s="123" t="str">
        <f>IF(ISNUMBER('Indicator Data'!AL76),"","Imputed using GDP p.c.")</f>
        <v/>
      </c>
      <c r="AN75" s="122"/>
      <c r="AO75" s="122"/>
      <c r="AP75" s="122"/>
      <c r="AQ75" s="122"/>
      <c r="AR75" s="122"/>
      <c r="AS75" s="122"/>
      <c r="AT75" s="122"/>
      <c r="AU75" s="122"/>
      <c r="AV75" s="122"/>
      <c r="AW75" s="122"/>
      <c r="AX75" s="122"/>
      <c r="AY75" s="122"/>
      <c r="AZ75" s="122"/>
      <c r="BA75" s="122"/>
      <c r="BB75" s="83"/>
      <c r="BH75" s="122"/>
      <c r="BI75" s="122"/>
    </row>
    <row r="76" spans="1:61" x14ac:dyDescent="0.3">
      <c r="A76" s="100" t="str">
        <f>'Indicator Data'!A77</f>
        <v>Haiti</v>
      </c>
      <c r="B76" s="86" t="str">
        <f>'Indicator Data'!B77</f>
        <v>HTI</v>
      </c>
      <c r="C76" s="122"/>
      <c r="D76" s="122"/>
      <c r="E76" s="122"/>
      <c r="F76" s="122"/>
      <c r="G76" s="122"/>
      <c r="H76" s="122"/>
      <c r="I76" s="122"/>
      <c r="J76" s="122"/>
      <c r="K76" s="122"/>
      <c r="L76" s="122"/>
      <c r="M76" s="122"/>
      <c r="N76" s="122"/>
      <c r="O76" s="122"/>
      <c r="P76" s="122"/>
      <c r="R76" s="122"/>
      <c r="S76" s="122"/>
      <c r="T76" s="122"/>
      <c r="U76" s="122"/>
      <c r="V76" s="122"/>
      <c r="W76" s="122"/>
      <c r="X76" s="122"/>
      <c r="Y76" s="122"/>
      <c r="Z76" s="122"/>
      <c r="AA76" s="122"/>
      <c r="AB76" s="122"/>
      <c r="AC76" s="122"/>
      <c r="AD76" s="122"/>
      <c r="AE76" s="122"/>
      <c r="AF76" s="122"/>
      <c r="AG76" s="122"/>
      <c r="AH76" s="122"/>
      <c r="AI76" s="122"/>
      <c r="AJ76" s="122"/>
      <c r="AK76" s="122"/>
      <c r="AL76" s="123" t="str">
        <f>IF(ISNUMBER('Indicator Data'!AL77),"","Imputed using GDP p.c.")</f>
        <v/>
      </c>
      <c r="AN76" s="122"/>
      <c r="AO76" s="122"/>
      <c r="AP76" s="122"/>
      <c r="AQ76" s="122"/>
      <c r="AR76" s="122"/>
      <c r="AS76" s="122"/>
      <c r="AT76" s="122"/>
      <c r="AU76" s="122"/>
      <c r="AV76" s="122"/>
      <c r="AW76" s="122"/>
      <c r="AX76" s="122"/>
      <c r="AY76" s="122"/>
      <c r="AZ76" s="122"/>
      <c r="BA76" s="122"/>
      <c r="BB76" s="83"/>
      <c r="BH76" s="122"/>
      <c r="BI76" s="122"/>
    </row>
    <row r="77" spans="1:61" x14ac:dyDescent="0.3">
      <c r="A77" s="100" t="str">
        <f>'Indicator Data'!A78</f>
        <v>Honduras</v>
      </c>
      <c r="B77" s="86" t="str">
        <f>'Indicator Data'!B78</f>
        <v>HND</v>
      </c>
      <c r="C77" s="122"/>
      <c r="D77" s="122"/>
      <c r="E77" s="122"/>
      <c r="F77" s="122"/>
      <c r="G77" s="122"/>
      <c r="H77" s="122"/>
      <c r="I77" s="122"/>
      <c r="J77" s="122"/>
      <c r="K77" s="122"/>
      <c r="L77" s="122"/>
      <c r="M77" s="122"/>
      <c r="N77" s="122"/>
      <c r="O77" s="122"/>
      <c r="P77" s="122"/>
      <c r="R77" s="122"/>
      <c r="S77" s="122"/>
      <c r="T77" s="122"/>
      <c r="U77" s="122"/>
      <c r="V77" s="122"/>
      <c r="W77" s="122"/>
      <c r="X77" s="122"/>
      <c r="Y77" s="122"/>
      <c r="Z77" s="122"/>
      <c r="AA77" s="122"/>
      <c r="AB77" s="122"/>
      <c r="AC77" s="122"/>
      <c r="AD77" s="122"/>
      <c r="AE77" s="122"/>
      <c r="AF77" s="122"/>
      <c r="AG77" s="122"/>
      <c r="AH77" s="122"/>
      <c r="AI77" s="122"/>
      <c r="AJ77" s="122"/>
      <c r="AK77" s="122"/>
      <c r="AL77" s="123" t="str">
        <f>IF(ISNUMBER('Indicator Data'!AL78),"","Imputed using GDP p.c.")</f>
        <v/>
      </c>
      <c r="AN77" s="122"/>
      <c r="AO77" s="122"/>
      <c r="AP77" s="122"/>
      <c r="AQ77" s="122"/>
      <c r="AR77" s="122"/>
      <c r="AS77" s="122"/>
      <c r="AT77" s="122"/>
      <c r="AU77" s="122"/>
      <c r="AV77" s="122"/>
      <c r="AW77" s="122"/>
      <c r="AX77" s="122"/>
      <c r="AY77" s="122"/>
      <c r="AZ77" s="122"/>
      <c r="BA77" s="122"/>
      <c r="BB77" s="83"/>
      <c r="BH77" s="122"/>
      <c r="BI77" s="122"/>
    </row>
    <row r="78" spans="1:61" x14ac:dyDescent="0.3">
      <c r="A78" s="100" t="str">
        <f>'Indicator Data'!A79</f>
        <v>Hungary</v>
      </c>
      <c r="B78" s="86" t="str">
        <f>'Indicator Data'!B79</f>
        <v>HUN</v>
      </c>
      <c r="C78" s="122"/>
      <c r="D78" s="122"/>
      <c r="E78" s="122"/>
      <c r="F78" s="122"/>
      <c r="G78" s="122"/>
      <c r="H78" s="122"/>
      <c r="I78" s="122"/>
      <c r="J78" s="122"/>
      <c r="K78" s="122"/>
      <c r="L78" s="122"/>
      <c r="M78" s="122"/>
      <c r="N78" s="122"/>
      <c r="O78" s="122"/>
      <c r="P78" s="122"/>
      <c r="R78" s="122"/>
      <c r="S78" s="122"/>
      <c r="T78" s="122"/>
      <c r="U78" s="122"/>
      <c r="V78" s="122"/>
      <c r="W78" s="122"/>
      <c r="X78" s="122"/>
      <c r="Y78" s="122"/>
      <c r="Z78" s="122"/>
      <c r="AA78" s="122"/>
      <c r="AB78" s="122"/>
      <c r="AC78" s="122"/>
      <c r="AD78" s="122"/>
      <c r="AE78" s="122"/>
      <c r="AF78" s="122"/>
      <c r="AG78" s="122"/>
      <c r="AH78" s="122"/>
      <c r="AI78" s="122"/>
      <c r="AJ78" s="122"/>
      <c r="AK78" s="122"/>
      <c r="AL78" s="123" t="str">
        <f>IF(ISNUMBER('Indicator Data'!AL79),"","Imputed using GDP p.c.")</f>
        <v/>
      </c>
      <c r="AN78" s="122"/>
      <c r="AO78" s="122"/>
      <c r="AP78" s="122"/>
      <c r="AQ78" s="122"/>
      <c r="AR78" s="122"/>
      <c r="AS78" s="122"/>
      <c r="AT78" s="122"/>
      <c r="AU78" s="122"/>
      <c r="AV78" s="122"/>
      <c r="AW78" s="122"/>
      <c r="AX78" s="122"/>
      <c r="AY78" s="122"/>
      <c r="AZ78" s="122"/>
      <c r="BA78" s="122"/>
      <c r="BB78" s="83"/>
      <c r="BH78" s="122"/>
      <c r="BI78" s="122"/>
    </row>
    <row r="79" spans="1:61" x14ac:dyDescent="0.3">
      <c r="A79" s="100" t="str">
        <f>'Indicator Data'!A80</f>
        <v>Iceland</v>
      </c>
      <c r="B79" s="86" t="str">
        <f>'Indicator Data'!B80</f>
        <v>ISL</v>
      </c>
      <c r="C79" s="122"/>
      <c r="D79" s="122"/>
      <c r="E79" s="122"/>
      <c r="F79" s="122"/>
      <c r="G79" s="122"/>
      <c r="H79" s="122"/>
      <c r="I79" s="122"/>
      <c r="J79" s="122"/>
      <c r="K79" s="122"/>
      <c r="L79" s="122"/>
      <c r="M79" s="122"/>
      <c r="N79" s="122"/>
      <c r="O79" s="122"/>
      <c r="P79" s="122"/>
      <c r="R79" s="122"/>
      <c r="S79" s="122"/>
      <c r="T79" s="122"/>
      <c r="U79" s="122"/>
      <c r="V79" s="122"/>
      <c r="W79" s="122"/>
      <c r="X79" s="122"/>
      <c r="Y79" s="122"/>
      <c r="Z79" s="122"/>
      <c r="AA79" s="122"/>
      <c r="AB79" s="122"/>
      <c r="AC79" s="122"/>
      <c r="AD79" s="122"/>
      <c r="AE79" s="122"/>
      <c r="AF79" s="122"/>
      <c r="AG79" s="122"/>
      <c r="AH79" s="122"/>
      <c r="AI79" s="122"/>
      <c r="AJ79" s="122"/>
      <c r="AK79" s="122"/>
      <c r="AL79" s="123" t="str">
        <f>IF(ISNUMBER('Indicator Data'!AL80),"","Imputed using GDP p.c.")</f>
        <v/>
      </c>
      <c r="AN79" s="122"/>
      <c r="AO79" s="122"/>
      <c r="AP79" s="122"/>
      <c r="AQ79" s="122"/>
      <c r="AR79" s="122"/>
      <c r="AS79" s="122"/>
      <c r="AT79" s="122"/>
      <c r="AU79" s="122"/>
      <c r="AV79" s="122"/>
      <c r="AW79" s="122"/>
      <c r="AX79" s="122"/>
      <c r="AY79" s="122"/>
      <c r="AZ79" s="122"/>
      <c r="BA79" s="122"/>
      <c r="BB79" s="83"/>
      <c r="BH79" s="122"/>
      <c r="BI79" s="122"/>
    </row>
    <row r="80" spans="1:61" x14ac:dyDescent="0.3">
      <c r="A80" s="100" t="str">
        <f>'Indicator Data'!A81</f>
        <v>India</v>
      </c>
      <c r="B80" s="86" t="str">
        <f>'Indicator Data'!B81</f>
        <v>IND</v>
      </c>
      <c r="C80" s="122"/>
      <c r="D80" s="122"/>
      <c r="E80" s="122"/>
      <c r="F80" s="122"/>
      <c r="G80" s="122"/>
      <c r="H80" s="122"/>
      <c r="I80" s="122"/>
      <c r="J80" s="122"/>
      <c r="K80" s="122"/>
      <c r="L80" s="122"/>
      <c r="M80" s="122"/>
      <c r="N80" s="122"/>
      <c r="O80" s="122"/>
      <c r="P80" s="122"/>
      <c r="R80" s="122"/>
      <c r="S80" s="122"/>
      <c r="T80" s="122"/>
      <c r="U80" s="122"/>
      <c r="V80" s="122"/>
      <c r="W80" s="122"/>
      <c r="X80" s="122"/>
      <c r="Y80" s="122"/>
      <c r="Z80" s="122"/>
      <c r="AA80" s="122"/>
      <c r="AB80" s="122"/>
      <c r="AC80" s="122"/>
      <c r="AD80" s="122"/>
      <c r="AE80" s="122"/>
      <c r="AF80" s="122"/>
      <c r="AG80" s="122"/>
      <c r="AH80" s="122"/>
      <c r="AI80" s="122"/>
      <c r="AJ80" s="122"/>
      <c r="AK80" s="122"/>
      <c r="AL80" s="123" t="str">
        <f>IF(ISNUMBER('Indicator Data'!AL81),"","Imputed using GDP p.c.")</f>
        <v/>
      </c>
      <c r="AN80" s="122"/>
      <c r="AO80" s="122"/>
      <c r="AP80" s="122"/>
      <c r="AQ80" s="122"/>
      <c r="AR80" s="122"/>
      <c r="AS80" s="122"/>
      <c r="AT80" s="122"/>
      <c r="AU80" s="122"/>
      <c r="AV80" s="122"/>
      <c r="AW80" s="122"/>
      <c r="AX80" s="122"/>
      <c r="AY80" s="122"/>
      <c r="AZ80" s="122"/>
      <c r="BA80" s="122"/>
      <c r="BB80" s="83"/>
      <c r="BH80" s="122"/>
      <c r="BI80" s="122"/>
    </row>
    <row r="81" spans="1:61" x14ac:dyDescent="0.3">
      <c r="A81" s="100" t="str">
        <f>'Indicator Data'!A82</f>
        <v>Indonesia</v>
      </c>
      <c r="B81" s="86" t="str">
        <f>'Indicator Data'!B82</f>
        <v>IDN</v>
      </c>
      <c r="C81" s="122"/>
      <c r="D81" s="122"/>
      <c r="E81" s="122"/>
      <c r="F81" s="122"/>
      <c r="G81" s="122"/>
      <c r="H81" s="122"/>
      <c r="I81" s="122"/>
      <c r="J81" s="122"/>
      <c r="K81" s="122"/>
      <c r="L81" s="122"/>
      <c r="M81" s="122"/>
      <c r="N81" s="122"/>
      <c r="O81" s="122"/>
      <c r="P81" s="122"/>
      <c r="R81" s="122"/>
      <c r="S81" s="122"/>
      <c r="T81" s="122"/>
      <c r="U81" s="122"/>
      <c r="V81" s="122"/>
      <c r="W81" s="122"/>
      <c r="X81" s="122"/>
      <c r="Y81" s="122"/>
      <c r="Z81" s="122"/>
      <c r="AA81" s="122"/>
      <c r="AB81" s="122"/>
      <c r="AC81" s="122"/>
      <c r="AD81" s="122"/>
      <c r="AE81" s="122"/>
      <c r="AF81" s="122"/>
      <c r="AG81" s="122"/>
      <c r="AH81" s="122"/>
      <c r="AI81" s="122"/>
      <c r="AJ81" s="122"/>
      <c r="AK81" s="122"/>
      <c r="AL81" s="123" t="str">
        <f>IF(ISNUMBER('Indicator Data'!AL82),"","Imputed using GDP p.c.")</f>
        <v/>
      </c>
      <c r="AN81" s="122"/>
      <c r="AO81" s="122"/>
      <c r="AP81" s="122"/>
      <c r="AQ81" s="122"/>
      <c r="AR81" s="122"/>
      <c r="AS81" s="122"/>
      <c r="AT81" s="122"/>
      <c r="AU81" s="122"/>
      <c r="AV81" s="122"/>
      <c r="AW81" s="122"/>
      <c r="AX81" s="122"/>
      <c r="AY81" s="122"/>
      <c r="AZ81" s="122"/>
      <c r="BA81" s="122"/>
      <c r="BB81" s="83"/>
      <c r="BH81" s="122"/>
      <c r="BI81" s="122"/>
    </row>
    <row r="82" spans="1:61" x14ac:dyDescent="0.3">
      <c r="A82" s="100" t="str">
        <f>'Indicator Data'!A83</f>
        <v>Iran</v>
      </c>
      <c r="B82" s="86" t="str">
        <f>'Indicator Data'!B83</f>
        <v>IRN</v>
      </c>
      <c r="C82" s="122"/>
      <c r="D82" s="122"/>
      <c r="E82" s="122"/>
      <c r="F82" s="122"/>
      <c r="G82" s="122"/>
      <c r="H82" s="122"/>
      <c r="I82" s="122"/>
      <c r="J82" s="122"/>
      <c r="K82" s="122"/>
      <c r="L82" s="122"/>
      <c r="M82" s="122"/>
      <c r="N82" s="122"/>
      <c r="O82" s="122"/>
      <c r="P82" s="122"/>
      <c r="R82" s="122"/>
      <c r="S82" s="122"/>
      <c r="T82" s="122"/>
      <c r="U82" s="122"/>
      <c r="V82" s="122"/>
      <c r="W82" s="122"/>
      <c r="X82" s="122"/>
      <c r="Y82" s="122"/>
      <c r="Z82" s="122"/>
      <c r="AA82" s="122"/>
      <c r="AB82" s="122"/>
      <c r="AC82" s="122"/>
      <c r="AD82" s="122"/>
      <c r="AE82" s="122"/>
      <c r="AF82" s="122"/>
      <c r="AG82" s="122"/>
      <c r="AH82" s="122"/>
      <c r="AI82" s="122"/>
      <c r="AJ82" s="122"/>
      <c r="AK82" s="122"/>
      <c r="AL82" s="123" t="str">
        <f>IF(ISNUMBER('Indicator Data'!AL83),"","Imputed using GDP p.c.")</f>
        <v/>
      </c>
      <c r="AN82" s="122"/>
      <c r="AO82" s="122"/>
      <c r="AP82" s="122"/>
      <c r="AQ82" s="122"/>
      <c r="AR82" s="122"/>
      <c r="AS82" s="122"/>
      <c r="AT82" s="122"/>
      <c r="AU82" s="122"/>
      <c r="AV82" s="122"/>
      <c r="AW82" s="122"/>
      <c r="AX82" s="122"/>
      <c r="AY82" s="122"/>
      <c r="AZ82" s="122"/>
      <c r="BA82" s="122"/>
      <c r="BB82" s="83"/>
      <c r="BH82" s="122"/>
      <c r="BI82" s="122"/>
    </row>
    <row r="83" spans="1:61" x14ac:dyDescent="0.3">
      <c r="A83" s="100" t="str">
        <f>'Indicator Data'!A84</f>
        <v>Iraq</v>
      </c>
      <c r="B83" s="86" t="str">
        <f>'Indicator Data'!B84</f>
        <v>IRQ</v>
      </c>
      <c r="C83" s="122"/>
      <c r="D83" s="122"/>
      <c r="E83" s="122"/>
      <c r="F83" s="122"/>
      <c r="G83" s="122"/>
      <c r="H83" s="122"/>
      <c r="I83" s="122"/>
      <c r="J83" s="122"/>
      <c r="K83" s="122"/>
      <c r="L83" s="122"/>
      <c r="M83" s="122"/>
      <c r="N83" s="122"/>
      <c r="O83" s="122"/>
      <c r="P83" s="122"/>
      <c r="R83" s="122"/>
      <c r="S83" s="122"/>
      <c r="T83" s="122"/>
      <c r="U83" s="122"/>
      <c r="V83" s="122"/>
      <c r="W83" s="122"/>
      <c r="X83" s="122"/>
      <c r="Y83" s="122"/>
      <c r="Z83" s="122"/>
      <c r="AA83" s="122"/>
      <c r="AB83" s="122"/>
      <c r="AC83" s="122"/>
      <c r="AD83" s="122"/>
      <c r="AE83" s="122"/>
      <c r="AF83" s="122"/>
      <c r="AG83" s="122"/>
      <c r="AH83" s="122"/>
      <c r="AI83" s="122"/>
      <c r="AJ83" s="122"/>
      <c r="AK83" s="122"/>
      <c r="AL83" s="123" t="str">
        <f>IF(ISNUMBER('Indicator Data'!AL84),"","Imputed using GDP p.c.")</f>
        <v/>
      </c>
      <c r="AN83" s="122"/>
      <c r="AO83" s="122"/>
      <c r="AP83" s="122"/>
      <c r="AQ83" s="122"/>
      <c r="AR83" s="122"/>
      <c r="AS83" s="122"/>
      <c r="AT83" s="122"/>
      <c r="AU83" s="122"/>
      <c r="AV83" s="122"/>
      <c r="AW83" s="122"/>
      <c r="AX83" s="122"/>
      <c r="AY83" s="122"/>
      <c r="AZ83" s="122"/>
      <c r="BA83" s="122"/>
      <c r="BB83" s="83"/>
      <c r="BH83" s="122"/>
      <c r="BI83" s="122"/>
    </row>
    <row r="84" spans="1:61" x14ac:dyDescent="0.3">
      <c r="A84" s="100" t="str">
        <f>'Indicator Data'!A85</f>
        <v>Ireland</v>
      </c>
      <c r="B84" s="86" t="str">
        <f>'Indicator Data'!B85</f>
        <v>IRL</v>
      </c>
      <c r="C84" s="122"/>
      <c r="D84" s="122"/>
      <c r="E84" s="122"/>
      <c r="F84" s="122"/>
      <c r="G84" s="122"/>
      <c r="H84" s="122"/>
      <c r="I84" s="122"/>
      <c r="J84" s="122"/>
      <c r="K84" s="122"/>
      <c r="L84" s="122"/>
      <c r="M84" s="122"/>
      <c r="N84" s="122"/>
      <c r="O84" s="122"/>
      <c r="P84" s="122"/>
      <c r="R84" s="122"/>
      <c r="S84" s="122"/>
      <c r="T84" s="122"/>
      <c r="U84" s="122"/>
      <c r="V84" s="122"/>
      <c r="W84" s="122"/>
      <c r="X84" s="122"/>
      <c r="Y84" s="122"/>
      <c r="Z84" s="122"/>
      <c r="AA84" s="122"/>
      <c r="AB84" s="122"/>
      <c r="AC84" s="122"/>
      <c r="AD84" s="122"/>
      <c r="AE84" s="122"/>
      <c r="AF84" s="122"/>
      <c r="AG84" s="122"/>
      <c r="AH84" s="122"/>
      <c r="AI84" s="122"/>
      <c r="AJ84" s="122"/>
      <c r="AK84" s="122"/>
      <c r="AL84" s="123" t="str">
        <f>IF(ISNUMBER('Indicator Data'!AL85),"","Imputed using GDP p.c.")</f>
        <v/>
      </c>
      <c r="AN84" s="122"/>
      <c r="AO84" s="122"/>
      <c r="AP84" s="122"/>
      <c r="AQ84" s="122"/>
      <c r="AR84" s="122"/>
      <c r="AS84" s="122"/>
      <c r="AT84" s="122"/>
      <c r="AU84" s="122"/>
      <c r="AV84" s="122"/>
      <c r="AW84" s="122"/>
      <c r="AX84" s="122"/>
      <c r="AY84" s="122"/>
      <c r="AZ84" s="122"/>
      <c r="BA84" s="122"/>
      <c r="BB84" s="83"/>
      <c r="BH84" s="122"/>
      <c r="BI84" s="122"/>
    </row>
    <row r="85" spans="1:61" x14ac:dyDescent="0.3">
      <c r="A85" s="100" t="str">
        <f>'Indicator Data'!A86</f>
        <v>Israel</v>
      </c>
      <c r="B85" s="86" t="str">
        <f>'Indicator Data'!B86</f>
        <v>ISR</v>
      </c>
      <c r="C85" s="122"/>
      <c r="D85" s="122"/>
      <c r="E85" s="122"/>
      <c r="F85" s="122"/>
      <c r="G85" s="122"/>
      <c r="H85" s="122"/>
      <c r="I85" s="122"/>
      <c r="J85" s="122"/>
      <c r="K85" s="122"/>
      <c r="L85" s="122"/>
      <c r="M85" s="122"/>
      <c r="N85" s="122"/>
      <c r="O85" s="122"/>
      <c r="P85" s="122"/>
      <c r="R85" s="122"/>
      <c r="S85" s="122"/>
      <c r="T85" s="122"/>
      <c r="U85" s="122"/>
      <c r="V85" s="122"/>
      <c r="W85" s="122"/>
      <c r="X85" s="122"/>
      <c r="Y85" s="122"/>
      <c r="Z85" s="122"/>
      <c r="AA85" s="122"/>
      <c r="AB85" s="122"/>
      <c r="AC85" s="122"/>
      <c r="AD85" s="122"/>
      <c r="AE85" s="122"/>
      <c r="AF85" s="122"/>
      <c r="AG85" s="122"/>
      <c r="AH85" s="122"/>
      <c r="AI85" s="122"/>
      <c r="AJ85" s="122"/>
      <c r="AK85" s="122"/>
      <c r="AL85" s="123" t="str">
        <f>IF(ISNUMBER('Indicator Data'!AL86),"","Imputed using GDP p.c.")</f>
        <v/>
      </c>
      <c r="AN85" s="122"/>
      <c r="AO85" s="122"/>
      <c r="AP85" s="122"/>
      <c r="AQ85" s="122"/>
      <c r="AR85" s="122"/>
      <c r="AS85" s="122"/>
      <c r="AT85" s="122"/>
      <c r="AU85" s="122"/>
      <c r="AV85" s="122"/>
      <c r="AW85" s="122"/>
      <c r="AX85" s="122"/>
      <c r="AY85" s="122"/>
      <c r="AZ85" s="122"/>
      <c r="BA85" s="122"/>
      <c r="BB85" s="83"/>
      <c r="BH85" s="122"/>
      <c r="BI85" s="122"/>
    </row>
    <row r="86" spans="1:61" x14ac:dyDescent="0.3">
      <c r="A86" s="100" t="str">
        <f>'Indicator Data'!A87</f>
        <v>Italy</v>
      </c>
      <c r="B86" s="86" t="str">
        <f>'Indicator Data'!B87</f>
        <v>ITA</v>
      </c>
      <c r="C86" s="122"/>
      <c r="D86" s="122"/>
      <c r="E86" s="122"/>
      <c r="F86" s="122"/>
      <c r="G86" s="122"/>
      <c r="H86" s="122"/>
      <c r="I86" s="122"/>
      <c r="J86" s="122"/>
      <c r="K86" s="122"/>
      <c r="L86" s="122"/>
      <c r="M86" s="122"/>
      <c r="N86" s="122"/>
      <c r="O86" s="122"/>
      <c r="P86" s="122"/>
      <c r="R86" s="122"/>
      <c r="S86" s="122"/>
      <c r="T86" s="122"/>
      <c r="U86" s="122"/>
      <c r="V86" s="122"/>
      <c r="W86" s="122"/>
      <c r="X86" s="122"/>
      <c r="Y86" s="122"/>
      <c r="Z86" s="122"/>
      <c r="AA86" s="122"/>
      <c r="AB86" s="122"/>
      <c r="AC86" s="122"/>
      <c r="AD86" s="122"/>
      <c r="AE86" s="122"/>
      <c r="AF86" s="122"/>
      <c r="AG86" s="122"/>
      <c r="AH86" s="122"/>
      <c r="AI86" s="122"/>
      <c r="AJ86" s="122"/>
      <c r="AK86" s="122"/>
      <c r="AL86" s="123" t="str">
        <f>IF(ISNUMBER('Indicator Data'!AL87),"","Imputed using GDP p.c.")</f>
        <v/>
      </c>
      <c r="AN86" s="122"/>
      <c r="AO86" s="122"/>
      <c r="AP86" s="122"/>
      <c r="AQ86" s="122"/>
      <c r="AR86" s="122"/>
      <c r="AS86" s="122"/>
      <c r="AT86" s="122"/>
      <c r="AU86" s="122"/>
      <c r="AV86" s="122"/>
      <c r="AW86" s="122"/>
      <c r="AX86" s="122"/>
      <c r="AY86" s="122"/>
      <c r="AZ86" s="122"/>
      <c r="BA86" s="122"/>
      <c r="BB86" s="83"/>
      <c r="BH86" s="122"/>
      <c r="BI86" s="122"/>
    </row>
    <row r="87" spans="1:61" x14ac:dyDescent="0.3">
      <c r="A87" s="100" t="str">
        <f>'Indicator Data'!A88</f>
        <v>Jamaica</v>
      </c>
      <c r="B87" s="86" t="str">
        <f>'Indicator Data'!B88</f>
        <v>JAM</v>
      </c>
      <c r="C87" s="122"/>
      <c r="D87" s="122"/>
      <c r="E87" s="122"/>
      <c r="F87" s="122"/>
      <c r="G87" s="122"/>
      <c r="H87" s="122"/>
      <c r="I87" s="122"/>
      <c r="J87" s="122"/>
      <c r="K87" s="122"/>
      <c r="L87" s="122"/>
      <c r="M87" s="122"/>
      <c r="N87" s="122"/>
      <c r="O87" s="122"/>
      <c r="P87" s="122"/>
      <c r="R87" s="122"/>
      <c r="S87" s="122"/>
      <c r="T87" s="122"/>
      <c r="U87" s="122"/>
      <c r="V87" s="122"/>
      <c r="W87" s="122"/>
      <c r="X87" s="122"/>
      <c r="Y87" s="122"/>
      <c r="Z87" s="122"/>
      <c r="AA87" s="122"/>
      <c r="AB87" s="122"/>
      <c r="AC87" s="122"/>
      <c r="AD87" s="122"/>
      <c r="AE87" s="122"/>
      <c r="AF87" s="122"/>
      <c r="AG87" s="122"/>
      <c r="AH87" s="122"/>
      <c r="AI87" s="122"/>
      <c r="AJ87" s="122"/>
      <c r="AK87" s="122"/>
      <c r="AL87" s="123" t="str">
        <f>IF(ISNUMBER('Indicator Data'!AL88),"","Imputed using GDP p.c.")</f>
        <v/>
      </c>
      <c r="AN87" s="122"/>
      <c r="AO87" s="122"/>
      <c r="AP87" s="122"/>
      <c r="AQ87" s="122"/>
      <c r="AR87" s="122"/>
      <c r="AS87" s="122"/>
      <c r="AT87" s="122"/>
      <c r="AU87" s="122"/>
      <c r="AV87" s="122"/>
      <c r="AW87" s="122"/>
      <c r="AX87" s="122"/>
      <c r="AY87" s="122"/>
      <c r="AZ87" s="122"/>
      <c r="BA87" s="122"/>
      <c r="BB87" s="83"/>
      <c r="BH87" s="122"/>
      <c r="BI87" s="122"/>
    </row>
    <row r="88" spans="1:61" x14ac:dyDescent="0.3">
      <c r="A88" s="100" t="str">
        <f>'Indicator Data'!A89</f>
        <v>Japan</v>
      </c>
      <c r="B88" s="86" t="str">
        <f>'Indicator Data'!B89</f>
        <v>JPN</v>
      </c>
      <c r="C88" s="122"/>
      <c r="D88" s="122"/>
      <c r="E88" s="122"/>
      <c r="F88" s="122"/>
      <c r="G88" s="122"/>
      <c r="H88" s="122"/>
      <c r="I88" s="122"/>
      <c r="J88" s="122"/>
      <c r="K88" s="122"/>
      <c r="L88" s="122"/>
      <c r="M88" s="122"/>
      <c r="N88" s="122"/>
      <c r="O88" s="122"/>
      <c r="P88" s="122"/>
      <c r="R88" s="122"/>
      <c r="S88" s="122"/>
      <c r="T88" s="122"/>
      <c r="U88" s="122"/>
      <c r="V88" s="122"/>
      <c r="W88" s="122"/>
      <c r="X88" s="122"/>
      <c r="Y88" s="122"/>
      <c r="Z88" s="122"/>
      <c r="AA88" s="122"/>
      <c r="AB88" s="122"/>
      <c r="AC88" s="122"/>
      <c r="AD88" s="122"/>
      <c r="AE88" s="122"/>
      <c r="AF88" s="122"/>
      <c r="AG88" s="122"/>
      <c r="AH88" s="122"/>
      <c r="AI88" s="122"/>
      <c r="AJ88" s="122"/>
      <c r="AK88" s="122"/>
      <c r="AL88" s="123" t="str">
        <f>IF(ISNUMBER('Indicator Data'!AL89),"","Imputed using GDP p.c.")</f>
        <v/>
      </c>
      <c r="AN88" s="122"/>
      <c r="AO88" s="122"/>
      <c r="AP88" s="122"/>
      <c r="AQ88" s="122"/>
      <c r="AR88" s="122"/>
      <c r="AS88" s="122"/>
      <c r="AT88" s="122"/>
      <c r="AU88" s="122"/>
      <c r="AV88" s="122"/>
      <c r="AW88" s="122"/>
      <c r="AX88" s="122"/>
      <c r="AY88" s="122"/>
      <c r="AZ88" s="122"/>
      <c r="BA88" s="122"/>
      <c r="BB88" s="83"/>
      <c r="BH88" s="122"/>
      <c r="BI88" s="122"/>
    </row>
    <row r="89" spans="1:61" x14ac:dyDescent="0.3">
      <c r="A89" s="100" t="str">
        <f>'Indicator Data'!A90</f>
        <v>Jordan</v>
      </c>
      <c r="B89" s="86" t="str">
        <f>'Indicator Data'!B90</f>
        <v>JOR</v>
      </c>
      <c r="C89" s="122"/>
      <c r="D89" s="122"/>
      <c r="E89" s="122"/>
      <c r="F89" s="122"/>
      <c r="G89" s="122"/>
      <c r="H89" s="122"/>
      <c r="I89" s="122"/>
      <c r="J89" s="122"/>
      <c r="K89" s="122"/>
      <c r="L89" s="122"/>
      <c r="M89" s="122"/>
      <c r="N89" s="122"/>
      <c r="O89" s="122"/>
      <c r="P89" s="122"/>
      <c r="R89" s="122"/>
      <c r="S89" s="122"/>
      <c r="T89" s="122"/>
      <c r="U89" s="122"/>
      <c r="V89" s="122"/>
      <c r="W89" s="122"/>
      <c r="X89" s="122"/>
      <c r="Y89" s="122"/>
      <c r="Z89" s="122"/>
      <c r="AA89" s="122"/>
      <c r="AB89" s="122"/>
      <c r="AC89" s="122"/>
      <c r="AD89" s="122"/>
      <c r="AE89" s="122"/>
      <c r="AF89" s="122"/>
      <c r="AG89" s="122"/>
      <c r="AH89" s="122"/>
      <c r="AI89" s="122"/>
      <c r="AJ89" s="122"/>
      <c r="AK89" s="122"/>
      <c r="AL89" s="123" t="str">
        <f>IF(ISNUMBER('Indicator Data'!AL90),"","Imputed using GDP p.c.")</f>
        <v/>
      </c>
      <c r="AN89" s="122"/>
      <c r="AO89" s="122"/>
      <c r="AP89" s="122"/>
      <c r="AQ89" s="122"/>
      <c r="AR89" s="122"/>
      <c r="AS89" s="122"/>
      <c r="AT89" s="122"/>
      <c r="AU89" s="122"/>
      <c r="AV89" s="122"/>
      <c r="AW89" s="122"/>
      <c r="AX89" s="122"/>
      <c r="AY89" s="122"/>
      <c r="AZ89" s="122"/>
      <c r="BA89" s="122"/>
      <c r="BB89" s="83"/>
      <c r="BH89" s="122"/>
      <c r="BI89" s="122"/>
    </row>
    <row r="90" spans="1:61" x14ac:dyDescent="0.3">
      <c r="A90" s="100" t="str">
        <f>'Indicator Data'!A91</f>
        <v>Kazakhstan</v>
      </c>
      <c r="B90" s="86" t="str">
        <f>'Indicator Data'!B91</f>
        <v>KAZ</v>
      </c>
      <c r="C90" s="122"/>
      <c r="D90" s="122"/>
      <c r="E90" s="122"/>
      <c r="F90" s="122"/>
      <c r="G90" s="122"/>
      <c r="H90" s="122"/>
      <c r="I90" s="122"/>
      <c r="J90" s="122"/>
      <c r="K90" s="122"/>
      <c r="L90" s="122"/>
      <c r="M90" s="122"/>
      <c r="N90" s="122"/>
      <c r="O90" s="122"/>
      <c r="P90" s="122"/>
      <c r="R90" s="122"/>
      <c r="S90" s="122"/>
      <c r="T90" s="122"/>
      <c r="U90" s="122"/>
      <c r="V90" s="122"/>
      <c r="W90" s="122"/>
      <c r="X90" s="122"/>
      <c r="Y90" s="122"/>
      <c r="Z90" s="122"/>
      <c r="AA90" s="122"/>
      <c r="AB90" s="122"/>
      <c r="AC90" s="122"/>
      <c r="AD90" s="122"/>
      <c r="AE90" s="122"/>
      <c r="AF90" s="122"/>
      <c r="AG90" s="122"/>
      <c r="AH90" s="122"/>
      <c r="AI90" s="122"/>
      <c r="AJ90" s="122"/>
      <c r="AK90" s="122"/>
      <c r="AL90" s="123" t="str">
        <f>IF(ISNUMBER('Indicator Data'!AL91),"","Imputed using GDP p.c.")</f>
        <v/>
      </c>
      <c r="AN90" s="122"/>
      <c r="AO90" s="122"/>
      <c r="AP90" s="122"/>
      <c r="AQ90" s="122"/>
      <c r="AR90" s="122"/>
      <c r="AS90" s="122"/>
      <c r="AT90" s="122"/>
      <c r="AU90" s="122"/>
      <c r="AV90" s="122"/>
      <c r="AW90" s="122"/>
      <c r="AX90" s="122"/>
      <c r="AY90" s="122"/>
      <c r="AZ90" s="122"/>
      <c r="BA90" s="122"/>
      <c r="BB90" s="83"/>
      <c r="BH90" s="122"/>
      <c r="BI90" s="122"/>
    </row>
    <row r="91" spans="1:61" x14ac:dyDescent="0.3">
      <c r="A91" s="100" t="str">
        <f>'Indicator Data'!A92</f>
        <v>Kenya</v>
      </c>
      <c r="B91" s="86" t="str">
        <f>'Indicator Data'!B92</f>
        <v>KEN</v>
      </c>
      <c r="C91" s="122"/>
      <c r="D91" s="122"/>
      <c r="E91" s="122"/>
      <c r="F91" s="122"/>
      <c r="G91" s="122"/>
      <c r="H91" s="122"/>
      <c r="I91" s="122"/>
      <c r="J91" s="122"/>
      <c r="K91" s="122"/>
      <c r="L91" s="122"/>
      <c r="M91" s="122"/>
      <c r="N91" s="122"/>
      <c r="O91" s="122"/>
      <c r="P91" s="122"/>
      <c r="R91" s="122"/>
      <c r="S91" s="122"/>
      <c r="T91" s="122"/>
      <c r="U91" s="122"/>
      <c r="V91" s="122"/>
      <c r="W91" s="122"/>
      <c r="X91" s="122"/>
      <c r="Y91" s="122"/>
      <c r="Z91" s="122"/>
      <c r="AA91" s="122"/>
      <c r="AB91" s="122"/>
      <c r="AC91" s="122"/>
      <c r="AD91" s="122"/>
      <c r="AE91" s="122"/>
      <c r="AF91" s="122"/>
      <c r="AG91" s="122"/>
      <c r="AH91" s="122"/>
      <c r="AI91" s="122"/>
      <c r="AJ91" s="122"/>
      <c r="AK91" s="122"/>
      <c r="AL91" s="123" t="str">
        <f>IF(ISNUMBER('Indicator Data'!AL92),"","Imputed using GDP p.c.")</f>
        <v/>
      </c>
      <c r="AN91" s="122"/>
      <c r="AO91" s="122"/>
      <c r="AP91" s="122"/>
      <c r="AQ91" s="122"/>
      <c r="AR91" s="122"/>
      <c r="AS91" s="122"/>
      <c r="AT91" s="122"/>
      <c r="AU91" s="122"/>
      <c r="AV91" s="122"/>
      <c r="AW91" s="122"/>
      <c r="AX91" s="122"/>
      <c r="AY91" s="122"/>
      <c r="AZ91" s="122"/>
      <c r="BA91" s="122"/>
      <c r="BB91" s="83"/>
      <c r="BH91" s="122"/>
      <c r="BI91" s="122"/>
    </row>
    <row r="92" spans="1:61" x14ac:dyDescent="0.3">
      <c r="A92" s="100" t="str">
        <f>'Indicator Data'!A93</f>
        <v>Kiribati</v>
      </c>
      <c r="B92" s="86" t="str">
        <f>'Indicator Data'!B93</f>
        <v>KIR</v>
      </c>
      <c r="C92" s="122"/>
      <c r="D92" s="122"/>
      <c r="E92" s="122"/>
      <c r="F92" s="122"/>
      <c r="G92" s="122"/>
      <c r="H92" s="122"/>
      <c r="I92" s="122"/>
      <c r="J92" s="122"/>
      <c r="K92" s="122"/>
      <c r="L92" s="122"/>
      <c r="M92" s="122"/>
      <c r="N92" s="122"/>
      <c r="O92" s="122"/>
      <c r="P92" s="122"/>
      <c r="R92" s="122"/>
      <c r="S92" s="122"/>
      <c r="T92" s="122"/>
      <c r="U92" s="122"/>
      <c r="V92" s="122"/>
      <c r="W92" s="122"/>
      <c r="X92" s="122"/>
      <c r="Y92" s="122"/>
      <c r="Z92" s="122"/>
      <c r="AA92" s="122"/>
      <c r="AB92" s="122"/>
      <c r="AC92" s="122"/>
      <c r="AD92" s="122"/>
      <c r="AE92" s="122"/>
      <c r="AF92" s="122"/>
      <c r="AG92" s="122"/>
      <c r="AH92" s="122"/>
      <c r="AI92" s="122"/>
      <c r="AJ92" s="122"/>
      <c r="AK92" s="122"/>
      <c r="AL92" s="123" t="str">
        <f>IF(ISNUMBER('Indicator Data'!AL93),"","Imputed using GDP p.c.")</f>
        <v/>
      </c>
      <c r="AN92" s="122"/>
      <c r="AO92" s="122"/>
      <c r="AP92" s="122"/>
      <c r="AQ92" s="122"/>
      <c r="AR92" s="122"/>
      <c r="AS92" s="122"/>
      <c r="AT92" s="122"/>
      <c r="AU92" s="122"/>
      <c r="AV92" s="122"/>
      <c r="AW92" s="122"/>
      <c r="AX92" s="122"/>
      <c r="AY92" s="122"/>
      <c r="AZ92" s="122"/>
      <c r="BA92" s="122"/>
      <c r="BB92" s="83"/>
      <c r="BH92" s="122"/>
      <c r="BI92" s="122"/>
    </row>
    <row r="93" spans="1:61" x14ac:dyDescent="0.3">
      <c r="A93" s="100" t="str">
        <f>'Indicator Data'!A94</f>
        <v>Korea DPR</v>
      </c>
      <c r="B93" s="86" t="str">
        <f>'Indicator Data'!B94</f>
        <v>PRK</v>
      </c>
      <c r="C93" s="122"/>
      <c r="D93" s="122"/>
      <c r="E93" s="122"/>
      <c r="F93" s="122"/>
      <c r="G93" s="122"/>
      <c r="H93" s="122"/>
      <c r="I93" s="122"/>
      <c r="J93" s="122"/>
      <c r="K93" s="122"/>
      <c r="L93" s="122"/>
      <c r="M93" s="122"/>
      <c r="N93" s="122"/>
      <c r="O93" s="122"/>
      <c r="P93" s="122"/>
      <c r="R93" s="122"/>
      <c r="S93" s="122"/>
      <c r="T93" s="122"/>
      <c r="U93" s="122"/>
      <c r="V93" s="122"/>
      <c r="W93" s="122"/>
      <c r="X93" s="122"/>
      <c r="Y93" s="122"/>
      <c r="Z93" s="122"/>
      <c r="AA93" s="122"/>
      <c r="AB93" s="122"/>
      <c r="AC93" s="122"/>
      <c r="AD93" s="122"/>
      <c r="AE93" s="122"/>
      <c r="AF93" s="122"/>
      <c r="AG93" s="122"/>
      <c r="AH93" s="122"/>
      <c r="AI93" s="122"/>
      <c r="AJ93" s="122"/>
      <c r="AK93" s="122"/>
      <c r="AL93" s="123" t="str">
        <f>IF(ISNUMBER('Indicator Data'!AL94),"","Imputed using GDP p.c.")</f>
        <v>Imputed using GDP p.c.</v>
      </c>
      <c r="AN93" s="122"/>
      <c r="AO93" s="122"/>
      <c r="AP93" s="122"/>
      <c r="AQ93" s="122"/>
      <c r="AR93" s="122"/>
      <c r="AS93" s="122"/>
      <c r="AT93" s="122"/>
      <c r="AU93" s="122"/>
      <c r="AV93" s="122"/>
      <c r="AW93" s="122"/>
      <c r="AX93" s="122"/>
      <c r="AY93" s="122"/>
      <c r="AZ93" s="122"/>
      <c r="BA93" s="122"/>
      <c r="BB93" s="83"/>
      <c r="BH93" s="122"/>
      <c r="BI93" s="122"/>
    </row>
    <row r="94" spans="1:61" x14ac:dyDescent="0.3">
      <c r="A94" s="100" t="str">
        <f>'Indicator Data'!A95</f>
        <v>Korea Republic of</v>
      </c>
      <c r="B94" s="86" t="str">
        <f>'Indicator Data'!B95</f>
        <v>KOR</v>
      </c>
      <c r="C94" s="122"/>
      <c r="D94" s="122"/>
      <c r="E94" s="122"/>
      <c r="F94" s="122"/>
      <c r="G94" s="122"/>
      <c r="H94" s="122"/>
      <c r="I94" s="122"/>
      <c r="J94" s="122"/>
      <c r="K94" s="122"/>
      <c r="L94" s="122"/>
      <c r="M94" s="122"/>
      <c r="N94" s="122"/>
      <c r="O94" s="122"/>
      <c r="P94" s="122"/>
      <c r="R94" s="122"/>
      <c r="S94" s="122"/>
      <c r="T94" s="122"/>
      <c r="U94" s="122"/>
      <c r="V94" s="122"/>
      <c r="W94" s="122"/>
      <c r="X94" s="122"/>
      <c r="Y94" s="122"/>
      <c r="Z94" s="122"/>
      <c r="AA94" s="122"/>
      <c r="AB94" s="122"/>
      <c r="AC94" s="122"/>
      <c r="AD94" s="122"/>
      <c r="AE94" s="122"/>
      <c r="AF94" s="122"/>
      <c r="AG94" s="122"/>
      <c r="AH94" s="122"/>
      <c r="AI94" s="122"/>
      <c r="AJ94" s="122"/>
      <c r="AK94" s="122"/>
      <c r="AL94" s="123" t="str">
        <f>IF(ISNUMBER('Indicator Data'!AL95),"","Imputed using GDP p.c.")</f>
        <v/>
      </c>
      <c r="AN94" s="122"/>
      <c r="AO94" s="122"/>
      <c r="AP94" s="122"/>
      <c r="AQ94" s="122"/>
      <c r="AR94" s="122"/>
      <c r="AS94" s="122"/>
      <c r="AT94" s="122"/>
      <c r="AU94" s="122"/>
      <c r="AV94" s="122"/>
      <c r="AW94" s="122"/>
      <c r="AX94" s="122"/>
      <c r="AY94" s="122"/>
      <c r="AZ94" s="122"/>
      <c r="BA94" s="122"/>
      <c r="BB94" s="83"/>
      <c r="BH94" s="122"/>
      <c r="BI94" s="122"/>
    </row>
    <row r="95" spans="1:61" x14ac:dyDescent="0.3">
      <c r="A95" s="100" t="str">
        <f>'Indicator Data'!A96</f>
        <v>Kuwait</v>
      </c>
      <c r="B95" s="86" t="str">
        <f>'Indicator Data'!B96</f>
        <v>KWT</v>
      </c>
      <c r="C95" s="122"/>
      <c r="D95" s="122"/>
      <c r="E95" s="122"/>
      <c r="F95" s="122"/>
      <c r="G95" s="122"/>
      <c r="H95" s="122"/>
      <c r="I95" s="122"/>
      <c r="J95" s="122"/>
      <c r="K95" s="122"/>
      <c r="L95" s="122"/>
      <c r="M95" s="122"/>
      <c r="N95" s="122"/>
      <c r="O95" s="122"/>
      <c r="P95" s="122"/>
      <c r="R95" s="122"/>
      <c r="S95" s="122"/>
      <c r="T95" s="122"/>
      <c r="U95" s="122"/>
      <c r="V95" s="122"/>
      <c r="W95" s="122"/>
      <c r="X95" s="122"/>
      <c r="Y95" s="122"/>
      <c r="Z95" s="122"/>
      <c r="AA95" s="122"/>
      <c r="AB95" s="122"/>
      <c r="AC95" s="122"/>
      <c r="AD95" s="122"/>
      <c r="AE95" s="122"/>
      <c r="AF95" s="122"/>
      <c r="AG95" s="122"/>
      <c r="AH95" s="122"/>
      <c r="AI95" s="122"/>
      <c r="AJ95" s="122"/>
      <c r="AK95" s="122"/>
      <c r="AL95" s="123" t="str">
        <f>IF(ISNUMBER('Indicator Data'!AL96),"","Imputed using GDP p.c.")</f>
        <v/>
      </c>
      <c r="AN95" s="122"/>
      <c r="AO95" s="122"/>
      <c r="AP95" s="122"/>
      <c r="AQ95" s="122"/>
      <c r="AR95" s="122"/>
      <c r="AS95" s="122"/>
      <c r="AT95" s="122"/>
      <c r="AU95" s="122"/>
      <c r="AV95" s="122"/>
      <c r="AW95" s="122"/>
      <c r="AX95" s="122"/>
      <c r="AY95" s="122"/>
      <c r="AZ95" s="122"/>
      <c r="BA95" s="122"/>
      <c r="BB95" s="83"/>
      <c r="BH95" s="122"/>
      <c r="BI95" s="122"/>
    </row>
    <row r="96" spans="1:61" x14ac:dyDescent="0.3">
      <c r="A96" s="100" t="str">
        <f>'Indicator Data'!A97</f>
        <v>Kyrgyzstan</v>
      </c>
      <c r="B96" s="86" t="str">
        <f>'Indicator Data'!B97</f>
        <v>KGZ</v>
      </c>
      <c r="C96" s="122"/>
      <c r="D96" s="122"/>
      <c r="E96" s="122"/>
      <c r="F96" s="122"/>
      <c r="G96" s="122"/>
      <c r="H96" s="122"/>
      <c r="I96" s="122"/>
      <c r="J96" s="122"/>
      <c r="K96" s="122"/>
      <c r="L96" s="122"/>
      <c r="M96" s="122"/>
      <c r="N96" s="122"/>
      <c r="O96" s="122"/>
      <c r="P96" s="122"/>
      <c r="R96" s="122"/>
      <c r="S96" s="122"/>
      <c r="T96" s="122"/>
      <c r="U96" s="122"/>
      <c r="V96" s="122"/>
      <c r="W96" s="122"/>
      <c r="X96" s="122"/>
      <c r="Y96" s="122"/>
      <c r="Z96" s="122"/>
      <c r="AA96" s="122"/>
      <c r="AB96" s="122"/>
      <c r="AC96" s="122"/>
      <c r="AD96" s="122"/>
      <c r="AE96" s="122"/>
      <c r="AF96" s="122"/>
      <c r="AG96" s="122"/>
      <c r="AH96" s="122"/>
      <c r="AI96" s="122"/>
      <c r="AJ96" s="122"/>
      <c r="AK96" s="122"/>
      <c r="AL96" s="123" t="str">
        <f>IF(ISNUMBER('Indicator Data'!AL97),"","Imputed using GDP p.c.")</f>
        <v/>
      </c>
      <c r="AN96" s="122"/>
      <c r="AO96" s="122"/>
      <c r="AP96" s="122"/>
      <c r="AQ96" s="122"/>
      <c r="AR96" s="122"/>
      <c r="AS96" s="122"/>
      <c r="AT96" s="122"/>
      <c r="AU96" s="122"/>
      <c r="AV96" s="122"/>
      <c r="AW96" s="122"/>
      <c r="AX96" s="122"/>
      <c r="AY96" s="122"/>
      <c r="AZ96" s="122"/>
      <c r="BA96" s="122"/>
      <c r="BB96" s="83"/>
      <c r="BH96" s="122"/>
      <c r="BI96" s="122"/>
    </row>
    <row r="97" spans="1:61" x14ac:dyDescent="0.3">
      <c r="A97" s="100" t="str">
        <f>'Indicator Data'!A98</f>
        <v>Lao PDR</v>
      </c>
      <c r="B97" s="86" t="str">
        <f>'Indicator Data'!B98</f>
        <v>LAO</v>
      </c>
      <c r="C97" s="122"/>
      <c r="D97" s="122"/>
      <c r="E97" s="122"/>
      <c r="F97" s="122"/>
      <c r="G97" s="122"/>
      <c r="H97" s="122"/>
      <c r="I97" s="122"/>
      <c r="J97" s="122"/>
      <c r="K97" s="122"/>
      <c r="L97" s="122"/>
      <c r="M97" s="122"/>
      <c r="N97" s="122"/>
      <c r="O97" s="122"/>
      <c r="P97" s="122"/>
      <c r="R97" s="122"/>
      <c r="S97" s="122"/>
      <c r="T97" s="122"/>
      <c r="U97" s="122"/>
      <c r="V97" s="122"/>
      <c r="W97" s="122"/>
      <c r="X97" s="122"/>
      <c r="Y97" s="122"/>
      <c r="Z97" s="122"/>
      <c r="AA97" s="122"/>
      <c r="AB97" s="122"/>
      <c r="AC97" s="122"/>
      <c r="AD97" s="122"/>
      <c r="AE97" s="122"/>
      <c r="AF97" s="122"/>
      <c r="AG97" s="122"/>
      <c r="AH97" s="122"/>
      <c r="AI97" s="122"/>
      <c r="AJ97" s="122"/>
      <c r="AK97" s="122"/>
      <c r="AL97" s="123" t="str">
        <f>IF(ISNUMBER('Indicator Data'!AL98),"","Imputed using GDP p.c.")</f>
        <v/>
      </c>
      <c r="AN97" s="122"/>
      <c r="AO97" s="122"/>
      <c r="AP97" s="122"/>
      <c r="AQ97" s="122"/>
      <c r="AR97" s="122"/>
      <c r="AS97" s="122"/>
      <c r="AT97" s="122"/>
      <c r="AU97" s="122"/>
      <c r="AV97" s="122"/>
      <c r="AW97" s="122"/>
      <c r="AX97" s="122"/>
      <c r="AY97" s="122"/>
      <c r="AZ97" s="122"/>
      <c r="BA97" s="122"/>
      <c r="BB97" s="83"/>
      <c r="BH97" s="122"/>
      <c r="BI97" s="122" t="s">
        <v>1417</v>
      </c>
    </row>
    <row r="98" spans="1:61" x14ac:dyDescent="0.3">
      <c r="A98" s="100" t="str">
        <f>'Indicator Data'!A99</f>
        <v>Latvia</v>
      </c>
      <c r="B98" s="86" t="str">
        <f>'Indicator Data'!B99</f>
        <v>LVA</v>
      </c>
      <c r="C98" s="122"/>
      <c r="D98" s="122"/>
      <c r="E98" s="122"/>
      <c r="F98" s="122"/>
      <c r="G98" s="122"/>
      <c r="H98" s="122"/>
      <c r="I98" s="122"/>
      <c r="J98" s="122"/>
      <c r="K98" s="122"/>
      <c r="L98" s="122"/>
      <c r="M98" s="122"/>
      <c r="N98" s="122"/>
      <c r="O98" s="122"/>
      <c r="P98" s="122"/>
      <c r="R98" s="122"/>
      <c r="S98" s="122"/>
      <c r="T98" s="122"/>
      <c r="U98" s="122"/>
      <c r="V98" s="122"/>
      <c r="W98" s="122"/>
      <c r="X98" s="122"/>
      <c r="Y98" s="122"/>
      <c r="Z98" s="122"/>
      <c r="AA98" s="122"/>
      <c r="AB98" s="122"/>
      <c r="AC98" s="122"/>
      <c r="AD98" s="122"/>
      <c r="AE98" s="122"/>
      <c r="AF98" s="122"/>
      <c r="AG98" s="122"/>
      <c r="AH98" s="122"/>
      <c r="AI98" s="122"/>
      <c r="AJ98" s="122"/>
      <c r="AK98" s="122"/>
      <c r="AL98" s="123" t="str">
        <f>IF(ISNUMBER('Indicator Data'!AL99),"","Imputed using GDP p.c.")</f>
        <v/>
      </c>
      <c r="AN98" s="122"/>
      <c r="AO98" s="122"/>
      <c r="AP98" s="122"/>
      <c r="AQ98" s="122"/>
      <c r="AR98" s="122"/>
      <c r="AS98" s="122"/>
      <c r="AT98" s="122"/>
      <c r="AU98" s="122"/>
      <c r="AV98" s="122"/>
      <c r="AW98" s="122"/>
      <c r="AX98" s="122"/>
      <c r="AY98" s="122"/>
      <c r="AZ98" s="122"/>
      <c r="BA98" s="122"/>
      <c r="BB98" s="83"/>
      <c r="BH98" s="122"/>
      <c r="BI98" s="122"/>
    </row>
    <row r="99" spans="1:61" x14ac:dyDescent="0.3">
      <c r="A99" s="100" t="str">
        <f>'Indicator Data'!A100</f>
        <v>Lebanon</v>
      </c>
      <c r="B99" s="86" t="str">
        <f>'Indicator Data'!B100</f>
        <v>LBN</v>
      </c>
      <c r="C99" s="122"/>
      <c r="D99" s="122"/>
      <c r="E99" s="122"/>
      <c r="F99" s="122"/>
      <c r="G99" s="122"/>
      <c r="H99" s="122"/>
      <c r="I99" s="122"/>
      <c r="J99" s="122"/>
      <c r="K99" s="122"/>
      <c r="L99" s="122"/>
      <c r="M99" s="122"/>
      <c r="N99" s="122"/>
      <c r="O99" s="122"/>
      <c r="P99" s="122"/>
      <c r="R99" s="122"/>
      <c r="S99" s="122"/>
      <c r="T99" s="122"/>
      <c r="U99" s="122"/>
      <c r="V99" s="122"/>
      <c r="W99" s="122"/>
      <c r="X99" s="122"/>
      <c r="Y99" s="122"/>
      <c r="Z99" s="122"/>
      <c r="AA99" s="122"/>
      <c r="AB99" s="122"/>
      <c r="AC99" s="122"/>
      <c r="AD99" s="122"/>
      <c r="AE99" s="122"/>
      <c r="AF99" s="122"/>
      <c r="AG99" s="122"/>
      <c r="AH99" s="122"/>
      <c r="AI99" s="122"/>
      <c r="AJ99" s="122"/>
      <c r="AK99" s="122"/>
      <c r="AL99" s="123" t="str">
        <f>IF(ISNUMBER('Indicator Data'!AL100),"","Imputed using GDP p.c.")</f>
        <v/>
      </c>
      <c r="AN99" s="122"/>
      <c r="AO99" s="122"/>
      <c r="AP99" s="122"/>
      <c r="AQ99" s="122"/>
      <c r="AR99" s="122"/>
      <c r="AS99" s="122"/>
      <c r="AT99" s="122"/>
      <c r="AU99" s="122"/>
      <c r="AV99" s="122"/>
      <c r="AW99" s="122"/>
      <c r="AX99" s="122"/>
      <c r="AY99" s="122"/>
      <c r="AZ99" s="122"/>
      <c r="BA99" s="122"/>
      <c r="BB99" s="83"/>
      <c r="BH99" s="122"/>
      <c r="BI99" s="122"/>
    </row>
    <row r="100" spans="1:61" x14ac:dyDescent="0.3">
      <c r="A100" s="100" t="str">
        <f>'Indicator Data'!A101</f>
        <v>Lesotho</v>
      </c>
      <c r="B100" s="86" t="str">
        <f>'Indicator Data'!B101</f>
        <v>LSO</v>
      </c>
      <c r="C100" s="122"/>
      <c r="D100" s="122"/>
      <c r="E100" s="122"/>
      <c r="F100" s="122"/>
      <c r="G100" s="122"/>
      <c r="H100" s="122"/>
      <c r="I100" s="122"/>
      <c r="J100" s="122"/>
      <c r="K100" s="122"/>
      <c r="L100" s="122"/>
      <c r="M100" s="122"/>
      <c r="N100" s="122"/>
      <c r="O100" s="122"/>
      <c r="P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3" t="str">
        <f>IF(ISNUMBER('Indicator Data'!AL101),"","Imputed using GDP p.c.")</f>
        <v/>
      </c>
      <c r="AN100" s="122"/>
      <c r="AO100" s="122"/>
      <c r="AP100" s="122"/>
      <c r="AQ100" s="122"/>
      <c r="AR100" s="122"/>
      <c r="AS100" s="122"/>
      <c r="AT100" s="122"/>
      <c r="AU100" s="122"/>
      <c r="AV100" s="122"/>
      <c r="AW100" s="122"/>
      <c r="AX100" s="122"/>
      <c r="AY100" s="122"/>
      <c r="AZ100" s="122"/>
      <c r="BA100" s="122"/>
      <c r="BB100" s="83"/>
      <c r="BH100" s="122"/>
      <c r="BI100" s="122"/>
    </row>
    <row r="101" spans="1:61" x14ac:dyDescent="0.3">
      <c r="A101" s="100" t="str">
        <f>'Indicator Data'!A102</f>
        <v>Liberia</v>
      </c>
      <c r="B101" s="86" t="str">
        <f>'Indicator Data'!B102</f>
        <v>LBR</v>
      </c>
      <c r="C101" s="122"/>
      <c r="D101" s="122"/>
      <c r="E101" s="122"/>
      <c r="F101" s="122"/>
      <c r="G101" s="122"/>
      <c r="H101" s="122"/>
      <c r="I101" s="122"/>
      <c r="J101" s="122"/>
      <c r="K101" s="122"/>
      <c r="L101" s="122"/>
      <c r="M101" s="122"/>
      <c r="N101" s="122"/>
      <c r="O101" s="122"/>
      <c r="P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3" t="str">
        <f>IF(ISNUMBER('Indicator Data'!AL102),"","Imputed using GDP p.c.")</f>
        <v/>
      </c>
      <c r="AN101" s="122"/>
      <c r="AO101" s="122"/>
      <c r="AP101" s="122"/>
      <c r="AQ101" s="122"/>
      <c r="AR101" s="122"/>
      <c r="AS101" s="122"/>
      <c r="AT101" s="122"/>
      <c r="AU101" s="122"/>
      <c r="AV101" s="122"/>
      <c r="AW101" s="122"/>
      <c r="AX101" s="122"/>
      <c r="AY101" s="122"/>
      <c r="AZ101" s="122"/>
      <c r="BA101" s="122"/>
      <c r="BB101" s="83"/>
      <c r="BH101" s="122"/>
      <c r="BI101" s="122"/>
    </row>
    <row r="102" spans="1:61" x14ac:dyDescent="0.3">
      <c r="A102" s="100" t="str">
        <f>'Indicator Data'!A103</f>
        <v>Libya</v>
      </c>
      <c r="B102" s="86" t="str">
        <f>'Indicator Data'!B103</f>
        <v>LBY</v>
      </c>
      <c r="C102" s="122"/>
      <c r="D102" s="122"/>
      <c r="E102" s="122"/>
      <c r="F102" s="122"/>
      <c r="G102" s="122"/>
      <c r="H102" s="122"/>
      <c r="I102" s="122"/>
      <c r="J102" s="122"/>
      <c r="K102" s="122"/>
      <c r="L102" s="122"/>
      <c r="M102" s="122"/>
      <c r="N102" s="122"/>
      <c r="O102" s="122"/>
      <c r="P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3" t="str">
        <f>IF(ISNUMBER('Indicator Data'!AL103),"","Imputed using GDP p.c.")</f>
        <v/>
      </c>
      <c r="AN102" s="122"/>
      <c r="AO102" s="122"/>
      <c r="AP102" s="122"/>
      <c r="AQ102" s="122"/>
      <c r="AR102" s="122"/>
      <c r="AS102" s="122"/>
      <c r="AT102" s="122"/>
      <c r="AU102" s="122"/>
      <c r="AV102" s="122"/>
      <c r="AW102" s="122"/>
      <c r="AX102" s="122"/>
      <c r="AY102" s="122"/>
      <c r="AZ102" s="122"/>
      <c r="BA102" s="122"/>
      <c r="BB102" s="83"/>
      <c r="BH102" s="122" t="s">
        <v>1411</v>
      </c>
      <c r="BI102" s="122" t="s">
        <v>1415</v>
      </c>
    </row>
    <row r="103" spans="1:61" x14ac:dyDescent="0.3">
      <c r="A103" s="100" t="str">
        <f>'Indicator Data'!A104</f>
        <v>Liechtenstein</v>
      </c>
      <c r="B103" s="86" t="str">
        <f>'Indicator Data'!B104</f>
        <v>LIE</v>
      </c>
      <c r="C103" s="122"/>
      <c r="D103" s="122"/>
      <c r="E103" s="122"/>
      <c r="F103" s="122"/>
      <c r="G103" s="122"/>
      <c r="H103" s="122"/>
      <c r="I103" s="122"/>
      <c r="J103" s="122"/>
      <c r="K103" s="122"/>
      <c r="L103" s="122"/>
      <c r="M103" s="122"/>
      <c r="N103" s="122"/>
      <c r="O103" s="122"/>
      <c r="P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3" t="str">
        <f>IF(ISNUMBER('Indicator Data'!AL104),"","Imputed using GDP p.c.")</f>
        <v/>
      </c>
      <c r="AN103" s="122"/>
      <c r="AO103" s="122"/>
      <c r="AP103" s="122"/>
      <c r="AQ103" s="122"/>
      <c r="AR103" s="122"/>
      <c r="AS103" s="122"/>
      <c r="AT103" s="122"/>
      <c r="AU103" s="122"/>
      <c r="AV103" s="122"/>
      <c r="AW103" s="122"/>
      <c r="AX103" s="122"/>
      <c r="AY103" s="122"/>
      <c r="AZ103" s="122"/>
      <c r="BA103" s="122"/>
      <c r="BB103" s="83"/>
      <c r="BH103" s="122" t="s">
        <v>1219</v>
      </c>
      <c r="BI103" s="122" t="s">
        <v>1219</v>
      </c>
    </row>
    <row r="104" spans="1:61" x14ac:dyDescent="0.3">
      <c r="A104" s="100" t="str">
        <f>'Indicator Data'!A105</f>
        <v>Lithuania</v>
      </c>
      <c r="B104" s="86" t="str">
        <f>'Indicator Data'!B105</f>
        <v>LTU</v>
      </c>
      <c r="C104" s="122"/>
      <c r="D104" s="122"/>
      <c r="E104" s="122"/>
      <c r="F104" s="122"/>
      <c r="G104" s="122"/>
      <c r="H104" s="122"/>
      <c r="I104" s="122"/>
      <c r="J104" s="122"/>
      <c r="K104" s="122"/>
      <c r="L104" s="122"/>
      <c r="M104" s="122"/>
      <c r="N104" s="122"/>
      <c r="O104" s="122"/>
      <c r="P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3" t="str">
        <f>IF(ISNUMBER('Indicator Data'!AL105),"","Imputed using GDP p.c.")</f>
        <v/>
      </c>
      <c r="AN104" s="122"/>
      <c r="AO104" s="122"/>
      <c r="AP104" s="122"/>
      <c r="AQ104" s="122"/>
      <c r="AR104" s="122"/>
      <c r="AS104" s="122"/>
      <c r="AT104" s="122"/>
      <c r="AU104" s="122"/>
      <c r="AV104" s="122"/>
      <c r="AW104" s="122"/>
      <c r="AX104" s="122"/>
      <c r="AY104" s="122"/>
      <c r="AZ104" s="122"/>
      <c r="BA104" s="122"/>
      <c r="BB104" s="83"/>
      <c r="BH104" s="122"/>
      <c r="BI104" s="122"/>
    </row>
    <row r="105" spans="1:61" x14ac:dyDescent="0.3">
      <c r="A105" s="100" t="str">
        <f>'Indicator Data'!A106</f>
        <v>Luxembourg</v>
      </c>
      <c r="B105" s="86" t="str">
        <f>'Indicator Data'!B106</f>
        <v>LUX</v>
      </c>
      <c r="C105" s="122"/>
      <c r="D105" s="122"/>
      <c r="E105" s="122"/>
      <c r="F105" s="122"/>
      <c r="G105" s="122"/>
      <c r="H105" s="122"/>
      <c r="I105" s="122"/>
      <c r="J105" s="122"/>
      <c r="K105" s="122"/>
      <c r="L105" s="122"/>
      <c r="M105" s="122"/>
      <c r="N105" s="122"/>
      <c r="O105" s="122"/>
      <c r="P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3" t="str">
        <f>IF(ISNUMBER('Indicator Data'!AL106),"","Imputed using GDP p.c.")</f>
        <v/>
      </c>
      <c r="AN105" s="122"/>
      <c r="AO105" s="122"/>
      <c r="AP105" s="122"/>
      <c r="AQ105" s="122"/>
      <c r="AR105" s="122"/>
      <c r="AS105" s="122"/>
      <c r="AT105" s="122"/>
      <c r="AU105" s="122"/>
      <c r="AV105" s="122"/>
      <c r="AW105" s="122"/>
      <c r="AX105" s="122"/>
      <c r="AY105" s="122"/>
      <c r="AZ105" s="122"/>
      <c r="BA105" s="122"/>
      <c r="BB105" s="83"/>
      <c r="BH105" s="122"/>
      <c r="BI105" s="122"/>
    </row>
    <row r="106" spans="1:61" x14ac:dyDescent="0.3">
      <c r="A106" s="100" t="str">
        <f>'Indicator Data'!A107</f>
        <v>Madagascar</v>
      </c>
      <c r="B106" s="86" t="str">
        <f>'Indicator Data'!B107</f>
        <v>MDG</v>
      </c>
      <c r="C106" s="122"/>
      <c r="D106" s="122"/>
      <c r="E106" s="122"/>
      <c r="F106" s="122"/>
      <c r="G106" s="122"/>
      <c r="H106" s="122"/>
      <c r="I106" s="122"/>
      <c r="J106" s="122"/>
      <c r="K106" s="122"/>
      <c r="L106" s="122"/>
      <c r="M106" s="122"/>
      <c r="N106" s="122"/>
      <c r="O106" s="122"/>
      <c r="P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3" t="str">
        <f>IF(ISNUMBER('Indicator Data'!AL107),"","Imputed using GDP p.c.")</f>
        <v/>
      </c>
      <c r="AN106" s="122"/>
      <c r="AO106" s="122"/>
      <c r="AP106" s="122"/>
      <c r="AQ106" s="122"/>
      <c r="AR106" s="122"/>
      <c r="AS106" s="122"/>
      <c r="AT106" s="122"/>
      <c r="AU106" s="122"/>
      <c r="AV106" s="122"/>
      <c r="AW106" s="122"/>
      <c r="AX106" s="122"/>
      <c r="AY106" s="122"/>
      <c r="AZ106" s="122"/>
      <c r="BA106" s="122"/>
      <c r="BB106" s="83"/>
      <c r="BH106" s="122"/>
      <c r="BI106" s="122"/>
    </row>
    <row r="107" spans="1:61" x14ac:dyDescent="0.3">
      <c r="A107" s="100" t="str">
        <f>'Indicator Data'!A108</f>
        <v>Malawi</v>
      </c>
      <c r="B107" s="86" t="str">
        <f>'Indicator Data'!B108</f>
        <v>MWI</v>
      </c>
      <c r="C107" s="122"/>
      <c r="D107" s="122"/>
      <c r="E107" s="122"/>
      <c r="F107" s="122"/>
      <c r="G107" s="122"/>
      <c r="H107" s="122"/>
      <c r="I107" s="122"/>
      <c r="J107" s="122"/>
      <c r="K107" s="122"/>
      <c r="L107" s="122"/>
      <c r="M107" s="122"/>
      <c r="N107" s="122"/>
      <c r="O107" s="122"/>
      <c r="P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3" t="str">
        <f>IF(ISNUMBER('Indicator Data'!AL108),"","Imputed using GDP p.c.")</f>
        <v/>
      </c>
      <c r="AN107" s="122"/>
      <c r="AO107" s="122"/>
      <c r="AP107" s="122"/>
      <c r="AQ107" s="122"/>
      <c r="AR107" s="122"/>
      <c r="AS107" s="122"/>
      <c r="AT107" s="122"/>
      <c r="AU107" s="122"/>
      <c r="AV107" s="122"/>
      <c r="AW107" s="122"/>
      <c r="AX107" s="122"/>
      <c r="AY107" s="122"/>
      <c r="AZ107" s="122"/>
      <c r="BA107" s="122"/>
      <c r="BB107" s="83"/>
      <c r="BH107" s="122"/>
      <c r="BI107" s="122"/>
    </row>
    <row r="108" spans="1:61" x14ac:dyDescent="0.3">
      <c r="A108" s="100" t="str">
        <f>'Indicator Data'!A109</f>
        <v>Malaysia</v>
      </c>
      <c r="B108" s="86" t="str">
        <f>'Indicator Data'!B109</f>
        <v>MYS</v>
      </c>
      <c r="C108" s="122"/>
      <c r="D108" s="122"/>
      <c r="E108" s="122"/>
      <c r="F108" s="122"/>
      <c r="G108" s="122"/>
      <c r="H108" s="122"/>
      <c r="I108" s="122"/>
      <c r="J108" s="122"/>
      <c r="K108" s="122"/>
      <c r="L108" s="122"/>
      <c r="M108" s="122"/>
      <c r="N108" s="122"/>
      <c r="O108" s="122"/>
      <c r="P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3" t="str">
        <f>IF(ISNUMBER('Indicator Data'!AL109),"","Imputed using GDP p.c.")</f>
        <v/>
      </c>
      <c r="AN108" s="122"/>
      <c r="AO108" s="122"/>
      <c r="AP108" s="122"/>
      <c r="AQ108" s="122"/>
      <c r="AR108" s="122"/>
      <c r="AS108" s="122"/>
      <c r="AT108" s="122"/>
      <c r="AU108" s="122"/>
      <c r="AV108" s="122"/>
      <c r="AW108" s="122"/>
      <c r="AX108" s="122"/>
      <c r="AY108" s="122"/>
      <c r="AZ108" s="122"/>
      <c r="BA108" s="122"/>
      <c r="BB108" s="83"/>
      <c r="BH108" s="122"/>
      <c r="BI108" s="122"/>
    </row>
    <row r="109" spans="1:61" x14ac:dyDescent="0.3">
      <c r="A109" s="100" t="str">
        <f>'Indicator Data'!A110</f>
        <v>Maldives</v>
      </c>
      <c r="B109" s="86" t="str">
        <f>'Indicator Data'!B110</f>
        <v>MDV</v>
      </c>
      <c r="C109" s="122"/>
      <c r="D109" s="122"/>
      <c r="E109" s="122"/>
      <c r="F109" s="122"/>
      <c r="G109" s="122"/>
      <c r="H109" s="122"/>
      <c r="I109" s="122"/>
      <c r="J109" s="122"/>
      <c r="K109" s="122"/>
      <c r="L109" s="122"/>
      <c r="M109" s="122"/>
      <c r="N109" s="122"/>
      <c r="O109" s="122"/>
      <c r="P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3" t="str">
        <f>IF(ISNUMBER('Indicator Data'!AL110),"","Imputed using GDP p.c.")</f>
        <v/>
      </c>
      <c r="AN109" s="122"/>
      <c r="AO109" s="122"/>
      <c r="AP109" s="122"/>
      <c r="AQ109" s="122"/>
      <c r="AR109" s="122"/>
      <c r="AS109" s="122"/>
      <c r="AT109" s="122"/>
      <c r="AU109" s="122"/>
      <c r="AV109" s="122"/>
      <c r="AW109" s="122"/>
      <c r="AX109" s="122"/>
      <c r="AY109" s="122"/>
      <c r="AZ109" s="122"/>
      <c r="BA109" s="122"/>
      <c r="BB109" s="83"/>
      <c r="BH109" s="122"/>
      <c r="BI109" s="122" t="s">
        <v>916</v>
      </c>
    </row>
    <row r="110" spans="1:61" x14ac:dyDescent="0.3">
      <c r="A110" s="100" t="str">
        <f>'Indicator Data'!A111</f>
        <v>Mali</v>
      </c>
      <c r="B110" s="86" t="str">
        <f>'Indicator Data'!B111</f>
        <v>MLI</v>
      </c>
      <c r="C110" s="122"/>
      <c r="D110" s="122"/>
      <c r="E110" s="122"/>
      <c r="F110" s="122"/>
      <c r="G110" s="122"/>
      <c r="H110" s="122"/>
      <c r="I110" s="122"/>
      <c r="J110" s="122"/>
      <c r="K110" s="122"/>
      <c r="L110" s="122"/>
      <c r="M110" s="122"/>
      <c r="N110" s="122"/>
      <c r="O110" s="122"/>
      <c r="P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3" t="str">
        <f>IF(ISNUMBER('Indicator Data'!AL111),"","Imputed using GDP p.c.")</f>
        <v/>
      </c>
      <c r="AN110" s="122"/>
      <c r="AO110" s="122"/>
      <c r="AP110" s="122"/>
      <c r="AQ110" s="122"/>
      <c r="AR110" s="122"/>
      <c r="AS110" s="122"/>
      <c r="AT110" s="122"/>
      <c r="AU110" s="122"/>
      <c r="AV110" s="122"/>
      <c r="AW110" s="122"/>
      <c r="AX110" s="122"/>
      <c r="AY110" s="122"/>
      <c r="AZ110" s="122"/>
      <c r="BA110" s="122"/>
      <c r="BB110" s="83"/>
      <c r="BH110" s="122"/>
      <c r="BI110" s="122"/>
    </row>
    <row r="111" spans="1:61" x14ac:dyDescent="0.3">
      <c r="A111" s="100" t="str">
        <f>'Indicator Data'!A112</f>
        <v>Malta</v>
      </c>
      <c r="B111" s="86" t="str">
        <f>'Indicator Data'!B112</f>
        <v>MLT</v>
      </c>
      <c r="C111" s="122"/>
      <c r="D111" s="122"/>
      <c r="E111" s="122"/>
      <c r="F111" s="122"/>
      <c r="G111" s="122"/>
      <c r="H111" s="122"/>
      <c r="I111" s="122"/>
      <c r="J111" s="122"/>
      <c r="K111" s="122"/>
      <c r="L111" s="122"/>
      <c r="M111" s="122"/>
      <c r="N111" s="122"/>
      <c r="O111" s="122"/>
      <c r="P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3" t="str">
        <f>IF(ISNUMBER('Indicator Data'!AL112),"","Imputed using GDP p.c.")</f>
        <v/>
      </c>
      <c r="AN111" s="122"/>
      <c r="AO111" s="122"/>
      <c r="AP111" s="122"/>
      <c r="AQ111" s="122"/>
      <c r="AR111" s="122"/>
      <c r="AS111" s="122"/>
      <c r="AT111" s="122"/>
      <c r="AU111" s="122"/>
      <c r="AV111" s="122"/>
      <c r="AW111" s="122"/>
      <c r="AX111" s="122"/>
      <c r="AY111" s="122"/>
      <c r="AZ111" s="122"/>
      <c r="BA111" s="122"/>
      <c r="BB111" s="83"/>
    </row>
    <row r="112" spans="1:61" x14ac:dyDescent="0.3">
      <c r="A112" s="100" t="str">
        <f>'Indicator Data'!A113</f>
        <v>Marshall Islands</v>
      </c>
      <c r="B112" s="86" t="str">
        <f>'Indicator Data'!B113</f>
        <v>MHL</v>
      </c>
      <c r="C112" s="122"/>
      <c r="D112" s="122"/>
      <c r="E112" s="122"/>
      <c r="F112" s="122"/>
      <c r="G112" s="122"/>
      <c r="H112" s="122"/>
      <c r="I112" s="122"/>
      <c r="J112" s="122"/>
      <c r="K112" s="122"/>
      <c r="L112" s="122"/>
      <c r="M112" s="122"/>
      <c r="N112" s="122"/>
      <c r="O112" s="122"/>
      <c r="P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3" t="str">
        <f>IF(ISNUMBER('Indicator Data'!AL113),"","Imputed using GDP p.c.")</f>
        <v/>
      </c>
      <c r="AN112" s="122"/>
      <c r="AO112" s="122"/>
      <c r="AP112" s="122"/>
      <c r="AQ112" s="122"/>
      <c r="AR112" s="122"/>
      <c r="AS112" s="122"/>
      <c r="AT112" s="122"/>
      <c r="AU112" s="122"/>
      <c r="AV112" s="122"/>
      <c r="AW112" s="122"/>
      <c r="AX112" s="122"/>
      <c r="AY112" s="122"/>
      <c r="AZ112" s="122"/>
      <c r="BA112" s="122"/>
      <c r="BB112" s="83"/>
      <c r="BH112" s="122" t="s">
        <v>1267</v>
      </c>
      <c r="BI112" s="122" t="s">
        <v>1420</v>
      </c>
    </row>
    <row r="113" spans="1:61" x14ac:dyDescent="0.3">
      <c r="A113" s="100" t="str">
        <f>'Indicator Data'!A114</f>
        <v>Mauritania</v>
      </c>
      <c r="B113" s="86" t="str">
        <f>'Indicator Data'!B114</f>
        <v>MRT</v>
      </c>
      <c r="C113" s="122"/>
      <c r="D113" s="122"/>
      <c r="E113" s="122"/>
      <c r="F113" s="122"/>
      <c r="G113" s="122"/>
      <c r="H113" s="122"/>
      <c r="I113" s="122"/>
      <c r="J113" s="122"/>
      <c r="K113" s="122"/>
      <c r="L113" s="122"/>
      <c r="M113" s="122"/>
      <c r="N113" s="122"/>
      <c r="O113" s="122"/>
      <c r="P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3" t="str">
        <f>IF(ISNUMBER('Indicator Data'!AL114),"","Imputed using GDP p.c.")</f>
        <v/>
      </c>
      <c r="AN113" s="122"/>
      <c r="AO113" s="122"/>
      <c r="AP113" s="122"/>
      <c r="AQ113" s="122"/>
      <c r="AR113" s="122"/>
      <c r="AS113" s="122"/>
      <c r="AT113" s="122"/>
      <c r="AU113" s="122"/>
      <c r="AV113" s="122"/>
      <c r="AW113" s="122"/>
      <c r="AX113" s="122"/>
      <c r="AY113" s="122"/>
      <c r="AZ113" s="122"/>
      <c r="BA113" s="122"/>
      <c r="BB113" s="83"/>
      <c r="BH113" s="122"/>
      <c r="BI113" s="122"/>
    </row>
    <row r="114" spans="1:61" x14ac:dyDescent="0.3">
      <c r="A114" s="100" t="str">
        <f>'Indicator Data'!A115</f>
        <v>Mauritius</v>
      </c>
      <c r="B114" s="86" t="str">
        <f>'Indicator Data'!B115</f>
        <v>MUS</v>
      </c>
      <c r="C114" s="122"/>
      <c r="D114" s="122"/>
      <c r="E114" s="122"/>
      <c r="F114" s="122"/>
      <c r="G114" s="122"/>
      <c r="H114" s="122"/>
      <c r="I114" s="122"/>
      <c r="J114" s="122"/>
      <c r="K114" s="122"/>
      <c r="L114" s="122"/>
      <c r="M114" s="122"/>
      <c r="N114" s="122"/>
      <c r="O114" s="122"/>
      <c r="P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3" t="str">
        <f>IF(ISNUMBER('Indicator Data'!AL115),"","Imputed using GDP p.c.")</f>
        <v/>
      </c>
      <c r="AN114" s="122"/>
      <c r="AO114" s="122"/>
      <c r="AP114" s="122"/>
      <c r="AQ114" s="122"/>
      <c r="AR114" s="122"/>
      <c r="AS114" s="122"/>
      <c r="AT114" s="122"/>
      <c r="AU114" s="122"/>
      <c r="AV114" s="122"/>
      <c r="AW114" s="122"/>
      <c r="AX114" s="122"/>
      <c r="AY114" s="122"/>
      <c r="AZ114" s="122"/>
      <c r="BA114" s="122"/>
      <c r="BB114" s="83"/>
      <c r="BH114" s="122"/>
      <c r="BI114" s="122"/>
    </row>
    <row r="115" spans="1:61" x14ac:dyDescent="0.3">
      <c r="A115" s="100" t="str">
        <f>'Indicator Data'!A116</f>
        <v>Mexico</v>
      </c>
      <c r="B115" s="86" t="str">
        <f>'Indicator Data'!B116</f>
        <v>MEX</v>
      </c>
      <c r="C115" s="122"/>
      <c r="D115" s="122"/>
      <c r="E115" s="122"/>
      <c r="F115" s="122"/>
      <c r="G115" s="122"/>
      <c r="H115" s="122"/>
      <c r="I115" s="122"/>
      <c r="J115" s="122"/>
      <c r="K115" s="122"/>
      <c r="L115" s="122"/>
      <c r="M115" s="122"/>
      <c r="N115" s="122"/>
      <c r="O115" s="122"/>
      <c r="P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3" t="str">
        <f>IF(ISNUMBER('Indicator Data'!AL116),"","Imputed using GDP p.c.")</f>
        <v/>
      </c>
      <c r="AN115" s="122"/>
      <c r="AO115" s="122"/>
      <c r="AP115" s="122"/>
      <c r="AQ115" s="122"/>
      <c r="AR115" s="122"/>
      <c r="AS115" s="122"/>
      <c r="AT115" s="122"/>
      <c r="AU115" s="122"/>
      <c r="AV115" s="122"/>
      <c r="AW115" s="122"/>
      <c r="AX115" s="122"/>
      <c r="AY115" s="122"/>
      <c r="AZ115" s="122"/>
      <c r="BA115" s="122"/>
      <c r="BB115" s="83"/>
      <c r="BH115" s="122"/>
      <c r="BI115" s="122"/>
    </row>
    <row r="116" spans="1:61" x14ac:dyDescent="0.3">
      <c r="A116" s="100" t="str">
        <f>'Indicator Data'!A117</f>
        <v>Micronesia</v>
      </c>
      <c r="B116" s="86" t="str">
        <f>'Indicator Data'!B117</f>
        <v>FSM</v>
      </c>
      <c r="C116" s="122"/>
      <c r="D116" s="122"/>
      <c r="E116" s="122"/>
      <c r="F116" s="122"/>
      <c r="G116" s="122"/>
      <c r="H116" s="122"/>
      <c r="I116" s="122"/>
      <c r="J116" s="122"/>
      <c r="K116" s="122"/>
      <c r="L116" s="122"/>
      <c r="M116" s="122"/>
      <c r="N116" s="122"/>
      <c r="O116" s="122"/>
      <c r="P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3" t="str">
        <f>IF(ISNUMBER('Indicator Data'!AL117),"","Imputed using GDP p.c.")</f>
        <v/>
      </c>
      <c r="AN116" s="122"/>
      <c r="AO116" s="122"/>
      <c r="AP116" s="122"/>
      <c r="AQ116" s="122"/>
      <c r="AR116" s="122"/>
      <c r="AS116" s="122"/>
      <c r="AT116" s="122"/>
      <c r="AU116" s="122"/>
      <c r="AV116" s="122"/>
      <c r="AW116" s="122"/>
      <c r="AX116" s="122"/>
      <c r="AY116" s="122"/>
      <c r="AZ116" s="122"/>
      <c r="BA116" s="122"/>
      <c r="BB116" s="83"/>
      <c r="BH116" s="122" t="s">
        <v>1267</v>
      </c>
      <c r="BI116" s="122" t="s">
        <v>1420</v>
      </c>
    </row>
    <row r="117" spans="1:61" x14ac:dyDescent="0.3">
      <c r="A117" s="100" t="str">
        <f>'Indicator Data'!A118</f>
        <v>Moldova Republic of</v>
      </c>
      <c r="B117" s="86" t="str">
        <f>'Indicator Data'!B118</f>
        <v>MDA</v>
      </c>
      <c r="C117" s="122"/>
      <c r="D117" s="122"/>
      <c r="E117" s="122"/>
      <c r="F117" s="122"/>
      <c r="G117" s="122"/>
      <c r="H117" s="122"/>
      <c r="I117" s="122"/>
      <c r="J117" s="122"/>
      <c r="K117" s="122"/>
      <c r="L117" s="122"/>
      <c r="M117" s="122"/>
      <c r="N117" s="122"/>
      <c r="O117" s="122"/>
      <c r="P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3" t="str">
        <f>IF(ISNUMBER('Indicator Data'!AL118),"","Imputed using GDP p.c.")</f>
        <v/>
      </c>
      <c r="AN117" s="122"/>
      <c r="AO117" s="122"/>
      <c r="AP117" s="122"/>
      <c r="AQ117" s="122"/>
      <c r="AR117" s="122"/>
      <c r="AS117" s="122"/>
      <c r="AT117" s="122"/>
      <c r="AU117" s="122"/>
      <c r="AV117" s="122"/>
      <c r="AW117" s="122"/>
      <c r="AX117" s="122"/>
      <c r="AY117" s="122"/>
      <c r="AZ117" s="122"/>
      <c r="BA117" s="122"/>
      <c r="BB117" s="83"/>
      <c r="BH117" s="122"/>
      <c r="BI117" s="122" t="s">
        <v>1271</v>
      </c>
    </row>
    <row r="118" spans="1:61" x14ac:dyDescent="0.3">
      <c r="A118" s="100" t="str">
        <f>'Indicator Data'!A119</f>
        <v>Mongolia</v>
      </c>
      <c r="B118" s="86" t="str">
        <f>'Indicator Data'!B119</f>
        <v>MNG</v>
      </c>
      <c r="C118" s="122"/>
      <c r="D118" s="122"/>
      <c r="E118" s="122"/>
      <c r="F118" s="122"/>
      <c r="G118" s="122"/>
      <c r="H118" s="122"/>
      <c r="I118" s="122"/>
      <c r="J118" s="122"/>
      <c r="K118" s="122"/>
      <c r="L118" s="122"/>
      <c r="M118" s="122"/>
      <c r="N118" s="122"/>
      <c r="O118" s="122"/>
      <c r="P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3" t="str">
        <f>IF(ISNUMBER('Indicator Data'!AL119),"","Imputed using GDP p.c.")</f>
        <v/>
      </c>
      <c r="AN118" s="122"/>
      <c r="AO118" s="122"/>
      <c r="AP118" s="122"/>
      <c r="AQ118" s="122"/>
      <c r="AR118" s="122"/>
      <c r="AS118" s="122"/>
      <c r="AT118" s="122"/>
      <c r="AU118" s="122"/>
      <c r="AV118" s="122"/>
      <c r="AW118" s="122"/>
      <c r="AX118" s="122"/>
      <c r="AY118" s="122"/>
      <c r="AZ118" s="122"/>
      <c r="BA118" s="122"/>
      <c r="BB118" s="83"/>
      <c r="BH118" s="122"/>
      <c r="BI118" s="122"/>
    </row>
    <row r="119" spans="1:61" x14ac:dyDescent="0.3">
      <c r="A119" s="100" t="str">
        <f>'Indicator Data'!A120</f>
        <v>Montenegro</v>
      </c>
      <c r="B119" s="86" t="str">
        <f>'Indicator Data'!B120</f>
        <v>MNE</v>
      </c>
      <c r="C119" s="122"/>
      <c r="D119" s="122"/>
      <c r="E119" s="122"/>
      <c r="F119" s="122"/>
      <c r="G119" s="122"/>
      <c r="H119" s="122"/>
      <c r="I119" s="122"/>
      <c r="J119" s="122"/>
      <c r="K119" s="122"/>
      <c r="L119" s="122"/>
      <c r="M119" s="122"/>
      <c r="N119" s="122"/>
      <c r="O119" s="122"/>
      <c r="P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3" t="str">
        <f>IF(ISNUMBER('Indicator Data'!AL120),"","Imputed using GDP p.c.")</f>
        <v/>
      </c>
      <c r="AN119" s="122"/>
      <c r="AO119" s="122"/>
      <c r="AP119" s="122"/>
      <c r="AQ119" s="122"/>
      <c r="AR119" s="122"/>
      <c r="AS119" s="122"/>
      <c r="AT119" s="122"/>
      <c r="AU119" s="122"/>
      <c r="AV119" s="122"/>
      <c r="AW119" s="122"/>
      <c r="AX119" s="122"/>
      <c r="AY119" s="122"/>
      <c r="AZ119" s="122"/>
      <c r="BA119" s="122"/>
      <c r="BB119" s="83"/>
      <c r="BH119" s="122"/>
      <c r="BI119" s="122"/>
    </row>
    <row r="120" spans="1:61" x14ac:dyDescent="0.3">
      <c r="A120" s="100" t="str">
        <f>'Indicator Data'!A121</f>
        <v>Morocco</v>
      </c>
      <c r="B120" s="86" t="str">
        <f>'Indicator Data'!B121</f>
        <v>MAR</v>
      </c>
      <c r="C120" s="122"/>
      <c r="D120" s="122"/>
      <c r="E120" s="122"/>
      <c r="F120" s="122"/>
      <c r="G120" s="122"/>
      <c r="H120" s="122"/>
      <c r="I120" s="122"/>
      <c r="J120" s="122"/>
      <c r="K120" s="122"/>
      <c r="L120" s="122"/>
      <c r="M120" s="122"/>
      <c r="N120" s="122"/>
      <c r="O120" s="122"/>
      <c r="P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3" t="str">
        <f>IF(ISNUMBER('Indicator Data'!AL121),"","Imputed using GDP p.c.")</f>
        <v/>
      </c>
      <c r="AN120" s="122"/>
      <c r="AO120" s="122"/>
      <c r="AP120" s="122"/>
      <c r="AQ120" s="122"/>
      <c r="AR120" s="122"/>
      <c r="AS120" s="122"/>
      <c r="AT120" s="122"/>
      <c r="AU120" s="122"/>
      <c r="AV120" s="122"/>
      <c r="AW120" s="122"/>
      <c r="AX120" s="122"/>
      <c r="AY120" s="122"/>
      <c r="AZ120" s="122"/>
      <c r="BA120" s="122"/>
      <c r="BB120" s="83"/>
      <c r="BH120" s="122"/>
      <c r="BI120" s="122"/>
    </row>
    <row r="121" spans="1:61" x14ac:dyDescent="0.3">
      <c r="A121" s="100" t="str">
        <f>'Indicator Data'!A122</f>
        <v>Mozambique</v>
      </c>
      <c r="B121" s="86" t="str">
        <f>'Indicator Data'!B122</f>
        <v>MOZ</v>
      </c>
      <c r="C121" s="122"/>
      <c r="D121" s="122"/>
      <c r="E121" s="122"/>
      <c r="F121" s="122"/>
      <c r="G121" s="122"/>
      <c r="H121" s="122"/>
      <c r="I121" s="122"/>
      <c r="J121" s="122"/>
      <c r="K121" s="122"/>
      <c r="L121" s="122"/>
      <c r="M121" s="122"/>
      <c r="N121" s="122"/>
      <c r="O121" s="122"/>
      <c r="P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3" t="str">
        <f>IF(ISNUMBER('Indicator Data'!AL122),"","Imputed using GDP p.c.")</f>
        <v/>
      </c>
      <c r="AN121" s="122"/>
      <c r="AO121" s="122"/>
      <c r="AP121" s="122"/>
      <c r="AQ121" s="122"/>
      <c r="AR121" s="122"/>
      <c r="AS121" s="122"/>
      <c r="AT121" s="122"/>
      <c r="AU121" s="122"/>
      <c r="AV121" s="122"/>
      <c r="AW121" s="122"/>
      <c r="AX121" s="122"/>
      <c r="AY121" s="122"/>
      <c r="AZ121" s="122"/>
      <c r="BA121" s="122"/>
      <c r="BB121" s="83"/>
      <c r="BH121" s="122"/>
      <c r="BI121" s="122"/>
    </row>
    <row r="122" spans="1:61" x14ac:dyDescent="0.3">
      <c r="A122" s="100" t="str">
        <f>'Indicator Data'!A123</f>
        <v>Myanmar</v>
      </c>
      <c r="B122" s="86" t="str">
        <f>'Indicator Data'!B123</f>
        <v>MMR</v>
      </c>
      <c r="C122" s="122"/>
      <c r="D122" s="122"/>
      <c r="E122" s="122"/>
      <c r="F122" s="122"/>
      <c r="G122" s="122"/>
      <c r="H122" s="122"/>
      <c r="I122" s="122"/>
      <c r="J122" s="122"/>
      <c r="K122" s="122"/>
      <c r="L122" s="122"/>
      <c r="M122" s="122"/>
      <c r="N122" s="122"/>
      <c r="O122" s="122"/>
      <c r="P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3" t="str">
        <f>IF(ISNUMBER('Indicator Data'!AL123),"","Imputed using GDP p.c.")</f>
        <v/>
      </c>
      <c r="AN122" s="122"/>
      <c r="AO122" s="122"/>
      <c r="AP122" s="122"/>
      <c r="AQ122" s="122"/>
      <c r="AR122" s="122"/>
      <c r="AS122" s="122"/>
      <c r="AT122" s="122"/>
      <c r="AU122" s="122"/>
      <c r="AV122" s="122"/>
      <c r="AW122" s="122"/>
      <c r="AX122" s="122"/>
      <c r="AY122" s="122"/>
      <c r="AZ122" s="122"/>
      <c r="BA122" s="122"/>
      <c r="BB122" s="83"/>
      <c r="BH122" s="122"/>
      <c r="BI122" s="122"/>
    </row>
    <row r="123" spans="1:61" x14ac:dyDescent="0.3">
      <c r="A123" s="100" t="str">
        <f>'Indicator Data'!A124</f>
        <v>Namibia</v>
      </c>
      <c r="B123" s="86" t="str">
        <f>'Indicator Data'!B124</f>
        <v>NAM</v>
      </c>
      <c r="C123" s="122"/>
      <c r="D123" s="122"/>
      <c r="E123" s="122"/>
      <c r="F123" s="122"/>
      <c r="G123" s="122"/>
      <c r="H123" s="122"/>
      <c r="I123" s="122"/>
      <c r="J123" s="122"/>
      <c r="K123" s="122"/>
      <c r="L123" s="122"/>
      <c r="M123" s="122"/>
      <c r="N123" s="122"/>
      <c r="O123" s="122"/>
      <c r="P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3" t="str">
        <f>IF(ISNUMBER('Indicator Data'!AL124),"","Imputed using GDP p.c.")</f>
        <v/>
      </c>
      <c r="AN123" s="122"/>
      <c r="AO123" s="122"/>
      <c r="AP123" s="122"/>
      <c r="AQ123" s="122"/>
      <c r="AR123" s="122"/>
      <c r="AS123" s="122"/>
      <c r="AT123" s="122"/>
      <c r="AU123" s="122"/>
      <c r="AV123" s="122"/>
      <c r="AW123" s="122"/>
      <c r="AX123" s="122"/>
      <c r="AY123" s="122"/>
      <c r="AZ123" s="122"/>
      <c r="BA123" s="122"/>
      <c r="BB123" s="83"/>
      <c r="BH123" s="122" t="s">
        <v>916</v>
      </c>
      <c r="BI123" s="122"/>
    </row>
    <row r="124" spans="1:61" x14ac:dyDescent="0.3">
      <c r="A124" s="100" t="str">
        <f>'Indicator Data'!A125</f>
        <v>Nauru</v>
      </c>
      <c r="B124" s="86" t="str">
        <f>'Indicator Data'!B125</f>
        <v>NRU</v>
      </c>
      <c r="C124" s="122"/>
      <c r="D124" s="122"/>
      <c r="E124" s="122"/>
      <c r="F124" s="122"/>
      <c r="G124" s="122"/>
      <c r="H124" s="122"/>
      <c r="I124" s="122"/>
      <c r="J124" s="122"/>
      <c r="K124" s="122"/>
      <c r="L124" s="122"/>
      <c r="M124" s="122"/>
      <c r="N124" s="122"/>
      <c r="O124" s="122"/>
      <c r="P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3" t="str">
        <f>IF(ISNUMBER('Indicator Data'!AL125),"","Imputed using GDP p.c.")</f>
        <v>Imputed using GDP p.c.</v>
      </c>
      <c r="AN124" s="122"/>
      <c r="AO124" s="122"/>
      <c r="AP124" s="122"/>
      <c r="AQ124" s="122"/>
      <c r="AR124" s="122"/>
      <c r="AS124" s="122"/>
      <c r="AT124" s="122"/>
      <c r="AU124" s="122"/>
      <c r="AV124" s="122"/>
      <c r="AW124" s="122"/>
      <c r="AX124" s="122"/>
      <c r="AY124" s="122"/>
      <c r="AZ124" s="122"/>
      <c r="BA124" s="122"/>
      <c r="BB124" s="83"/>
      <c r="BH124" s="122" t="s">
        <v>1267</v>
      </c>
      <c r="BI124" s="122" t="s">
        <v>1420</v>
      </c>
    </row>
    <row r="125" spans="1:61" x14ac:dyDescent="0.3">
      <c r="A125" s="100" t="str">
        <f>'Indicator Data'!A126</f>
        <v>Nepal</v>
      </c>
      <c r="B125" s="86" t="str">
        <f>'Indicator Data'!B126</f>
        <v>NPL</v>
      </c>
      <c r="C125" s="122"/>
      <c r="D125" s="122"/>
      <c r="E125" s="122"/>
      <c r="F125" s="122"/>
      <c r="G125" s="122"/>
      <c r="H125" s="122"/>
      <c r="I125" s="122"/>
      <c r="J125" s="122"/>
      <c r="K125" s="122"/>
      <c r="L125" s="122"/>
      <c r="M125" s="122"/>
      <c r="N125" s="122"/>
      <c r="O125" s="122"/>
      <c r="P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3" t="str">
        <f>IF(ISNUMBER('Indicator Data'!AL126),"","Imputed using GDP p.c.")</f>
        <v/>
      </c>
      <c r="AN125" s="122"/>
      <c r="AO125" s="122"/>
      <c r="AP125" s="122"/>
      <c r="AQ125" s="122"/>
      <c r="AR125" s="122"/>
      <c r="AS125" s="122"/>
      <c r="AT125" s="122"/>
      <c r="AU125" s="122"/>
      <c r="AV125" s="122"/>
      <c r="AW125" s="122"/>
      <c r="AX125" s="122"/>
      <c r="AY125" s="122"/>
      <c r="AZ125" s="122"/>
      <c r="BA125" s="122"/>
      <c r="BB125" s="83"/>
      <c r="BH125" s="122"/>
      <c r="BI125" s="122"/>
    </row>
    <row r="126" spans="1:61" x14ac:dyDescent="0.3">
      <c r="A126" s="100" t="str">
        <f>'Indicator Data'!A127</f>
        <v>Netherlands</v>
      </c>
      <c r="B126" s="86" t="str">
        <f>'Indicator Data'!B127</f>
        <v>NLD</v>
      </c>
      <c r="C126" s="122"/>
      <c r="D126" s="122"/>
      <c r="E126" s="122"/>
      <c r="F126" s="122"/>
      <c r="G126" s="122"/>
      <c r="H126" s="122"/>
      <c r="I126" s="122"/>
      <c r="J126" s="122"/>
      <c r="K126" s="122"/>
      <c r="L126" s="122"/>
      <c r="M126" s="122"/>
      <c r="N126" s="122"/>
      <c r="O126" s="122"/>
      <c r="P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3" t="str">
        <f>IF(ISNUMBER('Indicator Data'!AL127),"","Imputed using GDP p.c.")</f>
        <v/>
      </c>
      <c r="AN126" s="122"/>
      <c r="AO126" s="122"/>
      <c r="AP126" s="122"/>
      <c r="AQ126" s="122"/>
      <c r="AR126" s="122"/>
      <c r="AS126" s="122"/>
      <c r="AT126" s="122"/>
      <c r="AU126" s="122"/>
      <c r="AV126" s="122"/>
      <c r="AW126" s="122"/>
      <c r="AX126" s="122"/>
      <c r="AY126" s="122"/>
      <c r="AZ126" s="122"/>
      <c r="BA126" s="122"/>
      <c r="BB126" s="83"/>
      <c r="BH126" s="122"/>
      <c r="BI126" s="122"/>
    </row>
    <row r="127" spans="1:61" x14ac:dyDescent="0.3">
      <c r="A127" s="100" t="str">
        <f>'Indicator Data'!A128</f>
        <v>New Zealand</v>
      </c>
      <c r="B127" s="86" t="str">
        <f>'Indicator Data'!B128</f>
        <v>NZL</v>
      </c>
      <c r="C127" s="122"/>
      <c r="D127" s="122"/>
      <c r="E127" s="122"/>
      <c r="F127" s="122"/>
      <c r="G127" s="122"/>
      <c r="H127" s="122"/>
      <c r="I127" s="122"/>
      <c r="J127" s="122"/>
      <c r="K127" s="122"/>
      <c r="L127" s="122"/>
      <c r="M127" s="122"/>
      <c r="N127" s="122"/>
      <c r="O127" s="122"/>
      <c r="P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3" t="str">
        <f>IF(ISNUMBER('Indicator Data'!AL128),"","Imputed using GDP p.c.")</f>
        <v/>
      </c>
      <c r="AN127" s="122"/>
      <c r="AO127" s="122"/>
      <c r="AP127" s="122"/>
      <c r="AQ127" s="122"/>
      <c r="AR127" s="122"/>
      <c r="AS127" s="122"/>
      <c r="AT127" s="122"/>
      <c r="AU127" s="122"/>
      <c r="AV127" s="122"/>
      <c r="AW127" s="122"/>
      <c r="AX127" s="122"/>
      <c r="AY127" s="122"/>
      <c r="AZ127" s="122"/>
      <c r="BA127" s="122"/>
      <c r="BB127" s="83"/>
      <c r="BH127" s="122"/>
      <c r="BI127" s="122"/>
    </row>
    <row r="128" spans="1:61" x14ac:dyDescent="0.3">
      <c r="A128" s="100" t="str">
        <f>'Indicator Data'!A129</f>
        <v>Nicaragua</v>
      </c>
      <c r="B128" s="86" t="str">
        <f>'Indicator Data'!B129</f>
        <v>NIC</v>
      </c>
      <c r="C128" s="122"/>
      <c r="D128" s="122"/>
      <c r="E128" s="122"/>
      <c r="F128" s="122"/>
      <c r="G128" s="122"/>
      <c r="H128" s="122"/>
      <c r="I128" s="122"/>
      <c r="J128" s="122"/>
      <c r="K128" s="122"/>
      <c r="L128" s="122"/>
      <c r="M128" s="122"/>
      <c r="N128" s="122"/>
      <c r="O128" s="122"/>
      <c r="P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3" t="str">
        <f>IF(ISNUMBER('Indicator Data'!AL129),"","Imputed using GDP p.c.")</f>
        <v/>
      </c>
      <c r="AN128" s="122"/>
      <c r="AO128" s="122"/>
      <c r="AP128" s="122"/>
      <c r="AQ128" s="122"/>
      <c r="AR128" s="122"/>
      <c r="AS128" s="122"/>
      <c r="AT128" s="122"/>
      <c r="AU128" s="122"/>
      <c r="AV128" s="122"/>
      <c r="AW128" s="122"/>
      <c r="AX128" s="122"/>
      <c r="AY128" s="122"/>
      <c r="AZ128" s="122"/>
      <c r="BA128" s="122"/>
      <c r="BB128" s="83"/>
      <c r="BH128" s="122"/>
      <c r="BI128" s="122"/>
    </row>
    <row r="129" spans="1:61" x14ac:dyDescent="0.3">
      <c r="A129" s="100" t="str">
        <f>'Indicator Data'!A130</f>
        <v>Niger</v>
      </c>
      <c r="B129" s="86" t="str">
        <f>'Indicator Data'!B130</f>
        <v>NER</v>
      </c>
      <c r="C129" s="122"/>
      <c r="D129" s="122"/>
      <c r="E129" s="122"/>
      <c r="F129" s="122"/>
      <c r="G129" s="122"/>
      <c r="H129" s="122"/>
      <c r="I129" s="122"/>
      <c r="J129" s="122"/>
      <c r="K129" s="122"/>
      <c r="L129" s="122"/>
      <c r="M129" s="122"/>
      <c r="N129" s="122"/>
      <c r="O129" s="122"/>
      <c r="P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3" t="str">
        <f>IF(ISNUMBER('Indicator Data'!AL130),"","Imputed using GDP p.c.")</f>
        <v/>
      </c>
      <c r="AN129" s="122"/>
      <c r="AO129" s="122"/>
      <c r="AP129" s="122"/>
      <c r="AQ129" s="122"/>
      <c r="AR129" s="122"/>
      <c r="AS129" s="122"/>
      <c r="AT129" s="122"/>
      <c r="AU129" s="122"/>
      <c r="AV129" s="122"/>
      <c r="AW129" s="122"/>
      <c r="AX129" s="122"/>
      <c r="AY129" s="122"/>
      <c r="AZ129" s="122"/>
      <c r="BA129" s="122"/>
      <c r="BB129" s="83"/>
      <c r="BH129" s="122"/>
      <c r="BI129" s="122" t="s">
        <v>1414</v>
      </c>
    </row>
    <row r="130" spans="1:61" x14ac:dyDescent="0.3">
      <c r="A130" s="100" t="str">
        <f>'Indicator Data'!A131</f>
        <v>Nigeria</v>
      </c>
      <c r="B130" s="86" t="str">
        <f>'Indicator Data'!B131</f>
        <v>NGA</v>
      </c>
      <c r="C130" s="122"/>
      <c r="D130" s="122"/>
      <c r="E130" s="122"/>
      <c r="F130" s="122"/>
      <c r="G130" s="122"/>
      <c r="H130" s="122"/>
      <c r="I130" s="122"/>
      <c r="J130" s="122"/>
      <c r="K130" s="122"/>
      <c r="L130" s="122"/>
      <c r="M130" s="122"/>
      <c r="N130" s="122"/>
      <c r="O130" s="122"/>
      <c r="P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3" t="str">
        <f>IF(ISNUMBER('Indicator Data'!AL131),"","Imputed using GDP p.c.")</f>
        <v/>
      </c>
      <c r="AN130" s="122"/>
      <c r="AO130" s="122"/>
      <c r="AP130" s="122"/>
      <c r="AQ130" s="122"/>
      <c r="AR130" s="122"/>
      <c r="AS130" s="122"/>
      <c r="AT130" s="122"/>
      <c r="AU130" s="122"/>
      <c r="AV130" s="122"/>
      <c r="AW130" s="122"/>
      <c r="AX130" s="122"/>
      <c r="AY130" s="122"/>
      <c r="AZ130" s="122"/>
      <c r="BA130" s="122"/>
      <c r="BB130" s="83"/>
      <c r="BH130" s="122"/>
      <c r="BI130" s="122"/>
    </row>
    <row r="131" spans="1:61" x14ac:dyDescent="0.3">
      <c r="A131" s="100" t="str">
        <f>'Indicator Data'!A132</f>
        <v>North Macedonia</v>
      </c>
      <c r="B131" s="86" t="str">
        <f>'Indicator Data'!B132</f>
        <v>MKD</v>
      </c>
      <c r="C131" s="122"/>
      <c r="D131" s="122"/>
      <c r="E131" s="122"/>
      <c r="F131" s="122"/>
      <c r="G131" s="122"/>
      <c r="H131" s="122"/>
      <c r="I131" s="122"/>
      <c r="J131" s="122"/>
      <c r="K131" s="122"/>
      <c r="L131" s="122"/>
      <c r="M131" s="122"/>
      <c r="N131" s="122"/>
      <c r="O131" s="122"/>
      <c r="P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3" t="str">
        <f>IF(ISNUMBER('Indicator Data'!AL132),"","Imputed using GDP p.c.")</f>
        <v/>
      </c>
      <c r="AN131" s="122"/>
      <c r="AO131" s="122"/>
      <c r="AP131" s="122"/>
      <c r="AQ131" s="122"/>
      <c r="AR131" s="122"/>
      <c r="AS131" s="122"/>
      <c r="AT131" s="122"/>
      <c r="AU131" s="122"/>
      <c r="AV131" s="122"/>
      <c r="AW131" s="122"/>
      <c r="AX131" s="122"/>
      <c r="AY131" s="122"/>
      <c r="AZ131" s="122"/>
      <c r="BA131" s="122"/>
      <c r="BB131" s="83"/>
      <c r="BH131" s="122"/>
      <c r="BI131" s="122"/>
    </row>
    <row r="132" spans="1:61" x14ac:dyDescent="0.3">
      <c r="A132" s="100" t="str">
        <f>'Indicator Data'!A133</f>
        <v>Norway</v>
      </c>
      <c r="B132" s="86" t="str">
        <f>'Indicator Data'!B133</f>
        <v>NOR</v>
      </c>
      <c r="C132" s="122"/>
      <c r="D132" s="122"/>
      <c r="E132" s="122"/>
      <c r="F132" s="122"/>
      <c r="G132" s="122"/>
      <c r="H132" s="122"/>
      <c r="I132" s="122"/>
      <c r="J132" s="122"/>
      <c r="K132" s="122"/>
      <c r="L132" s="122"/>
      <c r="M132" s="122"/>
      <c r="N132" s="122"/>
      <c r="O132" s="122"/>
      <c r="P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3" t="str">
        <f>IF(ISNUMBER('Indicator Data'!AL133),"","Imputed using GDP p.c.")</f>
        <v/>
      </c>
      <c r="AN132" s="122"/>
      <c r="AO132" s="122"/>
      <c r="AP132" s="122"/>
      <c r="AQ132" s="122"/>
      <c r="AR132" s="122"/>
      <c r="AS132" s="122"/>
      <c r="AT132" s="122"/>
      <c r="AU132" s="122"/>
      <c r="AV132" s="122"/>
      <c r="AW132" s="122"/>
      <c r="AX132" s="122"/>
      <c r="AY132" s="122"/>
      <c r="AZ132" s="122"/>
      <c r="BA132" s="122"/>
      <c r="BB132" s="83"/>
      <c r="BH132" s="122"/>
      <c r="BI132" s="122"/>
    </row>
    <row r="133" spans="1:61" x14ac:dyDescent="0.3">
      <c r="A133" s="100" t="str">
        <f>'Indicator Data'!A134</f>
        <v>Oman</v>
      </c>
      <c r="B133" s="86" t="str">
        <f>'Indicator Data'!B134</f>
        <v>OMN</v>
      </c>
      <c r="C133" s="122"/>
      <c r="D133" s="122"/>
      <c r="E133" s="122"/>
      <c r="F133" s="122"/>
      <c r="G133" s="122"/>
      <c r="H133" s="122"/>
      <c r="I133" s="122"/>
      <c r="J133" s="122"/>
      <c r="K133" s="122"/>
      <c r="L133" s="122"/>
      <c r="M133" s="122"/>
      <c r="N133" s="122"/>
      <c r="O133" s="122"/>
      <c r="P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3" t="str">
        <f>IF(ISNUMBER('Indicator Data'!AL134),"","Imputed using GDP p.c.")</f>
        <v/>
      </c>
      <c r="AN133" s="122"/>
      <c r="AO133" s="122"/>
      <c r="AP133" s="122"/>
      <c r="AQ133" s="122"/>
      <c r="AR133" s="122"/>
      <c r="AS133" s="122"/>
      <c r="AT133" s="122"/>
      <c r="AU133" s="122"/>
      <c r="AV133" s="122"/>
      <c r="AW133" s="122"/>
      <c r="AX133" s="122"/>
      <c r="AY133" s="122"/>
      <c r="AZ133" s="122"/>
      <c r="BA133" s="122"/>
      <c r="BB133" s="83"/>
      <c r="BH133" s="122"/>
      <c r="BI133" s="122"/>
    </row>
    <row r="134" spans="1:61" x14ac:dyDescent="0.3">
      <c r="A134" s="100" t="str">
        <f>'Indicator Data'!A135</f>
        <v>Pakistan</v>
      </c>
      <c r="B134" s="86" t="str">
        <f>'Indicator Data'!B135</f>
        <v>PAK</v>
      </c>
      <c r="C134" s="122"/>
      <c r="D134" s="122"/>
      <c r="E134" s="122"/>
      <c r="F134" s="122"/>
      <c r="G134" s="122"/>
      <c r="H134" s="122"/>
      <c r="I134" s="122"/>
      <c r="J134" s="122"/>
      <c r="K134" s="122"/>
      <c r="L134" s="122"/>
      <c r="M134" s="122"/>
      <c r="N134" s="122"/>
      <c r="O134" s="122"/>
      <c r="P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3" t="str">
        <f>IF(ISNUMBER('Indicator Data'!AL135),"","Imputed using GDP p.c.")</f>
        <v/>
      </c>
      <c r="AN134" s="122"/>
      <c r="AO134" s="122"/>
      <c r="AP134" s="122"/>
      <c r="AQ134" s="122"/>
      <c r="AR134" s="122"/>
      <c r="AS134" s="122"/>
      <c r="AT134" s="122"/>
      <c r="AU134" s="122"/>
      <c r="AV134" s="122"/>
      <c r="AW134" s="122"/>
      <c r="AX134" s="122"/>
      <c r="AY134" s="122"/>
      <c r="AZ134" s="122"/>
      <c r="BA134" s="122"/>
      <c r="BB134" s="83"/>
    </row>
    <row r="135" spans="1:61" x14ac:dyDescent="0.3">
      <c r="A135" s="100" t="str">
        <f>'Indicator Data'!A136</f>
        <v>Palau</v>
      </c>
      <c r="B135" s="86" t="str">
        <f>'Indicator Data'!B136</f>
        <v>PLW</v>
      </c>
      <c r="C135" s="122"/>
      <c r="D135" s="122"/>
      <c r="E135" s="122"/>
      <c r="F135" s="122"/>
      <c r="G135" s="122"/>
      <c r="H135" s="122"/>
      <c r="I135" s="122"/>
      <c r="J135" s="122"/>
      <c r="K135" s="122"/>
      <c r="L135" s="122"/>
      <c r="M135" s="122"/>
      <c r="N135" s="122"/>
      <c r="O135" s="122"/>
      <c r="P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3" t="str">
        <f>IF(ISNUMBER('Indicator Data'!AL136),"","Imputed using GDP p.c.")</f>
        <v/>
      </c>
      <c r="AN135" s="122"/>
      <c r="AO135" s="122"/>
      <c r="AP135" s="122"/>
      <c r="AQ135" s="122"/>
      <c r="AR135" s="122"/>
      <c r="AS135" s="122"/>
      <c r="AT135" s="122"/>
      <c r="AU135" s="122"/>
      <c r="AV135" s="122"/>
      <c r="AW135" s="122"/>
      <c r="AX135" s="122"/>
      <c r="AY135" s="122"/>
      <c r="AZ135" s="122"/>
      <c r="BA135" s="122"/>
      <c r="BB135" s="83"/>
      <c r="BH135" s="122" t="s">
        <v>1267</v>
      </c>
      <c r="BI135" s="122" t="s">
        <v>1420</v>
      </c>
    </row>
    <row r="136" spans="1:61" x14ac:dyDescent="0.3">
      <c r="A136" s="100" t="str">
        <f>'Indicator Data'!A137</f>
        <v>Palestine</v>
      </c>
      <c r="B136" s="86" t="str">
        <f>'Indicator Data'!B137</f>
        <v>PSE</v>
      </c>
      <c r="C136" s="122"/>
      <c r="D136" s="122"/>
      <c r="E136" s="122"/>
      <c r="F136" s="122"/>
      <c r="G136" s="122"/>
      <c r="H136" s="122"/>
      <c r="I136" s="122"/>
      <c r="J136" s="122"/>
      <c r="K136" s="122"/>
      <c r="L136" s="122"/>
      <c r="M136" s="122"/>
      <c r="N136" s="122"/>
      <c r="O136" s="122"/>
      <c r="P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3" t="str">
        <f>IF(ISNUMBER('Indicator Data'!AL137),"","Imputed using GDP p.c.")</f>
        <v/>
      </c>
      <c r="AN136" s="122"/>
      <c r="AO136" s="122"/>
      <c r="AP136" s="122"/>
      <c r="AQ136" s="122"/>
      <c r="AR136" s="122"/>
      <c r="AS136" s="122"/>
      <c r="AT136" s="122"/>
      <c r="AU136" s="122"/>
      <c r="AV136" s="122"/>
      <c r="AW136" s="122"/>
      <c r="AX136" s="122"/>
      <c r="AY136" s="122"/>
      <c r="AZ136" s="122"/>
      <c r="BA136" s="122"/>
      <c r="BB136" s="83"/>
      <c r="BH136" s="122"/>
      <c r="BI136" s="122" t="s">
        <v>923</v>
      </c>
    </row>
    <row r="137" spans="1:61" x14ac:dyDescent="0.3">
      <c r="A137" s="100" t="str">
        <f>'Indicator Data'!A138</f>
        <v>Panama</v>
      </c>
      <c r="B137" s="86" t="str">
        <f>'Indicator Data'!B138</f>
        <v>PAN</v>
      </c>
      <c r="C137" s="122"/>
      <c r="D137" s="122"/>
      <c r="E137" s="122"/>
      <c r="F137" s="122"/>
      <c r="G137" s="122"/>
      <c r="H137" s="122"/>
      <c r="I137" s="122"/>
      <c r="J137" s="122"/>
      <c r="K137" s="122"/>
      <c r="L137" s="122"/>
      <c r="M137" s="122"/>
      <c r="N137" s="122"/>
      <c r="O137" s="122"/>
      <c r="P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3" t="str">
        <f>IF(ISNUMBER('Indicator Data'!AL138),"","Imputed using GDP p.c.")</f>
        <v/>
      </c>
      <c r="AN137" s="122"/>
      <c r="AO137" s="122"/>
      <c r="AP137" s="122"/>
      <c r="AQ137" s="122"/>
      <c r="AR137" s="122"/>
      <c r="AS137" s="122"/>
      <c r="AT137" s="122"/>
      <c r="AU137" s="122"/>
      <c r="AV137" s="122"/>
      <c r="AW137" s="122"/>
      <c r="AX137" s="122"/>
      <c r="AY137" s="122"/>
      <c r="AZ137" s="122"/>
      <c r="BA137" s="122"/>
      <c r="BB137" s="83"/>
      <c r="BH137" s="122"/>
      <c r="BI137" s="122"/>
    </row>
    <row r="138" spans="1:61" x14ac:dyDescent="0.3">
      <c r="A138" s="100" t="str">
        <f>'Indicator Data'!A139</f>
        <v>Papua New Guinea</v>
      </c>
      <c r="B138" s="86" t="str">
        <f>'Indicator Data'!B139</f>
        <v>PNG</v>
      </c>
      <c r="C138" s="122"/>
      <c r="D138" s="122"/>
      <c r="E138" s="122"/>
      <c r="F138" s="122"/>
      <c r="G138" s="122"/>
      <c r="H138" s="122"/>
      <c r="I138" s="122"/>
      <c r="J138" s="122"/>
      <c r="K138" s="122"/>
      <c r="L138" s="122"/>
      <c r="M138" s="122"/>
      <c r="N138" s="122"/>
      <c r="O138" s="122"/>
      <c r="P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3" t="str">
        <f>IF(ISNUMBER('Indicator Data'!AL139),"","Imputed using GDP p.c.")</f>
        <v/>
      </c>
      <c r="AN138" s="122"/>
      <c r="AO138" s="122"/>
      <c r="AP138" s="122"/>
      <c r="AQ138" s="122"/>
      <c r="AR138" s="122"/>
      <c r="AS138" s="122"/>
      <c r="AT138" s="122"/>
      <c r="AU138" s="122"/>
      <c r="AV138" s="122"/>
      <c r="AW138" s="122"/>
      <c r="AX138" s="122"/>
      <c r="AY138" s="122"/>
      <c r="AZ138" s="122"/>
      <c r="BA138" s="122"/>
      <c r="BB138" s="83"/>
      <c r="BH138" s="122"/>
      <c r="BI138" s="122" t="s">
        <v>925</v>
      </c>
    </row>
    <row r="139" spans="1:61" x14ac:dyDescent="0.3">
      <c r="A139" s="100" t="str">
        <f>'Indicator Data'!A140</f>
        <v>Paraguay</v>
      </c>
      <c r="B139" s="86" t="str">
        <f>'Indicator Data'!B140</f>
        <v>PRY</v>
      </c>
      <c r="C139" s="122"/>
      <c r="D139" s="122"/>
      <c r="E139" s="122"/>
      <c r="F139" s="122"/>
      <c r="G139" s="122"/>
      <c r="H139" s="122"/>
      <c r="I139" s="122"/>
      <c r="J139" s="122"/>
      <c r="K139" s="122"/>
      <c r="L139" s="122"/>
      <c r="M139" s="122"/>
      <c r="N139" s="122"/>
      <c r="O139" s="122"/>
      <c r="P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3" t="str">
        <f>IF(ISNUMBER('Indicator Data'!AL140),"","Imputed using GDP p.c.")</f>
        <v/>
      </c>
      <c r="AN139" s="122"/>
      <c r="AO139" s="122"/>
      <c r="AP139" s="122"/>
      <c r="AQ139" s="122"/>
      <c r="AR139" s="122"/>
      <c r="AS139" s="122"/>
      <c r="AT139" s="122"/>
      <c r="AU139" s="122"/>
      <c r="AV139" s="122"/>
      <c r="AW139" s="122"/>
      <c r="AX139" s="122"/>
      <c r="AY139" s="122"/>
      <c r="AZ139" s="122"/>
      <c r="BA139" s="122"/>
      <c r="BB139" s="83"/>
      <c r="BH139" s="122"/>
      <c r="BI139" s="122"/>
    </row>
    <row r="140" spans="1:61" x14ac:dyDescent="0.3">
      <c r="A140" s="100" t="str">
        <f>'Indicator Data'!A141</f>
        <v>Peru</v>
      </c>
      <c r="B140" s="86" t="str">
        <f>'Indicator Data'!B141</f>
        <v>PER</v>
      </c>
      <c r="C140" s="122"/>
      <c r="D140" s="122"/>
      <c r="E140" s="122"/>
      <c r="F140" s="122"/>
      <c r="G140" s="122"/>
      <c r="H140" s="122"/>
      <c r="I140" s="122"/>
      <c r="J140" s="122"/>
      <c r="K140" s="122"/>
      <c r="L140" s="122"/>
      <c r="M140" s="122"/>
      <c r="N140" s="122"/>
      <c r="O140" s="122"/>
      <c r="P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3" t="str">
        <f>IF(ISNUMBER('Indicator Data'!AL141),"","Imputed using GDP p.c.")</f>
        <v/>
      </c>
      <c r="AN140" s="122"/>
      <c r="AO140" s="122"/>
      <c r="AP140" s="122"/>
      <c r="AQ140" s="122"/>
      <c r="AR140" s="122"/>
      <c r="AS140" s="122"/>
      <c r="AT140" s="122"/>
      <c r="AU140" s="122"/>
      <c r="AV140" s="122"/>
      <c r="AW140" s="122"/>
      <c r="AX140" s="122"/>
      <c r="AY140" s="122"/>
      <c r="AZ140" s="122"/>
      <c r="BA140" s="122"/>
      <c r="BB140" s="83"/>
      <c r="BH140" s="122"/>
      <c r="BI140" s="122"/>
    </row>
    <row r="141" spans="1:61" x14ac:dyDescent="0.3">
      <c r="A141" s="100" t="str">
        <f>'Indicator Data'!A142</f>
        <v>Philippines</v>
      </c>
      <c r="B141" s="86" t="str">
        <f>'Indicator Data'!B142</f>
        <v>PHL</v>
      </c>
      <c r="C141" s="122"/>
      <c r="D141" s="122"/>
      <c r="E141" s="122"/>
      <c r="F141" s="122"/>
      <c r="G141" s="122"/>
      <c r="H141" s="122"/>
      <c r="I141" s="122"/>
      <c r="J141" s="122"/>
      <c r="K141" s="122"/>
      <c r="L141" s="122"/>
      <c r="M141" s="122"/>
      <c r="N141" s="122"/>
      <c r="O141" s="122"/>
      <c r="P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3" t="str">
        <f>IF(ISNUMBER('Indicator Data'!AL142),"","Imputed using GDP p.c.")</f>
        <v/>
      </c>
      <c r="AN141" s="122"/>
      <c r="AO141" s="122"/>
      <c r="AP141" s="122"/>
      <c r="AQ141" s="122"/>
      <c r="AR141" s="122"/>
      <c r="AS141" s="122"/>
      <c r="AT141" s="122"/>
      <c r="AU141" s="122"/>
      <c r="AV141" s="122"/>
      <c r="AW141" s="122"/>
      <c r="AX141" s="122"/>
      <c r="AY141" s="122"/>
      <c r="AZ141" s="122"/>
      <c r="BA141" s="122"/>
      <c r="BB141" s="83"/>
      <c r="BH141" s="122"/>
      <c r="BI141" s="122"/>
    </row>
    <row r="142" spans="1:61" x14ac:dyDescent="0.3">
      <c r="A142" s="100" t="str">
        <f>'Indicator Data'!A143</f>
        <v>Poland</v>
      </c>
      <c r="B142" s="86" t="str">
        <f>'Indicator Data'!B143</f>
        <v>POL</v>
      </c>
      <c r="C142" s="122"/>
      <c r="D142" s="122"/>
      <c r="E142" s="122"/>
      <c r="F142" s="122"/>
      <c r="G142" s="122"/>
      <c r="H142" s="122"/>
      <c r="I142" s="122"/>
      <c r="J142" s="122"/>
      <c r="K142" s="122"/>
      <c r="L142" s="122"/>
      <c r="M142" s="122"/>
      <c r="N142" s="122"/>
      <c r="O142" s="122"/>
      <c r="P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3" t="str">
        <f>IF(ISNUMBER('Indicator Data'!AL143),"","Imputed using GDP p.c.")</f>
        <v/>
      </c>
      <c r="AN142" s="122"/>
      <c r="AO142" s="122"/>
      <c r="AP142" s="122"/>
      <c r="AQ142" s="122"/>
      <c r="AR142" s="122"/>
      <c r="AS142" s="122"/>
      <c r="AT142" s="122"/>
      <c r="AU142" s="122"/>
      <c r="AV142" s="122"/>
      <c r="AW142" s="122"/>
      <c r="AX142" s="122"/>
      <c r="AY142" s="122"/>
      <c r="AZ142" s="122"/>
      <c r="BA142" s="122"/>
      <c r="BB142" s="83"/>
      <c r="BH142" s="122"/>
      <c r="BI142" s="122"/>
    </row>
    <row r="143" spans="1:61" x14ac:dyDescent="0.3">
      <c r="A143" s="100" t="str">
        <f>'Indicator Data'!A144</f>
        <v>Portugal</v>
      </c>
      <c r="B143" s="86" t="str">
        <f>'Indicator Data'!B144</f>
        <v>PRT</v>
      </c>
      <c r="C143" s="122"/>
      <c r="D143" s="122"/>
      <c r="E143" s="122"/>
      <c r="F143" s="122"/>
      <c r="G143" s="122"/>
      <c r="H143" s="122"/>
      <c r="I143" s="122"/>
      <c r="J143" s="122"/>
      <c r="K143" s="122"/>
      <c r="L143" s="122"/>
      <c r="M143" s="122"/>
      <c r="N143" s="122"/>
      <c r="O143" s="122"/>
      <c r="P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3" t="str">
        <f>IF(ISNUMBER('Indicator Data'!AL144),"","Imputed using GDP p.c.")</f>
        <v/>
      </c>
      <c r="AN143" s="122"/>
      <c r="AO143" s="122"/>
      <c r="AP143" s="122"/>
      <c r="AQ143" s="122"/>
      <c r="AR143" s="122"/>
      <c r="AS143" s="122"/>
      <c r="AT143" s="122"/>
      <c r="AU143" s="122"/>
      <c r="AV143" s="122"/>
      <c r="AW143" s="122"/>
      <c r="AX143" s="122"/>
      <c r="AY143" s="122"/>
      <c r="AZ143" s="122"/>
      <c r="BA143" s="122"/>
      <c r="BB143" s="83"/>
      <c r="BH143" s="122"/>
      <c r="BI143" s="122"/>
    </row>
    <row r="144" spans="1:61" x14ac:dyDescent="0.3">
      <c r="A144" s="100" t="str">
        <f>'Indicator Data'!A145</f>
        <v>Qatar</v>
      </c>
      <c r="B144" s="86" t="str">
        <f>'Indicator Data'!B145</f>
        <v>QAT</v>
      </c>
      <c r="C144" s="122"/>
      <c r="D144" s="122"/>
      <c r="E144" s="122"/>
      <c r="F144" s="122"/>
      <c r="G144" s="122"/>
      <c r="H144" s="122"/>
      <c r="I144" s="122"/>
      <c r="J144" s="122"/>
      <c r="K144" s="122"/>
      <c r="L144" s="122"/>
      <c r="M144" s="122"/>
      <c r="N144" s="122"/>
      <c r="O144" s="122"/>
      <c r="P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3" t="str">
        <f>IF(ISNUMBER('Indicator Data'!AL145),"","Imputed using GDP p.c.")</f>
        <v/>
      </c>
      <c r="AN144" s="122"/>
      <c r="AO144" s="122"/>
      <c r="AP144" s="122"/>
      <c r="AQ144" s="122"/>
      <c r="AR144" s="122"/>
      <c r="AS144" s="122"/>
      <c r="AT144" s="122"/>
      <c r="AU144" s="122"/>
      <c r="AV144" s="122"/>
      <c r="AW144" s="122"/>
      <c r="AX144" s="122"/>
      <c r="AY144" s="122"/>
      <c r="AZ144" s="122"/>
      <c r="BA144" s="122"/>
      <c r="BB144" s="83"/>
      <c r="BH144" s="122" t="s">
        <v>1268</v>
      </c>
      <c r="BI144" s="122" t="s">
        <v>1268</v>
      </c>
    </row>
    <row r="145" spans="1:61" x14ac:dyDescent="0.3">
      <c r="A145" s="100" t="str">
        <f>'Indicator Data'!A146</f>
        <v>Romania</v>
      </c>
      <c r="B145" s="86" t="str">
        <f>'Indicator Data'!B146</f>
        <v>ROU</v>
      </c>
      <c r="C145" s="122"/>
      <c r="D145" s="122"/>
      <c r="E145" s="122"/>
      <c r="F145" s="122"/>
      <c r="G145" s="122"/>
      <c r="H145" s="122"/>
      <c r="I145" s="122"/>
      <c r="J145" s="122"/>
      <c r="K145" s="122"/>
      <c r="L145" s="122"/>
      <c r="M145" s="122"/>
      <c r="N145" s="122"/>
      <c r="O145" s="122"/>
      <c r="P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3" t="str">
        <f>IF(ISNUMBER('Indicator Data'!AL146),"","Imputed using GDP p.c.")</f>
        <v/>
      </c>
      <c r="AN145" s="122"/>
      <c r="AO145" s="122"/>
      <c r="AP145" s="122"/>
      <c r="AQ145" s="122"/>
      <c r="AR145" s="122"/>
      <c r="AS145" s="122"/>
      <c r="AT145" s="122"/>
      <c r="AU145" s="122"/>
      <c r="AV145" s="122"/>
      <c r="AW145" s="122"/>
      <c r="AX145" s="122"/>
      <c r="AY145" s="122"/>
      <c r="AZ145" s="122"/>
      <c r="BA145" s="122"/>
      <c r="BB145" s="83"/>
      <c r="BH145" s="122"/>
      <c r="BI145" s="122"/>
    </row>
    <row r="146" spans="1:61" x14ac:dyDescent="0.3">
      <c r="A146" s="100" t="str">
        <f>'Indicator Data'!A147</f>
        <v>Russian Federation</v>
      </c>
      <c r="B146" s="86" t="str">
        <f>'Indicator Data'!B147</f>
        <v>RUS</v>
      </c>
      <c r="C146" s="122"/>
      <c r="D146" s="122"/>
      <c r="E146" s="122"/>
      <c r="F146" s="122"/>
      <c r="G146" s="122"/>
      <c r="H146" s="122"/>
      <c r="I146" s="122"/>
      <c r="J146" s="122"/>
      <c r="K146" s="122"/>
      <c r="L146" s="122"/>
      <c r="M146" s="122"/>
      <c r="N146" s="122"/>
      <c r="O146" s="122"/>
      <c r="P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3" t="str">
        <f>IF(ISNUMBER('Indicator Data'!AL147),"","Imputed using GDP p.c.")</f>
        <v/>
      </c>
      <c r="AN146" s="122"/>
      <c r="AO146" s="122"/>
      <c r="AP146" s="122"/>
      <c r="AQ146" s="122"/>
      <c r="AR146" s="122"/>
      <c r="AS146" s="122"/>
      <c r="AT146" s="122"/>
      <c r="AU146" s="122"/>
      <c r="AV146" s="122"/>
      <c r="AW146" s="122"/>
      <c r="AX146" s="122"/>
      <c r="AY146" s="122"/>
      <c r="AZ146" s="122"/>
      <c r="BA146" s="122"/>
      <c r="BB146" s="83"/>
      <c r="BH146" s="122"/>
      <c r="BI146" s="122"/>
    </row>
    <row r="147" spans="1:61" x14ac:dyDescent="0.3">
      <c r="A147" s="100" t="str">
        <f>'Indicator Data'!A148</f>
        <v>Rwanda</v>
      </c>
      <c r="B147" s="86" t="str">
        <f>'Indicator Data'!B148</f>
        <v>RWA</v>
      </c>
      <c r="C147" s="122"/>
      <c r="D147" s="122"/>
      <c r="E147" s="122"/>
      <c r="F147" s="122"/>
      <c r="G147" s="122"/>
      <c r="H147" s="122"/>
      <c r="I147" s="122"/>
      <c r="J147" s="122"/>
      <c r="K147" s="122"/>
      <c r="L147" s="122"/>
      <c r="M147" s="122"/>
      <c r="N147" s="122"/>
      <c r="O147" s="122"/>
      <c r="P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3" t="str">
        <f>IF(ISNUMBER('Indicator Data'!AL148),"","Imputed using GDP p.c.")</f>
        <v/>
      </c>
      <c r="AN147" s="122"/>
      <c r="AO147" s="122"/>
      <c r="AP147" s="122"/>
      <c r="AQ147" s="122"/>
      <c r="AR147" s="122"/>
      <c r="AS147" s="122"/>
      <c r="AT147" s="122"/>
      <c r="AU147" s="122"/>
      <c r="AV147" s="122"/>
      <c r="AW147" s="122"/>
      <c r="AX147" s="122"/>
      <c r="AY147" s="122"/>
      <c r="AZ147" s="122"/>
      <c r="BA147" s="122"/>
      <c r="BB147" s="83"/>
      <c r="BH147" s="122"/>
      <c r="BI147" s="122"/>
    </row>
    <row r="148" spans="1:61" x14ac:dyDescent="0.3">
      <c r="A148" s="100" t="str">
        <f>'Indicator Data'!A149</f>
        <v>Saint Kitts and Nevis</v>
      </c>
      <c r="B148" s="86" t="str">
        <f>'Indicator Data'!B149</f>
        <v>KNA</v>
      </c>
      <c r="C148" s="122"/>
      <c r="D148" s="122"/>
      <c r="E148" s="122"/>
      <c r="F148" s="122"/>
      <c r="G148" s="122"/>
      <c r="H148" s="122"/>
      <c r="I148" s="122"/>
      <c r="J148" s="122"/>
      <c r="K148" s="122"/>
      <c r="L148" s="122"/>
      <c r="M148" s="122"/>
      <c r="N148" s="122"/>
      <c r="O148" s="122"/>
      <c r="P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3" t="str">
        <f>IF(ISNUMBER('Indicator Data'!AL149),"","Imputed using GDP p.c.")</f>
        <v/>
      </c>
      <c r="AN148" s="122"/>
      <c r="AO148" s="122"/>
      <c r="AP148" s="122"/>
      <c r="AQ148" s="122"/>
      <c r="AR148" s="122"/>
      <c r="AS148" s="122"/>
      <c r="AT148" s="122"/>
      <c r="AU148" s="122"/>
      <c r="AV148" s="122"/>
      <c r="AW148" s="122"/>
      <c r="AX148" s="122"/>
      <c r="AY148" s="122"/>
      <c r="AZ148" s="122"/>
      <c r="BA148" s="122"/>
      <c r="BB148" s="83"/>
      <c r="BH148" s="122"/>
      <c r="BI148" s="122" t="s">
        <v>924</v>
      </c>
    </row>
    <row r="149" spans="1:61" x14ac:dyDescent="0.3">
      <c r="A149" s="100" t="str">
        <f>'Indicator Data'!A150</f>
        <v>Saint Lucia</v>
      </c>
      <c r="B149" s="86" t="str">
        <f>'Indicator Data'!B150</f>
        <v>LCA</v>
      </c>
      <c r="C149" s="122"/>
      <c r="D149" s="122"/>
      <c r="E149" s="122"/>
      <c r="F149" s="122"/>
      <c r="G149" s="122"/>
      <c r="H149" s="122"/>
      <c r="I149" s="122"/>
      <c r="J149" s="122"/>
      <c r="K149" s="122"/>
      <c r="L149" s="122"/>
      <c r="M149" s="122"/>
      <c r="N149" s="122"/>
      <c r="O149" s="122"/>
      <c r="P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3" t="str">
        <f>IF(ISNUMBER('Indicator Data'!AL150),"","Imputed using GDP p.c.")</f>
        <v/>
      </c>
      <c r="AN149" s="122"/>
      <c r="AO149" s="122"/>
      <c r="AP149" s="122"/>
      <c r="AQ149" s="122"/>
      <c r="AR149" s="122"/>
      <c r="AS149" s="122"/>
      <c r="AT149" s="122"/>
      <c r="AU149" s="122"/>
      <c r="AV149" s="122"/>
      <c r="AW149" s="122"/>
      <c r="AX149" s="122"/>
      <c r="AY149" s="122"/>
      <c r="AZ149" s="122"/>
      <c r="BA149" s="122"/>
      <c r="BB149" s="83"/>
      <c r="BH149" s="122"/>
      <c r="BI149" s="122" t="s">
        <v>1270</v>
      </c>
    </row>
    <row r="150" spans="1:61" x14ac:dyDescent="0.3">
      <c r="A150" s="100" t="str">
        <f>'Indicator Data'!A151</f>
        <v>Saint Vincent and the Grenadines</v>
      </c>
      <c r="B150" s="86" t="str">
        <f>'Indicator Data'!B151</f>
        <v>VCT</v>
      </c>
      <c r="C150" s="122"/>
      <c r="D150" s="122"/>
      <c r="E150" s="122"/>
      <c r="F150" s="122"/>
      <c r="G150" s="122"/>
      <c r="H150" s="122"/>
      <c r="I150" s="122"/>
      <c r="J150" s="122"/>
      <c r="K150" s="122"/>
      <c r="L150" s="122"/>
      <c r="M150" s="122"/>
      <c r="N150" s="122"/>
      <c r="O150" s="122"/>
      <c r="P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3" t="str">
        <f>IF(ISNUMBER('Indicator Data'!AL151),"","Imputed using GDP p.c.")</f>
        <v/>
      </c>
      <c r="AN150" s="122"/>
      <c r="AO150" s="122"/>
      <c r="AP150" s="122"/>
      <c r="AQ150" s="122"/>
      <c r="AR150" s="122"/>
      <c r="AS150" s="122"/>
      <c r="AT150" s="122"/>
      <c r="AU150" s="122"/>
      <c r="AV150" s="122"/>
      <c r="AW150" s="122"/>
      <c r="AX150" s="122"/>
      <c r="AY150" s="122"/>
      <c r="AZ150" s="122"/>
      <c r="BA150" s="122"/>
      <c r="BB150" s="83"/>
      <c r="BH150" s="122"/>
      <c r="BI150" s="122"/>
    </row>
    <row r="151" spans="1:61" x14ac:dyDescent="0.3">
      <c r="A151" s="100" t="str">
        <f>'Indicator Data'!A152</f>
        <v>Samoa</v>
      </c>
      <c r="B151" s="86" t="str">
        <f>'Indicator Data'!B152</f>
        <v>WSM</v>
      </c>
      <c r="C151" s="122"/>
      <c r="D151" s="122"/>
      <c r="E151" s="122"/>
      <c r="F151" s="122"/>
      <c r="G151" s="122"/>
      <c r="H151" s="122"/>
      <c r="I151" s="122"/>
      <c r="J151" s="122"/>
      <c r="K151" s="122"/>
      <c r="L151" s="122"/>
      <c r="M151" s="122"/>
      <c r="N151" s="122"/>
      <c r="O151" s="122"/>
      <c r="P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3" t="str">
        <f>IF(ISNUMBER('Indicator Data'!AL152),"","Imputed using GDP p.c.")</f>
        <v/>
      </c>
      <c r="AN151" s="122"/>
      <c r="AO151" s="122"/>
      <c r="AP151" s="122"/>
      <c r="AQ151" s="122"/>
      <c r="AR151" s="122"/>
      <c r="AS151" s="122"/>
      <c r="AT151" s="122"/>
      <c r="AU151" s="122"/>
      <c r="AV151" s="122"/>
      <c r="AW151" s="122"/>
      <c r="AX151" s="122"/>
      <c r="AY151" s="122"/>
      <c r="AZ151" s="122"/>
      <c r="BA151" s="122"/>
      <c r="BB151" s="83"/>
      <c r="BH151" s="122"/>
      <c r="BI151" s="122"/>
    </row>
    <row r="152" spans="1:61" x14ac:dyDescent="0.3">
      <c r="A152" s="100" t="str">
        <f>'Indicator Data'!A153</f>
        <v>Sao Tome and Principe</v>
      </c>
      <c r="B152" s="86" t="str">
        <f>'Indicator Data'!B153</f>
        <v>STP</v>
      </c>
      <c r="C152" s="122"/>
      <c r="D152" s="122"/>
      <c r="E152" s="122"/>
      <c r="F152" s="122"/>
      <c r="G152" s="122"/>
      <c r="H152" s="122"/>
      <c r="I152" s="122"/>
      <c r="J152" s="122"/>
      <c r="K152" s="122"/>
      <c r="L152" s="122"/>
      <c r="M152" s="122"/>
      <c r="N152" s="122"/>
      <c r="O152" s="122"/>
      <c r="P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3" t="str">
        <f>IF(ISNUMBER('Indicator Data'!AL153),"","Imputed using GDP p.c.")</f>
        <v/>
      </c>
      <c r="AN152" s="122"/>
      <c r="AO152" s="122"/>
      <c r="AP152" s="122"/>
      <c r="AQ152" s="122"/>
      <c r="AR152" s="122"/>
      <c r="AS152" s="122"/>
      <c r="AT152" s="122"/>
      <c r="AU152" s="122"/>
      <c r="AV152" s="122"/>
      <c r="AW152" s="122"/>
      <c r="AX152" s="122"/>
      <c r="AY152" s="122"/>
      <c r="AZ152" s="122"/>
      <c r="BA152" s="122"/>
      <c r="BB152" s="83"/>
      <c r="BH152" s="122"/>
      <c r="BI152" s="122"/>
    </row>
    <row r="153" spans="1:61" x14ac:dyDescent="0.3">
      <c r="A153" s="100" t="str">
        <f>'Indicator Data'!A154</f>
        <v>Saudi Arabia</v>
      </c>
      <c r="B153" s="86" t="str">
        <f>'Indicator Data'!B154</f>
        <v>SAU</v>
      </c>
      <c r="C153" s="122"/>
      <c r="D153" s="122"/>
      <c r="E153" s="122"/>
      <c r="F153" s="122"/>
      <c r="G153" s="122"/>
      <c r="H153" s="122"/>
      <c r="I153" s="122"/>
      <c r="J153" s="122"/>
      <c r="K153" s="122"/>
      <c r="L153" s="122"/>
      <c r="M153" s="122"/>
      <c r="N153" s="122"/>
      <c r="O153" s="122"/>
      <c r="P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3" t="str">
        <f>IF(ISNUMBER('Indicator Data'!AL154),"","Imputed using GDP p.c.")</f>
        <v/>
      </c>
      <c r="AN153" s="122"/>
      <c r="AO153" s="122"/>
      <c r="AP153" s="122"/>
      <c r="AQ153" s="122"/>
      <c r="AR153" s="122"/>
      <c r="AS153" s="122"/>
      <c r="AT153" s="122"/>
      <c r="AU153" s="122"/>
      <c r="AV153" s="122"/>
      <c r="AW153" s="122"/>
      <c r="AX153" s="122"/>
      <c r="AY153" s="122"/>
      <c r="AZ153" s="122"/>
      <c r="BA153" s="122"/>
      <c r="BB153" s="83"/>
      <c r="BH153" s="122"/>
      <c r="BI153" s="122"/>
    </row>
    <row r="154" spans="1:61" x14ac:dyDescent="0.3">
      <c r="A154" s="100" t="str">
        <f>'Indicator Data'!A155</f>
        <v>Senegal</v>
      </c>
      <c r="B154" s="86" t="str">
        <f>'Indicator Data'!B155</f>
        <v>SEN</v>
      </c>
      <c r="C154" s="122"/>
      <c r="D154" s="122"/>
      <c r="E154" s="122"/>
      <c r="F154" s="122"/>
      <c r="G154" s="122"/>
      <c r="H154" s="122"/>
      <c r="I154" s="122"/>
      <c r="J154" s="122"/>
      <c r="K154" s="122"/>
      <c r="L154" s="122"/>
      <c r="M154" s="122"/>
      <c r="N154" s="122"/>
      <c r="O154" s="122"/>
      <c r="P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3" t="str">
        <f>IF(ISNUMBER('Indicator Data'!AL155),"","Imputed using GDP p.c.")</f>
        <v/>
      </c>
      <c r="AN154" s="122"/>
      <c r="AO154" s="122"/>
      <c r="AP154" s="122"/>
      <c r="AQ154" s="122"/>
      <c r="AR154" s="122"/>
      <c r="AS154" s="122"/>
      <c r="AT154" s="122"/>
      <c r="AU154" s="122"/>
      <c r="AV154" s="122"/>
      <c r="AW154" s="122"/>
      <c r="AX154" s="122"/>
      <c r="AY154" s="122"/>
      <c r="AZ154" s="122"/>
      <c r="BA154" s="122"/>
      <c r="BB154" s="83"/>
      <c r="BH154" s="122"/>
    </row>
    <row r="155" spans="1:61" x14ac:dyDescent="0.3">
      <c r="A155" s="100" t="str">
        <f>'Indicator Data'!A156</f>
        <v>Serbia</v>
      </c>
      <c r="B155" s="86" t="str">
        <f>'Indicator Data'!B156</f>
        <v>SRB</v>
      </c>
      <c r="C155" s="122"/>
      <c r="D155" s="122"/>
      <c r="E155" s="122"/>
      <c r="F155" s="122"/>
      <c r="G155" s="122"/>
      <c r="H155" s="122"/>
      <c r="I155" s="122"/>
      <c r="J155" s="122"/>
      <c r="K155" s="122"/>
      <c r="L155" s="122"/>
      <c r="M155" s="122"/>
      <c r="N155" s="122"/>
      <c r="O155" s="122"/>
      <c r="P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3" t="str">
        <f>IF(ISNUMBER('Indicator Data'!AL156),"","Imputed using GDP p.c.")</f>
        <v/>
      </c>
      <c r="AN155" s="122"/>
      <c r="AO155" s="122"/>
      <c r="AP155" s="122"/>
      <c r="AQ155" s="122"/>
      <c r="AR155" s="122"/>
      <c r="AS155" s="122"/>
      <c r="AT155" s="122"/>
      <c r="AU155" s="122"/>
      <c r="AV155" s="122"/>
      <c r="AW155" s="122"/>
      <c r="AX155" s="122"/>
      <c r="AY155" s="122"/>
      <c r="AZ155" s="122"/>
      <c r="BA155" s="122"/>
      <c r="BB155" s="83"/>
      <c r="BH155" s="122"/>
      <c r="BI155" s="122"/>
    </row>
    <row r="156" spans="1:61" x14ac:dyDescent="0.3">
      <c r="A156" s="100" t="str">
        <f>'Indicator Data'!A157</f>
        <v>Seychelles</v>
      </c>
      <c r="B156" s="86" t="str">
        <f>'Indicator Data'!B157</f>
        <v>SYC</v>
      </c>
      <c r="C156" s="122"/>
      <c r="D156" s="122"/>
      <c r="E156" s="122"/>
      <c r="F156" s="122"/>
      <c r="G156" s="122"/>
      <c r="H156" s="122"/>
      <c r="I156" s="122"/>
      <c r="J156" s="122"/>
      <c r="K156" s="122"/>
      <c r="L156" s="122"/>
      <c r="M156" s="122"/>
      <c r="N156" s="122"/>
      <c r="O156" s="122"/>
      <c r="P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3" t="str">
        <f>IF(ISNUMBER('Indicator Data'!AL157),"","Imputed using GDP p.c.")</f>
        <v/>
      </c>
      <c r="AN156" s="122"/>
      <c r="AO156" s="122"/>
      <c r="AP156" s="122"/>
      <c r="AQ156" s="122"/>
      <c r="AR156" s="122"/>
      <c r="AS156" s="122"/>
      <c r="AT156" s="122"/>
      <c r="AU156" s="122"/>
      <c r="AV156" s="122"/>
      <c r="AW156" s="122"/>
      <c r="AX156" s="122"/>
      <c r="AY156" s="122"/>
      <c r="AZ156" s="122"/>
      <c r="BA156" s="122"/>
      <c r="BB156" s="83"/>
      <c r="BH156" s="122" t="s">
        <v>922</v>
      </c>
      <c r="BI156" s="122" t="s">
        <v>922</v>
      </c>
    </row>
    <row r="157" spans="1:61" x14ac:dyDescent="0.3">
      <c r="A157" s="100" t="str">
        <f>'Indicator Data'!A158</f>
        <v>Sierra Leone</v>
      </c>
      <c r="B157" s="86" t="str">
        <f>'Indicator Data'!B158</f>
        <v>SLE</v>
      </c>
      <c r="C157" s="122"/>
      <c r="D157" s="122"/>
      <c r="E157" s="122"/>
      <c r="F157" s="122"/>
      <c r="G157" s="122"/>
      <c r="H157" s="122"/>
      <c r="I157" s="122"/>
      <c r="J157" s="122"/>
      <c r="K157" s="122"/>
      <c r="L157" s="122"/>
      <c r="M157" s="122"/>
      <c r="N157" s="122"/>
      <c r="O157" s="122"/>
      <c r="P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3" t="str">
        <f>IF(ISNUMBER('Indicator Data'!AL158),"","Imputed using GDP p.c.")</f>
        <v/>
      </c>
      <c r="AN157" s="122"/>
      <c r="AO157" s="122"/>
      <c r="AP157" s="122"/>
      <c r="AQ157" s="122"/>
      <c r="AR157" s="122"/>
      <c r="AS157" s="122"/>
      <c r="AT157" s="122"/>
      <c r="AU157" s="122"/>
      <c r="AV157" s="122"/>
      <c r="AW157" s="122"/>
      <c r="AX157" s="122"/>
      <c r="AY157" s="122"/>
      <c r="AZ157" s="122"/>
      <c r="BA157" s="122"/>
      <c r="BB157" s="83"/>
      <c r="BH157" s="122"/>
      <c r="BI157" s="122"/>
    </row>
    <row r="158" spans="1:61" x14ac:dyDescent="0.3">
      <c r="A158" s="100" t="str">
        <f>'Indicator Data'!A159</f>
        <v>Singapore</v>
      </c>
      <c r="B158" s="86" t="str">
        <f>'Indicator Data'!B159</f>
        <v>SGP</v>
      </c>
      <c r="C158" s="122"/>
      <c r="D158" s="122"/>
      <c r="E158" s="122"/>
      <c r="F158" s="122"/>
      <c r="G158" s="122"/>
      <c r="H158" s="122"/>
      <c r="I158" s="122"/>
      <c r="J158" s="122"/>
      <c r="K158" s="122"/>
      <c r="L158" s="122"/>
      <c r="M158" s="122"/>
      <c r="N158" s="122"/>
      <c r="O158" s="122"/>
      <c r="P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3" t="str">
        <f>IF(ISNUMBER('Indicator Data'!AL159),"","Imputed using GDP p.c.")</f>
        <v/>
      </c>
      <c r="AN158" s="122"/>
      <c r="AO158" s="122"/>
      <c r="AP158" s="122"/>
      <c r="AQ158" s="122"/>
      <c r="AR158" s="122"/>
      <c r="AS158" s="122"/>
      <c r="AT158" s="122"/>
      <c r="AU158" s="122"/>
      <c r="AV158" s="122"/>
      <c r="AW158" s="122"/>
      <c r="AX158" s="122"/>
      <c r="AY158" s="122"/>
      <c r="AZ158" s="122"/>
      <c r="BA158" s="122"/>
      <c r="BB158" s="83"/>
      <c r="BH158" s="122" t="s">
        <v>1418</v>
      </c>
      <c r="BI158" s="122" t="s">
        <v>1418</v>
      </c>
    </row>
    <row r="159" spans="1:61" x14ac:dyDescent="0.3">
      <c r="A159" s="100" t="str">
        <f>'Indicator Data'!A160</f>
        <v>Slovakia</v>
      </c>
      <c r="B159" s="86" t="str">
        <f>'Indicator Data'!B160</f>
        <v>SVK</v>
      </c>
      <c r="C159" s="122"/>
      <c r="D159" s="122"/>
      <c r="E159" s="122"/>
      <c r="F159" s="122"/>
      <c r="G159" s="122"/>
      <c r="H159" s="122"/>
      <c r="I159" s="122"/>
      <c r="J159" s="122"/>
      <c r="K159" s="122"/>
      <c r="L159" s="122"/>
      <c r="M159" s="122"/>
      <c r="N159" s="122"/>
      <c r="O159" s="122"/>
      <c r="P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3" t="str">
        <f>IF(ISNUMBER('Indicator Data'!AL160),"","Imputed using GDP p.c.")</f>
        <v/>
      </c>
      <c r="AN159" s="122"/>
      <c r="AO159" s="122"/>
      <c r="AP159" s="122"/>
      <c r="AQ159" s="122"/>
      <c r="AR159" s="122"/>
      <c r="AS159" s="122"/>
      <c r="AT159" s="122"/>
      <c r="AU159" s="122"/>
      <c r="AV159" s="122"/>
      <c r="AW159" s="122"/>
      <c r="AX159" s="122"/>
      <c r="AY159" s="122"/>
      <c r="AZ159" s="122"/>
      <c r="BA159" s="122"/>
      <c r="BB159" s="83"/>
      <c r="BH159" s="122"/>
      <c r="BI159" s="122"/>
    </row>
    <row r="160" spans="1:61" x14ac:dyDescent="0.3">
      <c r="A160" s="100" t="str">
        <f>'Indicator Data'!A161</f>
        <v>Slovenia</v>
      </c>
      <c r="B160" s="86" t="str">
        <f>'Indicator Data'!B161</f>
        <v>SVN</v>
      </c>
      <c r="C160" s="122"/>
      <c r="D160" s="122"/>
      <c r="E160" s="122"/>
      <c r="F160" s="122"/>
      <c r="G160" s="122"/>
      <c r="H160" s="122"/>
      <c r="I160" s="122"/>
      <c r="J160" s="122"/>
      <c r="K160" s="122"/>
      <c r="L160" s="122"/>
      <c r="M160" s="122"/>
      <c r="N160" s="122"/>
      <c r="O160" s="122"/>
      <c r="P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3" t="str">
        <f>IF(ISNUMBER('Indicator Data'!AL161),"","Imputed using GDP p.c.")</f>
        <v/>
      </c>
      <c r="AN160" s="122"/>
      <c r="AO160" s="122"/>
      <c r="AP160" s="122"/>
      <c r="AQ160" s="122"/>
      <c r="AR160" s="122"/>
      <c r="AS160" s="122"/>
      <c r="AT160" s="122"/>
      <c r="AU160" s="122"/>
      <c r="AV160" s="122"/>
      <c r="AW160" s="122"/>
      <c r="AX160" s="122"/>
      <c r="AY160" s="122"/>
      <c r="AZ160" s="122"/>
      <c r="BA160" s="122"/>
      <c r="BB160" s="83"/>
    </row>
    <row r="161" spans="1:61" x14ac:dyDescent="0.3">
      <c r="A161" s="100" t="str">
        <f>'Indicator Data'!A162</f>
        <v>Solomon Islands</v>
      </c>
      <c r="B161" s="86" t="str">
        <f>'Indicator Data'!B162</f>
        <v>SLB</v>
      </c>
      <c r="C161" s="122"/>
      <c r="D161" s="122"/>
      <c r="E161" s="122"/>
      <c r="F161" s="122"/>
      <c r="G161" s="122"/>
      <c r="H161" s="122"/>
      <c r="I161" s="122"/>
      <c r="J161" s="122"/>
      <c r="K161" s="122"/>
      <c r="L161" s="122"/>
      <c r="M161" s="122"/>
      <c r="N161" s="122"/>
      <c r="O161" s="122"/>
      <c r="P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3" t="str">
        <f>IF(ISNUMBER('Indicator Data'!AL162),"","Imputed using GDP p.c.")</f>
        <v/>
      </c>
      <c r="AN161" s="122"/>
      <c r="AO161" s="122"/>
      <c r="AP161" s="122"/>
      <c r="AQ161" s="122"/>
      <c r="AR161" s="122"/>
      <c r="AS161" s="122"/>
      <c r="AT161" s="122"/>
      <c r="AU161" s="122"/>
      <c r="AV161" s="122"/>
      <c r="AW161" s="122"/>
      <c r="AX161" s="122"/>
      <c r="AY161" s="122"/>
      <c r="AZ161" s="122"/>
      <c r="BA161" s="122"/>
      <c r="BB161" s="83"/>
    </row>
    <row r="162" spans="1:61" x14ac:dyDescent="0.3">
      <c r="A162" s="100" t="str">
        <f>'Indicator Data'!A163</f>
        <v>Somalia</v>
      </c>
      <c r="B162" s="86" t="str">
        <f>'Indicator Data'!B163</f>
        <v>SOM</v>
      </c>
      <c r="C162" s="122"/>
      <c r="D162" s="122"/>
      <c r="E162" s="122"/>
      <c r="F162" s="122"/>
      <c r="G162" s="122"/>
      <c r="H162" s="122"/>
      <c r="I162" s="122"/>
      <c r="J162" s="122"/>
      <c r="K162" s="122"/>
      <c r="L162" s="122"/>
      <c r="M162" s="122"/>
      <c r="N162" s="122"/>
      <c r="O162" s="122"/>
      <c r="P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3" t="str">
        <f>IF(ISNUMBER('Indicator Data'!AL163),"","Imputed using GDP p.c.")</f>
        <v>Imputed using GDP p.c.</v>
      </c>
      <c r="AN162" s="122"/>
      <c r="AO162" s="122"/>
      <c r="AP162" s="122"/>
      <c r="AQ162" s="122"/>
      <c r="AR162" s="122"/>
      <c r="AS162" s="122"/>
      <c r="AT162" s="122"/>
      <c r="AU162" s="122"/>
      <c r="AV162" s="122"/>
      <c r="AW162" s="122"/>
      <c r="AX162" s="122"/>
      <c r="AY162" s="122"/>
      <c r="AZ162" s="122"/>
      <c r="BA162" s="122"/>
      <c r="BB162" s="83"/>
      <c r="BH162" s="122"/>
      <c r="BI162" s="122" t="s">
        <v>913</v>
      </c>
    </row>
    <row r="163" spans="1:61" x14ac:dyDescent="0.3">
      <c r="A163" s="100" t="str">
        <f>'Indicator Data'!A164</f>
        <v>South Africa</v>
      </c>
      <c r="B163" s="86" t="str">
        <f>'Indicator Data'!B164</f>
        <v>ZAF</v>
      </c>
      <c r="C163" s="122"/>
      <c r="D163" s="122"/>
      <c r="E163" s="122"/>
      <c r="F163" s="122"/>
      <c r="G163" s="122"/>
      <c r="H163" s="122"/>
      <c r="I163" s="122"/>
      <c r="J163" s="122"/>
      <c r="K163" s="122"/>
      <c r="L163" s="122"/>
      <c r="M163" s="122"/>
      <c r="N163" s="122"/>
      <c r="O163" s="122"/>
      <c r="P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3" t="str">
        <f>IF(ISNUMBER('Indicator Data'!AL164),"","Imputed using GDP p.c.")</f>
        <v/>
      </c>
      <c r="AN163" s="122"/>
      <c r="AO163" s="122"/>
      <c r="AP163" s="122"/>
      <c r="AQ163" s="122"/>
      <c r="AR163" s="122"/>
      <c r="AS163" s="122"/>
      <c r="AT163" s="122"/>
      <c r="AU163" s="122"/>
      <c r="AV163" s="122"/>
      <c r="AW163" s="122"/>
      <c r="AX163" s="122"/>
      <c r="AY163" s="122"/>
      <c r="AZ163" s="122"/>
      <c r="BA163" s="122"/>
      <c r="BB163" s="83"/>
      <c r="BH163" s="122"/>
      <c r="BI163" s="122"/>
    </row>
    <row r="164" spans="1:61" x14ac:dyDescent="0.3">
      <c r="A164" s="100" t="str">
        <f>'Indicator Data'!A165</f>
        <v>South Sudan</v>
      </c>
      <c r="B164" s="86" t="str">
        <f>'Indicator Data'!B165</f>
        <v>SSD</v>
      </c>
      <c r="C164" s="122"/>
      <c r="D164" s="122"/>
      <c r="E164" s="122"/>
      <c r="F164" s="122"/>
      <c r="G164" s="122"/>
      <c r="H164" s="122"/>
      <c r="I164" s="122"/>
      <c r="J164" s="122"/>
      <c r="K164" s="122"/>
      <c r="L164" s="122"/>
      <c r="M164" s="122"/>
      <c r="N164" s="122"/>
      <c r="O164" s="122"/>
      <c r="P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3" t="str">
        <f>IF(ISNUMBER('Indicator Data'!AL165),"","Imputed using GDP p.c.")</f>
        <v/>
      </c>
      <c r="AN164" s="122"/>
      <c r="AO164" s="122"/>
      <c r="AP164" s="122"/>
      <c r="AQ164" s="122"/>
      <c r="AR164" s="122"/>
      <c r="AS164" s="122"/>
      <c r="AT164" s="122"/>
      <c r="AU164" s="122"/>
      <c r="AV164" s="122"/>
      <c r="AW164" s="122"/>
      <c r="AX164" s="122"/>
      <c r="AY164" s="122"/>
      <c r="AZ164" s="122"/>
      <c r="BA164" s="122"/>
      <c r="BB164" s="83"/>
      <c r="BH164" s="122" t="s">
        <v>921</v>
      </c>
      <c r="BI164" s="122" t="s">
        <v>921</v>
      </c>
    </row>
    <row r="165" spans="1:61" x14ac:dyDescent="0.3">
      <c r="A165" s="100" t="str">
        <f>'Indicator Data'!A166</f>
        <v>Spain</v>
      </c>
      <c r="B165" s="86" t="str">
        <f>'Indicator Data'!B166</f>
        <v>ESP</v>
      </c>
      <c r="C165" s="122"/>
      <c r="D165" s="122"/>
      <c r="E165" s="122"/>
      <c r="F165" s="122"/>
      <c r="G165" s="122"/>
      <c r="H165" s="122"/>
      <c r="I165" s="122"/>
      <c r="J165" s="122"/>
      <c r="K165" s="122"/>
      <c r="L165" s="122"/>
      <c r="M165" s="122"/>
      <c r="N165" s="122"/>
      <c r="O165" s="122"/>
      <c r="P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3" t="str">
        <f>IF(ISNUMBER('Indicator Data'!AL166),"","Imputed using GDP p.c.")</f>
        <v/>
      </c>
      <c r="AN165" s="122"/>
      <c r="AO165" s="122"/>
      <c r="AP165" s="122"/>
      <c r="AQ165" s="122"/>
      <c r="AR165" s="122"/>
      <c r="AS165" s="122"/>
      <c r="AT165" s="122"/>
      <c r="AU165" s="122"/>
      <c r="AV165" s="122"/>
      <c r="AW165" s="122"/>
      <c r="AX165" s="122"/>
      <c r="AY165" s="122"/>
      <c r="AZ165" s="122"/>
      <c r="BA165" s="122"/>
      <c r="BB165" s="83"/>
      <c r="BH165" s="122"/>
      <c r="BI165" s="122"/>
    </row>
    <row r="166" spans="1:61" x14ac:dyDescent="0.3">
      <c r="A166" s="100" t="str">
        <f>'Indicator Data'!A167</f>
        <v>Sri Lanka</v>
      </c>
      <c r="B166" s="86" t="str">
        <f>'Indicator Data'!B167</f>
        <v>LKA</v>
      </c>
      <c r="C166" s="122"/>
      <c r="D166" s="122"/>
      <c r="E166" s="122"/>
      <c r="F166" s="122"/>
      <c r="G166" s="122"/>
      <c r="H166" s="122"/>
      <c r="I166" s="122"/>
      <c r="J166" s="122"/>
      <c r="K166" s="122"/>
      <c r="L166" s="122"/>
      <c r="M166" s="122"/>
      <c r="N166" s="122"/>
      <c r="O166" s="122"/>
      <c r="P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3" t="str">
        <f>IF(ISNUMBER('Indicator Data'!AL167),"","Imputed using GDP p.c.")</f>
        <v/>
      </c>
      <c r="AN166" s="122"/>
      <c r="AO166" s="122"/>
      <c r="AP166" s="122"/>
      <c r="AQ166" s="122"/>
      <c r="AR166" s="122"/>
      <c r="AS166" s="122"/>
      <c r="AT166" s="122"/>
      <c r="AU166" s="122"/>
      <c r="AV166" s="122"/>
      <c r="AW166" s="122"/>
      <c r="AX166" s="122"/>
      <c r="AY166" s="122"/>
      <c r="AZ166" s="122"/>
      <c r="BA166" s="122"/>
      <c r="BB166" s="83"/>
    </row>
    <row r="167" spans="1:61" x14ac:dyDescent="0.3">
      <c r="A167" s="100" t="str">
        <f>'Indicator Data'!A168</f>
        <v>Sudan</v>
      </c>
      <c r="B167" s="86" t="str">
        <f>'Indicator Data'!B168</f>
        <v>SDN</v>
      </c>
      <c r="C167" s="122"/>
      <c r="D167" s="122"/>
      <c r="E167" s="122"/>
      <c r="F167" s="122"/>
      <c r="G167" s="122"/>
      <c r="H167" s="122"/>
      <c r="I167" s="122"/>
      <c r="J167" s="122"/>
      <c r="K167" s="122"/>
      <c r="L167" s="122"/>
      <c r="M167" s="122"/>
      <c r="N167" s="122"/>
      <c r="O167" s="122"/>
      <c r="P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3" t="str">
        <f>IF(ISNUMBER('Indicator Data'!AL168),"","Imputed using GDP p.c.")</f>
        <v/>
      </c>
      <c r="AN167" s="122"/>
      <c r="AO167" s="122"/>
      <c r="AP167" s="122"/>
      <c r="AQ167" s="122"/>
      <c r="AR167" s="122"/>
      <c r="AS167" s="122"/>
      <c r="AT167" s="122"/>
      <c r="AU167" s="122"/>
      <c r="AV167" s="122"/>
      <c r="AW167" s="122"/>
      <c r="AX167" s="122"/>
      <c r="AY167" s="122"/>
      <c r="AZ167" s="122"/>
      <c r="BA167" s="122"/>
      <c r="BB167" s="83"/>
      <c r="BH167" s="122"/>
      <c r="BI167" s="122"/>
    </row>
    <row r="168" spans="1:61" x14ac:dyDescent="0.3">
      <c r="A168" s="100" t="str">
        <f>'Indicator Data'!A169</f>
        <v>Suriname</v>
      </c>
      <c r="B168" s="86" t="str">
        <f>'Indicator Data'!B169</f>
        <v>SUR</v>
      </c>
      <c r="C168" s="122"/>
      <c r="D168" s="122"/>
      <c r="E168" s="122"/>
      <c r="F168" s="122"/>
      <c r="G168" s="122"/>
      <c r="H168" s="122"/>
      <c r="I168" s="122"/>
      <c r="J168" s="122"/>
      <c r="K168" s="122"/>
      <c r="L168" s="122"/>
      <c r="M168" s="122"/>
      <c r="N168" s="122"/>
      <c r="O168" s="122"/>
      <c r="P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3" t="str">
        <f>IF(ISNUMBER('Indicator Data'!AL169),"","Imputed using GDP p.c.")</f>
        <v/>
      </c>
      <c r="AN168" s="122"/>
      <c r="AO168" s="122"/>
      <c r="AP168" s="122"/>
      <c r="AQ168" s="122"/>
      <c r="AR168" s="122"/>
      <c r="AS168" s="122"/>
      <c r="AT168" s="122"/>
      <c r="AU168" s="122"/>
      <c r="AV168" s="122"/>
      <c r="AW168" s="122"/>
      <c r="AX168" s="122"/>
      <c r="AY168" s="122"/>
      <c r="AZ168" s="122"/>
      <c r="BA168" s="122"/>
      <c r="BB168" s="83"/>
      <c r="BH168" s="122"/>
      <c r="BI168" s="122"/>
    </row>
    <row r="169" spans="1:61" x14ac:dyDescent="0.3">
      <c r="A169" s="100" t="str">
        <f>'Indicator Data'!A170</f>
        <v>Sweden</v>
      </c>
      <c r="B169" s="86" t="str">
        <f>'Indicator Data'!B170</f>
        <v>SWE</v>
      </c>
      <c r="C169" s="122"/>
      <c r="D169" s="122"/>
      <c r="E169" s="122"/>
      <c r="F169" s="122"/>
      <c r="G169" s="122"/>
      <c r="H169" s="122"/>
      <c r="I169" s="122"/>
      <c r="J169" s="122"/>
      <c r="K169" s="122"/>
      <c r="L169" s="122"/>
      <c r="M169" s="122"/>
      <c r="N169" s="122"/>
      <c r="O169" s="122"/>
      <c r="P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3" t="str">
        <f>IF(ISNUMBER('Indicator Data'!AL170),"","Imputed using GDP p.c.")</f>
        <v/>
      </c>
      <c r="AN169" s="122"/>
      <c r="AO169" s="122"/>
      <c r="AP169" s="122"/>
      <c r="AQ169" s="122"/>
      <c r="AR169" s="122"/>
      <c r="AS169" s="122"/>
      <c r="AT169" s="122"/>
      <c r="AU169" s="122"/>
      <c r="AV169" s="122"/>
      <c r="AW169" s="122"/>
      <c r="AX169" s="122"/>
      <c r="AY169" s="122"/>
      <c r="AZ169" s="122"/>
      <c r="BA169" s="122"/>
      <c r="BB169" s="83"/>
      <c r="BH169" s="122"/>
      <c r="BI169" s="122"/>
    </row>
    <row r="170" spans="1:61" x14ac:dyDescent="0.3">
      <c r="A170" s="100" t="str">
        <f>'Indicator Data'!A171</f>
        <v>Switzerland</v>
      </c>
      <c r="B170" s="86" t="str">
        <f>'Indicator Data'!B171</f>
        <v>CHE</v>
      </c>
      <c r="C170" s="122"/>
      <c r="D170" s="122"/>
      <c r="E170" s="122"/>
      <c r="F170" s="122"/>
      <c r="G170" s="122"/>
      <c r="H170" s="122"/>
      <c r="I170" s="122"/>
      <c r="J170" s="122"/>
      <c r="K170" s="122"/>
      <c r="L170" s="122"/>
      <c r="M170" s="122"/>
      <c r="N170" s="122"/>
      <c r="O170" s="122"/>
      <c r="P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3" t="str">
        <f>IF(ISNUMBER('Indicator Data'!AL171),"","Imputed using GDP p.c.")</f>
        <v/>
      </c>
      <c r="AN170" s="122"/>
      <c r="AO170" s="122"/>
      <c r="AP170" s="122"/>
      <c r="AQ170" s="122"/>
      <c r="AR170" s="122"/>
      <c r="AS170" s="122"/>
      <c r="AT170" s="122"/>
      <c r="AU170" s="122"/>
      <c r="AV170" s="122"/>
      <c r="AW170" s="122"/>
      <c r="AX170" s="122"/>
      <c r="AY170" s="122"/>
      <c r="AZ170" s="122"/>
      <c r="BA170" s="122"/>
      <c r="BB170" s="83"/>
    </row>
    <row r="171" spans="1:61" x14ac:dyDescent="0.3">
      <c r="A171" s="100" t="str">
        <f>'Indicator Data'!A172</f>
        <v>Syria</v>
      </c>
      <c r="B171" s="86" t="str">
        <f>'Indicator Data'!B172</f>
        <v>SYR</v>
      </c>
      <c r="C171" s="122"/>
      <c r="D171" s="122"/>
      <c r="E171" s="122"/>
      <c r="F171" s="122"/>
      <c r="G171" s="122"/>
      <c r="H171" s="122"/>
      <c r="I171" s="122"/>
      <c r="J171" s="122"/>
      <c r="K171" s="122"/>
      <c r="L171" s="122"/>
      <c r="M171" s="122"/>
      <c r="N171" s="122"/>
      <c r="O171" s="122"/>
      <c r="P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3" t="str">
        <f>IF(ISNUMBER('Indicator Data'!AL172),"","Imputed using GDP p.c.")</f>
        <v/>
      </c>
      <c r="AN171" s="122"/>
      <c r="AO171" s="122"/>
      <c r="AP171" s="122"/>
      <c r="AQ171" s="122"/>
      <c r="AR171" s="122"/>
      <c r="AS171" s="122"/>
      <c r="AT171" s="122"/>
      <c r="AU171" s="122"/>
      <c r="AV171" s="122"/>
      <c r="AW171" s="122"/>
      <c r="AX171" s="122"/>
      <c r="AY171" s="122"/>
      <c r="AZ171" s="122"/>
      <c r="BA171" s="122"/>
      <c r="BB171" s="83"/>
      <c r="BH171" s="122"/>
      <c r="BI171" s="122" t="s">
        <v>920</v>
      </c>
    </row>
    <row r="172" spans="1:61" x14ac:dyDescent="0.3">
      <c r="A172" s="100" t="str">
        <f>'Indicator Data'!A173</f>
        <v>Tajikistan</v>
      </c>
      <c r="B172" s="86" t="str">
        <f>'Indicator Data'!B173</f>
        <v>TJK</v>
      </c>
      <c r="C172" s="122"/>
      <c r="D172" s="122"/>
      <c r="E172" s="122"/>
      <c r="F172" s="122"/>
      <c r="G172" s="122"/>
      <c r="H172" s="122"/>
      <c r="I172" s="122"/>
      <c r="J172" s="122"/>
      <c r="K172" s="122"/>
      <c r="L172" s="122"/>
      <c r="M172" s="122"/>
      <c r="N172" s="122"/>
      <c r="O172" s="122"/>
      <c r="P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3" t="str">
        <f>IF(ISNUMBER('Indicator Data'!AL173),"","Imputed using GDP p.c.")</f>
        <v/>
      </c>
      <c r="AN172" s="122"/>
      <c r="AO172" s="122"/>
      <c r="AP172" s="122"/>
      <c r="AQ172" s="122"/>
      <c r="AR172" s="122"/>
      <c r="AS172" s="122"/>
      <c r="AT172" s="122"/>
      <c r="AU172" s="122"/>
      <c r="AV172" s="122"/>
      <c r="AW172" s="122"/>
      <c r="AX172" s="122"/>
      <c r="AY172" s="122"/>
      <c r="AZ172" s="122"/>
      <c r="BA172" s="122"/>
      <c r="BB172" s="83"/>
      <c r="BH172" s="122"/>
      <c r="BI172" s="122" t="s">
        <v>1416</v>
      </c>
    </row>
    <row r="173" spans="1:61" x14ac:dyDescent="0.3">
      <c r="A173" s="100" t="str">
        <f>'Indicator Data'!A174</f>
        <v>Tanzania</v>
      </c>
      <c r="B173" s="86" t="str">
        <f>'Indicator Data'!B174</f>
        <v>TZA</v>
      </c>
      <c r="C173" s="122"/>
      <c r="D173" s="122"/>
      <c r="E173" s="122"/>
      <c r="F173" s="122"/>
      <c r="G173" s="122"/>
      <c r="H173" s="122"/>
      <c r="I173" s="122"/>
      <c r="J173" s="122"/>
      <c r="K173" s="122"/>
      <c r="L173" s="122"/>
      <c r="M173" s="122"/>
      <c r="N173" s="122"/>
      <c r="O173" s="122"/>
      <c r="P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3" t="str">
        <f>IF(ISNUMBER('Indicator Data'!AL174),"","Imputed using GDP p.c.")</f>
        <v/>
      </c>
      <c r="AN173" s="122"/>
      <c r="AO173" s="122"/>
      <c r="AP173" s="122"/>
      <c r="AQ173" s="122"/>
      <c r="AR173" s="122"/>
      <c r="AS173" s="122"/>
      <c r="AT173" s="122"/>
      <c r="AU173" s="122"/>
      <c r="AV173" s="122"/>
      <c r="AW173" s="122"/>
      <c r="AX173" s="122"/>
      <c r="AY173" s="122"/>
      <c r="AZ173" s="122"/>
      <c r="BA173" s="122"/>
      <c r="BB173" s="83"/>
      <c r="BH173" s="122"/>
      <c r="BI173" s="122"/>
    </row>
    <row r="174" spans="1:61" x14ac:dyDescent="0.3">
      <c r="A174" s="100" t="str">
        <f>'Indicator Data'!A175</f>
        <v>Thailand</v>
      </c>
      <c r="B174" s="86" t="str">
        <f>'Indicator Data'!B175</f>
        <v>THA</v>
      </c>
      <c r="C174" s="122"/>
      <c r="D174" s="122"/>
      <c r="E174" s="122"/>
      <c r="F174" s="122"/>
      <c r="G174" s="122"/>
      <c r="H174" s="122"/>
      <c r="I174" s="122"/>
      <c r="J174" s="122"/>
      <c r="K174" s="122"/>
      <c r="L174" s="122"/>
      <c r="M174" s="122"/>
      <c r="N174" s="122"/>
      <c r="O174" s="122"/>
      <c r="P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3" t="str">
        <f>IF(ISNUMBER('Indicator Data'!AL175),"","Imputed using GDP p.c.")</f>
        <v/>
      </c>
      <c r="AN174" s="122"/>
      <c r="AO174" s="122"/>
      <c r="AP174" s="122"/>
      <c r="AQ174" s="122"/>
      <c r="AR174" s="122"/>
      <c r="AS174" s="122"/>
      <c r="AT174" s="122"/>
      <c r="AU174" s="122"/>
      <c r="AV174" s="122"/>
      <c r="AW174" s="122"/>
      <c r="AX174" s="122"/>
      <c r="AY174" s="122"/>
      <c r="AZ174" s="122"/>
      <c r="BA174" s="122"/>
      <c r="BB174" s="83"/>
      <c r="BH174" s="122"/>
      <c r="BI174" s="122"/>
    </row>
    <row r="175" spans="1:61" x14ac:dyDescent="0.3">
      <c r="A175" s="100" t="str">
        <f>'Indicator Data'!A176</f>
        <v>Timor-Leste</v>
      </c>
      <c r="B175" s="86" t="str">
        <f>'Indicator Data'!B176</f>
        <v>TLS</v>
      </c>
      <c r="C175" s="122"/>
      <c r="D175" s="122"/>
      <c r="E175" s="122"/>
      <c r="F175" s="122"/>
      <c r="G175" s="122"/>
      <c r="H175" s="122"/>
      <c r="I175" s="122"/>
      <c r="J175" s="122"/>
      <c r="K175" s="122"/>
      <c r="L175" s="122"/>
      <c r="M175" s="122"/>
      <c r="N175" s="122"/>
      <c r="O175" s="122"/>
      <c r="P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3" t="str">
        <f>IF(ISNUMBER('Indicator Data'!AL176),"","Imputed using GDP p.c.")</f>
        <v/>
      </c>
      <c r="AN175" s="122"/>
      <c r="AO175" s="122"/>
      <c r="AP175" s="122"/>
      <c r="AQ175" s="122"/>
      <c r="AR175" s="122"/>
      <c r="AS175" s="122"/>
      <c r="AT175" s="122"/>
      <c r="AU175" s="122"/>
      <c r="AV175" s="122"/>
      <c r="AW175" s="122"/>
      <c r="AX175" s="122"/>
      <c r="AY175" s="122"/>
      <c r="AZ175" s="122"/>
      <c r="BA175" s="122"/>
      <c r="BB175" s="83"/>
      <c r="BH175" s="122"/>
      <c r="BI175" s="122"/>
    </row>
    <row r="176" spans="1:61" x14ac:dyDescent="0.3">
      <c r="A176" s="100" t="str">
        <f>'Indicator Data'!A177</f>
        <v>Togo</v>
      </c>
      <c r="B176" s="86" t="str">
        <f>'Indicator Data'!B177</f>
        <v>TGO</v>
      </c>
      <c r="C176" s="122"/>
      <c r="D176" s="122"/>
      <c r="E176" s="122"/>
      <c r="F176" s="122"/>
      <c r="G176" s="122"/>
      <c r="H176" s="122"/>
      <c r="I176" s="122"/>
      <c r="J176" s="122"/>
      <c r="K176" s="122"/>
      <c r="L176" s="122"/>
      <c r="M176" s="122"/>
      <c r="N176" s="122"/>
      <c r="O176" s="122"/>
      <c r="P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3" t="str">
        <f>IF(ISNUMBER('Indicator Data'!AL177),"","Imputed using GDP p.c.")</f>
        <v/>
      </c>
      <c r="AN176" s="122"/>
      <c r="AO176" s="122"/>
      <c r="AP176" s="122"/>
      <c r="AQ176" s="122"/>
      <c r="AR176" s="122"/>
      <c r="AS176" s="122"/>
      <c r="AT176" s="122"/>
      <c r="AU176" s="122"/>
      <c r="AV176" s="122"/>
      <c r="AW176" s="122"/>
      <c r="AX176" s="122"/>
      <c r="AY176" s="122"/>
      <c r="AZ176" s="122"/>
      <c r="BA176" s="122"/>
      <c r="BB176" s="83"/>
      <c r="BH176" s="122"/>
      <c r="BI176" s="122"/>
    </row>
    <row r="177" spans="1:61" x14ac:dyDescent="0.3">
      <c r="A177" s="100" t="str">
        <f>'Indicator Data'!A178</f>
        <v>Tonga</v>
      </c>
      <c r="B177" s="86" t="str">
        <f>'Indicator Data'!B178</f>
        <v>TON</v>
      </c>
      <c r="C177" s="122"/>
      <c r="D177" s="122"/>
      <c r="E177" s="122"/>
      <c r="F177" s="122"/>
      <c r="G177" s="122"/>
      <c r="H177" s="122"/>
      <c r="I177" s="122"/>
      <c r="J177" s="122"/>
      <c r="K177" s="122"/>
      <c r="L177" s="122"/>
      <c r="M177" s="122"/>
      <c r="N177" s="122"/>
      <c r="O177" s="122"/>
      <c r="P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3" t="str">
        <f>IF(ISNUMBER('Indicator Data'!AL178),"","Imputed using GDP p.c.")</f>
        <v/>
      </c>
      <c r="AN177" s="122"/>
      <c r="AO177" s="122"/>
      <c r="AP177" s="122"/>
      <c r="AQ177" s="122"/>
      <c r="AR177" s="122"/>
      <c r="AS177" s="122"/>
      <c r="AT177" s="122"/>
      <c r="AU177" s="122"/>
      <c r="AV177" s="122"/>
      <c r="AW177" s="122"/>
      <c r="AX177" s="122"/>
      <c r="AY177" s="122"/>
      <c r="AZ177" s="122"/>
      <c r="BA177" s="122"/>
      <c r="BB177" s="83"/>
      <c r="BH177" s="122" t="s">
        <v>1269</v>
      </c>
      <c r="BI177" s="122" t="s">
        <v>1269</v>
      </c>
    </row>
    <row r="178" spans="1:61" x14ac:dyDescent="0.3">
      <c r="A178" s="100" t="str">
        <f>'Indicator Data'!A179</f>
        <v>Trinidad and Tobago</v>
      </c>
      <c r="B178" s="86" t="str">
        <f>'Indicator Data'!B179</f>
        <v>TTO</v>
      </c>
      <c r="C178" s="122"/>
      <c r="D178" s="122"/>
      <c r="E178" s="122"/>
      <c r="F178" s="122"/>
      <c r="G178" s="122"/>
      <c r="H178" s="122"/>
      <c r="I178" s="122"/>
      <c r="J178" s="122"/>
      <c r="K178" s="122"/>
      <c r="L178" s="122"/>
      <c r="M178" s="122"/>
      <c r="N178" s="122"/>
      <c r="O178" s="122"/>
      <c r="P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3" t="str">
        <f>IF(ISNUMBER('Indicator Data'!AL179),"","Imputed using GDP p.c.")</f>
        <v/>
      </c>
      <c r="AN178" s="122"/>
      <c r="AO178" s="122"/>
      <c r="AP178" s="122"/>
      <c r="AQ178" s="122"/>
      <c r="AR178" s="122"/>
      <c r="AS178" s="122"/>
      <c r="AT178" s="122"/>
      <c r="AU178" s="122"/>
      <c r="AV178" s="122"/>
      <c r="AW178" s="122"/>
      <c r="AX178" s="122"/>
      <c r="AY178" s="122"/>
      <c r="AZ178" s="122"/>
      <c r="BA178" s="122"/>
      <c r="BB178" s="83"/>
      <c r="BH178" s="122"/>
      <c r="BI178" s="122"/>
    </row>
    <row r="179" spans="1:61" x14ac:dyDescent="0.3">
      <c r="A179" s="100" t="str">
        <f>'Indicator Data'!A180</f>
        <v>Tunisia</v>
      </c>
      <c r="B179" s="86" t="str">
        <f>'Indicator Data'!B180</f>
        <v>TUN</v>
      </c>
      <c r="C179" s="122"/>
      <c r="D179" s="122"/>
      <c r="E179" s="122"/>
      <c r="F179" s="122"/>
      <c r="G179" s="122"/>
      <c r="H179" s="122"/>
      <c r="I179" s="122"/>
      <c r="J179" s="122"/>
      <c r="K179" s="122"/>
      <c r="L179" s="122"/>
      <c r="M179" s="122"/>
      <c r="N179" s="122"/>
      <c r="O179" s="122"/>
      <c r="P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3" t="str">
        <f>IF(ISNUMBER('Indicator Data'!AL180),"","Imputed using GDP p.c.")</f>
        <v/>
      </c>
      <c r="AN179" s="122"/>
      <c r="AO179" s="122"/>
      <c r="AP179" s="122"/>
      <c r="AQ179" s="122"/>
      <c r="AR179" s="122"/>
      <c r="AS179" s="122"/>
      <c r="AT179" s="122"/>
      <c r="AU179" s="122"/>
      <c r="AV179" s="122"/>
      <c r="AW179" s="122"/>
      <c r="AX179" s="122"/>
      <c r="AY179" s="122"/>
      <c r="AZ179" s="122"/>
      <c r="BA179" s="122"/>
      <c r="BB179" s="83"/>
      <c r="BH179" s="122"/>
      <c r="BI179" s="122"/>
    </row>
    <row r="180" spans="1:61" x14ac:dyDescent="0.3">
      <c r="A180" s="100" t="str">
        <f>'Indicator Data'!A181</f>
        <v>Turkey</v>
      </c>
      <c r="B180" s="86" t="str">
        <f>'Indicator Data'!B181</f>
        <v>TUR</v>
      </c>
      <c r="C180" s="122"/>
      <c r="D180" s="122"/>
      <c r="E180" s="122"/>
      <c r="F180" s="122"/>
      <c r="G180" s="122"/>
      <c r="H180" s="122"/>
      <c r="I180" s="122"/>
      <c r="J180" s="122"/>
      <c r="K180" s="122"/>
      <c r="L180" s="122"/>
      <c r="M180" s="122"/>
      <c r="N180" s="122"/>
      <c r="O180" s="122"/>
      <c r="P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3" t="str">
        <f>IF(ISNUMBER('Indicator Data'!AL181),"","Imputed using GDP p.c.")</f>
        <v/>
      </c>
      <c r="AN180" s="122"/>
      <c r="AO180" s="122"/>
      <c r="AP180" s="122"/>
      <c r="AQ180" s="122"/>
      <c r="AR180" s="122"/>
      <c r="AS180" s="122"/>
      <c r="AT180" s="122"/>
      <c r="AU180" s="122"/>
      <c r="AV180" s="122"/>
      <c r="AW180" s="122"/>
      <c r="AX180" s="122"/>
      <c r="AY180" s="122"/>
      <c r="AZ180" s="122"/>
      <c r="BA180" s="122"/>
      <c r="BB180" s="83"/>
      <c r="BH180" s="122"/>
      <c r="BI180" s="122"/>
    </row>
    <row r="181" spans="1:61" x14ac:dyDescent="0.3">
      <c r="A181" s="100" t="str">
        <f>'Indicator Data'!A182</f>
        <v>Turkmenistan</v>
      </c>
      <c r="B181" s="86" t="str">
        <f>'Indicator Data'!B182</f>
        <v>TKM</v>
      </c>
      <c r="C181" s="122"/>
      <c r="D181" s="122"/>
      <c r="E181" s="122"/>
      <c r="F181" s="122"/>
      <c r="G181" s="122"/>
      <c r="H181" s="122"/>
      <c r="I181" s="122"/>
      <c r="J181" s="122"/>
      <c r="K181" s="122"/>
      <c r="L181" s="122"/>
      <c r="M181" s="122"/>
      <c r="N181" s="122"/>
      <c r="O181" s="122"/>
      <c r="P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3" t="str">
        <f>IF(ISNUMBER('Indicator Data'!AL182),"","Imputed using GDP p.c.")</f>
        <v/>
      </c>
      <c r="AN181" s="122"/>
      <c r="AO181" s="122"/>
      <c r="AP181" s="122"/>
      <c r="AQ181" s="122"/>
      <c r="AR181" s="122"/>
      <c r="AS181" s="122"/>
      <c r="AT181" s="122"/>
      <c r="AU181" s="122"/>
      <c r="AV181" s="122"/>
      <c r="AW181" s="122"/>
      <c r="AX181" s="122"/>
      <c r="AY181" s="122"/>
      <c r="AZ181" s="122"/>
      <c r="BA181" s="122"/>
      <c r="BB181" s="83"/>
      <c r="BH181" s="122"/>
      <c r="BI181" s="122"/>
    </row>
    <row r="182" spans="1:61" x14ac:dyDescent="0.3">
      <c r="A182" s="100" t="str">
        <f>'Indicator Data'!A183</f>
        <v>Tuvalu</v>
      </c>
      <c r="B182" s="86" t="str">
        <f>'Indicator Data'!B183</f>
        <v>TUV</v>
      </c>
      <c r="C182" s="122"/>
      <c r="D182" s="122"/>
      <c r="E182" s="122"/>
      <c r="F182" s="122"/>
      <c r="G182" s="122"/>
      <c r="H182" s="122"/>
      <c r="I182" s="122"/>
      <c r="J182" s="122"/>
      <c r="K182" s="122"/>
      <c r="L182" s="122"/>
      <c r="M182" s="122"/>
      <c r="N182" s="122"/>
      <c r="O182" s="122"/>
      <c r="P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3" t="str">
        <f>IF(ISNUMBER('Indicator Data'!AL183),"","Imputed using GDP p.c.")</f>
        <v>Imputed using GDP p.c.</v>
      </c>
      <c r="AN182" s="122"/>
      <c r="AO182" s="122"/>
      <c r="AP182" s="122"/>
      <c r="AQ182" s="122"/>
      <c r="AR182" s="122"/>
      <c r="AS182" s="122"/>
      <c r="AT182" s="122"/>
      <c r="AU182" s="122"/>
      <c r="AV182" s="122"/>
      <c r="AW182" s="122"/>
      <c r="AX182" s="122"/>
      <c r="AY182" s="122"/>
      <c r="AZ182" s="122"/>
      <c r="BA182" s="122"/>
      <c r="BB182" s="83"/>
      <c r="BH182" s="122" t="s">
        <v>1269</v>
      </c>
      <c r="BI182" s="122" t="s">
        <v>1269</v>
      </c>
    </row>
    <row r="183" spans="1:61" x14ac:dyDescent="0.3">
      <c r="A183" s="100" t="str">
        <f>'Indicator Data'!A184</f>
        <v>Uganda</v>
      </c>
      <c r="B183" s="86" t="str">
        <f>'Indicator Data'!B184</f>
        <v>UGA</v>
      </c>
      <c r="C183" s="122"/>
      <c r="D183" s="122"/>
      <c r="E183" s="122"/>
      <c r="F183" s="122"/>
      <c r="G183" s="122"/>
      <c r="H183" s="122"/>
      <c r="I183" s="122"/>
      <c r="J183" s="122"/>
      <c r="K183" s="122"/>
      <c r="L183" s="122"/>
      <c r="M183" s="122"/>
      <c r="N183" s="122"/>
      <c r="O183" s="122"/>
      <c r="P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3" t="str">
        <f>IF(ISNUMBER('Indicator Data'!AL184),"","Imputed using GDP p.c.")</f>
        <v/>
      </c>
      <c r="AN183" s="122"/>
      <c r="AO183" s="122"/>
      <c r="AP183" s="122"/>
      <c r="AQ183" s="122"/>
      <c r="AR183" s="122"/>
      <c r="AS183" s="122"/>
      <c r="AT183" s="122"/>
      <c r="AU183" s="122"/>
      <c r="AV183" s="122"/>
      <c r="AW183" s="122"/>
      <c r="AX183" s="122"/>
      <c r="AY183" s="122"/>
      <c r="AZ183" s="122"/>
      <c r="BA183" s="122"/>
      <c r="BB183" s="83"/>
      <c r="BH183" s="122" t="s">
        <v>915</v>
      </c>
      <c r="BI183" s="122"/>
    </row>
    <row r="184" spans="1:61" x14ac:dyDescent="0.3">
      <c r="A184" s="100" t="str">
        <f>'Indicator Data'!A185</f>
        <v>Ukraine</v>
      </c>
      <c r="B184" s="86" t="str">
        <f>'Indicator Data'!B185</f>
        <v>UKR</v>
      </c>
      <c r="C184" s="122"/>
      <c r="D184" s="122"/>
      <c r="E184" s="122"/>
      <c r="F184" s="122"/>
      <c r="G184" s="122"/>
      <c r="H184" s="122"/>
      <c r="I184" s="122"/>
      <c r="J184" s="122"/>
      <c r="K184" s="122"/>
      <c r="L184" s="122"/>
      <c r="M184" s="122"/>
      <c r="N184" s="122"/>
      <c r="O184" s="122"/>
      <c r="P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3" t="str">
        <f>IF(ISNUMBER('Indicator Data'!AL185),"","Imputed using GDP p.c.")</f>
        <v/>
      </c>
      <c r="AN184" s="122"/>
      <c r="AO184" s="122"/>
      <c r="AP184" s="122"/>
      <c r="AQ184" s="122"/>
      <c r="AR184" s="122"/>
      <c r="AS184" s="122"/>
      <c r="AT184" s="122"/>
      <c r="AU184" s="122"/>
      <c r="AV184" s="122"/>
      <c r="AW184" s="122"/>
      <c r="AX184" s="122"/>
      <c r="AY184" s="122"/>
      <c r="AZ184" s="122"/>
      <c r="BA184" s="122"/>
      <c r="BB184" s="83"/>
      <c r="BH184" s="122"/>
      <c r="BI184" s="122"/>
    </row>
    <row r="185" spans="1:61" x14ac:dyDescent="0.3">
      <c r="A185" s="100" t="str">
        <f>'Indicator Data'!A186</f>
        <v>United Arab Emirates</v>
      </c>
      <c r="B185" s="86" t="str">
        <f>'Indicator Data'!B186</f>
        <v>ARE</v>
      </c>
      <c r="C185" s="122"/>
      <c r="D185" s="122"/>
      <c r="E185" s="122"/>
      <c r="F185" s="122"/>
      <c r="G185" s="122"/>
      <c r="H185" s="122"/>
      <c r="I185" s="122"/>
      <c r="J185" s="122"/>
      <c r="K185" s="122"/>
      <c r="L185" s="122"/>
      <c r="M185" s="122"/>
      <c r="N185" s="122"/>
      <c r="O185" s="122"/>
      <c r="P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3" t="str">
        <f>IF(ISNUMBER('Indicator Data'!AL186),"","Imputed using GDP p.c.")</f>
        <v/>
      </c>
      <c r="AN185" s="122"/>
      <c r="AO185" s="122"/>
      <c r="AP185" s="122"/>
      <c r="AQ185" s="122"/>
      <c r="AR185" s="122"/>
      <c r="AS185" s="122"/>
      <c r="AT185" s="122"/>
      <c r="AU185" s="122"/>
      <c r="AV185" s="122"/>
      <c r="AW185" s="122"/>
      <c r="AX185" s="122"/>
      <c r="AY185" s="122"/>
      <c r="AZ185" s="122"/>
      <c r="BA185" s="122"/>
      <c r="BB185" s="83"/>
      <c r="BH185" s="122"/>
      <c r="BI185" s="122"/>
    </row>
    <row r="186" spans="1:61" x14ac:dyDescent="0.3">
      <c r="A186" s="100" t="str">
        <f>'Indicator Data'!A187</f>
        <v>United Kingdom</v>
      </c>
      <c r="B186" s="86" t="str">
        <f>'Indicator Data'!B187</f>
        <v>GBR</v>
      </c>
      <c r="C186" s="122"/>
      <c r="D186" s="122"/>
      <c r="E186" s="122"/>
      <c r="F186" s="122"/>
      <c r="G186" s="122"/>
      <c r="H186" s="122"/>
      <c r="I186" s="122"/>
      <c r="J186" s="122"/>
      <c r="K186" s="122"/>
      <c r="L186" s="122"/>
      <c r="M186" s="122"/>
      <c r="N186" s="122"/>
      <c r="O186" s="122"/>
      <c r="P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3" t="str">
        <f>IF(ISNUMBER('Indicator Data'!AL187),"","Imputed using GDP p.c.")</f>
        <v/>
      </c>
      <c r="AN186" s="122"/>
      <c r="AO186" s="122"/>
      <c r="AP186" s="122"/>
      <c r="AQ186" s="122"/>
      <c r="AR186" s="122"/>
      <c r="AS186" s="122"/>
      <c r="AT186" s="122"/>
      <c r="AU186" s="122"/>
      <c r="AV186" s="122"/>
      <c r="AW186" s="122"/>
      <c r="AX186" s="122"/>
      <c r="AY186" s="122"/>
      <c r="AZ186" s="122"/>
      <c r="BA186" s="122"/>
      <c r="BB186" s="83"/>
      <c r="BH186" s="122"/>
      <c r="BI186" s="122"/>
    </row>
    <row r="187" spans="1:61" x14ac:dyDescent="0.3">
      <c r="A187" s="100" t="str">
        <f>'Indicator Data'!A188</f>
        <v>United States of America</v>
      </c>
      <c r="B187" s="86" t="str">
        <f>'Indicator Data'!B188</f>
        <v>USA</v>
      </c>
      <c r="C187" s="122"/>
      <c r="D187" s="122"/>
      <c r="E187" s="122"/>
      <c r="F187" s="122"/>
      <c r="G187" s="122"/>
      <c r="H187" s="122"/>
      <c r="I187" s="122"/>
      <c r="J187" s="122"/>
      <c r="K187" s="122"/>
      <c r="L187" s="122"/>
      <c r="M187" s="122"/>
      <c r="N187" s="122"/>
      <c r="O187" s="122"/>
      <c r="P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3" t="str">
        <f>IF(ISNUMBER('Indicator Data'!AL188),"","Imputed using GDP p.c.")</f>
        <v/>
      </c>
      <c r="AN187" s="122"/>
      <c r="AO187" s="122"/>
      <c r="AP187" s="122"/>
      <c r="AQ187" s="122"/>
      <c r="AR187" s="122"/>
      <c r="AS187" s="122"/>
      <c r="AT187" s="122"/>
      <c r="AU187" s="122"/>
      <c r="AV187" s="122"/>
      <c r="AW187" s="122"/>
      <c r="AX187" s="122"/>
      <c r="AY187" s="122"/>
      <c r="AZ187" s="122"/>
      <c r="BA187" s="122"/>
      <c r="BB187" s="83"/>
      <c r="BH187" s="122"/>
      <c r="BI187" s="122"/>
    </row>
    <row r="188" spans="1:61" x14ac:dyDescent="0.3">
      <c r="A188" s="100" t="str">
        <f>'Indicator Data'!A189</f>
        <v>Uruguay</v>
      </c>
      <c r="B188" s="86" t="str">
        <f>'Indicator Data'!B189</f>
        <v>URY</v>
      </c>
      <c r="C188" s="122"/>
      <c r="D188" s="122"/>
      <c r="E188" s="122"/>
      <c r="F188" s="122"/>
      <c r="G188" s="122"/>
      <c r="H188" s="122"/>
      <c r="I188" s="122"/>
      <c r="J188" s="122"/>
      <c r="K188" s="122"/>
      <c r="L188" s="122"/>
      <c r="M188" s="122"/>
      <c r="N188" s="122"/>
      <c r="O188" s="122"/>
      <c r="P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3" t="str">
        <f>IF(ISNUMBER('Indicator Data'!AL189),"","Imputed using GDP p.c.")</f>
        <v/>
      </c>
      <c r="AN188" s="122"/>
      <c r="AO188" s="122"/>
      <c r="AP188" s="122"/>
      <c r="AQ188" s="122"/>
      <c r="AR188" s="122"/>
      <c r="AS188" s="122"/>
      <c r="AT188" s="122"/>
      <c r="AU188" s="122"/>
      <c r="AV188" s="122"/>
      <c r="AW188" s="122"/>
      <c r="AX188" s="122"/>
      <c r="AY188" s="122"/>
      <c r="AZ188" s="122"/>
      <c r="BA188" s="122"/>
      <c r="BB188" s="83"/>
      <c r="BH188" s="122"/>
      <c r="BI188" s="122"/>
    </row>
    <row r="189" spans="1:61" x14ac:dyDescent="0.3">
      <c r="A189" s="100" t="str">
        <f>'Indicator Data'!A190</f>
        <v>Uzbekistan</v>
      </c>
      <c r="B189" s="86" t="str">
        <f>'Indicator Data'!B190</f>
        <v>UZB</v>
      </c>
      <c r="C189" s="122"/>
      <c r="D189" s="122"/>
      <c r="E189" s="122"/>
      <c r="F189" s="122"/>
      <c r="G189" s="122"/>
      <c r="H189" s="122"/>
      <c r="I189" s="122"/>
      <c r="J189" s="122"/>
      <c r="K189" s="122"/>
      <c r="L189" s="122"/>
      <c r="M189" s="122"/>
      <c r="N189" s="122"/>
      <c r="O189" s="122"/>
      <c r="P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3" t="str">
        <f>IF(ISNUMBER('Indicator Data'!AL190),"","Imputed using GDP p.c.")</f>
        <v/>
      </c>
      <c r="AN189" s="122"/>
      <c r="AO189" s="122"/>
      <c r="AP189" s="122"/>
      <c r="AQ189" s="122"/>
      <c r="AR189" s="122"/>
      <c r="AS189" s="122"/>
      <c r="AT189" s="122"/>
      <c r="AU189" s="122"/>
      <c r="AV189" s="122"/>
      <c r="AW189" s="122"/>
      <c r="AX189" s="122"/>
      <c r="AY189" s="122"/>
      <c r="AZ189" s="122"/>
      <c r="BA189" s="122"/>
      <c r="BB189" s="83"/>
      <c r="BH189" s="122"/>
      <c r="BI189" s="122"/>
    </row>
    <row r="190" spans="1:61" x14ac:dyDescent="0.3">
      <c r="A190" s="100" t="str">
        <f>'Indicator Data'!A191</f>
        <v>Vanuatu</v>
      </c>
      <c r="B190" s="86" t="str">
        <f>'Indicator Data'!B191</f>
        <v>VUT</v>
      </c>
      <c r="C190" s="122"/>
      <c r="D190" s="122"/>
      <c r="E190" s="122"/>
      <c r="F190" s="122"/>
      <c r="G190" s="122"/>
      <c r="H190" s="122"/>
      <c r="I190" s="122"/>
      <c r="J190" s="122"/>
      <c r="K190" s="122"/>
      <c r="L190" s="122"/>
      <c r="M190" s="122"/>
      <c r="N190" s="122"/>
      <c r="O190" s="122"/>
      <c r="P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3" t="str">
        <f>IF(ISNUMBER('Indicator Data'!AL191),"","Imputed using GDP p.c.")</f>
        <v/>
      </c>
      <c r="AN190" s="122"/>
      <c r="AO190" s="122"/>
      <c r="AP190" s="122"/>
      <c r="AQ190" s="122"/>
      <c r="AR190" s="122"/>
      <c r="AS190" s="122"/>
      <c r="AT190" s="122"/>
      <c r="AU190" s="122"/>
      <c r="AV190" s="122"/>
      <c r="AW190" s="122"/>
      <c r="AX190" s="122"/>
      <c r="AY190" s="122"/>
      <c r="AZ190" s="122"/>
      <c r="BA190" s="122"/>
      <c r="BB190" s="83"/>
      <c r="BH190" s="122"/>
      <c r="BI190" s="122"/>
    </row>
    <row r="191" spans="1:61" x14ac:dyDescent="0.3">
      <c r="A191" s="100" t="str">
        <f>'Indicator Data'!A192</f>
        <v>Venezuela</v>
      </c>
      <c r="B191" s="86" t="str">
        <f>'Indicator Data'!B192</f>
        <v>VEN</v>
      </c>
      <c r="C191" s="122"/>
      <c r="D191" s="122"/>
      <c r="E191" s="122"/>
      <c r="F191" s="122"/>
      <c r="G191" s="122"/>
      <c r="H191" s="122"/>
      <c r="I191" s="122"/>
      <c r="J191" s="122"/>
      <c r="K191" s="122"/>
      <c r="L191" s="122"/>
      <c r="M191" s="122"/>
      <c r="N191" s="122"/>
      <c r="O191" s="122"/>
      <c r="P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3" t="str">
        <f>IF(ISNUMBER('Indicator Data'!AL192),"","Imputed using GDP p.c.")</f>
        <v/>
      </c>
      <c r="AN191" s="122"/>
      <c r="AO191" s="122"/>
      <c r="AP191" s="122"/>
      <c r="AQ191" s="122"/>
      <c r="AR191" s="122"/>
      <c r="AS191" s="122"/>
      <c r="AT191" s="122"/>
      <c r="AU191" s="122"/>
      <c r="AV191" s="122"/>
      <c r="AW191" s="122"/>
      <c r="AX191" s="122"/>
      <c r="AY191" s="122"/>
      <c r="AZ191" s="122"/>
      <c r="BA191" s="122"/>
      <c r="BB191" s="83"/>
      <c r="BH191" s="122"/>
      <c r="BI191" s="122"/>
    </row>
    <row r="192" spans="1:61" x14ac:dyDescent="0.3">
      <c r="A192" s="100" t="str">
        <f>'Indicator Data'!A193</f>
        <v>Viet Nam</v>
      </c>
      <c r="B192" s="86" t="str">
        <f>'Indicator Data'!B193</f>
        <v>VNM</v>
      </c>
      <c r="C192" s="122"/>
      <c r="D192" s="122"/>
      <c r="E192" s="122"/>
      <c r="F192" s="122"/>
      <c r="G192" s="122"/>
      <c r="H192" s="122"/>
      <c r="I192" s="122"/>
      <c r="J192" s="122"/>
      <c r="K192" s="122"/>
      <c r="L192" s="122"/>
      <c r="M192" s="122"/>
      <c r="N192" s="122"/>
      <c r="O192" s="122"/>
      <c r="P192" s="122"/>
      <c r="Q192" s="123" t="str">
        <f>IF(ISNUMBER('Indicator Data'!AL193),"","Imputed using GDP p.c.")</f>
        <v/>
      </c>
      <c r="R192" s="122"/>
      <c r="S192" s="122"/>
      <c r="T192" s="122"/>
      <c r="U192" s="122"/>
      <c r="V192" s="122"/>
      <c r="W192" s="122"/>
      <c r="X192" s="122"/>
      <c r="Y192" s="122"/>
      <c r="Z192" s="122"/>
      <c r="AA192" s="122"/>
      <c r="AB192" s="122"/>
      <c r="AC192" s="122"/>
      <c r="AD192" s="122"/>
      <c r="AE192" s="122"/>
      <c r="AF192" s="122"/>
      <c r="AG192" s="122"/>
      <c r="AH192" s="122"/>
      <c r="AI192" s="122"/>
      <c r="AJ192" s="122"/>
      <c r="AK192" s="122"/>
      <c r="AN192" s="122"/>
      <c r="AO192" s="122"/>
      <c r="AP192" s="122"/>
      <c r="AQ192" s="122"/>
      <c r="AR192" s="122"/>
      <c r="AS192" s="122"/>
      <c r="AT192" s="122"/>
      <c r="AU192" s="122"/>
      <c r="AV192" s="122"/>
      <c r="AW192" s="122"/>
      <c r="AX192" s="122"/>
      <c r="AY192" s="122"/>
      <c r="AZ192" s="122"/>
      <c r="BA192" s="122"/>
      <c r="BB192" s="83"/>
      <c r="BH192" s="122"/>
      <c r="BI192" s="122"/>
    </row>
    <row r="193" spans="1:61" x14ac:dyDescent="0.3">
      <c r="A193" s="100" t="str">
        <f>'Indicator Data'!A194</f>
        <v>Yemen</v>
      </c>
      <c r="B193" s="86" t="str">
        <f>'Indicator Data'!B194</f>
        <v>YEM</v>
      </c>
      <c r="C193" s="122"/>
      <c r="D193" s="122"/>
      <c r="E193" s="122"/>
      <c r="F193" s="122"/>
      <c r="G193" s="122"/>
      <c r="H193" s="122"/>
      <c r="I193" s="122"/>
      <c r="J193" s="122"/>
      <c r="K193" s="122"/>
      <c r="L193" s="122"/>
      <c r="M193" s="122"/>
      <c r="N193" s="122"/>
      <c r="O193" s="122"/>
      <c r="P193" s="122"/>
      <c r="Q193" s="123" t="str">
        <f>IF(ISNUMBER('Indicator Data'!AL194),"","Imputed using GDP p.c.")</f>
        <v/>
      </c>
      <c r="R193" s="122"/>
      <c r="S193" s="122"/>
      <c r="T193" s="122"/>
      <c r="U193" s="122"/>
      <c r="V193" s="122"/>
      <c r="W193" s="122"/>
      <c r="X193" s="122"/>
      <c r="Y193" s="122"/>
      <c r="Z193" s="122"/>
      <c r="AA193" s="122"/>
      <c r="AB193" s="122"/>
      <c r="AC193" s="122"/>
      <c r="AD193" s="122"/>
      <c r="AE193" s="122"/>
      <c r="AF193" s="122"/>
      <c r="AG193" s="122"/>
      <c r="AH193" s="122"/>
      <c r="AI193" s="122"/>
      <c r="AJ193" s="122"/>
      <c r="AK193" s="122"/>
      <c r="AN193" s="122"/>
      <c r="AO193" s="122"/>
      <c r="AP193" s="122"/>
      <c r="AQ193" s="122"/>
      <c r="AR193" s="122"/>
      <c r="AS193" s="122"/>
      <c r="AT193" s="122"/>
      <c r="AU193" s="122"/>
      <c r="AV193" s="122"/>
      <c r="AW193" s="122"/>
      <c r="AX193" s="122"/>
      <c r="AY193" s="122"/>
      <c r="AZ193" s="122"/>
      <c r="BA193" s="122"/>
      <c r="BB193" s="83"/>
      <c r="BH193" s="122"/>
      <c r="BI193" s="122" t="s">
        <v>1419</v>
      </c>
    </row>
    <row r="194" spans="1:61" x14ac:dyDescent="0.3">
      <c r="A194" s="100" t="str">
        <f>'Indicator Data'!A195</f>
        <v>Zambia</v>
      </c>
      <c r="B194" s="86" t="str">
        <f>'Indicator Data'!B195</f>
        <v>ZMB</v>
      </c>
      <c r="C194" s="122"/>
      <c r="D194" s="122"/>
      <c r="E194" s="122"/>
      <c r="F194" s="122"/>
      <c r="G194" s="122"/>
      <c r="H194" s="122"/>
      <c r="I194" s="122"/>
      <c r="J194" s="122"/>
      <c r="K194" s="122"/>
      <c r="L194" s="122"/>
      <c r="M194" s="122"/>
      <c r="N194" s="122"/>
      <c r="O194" s="122"/>
      <c r="P194" s="122"/>
      <c r="Q194" s="123" t="str">
        <f>IF(ISNUMBER('Indicator Data'!AL195),"","Imputed using GDP p.c.")</f>
        <v/>
      </c>
      <c r="R194" s="122"/>
      <c r="S194" s="122"/>
      <c r="T194" s="122"/>
      <c r="U194" s="122"/>
      <c r="V194" s="122"/>
      <c r="W194" s="122"/>
      <c r="X194" s="122"/>
      <c r="Y194" s="122"/>
      <c r="Z194" s="122"/>
      <c r="AA194" s="122"/>
      <c r="AB194" s="122"/>
      <c r="AC194" s="122"/>
      <c r="AD194" s="122"/>
      <c r="AE194" s="122"/>
      <c r="AF194" s="122"/>
      <c r="AG194" s="122"/>
      <c r="AH194" s="122"/>
      <c r="AI194" s="122"/>
      <c r="AJ194" s="122"/>
      <c r="AK194" s="122"/>
      <c r="AN194" s="122"/>
      <c r="AO194" s="122"/>
      <c r="AP194" s="122"/>
      <c r="AQ194" s="122"/>
      <c r="AR194" s="122"/>
      <c r="AS194" s="122"/>
      <c r="AT194" s="122"/>
      <c r="AU194" s="122"/>
      <c r="AV194" s="122"/>
      <c r="AW194" s="122"/>
      <c r="AX194" s="122"/>
      <c r="AY194" s="122"/>
      <c r="AZ194" s="122"/>
      <c r="BA194" s="122"/>
      <c r="BB194" s="83"/>
      <c r="BH194" s="122"/>
      <c r="BI194" s="122" t="s">
        <v>921</v>
      </c>
    </row>
    <row r="195" spans="1:61" x14ac:dyDescent="0.3">
      <c r="A195" s="100" t="str">
        <f>'Indicator Data'!A196</f>
        <v>Zimbabwe</v>
      </c>
      <c r="B195" s="86" t="str">
        <f>'Indicator Data'!B196</f>
        <v>ZWE</v>
      </c>
      <c r="C195" s="122"/>
      <c r="D195" s="122"/>
      <c r="E195" s="122"/>
      <c r="F195" s="122"/>
      <c r="G195" s="122"/>
      <c r="H195" s="122"/>
      <c r="I195" s="122"/>
      <c r="J195" s="122"/>
      <c r="K195" s="122"/>
      <c r="L195" s="122"/>
      <c r="M195" s="122"/>
      <c r="N195" s="122"/>
      <c r="O195" s="122"/>
      <c r="P195" s="122"/>
      <c r="Q195" s="123" t="str">
        <f>IF(ISNUMBER('Indicator Data'!AL196),"","Imputed using GDP p.c.")</f>
        <v/>
      </c>
      <c r="R195" s="122"/>
      <c r="S195" s="122"/>
      <c r="T195" s="122"/>
      <c r="U195" s="122"/>
      <c r="V195" s="122"/>
      <c r="W195" s="122"/>
      <c r="X195" s="122"/>
      <c r="Y195" s="122"/>
      <c r="Z195" s="122"/>
      <c r="AA195" s="122"/>
      <c r="AB195" s="122"/>
      <c r="AC195" s="122"/>
      <c r="AD195" s="122"/>
      <c r="AE195" s="122"/>
      <c r="AF195" s="122"/>
      <c r="AG195" s="122"/>
      <c r="AH195" s="122"/>
      <c r="AI195" s="122"/>
      <c r="AJ195" s="122"/>
      <c r="AK195" s="122"/>
      <c r="AN195" s="122"/>
      <c r="AO195" s="122"/>
      <c r="AP195" s="122"/>
      <c r="AQ195" s="122"/>
      <c r="AR195" s="122"/>
      <c r="AS195" s="122"/>
      <c r="AT195" s="122"/>
      <c r="AU195" s="122"/>
      <c r="AV195" s="122"/>
      <c r="AW195" s="122"/>
      <c r="AX195" s="122"/>
      <c r="AY195" s="122"/>
      <c r="AZ195" s="122"/>
      <c r="BA195" s="122"/>
      <c r="BB195" s="83"/>
      <c r="BH195" s="122"/>
      <c r="BI195" s="122" t="s">
        <v>921</v>
      </c>
    </row>
  </sheetData>
  <mergeCells count="1">
    <mergeCell ref="A1:CB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BZ199"/>
  <sheetViews>
    <sheetView zoomScale="80" zoomScaleNormal="80" workbookViewId="0">
      <pane xSplit="1" ySplit="1" topLeftCell="B2" activePane="bottomRight" state="frozen"/>
      <selection pane="topRight" activeCell="B1" sqref="B1"/>
      <selection pane="bottomLeft" activeCell="A2" sqref="A2"/>
      <selection pane="bottomRight"/>
    </sheetView>
  </sheetViews>
  <sheetFormatPr defaultRowHeight="14.4" x14ac:dyDescent="0.3"/>
  <cols>
    <col min="1" max="1" width="6" bestFit="1" customWidth="1"/>
    <col min="2" max="45" width="5" bestFit="1" customWidth="1"/>
    <col min="46" max="76" width="5" style="3" customWidth="1"/>
    <col min="77" max="77" width="4.5546875" bestFit="1" customWidth="1"/>
    <col min="78" max="78" width="5" bestFit="1" customWidth="1"/>
  </cols>
  <sheetData>
    <row r="1" spans="1:78" ht="139.80000000000001" customHeight="1" x14ac:dyDescent="0.3">
      <c r="A1" s="3" t="s">
        <v>357</v>
      </c>
      <c r="B1" s="124" t="str">
        <f>'Indicator Data'!C2</f>
        <v>Physical exposure to earthquake MMI VI</v>
      </c>
      <c r="C1" s="124" t="str">
        <f>'Indicator Data'!D2</f>
        <v>Physical exposure to earthquake MMI VIII</v>
      </c>
      <c r="D1" s="124" t="str">
        <f>'Indicator Data'!E2</f>
        <v>Annual Expected Exposed People to Floods</v>
      </c>
      <c r="E1" s="124" t="str">
        <f>'Indicator Data'!F2</f>
        <v>Annual Expected Exposed People to Tsunamis</v>
      </c>
      <c r="F1" s="124" t="str">
        <f>'Indicator Data'!G2</f>
        <v>Annual Expected Exposed People to Cyclone's Wind SS1</v>
      </c>
      <c r="G1" s="124" t="str">
        <f>'Indicator Data'!H2</f>
        <v>Annual Expected Exposed People to Cyclone's Wind SS3</v>
      </c>
      <c r="H1" s="124" t="str">
        <f>'Indicator Data'!I2</f>
        <v>Annual Expected Exposed People to Cyclone Surge</v>
      </c>
      <c r="I1" s="124" t="str">
        <f>'Indicator Data'!J2</f>
        <v>Total affected by Drought</v>
      </c>
      <c r="J1" s="124" t="str">
        <f>'Indicator Data'!K2</f>
        <v>Frequency of Drought events</v>
      </c>
      <c r="K1" s="124" t="str">
        <f>'Indicator Data'!L2</f>
        <v>Agriculture Drought probability</v>
      </c>
      <c r="L1" s="124" t="str">
        <f>'Indicator Data'!M2</f>
        <v>Population exposed to CCHF (zoonoses)</v>
      </c>
      <c r="M1" s="124" t="str">
        <f>'Indicator Data'!N2</f>
        <v>Population exposed to EVD (zoonoses)</v>
      </c>
      <c r="N1" s="124" t="str">
        <f>'Indicator Data'!O2</f>
        <v>Population exposed to Lassa Fever (zoonoses)</v>
      </c>
      <c r="O1" s="124" t="str">
        <f>'Indicator Data'!P2</f>
        <v>Population exposed to MVD (zoonoses)</v>
      </c>
      <c r="P1" s="124" t="str">
        <f>'Indicator Data'!Q2</f>
        <v>Populations at risk of Plasmodium vivax malaria in 2010 - Unstable trasmission (vector borne)</v>
      </c>
      <c r="Q1" s="124" t="str">
        <f>'Indicator Data'!R2</f>
        <v>Populations at risk of Plasmodium vivax malaria in 2010  - Stable trasmission (vector borne)</v>
      </c>
      <c r="R1" s="124" t="str">
        <f>'Indicator Data'!S2</f>
        <v>Populations at risk of Plasmodium falciparum malaria in 2010 - Unstable trasmission (vector borne)</v>
      </c>
      <c r="S1" s="124" t="str">
        <f>'Indicator Data'!T2</f>
        <v>Populations at risk of Plasmodium falciparum malaria in 2010 - Stable trasmission (vector borne)</v>
      </c>
      <c r="T1" s="124" t="str">
        <f>'Indicator Data'!U2</f>
        <v>Population exposed to Zika (vector borne)</v>
      </c>
      <c r="U1" s="124" t="str">
        <f>'Indicator Data'!V2</f>
        <v>Population at Risk to Aedes (vector borne)</v>
      </c>
      <c r="V1" s="124" t="str">
        <f>'Indicator Data'!W2</f>
        <v>Population exposed to Dengue (vector borne)</v>
      </c>
      <c r="W1" s="124" t="str">
        <f>'Indicator Data'!X2</f>
        <v>Population density (people per sq. km of land area)</v>
      </c>
      <c r="X1" s="124" t="str">
        <f>'Indicator Data'!Y2</f>
        <v>Urban population growth (annual %)</v>
      </c>
      <c r="Y1" s="124" t="str">
        <f>'Indicator Data'!Z2</f>
        <v>Urban population (% of total population)</v>
      </c>
      <c r="Z1" s="124" t="str">
        <f>'Indicator Data'!AA2</f>
        <v>Household size</v>
      </c>
      <c r="AA1" s="124" t="str">
        <f>'Indicator Data'!AB2</f>
        <v>People practicing open defecation (% of population)</v>
      </c>
      <c r="AB1" s="124" t="str">
        <f>'Indicator Data'!AC2</f>
        <v>People with basic handwashing facilities including soap and water (% of population)</v>
      </c>
      <c r="AC1" s="124" t="str">
        <f>'Indicator Data'!AD2</f>
        <v>Number of vets</v>
      </c>
      <c r="AD1" s="124" t="str">
        <f>'Indicator Data'!AE2</f>
        <v>IHR capacity score: Food safety</v>
      </c>
      <c r="AE1" s="124" t="str">
        <f>'Indicator Data'!AF2</f>
        <v>Population living in slums (% of urban population)</v>
      </c>
      <c r="AF1" s="124" t="str">
        <f>'Indicator Data'!AG2</f>
        <v>Children under 5 (% of population)</v>
      </c>
      <c r="AG1" s="124" t="str">
        <f>'Indicator Data'!AH2</f>
        <v>Violent Conflict probability</v>
      </c>
      <c r="AH1" s="124" t="str">
        <f>'Indicator Data'!AI2</f>
        <v>Highly Violent Conflict probability</v>
      </c>
      <c r="AI1" s="124" t="str">
        <f>'Indicator Data'!AJ2</f>
        <v>National Power Conflict Intensity (Highly Violent)</v>
      </c>
      <c r="AJ1" s="124" t="str">
        <f>'Indicator Data'!AK2</f>
        <v>Subnational Conflict Intensity (Highly Violent)</v>
      </c>
      <c r="AK1" s="124" t="str">
        <f>'Indicator Data'!AL2</f>
        <v>Human Development Index</v>
      </c>
      <c r="AL1" s="124" t="str">
        <f>'Indicator Data'!AM2</f>
        <v>Multidimensional Poverty Index</v>
      </c>
      <c r="AM1" s="124" t="str">
        <f>'Indicator Data'!AN2</f>
        <v>Humanitarian Aid (FTS)</v>
      </c>
      <c r="AN1" s="124" t="str">
        <f>'Indicator Data'!AO2</f>
        <v>Development Aid (ODA)</v>
      </c>
      <c r="AO1" s="124" t="str">
        <f>'Indicator Data'!AP2</f>
        <v>Development Aid (ODA)</v>
      </c>
      <c r="AP1" s="124" t="str">
        <f>'Indicator Data'!AQ2</f>
        <v>Net ODA received (% of GNI)</v>
      </c>
      <c r="AQ1" s="124" t="str">
        <f>'Indicator Data'!AR2</f>
        <v>Volume of remittances (in USD) as a proportion of total GDP (%)</v>
      </c>
      <c r="AR1" s="124" t="str">
        <f>'Indicator Data'!AS2</f>
        <v>Mortality rate, under-5</v>
      </c>
      <c r="AS1" s="124" t="str">
        <f>'Indicator Data'!AT2</f>
        <v>U5 Under weight</v>
      </c>
      <c r="AT1" s="124" t="str">
        <f>'Indicator Data'!AU2</f>
        <v>Incidence of Tuberculosis</v>
      </c>
      <c r="AU1" s="124" t="str">
        <f>'Indicator Data'!AV2</f>
        <v>Estimated number of people living with HIV - Adult (&gt;15) rate</v>
      </c>
      <c r="AV1" s="124" t="str">
        <f>'Indicator Data'!AW2</f>
        <v>Incidence of HIV (per 1,000 uninfected population ages 15-49)</v>
      </c>
      <c r="AW1" s="124" t="str">
        <f>'Indicator Data'!AX2</f>
        <v>Malaria incidence per 1,000 population at risk</v>
      </c>
      <c r="AX1" s="124" t="str">
        <f>'Indicator Data'!AY2</f>
        <v>Number of people requiring interventions against neglected tropical diseases</v>
      </c>
      <c r="AY1" s="124" t="str">
        <f>'Indicator Data'!AZ2</f>
        <v>Gender Inequality Index</v>
      </c>
      <c r="AZ1" s="124" t="str">
        <f>'Indicator Data'!BA2</f>
        <v>Income Gini coefficient</v>
      </c>
      <c r="BA1" s="124" t="str">
        <f>'Indicator Data'!BB2</f>
        <v>People affected by Natural Disasters</v>
      </c>
      <c r="BB1" s="124" t="str">
        <f>'Indicator Data'!BC2</f>
        <v>People affected by Natural Disasters</v>
      </c>
      <c r="BC1" s="124" t="str">
        <f>'Indicator Data'!BD2</f>
        <v>People affected by Natural Disasters</v>
      </c>
      <c r="BD1" s="124" t="str">
        <f>'Indicator Data'!BF2</f>
        <v>Internally displaced persons (IDPs)</v>
      </c>
      <c r="BE1" s="124" t="str">
        <f>'Indicator Data'!BG2</f>
        <v>Refugees and asylum-seekers by country of asylum</v>
      </c>
      <c r="BF1" s="124" t="str">
        <f>'Indicator Data'!BH2</f>
        <v>Returned Refugees</v>
      </c>
      <c r="BG1" s="124" t="str">
        <f>'Indicator Data'!BI2</f>
        <v>Average Dietary Energy Supply Adequacy</v>
      </c>
      <c r="BH1" s="124" t="str">
        <f>'Indicator Data'!BJ2</f>
        <v>Prevalence of Undernourishment</v>
      </c>
      <c r="BI1" s="124" t="str">
        <f>'Indicator Data'!BK2</f>
        <v>HFA Scores Last recent</v>
      </c>
      <c r="BJ1" s="124" t="str">
        <f>'Indicator Data'!BL2</f>
        <v>Government Effectiveness</v>
      </c>
      <c r="BK1" s="124" t="str">
        <f>'Indicator Data'!BM2</f>
        <v>Corruption Perception Index</v>
      </c>
      <c r="BL1" s="124" t="str">
        <f>'Indicator Data'!BN2</f>
        <v>Access to electricity</v>
      </c>
      <c r="BM1" s="124" t="str">
        <f>'Indicator Data'!BO2</f>
        <v>Adult literacy rate</v>
      </c>
      <c r="BN1" s="124" t="str">
        <f>'Indicator Data'!BP2</f>
        <v>Individuals using the Internet</v>
      </c>
      <c r="BO1" s="124" t="str">
        <f>'Indicator Data'!BQ2</f>
        <v>Mobile cellular subscriptions</v>
      </c>
      <c r="BP1" s="124" t="str">
        <f>'Indicator Data'!BR2</f>
        <v>Road lenght</v>
      </c>
      <c r="BQ1" s="124" t="str">
        <f>'Indicator Data'!BS2</f>
        <v>People using at least basic sanitation services (% of population)</v>
      </c>
      <c r="BR1" s="124" t="str">
        <f>'Indicator Data'!BT2</f>
        <v>People using at least basic drinking water services (% of population)</v>
      </c>
      <c r="BS1" s="124" t="str">
        <f>'Indicator Data'!BU2</f>
        <v>Physicians Density</v>
      </c>
      <c r="BT1" s="124" t="str">
        <f>'Indicator Data'!BV2</f>
        <v>Proportion of the target population with access to 3 doses of diphtheria-tetanus-pertussis (DTP3) (%)</v>
      </c>
      <c r="BU1" s="124" t="str">
        <f>'Indicator Data'!BW2</f>
        <v>Proportion of the target population with access to measles-containing-vaccine second-dose (MCV2) (%)</v>
      </c>
      <c r="BV1" s="124" t="str">
        <f>'Indicator Data'!BX2</f>
        <v>Proportion of the target population with access to pneumococcal conjugate 3rd dose (PCV3) (%)</v>
      </c>
      <c r="BW1" s="124" t="str">
        <f>'Indicator Data'!BY2</f>
        <v>Current health expenditure per capita</v>
      </c>
      <c r="BX1" s="124" t="str">
        <f>'Indicator Data'!BZ2</f>
        <v>Maternal Mortality Ratio (modeled estimate)</v>
      </c>
      <c r="BY1" s="124" t="s">
        <v>931</v>
      </c>
      <c r="BZ1" s="124" t="s">
        <v>932</v>
      </c>
    </row>
    <row r="2" spans="1:78" x14ac:dyDescent="0.3">
      <c r="A2" s="3" t="str">
        <f>'Indicator Data'!B6</f>
        <v>AFG</v>
      </c>
      <c r="B2" s="125">
        <f>IF('Indicator Data'!C6="No Data",1,IF('Indicator Data imputation'!C5&lt;&gt;"",1,0))</f>
        <v>0</v>
      </c>
      <c r="C2" s="125">
        <f>IF('Indicator Data'!D6="No Data",1,IF('Indicator Data imputation'!D5&lt;&gt;"",1,0))</f>
        <v>0</v>
      </c>
      <c r="D2" s="125">
        <f>IF('Indicator Data'!E6="No Data",1,IF('Indicator Data imputation'!E5&lt;&gt;"",1,0))</f>
        <v>0</v>
      </c>
      <c r="E2" s="125">
        <f>IF('Indicator Data'!F6="No Data",1,IF('Indicator Data imputation'!F5&lt;&gt;"",1,0))</f>
        <v>0</v>
      </c>
      <c r="F2" s="125">
        <f>IF('Indicator Data'!G6="No Data",1,IF('Indicator Data imputation'!G5&lt;&gt;"",1,0))</f>
        <v>0</v>
      </c>
      <c r="G2" s="125">
        <f>IF('Indicator Data'!H6="No Data",1,IF('Indicator Data imputation'!H5&lt;&gt;"",1,0))</f>
        <v>0</v>
      </c>
      <c r="H2" s="125">
        <f>IF('Indicator Data'!I6="No Data",1,IF('Indicator Data imputation'!I5&lt;&gt;"",1,0))</f>
        <v>0</v>
      </c>
      <c r="I2" s="125">
        <f>IF('Indicator Data'!J6="No Data",1,IF('Indicator Data imputation'!J5&lt;&gt;"",1,0))</f>
        <v>0</v>
      </c>
      <c r="J2" s="125">
        <f>IF('Indicator Data'!K6="No Data",1,IF('Indicator Data imputation'!K5&lt;&gt;"",1,0))</f>
        <v>0</v>
      </c>
      <c r="K2" s="125">
        <f>IF('Indicator Data'!L6="No Data",1,IF('Indicator Data imputation'!L5&lt;&gt;"",1,0))</f>
        <v>0</v>
      </c>
      <c r="L2" s="125">
        <f>IF('Indicator Data'!M6="No Data",1,IF('Indicator Data imputation'!M5&lt;&gt;"",1,0))</f>
        <v>0</v>
      </c>
      <c r="M2" s="125">
        <f>IF('Indicator Data'!N6="No Data",1,IF('Indicator Data imputation'!N5&lt;&gt;"",1,0))</f>
        <v>1</v>
      </c>
      <c r="N2" s="125">
        <f>IF('Indicator Data'!O6="No Data",1,IF('Indicator Data imputation'!O5&lt;&gt;"",1,0))</f>
        <v>1</v>
      </c>
      <c r="O2" s="125">
        <f>IF('Indicator Data'!P6="No Data",1,IF('Indicator Data imputation'!P5&lt;&gt;"",1,0))</f>
        <v>1</v>
      </c>
      <c r="P2" s="125">
        <f>IF('Indicator Data'!Q6="No Data",1,IF('Indicator Data imputation'!Q5&lt;&gt;"",1,0))</f>
        <v>0</v>
      </c>
      <c r="Q2" s="125">
        <f>IF('Indicator Data'!R6="No Data",1,IF('Indicator Data imputation'!R5&lt;&gt;"",1,0))</f>
        <v>0</v>
      </c>
      <c r="R2" s="125">
        <f>IF('Indicator Data'!S6="No Data",1,IF('Indicator Data imputation'!S5&lt;&gt;"",1,0))</f>
        <v>0</v>
      </c>
      <c r="S2" s="125">
        <f>IF('Indicator Data'!T6="No Data",1,IF('Indicator Data imputation'!T5&lt;&gt;"",1,0))</f>
        <v>0</v>
      </c>
      <c r="T2" s="125">
        <f>IF('Indicator Data'!U6="No Data",1,IF('Indicator Data imputation'!U5&lt;&gt;"",1,0))</f>
        <v>0</v>
      </c>
      <c r="U2" s="125">
        <f>IF('Indicator Data'!V6="No Data",1,IF('Indicator Data imputation'!V5&lt;&gt;"",1,0))</f>
        <v>0</v>
      </c>
      <c r="V2" s="125">
        <f>IF('Indicator Data'!W6="No Data",1,IF('Indicator Data imputation'!W5&lt;&gt;"",1,0))</f>
        <v>0</v>
      </c>
      <c r="W2" s="125">
        <f>IF('Indicator Data'!X6="No Data",1,IF('Indicator Data imputation'!X5&lt;&gt;"",1,0))</f>
        <v>0</v>
      </c>
      <c r="X2" s="125">
        <f>IF('Indicator Data'!Y6="No Data",1,IF('Indicator Data imputation'!Y5&lt;&gt;"",1,0))</f>
        <v>0</v>
      </c>
      <c r="Y2" s="125">
        <f>IF('Indicator Data'!Z6="No Data",1,IF('Indicator Data imputation'!Z5&lt;&gt;"",1,0))</f>
        <v>0</v>
      </c>
      <c r="Z2" s="125">
        <f>IF('Indicator Data'!AA6="No Data",1,IF('Indicator Data imputation'!AA5&lt;&gt;"",1,0))</f>
        <v>0</v>
      </c>
      <c r="AA2" s="125">
        <f>IF('Indicator Data'!AB6="No Data",1,IF('Indicator Data imputation'!AB5&lt;&gt;"",1,0))</f>
        <v>0</v>
      </c>
      <c r="AB2" s="125">
        <f>IF('Indicator Data'!AC6="No Data",1,IF('Indicator Data imputation'!AC5&lt;&gt;"",1,0))</f>
        <v>0</v>
      </c>
      <c r="AC2" s="125">
        <f>IF('Indicator Data'!AD6="No Data",1,IF('Indicator Data imputation'!AD5&lt;&gt;"",1,0))</f>
        <v>0</v>
      </c>
      <c r="AD2" s="125">
        <f>IF('Indicator Data'!AE6="No Data",1,IF('Indicator Data imputation'!AE5&lt;&gt;"",1,0))</f>
        <v>0</v>
      </c>
      <c r="AE2" s="125">
        <f>IF('Indicator Data'!AF6="No Data",1,IF('Indicator Data imputation'!AF5&lt;&gt;"",1,0))</f>
        <v>0</v>
      </c>
      <c r="AF2" s="125">
        <f>IF('Indicator Data'!AG6="No Data",1,IF('Indicator Data imputation'!AG5&lt;&gt;"",1,0))</f>
        <v>0</v>
      </c>
      <c r="AG2" s="125">
        <f>IF('Indicator Data'!AH6="No Data",1,IF('Indicator Data imputation'!AH5&lt;&gt;"",1,0))</f>
        <v>0</v>
      </c>
      <c r="AH2" s="125">
        <f>IF('Indicator Data'!AI6="No Data",1,IF('Indicator Data imputation'!AI5&lt;&gt;"",1,0))</f>
        <v>0</v>
      </c>
      <c r="AI2" s="125">
        <f>IF('Indicator Data'!AJ6="No Data",1,IF('Indicator Data imputation'!AJ5&lt;&gt;"",1,0))</f>
        <v>0</v>
      </c>
      <c r="AJ2" s="125">
        <f>IF('Indicator Data'!AK6="No Data",1,IF('Indicator Data imputation'!AK5&lt;&gt;"",1,0))</f>
        <v>0</v>
      </c>
      <c r="AK2" s="125">
        <f>IF('Indicator Data'!AL6="No Data",1,IF('Indicator Data imputation'!AL5&lt;&gt;"",1,0))</f>
        <v>0</v>
      </c>
      <c r="AL2" s="125">
        <f>IF('Indicator Data'!AM6="No Data",1,IF('Indicator Data imputation'!AM5&lt;&gt;"",1,0))</f>
        <v>0</v>
      </c>
      <c r="AM2" s="125">
        <f>IF('Indicator Data'!AN6="No Data",1,IF('Indicator Data imputation'!AN5&lt;&gt;"",1,0))</f>
        <v>0</v>
      </c>
      <c r="AN2" s="125">
        <f>IF('Indicator Data'!AO6="No Data",1,IF('Indicator Data imputation'!AO5&lt;&gt;"",1,0))</f>
        <v>0</v>
      </c>
      <c r="AO2" s="125">
        <f>IF('Indicator Data'!AP6="No Data",1,IF('Indicator Data imputation'!AP5&lt;&gt;"",1,0))</f>
        <v>0</v>
      </c>
      <c r="AP2" s="125">
        <f>IF('Indicator Data'!AQ6="No Data",1,IF('Indicator Data imputation'!AQ5&lt;&gt;"",1,0))</f>
        <v>0</v>
      </c>
      <c r="AQ2" s="125">
        <f>IF('Indicator Data'!AR6="No Data",1,IF('Indicator Data imputation'!AR5&lt;&gt;"",1,0))</f>
        <v>0</v>
      </c>
      <c r="AR2" s="125">
        <f>IF('Indicator Data'!AS6="No Data",1,IF('Indicator Data imputation'!AS5&lt;&gt;"",1,0))</f>
        <v>0</v>
      </c>
      <c r="AS2" s="125">
        <f>IF('Indicator Data'!AT6="No Data",1,IF('Indicator Data imputation'!AT5&lt;&gt;"",1,0))</f>
        <v>0</v>
      </c>
      <c r="AT2" s="125">
        <f>IF('Indicator Data'!AU6="No Data",1,IF('Indicator Data imputation'!AU5&lt;&gt;"",1,0))</f>
        <v>0</v>
      </c>
      <c r="AU2" s="125">
        <f>IF('Indicator Data'!AV6="No Data",1,IF('Indicator Data imputation'!AV5&lt;&gt;"",1,0))</f>
        <v>0</v>
      </c>
      <c r="AV2" s="125">
        <f>IF('Indicator Data'!AW6="No Data",1,IF('Indicator Data imputation'!AW5&lt;&gt;"",1,0))</f>
        <v>0</v>
      </c>
      <c r="AW2" s="125">
        <f>IF('Indicator Data'!AX6="No Data",1,IF('Indicator Data imputation'!AX5&lt;&gt;"",1,0))</f>
        <v>0</v>
      </c>
      <c r="AX2" s="125">
        <f>IF('Indicator Data'!AY6="No Data",1,IF('Indicator Data imputation'!AY5&lt;&gt;"",1,0))</f>
        <v>0</v>
      </c>
      <c r="AY2" s="125">
        <f>IF('Indicator Data'!AZ6="No Data",1,IF('Indicator Data imputation'!AZ5&lt;&gt;"",1,0))</f>
        <v>0</v>
      </c>
      <c r="AZ2" s="125">
        <f>IF('Indicator Data'!BA6="No Data",1,IF('Indicator Data imputation'!BA5&lt;&gt;"",1,0))</f>
        <v>1</v>
      </c>
      <c r="BA2" s="125">
        <f>IF('Indicator Data'!BB6="No Data",1,IF('Indicator Data imputation'!BB5&lt;&gt;"",1,0))</f>
        <v>0</v>
      </c>
      <c r="BB2" s="125">
        <f>IF('Indicator Data'!BC6="No Data",1,IF('Indicator Data imputation'!BC5&lt;&gt;"",1,0))</f>
        <v>0</v>
      </c>
      <c r="BC2" s="125">
        <f>IF('Indicator Data'!BD6="No Data",1,IF('Indicator Data imputation'!BD5&lt;&gt;"",1,0))</f>
        <v>0</v>
      </c>
      <c r="BD2" s="125">
        <f>IF('Indicator Data'!BF6="No Data",1,IF('Indicator Data imputation'!BE5&lt;&gt;"",1,0))</f>
        <v>0</v>
      </c>
      <c r="BE2" s="125">
        <f>IF('Indicator Data'!BG6="No Data",1,IF('Indicator Data imputation'!BF5&lt;&gt;"",1,0))</f>
        <v>0</v>
      </c>
      <c r="BF2" s="125">
        <f>IF('Indicator Data'!BH6="No Data",1,IF('Indicator Data imputation'!BG5&lt;&gt;"",1,0))</f>
        <v>0</v>
      </c>
      <c r="BG2" s="125">
        <f>IF('Indicator Data'!BI6="No Data",1,IF('Indicator Data imputation'!BH5&lt;&gt;"",1,0))</f>
        <v>0</v>
      </c>
      <c r="BH2" s="125">
        <f>IF('Indicator Data'!BJ6="No Data",1,IF('Indicator Data imputation'!BI5&lt;&gt;"",1,0))</f>
        <v>0</v>
      </c>
      <c r="BI2" s="125">
        <f>IF('Indicator Data'!BK6="No Data",1,IF('Indicator Data imputation'!BJ5&lt;&gt;"",1,0))</f>
        <v>0</v>
      </c>
      <c r="BJ2" s="125">
        <f>IF('Indicator Data'!BL6="No Data",1,IF('Indicator Data imputation'!BK5&lt;&gt;"",1,0))</f>
        <v>0</v>
      </c>
      <c r="BK2" s="125">
        <f>IF('Indicator Data'!BM6="No Data",1,IF('Indicator Data imputation'!BL5&lt;&gt;"",1,0))</f>
        <v>0</v>
      </c>
      <c r="BL2" s="125">
        <f>IF('Indicator Data'!BN6="No Data",1,IF('Indicator Data imputation'!BM5&lt;&gt;"",1,0))</f>
        <v>0</v>
      </c>
      <c r="BM2" s="125">
        <f>IF('Indicator Data'!BO6="No Data",1,IF('Indicator Data imputation'!BN5&lt;&gt;"",1,0))</f>
        <v>0</v>
      </c>
      <c r="BN2" s="125">
        <f>IF('Indicator Data'!BP6="No Data",1,IF('Indicator Data imputation'!BO5&lt;&gt;"",1,0))</f>
        <v>0</v>
      </c>
      <c r="BO2" s="125">
        <f>IF('Indicator Data'!BQ6="No Data",1,IF('Indicator Data imputation'!BP5&lt;&gt;"",1,0))</f>
        <v>0</v>
      </c>
      <c r="BP2" s="125">
        <f>IF('Indicator Data'!BR6="No Data",1,IF('Indicator Data imputation'!BQ5&lt;&gt;"",1,0))</f>
        <v>0</v>
      </c>
      <c r="BQ2" s="125">
        <f>IF('Indicator Data'!BS6="No Data",1,IF('Indicator Data imputation'!BR5&lt;&gt;"",1,0))</f>
        <v>0</v>
      </c>
      <c r="BR2" s="125">
        <f>IF('Indicator Data'!BT6="No Data",1,IF('Indicator Data imputation'!BS5&lt;&gt;"",1,0))</f>
        <v>0</v>
      </c>
      <c r="BS2" s="125">
        <f>IF('Indicator Data'!BU6="No Data",1,IF('Indicator Data imputation'!BT5&lt;&gt;"",1,0))</f>
        <v>0</v>
      </c>
      <c r="BT2" s="125">
        <f>IF('Indicator Data'!BV6="No Data",1,IF('Indicator Data imputation'!BU5&lt;&gt;"",1,0))</f>
        <v>0</v>
      </c>
      <c r="BU2" s="125">
        <f>IF('Indicator Data'!BW6="No Data",1,IF('Indicator Data imputation'!BV5&lt;&gt;"",1,0))</f>
        <v>0</v>
      </c>
      <c r="BV2" s="125">
        <f>IF('Indicator Data'!BX6="No Data",1,IF('Indicator Data imputation'!BW5&lt;&gt;"",1,0))</f>
        <v>0</v>
      </c>
      <c r="BW2" s="125">
        <f>IF('Indicator Data'!BY6="No Data",1,IF('Indicator Data imputation'!BX5&lt;&gt;"",1,0))</f>
        <v>0</v>
      </c>
      <c r="BX2" s="125">
        <f>IF('Indicator Data'!BZ6="No Data",1,IF('Indicator Data imputation'!BY5&lt;&gt;"",1,0))</f>
        <v>0</v>
      </c>
      <c r="BY2">
        <f t="shared" ref="BY2:BY33" si="0">SUM(B2:BX2)</f>
        <v>4</v>
      </c>
      <c r="BZ2" s="127">
        <f>BY2/75</f>
        <v>5.3333333333333337E-2</v>
      </c>
    </row>
    <row r="3" spans="1:78" x14ac:dyDescent="0.3">
      <c r="A3" s="3" t="str">
        <f>'Indicator Data'!B7</f>
        <v>ALB</v>
      </c>
      <c r="B3" s="125">
        <f>IF('Indicator Data'!C7="No Data",1,IF('Indicator Data imputation'!C6&lt;&gt;"",1,0))</f>
        <v>0</v>
      </c>
      <c r="C3" s="125">
        <f>IF('Indicator Data'!D7="No Data",1,IF('Indicator Data imputation'!D6&lt;&gt;"",1,0))</f>
        <v>0</v>
      </c>
      <c r="D3" s="125">
        <f>IF('Indicator Data'!E7="No Data",1,IF('Indicator Data imputation'!E6&lt;&gt;"",1,0))</f>
        <v>0</v>
      </c>
      <c r="E3" s="125">
        <f>IF('Indicator Data'!F7="No Data",1,IF('Indicator Data imputation'!F6&lt;&gt;"",1,0))</f>
        <v>0</v>
      </c>
      <c r="F3" s="125">
        <f>IF('Indicator Data'!G7="No Data",1,IF('Indicator Data imputation'!G6&lt;&gt;"",1,0))</f>
        <v>0</v>
      </c>
      <c r="G3" s="125">
        <f>IF('Indicator Data'!H7="No Data",1,IF('Indicator Data imputation'!H6&lt;&gt;"",1,0))</f>
        <v>0</v>
      </c>
      <c r="H3" s="125">
        <f>IF('Indicator Data'!I7="No Data",1,IF('Indicator Data imputation'!I6&lt;&gt;"",1,0))</f>
        <v>0</v>
      </c>
      <c r="I3" s="125">
        <f>IF('Indicator Data'!J7="No Data",1,IF('Indicator Data imputation'!J6&lt;&gt;"",1,0))</f>
        <v>0</v>
      </c>
      <c r="J3" s="125">
        <f>IF('Indicator Data'!K7="No Data",1,IF('Indicator Data imputation'!K6&lt;&gt;"",1,0))</f>
        <v>0</v>
      </c>
      <c r="K3" s="125">
        <f>IF('Indicator Data'!L7="No Data",1,IF('Indicator Data imputation'!L6&lt;&gt;"",1,0))</f>
        <v>0</v>
      </c>
      <c r="L3" s="125">
        <f>IF('Indicator Data'!M7="No Data",1,IF('Indicator Data imputation'!M6&lt;&gt;"",1,0))</f>
        <v>0</v>
      </c>
      <c r="M3" s="125">
        <f>IF('Indicator Data'!N7="No Data",1,IF('Indicator Data imputation'!N6&lt;&gt;"",1,0))</f>
        <v>1</v>
      </c>
      <c r="N3" s="125">
        <f>IF('Indicator Data'!O7="No Data",1,IF('Indicator Data imputation'!O6&lt;&gt;"",1,0))</f>
        <v>1</v>
      </c>
      <c r="O3" s="125">
        <f>IF('Indicator Data'!P7="No Data",1,IF('Indicator Data imputation'!P6&lt;&gt;"",1,0))</f>
        <v>1</v>
      </c>
      <c r="P3" s="125">
        <f>IF('Indicator Data'!Q7="No Data",1,IF('Indicator Data imputation'!Q6&lt;&gt;"",1,0))</f>
        <v>0</v>
      </c>
      <c r="Q3" s="125">
        <f>IF('Indicator Data'!R7="No Data",1,IF('Indicator Data imputation'!R6&lt;&gt;"",1,0))</f>
        <v>0</v>
      </c>
      <c r="R3" s="125">
        <f>IF('Indicator Data'!S7="No Data",1,IF('Indicator Data imputation'!S6&lt;&gt;"",1,0))</f>
        <v>0</v>
      </c>
      <c r="S3" s="125">
        <f>IF('Indicator Data'!T7="No Data",1,IF('Indicator Data imputation'!T6&lt;&gt;"",1,0))</f>
        <v>0</v>
      </c>
      <c r="T3" s="125">
        <f>IF('Indicator Data'!U7="No Data",1,IF('Indicator Data imputation'!U6&lt;&gt;"",1,0))</f>
        <v>0</v>
      </c>
      <c r="U3" s="125">
        <f>IF('Indicator Data'!V7="No Data",1,IF('Indicator Data imputation'!V6&lt;&gt;"",1,0))</f>
        <v>0</v>
      </c>
      <c r="V3" s="125">
        <f>IF('Indicator Data'!W7="No Data",1,IF('Indicator Data imputation'!W6&lt;&gt;"",1,0))</f>
        <v>0</v>
      </c>
      <c r="W3" s="125">
        <f>IF('Indicator Data'!X7="No Data",1,IF('Indicator Data imputation'!X6&lt;&gt;"",1,0))</f>
        <v>0</v>
      </c>
      <c r="X3" s="125">
        <f>IF('Indicator Data'!Y7="No Data",1,IF('Indicator Data imputation'!Y6&lt;&gt;"",1,0))</f>
        <v>0</v>
      </c>
      <c r="Y3" s="125">
        <f>IF('Indicator Data'!Z7="No Data",1,IF('Indicator Data imputation'!Z6&lt;&gt;"",1,0))</f>
        <v>0</v>
      </c>
      <c r="Z3" s="125">
        <f>IF('Indicator Data'!AA7="No Data",1,IF('Indicator Data imputation'!AA6&lt;&gt;"",1,0))</f>
        <v>0</v>
      </c>
      <c r="AA3" s="125">
        <f>IF('Indicator Data'!AB7="No Data",1,IF('Indicator Data imputation'!AB6&lt;&gt;"",1,0))</f>
        <v>0</v>
      </c>
      <c r="AB3" s="125">
        <f>IF('Indicator Data'!AC7="No Data",1,IF('Indicator Data imputation'!AC6&lt;&gt;"",1,0))</f>
        <v>1</v>
      </c>
      <c r="AC3" s="125">
        <f>IF('Indicator Data'!AD7="No Data",1,IF('Indicator Data imputation'!AD6&lt;&gt;"",1,0))</f>
        <v>0</v>
      </c>
      <c r="AD3" s="125">
        <f>IF('Indicator Data'!AE7="No Data",1,IF('Indicator Data imputation'!AE6&lt;&gt;"",1,0))</f>
        <v>0</v>
      </c>
      <c r="AE3" s="125">
        <f>IF('Indicator Data'!AF7="No Data",1,IF('Indicator Data imputation'!AF6&lt;&gt;"",1,0))</f>
        <v>1</v>
      </c>
      <c r="AF3" s="125">
        <f>IF('Indicator Data'!AG7="No Data",1,IF('Indicator Data imputation'!AG6&lt;&gt;"",1,0))</f>
        <v>0</v>
      </c>
      <c r="AG3" s="125">
        <f>IF('Indicator Data'!AH7="No Data",1,IF('Indicator Data imputation'!AH6&lt;&gt;"",1,0))</f>
        <v>0</v>
      </c>
      <c r="AH3" s="125">
        <f>IF('Indicator Data'!AI7="No Data",1,IF('Indicator Data imputation'!AI6&lt;&gt;"",1,0))</f>
        <v>0</v>
      </c>
      <c r="AI3" s="125">
        <f>IF('Indicator Data'!AJ7="No Data",1,IF('Indicator Data imputation'!AJ6&lt;&gt;"",1,0))</f>
        <v>0</v>
      </c>
      <c r="AJ3" s="125">
        <f>IF('Indicator Data'!AK7="No Data",1,IF('Indicator Data imputation'!AK6&lt;&gt;"",1,0))</f>
        <v>0</v>
      </c>
      <c r="AK3" s="125">
        <f>IF('Indicator Data'!AL7="No Data",1,IF('Indicator Data imputation'!AL6&lt;&gt;"",1,0))</f>
        <v>0</v>
      </c>
      <c r="AL3" s="125">
        <f>IF('Indicator Data'!AM7="No Data",1,IF('Indicator Data imputation'!AM6&lt;&gt;"",1,0))</f>
        <v>0</v>
      </c>
      <c r="AM3" s="125">
        <f>IF('Indicator Data'!AN7="No Data",1,IF('Indicator Data imputation'!AN6&lt;&gt;"",1,0))</f>
        <v>0</v>
      </c>
      <c r="AN3" s="125">
        <f>IF('Indicator Data'!AO7="No Data",1,IF('Indicator Data imputation'!AO6&lt;&gt;"",1,0))</f>
        <v>0</v>
      </c>
      <c r="AO3" s="125">
        <f>IF('Indicator Data'!AP7="No Data",1,IF('Indicator Data imputation'!AP6&lt;&gt;"",1,0))</f>
        <v>0</v>
      </c>
      <c r="AP3" s="125">
        <f>IF('Indicator Data'!AQ7="No Data",1,IF('Indicator Data imputation'!AQ6&lt;&gt;"",1,0))</f>
        <v>0</v>
      </c>
      <c r="AQ3" s="125">
        <f>IF('Indicator Data'!AR7="No Data",1,IF('Indicator Data imputation'!AR6&lt;&gt;"",1,0))</f>
        <v>0</v>
      </c>
      <c r="AR3" s="125">
        <f>IF('Indicator Data'!AS7="No Data",1,IF('Indicator Data imputation'!AS6&lt;&gt;"",1,0))</f>
        <v>0</v>
      </c>
      <c r="AS3" s="125">
        <f>IF('Indicator Data'!AT7="No Data",1,IF('Indicator Data imputation'!AT6&lt;&gt;"",1,0))</f>
        <v>0</v>
      </c>
      <c r="AT3" s="125">
        <f>IF('Indicator Data'!AU7="No Data",1,IF('Indicator Data imputation'!AU6&lt;&gt;"",1,0))</f>
        <v>0</v>
      </c>
      <c r="AU3" s="125">
        <f>IF('Indicator Data'!AV7="No Data",1,IF('Indicator Data imputation'!AV6&lt;&gt;"",1,0))</f>
        <v>0</v>
      </c>
      <c r="AV3" s="125">
        <f>IF('Indicator Data'!AW7="No Data",1,IF('Indicator Data imputation'!AW6&lt;&gt;"",1,0))</f>
        <v>0</v>
      </c>
      <c r="AW3" s="125">
        <f>IF('Indicator Data'!AX7="No Data",1,IF('Indicator Data imputation'!AX6&lt;&gt;"",1,0))</f>
        <v>1</v>
      </c>
      <c r="AX3" s="125">
        <f>IF('Indicator Data'!AY7="No Data",1,IF('Indicator Data imputation'!AY6&lt;&gt;"",1,0))</f>
        <v>0</v>
      </c>
      <c r="AY3" s="125">
        <f>IF('Indicator Data'!AZ7="No Data",1,IF('Indicator Data imputation'!AZ6&lt;&gt;"",1,0))</f>
        <v>0</v>
      </c>
      <c r="AZ3" s="125">
        <f>IF('Indicator Data'!BA7="No Data",1,IF('Indicator Data imputation'!BA6&lt;&gt;"",1,0))</f>
        <v>0</v>
      </c>
      <c r="BA3" s="125">
        <f>IF('Indicator Data'!BB7="No Data",1,IF('Indicator Data imputation'!BB6&lt;&gt;"",1,0))</f>
        <v>0</v>
      </c>
      <c r="BB3" s="125">
        <f>IF('Indicator Data'!BC7="No Data",1,IF('Indicator Data imputation'!BC6&lt;&gt;"",1,0))</f>
        <v>0</v>
      </c>
      <c r="BC3" s="125">
        <f>IF('Indicator Data'!BD7="No Data",1,IF('Indicator Data imputation'!BD6&lt;&gt;"",1,0))</f>
        <v>0</v>
      </c>
      <c r="BD3" s="125">
        <f>IF('Indicator Data'!BF7="No Data",1,IF('Indicator Data imputation'!BE6&lt;&gt;"",1,0))</f>
        <v>0</v>
      </c>
      <c r="BE3" s="125">
        <f>IF('Indicator Data'!BG7="No Data",1,IF('Indicator Data imputation'!BF6&lt;&gt;"",1,0))</f>
        <v>0</v>
      </c>
      <c r="BF3" s="125">
        <f>IF('Indicator Data'!BH7="No Data",1,IF('Indicator Data imputation'!BG6&lt;&gt;"",1,0))</f>
        <v>0</v>
      </c>
      <c r="BG3" s="125">
        <f>IF('Indicator Data'!BI7="No Data",1,IF('Indicator Data imputation'!BH6&lt;&gt;"",1,0))</f>
        <v>0</v>
      </c>
      <c r="BH3" s="125">
        <f>IF('Indicator Data'!BJ7="No Data",1,IF('Indicator Data imputation'!BI6&lt;&gt;"",1,0))</f>
        <v>0</v>
      </c>
      <c r="BI3" s="125">
        <f>IF('Indicator Data'!BK7="No Data",1,IF('Indicator Data imputation'!BJ6&lt;&gt;"",1,0))</f>
        <v>1</v>
      </c>
      <c r="BJ3" s="125">
        <f>IF('Indicator Data'!BL7="No Data",1,IF('Indicator Data imputation'!BK6&lt;&gt;"",1,0))</f>
        <v>0</v>
      </c>
      <c r="BK3" s="125">
        <f>IF('Indicator Data'!BM7="No Data",1,IF('Indicator Data imputation'!BL6&lt;&gt;"",1,0))</f>
        <v>0</v>
      </c>
      <c r="BL3" s="125">
        <f>IF('Indicator Data'!BN7="No Data",1,IF('Indicator Data imputation'!BM6&lt;&gt;"",1,0))</f>
        <v>0</v>
      </c>
      <c r="BM3" s="125">
        <f>IF('Indicator Data'!BO7="No Data",1,IF('Indicator Data imputation'!BN6&lt;&gt;"",1,0))</f>
        <v>0</v>
      </c>
      <c r="BN3" s="125">
        <f>IF('Indicator Data'!BP7="No Data",1,IF('Indicator Data imputation'!BO6&lt;&gt;"",1,0))</f>
        <v>0</v>
      </c>
      <c r="BO3" s="125">
        <f>IF('Indicator Data'!BQ7="No Data",1,IF('Indicator Data imputation'!BP6&lt;&gt;"",1,0))</f>
        <v>0</v>
      </c>
      <c r="BP3" s="125">
        <f>IF('Indicator Data'!BR7="No Data",1,IF('Indicator Data imputation'!BQ6&lt;&gt;"",1,0))</f>
        <v>0</v>
      </c>
      <c r="BQ3" s="125">
        <f>IF('Indicator Data'!BS7="No Data",1,IF('Indicator Data imputation'!BR6&lt;&gt;"",1,0))</f>
        <v>0</v>
      </c>
      <c r="BR3" s="125">
        <f>IF('Indicator Data'!BT7="No Data",1,IF('Indicator Data imputation'!BS6&lt;&gt;"",1,0))</f>
        <v>0</v>
      </c>
      <c r="BS3" s="125">
        <f>IF('Indicator Data'!BU7="No Data",1,IF('Indicator Data imputation'!BT6&lt;&gt;"",1,0))</f>
        <v>0</v>
      </c>
      <c r="BT3" s="125">
        <f>IF('Indicator Data'!BV7="No Data",1,IF('Indicator Data imputation'!BU6&lt;&gt;"",1,0))</f>
        <v>0</v>
      </c>
      <c r="BU3" s="125">
        <f>IF('Indicator Data'!BW7="No Data",1,IF('Indicator Data imputation'!BV6&lt;&gt;"",1,0))</f>
        <v>0</v>
      </c>
      <c r="BV3" s="125">
        <f>IF('Indicator Data'!BX7="No Data",1,IF('Indicator Data imputation'!BW6&lt;&gt;"",1,0))</f>
        <v>0</v>
      </c>
      <c r="BW3" s="125">
        <f>IF('Indicator Data'!BY7="No Data",1,IF('Indicator Data imputation'!BX6&lt;&gt;"",1,0))</f>
        <v>0</v>
      </c>
      <c r="BX3" s="125">
        <f>IF('Indicator Data'!BZ7="No Data",1,IF('Indicator Data imputation'!BY6&lt;&gt;"",1,0))</f>
        <v>0</v>
      </c>
      <c r="BY3" s="3">
        <f t="shared" si="0"/>
        <v>7</v>
      </c>
      <c r="BZ3" s="127">
        <f t="shared" ref="BZ3:BZ66" si="1">BY3/75</f>
        <v>9.3333333333333338E-2</v>
      </c>
    </row>
    <row r="4" spans="1:78" x14ac:dyDescent="0.3">
      <c r="A4" s="3" t="str">
        <f>'Indicator Data'!B8</f>
        <v>DZA</v>
      </c>
      <c r="B4" s="125">
        <f>IF('Indicator Data'!C8="No Data",1,IF('Indicator Data imputation'!C7&lt;&gt;"",1,0))</f>
        <v>0</v>
      </c>
      <c r="C4" s="125">
        <f>IF('Indicator Data'!D8="No Data",1,IF('Indicator Data imputation'!D7&lt;&gt;"",1,0))</f>
        <v>0</v>
      </c>
      <c r="D4" s="125">
        <f>IF('Indicator Data'!E8="No Data",1,IF('Indicator Data imputation'!E7&lt;&gt;"",1,0))</f>
        <v>0</v>
      </c>
      <c r="E4" s="125">
        <f>IF('Indicator Data'!F8="No Data",1,IF('Indicator Data imputation'!F7&lt;&gt;"",1,0))</f>
        <v>0</v>
      </c>
      <c r="F4" s="125">
        <f>IF('Indicator Data'!G8="No Data",1,IF('Indicator Data imputation'!G7&lt;&gt;"",1,0))</f>
        <v>0</v>
      </c>
      <c r="G4" s="125">
        <f>IF('Indicator Data'!H8="No Data",1,IF('Indicator Data imputation'!H7&lt;&gt;"",1,0))</f>
        <v>0</v>
      </c>
      <c r="H4" s="125">
        <f>IF('Indicator Data'!I8="No Data",1,IF('Indicator Data imputation'!I7&lt;&gt;"",1,0))</f>
        <v>0</v>
      </c>
      <c r="I4" s="125">
        <f>IF('Indicator Data'!J8="No Data",1,IF('Indicator Data imputation'!J7&lt;&gt;"",1,0))</f>
        <v>0</v>
      </c>
      <c r="J4" s="125">
        <f>IF('Indicator Data'!K8="No Data",1,IF('Indicator Data imputation'!K7&lt;&gt;"",1,0))</f>
        <v>0</v>
      </c>
      <c r="K4" s="125">
        <f>IF('Indicator Data'!L8="No Data",1,IF('Indicator Data imputation'!L7&lt;&gt;"",1,0))</f>
        <v>0</v>
      </c>
      <c r="L4" s="125">
        <f>IF('Indicator Data'!M8="No Data",1,IF('Indicator Data imputation'!M7&lt;&gt;"",1,0))</f>
        <v>0</v>
      </c>
      <c r="M4" s="125">
        <f>IF('Indicator Data'!N8="No Data",1,IF('Indicator Data imputation'!N7&lt;&gt;"",1,0))</f>
        <v>0</v>
      </c>
      <c r="N4" s="125">
        <f>IF('Indicator Data'!O8="No Data",1,IF('Indicator Data imputation'!O7&lt;&gt;"",1,0))</f>
        <v>0</v>
      </c>
      <c r="O4" s="125">
        <f>IF('Indicator Data'!P8="No Data",1,IF('Indicator Data imputation'!P7&lt;&gt;"",1,0))</f>
        <v>0</v>
      </c>
      <c r="P4" s="125">
        <f>IF('Indicator Data'!Q8="No Data",1,IF('Indicator Data imputation'!Q7&lt;&gt;"",1,0))</f>
        <v>0</v>
      </c>
      <c r="Q4" s="125">
        <f>IF('Indicator Data'!R8="No Data",1,IF('Indicator Data imputation'!R7&lt;&gt;"",1,0))</f>
        <v>0</v>
      </c>
      <c r="R4" s="125">
        <f>IF('Indicator Data'!S8="No Data",1,IF('Indicator Data imputation'!S7&lt;&gt;"",1,0))</f>
        <v>0</v>
      </c>
      <c r="S4" s="125">
        <f>IF('Indicator Data'!T8="No Data",1,IF('Indicator Data imputation'!T7&lt;&gt;"",1,0))</f>
        <v>0</v>
      </c>
      <c r="T4" s="125">
        <f>IF('Indicator Data'!U8="No Data",1,IF('Indicator Data imputation'!U7&lt;&gt;"",1,0))</f>
        <v>0</v>
      </c>
      <c r="U4" s="125">
        <f>IF('Indicator Data'!V8="No Data",1,IF('Indicator Data imputation'!V7&lt;&gt;"",1,0))</f>
        <v>0</v>
      </c>
      <c r="V4" s="125">
        <f>IF('Indicator Data'!W8="No Data",1,IF('Indicator Data imputation'!W7&lt;&gt;"",1,0))</f>
        <v>0</v>
      </c>
      <c r="W4" s="125">
        <f>IF('Indicator Data'!X8="No Data",1,IF('Indicator Data imputation'!X7&lt;&gt;"",1,0))</f>
        <v>0</v>
      </c>
      <c r="X4" s="125">
        <f>IF('Indicator Data'!Y8="No Data",1,IF('Indicator Data imputation'!Y7&lt;&gt;"",1,0))</f>
        <v>0</v>
      </c>
      <c r="Y4" s="125">
        <f>IF('Indicator Data'!Z8="No Data",1,IF('Indicator Data imputation'!Z7&lt;&gt;"",1,0))</f>
        <v>0</v>
      </c>
      <c r="Z4" s="125">
        <f>IF('Indicator Data'!AA8="No Data",1,IF('Indicator Data imputation'!AA7&lt;&gt;"",1,0))</f>
        <v>1</v>
      </c>
      <c r="AA4" s="125">
        <f>IF('Indicator Data'!AB8="No Data",1,IF('Indicator Data imputation'!AB7&lt;&gt;"",1,0))</f>
        <v>0</v>
      </c>
      <c r="AB4" s="125">
        <f>IF('Indicator Data'!AC8="No Data",1,IF('Indicator Data imputation'!AC7&lt;&gt;"",1,0))</f>
        <v>0</v>
      </c>
      <c r="AC4" s="125">
        <f>IF('Indicator Data'!AD8="No Data",1,IF('Indicator Data imputation'!AD7&lt;&gt;"",1,0))</f>
        <v>0</v>
      </c>
      <c r="AD4" s="125">
        <f>IF('Indicator Data'!AE8="No Data",1,IF('Indicator Data imputation'!AE7&lt;&gt;"",1,0))</f>
        <v>0</v>
      </c>
      <c r="AE4" s="125">
        <f>IF('Indicator Data'!AF8="No Data",1,IF('Indicator Data imputation'!AF7&lt;&gt;"",1,0))</f>
        <v>1</v>
      </c>
      <c r="AF4" s="125">
        <f>IF('Indicator Data'!AG8="No Data",1,IF('Indicator Data imputation'!AG7&lt;&gt;"",1,0))</f>
        <v>0</v>
      </c>
      <c r="AG4" s="125">
        <f>IF('Indicator Data'!AH8="No Data",1,IF('Indicator Data imputation'!AH7&lt;&gt;"",1,0))</f>
        <v>0</v>
      </c>
      <c r="AH4" s="125">
        <f>IF('Indicator Data'!AI8="No Data",1,IF('Indicator Data imputation'!AI7&lt;&gt;"",1,0))</f>
        <v>0</v>
      </c>
      <c r="AI4" s="125">
        <f>IF('Indicator Data'!AJ8="No Data",1,IF('Indicator Data imputation'!AJ7&lt;&gt;"",1,0))</f>
        <v>0</v>
      </c>
      <c r="AJ4" s="125">
        <f>IF('Indicator Data'!AK8="No Data",1,IF('Indicator Data imputation'!AK7&lt;&gt;"",1,0))</f>
        <v>0</v>
      </c>
      <c r="AK4" s="125">
        <f>IF('Indicator Data'!AL8="No Data",1,IF('Indicator Data imputation'!AL7&lt;&gt;"",1,0))</f>
        <v>0</v>
      </c>
      <c r="AL4" s="125">
        <f>IF('Indicator Data'!AM8="No Data",1,IF('Indicator Data imputation'!AM7&lt;&gt;"",1,0))</f>
        <v>0</v>
      </c>
      <c r="AM4" s="125">
        <f>IF('Indicator Data'!AN8="No Data",1,IF('Indicator Data imputation'!AN7&lt;&gt;"",1,0))</f>
        <v>0</v>
      </c>
      <c r="AN4" s="125">
        <f>IF('Indicator Data'!AO8="No Data",1,IF('Indicator Data imputation'!AO7&lt;&gt;"",1,0))</f>
        <v>0</v>
      </c>
      <c r="AO4" s="125">
        <f>IF('Indicator Data'!AP8="No Data",1,IF('Indicator Data imputation'!AP7&lt;&gt;"",1,0))</f>
        <v>0</v>
      </c>
      <c r="AP4" s="125">
        <f>IF('Indicator Data'!AQ8="No Data",1,IF('Indicator Data imputation'!AQ7&lt;&gt;"",1,0))</f>
        <v>0</v>
      </c>
      <c r="AQ4" s="125">
        <f>IF('Indicator Data'!AR8="No Data",1,IF('Indicator Data imputation'!AR7&lt;&gt;"",1,0))</f>
        <v>0</v>
      </c>
      <c r="AR4" s="125">
        <f>IF('Indicator Data'!AS8="No Data",1,IF('Indicator Data imputation'!AS7&lt;&gt;"",1,0))</f>
        <v>0</v>
      </c>
      <c r="AS4" s="125">
        <f>IF('Indicator Data'!AT8="No Data",1,IF('Indicator Data imputation'!AT7&lt;&gt;"",1,0))</f>
        <v>0</v>
      </c>
      <c r="AT4" s="125">
        <f>IF('Indicator Data'!AU8="No Data",1,IF('Indicator Data imputation'!AU7&lt;&gt;"",1,0))</f>
        <v>0</v>
      </c>
      <c r="AU4" s="125">
        <f>IF('Indicator Data'!AV8="No Data",1,IF('Indicator Data imputation'!AV7&lt;&gt;"",1,0))</f>
        <v>0</v>
      </c>
      <c r="AV4" s="125">
        <f>IF('Indicator Data'!AW8="No Data",1,IF('Indicator Data imputation'!AW7&lt;&gt;"",1,0))</f>
        <v>0</v>
      </c>
      <c r="AW4" s="125">
        <f>IF('Indicator Data'!AX8="No Data",1,IF('Indicator Data imputation'!AX7&lt;&gt;"",1,0))</f>
        <v>0</v>
      </c>
      <c r="AX4" s="125">
        <f>IF('Indicator Data'!AY8="No Data",1,IF('Indicator Data imputation'!AY7&lt;&gt;"",1,0))</f>
        <v>0</v>
      </c>
      <c r="AY4" s="125">
        <f>IF('Indicator Data'!AZ8="No Data",1,IF('Indicator Data imputation'!AZ7&lt;&gt;"",1,0))</f>
        <v>0</v>
      </c>
      <c r="AZ4" s="125">
        <f>IF('Indicator Data'!BA8="No Data",1,IF('Indicator Data imputation'!BA7&lt;&gt;"",1,0))</f>
        <v>0</v>
      </c>
      <c r="BA4" s="125">
        <f>IF('Indicator Data'!BB8="No Data",1,IF('Indicator Data imputation'!BB7&lt;&gt;"",1,0))</f>
        <v>0</v>
      </c>
      <c r="BB4" s="125">
        <f>IF('Indicator Data'!BC8="No Data",1,IF('Indicator Data imputation'!BC7&lt;&gt;"",1,0))</f>
        <v>0</v>
      </c>
      <c r="BC4" s="125">
        <f>IF('Indicator Data'!BD8="No Data",1,IF('Indicator Data imputation'!BD7&lt;&gt;"",1,0))</f>
        <v>0</v>
      </c>
      <c r="BD4" s="125">
        <f>IF('Indicator Data'!BF8="No Data",1,IF('Indicator Data imputation'!BE7&lt;&gt;"",1,0))</f>
        <v>0</v>
      </c>
      <c r="BE4" s="125">
        <f>IF('Indicator Data'!BG8="No Data",1,IF('Indicator Data imputation'!BF7&lt;&gt;"",1,0))</f>
        <v>0</v>
      </c>
      <c r="BF4" s="125">
        <f>IF('Indicator Data'!BH8="No Data",1,IF('Indicator Data imputation'!BG7&lt;&gt;"",1,0))</f>
        <v>0</v>
      </c>
      <c r="BG4" s="125">
        <f>IF('Indicator Data'!BI8="No Data",1,IF('Indicator Data imputation'!BH7&lt;&gt;"",1,0))</f>
        <v>0</v>
      </c>
      <c r="BH4" s="125">
        <f>IF('Indicator Data'!BJ8="No Data",1,IF('Indicator Data imputation'!BI7&lt;&gt;"",1,0))</f>
        <v>0</v>
      </c>
      <c r="BI4" s="125">
        <f>IF('Indicator Data'!BK8="No Data",1,IF('Indicator Data imputation'!BJ7&lt;&gt;"",1,0))</f>
        <v>0</v>
      </c>
      <c r="BJ4" s="125">
        <f>IF('Indicator Data'!BL8="No Data",1,IF('Indicator Data imputation'!BK7&lt;&gt;"",1,0))</f>
        <v>0</v>
      </c>
      <c r="BK4" s="125">
        <f>IF('Indicator Data'!BM8="No Data",1,IF('Indicator Data imputation'!BL7&lt;&gt;"",1,0))</f>
        <v>0</v>
      </c>
      <c r="BL4" s="125">
        <f>IF('Indicator Data'!BN8="No Data",1,IF('Indicator Data imputation'!BM7&lt;&gt;"",1,0))</f>
        <v>0</v>
      </c>
      <c r="BM4" s="125">
        <f>IF('Indicator Data'!BO8="No Data",1,IF('Indicator Data imputation'!BN7&lt;&gt;"",1,0))</f>
        <v>0</v>
      </c>
      <c r="BN4" s="125">
        <f>IF('Indicator Data'!BP8="No Data",1,IF('Indicator Data imputation'!BO7&lt;&gt;"",1,0))</f>
        <v>0</v>
      </c>
      <c r="BO4" s="125">
        <f>IF('Indicator Data'!BQ8="No Data",1,IF('Indicator Data imputation'!BP7&lt;&gt;"",1,0))</f>
        <v>0</v>
      </c>
      <c r="BP4" s="125">
        <f>IF('Indicator Data'!BR8="No Data",1,IF('Indicator Data imputation'!BQ7&lt;&gt;"",1,0))</f>
        <v>0</v>
      </c>
      <c r="BQ4" s="125">
        <f>IF('Indicator Data'!BS8="No Data",1,IF('Indicator Data imputation'!BR7&lt;&gt;"",1,0))</f>
        <v>0</v>
      </c>
      <c r="BR4" s="125">
        <f>IF('Indicator Data'!BT8="No Data",1,IF('Indicator Data imputation'!BS7&lt;&gt;"",1,0))</f>
        <v>0</v>
      </c>
      <c r="BS4" s="125">
        <f>IF('Indicator Data'!BU8="No Data",1,IF('Indicator Data imputation'!BT7&lt;&gt;"",1,0))</f>
        <v>0</v>
      </c>
      <c r="BT4" s="125">
        <f>IF('Indicator Data'!BV8="No Data",1,IF('Indicator Data imputation'!BU7&lt;&gt;"",1,0))</f>
        <v>0</v>
      </c>
      <c r="BU4" s="125">
        <f>IF('Indicator Data'!BW8="No Data",1,IF('Indicator Data imputation'!BV7&lt;&gt;"",1,0))</f>
        <v>0</v>
      </c>
      <c r="BV4" s="125">
        <f>IF('Indicator Data'!BX8="No Data",1,IF('Indicator Data imputation'!BW7&lt;&gt;"",1,0))</f>
        <v>0</v>
      </c>
      <c r="BW4" s="125">
        <f>IF('Indicator Data'!BY8="No Data",1,IF('Indicator Data imputation'!BX7&lt;&gt;"",1,0))</f>
        <v>0</v>
      </c>
      <c r="BX4" s="125">
        <f>IF('Indicator Data'!BZ8="No Data",1,IF('Indicator Data imputation'!BY7&lt;&gt;"",1,0))</f>
        <v>0</v>
      </c>
      <c r="BY4" s="3">
        <f t="shared" si="0"/>
        <v>2</v>
      </c>
      <c r="BZ4" s="127">
        <f t="shared" si="1"/>
        <v>2.6666666666666668E-2</v>
      </c>
    </row>
    <row r="5" spans="1:78" x14ac:dyDescent="0.3">
      <c r="A5" s="3" t="str">
        <f>'Indicator Data'!B9</f>
        <v>AGO</v>
      </c>
      <c r="B5" s="125">
        <f>IF('Indicator Data'!C9="No Data",1,IF('Indicator Data imputation'!C8&lt;&gt;"",1,0))</f>
        <v>0</v>
      </c>
      <c r="C5" s="125">
        <f>IF('Indicator Data'!D9="No Data",1,IF('Indicator Data imputation'!D8&lt;&gt;"",1,0))</f>
        <v>0</v>
      </c>
      <c r="D5" s="125">
        <f>IF('Indicator Data'!E9="No Data",1,IF('Indicator Data imputation'!E8&lt;&gt;"",1,0))</f>
        <v>0</v>
      </c>
      <c r="E5" s="125">
        <f>IF('Indicator Data'!F9="No Data",1,IF('Indicator Data imputation'!F8&lt;&gt;"",1,0))</f>
        <v>0</v>
      </c>
      <c r="F5" s="125">
        <f>IF('Indicator Data'!G9="No Data",1,IF('Indicator Data imputation'!G8&lt;&gt;"",1,0))</f>
        <v>0</v>
      </c>
      <c r="G5" s="125">
        <f>IF('Indicator Data'!H9="No Data",1,IF('Indicator Data imputation'!H8&lt;&gt;"",1,0))</f>
        <v>0</v>
      </c>
      <c r="H5" s="125">
        <f>IF('Indicator Data'!I9="No Data",1,IF('Indicator Data imputation'!I8&lt;&gt;"",1,0))</f>
        <v>0</v>
      </c>
      <c r="I5" s="125">
        <f>IF('Indicator Data'!J9="No Data",1,IF('Indicator Data imputation'!J8&lt;&gt;"",1,0))</f>
        <v>0</v>
      </c>
      <c r="J5" s="125">
        <f>IF('Indicator Data'!K9="No Data",1,IF('Indicator Data imputation'!K8&lt;&gt;"",1,0))</f>
        <v>0</v>
      </c>
      <c r="K5" s="125">
        <f>IF('Indicator Data'!L9="No Data",1,IF('Indicator Data imputation'!L8&lt;&gt;"",1,0))</f>
        <v>0</v>
      </c>
      <c r="L5" s="125">
        <f>IF('Indicator Data'!M9="No Data",1,IF('Indicator Data imputation'!M8&lt;&gt;"",1,0))</f>
        <v>0</v>
      </c>
      <c r="M5" s="125">
        <f>IF('Indicator Data'!N9="No Data",1,IF('Indicator Data imputation'!N8&lt;&gt;"",1,0))</f>
        <v>0</v>
      </c>
      <c r="N5" s="125">
        <f>IF('Indicator Data'!O9="No Data",1,IF('Indicator Data imputation'!O8&lt;&gt;"",1,0))</f>
        <v>0</v>
      </c>
      <c r="O5" s="125">
        <f>IF('Indicator Data'!P9="No Data",1,IF('Indicator Data imputation'!P8&lt;&gt;"",1,0))</f>
        <v>0</v>
      </c>
      <c r="P5" s="125">
        <f>IF('Indicator Data'!Q9="No Data",1,IF('Indicator Data imputation'!Q8&lt;&gt;"",1,0))</f>
        <v>0</v>
      </c>
      <c r="Q5" s="125">
        <f>IF('Indicator Data'!R9="No Data",1,IF('Indicator Data imputation'!R8&lt;&gt;"",1,0))</f>
        <v>0</v>
      </c>
      <c r="R5" s="125">
        <f>IF('Indicator Data'!S9="No Data",1,IF('Indicator Data imputation'!S8&lt;&gt;"",1,0))</f>
        <v>0</v>
      </c>
      <c r="S5" s="125">
        <f>IF('Indicator Data'!T9="No Data",1,IF('Indicator Data imputation'!T8&lt;&gt;"",1,0))</f>
        <v>0</v>
      </c>
      <c r="T5" s="125">
        <f>IF('Indicator Data'!U9="No Data",1,IF('Indicator Data imputation'!U8&lt;&gt;"",1,0))</f>
        <v>0</v>
      </c>
      <c r="U5" s="125">
        <f>IF('Indicator Data'!V9="No Data",1,IF('Indicator Data imputation'!V8&lt;&gt;"",1,0))</f>
        <v>0</v>
      </c>
      <c r="V5" s="125">
        <f>IF('Indicator Data'!W9="No Data",1,IF('Indicator Data imputation'!W8&lt;&gt;"",1,0))</f>
        <v>0</v>
      </c>
      <c r="W5" s="125">
        <f>IF('Indicator Data'!X9="No Data",1,IF('Indicator Data imputation'!X8&lt;&gt;"",1,0))</f>
        <v>0</v>
      </c>
      <c r="X5" s="125">
        <f>IF('Indicator Data'!Y9="No Data",1,IF('Indicator Data imputation'!Y8&lt;&gt;"",1,0))</f>
        <v>0</v>
      </c>
      <c r="Y5" s="125">
        <f>IF('Indicator Data'!Z9="No Data",1,IF('Indicator Data imputation'!Z8&lt;&gt;"",1,0))</f>
        <v>0</v>
      </c>
      <c r="Z5" s="125">
        <f>IF('Indicator Data'!AA9="No Data",1,IF('Indicator Data imputation'!AA8&lt;&gt;"",1,0))</f>
        <v>0</v>
      </c>
      <c r="AA5" s="125">
        <f>IF('Indicator Data'!AB9="No Data",1,IF('Indicator Data imputation'!AB8&lt;&gt;"",1,0))</f>
        <v>0</v>
      </c>
      <c r="AB5" s="125">
        <f>IF('Indicator Data'!AC9="No Data",1,IF('Indicator Data imputation'!AC8&lt;&gt;"",1,0))</f>
        <v>0</v>
      </c>
      <c r="AC5" s="125">
        <f>IF('Indicator Data'!AD9="No Data",1,IF('Indicator Data imputation'!AD8&lt;&gt;"",1,0))</f>
        <v>0</v>
      </c>
      <c r="AD5" s="125">
        <f>IF('Indicator Data'!AE9="No Data",1,IF('Indicator Data imputation'!AE8&lt;&gt;"",1,0))</f>
        <v>0</v>
      </c>
      <c r="AE5" s="125">
        <f>IF('Indicator Data'!AF9="No Data",1,IF('Indicator Data imputation'!AF8&lt;&gt;"",1,0))</f>
        <v>0</v>
      </c>
      <c r="AF5" s="125">
        <f>IF('Indicator Data'!AG9="No Data",1,IF('Indicator Data imputation'!AG8&lt;&gt;"",1,0))</f>
        <v>0</v>
      </c>
      <c r="AG5" s="125">
        <f>IF('Indicator Data'!AH9="No Data",1,IF('Indicator Data imputation'!AH8&lt;&gt;"",1,0))</f>
        <v>0</v>
      </c>
      <c r="AH5" s="125">
        <f>IF('Indicator Data'!AI9="No Data",1,IF('Indicator Data imputation'!AI8&lt;&gt;"",1,0))</f>
        <v>0</v>
      </c>
      <c r="AI5" s="125">
        <f>IF('Indicator Data'!AJ9="No Data",1,IF('Indicator Data imputation'!AJ8&lt;&gt;"",1,0))</f>
        <v>0</v>
      </c>
      <c r="AJ5" s="125">
        <f>IF('Indicator Data'!AK9="No Data",1,IF('Indicator Data imputation'!AK8&lt;&gt;"",1,0))</f>
        <v>0</v>
      </c>
      <c r="AK5" s="125">
        <f>IF('Indicator Data'!AL9="No Data",1,IF('Indicator Data imputation'!AL8&lt;&gt;"",1,0))</f>
        <v>0</v>
      </c>
      <c r="AL5" s="125">
        <f>IF('Indicator Data'!AM9="No Data",1,IF('Indicator Data imputation'!AM8&lt;&gt;"",1,0))</f>
        <v>0</v>
      </c>
      <c r="AM5" s="125">
        <f>IF('Indicator Data'!AN9="No Data",1,IF('Indicator Data imputation'!AN8&lt;&gt;"",1,0))</f>
        <v>0</v>
      </c>
      <c r="AN5" s="125">
        <f>IF('Indicator Data'!AO9="No Data",1,IF('Indicator Data imputation'!AO8&lt;&gt;"",1,0))</f>
        <v>0</v>
      </c>
      <c r="AO5" s="125">
        <f>IF('Indicator Data'!AP9="No Data",1,IF('Indicator Data imputation'!AP8&lt;&gt;"",1,0))</f>
        <v>0</v>
      </c>
      <c r="AP5" s="125">
        <f>IF('Indicator Data'!AQ9="No Data",1,IF('Indicator Data imputation'!AQ8&lt;&gt;"",1,0))</f>
        <v>0</v>
      </c>
      <c r="AQ5" s="125">
        <f>IF('Indicator Data'!AR9="No Data",1,IF('Indicator Data imputation'!AR8&lt;&gt;"",1,0))</f>
        <v>0</v>
      </c>
      <c r="AR5" s="125">
        <f>IF('Indicator Data'!AS9="No Data",1,IF('Indicator Data imputation'!AS8&lt;&gt;"",1,0))</f>
        <v>0</v>
      </c>
      <c r="AS5" s="125">
        <f>IF('Indicator Data'!AT9="No Data",1,IF('Indicator Data imputation'!AT8&lt;&gt;"",1,0))</f>
        <v>0</v>
      </c>
      <c r="AT5" s="125">
        <f>IF('Indicator Data'!AU9="No Data",1,IF('Indicator Data imputation'!AU8&lt;&gt;"",1,0))</f>
        <v>0</v>
      </c>
      <c r="AU5" s="125">
        <f>IF('Indicator Data'!AV9="No Data",1,IF('Indicator Data imputation'!AV8&lt;&gt;"",1,0))</f>
        <v>0</v>
      </c>
      <c r="AV5" s="125">
        <f>IF('Indicator Data'!AW9="No Data",1,IF('Indicator Data imputation'!AW8&lt;&gt;"",1,0))</f>
        <v>0</v>
      </c>
      <c r="AW5" s="125">
        <f>IF('Indicator Data'!AX9="No Data",1,IF('Indicator Data imputation'!AX8&lt;&gt;"",1,0))</f>
        <v>0</v>
      </c>
      <c r="AX5" s="125">
        <f>IF('Indicator Data'!AY9="No Data",1,IF('Indicator Data imputation'!AY8&lt;&gt;"",1,0))</f>
        <v>0</v>
      </c>
      <c r="AY5" s="125">
        <f>IF('Indicator Data'!AZ9="No Data",1,IF('Indicator Data imputation'!AZ8&lt;&gt;"",1,0))</f>
        <v>0</v>
      </c>
      <c r="AZ5" s="125">
        <f>IF('Indicator Data'!BA9="No Data",1,IF('Indicator Data imputation'!BA8&lt;&gt;"",1,0))</f>
        <v>0</v>
      </c>
      <c r="BA5" s="125">
        <f>IF('Indicator Data'!BB9="No Data",1,IF('Indicator Data imputation'!BB8&lt;&gt;"",1,0))</f>
        <v>0</v>
      </c>
      <c r="BB5" s="125">
        <f>IF('Indicator Data'!BC9="No Data",1,IF('Indicator Data imputation'!BC8&lt;&gt;"",1,0))</f>
        <v>0</v>
      </c>
      <c r="BC5" s="125">
        <f>IF('Indicator Data'!BD9="No Data",1,IF('Indicator Data imputation'!BD8&lt;&gt;"",1,0))</f>
        <v>0</v>
      </c>
      <c r="BD5" s="125">
        <f>IF('Indicator Data'!BF9="No Data",1,IF('Indicator Data imputation'!BE8&lt;&gt;"",1,0))</f>
        <v>0</v>
      </c>
      <c r="BE5" s="125">
        <f>IF('Indicator Data'!BG9="No Data",1,IF('Indicator Data imputation'!BF8&lt;&gt;"",1,0))</f>
        <v>0</v>
      </c>
      <c r="BF5" s="125">
        <f>IF('Indicator Data'!BH9="No Data",1,IF('Indicator Data imputation'!BG8&lt;&gt;"",1,0))</f>
        <v>0</v>
      </c>
      <c r="BG5" s="125">
        <f>IF('Indicator Data'!BI9="No Data",1,IF('Indicator Data imputation'!BH8&lt;&gt;"",1,0))</f>
        <v>0</v>
      </c>
      <c r="BH5" s="125">
        <f>IF('Indicator Data'!BJ9="No Data",1,IF('Indicator Data imputation'!BI8&lt;&gt;"",1,0))</f>
        <v>0</v>
      </c>
      <c r="BI5" s="125">
        <f>IF('Indicator Data'!BK9="No Data",1,IF('Indicator Data imputation'!BJ8&lt;&gt;"",1,0))</f>
        <v>0</v>
      </c>
      <c r="BJ5" s="125">
        <f>IF('Indicator Data'!BL9="No Data",1,IF('Indicator Data imputation'!BK8&lt;&gt;"",1,0))</f>
        <v>0</v>
      </c>
      <c r="BK5" s="125">
        <f>IF('Indicator Data'!BM9="No Data",1,IF('Indicator Data imputation'!BL8&lt;&gt;"",1,0))</f>
        <v>0</v>
      </c>
      <c r="BL5" s="125">
        <f>IF('Indicator Data'!BN9="No Data",1,IF('Indicator Data imputation'!BM8&lt;&gt;"",1,0))</f>
        <v>0</v>
      </c>
      <c r="BM5" s="125">
        <f>IF('Indicator Data'!BO9="No Data",1,IF('Indicator Data imputation'!BN8&lt;&gt;"",1,0))</f>
        <v>0</v>
      </c>
      <c r="BN5" s="125">
        <f>IF('Indicator Data'!BP9="No Data",1,IF('Indicator Data imputation'!BO8&lt;&gt;"",1,0))</f>
        <v>0</v>
      </c>
      <c r="BO5" s="125">
        <f>IF('Indicator Data'!BQ9="No Data",1,IF('Indicator Data imputation'!BP8&lt;&gt;"",1,0))</f>
        <v>0</v>
      </c>
      <c r="BP5" s="125">
        <f>IF('Indicator Data'!BR9="No Data",1,IF('Indicator Data imputation'!BQ8&lt;&gt;"",1,0))</f>
        <v>0</v>
      </c>
      <c r="BQ5" s="125">
        <f>IF('Indicator Data'!BS9="No Data",1,IF('Indicator Data imputation'!BR8&lt;&gt;"",1,0))</f>
        <v>0</v>
      </c>
      <c r="BR5" s="125">
        <f>IF('Indicator Data'!BT9="No Data",1,IF('Indicator Data imputation'!BS8&lt;&gt;"",1,0))</f>
        <v>0</v>
      </c>
      <c r="BS5" s="125">
        <f>IF('Indicator Data'!BU9="No Data",1,IF('Indicator Data imputation'!BT8&lt;&gt;"",1,0))</f>
        <v>0</v>
      </c>
      <c r="BT5" s="125">
        <f>IF('Indicator Data'!BV9="No Data",1,IF('Indicator Data imputation'!BU8&lt;&gt;"",1,0))</f>
        <v>0</v>
      </c>
      <c r="BU5" s="125">
        <f>IF('Indicator Data'!BW9="No Data",1,IF('Indicator Data imputation'!BV8&lt;&gt;"",1,0))</f>
        <v>0</v>
      </c>
      <c r="BV5" s="125">
        <f>IF('Indicator Data'!BX9="No Data",1,IF('Indicator Data imputation'!BW8&lt;&gt;"",1,0))</f>
        <v>0</v>
      </c>
      <c r="BW5" s="125">
        <f>IF('Indicator Data'!BY9="No Data",1,IF('Indicator Data imputation'!BX8&lt;&gt;"",1,0))</f>
        <v>0</v>
      </c>
      <c r="BX5" s="125">
        <f>IF('Indicator Data'!BZ9="No Data",1,IF('Indicator Data imputation'!BY8&lt;&gt;"",1,0))</f>
        <v>0</v>
      </c>
      <c r="BY5" s="3">
        <f t="shared" si="0"/>
        <v>0</v>
      </c>
      <c r="BZ5" s="127">
        <f t="shared" si="1"/>
        <v>0</v>
      </c>
    </row>
    <row r="6" spans="1:78" x14ac:dyDescent="0.3">
      <c r="A6" s="3" t="str">
        <f>'Indicator Data'!B10</f>
        <v>ATG</v>
      </c>
      <c r="B6" s="125">
        <f>IF('Indicator Data'!C10="No Data",1,IF('Indicator Data imputation'!C9&lt;&gt;"",1,0))</f>
        <v>0</v>
      </c>
      <c r="C6" s="125">
        <f>IF('Indicator Data'!D10="No Data",1,IF('Indicator Data imputation'!D9&lt;&gt;"",1,0))</f>
        <v>0</v>
      </c>
      <c r="D6" s="125">
        <f>IF('Indicator Data'!E10="No Data",1,IF('Indicator Data imputation'!E9&lt;&gt;"",1,0))</f>
        <v>1</v>
      </c>
      <c r="E6" s="125">
        <f>IF('Indicator Data'!F10="No Data",1,IF('Indicator Data imputation'!F9&lt;&gt;"",1,0))</f>
        <v>0</v>
      </c>
      <c r="F6" s="125">
        <f>IF('Indicator Data'!G10="No Data",1,IF('Indicator Data imputation'!G9&lt;&gt;"",1,0))</f>
        <v>0</v>
      </c>
      <c r="G6" s="125">
        <f>IF('Indicator Data'!H10="No Data",1,IF('Indicator Data imputation'!H9&lt;&gt;"",1,0))</f>
        <v>0</v>
      </c>
      <c r="H6" s="125">
        <f>IF('Indicator Data'!I10="No Data",1,IF('Indicator Data imputation'!I9&lt;&gt;"",1,0))</f>
        <v>0</v>
      </c>
      <c r="I6" s="125">
        <f>IF('Indicator Data'!J10="No Data",1,IF('Indicator Data imputation'!J9&lt;&gt;"",1,0))</f>
        <v>0</v>
      </c>
      <c r="J6" s="125">
        <f>IF('Indicator Data'!K10="No Data",1,IF('Indicator Data imputation'!K9&lt;&gt;"",1,0))</f>
        <v>0</v>
      </c>
      <c r="K6" s="125">
        <f>IF('Indicator Data'!L10="No Data",1,IF('Indicator Data imputation'!L9&lt;&gt;"",1,0))</f>
        <v>0</v>
      </c>
      <c r="L6" s="125">
        <f>IF('Indicator Data'!M10="No Data",1,IF('Indicator Data imputation'!M9&lt;&gt;"",1,0))</f>
        <v>1</v>
      </c>
      <c r="M6" s="125">
        <f>IF('Indicator Data'!N10="No Data",1,IF('Indicator Data imputation'!N9&lt;&gt;"",1,0))</f>
        <v>1</v>
      </c>
      <c r="N6" s="125">
        <f>IF('Indicator Data'!O10="No Data",1,IF('Indicator Data imputation'!O9&lt;&gt;"",1,0))</f>
        <v>1</v>
      </c>
      <c r="O6" s="125">
        <f>IF('Indicator Data'!P10="No Data",1,IF('Indicator Data imputation'!P9&lt;&gt;"",1,0))</f>
        <v>1</v>
      </c>
      <c r="P6" s="125">
        <f>IF('Indicator Data'!Q10="No Data",1,IF('Indicator Data imputation'!Q9&lt;&gt;"",1,0))</f>
        <v>0</v>
      </c>
      <c r="Q6" s="125">
        <f>IF('Indicator Data'!R10="No Data",1,IF('Indicator Data imputation'!R9&lt;&gt;"",1,0))</f>
        <v>0</v>
      </c>
      <c r="R6" s="125">
        <f>IF('Indicator Data'!S10="No Data",1,IF('Indicator Data imputation'!S9&lt;&gt;"",1,0))</f>
        <v>0</v>
      </c>
      <c r="S6" s="125">
        <f>IF('Indicator Data'!T10="No Data",1,IF('Indicator Data imputation'!T9&lt;&gt;"",1,0))</f>
        <v>0</v>
      </c>
      <c r="T6" s="125">
        <f>IF('Indicator Data'!U10="No Data",1,IF('Indicator Data imputation'!U9&lt;&gt;"",1,0))</f>
        <v>0</v>
      </c>
      <c r="U6" s="125">
        <f>IF('Indicator Data'!V10="No Data",1,IF('Indicator Data imputation'!V9&lt;&gt;"",1,0))</f>
        <v>0</v>
      </c>
      <c r="V6" s="125">
        <f>IF('Indicator Data'!W10="No Data",1,IF('Indicator Data imputation'!W9&lt;&gt;"",1,0))</f>
        <v>0</v>
      </c>
      <c r="W6" s="125">
        <f>IF('Indicator Data'!X10="No Data",1,IF('Indicator Data imputation'!X9&lt;&gt;"",1,0))</f>
        <v>0</v>
      </c>
      <c r="X6" s="125">
        <f>IF('Indicator Data'!Y10="No Data",1,IF('Indicator Data imputation'!Y9&lt;&gt;"",1,0))</f>
        <v>0</v>
      </c>
      <c r="Y6" s="125">
        <f>IF('Indicator Data'!Z10="No Data",1,IF('Indicator Data imputation'!Z9&lt;&gt;"",1,0))</f>
        <v>0</v>
      </c>
      <c r="Z6" s="125">
        <f>IF('Indicator Data'!AA10="No Data",1,IF('Indicator Data imputation'!AA9&lt;&gt;"",1,0))</f>
        <v>1</v>
      </c>
      <c r="AA6" s="125">
        <f>IF('Indicator Data'!AB10="No Data",1,IF('Indicator Data imputation'!AB9&lt;&gt;"",1,0))</f>
        <v>0</v>
      </c>
      <c r="AB6" s="125">
        <f>IF('Indicator Data'!AC10="No Data",1,IF('Indicator Data imputation'!AC9&lt;&gt;"",1,0))</f>
        <v>1</v>
      </c>
      <c r="AC6" s="125">
        <f>IF('Indicator Data'!AD10="No Data",1,IF('Indicator Data imputation'!AD9&lt;&gt;"",1,0))</f>
        <v>1</v>
      </c>
      <c r="AD6" s="125">
        <f>IF('Indicator Data'!AE10="No Data",1,IF('Indicator Data imputation'!AE9&lt;&gt;"",1,0))</f>
        <v>0</v>
      </c>
      <c r="AE6" s="125">
        <f>IF('Indicator Data'!AF10="No Data",1,IF('Indicator Data imputation'!AF9&lt;&gt;"",1,0))</f>
        <v>1</v>
      </c>
      <c r="AF6" s="125">
        <f>IF('Indicator Data'!AG10="No Data",1,IF('Indicator Data imputation'!AG9&lt;&gt;"",1,0))</f>
        <v>0</v>
      </c>
      <c r="AG6" s="125">
        <f>IF('Indicator Data'!AH10="No Data",1,IF('Indicator Data imputation'!AH9&lt;&gt;"",1,0))</f>
        <v>0</v>
      </c>
      <c r="AH6" s="125">
        <f>IF('Indicator Data'!AI10="No Data",1,IF('Indicator Data imputation'!AI9&lt;&gt;"",1,0))</f>
        <v>0</v>
      </c>
      <c r="AI6" s="125">
        <f>IF('Indicator Data'!AJ10="No Data",1,IF('Indicator Data imputation'!AJ9&lt;&gt;"",1,0))</f>
        <v>0</v>
      </c>
      <c r="AJ6" s="125">
        <f>IF('Indicator Data'!AK10="No Data",1,IF('Indicator Data imputation'!AK9&lt;&gt;"",1,0))</f>
        <v>0</v>
      </c>
      <c r="AK6" s="125">
        <f>IF('Indicator Data'!AL10="No Data",1,IF('Indicator Data imputation'!AL9&lt;&gt;"",1,0))</f>
        <v>0</v>
      </c>
      <c r="AL6" s="125">
        <f>IF('Indicator Data'!AM10="No Data",1,IF('Indicator Data imputation'!AM9&lt;&gt;"",1,0))</f>
        <v>1</v>
      </c>
      <c r="AM6" s="125">
        <f>IF('Indicator Data'!AN10="No Data",1,IF('Indicator Data imputation'!AN9&lt;&gt;"",1,0))</f>
        <v>0</v>
      </c>
      <c r="AN6" s="125">
        <f>IF('Indicator Data'!AO10="No Data",1,IF('Indicator Data imputation'!AO9&lt;&gt;"",1,0))</f>
        <v>0</v>
      </c>
      <c r="AO6" s="125">
        <f>IF('Indicator Data'!AP10="No Data",1,IF('Indicator Data imputation'!AP9&lt;&gt;"",1,0))</f>
        <v>0</v>
      </c>
      <c r="AP6" s="125">
        <f>IF('Indicator Data'!AQ10="No Data",1,IF('Indicator Data imputation'!AQ9&lt;&gt;"",1,0))</f>
        <v>0</v>
      </c>
      <c r="AQ6" s="125">
        <f>IF('Indicator Data'!AR10="No Data",1,IF('Indicator Data imputation'!AR9&lt;&gt;"",1,0))</f>
        <v>0</v>
      </c>
      <c r="AR6" s="125">
        <f>IF('Indicator Data'!AS10="No Data",1,IF('Indicator Data imputation'!AS9&lt;&gt;"",1,0))</f>
        <v>0</v>
      </c>
      <c r="AS6" s="125">
        <f>IF('Indicator Data'!AT10="No Data",1,IF('Indicator Data imputation'!AT9&lt;&gt;"",1,0))</f>
        <v>1</v>
      </c>
      <c r="AT6" s="125">
        <f>IF('Indicator Data'!AU10="No Data",1,IF('Indicator Data imputation'!AU9&lt;&gt;"",1,0))</f>
        <v>0</v>
      </c>
      <c r="AU6" s="125">
        <f>IF('Indicator Data'!AV10="No Data",1,IF('Indicator Data imputation'!AV9&lt;&gt;"",1,0))</f>
        <v>1</v>
      </c>
      <c r="AV6" s="125">
        <f>IF('Indicator Data'!AW10="No Data",1,IF('Indicator Data imputation'!AW9&lt;&gt;"",1,0))</f>
        <v>1</v>
      </c>
      <c r="AW6" s="125">
        <f>IF('Indicator Data'!AX10="No Data",1,IF('Indicator Data imputation'!AX9&lt;&gt;"",1,0))</f>
        <v>1</v>
      </c>
      <c r="AX6" s="125">
        <f>IF('Indicator Data'!AY10="No Data",1,IF('Indicator Data imputation'!AY9&lt;&gt;"",1,0))</f>
        <v>0</v>
      </c>
      <c r="AY6" s="125">
        <f>IF('Indicator Data'!AZ10="No Data",1,IF('Indicator Data imputation'!AZ9&lt;&gt;"",1,0))</f>
        <v>1</v>
      </c>
      <c r="AZ6" s="125">
        <f>IF('Indicator Data'!BA10="No Data",1,IF('Indicator Data imputation'!BA9&lt;&gt;"",1,0))</f>
        <v>1</v>
      </c>
      <c r="BA6" s="125">
        <f>IF('Indicator Data'!BB10="No Data",1,IF('Indicator Data imputation'!BB9&lt;&gt;"",1,0))</f>
        <v>0</v>
      </c>
      <c r="BB6" s="125">
        <f>IF('Indicator Data'!BC10="No Data",1,IF('Indicator Data imputation'!BC9&lt;&gt;"",1,0))</f>
        <v>0</v>
      </c>
      <c r="BC6" s="125">
        <f>IF('Indicator Data'!BD10="No Data",1,IF('Indicator Data imputation'!BD9&lt;&gt;"",1,0))</f>
        <v>0</v>
      </c>
      <c r="BD6" s="125">
        <f>IF('Indicator Data'!BF10="No Data",1,IF('Indicator Data imputation'!BE9&lt;&gt;"",1,0))</f>
        <v>0</v>
      </c>
      <c r="BE6" s="125">
        <f>IF('Indicator Data'!BG10="No Data",1,IF('Indicator Data imputation'!BF9&lt;&gt;"",1,0))</f>
        <v>0</v>
      </c>
      <c r="BF6" s="125">
        <f>IF('Indicator Data'!BH10="No Data",1,IF('Indicator Data imputation'!BG9&lt;&gt;"",1,0))</f>
        <v>0</v>
      </c>
      <c r="BG6" s="125">
        <f>IF('Indicator Data'!BI10="No Data",1,IF('Indicator Data imputation'!BH9&lt;&gt;"",1,0))</f>
        <v>0</v>
      </c>
      <c r="BH6" s="125">
        <f>IF('Indicator Data'!BJ10="No Data",1,IF('Indicator Data imputation'!BI9&lt;&gt;"",1,0))</f>
        <v>1</v>
      </c>
      <c r="BI6" s="125">
        <f>IF('Indicator Data'!BK10="No Data",1,IF('Indicator Data imputation'!BJ9&lt;&gt;"",1,0))</f>
        <v>0</v>
      </c>
      <c r="BJ6" s="125">
        <f>IF('Indicator Data'!BL10="No Data",1,IF('Indicator Data imputation'!BK9&lt;&gt;"",1,0))</f>
        <v>0</v>
      </c>
      <c r="BK6" s="125">
        <f>IF('Indicator Data'!BM10="No Data",1,IF('Indicator Data imputation'!BL9&lt;&gt;"",1,0))</f>
        <v>1</v>
      </c>
      <c r="BL6" s="125">
        <f>IF('Indicator Data'!BN10="No Data",1,IF('Indicator Data imputation'!BM9&lt;&gt;"",1,0))</f>
        <v>0</v>
      </c>
      <c r="BM6" s="125">
        <f>IF('Indicator Data'!BO10="No Data",1,IF('Indicator Data imputation'!BN9&lt;&gt;"",1,0))</f>
        <v>0</v>
      </c>
      <c r="BN6" s="125">
        <f>IF('Indicator Data'!BP10="No Data",1,IF('Indicator Data imputation'!BO9&lt;&gt;"",1,0))</f>
        <v>0</v>
      </c>
      <c r="BO6" s="125">
        <f>IF('Indicator Data'!BQ10="No Data",1,IF('Indicator Data imputation'!BP9&lt;&gt;"",1,0))</f>
        <v>0</v>
      </c>
      <c r="BP6" s="125">
        <f>IF('Indicator Data'!BR10="No Data",1,IF('Indicator Data imputation'!BQ9&lt;&gt;"",1,0))</f>
        <v>0</v>
      </c>
      <c r="BQ6" s="125">
        <f>IF('Indicator Data'!BS10="No Data",1,IF('Indicator Data imputation'!BR9&lt;&gt;"",1,0))</f>
        <v>0</v>
      </c>
      <c r="BR6" s="125">
        <f>IF('Indicator Data'!BT10="No Data",1,IF('Indicator Data imputation'!BS9&lt;&gt;"",1,0))</f>
        <v>0</v>
      </c>
      <c r="BS6" s="125">
        <f>IF('Indicator Data'!BU10="No Data",1,IF('Indicator Data imputation'!BT9&lt;&gt;"",1,0))</f>
        <v>0</v>
      </c>
      <c r="BT6" s="125">
        <f>IF('Indicator Data'!BV10="No Data",1,IF('Indicator Data imputation'!BU9&lt;&gt;"",1,0))</f>
        <v>0</v>
      </c>
      <c r="BU6" s="125">
        <f>IF('Indicator Data'!BW10="No Data",1,IF('Indicator Data imputation'!BV9&lt;&gt;"",1,0))</f>
        <v>0</v>
      </c>
      <c r="BV6" s="125">
        <f>IF('Indicator Data'!BX10="No Data",1,IF('Indicator Data imputation'!BW9&lt;&gt;"",1,0))</f>
        <v>1</v>
      </c>
      <c r="BW6" s="125">
        <f>IF('Indicator Data'!BY10="No Data",1,IF('Indicator Data imputation'!BX9&lt;&gt;"",1,0))</f>
        <v>0</v>
      </c>
      <c r="BX6" s="125">
        <f>IF('Indicator Data'!BZ10="No Data",1,IF('Indicator Data imputation'!BY9&lt;&gt;"",1,0))</f>
        <v>0</v>
      </c>
      <c r="BY6" s="3">
        <f t="shared" si="0"/>
        <v>19</v>
      </c>
      <c r="BZ6" s="127">
        <f t="shared" si="1"/>
        <v>0.25333333333333335</v>
      </c>
    </row>
    <row r="7" spans="1:78" x14ac:dyDescent="0.3">
      <c r="A7" s="3" t="str">
        <f>'Indicator Data'!B11</f>
        <v>ARG</v>
      </c>
      <c r="B7" s="125">
        <f>IF('Indicator Data'!C11="No Data",1,IF('Indicator Data imputation'!C10&lt;&gt;"",1,0))</f>
        <v>0</v>
      </c>
      <c r="C7" s="125">
        <f>IF('Indicator Data'!D11="No Data",1,IF('Indicator Data imputation'!D10&lt;&gt;"",1,0))</f>
        <v>0</v>
      </c>
      <c r="D7" s="125">
        <f>IF('Indicator Data'!E11="No Data",1,IF('Indicator Data imputation'!E10&lt;&gt;"",1,0))</f>
        <v>0</v>
      </c>
      <c r="E7" s="125">
        <f>IF('Indicator Data'!F11="No Data",1,IF('Indicator Data imputation'!F10&lt;&gt;"",1,0))</f>
        <v>0</v>
      </c>
      <c r="F7" s="125">
        <f>IF('Indicator Data'!G11="No Data",1,IF('Indicator Data imputation'!G10&lt;&gt;"",1,0))</f>
        <v>0</v>
      </c>
      <c r="G7" s="125">
        <f>IF('Indicator Data'!H11="No Data",1,IF('Indicator Data imputation'!H10&lt;&gt;"",1,0))</f>
        <v>0</v>
      </c>
      <c r="H7" s="125">
        <f>IF('Indicator Data'!I11="No Data",1,IF('Indicator Data imputation'!I10&lt;&gt;"",1,0))</f>
        <v>0</v>
      </c>
      <c r="I7" s="125">
        <f>IF('Indicator Data'!J11="No Data",1,IF('Indicator Data imputation'!J10&lt;&gt;"",1,0))</f>
        <v>0</v>
      </c>
      <c r="J7" s="125">
        <f>IF('Indicator Data'!K11="No Data",1,IF('Indicator Data imputation'!K10&lt;&gt;"",1,0))</f>
        <v>0</v>
      </c>
      <c r="K7" s="125">
        <f>IF('Indicator Data'!L11="No Data",1,IF('Indicator Data imputation'!L10&lt;&gt;"",1,0))</f>
        <v>0</v>
      </c>
      <c r="L7" s="125">
        <f>IF('Indicator Data'!M11="No Data",1,IF('Indicator Data imputation'!M10&lt;&gt;"",1,0))</f>
        <v>1</v>
      </c>
      <c r="M7" s="125">
        <f>IF('Indicator Data'!N11="No Data",1,IF('Indicator Data imputation'!N10&lt;&gt;"",1,0))</f>
        <v>1</v>
      </c>
      <c r="N7" s="125">
        <f>IF('Indicator Data'!O11="No Data",1,IF('Indicator Data imputation'!O10&lt;&gt;"",1,0))</f>
        <v>1</v>
      </c>
      <c r="O7" s="125">
        <f>IF('Indicator Data'!P11="No Data",1,IF('Indicator Data imputation'!P10&lt;&gt;"",1,0))</f>
        <v>1</v>
      </c>
      <c r="P7" s="125">
        <f>IF('Indicator Data'!Q11="No Data",1,IF('Indicator Data imputation'!Q10&lt;&gt;"",1,0))</f>
        <v>0</v>
      </c>
      <c r="Q7" s="125">
        <f>IF('Indicator Data'!R11="No Data",1,IF('Indicator Data imputation'!R10&lt;&gt;"",1,0))</f>
        <v>0</v>
      </c>
      <c r="R7" s="125">
        <f>IF('Indicator Data'!S11="No Data",1,IF('Indicator Data imputation'!S10&lt;&gt;"",1,0))</f>
        <v>0</v>
      </c>
      <c r="S7" s="125">
        <f>IF('Indicator Data'!T11="No Data",1,IF('Indicator Data imputation'!T10&lt;&gt;"",1,0))</f>
        <v>0</v>
      </c>
      <c r="T7" s="125">
        <f>IF('Indicator Data'!U11="No Data",1,IF('Indicator Data imputation'!U10&lt;&gt;"",1,0))</f>
        <v>0</v>
      </c>
      <c r="U7" s="125">
        <f>IF('Indicator Data'!V11="No Data",1,IF('Indicator Data imputation'!V10&lt;&gt;"",1,0))</f>
        <v>0</v>
      </c>
      <c r="V7" s="125">
        <f>IF('Indicator Data'!W11="No Data",1,IF('Indicator Data imputation'!W10&lt;&gt;"",1,0))</f>
        <v>0</v>
      </c>
      <c r="W7" s="125">
        <f>IF('Indicator Data'!X11="No Data",1,IF('Indicator Data imputation'!X10&lt;&gt;"",1,0))</f>
        <v>0</v>
      </c>
      <c r="X7" s="125">
        <f>IF('Indicator Data'!Y11="No Data",1,IF('Indicator Data imputation'!Y10&lt;&gt;"",1,0))</f>
        <v>0</v>
      </c>
      <c r="Y7" s="125">
        <f>IF('Indicator Data'!Z11="No Data",1,IF('Indicator Data imputation'!Z10&lt;&gt;"",1,0))</f>
        <v>0</v>
      </c>
      <c r="Z7" s="125">
        <f>IF('Indicator Data'!AA11="No Data",1,IF('Indicator Data imputation'!AA10&lt;&gt;"",1,0))</f>
        <v>0</v>
      </c>
      <c r="AA7" s="125">
        <f>IF('Indicator Data'!AB11="No Data",1,IF('Indicator Data imputation'!AB10&lt;&gt;"",1,0))</f>
        <v>0</v>
      </c>
      <c r="AB7" s="125">
        <f>IF('Indicator Data'!AC11="No Data",1,IF('Indicator Data imputation'!AC10&lt;&gt;"",1,0))</f>
        <v>1</v>
      </c>
      <c r="AC7" s="125">
        <f>IF('Indicator Data'!AD11="No Data",1,IF('Indicator Data imputation'!AD10&lt;&gt;"",1,0))</f>
        <v>0</v>
      </c>
      <c r="AD7" s="125">
        <f>IF('Indicator Data'!AE11="No Data",1,IF('Indicator Data imputation'!AE10&lt;&gt;"",1,0))</f>
        <v>0</v>
      </c>
      <c r="AE7" s="125">
        <f>IF('Indicator Data'!AF11="No Data",1,IF('Indicator Data imputation'!AF10&lt;&gt;"",1,0))</f>
        <v>0</v>
      </c>
      <c r="AF7" s="125">
        <f>IF('Indicator Data'!AG11="No Data",1,IF('Indicator Data imputation'!AG10&lt;&gt;"",1,0))</f>
        <v>0</v>
      </c>
      <c r="AG7" s="125">
        <f>IF('Indicator Data'!AH11="No Data",1,IF('Indicator Data imputation'!AH10&lt;&gt;"",1,0))</f>
        <v>0</v>
      </c>
      <c r="AH7" s="125">
        <f>IF('Indicator Data'!AI11="No Data",1,IF('Indicator Data imputation'!AI10&lt;&gt;"",1,0))</f>
        <v>0</v>
      </c>
      <c r="AI7" s="125">
        <f>IF('Indicator Data'!AJ11="No Data",1,IF('Indicator Data imputation'!AJ10&lt;&gt;"",1,0))</f>
        <v>0</v>
      </c>
      <c r="AJ7" s="125">
        <f>IF('Indicator Data'!AK11="No Data",1,IF('Indicator Data imputation'!AK10&lt;&gt;"",1,0))</f>
        <v>0</v>
      </c>
      <c r="AK7" s="125">
        <f>IF('Indicator Data'!AL11="No Data",1,IF('Indicator Data imputation'!AL10&lt;&gt;"",1,0))</f>
        <v>0</v>
      </c>
      <c r="AL7" s="125">
        <f>IF('Indicator Data'!AM11="No Data",1,IF('Indicator Data imputation'!AM10&lt;&gt;"",1,0))</f>
        <v>1</v>
      </c>
      <c r="AM7" s="125">
        <f>IF('Indicator Data'!AN11="No Data",1,IF('Indicator Data imputation'!AN10&lt;&gt;"",1,0))</f>
        <v>0</v>
      </c>
      <c r="AN7" s="125">
        <f>IF('Indicator Data'!AO11="No Data",1,IF('Indicator Data imputation'!AO10&lt;&gt;"",1,0))</f>
        <v>0</v>
      </c>
      <c r="AO7" s="125">
        <f>IF('Indicator Data'!AP11="No Data",1,IF('Indicator Data imputation'!AP10&lt;&gt;"",1,0))</f>
        <v>0</v>
      </c>
      <c r="AP7" s="125">
        <f>IF('Indicator Data'!AQ11="No Data",1,IF('Indicator Data imputation'!AQ10&lt;&gt;"",1,0))</f>
        <v>0</v>
      </c>
      <c r="AQ7" s="125">
        <f>IF('Indicator Data'!AR11="No Data",1,IF('Indicator Data imputation'!AR10&lt;&gt;"",1,0))</f>
        <v>0</v>
      </c>
      <c r="AR7" s="125">
        <f>IF('Indicator Data'!AS11="No Data",1,IF('Indicator Data imputation'!AS10&lt;&gt;"",1,0))</f>
        <v>0</v>
      </c>
      <c r="AS7" s="125">
        <f>IF('Indicator Data'!AT11="No Data",1,IF('Indicator Data imputation'!AT10&lt;&gt;"",1,0))</f>
        <v>0</v>
      </c>
      <c r="AT7" s="125">
        <f>IF('Indicator Data'!AU11="No Data",1,IF('Indicator Data imputation'!AU10&lt;&gt;"",1,0))</f>
        <v>0</v>
      </c>
      <c r="AU7" s="125">
        <f>IF('Indicator Data'!AV11="No Data",1,IF('Indicator Data imputation'!AV10&lt;&gt;"",1,0))</f>
        <v>0</v>
      </c>
      <c r="AV7" s="125">
        <f>IF('Indicator Data'!AW11="No Data",1,IF('Indicator Data imputation'!AW10&lt;&gt;"",1,0))</f>
        <v>0</v>
      </c>
      <c r="AW7" s="125">
        <f>IF('Indicator Data'!AX11="No Data",1,IF('Indicator Data imputation'!AX10&lt;&gt;"",1,0))</f>
        <v>0</v>
      </c>
      <c r="AX7" s="125">
        <f>IF('Indicator Data'!AY11="No Data",1,IF('Indicator Data imputation'!AY10&lt;&gt;"",1,0))</f>
        <v>0</v>
      </c>
      <c r="AY7" s="125">
        <f>IF('Indicator Data'!AZ11="No Data",1,IF('Indicator Data imputation'!AZ10&lt;&gt;"",1,0))</f>
        <v>0</v>
      </c>
      <c r="AZ7" s="125">
        <f>IF('Indicator Data'!BA11="No Data",1,IF('Indicator Data imputation'!BA10&lt;&gt;"",1,0))</f>
        <v>0</v>
      </c>
      <c r="BA7" s="125">
        <f>IF('Indicator Data'!BB11="No Data",1,IF('Indicator Data imputation'!BB10&lt;&gt;"",1,0))</f>
        <v>0</v>
      </c>
      <c r="BB7" s="125">
        <f>IF('Indicator Data'!BC11="No Data",1,IF('Indicator Data imputation'!BC10&lt;&gt;"",1,0))</f>
        <v>0</v>
      </c>
      <c r="BC7" s="125">
        <f>IF('Indicator Data'!BD11="No Data",1,IF('Indicator Data imputation'!BD10&lt;&gt;"",1,0))</f>
        <v>0</v>
      </c>
      <c r="BD7" s="125">
        <f>IF('Indicator Data'!BF11="No Data",1,IF('Indicator Data imputation'!BE10&lt;&gt;"",1,0))</f>
        <v>0</v>
      </c>
      <c r="BE7" s="125">
        <f>IF('Indicator Data'!BG11="No Data",1,IF('Indicator Data imputation'!BF10&lt;&gt;"",1,0))</f>
        <v>0</v>
      </c>
      <c r="BF7" s="125">
        <f>IF('Indicator Data'!BH11="No Data",1,IF('Indicator Data imputation'!BG10&lt;&gt;"",1,0))</f>
        <v>0</v>
      </c>
      <c r="BG7" s="125">
        <f>IF('Indicator Data'!BI11="No Data",1,IF('Indicator Data imputation'!BH10&lt;&gt;"",1,0))</f>
        <v>0</v>
      </c>
      <c r="BH7" s="125">
        <f>IF('Indicator Data'!BJ11="No Data",1,IF('Indicator Data imputation'!BI10&lt;&gt;"",1,0))</f>
        <v>0</v>
      </c>
      <c r="BI7" s="125">
        <f>IF('Indicator Data'!BK11="No Data",1,IF('Indicator Data imputation'!BJ10&lt;&gt;"",1,0))</f>
        <v>0</v>
      </c>
      <c r="BJ7" s="125">
        <f>IF('Indicator Data'!BL11="No Data",1,IF('Indicator Data imputation'!BK10&lt;&gt;"",1,0))</f>
        <v>0</v>
      </c>
      <c r="BK7" s="125">
        <f>IF('Indicator Data'!BM11="No Data",1,IF('Indicator Data imputation'!BL10&lt;&gt;"",1,0))</f>
        <v>0</v>
      </c>
      <c r="BL7" s="125">
        <f>IF('Indicator Data'!BN11="No Data",1,IF('Indicator Data imputation'!BM10&lt;&gt;"",1,0))</f>
        <v>0</v>
      </c>
      <c r="BM7" s="125">
        <f>IF('Indicator Data'!BO11="No Data",1,IF('Indicator Data imputation'!BN10&lt;&gt;"",1,0))</f>
        <v>0</v>
      </c>
      <c r="BN7" s="125">
        <f>IF('Indicator Data'!BP11="No Data",1,IF('Indicator Data imputation'!BO10&lt;&gt;"",1,0))</f>
        <v>0</v>
      </c>
      <c r="BO7" s="125">
        <f>IF('Indicator Data'!BQ11="No Data",1,IF('Indicator Data imputation'!BP10&lt;&gt;"",1,0))</f>
        <v>0</v>
      </c>
      <c r="BP7" s="125">
        <f>IF('Indicator Data'!BR11="No Data",1,IF('Indicator Data imputation'!BQ10&lt;&gt;"",1,0))</f>
        <v>0</v>
      </c>
      <c r="BQ7" s="125">
        <f>IF('Indicator Data'!BS11="No Data",1,IF('Indicator Data imputation'!BR10&lt;&gt;"",1,0))</f>
        <v>0</v>
      </c>
      <c r="BR7" s="125">
        <f>IF('Indicator Data'!BT11="No Data",1,IF('Indicator Data imputation'!BS10&lt;&gt;"",1,0))</f>
        <v>0</v>
      </c>
      <c r="BS7" s="125">
        <f>IF('Indicator Data'!BU11="No Data",1,IF('Indicator Data imputation'!BT10&lt;&gt;"",1,0))</f>
        <v>0</v>
      </c>
      <c r="BT7" s="125">
        <f>IF('Indicator Data'!BV11="No Data",1,IF('Indicator Data imputation'!BU10&lt;&gt;"",1,0))</f>
        <v>0</v>
      </c>
      <c r="BU7" s="125">
        <f>IF('Indicator Data'!BW11="No Data",1,IF('Indicator Data imputation'!BV10&lt;&gt;"",1,0))</f>
        <v>0</v>
      </c>
      <c r="BV7" s="125">
        <f>IF('Indicator Data'!BX11="No Data",1,IF('Indicator Data imputation'!BW10&lt;&gt;"",1,0))</f>
        <v>0</v>
      </c>
      <c r="BW7" s="125">
        <f>IF('Indicator Data'!BY11="No Data",1,IF('Indicator Data imputation'!BX10&lt;&gt;"",1,0))</f>
        <v>0</v>
      </c>
      <c r="BX7" s="125">
        <f>IF('Indicator Data'!BZ11="No Data",1,IF('Indicator Data imputation'!BY10&lt;&gt;"",1,0))</f>
        <v>0</v>
      </c>
      <c r="BY7" s="3">
        <f t="shared" si="0"/>
        <v>6</v>
      </c>
      <c r="BZ7" s="127">
        <f t="shared" si="1"/>
        <v>0.08</v>
      </c>
    </row>
    <row r="8" spans="1:78" x14ac:dyDescent="0.3">
      <c r="A8" s="3" t="str">
        <f>'Indicator Data'!B12</f>
        <v>ARM</v>
      </c>
      <c r="B8" s="125">
        <f>IF('Indicator Data'!C12="No Data",1,IF('Indicator Data imputation'!C11&lt;&gt;"",1,0))</f>
        <v>0</v>
      </c>
      <c r="C8" s="125">
        <f>IF('Indicator Data'!D12="No Data",1,IF('Indicator Data imputation'!D11&lt;&gt;"",1,0))</f>
        <v>0</v>
      </c>
      <c r="D8" s="125">
        <f>IF('Indicator Data'!E12="No Data",1,IF('Indicator Data imputation'!E11&lt;&gt;"",1,0))</f>
        <v>0</v>
      </c>
      <c r="E8" s="125">
        <f>IF('Indicator Data'!F12="No Data",1,IF('Indicator Data imputation'!F11&lt;&gt;"",1,0))</f>
        <v>0</v>
      </c>
      <c r="F8" s="125">
        <f>IF('Indicator Data'!G12="No Data",1,IF('Indicator Data imputation'!G11&lt;&gt;"",1,0))</f>
        <v>0</v>
      </c>
      <c r="G8" s="125">
        <f>IF('Indicator Data'!H12="No Data",1,IF('Indicator Data imputation'!H11&lt;&gt;"",1,0))</f>
        <v>0</v>
      </c>
      <c r="H8" s="125">
        <f>IF('Indicator Data'!I12="No Data",1,IF('Indicator Data imputation'!I11&lt;&gt;"",1,0))</f>
        <v>0</v>
      </c>
      <c r="I8" s="125">
        <f>IF('Indicator Data'!J12="No Data",1,IF('Indicator Data imputation'!J11&lt;&gt;"",1,0))</f>
        <v>0</v>
      </c>
      <c r="J8" s="125">
        <f>IF('Indicator Data'!K12="No Data",1,IF('Indicator Data imputation'!K11&lt;&gt;"",1,0))</f>
        <v>0</v>
      </c>
      <c r="K8" s="125">
        <f>IF('Indicator Data'!L12="No Data",1,IF('Indicator Data imputation'!L11&lt;&gt;"",1,0))</f>
        <v>0</v>
      </c>
      <c r="L8" s="125">
        <f>IF('Indicator Data'!M12="No Data",1,IF('Indicator Data imputation'!M11&lt;&gt;"",1,0))</f>
        <v>0</v>
      </c>
      <c r="M8" s="125">
        <f>IF('Indicator Data'!N12="No Data",1,IF('Indicator Data imputation'!N11&lt;&gt;"",1,0))</f>
        <v>1</v>
      </c>
      <c r="N8" s="125">
        <f>IF('Indicator Data'!O12="No Data",1,IF('Indicator Data imputation'!O11&lt;&gt;"",1,0))</f>
        <v>1</v>
      </c>
      <c r="O8" s="125">
        <f>IF('Indicator Data'!P12="No Data",1,IF('Indicator Data imputation'!P11&lt;&gt;"",1,0))</f>
        <v>1</v>
      </c>
      <c r="P8" s="125">
        <f>IF('Indicator Data'!Q12="No Data",1,IF('Indicator Data imputation'!Q11&lt;&gt;"",1,0))</f>
        <v>0</v>
      </c>
      <c r="Q8" s="125">
        <f>IF('Indicator Data'!R12="No Data",1,IF('Indicator Data imputation'!R11&lt;&gt;"",1,0))</f>
        <v>0</v>
      </c>
      <c r="R8" s="125">
        <f>IF('Indicator Data'!S12="No Data",1,IF('Indicator Data imputation'!S11&lt;&gt;"",1,0))</f>
        <v>0</v>
      </c>
      <c r="S8" s="125">
        <f>IF('Indicator Data'!T12="No Data",1,IF('Indicator Data imputation'!T11&lt;&gt;"",1,0))</f>
        <v>0</v>
      </c>
      <c r="T8" s="125">
        <f>IF('Indicator Data'!U12="No Data",1,IF('Indicator Data imputation'!U11&lt;&gt;"",1,0))</f>
        <v>0</v>
      </c>
      <c r="U8" s="125">
        <f>IF('Indicator Data'!V12="No Data",1,IF('Indicator Data imputation'!V11&lt;&gt;"",1,0))</f>
        <v>0</v>
      </c>
      <c r="V8" s="125">
        <f>IF('Indicator Data'!W12="No Data",1,IF('Indicator Data imputation'!W11&lt;&gt;"",1,0))</f>
        <v>0</v>
      </c>
      <c r="W8" s="125">
        <f>IF('Indicator Data'!X12="No Data",1,IF('Indicator Data imputation'!X11&lt;&gt;"",1,0))</f>
        <v>0</v>
      </c>
      <c r="X8" s="125">
        <f>IF('Indicator Data'!Y12="No Data",1,IF('Indicator Data imputation'!Y11&lt;&gt;"",1,0))</f>
        <v>0</v>
      </c>
      <c r="Y8" s="125">
        <f>IF('Indicator Data'!Z12="No Data",1,IF('Indicator Data imputation'!Z11&lt;&gt;"",1,0))</f>
        <v>0</v>
      </c>
      <c r="Z8" s="125">
        <f>IF('Indicator Data'!AA12="No Data",1,IF('Indicator Data imputation'!AA11&lt;&gt;"",1,0))</f>
        <v>0</v>
      </c>
      <c r="AA8" s="125">
        <f>IF('Indicator Data'!AB12="No Data",1,IF('Indicator Data imputation'!AB11&lt;&gt;"",1,0))</f>
        <v>0</v>
      </c>
      <c r="AB8" s="125">
        <f>IF('Indicator Data'!AC12="No Data",1,IF('Indicator Data imputation'!AC11&lt;&gt;"",1,0))</f>
        <v>0</v>
      </c>
      <c r="AC8" s="125">
        <f>IF('Indicator Data'!AD12="No Data",1,IF('Indicator Data imputation'!AD11&lt;&gt;"",1,0))</f>
        <v>0</v>
      </c>
      <c r="AD8" s="125">
        <f>IF('Indicator Data'!AE12="No Data",1,IF('Indicator Data imputation'!AE11&lt;&gt;"",1,0))</f>
        <v>0</v>
      </c>
      <c r="AE8" s="125">
        <f>IF('Indicator Data'!AF12="No Data",1,IF('Indicator Data imputation'!AF11&lt;&gt;"",1,0))</f>
        <v>0</v>
      </c>
      <c r="AF8" s="125">
        <f>IF('Indicator Data'!AG12="No Data",1,IF('Indicator Data imputation'!AG11&lt;&gt;"",1,0))</f>
        <v>0</v>
      </c>
      <c r="AG8" s="125">
        <f>IF('Indicator Data'!AH12="No Data",1,IF('Indicator Data imputation'!AH11&lt;&gt;"",1,0))</f>
        <v>0</v>
      </c>
      <c r="AH8" s="125">
        <f>IF('Indicator Data'!AI12="No Data",1,IF('Indicator Data imputation'!AI11&lt;&gt;"",1,0))</f>
        <v>0</v>
      </c>
      <c r="AI8" s="125">
        <f>IF('Indicator Data'!AJ12="No Data",1,IF('Indicator Data imputation'!AJ11&lt;&gt;"",1,0))</f>
        <v>0</v>
      </c>
      <c r="AJ8" s="125">
        <f>IF('Indicator Data'!AK12="No Data",1,IF('Indicator Data imputation'!AK11&lt;&gt;"",1,0))</f>
        <v>0</v>
      </c>
      <c r="AK8" s="125">
        <f>IF('Indicator Data'!AL12="No Data",1,IF('Indicator Data imputation'!AL11&lt;&gt;"",1,0))</f>
        <v>0</v>
      </c>
      <c r="AL8" s="125">
        <f>IF('Indicator Data'!AM12="No Data",1,IF('Indicator Data imputation'!AM11&lt;&gt;"",1,0))</f>
        <v>0</v>
      </c>
      <c r="AM8" s="125">
        <f>IF('Indicator Data'!AN12="No Data",1,IF('Indicator Data imputation'!AN11&lt;&gt;"",1,0))</f>
        <v>0</v>
      </c>
      <c r="AN8" s="125">
        <f>IF('Indicator Data'!AO12="No Data",1,IF('Indicator Data imputation'!AO11&lt;&gt;"",1,0))</f>
        <v>0</v>
      </c>
      <c r="AO8" s="125">
        <f>IF('Indicator Data'!AP12="No Data",1,IF('Indicator Data imputation'!AP11&lt;&gt;"",1,0))</f>
        <v>0</v>
      </c>
      <c r="AP8" s="125">
        <f>IF('Indicator Data'!AQ12="No Data",1,IF('Indicator Data imputation'!AQ11&lt;&gt;"",1,0))</f>
        <v>0</v>
      </c>
      <c r="AQ8" s="125">
        <f>IF('Indicator Data'!AR12="No Data",1,IF('Indicator Data imputation'!AR11&lt;&gt;"",1,0))</f>
        <v>0</v>
      </c>
      <c r="AR8" s="125">
        <f>IF('Indicator Data'!AS12="No Data",1,IF('Indicator Data imputation'!AS11&lt;&gt;"",1,0))</f>
        <v>0</v>
      </c>
      <c r="AS8" s="125">
        <f>IF('Indicator Data'!AT12="No Data",1,IF('Indicator Data imputation'!AT11&lt;&gt;"",1,0))</f>
        <v>0</v>
      </c>
      <c r="AT8" s="125">
        <f>IF('Indicator Data'!AU12="No Data",1,IF('Indicator Data imputation'!AU11&lt;&gt;"",1,0))</f>
        <v>0</v>
      </c>
      <c r="AU8" s="125">
        <f>IF('Indicator Data'!AV12="No Data",1,IF('Indicator Data imputation'!AV11&lt;&gt;"",1,0))</f>
        <v>0</v>
      </c>
      <c r="AV8" s="125">
        <f>IF('Indicator Data'!AW12="No Data",1,IF('Indicator Data imputation'!AW11&lt;&gt;"",1,0))</f>
        <v>0</v>
      </c>
      <c r="AW8" s="125">
        <f>IF('Indicator Data'!AX12="No Data",1,IF('Indicator Data imputation'!AX11&lt;&gt;"",1,0))</f>
        <v>0</v>
      </c>
      <c r="AX8" s="125">
        <f>IF('Indicator Data'!AY12="No Data",1,IF('Indicator Data imputation'!AY11&lt;&gt;"",1,0))</f>
        <v>0</v>
      </c>
      <c r="AY8" s="125">
        <f>IF('Indicator Data'!AZ12="No Data",1,IF('Indicator Data imputation'!AZ11&lt;&gt;"",1,0))</f>
        <v>0</v>
      </c>
      <c r="AZ8" s="125">
        <f>IF('Indicator Data'!BA12="No Data",1,IF('Indicator Data imputation'!BA11&lt;&gt;"",1,0))</f>
        <v>0</v>
      </c>
      <c r="BA8" s="125">
        <f>IF('Indicator Data'!BB12="No Data",1,IF('Indicator Data imputation'!BB11&lt;&gt;"",1,0))</f>
        <v>0</v>
      </c>
      <c r="BB8" s="125">
        <f>IF('Indicator Data'!BC12="No Data",1,IF('Indicator Data imputation'!BC11&lt;&gt;"",1,0))</f>
        <v>0</v>
      </c>
      <c r="BC8" s="125">
        <f>IF('Indicator Data'!BD12="No Data",1,IF('Indicator Data imputation'!BD11&lt;&gt;"",1,0))</f>
        <v>0</v>
      </c>
      <c r="BD8" s="125">
        <f>IF('Indicator Data'!BF12="No Data",1,IF('Indicator Data imputation'!BE11&lt;&gt;"",1,0))</f>
        <v>0</v>
      </c>
      <c r="BE8" s="125">
        <f>IF('Indicator Data'!BG12="No Data",1,IF('Indicator Data imputation'!BF11&lt;&gt;"",1,0))</f>
        <v>0</v>
      </c>
      <c r="BF8" s="125">
        <f>IF('Indicator Data'!BH12="No Data",1,IF('Indicator Data imputation'!BG11&lt;&gt;"",1,0))</f>
        <v>0</v>
      </c>
      <c r="BG8" s="125">
        <f>IF('Indicator Data'!BI12="No Data",1,IF('Indicator Data imputation'!BH11&lt;&gt;"",1,0))</f>
        <v>0</v>
      </c>
      <c r="BH8" s="125">
        <f>IF('Indicator Data'!BJ12="No Data",1,IF('Indicator Data imputation'!BI11&lt;&gt;"",1,0))</f>
        <v>0</v>
      </c>
      <c r="BI8" s="125">
        <f>IF('Indicator Data'!BK12="No Data",1,IF('Indicator Data imputation'!BJ11&lt;&gt;"",1,0))</f>
        <v>0</v>
      </c>
      <c r="BJ8" s="125">
        <f>IF('Indicator Data'!BL12="No Data",1,IF('Indicator Data imputation'!BK11&lt;&gt;"",1,0))</f>
        <v>0</v>
      </c>
      <c r="BK8" s="125">
        <f>IF('Indicator Data'!BM12="No Data",1,IF('Indicator Data imputation'!BL11&lt;&gt;"",1,0))</f>
        <v>0</v>
      </c>
      <c r="BL8" s="125">
        <f>IF('Indicator Data'!BN12="No Data",1,IF('Indicator Data imputation'!BM11&lt;&gt;"",1,0))</f>
        <v>0</v>
      </c>
      <c r="BM8" s="125">
        <f>IF('Indicator Data'!BO12="No Data",1,IF('Indicator Data imputation'!BN11&lt;&gt;"",1,0))</f>
        <v>0</v>
      </c>
      <c r="BN8" s="125">
        <f>IF('Indicator Data'!BP12="No Data",1,IF('Indicator Data imputation'!BO11&lt;&gt;"",1,0))</f>
        <v>0</v>
      </c>
      <c r="BO8" s="125">
        <f>IF('Indicator Data'!BQ12="No Data",1,IF('Indicator Data imputation'!BP11&lt;&gt;"",1,0))</f>
        <v>0</v>
      </c>
      <c r="BP8" s="125">
        <f>IF('Indicator Data'!BR12="No Data",1,IF('Indicator Data imputation'!BQ11&lt;&gt;"",1,0))</f>
        <v>0</v>
      </c>
      <c r="BQ8" s="125">
        <f>IF('Indicator Data'!BS12="No Data",1,IF('Indicator Data imputation'!BR11&lt;&gt;"",1,0))</f>
        <v>0</v>
      </c>
      <c r="BR8" s="125">
        <f>IF('Indicator Data'!BT12="No Data",1,IF('Indicator Data imputation'!BS11&lt;&gt;"",1,0))</f>
        <v>0</v>
      </c>
      <c r="BS8" s="125">
        <f>IF('Indicator Data'!BU12="No Data",1,IF('Indicator Data imputation'!BT11&lt;&gt;"",1,0))</f>
        <v>0</v>
      </c>
      <c r="BT8" s="125">
        <f>IF('Indicator Data'!BV12="No Data",1,IF('Indicator Data imputation'!BU11&lt;&gt;"",1,0))</f>
        <v>0</v>
      </c>
      <c r="BU8" s="125">
        <f>IF('Indicator Data'!BW12="No Data",1,IF('Indicator Data imputation'!BV11&lt;&gt;"",1,0))</f>
        <v>0</v>
      </c>
      <c r="BV8" s="125">
        <f>IF('Indicator Data'!BX12="No Data",1,IF('Indicator Data imputation'!BW11&lt;&gt;"",1,0))</f>
        <v>0</v>
      </c>
      <c r="BW8" s="125">
        <f>IF('Indicator Data'!BY12="No Data",1,IF('Indicator Data imputation'!BX11&lt;&gt;"",1,0))</f>
        <v>0</v>
      </c>
      <c r="BX8" s="125">
        <f>IF('Indicator Data'!BZ12="No Data",1,IF('Indicator Data imputation'!BY11&lt;&gt;"",1,0))</f>
        <v>0</v>
      </c>
      <c r="BY8" s="3">
        <f t="shared" si="0"/>
        <v>3</v>
      </c>
      <c r="BZ8" s="127">
        <f t="shared" si="1"/>
        <v>0.04</v>
      </c>
    </row>
    <row r="9" spans="1:78" x14ac:dyDescent="0.3">
      <c r="A9" s="3" t="str">
        <f>'Indicator Data'!B13</f>
        <v>AUS</v>
      </c>
      <c r="B9" s="125">
        <f>IF('Indicator Data'!C13="No Data",1,IF('Indicator Data imputation'!C12&lt;&gt;"",1,0))</f>
        <v>0</v>
      </c>
      <c r="C9" s="125">
        <f>IF('Indicator Data'!D13="No Data",1,IF('Indicator Data imputation'!D12&lt;&gt;"",1,0))</f>
        <v>0</v>
      </c>
      <c r="D9" s="125">
        <f>IF('Indicator Data'!E13="No Data",1,IF('Indicator Data imputation'!E12&lt;&gt;"",1,0))</f>
        <v>0</v>
      </c>
      <c r="E9" s="125">
        <f>IF('Indicator Data'!F13="No Data",1,IF('Indicator Data imputation'!F12&lt;&gt;"",1,0))</f>
        <v>0</v>
      </c>
      <c r="F9" s="125">
        <f>IF('Indicator Data'!G13="No Data",1,IF('Indicator Data imputation'!G12&lt;&gt;"",1,0))</f>
        <v>0</v>
      </c>
      <c r="G9" s="125">
        <f>IF('Indicator Data'!H13="No Data",1,IF('Indicator Data imputation'!H12&lt;&gt;"",1,0))</f>
        <v>0</v>
      </c>
      <c r="H9" s="125">
        <f>IF('Indicator Data'!I13="No Data",1,IF('Indicator Data imputation'!I12&lt;&gt;"",1,0))</f>
        <v>0</v>
      </c>
      <c r="I9" s="125">
        <f>IF('Indicator Data'!J13="No Data",1,IF('Indicator Data imputation'!J12&lt;&gt;"",1,0))</f>
        <v>0</v>
      </c>
      <c r="J9" s="125">
        <f>IF('Indicator Data'!K13="No Data",1,IF('Indicator Data imputation'!K12&lt;&gt;"",1,0))</f>
        <v>0</v>
      </c>
      <c r="K9" s="125">
        <f>IF('Indicator Data'!L13="No Data",1,IF('Indicator Data imputation'!L12&lt;&gt;"",1,0))</f>
        <v>0</v>
      </c>
      <c r="L9" s="125">
        <f>IF('Indicator Data'!M13="No Data",1,IF('Indicator Data imputation'!M12&lt;&gt;"",1,0))</f>
        <v>0</v>
      </c>
      <c r="M9" s="125">
        <f>IF('Indicator Data'!N13="No Data",1,IF('Indicator Data imputation'!N12&lt;&gt;"",1,0))</f>
        <v>1</v>
      </c>
      <c r="N9" s="125">
        <f>IF('Indicator Data'!O13="No Data",1,IF('Indicator Data imputation'!O12&lt;&gt;"",1,0))</f>
        <v>1</v>
      </c>
      <c r="O9" s="125">
        <f>IF('Indicator Data'!P13="No Data",1,IF('Indicator Data imputation'!P12&lt;&gt;"",1,0))</f>
        <v>1</v>
      </c>
      <c r="P9" s="125">
        <f>IF('Indicator Data'!Q13="No Data",1,IF('Indicator Data imputation'!Q12&lt;&gt;"",1,0))</f>
        <v>0</v>
      </c>
      <c r="Q9" s="125">
        <f>IF('Indicator Data'!R13="No Data",1,IF('Indicator Data imputation'!R12&lt;&gt;"",1,0))</f>
        <v>0</v>
      </c>
      <c r="R9" s="125">
        <f>IF('Indicator Data'!S13="No Data",1,IF('Indicator Data imputation'!S12&lt;&gt;"",1,0))</f>
        <v>0</v>
      </c>
      <c r="S9" s="125">
        <f>IF('Indicator Data'!T13="No Data",1,IF('Indicator Data imputation'!T12&lt;&gt;"",1,0))</f>
        <v>0</v>
      </c>
      <c r="T9" s="125">
        <f>IF('Indicator Data'!U13="No Data",1,IF('Indicator Data imputation'!U12&lt;&gt;"",1,0))</f>
        <v>0</v>
      </c>
      <c r="U9" s="125">
        <f>IF('Indicator Data'!V13="No Data",1,IF('Indicator Data imputation'!V12&lt;&gt;"",1,0))</f>
        <v>0</v>
      </c>
      <c r="V9" s="125">
        <f>IF('Indicator Data'!W13="No Data",1,IF('Indicator Data imputation'!W12&lt;&gt;"",1,0))</f>
        <v>0</v>
      </c>
      <c r="W9" s="125">
        <f>IF('Indicator Data'!X13="No Data",1,IF('Indicator Data imputation'!X12&lt;&gt;"",1,0))</f>
        <v>0</v>
      </c>
      <c r="X9" s="125">
        <f>IF('Indicator Data'!Y13="No Data",1,IF('Indicator Data imputation'!Y12&lt;&gt;"",1,0))</f>
        <v>0</v>
      </c>
      <c r="Y9" s="125">
        <f>IF('Indicator Data'!Z13="No Data",1,IF('Indicator Data imputation'!Z12&lt;&gt;"",1,0))</f>
        <v>0</v>
      </c>
      <c r="Z9" s="125">
        <f>IF('Indicator Data'!AA13="No Data",1,IF('Indicator Data imputation'!AA12&lt;&gt;"",1,0))</f>
        <v>0</v>
      </c>
      <c r="AA9" s="125">
        <f>IF('Indicator Data'!AB13="No Data",1,IF('Indicator Data imputation'!AB12&lt;&gt;"",1,0))</f>
        <v>0</v>
      </c>
      <c r="AB9" s="125">
        <f>IF('Indicator Data'!AC13="No Data",1,IF('Indicator Data imputation'!AC12&lt;&gt;"",1,0))</f>
        <v>1</v>
      </c>
      <c r="AC9" s="125">
        <f>IF('Indicator Data'!AD13="No Data",1,IF('Indicator Data imputation'!AD12&lt;&gt;"",1,0))</f>
        <v>0</v>
      </c>
      <c r="AD9" s="125">
        <f>IF('Indicator Data'!AE13="No Data",1,IF('Indicator Data imputation'!AE12&lt;&gt;"",1,0))</f>
        <v>0</v>
      </c>
      <c r="AE9" s="125">
        <f>IF('Indicator Data'!AF13="No Data",1,IF('Indicator Data imputation'!AF12&lt;&gt;"",1,0))</f>
        <v>1</v>
      </c>
      <c r="AF9" s="125">
        <f>IF('Indicator Data'!AG13="No Data",1,IF('Indicator Data imputation'!AG12&lt;&gt;"",1,0))</f>
        <v>0</v>
      </c>
      <c r="AG9" s="125">
        <f>IF('Indicator Data'!AH13="No Data",1,IF('Indicator Data imputation'!AH12&lt;&gt;"",1,0))</f>
        <v>0</v>
      </c>
      <c r="AH9" s="125">
        <f>IF('Indicator Data'!AI13="No Data",1,IF('Indicator Data imputation'!AI12&lt;&gt;"",1,0))</f>
        <v>0</v>
      </c>
      <c r="AI9" s="125">
        <f>IF('Indicator Data'!AJ13="No Data",1,IF('Indicator Data imputation'!AJ12&lt;&gt;"",1,0))</f>
        <v>0</v>
      </c>
      <c r="AJ9" s="125">
        <f>IF('Indicator Data'!AK13="No Data",1,IF('Indicator Data imputation'!AK12&lt;&gt;"",1,0))</f>
        <v>0</v>
      </c>
      <c r="AK9" s="125">
        <f>IF('Indicator Data'!AL13="No Data",1,IF('Indicator Data imputation'!AL12&lt;&gt;"",1,0))</f>
        <v>0</v>
      </c>
      <c r="AL9" s="125">
        <f>IF('Indicator Data'!AM13="No Data",1,IF('Indicator Data imputation'!AM12&lt;&gt;"",1,0))</f>
        <v>1</v>
      </c>
      <c r="AM9" s="125">
        <f>IF('Indicator Data'!AN13="No Data",1,IF('Indicator Data imputation'!AN12&lt;&gt;"",1,0))</f>
        <v>0</v>
      </c>
      <c r="AN9" s="125">
        <f>IF('Indicator Data'!AO13="No Data",1,IF('Indicator Data imputation'!AO12&lt;&gt;"",1,0))</f>
        <v>0</v>
      </c>
      <c r="AO9" s="125">
        <f>IF('Indicator Data'!AP13="No Data",1,IF('Indicator Data imputation'!AP12&lt;&gt;"",1,0))</f>
        <v>0</v>
      </c>
      <c r="AP9" s="125">
        <f>IF('Indicator Data'!AQ13="No Data",1,IF('Indicator Data imputation'!AQ12&lt;&gt;"",1,0))</f>
        <v>1</v>
      </c>
      <c r="AQ9" s="125">
        <f>IF('Indicator Data'!AR13="No Data",1,IF('Indicator Data imputation'!AR12&lt;&gt;"",1,0))</f>
        <v>0</v>
      </c>
      <c r="AR9" s="125">
        <f>IF('Indicator Data'!AS13="No Data",1,IF('Indicator Data imputation'!AS12&lt;&gt;"",1,0))</f>
        <v>0</v>
      </c>
      <c r="AS9" s="125">
        <f>IF('Indicator Data'!AT13="No Data",1,IF('Indicator Data imputation'!AT12&lt;&gt;"",1,0))</f>
        <v>1</v>
      </c>
      <c r="AT9" s="125">
        <f>IF('Indicator Data'!AU13="No Data",1,IF('Indicator Data imputation'!AU12&lt;&gt;"",1,0))</f>
        <v>0</v>
      </c>
      <c r="AU9" s="125">
        <f>IF('Indicator Data'!AV13="No Data",1,IF('Indicator Data imputation'!AV12&lt;&gt;"",1,0))</f>
        <v>0</v>
      </c>
      <c r="AV9" s="125">
        <f>IF('Indicator Data'!AW13="No Data",1,IF('Indicator Data imputation'!AW12&lt;&gt;"",1,0))</f>
        <v>0</v>
      </c>
      <c r="AW9" s="125">
        <f>IF('Indicator Data'!AX13="No Data",1,IF('Indicator Data imputation'!AX12&lt;&gt;"",1,0))</f>
        <v>1</v>
      </c>
      <c r="AX9" s="125">
        <f>IF('Indicator Data'!AY13="No Data",1,IF('Indicator Data imputation'!AY12&lt;&gt;"",1,0))</f>
        <v>0</v>
      </c>
      <c r="AY9" s="125">
        <f>IF('Indicator Data'!AZ13="No Data",1,IF('Indicator Data imputation'!AZ12&lt;&gt;"",1,0))</f>
        <v>0</v>
      </c>
      <c r="AZ9" s="125">
        <f>IF('Indicator Data'!BA13="No Data",1,IF('Indicator Data imputation'!BA12&lt;&gt;"",1,0))</f>
        <v>0</v>
      </c>
      <c r="BA9" s="125">
        <f>IF('Indicator Data'!BB13="No Data",1,IF('Indicator Data imputation'!BB12&lt;&gt;"",1,0))</f>
        <v>0</v>
      </c>
      <c r="BB9" s="125">
        <f>IF('Indicator Data'!BC13="No Data",1,IF('Indicator Data imputation'!BC12&lt;&gt;"",1,0))</f>
        <v>0</v>
      </c>
      <c r="BC9" s="125">
        <f>IF('Indicator Data'!BD13="No Data",1,IF('Indicator Data imputation'!BD12&lt;&gt;"",1,0))</f>
        <v>0</v>
      </c>
      <c r="BD9" s="125">
        <f>IF('Indicator Data'!BF13="No Data",1,IF('Indicator Data imputation'!BE12&lt;&gt;"",1,0))</f>
        <v>0</v>
      </c>
      <c r="BE9" s="125">
        <f>IF('Indicator Data'!BG13="No Data",1,IF('Indicator Data imputation'!BF12&lt;&gt;"",1,0))</f>
        <v>0</v>
      </c>
      <c r="BF9" s="125">
        <f>IF('Indicator Data'!BH13="No Data",1,IF('Indicator Data imputation'!BG12&lt;&gt;"",1,0))</f>
        <v>0</v>
      </c>
      <c r="BG9" s="125">
        <f>IF('Indicator Data'!BI13="No Data",1,IF('Indicator Data imputation'!BH12&lt;&gt;"",1,0))</f>
        <v>0</v>
      </c>
      <c r="BH9" s="125">
        <f>IF('Indicator Data'!BJ13="No Data",1,IF('Indicator Data imputation'!BI12&lt;&gt;"",1,0))</f>
        <v>0</v>
      </c>
      <c r="BI9" s="125">
        <f>IF('Indicator Data'!BK13="No Data",1,IF('Indicator Data imputation'!BJ12&lt;&gt;"",1,0))</f>
        <v>0</v>
      </c>
      <c r="BJ9" s="125">
        <f>IF('Indicator Data'!BL13="No Data",1,IF('Indicator Data imputation'!BK12&lt;&gt;"",1,0))</f>
        <v>0</v>
      </c>
      <c r="BK9" s="125">
        <f>IF('Indicator Data'!BM13="No Data",1,IF('Indicator Data imputation'!BL12&lt;&gt;"",1,0))</f>
        <v>0</v>
      </c>
      <c r="BL9" s="125">
        <f>IF('Indicator Data'!BN13="No Data",1,IF('Indicator Data imputation'!BM12&lt;&gt;"",1,0))</f>
        <v>0</v>
      </c>
      <c r="BM9" s="125">
        <f>IF('Indicator Data'!BO13="No Data",1,IF('Indicator Data imputation'!BN12&lt;&gt;"",1,0))</f>
        <v>1</v>
      </c>
      <c r="BN9" s="125">
        <f>IF('Indicator Data'!BP13="No Data",1,IF('Indicator Data imputation'!BO12&lt;&gt;"",1,0))</f>
        <v>0</v>
      </c>
      <c r="BO9" s="125">
        <f>IF('Indicator Data'!BQ13="No Data",1,IF('Indicator Data imputation'!BP12&lt;&gt;"",1,0))</f>
        <v>0</v>
      </c>
      <c r="BP9" s="125">
        <f>IF('Indicator Data'!BR13="No Data",1,IF('Indicator Data imputation'!BQ12&lt;&gt;"",1,0))</f>
        <v>0</v>
      </c>
      <c r="BQ9" s="125">
        <f>IF('Indicator Data'!BS13="No Data",1,IF('Indicator Data imputation'!BR12&lt;&gt;"",1,0))</f>
        <v>0</v>
      </c>
      <c r="BR9" s="125">
        <f>IF('Indicator Data'!BT13="No Data",1,IF('Indicator Data imputation'!BS12&lt;&gt;"",1,0))</f>
        <v>0</v>
      </c>
      <c r="BS9" s="125">
        <f>IF('Indicator Data'!BU13="No Data",1,IF('Indicator Data imputation'!BT12&lt;&gt;"",1,0))</f>
        <v>0</v>
      </c>
      <c r="BT9" s="125">
        <f>IF('Indicator Data'!BV13="No Data",1,IF('Indicator Data imputation'!BU12&lt;&gt;"",1,0))</f>
        <v>0</v>
      </c>
      <c r="BU9" s="125">
        <f>IF('Indicator Data'!BW13="No Data",1,IF('Indicator Data imputation'!BV12&lt;&gt;"",1,0))</f>
        <v>0</v>
      </c>
      <c r="BV9" s="125">
        <f>IF('Indicator Data'!BX13="No Data",1,IF('Indicator Data imputation'!BW12&lt;&gt;"",1,0))</f>
        <v>0</v>
      </c>
      <c r="BW9" s="125">
        <f>IF('Indicator Data'!BY13="No Data",1,IF('Indicator Data imputation'!BX12&lt;&gt;"",1,0))</f>
        <v>0</v>
      </c>
      <c r="BX9" s="125">
        <f>IF('Indicator Data'!BZ13="No Data",1,IF('Indicator Data imputation'!BY12&lt;&gt;"",1,0))</f>
        <v>0</v>
      </c>
      <c r="BY9" s="3">
        <f t="shared" si="0"/>
        <v>10</v>
      </c>
      <c r="BZ9" s="127">
        <f t="shared" si="1"/>
        <v>0.13333333333333333</v>
      </c>
    </row>
    <row r="10" spans="1:78" x14ac:dyDescent="0.3">
      <c r="A10" s="3" t="str">
        <f>'Indicator Data'!B14</f>
        <v>AUT</v>
      </c>
      <c r="B10" s="125">
        <f>IF('Indicator Data'!C14="No Data",1,IF('Indicator Data imputation'!C13&lt;&gt;"",1,0))</f>
        <v>0</v>
      </c>
      <c r="C10" s="125">
        <f>IF('Indicator Data'!D14="No Data",1,IF('Indicator Data imputation'!D13&lt;&gt;"",1,0))</f>
        <v>0</v>
      </c>
      <c r="D10" s="125">
        <f>IF('Indicator Data'!E14="No Data",1,IF('Indicator Data imputation'!E13&lt;&gt;"",1,0))</f>
        <v>0</v>
      </c>
      <c r="E10" s="125">
        <f>IF('Indicator Data'!F14="No Data",1,IF('Indicator Data imputation'!F13&lt;&gt;"",1,0))</f>
        <v>0</v>
      </c>
      <c r="F10" s="125">
        <f>IF('Indicator Data'!G14="No Data",1,IF('Indicator Data imputation'!G13&lt;&gt;"",1,0))</f>
        <v>0</v>
      </c>
      <c r="G10" s="125">
        <f>IF('Indicator Data'!H14="No Data",1,IF('Indicator Data imputation'!H13&lt;&gt;"",1,0))</f>
        <v>0</v>
      </c>
      <c r="H10" s="125">
        <f>IF('Indicator Data'!I14="No Data",1,IF('Indicator Data imputation'!I13&lt;&gt;"",1,0))</f>
        <v>0</v>
      </c>
      <c r="I10" s="125">
        <f>IF('Indicator Data'!J14="No Data",1,IF('Indicator Data imputation'!J13&lt;&gt;"",1,0))</f>
        <v>0</v>
      </c>
      <c r="J10" s="125">
        <f>IF('Indicator Data'!K14="No Data",1,IF('Indicator Data imputation'!K13&lt;&gt;"",1,0))</f>
        <v>0</v>
      </c>
      <c r="K10" s="125">
        <f>IF('Indicator Data'!L14="No Data",1,IF('Indicator Data imputation'!L13&lt;&gt;"",1,0))</f>
        <v>0</v>
      </c>
      <c r="L10" s="125">
        <f>IF('Indicator Data'!M14="No Data",1,IF('Indicator Data imputation'!M13&lt;&gt;"",1,0))</f>
        <v>0</v>
      </c>
      <c r="M10" s="125">
        <f>IF('Indicator Data'!N14="No Data",1,IF('Indicator Data imputation'!N13&lt;&gt;"",1,0))</f>
        <v>1</v>
      </c>
      <c r="N10" s="125">
        <f>IF('Indicator Data'!O14="No Data",1,IF('Indicator Data imputation'!O13&lt;&gt;"",1,0))</f>
        <v>1</v>
      </c>
      <c r="O10" s="125">
        <f>IF('Indicator Data'!P14="No Data",1,IF('Indicator Data imputation'!P13&lt;&gt;"",1,0))</f>
        <v>1</v>
      </c>
      <c r="P10" s="125">
        <f>IF('Indicator Data'!Q14="No Data",1,IF('Indicator Data imputation'!Q13&lt;&gt;"",1,0))</f>
        <v>0</v>
      </c>
      <c r="Q10" s="125">
        <f>IF('Indicator Data'!R14="No Data",1,IF('Indicator Data imputation'!R13&lt;&gt;"",1,0))</f>
        <v>0</v>
      </c>
      <c r="R10" s="125">
        <f>IF('Indicator Data'!S14="No Data",1,IF('Indicator Data imputation'!S13&lt;&gt;"",1,0))</f>
        <v>0</v>
      </c>
      <c r="S10" s="125">
        <f>IF('Indicator Data'!T14="No Data",1,IF('Indicator Data imputation'!T13&lt;&gt;"",1,0))</f>
        <v>0</v>
      </c>
      <c r="T10" s="125">
        <f>IF('Indicator Data'!U14="No Data",1,IF('Indicator Data imputation'!U13&lt;&gt;"",1,0))</f>
        <v>0</v>
      </c>
      <c r="U10" s="125">
        <f>IF('Indicator Data'!V14="No Data",1,IF('Indicator Data imputation'!V13&lt;&gt;"",1,0))</f>
        <v>0</v>
      </c>
      <c r="V10" s="125">
        <f>IF('Indicator Data'!W14="No Data",1,IF('Indicator Data imputation'!W13&lt;&gt;"",1,0))</f>
        <v>0</v>
      </c>
      <c r="W10" s="125">
        <f>IF('Indicator Data'!X14="No Data",1,IF('Indicator Data imputation'!X13&lt;&gt;"",1,0))</f>
        <v>0</v>
      </c>
      <c r="X10" s="125">
        <f>IF('Indicator Data'!Y14="No Data",1,IF('Indicator Data imputation'!Y13&lt;&gt;"",1,0))</f>
        <v>0</v>
      </c>
      <c r="Y10" s="125">
        <f>IF('Indicator Data'!Z14="No Data",1,IF('Indicator Data imputation'!Z13&lt;&gt;"",1,0))</f>
        <v>0</v>
      </c>
      <c r="Z10" s="125">
        <f>IF('Indicator Data'!AA14="No Data",1,IF('Indicator Data imputation'!AA13&lt;&gt;"",1,0))</f>
        <v>0</v>
      </c>
      <c r="AA10" s="125">
        <f>IF('Indicator Data'!AB14="No Data",1,IF('Indicator Data imputation'!AB13&lt;&gt;"",1,0))</f>
        <v>0</v>
      </c>
      <c r="AB10" s="125">
        <f>IF('Indicator Data'!AC14="No Data",1,IF('Indicator Data imputation'!AC13&lt;&gt;"",1,0))</f>
        <v>1</v>
      </c>
      <c r="AC10" s="125">
        <f>IF('Indicator Data'!AD14="No Data",1,IF('Indicator Data imputation'!AD13&lt;&gt;"",1,0))</f>
        <v>0</v>
      </c>
      <c r="AD10" s="125">
        <f>IF('Indicator Data'!AE14="No Data",1,IF('Indicator Data imputation'!AE13&lt;&gt;"",1,0))</f>
        <v>0</v>
      </c>
      <c r="AE10" s="125">
        <f>IF('Indicator Data'!AF14="No Data",1,IF('Indicator Data imputation'!AF13&lt;&gt;"",1,0))</f>
        <v>1</v>
      </c>
      <c r="AF10" s="125">
        <f>IF('Indicator Data'!AG14="No Data",1,IF('Indicator Data imputation'!AG13&lt;&gt;"",1,0))</f>
        <v>0</v>
      </c>
      <c r="AG10" s="125">
        <f>IF('Indicator Data'!AH14="No Data",1,IF('Indicator Data imputation'!AH13&lt;&gt;"",1,0))</f>
        <v>0</v>
      </c>
      <c r="AH10" s="125">
        <f>IF('Indicator Data'!AI14="No Data",1,IF('Indicator Data imputation'!AI13&lt;&gt;"",1,0))</f>
        <v>0</v>
      </c>
      <c r="AI10" s="125">
        <f>IF('Indicator Data'!AJ14="No Data",1,IF('Indicator Data imputation'!AJ13&lt;&gt;"",1,0))</f>
        <v>0</v>
      </c>
      <c r="AJ10" s="125">
        <f>IF('Indicator Data'!AK14="No Data",1,IF('Indicator Data imputation'!AK13&lt;&gt;"",1,0))</f>
        <v>0</v>
      </c>
      <c r="AK10" s="125">
        <f>IF('Indicator Data'!AL14="No Data",1,IF('Indicator Data imputation'!AL13&lt;&gt;"",1,0))</f>
        <v>0</v>
      </c>
      <c r="AL10" s="125">
        <f>IF('Indicator Data'!AM14="No Data",1,IF('Indicator Data imputation'!AM13&lt;&gt;"",1,0))</f>
        <v>1</v>
      </c>
      <c r="AM10" s="125">
        <f>IF('Indicator Data'!AN14="No Data",1,IF('Indicator Data imputation'!AN13&lt;&gt;"",1,0))</f>
        <v>0</v>
      </c>
      <c r="AN10" s="125">
        <f>IF('Indicator Data'!AO14="No Data",1,IF('Indicator Data imputation'!AO13&lt;&gt;"",1,0))</f>
        <v>0</v>
      </c>
      <c r="AO10" s="125">
        <f>IF('Indicator Data'!AP14="No Data",1,IF('Indicator Data imputation'!AP13&lt;&gt;"",1,0))</f>
        <v>0</v>
      </c>
      <c r="AP10" s="125">
        <f>IF('Indicator Data'!AQ14="No Data",1,IF('Indicator Data imputation'!AQ13&lt;&gt;"",1,0))</f>
        <v>1</v>
      </c>
      <c r="AQ10" s="125">
        <f>IF('Indicator Data'!AR14="No Data",1,IF('Indicator Data imputation'!AR13&lt;&gt;"",1,0))</f>
        <v>0</v>
      </c>
      <c r="AR10" s="125">
        <f>IF('Indicator Data'!AS14="No Data",1,IF('Indicator Data imputation'!AS13&lt;&gt;"",1,0))</f>
        <v>0</v>
      </c>
      <c r="AS10" s="125">
        <f>IF('Indicator Data'!AT14="No Data",1,IF('Indicator Data imputation'!AT13&lt;&gt;"",1,0))</f>
        <v>1</v>
      </c>
      <c r="AT10" s="125">
        <f>IF('Indicator Data'!AU14="No Data",1,IF('Indicator Data imputation'!AU13&lt;&gt;"",1,0))</f>
        <v>0</v>
      </c>
      <c r="AU10" s="125">
        <f>IF('Indicator Data'!AV14="No Data",1,IF('Indicator Data imputation'!AV13&lt;&gt;"",1,0))</f>
        <v>1</v>
      </c>
      <c r="AV10" s="125">
        <f>IF('Indicator Data'!AW14="No Data",1,IF('Indicator Data imputation'!AW13&lt;&gt;"",1,0))</f>
        <v>1</v>
      </c>
      <c r="AW10" s="125">
        <f>IF('Indicator Data'!AX14="No Data",1,IF('Indicator Data imputation'!AX13&lt;&gt;"",1,0))</f>
        <v>1</v>
      </c>
      <c r="AX10" s="125">
        <f>IF('Indicator Data'!AY14="No Data",1,IF('Indicator Data imputation'!AY13&lt;&gt;"",1,0))</f>
        <v>0</v>
      </c>
      <c r="AY10" s="125">
        <f>IF('Indicator Data'!AZ14="No Data",1,IF('Indicator Data imputation'!AZ13&lt;&gt;"",1,0))</f>
        <v>0</v>
      </c>
      <c r="AZ10" s="125">
        <f>IF('Indicator Data'!BA14="No Data",1,IF('Indicator Data imputation'!BA13&lt;&gt;"",1,0))</f>
        <v>0</v>
      </c>
      <c r="BA10" s="125">
        <f>IF('Indicator Data'!BB14="No Data",1,IF('Indicator Data imputation'!BB13&lt;&gt;"",1,0))</f>
        <v>0</v>
      </c>
      <c r="BB10" s="125">
        <f>IF('Indicator Data'!BC14="No Data",1,IF('Indicator Data imputation'!BC13&lt;&gt;"",1,0))</f>
        <v>0</v>
      </c>
      <c r="BC10" s="125">
        <f>IF('Indicator Data'!BD14="No Data",1,IF('Indicator Data imputation'!BD13&lt;&gt;"",1,0))</f>
        <v>0</v>
      </c>
      <c r="BD10" s="125">
        <f>IF('Indicator Data'!BF14="No Data",1,IF('Indicator Data imputation'!BE13&lt;&gt;"",1,0))</f>
        <v>0</v>
      </c>
      <c r="BE10" s="125">
        <f>IF('Indicator Data'!BG14="No Data",1,IF('Indicator Data imputation'!BF13&lt;&gt;"",1,0))</f>
        <v>0</v>
      </c>
      <c r="BF10" s="125">
        <f>IF('Indicator Data'!BH14="No Data",1,IF('Indicator Data imputation'!BG13&lt;&gt;"",1,0))</f>
        <v>0</v>
      </c>
      <c r="BG10" s="125">
        <f>IF('Indicator Data'!BI14="No Data",1,IF('Indicator Data imputation'!BH13&lt;&gt;"",1,0))</f>
        <v>0</v>
      </c>
      <c r="BH10" s="125">
        <f>IF('Indicator Data'!BJ14="No Data",1,IF('Indicator Data imputation'!BI13&lt;&gt;"",1,0))</f>
        <v>0</v>
      </c>
      <c r="BI10" s="125">
        <f>IF('Indicator Data'!BK14="No Data",1,IF('Indicator Data imputation'!BJ13&lt;&gt;"",1,0))</f>
        <v>0</v>
      </c>
      <c r="BJ10" s="125">
        <f>IF('Indicator Data'!BL14="No Data",1,IF('Indicator Data imputation'!BK13&lt;&gt;"",1,0))</f>
        <v>0</v>
      </c>
      <c r="BK10" s="125">
        <f>IF('Indicator Data'!BM14="No Data",1,IF('Indicator Data imputation'!BL13&lt;&gt;"",1,0))</f>
        <v>0</v>
      </c>
      <c r="BL10" s="125">
        <f>IF('Indicator Data'!BN14="No Data",1,IF('Indicator Data imputation'!BM13&lt;&gt;"",1,0))</f>
        <v>0</v>
      </c>
      <c r="BM10" s="125">
        <f>IF('Indicator Data'!BO14="No Data",1,IF('Indicator Data imputation'!BN13&lt;&gt;"",1,0))</f>
        <v>1</v>
      </c>
      <c r="BN10" s="125">
        <f>IF('Indicator Data'!BP14="No Data",1,IF('Indicator Data imputation'!BO13&lt;&gt;"",1,0))</f>
        <v>0</v>
      </c>
      <c r="BO10" s="125">
        <f>IF('Indicator Data'!BQ14="No Data",1,IF('Indicator Data imputation'!BP13&lt;&gt;"",1,0))</f>
        <v>0</v>
      </c>
      <c r="BP10" s="125">
        <f>IF('Indicator Data'!BR14="No Data",1,IF('Indicator Data imputation'!BQ13&lt;&gt;"",1,0))</f>
        <v>0</v>
      </c>
      <c r="BQ10" s="125">
        <f>IF('Indicator Data'!BS14="No Data",1,IF('Indicator Data imputation'!BR13&lt;&gt;"",1,0))</f>
        <v>0</v>
      </c>
      <c r="BR10" s="125">
        <f>IF('Indicator Data'!BT14="No Data",1,IF('Indicator Data imputation'!BS13&lt;&gt;"",1,0))</f>
        <v>0</v>
      </c>
      <c r="BS10" s="125">
        <f>IF('Indicator Data'!BU14="No Data",1,IF('Indicator Data imputation'!BT13&lt;&gt;"",1,0))</f>
        <v>0</v>
      </c>
      <c r="BT10" s="125">
        <f>IF('Indicator Data'!BV14="No Data",1,IF('Indicator Data imputation'!BU13&lt;&gt;"",1,0))</f>
        <v>0</v>
      </c>
      <c r="BU10" s="125">
        <f>IF('Indicator Data'!BW14="No Data",1,IF('Indicator Data imputation'!BV13&lt;&gt;"",1,0))</f>
        <v>0</v>
      </c>
      <c r="BV10" s="125">
        <f>IF('Indicator Data'!BX14="No Data",1,IF('Indicator Data imputation'!BW13&lt;&gt;"",1,0))</f>
        <v>1</v>
      </c>
      <c r="BW10" s="125">
        <f>IF('Indicator Data'!BY14="No Data",1,IF('Indicator Data imputation'!BX13&lt;&gt;"",1,0))</f>
        <v>0</v>
      </c>
      <c r="BX10" s="125">
        <f>IF('Indicator Data'!BZ14="No Data",1,IF('Indicator Data imputation'!BY13&lt;&gt;"",1,0))</f>
        <v>0</v>
      </c>
      <c r="BY10" s="3">
        <f t="shared" si="0"/>
        <v>13</v>
      </c>
      <c r="BZ10" s="127">
        <f t="shared" si="1"/>
        <v>0.17333333333333334</v>
      </c>
    </row>
    <row r="11" spans="1:78" x14ac:dyDescent="0.3">
      <c r="A11" s="3" t="str">
        <f>'Indicator Data'!B15</f>
        <v>AZE</v>
      </c>
      <c r="B11" s="125">
        <f>IF('Indicator Data'!C15="No Data",1,IF('Indicator Data imputation'!C14&lt;&gt;"",1,0))</f>
        <v>0</v>
      </c>
      <c r="C11" s="125">
        <f>IF('Indicator Data'!D15="No Data",1,IF('Indicator Data imputation'!D14&lt;&gt;"",1,0))</f>
        <v>0</v>
      </c>
      <c r="D11" s="125">
        <f>IF('Indicator Data'!E15="No Data",1,IF('Indicator Data imputation'!E14&lt;&gt;"",1,0))</f>
        <v>0</v>
      </c>
      <c r="E11" s="125">
        <f>IF('Indicator Data'!F15="No Data",1,IF('Indicator Data imputation'!F14&lt;&gt;"",1,0))</f>
        <v>0</v>
      </c>
      <c r="F11" s="125">
        <f>IF('Indicator Data'!G15="No Data",1,IF('Indicator Data imputation'!G14&lt;&gt;"",1,0))</f>
        <v>0</v>
      </c>
      <c r="G11" s="125">
        <f>IF('Indicator Data'!H15="No Data",1,IF('Indicator Data imputation'!H14&lt;&gt;"",1,0))</f>
        <v>0</v>
      </c>
      <c r="H11" s="125">
        <f>IF('Indicator Data'!I15="No Data",1,IF('Indicator Data imputation'!I14&lt;&gt;"",1,0))</f>
        <v>0</v>
      </c>
      <c r="I11" s="125">
        <f>IF('Indicator Data'!J15="No Data",1,IF('Indicator Data imputation'!J14&lt;&gt;"",1,0))</f>
        <v>0</v>
      </c>
      <c r="J11" s="125">
        <f>IF('Indicator Data'!K15="No Data",1,IF('Indicator Data imputation'!K14&lt;&gt;"",1,0))</f>
        <v>0</v>
      </c>
      <c r="K11" s="125">
        <f>IF('Indicator Data'!L15="No Data",1,IF('Indicator Data imputation'!L14&lt;&gt;"",1,0))</f>
        <v>0</v>
      </c>
      <c r="L11" s="125">
        <f>IF('Indicator Data'!M15="No Data",1,IF('Indicator Data imputation'!M14&lt;&gt;"",1,0))</f>
        <v>0</v>
      </c>
      <c r="M11" s="125">
        <f>IF('Indicator Data'!N15="No Data",1,IF('Indicator Data imputation'!N14&lt;&gt;"",1,0))</f>
        <v>1</v>
      </c>
      <c r="N11" s="125">
        <f>IF('Indicator Data'!O15="No Data",1,IF('Indicator Data imputation'!O14&lt;&gt;"",1,0))</f>
        <v>1</v>
      </c>
      <c r="O11" s="125">
        <f>IF('Indicator Data'!P15="No Data",1,IF('Indicator Data imputation'!P14&lt;&gt;"",1,0))</f>
        <v>1</v>
      </c>
      <c r="P11" s="125">
        <f>IF('Indicator Data'!Q15="No Data",1,IF('Indicator Data imputation'!Q14&lt;&gt;"",1,0))</f>
        <v>0</v>
      </c>
      <c r="Q11" s="125">
        <f>IF('Indicator Data'!R15="No Data",1,IF('Indicator Data imputation'!R14&lt;&gt;"",1,0))</f>
        <v>0</v>
      </c>
      <c r="R11" s="125">
        <f>IF('Indicator Data'!S15="No Data",1,IF('Indicator Data imputation'!S14&lt;&gt;"",1,0))</f>
        <v>0</v>
      </c>
      <c r="S11" s="125">
        <f>IF('Indicator Data'!T15="No Data",1,IF('Indicator Data imputation'!T14&lt;&gt;"",1,0))</f>
        <v>0</v>
      </c>
      <c r="T11" s="125">
        <f>IF('Indicator Data'!U15="No Data",1,IF('Indicator Data imputation'!U14&lt;&gt;"",1,0))</f>
        <v>0</v>
      </c>
      <c r="U11" s="125">
        <f>IF('Indicator Data'!V15="No Data",1,IF('Indicator Data imputation'!V14&lt;&gt;"",1,0))</f>
        <v>0</v>
      </c>
      <c r="V11" s="125">
        <f>IF('Indicator Data'!W15="No Data",1,IF('Indicator Data imputation'!W14&lt;&gt;"",1,0))</f>
        <v>0</v>
      </c>
      <c r="W11" s="125">
        <f>IF('Indicator Data'!X15="No Data",1,IF('Indicator Data imputation'!X14&lt;&gt;"",1,0))</f>
        <v>0</v>
      </c>
      <c r="X11" s="125">
        <f>IF('Indicator Data'!Y15="No Data",1,IF('Indicator Data imputation'!Y14&lt;&gt;"",1,0))</f>
        <v>0</v>
      </c>
      <c r="Y11" s="125">
        <f>IF('Indicator Data'!Z15="No Data",1,IF('Indicator Data imputation'!Z14&lt;&gt;"",1,0))</f>
        <v>0</v>
      </c>
      <c r="Z11" s="125">
        <f>IF('Indicator Data'!AA15="No Data",1,IF('Indicator Data imputation'!AA14&lt;&gt;"",1,0))</f>
        <v>0</v>
      </c>
      <c r="AA11" s="125">
        <f>IF('Indicator Data'!AB15="No Data",1,IF('Indicator Data imputation'!AB14&lt;&gt;"",1,0))</f>
        <v>0</v>
      </c>
      <c r="AB11" s="125">
        <f>IF('Indicator Data'!AC15="No Data",1,IF('Indicator Data imputation'!AC14&lt;&gt;"",1,0))</f>
        <v>0</v>
      </c>
      <c r="AC11" s="125">
        <f>IF('Indicator Data'!AD15="No Data",1,IF('Indicator Data imputation'!AD14&lt;&gt;"",1,0))</f>
        <v>0</v>
      </c>
      <c r="AD11" s="125">
        <f>IF('Indicator Data'!AE15="No Data",1,IF('Indicator Data imputation'!AE14&lt;&gt;"",1,0))</f>
        <v>0</v>
      </c>
      <c r="AE11" s="125">
        <f>IF('Indicator Data'!AF15="No Data",1,IF('Indicator Data imputation'!AF14&lt;&gt;"",1,0))</f>
        <v>1</v>
      </c>
      <c r="AF11" s="125">
        <f>IF('Indicator Data'!AG15="No Data",1,IF('Indicator Data imputation'!AG14&lt;&gt;"",1,0))</f>
        <v>0</v>
      </c>
      <c r="AG11" s="125">
        <f>IF('Indicator Data'!AH15="No Data",1,IF('Indicator Data imputation'!AH14&lt;&gt;"",1,0))</f>
        <v>0</v>
      </c>
      <c r="AH11" s="125">
        <f>IF('Indicator Data'!AI15="No Data",1,IF('Indicator Data imputation'!AI14&lt;&gt;"",1,0))</f>
        <v>0</v>
      </c>
      <c r="AI11" s="125">
        <f>IF('Indicator Data'!AJ15="No Data",1,IF('Indicator Data imputation'!AJ14&lt;&gt;"",1,0))</f>
        <v>0</v>
      </c>
      <c r="AJ11" s="125">
        <f>IF('Indicator Data'!AK15="No Data",1,IF('Indicator Data imputation'!AK14&lt;&gt;"",1,0))</f>
        <v>0</v>
      </c>
      <c r="AK11" s="125">
        <f>IF('Indicator Data'!AL15="No Data",1,IF('Indicator Data imputation'!AL14&lt;&gt;"",1,0))</f>
        <v>0</v>
      </c>
      <c r="AL11" s="125">
        <f>IF('Indicator Data'!AM15="No Data",1,IF('Indicator Data imputation'!AM14&lt;&gt;"",1,0))</f>
        <v>1</v>
      </c>
      <c r="AM11" s="125">
        <f>IF('Indicator Data'!AN15="No Data",1,IF('Indicator Data imputation'!AN14&lt;&gt;"",1,0))</f>
        <v>0</v>
      </c>
      <c r="AN11" s="125">
        <f>IF('Indicator Data'!AO15="No Data",1,IF('Indicator Data imputation'!AO14&lt;&gt;"",1,0))</f>
        <v>0</v>
      </c>
      <c r="AO11" s="125">
        <f>IF('Indicator Data'!AP15="No Data",1,IF('Indicator Data imputation'!AP14&lt;&gt;"",1,0))</f>
        <v>0</v>
      </c>
      <c r="AP11" s="125">
        <f>IF('Indicator Data'!AQ15="No Data",1,IF('Indicator Data imputation'!AQ14&lt;&gt;"",1,0))</f>
        <v>0</v>
      </c>
      <c r="AQ11" s="125">
        <f>IF('Indicator Data'!AR15="No Data",1,IF('Indicator Data imputation'!AR14&lt;&gt;"",1,0))</f>
        <v>0</v>
      </c>
      <c r="AR11" s="125">
        <f>IF('Indicator Data'!AS15="No Data",1,IF('Indicator Data imputation'!AS14&lt;&gt;"",1,0))</f>
        <v>0</v>
      </c>
      <c r="AS11" s="125">
        <f>IF('Indicator Data'!AT15="No Data",1,IF('Indicator Data imputation'!AT14&lt;&gt;"",1,0))</f>
        <v>0</v>
      </c>
      <c r="AT11" s="125">
        <f>IF('Indicator Data'!AU15="No Data",1,IF('Indicator Data imputation'!AU14&lt;&gt;"",1,0))</f>
        <v>0</v>
      </c>
      <c r="AU11" s="125">
        <f>IF('Indicator Data'!AV15="No Data",1,IF('Indicator Data imputation'!AV14&lt;&gt;"",1,0))</f>
        <v>0</v>
      </c>
      <c r="AV11" s="125">
        <f>IF('Indicator Data'!AW15="No Data",1,IF('Indicator Data imputation'!AW14&lt;&gt;"",1,0))</f>
        <v>0</v>
      </c>
      <c r="AW11" s="125">
        <f>IF('Indicator Data'!AX15="No Data",1,IF('Indicator Data imputation'!AX14&lt;&gt;"",1,0))</f>
        <v>0</v>
      </c>
      <c r="AX11" s="125">
        <f>IF('Indicator Data'!AY15="No Data",1,IF('Indicator Data imputation'!AY14&lt;&gt;"",1,0))</f>
        <v>0</v>
      </c>
      <c r="AY11" s="125">
        <f>IF('Indicator Data'!AZ15="No Data",1,IF('Indicator Data imputation'!AZ14&lt;&gt;"",1,0))</f>
        <v>0</v>
      </c>
      <c r="AZ11" s="125">
        <f>IF('Indicator Data'!BA15="No Data",1,IF('Indicator Data imputation'!BA14&lt;&gt;"",1,0))</f>
        <v>1</v>
      </c>
      <c r="BA11" s="125">
        <f>IF('Indicator Data'!BB15="No Data",1,IF('Indicator Data imputation'!BB14&lt;&gt;"",1,0))</f>
        <v>0</v>
      </c>
      <c r="BB11" s="125">
        <f>IF('Indicator Data'!BC15="No Data",1,IF('Indicator Data imputation'!BC14&lt;&gt;"",1,0))</f>
        <v>0</v>
      </c>
      <c r="BC11" s="125">
        <f>IF('Indicator Data'!BD15="No Data",1,IF('Indicator Data imputation'!BD14&lt;&gt;"",1,0))</f>
        <v>0</v>
      </c>
      <c r="BD11" s="125">
        <f>IF('Indicator Data'!BF15="No Data",1,IF('Indicator Data imputation'!BE14&lt;&gt;"",1,0))</f>
        <v>0</v>
      </c>
      <c r="BE11" s="125">
        <f>IF('Indicator Data'!BG15="No Data",1,IF('Indicator Data imputation'!BF14&lt;&gt;"",1,0))</f>
        <v>0</v>
      </c>
      <c r="BF11" s="125">
        <f>IF('Indicator Data'!BH15="No Data",1,IF('Indicator Data imputation'!BG14&lt;&gt;"",1,0))</f>
        <v>0</v>
      </c>
      <c r="BG11" s="125">
        <f>IF('Indicator Data'!BI15="No Data",1,IF('Indicator Data imputation'!BH14&lt;&gt;"",1,0))</f>
        <v>0</v>
      </c>
      <c r="BH11" s="125">
        <f>IF('Indicator Data'!BJ15="No Data",1,IF('Indicator Data imputation'!BI14&lt;&gt;"",1,0))</f>
        <v>0</v>
      </c>
      <c r="BI11" s="125">
        <f>IF('Indicator Data'!BK15="No Data",1,IF('Indicator Data imputation'!BJ14&lt;&gt;"",1,0))</f>
        <v>1</v>
      </c>
      <c r="BJ11" s="125">
        <f>IF('Indicator Data'!BL15="No Data",1,IF('Indicator Data imputation'!BK14&lt;&gt;"",1,0))</f>
        <v>0</v>
      </c>
      <c r="BK11" s="125">
        <f>IF('Indicator Data'!BM15="No Data",1,IF('Indicator Data imputation'!BL14&lt;&gt;"",1,0))</f>
        <v>0</v>
      </c>
      <c r="BL11" s="125">
        <f>IF('Indicator Data'!BN15="No Data",1,IF('Indicator Data imputation'!BM14&lt;&gt;"",1,0))</f>
        <v>0</v>
      </c>
      <c r="BM11" s="125">
        <f>IF('Indicator Data'!BO15="No Data",1,IF('Indicator Data imputation'!BN14&lt;&gt;"",1,0))</f>
        <v>0</v>
      </c>
      <c r="BN11" s="125">
        <f>IF('Indicator Data'!BP15="No Data",1,IF('Indicator Data imputation'!BO14&lt;&gt;"",1,0))</f>
        <v>0</v>
      </c>
      <c r="BO11" s="125">
        <f>IF('Indicator Data'!BQ15="No Data",1,IF('Indicator Data imputation'!BP14&lt;&gt;"",1,0))</f>
        <v>0</v>
      </c>
      <c r="BP11" s="125">
        <f>IF('Indicator Data'!BR15="No Data",1,IF('Indicator Data imputation'!BQ14&lt;&gt;"",1,0))</f>
        <v>0</v>
      </c>
      <c r="BQ11" s="125">
        <f>IF('Indicator Data'!BS15="No Data",1,IF('Indicator Data imputation'!BR14&lt;&gt;"",1,0))</f>
        <v>0</v>
      </c>
      <c r="BR11" s="125">
        <f>IF('Indicator Data'!BT15="No Data",1,IF('Indicator Data imputation'!BS14&lt;&gt;"",1,0))</f>
        <v>0</v>
      </c>
      <c r="BS11" s="125">
        <f>IF('Indicator Data'!BU15="No Data",1,IF('Indicator Data imputation'!BT14&lt;&gt;"",1,0))</f>
        <v>0</v>
      </c>
      <c r="BT11" s="125">
        <f>IF('Indicator Data'!BV15="No Data",1,IF('Indicator Data imputation'!BU14&lt;&gt;"",1,0))</f>
        <v>0</v>
      </c>
      <c r="BU11" s="125">
        <f>IF('Indicator Data'!BW15="No Data",1,IF('Indicator Data imputation'!BV14&lt;&gt;"",1,0))</f>
        <v>0</v>
      </c>
      <c r="BV11" s="125">
        <f>IF('Indicator Data'!BX15="No Data",1,IF('Indicator Data imputation'!BW14&lt;&gt;"",1,0))</f>
        <v>0</v>
      </c>
      <c r="BW11" s="125">
        <f>IF('Indicator Data'!BY15="No Data",1,IF('Indicator Data imputation'!BX14&lt;&gt;"",1,0))</f>
        <v>0</v>
      </c>
      <c r="BX11" s="125">
        <f>IF('Indicator Data'!BZ15="No Data",1,IF('Indicator Data imputation'!BY14&lt;&gt;"",1,0))</f>
        <v>0</v>
      </c>
      <c r="BY11" s="3">
        <f t="shared" si="0"/>
        <v>7</v>
      </c>
      <c r="BZ11" s="127">
        <f t="shared" si="1"/>
        <v>9.3333333333333338E-2</v>
      </c>
    </row>
    <row r="12" spans="1:78" x14ac:dyDescent="0.3">
      <c r="A12" s="3" t="str">
        <f>'Indicator Data'!B16</f>
        <v>BHS</v>
      </c>
      <c r="B12" s="125">
        <f>IF('Indicator Data'!C16="No Data",1,IF('Indicator Data imputation'!C15&lt;&gt;"",1,0))</f>
        <v>0</v>
      </c>
      <c r="C12" s="125">
        <f>IF('Indicator Data'!D16="No Data",1,IF('Indicator Data imputation'!D15&lt;&gt;"",1,0))</f>
        <v>0</v>
      </c>
      <c r="D12" s="125">
        <f>IF('Indicator Data'!E16="No Data",1,IF('Indicator Data imputation'!E15&lt;&gt;"",1,0))</f>
        <v>1</v>
      </c>
      <c r="E12" s="125">
        <f>IF('Indicator Data'!F16="No Data",1,IF('Indicator Data imputation'!F15&lt;&gt;"",1,0))</f>
        <v>0</v>
      </c>
      <c r="F12" s="125">
        <f>IF('Indicator Data'!G16="No Data",1,IF('Indicator Data imputation'!G15&lt;&gt;"",1,0))</f>
        <v>0</v>
      </c>
      <c r="G12" s="125">
        <f>IF('Indicator Data'!H16="No Data",1,IF('Indicator Data imputation'!H15&lt;&gt;"",1,0))</f>
        <v>0</v>
      </c>
      <c r="H12" s="125">
        <f>IF('Indicator Data'!I16="No Data",1,IF('Indicator Data imputation'!I15&lt;&gt;"",1,0))</f>
        <v>0</v>
      </c>
      <c r="I12" s="125">
        <f>IF('Indicator Data'!J16="No Data",1,IF('Indicator Data imputation'!J15&lt;&gt;"",1,0))</f>
        <v>0</v>
      </c>
      <c r="J12" s="125">
        <f>IF('Indicator Data'!K16="No Data",1,IF('Indicator Data imputation'!K15&lt;&gt;"",1,0))</f>
        <v>0</v>
      </c>
      <c r="K12" s="125">
        <f>IF('Indicator Data'!L16="No Data",1,IF('Indicator Data imputation'!L15&lt;&gt;"",1,0))</f>
        <v>0</v>
      </c>
      <c r="L12" s="125">
        <f>IF('Indicator Data'!M16="No Data",1,IF('Indicator Data imputation'!M15&lt;&gt;"",1,0))</f>
        <v>1</v>
      </c>
      <c r="M12" s="125">
        <f>IF('Indicator Data'!N16="No Data",1,IF('Indicator Data imputation'!N15&lt;&gt;"",1,0))</f>
        <v>1</v>
      </c>
      <c r="N12" s="125">
        <f>IF('Indicator Data'!O16="No Data",1,IF('Indicator Data imputation'!O15&lt;&gt;"",1,0))</f>
        <v>1</v>
      </c>
      <c r="O12" s="125">
        <f>IF('Indicator Data'!P16="No Data",1,IF('Indicator Data imputation'!P15&lt;&gt;"",1,0))</f>
        <v>1</v>
      </c>
      <c r="P12" s="125">
        <f>IF('Indicator Data'!Q16="No Data",1,IF('Indicator Data imputation'!Q15&lt;&gt;"",1,0))</f>
        <v>0</v>
      </c>
      <c r="Q12" s="125">
        <f>IF('Indicator Data'!R16="No Data",1,IF('Indicator Data imputation'!R15&lt;&gt;"",1,0))</f>
        <v>0</v>
      </c>
      <c r="R12" s="125">
        <f>IF('Indicator Data'!S16="No Data",1,IF('Indicator Data imputation'!S15&lt;&gt;"",1,0))</f>
        <v>0</v>
      </c>
      <c r="S12" s="125">
        <f>IF('Indicator Data'!T16="No Data",1,IF('Indicator Data imputation'!T15&lt;&gt;"",1,0))</f>
        <v>0</v>
      </c>
      <c r="T12" s="125">
        <f>IF('Indicator Data'!U16="No Data",1,IF('Indicator Data imputation'!U15&lt;&gt;"",1,0))</f>
        <v>0</v>
      </c>
      <c r="U12" s="125">
        <f>IF('Indicator Data'!V16="No Data",1,IF('Indicator Data imputation'!V15&lt;&gt;"",1,0))</f>
        <v>0</v>
      </c>
      <c r="V12" s="125">
        <f>IF('Indicator Data'!W16="No Data",1,IF('Indicator Data imputation'!W15&lt;&gt;"",1,0))</f>
        <v>0</v>
      </c>
      <c r="W12" s="125">
        <f>IF('Indicator Data'!X16="No Data",1,IF('Indicator Data imputation'!X15&lt;&gt;"",1,0))</f>
        <v>0</v>
      </c>
      <c r="X12" s="125">
        <f>IF('Indicator Data'!Y16="No Data",1,IF('Indicator Data imputation'!Y15&lt;&gt;"",1,0))</f>
        <v>0</v>
      </c>
      <c r="Y12" s="125">
        <f>IF('Indicator Data'!Z16="No Data",1,IF('Indicator Data imputation'!Z15&lt;&gt;"",1,0))</f>
        <v>0</v>
      </c>
      <c r="Z12" s="125">
        <f>IF('Indicator Data'!AA16="No Data",1,IF('Indicator Data imputation'!AA15&lt;&gt;"",1,0))</f>
        <v>0</v>
      </c>
      <c r="AA12" s="125">
        <f>IF('Indicator Data'!AB16="No Data",1,IF('Indicator Data imputation'!AB15&lt;&gt;"",1,0))</f>
        <v>0</v>
      </c>
      <c r="AB12" s="125">
        <f>IF('Indicator Data'!AC16="No Data",1,IF('Indicator Data imputation'!AC15&lt;&gt;"",1,0))</f>
        <v>1</v>
      </c>
      <c r="AC12" s="125">
        <f>IF('Indicator Data'!AD16="No Data",1,IF('Indicator Data imputation'!AD15&lt;&gt;"",1,0))</f>
        <v>0</v>
      </c>
      <c r="AD12" s="125">
        <f>IF('Indicator Data'!AE16="No Data",1,IF('Indicator Data imputation'!AE15&lt;&gt;"",1,0))</f>
        <v>0</v>
      </c>
      <c r="AE12" s="125">
        <f>IF('Indicator Data'!AF16="No Data",1,IF('Indicator Data imputation'!AF15&lt;&gt;"",1,0))</f>
        <v>1</v>
      </c>
      <c r="AF12" s="125">
        <f>IF('Indicator Data'!AG16="No Data",1,IF('Indicator Data imputation'!AG15&lt;&gt;"",1,0))</f>
        <v>0</v>
      </c>
      <c r="AG12" s="125">
        <f>IF('Indicator Data'!AH16="No Data",1,IF('Indicator Data imputation'!AH15&lt;&gt;"",1,0))</f>
        <v>0</v>
      </c>
      <c r="AH12" s="125">
        <f>IF('Indicator Data'!AI16="No Data",1,IF('Indicator Data imputation'!AI15&lt;&gt;"",1,0))</f>
        <v>0</v>
      </c>
      <c r="AI12" s="125">
        <f>IF('Indicator Data'!AJ16="No Data",1,IF('Indicator Data imputation'!AJ15&lt;&gt;"",1,0))</f>
        <v>0</v>
      </c>
      <c r="AJ12" s="125">
        <f>IF('Indicator Data'!AK16="No Data",1,IF('Indicator Data imputation'!AK15&lt;&gt;"",1,0))</f>
        <v>0</v>
      </c>
      <c r="AK12" s="125">
        <f>IF('Indicator Data'!AL16="No Data",1,IF('Indicator Data imputation'!AL15&lt;&gt;"",1,0))</f>
        <v>0</v>
      </c>
      <c r="AL12" s="125">
        <f>IF('Indicator Data'!AM16="No Data",1,IF('Indicator Data imputation'!AM15&lt;&gt;"",1,0))</f>
        <v>1</v>
      </c>
      <c r="AM12" s="125">
        <f>IF('Indicator Data'!AN16="No Data",1,IF('Indicator Data imputation'!AN15&lt;&gt;"",1,0))</f>
        <v>0</v>
      </c>
      <c r="AN12" s="125">
        <f>IF('Indicator Data'!AO16="No Data",1,IF('Indicator Data imputation'!AO15&lt;&gt;"",1,0))</f>
        <v>0</v>
      </c>
      <c r="AO12" s="125">
        <f>IF('Indicator Data'!AP16="No Data",1,IF('Indicator Data imputation'!AP15&lt;&gt;"",1,0))</f>
        <v>0</v>
      </c>
      <c r="AP12" s="125">
        <f>IF('Indicator Data'!AQ16="No Data",1,IF('Indicator Data imputation'!AQ15&lt;&gt;"",1,0))</f>
        <v>1</v>
      </c>
      <c r="AQ12" s="125">
        <f>IF('Indicator Data'!AR16="No Data",1,IF('Indicator Data imputation'!AR15&lt;&gt;"",1,0))</f>
        <v>1</v>
      </c>
      <c r="AR12" s="125">
        <f>IF('Indicator Data'!AS16="No Data",1,IF('Indicator Data imputation'!AS15&lt;&gt;"",1,0))</f>
        <v>0</v>
      </c>
      <c r="AS12" s="125">
        <f>IF('Indicator Data'!AT16="No Data",1,IF('Indicator Data imputation'!AT15&lt;&gt;"",1,0))</f>
        <v>1</v>
      </c>
      <c r="AT12" s="125">
        <f>IF('Indicator Data'!AU16="No Data",1,IF('Indicator Data imputation'!AU15&lt;&gt;"",1,0))</f>
        <v>0</v>
      </c>
      <c r="AU12" s="125">
        <f>IF('Indicator Data'!AV16="No Data",1,IF('Indicator Data imputation'!AV15&lt;&gt;"",1,0))</f>
        <v>1</v>
      </c>
      <c r="AV12" s="125">
        <f>IF('Indicator Data'!AW16="No Data",1,IF('Indicator Data imputation'!AW15&lt;&gt;"",1,0))</f>
        <v>1</v>
      </c>
      <c r="AW12" s="125">
        <f>IF('Indicator Data'!AX16="No Data",1,IF('Indicator Data imputation'!AX15&lt;&gt;"",1,0))</f>
        <v>1</v>
      </c>
      <c r="AX12" s="125">
        <f>IF('Indicator Data'!AY16="No Data",1,IF('Indicator Data imputation'!AY15&lt;&gt;"",1,0))</f>
        <v>0</v>
      </c>
      <c r="AY12" s="125">
        <f>IF('Indicator Data'!AZ16="No Data",1,IF('Indicator Data imputation'!AZ15&lt;&gt;"",1,0))</f>
        <v>0</v>
      </c>
      <c r="AZ12" s="125">
        <f>IF('Indicator Data'!BA16="No Data",1,IF('Indicator Data imputation'!BA15&lt;&gt;"",1,0))</f>
        <v>1</v>
      </c>
      <c r="BA12" s="125">
        <f>IF('Indicator Data'!BB16="No Data",1,IF('Indicator Data imputation'!BB15&lt;&gt;"",1,0))</f>
        <v>0</v>
      </c>
      <c r="BB12" s="125">
        <f>IF('Indicator Data'!BC16="No Data",1,IF('Indicator Data imputation'!BC15&lt;&gt;"",1,0))</f>
        <v>0</v>
      </c>
      <c r="BC12" s="125">
        <f>IF('Indicator Data'!BD16="No Data",1,IF('Indicator Data imputation'!BD15&lt;&gt;"",1,0))</f>
        <v>0</v>
      </c>
      <c r="BD12" s="125">
        <f>IF('Indicator Data'!BF16="No Data",1,IF('Indicator Data imputation'!BE15&lt;&gt;"",1,0))</f>
        <v>0</v>
      </c>
      <c r="BE12" s="125">
        <f>IF('Indicator Data'!BG16="No Data",1,IF('Indicator Data imputation'!BF15&lt;&gt;"",1,0))</f>
        <v>0</v>
      </c>
      <c r="BF12" s="125">
        <f>IF('Indicator Data'!BH16="No Data",1,IF('Indicator Data imputation'!BG15&lt;&gt;"",1,0))</f>
        <v>0</v>
      </c>
      <c r="BG12" s="125">
        <f>IF('Indicator Data'!BI16="No Data",1,IF('Indicator Data imputation'!BH15&lt;&gt;"",1,0))</f>
        <v>0</v>
      </c>
      <c r="BH12" s="125">
        <f>IF('Indicator Data'!BJ16="No Data",1,IF('Indicator Data imputation'!BI15&lt;&gt;"",1,0))</f>
        <v>1</v>
      </c>
      <c r="BI12" s="125">
        <f>IF('Indicator Data'!BK16="No Data",1,IF('Indicator Data imputation'!BJ15&lt;&gt;"",1,0))</f>
        <v>1</v>
      </c>
      <c r="BJ12" s="125">
        <f>IF('Indicator Data'!BL16="No Data",1,IF('Indicator Data imputation'!BK15&lt;&gt;"",1,0))</f>
        <v>0</v>
      </c>
      <c r="BK12" s="125">
        <f>IF('Indicator Data'!BM16="No Data",1,IF('Indicator Data imputation'!BL15&lt;&gt;"",1,0))</f>
        <v>0</v>
      </c>
      <c r="BL12" s="125">
        <f>IF('Indicator Data'!BN16="No Data",1,IF('Indicator Data imputation'!BM15&lt;&gt;"",1,0))</f>
        <v>0</v>
      </c>
      <c r="BM12" s="125">
        <f>IF('Indicator Data'!BO16="No Data",1,IF('Indicator Data imputation'!BN15&lt;&gt;"",1,0))</f>
        <v>1</v>
      </c>
      <c r="BN12" s="125">
        <f>IF('Indicator Data'!BP16="No Data",1,IF('Indicator Data imputation'!BO15&lt;&gt;"",1,0))</f>
        <v>0</v>
      </c>
      <c r="BO12" s="125">
        <f>IF('Indicator Data'!BQ16="No Data",1,IF('Indicator Data imputation'!BP15&lt;&gt;"",1,0))</f>
        <v>0</v>
      </c>
      <c r="BP12" s="125">
        <f>IF('Indicator Data'!BR16="No Data",1,IF('Indicator Data imputation'!BQ15&lt;&gt;"",1,0))</f>
        <v>0</v>
      </c>
      <c r="BQ12" s="125">
        <f>IF('Indicator Data'!BS16="No Data",1,IF('Indicator Data imputation'!BR15&lt;&gt;"",1,0))</f>
        <v>0</v>
      </c>
      <c r="BR12" s="125">
        <f>IF('Indicator Data'!BT16="No Data",1,IF('Indicator Data imputation'!BS15&lt;&gt;"",1,0))</f>
        <v>0</v>
      </c>
      <c r="BS12" s="125">
        <f>IF('Indicator Data'!BU16="No Data",1,IF('Indicator Data imputation'!BT15&lt;&gt;"",1,0))</f>
        <v>0</v>
      </c>
      <c r="BT12" s="125">
        <f>IF('Indicator Data'!BV16="No Data",1,IF('Indicator Data imputation'!BU15&lt;&gt;"",1,0))</f>
        <v>0</v>
      </c>
      <c r="BU12" s="125">
        <f>IF('Indicator Data'!BW16="No Data",1,IF('Indicator Data imputation'!BV15&lt;&gt;"",1,0))</f>
        <v>0</v>
      </c>
      <c r="BV12" s="125">
        <f>IF('Indicator Data'!BX16="No Data",1,IF('Indicator Data imputation'!BW15&lt;&gt;"",1,0))</f>
        <v>0</v>
      </c>
      <c r="BW12" s="125">
        <f>IF('Indicator Data'!BY16="No Data",1,IF('Indicator Data imputation'!BX15&lt;&gt;"",1,0))</f>
        <v>0</v>
      </c>
      <c r="BX12" s="125">
        <f>IF('Indicator Data'!BZ16="No Data",1,IF('Indicator Data imputation'!BY15&lt;&gt;"",1,0))</f>
        <v>0</v>
      </c>
      <c r="BY12" s="3">
        <f t="shared" si="0"/>
        <v>18</v>
      </c>
      <c r="BZ12" s="127">
        <f t="shared" si="1"/>
        <v>0.24</v>
      </c>
    </row>
    <row r="13" spans="1:78" x14ac:dyDescent="0.3">
      <c r="A13" s="3" t="str">
        <f>'Indicator Data'!B17</f>
        <v>BHR</v>
      </c>
      <c r="B13" s="125">
        <f>IF('Indicator Data'!C17="No Data",1,IF('Indicator Data imputation'!C16&lt;&gt;"",1,0))</f>
        <v>0</v>
      </c>
      <c r="C13" s="125">
        <f>IF('Indicator Data'!D17="No Data",1,IF('Indicator Data imputation'!D16&lt;&gt;"",1,0))</f>
        <v>0</v>
      </c>
      <c r="D13" s="125">
        <f>IF('Indicator Data'!E17="No Data",1,IF('Indicator Data imputation'!E16&lt;&gt;"",1,0))</f>
        <v>1</v>
      </c>
      <c r="E13" s="125">
        <f>IF('Indicator Data'!F17="No Data",1,IF('Indicator Data imputation'!F16&lt;&gt;"",1,0))</f>
        <v>0</v>
      </c>
      <c r="F13" s="125">
        <f>IF('Indicator Data'!G17="No Data",1,IF('Indicator Data imputation'!G16&lt;&gt;"",1,0))</f>
        <v>0</v>
      </c>
      <c r="G13" s="125">
        <f>IF('Indicator Data'!H17="No Data",1,IF('Indicator Data imputation'!H16&lt;&gt;"",1,0))</f>
        <v>0</v>
      </c>
      <c r="H13" s="125">
        <f>IF('Indicator Data'!I17="No Data",1,IF('Indicator Data imputation'!I16&lt;&gt;"",1,0))</f>
        <v>0</v>
      </c>
      <c r="I13" s="125">
        <f>IF('Indicator Data'!J17="No Data",1,IF('Indicator Data imputation'!J16&lt;&gt;"",1,0))</f>
        <v>0</v>
      </c>
      <c r="J13" s="125">
        <f>IF('Indicator Data'!K17="No Data",1,IF('Indicator Data imputation'!K16&lt;&gt;"",1,0))</f>
        <v>0</v>
      </c>
      <c r="K13" s="125">
        <f>IF('Indicator Data'!L17="No Data",1,IF('Indicator Data imputation'!L16&lt;&gt;"",1,0))</f>
        <v>1</v>
      </c>
      <c r="L13" s="125">
        <f>IF('Indicator Data'!M17="No Data",1,IF('Indicator Data imputation'!M16&lt;&gt;"",1,0))</f>
        <v>0</v>
      </c>
      <c r="M13" s="125">
        <f>IF('Indicator Data'!N17="No Data",1,IF('Indicator Data imputation'!N16&lt;&gt;"",1,0))</f>
        <v>1</v>
      </c>
      <c r="N13" s="125">
        <f>IF('Indicator Data'!O17="No Data",1,IF('Indicator Data imputation'!O16&lt;&gt;"",1,0))</f>
        <v>1</v>
      </c>
      <c r="O13" s="125">
        <f>IF('Indicator Data'!P17="No Data",1,IF('Indicator Data imputation'!P16&lt;&gt;"",1,0))</f>
        <v>1</v>
      </c>
      <c r="P13" s="125">
        <f>IF('Indicator Data'!Q17="No Data",1,IF('Indicator Data imputation'!Q16&lt;&gt;"",1,0))</f>
        <v>0</v>
      </c>
      <c r="Q13" s="125">
        <f>IF('Indicator Data'!R17="No Data",1,IF('Indicator Data imputation'!R16&lt;&gt;"",1,0))</f>
        <v>0</v>
      </c>
      <c r="R13" s="125">
        <f>IF('Indicator Data'!S17="No Data",1,IF('Indicator Data imputation'!S16&lt;&gt;"",1,0))</f>
        <v>0</v>
      </c>
      <c r="S13" s="125">
        <f>IF('Indicator Data'!T17="No Data",1,IF('Indicator Data imputation'!T16&lt;&gt;"",1,0))</f>
        <v>0</v>
      </c>
      <c r="T13" s="125">
        <f>IF('Indicator Data'!U17="No Data",1,IF('Indicator Data imputation'!U16&lt;&gt;"",1,0))</f>
        <v>0</v>
      </c>
      <c r="U13" s="125">
        <f>IF('Indicator Data'!V17="No Data",1,IF('Indicator Data imputation'!V16&lt;&gt;"",1,0))</f>
        <v>0</v>
      </c>
      <c r="V13" s="125">
        <f>IF('Indicator Data'!W17="No Data",1,IF('Indicator Data imputation'!W16&lt;&gt;"",1,0))</f>
        <v>0</v>
      </c>
      <c r="W13" s="125">
        <f>IF('Indicator Data'!X17="No Data",1,IF('Indicator Data imputation'!X16&lt;&gt;"",1,0))</f>
        <v>0</v>
      </c>
      <c r="X13" s="125">
        <f>IF('Indicator Data'!Y17="No Data",1,IF('Indicator Data imputation'!Y16&lt;&gt;"",1,0))</f>
        <v>0</v>
      </c>
      <c r="Y13" s="125">
        <f>IF('Indicator Data'!Z17="No Data",1,IF('Indicator Data imputation'!Z16&lt;&gt;"",1,0))</f>
        <v>0</v>
      </c>
      <c r="Z13" s="125">
        <f>IF('Indicator Data'!AA17="No Data",1,IF('Indicator Data imputation'!AA16&lt;&gt;"",1,0))</f>
        <v>1</v>
      </c>
      <c r="AA13" s="125">
        <f>IF('Indicator Data'!AB17="No Data",1,IF('Indicator Data imputation'!AB16&lt;&gt;"",1,0))</f>
        <v>0</v>
      </c>
      <c r="AB13" s="125">
        <f>IF('Indicator Data'!AC17="No Data",1,IF('Indicator Data imputation'!AC16&lt;&gt;"",1,0))</f>
        <v>1</v>
      </c>
      <c r="AC13" s="125">
        <f>IF('Indicator Data'!AD17="No Data",1,IF('Indicator Data imputation'!AD16&lt;&gt;"",1,0))</f>
        <v>0</v>
      </c>
      <c r="AD13" s="125">
        <f>IF('Indicator Data'!AE17="No Data",1,IF('Indicator Data imputation'!AE16&lt;&gt;"",1,0))</f>
        <v>0</v>
      </c>
      <c r="AE13" s="125">
        <f>IF('Indicator Data'!AF17="No Data",1,IF('Indicator Data imputation'!AF16&lt;&gt;"",1,0))</f>
        <v>1</v>
      </c>
      <c r="AF13" s="125">
        <f>IF('Indicator Data'!AG17="No Data",1,IF('Indicator Data imputation'!AG16&lt;&gt;"",1,0))</f>
        <v>0</v>
      </c>
      <c r="AG13" s="125">
        <f>IF('Indicator Data'!AH17="No Data",1,IF('Indicator Data imputation'!AH16&lt;&gt;"",1,0))</f>
        <v>0</v>
      </c>
      <c r="AH13" s="125">
        <f>IF('Indicator Data'!AI17="No Data",1,IF('Indicator Data imputation'!AI16&lt;&gt;"",1,0))</f>
        <v>0</v>
      </c>
      <c r="AI13" s="125">
        <f>IF('Indicator Data'!AJ17="No Data",1,IF('Indicator Data imputation'!AJ16&lt;&gt;"",1,0))</f>
        <v>0</v>
      </c>
      <c r="AJ13" s="125">
        <f>IF('Indicator Data'!AK17="No Data",1,IF('Indicator Data imputation'!AK16&lt;&gt;"",1,0))</f>
        <v>0</v>
      </c>
      <c r="AK13" s="125">
        <f>IF('Indicator Data'!AL17="No Data",1,IF('Indicator Data imputation'!AL16&lt;&gt;"",1,0))</f>
        <v>0</v>
      </c>
      <c r="AL13" s="125">
        <f>IF('Indicator Data'!AM17="No Data",1,IF('Indicator Data imputation'!AM16&lt;&gt;"",1,0))</f>
        <v>1</v>
      </c>
      <c r="AM13" s="125">
        <f>IF('Indicator Data'!AN17="No Data",1,IF('Indicator Data imputation'!AN16&lt;&gt;"",1,0))</f>
        <v>0</v>
      </c>
      <c r="AN13" s="125">
        <f>IF('Indicator Data'!AO17="No Data",1,IF('Indicator Data imputation'!AO16&lt;&gt;"",1,0))</f>
        <v>0</v>
      </c>
      <c r="AO13" s="125">
        <f>IF('Indicator Data'!AP17="No Data",1,IF('Indicator Data imputation'!AP16&lt;&gt;"",1,0))</f>
        <v>0</v>
      </c>
      <c r="AP13" s="125">
        <f>IF('Indicator Data'!AQ17="No Data",1,IF('Indicator Data imputation'!AQ16&lt;&gt;"",1,0))</f>
        <v>1</v>
      </c>
      <c r="AQ13" s="125">
        <f>IF('Indicator Data'!AR17="No Data",1,IF('Indicator Data imputation'!AR16&lt;&gt;"",1,0))</f>
        <v>1</v>
      </c>
      <c r="AR13" s="125">
        <f>IF('Indicator Data'!AS17="No Data",1,IF('Indicator Data imputation'!AS16&lt;&gt;"",1,0))</f>
        <v>0</v>
      </c>
      <c r="AS13" s="125">
        <f>IF('Indicator Data'!AT17="No Data",1,IF('Indicator Data imputation'!AT16&lt;&gt;"",1,0))</f>
        <v>1</v>
      </c>
      <c r="AT13" s="125">
        <f>IF('Indicator Data'!AU17="No Data",1,IF('Indicator Data imputation'!AU16&lt;&gt;"",1,0))</f>
        <v>0</v>
      </c>
      <c r="AU13" s="125">
        <f>IF('Indicator Data'!AV17="No Data",1,IF('Indicator Data imputation'!AV16&lt;&gt;"",1,0))</f>
        <v>1</v>
      </c>
      <c r="AV13" s="125">
        <f>IF('Indicator Data'!AW17="No Data",1,IF('Indicator Data imputation'!AW16&lt;&gt;"",1,0))</f>
        <v>1</v>
      </c>
      <c r="AW13" s="125">
        <f>IF('Indicator Data'!AX17="No Data",1,IF('Indicator Data imputation'!AX16&lt;&gt;"",1,0))</f>
        <v>1</v>
      </c>
      <c r="AX13" s="125">
        <f>IF('Indicator Data'!AY17="No Data",1,IF('Indicator Data imputation'!AY16&lt;&gt;"",1,0))</f>
        <v>0</v>
      </c>
      <c r="AY13" s="125">
        <f>IF('Indicator Data'!AZ17="No Data",1,IF('Indicator Data imputation'!AZ16&lt;&gt;"",1,0))</f>
        <v>0</v>
      </c>
      <c r="AZ13" s="125">
        <f>IF('Indicator Data'!BA17="No Data",1,IF('Indicator Data imputation'!BA16&lt;&gt;"",1,0))</f>
        <v>1</v>
      </c>
      <c r="BA13" s="125">
        <f>IF('Indicator Data'!BB17="No Data",1,IF('Indicator Data imputation'!BB16&lt;&gt;"",1,0))</f>
        <v>0</v>
      </c>
      <c r="BB13" s="125">
        <f>IF('Indicator Data'!BC17="No Data",1,IF('Indicator Data imputation'!BC16&lt;&gt;"",1,0))</f>
        <v>0</v>
      </c>
      <c r="BC13" s="125">
        <f>IF('Indicator Data'!BD17="No Data",1,IF('Indicator Data imputation'!BD16&lt;&gt;"",1,0))</f>
        <v>0</v>
      </c>
      <c r="BD13" s="125">
        <f>IF('Indicator Data'!BF17="No Data",1,IF('Indicator Data imputation'!BE16&lt;&gt;"",1,0))</f>
        <v>0</v>
      </c>
      <c r="BE13" s="125">
        <f>IF('Indicator Data'!BG17="No Data",1,IF('Indicator Data imputation'!BF16&lt;&gt;"",1,0))</f>
        <v>0</v>
      </c>
      <c r="BF13" s="125">
        <f>IF('Indicator Data'!BH17="No Data",1,IF('Indicator Data imputation'!BG16&lt;&gt;"",1,0))</f>
        <v>0</v>
      </c>
      <c r="BG13" s="125">
        <f>IF('Indicator Data'!BI17="No Data",1,IF('Indicator Data imputation'!BH16&lt;&gt;"",1,0))</f>
        <v>1</v>
      </c>
      <c r="BH13" s="125">
        <f>IF('Indicator Data'!BJ17="No Data",1,IF('Indicator Data imputation'!BI16&lt;&gt;"",1,0))</f>
        <v>1</v>
      </c>
      <c r="BI13" s="125">
        <f>IF('Indicator Data'!BK17="No Data",1,IF('Indicator Data imputation'!BJ16&lt;&gt;"",1,0))</f>
        <v>0</v>
      </c>
      <c r="BJ13" s="125">
        <f>IF('Indicator Data'!BL17="No Data",1,IF('Indicator Data imputation'!BK16&lt;&gt;"",1,0))</f>
        <v>0</v>
      </c>
      <c r="BK13" s="125">
        <f>IF('Indicator Data'!BM17="No Data",1,IF('Indicator Data imputation'!BL16&lt;&gt;"",1,0))</f>
        <v>0</v>
      </c>
      <c r="BL13" s="125">
        <f>IF('Indicator Data'!BN17="No Data",1,IF('Indicator Data imputation'!BM16&lt;&gt;"",1,0))</f>
        <v>0</v>
      </c>
      <c r="BM13" s="125">
        <f>IF('Indicator Data'!BO17="No Data",1,IF('Indicator Data imputation'!BN16&lt;&gt;"",1,0))</f>
        <v>0</v>
      </c>
      <c r="BN13" s="125">
        <f>IF('Indicator Data'!BP17="No Data",1,IF('Indicator Data imputation'!BO16&lt;&gt;"",1,0))</f>
        <v>0</v>
      </c>
      <c r="BO13" s="125">
        <f>IF('Indicator Data'!BQ17="No Data",1,IF('Indicator Data imputation'!BP16&lt;&gt;"",1,0))</f>
        <v>0</v>
      </c>
      <c r="BP13" s="125">
        <f>IF('Indicator Data'!BR17="No Data",1,IF('Indicator Data imputation'!BQ16&lt;&gt;"",1,0))</f>
        <v>0</v>
      </c>
      <c r="BQ13" s="125">
        <f>IF('Indicator Data'!BS17="No Data",1,IF('Indicator Data imputation'!BR16&lt;&gt;"",1,0))</f>
        <v>0</v>
      </c>
      <c r="BR13" s="125">
        <f>IF('Indicator Data'!BT17="No Data",1,IF('Indicator Data imputation'!BS16&lt;&gt;"",1,0))</f>
        <v>0</v>
      </c>
      <c r="BS13" s="125">
        <f>IF('Indicator Data'!BU17="No Data",1,IF('Indicator Data imputation'!BT16&lt;&gt;"",1,0))</f>
        <v>0</v>
      </c>
      <c r="BT13" s="125">
        <f>IF('Indicator Data'!BV17="No Data",1,IF('Indicator Data imputation'!BU16&lt;&gt;"",1,0))</f>
        <v>0</v>
      </c>
      <c r="BU13" s="125">
        <f>IF('Indicator Data'!BW17="No Data",1,IF('Indicator Data imputation'!BV16&lt;&gt;"",1,0))</f>
        <v>0</v>
      </c>
      <c r="BV13" s="125">
        <f>IF('Indicator Data'!BX17="No Data",1,IF('Indicator Data imputation'!BW16&lt;&gt;"",1,0))</f>
        <v>0</v>
      </c>
      <c r="BW13" s="125">
        <f>IF('Indicator Data'!BY17="No Data",1,IF('Indicator Data imputation'!BX16&lt;&gt;"",1,0))</f>
        <v>0</v>
      </c>
      <c r="BX13" s="125">
        <f>IF('Indicator Data'!BZ17="No Data",1,IF('Indicator Data imputation'!BY16&lt;&gt;"",1,0))</f>
        <v>0</v>
      </c>
      <c r="BY13" s="3">
        <f t="shared" si="0"/>
        <v>18</v>
      </c>
      <c r="BZ13" s="127">
        <f t="shared" si="1"/>
        <v>0.24</v>
      </c>
    </row>
    <row r="14" spans="1:78" x14ac:dyDescent="0.3">
      <c r="A14" s="3" t="str">
        <f>'Indicator Data'!B18</f>
        <v>BGD</v>
      </c>
      <c r="B14" s="125">
        <f>IF('Indicator Data'!C18="No Data",1,IF('Indicator Data imputation'!C17&lt;&gt;"",1,0))</f>
        <v>0</v>
      </c>
      <c r="C14" s="125">
        <f>IF('Indicator Data'!D18="No Data",1,IF('Indicator Data imputation'!D17&lt;&gt;"",1,0))</f>
        <v>0</v>
      </c>
      <c r="D14" s="125">
        <f>IF('Indicator Data'!E18="No Data",1,IF('Indicator Data imputation'!E17&lt;&gt;"",1,0))</f>
        <v>0</v>
      </c>
      <c r="E14" s="125">
        <f>IF('Indicator Data'!F18="No Data",1,IF('Indicator Data imputation'!F17&lt;&gt;"",1,0))</f>
        <v>0</v>
      </c>
      <c r="F14" s="125">
        <f>IF('Indicator Data'!G18="No Data",1,IF('Indicator Data imputation'!G17&lt;&gt;"",1,0))</f>
        <v>0</v>
      </c>
      <c r="G14" s="125">
        <f>IF('Indicator Data'!H18="No Data",1,IF('Indicator Data imputation'!H17&lt;&gt;"",1,0))</f>
        <v>0</v>
      </c>
      <c r="H14" s="125">
        <f>IF('Indicator Data'!I18="No Data",1,IF('Indicator Data imputation'!I17&lt;&gt;"",1,0))</f>
        <v>0</v>
      </c>
      <c r="I14" s="125">
        <f>IF('Indicator Data'!J18="No Data",1,IF('Indicator Data imputation'!J17&lt;&gt;"",1,0))</f>
        <v>0</v>
      </c>
      <c r="J14" s="125">
        <f>IF('Indicator Data'!K18="No Data",1,IF('Indicator Data imputation'!K17&lt;&gt;"",1,0))</f>
        <v>0</v>
      </c>
      <c r="K14" s="125">
        <f>IF('Indicator Data'!L18="No Data",1,IF('Indicator Data imputation'!L17&lt;&gt;"",1,0))</f>
        <v>0</v>
      </c>
      <c r="L14" s="125">
        <f>IF('Indicator Data'!M18="No Data",1,IF('Indicator Data imputation'!M17&lt;&gt;"",1,0))</f>
        <v>0</v>
      </c>
      <c r="M14" s="125">
        <f>IF('Indicator Data'!N18="No Data",1,IF('Indicator Data imputation'!N17&lt;&gt;"",1,0))</f>
        <v>1</v>
      </c>
      <c r="N14" s="125">
        <f>IF('Indicator Data'!O18="No Data",1,IF('Indicator Data imputation'!O17&lt;&gt;"",1,0))</f>
        <v>1</v>
      </c>
      <c r="O14" s="125">
        <f>IF('Indicator Data'!P18="No Data",1,IF('Indicator Data imputation'!P17&lt;&gt;"",1,0))</f>
        <v>1</v>
      </c>
      <c r="P14" s="125">
        <f>IF('Indicator Data'!Q18="No Data",1,IF('Indicator Data imputation'!Q17&lt;&gt;"",1,0))</f>
        <v>0</v>
      </c>
      <c r="Q14" s="125">
        <f>IF('Indicator Data'!R18="No Data",1,IF('Indicator Data imputation'!R17&lt;&gt;"",1,0))</f>
        <v>0</v>
      </c>
      <c r="R14" s="125">
        <f>IF('Indicator Data'!S18="No Data",1,IF('Indicator Data imputation'!S17&lt;&gt;"",1,0))</f>
        <v>0</v>
      </c>
      <c r="S14" s="125">
        <f>IF('Indicator Data'!T18="No Data",1,IF('Indicator Data imputation'!T17&lt;&gt;"",1,0))</f>
        <v>0</v>
      </c>
      <c r="T14" s="125">
        <f>IF('Indicator Data'!U18="No Data",1,IF('Indicator Data imputation'!U17&lt;&gt;"",1,0))</f>
        <v>0</v>
      </c>
      <c r="U14" s="125">
        <f>IF('Indicator Data'!V18="No Data",1,IF('Indicator Data imputation'!V17&lt;&gt;"",1,0))</f>
        <v>0</v>
      </c>
      <c r="V14" s="125">
        <f>IF('Indicator Data'!W18="No Data",1,IF('Indicator Data imputation'!W17&lt;&gt;"",1,0))</f>
        <v>0</v>
      </c>
      <c r="W14" s="125">
        <f>IF('Indicator Data'!X18="No Data",1,IF('Indicator Data imputation'!X17&lt;&gt;"",1,0))</f>
        <v>0</v>
      </c>
      <c r="X14" s="125">
        <f>IF('Indicator Data'!Y18="No Data",1,IF('Indicator Data imputation'!Y17&lt;&gt;"",1,0))</f>
        <v>0</v>
      </c>
      <c r="Y14" s="125">
        <f>IF('Indicator Data'!Z18="No Data",1,IF('Indicator Data imputation'!Z17&lt;&gt;"",1,0))</f>
        <v>0</v>
      </c>
      <c r="Z14" s="125">
        <f>IF('Indicator Data'!AA18="No Data",1,IF('Indicator Data imputation'!AA17&lt;&gt;"",1,0))</f>
        <v>0</v>
      </c>
      <c r="AA14" s="125">
        <f>IF('Indicator Data'!AB18="No Data",1,IF('Indicator Data imputation'!AB17&lt;&gt;"",1,0))</f>
        <v>0</v>
      </c>
      <c r="AB14" s="125">
        <f>IF('Indicator Data'!AC18="No Data",1,IF('Indicator Data imputation'!AC17&lt;&gt;"",1,0))</f>
        <v>0</v>
      </c>
      <c r="AC14" s="125">
        <f>IF('Indicator Data'!AD18="No Data",1,IF('Indicator Data imputation'!AD17&lt;&gt;"",1,0))</f>
        <v>0</v>
      </c>
      <c r="AD14" s="125">
        <f>IF('Indicator Data'!AE18="No Data",1,IF('Indicator Data imputation'!AE17&lt;&gt;"",1,0))</f>
        <v>0</v>
      </c>
      <c r="AE14" s="125">
        <f>IF('Indicator Data'!AF18="No Data",1,IF('Indicator Data imputation'!AF17&lt;&gt;"",1,0))</f>
        <v>0</v>
      </c>
      <c r="AF14" s="125">
        <f>IF('Indicator Data'!AG18="No Data",1,IF('Indicator Data imputation'!AG17&lt;&gt;"",1,0))</f>
        <v>0</v>
      </c>
      <c r="AG14" s="125">
        <f>IF('Indicator Data'!AH18="No Data",1,IF('Indicator Data imputation'!AH17&lt;&gt;"",1,0))</f>
        <v>0</v>
      </c>
      <c r="AH14" s="125">
        <f>IF('Indicator Data'!AI18="No Data",1,IF('Indicator Data imputation'!AI17&lt;&gt;"",1,0))</f>
        <v>0</v>
      </c>
      <c r="AI14" s="125">
        <f>IF('Indicator Data'!AJ18="No Data",1,IF('Indicator Data imputation'!AJ17&lt;&gt;"",1,0))</f>
        <v>0</v>
      </c>
      <c r="AJ14" s="125">
        <f>IF('Indicator Data'!AK18="No Data",1,IF('Indicator Data imputation'!AK17&lt;&gt;"",1,0))</f>
        <v>0</v>
      </c>
      <c r="AK14" s="125">
        <f>IF('Indicator Data'!AL18="No Data",1,IF('Indicator Data imputation'!AL17&lt;&gt;"",1,0))</f>
        <v>0</v>
      </c>
      <c r="AL14" s="125">
        <f>IF('Indicator Data'!AM18="No Data",1,IF('Indicator Data imputation'!AM17&lt;&gt;"",1,0))</f>
        <v>0</v>
      </c>
      <c r="AM14" s="125">
        <f>IF('Indicator Data'!AN18="No Data",1,IF('Indicator Data imputation'!AN17&lt;&gt;"",1,0))</f>
        <v>0</v>
      </c>
      <c r="AN14" s="125">
        <f>IF('Indicator Data'!AO18="No Data",1,IF('Indicator Data imputation'!AO17&lt;&gt;"",1,0))</f>
        <v>0</v>
      </c>
      <c r="AO14" s="125">
        <f>IF('Indicator Data'!AP18="No Data",1,IF('Indicator Data imputation'!AP17&lt;&gt;"",1,0))</f>
        <v>0</v>
      </c>
      <c r="AP14" s="125">
        <f>IF('Indicator Data'!AQ18="No Data",1,IF('Indicator Data imputation'!AQ17&lt;&gt;"",1,0))</f>
        <v>0</v>
      </c>
      <c r="AQ14" s="125">
        <f>IF('Indicator Data'!AR18="No Data",1,IF('Indicator Data imputation'!AR17&lt;&gt;"",1,0))</f>
        <v>0</v>
      </c>
      <c r="AR14" s="125">
        <f>IF('Indicator Data'!AS18="No Data",1,IF('Indicator Data imputation'!AS17&lt;&gt;"",1,0))</f>
        <v>0</v>
      </c>
      <c r="AS14" s="125">
        <f>IF('Indicator Data'!AT18="No Data",1,IF('Indicator Data imputation'!AT17&lt;&gt;"",1,0))</f>
        <v>0</v>
      </c>
      <c r="AT14" s="125">
        <f>IF('Indicator Data'!AU18="No Data",1,IF('Indicator Data imputation'!AU17&lt;&gt;"",1,0))</f>
        <v>0</v>
      </c>
      <c r="AU14" s="125">
        <f>IF('Indicator Data'!AV18="No Data",1,IF('Indicator Data imputation'!AV17&lt;&gt;"",1,0))</f>
        <v>1</v>
      </c>
      <c r="AV14" s="125">
        <f>IF('Indicator Data'!AW18="No Data",1,IF('Indicator Data imputation'!AW17&lt;&gt;"",1,0))</f>
        <v>1</v>
      </c>
      <c r="AW14" s="125">
        <f>IF('Indicator Data'!AX18="No Data",1,IF('Indicator Data imputation'!AX17&lt;&gt;"",1,0))</f>
        <v>0</v>
      </c>
      <c r="AX14" s="125">
        <f>IF('Indicator Data'!AY18="No Data",1,IF('Indicator Data imputation'!AY17&lt;&gt;"",1,0))</f>
        <v>0</v>
      </c>
      <c r="AY14" s="125">
        <f>IF('Indicator Data'!AZ18="No Data",1,IF('Indicator Data imputation'!AZ17&lt;&gt;"",1,0))</f>
        <v>0</v>
      </c>
      <c r="AZ14" s="125">
        <f>IF('Indicator Data'!BA18="No Data",1,IF('Indicator Data imputation'!BA17&lt;&gt;"",1,0))</f>
        <v>0</v>
      </c>
      <c r="BA14" s="125">
        <f>IF('Indicator Data'!BB18="No Data",1,IF('Indicator Data imputation'!BB17&lt;&gt;"",1,0))</f>
        <v>0</v>
      </c>
      <c r="BB14" s="125">
        <f>IF('Indicator Data'!BC18="No Data",1,IF('Indicator Data imputation'!BC17&lt;&gt;"",1,0))</f>
        <v>0</v>
      </c>
      <c r="BC14" s="125">
        <f>IF('Indicator Data'!BD18="No Data",1,IF('Indicator Data imputation'!BD17&lt;&gt;"",1,0))</f>
        <v>0</v>
      </c>
      <c r="BD14" s="125">
        <f>IF('Indicator Data'!BF18="No Data",1,IF('Indicator Data imputation'!BE17&lt;&gt;"",1,0))</f>
        <v>0</v>
      </c>
      <c r="BE14" s="125">
        <f>IF('Indicator Data'!BG18="No Data",1,IF('Indicator Data imputation'!BF17&lt;&gt;"",1,0))</f>
        <v>0</v>
      </c>
      <c r="BF14" s="125">
        <f>IF('Indicator Data'!BH18="No Data",1,IF('Indicator Data imputation'!BG17&lt;&gt;"",1,0))</f>
        <v>0</v>
      </c>
      <c r="BG14" s="125">
        <f>IF('Indicator Data'!BI18="No Data",1,IF('Indicator Data imputation'!BH17&lt;&gt;"",1,0))</f>
        <v>0</v>
      </c>
      <c r="BH14" s="125">
        <f>IF('Indicator Data'!BJ18="No Data",1,IF('Indicator Data imputation'!BI17&lt;&gt;"",1,0))</f>
        <v>0</v>
      </c>
      <c r="BI14" s="125">
        <f>IF('Indicator Data'!BK18="No Data",1,IF('Indicator Data imputation'!BJ17&lt;&gt;"",1,0))</f>
        <v>0</v>
      </c>
      <c r="BJ14" s="125">
        <f>IF('Indicator Data'!BL18="No Data",1,IF('Indicator Data imputation'!BK17&lt;&gt;"",1,0))</f>
        <v>0</v>
      </c>
      <c r="BK14" s="125">
        <f>IF('Indicator Data'!BM18="No Data",1,IF('Indicator Data imputation'!BL17&lt;&gt;"",1,0))</f>
        <v>0</v>
      </c>
      <c r="BL14" s="125">
        <f>IF('Indicator Data'!BN18="No Data",1,IF('Indicator Data imputation'!BM17&lt;&gt;"",1,0))</f>
        <v>0</v>
      </c>
      <c r="BM14" s="125">
        <f>IF('Indicator Data'!BO18="No Data",1,IF('Indicator Data imputation'!BN17&lt;&gt;"",1,0))</f>
        <v>0</v>
      </c>
      <c r="BN14" s="125">
        <f>IF('Indicator Data'!BP18="No Data",1,IF('Indicator Data imputation'!BO17&lt;&gt;"",1,0))</f>
        <v>0</v>
      </c>
      <c r="BO14" s="125">
        <f>IF('Indicator Data'!BQ18="No Data",1,IF('Indicator Data imputation'!BP17&lt;&gt;"",1,0))</f>
        <v>0</v>
      </c>
      <c r="BP14" s="125">
        <f>IF('Indicator Data'!BR18="No Data",1,IF('Indicator Data imputation'!BQ17&lt;&gt;"",1,0))</f>
        <v>0</v>
      </c>
      <c r="BQ14" s="125">
        <f>IF('Indicator Data'!BS18="No Data",1,IF('Indicator Data imputation'!BR17&lt;&gt;"",1,0))</f>
        <v>0</v>
      </c>
      <c r="BR14" s="125">
        <f>IF('Indicator Data'!BT18="No Data",1,IF('Indicator Data imputation'!BS17&lt;&gt;"",1,0))</f>
        <v>0</v>
      </c>
      <c r="BS14" s="125">
        <f>IF('Indicator Data'!BU18="No Data",1,IF('Indicator Data imputation'!BT17&lt;&gt;"",1,0))</f>
        <v>0</v>
      </c>
      <c r="BT14" s="125">
        <f>IF('Indicator Data'!BV18="No Data",1,IF('Indicator Data imputation'!BU17&lt;&gt;"",1,0))</f>
        <v>0</v>
      </c>
      <c r="BU14" s="125">
        <f>IF('Indicator Data'!BW18="No Data",1,IF('Indicator Data imputation'!BV17&lt;&gt;"",1,0))</f>
        <v>0</v>
      </c>
      <c r="BV14" s="125">
        <f>IF('Indicator Data'!BX18="No Data",1,IF('Indicator Data imputation'!BW17&lt;&gt;"",1,0))</f>
        <v>0</v>
      </c>
      <c r="BW14" s="125">
        <f>IF('Indicator Data'!BY18="No Data",1,IF('Indicator Data imputation'!BX17&lt;&gt;"",1,0))</f>
        <v>0</v>
      </c>
      <c r="BX14" s="125">
        <f>IF('Indicator Data'!BZ18="No Data",1,IF('Indicator Data imputation'!BY17&lt;&gt;"",1,0))</f>
        <v>0</v>
      </c>
      <c r="BY14" s="3">
        <f t="shared" si="0"/>
        <v>5</v>
      </c>
      <c r="BZ14" s="127">
        <f t="shared" si="1"/>
        <v>6.6666666666666666E-2</v>
      </c>
    </row>
    <row r="15" spans="1:78" x14ac:dyDescent="0.3">
      <c r="A15" s="3" t="str">
        <f>'Indicator Data'!B19</f>
        <v>BRB</v>
      </c>
      <c r="B15" s="125">
        <f>IF('Indicator Data'!C19="No Data",1,IF('Indicator Data imputation'!C18&lt;&gt;"",1,0))</f>
        <v>0</v>
      </c>
      <c r="C15" s="125">
        <f>IF('Indicator Data'!D19="No Data",1,IF('Indicator Data imputation'!D18&lt;&gt;"",1,0))</f>
        <v>0</v>
      </c>
      <c r="D15" s="125">
        <f>IF('Indicator Data'!E19="No Data",1,IF('Indicator Data imputation'!E18&lt;&gt;"",1,0))</f>
        <v>1</v>
      </c>
      <c r="E15" s="125">
        <f>IF('Indicator Data'!F19="No Data",1,IF('Indicator Data imputation'!F18&lt;&gt;"",1,0))</f>
        <v>0</v>
      </c>
      <c r="F15" s="125">
        <f>IF('Indicator Data'!G19="No Data",1,IF('Indicator Data imputation'!G18&lt;&gt;"",1,0))</f>
        <v>0</v>
      </c>
      <c r="G15" s="125">
        <f>IF('Indicator Data'!H19="No Data",1,IF('Indicator Data imputation'!H18&lt;&gt;"",1,0))</f>
        <v>0</v>
      </c>
      <c r="H15" s="125">
        <f>IF('Indicator Data'!I19="No Data",1,IF('Indicator Data imputation'!I18&lt;&gt;"",1,0))</f>
        <v>0</v>
      </c>
      <c r="I15" s="125">
        <f>IF('Indicator Data'!J19="No Data",1,IF('Indicator Data imputation'!J18&lt;&gt;"",1,0))</f>
        <v>0</v>
      </c>
      <c r="J15" s="125">
        <f>IF('Indicator Data'!K19="No Data",1,IF('Indicator Data imputation'!K18&lt;&gt;"",1,0))</f>
        <v>0</v>
      </c>
      <c r="K15" s="125">
        <f>IF('Indicator Data'!L19="No Data",1,IF('Indicator Data imputation'!L18&lt;&gt;"",1,0))</f>
        <v>1</v>
      </c>
      <c r="L15" s="125">
        <f>IF('Indicator Data'!M19="No Data",1,IF('Indicator Data imputation'!M18&lt;&gt;"",1,0))</f>
        <v>1</v>
      </c>
      <c r="M15" s="125">
        <f>IF('Indicator Data'!N19="No Data",1,IF('Indicator Data imputation'!N18&lt;&gt;"",1,0))</f>
        <v>1</v>
      </c>
      <c r="N15" s="125">
        <f>IF('Indicator Data'!O19="No Data",1,IF('Indicator Data imputation'!O18&lt;&gt;"",1,0))</f>
        <v>1</v>
      </c>
      <c r="O15" s="125">
        <f>IF('Indicator Data'!P19="No Data",1,IF('Indicator Data imputation'!P18&lt;&gt;"",1,0))</f>
        <v>1</v>
      </c>
      <c r="P15" s="125">
        <f>IF('Indicator Data'!Q19="No Data",1,IF('Indicator Data imputation'!Q18&lt;&gt;"",1,0))</f>
        <v>0</v>
      </c>
      <c r="Q15" s="125">
        <f>IF('Indicator Data'!R19="No Data",1,IF('Indicator Data imputation'!R18&lt;&gt;"",1,0))</f>
        <v>0</v>
      </c>
      <c r="R15" s="125">
        <f>IF('Indicator Data'!S19="No Data",1,IF('Indicator Data imputation'!S18&lt;&gt;"",1,0))</f>
        <v>0</v>
      </c>
      <c r="S15" s="125">
        <f>IF('Indicator Data'!T19="No Data",1,IF('Indicator Data imputation'!T18&lt;&gt;"",1,0))</f>
        <v>0</v>
      </c>
      <c r="T15" s="125">
        <f>IF('Indicator Data'!U19="No Data",1,IF('Indicator Data imputation'!U18&lt;&gt;"",1,0))</f>
        <v>0</v>
      </c>
      <c r="U15" s="125">
        <f>IF('Indicator Data'!V19="No Data",1,IF('Indicator Data imputation'!V18&lt;&gt;"",1,0))</f>
        <v>0</v>
      </c>
      <c r="V15" s="125">
        <f>IF('Indicator Data'!W19="No Data",1,IF('Indicator Data imputation'!W18&lt;&gt;"",1,0))</f>
        <v>0</v>
      </c>
      <c r="W15" s="125">
        <f>IF('Indicator Data'!X19="No Data",1,IF('Indicator Data imputation'!X18&lt;&gt;"",1,0))</f>
        <v>0</v>
      </c>
      <c r="X15" s="125">
        <f>IF('Indicator Data'!Y19="No Data",1,IF('Indicator Data imputation'!Y18&lt;&gt;"",1,0))</f>
        <v>0</v>
      </c>
      <c r="Y15" s="125">
        <f>IF('Indicator Data'!Z19="No Data",1,IF('Indicator Data imputation'!Z18&lt;&gt;"",1,0))</f>
        <v>0</v>
      </c>
      <c r="Z15" s="125">
        <f>IF('Indicator Data'!AA19="No Data",1,IF('Indicator Data imputation'!AA18&lt;&gt;"",1,0))</f>
        <v>1</v>
      </c>
      <c r="AA15" s="125">
        <f>IF('Indicator Data'!AB19="No Data",1,IF('Indicator Data imputation'!AB18&lt;&gt;"",1,0))</f>
        <v>0</v>
      </c>
      <c r="AB15" s="125">
        <f>IF('Indicator Data'!AC19="No Data",1,IF('Indicator Data imputation'!AC18&lt;&gt;"",1,0))</f>
        <v>0</v>
      </c>
      <c r="AC15" s="125">
        <f>IF('Indicator Data'!AD19="No Data",1,IF('Indicator Data imputation'!AD18&lt;&gt;"",1,0))</f>
        <v>0</v>
      </c>
      <c r="AD15" s="125">
        <f>IF('Indicator Data'!AE19="No Data",1,IF('Indicator Data imputation'!AE18&lt;&gt;"",1,0))</f>
        <v>1</v>
      </c>
      <c r="AE15" s="125">
        <f>IF('Indicator Data'!AF19="No Data",1,IF('Indicator Data imputation'!AF18&lt;&gt;"",1,0))</f>
        <v>1</v>
      </c>
      <c r="AF15" s="125">
        <f>IF('Indicator Data'!AG19="No Data",1,IF('Indicator Data imputation'!AG18&lt;&gt;"",1,0))</f>
        <v>0</v>
      </c>
      <c r="AG15" s="125">
        <f>IF('Indicator Data'!AH19="No Data",1,IF('Indicator Data imputation'!AH18&lt;&gt;"",1,0))</f>
        <v>0</v>
      </c>
      <c r="AH15" s="125">
        <f>IF('Indicator Data'!AI19="No Data",1,IF('Indicator Data imputation'!AI18&lt;&gt;"",1,0))</f>
        <v>0</v>
      </c>
      <c r="AI15" s="125">
        <f>IF('Indicator Data'!AJ19="No Data",1,IF('Indicator Data imputation'!AJ18&lt;&gt;"",1,0))</f>
        <v>0</v>
      </c>
      <c r="AJ15" s="125">
        <f>IF('Indicator Data'!AK19="No Data",1,IF('Indicator Data imputation'!AK18&lt;&gt;"",1,0))</f>
        <v>0</v>
      </c>
      <c r="AK15" s="125">
        <f>IF('Indicator Data'!AL19="No Data",1,IF('Indicator Data imputation'!AL18&lt;&gt;"",1,0))</f>
        <v>0</v>
      </c>
      <c r="AL15" s="125">
        <f>IF('Indicator Data'!AM19="No Data",1,IF('Indicator Data imputation'!AM18&lt;&gt;"",1,0))</f>
        <v>0</v>
      </c>
      <c r="AM15" s="125">
        <f>IF('Indicator Data'!AN19="No Data",1,IF('Indicator Data imputation'!AN18&lt;&gt;"",1,0))</f>
        <v>0</v>
      </c>
      <c r="AN15" s="125">
        <f>IF('Indicator Data'!AO19="No Data",1,IF('Indicator Data imputation'!AO18&lt;&gt;"",1,0))</f>
        <v>0</v>
      </c>
      <c r="AO15" s="125">
        <f>IF('Indicator Data'!AP19="No Data",1,IF('Indicator Data imputation'!AP18&lt;&gt;"",1,0))</f>
        <v>0</v>
      </c>
      <c r="AP15" s="125">
        <f>IF('Indicator Data'!AQ19="No Data",1,IF('Indicator Data imputation'!AQ18&lt;&gt;"",1,0))</f>
        <v>1</v>
      </c>
      <c r="AQ15" s="125">
        <f>IF('Indicator Data'!AR19="No Data",1,IF('Indicator Data imputation'!AR18&lt;&gt;"",1,0))</f>
        <v>0</v>
      </c>
      <c r="AR15" s="125">
        <f>IF('Indicator Data'!AS19="No Data",1,IF('Indicator Data imputation'!AS18&lt;&gt;"",1,0))</f>
        <v>0</v>
      </c>
      <c r="AS15" s="125">
        <f>IF('Indicator Data'!AT19="No Data",1,IF('Indicator Data imputation'!AT18&lt;&gt;"",1,0))</f>
        <v>0</v>
      </c>
      <c r="AT15" s="125">
        <f>IF('Indicator Data'!AU19="No Data",1,IF('Indicator Data imputation'!AU18&lt;&gt;"",1,0))</f>
        <v>0</v>
      </c>
      <c r="AU15" s="125">
        <f>IF('Indicator Data'!AV19="No Data",1,IF('Indicator Data imputation'!AV18&lt;&gt;"",1,0))</f>
        <v>0</v>
      </c>
      <c r="AV15" s="125">
        <f>IF('Indicator Data'!AW19="No Data",1,IF('Indicator Data imputation'!AW18&lt;&gt;"",1,0))</f>
        <v>0</v>
      </c>
      <c r="AW15" s="125">
        <f>IF('Indicator Data'!AX19="No Data",1,IF('Indicator Data imputation'!AX18&lt;&gt;"",1,0))</f>
        <v>1</v>
      </c>
      <c r="AX15" s="125">
        <f>IF('Indicator Data'!AY19="No Data",1,IF('Indicator Data imputation'!AY18&lt;&gt;"",1,0))</f>
        <v>0</v>
      </c>
      <c r="AY15" s="125">
        <f>IF('Indicator Data'!AZ19="No Data",1,IF('Indicator Data imputation'!AZ18&lt;&gt;"",1,0))</f>
        <v>0</v>
      </c>
      <c r="AZ15" s="125">
        <f>IF('Indicator Data'!BA19="No Data",1,IF('Indicator Data imputation'!BA18&lt;&gt;"",1,0))</f>
        <v>1</v>
      </c>
      <c r="BA15" s="125">
        <f>IF('Indicator Data'!BB19="No Data",1,IF('Indicator Data imputation'!BB18&lt;&gt;"",1,0))</f>
        <v>0</v>
      </c>
      <c r="BB15" s="125">
        <f>IF('Indicator Data'!BC19="No Data",1,IF('Indicator Data imputation'!BC18&lt;&gt;"",1,0))</f>
        <v>0</v>
      </c>
      <c r="BC15" s="125">
        <f>IF('Indicator Data'!BD19="No Data",1,IF('Indicator Data imputation'!BD18&lt;&gt;"",1,0))</f>
        <v>0</v>
      </c>
      <c r="BD15" s="125">
        <f>IF('Indicator Data'!BF19="No Data",1,IF('Indicator Data imputation'!BE18&lt;&gt;"",1,0))</f>
        <v>0</v>
      </c>
      <c r="BE15" s="125">
        <f>IF('Indicator Data'!BG19="No Data",1,IF('Indicator Data imputation'!BF18&lt;&gt;"",1,0))</f>
        <v>0</v>
      </c>
      <c r="BF15" s="125">
        <f>IF('Indicator Data'!BH19="No Data",1,IF('Indicator Data imputation'!BG18&lt;&gt;"",1,0))</f>
        <v>0</v>
      </c>
      <c r="BG15" s="125">
        <f>IF('Indicator Data'!BI19="No Data",1,IF('Indicator Data imputation'!BH18&lt;&gt;"",1,0))</f>
        <v>0</v>
      </c>
      <c r="BH15" s="125">
        <f>IF('Indicator Data'!BJ19="No Data",1,IF('Indicator Data imputation'!BI18&lt;&gt;"",1,0))</f>
        <v>0</v>
      </c>
      <c r="BI15" s="125">
        <f>IF('Indicator Data'!BK19="No Data",1,IF('Indicator Data imputation'!BJ18&lt;&gt;"",1,0))</f>
        <v>0</v>
      </c>
      <c r="BJ15" s="125">
        <f>IF('Indicator Data'!BL19="No Data",1,IF('Indicator Data imputation'!BK18&lt;&gt;"",1,0))</f>
        <v>0</v>
      </c>
      <c r="BK15" s="125">
        <f>IF('Indicator Data'!BM19="No Data",1,IF('Indicator Data imputation'!BL18&lt;&gt;"",1,0))</f>
        <v>0</v>
      </c>
      <c r="BL15" s="125">
        <f>IF('Indicator Data'!BN19="No Data",1,IF('Indicator Data imputation'!BM18&lt;&gt;"",1,0))</f>
        <v>0</v>
      </c>
      <c r="BM15" s="125">
        <f>IF('Indicator Data'!BO19="No Data",1,IF('Indicator Data imputation'!BN18&lt;&gt;"",1,0))</f>
        <v>0</v>
      </c>
      <c r="BN15" s="125">
        <f>IF('Indicator Data'!BP19="No Data",1,IF('Indicator Data imputation'!BO18&lt;&gt;"",1,0))</f>
        <v>0</v>
      </c>
      <c r="BO15" s="125">
        <f>IF('Indicator Data'!BQ19="No Data",1,IF('Indicator Data imputation'!BP18&lt;&gt;"",1,0))</f>
        <v>0</v>
      </c>
      <c r="BP15" s="125">
        <f>IF('Indicator Data'!BR19="No Data",1,IF('Indicator Data imputation'!BQ18&lt;&gt;"",1,0))</f>
        <v>0</v>
      </c>
      <c r="BQ15" s="125">
        <f>IF('Indicator Data'!BS19="No Data",1,IF('Indicator Data imputation'!BR18&lt;&gt;"",1,0))</f>
        <v>0</v>
      </c>
      <c r="BR15" s="125">
        <f>IF('Indicator Data'!BT19="No Data",1,IF('Indicator Data imputation'!BS18&lt;&gt;"",1,0))</f>
        <v>0</v>
      </c>
      <c r="BS15" s="125">
        <f>IF('Indicator Data'!BU19="No Data",1,IF('Indicator Data imputation'!BT18&lt;&gt;"",1,0))</f>
        <v>0</v>
      </c>
      <c r="BT15" s="125">
        <f>IF('Indicator Data'!BV19="No Data",1,IF('Indicator Data imputation'!BU18&lt;&gt;"",1,0))</f>
        <v>0</v>
      </c>
      <c r="BU15" s="125">
        <f>IF('Indicator Data'!BW19="No Data",1,IF('Indicator Data imputation'!BV18&lt;&gt;"",1,0))</f>
        <v>0</v>
      </c>
      <c r="BV15" s="125">
        <f>IF('Indicator Data'!BX19="No Data",1,IF('Indicator Data imputation'!BW18&lt;&gt;"",1,0))</f>
        <v>0</v>
      </c>
      <c r="BW15" s="125">
        <f>IF('Indicator Data'!BY19="No Data",1,IF('Indicator Data imputation'!BX18&lt;&gt;"",1,0))</f>
        <v>0</v>
      </c>
      <c r="BX15" s="125">
        <f>IF('Indicator Data'!BZ19="No Data",1,IF('Indicator Data imputation'!BY18&lt;&gt;"",1,0))</f>
        <v>0</v>
      </c>
      <c r="BY15" s="3">
        <f t="shared" si="0"/>
        <v>12</v>
      </c>
      <c r="BZ15" s="127">
        <f t="shared" si="1"/>
        <v>0.16</v>
      </c>
    </row>
    <row r="16" spans="1:78" x14ac:dyDescent="0.3">
      <c r="A16" s="3" t="str">
        <f>'Indicator Data'!B20</f>
        <v>BLR</v>
      </c>
      <c r="B16" s="125">
        <f>IF('Indicator Data'!C20="No Data",1,IF('Indicator Data imputation'!C19&lt;&gt;"",1,0))</f>
        <v>0</v>
      </c>
      <c r="C16" s="125">
        <f>IF('Indicator Data'!D20="No Data",1,IF('Indicator Data imputation'!D19&lt;&gt;"",1,0))</f>
        <v>0</v>
      </c>
      <c r="D16" s="125">
        <f>IF('Indicator Data'!E20="No Data",1,IF('Indicator Data imputation'!E19&lt;&gt;"",1,0))</f>
        <v>0</v>
      </c>
      <c r="E16" s="125">
        <f>IF('Indicator Data'!F20="No Data",1,IF('Indicator Data imputation'!F19&lt;&gt;"",1,0))</f>
        <v>0</v>
      </c>
      <c r="F16" s="125">
        <f>IF('Indicator Data'!G20="No Data",1,IF('Indicator Data imputation'!G19&lt;&gt;"",1,0))</f>
        <v>0</v>
      </c>
      <c r="G16" s="125">
        <f>IF('Indicator Data'!H20="No Data",1,IF('Indicator Data imputation'!H19&lt;&gt;"",1,0))</f>
        <v>0</v>
      </c>
      <c r="H16" s="125">
        <f>IF('Indicator Data'!I20="No Data",1,IF('Indicator Data imputation'!I19&lt;&gt;"",1,0))</f>
        <v>0</v>
      </c>
      <c r="I16" s="125">
        <f>IF('Indicator Data'!J20="No Data",1,IF('Indicator Data imputation'!J19&lt;&gt;"",1,0))</f>
        <v>0</v>
      </c>
      <c r="J16" s="125">
        <f>IF('Indicator Data'!K20="No Data",1,IF('Indicator Data imputation'!K19&lt;&gt;"",1,0))</f>
        <v>0</v>
      </c>
      <c r="K16" s="125">
        <f>IF('Indicator Data'!L20="No Data",1,IF('Indicator Data imputation'!L19&lt;&gt;"",1,0))</f>
        <v>0</v>
      </c>
      <c r="L16" s="125">
        <f>IF('Indicator Data'!M20="No Data",1,IF('Indicator Data imputation'!M19&lt;&gt;"",1,0))</f>
        <v>0</v>
      </c>
      <c r="M16" s="125">
        <f>IF('Indicator Data'!N20="No Data",1,IF('Indicator Data imputation'!N19&lt;&gt;"",1,0))</f>
        <v>1</v>
      </c>
      <c r="N16" s="125">
        <f>IF('Indicator Data'!O20="No Data",1,IF('Indicator Data imputation'!O19&lt;&gt;"",1,0))</f>
        <v>1</v>
      </c>
      <c r="O16" s="125">
        <f>IF('Indicator Data'!P20="No Data",1,IF('Indicator Data imputation'!P19&lt;&gt;"",1,0))</f>
        <v>1</v>
      </c>
      <c r="P16" s="125">
        <f>IF('Indicator Data'!Q20="No Data",1,IF('Indicator Data imputation'!Q19&lt;&gt;"",1,0))</f>
        <v>0</v>
      </c>
      <c r="Q16" s="125">
        <f>IF('Indicator Data'!R20="No Data",1,IF('Indicator Data imputation'!R19&lt;&gt;"",1,0))</f>
        <v>0</v>
      </c>
      <c r="R16" s="125">
        <f>IF('Indicator Data'!S20="No Data",1,IF('Indicator Data imputation'!S19&lt;&gt;"",1,0))</f>
        <v>0</v>
      </c>
      <c r="S16" s="125">
        <f>IF('Indicator Data'!T20="No Data",1,IF('Indicator Data imputation'!T19&lt;&gt;"",1,0))</f>
        <v>0</v>
      </c>
      <c r="T16" s="125">
        <f>IF('Indicator Data'!U20="No Data",1,IF('Indicator Data imputation'!U19&lt;&gt;"",1,0))</f>
        <v>0</v>
      </c>
      <c r="U16" s="125">
        <f>IF('Indicator Data'!V20="No Data",1,IF('Indicator Data imputation'!V19&lt;&gt;"",1,0))</f>
        <v>0</v>
      </c>
      <c r="V16" s="125">
        <f>IF('Indicator Data'!W20="No Data",1,IF('Indicator Data imputation'!W19&lt;&gt;"",1,0))</f>
        <v>0</v>
      </c>
      <c r="W16" s="125">
        <f>IF('Indicator Data'!X20="No Data",1,IF('Indicator Data imputation'!X19&lt;&gt;"",1,0))</f>
        <v>0</v>
      </c>
      <c r="X16" s="125">
        <f>IF('Indicator Data'!Y20="No Data",1,IF('Indicator Data imputation'!Y19&lt;&gt;"",1,0))</f>
        <v>0</v>
      </c>
      <c r="Y16" s="125">
        <f>IF('Indicator Data'!Z20="No Data",1,IF('Indicator Data imputation'!Z19&lt;&gt;"",1,0))</f>
        <v>0</v>
      </c>
      <c r="Z16" s="125">
        <f>IF('Indicator Data'!AA20="No Data",1,IF('Indicator Data imputation'!AA19&lt;&gt;"",1,0))</f>
        <v>0</v>
      </c>
      <c r="AA16" s="125">
        <f>IF('Indicator Data'!AB20="No Data",1,IF('Indicator Data imputation'!AB19&lt;&gt;"",1,0))</f>
        <v>0</v>
      </c>
      <c r="AB16" s="125">
        <f>IF('Indicator Data'!AC20="No Data",1,IF('Indicator Data imputation'!AC19&lt;&gt;"",1,0))</f>
        <v>1</v>
      </c>
      <c r="AC16" s="125">
        <f>IF('Indicator Data'!AD20="No Data",1,IF('Indicator Data imputation'!AD19&lt;&gt;"",1,0))</f>
        <v>1</v>
      </c>
      <c r="AD16" s="125">
        <f>IF('Indicator Data'!AE20="No Data",1,IF('Indicator Data imputation'!AE19&lt;&gt;"",1,0))</f>
        <v>1</v>
      </c>
      <c r="AE16" s="125">
        <f>IF('Indicator Data'!AF20="No Data",1,IF('Indicator Data imputation'!AF19&lt;&gt;"",1,0))</f>
        <v>0</v>
      </c>
      <c r="AF16" s="125">
        <f>IF('Indicator Data'!AG20="No Data",1,IF('Indicator Data imputation'!AG19&lt;&gt;"",1,0))</f>
        <v>0</v>
      </c>
      <c r="AG16" s="125">
        <f>IF('Indicator Data'!AH20="No Data",1,IF('Indicator Data imputation'!AH19&lt;&gt;"",1,0))</f>
        <v>0</v>
      </c>
      <c r="AH16" s="125">
        <f>IF('Indicator Data'!AI20="No Data",1,IF('Indicator Data imputation'!AI19&lt;&gt;"",1,0))</f>
        <v>0</v>
      </c>
      <c r="AI16" s="125">
        <f>IF('Indicator Data'!AJ20="No Data",1,IF('Indicator Data imputation'!AJ19&lt;&gt;"",1,0))</f>
        <v>0</v>
      </c>
      <c r="AJ16" s="125">
        <f>IF('Indicator Data'!AK20="No Data",1,IF('Indicator Data imputation'!AK19&lt;&gt;"",1,0))</f>
        <v>0</v>
      </c>
      <c r="AK16" s="125">
        <f>IF('Indicator Data'!AL20="No Data",1,IF('Indicator Data imputation'!AL19&lt;&gt;"",1,0))</f>
        <v>0</v>
      </c>
      <c r="AL16" s="125">
        <f>IF('Indicator Data'!AM20="No Data",1,IF('Indicator Data imputation'!AM19&lt;&gt;"",1,0))</f>
        <v>1</v>
      </c>
      <c r="AM16" s="125">
        <f>IF('Indicator Data'!AN20="No Data",1,IF('Indicator Data imputation'!AN19&lt;&gt;"",1,0))</f>
        <v>0</v>
      </c>
      <c r="AN16" s="125">
        <f>IF('Indicator Data'!AO20="No Data",1,IF('Indicator Data imputation'!AO19&lt;&gt;"",1,0))</f>
        <v>0</v>
      </c>
      <c r="AO16" s="125">
        <f>IF('Indicator Data'!AP20="No Data",1,IF('Indicator Data imputation'!AP19&lt;&gt;"",1,0))</f>
        <v>0</v>
      </c>
      <c r="AP16" s="125">
        <f>IF('Indicator Data'!AQ20="No Data",1,IF('Indicator Data imputation'!AQ19&lt;&gt;"",1,0))</f>
        <v>0</v>
      </c>
      <c r="AQ16" s="125">
        <f>IF('Indicator Data'!AR20="No Data",1,IF('Indicator Data imputation'!AR19&lt;&gt;"",1,0))</f>
        <v>0</v>
      </c>
      <c r="AR16" s="125">
        <f>IF('Indicator Data'!AS20="No Data",1,IF('Indicator Data imputation'!AS19&lt;&gt;"",1,0))</f>
        <v>0</v>
      </c>
      <c r="AS16" s="125">
        <f>IF('Indicator Data'!AT20="No Data",1,IF('Indicator Data imputation'!AT19&lt;&gt;"",1,0))</f>
        <v>1</v>
      </c>
      <c r="AT16" s="125">
        <f>IF('Indicator Data'!AU20="No Data",1,IF('Indicator Data imputation'!AU19&lt;&gt;"",1,0))</f>
        <v>0</v>
      </c>
      <c r="AU16" s="125">
        <f>IF('Indicator Data'!AV20="No Data",1,IF('Indicator Data imputation'!AV19&lt;&gt;"",1,0))</f>
        <v>0</v>
      </c>
      <c r="AV16" s="125">
        <f>IF('Indicator Data'!AW20="No Data",1,IF('Indicator Data imputation'!AW19&lt;&gt;"",1,0))</f>
        <v>0</v>
      </c>
      <c r="AW16" s="125">
        <f>IF('Indicator Data'!AX20="No Data",1,IF('Indicator Data imputation'!AX19&lt;&gt;"",1,0))</f>
        <v>1</v>
      </c>
      <c r="AX16" s="125">
        <f>IF('Indicator Data'!AY20="No Data",1,IF('Indicator Data imputation'!AY19&lt;&gt;"",1,0))</f>
        <v>0</v>
      </c>
      <c r="AY16" s="125">
        <f>IF('Indicator Data'!AZ20="No Data",1,IF('Indicator Data imputation'!AZ19&lt;&gt;"",1,0))</f>
        <v>0</v>
      </c>
      <c r="AZ16" s="125">
        <f>IF('Indicator Data'!BA20="No Data",1,IF('Indicator Data imputation'!BA19&lt;&gt;"",1,0))</f>
        <v>0</v>
      </c>
      <c r="BA16" s="125">
        <f>IF('Indicator Data'!BB20="No Data",1,IF('Indicator Data imputation'!BB19&lt;&gt;"",1,0))</f>
        <v>0</v>
      </c>
      <c r="BB16" s="125">
        <f>IF('Indicator Data'!BC20="No Data",1,IF('Indicator Data imputation'!BC19&lt;&gt;"",1,0))</f>
        <v>0</v>
      </c>
      <c r="BC16" s="125">
        <f>IF('Indicator Data'!BD20="No Data",1,IF('Indicator Data imputation'!BD19&lt;&gt;"",1,0))</f>
        <v>0</v>
      </c>
      <c r="BD16" s="125">
        <f>IF('Indicator Data'!BF20="No Data",1,IF('Indicator Data imputation'!BE19&lt;&gt;"",1,0))</f>
        <v>0</v>
      </c>
      <c r="BE16" s="125">
        <f>IF('Indicator Data'!BG20="No Data",1,IF('Indicator Data imputation'!BF19&lt;&gt;"",1,0))</f>
        <v>0</v>
      </c>
      <c r="BF16" s="125">
        <f>IF('Indicator Data'!BH20="No Data",1,IF('Indicator Data imputation'!BG19&lt;&gt;"",1,0))</f>
        <v>0</v>
      </c>
      <c r="BG16" s="125">
        <f>IF('Indicator Data'!BI20="No Data",1,IF('Indicator Data imputation'!BH19&lt;&gt;"",1,0))</f>
        <v>0</v>
      </c>
      <c r="BH16" s="125">
        <f>IF('Indicator Data'!BJ20="No Data",1,IF('Indicator Data imputation'!BI19&lt;&gt;"",1,0))</f>
        <v>0</v>
      </c>
      <c r="BI16" s="125">
        <f>IF('Indicator Data'!BK20="No Data",1,IF('Indicator Data imputation'!BJ19&lt;&gt;"",1,0))</f>
        <v>0</v>
      </c>
      <c r="BJ16" s="125">
        <f>IF('Indicator Data'!BL20="No Data",1,IF('Indicator Data imputation'!BK19&lt;&gt;"",1,0))</f>
        <v>0</v>
      </c>
      <c r="BK16" s="125">
        <f>IF('Indicator Data'!BM20="No Data",1,IF('Indicator Data imputation'!BL19&lt;&gt;"",1,0))</f>
        <v>0</v>
      </c>
      <c r="BL16" s="125">
        <f>IF('Indicator Data'!BN20="No Data",1,IF('Indicator Data imputation'!BM19&lt;&gt;"",1,0))</f>
        <v>0</v>
      </c>
      <c r="BM16" s="125">
        <f>IF('Indicator Data'!BO20="No Data",1,IF('Indicator Data imputation'!BN19&lt;&gt;"",1,0))</f>
        <v>0</v>
      </c>
      <c r="BN16" s="125">
        <f>IF('Indicator Data'!BP20="No Data",1,IF('Indicator Data imputation'!BO19&lt;&gt;"",1,0))</f>
        <v>0</v>
      </c>
      <c r="BO16" s="125">
        <f>IF('Indicator Data'!BQ20="No Data",1,IF('Indicator Data imputation'!BP19&lt;&gt;"",1,0))</f>
        <v>0</v>
      </c>
      <c r="BP16" s="125">
        <f>IF('Indicator Data'!BR20="No Data",1,IF('Indicator Data imputation'!BQ19&lt;&gt;"",1,0))</f>
        <v>0</v>
      </c>
      <c r="BQ16" s="125">
        <f>IF('Indicator Data'!BS20="No Data",1,IF('Indicator Data imputation'!BR19&lt;&gt;"",1,0))</f>
        <v>0</v>
      </c>
      <c r="BR16" s="125">
        <f>IF('Indicator Data'!BT20="No Data",1,IF('Indicator Data imputation'!BS19&lt;&gt;"",1,0))</f>
        <v>0</v>
      </c>
      <c r="BS16" s="125">
        <f>IF('Indicator Data'!BU20="No Data",1,IF('Indicator Data imputation'!BT19&lt;&gt;"",1,0))</f>
        <v>0</v>
      </c>
      <c r="BT16" s="125">
        <f>IF('Indicator Data'!BV20="No Data",1,IF('Indicator Data imputation'!BU19&lt;&gt;"",1,0))</f>
        <v>0</v>
      </c>
      <c r="BU16" s="125">
        <f>IF('Indicator Data'!BW20="No Data",1,IF('Indicator Data imputation'!BV19&lt;&gt;"",1,0))</f>
        <v>0</v>
      </c>
      <c r="BV16" s="125">
        <f>IF('Indicator Data'!BX20="No Data",1,IF('Indicator Data imputation'!BW19&lt;&gt;"",1,0))</f>
        <v>1</v>
      </c>
      <c r="BW16" s="125">
        <f>IF('Indicator Data'!BY20="No Data",1,IF('Indicator Data imputation'!BX19&lt;&gt;"",1,0))</f>
        <v>0</v>
      </c>
      <c r="BX16" s="125">
        <f>IF('Indicator Data'!BZ20="No Data",1,IF('Indicator Data imputation'!BY19&lt;&gt;"",1,0))</f>
        <v>0</v>
      </c>
      <c r="BY16" s="3">
        <f t="shared" si="0"/>
        <v>10</v>
      </c>
      <c r="BZ16" s="127">
        <f t="shared" si="1"/>
        <v>0.13333333333333333</v>
      </c>
    </row>
    <row r="17" spans="1:78" x14ac:dyDescent="0.3">
      <c r="A17" s="3" t="str">
        <f>'Indicator Data'!B21</f>
        <v>BEL</v>
      </c>
      <c r="B17" s="125">
        <f>IF('Indicator Data'!C21="No Data",1,IF('Indicator Data imputation'!C20&lt;&gt;"",1,0))</f>
        <v>0</v>
      </c>
      <c r="C17" s="125">
        <f>IF('Indicator Data'!D21="No Data",1,IF('Indicator Data imputation'!D20&lt;&gt;"",1,0))</f>
        <v>0</v>
      </c>
      <c r="D17" s="125">
        <f>IF('Indicator Data'!E21="No Data",1,IF('Indicator Data imputation'!E20&lt;&gt;"",1,0))</f>
        <v>0</v>
      </c>
      <c r="E17" s="125">
        <f>IF('Indicator Data'!F21="No Data",1,IF('Indicator Data imputation'!F20&lt;&gt;"",1,0))</f>
        <v>0</v>
      </c>
      <c r="F17" s="125">
        <f>IF('Indicator Data'!G21="No Data",1,IF('Indicator Data imputation'!G20&lt;&gt;"",1,0))</f>
        <v>0</v>
      </c>
      <c r="G17" s="125">
        <f>IF('Indicator Data'!H21="No Data",1,IF('Indicator Data imputation'!H20&lt;&gt;"",1,0))</f>
        <v>0</v>
      </c>
      <c r="H17" s="125">
        <f>IF('Indicator Data'!I21="No Data",1,IF('Indicator Data imputation'!I20&lt;&gt;"",1,0))</f>
        <v>0</v>
      </c>
      <c r="I17" s="125">
        <f>IF('Indicator Data'!J21="No Data",1,IF('Indicator Data imputation'!J20&lt;&gt;"",1,0))</f>
        <v>0</v>
      </c>
      <c r="J17" s="125">
        <f>IF('Indicator Data'!K21="No Data",1,IF('Indicator Data imputation'!K20&lt;&gt;"",1,0))</f>
        <v>0</v>
      </c>
      <c r="K17" s="125">
        <f>IF('Indicator Data'!L21="No Data",1,IF('Indicator Data imputation'!L20&lt;&gt;"",1,0))</f>
        <v>0</v>
      </c>
      <c r="L17" s="125">
        <f>IF('Indicator Data'!M21="No Data",1,IF('Indicator Data imputation'!M20&lt;&gt;"",1,0))</f>
        <v>0</v>
      </c>
      <c r="M17" s="125">
        <f>IF('Indicator Data'!N21="No Data",1,IF('Indicator Data imputation'!N20&lt;&gt;"",1,0))</f>
        <v>1</v>
      </c>
      <c r="N17" s="125">
        <f>IF('Indicator Data'!O21="No Data",1,IF('Indicator Data imputation'!O20&lt;&gt;"",1,0))</f>
        <v>1</v>
      </c>
      <c r="O17" s="125">
        <f>IF('Indicator Data'!P21="No Data",1,IF('Indicator Data imputation'!P20&lt;&gt;"",1,0))</f>
        <v>1</v>
      </c>
      <c r="P17" s="125">
        <f>IF('Indicator Data'!Q21="No Data",1,IF('Indicator Data imputation'!Q20&lt;&gt;"",1,0))</f>
        <v>0</v>
      </c>
      <c r="Q17" s="125">
        <f>IF('Indicator Data'!R21="No Data",1,IF('Indicator Data imputation'!R20&lt;&gt;"",1,0))</f>
        <v>0</v>
      </c>
      <c r="R17" s="125">
        <f>IF('Indicator Data'!S21="No Data",1,IF('Indicator Data imputation'!S20&lt;&gt;"",1,0))</f>
        <v>0</v>
      </c>
      <c r="S17" s="125">
        <f>IF('Indicator Data'!T21="No Data",1,IF('Indicator Data imputation'!T20&lt;&gt;"",1,0))</f>
        <v>0</v>
      </c>
      <c r="T17" s="125">
        <f>IF('Indicator Data'!U21="No Data",1,IF('Indicator Data imputation'!U20&lt;&gt;"",1,0))</f>
        <v>0</v>
      </c>
      <c r="U17" s="125">
        <f>IF('Indicator Data'!V21="No Data",1,IF('Indicator Data imputation'!V20&lt;&gt;"",1,0))</f>
        <v>0</v>
      </c>
      <c r="V17" s="125">
        <f>IF('Indicator Data'!W21="No Data",1,IF('Indicator Data imputation'!W20&lt;&gt;"",1,0))</f>
        <v>0</v>
      </c>
      <c r="W17" s="125">
        <f>IF('Indicator Data'!X21="No Data",1,IF('Indicator Data imputation'!X20&lt;&gt;"",1,0))</f>
        <v>0</v>
      </c>
      <c r="X17" s="125">
        <f>IF('Indicator Data'!Y21="No Data",1,IF('Indicator Data imputation'!Y20&lt;&gt;"",1,0))</f>
        <v>0</v>
      </c>
      <c r="Y17" s="125">
        <f>IF('Indicator Data'!Z21="No Data",1,IF('Indicator Data imputation'!Z20&lt;&gt;"",1,0))</f>
        <v>0</v>
      </c>
      <c r="Z17" s="125">
        <f>IF('Indicator Data'!AA21="No Data",1,IF('Indicator Data imputation'!AA20&lt;&gt;"",1,0))</f>
        <v>0</v>
      </c>
      <c r="AA17" s="125">
        <f>IF('Indicator Data'!AB21="No Data",1,IF('Indicator Data imputation'!AB20&lt;&gt;"",1,0))</f>
        <v>0</v>
      </c>
      <c r="AB17" s="125">
        <f>IF('Indicator Data'!AC21="No Data",1,IF('Indicator Data imputation'!AC20&lt;&gt;"",1,0))</f>
        <v>1</v>
      </c>
      <c r="AC17" s="125">
        <f>IF('Indicator Data'!AD21="No Data",1,IF('Indicator Data imputation'!AD20&lt;&gt;"",1,0))</f>
        <v>0</v>
      </c>
      <c r="AD17" s="125">
        <f>IF('Indicator Data'!AE21="No Data",1,IF('Indicator Data imputation'!AE20&lt;&gt;"",1,0))</f>
        <v>0</v>
      </c>
      <c r="AE17" s="125">
        <f>IF('Indicator Data'!AF21="No Data",1,IF('Indicator Data imputation'!AF20&lt;&gt;"",1,0))</f>
        <v>1</v>
      </c>
      <c r="AF17" s="125">
        <f>IF('Indicator Data'!AG21="No Data",1,IF('Indicator Data imputation'!AG20&lt;&gt;"",1,0))</f>
        <v>0</v>
      </c>
      <c r="AG17" s="125">
        <f>IF('Indicator Data'!AH21="No Data",1,IF('Indicator Data imputation'!AH20&lt;&gt;"",1,0))</f>
        <v>0</v>
      </c>
      <c r="AH17" s="125">
        <f>IF('Indicator Data'!AI21="No Data",1,IF('Indicator Data imputation'!AI20&lt;&gt;"",1,0))</f>
        <v>0</v>
      </c>
      <c r="AI17" s="125">
        <f>IF('Indicator Data'!AJ21="No Data",1,IF('Indicator Data imputation'!AJ20&lt;&gt;"",1,0))</f>
        <v>0</v>
      </c>
      <c r="AJ17" s="125">
        <f>IF('Indicator Data'!AK21="No Data",1,IF('Indicator Data imputation'!AK20&lt;&gt;"",1,0))</f>
        <v>0</v>
      </c>
      <c r="AK17" s="125">
        <f>IF('Indicator Data'!AL21="No Data",1,IF('Indicator Data imputation'!AL20&lt;&gt;"",1,0))</f>
        <v>0</v>
      </c>
      <c r="AL17" s="125">
        <f>IF('Indicator Data'!AM21="No Data",1,IF('Indicator Data imputation'!AM20&lt;&gt;"",1,0))</f>
        <v>1</v>
      </c>
      <c r="AM17" s="125">
        <f>IF('Indicator Data'!AN21="No Data",1,IF('Indicator Data imputation'!AN20&lt;&gt;"",1,0))</f>
        <v>0</v>
      </c>
      <c r="AN17" s="125">
        <f>IF('Indicator Data'!AO21="No Data",1,IF('Indicator Data imputation'!AO20&lt;&gt;"",1,0))</f>
        <v>0</v>
      </c>
      <c r="AO17" s="125">
        <f>IF('Indicator Data'!AP21="No Data",1,IF('Indicator Data imputation'!AP20&lt;&gt;"",1,0))</f>
        <v>0</v>
      </c>
      <c r="AP17" s="125">
        <f>IF('Indicator Data'!AQ21="No Data",1,IF('Indicator Data imputation'!AQ20&lt;&gt;"",1,0))</f>
        <v>1</v>
      </c>
      <c r="AQ17" s="125">
        <f>IF('Indicator Data'!AR21="No Data",1,IF('Indicator Data imputation'!AR20&lt;&gt;"",1,0))</f>
        <v>0</v>
      </c>
      <c r="AR17" s="125">
        <f>IF('Indicator Data'!AS21="No Data",1,IF('Indicator Data imputation'!AS20&lt;&gt;"",1,0))</f>
        <v>0</v>
      </c>
      <c r="AS17" s="125">
        <f>IF('Indicator Data'!AT21="No Data",1,IF('Indicator Data imputation'!AT20&lt;&gt;"",1,0))</f>
        <v>1</v>
      </c>
      <c r="AT17" s="125">
        <f>IF('Indicator Data'!AU21="No Data",1,IF('Indicator Data imputation'!AU20&lt;&gt;"",1,0))</f>
        <v>0</v>
      </c>
      <c r="AU17" s="125">
        <f>IF('Indicator Data'!AV21="No Data",1,IF('Indicator Data imputation'!AV20&lt;&gt;"",1,0))</f>
        <v>1</v>
      </c>
      <c r="AV17" s="125">
        <f>IF('Indicator Data'!AW21="No Data",1,IF('Indicator Data imputation'!AW20&lt;&gt;"",1,0))</f>
        <v>1</v>
      </c>
      <c r="AW17" s="125">
        <f>IF('Indicator Data'!AX21="No Data",1,IF('Indicator Data imputation'!AX20&lt;&gt;"",1,0))</f>
        <v>1</v>
      </c>
      <c r="AX17" s="125">
        <f>IF('Indicator Data'!AY21="No Data",1,IF('Indicator Data imputation'!AY20&lt;&gt;"",1,0))</f>
        <v>0</v>
      </c>
      <c r="AY17" s="125">
        <f>IF('Indicator Data'!AZ21="No Data",1,IF('Indicator Data imputation'!AZ20&lt;&gt;"",1,0))</f>
        <v>0</v>
      </c>
      <c r="AZ17" s="125">
        <f>IF('Indicator Data'!BA21="No Data",1,IF('Indicator Data imputation'!BA20&lt;&gt;"",1,0))</f>
        <v>0</v>
      </c>
      <c r="BA17" s="125">
        <f>IF('Indicator Data'!BB21="No Data",1,IF('Indicator Data imputation'!BB20&lt;&gt;"",1,0))</f>
        <v>0</v>
      </c>
      <c r="BB17" s="125">
        <f>IF('Indicator Data'!BC21="No Data",1,IF('Indicator Data imputation'!BC20&lt;&gt;"",1,0))</f>
        <v>0</v>
      </c>
      <c r="BC17" s="125">
        <f>IF('Indicator Data'!BD21="No Data",1,IF('Indicator Data imputation'!BD20&lt;&gt;"",1,0))</f>
        <v>0</v>
      </c>
      <c r="BD17" s="125">
        <f>IF('Indicator Data'!BF21="No Data",1,IF('Indicator Data imputation'!BE20&lt;&gt;"",1,0))</f>
        <v>0</v>
      </c>
      <c r="BE17" s="125">
        <f>IF('Indicator Data'!BG21="No Data",1,IF('Indicator Data imputation'!BF20&lt;&gt;"",1,0))</f>
        <v>0</v>
      </c>
      <c r="BF17" s="125">
        <f>IF('Indicator Data'!BH21="No Data",1,IF('Indicator Data imputation'!BG20&lt;&gt;"",1,0))</f>
        <v>0</v>
      </c>
      <c r="BG17" s="125">
        <f>IF('Indicator Data'!BI21="No Data",1,IF('Indicator Data imputation'!BH20&lt;&gt;"",1,0))</f>
        <v>0</v>
      </c>
      <c r="BH17" s="125">
        <f>IF('Indicator Data'!BJ21="No Data",1,IF('Indicator Data imputation'!BI20&lt;&gt;"",1,0))</f>
        <v>0</v>
      </c>
      <c r="BI17" s="125">
        <f>IF('Indicator Data'!BK21="No Data",1,IF('Indicator Data imputation'!BJ20&lt;&gt;"",1,0))</f>
        <v>1</v>
      </c>
      <c r="BJ17" s="125">
        <f>IF('Indicator Data'!BL21="No Data",1,IF('Indicator Data imputation'!BK20&lt;&gt;"",1,0))</f>
        <v>0</v>
      </c>
      <c r="BK17" s="125">
        <f>IF('Indicator Data'!BM21="No Data",1,IF('Indicator Data imputation'!BL20&lt;&gt;"",1,0))</f>
        <v>0</v>
      </c>
      <c r="BL17" s="125">
        <f>IF('Indicator Data'!BN21="No Data",1,IF('Indicator Data imputation'!BM20&lt;&gt;"",1,0))</f>
        <v>0</v>
      </c>
      <c r="BM17" s="125">
        <f>IF('Indicator Data'!BO21="No Data",1,IF('Indicator Data imputation'!BN20&lt;&gt;"",1,0))</f>
        <v>1</v>
      </c>
      <c r="BN17" s="125">
        <f>IF('Indicator Data'!BP21="No Data",1,IF('Indicator Data imputation'!BO20&lt;&gt;"",1,0))</f>
        <v>0</v>
      </c>
      <c r="BO17" s="125">
        <f>IF('Indicator Data'!BQ21="No Data",1,IF('Indicator Data imputation'!BP20&lt;&gt;"",1,0))</f>
        <v>0</v>
      </c>
      <c r="BP17" s="125">
        <f>IF('Indicator Data'!BR21="No Data",1,IF('Indicator Data imputation'!BQ20&lt;&gt;"",1,0))</f>
        <v>0</v>
      </c>
      <c r="BQ17" s="125">
        <f>IF('Indicator Data'!BS21="No Data",1,IF('Indicator Data imputation'!BR20&lt;&gt;"",1,0))</f>
        <v>0</v>
      </c>
      <c r="BR17" s="125">
        <f>IF('Indicator Data'!BT21="No Data",1,IF('Indicator Data imputation'!BS20&lt;&gt;"",1,0))</f>
        <v>0</v>
      </c>
      <c r="BS17" s="125">
        <f>IF('Indicator Data'!BU21="No Data",1,IF('Indicator Data imputation'!BT20&lt;&gt;"",1,0))</f>
        <v>0</v>
      </c>
      <c r="BT17" s="125">
        <f>IF('Indicator Data'!BV21="No Data",1,IF('Indicator Data imputation'!BU20&lt;&gt;"",1,0))</f>
        <v>0</v>
      </c>
      <c r="BU17" s="125">
        <f>IF('Indicator Data'!BW21="No Data",1,IF('Indicator Data imputation'!BV20&lt;&gt;"",1,0))</f>
        <v>0</v>
      </c>
      <c r="BV17" s="125">
        <f>IF('Indicator Data'!BX21="No Data",1,IF('Indicator Data imputation'!BW20&lt;&gt;"",1,0))</f>
        <v>0</v>
      </c>
      <c r="BW17" s="125">
        <f>IF('Indicator Data'!BY21="No Data",1,IF('Indicator Data imputation'!BX20&lt;&gt;"",1,0))</f>
        <v>0</v>
      </c>
      <c r="BX17" s="125">
        <f>IF('Indicator Data'!BZ21="No Data",1,IF('Indicator Data imputation'!BY20&lt;&gt;"",1,0))</f>
        <v>0</v>
      </c>
      <c r="BY17" s="3">
        <f t="shared" si="0"/>
        <v>13</v>
      </c>
      <c r="BZ17" s="127">
        <f t="shared" si="1"/>
        <v>0.17333333333333334</v>
      </c>
    </row>
    <row r="18" spans="1:78" x14ac:dyDescent="0.3">
      <c r="A18" s="3" t="str">
        <f>'Indicator Data'!B22</f>
        <v>BLZ</v>
      </c>
      <c r="B18" s="125">
        <f>IF('Indicator Data'!C22="No Data",1,IF('Indicator Data imputation'!C21&lt;&gt;"",1,0))</f>
        <v>0</v>
      </c>
      <c r="C18" s="125">
        <f>IF('Indicator Data'!D22="No Data",1,IF('Indicator Data imputation'!D21&lt;&gt;"",1,0))</f>
        <v>0</v>
      </c>
      <c r="D18" s="125">
        <f>IF('Indicator Data'!E22="No Data",1,IF('Indicator Data imputation'!E21&lt;&gt;"",1,0))</f>
        <v>0</v>
      </c>
      <c r="E18" s="125">
        <f>IF('Indicator Data'!F22="No Data",1,IF('Indicator Data imputation'!F21&lt;&gt;"",1,0))</f>
        <v>0</v>
      </c>
      <c r="F18" s="125">
        <f>IF('Indicator Data'!G22="No Data",1,IF('Indicator Data imputation'!G21&lt;&gt;"",1,0))</f>
        <v>0</v>
      </c>
      <c r="G18" s="125">
        <f>IF('Indicator Data'!H22="No Data",1,IF('Indicator Data imputation'!H21&lt;&gt;"",1,0))</f>
        <v>0</v>
      </c>
      <c r="H18" s="125">
        <f>IF('Indicator Data'!I22="No Data",1,IF('Indicator Data imputation'!I21&lt;&gt;"",1,0))</f>
        <v>0</v>
      </c>
      <c r="I18" s="125">
        <f>IF('Indicator Data'!J22="No Data",1,IF('Indicator Data imputation'!J21&lt;&gt;"",1,0))</f>
        <v>0</v>
      </c>
      <c r="J18" s="125">
        <f>IF('Indicator Data'!K22="No Data",1,IF('Indicator Data imputation'!K21&lt;&gt;"",1,0))</f>
        <v>0</v>
      </c>
      <c r="K18" s="125">
        <f>IF('Indicator Data'!L22="No Data",1,IF('Indicator Data imputation'!L21&lt;&gt;"",1,0))</f>
        <v>0</v>
      </c>
      <c r="L18" s="125">
        <f>IF('Indicator Data'!M22="No Data",1,IF('Indicator Data imputation'!M21&lt;&gt;"",1,0))</f>
        <v>1</v>
      </c>
      <c r="M18" s="125">
        <f>IF('Indicator Data'!N22="No Data",1,IF('Indicator Data imputation'!N21&lt;&gt;"",1,0))</f>
        <v>1</v>
      </c>
      <c r="N18" s="125">
        <f>IF('Indicator Data'!O22="No Data",1,IF('Indicator Data imputation'!O21&lt;&gt;"",1,0))</f>
        <v>1</v>
      </c>
      <c r="O18" s="125">
        <f>IF('Indicator Data'!P22="No Data",1,IF('Indicator Data imputation'!P21&lt;&gt;"",1,0))</f>
        <v>1</v>
      </c>
      <c r="P18" s="125">
        <f>IF('Indicator Data'!Q22="No Data",1,IF('Indicator Data imputation'!Q21&lt;&gt;"",1,0))</f>
        <v>0</v>
      </c>
      <c r="Q18" s="125">
        <f>IF('Indicator Data'!R22="No Data",1,IF('Indicator Data imputation'!R21&lt;&gt;"",1,0))</f>
        <v>0</v>
      </c>
      <c r="R18" s="125">
        <f>IF('Indicator Data'!S22="No Data",1,IF('Indicator Data imputation'!S21&lt;&gt;"",1,0))</f>
        <v>0</v>
      </c>
      <c r="S18" s="125">
        <f>IF('Indicator Data'!T22="No Data",1,IF('Indicator Data imputation'!T21&lt;&gt;"",1,0))</f>
        <v>0</v>
      </c>
      <c r="T18" s="125">
        <f>IF('Indicator Data'!U22="No Data",1,IF('Indicator Data imputation'!U21&lt;&gt;"",1,0))</f>
        <v>0</v>
      </c>
      <c r="U18" s="125">
        <f>IF('Indicator Data'!V22="No Data",1,IF('Indicator Data imputation'!V21&lt;&gt;"",1,0))</f>
        <v>0</v>
      </c>
      <c r="V18" s="125">
        <f>IF('Indicator Data'!W22="No Data",1,IF('Indicator Data imputation'!W21&lt;&gt;"",1,0))</f>
        <v>0</v>
      </c>
      <c r="W18" s="125">
        <f>IF('Indicator Data'!X22="No Data",1,IF('Indicator Data imputation'!X21&lt;&gt;"",1,0))</f>
        <v>0</v>
      </c>
      <c r="X18" s="125">
        <f>IF('Indicator Data'!Y22="No Data",1,IF('Indicator Data imputation'!Y21&lt;&gt;"",1,0))</f>
        <v>0</v>
      </c>
      <c r="Y18" s="125">
        <f>IF('Indicator Data'!Z22="No Data",1,IF('Indicator Data imputation'!Z21&lt;&gt;"",1,0))</f>
        <v>0</v>
      </c>
      <c r="Z18" s="125">
        <f>IF('Indicator Data'!AA22="No Data",1,IF('Indicator Data imputation'!AA21&lt;&gt;"",1,0))</f>
        <v>1</v>
      </c>
      <c r="AA18" s="125">
        <f>IF('Indicator Data'!AB22="No Data",1,IF('Indicator Data imputation'!AB21&lt;&gt;"",1,0))</f>
        <v>0</v>
      </c>
      <c r="AB18" s="125">
        <f>IF('Indicator Data'!AC22="No Data",1,IF('Indicator Data imputation'!AC21&lt;&gt;"",1,0))</f>
        <v>0</v>
      </c>
      <c r="AC18" s="125">
        <f>IF('Indicator Data'!AD22="No Data",1,IF('Indicator Data imputation'!AD21&lt;&gt;"",1,0))</f>
        <v>1</v>
      </c>
      <c r="AD18" s="125">
        <f>IF('Indicator Data'!AE22="No Data",1,IF('Indicator Data imputation'!AE21&lt;&gt;"",1,0))</f>
        <v>0</v>
      </c>
      <c r="AE18" s="125">
        <f>IF('Indicator Data'!AF22="No Data",1,IF('Indicator Data imputation'!AF21&lt;&gt;"",1,0))</f>
        <v>0</v>
      </c>
      <c r="AF18" s="125">
        <f>IF('Indicator Data'!AG22="No Data",1,IF('Indicator Data imputation'!AG21&lt;&gt;"",1,0))</f>
        <v>0</v>
      </c>
      <c r="AG18" s="125">
        <f>IF('Indicator Data'!AH22="No Data",1,IF('Indicator Data imputation'!AH21&lt;&gt;"",1,0))</f>
        <v>0</v>
      </c>
      <c r="AH18" s="125">
        <f>IF('Indicator Data'!AI22="No Data",1,IF('Indicator Data imputation'!AI21&lt;&gt;"",1,0))</f>
        <v>0</v>
      </c>
      <c r="AI18" s="125">
        <f>IF('Indicator Data'!AJ22="No Data",1,IF('Indicator Data imputation'!AJ21&lt;&gt;"",1,0))</f>
        <v>0</v>
      </c>
      <c r="AJ18" s="125">
        <f>IF('Indicator Data'!AK22="No Data",1,IF('Indicator Data imputation'!AK21&lt;&gt;"",1,0))</f>
        <v>0</v>
      </c>
      <c r="AK18" s="125">
        <f>IF('Indicator Data'!AL22="No Data",1,IF('Indicator Data imputation'!AL21&lt;&gt;"",1,0))</f>
        <v>0</v>
      </c>
      <c r="AL18" s="125">
        <f>IF('Indicator Data'!AM22="No Data",1,IF('Indicator Data imputation'!AM21&lt;&gt;"",1,0))</f>
        <v>0</v>
      </c>
      <c r="AM18" s="125">
        <f>IF('Indicator Data'!AN22="No Data",1,IF('Indicator Data imputation'!AN21&lt;&gt;"",1,0))</f>
        <v>0</v>
      </c>
      <c r="AN18" s="125">
        <f>IF('Indicator Data'!AO22="No Data",1,IF('Indicator Data imputation'!AO21&lt;&gt;"",1,0))</f>
        <v>0</v>
      </c>
      <c r="AO18" s="125">
        <f>IF('Indicator Data'!AP22="No Data",1,IF('Indicator Data imputation'!AP21&lt;&gt;"",1,0))</f>
        <v>0</v>
      </c>
      <c r="AP18" s="125">
        <f>IF('Indicator Data'!AQ22="No Data",1,IF('Indicator Data imputation'!AQ21&lt;&gt;"",1,0))</f>
        <v>0</v>
      </c>
      <c r="AQ18" s="125">
        <f>IF('Indicator Data'!AR22="No Data",1,IF('Indicator Data imputation'!AR21&lt;&gt;"",1,0))</f>
        <v>0</v>
      </c>
      <c r="AR18" s="125">
        <f>IF('Indicator Data'!AS22="No Data",1,IF('Indicator Data imputation'!AS21&lt;&gt;"",1,0))</f>
        <v>0</v>
      </c>
      <c r="AS18" s="125">
        <f>IF('Indicator Data'!AT22="No Data",1,IF('Indicator Data imputation'!AT21&lt;&gt;"",1,0))</f>
        <v>0</v>
      </c>
      <c r="AT18" s="125">
        <f>IF('Indicator Data'!AU22="No Data",1,IF('Indicator Data imputation'!AU21&lt;&gt;"",1,0))</f>
        <v>0</v>
      </c>
      <c r="AU18" s="125">
        <f>IF('Indicator Data'!AV22="No Data",1,IF('Indicator Data imputation'!AV21&lt;&gt;"",1,0))</f>
        <v>1</v>
      </c>
      <c r="AV18" s="125">
        <f>IF('Indicator Data'!AW22="No Data",1,IF('Indicator Data imputation'!AW21&lt;&gt;"",1,0))</f>
        <v>1</v>
      </c>
      <c r="AW18" s="125">
        <f>IF('Indicator Data'!AX22="No Data",1,IF('Indicator Data imputation'!AX21&lt;&gt;"",1,0))</f>
        <v>0</v>
      </c>
      <c r="AX18" s="125">
        <f>IF('Indicator Data'!AY22="No Data",1,IF('Indicator Data imputation'!AY21&lt;&gt;"",1,0))</f>
        <v>0</v>
      </c>
      <c r="AY18" s="125">
        <f>IF('Indicator Data'!AZ22="No Data",1,IF('Indicator Data imputation'!AZ21&lt;&gt;"",1,0))</f>
        <v>0</v>
      </c>
      <c r="AZ18" s="125">
        <f>IF('Indicator Data'!BA22="No Data",1,IF('Indicator Data imputation'!BA21&lt;&gt;"",1,0))</f>
        <v>1</v>
      </c>
      <c r="BA18" s="125">
        <f>IF('Indicator Data'!BB22="No Data",1,IF('Indicator Data imputation'!BB21&lt;&gt;"",1,0))</f>
        <v>0</v>
      </c>
      <c r="BB18" s="125">
        <f>IF('Indicator Data'!BC22="No Data",1,IF('Indicator Data imputation'!BC21&lt;&gt;"",1,0))</f>
        <v>0</v>
      </c>
      <c r="BC18" s="125">
        <f>IF('Indicator Data'!BD22="No Data",1,IF('Indicator Data imputation'!BD21&lt;&gt;"",1,0))</f>
        <v>0</v>
      </c>
      <c r="BD18" s="125">
        <f>IF('Indicator Data'!BF22="No Data",1,IF('Indicator Data imputation'!BE21&lt;&gt;"",1,0))</f>
        <v>0</v>
      </c>
      <c r="BE18" s="125">
        <f>IF('Indicator Data'!BG22="No Data",1,IF('Indicator Data imputation'!BF21&lt;&gt;"",1,0))</f>
        <v>0</v>
      </c>
      <c r="BF18" s="125">
        <f>IF('Indicator Data'!BH22="No Data",1,IF('Indicator Data imputation'!BG21&lt;&gt;"",1,0))</f>
        <v>0</v>
      </c>
      <c r="BG18" s="125">
        <f>IF('Indicator Data'!BI22="No Data",1,IF('Indicator Data imputation'!BH21&lt;&gt;"",1,0))</f>
        <v>0</v>
      </c>
      <c r="BH18" s="125">
        <f>IF('Indicator Data'!BJ22="No Data",1,IF('Indicator Data imputation'!BI21&lt;&gt;"",1,0))</f>
        <v>0</v>
      </c>
      <c r="BI18" s="125">
        <f>IF('Indicator Data'!BK22="No Data",1,IF('Indicator Data imputation'!BJ21&lt;&gt;"",1,0))</f>
        <v>1</v>
      </c>
      <c r="BJ18" s="125">
        <f>IF('Indicator Data'!BL22="No Data",1,IF('Indicator Data imputation'!BK21&lt;&gt;"",1,0))</f>
        <v>0</v>
      </c>
      <c r="BK18" s="125">
        <f>IF('Indicator Data'!BM22="No Data",1,IF('Indicator Data imputation'!BL21&lt;&gt;"",1,0))</f>
        <v>1</v>
      </c>
      <c r="BL18" s="125">
        <f>IF('Indicator Data'!BN22="No Data",1,IF('Indicator Data imputation'!BM21&lt;&gt;"",1,0))</f>
        <v>0</v>
      </c>
      <c r="BM18" s="125">
        <f>IF('Indicator Data'!BO22="No Data",1,IF('Indicator Data imputation'!BN21&lt;&gt;"",1,0))</f>
        <v>1</v>
      </c>
      <c r="BN18" s="125">
        <f>IF('Indicator Data'!BP22="No Data",1,IF('Indicator Data imputation'!BO21&lt;&gt;"",1,0))</f>
        <v>0</v>
      </c>
      <c r="BO18" s="125">
        <f>IF('Indicator Data'!BQ22="No Data",1,IF('Indicator Data imputation'!BP21&lt;&gt;"",1,0))</f>
        <v>0</v>
      </c>
      <c r="BP18" s="125">
        <f>IF('Indicator Data'!BR22="No Data",1,IF('Indicator Data imputation'!BQ21&lt;&gt;"",1,0))</f>
        <v>0</v>
      </c>
      <c r="BQ18" s="125">
        <f>IF('Indicator Data'!BS22="No Data",1,IF('Indicator Data imputation'!BR21&lt;&gt;"",1,0))</f>
        <v>0</v>
      </c>
      <c r="BR18" s="125">
        <f>IF('Indicator Data'!BT22="No Data",1,IF('Indicator Data imputation'!BS21&lt;&gt;"",1,0))</f>
        <v>0</v>
      </c>
      <c r="BS18" s="125">
        <f>IF('Indicator Data'!BU22="No Data",1,IF('Indicator Data imputation'!BT21&lt;&gt;"",1,0))</f>
        <v>0</v>
      </c>
      <c r="BT18" s="125">
        <f>IF('Indicator Data'!BV22="No Data",1,IF('Indicator Data imputation'!BU21&lt;&gt;"",1,0))</f>
        <v>0</v>
      </c>
      <c r="BU18" s="125">
        <f>IF('Indicator Data'!BW22="No Data",1,IF('Indicator Data imputation'!BV21&lt;&gt;"",1,0))</f>
        <v>0</v>
      </c>
      <c r="BV18" s="125">
        <f>IF('Indicator Data'!BX22="No Data",1,IF('Indicator Data imputation'!BW21&lt;&gt;"",1,0))</f>
        <v>1</v>
      </c>
      <c r="BW18" s="125">
        <f>IF('Indicator Data'!BY22="No Data",1,IF('Indicator Data imputation'!BX21&lt;&gt;"",1,0))</f>
        <v>0</v>
      </c>
      <c r="BX18" s="125">
        <f>IF('Indicator Data'!BZ22="No Data",1,IF('Indicator Data imputation'!BY21&lt;&gt;"",1,0))</f>
        <v>0</v>
      </c>
      <c r="BY18" s="3">
        <f t="shared" si="0"/>
        <v>13</v>
      </c>
      <c r="BZ18" s="127">
        <f t="shared" si="1"/>
        <v>0.17333333333333334</v>
      </c>
    </row>
    <row r="19" spans="1:78" x14ac:dyDescent="0.3">
      <c r="A19" s="3" t="str">
        <f>'Indicator Data'!B23</f>
        <v>BEN</v>
      </c>
      <c r="B19" s="125">
        <f>IF('Indicator Data'!C23="No Data",1,IF('Indicator Data imputation'!C22&lt;&gt;"",1,0))</f>
        <v>0</v>
      </c>
      <c r="C19" s="125">
        <f>IF('Indicator Data'!D23="No Data",1,IF('Indicator Data imputation'!D22&lt;&gt;"",1,0))</f>
        <v>0</v>
      </c>
      <c r="D19" s="125">
        <f>IF('Indicator Data'!E23="No Data",1,IF('Indicator Data imputation'!E22&lt;&gt;"",1,0))</f>
        <v>0</v>
      </c>
      <c r="E19" s="125">
        <f>IF('Indicator Data'!F23="No Data",1,IF('Indicator Data imputation'!F22&lt;&gt;"",1,0))</f>
        <v>0</v>
      </c>
      <c r="F19" s="125">
        <f>IF('Indicator Data'!G23="No Data",1,IF('Indicator Data imputation'!G22&lt;&gt;"",1,0))</f>
        <v>0</v>
      </c>
      <c r="G19" s="125">
        <f>IF('Indicator Data'!H23="No Data",1,IF('Indicator Data imputation'!H22&lt;&gt;"",1,0))</f>
        <v>0</v>
      </c>
      <c r="H19" s="125">
        <f>IF('Indicator Data'!I23="No Data",1,IF('Indicator Data imputation'!I22&lt;&gt;"",1,0))</f>
        <v>0</v>
      </c>
      <c r="I19" s="125">
        <f>IF('Indicator Data'!J23="No Data",1,IF('Indicator Data imputation'!J22&lt;&gt;"",1,0))</f>
        <v>0</v>
      </c>
      <c r="J19" s="125">
        <f>IF('Indicator Data'!K23="No Data",1,IF('Indicator Data imputation'!K22&lt;&gt;"",1,0))</f>
        <v>0</v>
      </c>
      <c r="K19" s="125">
        <f>IF('Indicator Data'!L23="No Data",1,IF('Indicator Data imputation'!L22&lt;&gt;"",1,0))</f>
        <v>0</v>
      </c>
      <c r="L19" s="125">
        <f>IF('Indicator Data'!M23="No Data",1,IF('Indicator Data imputation'!M22&lt;&gt;"",1,0))</f>
        <v>0</v>
      </c>
      <c r="M19" s="125">
        <f>IF('Indicator Data'!N23="No Data",1,IF('Indicator Data imputation'!N22&lt;&gt;"",1,0))</f>
        <v>0</v>
      </c>
      <c r="N19" s="125">
        <f>IF('Indicator Data'!O23="No Data",1,IF('Indicator Data imputation'!O22&lt;&gt;"",1,0))</f>
        <v>0</v>
      </c>
      <c r="O19" s="125">
        <f>IF('Indicator Data'!P23="No Data",1,IF('Indicator Data imputation'!P22&lt;&gt;"",1,0))</f>
        <v>0</v>
      </c>
      <c r="P19" s="125">
        <f>IF('Indicator Data'!Q23="No Data",1,IF('Indicator Data imputation'!Q22&lt;&gt;"",1,0))</f>
        <v>0</v>
      </c>
      <c r="Q19" s="125">
        <f>IF('Indicator Data'!R23="No Data",1,IF('Indicator Data imputation'!R22&lt;&gt;"",1,0))</f>
        <v>0</v>
      </c>
      <c r="R19" s="125">
        <f>IF('Indicator Data'!S23="No Data",1,IF('Indicator Data imputation'!S22&lt;&gt;"",1,0))</f>
        <v>0</v>
      </c>
      <c r="S19" s="125">
        <f>IF('Indicator Data'!T23="No Data",1,IF('Indicator Data imputation'!T22&lt;&gt;"",1,0))</f>
        <v>0</v>
      </c>
      <c r="T19" s="125">
        <f>IF('Indicator Data'!U23="No Data",1,IF('Indicator Data imputation'!U22&lt;&gt;"",1,0))</f>
        <v>0</v>
      </c>
      <c r="U19" s="125">
        <f>IF('Indicator Data'!V23="No Data",1,IF('Indicator Data imputation'!V22&lt;&gt;"",1,0))</f>
        <v>0</v>
      </c>
      <c r="V19" s="125">
        <f>IF('Indicator Data'!W23="No Data",1,IF('Indicator Data imputation'!W22&lt;&gt;"",1,0))</f>
        <v>0</v>
      </c>
      <c r="W19" s="125">
        <f>IF('Indicator Data'!X23="No Data",1,IF('Indicator Data imputation'!X22&lt;&gt;"",1,0))</f>
        <v>0</v>
      </c>
      <c r="X19" s="125">
        <f>IF('Indicator Data'!Y23="No Data",1,IF('Indicator Data imputation'!Y22&lt;&gt;"",1,0))</f>
        <v>0</v>
      </c>
      <c r="Y19" s="125">
        <f>IF('Indicator Data'!Z23="No Data",1,IF('Indicator Data imputation'!Z22&lt;&gt;"",1,0))</f>
        <v>0</v>
      </c>
      <c r="Z19" s="125">
        <f>IF('Indicator Data'!AA23="No Data",1,IF('Indicator Data imputation'!AA22&lt;&gt;"",1,0))</f>
        <v>0</v>
      </c>
      <c r="AA19" s="125">
        <f>IF('Indicator Data'!AB23="No Data",1,IF('Indicator Data imputation'!AB22&lt;&gt;"",1,0))</f>
        <v>0</v>
      </c>
      <c r="AB19" s="125">
        <f>IF('Indicator Data'!AC23="No Data",1,IF('Indicator Data imputation'!AC22&lt;&gt;"",1,0))</f>
        <v>0</v>
      </c>
      <c r="AC19" s="125">
        <f>IF('Indicator Data'!AD23="No Data",1,IF('Indicator Data imputation'!AD22&lt;&gt;"",1,0))</f>
        <v>0</v>
      </c>
      <c r="AD19" s="125">
        <f>IF('Indicator Data'!AE23="No Data",1,IF('Indicator Data imputation'!AE22&lt;&gt;"",1,0))</f>
        <v>0</v>
      </c>
      <c r="AE19" s="125">
        <f>IF('Indicator Data'!AF23="No Data",1,IF('Indicator Data imputation'!AF22&lt;&gt;"",1,0))</f>
        <v>0</v>
      </c>
      <c r="AF19" s="125">
        <f>IF('Indicator Data'!AG23="No Data",1,IF('Indicator Data imputation'!AG22&lt;&gt;"",1,0))</f>
        <v>0</v>
      </c>
      <c r="AG19" s="125">
        <f>IF('Indicator Data'!AH23="No Data",1,IF('Indicator Data imputation'!AH22&lt;&gt;"",1,0))</f>
        <v>0</v>
      </c>
      <c r="AH19" s="125">
        <f>IF('Indicator Data'!AI23="No Data",1,IF('Indicator Data imputation'!AI22&lt;&gt;"",1,0))</f>
        <v>0</v>
      </c>
      <c r="AI19" s="125">
        <f>IF('Indicator Data'!AJ23="No Data",1,IF('Indicator Data imputation'!AJ22&lt;&gt;"",1,0))</f>
        <v>0</v>
      </c>
      <c r="AJ19" s="125">
        <f>IF('Indicator Data'!AK23="No Data",1,IF('Indicator Data imputation'!AK22&lt;&gt;"",1,0))</f>
        <v>0</v>
      </c>
      <c r="AK19" s="125">
        <f>IF('Indicator Data'!AL23="No Data",1,IF('Indicator Data imputation'!AL22&lt;&gt;"",1,0))</f>
        <v>0</v>
      </c>
      <c r="AL19" s="125">
        <f>IF('Indicator Data'!AM23="No Data",1,IF('Indicator Data imputation'!AM22&lt;&gt;"",1,0))</f>
        <v>0</v>
      </c>
      <c r="AM19" s="125">
        <f>IF('Indicator Data'!AN23="No Data",1,IF('Indicator Data imputation'!AN22&lt;&gt;"",1,0))</f>
        <v>0</v>
      </c>
      <c r="AN19" s="125">
        <f>IF('Indicator Data'!AO23="No Data",1,IF('Indicator Data imputation'!AO22&lt;&gt;"",1,0))</f>
        <v>0</v>
      </c>
      <c r="AO19" s="125">
        <f>IF('Indicator Data'!AP23="No Data",1,IF('Indicator Data imputation'!AP22&lt;&gt;"",1,0))</f>
        <v>0</v>
      </c>
      <c r="AP19" s="125">
        <f>IF('Indicator Data'!AQ23="No Data",1,IF('Indicator Data imputation'!AQ22&lt;&gt;"",1,0))</f>
        <v>0</v>
      </c>
      <c r="AQ19" s="125">
        <f>IF('Indicator Data'!AR23="No Data",1,IF('Indicator Data imputation'!AR22&lt;&gt;"",1,0))</f>
        <v>0</v>
      </c>
      <c r="AR19" s="125">
        <f>IF('Indicator Data'!AS23="No Data",1,IF('Indicator Data imputation'!AS22&lt;&gt;"",1,0))</f>
        <v>0</v>
      </c>
      <c r="AS19" s="125">
        <f>IF('Indicator Data'!AT23="No Data",1,IF('Indicator Data imputation'!AT22&lt;&gt;"",1,0))</f>
        <v>0</v>
      </c>
      <c r="AT19" s="125">
        <f>IF('Indicator Data'!AU23="No Data",1,IF('Indicator Data imputation'!AU22&lt;&gt;"",1,0))</f>
        <v>0</v>
      </c>
      <c r="AU19" s="125">
        <f>IF('Indicator Data'!AV23="No Data",1,IF('Indicator Data imputation'!AV22&lt;&gt;"",1,0))</f>
        <v>0</v>
      </c>
      <c r="AV19" s="125">
        <f>IF('Indicator Data'!AW23="No Data",1,IF('Indicator Data imputation'!AW22&lt;&gt;"",1,0))</f>
        <v>0</v>
      </c>
      <c r="AW19" s="125">
        <f>IF('Indicator Data'!AX23="No Data",1,IF('Indicator Data imputation'!AX22&lt;&gt;"",1,0))</f>
        <v>0</v>
      </c>
      <c r="AX19" s="125">
        <f>IF('Indicator Data'!AY23="No Data",1,IF('Indicator Data imputation'!AY22&lt;&gt;"",1,0))</f>
        <v>0</v>
      </c>
      <c r="AY19" s="125">
        <f>IF('Indicator Data'!AZ23="No Data",1,IF('Indicator Data imputation'!AZ22&lt;&gt;"",1,0))</f>
        <v>0</v>
      </c>
      <c r="AZ19" s="125">
        <f>IF('Indicator Data'!BA23="No Data",1,IF('Indicator Data imputation'!BA22&lt;&gt;"",1,0))</f>
        <v>0</v>
      </c>
      <c r="BA19" s="125">
        <f>IF('Indicator Data'!BB23="No Data",1,IF('Indicator Data imputation'!BB22&lt;&gt;"",1,0))</f>
        <v>0</v>
      </c>
      <c r="BB19" s="125">
        <f>IF('Indicator Data'!BC23="No Data",1,IF('Indicator Data imputation'!BC22&lt;&gt;"",1,0))</f>
        <v>0</v>
      </c>
      <c r="BC19" s="125">
        <f>IF('Indicator Data'!BD23="No Data",1,IF('Indicator Data imputation'!BD22&lt;&gt;"",1,0))</f>
        <v>0</v>
      </c>
      <c r="BD19" s="125">
        <f>IF('Indicator Data'!BF23="No Data",1,IF('Indicator Data imputation'!BE22&lt;&gt;"",1,0))</f>
        <v>0</v>
      </c>
      <c r="BE19" s="125">
        <f>IF('Indicator Data'!BG23="No Data",1,IF('Indicator Data imputation'!BF22&lt;&gt;"",1,0))</f>
        <v>0</v>
      </c>
      <c r="BF19" s="125">
        <f>IF('Indicator Data'!BH23="No Data",1,IF('Indicator Data imputation'!BG22&lt;&gt;"",1,0))</f>
        <v>0</v>
      </c>
      <c r="BG19" s="125">
        <f>IF('Indicator Data'!BI23="No Data",1,IF('Indicator Data imputation'!BH22&lt;&gt;"",1,0))</f>
        <v>0</v>
      </c>
      <c r="BH19" s="125">
        <f>IF('Indicator Data'!BJ23="No Data",1,IF('Indicator Data imputation'!BI22&lt;&gt;"",1,0))</f>
        <v>0</v>
      </c>
      <c r="BI19" s="125">
        <f>IF('Indicator Data'!BK23="No Data",1,IF('Indicator Data imputation'!BJ22&lt;&gt;"",1,0))</f>
        <v>0</v>
      </c>
      <c r="BJ19" s="125">
        <f>IF('Indicator Data'!BL23="No Data",1,IF('Indicator Data imputation'!BK22&lt;&gt;"",1,0))</f>
        <v>0</v>
      </c>
      <c r="BK19" s="125">
        <f>IF('Indicator Data'!BM23="No Data",1,IF('Indicator Data imputation'!BL22&lt;&gt;"",1,0))</f>
        <v>0</v>
      </c>
      <c r="BL19" s="125">
        <f>IF('Indicator Data'!BN23="No Data",1,IF('Indicator Data imputation'!BM22&lt;&gt;"",1,0))</f>
        <v>0</v>
      </c>
      <c r="BM19" s="125">
        <f>IF('Indicator Data'!BO23="No Data",1,IF('Indicator Data imputation'!BN22&lt;&gt;"",1,0))</f>
        <v>0</v>
      </c>
      <c r="BN19" s="125">
        <f>IF('Indicator Data'!BP23="No Data",1,IF('Indicator Data imputation'!BO22&lt;&gt;"",1,0))</f>
        <v>0</v>
      </c>
      <c r="BO19" s="125">
        <f>IF('Indicator Data'!BQ23="No Data",1,IF('Indicator Data imputation'!BP22&lt;&gt;"",1,0))</f>
        <v>0</v>
      </c>
      <c r="BP19" s="125">
        <f>IF('Indicator Data'!BR23="No Data",1,IF('Indicator Data imputation'!BQ22&lt;&gt;"",1,0))</f>
        <v>0</v>
      </c>
      <c r="BQ19" s="125">
        <f>IF('Indicator Data'!BS23="No Data",1,IF('Indicator Data imputation'!BR22&lt;&gt;"",1,0))</f>
        <v>0</v>
      </c>
      <c r="BR19" s="125">
        <f>IF('Indicator Data'!BT23="No Data",1,IF('Indicator Data imputation'!BS22&lt;&gt;"",1,0))</f>
        <v>0</v>
      </c>
      <c r="BS19" s="125">
        <f>IF('Indicator Data'!BU23="No Data",1,IF('Indicator Data imputation'!BT22&lt;&gt;"",1,0))</f>
        <v>0</v>
      </c>
      <c r="BT19" s="125">
        <f>IF('Indicator Data'!BV23="No Data",1,IF('Indicator Data imputation'!BU22&lt;&gt;"",1,0))</f>
        <v>0</v>
      </c>
      <c r="BU19" s="125">
        <f>IF('Indicator Data'!BW23="No Data",1,IF('Indicator Data imputation'!BV22&lt;&gt;"",1,0))</f>
        <v>1</v>
      </c>
      <c r="BV19" s="125">
        <f>IF('Indicator Data'!BX23="No Data",1,IF('Indicator Data imputation'!BW22&lt;&gt;"",1,0))</f>
        <v>0</v>
      </c>
      <c r="BW19" s="125">
        <f>IF('Indicator Data'!BY23="No Data",1,IF('Indicator Data imputation'!BX22&lt;&gt;"",1,0))</f>
        <v>0</v>
      </c>
      <c r="BX19" s="125">
        <f>IF('Indicator Data'!BZ23="No Data",1,IF('Indicator Data imputation'!BY22&lt;&gt;"",1,0))</f>
        <v>0</v>
      </c>
      <c r="BY19" s="3">
        <f t="shared" si="0"/>
        <v>1</v>
      </c>
      <c r="BZ19" s="127">
        <f t="shared" si="1"/>
        <v>1.3333333333333334E-2</v>
      </c>
    </row>
    <row r="20" spans="1:78" x14ac:dyDescent="0.3">
      <c r="A20" s="3" t="str">
        <f>'Indicator Data'!B24</f>
        <v>BTN</v>
      </c>
      <c r="B20" s="125">
        <f>IF('Indicator Data'!C24="No Data",1,IF('Indicator Data imputation'!C23&lt;&gt;"",1,0))</f>
        <v>0</v>
      </c>
      <c r="C20" s="125">
        <f>IF('Indicator Data'!D24="No Data",1,IF('Indicator Data imputation'!D23&lt;&gt;"",1,0))</f>
        <v>0</v>
      </c>
      <c r="D20" s="125">
        <f>IF('Indicator Data'!E24="No Data",1,IF('Indicator Data imputation'!E23&lt;&gt;"",1,0))</f>
        <v>0</v>
      </c>
      <c r="E20" s="125">
        <f>IF('Indicator Data'!F24="No Data",1,IF('Indicator Data imputation'!F23&lt;&gt;"",1,0))</f>
        <v>0</v>
      </c>
      <c r="F20" s="125">
        <f>IF('Indicator Data'!G24="No Data",1,IF('Indicator Data imputation'!G23&lt;&gt;"",1,0))</f>
        <v>0</v>
      </c>
      <c r="G20" s="125">
        <f>IF('Indicator Data'!H24="No Data",1,IF('Indicator Data imputation'!H23&lt;&gt;"",1,0))</f>
        <v>0</v>
      </c>
      <c r="H20" s="125">
        <f>IF('Indicator Data'!I24="No Data",1,IF('Indicator Data imputation'!I23&lt;&gt;"",1,0))</f>
        <v>0</v>
      </c>
      <c r="I20" s="125">
        <f>IF('Indicator Data'!J24="No Data",1,IF('Indicator Data imputation'!J23&lt;&gt;"",1,0))</f>
        <v>0</v>
      </c>
      <c r="J20" s="125">
        <f>IF('Indicator Data'!K24="No Data",1,IF('Indicator Data imputation'!K23&lt;&gt;"",1,0))</f>
        <v>0</v>
      </c>
      <c r="K20" s="125">
        <f>IF('Indicator Data'!L24="No Data",1,IF('Indicator Data imputation'!L23&lt;&gt;"",1,0))</f>
        <v>0</v>
      </c>
      <c r="L20" s="125">
        <f>IF('Indicator Data'!M24="No Data",1,IF('Indicator Data imputation'!M23&lt;&gt;"",1,0))</f>
        <v>0</v>
      </c>
      <c r="M20" s="125">
        <f>IF('Indicator Data'!N24="No Data",1,IF('Indicator Data imputation'!N23&lt;&gt;"",1,0))</f>
        <v>1</v>
      </c>
      <c r="N20" s="125">
        <f>IF('Indicator Data'!O24="No Data",1,IF('Indicator Data imputation'!O23&lt;&gt;"",1,0))</f>
        <v>1</v>
      </c>
      <c r="O20" s="125">
        <f>IF('Indicator Data'!P24="No Data",1,IF('Indicator Data imputation'!P23&lt;&gt;"",1,0))</f>
        <v>1</v>
      </c>
      <c r="P20" s="125">
        <f>IF('Indicator Data'!Q24="No Data",1,IF('Indicator Data imputation'!Q23&lt;&gt;"",1,0))</f>
        <v>0</v>
      </c>
      <c r="Q20" s="125">
        <f>IF('Indicator Data'!R24="No Data",1,IF('Indicator Data imputation'!R23&lt;&gt;"",1,0))</f>
        <v>0</v>
      </c>
      <c r="R20" s="125">
        <f>IF('Indicator Data'!S24="No Data",1,IF('Indicator Data imputation'!S23&lt;&gt;"",1,0))</f>
        <v>0</v>
      </c>
      <c r="S20" s="125">
        <f>IF('Indicator Data'!T24="No Data",1,IF('Indicator Data imputation'!T23&lt;&gt;"",1,0))</f>
        <v>0</v>
      </c>
      <c r="T20" s="125">
        <f>IF('Indicator Data'!U24="No Data",1,IF('Indicator Data imputation'!U23&lt;&gt;"",1,0))</f>
        <v>0</v>
      </c>
      <c r="U20" s="125">
        <f>IF('Indicator Data'!V24="No Data",1,IF('Indicator Data imputation'!V23&lt;&gt;"",1,0))</f>
        <v>0</v>
      </c>
      <c r="V20" s="125">
        <f>IF('Indicator Data'!W24="No Data",1,IF('Indicator Data imputation'!W23&lt;&gt;"",1,0))</f>
        <v>0</v>
      </c>
      <c r="W20" s="125">
        <f>IF('Indicator Data'!X24="No Data",1,IF('Indicator Data imputation'!X23&lt;&gt;"",1,0))</f>
        <v>0</v>
      </c>
      <c r="X20" s="125">
        <f>IF('Indicator Data'!Y24="No Data",1,IF('Indicator Data imputation'!Y23&lt;&gt;"",1,0))</f>
        <v>0</v>
      </c>
      <c r="Y20" s="125">
        <f>IF('Indicator Data'!Z24="No Data",1,IF('Indicator Data imputation'!Z23&lt;&gt;"",1,0))</f>
        <v>0</v>
      </c>
      <c r="Z20" s="125">
        <f>IF('Indicator Data'!AA24="No Data",1,IF('Indicator Data imputation'!AA23&lt;&gt;"",1,0))</f>
        <v>1</v>
      </c>
      <c r="AA20" s="125">
        <f>IF('Indicator Data'!AB24="No Data",1,IF('Indicator Data imputation'!AB23&lt;&gt;"",1,0))</f>
        <v>0</v>
      </c>
      <c r="AB20" s="125">
        <f>IF('Indicator Data'!AC24="No Data",1,IF('Indicator Data imputation'!AC23&lt;&gt;"",1,0))</f>
        <v>0</v>
      </c>
      <c r="AC20" s="125">
        <f>IF('Indicator Data'!AD24="No Data",1,IF('Indicator Data imputation'!AD23&lt;&gt;"",1,0))</f>
        <v>0</v>
      </c>
      <c r="AD20" s="125">
        <f>IF('Indicator Data'!AE24="No Data",1,IF('Indicator Data imputation'!AE23&lt;&gt;"",1,0))</f>
        <v>0</v>
      </c>
      <c r="AE20" s="125">
        <f>IF('Indicator Data'!AF24="No Data",1,IF('Indicator Data imputation'!AF23&lt;&gt;"",1,0))</f>
        <v>1</v>
      </c>
      <c r="AF20" s="125">
        <f>IF('Indicator Data'!AG24="No Data",1,IF('Indicator Data imputation'!AG23&lt;&gt;"",1,0))</f>
        <v>0</v>
      </c>
      <c r="AG20" s="125">
        <f>IF('Indicator Data'!AH24="No Data",1,IF('Indicator Data imputation'!AH23&lt;&gt;"",1,0))</f>
        <v>0</v>
      </c>
      <c r="AH20" s="125">
        <f>IF('Indicator Data'!AI24="No Data",1,IF('Indicator Data imputation'!AI23&lt;&gt;"",1,0))</f>
        <v>0</v>
      </c>
      <c r="AI20" s="125">
        <f>IF('Indicator Data'!AJ24="No Data",1,IF('Indicator Data imputation'!AJ23&lt;&gt;"",1,0))</f>
        <v>0</v>
      </c>
      <c r="AJ20" s="125">
        <f>IF('Indicator Data'!AK24="No Data",1,IF('Indicator Data imputation'!AK23&lt;&gt;"",1,0))</f>
        <v>0</v>
      </c>
      <c r="AK20" s="125">
        <f>IF('Indicator Data'!AL24="No Data",1,IF('Indicator Data imputation'!AL23&lt;&gt;"",1,0))</f>
        <v>0</v>
      </c>
      <c r="AL20" s="125">
        <f>IF('Indicator Data'!AM24="No Data",1,IF('Indicator Data imputation'!AM23&lt;&gt;"",1,0))</f>
        <v>0</v>
      </c>
      <c r="AM20" s="125">
        <f>IF('Indicator Data'!AN24="No Data",1,IF('Indicator Data imputation'!AN23&lt;&gt;"",1,0))</f>
        <v>0</v>
      </c>
      <c r="AN20" s="125">
        <f>IF('Indicator Data'!AO24="No Data",1,IF('Indicator Data imputation'!AO23&lt;&gt;"",1,0))</f>
        <v>0</v>
      </c>
      <c r="AO20" s="125">
        <f>IF('Indicator Data'!AP24="No Data",1,IF('Indicator Data imputation'!AP23&lt;&gt;"",1,0))</f>
        <v>0</v>
      </c>
      <c r="AP20" s="125">
        <f>IF('Indicator Data'!AQ24="No Data",1,IF('Indicator Data imputation'!AQ23&lt;&gt;"",1,0))</f>
        <v>0</v>
      </c>
      <c r="AQ20" s="125">
        <f>IF('Indicator Data'!AR24="No Data",1,IF('Indicator Data imputation'!AR23&lt;&gt;"",1,0))</f>
        <v>0</v>
      </c>
      <c r="AR20" s="125">
        <f>IF('Indicator Data'!AS24="No Data",1,IF('Indicator Data imputation'!AS23&lt;&gt;"",1,0))</f>
        <v>0</v>
      </c>
      <c r="AS20" s="125">
        <f>IF('Indicator Data'!AT24="No Data",1,IF('Indicator Data imputation'!AT23&lt;&gt;"",1,0))</f>
        <v>0</v>
      </c>
      <c r="AT20" s="125">
        <f>IF('Indicator Data'!AU24="No Data",1,IF('Indicator Data imputation'!AU23&lt;&gt;"",1,0))</f>
        <v>0</v>
      </c>
      <c r="AU20" s="125">
        <f>IF('Indicator Data'!AV24="No Data",1,IF('Indicator Data imputation'!AV23&lt;&gt;"",1,0))</f>
        <v>1</v>
      </c>
      <c r="AV20" s="125">
        <f>IF('Indicator Data'!AW24="No Data",1,IF('Indicator Data imputation'!AW23&lt;&gt;"",1,0))</f>
        <v>1</v>
      </c>
      <c r="AW20" s="125">
        <f>IF('Indicator Data'!AX24="No Data",1,IF('Indicator Data imputation'!AX23&lt;&gt;"",1,0))</f>
        <v>0</v>
      </c>
      <c r="AX20" s="125">
        <f>IF('Indicator Data'!AY24="No Data",1,IF('Indicator Data imputation'!AY23&lt;&gt;"",1,0))</f>
        <v>0</v>
      </c>
      <c r="AY20" s="125">
        <f>IF('Indicator Data'!AZ24="No Data",1,IF('Indicator Data imputation'!AZ23&lt;&gt;"",1,0))</f>
        <v>0</v>
      </c>
      <c r="AZ20" s="125">
        <f>IF('Indicator Data'!BA24="No Data",1,IF('Indicator Data imputation'!BA23&lt;&gt;"",1,0))</f>
        <v>0</v>
      </c>
      <c r="BA20" s="125">
        <f>IF('Indicator Data'!BB24="No Data",1,IF('Indicator Data imputation'!BB23&lt;&gt;"",1,0))</f>
        <v>0</v>
      </c>
      <c r="BB20" s="125">
        <f>IF('Indicator Data'!BC24="No Data",1,IF('Indicator Data imputation'!BC23&lt;&gt;"",1,0))</f>
        <v>0</v>
      </c>
      <c r="BC20" s="125">
        <f>IF('Indicator Data'!BD24="No Data",1,IF('Indicator Data imputation'!BD23&lt;&gt;"",1,0))</f>
        <v>0</v>
      </c>
      <c r="BD20" s="125">
        <f>IF('Indicator Data'!BF24="No Data",1,IF('Indicator Data imputation'!BE23&lt;&gt;"",1,0))</f>
        <v>0</v>
      </c>
      <c r="BE20" s="125">
        <f>IF('Indicator Data'!BG24="No Data",1,IF('Indicator Data imputation'!BF23&lt;&gt;"",1,0))</f>
        <v>0</v>
      </c>
      <c r="BF20" s="125">
        <f>IF('Indicator Data'!BH24="No Data",1,IF('Indicator Data imputation'!BG23&lt;&gt;"",1,0))</f>
        <v>0</v>
      </c>
      <c r="BG20" s="125">
        <f>IF('Indicator Data'!BI24="No Data",1,IF('Indicator Data imputation'!BH23&lt;&gt;"",1,0))</f>
        <v>1</v>
      </c>
      <c r="BH20" s="125">
        <f>IF('Indicator Data'!BJ24="No Data",1,IF('Indicator Data imputation'!BI23&lt;&gt;"",1,0))</f>
        <v>1</v>
      </c>
      <c r="BI20" s="125">
        <f>IF('Indicator Data'!BK24="No Data",1,IF('Indicator Data imputation'!BJ23&lt;&gt;"",1,0))</f>
        <v>0</v>
      </c>
      <c r="BJ20" s="125">
        <f>IF('Indicator Data'!BL24="No Data",1,IF('Indicator Data imputation'!BK23&lt;&gt;"",1,0))</f>
        <v>0</v>
      </c>
      <c r="BK20" s="125">
        <f>IF('Indicator Data'!BM24="No Data",1,IF('Indicator Data imputation'!BL23&lt;&gt;"",1,0))</f>
        <v>0</v>
      </c>
      <c r="BL20" s="125">
        <f>IF('Indicator Data'!BN24="No Data",1,IF('Indicator Data imputation'!BM23&lt;&gt;"",1,0))</f>
        <v>0</v>
      </c>
      <c r="BM20" s="125">
        <f>IF('Indicator Data'!BO24="No Data",1,IF('Indicator Data imputation'!BN23&lt;&gt;"",1,0))</f>
        <v>0</v>
      </c>
      <c r="BN20" s="125">
        <f>IF('Indicator Data'!BP24="No Data",1,IF('Indicator Data imputation'!BO23&lt;&gt;"",1,0))</f>
        <v>0</v>
      </c>
      <c r="BO20" s="125">
        <f>IF('Indicator Data'!BQ24="No Data",1,IF('Indicator Data imputation'!BP23&lt;&gt;"",1,0))</f>
        <v>0</v>
      </c>
      <c r="BP20" s="125">
        <f>IF('Indicator Data'!BR24="No Data",1,IF('Indicator Data imputation'!BQ23&lt;&gt;"",1,0))</f>
        <v>0</v>
      </c>
      <c r="BQ20" s="125">
        <f>IF('Indicator Data'!BS24="No Data",1,IF('Indicator Data imputation'!BR23&lt;&gt;"",1,0))</f>
        <v>0</v>
      </c>
      <c r="BR20" s="125">
        <f>IF('Indicator Data'!BT24="No Data",1,IF('Indicator Data imputation'!BS23&lt;&gt;"",1,0))</f>
        <v>0</v>
      </c>
      <c r="BS20" s="125">
        <f>IF('Indicator Data'!BU24="No Data",1,IF('Indicator Data imputation'!BT23&lt;&gt;"",1,0))</f>
        <v>0</v>
      </c>
      <c r="BT20" s="125">
        <f>IF('Indicator Data'!BV24="No Data",1,IF('Indicator Data imputation'!BU23&lt;&gt;"",1,0))</f>
        <v>0</v>
      </c>
      <c r="BU20" s="125">
        <f>IF('Indicator Data'!BW24="No Data",1,IF('Indicator Data imputation'!BV23&lt;&gt;"",1,0))</f>
        <v>0</v>
      </c>
      <c r="BV20" s="125">
        <f>IF('Indicator Data'!BX24="No Data",1,IF('Indicator Data imputation'!BW23&lt;&gt;"",1,0))</f>
        <v>1</v>
      </c>
      <c r="BW20" s="125">
        <f>IF('Indicator Data'!BY24="No Data",1,IF('Indicator Data imputation'!BX23&lt;&gt;"",1,0))</f>
        <v>0</v>
      </c>
      <c r="BX20" s="125">
        <f>IF('Indicator Data'!BZ24="No Data",1,IF('Indicator Data imputation'!BY23&lt;&gt;"",1,0))</f>
        <v>0</v>
      </c>
      <c r="BY20" s="3">
        <f t="shared" si="0"/>
        <v>10</v>
      </c>
      <c r="BZ20" s="127">
        <f t="shared" si="1"/>
        <v>0.13333333333333333</v>
      </c>
    </row>
    <row r="21" spans="1:78" x14ac:dyDescent="0.3">
      <c r="A21" s="3" t="str">
        <f>'Indicator Data'!B25</f>
        <v>BOL</v>
      </c>
      <c r="B21" s="125">
        <f>IF('Indicator Data'!C25="No Data",1,IF('Indicator Data imputation'!C24&lt;&gt;"",1,0))</f>
        <v>0</v>
      </c>
      <c r="C21" s="125">
        <f>IF('Indicator Data'!D25="No Data",1,IF('Indicator Data imputation'!D24&lt;&gt;"",1,0))</f>
        <v>0</v>
      </c>
      <c r="D21" s="125">
        <f>IF('Indicator Data'!E25="No Data",1,IF('Indicator Data imputation'!E24&lt;&gt;"",1,0))</f>
        <v>0</v>
      </c>
      <c r="E21" s="125">
        <f>IF('Indicator Data'!F25="No Data",1,IF('Indicator Data imputation'!F24&lt;&gt;"",1,0))</f>
        <v>0</v>
      </c>
      <c r="F21" s="125">
        <f>IF('Indicator Data'!G25="No Data",1,IF('Indicator Data imputation'!G24&lt;&gt;"",1,0))</f>
        <v>0</v>
      </c>
      <c r="G21" s="125">
        <f>IF('Indicator Data'!H25="No Data",1,IF('Indicator Data imputation'!H24&lt;&gt;"",1,0))</f>
        <v>0</v>
      </c>
      <c r="H21" s="125">
        <f>IF('Indicator Data'!I25="No Data",1,IF('Indicator Data imputation'!I24&lt;&gt;"",1,0))</f>
        <v>0</v>
      </c>
      <c r="I21" s="125">
        <f>IF('Indicator Data'!J25="No Data",1,IF('Indicator Data imputation'!J24&lt;&gt;"",1,0))</f>
        <v>0</v>
      </c>
      <c r="J21" s="125">
        <f>IF('Indicator Data'!K25="No Data",1,IF('Indicator Data imputation'!K24&lt;&gt;"",1,0))</f>
        <v>0</v>
      </c>
      <c r="K21" s="125">
        <f>IF('Indicator Data'!L25="No Data",1,IF('Indicator Data imputation'!L24&lt;&gt;"",1,0))</f>
        <v>0</v>
      </c>
      <c r="L21" s="125">
        <f>IF('Indicator Data'!M25="No Data",1,IF('Indicator Data imputation'!M24&lt;&gt;"",1,0))</f>
        <v>1</v>
      </c>
      <c r="M21" s="125">
        <f>IF('Indicator Data'!N25="No Data",1,IF('Indicator Data imputation'!N24&lt;&gt;"",1,0))</f>
        <v>1</v>
      </c>
      <c r="N21" s="125">
        <f>IF('Indicator Data'!O25="No Data",1,IF('Indicator Data imputation'!O24&lt;&gt;"",1,0))</f>
        <v>1</v>
      </c>
      <c r="O21" s="125">
        <f>IF('Indicator Data'!P25="No Data",1,IF('Indicator Data imputation'!P24&lt;&gt;"",1,0))</f>
        <v>1</v>
      </c>
      <c r="P21" s="125">
        <f>IF('Indicator Data'!Q25="No Data",1,IF('Indicator Data imputation'!Q24&lt;&gt;"",1,0))</f>
        <v>0</v>
      </c>
      <c r="Q21" s="125">
        <f>IF('Indicator Data'!R25="No Data",1,IF('Indicator Data imputation'!R24&lt;&gt;"",1,0))</f>
        <v>0</v>
      </c>
      <c r="R21" s="125">
        <f>IF('Indicator Data'!S25="No Data",1,IF('Indicator Data imputation'!S24&lt;&gt;"",1,0))</f>
        <v>0</v>
      </c>
      <c r="S21" s="125">
        <f>IF('Indicator Data'!T25="No Data",1,IF('Indicator Data imputation'!T24&lt;&gt;"",1,0))</f>
        <v>0</v>
      </c>
      <c r="T21" s="125">
        <f>IF('Indicator Data'!U25="No Data",1,IF('Indicator Data imputation'!U24&lt;&gt;"",1,0))</f>
        <v>0</v>
      </c>
      <c r="U21" s="125">
        <f>IF('Indicator Data'!V25="No Data",1,IF('Indicator Data imputation'!V24&lt;&gt;"",1,0))</f>
        <v>0</v>
      </c>
      <c r="V21" s="125">
        <f>IF('Indicator Data'!W25="No Data",1,IF('Indicator Data imputation'!W24&lt;&gt;"",1,0))</f>
        <v>0</v>
      </c>
      <c r="W21" s="125">
        <f>IF('Indicator Data'!X25="No Data",1,IF('Indicator Data imputation'!X24&lt;&gt;"",1,0))</f>
        <v>0</v>
      </c>
      <c r="X21" s="125">
        <f>IF('Indicator Data'!Y25="No Data",1,IF('Indicator Data imputation'!Y24&lt;&gt;"",1,0))</f>
        <v>0</v>
      </c>
      <c r="Y21" s="125">
        <f>IF('Indicator Data'!Z25="No Data",1,IF('Indicator Data imputation'!Z24&lt;&gt;"",1,0))</f>
        <v>0</v>
      </c>
      <c r="Z21" s="125">
        <f>IF('Indicator Data'!AA25="No Data",1,IF('Indicator Data imputation'!AA24&lt;&gt;"",1,0))</f>
        <v>0</v>
      </c>
      <c r="AA21" s="125">
        <f>IF('Indicator Data'!AB25="No Data",1,IF('Indicator Data imputation'!AB24&lt;&gt;"",1,0))</f>
        <v>0</v>
      </c>
      <c r="AB21" s="125">
        <f>IF('Indicator Data'!AC25="No Data",1,IF('Indicator Data imputation'!AC24&lt;&gt;"",1,0))</f>
        <v>0</v>
      </c>
      <c r="AC21" s="125">
        <f>IF('Indicator Data'!AD25="No Data",1,IF('Indicator Data imputation'!AD24&lt;&gt;"",1,0))</f>
        <v>0</v>
      </c>
      <c r="AD21" s="125">
        <f>IF('Indicator Data'!AE25="No Data",1,IF('Indicator Data imputation'!AE24&lt;&gt;"",1,0))</f>
        <v>1</v>
      </c>
      <c r="AE21" s="125">
        <f>IF('Indicator Data'!AF25="No Data",1,IF('Indicator Data imputation'!AF24&lt;&gt;"",1,0))</f>
        <v>0</v>
      </c>
      <c r="AF21" s="125">
        <f>IF('Indicator Data'!AG25="No Data",1,IF('Indicator Data imputation'!AG24&lt;&gt;"",1,0))</f>
        <v>0</v>
      </c>
      <c r="AG21" s="125">
        <f>IF('Indicator Data'!AH25="No Data",1,IF('Indicator Data imputation'!AH24&lt;&gt;"",1,0))</f>
        <v>0</v>
      </c>
      <c r="AH21" s="125">
        <f>IF('Indicator Data'!AI25="No Data",1,IF('Indicator Data imputation'!AI24&lt;&gt;"",1,0))</f>
        <v>0</v>
      </c>
      <c r="AI21" s="125">
        <f>IF('Indicator Data'!AJ25="No Data",1,IF('Indicator Data imputation'!AJ24&lt;&gt;"",1,0))</f>
        <v>0</v>
      </c>
      <c r="AJ21" s="125">
        <f>IF('Indicator Data'!AK25="No Data",1,IF('Indicator Data imputation'!AK24&lt;&gt;"",1,0))</f>
        <v>0</v>
      </c>
      <c r="AK21" s="125">
        <f>IF('Indicator Data'!AL25="No Data",1,IF('Indicator Data imputation'!AL24&lt;&gt;"",1,0))</f>
        <v>0</v>
      </c>
      <c r="AL21" s="125">
        <f>IF('Indicator Data'!AM25="No Data",1,IF('Indicator Data imputation'!AM24&lt;&gt;"",1,0))</f>
        <v>0</v>
      </c>
      <c r="AM21" s="125">
        <f>IF('Indicator Data'!AN25="No Data",1,IF('Indicator Data imputation'!AN24&lt;&gt;"",1,0))</f>
        <v>0</v>
      </c>
      <c r="AN21" s="125">
        <f>IF('Indicator Data'!AO25="No Data",1,IF('Indicator Data imputation'!AO24&lt;&gt;"",1,0))</f>
        <v>0</v>
      </c>
      <c r="AO21" s="125">
        <f>IF('Indicator Data'!AP25="No Data",1,IF('Indicator Data imputation'!AP24&lt;&gt;"",1,0))</f>
        <v>0</v>
      </c>
      <c r="AP21" s="125">
        <f>IF('Indicator Data'!AQ25="No Data",1,IF('Indicator Data imputation'!AQ24&lt;&gt;"",1,0))</f>
        <v>0</v>
      </c>
      <c r="AQ21" s="125">
        <f>IF('Indicator Data'!AR25="No Data",1,IF('Indicator Data imputation'!AR24&lt;&gt;"",1,0))</f>
        <v>0</v>
      </c>
      <c r="AR21" s="125">
        <f>IF('Indicator Data'!AS25="No Data",1,IF('Indicator Data imputation'!AS24&lt;&gt;"",1,0))</f>
        <v>0</v>
      </c>
      <c r="AS21" s="125">
        <f>IF('Indicator Data'!AT25="No Data",1,IF('Indicator Data imputation'!AT24&lt;&gt;"",1,0))</f>
        <v>0</v>
      </c>
      <c r="AT21" s="125">
        <f>IF('Indicator Data'!AU25="No Data",1,IF('Indicator Data imputation'!AU24&lt;&gt;"",1,0))</f>
        <v>0</v>
      </c>
      <c r="AU21" s="125">
        <f>IF('Indicator Data'!AV25="No Data",1,IF('Indicator Data imputation'!AV24&lt;&gt;"",1,0))</f>
        <v>0</v>
      </c>
      <c r="AV21" s="125">
        <f>IF('Indicator Data'!AW25="No Data",1,IF('Indicator Data imputation'!AW24&lt;&gt;"",1,0))</f>
        <v>0</v>
      </c>
      <c r="AW21" s="125">
        <f>IF('Indicator Data'!AX25="No Data",1,IF('Indicator Data imputation'!AX24&lt;&gt;"",1,0))</f>
        <v>0</v>
      </c>
      <c r="AX21" s="125">
        <f>IF('Indicator Data'!AY25="No Data",1,IF('Indicator Data imputation'!AY24&lt;&gt;"",1,0))</f>
        <v>0</v>
      </c>
      <c r="AY21" s="125">
        <f>IF('Indicator Data'!AZ25="No Data",1,IF('Indicator Data imputation'!AZ24&lt;&gt;"",1,0))</f>
        <v>0</v>
      </c>
      <c r="AZ21" s="125">
        <f>IF('Indicator Data'!BA25="No Data",1,IF('Indicator Data imputation'!BA24&lt;&gt;"",1,0))</f>
        <v>0</v>
      </c>
      <c r="BA21" s="125">
        <f>IF('Indicator Data'!BB25="No Data",1,IF('Indicator Data imputation'!BB24&lt;&gt;"",1,0))</f>
        <v>0</v>
      </c>
      <c r="BB21" s="125">
        <f>IF('Indicator Data'!BC25="No Data",1,IF('Indicator Data imputation'!BC24&lt;&gt;"",1,0))</f>
        <v>0</v>
      </c>
      <c r="BC21" s="125">
        <f>IF('Indicator Data'!BD25="No Data",1,IF('Indicator Data imputation'!BD24&lt;&gt;"",1,0))</f>
        <v>0</v>
      </c>
      <c r="BD21" s="125">
        <f>IF('Indicator Data'!BF25="No Data",1,IF('Indicator Data imputation'!BE24&lt;&gt;"",1,0))</f>
        <v>0</v>
      </c>
      <c r="BE21" s="125">
        <f>IF('Indicator Data'!BG25="No Data",1,IF('Indicator Data imputation'!BF24&lt;&gt;"",1,0))</f>
        <v>0</v>
      </c>
      <c r="BF21" s="125">
        <f>IF('Indicator Data'!BH25="No Data",1,IF('Indicator Data imputation'!BG24&lt;&gt;"",1,0))</f>
        <v>0</v>
      </c>
      <c r="BG21" s="125">
        <f>IF('Indicator Data'!BI25="No Data",1,IF('Indicator Data imputation'!BH24&lt;&gt;"",1,0))</f>
        <v>0</v>
      </c>
      <c r="BH21" s="125">
        <f>IF('Indicator Data'!BJ25="No Data",1,IF('Indicator Data imputation'!BI24&lt;&gt;"",1,0))</f>
        <v>0</v>
      </c>
      <c r="BI21" s="125">
        <f>IF('Indicator Data'!BK25="No Data",1,IF('Indicator Data imputation'!BJ24&lt;&gt;"",1,0))</f>
        <v>0</v>
      </c>
      <c r="BJ21" s="125">
        <f>IF('Indicator Data'!BL25="No Data",1,IF('Indicator Data imputation'!BK24&lt;&gt;"",1,0))</f>
        <v>0</v>
      </c>
      <c r="BK21" s="125">
        <f>IF('Indicator Data'!BM25="No Data",1,IF('Indicator Data imputation'!BL24&lt;&gt;"",1,0))</f>
        <v>0</v>
      </c>
      <c r="BL21" s="125">
        <f>IF('Indicator Data'!BN25="No Data",1,IF('Indicator Data imputation'!BM24&lt;&gt;"",1,0))</f>
        <v>0</v>
      </c>
      <c r="BM21" s="125">
        <f>IF('Indicator Data'!BO25="No Data",1,IF('Indicator Data imputation'!BN24&lt;&gt;"",1,0))</f>
        <v>0</v>
      </c>
      <c r="BN21" s="125">
        <f>IF('Indicator Data'!BP25="No Data",1,IF('Indicator Data imputation'!BO24&lt;&gt;"",1,0))</f>
        <v>0</v>
      </c>
      <c r="BO21" s="125">
        <f>IF('Indicator Data'!BQ25="No Data",1,IF('Indicator Data imputation'!BP24&lt;&gt;"",1,0))</f>
        <v>0</v>
      </c>
      <c r="BP21" s="125">
        <f>IF('Indicator Data'!BR25="No Data",1,IF('Indicator Data imputation'!BQ24&lt;&gt;"",1,0))</f>
        <v>0</v>
      </c>
      <c r="BQ21" s="125">
        <f>IF('Indicator Data'!BS25="No Data",1,IF('Indicator Data imputation'!BR24&lt;&gt;"",1,0))</f>
        <v>0</v>
      </c>
      <c r="BR21" s="125">
        <f>IF('Indicator Data'!BT25="No Data",1,IF('Indicator Data imputation'!BS24&lt;&gt;"",1,0))</f>
        <v>0</v>
      </c>
      <c r="BS21" s="125">
        <f>IF('Indicator Data'!BU25="No Data",1,IF('Indicator Data imputation'!BT24&lt;&gt;"",1,0))</f>
        <v>0</v>
      </c>
      <c r="BT21" s="125">
        <f>IF('Indicator Data'!BV25="No Data",1,IF('Indicator Data imputation'!BU24&lt;&gt;"",1,0))</f>
        <v>0</v>
      </c>
      <c r="BU21" s="125">
        <f>IF('Indicator Data'!BW25="No Data",1,IF('Indicator Data imputation'!BV24&lt;&gt;"",1,0))</f>
        <v>0</v>
      </c>
      <c r="BV21" s="125">
        <f>IF('Indicator Data'!BX25="No Data",1,IF('Indicator Data imputation'!BW24&lt;&gt;"",1,0))</f>
        <v>0</v>
      </c>
      <c r="BW21" s="125">
        <f>IF('Indicator Data'!BY25="No Data",1,IF('Indicator Data imputation'!BX24&lt;&gt;"",1,0))</f>
        <v>0</v>
      </c>
      <c r="BX21" s="125">
        <f>IF('Indicator Data'!BZ25="No Data",1,IF('Indicator Data imputation'!BY24&lt;&gt;"",1,0))</f>
        <v>0</v>
      </c>
      <c r="BY21" s="3">
        <f t="shared" si="0"/>
        <v>5</v>
      </c>
      <c r="BZ21" s="127">
        <f t="shared" si="1"/>
        <v>6.6666666666666666E-2</v>
      </c>
    </row>
    <row r="22" spans="1:78" x14ac:dyDescent="0.3">
      <c r="A22" s="3" t="str">
        <f>'Indicator Data'!B26</f>
        <v>BIH</v>
      </c>
      <c r="B22" s="125">
        <f>IF('Indicator Data'!C26="No Data",1,IF('Indicator Data imputation'!C25&lt;&gt;"",1,0))</f>
        <v>0</v>
      </c>
      <c r="C22" s="125">
        <f>IF('Indicator Data'!D26="No Data",1,IF('Indicator Data imputation'!D25&lt;&gt;"",1,0))</f>
        <v>0</v>
      </c>
      <c r="D22" s="125">
        <f>IF('Indicator Data'!E26="No Data",1,IF('Indicator Data imputation'!E25&lt;&gt;"",1,0))</f>
        <v>0</v>
      </c>
      <c r="E22" s="125">
        <f>IF('Indicator Data'!F26="No Data",1,IF('Indicator Data imputation'!F25&lt;&gt;"",1,0))</f>
        <v>0</v>
      </c>
      <c r="F22" s="125">
        <f>IF('Indicator Data'!G26="No Data",1,IF('Indicator Data imputation'!G25&lt;&gt;"",1,0))</f>
        <v>0</v>
      </c>
      <c r="G22" s="125">
        <f>IF('Indicator Data'!H26="No Data",1,IF('Indicator Data imputation'!H25&lt;&gt;"",1,0))</f>
        <v>0</v>
      </c>
      <c r="H22" s="125">
        <f>IF('Indicator Data'!I26="No Data",1,IF('Indicator Data imputation'!I25&lt;&gt;"",1,0))</f>
        <v>0</v>
      </c>
      <c r="I22" s="125">
        <f>IF('Indicator Data'!J26="No Data",1,IF('Indicator Data imputation'!J25&lt;&gt;"",1,0))</f>
        <v>0</v>
      </c>
      <c r="J22" s="125">
        <f>IF('Indicator Data'!K26="No Data",1,IF('Indicator Data imputation'!K25&lt;&gt;"",1,0))</f>
        <v>0</v>
      </c>
      <c r="K22" s="125">
        <f>IF('Indicator Data'!L26="No Data",1,IF('Indicator Data imputation'!L25&lt;&gt;"",1,0))</f>
        <v>0</v>
      </c>
      <c r="L22" s="125">
        <f>IF('Indicator Data'!M26="No Data",1,IF('Indicator Data imputation'!M25&lt;&gt;"",1,0))</f>
        <v>0</v>
      </c>
      <c r="M22" s="125">
        <f>IF('Indicator Data'!N26="No Data",1,IF('Indicator Data imputation'!N25&lt;&gt;"",1,0))</f>
        <v>1</v>
      </c>
      <c r="N22" s="125">
        <f>IF('Indicator Data'!O26="No Data",1,IF('Indicator Data imputation'!O25&lt;&gt;"",1,0))</f>
        <v>1</v>
      </c>
      <c r="O22" s="125">
        <f>IF('Indicator Data'!P26="No Data",1,IF('Indicator Data imputation'!P25&lt;&gt;"",1,0))</f>
        <v>1</v>
      </c>
      <c r="P22" s="125">
        <f>IF('Indicator Data'!Q26="No Data",1,IF('Indicator Data imputation'!Q25&lt;&gt;"",1,0))</f>
        <v>0</v>
      </c>
      <c r="Q22" s="125">
        <f>IF('Indicator Data'!R26="No Data",1,IF('Indicator Data imputation'!R25&lt;&gt;"",1,0))</f>
        <v>0</v>
      </c>
      <c r="R22" s="125">
        <f>IF('Indicator Data'!S26="No Data",1,IF('Indicator Data imputation'!S25&lt;&gt;"",1,0))</f>
        <v>0</v>
      </c>
      <c r="S22" s="125">
        <f>IF('Indicator Data'!T26="No Data",1,IF('Indicator Data imputation'!T25&lt;&gt;"",1,0))</f>
        <v>0</v>
      </c>
      <c r="T22" s="125">
        <f>IF('Indicator Data'!U26="No Data",1,IF('Indicator Data imputation'!U25&lt;&gt;"",1,0))</f>
        <v>0</v>
      </c>
      <c r="U22" s="125">
        <f>IF('Indicator Data'!V26="No Data",1,IF('Indicator Data imputation'!V25&lt;&gt;"",1,0))</f>
        <v>0</v>
      </c>
      <c r="V22" s="125">
        <f>IF('Indicator Data'!W26="No Data",1,IF('Indicator Data imputation'!W25&lt;&gt;"",1,0))</f>
        <v>0</v>
      </c>
      <c r="W22" s="125">
        <f>IF('Indicator Data'!X26="No Data",1,IF('Indicator Data imputation'!X25&lt;&gt;"",1,0))</f>
        <v>0</v>
      </c>
      <c r="X22" s="125">
        <f>IF('Indicator Data'!Y26="No Data",1,IF('Indicator Data imputation'!Y25&lt;&gt;"",1,0))</f>
        <v>0</v>
      </c>
      <c r="Y22" s="125">
        <f>IF('Indicator Data'!Z26="No Data",1,IF('Indicator Data imputation'!Z25&lt;&gt;"",1,0))</f>
        <v>0</v>
      </c>
      <c r="Z22" s="125">
        <f>IF('Indicator Data'!AA26="No Data",1,IF('Indicator Data imputation'!AA25&lt;&gt;"",1,0))</f>
        <v>1</v>
      </c>
      <c r="AA22" s="125">
        <f>IF('Indicator Data'!AB26="No Data",1,IF('Indicator Data imputation'!AB25&lt;&gt;"",1,0))</f>
        <v>0</v>
      </c>
      <c r="AB22" s="125">
        <f>IF('Indicator Data'!AC26="No Data",1,IF('Indicator Data imputation'!AC25&lt;&gt;"",1,0))</f>
        <v>0</v>
      </c>
      <c r="AC22" s="125">
        <f>IF('Indicator Data'!AD26="No Data",1,IF('Indicator Data imputation'!AD25&lt;&gt;"",1,0))</f>
        <v>0</v>
      </c>
      <c r="AD22" s="125">
        <f>IF('Indicator Data'!AE26="No Data",1,IF('Indicator Data imputation'!AE25&lt;&gt;"",1,0))</f>
        <v>0</v>
      </c>
      <c r="AE22" s="125">
        <f>IF('Indicator Data'!AF26="No Data",1,IF('Indicator Data imputation'!AF25&lt;&gt;"",1,0))</f>
        <v>0</v>
      </c>
      <c r="AF22" s="125">
        <f>IF('Indicator Data'!AG26="No Data",1,IF('Indicator Data imputation'!AG25&lt;&gt;"",1,0))</f>
        <v>0</v>
      </c>
      <c r="AG22" s="125">
        <f>IF('Indicator Data'!AH26="No Data",1,IF('Indicator Data imputation'!AH25&lt;&gt;"",1,0))</f>
        <v>0</v>
      </c>
      <c r="AH22" s="125">
        <f>IF('Indicator Data'!AI26="No Data",1,IF('Indicator Data imputation'!AI25&lt;&gt;"",1,0))</f>
        <v>0</v>
      </c>
      <c r="AI22" s="125">
        <f>IF('Indicator Data'!AJ26="No Data",1,IF('Indicator Data imputation'!AJ25&lt;&gt;"",1,0))</f>
        <v>0</v>
      </c>
      <c r="AJ22" s="125">
        <f>IF('Indicator Data'!AK26="No Data",1,IF('Indicator Data imputation'!AK25&lt;&gt;"",1,0))</f>
        <v>0</v>
      </c>
      <c r="AK22" s="125">
        <f>IF('Indicator Data'!AL26="No Data",1,IF('Indicator Data imputation'!AL25&lt;&gt;"",1,0))</f>
        <v>0</v>
      </c>
      <c r="AL22" s="125">
        <f>IF('Indicator Data'!AM26="No Data",1,IF('Indicator Data imputation'!AM25&lt;&gt;"",1,0))</f>
        <v>0</v>
      </c>
      <c r="AM22" s="125">
        <f>IF('Indicator Data'!AN26="No Data",1,IF('Indicator Data imputation'!AN25&lt;&gt;"",1,0))</f>
        <v>0</v>
      </c>
      <c r="AN22" s="125">
        <f>IF('Indicator Data'!AO26="No Data",1,IF('Indicator Data imputation'!AO25&lt;&gt;"",1,0))</f>
        <v>0</v>
      </c>
      <c r="AO22" s="125">
        <f>IF('Indicator Data'!AP26="No Data",1,IF('Indicator Data imputation'!AP25&lt;&gt;"",1,0))</f>
        <v>0</v>
      </c>
      <c r="AP22" s="125">
        <f>IF('Indicator Data'!AQ26="No Data",1,IF('Indicator Data imputation'!AQ25&lt;&gt;"",1,0))</f>
        <v>0</v>
      </c>
      <c r="AQ22" s="125">
        <f>IF('Indicator Data'!AR26="No Data",1,IF('Indicator Data imputation'!AR25&lt;&gt;"",1,0))</f>
        <v>0</v>
      </c>
      <c r="AR22" s="125">
        <f>IF('Indicator Data'!AS26="No Data",1,IF('Indicator Data imputation'!AS25&lt;&gt;"",1,0))</f>
        <v>0</v>
      </c>
      <c r="AS22" s="125">
        <f>IF('Indicator Data'!AT26="No Data",1,IF('Indicator Data imputation'!AT25&lt;&gt;"",1,0))</f>
        <v>0</v>
      </c>
      <c r="AT22" s="125">
        <f>IF('Indicator Data'!AU26="No Data",1,IF('Indicator Data imputation'!AU25&lt;&gt;"",1,0))</f>
        <v>0</v>
      </c>
      <c r="AU22" s="125">
        <f>IF('Indicator Data'!AV26="No Data",1,IF('Indicator Data imputation'!AV25&lt;&gt;"",1,0))</f>
        <v>1</v>
      </c>
      <c r="AV22" s="125">
        <f>IF('Indicator Data'!AW26="No Data",1,IF('Indicator Data imputation'!AW25&lt;&gt;"",1,0))</f>
        <v>1</v>
      </c>
      <c r="AW22" s="125">
        <f>IF('Indicator Data'!AX26="No Data",1,IF('Indicator Data imputation'!AX25&lt;&gt;"",1,0))</f>
        <v>1</v>
      </c>
      <c r="AX22" s="125">
        <f>IF('Indicator Data'!AY26="No Data",1,IF('Indicator Data imputation'!AY25&lt;&gt;"",1,0))</f>
        <v>0</v>
      </c>
      <c r="AY22" s="125">
        <f>IF('Indicator Data'!AZ26="No Data",1,IF('Indicator Data imputation'!AZ25&lt;&gt;"",1,0))</f>
        <v>0</v>
      </c>
      <c r="AZ22" s="125">
        <f>IF('Indicator Data'!BA26="No Data",1,IF('Indicator Data imputation'!BA25&lt;&gt;"",1,0))</f>
        <v>0</v>
      </c>
      <c r="BA22" s="125">
        <f>IF('Indicator Data'!BB26="No Data",1,IF('Indicator Data imputation'!BB25&lt;&gt;"",1,0))</f>
        <v>0</v>
      </c>
      <c r="BB22" s="125">
        <f>IF('Indicator Data'!BC26="No Data",1,IF('Indicator Data imputation'!BC25&lt;&gt;"",1,0))</f>
        <v>0</v>
      </c>
      <c r="BC22" s="125">
        <f>IF('Indicator Data'!BD26="No Data",1,IF('Indicator Data imputation'!BD25&lt;&gt;"",1,0))</f>
        <v>0</v>
      </c>
      <c r="BD22" s="125">
        <f>IF('Indicator Data'!BF26="No Data",1,IF('Indicator Data imputation'!BE25&lt;&gt;"",1,0))</f>
        <v>0</v>
      </c>
      <c r="BE22" s="125">
        <f>IF('Indicator Data'!BG26="No Data",1,IF('Indicator Data imputation'!BF25&lt;&gt;"",1,0))</f>
        <v>0</v>
      </c>
      <c r="BF22" s="125">
        <f>IF('Indicator Data'!BH26="No Data",1,IF('Indicator Data imputation'!BG25&lt;&gt;"",1,0))</f>
        <v>0</v>
      </c>
      <c r="BG22" s="125">
        <f>IF('Indicator Data'!BI26="No Data",1,IF('Indicator Data imputation'!BH25&lt;&gt;"",1,0))</f>
        <v>0</v>
      </c>
      <c r="BH22" s="125">
        <f>IF('Indicator Data'!BJ26="No Data",1,IF('Indicator Data imputation'!BI25&lt;&gt;"",1,0))</f>
        <v>0</v>
      </c>
      <c r="BI22" s="125">
        <f>IF('Indicator Data'!BK26="No Data",1,IF('Indicator Data imputation'!BJ25&lt;&gt;"",1,0))</f>
        <v>1</v>
      </c>
      <c r="BJ22" s="125">
        <f>IF('Indicator Data'!BL26="No Data",1,IF('Indicator Data imputation'!BK25&lt;&gt;"",1,0))</f>
        <v>0</v>
      </c>
      <c r="BK22" s="125">
        <f>IF('Indicator Data'!BM26="No Data",1,IF('Indicator Data imputation'!BL25&lt;&gt;"",1,0))</f>
        <v>0</v>
      </c>
      <c r="BL22" s="125">
        <f>IF('Indicator Data'!BN26="No Data",1,IF('Indicator Data imputation'!BM25&lt;&gt;"",1,0))</f>
        <v>0</v>
      </c>
      <c r="BM22" s="125">
        <f>IF('Indicator Data'!BO26="No Data",1,IF('Indicator Data imputation'!BN25&lt;&gt;"",1,0))</f>
        <v>0</v>
      </c>
      <c r="BN22" s="125">
        <f>IF('Indicator Data'!BP26="No Data",1,IF('Indicator Data imputation'!BO25&lt;&gt;"",1,0))</f>
        <v>0</v>
      </c>
      <c r="BO22" s="125">
        <f>IF('Indicator Data'!BQ26="No Data",1,IF('Indicator Data imputation'!BP25&lt;&gt;"",1,0))</f>
        <v>0</v>
      </c>
      <c r="BP22" s="125">
        <f>IF('Indicator Data'!BR26="No Data",1,IF('Indicator Data imputation'!BQ25&lt;&gt;"",1,0))</f>
        <v>0</v>
      </c>
      <c r="BQ22" s="125">
        <f>IF('Indicator Data'!BS26="No Data",1,IF('Indicator Data imputation'!BR25&lt;&gt;"",1,0))</f>
        <v>0</v>
      </c>
      <c r="BR22" s="125">
        <f>IF('Indicator Data'!BT26="No Data",1,IF('Indicator Data imputation'!BS25&lt;&gt;"",1,0))</f>
        <v>0</v>
      </c>
      <c r="BS22" s="125">
        <f>IF('Indicator Data'!BU26="No Data",1,IF('Indicator Data imputation'!BT25&lt;&gt;"",1,0))</f>
        <v>0</v>
      </c>
      <c r="BT22" s="125">
        <f>IF('Indicator Data'!BV26="No Data",1,IF('Indicator Data imputation'!BU25&lt;&gt;"",1,0))</f>
        <v>0</v>
      </c>
      <c r="BU22" s="125">
        <f>IF('Indicator Data'!BW26="No Data",1,IF('Indicator Data imputation'!BV25&lt;&gt;"",1,0))</f>
        <v>0</v>
      </c>
      <c r="BV22" s="125">
        <f>IF('Indicator Data'!BX26="No Data",1,IF('Indicator Data imputation'!BW25&lt;&gt;"",1,0))</f>
        <v>1</v>
      </c>
      <c r="BW22" s="125">
        <f>IF('Indicator Data'!BY26="No Data",1,IF('Indicator Data imputation'!BX25&lt;&gt;"",1,0))</f>
        <v>0</v>
      </c>
      <c r="BX22" s="125">
        <f>IF('Indicator Data'!BZ26="No Data",1,IF('Indicator Data imputation'!BY25&lt;&gt;"",1,0))</f>
        <v>0</v>
      </c>
      <c r="BY22" s="3">
        <f t="shared" si="0"/>
        <v>9</v>
      </c>
      <c r="BZ22" s="127">
        <f t="shared" si="1"/>
        <v>0.12</v>
      </c>
    </row>
    <row r="23" spans="1:78" x14ac:dyDescent="0.3">
      <c r="A23" s="3" t="str">
        <f>'Indicator Data'!B27</f>
        <v>BWA</v>
      </c>
      <c r="B23" s="125">
        <f>IF('Indicator Data'!C27="No Data",1,IF('Indicator Data imputation'!C26&lt;&gt;"",1,0))</f>
        <v>0</v>
      </c>
      <c r="C23" s="125">
        <f>IF('Indicator Data'!D27="No Data",1,IF('Indicator Data imputation'!D26&lt;&gt;"",1,0))</f>
        <v>0</v>
      </c>
      <c r="D23" s="125">
        <f>IF('Indicator Data'!E27="No Data",1,IF('Indicator Data imputation'!E26&lt;&gt;"",1,0))</f>
        <v>0</v>
      </c>
      <c r="E23" s="125">
        <f>IF('Indicator Data'!F27="No Data",1,IF('Indicator Data imputation'!F26&lt;&gt;"",1,0))</f>
        <v>0</v>
      </c>
      <c r="F23" s="125">
        <f>IF('Indicator Data'!G27="No Data",1,IF('Indicator Data imputation'!G26&lt;&gt;"",1,0))</f>
        <v>0</v>
      </c>
      <c r="G23" s="125">
        <f>IF('Indicator Data'!H27="No Data",1,IF('Indicator Data imputation'!H26&lt;&gt;"",1,0))</f>
        <v>0</v>
      </c>
      <c r="H23" s="125">
        <f>IF('Indicator Data'!I27="No Data",1,IF('Indicator Data imputation'!I26&lt;&gt;"",1,0))</f>
        <v>0</v>
      </c>
      <c r="I23" s="125">
        <f>IF('Indicator Data'!J27="No Data",1,IF('Indicator Data imputation'!J26&lt;&gt;"",1,0))</f>
        <v>0</v>
      </c>
      <c r="J23" s="125">
        <f>IF('Indicator Data'!K27="No Data",1,IF('Indicator Data imputation'!K26&lt;&gt;"",1,0))</f>
        <v>0</v>
      </c>
      <c r="K23" s="125">
        <f>IF('Indicator Data'!L27="No Data",1,IF('Indicator Data imputation'!L26&lt;&gt;"",1,0))</f>
        <v>0</v>
      </c>
      <c r="L23" s="125">
        <f>IF('Indicator Data'!M27="No Data",1,IF('Indicator Data imputation'!M26&lt;&gt;"",1,0))</f>
        <v>0</v>
      </c>
      <c r="M23" s="125">
        <f>IF('Indicator Data'!N27="No Data",1,IF('Indicator Data imputation'!N26&lt;&gt;"",1,0))</f>
        <v>0</v>
      </c>
      <c r="N23" s="125">
        <f>IF('Indicator Data'!O27="No Data",1,IF('Indicator Data imputation'!O26&lt;&gt;"",1,0))</f>
        <v>0</v>
      </c>
      <c r="O23" s="125">
        <f>IF('Indicator Data'!P27="No Data",1,IF('Indicator Data imputation'!P26&lt;&gt;"",1,0))</f>
        <v>0</v>
      </c>
      <c r="P23" s="125">
        <f>IF('Indicator Data'!Q27="No Data",1,IF('Indicator Data imputation'!Q26&lt;&gt;"",1,0))</f>
        <v>0</v>
      </c>
      <c r="Q23" s="125">
        <f>IF('Indicator Data'!R27="No Data",1,IF('Indicator Data imputation'!R26&lt;&gt;"",1,0))</f>
        <v>0</v>
      </c>
      <c r="R23" s="125">
        <f>IF('Indicator Data'!S27="No Data",1,IF('Indicator Data imputation'!S26&lt;&gt;"",1,0))</f>
        <v>0</v>
      </c>
      <c r="S23" s="125">
        <f>IF('Indicator Data'!T27="No Data",1,IF('Indicator Data imputation'!T26&lt;&gt;"",1,0))</f>
        <v>0</v>
      </c>
      <c r="T23" s="125">
        <f>IF('Indicator Data'!U27="No Data",1,IF('Indicator Data imputation'!U26&lt;&gt;"",1,0))</f>
        <v>0</v>
      </c>
      <c r="U23" s="125">
        <f>IF('Indicator Data'!V27="No Data",1,IF('Indicator Data imputation'!V26&lt;&gt;"",1,0))</f>
        <v>0</v>
      </c>
      <c r="V23" s="125">
        <f>IF('Indicator Data'!W27="No Data",1,IF('Indicator Data imputation'!W26&lt;&gt;"",1,0))</f>
        <v>0</v>
      </c>
      <c r="W23" s="125">
        <f>IF('Indicator Data'!X27="No Data",1,IF('Indicator Data imputation'!X26&lt;&gt;"",1,0))</f>
        <v>0</v>
      </c>
      <c r="X23" s="125">
        <f>IF('Indicator Data'!Y27="No Data",1,IF('Indicator Data imputation'!Y26&lt;&gt;"",1,0))</f>
        <v>0</v>
      </c>
      <c r="Y23" s="125">
        <f>IF('Indicator Data'!Z27="No Data",1,IF('Indicator Data imputation'!Z26&lt;&gt;"",1,0))</f>
        <v>0</v>
      </c>
      <c r="Z23" s="125">
        <f>IF('Indicator Data'!AA27="No Data",1,IF('Indicator Data imputation'!AA26&lt;&gt;"",1,0))</f>
        <v>0</v>
      </c>
      <c r="AA23" s="125">
        <f>IF('Indicator Data'!AB27="No Data",1,IF('Indicator Data imputation'!AB26&lt;&gt;"",1,0))</f>
        <v>0</v>
      </c>
      <c r="AB23" s="125">
        <f>IF('Indicator Data'!AC27="No Data",1,IF('Indicator Data imputation'!AC26&lt;&gt;"",1,0))</f>
        <v>1</v>
      </c>
      <c r="AC23" s="125">
        <f>IF('Indicator Data'!AD27="No Data",1,IF('Indicator Data imputation'!AD26&lt;&gt;"",1,0))</f>
        <v>0</v>
      </c>
      <c r="AD23" s="125">
        <f>IF('Indicator Data'!AE27="No Data",1,IF('Indicator Data imputation'!AE26&lt;&gt;"",1,0))</f>
        <v>0</v>
      </c>
      <c r="AE23" s="125">
        <f>IF('Indicator Data'!AF27="No Data",1,IF('Indicator Data imputation'!AF26&lt;&gt;"",1,0))</f>
        <v>1</v>
      </c>
      <c r="AF23" s="125">
        <f>IF('Indicator Data'!AG27="No Data",1,IF('Indicator Data imputation'!AG26&lt;&gt;"",1,0))</f>
        <v>0</v>
      </c>
      <c r="AG23" s="125">
        <f>IF('Indicator Data'!AH27="No Data",1,IF('Indicator Data imputation'!AH26&lt;&gt;"",1,0))</f>
        <v>0</v>
      </c>
      <c r="AH23" s="125">
        <f>IF('Indicator Data'!AI27="No Data",1,IF('Indicator Data imputation'!AI26&lt;&gt;"",1,0))</f>
        <v>0</v>
      </c>
      <c r="AI23" s="125">
        <f>IF('Indicator Data'!AJ27="No Data",1,IF('Indicator Data imputation'!AJ26&lt;&gt;"",1,0))</f>
        <v>0</v>
      </c>
      <c r="AJ23" s="125">
        <f>IF('Indicator Data'!AK27="No Data",1,IF('Indicator Data imputation'!AK26&lt;&gt;"",1,0))</f>
        <v>0</v>
      </c>
      <c r="AK23" s="125">
        <f>IF('Indicator Data'!AL27="No Data",1,IF('Indicator Data imputation'!AL26&lt;&gt;"",1,0))</f>
        <v>0</v>
      </c>
      <c r="AL23" s="125">
        <f>IF('Indicator Data'!AM27="No Data",1,IF('Indicator Data imputation'!AM26&lt;&gt;"",1,0))</f>
        <v>0</v>
      </c>
      <c r="AM23" s="125">
        <f>IF('Indicator Data'!AN27="No Data",1,IF('Indicator Data imputation'!AN26&lt;&gt;"",1,0))</f>
        <v>0</v>
      </c>
      <c r="AN23" s="125">
        <f>IF('Indicator Data'!AO27="No Data",1,IF('Indicator Data imputation'!AO26&lt;&gt;"",1,0))</f>
        <v>0</v>
      </c>
      <c r="AO23" s="125">
        <f>IF('Indicator Data'!AP27="No Data",1,IF('Indicator Data imputation'!AP26&lt;&gt;"",1,0))</f>
        <v>0</v>
      </c>
      <c r="AP23" s="125">
        <f>IF('Indicator Data'!AQ27="No Data",1,IF('Indicator Data imputation'!AQ26&lt;&gt;"",1,0))</f>
        <v>0</v>
      </c>
      <c r="AQ23" s="125">
        <f>IF('Indicator Data'!AR27="No Data",1,IF('Indicator Data imputation'!AR26&lt;&gt;"",1,0))</f>
        <v>0</v>
      </c>
      <c r="AR23" s="125">
        <f>IF('Indicator Data'!AS27="No Data",1,IF('Indicator Data imputation'!AS26&lt;&gt;"",1,0))</f>
        <v>0</v>
      </c>
      <c r="AS23" s="125">
        <f>IF('Indicator Data'!AT27="No Data",1,IF('Indicator Data imputation'!AT26&lt;&gt;"",1,0))</f>
        <v>1</v>
      </c>
      <c r="AT23" s="125">
        <f>IF('Indicator Data'!AU27="No Data",1,IF('Indicator Data imputation'!AU26&lt;&gt;"",1,0))</f>
        <v>0</v>
      </c>
      <c r="AU23" s="125">
        <f>IF('Indicator Data'!AV27="No Data",1,IF('Indicator Data imputation'!AV26&lt;&gt;"",1,0))</f>
        <v>0</v>
      </c>
      <c r="AV23" s="125">
        <f>IF('Indicator Data'!AW27="No Data",1,IF('Indicator Data imputation'!AW26&lt;&gt;"",1,0))</f>
        <v>0</v>
      </c>
      <c r="AW23" s="125">
        <f>IF('Indicator Data'!AX27="No Data",1,IF('Indicator Data imputation'!AX26&lt;&gt;"",1,0))</f>
        <v>0</v>
      </c>
      <c r="AX23" s="125">
        <f>IF('Indicator Data'!AY27="No Data",1,IF('Indicator Data imputation'!AY26&lt;&gt;"",1,0))</f>
        <v>0</v>
      </c>
      <c r="AY23" s="125">
        <f>IF('Indicator Data'!AZ27="No Data",1,IF('Indicator Data imputation'!AZ26&lt;&gt;"",1,0))</f>
        <v>0</v>
      </c>
      <c r="AZ23" s="125">
        <f>IF('Indicator Data'!BA27="No Data",1,IF('Indicator Data imputation'!BA26&lt;&gt;"",1,0))</f>
        <v>0</v>
      </c>
      <c r="BA23" s="125">
        <f>IF('Indicator Data'!BB27="No Data",1,IF('Indicator Data imputation'!BB26&lt;&gt;"",1,0))</f>
        <v>0</v>
      </c>
      <c r="BB23" s="125">
        <f>IF('Indicator Data'!BC27="No Data",1,IF('Indicator Data imputation'!BC26&lt;&gt;"",1,0))</f>
        <v>0</v>
      </c>
      <c r="BC23" s="125">
        <f>IF('Indicator Data'!BD27="No Data",1,IF('Indicator Data imputation'!BD26&lt;&gt;"",1,0))</f>
        <v>0</v>
      </c>
      <c r="BD23" s="125">
        <f>IF('Indicator Data'!BF27="No Data",1,IF('Indicator Data imputation'!BE26&lt;&gt;"",1,0))</f>
        <v>0</v>
      </c>
      <c r="BE23" s="125">
        <f>IF('Indicator Data'!BG27="No Data",1,IF('Indicator Data imputation'!BF26&lt;&gt;"",1,0))</f>
        <v>0</v>
      </c>
      <c r="BF23" s="125">
        <f>IF('Indicator Data'!BH27="No Data",1,IF('Indicator Data imputation'!BG26&lt;&gt;"",1,0))</f>
        <v>0</v>
      </c>
      <c r="BG23" s="125">
        <f>IF('Indicator Data'!BI27="No Data",1,IF('Indicator Data imputation'!BH26&lt;&gt;"",1,0))</f>
        <v>0</v>
      </c>
      <c r="BH23" s="125">
        <f>IF('Indicator Data'!BJ27="No Data",1,IF('Indicator Data imputation'!BI26&lt;&gt;"",1,0))</f>
        <v>0</v>
      </c>
      <c r="BI23" s="125">
        <f>IF('Indicator Data'!BK27="No Data",1,IF('Indicator Data imputation'!BJ26&lt;&gt;"",1,0))</f>
        <v>0</v>
      </c>
      <c r="BJ23" s="125">
        <f>IF('Indicator Data'!BL27="No Data",1,IF('Indicator Data imputation'!BK26&lt;&gt;"",1,0))</f>
        <v>0</v>
      </c>
      <c r="BK23" s="125">
        <f>IF('Indicator Data'!BM27="No Data",1,IF('Indicator Data imputation'!BL26&lt;&gt;"",1,0))</f>
        <v>0</v>
      </c>
      <c r="BL23" s="125">
        <f>IF('Indicator Data'!BN27="No Data",1,IF('Indicator Data imputation'!BM26&lt;&gt;"",1,0))</f>
        <v>0</v>
      </c>
      <c r="BM23" s="125">
        <f>IF('Indicator Data'!BO27="No Data",1,IF('Indicator Data imputation'!BN26&lt;&gt;"",1,0))</f>
        <v>0</v>
      </c>
      <c r="BN23" s="125">
        <f>IF('Indicator Data'!BP27="No Data",1,IF('Indicator Data imputation'!BO26&lt;&gt;"",1,0))</f>
        <v>0</v>
      </c>
      <c r="BO23" s="125">
        <f>IF('Indicator Data'!BQ27="No Data",1,IF('Indicator Data imputation'!BP26&lt;&gt;"",1,0))</f>
        <v>0</v>
      </c>
      <c r="BP23" s="125">
        <f>IF('Indicator Data'!BR27="No Data",1,IF('Indicator Data imputation'!BQ26&lt;&gt;"",1,0))</f>
        <v>0</v>
      </c>
      <c r="BQ23" s="125">
        <f>IF('Indicator Data'!BS27="No Data",1,IF('Indicator Data imputation'!BR26&lt;&gt;"",1,0))</f>
        <v>0</v>
      </c>
      <c r="BR23" s="125">
        <f>IF('Indicator Data'!BT27="No Data",1,IF('Indicator Data imputation'!BS26&lt;&gt;"",1,0))</f>
        <v>0</v>
      </c>
      <c r="BS23" s="125">
        <f>IF('Indicator Data'!BU27="No Data",1,IF('Indicator Data imputation'!BT26&lt;&gt;"",1,0))</f>
        <v>0</v>
      </c>
      <c r="BT23" s="125">
        <f>IF('Indicator Data'!BV27="No Data",1,IF('Indicator Data imputation'!BU26&lt;&gt;"",1,0))</f>
        <v>0</v>
      </c>
      <c r="BU23" s="125">
        <f>IF('Indicator Data'!BW27="No Data",1,IF('Indicator Data imputation'!BV26&lt;&gt;"",1,0))</f>
        <v>0</v>
      </c>
      <c r="BV23" s="125">
        <f>IF('Indicator Data'!BX27="No Data",1,IF('Indicator Data imputation'!BW26&lt;&gt;"",1,0))</f>
        <v>0</v>
      </c>
      <c r="BW23" s="125">
        <f>IF('Indicator Data'!BY27="No Data",1,IF('Indicator Data imputation'!BX26&lt;&gt;"",1,0))</f>
        <v>0</v>
      </c>
      <c r="BX23" s="125">
        <f>IF('Indicator Data'!BZ27="No Data",1,IF('Indicator Data imputation'!BY26&lt;&gt;"",1,0))</f>
        <v>0</v>
      </c>
      <c r="BY23" s="3">
        <f t="shared" si="0"/>
        <v>3</v>
      </c>
      <c r="BZ23" s="127">
        <f t="shared" si="1"/>
        <v>0.04</v>
      </c>
    </row>
    <row r="24" spans="1:78" x14ac:dyDescent="0.3">
      <c r="A24" s="3" t="str">
        <f>'Indicator Data'!B28</f>
        <v>BRA</v>
      </c>
      <c r="B24" s="125">
        <f>IF('Indicator Data'!C28="No Data",1,IF('Indicator Data imputation'!C27&lt;&gt;"",1,0))</f>
        <v>0</v>
      </c>
      <c r="C24" s="125">
        <f>IF('Indicator Data'!D28="No Data",1,IF('Indicator Data imputation'!D27&lt;&gt;"",1,0))</f>
        <v>0</v>
      </c>
      <c r="D24" s="125">
        <f>IF('Indicator Data'!E28="No Data",1,IF('Indicator Data imputation'!E27&lt;&gt;"",1,0))</f>
        <v>0</v>
      </c>
      <c r="E24" s="125">
        <f>IF('Indicator Data'!F28="No Data",1,IF('Indicator Data imputation'!F27&lt;&gt;"",1,0))</f>
        <v>0</v>
      </c>
      <c r="F24" s="125">
        <f>IF('Indicator Data'!G28="No Data",1,IF('Indicator Data imputation'!G27&lt;&gt;"",1,0))</f>
        <v>0</v>
      </c>
      <c r="G24" s="125">
        <f>IF('Indicator Data'!H28="No Data",1,IF('Indicator Data imputation'!H27&lt;&gt;"",1,0))</f>
        <v>0</v>
      </c>
      <c r="H24" s="125">
        <f>IF('Indicator Data'!I28="No Data",1,IF('Indicator Data imputation'!I27&lt;&gt;"",1,0))</f>
        <v>0</v>
      </c>
      <c r="I24" s="125">
        <f>IF('Indicator Data'!J28="No Data",1,IF('Indicator Data imputation'!J27&lt;&gt;"",1,0))</f>
        <v>0</v>
      </c>
      <c r="J24" s="125">
        <f>IF('Indicator Data'!K28="No Data",1,IF('Indicator Data imputation'!K27&lt;&gt;"",1,0))</f>
        <v>0</v>
      </c>
      <c r="K24" s="125">
        <f>IF('Indicator Data'!L28="No Data",1,IF('Indicator Data imputation'!L27&lt;&gt;"",1,0))</f>
        <v>0</v>
      </c>
      <c r="L24" s="125">
        <f>IF('Indicator Data'!M28="No Data",1,IF('Indicator Data imputation'!M27&lt;&gt;"",1,0))</f>
        <v>1</v>
      </c>
      <c r="M24" s="125">
        <f>IF('Indicator Data'!N28="No Data",1,IF('Indicator Data imputation'!N27&lt;&gt;"",1,0))</f>
        <v>1</v>
      </c>
      <c r="N24" s="125">
        <f>IF('Indicator Data'!O28="No Data",1,IF('Indicator Data imputation'!O27&lt;&gt;"",1,0))</f>
        <v>1</v>
      </c>
      <c r="O24" s="125">
        <f>IF('Indicator Data'!P28="No Data",1,IF('Indicator Data imputation'!P27&lt;&gt;"",1,0))</f>
        <v>1</v>
      </c>
      <c r="P24" s="125">
        <f>IF('Indicator Data'!Q28="No Data",1,IF('Indicator Data imputation'!Q27&lt;&gt;"",1,0))</f>
        <v>0</v>
      </c>
      <c r="Q24" s="125">
        <f>IF('Indicator Data'!R28="No Data",1,IF('Indicator Data imputation'!R27&lt;&gt;"",1,0))</f>
        <v>0</v>
      </c>
      <c r="R24" s="125">
        <f>IF('Indicator Data'!S28="No Data",1,IF('Indicator Data imputation'!S27&lt;&gt;"",1,0))</f>
        <v>0</v>
      </c>
      <c r="S24" s="125">
        <f>IF('Indicator Data'!T28="No Data",1,IF('Indicator Data imputation'!T27&lt;&gt;"",1,0))</f>
        <v>0</v>
      </c>
      <c r="T24" s="125">
        <f>IF('Indicator Data'!U28="No Data",1,IF('Indicator Data imputation'!U27&lt;&gt;"",1,0))</f>
        <v>0</v>
      </c>
      <c r="U24" s="125">
        <f>IF('Indicator Data'!V28="No Data",1,IF('Indicator Data imputation'!V27&lt;&gt;"",1,0))</f>
        <v>0</v>
      </c>
      <c r="V24" s="125">
        <f>IF('Indicator Data'!W28="No Data",1,IF('Indicator Data imputation'!W27&lt;&gt;"",1,0))</f>
        <v>0</v>
      </c>
      <c r="W24" s="125">
        <f>IF('Indicator Data'!X28="No Data",1,IF('Indicator Data imputation'!X27&lt;&gt;"",1,0))</f>
        <v>0</v>
      </c>
      <c r="X24" s="125">
        <f>IF('Indicator Data'!Y28="No Data",1,IF('Indicator Data imputation'!Y27&lt;&gt;"",1,0))</f>
        <v>0</v>
      </c>
      <c r="Y24" s="125">
        <f>IF('Indicator Data'!Z28="No Data",1,IF('Indicator Data imputation'!Z27&lt;&gt;"",1,0))</f>
        <v>0</v>
      </c>
      <c r="Z24" s="125">
        <f>IF('Indicator Data'!AA28="No Data",1,IF('Indicator Data imputation'!AA27&lt;&gt;"",1,0))</f>
        <v>0</v>
      </c>
      <c r="AA24" s="125">
        <f>IF('Indicator Data'!AB28="No Data",1,IF('Indicator Data imputation'!AB27&lt;&gt;"",1,0))</f>
        <v>0</v>
      </c>
      <c r="AB24" s="125">
        <f>IF('Indicator Data'!AC28="No Data",1,IF('Indicator Data imputation'!AC27&lt;&gt;"",1,0))</f>
        <v>1</v>
      </c>
      <c r="AC24" s="125">
        <f>IF('Indicator Data'!AD28="No Data",1,IF('Indicator Data imputation'!AD27&lt;&gt;"",1,0))</f>
        <v>0</v>
      </c>
      <c r="AD24" s="125">
        <f>IF('Indicator Data'!AE28="No Data",1,IF('Indicator Data imputation'!AE27&lt;&gt;"",1,0))</f>
        <v>0</v>
      </c>
      <c r="AE24" s="125">
        <f>IF('Indicator Data'!AF28="No Data",1,IF('Indicator Data imputation'!AF27&lt;&gt;"",1,0))</f>
        <v>0</v>
      </c>
      <c r="AF24" s="125">
        <f>IF('Indicator Data'!AG28="No Data",1,IF('Indicator Data imputation'!AG27&lt;&gt;"",1,0))</f>
        <v>0</v>
      </c>
      <c r="AG24" s="125">
        <f>IF('Indicator Data'!AH28="No Data",1,IF('Indicator Data imputation'!AH27&lt;&gt;"",1,0))</f>
        <v>0</v>
      </c>
      <c r="AH24" s="125">
        <f>IF('Indicator Data'!AI28="No Data",1,IF('Indicator Data imputation'!AI27&lt;&gt;"",1,0))</f>
        <v>0</v>
      </c>
      <c r="AI24" s="125">
        <f>IF('Indicator Data'!AJ28="No Data",1,IF('Indicator Data imputation'!AJ27&lt;&gt;"",1,0))</f>
        <v>0</v>
      </c>
      <c r="AJ24" s="125">
        <f>IF('Indicator Data'!AK28="No Data",1,IF('Indicator Data imputation'!AK27&lt;&gt;"",1,0))</f>
        <v>0</v>
      </c>
      <c r="AK24" s="125">
        <f>IF('Indicator Data'!AL28="No Data",1,IF('Indicator Data imputation'!AL27&lt;&gt;"",1,0))</f>
        <v>0</v>
      </c>
      <c r="AL24" s="125">
        <f>IF('Indicator Data'!AM28="No Data",1,IF('Indicator Data imputation'!AM27&lt;&gt;"",1,0))</f>
        <v>0</v>
      </c>
      <c r="AM24" s="125">
        <f>IF('Indicator Data'!AN28="No Data",1,IF('Indicator Data imputation'!AN27&lt;&gt;"",1,0))</f>
        <v>0</v>
      </c>
      <c r="AN24" s="125">
        <f>IF('Indicator Data'!AO28="No Data",1,IF('Indicator Data imputation'!AO27&lt;&gt;"",1,0))</f>
        <v>0</v>
      </c>
      <c r="AO24" s="125">
        <f>IF('Indicator Data'!AP28="No Data",1,IF('Indicator Data imputation'!AP27&lt;&gt;"",1,0))</f>
        <v>0</v>
      </c>
      <c r="AP24" s="125">
        <f>IF('Indicator Data'!AQ28="No Data",1,IF('Indicator Data imputation'!AQ27&lt;&gt;"",1,0))</f>
        <v>0</v>
      </c>
      <c r="AQ24" s="125">
        <f>IF('Indicator Data'!AR28="No Data",1,IF('Indicator Data imputation'!AR27&lt;&gt;"",1,0))</f>
        <v>0</v>
      </c>
      <c r="AR24" s="125">
        <f>IF('Indicator Data'!AS28="No Data",1,IF('Indicator Data imputation'!AS27&lt;&gt;"",1,0))</f>
        <v>0</v>
      </c>
      <c r="AS24" s="125">
        <f>IF('Indicator Data'!AT28="No Data",1,IF('Indicator Data imputation'!AT27&lt;&gt;"",1,0))</f>
        <v>1</v>
      </c>
      <c r="AT24" s="125">
        <f>IF('Indicator Data'!AU28="No Data",1,IF('Indicator Data imputation'!AU27&lt;&gt;"",1,0))</f>
        <v>0</v>
      </c>
      <c r="AU24" s="125">
        <f>IF('Indicator Data'!AV28="No Data",1,IF('Indicator Data imputation'!AV27&lt;&gt;"",1,0))</f>
        <v>0</v>
      </c>
      <c r="AV24" s="125">
        <f>IF('Indicator Data'!AW28="No Data",1,IF('Indicator Data imputation'!AW27&lt;&gt;"",1,0))</f>
        <v>1</v>
      </c>
      <c r="AW24" s="125">
        <f>IF('Indicator Data'!AX28="No Data",1,IF('Indicator Data imputation'!AX27&lt;&gt;"",1,0))</f>
        <v>0</v>
      </c>
      <c r="AX24" s="125">
        <f>IF('Indicator Data'!AY28="No Data",1,IF('Indicator Data imputation'!AY27&lt;&gt;"",1,0))</f>
        <v>0</v>
      </c>
      <c r="AY24" s="125">
        <f>IF('Indicator Data'!AZ28="No Data",1,IF('Indicator Data imputation'!AZ27&lt;&gt;"",1,0))</f>
        <v>0</v>
      </c>
      <c r="AZ24" s="125">
        <f>IF('Indicator Data'!BA28="No Data",1,IF('Indicator Data imputation'!BA27&lt;&gt;"",1,0))</f>
        <v>0</v>
      </c>
      <c r="BA24" s="125">
        <f>IF('Indicator Data'!BB28="No Data",1,IF('Indicator Data imputation'!BB27&lt;&gt;"",1,0))</f>
        <v>0</v>
      </c>
      <c r="BB24" s="125">
        <f>IF('Indicator Data'!BC28="No Data",1,IF('Indicator Data imputation'!BC27&lt;&gt;"",1,0))</f>
        <v>0</v>
      </c>
      <c r="BC24" s="125">
        <f>IF('Indicator Data'!BD28="No Data",1,IF('Indicator Data imputation'!BD27&lt;&gt;"",1,0))</f>
        <v>0</v>
      </c>
      <c r="BD24" s="125">
        <f>IF('Indicator Data'!BF28="No Data",1,IF('Indicator Data imputation'!BE27&lt;&gt;"",1,0))</f>
        <v>0</v>
      </c>
      <c r="BE24" s="125">
        <f>IF('Indicator Data'!BG28="No Data",1,IF('Indicator Data imputation'!BF27&lt;&gt;"",1,0))</f>
        <v>0</v>
      </c>
      <c r="BF24" s="125">
        <f>IF('Indicator Data'!BH28="No Data",1,IF('Indicator Data imputation'!BG27&lt;&gt;"",1,0))</f>
        <v>0</v>
      </c>
      <c r="BG24" s="125">
        <f>IF('Indicator Data'!BI28="No Data",1,IF('Indicator Data imputation'!BH27&lt;&gt;"",1,0))</f>
        <v>0</v>
      </c>
      <c r="BH24" s="125">
        <f>IF('Indicator Data'!BJ28="No Data",1,IF('Indicator Data imputation'!BI27&lt;&gt;"",1,0))</f>
        <v>0</v>
      </c>
      <c r="BI24" s="125">
        <f>IF('Indicator Data'!BK28="No Data",1,IF('Indicator Data imputation'!BJ27&lt;&gt;"",1,0))</f>
        <v>0</v>
      </c>
      <c r="BJ24" s="125">
        <f>IF('Indicator Data'!BL28="No Data",1,IF('Indicator Data imputation'!BK27&lt;&gt;"",1,0))</f>
        <v>0</v>
      </c>
      <c r="BK24" s="125">
        <f>IF('Indicator Data'!BM28="No Data",1,IF('Indicator Data imputation'!BL27&lt;&gt;"",1,0))</f>
        <v>0</v>
      </c>
      <c r="BL24" s="125">
        <f>IF('Indicator Data'!BN28="No Data",1,IF('Indicator Data imputation'!BM27&lt;&gt;"",1,0))</f>
        <v>0</v>
      </c>
      <c r="BM24" s="125">
        <f>IF('Indicator Data'!BO28="No Data",1,IF('Indicator Data imputation'!BN27&lt;&gt;"",1,0))</f>
        <v>0</v>
      </c>
      <c r="BN24" s="125">
        <f>IF('Indicator Data'!BP28="No Data",1,IF('Indicator Data imputation'!BO27&lt;&gt;"",1,0))</f>
        <v>0</v>
      </c>
      <c r="BO24" s="125">
        <f>IF('Indicator Data'!BQ28="No Data",1,IF('Indicator Data imputation'!BP27&lt;&gt;"",1,0))</f>
        <v>0</v>
      </c>
      <c r="BP24" s="125">
        <f>IF('Indicator Data'!BR28="No Data",1,IF('Indicator Data imputation'!BQ27&lt;&gt;"",1,0))</f>
        <v>0</v>
      </c>
      <c r="BQ24" s="125">
        <f>IF('Indicator Data'!BS28="No Data",1,IF('Indicator Data imputation'!BR27&lt;&gt;"",1,0))</f>
        <v>0</v>
      </c>
      <c r="BR24" s="125">
        <f>IF('Indicator Data'!BT28="No Data",1,IF('Indicator Data imputation'!BS27&lt;&gt;"",1,0))</f>
        <v>0</v>
      </c>
      <c r="BS24" s="125">
        <f>IF('Indicator Data'!BU28="No Data",1,IF('Indicator Data imputation'!BT27&lt;&gt;"",1,0))</f>
        <v>0</v>
      </c>
      <c r="BT24" s="125">
        <f>IF('Indicator Data'!BV28="No Data",1,IF('Indicator Data imputation'!BU27&lt;&gt;"",1,0))</f>
        <v>0</v>
      </c>
      <c r="BU24" s="125">
        <f>IF('Indicator Data'!BW28="No Data",1,IF('Indicator Data imputation'!BV27&lt;&gt;"",1,0))</f>
        <v>0</v>
      </c>
      <c r="BV24" s="125">
        <f>IF('Indicator Data'!BX28="No Data",1,IF('Indicator Data imputation'!BW27&lt;&gt;"",1,0))</f>
        <v>0</v>
      </c>
      <c r="BW24" s="125">
        <f>IF('Indicator Data'!BY28="No Data",1,IF('Indicator Data imputation'!BX27&lt;&gt;"",1,0))</f>
        <v>0</v>
      </c>
      <c r="BX24" s="125">
        <f>IF('Indicator Data'!BZ28="No Data",1,IF('Indicator Data imputation'!BY27&lt;&gt;"",1,0))</f>
        <v>0</v>
      </c>
      <c r="BY24" s="3">
        <f t="shared" si="0"/>
        <v>7</v>
      </c>
      <c r="BZ24" s="127">
        <f t="shared" si="1"/>
        <v>9.3333333333333338E-2</v>
      </c>
    </row>
    <row r="25" spans="1:78" x14ac:dyDescent="0.3">
      <c r="A25" s="3" t="str">
        <f>'Indicator Data'!B29</f>
        <v>BRN</v>
      </c>
      <c r="B25" s="125">
        <f>IF('Indicator Data'!C29="No Data",1,IF('Indicator Data imputation'!C28&lt;&gt;"",1,0))</f>
        <v>0</v>
      </c>
      <c r="C25" s="125">
        <f>IF('Indicator Data'!D29="No Data",1,IF('Indicator Data imputation'!D28&lt;&gt;"",1,0))</f>
        <v>0</v>
      </c>
      <c r="D25" s="125">
        <f>IF('Indicator Data'!E29="No Data",1,IF('Indicator Data imputation'!E28&lt;&gt;"",1,0))</f>
        <v>0</v>
      </c>
      <c r="E25" s="125">
        <f>IF('Indicator Data'!F29="No Data",1,IF('Indicator Data imputation'!F28&lt;&gt;"",1,0))</f>
        <v>0</v>
      </c>
      <c r="F25" s="125">
        <f>IF('Indicator Data'!G29="No Data",1,IF('Indicator Data imputation'!G28&lt;&gt;"",1,0))</f>
        <v>0</v>
      </c>
      <c r="G25" s="125">
        <f>IF('Indicator Data'!H29="No Data",1,IF('Indicator Data imputation'!H28&lt;&gt;"",1,0))</f>
        <v>0</v>
      </c>
      <c r="H25" s="125">
        <f>IF('Indicator Data'!I29="No Data",1,IF('Indicator Data imputation'!I28&lt;&gt;"",1,0))</f>
        <v>0</v>
      </c>
      <c r="I25" s="125">
        <f>IF('Indicator Data'!J29="No Data",1,IF('Indicator Data imputation'!J28&lt;&gt;"",1,0))</f>
        <v>0</v>
      </c>
      <c r="J25" s="125">
        <f>IF('Indicator Data'!K29="No Data",1,IF('Indicator Data imputation'!K28&lt;&gt;"",1,0))</f>
        <v>0</v>
      </c>
      <c r="K25" s="125">
        <f>IF('Indicator Data'!L29="No Data",1,IF('Indicator Data imputation'!L28&lt;&gt;"",1,0))</f>
        <v>0</v>
      </c>
      <c r="L25" s="125">
        <f>IF('Indicator Data'!M29="No Data",1,IF('Indicator Data imputation'!M28&lt;&gt;"",1,0))</f>
        <v>0</v>
      </c>
      <c r="M25" s="125">
        <f>IF('Indicator Data'!N29="No Data",1,IF('Indicator Data imputation'!N28&lt;&gt;"",1,0))</f>
        <v>1</v>
      </c>
      <c r="N25" s="125">
        <f>IF('Indicator Data'!O29="No Data",1,IF('Indicator Data imputation'!O28&lt;&gt;"",1,0))</f>
        <v>1</v>
      </c>
      <c r="O25" s="125">
        <f>IF('Indicator Data'!P29="No Data",1,IF('Indicator Data imputation'!P28&lt;&gt;"",1,0))</f>
        <v>1</v>
      </c>
      <c r="P25" s="125">
        <f>IF('Indicator Data'!Q29="No Data",1,IF('Indicator Data imputation'!Q28&lt;&gt;"",1,0))</f>
        <v>0</v>
      </c>
      <c r="Q25" s="125">
        <f>IF('Indicator Data'!R29="No Data",1,IF('Indicator Data imputation'!R28&lt;&gt;"",1,0))</f>
        <v>0</v>
      </c>
      <c r="R25" s="125">
        <f>IF('Indicator Data'!S29="No Data",1,IF('Indicator Data imputation'!S28&lt;&gt;"",1,0))</f>
        <v>0</v>
      </c>
      <c r="S25" s="125">
        <f>IF('Indicator Data'!T29="No Data",1,IF('Indicator Data imputation'!T28&lt;&gt;"",1,0))</f>
        <v>0</v>
      </c>
      <c r="T25" s="125">
        <f>IF('Indicator Data'!U29="No Data",1,IF('Indicator Data imputation'!U28&lt;&gt;"",1,0))</f>
        <v>0</v>
      </c>
      <c r="U25" s="125">
        <f>IF('Indicator Data'!V29="No Data",1,IF('Indicator Data imputation'!V28&lt;&gt;"",1,0))</f>
        <v>0</v>
      </c>
      <c r="V25" s="125">
        <f>IF('Indicator Data'!W29="No Data",1,IF('Indicator Data imputation'!W28&lt;&gt;"",1,0))</f>
        <v>0</v>
      </c>
      <c r="W25" s="125">
        <f>IF('Indicator Data'!X29="No Data",1,IF('Indicator Data imputation'!X28&lt;&gt;"",1,0))</f>
        <v>0</v>
      </c>
      <c r="X25" s="125">
        <f>IF('Indicator Data'!Y29="No Data",1,IF('Indicator Data imputation'!Y28&lt;&gt;"",1,0))</f>
        <v>0</v>
      </c>
      <c r="Y25" s="125">
        <f>IF('Indicator Data'!Z29="No Data",1,IF('Indicator Data imputation'!Z28&lt;&gt;"",1,0))</f>
        <v>0</v>
      </c>
      <c r="Z25" s="125">
        <f>IF('Indicator Data'!AA29="No Data",1,IF('Indicator Data imputation'!AA28&lt;&gt;"",1,0))</f>
        <v>1</v>
      </c>
      <c r="AA25" s="125">
        <f>IF('Indicator Data'!AB29="No Data",1,IF('Indicator Data imputation'!AB28&lt;&gt;"",1,0))</f>
        <v>0</v>
      </c>
      <c r="AB25" s="125">
        <f>IF('Indicator Data'!AC29="No Data",1,IF('Indicator Data imputation'!AC28&lt;&gt;"",1,0))</f>
        <v>1</v>
      </c>
      <c r="AC25" s="125">
        <f>IF('Indicator Data'!AD29="No Data",1,IF('Indicator Data imputation'!AD28&lt;&gt;"",1,0))</f>
        <v>0</v>
      </c>
      <c r="AD25" s="125">
        <f>IF('Indicator Data'!AE29="No Data",1,IF('Indicator Data imputation'!AE28&lt;&gt;"",1,0))</f>
        <v>1</v>
      </c>
      <c r="AE25" s="125">
        <f>IF('Indicator Data'!AF29="No Data",1,IF('Indicator Data imputation'!AF28&lt;&gt;"",1,0))</f>
        <v>1</v>
      </c>
      <c r="AF25" s="125">
        <f>IF('Indicator Data'!AG29="No Data",1,IF('Indicator Data imputation'!AG28&lt;&gt;"",1,0))</f>
        <v>0</v>
      </c>
      <c r="AG25" s="125">
        <f>IF('Indicator Data'!AH29="No Data",1,IF('Indicator Data imputation'!AH28&lt;&gt;"",1,0))</f>
        <v>0</v>
      </c>
      <c r="AH25" s="125">
        <f>IF('Indicator Data'!AI29="No Data",1,IF('Indicator Data imputation'!AI28&lt;&gt;"",1,0))</f>
        <v>0</v>
      </c>
      <c r="AI25" s="125">
        <f>IF('Indicator Data'!AJ29="No Data",1,IF('Indicator Data imputation'!AJ28&lt;&gt;"",1,0))</f>
        <v>0</v>
      </c>
      <c r="AJ25" s="125">
        <f>IF('Indicator Data'!AK29="No Data",1,IF('Indicator Data imputation'!AK28&lt;&gt;"",1,0))</f>
        <v>0</v>
      </c>
      <c r="AK25" s="125">
        <f>IF('Indicator Data'!AL29="No Data",1,IF('Indicator Data imputation'!AL28&lt;&gt;"",1,0))</f>
        <v>0</v>
      </c>
      <c r="AL25" s="125">
        <f>IF('Indicator Data'!AM29="No Data",1,IF('Indicator Data imputation'!AM28&lt;&gt;"",1,0))</f>
        <v>1</v>
      </c>
      <c r="AM25" s="125">
        <f>IF('Indicator Data'!AN29="No Data",1,IF('Indicator Data imputation'!AN28&lt;&gt;"",1,0))</f>
        <v>0</v>
      </c>
      <c r="AN25" s="125">
        <f>IF('Indicator Data'!AO29="No Data",1,IF('Indicator Data imputation'!AO28&lt;&gt;"",1,0))</f>
        <v>0</v>
      </c>
      <c r="AO25" s="125">
        <f>IF('Indicator Data'!AP29="No Data",1,IF('Indicator Data imputation'!AP28&lt;&gt;"",1,0))</f>
        <v>0</v>
      </c>
      <c r="AP25" s="125">
        <f>IF('Indicator Data'!AQ29="No Data",1,IF('Indicator Data imputation'!AQ28&lt;&gt;"",1,0))</f>
        <v>1</v>
      </c>
      <c r="AQ25" s="125">
        <f>IF('Indicator Data'!AR29="No Data",1,IF('Indicator Data imputation'!AR28&lt;&gt;"",1,0))</f>
        <v>1</v>
      </c>
      <c r="AR25" s="125">
        <f>IF('Indicator Data'!AS29="No Data",1,IF('Indicator Data imputation'!AS28&lt;&gt;"",1,0))</f>
        <v>0</v>
      </c>
      <c r="AS25" s="125">
        <f>IF('Indicator Data'!AT29="No Data",1,IF('Indicator Data imputation'!AT28&lt;&gt;"",1,0))</f>
        <v>0</v>
      </c>
      <c r="AT25" s="125">
        <f>IF('Indicator Data'!AU29="No Data",1,IF('Indicator Data imputation'!AU28&lt;&gt;"",1,0))</f>
        <v>0</v>
      </c>
      <c r="AU25" s="125">
        <f>IF('Indicator Data'!AV29="No Data",1,IF('Indicator Data imputation'!AV28&lt;&gt;"",1,0))</f>
        <v>1</v>
      </c>
      <c r="AV25" s="125">
        <f>IF('Indicator Data'!AW29="No Data",1,IF('Indicator Data imputation'!AW28&lt;&gt;"",1,0))</f>
        <v>1</v>
      </c>
      <c r="AW25" s="125">
        <f>IF('Indicator Data'!AX29="No Data",1,IF('Indicator Data imputation'!AX28&lt;&gt;"",1,0))</f>
        <v>1</v>
      </c>
      <c r="AX25" s="125">
        <f>IF('Indicator Data'!AY29="No Data",1,IF('Indicator Data imputation'!AY28&lt;&gt;"",1,0))</f>
        <v>0</v>
      </c>
      <c r="AY25" s="125">
        <f>IF('Indicator Data'!AZ29="No Data",1,IF('Indicator Data imputation'!AZ28&lt;&gt;"",1,0))</f>
        <v>0</v>
      </c>
      <c r="AZ25" s="125">
        <f>IF('Indicator Data'!BA29="No Data",1,IF('Indicator Data imputation'!BA28&lt;&gt;"",1,0))</f>
        <v>1</v>
      </c>
      <c r="BA25" s="125">
        <f>IF('Indicator Data'!BB29="No Data",1,IF('Indicator Data imputation'!BB28&lt;&gt;"",1,0))</f>
        <v>0</v>
      </c>
      <c r="BB25" s="125">
        <f>IF('Indicator Data'!BC29="No Data",1,IF('Indicator Data imputation'!BC28&lt;&gt;"",1,0))</f>
        <v>0</v>
      </c>
      <c r="BC25" s="125">
        <f>IF('Indicator Data'!BD29="No Data",1,IF('Indicator Data imputation'!BD28&lt;&gt;"",1,0))</f>
        <v>0</v>
      </c>
      <c r="BD25" s="125">
        <f>IF('Indicator Data'!BF29="No Data",1,IF('Indicator Data imputation'!BE28&lt;&gt;"",1,0))</f>
        <v>0</v>
      </c>
      <c r="BE25" s="125">
        <f>IF('Indicator Data'!BG29="No Data",1,IF('Indicator Data imputation'!BF28&lt;&gt;"",1,0))</f>
        <v>0</v>
      </c>
      <c r="BF25" s="125">
        <f>IF('Indicator Data'!BH29="No Data",1,IF('Indicator Data imputation'!BG28&lt;&gt;"",1,0))</f>
        <v>0</v>
      </c>
      <c r="BG25" s="125">
        <f>IF('Indicator Data'!BI29="No Data",1,IF('Indicator Data imputation'!BH28&lt;&gt;"",1,0))</f>
        <v>0</v>
      </c>
      <c r="BH25" s="125">
        <f>IF('Indicator Data'!BJ29="No Data",1,IF('Indicator Data imputation'!BI28&lt;&gt;"",1,0))</f>
        <v>0</v>
      </c>
      <c r="BI25" s="125">
        <f>IF('Indicator Data'!BK29="No Data",1,IF('Indicator Data imputation'!BJ28&lt;&gt;"",1,0))</f>
        <v>0</v>
      </c>
      <c r="BJ25" s="125">
        <f>IF('Indicator Data'!BL29="No Data",1,IF('Indicator Data imputation'!BK28&lt;&gt;"",1,0))</f>
        <v>0</v>
      </c>
      <c r="BK25" s="125">
        <f>IF('Indicator Data'!BM29="No Data",1,IF('Indicator Data imputation'!BL28&lt;&gt;"",1,0))</f>
        <v>0</v>
      </c>
      <c r="BL25" s="125">
        <f>IF('Indicator Data'!BN29="No Data",1,IF('Indicator Data imputation'!BM28&lt;&gt;"",1,0))</f>
        <v>0</v>
      </c>
      <c r="BM25" s="125">
        <f>IF('Indicator Data'!BO29="No Data",1,IF('Indicator Data imputation'!BN28&lt;&gt;"",1,0))</f>
        <v>0</v>
      </c>
      <c r="BN25" s="125">
        <f>IF('Indicator Data'!BP29="No Data",1,IF('Indicator Data imputation'!BO28&lt;&gt;"",1,0))</f>
        <v>0</v>
      </c>
      <c r="BO25" s="125">
        <f>IF('Indicator Data'!BQ29="No Data",1,IF('Indicator Data imputation'!BP28&lt;&gt;"",1,0))</f>
        <v>0</v>
      </c>
      <c r="BP25" s="125">
        <f>IF('Indicator Data'!BR29="No Data",1,IF('Indicator Data imputation'!BQ28&lt;&gt;"",1,0))</f>
        <v>0</v>
      </c>
      <c r="BQ25" s="125">
        <f>IF('Indicator Data'!BS29="No Data",1,IF('Indicator Data imputation'!BR28&lt;&gt;"",1,0))</f>
        <v>0</v>
      </c>
      <c r="BR25" s="125">
        <f>IF('Indicator Data'!BT29="No Data",1,IF('Indicator Data imputation'!BS28&lt;&gt;"",1,0))</f>
        <v>0</v>
      </c>
      <c r="BS25" s="125">
        <f>IF('Indicator Data'!BU29="No Data",1,IF('Indicator Data imputation'!BT28&lt;&gt;"",1,0))</f>
        <v>0</v>
      </c>
      <c r="BT25" s="125">
        <f>IF('Indicator Data'!BV29="No Data",1,IF('Indicator Data imputation'!BU28&lt;&gt;"",1,0))</f>
        <v>0</v>
      </c>
      <c r="BU25" s="125">
        <f>IF('Indicator Data'!BW29="No Data",1,IF('Indicator Data imputation'!BV28&lt;&gt;"",1,0))</f>
        <v>0</v>
      </c>
      <c r="BV25" s="125">
        <f>IF('Indicator Data'!BX29="No Data",1,IF('Indicator Data imputation'!BW28&lt;&gt;"",1,0))</f>
        <v>1</v>
      </c>
      <c r="BW25" s="125">
        <f>IF('Indicator Data'!BY29="No Data",1,IF('Indicator Data imputation'!BX28&lt;&gt;"",1,0))</f>
        <v>0</v>
      </c>
      <c r="BX25" s="125">
        <f>IF('Indicator Data'!BZ29="No Data",1,IF('Indicator Data imputation'!BY28&lt;&gt;"",1,0))</f>
        <v>0</v>
      </c>
      <c r="BY25" s="3">
        <f t="shared" si="0"/>
        <v>15</v>
      </c>
      <c r="BZ25" s="127">
        <f t="shared" si="1"/>
        <v>0.2</v>
      </c>
    </row>
    <row r="26" spans="1:78" x14ac:dyDescent="0.3">
      <c r="A26" s="3" t="str">
        <f>'Indicator Data'!B30</f>
        <v>BGR</v>
      </c>
      <c r="B26" s="125">
        <f>IF('Indicator Data'!C30="No Data",1,IF('Indicator Data imputation'!C29&lt;&gt;"",1,0))</f>
        <v>0</v>
      </c>
      <c r="C26" s="125">
        <f>IF('Indicator Data'!D30="No Data",1,IF('Indicator Data imputation'!D29&lt;&gt;"",1,0))</f>
        <v>0</v>
      </c>
      <c r="D26" s="125">
        <f>IF('Indicator Data'!E30="No Data",1,IF('Indicator Data imputation'!E29&lt;&gt;"",1,0))</f>
        <v>0</v>
      </c>
      <c r="E26" s="125">
        <f>IF('Indicator Data'!F30="No Data",1,IF('Indicator Data imputation'!F29&lt;&gt;"",1,0))</f>
        <v>0</v>
      </c>
      <c r="F26" s="125">
        <f>IF('Indicator Data'!G30="No Data",1,IF('Indicator Data imputation'!G29&lt;&gt;"",1,0))</f>
        <v>0</v>
      </c>
      <c r="G26" s="125">
        <f>IF('Indicator Data'!H30="No Data",1,IF('Indicator Data imputation'!H29&lt;&gt;"",1,0))</f>
        <v>0</v>
      </c>
      <c r="H26" s="125">
        <f>IF('Indicator Data'!I30="No Data",1,IF('Indicator Data imputation'!I29&lt;&gt;"",1,0))</f>
        <v>0</v>
      </c>
      <c r="I26" s="125">
        <f>IF('Indicator Data'!J30="No Data",1,IF('Indicator Data imputation'!J29&lt;&gt;"",1,0))</f>
        <v>0</v>
      </c>
      <c r="J26" s="125">
        <f>IF('Indicator Data'!K30="No Data",1,IF('Indicator Data imputation'!K29&lt;&gt;"",1,0))</f>
        <v>0</v>
      </c>
      <c r="K26" s="125">
        <f>IF('Indicator Data'!L30="No Data",1,IF('Indicator Data imputation'!L29&lt;&gt;"",1,0))</f>
        <v>0</v>
      </c>
      <c r="L26" s="125">
        <f>IF('Indicator Data'!M30="No Data",1,IF('Indicator Data imputation'!M29&lt;&gt;"",1,0))</f>
        <v>0</v>
      </c>
      <c r="M26" s="125">
        <f>IF('Indicator Data'!N30="No Data",1,IF('Indicator Data imputation'!N29&lt;&gt;"",1,0))</f>
        <v>1</v>
      </c>
      <c r="N26" s="125">
        <f>IF('Indicator Data'!O30="No Data",1,IF('Indicator Data imputation'!O29&lt;&gt;"",1,0))</f>
        <v>1</v>
      </c>
      <c r="O26" s="125">
        <f>IF('Indicator Data'!P30="No Data",1,IF('Indicator Data imputation'!P29&lt;&gt;"",1,0))</f>
        <v>1</v>
      </c>
      <c r="P26" s="125">
        <f>IF('Indicator Data'!Q30="No Data",1,IF('Indicator Data imputation'!Q29&lt;&gt;"",1,0))</f>
        <v>0</v>
      </c>
      <c r="Q26" s="125">
        <f>IF('Indicator Data'!R30="No Data",1,IF('Indicator Data imputation'!R29&lt;&gt;"",1,0))</f>
        <v>0</v>
      </c>
      <c r="R26" s="125">
        <f>IF('Indicator Data'!S30="No Data",1,IF('Indicator Data imputation'!S29&lt;&gt;"",1,0))</f>
        <v>0</v>
      </c>
      <c r="S26" s="125">
        <f>IF('Indicator Data'!T30="No Data",1,IF('Indicator Data imputation'!T29&lt;&gt;"",1,0))</f>
        <v>0</v>
      </c>
      <c r="T26" s="125">
        <f>IF('Indicator Data'!U30="No Data",1,IF('Indicator Data imputation'!U29&lt;&gt;"",1,0))</f>
        <v>0</v>
      </c>
      <c r="U26" s="125">
        <f>IF('Indicator Data'!V30="No Data",1,IF('Indicator Data imputation'!V29&lt;&gt;"",1,0))</f>
        <v>0</v>
      </c>
      <c r="V26" s="125">
        <f>IF('Indicator Data'!W30="No Data",1,IF('Indicator Data imputation'!W29&lt;&gt;"",1,0))</f>
        <v>0</v>
      </c>
      <c r="W26" s="125">
        <f>IF('Indicator Data'!X30="No Data",1,IF('Indicator Data imputation'!X29&lt;&gt;"",1,0))</f>
        <v>0</v>
      </c>
      <c r="X26" s="125">
        <f>IF('Indicator Data'!Y30="No Data",1,IF('Indicator Data imputation'!Y29&lt;&gt;"",1,0))</f>
        <v>0</v>
      </c>
      <c r="Y26" s="125">
        <f>IF('Indicator Data'!Z30="No Data",1,IF('Indicator Data imputation'!Z29&lt;&gt;"",1,0))</f>
        <v>0</v>
      </c>
      <c r="Z26" s="125">
        <f>IF('Indicator Data'!AA30="No Data",1,IF('Indicator Data imputation'!AA29&lt;&gt;"",1,0))</f>
        <v>0</v>
      </c>
      <c r="AA26" s="125">
        <f>IF('Indicator Data'!AB30="No Data",1,IF('Indicator Data imputation'!AB29&lt;&gt;"",1,0))</f>
        <v>0</v>
      </c>
      <c r="AB26" s="125">
        <f>IF('Indicator Data'!AC30="No Data",1,IF('Indicator Data imputation'!AC29&lt;&gt;"",1,0))</f>
        <v>1</v>
      </c>
      <c r="AC26" s="125">
        <f>IF('Indicator Data'!AD30="No Data",1,IF('Indicator Data imputation'!AD29&lt;&gt;"",1,0))</f>
        <v>0</v>
      </c>
      <c r="AD26" s="125">
        <f>IF('Indicator Data'!AE30="No Data",1,IF('Indicator Data imputation'!AE29&lt;&gt;"",1,0))</f>
        <v>0</v>
      </c>
      <c r="AE26" s="125">
        <f>IF('Indicator Data'!AF30="No Data",1,IF('Indicator Data imputation'!AF29&lt;&gt;"",1,0))</f>
        <v>1</v>
      </c>
      <c r="AF26" s="125">
        <f>IF('Indicator Data'!AG30="No Data",1,IF('Indicator Data imputation'!AG29&lt;&gt;"",1,0))</f>
        <v>0</v>
      </c>
      <c r="AG26" s="125">
        <f>IF('Indicator Data'!AH30="No Data",1,IF('Indicator Data imputation'!AH29&lt;&gt;"",1,0))</f>
        <v>0</v>
      </c>
      <c r="AH26" s="125">
        <f>IF('Indicator Data'!AI30="No Data",1,IF('Indicator Data imputation'!AI29&lt;&gt;"",1,0))</f>
        <v>0</v>
      </c>
      <c r="AI26" s="125">
        <f>IF('Indicator Data'!AJ30="No Data",1,IF('Indicator Data imputation'!AJ29&lt;&gt;"",1,0))</f>
        <v>0</v>
      </c>
      <c r="AJ26" s="125">
        <f>IF('Indicator Data'!AK30="No Data",1,IF('Indicator Data imputation'!AK29&lt;&gt;"",1,0))</f>
        <v>0</v>
      </c>
      <c r="AK26" s="125">
        <f>IF('Indicator Data'!AL30="No Data",1,IF('Indicator Data imputation'!AL29&lt;&gt;"",1,0))</f>
        <v>0</v>
      </c>
      <c r="AL26" s="125">
        <f>IF('Indicator Data'!AM30="No Data",1,IF('Indicator Data imputation'!AM29&lt;&gt;"",1,0))</f>
        <v>1</v>
      </c>
      <c r="AM26" s="125">
        <f>IF('Indicator Data'!AN30="No Data",1,IF('Indicator Data imputation'!AN29&lt;&gt;"",1,0))</f>
        <v>0</v>
      </c>
      <c r="AN26" s="125">
        <f>IF('Indicator Data'!AO30="No Data",1,IF('Indicator Data imputation'!AO29&lt;&gt;"",1,0))</f>
        <v>0</v>
      </c>
      <c r="AO26" s="125">
        <f>IF('Indicator Data'!AP30="No Data",1,IF('Indicator Data imputation'!AP29&lt;&gt;"",1,0))</f>
        <v>0</v>
      </c>
      <c r="AP26" s="125">
        <f>IF('Indicator Data'!AQ30="No Data",1,IF('Indicator Data imputation'!AQ29&lt;&gt;"",1,0))</f>
        <v>1</v>
      </c>
      <c r="AQ26" s="125">
        <f>IF('Indicator Data'!AR30="No Data",1,IF('Indicator Data imputation'!AR29&lt;&gt;"",1,0))</f>
        <v>0</v>
      </c>
      <c r="AR26" s="125">
        <f>IF('Indicator Data'!AS30="No Data",1,IF('Indicator Data imputation'!AS29&lt;&gt;"",1,0))</f>
        <v>0</v>
      </c>
      <c r="AS26" s="125">
        <f>IF('Indicator Data'!AT30="No Data",1,IF('Indicator Data imputation'!AT29&lt;&gt;"",1,0))</f>
        <v>0</v>
      </c>
      <c r="AT26" s="125">
        <f>IF('Indicator Data'!AU30="No Data",1,IF('Indicator Data imputation'!AU29&lt;&gt;"",1,0))</f>
        <v>0</v>
      </c>
      <c r="AU26" s="125">
        <f>IF('Indicator Data'!AV30="No Data",1,IF('Indicator Data imputation'!AV29&lt;&gt;"",1,0))</f>
        <v>0</v>
      </c>
      <c r="AV26" s="125">
        <f>IF('Indicator Data'!AW30="No Data",1,IF('Indicator Data imputation'!AW29&lt;&gt;"",1,0))</f>
        <v>0</v>
      </c>
      <c r="AW26" s="125">
        <f>IF('Indicator Data'!AX30="No Data",1,IF('Indicator Data imputation'!AX29&lt;&gt;"",1,0))</f>
        <v>1</v>
      </c>
      <c r="AX26" s="125">
        <f>IF('Indicator Data'!AY30="No Data",1,IF('Indicator Data imputation'!AY29&lt;&gt;"",1,0))</f>
        <v>0</v>
      </c>
      <c r="AY26" s="125">
        <f>IF('Indicator Data'!AZ30="No Data",1,IF('Indicator Data imputation'!AZ29&lt;&gt;"",1,0))</f>
        <v>0</v>
      </c>
      <c r="AZ26" s="125">
        <f>IF('Indicator Data'!BA30="No Data",1,IF('Indicator Data imputation'!BA29&lt;&gt;"",1,0))</f>
        <v>0</v>
      </c>
      <c r="BA26" s="125">
        <f>IF('Indicator Data'!BB30="No Data",1,IF('Indicator Data imputation'!BB29&lt;&gt;"",1,0))</f>
        <v>0</v>
      </c>
      <c r="BB26" s="125">
        <f>IF('Indicator Data'!BC30="No Data",1,IF('Indicator Data imputation'!BC29&lt;&gt;"",1,0))</f>
        <v>0</v>
      </c>
      <c r="BC26" s="125">
        <f>IF('Indicator Data'!BD30="No Data",1,IF('Indicator Data imputation'!BD29&lt;&gt;"",1,0))</f>
        <v>0</v>
      </c>
      <c r="BD26" s="125">
        <f>IF('Indicator Data'!BF30="No Data",1,IF('Indicator Data imputation'!BE29&lt;&gt;"",1,0))</f>
        <v>0</v>
      </c>
      <c r="BE26" s="125">
        <f>IF('Indicator Data'!BG30="No Data",1,IF('Indicator Data imputation'!BF29&lt;&gt;"",1,0))</f>
        <v>0</v>
      </c>
      <c r="BF26" s="125">
        <f>IF('Indicator Data'!BH30="No Data",1,IF('Indicator Data imputation'!BG29&lt;&gt;"",1,0))</f>
        <v>0</v>
      </c>
      <c r="BG26" s="125">
        <f>IF('Indicator Data'!BI30="No Data",1,IF('Indicator Data imputation'!BH29&lt;&gt;"",1,0))</f>
        <v>0</v>
      </c>
      <c r="BH26" s="125">
        <f>IF('Indicator Data'!BJ30="No Data",1,IF('Indicator Data imputation'!BI29&lt;&gt;"",1,0))</f>
        <v>0</v>
      </c>
      <c r="BI26" s="125">
        <f>IF('Indicator Data'!BK30="No Data",1,IF('Indicator Data imputation'!BJ29&lt;&gt;"",1,0))</f>
        <v>0</v>
      </c>
      <c r="BJ26" s="125">
        <f>IF('Indicator Data'!BL30="No Data",1,IF('Indicator Data imputation'!BK29&lt;&gt;"",1,0))</f>
        <v>0</v>
      </c>
      <c r="BK26" s="125">
        <f>IF('Indicator Data'!BM30="No Data",1,IF('Indicator Data imputation'!BL29&lt;&gt;"",1,0))</f>
        <v>0</v>
      </c>
      <c r="BL26" s="125">
        <f>IF('Indicator Data'!BN30="No Data",1,IF('Indicator Data imputation'!BM29&lt;&gt;"",1,0))</f>
        <v>0</v>
      </c>
      <c r="BM26" s="125">
        <f>IF('Indicator Data'!BO30="No Data",1,IF('Indicator Data imputation'!BN29&lt;&gt;"",1,0))</f>
        <v>0</v>
      </c>
      <c r="BN26" s="125">
        <f>IF('Indicator Data'!BP30="No Data",1,IF('Indicator Data imputation'!BO29&lt;&gt;"",1,0))</f>
        <v>0</v>
      </c>
      <c r="BO26" s="125">
        <f>IF('Indicator Data'!BQ30="No Data",1,IF('Indicator Data imputation'!BP29&lt;&gt;"",1,0))</f>
        <v>0</v>
      </c>
      <c r="BP26" s="125">
        <f>IF('Indicator Data'!BR30="No Data",1,IF('Indicator Data imputation'!BQ29&lt;&gt;"",1,0))</f>
        <v>0</v>
      </c>
      <c r="BQ26" s="125">
        <f>IF('Indicator Data'!BS30="No Data",1,IF('Indicator Data imputation'!BR29&lt;&gt;"",1,0))</f>
        <v>0</v>
      </c>
      <c r="BR26" s="125">
        <f>IF('Indicator Data'!BT30="No Data",1,IF('Indicator Data imputation'!BS29&lt;&gt;"",1,0))</f>
        <v>0</v>
      </c>
      <c r="BS26" s="125">
        <f>IF('Indicator Data'!BU30="No Data",1,IF('Indicator Data imputation'!BT29&lt;&gt;"",1,0))</f>
        <v>0</v>
      </c>
      <c r="BT26" s="125">
        <f>IF('Indicator Data'!BV30="No Data",1,IF('Indicator Data imputation'!BU29&lt;&gt;"",1,0))</f>
        <v>0</v>
      </c>
      <c r="BU26" s="125">
        <f>IF('Indicator Data'!BW30="No Data",1,IF('Indicator Data imputation'!BV29&lt;&gt;"",1,0))</f>
        <v>0</v>
      </c>
      <c r="BV26" s="125">
        <f>IF('Indicator Data'!BX30="No Data",1,IF('Indicator Data imputation'!BW29&lt;&gt;"",1,0))</f>
        <v>0</v>
      </c>
      <c r="BW26" s="125">
        <f>IF('Indicator Data'!BY30="No Data",1,IF('Indicator Data imputation'!BX29&lt;&gt;"",1,0))</f>
        <v>0</v>
      </c>
      <c r="BX26" s="125">
        <f>IF('Indicator Data'!BZ30="No Data",1,IF('Indicator Data imputation'!BY29&lt;&gt;"",1,0))</f>
        <v>0</v>
      </c>
      <c r="BY26" s="3">
        <f t="shared" si="0"/>
        <v>8</v>
      </c>
      <c r="BZ26" s="127">
        <f t="shared" si="1"/>
        <v>0.10666666666666667</v>
      </c>
    </row>
    <row r="27" spans="1:78" x14ac:dyDescent="0.3">
      <c r="A27" s="3" t="str">
        <f>'Indicator Data'!B31</f>
        <v>BFA</v>
      </c>
      <c r="B27" s="125">
        <f>IF('Indicator Data'!C31="No Data",1,IF('Indicator Data imputation'!C30&lt;&gt;"",1,0))</f>
        <v>0</v>
      </c>
      <c r="C27" s="125">
        <f>IF('Indicator Data'!D31="No Data",1,IF('Indicator Data imputation'!D30&lt;&gt;"",1,0))</f>
        <v>0</v>
      </c>
      <c r="D27" s="125">
        <f>IF('Indicator Data'!E31="No Data",1,IF('Indicator Data imputation'!E30&lt;&gt;"",1,0))</f>
        <v>0</v>
      </c>
      <c r="E27" s="125">
        <f>IF('Indicator Data'!F31="No Data",1,IF('Indicator Data imputation'!F30&lt;&gt;"",1,0))</f>
        <v>0</v>
      </c>
      <c r="F27" s="125">
        <f>IF('Indicator Data'!G31="No Data",1,IF('Indicator Data imputation'!G30&lt;&gt;"",1,0))</f>
        <v>0</v>
      </c>
      <c r="G27" s="125">
        <f>IF('Indicator Data'!H31="No Data",1,IF('Indicator Data imputation'!H30&lt;&gt;"",1,0))</f>
        <v>0</v>
      </c>
      <c r="H27" s="125">
        <f>IF('Indicator Data'!I31="No Data",1,IF('Indicator Data imputation'!I30&lt;&gt;"",1,0))</f>
        <v>0</v>
      </c>
      <c r="I27" s="125">
        <f>IF('Indicator Data'!J31="No Data",1,IF('Indicator Data imputation'!J30&lt;&gt;"",1,0))</f>
        <v>0</v>
      </c>
      <c r="J27" s="125">
        <f>IF('Indicator Data'!K31="No Data",1,IF('Indicator Data imputation'!K30&lt;&gt;"",1,0))</f>
        <v>0</v>
      </c>
      <c r="K27" s="125">
        <f>IF('Indicator Data'!L31="No Data",1,IF('Indicator Data imputation'!L30&lt;&gt;"",1,0))</f>
        <v>0</v>
      </c>
      <c r="L27" s="125">
        <f>IF('Indicator Data'!M31="No Data",1,IF('Indicator Data imputation'!M30&lt;&gt;"",1,0))</f>
        <v>0</v>
      </c>
      <c r="M27" s="125">
        <f>IF('Indicator Data'!N31="No Data",1,IF('Indicator Data imputation'!N30&lt;&gt;"",1,0))</f>
        <v>0</v>
      </c>
      <c r="N27" s="125">
        <f>IF('Indicator Data'!O31="No Data",1,IF('Indicator Data imputation'!O30&lt;&gt;"",1,0))</f>
        <v>0</v>
      </c>
      <c r="O27" s="125">
        <f>IF('Indicator Data'!P31="No Data",1,IF('Indicator Data imputation'!P30&lt;&gt;"",1,0))</f>
        <v>0</v>
      </c>
      <c r="P27" s="125">
        <f>IF('Indicator Data'!Q31="No Data",1,IF('Indicator Data imputation'!Q30&lt;&gt;"",1,0))</f>
        <v>0</v>
      </c>
      <c r="Q27" s="125">
        <f>IF('Indicator Data'!R31="No Data",1,IF('Indicator Data imputation'!R30&lt;&gt;"",1,0))</f>
        <v>0</v>
      </c>
      <c r="R27" s="125">
        <f>IF('Indicator Data'!S31="No Data",1,IF('Indicator Data imputation'!S30&lt;&gt;"",1,0))</f>
        <v>0</v>
      </c>
      <c r="S27" s="125">
        <f>IF('Indicator Data'!T31="No Data",1,IF('Indicator Data imputation'!T30&lt;&gt;"",1,0))</f>
        <v>0</v>
      </c>
      <c r="T27" s="125">
        <f>IF('Indicator Data'!U31="No Data",1,IF('Indicator Data imputation'!U30&lt;&gt;"",1,0))</f>
        <v>0</v>
      </c>
      <c r="U27" s="125">
        <f>IF('Indicator Data'!V31="No Data",1,IF('Indicator Data imputation'!V30&lt;&gt;"",1,0))</f>
        <v>0</v>
      </c>
      <c r="V27" s="125">
        <f>IF('Indicator Data'!W31="No Data",1,IF('Indicator Data imputation'!W30&lt;&gt;"",1,0))</f>
        <v>0</v>
      </c>
      <c r="W27" s="125">
        <f>IF('Indicator Data'!X31="No Data",1,IF('Indicator Data imputation'!X30&lt;&gt;"",1,0))</f>
        <v>0</v>
      </c>
      <c r="X27" s="125">
        <f>IF('Indicator Data'!Y31="No Data",1,IF('Indicator Data imputation'!Y30&lt;&gt;"",1,0))</f>
        <v>0</v>
      </c>
      <c r="Y27" s="125">
        <f>IF('Indicator Data'!Z31="No Data",1,IF('Indicator Data imputation'!Z30&lt;&gt;"",1,0))</f>
        <v>0</v>
      </c>
      <c r="Z27" s="125">
        <f>IF('Indicator Data'!AA31="No Data",1,IF('Indicator Data imputation'!AA30&lt;&gt;"",1,0))</f>
        <v>0</v>
      </c>
      <c r="AA27" s="125">
        <f>IF('Indicator Data'!AB31="No Data",1,IF('Indicator Data imputation'!AB30&lt;&gt;"",1,0))</f>
        <v>0</v>
      </c>
      <c r="AB27" s="125">
        <f>IF('Indicator Data'!AC31="No Data",1,IF('Indicator Data imputation'!AC30&lt;&gt;"",1,0))</f>
        <v>0</v>
      </c>
      <c r="AC27" s="125">
        <f>IF('Indicator Data'!AD31="No Data",1,IF('Indicator Data imputation'!AD30&lt;&gt;"",1,0))</f>
        <v>0</v>
      </c>
      <c r="AD27" s="125">
        <f>IF('Indicator Data'!AE31="No Data",1,IF('Indicator Data imputation'!AE30&lt;&gt;"",1,0))</f>
        <v>0</v>
      </c>
      <c r="AE27" s="125">
        <f>IF('Indicator Data'!AF31="No Data",1,IF('Indicator Data imputation'!AF30&lt;&gt;"",1,0))</f>
        <v>0</v>
      </c>
      <c r="AF27" s="125">
        <f>IF('Indicator Data'!AG31="No Data",1,IF('Indicator Data imputation'!AG30&lt;&gt;"",1,0))</f>
        <v>0</v>
      </c>
      <c r="AG27" s="125">
        <f>IF('Indicator Data'!AH31="No Data",1,IF('Indicator Data imputation'!AH30&lt;&gt;"",1,0))</f>
        <v>0</v>
      </c>
      <c r="AH27" s="125">
        <f>IF('Indicator Data'!AI31="No Data",1,IF('Indicator Data imputation'!AI30&lt;&gt;"",1,0))</f>
        <v>0</v>
      </c>
      <c r="AI27" s="125">
        <f>IF('Indicator Data'!AJ31="No Data",1,IF('Indicator Data imputation'!AJ30&lt;&gt;"",1,0))</f>
        <v>0</v>
      </c>
      <c r="AJ27" s="125">
        <f>IF('Indicator Data'!AK31="No Data",1,IF('Indicator Data imputation'!AK30&lt;&gt;"",1,0))</f>
        <v>0</v>
      </c>
      <c r="AK27" s="125">
        <f>IF('Indicator Data'!AL31="No Data",1,IF('Indicator Data imputation'!AL30&lt;&gt;"",1,0))</f>
        <v>0</v>
      </c>
      <c r="AL27" s="125">
        <f>IF('Indicator Data'!AM31="No Data",1,IF('Indicator Data imputation'!AM30&lt;&gt;"",1,0))</f>
        <v>0</v>
      </c>
      <c r="AM27" s="125">
        <f>IF('Indicator Data'!AN31="No Data",1,IF('Indicator Data imputation'!AN30&lt;&gt;"",1,0))</f>
        <v>0</v>
      </c>
      <c r="AN27" s="125">
        <f>IF('Indicator Data'!AO31="No Data",1,IF('Indicator Data imputation'!AO30&lt;&gt;"",1,0))</f>
        <v>0</v>
      </c>
      <c r="AO27" s="125">
        <f>IF('Indicator Data'!AP31="No Data",1,IF('Indicator Data imputation'!AP30&lt;&gt;"",1,0))</f>
        <v>0</v>
      </c>
      <c r="AP27" s="125">
        <f>IF('Indicator Data'!AQ31="No Data",1,IF('Indicator Data imputation'!AQ30&lt;&gt;"",1,0))</f>
        <v>0</v>
      </c>
      <c r="AQ27" s="125">
        <f>IF('Indicator Data'!AR31="No Data",1,IF('Indicator Data imputation'!AR30&lt;&gt;"",1,0))</f>
        <v>0</v>
      </c>
      <c r="AR27" s="125">
        <f>IF('Indicator Data'!AS31="No Data",1,IF('Indicator Data imputation'!AS30&lt;&gt;"",1,0))</f>
        <v>0</v>
      </c>
      <c r="AS27" s="125">
        <f>IF('Indicator Data'!AT31="No Data",1,IF('Indicator Data imputation'!AT30&lt;&gt;"",1,0))</f>
        <v>0</v>
      </c>
      <c r="AT27" s="125">
        <f>IF('Indicator Data'!AU31="No Data",1,IF('Indicator Data imputation'!AU30&lt;&gt;"",1,0))</f>
        <v>0</v>
      </c>
      <c r="AU27" s="125">
        <f>IF('Indicator Data'!AV31="No Data",1,IF('Indicator Data imputation'!AV30&lt;&gt;"",1,0))</f>
        <v>0</v>
      </c>
      <c r="AV27" s="125">
        <f>IF('Indicator Data'!AW31="No Data",1,IF('Indicator Data imputation'!AW30&lt;&gt;"",1,0))</f>
        <v>0</v>
      </c>
      <c r="AW27" s="125">
        <f>IF('Indicator Data'!AX31="No Data",1,IF('Indicator Data imputation'!AX30&lt;&gt;"",1,0))</f>
        <v>0</v>
      </c>
      <c r="AX27" s="125">
        <f>IF('Indicator Data'!AY31="No Data",1,IF('Indicator Data imputation'!AY30&lt;&gt;"",1,0))</f>
        <v>0</v>
      </c>
      <c r="AY27" s="125">
        <f>IF('Indicator Data'!AZ31="No Data",1,IF('Indicator Data imputation'!AZ30&lt;&gt;"",1,0))</f>
        <v>0</v>
      </c>
      <c r="AZ27" s="125">
        <f>IF('Indicator Data'!BA31="No Data",1,IF('Indicator Data imputation'!BA30&lt;&gt;"",1,0))</f>
        <v>0</v>
      </c>
      <c r="BA27" s="125">
        <f>IF('Indicator Data'!BB31="No Data",1,IF('Indicator Data imputation'!BB30&lt;&gt;"",1,0))</f>
        <v>0</v>
      </c>
      <c r="BB27" s="125">
        <f>IF('Indicator Data'!BC31="No Data",1,IF('Indicator Data imputation'!BC30&lt;&gt;"",1,0))</f>
        <v>0</v>
      </c>
      <c r="BC27" s="125">
        <f>IF('Indicator Data'!BD31="No Data",1,IF('Indicator Data imputation'!BD30&lt;&gt;"",1,0))</f>
        <v>0</v>
      </c>
      <c r="BD27" s="125">
        <f>IF('Indicator Data'!BF31="No Data",1,IF('Indicator Data imputation'!BE30&lt;&gt;"",1,0))</f>
        <v>0</v>
      </c>
      <c r="BE27" s="125">
        <f>IF('Indicator Data'!BG31="No Data",1,IF('Indicator Data imputation'!BF30&lt;&gt;"",1,0))</f>
        <v>0</v>
      </c>
      <c r="BF27" s="125">
        <f>IF('Indicator Data'!BH31="No Data",1,IF('Indicator Data imputation'!BG30&lt;&gt;"",1,0))</f>
        <v>0</v>
      </c>
      <c r="BG27" s="125">
        <f>IF('Indicator Data'!BI31="No Data",1,IF('Indicator Data imputation'!BH30&lt;&gt;"",1,0))</f>
        <v>0</v>
      </c>
      <c r="BH27" s="125">
        <f>IF('Indicator Data'!BJ31="No Data",1,IF('Indicator Data imputation'!BI30&lt;&gt;"",1,0))</f>
        <v>0</v>
      </c>
      <c r="BI27" s="125">
        <f>IF('Indicator Data'!BK31="No Data",1,IF('Indicator Data imputation'!BJ30&lt;&gt;"",1,0))</f>
        <v>0</v>
      </c>
      <c r="BJ27" s="125">
        <f>IF('Indicator Data'!BL31="No Data",1,IF('Indicator Data imputation'!BK30&lt;&gt;"",1,0))</f>
        <v>0</v>
      </c>
      <c r="BK27" s="125">
        <f>IF('Indicator Data'!BM31="No Data",1,IF('Indicator Data imputation'!BL30&lt;&gt;"",1,0))</f>
        <v>0</v>
      </c>
      <c r="BL27" s="125">
        <f>IF('Indicator Data'!BN31="No Data",1,IF('Indicator Data imputation'!BM30&lt;&gt;"",1,0))</f>
        <v>0</v>
      </c>
      <c r="BM27" s="125">
        <f>IF('Indicator Data'!BO31="No Data",1,IF('Indicator Data imputation'!BN30&lt;&gt;"",1,0))</f>
        <v>0</v>
      </c>
      <c r="BN27" s="125">
        <f>IF('Indicator Data'!BP31="No Data",1,IF('Indicator Data imputation'!BO30&lt;&gt;"",1,0))</f>
        <v>0</v>
      </c>
      <c r="BO27" s="125">
        <f>IF('Indicator Data'!BQ31="No Data",1,IF('Indicator Data imputation'!BP30&lt;&gt;"",1,0))</f>
        <v>0</v>
      </c>
      <c r="BP27" s="125">
        <f>IF('Indicator Data'!BR31="No Data",1,IF('Indicator Data imputation'!BQ30&lt;&gt;"",1,0))</f>
        <v>0</v>
      </c>
      <c r="BQ27" s="125">
        <f>IF('Indicator Data'!BS31="No Data",1,IF('Indicator Data imputation'!BR30&lt;&gt;"",1,0))</f>
        <v>0</v>
      </c>
      <c r="BR27" s="125">
        <f>IF('Indicator Data'!BT31="No Data",1,IF('Indicator Data imputation'!BS30&lt;&gt;"",1,0))</f>
        <v>0</v>
      </c>
      <c r="BS27" s="125">
        <f>IF('Indicator Data'!BU31="No Data",1,IF('Indicator Data imputation'!BT30&lt;&gt;"",1,0))</f>
        <v>0</v>
      </c>
      <c r="BT27" s="125">
        <f>IF('Indicator Data'!BV31="No Data",1,IF('Indicator Data imputation'!BU30&lt;&gt;"",1,0))</f>
        <v>0</v>
      </c>
      <c r="BU27" s="125">
        <f>IF('Indicator Data'!BW31="No Data",1,IF('Indicator Data imputation'!BV30&lt;&gt;"",1,0))</f>
        <v>0</v>
      </c>
      <c r="BV27" s="125">
        <f>IF('Indicator Data'!BX31="No Data",1,IF('Indicator Data imputation'!BW30&lt;&gt;"",1,0))</f>
        <v>0</v>
      </c>
      <c r="BW27" s="125">
        <f>IF('Indicator Data'!BY31="No Data",1,IF('Indicator Data imputation'!BX30&lt;&gt;"",1,0))</f>
        <v>0</v>
      </c>
      <c r="BX27" s="125">
        <f>IF('Indicator Data'!BZ31="No Data",1,IF('Indicator Data imputation'!BY30&lt;&gt;"",1,0))</f>
        <v>0</v>
      </c>
      <c r="BY27" s="3">
        <f t="shared" si="0"/>
        <v>0</v>
      </c>
      <c r="BZ27" s="127">
        <f t="shared" si="1"/>
        <v>0</v>
      </c>
    </row>
    <row r="28" spans="1:78" x14ac:dyDescent="0.3">
      <c r="A28" s="3" t="str">
        <f>'Indicator Data'!B32</f>
        <v>BDI</v>
      </c>
      <c r="B28" s="125">
        <f>IF('Indicator Data'!C32="No Data",1,IF('Indicator Data imputation'!C31&lt;&gt;"",1,0))</f>
        <v>0</v>
      </c>
      <c r="C28" s="125">
        <f>IF('Indicator Data'!D32="No Data",1,IF('Indicator Data imputation'!D31&lt;&gt;"",1,0))</f>
        <v>0</v>
      </c>
      <c r="D28" s="125">
        <f>IF('Indicator Data'!E32="No Data",1,IF('Indicator Data imputation'!E31&lt;&gt;"",1,0))</f>
        <v>0</v>
      </c>
      <c r="E28" s="125">
        <f>IF('Indicator Data'!F32="No Data",1,IF('Indicator Data imputation'!F31&lt;&gt;"",1,0))</f>
        <v>0</v>
      </c>
      <c r="F28" s="125">
        <f>IF('Indicator Data'!G32="No Data",1,IF('Indicator Data imputation'!G31&lt;&gt;"",1,0))</f>
        <v>0</v>
      </c>
      <c r="G28" s="125">
        <f>IF('Indicator Data'!H32="No Data",1,IF('Indicator Data imputation'!H31&lt;&gt;"",1,0))</f>
        <v>0</v>
      </c>
      <c r="H28" s="125">
        <f>IF('Indicator Data'!I32="No Data",1,IF('Indicator Data imputation'!I31&lt;&gt;"",1,0))</f>
        <v>0</v>
      </c>
      <c r="I28" s="125">
        <f>IF('Indicator Data'!J32="No Data",1,IF('Indicator Data imputation'!J31&lt;&gt;"",1,0))</f>
        <v>0</v>
      </c>
      <c r="J28" s="125">
        <f>IF('Indicator Data'!K32="No Data",1,IF('Indicator Data imputation'!K31&lt;&gt;"",1,0))</f>
        <v>0</v>
      </c>
      <c r="K28" s="125">
        <f>IF('Indicator Data'!L32="No Data",1,IF('Indicator Data imputation'!L31&lt;&gt;"",1,0))</f>
        <v>0</v>
      </c>
      <c r="L28" s="125">
        <f>IF('Indicator Data'!M32="No Data",1,IF('Indicator Data imputation'!M31&lt;&gt;"",1,0))</f>
        <v>0</v>
      </c>
      <c r="M28" s="125">
        <f>IF('Indicator Data'!N32="No Data",1,IF('Indicator Data imputation'!N31&lt;&gt;"",1,0))</f>
        <v>0</v>
      </c>
      <c r="N28" s="125">
        <f>IF('Indicator Data'!O32="No Data",1,IF('Indicator Data imputation'!O31&lt;&gt;"",1,0))</f>
        <v>0</v>
      </c>
      <c r="O28" s="125">
        <f>IF('Indicator Data'!P32="No Data",1,IF('Indicator Data imputation'!P31&lt;&gt;"",1,0))</f>
        <v>0</v>
      </c>
      <c r="P28" s="125">
        <f>IF('Indicator Data'!Q32="No Data",1,IF('Indicator Data imputation'!Q31&lt;&gt;"",1,0))</f>
        <v>0</v>
      </c>
      <c r="Q28" s="125">
        <f>IF('Indicator Data'!R32="No Data",1,IF('Indicator Data imputation'!R31&lt;&gt;"",1,0))</f>
        <v>0</v>
      </c>
      <c r="R28" s="125">
        <f>IF('Indicator Data'!S32="No Data",1,IF('Indicator Data imputation'!S31&lt;&gt;"",1,0))</f>
        <v>0</v>
      </c>
      <c r="S28" s="125">
        <f>IF('Indicator Data'!T32="No Data",1,IF('Indicator Data imputation'!T31&lt;&gt;"",1,0))</f>
        <v>0</v>
      </c>
      <c r="T28" s="125">
        <f>IF('Indicator Data'!U32="No Data",1,IF('Indicator Data imputation'!U31&lt;&gt;"",1,0))</f>
        <v>0</v>
      </c>
      <c r="U28" s="125">
        <f>IF('Indicator Data'!V32="No Data",1,IF('Indicator Data imputation'!V31&lt;&gt;"",1,0))</f>
        <v>0</v>
      </c>
      <c r="V28" s="125">
        <f>IF('Indicator Data'!W32="No Data",1,IF('Indicator Data imputation'!W31&lt;&gt;"",1,0))</f>
        <v>0</v>
      </c>
      <c r="W28" s="125">
        <f>IF('Indicator Data'!X32="No Data",1,IF('Indicator Data imputation'!X31&lt;&gt;"",1,0))</f>
        <v>0</v>
      </c>
      <c r="X28" s="125">
        <f>IF('Indicator Data'!Y32="No Data",1,IF('Indicator Data imputation'!Y31&lt;&gt;"",1,0))</f>
        <v>0</v>
      </c>
      <c r="Y28" s="125">
        <f>IF('Indicator Data'!Z32="No Data",1,IF('Indicator Data imputation'!Z31&lt;&gt;"",1,0))</f>
        <v>0</v>
      </c>
      <c r="Z28" s="125">
        <f>IF('Indicator Data'!AA32="No Data",1,IF('Indicator Data imputation'!AA31&lt;&gt;"",1,0))</f>
        <v>0</v>
      </c>
      <c r="AA28" s="125">
        <f>IF('Indicator Data'!AB32="No Data",1,IF('Indicator Data imputation'!AB31&lt;&gt;"",1,0))</f>
        <v>0</v>
      </c>
      <c r="AB28" s="125">
        <f>IF('Indicator Data'!AC32="No Data",1,IF('Indicator Data imputation'!AC31&lt;&gt;"",1,0))</f>
        <v>0</v>
      </c>
      <c r="AC28" s="125">
        <f>IF('Indicator Data'!AD32="No Data",1,IF('Indicator Data imputation'!AD31&lt;&gt;"",1,0))</f>
        <v>0</v>
      </c>
      <c r="AD28" s="125">
        <f>IF('Indicator Data'!AE32="No Data",1,IF('Indicator Data imputation'!AE31&lt;&gt;"",1,0))</f>
        <v>0</v>
      </c>
      <c r="AE28" s="125">
        <f>IF('Indicator Data'!AF32="No Data",1,IF('Indicator Data imputation'!AF31&lt;&gt;"",1,0))</f>
        <v>0</v>
      </c>
      <c r="AF28" s="125">
        <f>IF('Indicator Data'!AG32="No Data",1,IF('Indicator Data imputation'!AG31&lt;&gt;"",1,0))</f>
        <v>0</v>
      </c>
      <c r="AG28" s="125">
        <f>IF('Indicator Data'!AH32="No Data",1,IF('Indicator Data imputation'!AH31&lt;&gt;"",1,0))</f>
        <v>0</v>
      </c>
      <c r="AH28" s="125">
        <f>IF('Indicator Data'!AI32="No Data",1,IF('Indicator Data imputation'!AI31&lt;&gt;"",1,0))</f>
        <v>0</v>
      </c>
      <c r="AI28" s="125">
        <f>IF('Indicator Data'!AJ32="No Data",1,IF('Indicator Data imputation'!AJ31&lt;&gt;"",1,0))</f>
        <v>0</v>
      </c>
      <c r="AJ28" s="125">
        <f>IF('Indicator Data'!AK32="No Data",1,IF('Indicator Data imputation'!AK31&lt;&gt;"",1,0))</f>
        <v>0</v>
      </c>
      <c r="AK28" s="125">
        <f>IF('Indicator Data'!AL32="No Data",1,IF('Indicator Data imputation'!AL31&lt;&gt;"",1,0))</f>
        <v>0</v>
      </c>
      <c r="AL28" s="125">
        <f>IF('Indicator Data'!AM32="No Data",1,IF('Indicator Data imputation'!AM31&lt;&gt;"",1,0))</f>
        <v>0</v>
      </c>
      <c r="AM28" s="125">
        <f>IF('Indicator Data'!AN32="No Data",1,IF('Indicator Data imputation'!AN31&lt;&gt;"",1,0))</f>
        <v>0</v>
      </c>
      <c r="AN28" s="125">
        <f>IF('Indicator Data'!AO32="No Data",1,IF('Indicator Data imputation'!AO31&lt;&gt;"",1,0))</f>
        <v>0</v>
      </c>
      <c r="AO28" s="125">
        <f>IF('Indicator Data'!AP32="No Data",1,IF('Indicator Data imputation'!AP31&lt;&gt;"",1,0))</f>
        <v>0</v>
      </c>
      <c r="AP28" s="125">
        <f>IF('Indicator Data'!AQ32="No Data",1,IF('Indicator Data imputation'!AQ31&lt;&gt;"",1,0))</f>
        <v>0</v>
      </c>
      <c r="AQ28" s="125">
        <f>IF('Indicator Data'!AR32="No Data",1,IF('Indicator Data imputation'!AR31&lt;&gt;"",1,0))</f>
        <v>0</v>
      </c>
      <c r="AR28" s="125">
        <f>IF('Indicator Data'!AS32="No Data",1,IF('Indicator Data imputation'!AS31&lt;&gt;"",1,0))</f>
        <v>0</v>
      </c>
      <c r="AS28" s="125">
        <f>IF('Indicator Data'!AT32="No Data",1,IF('Indicator Data imputation'!AT31&lt;&gt;"",1,0))</f>
        <v>0</v>
      </c>
      <c r="AT28" s="125">
        <f>IF('Indicator Data'!AU32="No Data",1,IF('Indicator Data imputation'!AU31&lt;&gt;"",1,0))</f>
        <v>0</v>
      </c>
      <c r="AU28" s="125">
        <f>IF('Indicator Data'!AV32="No Data",1,IF('Indicator Data imputation'!AV31&lt;&gt;"",1,0))</f>
        <v>0</v>
      </c>
      <c r="AV28" s="125">
        <f>IF('Indicator Data'!AW32="No Data",1,IF('Indicator Data imputation'!AW31&lt;&gt;"",1,0))</f>
        <v>0</v>
      </c>
      <c r="AW28" s="125">
        <f>IF('Indicator Data'!AX32="No Data",1,IF('Indicator Data imputation'!AX31&lt;&gt;"",1,0))</f>
        <v>0</v>
      </c>
      <c r="AX28" s="125">
        <f>IF('Indicator Data'!AY32="No Data",1,IF('Indicator Data imputation'!AY31&lt;&gt;"",1,0))</f>
        <v>0</v>
      </c>
      <c r="AY28" s="125">
        <f>IF('Indicator Data'!AZ32="No Data",1,IF('Indicator Data imputation'!AZ31&lt;&gt;"",1,0))</f>
        <v>0</v>
      </c>
      <c r="AZ28" s="125">
        <f>IF('Indicator Data'!BA32="No Data",1,IF('Indicator Data imputation'!BA31&lt;&gt;"",1,0))</f>
        <v>0</v>
      </c>
      <c r="BA28" s="125">
        <f>IF('Indicator Data'!BB32="No Data",1,IF('Indicator Data imputation'!BB31&lt;&gt;"",1,0))</f>
        <v>0</v>
      </c>
      <c r="BB28" s="125">
        <f>IF('Indicator Data'!BC32="No Data",1,IF('Indicator Data imputation'!BC31&lt;&gt;"",1,0))</f>
        <v>0</v>
      </c>
      <c r="BC28" s="125">
        <f>IF('Indicator Data'!BD32="No Data",1,IF('Indicator Data imputation'!BD31&lt;&gt;"",1,0))</f>
        <v>0</v>
      </c>
      <c r="BD28" s="125">
        <f>IF('Indicator Data'!BF32="No Data",1,IF('Indicator Data imputation'!BE31&lt;&gt;"",1,0))</f>
        <v>0</v>
      </c>
      <c r="BE28" s="125">
        <f>IF('Indicator Data'!BG32="No Data",1,IF('Indicator Data imputation'!BF31&lt;&gt;"",1,0))</f>
        <v>0</v>
      </c>
      <c r="BF28" s="125">
        <f>IF('Indicator Data'!BH32="No Data",1,IF('Indicator Data imputation'!BG31&lt;&gt;"",1,0))</f>
        <v>0</v>
      </c>
      <c r="BG28" s="125">
        <f>IF('Indicator Data'!BI32="No Data",1,IF('Indicator Data imputation'!BH31&lt;&gt;"",1,0))</f>
        <v>1</v>
      </c>
      <c r="BH28" s="125">
        <f>IF('Indicator Data'!BJ32="No Data",1,IF('Indicator Data imputation'!BI31&lt;&gt;"",1,0))</f>
        <v>1</v>
      </c>
      <c r="BI28" s="125">
        <f>IF('Indicator Data'!BK32="No Data",1,IF('Indicator Data imputation'!BJ31&lt;&gt;"",1,0))</f>
        <v>0</v>
      </c>
      <c r="BJ28" s="125">
        <f>IF('Indicator Data'!BL32="No Data",1,IF('Indicator Data imputation'!BK31&lt;&gt;"",1,0))</f>
        <v>0</v>
      </c>
      <c r="BK28" s="125">
        <f>IF('Indicator Data'!BM32="No Data",1,IF('Indicator Data imputation'!BL31&lt;&gt;"",1,0))</f>
        <v>0</v>
      </c>
      <c r="BL28" s="125">
        <f>IF('Indicator Data'!BN32="No Data",1,IF('Indicator Data imputation'!BM31&lt;&gt;"",1,0))</f>
        <v>0</v>
      </c>
      <c r="BM28" s="125">
        <f>IF('Indicator Data'!BO32="No Data",1,IF('Indicator Data imputation'!BN31&lt;&gt;"",1,0))</f>
        <v>0</v>
      </c>
      <c r="BN28" s="125">
        <f>IF('Indicator Data'!BP32="No Data",1,IF('Indicator Data imputation'!BO31&lt;&gt;"",1,0))</f>
        <v>0</v>
      </c>
      <c r="BO28" s="125">
        <f>IF('Indicator Data'!BQ32="No Data",1,IF('Indicator Data imputation'!BP31&lt;&gt;"",1,0))</f>
        <v>0</v>
      </c>
      <c r="BP28" s="125">
        <f>IF('Indicator Data'!BR32="No Data",1,IF('Indicator Data imputation'!BQ31&lt;&gt;"",1,0))</f>
        <v>0</v>
      </c>
      <c r="BQ28" s="125">
        <f>IF('Indicator Data'!BS32="No Data",1,IF('Indicator Data imputation'!BR31&lt;&gt;"",1,0))</f>
        <v>0</v>
      </c>
      <c r="BR28" s="125">
        <f>IF('Indicator Data'!BT32="No Data",1,IF('Indicator Data imputation'!BS31&lt;&gt;"",1,0))</f>
        <v>0</v>
      </c>
      <c r="BS28" s="125">
        <f>IF('Indicator Data'!BU32="No Data",1,IF('Indicator Data imputation'!BT31&lt;&gt;"",1,0))</f>
        <v>0</v>
      </c>
      <c r="BT28" s="125">
        <f>IF('Indicator Data'!BV32="No Data",1,IF('Indicator Data imputation'!BU31&lt;&gt;"",1,0))</f>
        <v>0</v>
      </c>
      <c r="BU28" s="125">
        <f>IF('Indicator Data'!BW32="No Data",1,IF('Indicator Data imputation'!BV31&lt;&gt;"",1,0))</f>
        <v>0</v>
      </c>
      <c r="BV28" s="125">
        <f>IF('Indicator Data'!BX32="No Data",1,IF('Indicator Data imputation'!BW31&lt;&gt;"",1,0))</f>
        <v>0</v>
      </c>
      <c r="BW28" s="125">
        <f>IF('Indicator Data'!BY32="No Data",1,IF('Indicator Data imputation'!BX31&lt;&gt;"",1,0))</f>
        <v>0</v>
      </c>
      <c r="BX28" s="125">
        <f>IF('Indicator Data'!BZ32="No Data",1,IF('Indicator Data imputation'!BY31&lt;&gt;"",1,0))</f>
        <v>0</v>
      </c>
      <c r="BY28" s="3">
        <f t="shared" si="0"/>
        <v>2</v>
      </c>
      <c r="BZ28" s="127">
        <f t="shared" si="1"/>
        <v>2.6666666666666668E-2</v>
      </c>
    </row>
    <row r="29" spans="1:78" x14ac:dyDescent="0.3">
      <c r="A29" s="3" t="str">
        <f>'Indicator Data'!B33</f>
        <v>CPV</v>
      </c>
      <c r="B29" s="125">
        <f>IF('Indicator Data'!C33="No Data",1,IF('Indicator Data imputation'!C32&lt;&gt;"",1,0))</f>
        <v>0</v>
      </c>
      <c r="C29" s="125">
        <f>IF('Indicator Data'!D33="No Data",1,IF('Indicator Data imputation'!D32&lt;&gt;"",1,0))</f>
        <v>0</v>
      </c>
      <c r="D29" s="125">
        <f>IF('Indicator Data'!E33="No Data",1,IF('Indicator Data imputation'!E32&lt;&gt;"",1,0))</f>
        <v>1</v>
      </c>
      <c r="E29" s="125">
        <f>IF('Indicator Data'!F33="No Data",1,IF('Indicator Data imputation'!F32&lt;&gt;"",1,0))</f>
        <v>0</v>
      </c>
      <c r="F29" s="125">
        <f>IF('Indicator Data'!G33="No Data",1,IF('Indicator Data imputation'!G32&lt;&gt;"",1,0))</f>
        <v>0</v>
      </c>
      <c r="G29" s="125">
        <f>IF('Indicator Data'!H33="No Data",1,IF('Indicator Data imputation'!H32&lt;&gt;"",1,0))</f>
        <v>0</v>
      </c>
      <c r="H29" s="125">
        <f>IF('Indicator Data'!I33="No Data",1,IF('Indicator Data imputation'!I32&lt;&gt;"",1,0))</f>
        <v>0</v>
      </c>
      <c r="I29" s="125">
        <f>IF('Indicator Data'!J33="No Data",1,IF('Indicator Data imputation'!J32&lt;&gt;"",1,0))</f>
        <v>0</v>
      </c>
      <c r="J29" s="125">
        <f>IF('Indicator Data'!K33="No Data",1,IF('Indicator Data imputation'!K32&lt;&gt;"",1,0))</f>
        <v>0</v>
      </c>
      <c r="K29" s="125">
        <f>IF('Indicator Data'!L33="No Data",1,IF('Indicator Data imputation'!L32&lt;&gt;"",1,0))</f>
        <v>1</v>
      </c>
      <c r="L29" s="125">
        <f>IF('Indicator Data'!M33="No Data",1,IF('Indicator Data imputation'!M32&lt;&gt;"",1,0))</f>
        <v>0</v>
      </c>
      <c r="M29" s="125">
        <f>IF('Indicator Data'!N33="No Data",1,IF('Indicator Data imputation'!N32&lt;&gt;"",1,0))</f>
        <v>1</v>
      </c>
      <c r="N29" s="125">
        <f>IF('Indicator Data'!O33="No Data",1,IF('Indicator Data imputation'!O32&lt;&gt;"",1,0))</f>
        <v>1</v>
      </c>
      <c r="O29" s="125">
        <f>IF('Indicator Data'!P33="No Data",1,IF('Indicator Data imputation'!P32&lt;&gt;"",1,0))</f>
        <v>1</v>
      </c>
      <c r="P29" s="125">
        <f>IF('Indicator Data'!Q33="No Data",1,IF('Indicator Data imputation'!Q32&lt;&gt;"",1,0))</f>
        <v>0</v>
      </c>
      <c r="Q29" s="125">
        <f>IF('Indicator Data'!R33="No Data",1,IF('Indicator Data imputation'!R32&lt;&gt;"",1,0))</f>
        <v>0</v>
      </c>
      <c r="R29" s="125">
        <f>IF('Indicator Data'!S33="No Data",1,IF('Indicator Data imputation'!S32&lt;&gt;"",1,0))</f>
        <v>0</v>
      </c>
      <c r="S29" s="125">
        <f>IF('Indicator Data'!T33="No Data",1,IF('Indicator Data imputation'!T32&lt;&gt;"",1,0))</f>
        <v>0</v>
      </c>
      <c r="T29" s="125">
        <f>IF('Indicator Data'!U33="No Data",1,IF('Indicator Data imputation'!U32&lt;&gt;"",1,0))</f>
        <v>0</v>
      </c>
      <c r="U29" s="125">
        <f>IF('Indicator Data'!V33="No Data",1,IF('Indicator Data imputation'!V32&lt;&gt;"",1,0))</f>
        <v>0</v>
      </c>
      <c r="V29" s="125">
        <f>IF('Indicator Data'!W33="No Data",1,IF('Indicator Data imputation'!W32&lt;&gt;"",1,0))</f>
        <v>0</v>
      </c>
      <c r="W29" s="125">
        <f>IF('Indicator Data'!X33="No Data",1,IF('Indicator Data imputation'!X32&lt;&gt;"",1,0))</f>
        <v>0</v>
      </c>
      <c r="X29" s="125">
        <f>IF('Indicator Data'!Y33="No Data",1,IF('Indicator Data imputation'!Y32&lt;&gt;"",1,0))</f>
        <v>0</v>
      </c>
      <c r="Y29" s="125">
        <f>IF('Indicator Data'!Z33="No Data",1,IF('Indicator Data imputation'!Z32&lt;&gt;"",1,0))</f>
        <v>0</v>
      </c>
      <c r="Z29" s="125">
        <f>IF('Indicator Data'!AA33="No Data",1,IF('Indicator Data imputation'!AA32&lt;&gt;"",1,0))</f>
        <v>1</v>
      </c>
      <c r="AA29" s="125">
        <f>IF('Indicator Data'!AB33="No Data",1,IF('Indicator Data imputation'!AB32&lt;&gt;"",1,0))</f>
        <v>0</v>
      </c>
      <c r="AB29" s="125">
        <f>IF('Indicator Data'!AC33="No Data",1,IF('Indicator Data imputation'!AC32&lt;&gt;"",1,0))</f>
        <v>1</v>
      </c>
      <c r="AC29" s="125">
        <f>IF('Indicator Data'!AD33="No Data",1,IF('Indicator Data imputation'!AD32&lt;&gt;"",1,0))</f>
        <v>0</v>
      </c>
      <c r="AD29" s="125">
        <f>IF('Indicator Data'!AE33="No Data",1,IF('Indicator Data imputation'!AE32&lt;&gt;"",1,0))</f>
        <v>0</v>
      </c>
      <c r="AE29" s="125">
        <f>IF('Indicator Data'!AF33="No Data",1,IF('Indicator Data imputation'!AF32&lt;&gt;"",1,0))</f>
        <v>1</v>
      </c>
      <c r="AF29" s="125">
        <f>IF('Indicator Data'!AG33="No Data",1,IF('Indicator Data imputation'!AG32&lt;&gt;"",1,0))</f>
        <v>0</v>
      </c>
      <c r="AG29" s="125">
        <f>IF('Indicator Data'!AH33="No Data",1,IF('Indicator Data imputation'!AH32&lt;&gt;"",1,0))</f>
        <v>0</v>
      </c>
      <c r="AH29" s="125">
        <f>IF('Indicator Data'!AI33="No Data",1,IF('Indicator Data imputation'!AI32&lt;&gt;"",1,0))</f>
        <v>0</v>
      </c>
      <c r="AI29" s="125">
        <f>IF('Indicator Data'!AJ33="No Data",1,IF('Indicator Data imputation'!AJ32&lt;&gt;"",1,0))</f>
        <v>0</v>
      </c>
      <c r="AJ29" s="125">
        <f>IF('Indicator Data'!AK33="No Data",1,IF('Indicator Data imputation'!AK32&lt;&gt;"",1,0))</f>
        <v>0</v>
      </c>
      <c r="AK29" s="125">
        <f>IF('Indicator Data'!AL33="No Data",1,IF('Indicator Data imputation'!AL32&lt;&gt;"",1,0))</f>
        <v>0</v>
      </c>
      <c r="AL29" s="125">
        <f>IF('Indicator Data'!AM33="No Data",1,IF('Indicator Data imputation'!AM32&lt;&gt;"",1,0))</f>
        <v>1</v>
      </c>
      <c r="AM29" s="125">
        <f>IF('Indicator Data'!AN33="No Data",1,IF('Indicator Data imputation'!AN32&lt;&gt;"",1,0))</f>
        <v>0</v>
      </c>
      <c r="AN29" s="125">
        <f>IF('Indicator Data'!AO33="No Data",1,IF('Indicator Data imputation'!AO32&lt;&gt;"",1,0))</f>
        <v>0</v>
      </c>
      <c r="AO29" s="125">
        <f>IF('Indicator Data'!AP33="No Data",1,IF('Indicator Data imputation'!AP32&lt;&gt;"",1,0))</f>
        <v>0</v>
      </c>
      <c r="AP29" s="125">
        <f>IF('Indicator Data'!AQ33="No Data",1,IF('Indicator Data imputation'!AQ32&lt;&gt;"",1,0))</f>
        <v>0</v>
      </c>
      <c r="AQ29" s="125">
        <f>IF('Indicator Data'!AR33="No Data",1,IF('Indicator Data imputation'!AR32&lt;&gt;"",1,0))</f>
        <v>0</v>
      </c>
      <c r="AR29" s="125">
        <f>IF('Indicator Data'!AS33="No Data",1,IF('Indicator Data imputation'!AS32&lt;&gt;"",1,0))</f>
        <v>0</v>
      </c>
      <c r="AS29" s="125">
        <f>IF('Indicator Data'!AT33="No Data",1,IF('Indicator Data imputation'!AT32&lt;&gt;"",1,0))</f>
        <v>1</v>
      </c>
      <c r="AT29" s="125">
        <f>IF('Indicator Data'!AU33="No Data",1,IF('Indicator Data imputation'!AU32&lt;&gt;"",1,0))</f>
        <v>0</v>
      </c>
      <c r="AU29" s="125">
        <f>IF('Indicator Data'!AV33="No Data",1,IF('Indicator Data imputation'!AV32&lt;&gt;"",1,0))</f>
        <v>0</v>
      </c>
      <c r="AV29" s="125">
        <f>IF('Indicator Data'!AW33="No Data",1,IF('Indicator Data imputation'!AW32&lt;&gt;"",1,0))</f>
        <v>0</v>
      </c>
      <c r="AW29" s="125">
        <f>IF('Indicator Data'!AX33="No Data",1,IF('Indicator Data imputation'!AX32&lt;&gt;"",1,0))</f>
        <v>0</v>
      </c>
      <c r="AX29" s="125">
        <f>IF('Indicator Data'!AY33="No Data",1,IF('Indicator Data imputation'!AY32&lt;&gt;"",1,0))</f>
        <v>0</v>
      </c>
      <c r="AY29" s="125">
        <f>IF('Indicator Data'!AZ33="No Data",1,IF('Indicator Data imputation'!AZ32&lt;&gt;"",1,0))</f>
        <v>0</v>
      </c>
      <c r="AZ29" s="125">
        <f>IF('Indicator Data'!BA33="No Data",1,IF('Indicator Data imputation'!BA32&lt;&gt;"",1,0))</f>
        <v>0</v>
      </c>
      <c r="BA29" s="125">
        <f>IF('Indicator Data'!BB33="No Data",1,IF('Indicator Data imputation'!BB32&lt;&gt;"",1,0))</f>
        <v>0</v>
      </c>
      <c r="BB29" s="125">
        <f>IF('Indicator Data'!BC33="No Data",1,IF('Indicator Data imputation'!BC32&lt;&gt;"",1,0))</f>
        <v>0</v>
      </c>
      <c r="BC29" s="125">
        <f>IF('Indicator Data'!BD33="No Data",1,IF('Indicator Data imputation'!BD32&lt;&gt;"",1,0))</f>
        <v>0</v>
      </c>
      <c r="BD29" s="125">
        <f>IF('Indicator Data'!BF33="No Data",1,IF('Indicator Data imputation'!BE32&lt;&gt;"",1,0))</f>
        <v>0</v>
      </c>
      <c r="BE29" s="125">
        <f>IF('Indicator Data'!BG33="No Data",1,IF('Indicator Data imputation'!BF32&lt;&gt;"",1,0))</f>
        <v>0</v>
      </c>
      <c r="BF29" s="125">
        <f>IF('Indicator Data'!BH33="No Data",1,IF('Indicator Data imputation'!BG32&lt;&gt;"",1,0))</f>
        <v>0</v>
      </c>
      <c r="BG29" s="125">
        <f>IF('Indicator Data'!BI33="No Data",1,IF('Indicator Data imputation'!BH32&lt;&gt;"",1,0))</f>
        <v>0</v>
      </c>
      <c r="BH29" s="125">
        <f>IF('Indicator Data'!BJ33="No Data",1,IF('Indicator Data imputation'!BI32&lt;&gt;"",1,0))</f>
        <v>0</v>
      </c>
      <c r="BI29" s="125">
        <f>IF('Indicator Data'!BK33="No Data",1,IF('Indicator Data imputation'!BJ32&lt;&gt;"",1,0))</f>
        <v>0</v>
      </c>
      <c r="BJ29" s="125">
        <f>IF('Indicator Data'!BL33="No Data",1,IF('Indicator Data imputation'!BK32&lt;&gt;"",1,0))</f>
        <v>0</v>
      </c>
      <c r="BK29" s="125">
        <f>IF('Indicator Data'!BM33="No Data",1,IF('Indicator Data imputation'!BL32&lt;&gt;"",1,0))</f>
        <v>0</v>
      </c>
      <c r="BL29" s="125">
        <f>IF('Indicator Data'!BN33="No Data",1,IF('Indicator Data imputation'!BM32&lt;&gt;"",1,0))</f>
        <v>0</v>
      </c>
      <c r="BM29" s="125">
        <f>IF('Indicator Data'!BO33="No Data",1,IF('Indicator Data imputation'!BN32&lt;&gt;"",1,0))</f>
        <v>0</v>
      </c>
      <c r="BN29" s="125">
        <f>IF('Indicator Data'!BP33="No Data",1,IF('Indicator Data imputation'!BO32&lt;&gt;"",1,0))</f>
        <v>0</v>
      </c>
      <c r="BO29" s="125">
        <f>IF('Indicator Data'!BQ33="No Data",1,IF('Indicator Data imputation'!BP32&lt;&gt;"",1,0))</f>
        <v>0</v>
      </c>
      <c r="BP29" s="125">
        <f>IF('Indicator Data'!BR33="No Data",1,IF('Indicator Data imputation'!BQ32&lt;&gt;"",1,0))</f>
        <v>0</v>
      </c>
      <c r="BQ29" s="125">
        <f>IF('Indicator Data'!BS33="No Data",1,IF('Indicator Data imputation'!BR32&lt;&gt;"",1,0))</f>
        <v>0</v>
      </c>
      <c r="BR29" s="125">
        <f>IF('Indicator Data'!BT33="No Data",1,IF('Indicator Data imputation'!BS32&lt;&gt;"",1,0))</f>
        <v>0</v>
      </c>
      <c r="BS29" s="125">
        <f>IF('Indicator Data'!BU33="No Data",1,IF('Indicator Data imputation'!BT32&lt;&gt;"",1,0))</f>
        <v>0</v>
      </c>
      <c r="BT29" s="125">
        <f>IF('Indicator Data'!BV33="No Data",1,IF('Indicator Data imputation'!BU32&lt;&gt;"",1,0))</f>
        <v>0</v>
      </c>
      <c r="BU29" s="125">
        <f>IF('Indicator Data'!BW33="No Data",1,IF('Indicator Data imputation'!BV32&lt;&gt;"",1,0))</f>
        <v>0</v>
      </c>
      <c r="BV29" s="125">
        <f>IF('Indicator Data'!BX33="No Data",1,IF('Indicator Data imputation'!BW32&lt;&gt;"",1,0))</f>
        <v>1</v>
      </c>
      <c r="BW29" s="125">
        <f>IF('Indicator Data'!BY33="No Data",1,IF('Indicator Data imputation'!BX32&lt;&gt;"",1,0))</f>
        <v>0</v>
      </c>
      <c r="BX29" s="125">
        <f>IF('Indicator Data'!BZ33="No Data",1,IF('Indicator Data imputation'!BY32&lt;&gt;"",1,0))</f>
        <v>0</v>
      </c>
      <c r="BY29" s="3">
        <f t="shared" si="0"/>
        <v>11</v>
      </c>
      <c r="BZ29" s="127">
        <f t="shared" si="1"/>
        <v>0.14666666666666667</v>
      </c>
    </row>
    <row r="30" spans="1:78" x14ac:dyDescent="0.3">
      <c r="A30" s="3" t="str">
        <f>'Indicator Data'!B34</f>
        <v>KHM</v>
      </c>
      <c r="B30" s="125">
        <f>IF('Indicator Data'!C34="No Data",1,IF('Indicator Data imputation'!C33&lt;&gt;"",1,0))</f>
        <v>0</v>
      </c>
      <c r="C30" s="125">
        <f>IF('Indicator Data'!D34="No Data",1,IF('Indicator Data imputation'!D33&lt;&gt;"",1,0))</f>
        <v>0</v>
      </c>
      <c r="D30" s="125">
        <f>IF('Indicator Data'!E34="No Data",1,IF('Indicator Data imputation'!E33&lt;&gt;"",1,0))</f>
        <v>0</v>
      </c>
      <c r="E30" s="125">
        <f>IF('Indicator Data'!F34="No Data",1,IF('Indicator Data imputation'!F33&lt;&gt;"",1,0))</f>
        <v>0</v>
      </c>
      <c r="F30" s="125">
        <f>IF('Indicator Data'!G34="No Data",1,IF('Indicator Data imputation'!G33&lt;&gt;"",1,0))</f>
        <v>0</v>
      </c>
      <c r="G30" s="125">
        <f>IF('Indicator Data'!H34="No Data",1,IF('Indicator Data imputation'!H33&lt;&gt;"",1,0))</f>
        <v>0</v>
      </c>
      <c r="H30" s="125">
        <f>IF('Indicator Data'!I34="No Data",1,IF('Indicator Data imputation'!I33&lt;&gt;"",1,0))</f>
        <v>0</v>
      </c>
      <c r="I30" s="125">
        <f>IF('Indicator Data'!J34="No Data",1,IF('Indicator Data imputation'!J33&lt;&gt;"",1,0))</f>
        <v>0</v>
      </c>
      <c r="J30" s="125">
        <f>IF('Indicator Data'!K34="No Data",1,IF('Indicator Data imputation'!K33&lt;&gt;"",1,0))</f>
        <v>0</v>
      </c>
      <c r="K30" s="125">
        <f>IF('Indicator Data'!L34="No Data",1,IF('Indicator Data imputation'!L33&lt;&gt;"",1,0))</f>
        <v>0</v>
      </c>
      <c r="L30" s="125">
        <f>IF('Indicator Data'!M34="No Data",1,IF('Indicator Data imputation'!M33&lt;&gt;"",1,0))</f>
        <v>0</v>
      </c>
      <c r="M30" s="125">
        <f>IF('Indicator Data'!N34="No Data",1,IF('Indicator Data imputation'!N33&lt;&gt;"",1,0))</f>
        <v>1</v>
      </c>
      <c r="N30" s="125">
        <f>IF('Indicator Data'!O34="No Data",1,IF('Indicator Data imputation'!O33&lt;&gt;"",1,0))</f>
        <v>1</v>
      </c>
      <c r="O30" s="125">
        <f>IF('Indicator Data'!P34="No Data",1,IF('Indicator Data imputation'!P33&lt;&gt;"",1,0))</f>
        <v>1</v>
      </c>
      <c r="P30" s="125">
        <f>IF('Indicator Data'!Q34="No Data",1,IF('Indicator Data imputation'!Q33&lt;&gt;"",1,0))</f>
        <v>0</v>
      </c>
      <c r="Q30" s="125">
        <f>IF('Indicator Data'!R34="No Data",1,IF('Indicator Data imputation'!R33&lt;&gt;"",1,0))</f>
        <v>0</v>
      </c>
      <c r="R30" s="125">
        <f>IF('Indicator Data'!S34="No Data",1,IF('Indicator Data imputation'!S33&lt;&gt;"",1,0))</f>
        <v>0</v>
      </c>
      <c r="S30" s="125">
        <f>IF('Indicator Data'!T34="No Data",1,IF('Indicator Data imputation'!T33&lt;&gt;"",1,0))</f>
        <v>0</v>
      </c>
      <c r="T30" s="125">
        <f>IF('Indicator Data'!U34="No Data",1,IF('Indicator Data imputation'!U33&lt;&gt;"",1,0))</f>
        <v>0</v>
      </c>
      <c r="U30" s="125">
        <f>IF('Indicator Data'!V34="No Data",1,IF('Indicator Data imputation'!V33&lt;&gt;"",1,0))</f>
        <v>0</v>
      </c>
      <c r="V30" s="125">
        <f>IF('Indicator Data'!W34="No Data",1,IF('Indicator Data imputation'!W33&lt;&gt;"",1,0))</f>
        <v>0</v>
      </c>
      <c r="W30" s="125">
        <f>IF('Indicator Data'!X34="No Data",1,IF('Indicator Data imputation'!X33&lt;&gt;"",1,0))</f>
        <v>0</v>
      </c>
      <c r="X30" s="125">
        <f>IF('Indicator Data'!Y34="No Data",1,IF('Indicator Data imputation'!Y33&lt;&gt;"",1,0))</f>
        <v>0</v>
      </c>
      <c r="Y30" s="125">
        <f>IF('Indicator Data'!Z34="No Data",1,IF('Indicator Data imputation'!Z33&lt;&gt;"",1,0))</f>
        <v>0</v>
      </c>
      <c r="Z30" s="125">
        <f>IF('Indicator Data'!AA34="No Data",1,IF('Indicator Data imputation'!AA33&lt;&gt;"",1,0))</f>
        <v>0</v>
      </c>
      <c r="AA30" s="125">
        <f>IF('Indicator Data'!AB34="No Data",1,IF('Indicator Data imputation'!AB33&lt;&gt;"",1,0))</f>
        <v>0</v>
      </c>
      <c r="AB30" s="125">
        <f>IF('Indicator Data'!AC34="No Data",1,IF('Indicator Data imputation'!AC33&lt;&gt;"",1,0))</f>
        <v>0</v>
      </c>
      <c r="AC30" s="125">
        <f>IF('Indicator Data'!AD34="No Data",1,IF('Indicator Data imputation'!AD33&lt;&gt;"",1,0))</f>
        <v>0</v>
      </c>
      <c r="AD30" s="125">
        <f>IF('Indicator Data'!AE34="No Data",1,IF('Indicator Data imputation'!AE33&lt;&gt;"",1,0))</f>
        <v>0</v>
      </c>
      <c r="AE30" s="125">
        <f>IF('Indicator Data'!AF34="No Data",1,IF('Indicator Data imputation'!AF33&lt;&gt;"",1,0))</f>
        <v>0</v>
      </c>
      <c r="AF30" s="125">
        <f>IF('Indicator Data'!AG34="No Data",1,IF('Indicator Data imputation'!AG33&lt;&gt;"",1,0))</f>
        <v>0</v>
      </c>
      <c r="AG30" s="125">
        <f>IF('Indicator Data'!AH34="No Data",1,IF('Indicator Data imputation'!AH33&lt;&gt;"",1,0))</f>
        <v>0</v>
      </c>
      <c r="AH30" s="125">
        <f>IF('Indicator Data'!AI34="No Data",1,IF('Indicator Data imputation'!AI33&lt;&gt;"",1,0))</f>
        <v>0</v>
      </c>
      <c r="AI30" s="125">
        <f>IF('Indicator Data'!AJ34="No Data",1,IF('Indicator Data imputation'!AJ33&lt;&gt;"",1,0))</f>
        <v>0</v>
      </c>
      <c r="AJ30" s="125">
        <f>IF('Indicator Data'!AK34="No Data",1,IF('Indicator Data imputation'!AK33&lt;&gt;"",1,0))</f>
        <v>0</v>
      </c>
      <c r="AK30" s="125">
        <f>IF('Indicator Data'!AL34="No Data",1,IF('Indicator Data imputation'!AL33&lt;&gt;"",1,0))</f>
        <v>0</v>
      </c>
      <c r="AL30" s="125">
        <f>IF('Indicator Data'!AM34="No Data",1,IF('Indicator Data imputation'!AM33&lt;&gt;"",1,0))</f>
        <v>0</v>
      </c>
      <c r="AM30" s="125">
        <f>IF('Indicator Data'!AN34="No Data",1,IF('Indicator Data imputation'!AN33&lt;&gt;"",1,0))</f>
        <v>0</v>
      </c>
      <c r="AN30" s="125">
        <f>IF('Indicator Data'!AO34="No Data",1,IF('Indicator Data imputation'!AO33&lt;&gt;"",1,0))</f>
        <v>0</v>
      </c>
      <c r="AO30" s="125">
        <f>IF('Indicator Data'!AP34="No Data",1,IF('Indicator Data imputation'!AP33&lt;&gt;"",1,0))</f>
        <v>0</v>
      </c>
      <c r="AP30" s="125">
        <f>IF('Indicator Data'!AQ34="No Data",1,IF('Indicator Data imputation'!AQ33&lt;&gt;"",1,0))</f>
        <v>0</v>
      </c>
      <c r="AQ30" s="125">
        <f>IF('Indicator Data'!AR34="No Data",1,IF('Indicator Data imputation'!AR33&lt;&gt;"",1,0))</f>
        <v>0</v>
      </c>
      <c r="AR30" s="125">
        <f>IF('Indicator Data'!AS34="No Data",1,IF('Indicator Data imputation'!AS33&lt;&gt;"",1,0))</f>
        <v>0</v>
      </c>
      <c r="AS30" s="125">
        <f>IF('Indicator Data'!AT34="No Data",1,IF('Indicator Data imputation'!AT33&lt;&gt;"",1,0))</f>
        <v>0</v>
      </c>
      <c r="AT30" s="125">
        <f>IF('Indicator Data'!AU34="No Data",1,IF('Indicator Data imputation'!AU33&lt;&gt;"",1,0))</f>
        <v>0</v>
      </c>
      <c r="AU30" s="125">
        <f>IF('Indicator Data'!AV34="No Data",1,IF('Indicator Data imputation'!AV33&lt;&gt;"",1,0))</f>
        <v>0</v>
      </c>
      <c r="AV30" s="125">
        <f>IF('Indicator Data'!AW34="No Data",1,IF('Indicator Data imputation'!AW33&lt;&gt;"",1,0))</f>
        <v>0</v>
      </c>
      <c r="AW30" s="125">
        <f>IF('Indicator Data'!AX34="No Data",1,IF('Indicator Data imputation'!AX33&lt;&gt;"",1,0))</f>
        <v>0</v>
      </c>
      <c r="AX30" s="125">
        <f>IF('Indicator Data'!AY34="No Data",1,IF('Indicator Data imputation'!AY33&lt;&gt;"",1,0))</f>
        <v>0</v>
      </c>
      <c r="AY30" s="125">
        <f>IF('Indicator Data'!AZ34="No Data",1,IF('Indicator Data imputation'!AZ33&lt;&gt;"",1,0))</f>
        <v>0</v>
      </c>
      <c r="AZ30" s="125">
        <f>IF('Indicator Data'!BA34="No Data",1,IF('Indicator Data imputation'!BA33&lt;&gt;"",1,0))</f>
        <v>1</v>
      </c>
      <c r="BA30" s="125">
        <f>IF('Indicator Data'!BB34="No Data",1,IF('Indicator Data imputation'!BB33&lt;&gt;"",1,0))</f>
        <v>0</v>
      </c>
      <c r="BB30" s="125">
        <f>IF('Indicator Data'!BC34="No Data",1,IF('Indicator Data imputation'!BC33&lt;&gt;"",1,0))</f>
        <v>0</v>
      </c>
      <c r="BC30" s="125">
        <f>IF('Indicator Data'!BD34="No Data",1,IF('Indicator Data imputation'!BD33&lt;&gt;"",1,0))</f>
        <v>0</v>
      </c>
      <c r="BD30" s="125">
        <f>IF('Indicator Data'!BF34="No Data",1,IF('Indicator Data imputation'!BE33&lt;&gt;"",1,0))</f>
        <v>0</v>
      </c>
      <c r="BE30" s="125">
        <f>IF('Indicator Data'!BG34="No Data",1,IF('Indicator Data imputation'!BF33&lt;&gt;"",1,0))</f>
        <v>0</v>
      </c>
      <c r="BF30" s="125">
        <f>IF('Indicator Data'!BH34="No Data",1,IF('Indicator Data imputation'!BG33&lt;&gt;"",1,0))</f>
        <v>0</v>
      </c>
      <c r="BG30" s="125">
        <f>IF('Indicator Data'!BI34="No Data",1,IF('Indicator Data imputation'!BH33&lt;&gt;"",1,0))</f>
        <v>0</v>
      </c>
      <c r="BH30" s="125">
        <f>IF('Indicator Data'!BJ34="No Data",1,IF('Indicator Data imputation'!BI33&lt;&gt;"",1,0))</f>
        <v>0</v>
      </c>
      <c r="BI30" s="125">
        <f>IF('Indicator Data'!BK34="No Data",1,IF('Indicator Data imputation'!BJ33&lt;&gt;"",1,0))</f>
        <v>0</v>
      </c>
      <c r="BJ30" s="125">
        <f>IF('Indicator Data'!BL34="No Data",1,IF('Indicator Data imputation'!BK33&lt;&gt;"",1,0))</f>
        <v>0</v>
      </c>
      <c r="BK30" s="125">
        <f>IF('Indicator Data'!BM34="No Data",1,IF('Indicator Data imputation'!BL33&lt;&gt;"",1,0))</f>
        <v>0</v>
      </c>
      <c r="BL30" s="125">
        <f>IF('Indicator Data'!BN34="No Data",1,IF('Indicator Data imputation'!BM33&lt;&gt;"",1,0))</f>
        <v>0</v>
      </c>
      <c r="BM30" s="125">
        <f>IF('Indicator Data'!BO34="No Data",1,IF('Indicator Data imputation'!BN33&lt;&gt;"",1,0))</f>
        <v>0</v>
      </c>
      <c r="BN30" s="125">
        <f>IF('Indicator Data'!BP34="No Data",1,IF('Indicator Data imputation'!BO33&lt;&gt;"",1,0))</f>
        <v>0</v>
      </c>
      <c r="BO30" s="125">
        <f>IF('Indicator Data'!BQ34="No Data",1,IF('Indicator Data imputation'!BP33&lt;&gt;"",1,0))</f>
        <v>0</v>
      </c>
      <c r="BP30" s="125">
        <f>IF('Indicator Data'!BR34="No Data",1,IF('Indicator Data imputation'!BQ33&lt;&gt;"",1,0))</f>
        <v>0</v>
      </c>
      <c r="BQ30" s="125">
        <f>IF('Indicator Data'!BS34="No Data",1,IF('Indicator Data imputation'!BR33&lt;&gt;"",1,0))</f>
        <v>0</v>
      </c>
      <c r="BR30" s="125">
        <f>IF('Indicator Data'!BT34="No Data",1,IF('Indicator Data imputation'!BS33&lt;&gt;"",1,0))</f>
        <v>0</v>
      </c>
      <c r="BS30" s="125">
        <f>IF('Indicator Data'!BU34="No Data",1,IF('Indicator Data imputation'!BT33&lt;&gt;"",1,0))</f>
        <v>0</v>
      </c>
      <c r="BT30" s="125">
        <f>IF('Indicator Data'!BV34="No Data",1,IF('Indicator Data imputation'!BU33&lt;&gt;"",1,0))</f>
        <v>0</v>
      </c>
      <c r="BU30" s="125">
        <f>IF('Indicator Data'!BW34="No Data",1,IF('Indicator Data imputation'!BV33&lt;&gt;"",1,0))</f>
        <v>0</v>
      </c>
      <c r="BV30" s="125">
        <f>IF('Indicator Data'!BX34="No Data",1,IF('Indicator Data imputation'!BW33&lt;&gt;"",1,0))</f>
        <v>0</v>
      </c>
      <c r="BW30" s="125">
        <f>IF('Indicator Data'!BY34="No Data",1,IF('Indicator Data imputation'!BX33&lt;&gt;"",1,0))</f>
        <v>0</v>
      </c>
      <c r="BX30" s="125">
        <f>IF('Indicator Data'!BZ34="No Data",1,IF('Indicator Data imputation'!BY33&lt;&gt;"",1,0))</f>
        <v>0</v>
      </c>
      <c r="BY30" s="3">
        <f t="shared" si="0"/>
        <v>4</v>
      </c>
      <c r="BZ30" s="127">
        <f t="shared" si="1"/>
        <v>5.3333333333333337E-2</v>
      </c>
    </row>
    <row r="31" spans="1:78" x14ac:dyDescent="0.3">
      <c r="A31" s="3" t="str">
        <f>'Indicator Data'!B35</f>
        <v>CMR</v>
      </c>
      <c r="B31" s="125">
        <f>IF('Indicator Data'!C35="No Data",1,IF('Indicator Data imputation'!C34&lt;&gt;"",1,0))</f>
        <v>0</v>
      </c>
      <c r="C31" s="125">
        <f>IF('Indicator Data'!D35="No Data",1,IF('Indicator Data imputation'!D34&lt;&gt;"",1,0))</f>
        <v>0</v>
      </c>
      <c r="D31" s="125">
        <f>IF('Indicator Data'!E35="No Data",1,IF('Indicator Data imputation'!E34&lt;&gt;"",1,0))</f>
        <v>0</v>
      </c>
      <c r="E31" s="125">
        <f>IF('Indicator Data'!F35="No Data",1,IF('Indicator Data imputation'!F34&lt;&gt;"",1,0))</f>
        <v>0</v>
      </c>
      <c r="F31" s="125">
        <f>IF('Indicator Data'!G35="No Data",1,IF('Indicator Data imputation'!G34&lt;&gt;"",1,0))</f>
        <v>0</v>
      </c>
      <c r="G31" s="125">
        <f>IF('Indicator Data'!H35="No Data",1,IF('Indicator Data imputation'!H34&lt;&gt;"",1,0))</f>
        <v>0</v>
      </c>
      <c r="H31" s="125">
        <f>IF('Indicator Data'!I35="No Data",1,IF('Indicator Data imputation'!I34&lt;&gt;"",1,0))</f>
        <v>0</v>
      </c>
      <c r="I31" s="125">
        <f>IF('Indicator Data'!J35="No Data",1,IF('Indicator Data imputation'!J34&lt;&gt;"",1,0))</f>
        <v>0</v>
      </c>
      <c r="J31" s="125">
        <f>IF('Indicator Data'!K35="No Data",1,IF('Indicator Data imputation'!K34&lt;&gt;"",1,0))</f>
        <v>0</v>
      </c>
      <c r="K31" s="125">
        <f>IF('Indicator Data'!L35="No Data",1,IF('Indicator Data imputation'!L34&lt;&gt;"",1,0))</f>
        <v>0</v>
      </c>
      <c r="L31" s="125">
        <f>IF('Indicator Data'!M35="No Data",1,IF('Indicator Data imputation'!M34&lt;&gt;"",1,0))</f>
        <v>0</v>
      </c>
      <c r="M31" s="125">
        <f>IF('Indicator Data'!N35="No Data",1,IF('Indicator Data imputation'!N34&lt;&gt;"",1,0))</f>
        <v>0</v>
      </c>
      <c r="N31" s="125">
        <f>IF('Indicator Data'!O35="No Data",1,IF('Indicator Data imputation'!O34&lt;&gt;"",1,0))</f>
        <v>0</v>
      </c>
      <c r="O31" s="125">
        <f>IF('Indicator Data'!P35="No Data",1,IF('Indicator Data imputation'!P34&lt;&gt;"",1,0))</f>
        <v>0</v>
      </c>
      <c r="P31" s="125">
        <f>IF('Indicator Data'!Q35="No Data",1,IF('Indicator Data imputation'!Q34&lt;&gt;"",1,0))</f>
        <v>0</v>
      </c>
      <c r="Q31" s="125">
        <f>IF('Indicator Data'!R35="No Data",1,IF('Indicator Data imputation'!R34&lt;&gt;"",1,0))</f>
        <v>0</v>
      </c>
      <c r="R31" s="125">
        <f>IF('Indicator Data'!S35="No Data",1,IF('Indicator Data imputation'!S34&lt;&gt;"",1,0))</f>
        <v>0</v>
      </c>
      <c r="S31" s="125">
        <f>IF('Indicator Data'!T35="No Data",1,IF('Indicator Data imputation'!T34&lt;&gt;"",1,0))</f>
        <v>0</v>
      </c>
      <c r="T31" s="125">
        <f>IF('Indicator Data'!U35="No Data",1,IF('Indicator Data imputation'!U34&lt;&gt;"",1,0))</f>
        <v>0</v>
      </c>
      <c r="U31" s="125">
        <f>IF('Indicator Data'!V35="No Data",1,IF('Indicator Data imputation'!V34&lt;&gt;"",1,0))</f>
        <v>0</v>
      </c>
      <c r="V31" s="125">
        <f>IF('Indicator Data'!W35="No Data",1,IF('Indicator Data imputation'!W34&lt;&gt;"",1,0))</f>
        <v>0</v>
      </c>
      <c r="W31" s="125">
        <f>IF('Indicator Data'!X35="No Data",1,IF('Indicator Data imputation'!X34&lt;&gt;"",1,0))</f>
        <v>0</v>
      </c>
      <c r="X31" s="125">
        <f>IF('Indicator Data'!Y35="No Data",1,IF('Indicator Data imputation'!Y34&lt;&gt;"",1,0))</f>
        <v>0</v>
      </c>
      <c r="Y31" s="125">
        <f>IF('Indicator Data'!Z35="No Data",1,IF('Indicator Data imputation'!Z34&lt;&gt;"",1,0))</f>
        <v>0</v>
      </c>
      <c r="Z31" s="125">
        <f>IF('Indicator Data'!AA35="No Data",1,IF('Indicator Data imputation'!AA34&lt;&gt;"",1,0))</f>
        <v>0</v>
      </c>
      <c r="AA31" s="125">
        <f>IF('Indicator Data'!AB35="No Data",1,IF('Indicator Data imputation'!AB34&lt;&gt;"",1,0))</f>
        <v>0</v>
      </c>
      <c r="AB31" s="125">
        <f>IF('Indicator Data'!AC35="No Data",1,IF('Indicator Data imputation'!AC34&lt;&gt;"",1,0))</f>
        <v>0</v>
      </c>
      <c r="AC31" s="125">
        <f>IF('Indicator Data'!AD35="No Data",1,IF('Indicator Data imputation'!AD34&lt;&gt;"",1,0))</f>
        <v>0</v>
      </c>
      <c r="AD31" s="125">
        <f>IF('Indicator Data'!AE35="No Data",1,IF('Indicator Data imputation'!AE34&lt;&gt;"",1,0))</f>
        <v>0</v>
      </c>
      <c r="AE31" s="125">
        <f>IF('Indicator Data'!AF35="No Data",1,IF('Indicator Data imputation'!AF34&lt;&gt;"",1,0))</f>
        <v>0</v>
      </c>
      <c r="AF31" s="125">
        <f>IF('Indicator Data'!AG35="No Data",1,IF('Indicator Data imputation'!AG34&lt;&gt;"",1,0))</f>
        <v>0</v>
      </c>
      <c r="AG31" s="125">
        <f>IF('Indicator Data'!AH35="No Data",1,IF('Indicator Data imputation'!AH34&lt;&gt;"",1,0))</f>
        <v>0</v>
      </c>
      <c r="AH31" s="125">
        <f>IF('Indicator Data'!AI35="No Data",1,IF('Indicator Data imputation'!AI34&lt;&gt;"",1,0))</f>
        <v>0</v>
      </c>
      <c r="AI31" s="125">
        <f>IF('Indicator Data'!AJ35="No Data",1,IF('Indicator Data imputation'!AJ34&lt;&gt;"",1,0))</f>
        <v>0</v>
      </c>
      <c r="AJ31" s="125">
        <f>IF('Indicator Data'!AK35="No Data",1,IF('Indicator Data imputation'!AK34&lt;&gt;"",1,0))</f>
        <v>0</v>
      </c>
      <c r="AK31" s="125">
        <f>IF('Indicator Data'!AL35="No Data",1,IF('Indicator Data imputation'!AL34&lt;&gt;"",1,0))</f>
        <v>0</v>
      </c>
      <c r="AL31" s="125">
        <f>IF('Indicator Data'!AM35="No Data",1,IF('Indicator Data imputation'!AM34&lt;&gt;"",1,0))</f>
        <v>0</v>
      </c>
      <c r="AM31" s="125">
        <f>IF('Indicator Data'!AN35="No Data",1,IF('Indicator Data imputation'!AN34&lt;&gt;"",1,0))</f>
        <v>0</v>
      </c>
      <c r="AN31" s="125">
        <f>IF('Indicator Data'!AO35="No Data",1,IF('Indicator Data imputation'!AO34&lt;&gt;"",1,0))</f>
        <v>0</v>
      </c>
      <c r="AO31" s="125">
        <f>IF('Indicator Data'!AP35="No Data",1,IF('Indicator Data imputation'!AP34&lt;&gt;"",1,0))</f>
        <v>0</v>
      </c>
      <c r="AP31" s="125">
        <f>IF('Indicator Data'!AQ35="No Data",1,IF('Indicator Data imputation'!AQ34&lt;&gt;"",1,0))</f>
        <v>0</v>
      </c>
      <c r="AQ31" s="125">
        <f>IF('Indicator Data'!AR35="No Data",1,IF('Indicator Data imputation'!AR34&lt;&gt;"",1,0))</f>
        <v>0</v>
      </c>
      <c r="AR31" s="125">
        <f>IF('Indicator Data'!AS35="No Data",1,IF('Indicator Data imputation'!AS34&lt;&gt;"",1,0))</f>
        <v>0</v>
      </c>
      <c r="AS31" s="125">
        <f>IF('Indicator Data'!AT35="No Data",1,IF('Indicator Data imputation'!AT34&lt;&gt;"",1,0))</f>
        <v>0</v>
      </c>
      <c r="AT31" s="125">
        <f>IF('Indicator Data'!AU35="No Data",1,IF('Indicator Data imputation'!AU34&lt;&gt;"",1,0))</f>
        <v>0</v>
      </c>
      <c r="AU31" s="125">
        <f>IF('Indicator Data'!AV35="No Data",1,IF('Indicator Data imputation'!AV34&lt;&gt;"",1,0))</f>
        <v>0</v>
      </c>
      <c r="AV31" s="125">
        <f>IF('Indicator Data'!AW35="No Data",1,IF('Indicator Data imputation'!AW34&lt;&gt;"",1,0))</f>
        <v>0</v>
      </c>
      <c r="AW31" s="125">
        <f>IF('Indicator Data'!AX35="No Data",1,IF('Indicator Data imputation'!AX34&lt;&gt;"",1,0))</f>
        <v>0</v>
      </c>
      <c r="AX31" s="125">
        <f>IF('Indicator Data'!AY35="No Data",1,IF('Indicator Data imputation'!AY34&lt;&gt;"",1,0))</f>
        <v>0</v>
      </c>
      <c r="AY31" s="125">
        <f>IF('Indicator Data'!AZ35="No Data",1,IF('Indicator Data imputation'!AZ34&lt;&gt;"",1,0))</f>
        <v>0</v>
      </c>
      <c r="AZ31" s="125">
        <f>IF('Indicator Data'!BA35="No Data",1,IF('Indicator Data imputation'!BA34&lt;&gt;"",1,0))</f>
        <v>0</v>
      </c>
      <c r="BA31" s="125">
        <f>IF('Indicator Data'!BB35="No Data",1,IF('Indicator Data imputation'!BB34&lt;&gt;"",1,0))</f>
        <v>0</v>
      </c>
      <c r="BB31" s="125">
        <f>IF('Indicator Data'!BC35="No Data",1,IF('Indicator Data imputation'!BC34&lt;&gt;"",1,0))</f>
        <v>0</v>
      </c>
      <c r="BC31" s="125">
        <f>IF('Indicator Data'!BD35="No Data",1,IF('Indicator Data imputation'!BD34&lt;&gt;"",1,0))</f>
        <v>0</v>
      </c>
      <c r="BD31" s="125">
        <f>IF('Indicator Data'!BF35="No Data",1,IF('Indicator Data imputation'!BE34&lt;&gt;"",1,0))</f>
        <v>0</v>
      </c>
      <c r="BE31" s="125">
        <f>IF('Indicator Data'!BG35="No Data",1,IF('Indicator Data imputation'!BF34&lt;&gt;"",1,0))</f>
        <v>0</v>
      </c>
      <c r="BF31" s="125">
        <f>IF('Indicator Data'!BH35="No Data",1,IF('Indicator Data imputation'!BG34&lt;&gt;"",1,0))</f>
        <v>0</v>
      </c>
      <c r="BG31" s="125">
        <f>IF('Indicator Data'!BI35="No Data",1,IF('Indicator Data imputation'!BH34&lt;&gt;"",1,0))</f>
        <v>0</v>
      </c>
      <c r="BH31" s="125">
        <f>IF('Indicator Data'!BJ35="No Data",1,IF('Indicator Data imputation'!BI34&lt;&gt;"",1,0))</f>
        <v>0</v>
      </c>
      <c r="BI31" s="125">
        <f>IF('Indicator Data'!BK35="No Data",1,IF('Indicator Data imputation'!BJ34&lt;&gt;"",1,0))</f>
        <v>0</v>
      </c>
      <c r="BJ31" s="125">
        <f>IF('Indicator Data'!BL35="No Data",1,IF('Indicator Data imputation'!BK34&lt;&gt;"",1,0))</f>
        <v>0</v>
      </c>
      <c r="BK31" s="125">
        <f>IF('Indicator Data'!BM35="No Data",1,IF('Indicator Data imputation'!BL34&lt;&gt;"",1,0))</f>
        <v>0</v>
      </c>
      <c r="BL31" s="125">
        <f>IF('Indicator Data'!BN35="No Data",1,IF('Indicator Data imputation'!BM34&lt;&gt;"",1,0))</f>
        <v>0</v>
      </c>
      <c r="BM31" s="125">
        <f>IF('Indicator Data'!BO35="No Data",1,IF('Indicator Data imputation'!BN34&lt;&gt;"",1,0))</f>
        <v>0</v>
      </c>
      <c r="BN31" s="125">
        <f>IF('Indicator Data'!BP35="No Data",1,IF('Indicator Data imputation'!BO34&lt;&gt;"",1,0))</f>
        <v>0</v>
      </c>
      <c r="BO31" s="125">
        <f>IF('Indicator Data'!BQ35="No Data",1,IF('Indicator Data imputation'!BP34&lt;&gt;"",1,0))</f>
        <v>0</v>
      </c>
      <c r="BP31" s="125">
        <f>IF('Indicator Data'!BR35="No Data",1,IF('Indicator Data imputation'!BQ34&lt;&gt;"",1,0))</f>
        <v>0</v>
      </c>
      <c r="BQ31" s="125">
        <f>IF('Indicator Data'!BS35="No Data",1,IF('Indicator Data imputation'!BR34&lt;&gt;"",1,0))</f>
        <v>0</v>
      </c>
      <c r="BR31" s="125">
        <f>IF('Indicator Data'!BT35="No Data",1,IF('Indicator Data imputation'!BS34&lt;&gt;"",1,0))</f>
        <v>0</v>
      </c>
      <c r="BS31" s="125">
        <f>IF('Indicator Data'!BU35="No Data",1,IF('Indicator Data imputation'!BT34&lt;&gt;"",1,0))</f>
        <v>0</v>
      </c>
      <c r="BT31" s="125">
        <f>IF('Indicator Data'!BV35="No Data",1,IF('Indicator Data imputation'!BU34&lt;&gt;"",1,0))</f>
        <v>0</v>
      </c>
      <c r="BU31" s="125">
        <f>IF('Indicator Data'!BW35="No Data",1,IF('Indicator Data imputation'!BV34&lt;&gt;"",1,0))</f>
        <v>1</v>
      </c>
      <c r="BV31" s="125">
        <f>IF('Indicator Data'!BX35="No Data",1,IF('Indicator Data imputation'!BW34&lt;&gt;"",1,0))</f>
        <v>0</v>
      </c>
      <c r="BW31" s="125">
        <f>IF('Indicator Data'!BY35="No Data",1,IF('Indicator Data imputation'!BX34&lt;&gt;"",1,0))</f>
        <v>0</v>
      </c>
      <c r="BX31" s="125">
        <f>IF('Indicator Data'!BZ35="No Data",1,IF('Indicator Data imputation'!BY34&lt;&gt;"",1,0))</f>
        <v>0</v>
      </c>
      <c r="BY31" s="3">
        <f t="shared" si="0"/>
        <v>1</v>
      </c>
      <c r="BZ31" s="127">
        <f t="shared" si="1"/>
        <v>1.3333333333333334E-2</v>
      </c>
    </row>
    <row r="32" spans="1:78" x14ac:dyDescent="0.3">
      <c r="A32" s="3" t="str">
        <f>'Indicator Data'!B36</f>
        <v>CAN</v>
      </c>
      <c r="B32" s="125">
        <f>IF('Indicator Data'!C36="No Data",1,IF('Indicator Data imputation'!C35&lt;&gt;"",1,0))</f>
        <v>0</v>
      </c>
      <c r="C32" s="125">
        <f>IF('Indicator Data'!D36="No Data",1,IF('Indicator Data imputation'!D35&lt;&gt;"",1,0))</f>
        <v>0</v>
      </c>
      <c r="D32" s="125">
        <f>IF('Indicator Data'!E36="No Data",1,IF('Indicator Data imputation'!E35&lt;&gt;"",1,0))</f>
        <v>0</v>
      </c>
      <c r="E32" s="125">
        <f>IF('Indicator Data'!F36="No Data",1,IF('Indicator Data imputation'!F35&lt;&gt;"",1,0))</f>
        <v>0</v>
      </c>
      <c r="F32" s="125">
        <f>IF('Indicator Data'!G36="No Data",1,IF('Indicator Data imputation'!G35&lt;&gt;"",1,0))</f>
        <v>0</v>
      </c>
      <c r="G32" s="125">
        <f>IF('Indicator Data'!H36="No Data",1,IF('Indicator Data imputation'!H35&lt;&gt;"",1,0))</f>
        <v>0</v>
      </c>
      <c r="H32" s="125">
        <f>IF('Indicator Data'!I36="No Data",1,IF('Indicator Data imputation'!I35&lt;&gt;"",1,0))</f>
        <v>0</v>
      </c>
      <c r="I32" s="125">
        <f>IF('Indicator Data'!J36="No Data",1,IF('Indicator Data imputation'!J35&lt;&gt;"",1,0))</f>
        <v>0</v>
      </c>
      <c r="J32" s="125">
        <f>IF('Indicator Data'!K36="No Data",1,IF('Indicator Data imputation'!K35&lt;&gt;"",1,0))</f>
        <v>0</v>
      </c>
      <c r="K32" s="125">
        <f>IF('Indicator Data'!L36="No Data",1,IF('Indicator Data imputation'!L35&lt;&gt;"",1,0))</f>
        <v>0</v>
      </c>
      <c r="L32" s="125">
        <f>IF('Indicator Data'!M36="No Data",1,IF('Indicator Data imputation'!M35&lt;&gt;"",1,0))</f>
        <v>1</v>
      </c>
      <c r="M32" s="125">
        <f>IF('Indicator Data'!N36="No Data",1,IF('Indicator Data imputation'!N35&lt;&gt;"",1,0))</f>
        <v>1</v>
      </c>
      <c r="N32" s="125">
        <f>IF('Indicator Data'!O36="No Data",1,IF('Indicator Data imputation'!O35&lt;&gt;"",1,0))</f>
        <v>1</v>
      </c>
      <c r="O32" s="125">
        <f>IF('Indicator Data'!P36="No Data",1,IF('Indicator Data imputation'!P35&lt;&gt;"",1,0))</f>
        <v>1</v>
      </c>
      <c r="P32" s="125">
        <f>IF('Indicator Data'!Q36="No Data",1,IF('Indicator Data imputation'!Q35&lt;&gt;"",1,0))</f>
        <v>0</v>
      </c>
      <c r="Q32" s="125">
        <f>IF('Indicator Data'!R36="No Data",1,IF('Indicator Data imputation'!R35&lt;&gt;"",1,0))</f>
        <v>0</v>
      </c>
      <c r="R32" s="125">
        <f>IF('Indicator Data'!S36="No Data",1,IF('Indicator Data imputation'!S35&lt;&gt;"",1,0))</f>
        <v>0</v>
      </c>
      <c r="S32" s="125">
        <f>IF('Indicator Data'!T36="No Data",1,IF('Indicator Data imputation'!T35&lt;&gt;"",1,0))</f>
        <v>0</v>
      </c>
      <c r="T32" s="125">
        <f>IF('Indicator Data'!U36="No Data",1,IF('Indicator Data imputation'!U35&lt;&gt;"",1,0))</f>
        <v>0</v>
      </c>
      <c r="U32" s="125">
        <f>IF('Indicator Data'!V36="No Data",1,IF('Indicator Data imputation'!V35&lt;&gt;"",1,0))</f>
        <v>0</v>
      </c>
      <c r="V32" s="125">
        <f>IF('Indicator Data'!W36="No Data",1,IF('Indicator Data imputation'!W35&lt;&gt;"",1,0))</f>
        <v>0</v>
      </c>
      <c r="W32" s="125">
        <f>IF('Indicator Data'!X36="No Data",1,IF('Indicator Data imputation'!X35&lt;&gt;"",1,0))</f>
        <v>0</v>
      </c>
      <c r="X32" s="125">
        <f>IF('Indicator Data'!Y36="No Data",1,IF('Indicator Data imputation'!Y35&lt;&gt;"",1,0))</f>
        <v>0</v>
      </c>
      <c r="Y32" s="125">
        <f>IF('Indicator Data'!Z36="No Data",1,IF('Indicator Data imputation'!Z35&lt;&gt;"",1,0))</f>
        <v>0</v>
      </c>
      <c r="Z32" s="125">
        <f>IF('Indicator Data'!AA36="No Data",1,IF('Indicator Data imputation'!AA35&lt;&gt;"",1,0))</f>
        <v>0</v>
      </c>
      <c r="AA32" s="125">
        <f>IF('Indicator Data'!AB36="No Data",1,IF('Indicator Data imputation'!AB35&lt;&gt;"",1,0))</f>
        <v>0</v>
      </c>
      <c r="AB32" s="125">
        <f>IF('Indicator Data'!AC36="No Data",1,IF('Indicator Data imputation'!AC35&lt;&gt;"",1,0))</f>
        <v>1</v>
      </c>
      <c r="AC32" s="125">
        <f>IF('Indicator Data'!AD36="No Data",1,IF('Indicator Data imputation'!AD35&lt;&gt;"",1,0))</f>
        <v>0</v>
      </c>
      <c r="AD32" s="125">
        <f>IF('Indicator Data'!AE36="No Data",1,IF('Indicator Data imputation'!AE35&lt;&gt;"",1,0))</f>
        <v>0</v>
      </c>
      <c r="AE32" s="125">
        <f>IF('Indicator Data'!AF36="No Data",1,IF('Indicator Data imputation'!AF35&lt;&gt;"",1,0))</f>
        <v>0</v>
      </c>
      <c r="AF32" s="125">
        <f>IF('Indicator Data'!AG36="No Data",1,IF('Indicator Data imputation'!AG35&lt;&gt;"",1,0))</f>
        <v>0</v>
      </c>
      <c r="AG32" s="125">
        <f>IF('Indicator Data'!AH36="No Data",1,IF('Indicator Data imputation'!AH35&lt;&gt;"",1,0))</f>
        <v>0</v>
      </c>
      <c r="AH32" s="125">
        <f>IF('Indicator Data'!AI36="No Data",1,IF('Indicator Data imputation'!AI35&lt;&gt;"",1,0))</f>
        <v>0</v>
      </c>
      <c r="AI32" s="125">
        <f>IF('Indicator Data'!AJ36="No Data",1,IF('Indicator Data imputation'!AJ35&lt;&gt;"",1,0))</f>
        <v>0</v>
      </c>
      <c r="AJ32" s="125">
        <f>IF('Indicator Data'!AK36="No Data",1,IF('Indicator Data imputation'!AK35&lt;&gt;"",1,0))</f>
        <v>0</v>
      </c>
      <c r="AK32" s="125">
        <f>IF('Indicator Data'!AL36="No Data",1,IF('Indicator Data imputation'!AL35&lt;&gt;"",1,0))</f>
        <v>0</v>
      </c>
      <c r="AL32" s="125">
        <f>IF('Indicator Data'!AM36="No Data",1,IF('Indicator Data imputation'!AM35&lt;&gt;"",1,0))</f>
        <v>1</v>
      </c>
      <c r="AM32" s="125">
        <f>IF('Indicator Data'!AN36="No Data",1,IF('Indicator Data imputation'!AN35&lt;&gt;"",1,0))</f>
        <v>0</v>
      </c>
      <c r="AN32" s="125">
        <f>IF('Indicator Data'!AO36="No Data",1,IF('Indicator Data imputation'!AO35&lt;&gt;"",1,0))</f>
        <v>0</v>
      </c>
      <c r="AO32" s="125">
        <f>IF('Indicator Data'!AP36="No Data",1,IF('Indicator Data imputation'!AP35&lt;&gt;"",1,0))</f>
        <v>0</v>
      </c>
      <c r="AP32" s="125">
        <f>IF('Indicator Data'!AQ36="No Data",1,IF('Indicator Data imputation'!AQ35&lt;&gt;"",1,0))</f>
        <v>1</v>
      </c>
      <c r="AQ32" s="125">
        <f>IF('Indicator Data'!AR36="No Data",1,IF('Indicator Data imputation'!AR35&lt;&gt;"",1,0))</f>
        <v>0</v>
      </c>
      <c r="AR32" s="125">
        <f>IF('Indicator Data'!AS36="No Data",1,IF('Indicator Data imputation'!AS35&lt;&gt;"",1,0))</f>
        <v>0</v>
      </c>
      <c r="AS32" s="125">
        <f>IF('Indicator Data'!AT36="No Data",1,IF('Indicator Data imputation'!AT35&lt;&gt;"",1,0))</f>
        <v>1</v>
      </c>
      <c r="AT32" s="125">
        <f>IF('Indicator Data'!AU36="No Data",1,IF('Indicator Data imputation'!AU35&lt;&gt;"",1,0))</f>
        <v>0</v>
      </c>
      <c r="AU32" s="125">
        <f>IF('Indicator Data'!AV36="No Data",1,IF('Indicator Data imputation'!AV35&lt;&gt;"",1,0))</f>
        <v>1</v>
      </c>
      <c r="AV32" s="125">
        <f>IF('Indicator Data'!AW36="No Data",1,IF('Indicator Data imputation'!AW35&lt;&gt;"",1,0))</f>
        <v>1</v>
      </c>
      <c r="AW32" s="125">
        <f>IF('Indicator Data'!AX36="No Data",1,IF('Indicator Data imputation'!AX35&lt;&gt;"",1,0))</f>
        <v>1</v>
      </c>
      <c r="AX32" s="125">
        <f>IF('Indicator Data'!AY36="No Data",1,IF('Indicator Data imputation'!AY35&lt;&gt;"",1,0))</f>
        <v>0</v>
      </c>
      <c r="AY32" s="125">
        <f>IF('Indicator Data'!AZ36="No Data",1,IF('Indicator Data imputation'!AZ35&lt;&gt;"",1,0))</f>
        <v>0</v>
      </c>
      <c r="AZ32" s="125">
        <f>IF('Indicator Data'!BA36="No Data",1,IF('Indicator Data imputation'!BA35&lt;&gt;"",1,0))</f>
        <v>0</v>
      </c>
      <c r="BA32" s="125">
        <f>IF('Indicator Data'!BB36="No Data",1,IF('Indicator Data imputation'!BB35&lt;&gt;"",1,0))</f>
        <v>0</v>
      </c>
      <c r="BB32" s="125">
        <f>IF('Indicator Data'!BC36="No Data",1,IF('Indicator Data imputation'!BC35&lt;&gt;"",1,0))</f>
        <v>0</v>
      </c>
      <c r="BC32" s="125">
        <f>IF('Indicator Data'!BD36="No Data",1,IF('Indicator Data imputation'!BD35&lt;&gt;"",1,0))</f>
        <v>0</v>
      </c>
      <c r="BD32" s="125">
        <f>IF('Indicator Data'!BF36="No Data",1,IF('Indicator Data imputation'!BE35&lt;&gt;"",1,0))</f>
        <v>0</v>
      </c>
      <c r="BE32" s="125">
        <f>IF('Indicator Data'!BG36="No Data",1,IF('Indicator Data imputation'!BF35&lt;&gt;"",1,0))</f>
        <v>0</v>
      </c>
      <c r="BF32" s="125">
        <f>IF('Indicator Data'!BH36="No Data",1,IF('Indicator Data imputation'!BG35&lt;&gt;"",1,0))</f>
        <v>0</v>
      </c>
      <c r="BG32" s="125">
        <f>IF('Indicator Data'!BI36="No Data",1,IF('Indicator Data imputation'!BH35&lt;&gt;"",1,0))</f>
        <v>0</v>
      </c>
      <c r="BH32" s="125">
        <f>IF('Indicator Data'!BJ36="No Data",1,IF('Indicator Data imputation'!BI35&lt;&gt;"",1,0))</f>
        <v>0</v>
      </c>
      <c r="BI32" s="125">
        <f>IF('Indicator Data'!BK36="No Data",1,IF('Indicator Data imputation'!BJ35&lt;&gt;"",1,0))</f>
        <v>0</v>
      </c>
      <c r="BJ32" s="125">
        <f>IF('Indicator Data'!BL36="No Data",1,IF('Indicator Data imputation'!BK35&lt;&gt;"",1,0))</f>
        <v>0</v>
      </c>
      <c r="BK32" s="125">
        <f>IF('Indicator Data'!BM36="No Data",1,IF('Indicator Data imputation'!BL35&lt;&gt;"",1,0))</f>
        <v>0</v>
      </c>
      <c r="BL32" s="125">
        <f>IF('Indicator Data'!BN36="No Data",1,IF('Indicator Data imputation'!BM35&lt;&gt;"",1,0))</f>
        <v>0</v>
      </c>
      <c r="BM32" s="125">
        <f>IF('Indicator Data'!BO36="No Data",1,IF('Indicator Data imputation'!BN35&lt;&gt;"",1,0))</f>
        <v>1</v>
      </c>
      <c r="BN32" s="125">
        <f>IF('Indicator Data'!BP36="No Data",1,IF('Indicator Data imputation'!BO35&lt;&gt;"",1,0))</f>
        <v>0</v>
      </c>
      <c r="BO32" s="125">
        <f>IF('Indicator Data'!BQ36="No Data",1,IF('Indicator Data imputation'!BP35&lt;&gt;"",1,0))</f>
        <v>0</v>
      </c>
      <c r="BP32" s="125">
        <f>IF('Indicator Data'!BR36="No Data",1,IF('Indicator Data imputation'!BQ35&lt;&gt;"",1,0))</f>
        <v>0</v>
      </c>
      <c r="BQ32" s="125">
        <f>IF('Indicator Data'!BS36="No Data",1,IF('Indicator Data imputation'!BR35&lt;&gt;"",1,0))</f>
        <v>0</v>
      </c>
      <c r="BR32" s="125">
        <f>IF('Indicator Data'!BT36="No Data",1,IF('Indicator Data imputation'!BS35&lt;&gt;"",1,0))</f>
        <v>0</v>
      </c>
      <c r="BS32" s="125">
        <f>IF('Indicator Data'!BU36="No Data",1,IF('Indicator Data imputation'!BT35&lt;&gt;"",1,0))</f>
        <v>0</v>
      </c>
      <c r="BT32" s="125">
        <f>IF('Indicator Data'!BV36="No Data",1,IF('Indicator Data imputation'!BU35&lt;&gt;"",1,0))</f>
        <v>0</v>
      </c>
      <c r="BU32" s="125">
        <f>IF('Indicator Data'!BW36="No Data",1,IF('Indicator Data imputation'!BV35&lt;&gt;"",1,0))</f>
        <v>0</v>
      </c>
      <c r="BV32" s="125">
        <f>IF('Indicator Data'!BX36="No Data",1,IF('Indicator Data imputation'!BW35&lt;&gt;"",1,0))</f>
        <v>0</v>
      </c>
      <c r="BW32" s="125">
        <f>IF('Indicator Data'!BY36="No Data",1,IF('Indicator Data imputation'!BX35&lt;&gt;"",1,0))</f>
        <v>0</v>
      </c>
      <c r="BX32" s="125">
        <f>IF('Indicator Data'!BZ36="No Data",1,IF('Indicator Data imputation'!BY35&lt;&gt;"",1,0))</f>
        <v>0</v>
      </c>
      <c r="BY32" s="3">
        <f t="shared" si="0"/>
        <v>12</v>
      </c>
      <c r="BZ32" s="127">
        <f t="shared" si="1"/>
        <v>0.16</v>
      </c>
    </row>
    <row r="33" spans="1:78" x14ac:dyDescent="0.3">
      <c r="A33" s="3" t="str">
        <f>'Indicator Data'!B37</f>
        <v>CAF</v>
      </c>
      <c r="B33" s="125">
        <f>IF('Indicator Data'!C37="No Data",1,IF('Indicator Data imputation'!C36&lt;&gt;"",1,0))</f>
        <v>0</v>
      </c>
      <c r="C33" s="125">
        <f>IF('Indicator Data'!D37="No Data",1,IF('Indicator Data imputation'!D36&lt;&gt;"",1,0))</f>
        <v>0</v>
      </c>
      <c r="D33" s="125">
        <f>IF('Indicator Data'!E37="No Data",1,IF('Indicator Data imputation'!E36&lt;&gt;"",1,0))</f>
        <v>0</v>
      </c>
      <c r="E33" s="125">
        <f>IF('Indicator Data'!F37="No Data",1,IF('Indicator Data imputation'!F36&lt;&gt;"",1,0))</f>
        <v>0</v>
      </c>
      <c r="F33" s="125">
        <f>IF('Indicator Data'!G37="No Data",1,IF('Indicator Data imputation'!G36&lt;&gt;"",1,0))</f>
        <v>0</v>
      </c>
      <c r="G33" s="125">
        <f>IF('Indicator Data'!H37="No Data",1,IF('Indicator Data imputation'!H36&lt;&gt;"",1,0))</f>
        <v>0</v>
      </c>
      <c r="H33" s="125">
        <f>IF('Indicator Data'!I37="No Data",1,IF('Indicator Data imputation'!I36&lt;&gt;"",1,0))</f>
        <v>0</v>
      </c>
      <c r="I33" s="125">
        <f>IF('Indicator Data'!J37="No Data",1,IF('Indicator Data imputation'!J36&lt;&gt;"",1,0))</f>
        <v>0</v>
      </c>
      <c r="J33" s="125">
        <f>IF('Indicator Data'!K37="No Data",1,IF('Indicator Data imputation'!K36&lt;&gt;"",1,0))</f>
        <v>0</v>
      </c>
      <c r="K33" s="125">
        <f>IF('Indicator Data'!L37="No Data",1,IF('Indicator Data imputation'!L36&lt;&gt;"",1,0))</f>
        <v>0</v>
      </c>
      <c r="L33" s="125">
        <f>IF('Indicator Data'!M37="No Data",1,IF('Indicator Data imputation'!M36&lt;&gt;"",1,0))</f>
        <v>0</v>
      </c>
      <c r="M33" s="125">
        <f>IF('Indicator Data'!N37="No Data",1,IF('Indicator Data imputation'!N36&lt;&gt;"",1,0))</f>
        <v>0</v>
      </c>
      <c r="N33" s="125">
        <f>IF('Indicator Data'!O37="No Data",1,IF('Indicator Data imputation'!O36&lt;&gt;"",1,0))</f>
        <v>0</v>
      </c>
      <c r="O33" s="125">
        <f>IF('Indicator Data'!P37="No Data",1,IF('Indicator Data imputation'!P36&lt;&gt;"",1,0))</f>
        <v>0</v>
      </c>
      <c r="P33" s="125">
        <f>IF('Indicator Data'!Q37="No Data",1,IF('Indicator Data imputation'!Q36&lt;&gt;"",1,0))</f>
        <v>0</v>
      </c>
      <c r="Q33" s="125">
        <f>IF('Indicator Data'!R37="No Data",1,IF('Indicator Data imputation'!R36&lt;&gt;"",1,0))</f>
        <v>0</v>
      </c>
      <c r="R33" s="125">
        <f>IF('Indicator Data'!S37="No Data",1,IF('Indicator Data imputation'!S36&lt;&gt;"",1,0))</f>
        <v>0</v>
      </c>
      <c r="S33" s="125">
        <f>IF('Indicator Data'!T37="No Data",1,IF('Indicator Data imputation'!T36&lt;&gt;"",1,0))</f>
        <v>0</v>
      </c>
      <c r="T33" s="125">
        <f>IF('Indicator Data'!U37="No Data",1,IF('Indicator Data imputation'!U36&lt;&gt;"",1,0))</f>
        <v>0</v>
      </c>
      <c r="U33" s="125">
        <f>IF('Indicator Data'!V37="No Data",1,IF('Indicator Data imputation'!V36&lt;&gt;"",1,0))</f>
        <v>0</v>
      </c>
      <c r="V33" s="125">
        <f>IF('Indicator Data'!W37="No Data",1,IF('Indicator Data imputation'!W36&lt;&gt;"",1,0))</f>
        <v>0</v>
      </c>
      <c r="W33" s="125">
        <f>IF('Indicator Data'!X37="No Data",1,IF('Indicator Data imputation'!X36&lt;&gt;"",1,0))</f>
        <v>0</v>
      </c>
      <c r="X33" s="125">
        <f>IF('Indicator Data'!Y37="No Data",1,IF('Indicator Data imputation'!Y36&lt;&gt;"",1,0))</f>
        <v>0</v>
      </c>
      <c r="Y33" s="125">
        <f>IF('Indicator Data'!Z37="No Data",1,IF('Indicator Data imputation'!Z36&lt;&gt;"",1,0))</f>
        <v>0</v>
      </c>
      <c r="Z33" s="125">
        <f>IF('Indicator Data'!AA37="No Data",1,IF('Indicator Data imputation'!AA36&lt;&gt;"",1,0))</f>
        <v>1</v>
      </c>
      <c r="AA33" s="125">
        <f>IF('Indicator Data'!AB37="No Data",1,IF('Indicator Data imputation'!AB36&lt;&gt;"",1,0))</f>
        <v>0</v>
      </c>
      <c r="AB33" s="125">
        <f>IF('Indicator Data'!AC37="No Data",1,IF('Indicator Data imputation'!AC36&lt;&gt;"",1,0))</f>
        <v>0</v>
      </c>
      <c r="AC33" s="125">
        <f>IF('Indicator Data'!AD37="No Data",1,IF('Indicator Data imputation'!AD36&lt;&gt;"",1,0))</f>
        <v>0</v>
      </c>
      <c r="AD33" s="125">
        <f>IF('Indicator Data'!AE37="No Data",1,IF('Indicator Data imputation'!AE36&lt;&gt;"",1,0))</f>
        <v>0</v>
      </c>
      <c r="AE33" s="125">
        <f>IF('Indicator Data'!AF37="No Data",1,IF('Indicator Data imputation'!AF36&lt;&gt;"",1,0))</f>
        <v>0</v>
      </c>
      <c r="AF33" s="125">
        <f>IF('Indicator Data'!AG37="No Data",1,IF('Indicator Data imputation'!AG36&lt;&gt;"",1,0))</f>
        <v>0</v>
      </c>
      <c r="AG33" s="125">
        <f>IF('Indicator Data'!AH37="No Data",1,IF('Indicator Data imputation'!AH36&lt;&gt;"",1,0))</f>
        <v>0</v>
      </c>
      <c r="AH33" s="125">
        <f>IF('Indicator Data'!AI37="No Data",1,IF('Indicator Data imputation'!AI36&lt;&gt;"",1,0))</f>
        <v>0</v>
      </c>
      <c r="AI33" s="125">
        <f>IF('Indicator Data'!AJ37="No Data",1,IF('Indicator Data imputation'!AJ36&lt;&gt;"",1,0))</f>
        <v>0</v>
      </c>
      <c r="AJ33" s="125">
        <f>IF('Indicator Data'!AK37="No Data",1,IF('Indicator Data imputation'!AK36&lt;&gt;"",1,0))</f>
        <v>0</v>
      </c>
      <c r="AK33" s="125">
        <f>IF('Indicator Data'!AL37="No Data",1,IF('Indicator Data imputation'!AL36&lt;&gt;"",1,0))</f>
        <v>0</v>
      </c>
      <c r="AL33" s="125">
        <f>IF('Indicator Data'!AM37="No Data",1,IF('Indicator Data imputation'!AM36&lt;&gt;"",1,0))</f>
        <v>0</v>
      </c>
      <c r="AM33" s="125">
        <f>IF('Indicator Data'!AN37="No Data",1,IF('Indicator Data imputation'!AN36&lt;&gt;"",1,0))</f>
        <v>0</v>
      </c>
      <c r="AN33" s="125">
        <f>IF('Indicator Data'!AO37="No Data",1,IF('Indicator Data imputation'!AO36&lt;&gt;"",1,0))</f>
        <v>0</v>
      </c>
      <c r="AO33" s="125">
        <f>IF('Indicator Data'!AP37="No Data",1,IF('Indicator Data imputation'!AP36&lt;&gt;"",1,0))</f>
        <v>0</v>
      </c>
      <c r="AP33" s="125">
        <f>IF('Indicator Data'!AQ37="No Data",1,IF('Indicator Data imputation'!AQ36&lt;&gt;"",1,0))</f>
        <v>0</v>
      </c>
      <c r="AQ33" s="125">
        <f>IF('Indicator Data'!AR37="No Data",1,IF('Indicator Data imputation'!AR36&lt;&gt;"",1,0))</f>
        <v>1</v>
      </c>
      <c r="AR33" s="125">
        <f>IF('Indicator Data'!AS37="No Data",1,IF('Indicator Data imputation'!AS36&lt;&gt;"",1,0))</f>
        <v>0</v>
      </c>
      <c r="AS33" s="125">
        <f>IF('Indicator Data'!AT37="No Data",1,IF('Indicator Data imputation'!AT36&lt;&gt;"",1,0))</f>
        <v>0</v>
      </c>
      <c r="AT33" s="125">
        <f>IF('Indicator Data'!AU37="No Data",1,IF('Indicator Data imputation'!AU36&lt;&gt;"",1,0))</f>
        <v>0</v>
      </c>
      <c r="AU33" s="125">
        <f>IF('Indicator Data'!AV37="No Data",1,IF('Indicator Data imputation'!AV36&lt;&gt;"",1,0))</f>
        <v>0</v>
      </c>
      <c r="AV33" s="125">
        <f>IF('Indicator Data'!AW37="No Data",1,IF('Indicator Data imputation'!AW36&lt;&gt;"",1,0))</f>
        <v>0</v>
      </c>
      <c r="AW33" s="125">
        <f>IF('Indicator Data'!AX37="No Data",1,IF('Indicator Data imputation'!AX36&lt;&gt;"",1,0))</f>
        <v>0</v>
      </c>
      <c r="AX33" s="125">
        <f>IF('Indicator Data'!AY37="No Data",1,IF('Indicator Data imputation'!AY36&lt;&gt;"",1,0))</f>
        <v>0</v>
      </c>
      <c r="AY33" s="125">
        <f>IF('Indicator Data'!AZ37="No Data",1,IF('Indicator Data imputation'!AZ36&lt;&gt;"",1,0))</f>
        <v>0</v>
      </c>
      <c r="AZ33" s="125">
        <f>IF('Indicator Data'!BA37="No Data",1,IF('Indicator Data imputation'!BA36&lt;&gt;"",1,0))</f>
        <v>0</v>
      </c>
      <c r="BA33" s="125">
        <f>IF('Indicator Data'!BB37="No Data",1,IF('Indicator Data imputation'!BB36&lt;&gt;"",1,0))</f>
        <v>0</v>
      </c>
      <c r="BB33" s="125">
        <f>IF('Indicator Data'!BC37="No Data",1,IF('Indicator Data imputation'!BC36&lt;&gt;"",1,0))</f>
        <v>0</v>
      </c>
      <c r="BC33" s="125">
        <f>IF('Indicator Data'!BD37="No Data",1,IF('Indicator Data imputation'!BD36&lt;&gt;"",1,0))</f>
        <v>0</v>
      </c>
      <c r="BD33" s="125">
        <f>IF('Indicator Data'!BF37="No Data",1,IF('Indicator Data imputation'!BE36&lt;&gt;"",1,0))</f>
        <v>0</v>
      </c>
      <c r="BE33" s="125">
        <f>IF('Indicator Data'!BG37="No Data",1,IF('Indicator Data imputation'!BF36&lt;&gt;"",1,0))</f>
        <v>0</v>
      </c>
      <c r="BF33" s="125">
        <f>IF('Indicator Data'!BH37="No Data",1,IF('Indicator Data imputation'!BG36&lt;&gt;"",1,0))</f>
        <v>0</v>
      </c>
      <c r="BG33" s="125">
        <f>IF('Indicator Data'!BI37="No Data",1,IF('Indicator Data imputation'!BH36&lt;&gt;"",1,0))</f>
        <v>0</v>
      </c>
      <c r="BH33" s="125">
        <f>IF('Indicator Data'!BJ37="No Data",1,IF('Indicator Data imputation'!BI36&lt;&gt;"",1,0))</f>
        <v>1</v>
      </c>
      <c r="BI33" s="125">
        <f>IF('Indicator Data'!BK37="No Data",1,IF('Indicator Data imputation'!BJ36&lt;&gt;"",1,0))</f>
        <v>1</v>
      </c>
      <c r="BJ33" s="125">
        <f>IF('Indicator Data'!BL37="No Data",1,IF('Indicator Data imputation'!BK36&lt;&gt;"",1,0))</f>
        <v>0</v>
      </c>
      <c r="BK33" s="125">
        <f>IF('Indicator Data'!BM37="No Data",1,IF('Indicator Data imputation'!BL36&lt;&gt;"",1,0))</f>
        <v>0</v>
      </c>
      <c r="BL33" s="125">
        <f>IF('Indicator Data'!BN37="No Data",1,IF('Indicator Data imputation'!BM36&lt;&gt;"",1,0))</f>
        <v>0</v>
      </c>
      <c r="BM33" s="125">
        <f>IF('Indicator Data'!BO37="No Data",1,IF('Indicator Data imputation'!BN36&lt;&gt;"",1,0))</f>
        <v>0</v>
      </c>
      <c r="BN33" s="125">
        <f>IF('Indicator Data'!BP37="No Data",1,IF('Indicator Data imputation'!BO36&lt;&gt;"",1,0))</f>
        <v>0</v>
      </c>
      <c r="BO33" s="125">
        <f>IF('Indicator Data'!BQ37="No Data",1,IF('Indicator Data imputation'!BP36&lt;&gt;"",1,0))</f>
        <v>0</v>
      </c>
      <c r="BP33" s="125">
        <f>IF('Indicator Data'!BR37="No Data",1,IF('Indicator Data imputation'!BQ36&lt;&gt;"",1,0))</f>
        <v>0</v>
      </c>
      <c r="BQ33" s="125">
        <f>IF('Indicator Data'!BS37="No Data",1,IF('Indicator Data imputation'!BR36&lt;&gt;"",1,0))</f>
        <v>0</v>
      </c>
      <c r="BR33" s="125">
        <f>IF('Indicator Data'!BT37="No Data",1,IF('Indicator Data imputation'!BS36&lt;&gt;"",1,0))</f>
        <v>0</v>
      </c>
      <c r="BS33" s="125">
        <f>IF('Indicator Data'!BU37="No Data",1,IF('Indicator Data imputation'!BT36&lt;&gt;"",1,0))</f>
        <v>0</v>
      </c>
      <c r="BT33" s="125">
        <f>IF('Indicator Data'!BV37="No Data",1,IF('Indicator Data imputation'!BU36&lt;&gt;"",1,0))</f>
        <v>0</v>
      </c>
      <c r="BU33" s="125">
        <f>IF('Indicator Data'!BW37="No Data",1,IF('Indicator Data imputation'!BV36&lt;&gt;"",1,0))</f>
        <v>1</v>
      </c>
      <c r="BV33" s="125">
        <f>IF('Indicator Data'!BX37="No Data",1,IF('Indicator Data imputation'!BW36&lt;&gt;"",1,0))</f>
        <v>0</v>
      </c>
      <c r="BW33" s="125">
        <f>IF('Indicator Data'!BY37="No Data",1,IF('Indicator Data imputation'!BX36&lt;&gt;"",1,0))</f>
        <v>0</v>
      </c>
      <c r="BX33" s="125">
        <f>IF('Indicator Data'!BZ37="No Data",1,IF('Indicator Data imputation'!BY36&lt;&gt;"",1,0))</f>
        <v>0</v>
      </c>
      <c r="BY33" s="3">
        <f t="shared" si="0"/>
        <v>5</v>
      </c>
      <c r="BZ33" s="127">
        <f t="shared" si="1"/>
        <v>6.6666666666666666E-2</v>
      </c>
    </row>
    <row r="34" spans="1:78" x14ac:dyDescent="0.3">
      <c r="A34" s="3" t="str">
        <f>'Indicator Data'!B38</f>
        <v>TCD</v>
      </c>
      <c r="B34" s="125">
        <f>IF('Indicator Data'!C38="No Data",1,IF('Indicator Data imputation'!C37&lt;&gt;"",1,0))</f>
        <v>0</v>
      </c>
      <c r="C34" s="125">
        <f>IF('Indicator Data'!D38="No Data",1,IF('Indicator Data imputation'!D37&lt;&gt;"",1,0))</f>
        <v>0</v>
      </c>
      <c r="D34" s="125">
        <f>IF('Indicator Data'!E38="No Data",1,IF('Indicator Data imputation'!E37&lt;&gt;"",1,0))</f>
        <v>0</v>
      </c>
      <c r="E34" s="125">
        <f>IF('Indicator Data'!F38="No Data",1,IF('Indicator Data imputation'!F37&lt;&gt;"",1,0))</f>
        <v>0</v>
      </c>
      <c r="F34" s="125">
        <f>IF('Indicator Data'!G38="No Data",1,IF('Indicator Data imputation'!G37&lt;&gt;"",1,0))</f>
        <v>0</v>
      </c>
      <c r="G34" s="125">
        <f>IF('Indicator Data'!H38="No Data",1,IF('Indicator Data imputation'!H37&lt;&gt;"",1,0))</f>
        <v>0</v>
      </c>
      <c r="H34" s="125">
        <f>IF('Indicator Data'!I38="No Data",1,IF('Indicator Data imputation'!I37&lt;&gt;"",1,0))</f>
        <v>0</v>
      </c>
      <c r="I34" s="125">
        <f>IF('Indicator Data'!J38="No Data",1,IF('Indicator Data imputation'!J37&lt;&gt;"",1,0))</f>
        <v>0</v>
      </c>
      <c r="J34" s="125">
        <f>IF('Indicator Data'!K38="No Data",1,IF('Indicator Data imputation'!K37&lt;&gt;"",1,0))</f>
        <v>0</v>
      </c>
      <c r="K34" s="125">
        <f>IF('Indicator Data'!L38="No Data",1,IF('Indicator Data imputation'!L37&lt;&gt;"",1,0))</f>
        <v>0</v>
      </c>
      <c r="L34" s="125">
        <f>IF('Indicator Data'!M38="No Data",1,IF('Indicator Data imputation'!M37&lt;&gt;"",1,0))</f>
        <v>0</v>
      </c>
      <c r="M34" s="125">
        <f>IF('Indicator Data'!N38="No Data",1,IF('Indicator Data imputation'!N37&lt;&gt;"",1,0))</f>
        <v>0</v>
      </c>
      <c r="N34" s="125">
        <f>IF('Indicator Data'!O38="No Data",1,IF('Indicator Data imputation'!O37&lt;&gt;"",1,0))</f>
        <v>0</v>
      </c>
      <c r="O34" s="125">
        <f>IF('Indicator Data'!P38="No Data",1,IF('Indicator Data imputation'!P37&lt;&gt;"",1,0))</f>
        <v>0</v>
      </c>
      <c r="P34" s="125">
        <f>IF('Indicator Data'!Q38="No Data",1,IF('Indicator Data imputation'!Q37&lt;&gt;"",1,0))</f>
        <v>0</v>
      </c>
      <c r="Q34" s="125">
        <f>IF('Indicator Data'!R38="No Data",1,IF('Indicator Data imputation'!R37&lt;&gt;"",1,0))</f>
        <v>0</v>
      </c>
      <c r="R34" s="125">
        <f>IF('Indicator Data'!S38="No Data",1,IF('Indicator Data imputation'!S37&lt;&gt;"",1,0))</f>
        <v>0</v>
      </c>
      <c r="S34" s="125">
        <f>IF('Indicator Data'!T38="No Data",1,IF('Indicator Data imputation'!T37&lt;&gt;"",1,0))</f>
        <v>0</v>
      </c>
      <c r="T34" s="125">
        <f>IF('Indicator Data'!U38="No Data",1,IF('Indicator Data imputation'!U37&lt;&gt;"",1,0))</f>
        <v>0</v>
      </c>
      <c r="U34" s="125">
        <f>IF('Indicator Data'!V38="No Data",1,IF('Indicator Data imputation'!V37&lt;&gt;"",1,0))</f>
        <v>0</v>
      </c>
      <c r="V34" s="125">
        <f>IF('Indicator Data'!W38="No Data",1,IF('Indicator Data imputation'!W37&lt;&gt;"",1,0))</f>
        <v>0</v>
      </c>
      <c r="W34" s="125">
        <f>IF('Indicator Data'!X38="No Data",1,IF('Indicator Data imputation'!X37&lt;&gt;"",1,0))</f>
        <v>0</v>
      </c>
      <c r="X34" s="125">
        <f>IF('Indicator Data'!Y38="No Data",1,IF('Indicator Data imputation'!Y37&lt;&gt;"",1,0))</f>
        <v>0</v>
      </c>
      <c r="Y34" s="125">
        <f>IF('Indicator Data'!Z38="No Data",1,IF('Indicator Data imputation'!Z37&lt;&gt;"",1,0))</f>
        <v>0</v>
      </c>
      <c r="Z34" s="125">
        <f>IF('Indicator Data'!AA38="No Data",1,IF('Indicator Data imputation'!AA37&lt;&gt;"",1,0))</f>
        <v>0</v>
      </c>
      <c r="AA34" s="125">
        <f>IF('Indicator Data'!AB38="No Data",1,IF('Indicator Data imputation'!AB37&lt;&gt;"",1,0))</f>
        <v>0</v>
      </c>
      <c r="AB34" s="125">
        <f>IF('Indicator Data'!AC38="No Data",1,IF('Indicator Data imputation'!AC37&lt;&gt;"",1,0))</f>
        <v>0</v>
      </c>
      <c r="AC34" s="125">
        <f>IF('Indicator Data'!AD38="No Data",1,IF('Indicator Data imputation'!AD37&lt;&gt;"",1,0))</f>
        <v>0</v>
      </c>
      <c r="AD34" s="125">
        <f>IF('Indicator Data'!AE38="No Data",1,IF('Indicator Data imputation'!AE37&lt;&gt;"",1,0))</f>
        <v>0</v>
      </c>
      <c r="AE34" s="125">
        <f>IF('Indicator Data'!AF38="No Data",1,IF('Indicator Data imputation'!AF37&lt;&gt;"",1,0))</f>
        <v>0</v>
      </c>
      <c r="AF34" s="125">
        <f>IF('Indicator Data'!AG38="No Data",1,IF('Indicator Data imputation'!AG37&lt;&gt;"",1,0))</f>
        <v>0</v>
      </c>
      <c r="AG34" s="125">
        <f>IF('Indicator Data'!AH38="No Data",1,IF('Indicator Data imputation'!AH37&lt;&gt;"",1,0))</f>
        <v>0</v>
      </c>
      <c r="AH34" s="125">
        <f>IF('Indicator Data'!AI38="No Data",1,IF('Indicator Data imputation'!AI37&lt;&gt;"",1,0))</f>
        <v>0</v>
      </c>
      <c r="AI34" s="125">
        <f>IF('Indicator Data'!AJ38="No Data",1,IF('Indicator Data imputation'!AJ37&lt;&gt;"",1,0))</f>
        <v>0</v>
      </c>
      <c r="AJ34" s="125">
        <f>IF('Indicator Data'!AK38="No Data",1,IF('Indicator Data imputation'!AK37&lt;&gt;"",1,0))</f>
        <v>0</v>
      </c>
      <c r="AK34" s="125">
        <f>IF('Indicator Data'!AL38="No Data",1,IF('Indicator Data imputation'!AL37&lt;&gt;"",1,0))</f>
        <v>0</v>
      </c>
      <c r="AL34" s="125">
        <f>IF('Indicator Data'!AM38="No Data",1,IF('Indicator Data imputation'!AM37&lt;&gt;"",1,0))</f>
        <v>0</v>
      </c>
      <c r="AM34" s="125">
        <f>IF('Indicator Data'!AN38="No Data",1,IF('Indicator Data imputation'!AN37&lt;&gt;"",1,0))</f>
        <v>0</v>
      </c>
      <c r="AN34" s="125">
        <f>IF('Indicator Data'!AO38="No Data",1,IF('Indicator Data imputation'!AO37&lt;&gt;"",1,0))</f>
        <v>0</v>
      </c>
      <c r="AO34" s="125">
        <f>IF('Indicator Data'!AP38="No Data",1,IF('Indicator Data imputation'!AP37&lt;&gt;"",1,0))</f>
        <v>0</v>
      </c>
      <c r="AP34" s="125">
        <f>IF('Indicator Data'!AQ38="No Data",1,IF('Indicator Data imputation'!AQ37&lt;&gt;"",1,0))</f>
        <v>0</v>
      </c>
      <c r="AQ34" s="125">
        <f>IF('Indicator Data'!AR38="No Data",1,IF('Indicator Data imputation'!AR37&lt;&gt;"",1,0))</f>
        <v>1</v>
      </c>
      <c r="AR34" s="125">
        <f>IF('Indicator Data'!AS38="No Data",1,IF('Indicator Data imputation'!AS37&lt;&gt;"",1,0))</f>
        <v>0</v>
      </c>
      <c r="AS34" s="125">
        <f>IF('Indicator Data'!AT38="No Data",1,IF('Indicator Data imputation'!AT37&lt;&gt;"",1,0))</f>
        <v>0</v>
      </c>
      <c r="AT34" s="125">
        <f>IF('Indicator Data'!AU38="No Data",1,IF('Indicator Data imputation'!AU37&lt;&gt;"",1,0))</f>
        <v>0</v>
      </c>
      <c r="AU34" s="125">
        <f>IF('Indicator Data'!AV38="No Data",1,IF('Indicator Data imputation'!AV37&lt;&gt;"",1,0))</f>
        <v>0</v>
      </c>
      <c r="AV34" s="125">
        <f>IF('Indicator Data'!AW38="No Data",1,IF('Indicator Data imputation'!AW37&lt;&gt;"",1,0))</f>
        <v>0</v>
      </c>
      <c r="AW34" s="125">
        <f>IF('Indicator Data'!AX38="No Data",1,IF('Indicator Data imputation'!AX37&lt;&gt;"",1,0))</f>
        <v>0</v>
      </c>
      <c r="AX34" s="125">
        <f>IF('Indicator Data'!AY38="No Data",1,IF('Indicator Data imputation'!AY37&lt;&gt;"",1,0))</f>
        <v>0</v>
      </c>
      <c r="AY34" s="125">
        <f>IF('Indicator Data'!AZ38="No Data",1,IF('Indicator Data imputation'!AZ37&lt;&gt;"",1,0))</f>
        <v>0</v>
      </c>
      <c r="AZ34" s="125">
        <f>IF('Indicator Data'!BA38="No Data",1,IF('Indicator Data imputation'!BA37&lt;&gt;"",1,0))</f>
        <v>0</v>
      </c>
      <c r="BA34" s="125">
        <f>IF('Indicator Data'!BB38="No Data",1,IF('Indicator Data imputation'!BB37&lt;&gt;"",1,0))</f>
        <v>0</v>
      </c>
      <c r="BB34" s="125">
        <f>IF('Indicator Data'!BC38="No Data",1,IF('Indicator Data imputation'!BC37&lt;&gt;"",1,0))</f>
        <v>0</v>
      </c>
      <c r="BC34" s="125">
        <f>IF('Indicator Data'!BD38="No Data",1,IF('Indicator Data imputation'!BD37&lt;&gt;"",1,0))</f>
        <v>0</v>
      </c>
      <c r="BD34" s="125">
        <f>IF('Indicator Data'!BF38="No Data",1,IF('Indicator Data imputation'!BE37&lt;&gt;"",1,0))</f>
        <v>0</v>
      </c>
      <c r="BE34" s="125">
        <f>IF('Indicator Data'!BG38="No Data",1,IF('Indicator Data imputation'!BF37&lt;&gt;"",1,0))</f>
        <v>0</v>
      </c>
      <c r="BF34" s="125">
        <f>IF('Indicator Data'!BH38="No Data",1,IF('Indicator Data imputation'!BG37&lt;&gt;"",1,0))</f>
        <v>0</v>
      </c>
      <c r="BG34" s="125">
        <f>IF('Indicator Data'!BI38="No Data",1,IF('Indicator Data imputation'!BH37&lt;&gt;"",1,0))</f>
        <v>0</v>
      </c>
      <c r="BH34" s="125">
        <f>IF('Indicator Data'!BJ38="No Data",1,IF('Indicator Data imputation'!BI37&lt;&gt;"",1,0))</f>
        <v>0</v>
      </c>
      <c r="BI34" s="125">
        <f>IF('Indicator Data'!BK38="No Data",1,IF('Indicator Data imputation'!BJ37&lt;&gt;"",1,0))</f>
        <v>1</v>
      </c>
      <c r="BJ34" s="125">
        <f>IF('Indicator Data'!BL38="No Data",1,IF('Indicator Data imputation'!BK37&lt;&gt;"",1,0))</f>
        <v>0</v>
      </c>
      <c r="BK34" s="125">
        <f>IF('Indicator Data'!BM38="No Data",1,IF('Indicator Data imputation'!BL37&lt;&gt;"",1,0))</f>
        <v>0</v>
      </c>
      <c r="BL34" s="125">
        <f>IF('Indicator Data'!BN38="No Data",1,IF('Indicator Data imputation'!BM37&lt;&gt;"",1,0))</f>
        <v>0</v>
      </c>
      <c r="BM34" s="125">
        <f>IF('Indicator Data'!BO38="No Data",1,IF('Indicator Data imputation'!BN37&lt;&gt;"",1,0))</f>
        <v>0</v>
      </c>
      <c r="BN34" s="125">
        <f>IF('Indicator Data'!BP38="No Data",1,IF('Indicator Data imputation'!BO37&lt;&gt;"",1,0))</f>
        <v>0</v>
      </c>
      <c r="BO34" s="125">
        <f>IF('Indicator Data'!BQ38="No Data",1,IF('Indicator Data imputation'!BP37&lt;&gt;"",1,0))</f>
        <v>0</v>
      </c>
      <c r="BP34" s="125">
        <f>IF('Indicator Data'!BR38="No Data",1,IF('Indicator Data imputation'!BQ37&lt;&gt;"",1,0))</f>
        <v>0</v>
      </c>
      <c r="BQ34" s="125">
        <f>IF('Indicator Data'!BS38="No Data",1,IF('Indicator Data imputation'!BR37&lt;&gt;"",1,0))</f>
        <v>0</v>
      </c>
      <c r="BR34" s="125">
        <f>IF('Indicator Data'!BT38="No Data",1,IF('Indicator Data imputation'!BS37&lt;&gt;"",1,0))</f>
        <v>0</v>
      </c>
      <c r="BS34" s="125">
        <f>IF('Indicator Data'!BU38="No Data",1,IF('Indicator Data imputation'!BT37&lt;&gt;"",1,0))</f>
        <v>0</v>
      </c>
      <c r="BT34" s="125">
        <f>IF('Indicator Data'!BV38="No Data",1,IF('Indicator Data imputation'!BU37&lt;&gt;"",1,0))</f>
        <v>0</v>
      </c>
      <c r="BU34" s="125">
        <f>IF('Indicator Data'!BW38="No Data",1,IF('Indicator Data imputation'!BV37&lt;&gt;"",1,0))</f>
        <v>1</v>
      </c>
      <c r="BV34" s="125">
        <f>IF('Indicator Data'!BX38="No Data",1,IF('Indicator Data imputation'!BW37&lt;&gt;"",1,0))</f>
        <v>1</v>
      </c>
      <c r="BW34" s="125">
        <f>IF('Indicator Data'!BY38="No Data",1,IF('Indicator Data imputation'!BX37&lt;&gt;"",1,0))</f>
        <v>0</v>
      </c>
      <c r="BX34" s="125">
        <f>IF('Indicator Data'!BZ38="No Data",1,IF('Indicator Data imputation'!BY37&lt;&gt;"",1,0))</f>
        <v>0</v>
      </c>
      <c r="BY34" s="3">
        <f t="shared" ref="BY34:BY65" si="2">SUM(B34:BX34)</f>
        <v>4</v>
      </c>
      <c r="BZ34" s="127">
        <f t="shared" si="1"/>
        <v>5.3333333333333337E-2</v>
      </c>
    </row>
    <row r="35" spans="1:78" x14ac:dyDescent="0.3">
      <c r="A35" s="3" t="str">
        <f>'Indicator Data'!B39</f>
        <v>CHL</v>
      </c>
      <c r="B35" s="125">
        <f>IF('Indicator Data'!C39="No Data",1,IF('Indicator Data imputation'!C38&lt;&gt;"",1,0))</f>
        <v>0</v>
      </c>
      <c r="C35" s="125">
        <f>IF('Indicator Data'!D39="No Data",1,IF('Indicator Data imputation'!D38&lt;&gt;"",1,0))</f>
        <v>0</v>
      </c>
      <c r="D35" s="125">
        <f>IF('Indicator Data'!E39="No Data",1,IF('Indicator Data imputation'!E38&lt;&gt;"",1,0))</f>
        <v>0</v>
      </c>
      <c r="E35" s="125">
        <f>IF('Indicator Data'!F39="No Data",1,IF('Indicator Data imputation'!F38&lt;&gt;"",1,0))</f>
        <v>0</v>
      </c>
      <c r="F35" s="125">
        <f>IF('Indicator Data'!G39="No Data",1,IF('Indicator Data imputation'!G38&lt;&gt;"",1,0))</f>
        <v>0</v>
      </c>
      <c r="G35" s="125">
        <f>IF('Indicator Data'!H39="No Data",1,IF('Indicator Data imputation'!H38&lt;&gt;"",1,0))</f>
        <v>0</v>
      </c>
      <c r="H35" s="125">
        <f>IF('Indicator Data'!I39="No Data",1,IF('Indicator Data imputation'!I38&lt;&gt;"",1,0))</f>
        <v>0</v>
      </c>
      <c r="I35" s="125">
        <f>IF('Indicator Data'!J39="No Data",1,IF('Indicator Data imputation'!J38&lt;&gt;"",1,0))</f>
        <v>0</v>
      </c>
      <c r="J35" s="125">
        <f>IF('Indicator Data'!K39="No Data",1,IF('Indicator Data imputation'!K38&lt;&gt;"",1,0))</f>
        <v>0</v>
      </c>
      <c r="K35" s="125">
        <f>IF('Indicator Data'!L39="No Data",1,IF('Indicator Data imputation'!L38&lt;&gt;"",1,0))</f>
        <v>0</v>
      </c>
      <c r="L35" s="125">
        <f>IF('Indicator Data'!M39="No Data",1,IF('Indicator Data imputation'!M38&lt;&gt;"",1,0))</f>
        <v>1</v>
      </c>
      <c r="M35" s="125">
        <f>IF('Indicator Data'!N39="No Data",1,IF('Indicator Data imputation'!N38&lt;&gt;"",1,0))</f>
        <v>1</v>
      </c>
      <c r="N35" s="125">
        <f>IF('Indicator Data'!O39="No Data",1,IF('Indicator Data imputation'!O38&lt;&gt;"",1,0))</f>
        <v>1</v>
      </c>
      <c r="O35" s="125">
        <f>IF('Indicator Data'!P39="No Data",1,IF('Indicator Data imputation'!P38&lt;&gt;"",1,0))</f>
        <v>1</v>
      </c>
      <c r="P35" s="125">
        <f>IF('Indicator Data'!Q39="No Data",1,IF('Indicator Data imputation'!Q38&lt;&gt;"",1,0))</f>
        <v>0</v>
      </c>
      <c r="Q35" s="125">
        <f>IF('Indicator Data'!R39="No Data",1,IF('Indicator Data imputation'!R38&lt;&gt;"",1,0))</f>
        <v>0</v>
      </c>
      <c r="R35" s="125">
        <f>IF('Indicator Data'!S39="No Data",1,IF('Indicator Data imputation'!S38&lt;&gt;"",1,0))</f>
        <v>0</v>
      </c>
      <c r="S35" s="125">
        <f>IF('Indicator Data'!T39="No Data",1,IF('Indicator Data imputation'!T38&lt;&gt;"",1,0))</f>
        <v>0</v>
      </c>
      <c r="T35" s="125">
        <f>IF('Indicator Data'!U39="No Data",1,IF('Indicator Data imputation'!U38&lt;&gt;"",1,0))</f>
        <v>0</v>
      </c>
      <c r="U35" s="125">
        <f>IF('Indicator Data'!V39="No Data",1,IF('Indicator Data imputation'!V38&lt;&gt;"",1,0))</f>
        <v>0</v>
      </c>
      <c r="V35" s="125">
        <f>IF('Indicator Data'!W39="No Data",1,IF('Indicator Data imputation'!W38&lt;&gt;"",1,0))</f>
        <v>0</v>
      </c>
      <c r="W35" s="125">
        <f>IF('Indicator Data'!X39="No Data",1,IF('Indicator Data imputation'!X38&lt;&gt;"",1,0))</f>
        <v>0</v>
      </c>
      <c r="X35" s="125">
        <f>IF('Indicator Data'!Y39="No Data",1,IF('Indicator Data imputation'!Y38&lt;&gt;"",1,0))</f>
        <v>0</v>
      </c>
      <c r="Y35" s="125">
        <f>IF('Indicator Data'!Z39="No Data",1,IF('Indicator Data imputation'!Z38&lt;&gt;"",1,0))</f>
        <v>0</v>
      </c>
      <c r="Z35" s="125">
        <f>IF('Indicator Data'!AA39="No Data",1,IF('Indicator Data imputation'!AA38&lt;&gt;"",1,0))</f>
        <v>1</v>
      </c>
      <c r="AA35" s="125">
        <f>IF('Indicator Data'!AB39="No Data",1,IF('Indicator Data imputation'!AB38&lt;&gt;"",1,0))</f>
        <v>0</v>
      </c>
      <c r="AB35" s="125">
        <f>IF('Indicator Data'!AC39="No Data",1,IF('Indicator Data imputation'!AC38&lt;&gt;"",1,0))</f>
        <v>1</v>
      </c>
      <c r="AC35" s="125">
        <f>IF('Indicator Data'!AD39="No Data",1,IF('Indicator Data imputation'!AD38&lt;&gt;"",1,0))</f>
        <v>0</v>
      </c>
      <c r="AD35" s="125">
        <f>IF('Indicator Data'!AE39="No Data",1,IF('Indicator Data imputation'!AE38&lt;&gt;"",1,0))</f>
        <v>0</v>
      </c>
      <c r="AE35" s="125">
        <f>IF('Indicator Data'!AF39="No Data",1,IF('Indicator Data imputation'!AF38&lt;&gt;"",1,0))</f>
        <v>0</v>
      </c>
      <c r="AF35" s="125">
        <f>IF('Indicator Data'!AG39="No Data",1,IF('Indicator Data imputation'!AG38&lt;&gt;"",1,0))</f>
        <v>0</v>
      </c>
      <c r="AG35" s="125">
        <f>IF('Indicator Data'!AH39="No Data",1,IF('Indicator Data imputation'!AH38&lt;&gt;"",1,0))</f>
        <v>0</v>
      </c>
      <c r="AH35" s="125">
        <f>IF('Indicator Data'!AI39="No Data",1,IF('Indicator Data imputation'!AI38&lt;&gt;"",1,0))</f>
        <v>0</v>
      </c>
      <c r="AI35" s="125">
        <f>IF('Indicator Data'!AJ39="No Data",1,IF('Indicator Data imputation'!AJ38&lt;&gt;"",1,0))</f>
        <v>0</v>
      </c>
      <c r="AJ35" s="125">
        <f>IF('Indicator Data'!AK39="No Data",1,IF('Indicator Data imputation'!AK38&lt;&gt;"",1,0))</f>
        <v>0</v>
      </c>
      <c r="AK35" s="125">
        <f>IF('Indicator Data'!AL39="No Data",1,IF('Indicator Data imputation'!AL38&lt;&gt;"",1,0))</f>
        <v>0</v>
      </c>
      <c r="AL35" s="125">
        <f>IF('Indicator Data'!AM39="No Data",1,IF('Indicator Data imputation'!AM38&lt;&gt;"",1,0))</f>
        <v>1</v>
      </c>
      <c r="AM35" s="125">
        <f>IF('Indicator Data'!AN39="No Data",1,IF('Indicator Data imputation'!AN38&lt;&gt;"",1,0))</f>
        <v>0</v>
      </c>
      <c r="AN35" s="125">
        <f>IF('Indicator Data'!AO39="No Data",1,IF('Indicator Data imputation'!AO38&lt;&gt;"",1,0))</f>
        <v>0</v>
      </c>
      <c r="AO35" s="125">
        <f>IF('Indicator Data'!AP39="No Data",1,IF('Indicator Data imputation'!AP38&lt;&gt;"",1,0))</f>
        <v>0</v>
      </c>
      <c r="AP35" s="125">
        <f>IF('Indicator Data'!AQ39="No Data",1,IF('Indicator Data imputation'!AQ38&lt;&gt;"",1,0))</f>
        <v>0</v>
      </c>
      <c r="AQ35" s="125">
        <f>IF('Indicator Data'!AR39="No Data",1,IF('Indicator Data imputation'!AR38&lt;&gt;"",1,0))</f>
        <v>0</v>
      </c>
      <c r="AR35" s="125">
        <f>IF('Indicator Data'!AS39="No Data",1,IF('Indicator Data imputation'!AS38&lt;&gt;"",1,0))</f>
        <v>0</v>
      </c>
      <c r="AS35" s="125">
        <f>IF('Indicator Data'!AT39="No Data",1,IF('Indicator Data imputation'!AT38&lt;&gt;"",1,0))</f>
        <v>0</v>
      </c>
      <c r="AT35" s="125">
        <f>IF('Indicator Data'!AU39="No Data",1,IF('Indicator Data imputation'!AU38&lt;&gt;"",1,0))</f>
        <v>0</v>
      </c>
      <c r="AU35" s="125">
        <f>IF('Indicator Data'!AV39="No Data",1,IF('Indicator Data imputation'!AV38&lt;&gt;"",1,0))</f>
        <v>0</v>
      </c>
      <c r="AV35" s="125">
        <f>IF('Indicator Data'!AW39="No Data",1,IF('Indicator Data imputation'!AW38&lt;&gt;"",1,0))</f>
        <v>0</v>
      </c>
      <c r="AW35" s="125">
        <f>IF('Indicator Data'!AX39="No Data",1,IF('Indicator Data imputation'!AX38&lt;&gt;"",1,0))</f>
        <v>1</v>
      </c>
      <c r="AX35" s="125">
        <f>IF('Indicator Data'!AY39="No Data",1,IF('Indicator Data imputation'!AY38&lt;&gt;"",1,0))</f>
        <v>0</v>
      </c>
      <c r="AY35" s="125">
        <f>IF('Indicator Data'!AZ39="No Data",1,IF('Indicator Data imputation'!AZ38&lt;&gt;"",1,0))</f>
        <v>0</v>
      </c>
      <c r="AZ35" s="125">
        <f>IF('Indicator Data'!BA39="No Data",1,IF('Indicator Data imputation'!BA38&lt;&gt;"",1,0))</f>
        <v>0</v>
      </c>
      <c r="BA35" s="125">
        <f>IF('Indicator Data'!BB39="No Data",1,IF('Indicator Data imputation'!BB38&lt;&gt;"",1,0))</f>
        <v>0</v>
      </c>
      <c r="BB35" s="125">
        <f>IF('Indicator Data'!BC39="No Data",1,IF('Indicator Data imputation'!BC38&lt;&gt;"",1,0))</f>
        <v>0</v>
      </c>
      <c r="BC35" s="125">
        <f>IF('Indicator Data'!BD39="No Data",1,IF('Indicator Data imputation'!BD38&lt;&gt;"",1,0))</f>
        <v>0</v>
      </c>
      <c r="BD35" s="125">
        <f>IF('Indicator Data'!BF39="No Data",1,IF('Indicator Data imputation'!BE38&lt;&gt;"",1,0))</f>
        <v>0</v>
      </c>
      <c r="BE35" s="125">
        <f>IF('Indicator Data'!BG39="No Data",1,IF('Indicator Data imputation'!BF38&lt;&gt;"",1,0))</f>
        <v>0</v>
      </c>
      <c r="BF35" s="125">
        <f>IF('Indicator Data'!BH39="No Data",1,IF('Indicator Data imputation'!BG38&lt;&gt;"",1,0))</f>
        <v>0</v>
      </c>
      <c r="BG35" s="125">
        <f>IF('Indicator Data'!BI39="No Data",1,IF('Indicator Data imputation'!BH38&lt;&gt;"",1,0))</f>
        <v>0</v>
      </c>
      <c r="BH35" s="125">
        <f>IF('Indicator Data'!BJ39="No Data",1,IF('Indicator Data imputation'!BI38&lt;&gt;"",1,0))</f>
        <v>0</v>
      </c>
      <c r="BI35" s="125">
        <f>IF('Indicator Data'!BK39="No Data",1,IF('Indicator Data imputation'!BJ38&lt;&gt;"",1,0))</f>
        <v>0</v>
      </c>
      <c r="BJ35" s="125">
        <f>IF('Indicator Data'!BL39="No Data",1,IF('Indicator Data imputation'!BK38&lt;&gt;"",1,0))</f>
        <v>0</v>
      </c>
      <c r="BK35" s="125">
        <f>IF('Indicator Data'!BM39="No Data",1,IF('Indicator Data imputation'!BL38&lt;&gt;"",1,0))</f>
        <v>0</v>
      </c>
      <c r="BL35" s="125">
        <f>IF('Indicator Data'!BN39="No Data",1,IF('Indicator Data imputation'!BM38&lt;&gt;"",1,0))</f>
        <v>0</v>
      </c>
      <c r="BM35" s="125">
        <f>IF('Indicator Data'!BO39="No Data",1,IF('Indicator Data imputation'!BN38&lt;&gt;"",1,0))</f>
        <v>0</v>
      </c>
      <c r="BN35" s="125">
        <f>IF('Indicator Data'!BP39="No Data",1,IF('Indicator Data imputation'!BO38&lt;&gt;"",1,0))</f>
        <v>0</v>
      </c>
      <c r="BO35" s="125">
        <f>IF('Indicator Data'!BQ39="No Data",1,IF('Indicator Data imputation'!BP38&lt;&gt;"",1,0))</f>
        <v>0</v>
      </c>
      <c r="BP35" s="125">
        <f>IF('Indicator Data'!BR39="No Data",1,IF('Indicator Data imputation'!BQ38&lt;&gt;"",1,0))</f>
        <v>0</v>
      </c>
      <c r="BQ35" s="125">
        <f>IF('Indicator Data'!BS39="No Data",1,IF('Indicator Data imputation'!BR38&lt;&gt;"",1,0))</f>
        <v>0</v>
      </c>
      <c r="BR35" s="125">
        <f>IF('Indicator Data'!BT39="No Data",1,IF('Indicator Data imputation'!BS38&lt;&gt;"",1,0))</f>
        <v>0</v>
      </c>
      <c r="BS35" s="125">
        <f>IF('Indicator Data'!BU39="No Data",1,IF('Indicator Data imputation'!BT38&lt;&gt;"",1,0))</f>
        <v>0</v>
      </c>
      <c r="BT35" s="125">
        <f>IF('Indicator Data'!BV39="No Data",1,IF('Indicator Data imputation'!BU38&lt;&gt;"",1,0))</f>
        <v>0</v>
      </c>
      <c r="BU35" s="125">
        <f>IF('Indicator Data'!BW39="No Data",1,IF('Indicator Data imputation'!BV38&lt;&gt;"",1,0))</f>
        <v>0</v>
      </c>
      <c r="BV35" s="125">
        <f>IF('Indicator Data'!BX39="No Data",1,IF('Indicator Data imputation'!BW38&lt;&gt;"",1,0))</f>
        <v>0</v>
      </c>
      <c r="BW35" s="125">
        <f>IF('Indicator Data'!BY39="No Data",1,IF('Indicator Data imputation'!BX38&lt;&gt;"",1,0))</f>
        <v>0</v>
      </c>
      <c r="BX35" s="125">
        <f>IF('Indicator Data'!BZ39="No Data",1,IF('Indicator Data imputation'!BY38&lt;&gt;"",1,0))</f>
        <v>0</v>
      </c>
      <c r="BY35" s="3">
        <f t="shared" si="2"/>
        <v>8</v>
      </c>
      <c r="BZ35" s="127">
        <f t="shared" si="1"/>
        <v>0.10666666666666667</v>
      </c>
    </row>
    <row r="36" spans="1:78" x14ac:dyDescent="0.3">
      <c r="A36" s="3" t="str">
        <f>'Indicator Data'!B40</f>
        <v>CHN</v>
      </c>
      <c r="B36" s="125">
        <f>IF('Indicator Data'!C40="No Data",1,IF('Indicator Data imputation'!C39&lt;&gt;"",1,0))</f>
        <v>0</v>
      </c>
      <c r="C36" s="125">
        <f>IF('Indicator Data'!D40="No Data",1,IF('Indicator Data imputation'!D39&lt;&gt;"",1,0))</f>
        <v>0</v>
      </c>
      <c r="D36" s="125">
        <f>IF('Indicator Data'!E40="No Data",1,IF('Indicator Data imputation'!E39&lt;&gt;"",1,0))</f>
        <v>0</v>
      </c>
      <c r="E36" s="125">
        <f>IF('Indicator Data'!F40="No Data",1,IF('Indicator Data imputation'!F39&lt;&gt;"",1,0))</f>
        <v>0</v>
      </c>
      <c r="F36" s="125">
        <f>IF('Indicator Data'!G40="No Data",1,IF('Indicator Data imputation'!G39&lt;&gt;"",1,0))</f>
        <v>0</v>
      </c>
      <c r="G36" s="125">
        <f>IF('Indicator Data'!H40="No Data",1,IF('Indicator Data imputation'!H39&lt;&gt;"",1,0))</f>
        <v>0</v>
      </c>
      <c r="H36" s="125">
        <f>IF('Indicator Data'!I40="No Data",1,IF('Indicator Data imputation'!I39&lt;&gt;"",1,0))</f>
        <v>0</v>
      </c>
      <c r="I36" s="125">
        <f>IF('Indicator Data'!J40="No Data",1,IF('Indicator Data imputation'!J39&lt;&gt;"",1,0))</f>
        <v>0</v>
      </c>
      <c r="J36" s="125">
        <f>IF('Indicator Data'!K40="No Data",1,IF('Indicator Data imputation'!K39&lt;&gt;"",1,0))</f>
        <v>0</v>
      </c>
      <c r="K36" s="125">
        <f>IF('Indicator Data'!L40="No Data",1,IF('Indicator Data imputation'!L39&lt;&gt;"",1,0))</f>
        <v>0</v>
      </c>
      <c r="L36" s="125">
        <f>IF('Indicator Data'!M40="No Data",1,IF('Indicator Data imputation'!M39&lt;&gt;"",1,0))</f>
        <v>0</v>
      </c>
      <c r="M36" s="125">
        <f>IF('Indicator Data'!N40="No Data",1,IF('Indicator Data imputation'!N39&lt;&gt;"",1,0))</f>
        <v>1</v>
      </c>
      <c r="N36" s="125">
        <f>IF('Indicator Data'!O40="No Data",1,IF('Indicator Data imputation'!O39&lt;&gt;"",1,0))</f>
        <v>1</v>
      </c>
      <c r="O36" s="125">
        <f>IF('Indicator Data'!P40="No Data",1,IF('Indicator Data imputation'!P39&lt;&gt;"",1,0))</f>
        <v>1</v>
      </c>
      <c r="P36" s="125">
        <f>IF('Indicator Data'!Q40="No Data",1,IF('Indicator Data imputation'!Q39&lt;&gt;"",1,0))</f>
        <v>0</v>
      </c>
      <c r="Q36" s="125">
        <f>IF('Indicator Data'!R40="No Data",1,IF('Indicator Data imputation'!R39&lt;&gt;"",1,0))</f>
        <v>0</v>
      </c>
      <c r="R36" s="125">
        <f>IF('Indicator Data'!S40="No Data",1,IF('Indicator Data imputation'!S39&lt;&gt;"",1,0))</f>
        <v>0</v>
      </c>
      <c r="S36" s="125">
        <f>IF('Indicator Data'!T40="No Data",1,IF('Indicator Data imputation'!T39&lt;&gt;"",1,0))</f>
        <v>0</v>
      </c>
      <c r="T36" s="125">
        <f>IF('Indicator Data'!U40="No Data",1,IF('Indicator Data imputation'!U39&lt;&gt;"",1,0))</f>
        <v>0</v>
      </c>
      <c r="U36" s="125">
        <f>IF('Indicator Data'!V40="No Data",1,IF('Indicator Data imputation'!V39&lt;&gt;"",1,0))</f>
        <v>0</v>
      </c>
      <c r="V36" s="125">
        <f>IF('Indicator Data'!W40="No Data",1,IF('Indicator Data imputation'!W39&lt;&gt;"",1,0))</f>
        <v>0</v>
      </c>
      <c r="W36" s="125">
        <f>IF('Indicator Data'!X40="No Data",1,IF('Indicator Data imputation'!X39&lt;&gt;"",1,0))</f>
        <v>0</v>
      </c>
      <c r="X36" s="125">
        <f>IF('Indicator Data'!Y40="No Data",1,IF('Indicator Data imputation'!Y39&lt;&gt;"",1,0))</f>
        <v>0</v>
      </c>
      <c r="Y36" s="125">
        <f>IF('Indicator Data'!Z40="No Data",1,IF('Indicator Data imputation'!Z39&lt;&gt;"",1,0))</f>
        <v>0</v>
      </c>
      <c r="Z36" s="125">
        <f>IF('Indicator Data'!AA40="No Data",1,IF('Indicator Data imputation'!AA39&lt;&gt;"",1,0))</f>
        <v>1</v>
      </c>
      <c r="AA36" s="125">
        <f>IF('Indicator Data'!AB40="No Data",1,IF('Indicator Data imputation'!AB39&lt;&gt;"",1,0))</f>
        <v>0</v>
      </c>
      <c r="AB36" s="125">
        <f>IF('Indicator Data'!AC40="No Data",1,IF('Indicator Data imputation'!AC39&lt;&gt;"",1,0))</f>
        <v>1</v>
      </c>
      <c r="AC36" s="125">
        <f>IF('Indicator Data'!AD40="No Data",1,IF('Indicator Data imputation'!AD39&lt;&gt;"",1,0))</f>
        <v>1</v>
      </c>
      <c r="AD36" s="125">
        <f>IF('Indicator Data'!AE40="No Data",1,IF('Indicator Data imputation'!AE39&lt;&gt;"",1,0))</f>
        <v>0</v>
      </c>
      <c r="AE36" s="125">
        <f>IF('Indicator Data'!AF40="No Data",1,IF('Indicator Data imputation'!AF39&lt;&gt;"",1,0))</f>
        <v>0</v>
      </c>
      <c r="AF36" s="125">
        <f>IF('Indicator Data'!AG40="No Data",1,IF('Indicator Data imputation'!AG39&lt;&gt;"",1,0))</f>
        <v>0</v>
      </c>
      <c r="AG36" s="125">
        <f>IF('Indicator Data'!AH40="No Data",1,IF('Indicator Data imputation'!AH39&lt;&gt;"",1,0))</f>
        <v>0</v>
      </c>
      <c r="AH36" s="125">
        <f>IF('Indicator Data'!AI40="No Data",1,IF('Indicator Data imputation'!AI39&lt;&gt;"",1,0))</f>
        <v>0</v>
      </c>
      <c r="AI36" s="125">
        <f>IF('Indicator Data'!AJ40="No Data",1,IF('Indicator Data imputation'!AJ39&lt;&gt;"",1,0))</f>
        <v>0</v>
      </c>
      <c r="AJ36" s="125">
        <f>IF('Indicator Data'!AK40="No Data",1,IF('Indicator Data imputation'!AK39&lt;&gt;"",1,0))</f>
        <v>0</v>
      </c>
      <c r="AK36" s="125">
        <f>IF('Indicator Data'!AL40="No Data",1,IF('Indicator Data imputation'!AL39&lt;&gt;"",1,0))</f>
        <v>0</v>
      </c>
      <c r="AL36" s="125">
        <f>IF('Indicator Data'!AM40="No Data",1,IF('Indicator Data imputation'!AM39&lt;&gt;"",1,0))</f>
        <v>0</v>
      </c>
      <c r="AM36" s="125">
        <f>IF('Indicator Data'!AN40="No Data",1,IF('Indicator Data imputation'!AN39&lt;&gt;"",1,0))</f>
        <v>0</v>
      </c>
      <c r="AN36" s="125">
        <f>IF('Indicator Data'!AO40="No Data",1,IF('Indicator Data imputation'!AO39&lt;&gt;"",1,0))</f>
        <v>0</v>
      </c>
      <c r="AO36" s="125">
        <f>IF('Indicator Data'!AP40="No Data",1,IF('Indicator Data imputation'!AP39&lt;&gt;"",1,0))</f>
        <v>0</v>
      </c>
      <c r="AP36" s="125">
        <f>IF('Indicator Data'!AQ40="No Data",1,IF('Indicator Data imputation'!AQ39&lt;&gt;"",1,0))</f>
        <v>0</v>
      </c>
      <c r="AQ36" s="125">
        <f>IF('Indicator Data'!AR40="No Data",1,IF('Indicator Data imputation'!AR39&lt;&gt;"",1,0))</f>
        <v>0</v>
      </c>
      <c r="AR36" s="125">
        <f>IF('Indicator Data'!AS40="No Data",1,IF('Indicator Data imputation'!AS39&lt;&gt;"",1,0))</f>
        <v>0</v>
      </c>
      <c r="AS36" s="125">
        <f>IF('Indicator Data'!AT40="No Data",1,IF('Indicator Data imputation'!AT39&lt;&gt;"",1,0))</f>
        <v>0</v>
      </c>
      <c r="AT36" s="125">
        <f>IF('Indicator Data'!AU40="No Data",1,IF('Indicator Data imputation'!AU39&lt;&gt;"",1,0))</f>
        <v>0</v>
      </c>
      <c r="AU36" s="125">
        <f>IF('Indicator Data'!AV40="No Data",1,IF('Indicator Data imputation'!AV39&lt;&gt;"",1,0))</f>
        <v>1</v>
      </c>
      <c r="AV36" s="125">
        <f>IF('Indicator Data'!AW40="No Data",1,IF('Indicator Data imputation'!AW39&lt;&gt;"",1,0))</f>
        <v>1</v>
      </c>
      <c r="AW36" s="125">
        <f>IF('Indicator Data'!AX40="No Data",1,IF('Indicator Data imputation'!AX39&lt;&gt;"",1,0))</f>
        <v>0</v>
      </c>
      <c r="AX36" s="125">
        <f>IF('Indicator Data'!AY40="No Data",1,IF('Indicator Data imputation'!AY39&lt;&gt;"",1,0))</f>
        <v>0</v>
      </c>
      <c r="AY36" s="125">
        <f>IF('Indicator Data'!AZ40="No Data",1,IF('Indicator Data imputation'!AZ39&lt;&gt;"",1,0))</f>
        <v>0</v>
      </c>
      <c r="AZ36" s="125">
        <f>IF('Indicator Data'!BA40="No Data",1,IF('Indicator Data imputation'!BA39&lt;&gt;"",1,0))</f>
        <v>0</v>
      </c>
      <c r="BA36" s="125">
        <f>IF('Indicator Data'!BB40="No Data",1,IF('Indicator Data imputation'!BB39&lt;&gt;"",1,0))</f>
        <v>0</v>
      </c>
      <c r="BB36" s="125">
        <f>IF('Indicator Data'!BC40="No Data",1,IF('Indicator Data imputation'!BC39&lt;&gt;"",1,0))</f>
        <v>0</v>
      </c>
      <c r="BC36" s="125">
        <f>IF('Indicator Data'!BD40="No Data",1,IF('Indicator Data imputation'!BD39&lt;&gt;"",1,0))</f>
        <v>0</v>
      </c>
      <c r="BD36" s="125">
        <f>IF('Indicator Data'!BF40="No Data",1,IF('Indicator Data imputation'!BE39&lt;&gt;"",1,0))</f>
        <v>0</v>
      </c>
      <c r="BE36" s="125">
        <f>IF('Indicator Data'!BG40="No Data",1,IF('Indicator Data imputation'!BF39&lt;&gt;"",1,0))</f>
        <v>0</v>
      </c>
      <c r="BF36" s="125">
        <f>IF('Indicator Data'!BH40="No Data",1,IF('Indicator Data imputation'!BG39&lt;&gt;"",1,0))</f>
        <v>0</v>
      </c>
      <c r="BG36" s="125">
        <f>IF('Indicator Data'!BI40="No Data",1,IF('Indicator Data imputation'!BH39&lt;&gt;"",1,0))</f>
        <v>0</v>
      </c>
      <c r="BH36" s="125">
        <f>IF('Indicator Data'!BJ40="No Data",1,IF('Indicator Data imputation'!BI39&lt;&gt;"",1,0))</f>
        <v>0</v>
      </c>
      <c r="BI36" s="125">
        <f>IF('Indicator Data'!BK40="No Data",1,IF('Indicator Data imputation'!BJ39&lt;&gt;"",1,0))</f>
        <v>0</v>
      </c>
      <c r="BJ36" s="125">
        <f>IF('Indicator Data'!BL40="No Data",1,IF('Indicator Data imputation'!BK39&lt;&gt;"",1,0))</f>
        <v>0</v>
      </c>
      <c r="BK36" s="125">
        <f>IF('Indicator Data'!BM40="No Data",1,IF('Indicator Data imputation'!BL39&lt;&gt;"",1,0))</f>
        <v>0</v>
      </c>
      <c r="BL36" s="125">
        <f>IF('Indicator Data'!BN40="No Data",1,IF('Indicator Data imputation'!BM39&lt;&gt;"",1,0))</f>
        <v>0</v>
      </c>
      <c r="BM36" s="125">
        <f>IF('Indicator Data'!BO40="No Data",1,IF('Indicator Data imputation'!BN39&lt;&gt;"",1,0))</f>
        <v>0</v>
      </c>
      <c r="BN36" s="125">
        <f>IF('Indicator Data'!BP40="No Data",1,IF('Indicator Data imputation'!BO39&lt;&gt;"",1,0))</f>
        <v>0</v>
      </c>
      <c r="BO36" s="125">
        <f>IF('Indicator Data'!BQ40="No Data",1,IF('Indicator Data imputation'!BP39&lt;&gt;"",1,0))</f>
        <v>0</v>
      </c>
      <c r="BP36" s="125">
        <f>IF('Indicator Data'!BR40="No Data",1,IF('Indicator Data imputation'!BQ39&lt;&gt;"",1,0))</f>
        <v>0</v>
      </c>
      <c r="BQ36" s="125">
        <f>IF('Indicator Data'!BS40="No Data",1,IF('Indicator Data imputation'!BR39&lt;&gt;"",1,0))</f>
        <v>0</v>
      </c>
      <c r="BR36" s="125">
        <f>IF('Indicator Data'!BT40="No Data",1,IF('Indicator Data imputation'!BS39&lt;&gt;"",1,0))</f>
        <v>0</v>
      </c>
      <c r="BS36" s="125">
        <f>IF('Indicator Data'!BU40="No Data",1,IF('Indicator Data imputation'!BT39&lt;&gt;"",1,0))</f>
        <v>0</v>
      </c>
      <c r="BT36" s="125">
        <f>IF('Indicator Data'!BV40="No Data",1,IF('Indicator Data imputation'!BU39&lt;&gt;"",1,0))</f>
        <v>0</v>
      </c>
      <c r="BU36" s="125">
        <f>IF('Indicator Data'!BW40="No Data",1,IF('Indicator Data imputation'!BV39&lt;&gt;"",1,0))</f>
        <v>0</v>
      </c>
      <c r="BV36" s="125">
        <f>IF('Indicator Data'!BX40="No Data",1,IF('Indicator Data imputation'!BW39&lt;&gt;"",1,0))</f>
        <v>1</v>
      </c>
      <c r="BW36" s="125">
        <f>IF('Indicator Data'!BY40="No Data",1,IF('Indicator Data imputation'!BX39&lt;&gt;"",1,0))</f>
        <v>0</v>
      </c>
      <c r="BX36" s="125">
        <f>IF('Indicator Data'!BZ40="No Data",1,IF('Indicator Data imputation'!BY39&lt;&gt;"",1,0))</f>
        <v>0</v>
      </c>
      <c r="BY36" s="3">
        <f t="shared" si="2"/>
        <v>9</v>
      </c>
      <c r="BZ36" s="127">
        <f t="shared" si="1"/>
        <v>0.12</v>
      </c>
    </row>
    <row r="37" spans="1:78" x14ac:dyDescent="0.3">
      <c r="A37" s="3" t="str">
        <f>'Indicator Data'!B41</f>
        <v>COL</v>
      </c>
      <c r="B37" s="125">
        <f>IF('Indicator Data'!C41="No Data",1,IF('Indicator Data imputation'!C40&lt;&gt;"",1,0))</f>
        <v>0</v>
      </c>
      <c r="C37" s="125">
        <f>IF('Indicator Data'!D41="No Data",1,IF('Indicator Data imputation'!D40&lt;&gt;"",1,0))</f>
        <v>0</v>
      </c>
      <c r="D37" s="125">
        <f>IF('Indicator Data'!E41="No Data",1,IF('Indicator Data imputation'!E40&lt;&gt;"",1,0))</f>
        <v>0</v>
      </c>
      <c r="E37" s="125">
        <f>IF('Indicator Data'!F41="No Data",1,IF('Indicator Data imputation'!F40&lt;&gt;"",1,0))</f>
        <v>0</v>
      </c>
      <c r="F37" s="125">
        <f>IF('Indicator Data'!G41="No Data",1,IF('Indicator Data imputation'!G40&lt;&gt;"",1,0))</f>
        <v>0</v>
      </c>
      <c r="G37" s="125">
        <f>IF('Indicator Data'!H41="No Data",1,IF('Indicator Data imputation'!H40&lt;&gt;"",1,0))</f>
        <v>0</v>
      </c>
      <c r="H37" s="125">
        <f>IF('Indicator Data'!I41="No Data",1,IF('Indicator Data imputation'!I40&lt;&gt;"",1,0))</f>
        <v>0</v>
      </c>
      <c r="I37" s="125">
        <f>IF('Indicator Data'!J41="No Data",1,IF('Indicator Data imputation'!J40&lt;&gt;"",1,0))</f>
        <v>0</v>
      </c>
      <c r="J37" s="125">
        <f>IF('Indicator Data'!K41="No Data",1,IF('Indicator Data imputation'!K40&lt;&gt;"",1,0))</f>
        <v>0</v>
      </c>
      <c r="K37" s="125">
        <f>IF('Indicator Data'!L41="No Data",1,IF('Indicator Data imputation'!L40&lt;&gt;"",1,0))</f>
        <v>0</v>
      </c>
      <c r="L37" s="125">
        <f>IF('Indicator Data'!M41="No Data",1,IF('Indicator Data imputation'!M40&lt;&gt;"",1,0))</f>
        <v>1</v>
      </c>
      <c r="M37" s="125">
        <f>IF('Indicator Data'!N41="No Data",1,IF('Indicator Data imputation'!N40&lt;&gt;"",1,0))</f>
        <v>1</v>
      </c>
      <c r="N37" s="125">
        <f>IF('Indicator Data'!O41="No Data",1,IF('Indicator Data imputation'!O40&lt;&gt;"",1,0))</f>
        <v>1</v>
      </c>
      <c r="O37" s="125">
        <f>IF('Indicator Data'!P41="No Data",1,IF('Indicator Data imputation'!P40&lt;&gt;"",1,0))</f>
        <v>1</v>
      </c>
      <c r="P37" s="125">
        <f>IF('Indicator Data'!Q41="No Data",1,IF('Indicator Data imputation'!Q40&lt;&gt;"",1,0))</f>
        <v>0</v>
      </c>
      <c r="Q37" s="125">
        <f>IF('Indicator Data'!R41="No Data",1,IF('Indicator Data imputation'!R40&lt;&gt;"",1,0))</f>
        <v>0</v>
      </c>
      <c r="R37" s="125">
        <f>IF('Indicator Data'!S41="No Data",1,IF('Indicator Data imputation'!S40&lt;&gt;"",1,0))</f>
        <v>0</v>
      </c>
      <c r="S37" s="125">
        <f>IF('Indicator Data'!T41="No Data",1,IF('Indicator Data imputation'!T40&lt;&gt;"",1,0))</f>
        <v>0</v>
      </c>
      <c r="T37" s="125">
        <f>IF('Indicator Data'!U41="No Data",1,IF('Indicator Data imputation'!U40&lt;&gt;"",1,0))</f>
        <v>0</v>
      </c>
      <c r="U37" s="125">
        <f>IF('Indicator Data'!V41="No Data",1,IF('Indicator Data imputation'!V40&lt;&gt;"",1,0))</f>
        <v>0</v>
      </c>
      <c r="V37" s="125">
        <f>IF('Indicator Data'!W41="No Data",1,IF('Indicator Data imputation'!W40&lt;&gt;"",1,0))</f>
        <v>0</v>
      </c>
      <c r="W37" s="125">
        <f>IF('Indicator Data'!X41="No Data",1,IF('Indicator Data imputation'!X40&lt;&gt;"",1,0))</f>
        <v>0</v>
      </c>
      <c r="X37" s="125">
        <f>IF('Indicator Data'!Y41="No Data",1,IF('Indicator Data imputation'!Y40&lt;&gt;"",1,0))</f>
        <v>0</v>
      </c>
      <c r="Y37" s="125">
        <f>IF('Indicator Data'!Z41="No Data",1,IF('Indicator Data imputation'!Z40&lt;&gt;"",1,0))</f>
        <v>0</v>
      </c>
      <c r="Z37" s="125">
        <f>IF('Indicator Data'!AA41="No Data",1,IF('Indicator Data imputation'!AA40&lt;&gt;"",1,0))</f>
        <v>0</v>
      </c>
      <c r="AA37" s="125">
        <f>IF('Indicator Data'!AB41="No Data",1,IF('Indicator Data imputation'!AB40&lt;&gt;"",1,0))</f>
        <v>0</v>
      </c>
      <c r="AB37" s="125">
        <f>IF('Indicator Data'!AC41="No Data",1,IF('Indicator Data imputation'!AC40&lt;&gt;"",1,0))</f>
        <v>0</v>
      </c>
      <c r="AC37" s="125">
        <f>IF('Indicator Data'!AD41="No Data",1,IF('Indicator Data imputation'!AD40&lt;&gt;"",1,0))</f>
        <v>0</v>
      </c>
      <c r="AD37" s="125">
        <f>IF('Indicator Data'!AE41="No Data",1,IF('Indicator Data imputation'!AE40&lt;&gt;"",1,0))</f>
        <v>0</v>
      </c>
      <c r="AE37" s="125">
        <f>IF('Indicator Data'!AF41="No Data",1,IF('Indicator Data imputation'!AF40&lt;&gt;"",1,0))</f>
        <v>0</v>
      </c>
      <c r="AF37" s="125">
        <f>IF('Indicator Data'!AG41="No Data",1,IF('Indicator Data imputation'!AG40&lt;&gt;"",1,0))</f>
        <v>0</v>
      </c>
      <c r="AG37" s="125">
        <f>IF('Indicator Data'!AH41="No Data",1,IF('Indicator Data imputation'!AH40&lt;&gt;"",1,0))</f>
        <v>0</v>
      </c>
      <c r="AH37" s="125">
        <f>IF('Indicator Data'!AI41="No Data",1,IF('Indicator Data imputation'!AI40&lt;&gt;"",1,0))</f>
        <v>0</v>
      </c>
      <c r="AI37" s="125">
        <f>IF('Indicator Data'!AJ41="No Data",1,IF('Indicator Data imputation'!AJ40&lt;&gt;"",1,0))</f>
        <v>0</v>
      </c>
      <c r="AJ37" s="125">
        <f>IF('Indicator Data'!AK41="No Data",1,IF('Indicator Data imputation'!AK40&lt;&gt;"",1,0))</f>
        <v>0</v>
      </c>
      <c r="AK37" s="125">
        <f>IF('Indicator Data'!AL41="No Data",1,IF('Indicator Data imputation'!AL40&lt;&gt;"",1,0))</f>
        <v>0</v>
      </c>
      <c r="AL37" s="125">
        <f>IF('Indicator Data'!AM41="No Data",1,IF('Indicator Data imputation'!AM40&lt;&gt;"",1,0))</f>
        <v>0</v>
      </c>
      <c r="AM37" s="125">
        <f>IF('Indicator Data'!AN41="No Data",1,IF('Indicator Data imputation'!AN40&lt;&gt;"",1,0))</f>
        <v>0</v>
      </c>
      <c r="AN37" s="125">
        <f>IF('Indicator Data'!AO41="No Data",1,IF('Indicator Data imputation'!AO40&lt;&gt;"",1,0))</f>
        <v>0</v>
      </c>
      <c r="AO37" s="125">
        <f>IF('Indicator Data'!AP41="No Data",1,IF('Indicator Data imputation'!AP40&lt;&gt;"",1,0))</f>
        <v>0</v>
      </c>
      <c r="AP37" s="125">
        <f>IF('Indicator Data'!AQ41="No Data",1,IF('Indicator Data imputation'!AQ40&lt;&gt;"",1,0))</f>
        <v>0</v>
      </c>
      <c r="AQ37" s="125">
        <f>IF('Indicator Data'!AR41="No Data",1,IF('Indicator Data imputation'!AR40&lt;&gt;"",1,0))</f>
        <v>0</v>
      </c>
      <c r="AR37" s="125">
        <f>IF('Indicator Data'!AS41="No Data",1,IF('Indicator Data imputation'!AS40&lt;&gt;"",1,0))</f>
        <v>0</v>
      </c>
      <c r="AS37" s="125">
        <f>IF('Indicator Data'!AT41="No Data",1,IF('Indicator Data imputation'!AT40&lt;&gt;"",1,0))</f>
        <v>0</v>
      </c>
      <c r="AT37" s="125">
        <f>IF('Indicator Data'!AU41="No Data",1,IF('Indicator Data imputation'!AU40&lt;&gt;"",1,0))</f>
        <v>0</v>
      </c>
      <c r="AU37" s="125">
        <f>IF('Indicator Data'!AV41="No Data",1,IF('Indicator Data imputation'!AV40&lt;&gt;"",1,0))</f>
        <v>0</v>
      </c>
      <c r="AV37" s="125">
        <f>IF('Indicator Data'!AW41="No Data",1,IF('Indicator Data imputation'!AW40&lt;&gt;"",1,0))</f>
        <v>0</v>
      </c>
      <c r="AW37" s="125">
        <f>IF('Indicator Data'!AX41="No Data",1,IF('Indicator Data imputation'!AX40&lt;&gt;"",1,0))</f>
        <v>0</v>
      </c>
      <c r="AX37" s="125">
        <f>IF('Indicator Data'!AY41="No Data",1,IF('Indicator Data imputation'!AY40&lt;&gt;"",1,0))</f>
        <v>0</v>
      </c>
      <c r="AY37" s="125">
        <f>IF('Indicator Data'!AZ41="No Data",1,IF('Indicator Data imputation'!AZ40&lt;&gt;"",1,0))</f>
        <v>0</v>
      </c>
      <c r="AZ37" s="125">
        <f>IF('Indicator Data'!BA41="No Data",1,IF('Indicator Data imputation'!BA40&lt;&gt;"",1,0))</f>
        <v>0</v>
      </c>
      <c r="BA37" s="125">
        <f>IF('Indicator Data'!BB41="No Data",1,IF('Indicator Data imputation'!BB40&lt;&gt;"",1,0))</f>
        <v>0</v>
      </c>
      <c r="BB37" s="125">
        <f>IF('Indicator Data'!BC41="No Data",1,IF('Indicator Data imputation'!BC40&lt;&gt;"",1,0))</f>
        <v>0</v>
      </c>
      <c r="BC37" s="125">
        <f>IF('Indicator Data'!BD41="No Data",1,IF('Indicator Data imputation'!BD40&lt;&gt;"",1,0))</f>
        <v>0</v>
      </c>
      <c r="BD37" s="125">
        <f>IF('Indicator Data'!BF41="No Data",1,IF('Indicator Data imputation'!BE40&lt;&gt;"",1,0))</f>
        <v>0</v>
      </c>
      <c r="BE37" s="125">
        <f>IF('Indicator Data'!BG41="No Data",1,IF('Indicator Data imputation'!BF40&lt;&gt;"",1,0))</f>
        <v>0</v>
      </c>
      <c r="BF37" s="125">
        <f>IF('Indicator Data'!BH41="No Data",1,IF('Indicator Data imputation'!BG40&lt;&gt;"",1,0))</f>
        <v>0</v>
      </c>
      <c r="BG37" s="125">
        <f>IF('Indicator Data'!BI41="No Data",1,IF('Indicator Data imputation'!BH40&lt;&gt;"",1,0))</f>
        <v>0</v>
      </c>
      <c r="BH37" s="125">
        <f>IF('Indicator Data'!BJ41="No Data",1,IF('Indicator Data imputation'!BI40&lt;&gt;"",1,0))</f>
        <v>0</v>
      </c>
      <c r="BI37" s="125">
        <f>IF('Indicator Data'!BK41="No Data",1,IF('Indicator Data imputation'!BJ40&lt;&gt;"",1,0))</f>
        <v>0</v>
      </c>
      <c r="BJ37" s="125">
        <f>IF('Indicator Data'!BL41="No Data",1,IF('Indicator Data imputation'!BK40&lt;&gt;"",1,0))</f>
        <v>0</v>
      </c>
      <c r="BK37" s="125">
        <f>IF('Indicator Data'!BM41="No Data",1,IF('Indicator Data imputation'!BL40&lt;&gt;"",1,0))</f>
        <v>0</v>
      </c>
      <c r="BL37" s="125">
        <f>IF('Indicator Data'!BN41="No Data",1,IF('Indicator Data imputation'!BM40&lt;&gt;"",1,0))</f>
        <v>0</v>
      </c>
      <c r="BM37" s="125">
        <f>IF('Indicator Data'!BO41="No Data",1,IF('Indicator Data imputation'!BN40&lt;&gt;"",1,0))</f>
        <v>0</v>
      </c>
      <c r="BN37" s="125">
        <f>IF('Indicator Data'!BP41="No Data",1,IF('Indicator Data imputation'!BO40&lt;&gt;"",1,0))</f>
        <v>0</v>
      </c>
      <c r="BO37" s="125">
        <f>IF('Indicator Data'!BQ41="No Data",1,IF('Indicator Data imputation'!BP40&lt;&gt;"",1,0))</f>
        <v>0</v>
      </c>
      <c r="BP37" s="125">
        <f>IF('Indicator Data'!BR41="No Data",1,IF('Indicator Data imputation'!BQ40&lt;&gt;"",1,0))</f>
        <v>0</v>
      </c>
      <c r="BQ37" s="125">
        <f>IF('Indicator Data'!BS41="No Data",1,IF('Indicator Data imputation'!BR40&lt;&gt;"",1,0))</f>
        <v>0</v>
      </c>
      <c r="BR37" s="125">
        <f>IF('Indicator Data'!BT41="No Data",1,IF('Indicator Data imputation'!BS40&lt;&gt;"",1,0))</f>
        <v>0</v>
      </c>
      <c r="BS37" s="125">
        <f>IF('Indicator Data'!BU41="No Data",1,IF('Indicator Data imputation'!BT40&lt;&gt;"",1,0))</f>
        <v>0</v>
      </c>
      <c r="BT37" s="125">
        <f>IF('Indicator Data'!BV41="No Data",1,IF('Indicator Data imputation'!BU40&lt;&gt;"",1,0))</f>
        <v>0</v>
      </c>
      <c r="BU37" s="125">
        <f>IF('Indicator Data'!BW41="No Data",1,IF('Indicator Data imputation'!BV40&lt;&gt;"",1,0))</f>
        <v>0</v>
      </c>
      <c r="BV37" s="125">
        <f>IF('Indicator Data'!BX41="No Data",1,IF('Indicator Data imputation'!BW40&lt;&gt;"",1,0))</f>
        <v>0</v>
      </c>
      <c r="BW37" s="125">
        <f>IF('Indicator Data'!BY41="No Data",1,IF('Indicator Data imputation'!BX40&lt;&gt;"",1,0))</f>
        <v>0</v>
      </c>
      <c r="BX37" s="125">
        <f>IF('Indicator Data'!BZ41="No Data",1,IF('Indicator Data imputation'!BY40&lt;&gt;"",1,0))</f>
        <v>0</v>
      </c>
      <c r="BY37" s="3">
        <f t="shared" si="2"/>
        <v>4</v>
      </c>
      <c r="BZ37" s="127">
        <f t="shared" si="1"/>
        <v>5.3333333333333337E-2</v>
      </c>
    </row>
    <row r="38" spans="1:78" x14ac:dyDescent="0.3">
      <c r="A38" s="3" t="str">
        <f>'Indicator Data'!B42</f>
        <v>COM</v>
      </c>
      <c r="B38" s="125">
        <f>IF('Indicator Data'!C42="No Data",1,IF('Indicator Data imputation'!C41&lt;&gt;"",1,0))</f>
        <v>0</v>
      </c>
      <c r="C38" s="125">
        <f>IF('Indicator Data'!D42="No Data",1,IF('Indicator Data imputation'!D41&lt;&gt;"",1,0))</f>
        <v>0</v>
      </c>
      <c r="D38" s="125">
        <f>IF('Indicator Data'!E42="No Data",1,IF('Indicator Data imputation'!E41&lt;&gt;"",1,0))</f>
        <v>1</v>
      </c>
      <c r="E38" s="125">
        <f>IF('Indicator Data'!F42="No Data",1,IF('Indicator Data imputation'!F41&lt;&gt;"",1,0))</f>
        <v>0</v>
      </c>
      <c r="F38" s="125">
        <f>IF('Indicator Data'!G42="No Data",1,IF('Indicator Data imputation'!G41&lt;&gt;"",1,0))</f>
        <v>0</v>
      </c>
      <c r="G38" s="125">
        <f>IF('Indicator Data'!H42="No Data",1,IF('Indicator Data imputation'!H41&lt;&gt;"",1,0))</f>
        <v>0</v>
      </c>
      <c r="H38" s="125">
        <f>IF('Indicator Data'!I42="No Data",1,IF('Indicator Data imputation'!I41&lt;&gt;"",1,0))</f>
        <v>0</v>
      </c>
      <c r="I38" s="125">
        <f>IF('Indicator Data'!J42="No Data",1,IF('Indicator Data imputation'!J41&lt;&gt;"",1,0))</f>
        <v>0</v>
      </c>
      <c r="J38" s="125">
        <f>IF('Indicator Data'!K42="No Data",1,IF('Indicator Data imputation'!K41&lt;&gt;"",1,0))</f>
        <v>0</v>
      </c>
      <c r="K38" s="125">
        <f>IF('Indicator Data'!L42="No Data",1,IF('Indicator Data imputation'!L41&lt;&gt;"",1,0))</f>
        <v>0</v>
      </c>
      <c r="L38" s="125">
        <f>IF('Indicator Data'!M42="No Data",1,IF('Indicator Data imputation'!M41&lt;&gt;"",1,0))</f>
        <v>0</v>
      </c>
      <c r="M38" s="125">
        <f>IF('Indicator Data'!N42="No Data",1,IF('Indicator Data imputation'!N41&lt;&gt;"",1,0))</f>
        <v>0</v>
      </c>
      <c r="N38" s="125">
        <f>IF('Indicator Data'!O42="No Data",1,IF('Indicator Data imputation'!O41&lt;&gt;"",1,0))</f>
        <v>0</v>
      </c>
      <c r="O38" s="125">
        <f>IF('Indicator Data'!P42="No Data",1,IF('Indicator Data imputation'!P41&lt;&gt;"",1,0))</f>
        <v>0</v>
      </c>
      <c r="P38" s="125">
        <f>IF('Indicator Data'!Q42="No Data",1,IF('Indicator Data imputation'!Q41&lt;&gt;"",1,0))</f>
        <v>0</v>
      </c>
      <c r="Q38" s="125">
        <f>IF('Indicator Data'!R42="No Data",1,IF('Indicator Data imputation'!R41&lt;&gt;"",1,0))</f>
        <v>0</v>
      </c>
      <c r="R38" s="125">
        <f>IF('Indicator Data'!S42="No Data",1,IF('Indicator Data imputation'!S41&lt;&gt;"",1,0))</f>
        <v>0</v>
      </c>
      <c r="S38" s="125">
        <f>IF('Indicator Data'!T42="No Data",1,IF('Indicator Data imputation'!T41&lt;&gt;"",1,0))</f>
        <v>0</v>
      </c>
      <c r="T38" s="125">
        <f>IF('Indicator Data'!U42="No Data",1,IF('Indicator Data imputation'!U41&lt;&gt;"",1,0))</f>
        <v>0</v>
      </c>
      <c r="U38" s="125">
        <f>IF('Indicator Data'!V42="No Data",1,IF('Indicator Data imputation'!V41&lt;&gt;"",1,0))</f>
        <v>0</v>
      </c>
      <c r="V38" s="125">
        <f>IF('Indicator Data'!W42="No Data",1,IF('Indicator Data imputation'!W41&lt;&gt;"",1,0))</f>
        <v>0</v>
      </c>
      <c r="W38" s="125">
        <f>IF('Indicator Data'!X42="No Data",1,IF('Indicator Data imputation'!X41&lt;&gt;"",1,0))</f>
        <v>0</v>
      </c>
      <c r="X38" s="125">
        <f>IF('Indicator Data'!Y42="No Data",1,IF('Indicator Data imputation'!Y41&lt;&gt;"",1,0))</f>
        <v>0</v>
      </c>
      <c r="Y38" s="125">
        <f>IF('Indicator Data'!Z42="No Data",1,IF('Indicator Data imputation'!Z41&lt;&gt;"",1,0))</f>
        <v>0</v>
      </c>
      <c r="Z38" s="125">
        <f>IF('Indicator Data'!AA42="No Data",1,IF('Indicator Data imputation'!AA41&lt;&gt;"",1,0))</f>
        <v>0</v>
      </c>
      <c r="AA38" s="125">
        <f>IF('Indicator Data'!AB42="No Data",1,IF('Indicator Data imputation'!AB41&lt;&gt;"",1,0))</f>
        <v>0</v>
      </c>
      <c r="AB38" s="125">
        <f>IF('Indicator Data'!AC42="No Data",1,IF('Indicator Data imputation'!AC41&lt;&gt;"",1,0))</f>
        <v>0</v>
      </c>
      <c r="AC38" s="125">
        <f>IF('Indicator Data'!AD42="No Data",1,IF('Indicator Data imputation'!AD41&lt;&gt;"",1,0))</f>
        <v>0</v>
      </c>
      <c r="AD38" s="125">
        <f>IF('Indicator Data'!AE42="No Data",1,IF('Indicator Data imputation'!AE41&lt;&gt;"",1,0))</f>
        <v>0</v>
      </c>
      <c r="AE38" s="125">
        <f>IF('Indicator Data'!AF42="No Data",1,IF('Indicator Data imputation'!AF41&lt;&gt;"",1,0))</f>
        <v>0</v>
      </c>
      <c r="AF38" s="125">
        <f>IF('Indicator Data'!AG42="No Data",1,IF('Indicator Data imputation'!AG41&lt;&gt;"",1,0))</f>
        <v>0</v>
      </c>
      <c r="AG38" s="125">
        <f>IF('Indicator Data'!AH42="No Data",1,IF('Indicator Data imputation'!AH41&lt;&gt;"",1,0))</f>
        <v>0</v>
      </c>
      <c r="AH38" s="125">
        <f>IF('Indicator Data'!AI42="No Data",1,IF('Indicator Data imputation'!AI41&lt;&gt;"",1,0))</f>
        <v>0</v>
      </c>
      <c r="AI38" s="125">
        <f>IF('Indicator Data'!AJ42="No Data",1,IF('Indicator Data imputation'!AJ41&lt;&gt;"",1,0))</f>
        <v>0</v>
      </c>
      <c r="AJ38" s="125">
        <f>IF('Indicator Data'!AK42="No Data",1,IF('Indicator Data imputation'!AK41&lt;&gt;"",1,0))</f>
        <v>0</v>
      </c>
      <c r="AK38" s="125">
        <f>IF('Indicator Data'!AL42="No Data",1,IF('Indicator Data imputation'!AL41&lt;&gt;"",1,0))</f>
        <v>0</v>
      </c>
      <c r="AL38" s="125">
        <f>IF('Indicator Data'!AM42="No Data",1,IF('Indicator Data imputation'!AM41&lt;&gt;"",1,0))</f>
        <v>0</v>
      </c>
      <c r="AM38" s="125">
        <f>IF('Indicator Data'!AN42="No Data",1,IF('Indicator Data imputation'!AN41&lt;&gt;"",1,0))</f>
        <v>0</v>
      </c>
      <c r="AN38" s="125">
        <f>IF('Indicator Data'!AO42="No Data",1,IF('Indicator Data imputation'!AO41&lt;&gt;"",1,0))</f>
        <v>0</v>
      </c>
      <c r="AO38" s="125">
        <f>IF('Indicator Data'!AP42="No Data",1,IF('Indicator Data imputation'!AP41&lt;&gt;"",1,0))</f>
        <v>0</v>
      </c>
      <c r="AP38" s="125">
        <f>IF('Indicator Data'!AQ42="No Data",1,IF('Indicator Data imputation'!AQ41&lt;&gt;"",1,0))</f>
        <v>0</v>
      </c>
      <c r="AQ38" s="125">
        <f>IF('Indicator Data'!AR42="No Data",1,IF('Indicator Data imputation'!AR41&lt;&gt;"",1,0))</f>
        <v>0</v>
      </c>
      <c r="AR38" s="125">
        <f>IF('Indicator Data'!AS42="No Data",1,IF('Indicator Data imputation'!AS41&lt;&gt;"",1,0))</f>
        <v>0</v>
      </c>
      <c r="AS38" s="125">
        <f>IF('Indicator Data'!AT42="No Data",1,IF('Indicator Data imputation'!AT41&lt;&gt;"",1,0))</f>
        <v>0</v>
      </c>
      <c r="AT38" s="125">
        <f>IF('Indicator Data'!AU42="No Data",1,IF('Indicator Data imputation'!AU41&lt;&gt;"",1,0))</f>
        <v>0</v>
      </c>
      <c r="AU38" s="125">
        <f>IF('Indicator Data'!AV42="No Data",1,IF('Indicator Data imputation'!AV41&lt;&gt;"",1,0))</f>
        <v>0</v>
      </c>
      <c r="AV38" s="125">
        <f>IF('Indicator Data'!AW42="No Data",1,IF('Indicator Data imputation'!AW41&lt;&gt;"",1,0))</f>
        <v>0</v>
      </c>
      <c r="AW38" s="125">
        <f>IF('Indicator Data'!AX42="No Data",1,IF('Indicator Data imputation'!AX41&lt;&gt;"",1,0))</f>
        <v>0</v>
      </c>
      <c r="AX38" s="125">
        <f>IF('Indicator Data'!AY42="No Data",1,IF('Indicator Data imputation'!AY41&lt;&gt;"",1,0))</f>
        <v>0</v>
      </c>
      <c r="AY38" s="125">
        <f>IF('Indicator Data'!AZ42="No Data",1,IF('Indicator Data imputation'!AZ41&lt;&gt;"",1,0))</f>
        <v>1</v>
      </c>
      <c r="AZ38" s="125">
        <f>IF('Indicator Data'!BA42="No Data",1,IF('Indicator Data imputation'!BA41&lt;&gt;"",1,0))</f>
        <v>0</v>
      </c>
      <c r="BA38" s="125">
        <f>IF('Indicator Data'!BB42="No Data",1,IF('Indicator Data imputation'!BB41&lt;&gt;"",1,0))</f>
        <v>0</v>
      </c>
      <c r="BB38" s="125">
        <f>IF('Indicator Data'!BC42="No Data",1,IF('Indicator Data imputation'!BC41&lt;&gt;"",1,0))</f>
        <v>0</v>
      </c>
      <c r="BC38" s="125">
        <f>IF('Indicator Data'!BD42="No Data",1,IF('Indicator Data imputation'!BD41&lt;&gt;"",1,0))</f>
        <v>0</v>
      </c>
      <c r="BD38" s="125">
        <f>IF('Indicator Data'!BF42="No Data",1,IF('Indicator Data imputation'!BE41&lt;&gt;"",1,0))</f>
        <v>0</v>
      </c>
      <c r="BE38" s="125">
        <f>IF('Indicator Data'!BG42="No Data",1,IF('Indicator Data imputation'!BF41&lt;&gt;"",1,0))</f>
        <v>0</v>
      </c>
      <c r="BF38" s="125">
        <f>IF('Indicator Data'!BH42="No Data",1,IF('Indicator Data imputation'!BG41&lt;&gt;"",1,0))</f>
        <v>0</v>
      </c>
      <c r="BG38" s="125">
        <f>IF('Indicator Data'!BI42="No Data",1,IF('Indicator Data imputation'!BH41&lt;&gt;"",1,0))</f>
        <v>0</v>
      </c>
      <c r="BH38" s="125">
        <f>IF('Indicator Data'!BJ42="No Data",1,IF('Indicator Data imputation'!BI41&lt;&gt;"",1,0))</f>
        <v>1</v>
      </c>
      <c r="BI38" s="125">
        <f>IF('Indicator Data'!BK42="No Data",1,IF('Indicator Data imputation'!BJ41&lt;&gt;"",1,0))</f>
        <v>0</v>
      </c>
      <c r="BJ38" s="125">
        <f>IF('Indicator Data'!BL42="No Data",1,IF('Indicator Data imputation'!BK41&lt;&gt;"",1,0))</f>
        <v>0</v>
      </c>
      <c r="BK38" s="125">
        <f>IF('Indicator Data'!BM42="No Data",1,IF('Indicator Data imputation'!BL41&lt;&gt;"",1,0))</f>
        <v>0</v>
      </c>
      <c r="BL38" s="125">
        <f>IF('Indicator Data'!BN42="No Data",1,IF('Indicator Data imputation'!BM41&lt;&gt;"",1,0))</f>
        <v>0</v>
      </c>
      <c r="BM38" s="125">
        <f>IF('Indicator Data'!BO42="No Data",1,IF('Indicator Data imputation'!BN41&lt;&gt;"",1,0))</f>
        <v>0</v>
      </c>
      <c r="BN38" s="125">
        <f>IF('Indicator Data'!BP42="No Data",1,IF('Indicator Data imputation'!BO41&lt;&gt;"",1,0))</f>
        <v>0</v>
      </c>
      <c r="BO38" s="125">
        <f>IF('Indicator Data'!BQ42="No Data",1,IF('Indicator Data imputation'!BP41&lt;&gt;"",1,0))</f>
        <v>0</v>
      </c>
      <c r="BP38" s="125">
        <f>IF('Indicator Data'!BR42="No Data",1,IF('Indicator Data imputation'!BQ41&lt;&gt;"",1,0))</f>
        <v>0</v>
      </c>
      <c r="BQ38" s="125">
        <f>IF('Indicator Data'!BS42="No Data",1,IF('Indicator Data imputation'!BR41&lt;&gt;"",1,0))</f>
        <v>0</v>
      </c>
      <c r="BR38" s="125">
        <f>IF('Indicator Data'!BT42="No Data",1,IF('Indicator Data imputation'!BS41&lt;&gt;"",1,0))</f>
        <v>0</v>
      </c>
      <c r="BS38" s="125">
        <f>IF('Indicator Data'!BU42="No Data",1,IF('Indicator Data imputation'!BT41&lt;&gt;"",1,0))</f>
        <v>0</v>
      </c>
      <c r="BT38" s="125">
        <f>IF('Indicator Data'!BV42="No Data",1,IF('Indicator Data imputation'!BU41&lt;&gt;"",1,0))</f>
        <v>0</v>
      </c>
      <c r="BU38" s="125">
        <f>IF('Indicator Data'!BW42="No Data",1,IF('Indicator Data imputation'!BV41&lt;&gt;"",1,0))</f>
        <v>1</v>
      </c>
      <c r="BV38" s="125">
        <f>IF('Indicator Data'!BX42="No Data",1,IF('Indicator Data imputation'!BW41&lt;&gt;"",1,0))</f>
        <v>1</v>
      </c>
      <c r="BW38" s="125">
        <f>IF('Indicator Data'!BY42="No Data",1,IF('Indicator Data imputation'!BX41&lt;&gt;"",1,0))</f>
        <v>0</v>
      </c>
      <c r="BX38" s="125">
        <f>IF('Indicator Data'!BZ42="No Data",1,IF('Indicator Data imputation'!BY41&lt;&gt;"",1,0))</f>
        <v>0</v>
      </c>
      <c r="BY38" s="3">
        <f t="shared" si="2"/>
        <v>5</v>
      </c>
      <c r="BZ38" s="127">
        <f t="shared" si="1"/>
        <v>6.6666666666666666E-2</v>
      </c>
    </row>
    <row r="39" spans="1:78" x14ac:dyDescent="0.3">
      <c r="A39" s="3" t="str">
        <f>'Indicator Data'!B43</f>
        <v>COG</v>
      </c>
      <c r="B39" s="125">
        <f>IF('Indicator Data'!C43="No Data",1,IF('Indicator Data imputation'!C42&lt;&gt;"",1,0))</f>
        <v>0</v>
      </c>
      <c r="C39" s="125">
        <f>IF('Indicator Data'!D43="No Data",1,IF('Indicator Data imputation'!D42&lt;&gt;"",1,0))</f>
        <v>0</v>
      </c>
      <c r="D39" s="125">
        <f>IF('Indicator Data'!E43="No Data",1,IF('Indicator Data imputation'!E42&lt;&gt;"",1,0))</f>
        <v>0</v>
      </c>
      <c r="E39" s="125">
        <f>IF('Indicator Data'!F43="No Data",1,IF('Indicator Data imputation'!F42&lt;&gt;"",1,0))</f>
        <v>0</v>
      </c>
      <c r="F39" s="125">
        <f>IF('Indicator Data'!G43="No Data",1,IF('Indicator Data imputation'!G42&lt;&gt;"",1,0))</f>
        <v>0</v>
      </c>
      <c r="G39" s="125">
        <f>IF('Indicator Data'!H43="No Data",1,IF('Indicator Data imputation'!H42&lt;&gt;"",1,0))</f>
        <v>0</v>
      </c>
      <c r="H39" s="125">
        <f>IF('Indicator Data'!I43="No Data",1,IF('Indicator Data imputation'!I42&lt;&gt;"",1,0))</f>
        <v>0</v>
      </c>
      <c r="I39" s="125">
        <f>IF('Indicator Data'!J43="No Data",1,IF('Indicator Data imputation'!J42&lt;&gt;"",1,0))</f>
        <v>0</v>
      </c>
      <c r="J39" s="125">
        <f>IF('Indicator Data'!K43="No Data",1,IF('Indicator Data imputation'!K42&lt;&gt;"",1,0))</f>
        <v>0</v>
      </c>
      <c r="K39" s="125">
        <f>IF('Indicator Data'!L43="No Data",1,IF('Indicator Data imputation'!L42&lt;&gt;"",1,0))</f>
        <v>0</v>
      </c>
      <c r="L39" s="125">
        <f>IF('Indicator Data'!M43="No Data",1,IF('Indicator Data imputation'!M42&lt;&gt;"",1,0))</f>
        <v>0</v>
      </c>
      <c r="M39" s="125">
        <f>IF('Indicator Data'!N43="No Data",1,IF('Indicator Data imputation'!N42&lt;&gt;"",1,0))</f>
        <v>0</v>
      </c>
      <c r="N39" s="125">
        <f>IF('Indicator Data'!O43="No Data",1,IF('Indicator Data imputation'!O42&lt;&gt;"",1,0))</f>
        <v>0</v>
      </c>
      <c r="O39" s="125">
        <f>IF('Indicator Data'!P43="No Data",1,IF('Indicator Data imputation'!P42&lt;&gt;"",1,0))</f>
        <v>0</v>
      </c>
      <c r="P39" s="125">
        <f>IF('Indicator Data'!Q43="No Data",1,IF('Indicator Data imputation'!Q42&lt;&gt;"",1,0))</f>
        <v>0</v>
      </c>
      <c r="Q39" s="125">
        <f>IF('Indicator Data'!R43="No Data",1,IF('Indicator Data imputation'!R42&lt;&gt;"",1,0))</f>
        <v>0</v>
      </c>
      <c r="R39" s="125">
        <f>IF('Indicator Data'!S43="No Data",1,IF('Indicator Data imputation'!S42&lt;&gt;"",1,0))</f>
        <v>0</v>
      </c>
      <c r="S39" s="125">
        <f>IF('Indicator Data'!T43="No Data",1,IF('Indicator Data imputation'!T42&lt;&gt;"",1,0))</f>
        <v>0</v>
      </c>
      <c r="T39" s="125">
        <f>IF('Indicator Data'!U43="No Data",1,IF('Indicator Data imputation'!U42&lt;&gt;"",1,0))</f>
        <v>0</v>
      </c>
      <c r="U39" s="125">
        <f>IF('Indicator Data'!V43="No Data",1,IF('Indicator Data imputation'!V42&lt;&gt;"",1,0))</f>
        <v>0</v>
      </c>
      <c r="V39" s="125">
        <f>IF('Indicator Data'!W43="No Data",1,IF('Indicator Data imputation'!W42&lt;&gt;"",1,0))</f>
        <v>0</v>
      </c>
      <c r="W39" s="125">
        <f>IF('Indicator Data'!X43="No Data",1,IF('Indicator Data imputation'!X42&lt;&gt;"",1,0))</f>
        <v>0</v>
      </c>
      <c r="X39" s="125">
        <f>IF('Indicator Data'!Y43="No Data",1,IF('Indicator Data imputation'!Y42&lt;&gt;"",1,0))</f>
        <v>0</v>
      </c>
      <c r="Y39" s="125">
        <f>IF('Indicator Data'!Z43="No Data",1,IF('Indicator Data imputation'!Z42&lt;&gt;"",1,0))</f>
        <v>0</v>
      </c>
      <c r="Z39" s="125">
        <f>IF('Indicator Data'!AA43="No Data",1,IF('Indicator Data imputation'!AA42&lt;&gt;"",1,0))</f>
        <v>0</v>
      </c>
      <c r="AA39" s="125">
        <f>IF('Indicator Data'!AB43="No Data",1,IF('Indicator Data imputation'!AB42&lt;&gt;"",1,0))</f>
        <v>0</v>
      </c>
      <c r="AB39" s="125">
        <f>IF('Indicator Data'!AC43="No Data",1,IF('Indicator Data imputation'!AC42&lt;&gt;"",1,0))</f>
        <v>0</v>
      </c>
      <c r="AC39" s="125">
        <f>IF('Indicator Data'!AD43="No Data",1,IF('Indicator Data imputation'!AD42&lt;&gt;"",1,0))</f>
        <v>0</v>
      </c>
      <c r="AD39" s="125">
        <f>IF('Indicator Data'!AE43="No Data",1,IF('Indicator Data imputation'!AE42&lt;&gt;"",1,0))</f>
        <v>0</v>
      </c>
      <c r="AE39" s="125">
        <f>IF('Indicator Data'!AF43="No Data",1,IF('Indicator Data imputation'!AF42&lt;&gt;"",1,0))</f>
        <v>0</v>
      </c>
      <c r="AF39" s="125">
        <f>IF('Indicator Data'!AG43="No Data",1,IF('Indicator Data imputation'!AG42&lt;&gt;"",1,0))</f>
        <v>0</v>
      </c>
      <c r="AG39" s="125">
        <f>IF('Indicator Data'!AH43="No Data",1,IF('Indicator Data imputation'!AH42&lt;&gt;"",1,0))</f>
        <v>0</v>
      </c>
      <c r="AH39" s="125">
        <f>IF('Indicator Data'!AI43="No Data",1,IF('Indicator Data imputation'!AI42&lt;&gt;"",1,0))</f>
        <v>0</v>
      </c>
      <c r="AI39" s="125">
        <f>IF('Indicator Data'!AJ43="No Data",1,IF('Indicator Data imputation'!AJ42&lt;&gt;"",1,0))</f>
        <v>0</v>
      </c>
      <c r="AJ39" s="125">
        <f>IF('Indicator Data'!AK43="No Data",1,IF('Indicator Data imputation'!AK42&lt;&gt;"",1,0))</f>
        <v>0</v>
      </c>
      <c r="AK39" s="125">
        <f>IF('Indicator Data'!AL43="No Data",1,IF('Indicator Data imputation'!AL42&lt;&gt;"",1,0))</f>
        <v>0</v>
      </c>
      <c r="AL39" s="125">
        <f>IF('Indicator Data'!AM43="No Data",1,IF('Indicator Data imputation'!AM42&lt;&gt;"",1,0))</f>
        <v>0</v>
      </c>
      <c r="AM39" s="125">
        <f>IF('Indicator Data'!AN43="No Data",1,IF('Indicator Data imputation'!AN42&lt;&gt;"",1,0))</f>
        <v>0</v>
      </c>
      <c r="AN39" s="125">
        <f>IF('Indicator Data'!AO43="No Data",1,IF('Indicator Data imputation'!AO42&lt;&gt;"",1,0))</f>
        <v>0</v>
      </c>
      <c r="AO39" s="125">
        <f>IF('Indicator Data'!AP43="No Data",1,IF('Indicator Data imputation'!AP42&lt;&gt;"",1,0))</f>
        <v>0</v>
      </c>
      <c r="AP39" s="125">
        <f>IF('Indicator Data'!AQ43="No Data",1,IF('Indicator Data imputation'!AQ42&lt;&gt;"",1,0))</f>
        <v>0</v>
      </c>
      <c r="AQ39" s="125">
        <f>IF('Indicator Data'!AR43="No Data",1,IF('Indicator Data imputation'!AR42&lt;&gt;"",1,0))</f>
        <v>0</v>
      </c>
      <c r="AR39" s="125">
        <f>IF('Indicator Data'!AS43="No Data",1,IF('Indicator Data imputation'!AS42&lt;&gt;"",1,0))</f>
        <v>0</v>
      </c>
      <c r="AS39" s="125">
        <f>IF('Indicator Data'!AT43="No Data",1,IF('Indicator Data imputation'!AT42&lt;&gt;"",1,0))</f>
        <v>0</v>
      </c>
      <c r="AT39" s="125">
        <f>IF('Indicator Data'!AU43="No Data",1,IF('Indicator Data imputation'!AU42&lt;&gt;"",1,0))</f>
        <v>0</v>
      </c>
      <c r="AU39" s="125">
        <f>IF('Indicator Data'!AV43="No Data",1,IF('Indicator Data imputation'!AV42&lt;&gt;"",1,0))</f>
        <v>0</v>
      </c>
      <c r="AV39" s="125">
        <f>IF('Indicator Data'!AW43="No Data",1,IF('Indicator Data imputation'!AW42&lt;&gt;"",1,0))</f>
        <v>0</v>
      </c>
      <c r="AW39" s="125">
        <f>IF('Indicator Data'!AX43="No Data",1,IF('Indicator Data imputation'!AX42&lt;&gt;"",1,0))</f>
        <v>0</v>
      </c>
      <c r="AX39" s="125">
        <f>IF('Indicator Data'!AY43="No Data",1,IF('Indicator Data imputation'!AY42&lt;&gt;"",1,0))</f>
        <v>0</v>
      </c>
      <c r="AY39" s="125">
        <f>IF('Indicator Data'!AZ43="No Data",1,IF('Indicator Data imputation'!AZ42&lt;&gt;"",1,0))</f>
        <v>0</v>
      </c>
      <c r="AZ39" s="125">
        <f>IF('Indicator Data'!BA43="No Data",1,IF('Indicator Data imputation'!BA42&lt;&gt;"",1,0))</f>
        <v>0</v>
      </c>
      <c r="BA39" s="125">
        <f>IF('Indicator Data'!BB43="No Data",1,IF('Indicator Data imputation'!BB42&lt;&gt;"",1,0))</f>
        <v>0</v>
      </c>
      <c r="BB39" s="125">
        <f>IF('Indicator Data'!BC43="No Data",1,IF('Indicator Data imputation'!BC42&lt;&gt;"",1,0))</f>
        <v>0</v>
      </c>
      <c r="BC39" s="125">
        <f>IF('Indicator Data'!BD43="No Data",1,IF('Indicator Data imputation'!BD42&lt;&gt;"",1,0))</f>
        <v>0</v>
      </c>
      <c r="BD39" s="125">
        <f>IF('Indicator Data'!BF43="No Data",1,IF('Indicator Data imputation'!BE42&lt;&gt;"",1,0))</f>
        <v>0</v>
      </c>
      <c r="BE39" s="125">
        <f>IF('Indicator Data'!BG43="No Data",1,IF('Indicator Data imputation'!BF42&lt;&gt;"",1,0))</f>
        <v>0</v>
      </c>
      <c r="BF39" s="125">
        <f>IF('Indicator Data'!BH43="No Data",1,IF('Indicator Data imputation'!BG42&lt;&gt;"",1,0))</f>
        <v>0</v>
      </c>
      <c r="BG39" s="125">
        <f>IF('Indicator Data'!BI43="No Data",1,IF('Indicator Data imputation'!BH42&lt;&gt;"",1,0))</f>
        <v>0</v>
      </c>
      <c r="BH39" s="125">
        <f>IF('Indicator Data'!BJ43="No Data",1,IF('Indicator Data imputation'!BI42&lt;&gt;"",1,0))</f>
        <v>0</v>
      </c>
      <c r="BI39" s="125">
        <f>IF('Indicator Data'!BK43="No Data",1,IF('Indicator Data imputation'!BJ42&lt;&gt;"",1,0))</f>
        <v>1</v>
      </c>
      <c r="BJ39" s="125">
        <f>IF('Indicator Data'!BL43="No Data",1,IF('Indicator Data imputation'!BK42&lt;&gt;"",1,0))</f>
        <v>0</v>
      </c>
      <c r="BK39" s="125">
        <f>IF('Indicator Data'!BM43="No Data",1,IF('Indicator Data imputation'!BL42&lt;&gt;"",1,0))</f>
        <v>0</v>
      </c>
      <c r="BL39" s="125">
        <f>IF('Indicator Data'!BN43="No Data",1,IF('Indicator Data imputation'!BM42&lt;&gt;"",1,0))</f>
        <v>0</v>
      </c>
      <c r="BM39" s="125">
        <f>IF('Indicator Data'!BO43="No Data",1,IF('Indicator Data imputation'!BN42&lt;&gt;"",1,0))</f>
        <v>0</v>
      </c>
      <c r="BN39" s="125">
        <f>IF('Indicator Data'!BP43="No Data",1,IF('Indicator Data imputation'!BO42&lt;&gt;"",1,0))</f>
        <v>0</v>
      </c>
      <c r="BO39" s="125">
        <f>IF('Indicator Data'!BQ43="No Data",1,IF('Indicator Data imputation'!BP42&lt;&gt;"",1,0))</f>
        <v>0</v>
      </c>
      <c r="BP39" s="125">
        <f>IF('Indicator Data'!BR43="No Data",1,IF('Indicator Data imputation'!BQ42&lt;&gt;"",1,0))</f>
        <v>0</v>
      </c>
      <c r="BQ39" s="125">
        <f>IF('Indicator Data'!BS43="No Data",1,IF('Indicator Data imputation'!BR42&lt;&gt;"",1,0))</f>
        <v>0</v>
      </c>
      <c r="BR39" s="125">
        <f>IF('Indicator Data'!BT43="No Data",1,IF('Indicator Data imputation'!BS42&lt;&gt;"",1,0))</f>
        <v>0</v>
      </c>
      <c r="BS39" s="125">
        <f>IF('Indicator Data'!BU43="No Data",1,IF('Indicator Data imputation'!BT42&lt;&gt;"",1,0))</f>
        <v>0</v>
      </c>
      <c r="BT39" s="125">
        <f>IF('Indicator Data'!BV43="No Data",1,IF('Indicator Data imputation'!BU42&lt;&gt;"",1,0))</f>
        <v>0</v>
      </c>
      <c r="BU39" s="125">
        <f>IF('Indicator Data'!BW43="No Data",1,IF('Indicator Data imputation'!BV42&lt;&gt;"",1,0))</f>
        <v>1</v>
      </c>
      <c r="BV39" s="125">
        <f>IF('Indicator Data'!BX43="No Data",1,IF('Indicator Data imputation'!BW42&lt;&gt;"",1,0))</f>
        <v>0</v>
      </c>
      <c r="BW39" s="125">
        <f>IF('Indicator Data'!BY43="No Data",1,IF('Indicator Data imputation'!BX42&lt;&gt;"",1,0))</f>
        <v>0</v>
      </c>
      <c r="BX39" s="125">
        <f>IF('Indicator Data'!BZ43="No Data",1,IF('Indicator Data imputation'!BY42&lt;&gt;"",1,0))</f>
        <v>0</v>
      </c>
      <c r="BY39" s="3">
        <f t="shared" si="2"/>
        <v>2</v>
      </c>
      <c r="BZ39" s="127">
        <f t="shared" si="1"/>
        <v>2.6666666666666668E-2</v>
      </c>
    </row>
    <row r="40" spans="1:78" x14ac:dyDescent="0.3">
      <c r="A40" s="3" t="str">
        <f>'Indicator Data'!B44</f>
        <v>COD</v>
      </c>
      <c r="B40" s="125">
        <f>IF('Indicator Data'!C44="No Data",1,IF('Indicator Data imputation'!C43&lt;&gt;"",1,0))</f>
        <v>0</v>
      </c>
      <c r="C40" s="125">
        <f>IF('Indicator Data'!D44="No Data",1,IF('Indicator Data imputation'!D43&lt;&gt;"",1,0))</f>
        <v>0</v>
      </c>
      <c r="D40" s="125">
        <f>IF('Indicator Data'!E44="No Data",1,IF('Indicator Data imputation'!E43&lt;&gt;"",1,0))</f>
        <v>0</v>
      </c>
      <c r="E40" s="125">
        <f>IF('Indicator Data'!F44="No Data",1,IF('Indicator Data imputation'!F43&lt;&gt;"",1,0))</f>
        <v>0</v>
      </c>
      <c r="F40" s="125">
        <f>IF('Indicator Data'!G44="No Data",1,IF('Indicator Data imputation'!G43&lt;&gt;"",1,0))</f>
        <v>0</v>
      </c>
      <c r="G40" s="125">
        <f>IF('Indicator Data'!H44="No Data",1,IF('Indicator Data imputation'!H43&lt;&gt;"",1,0))</f>
        <v>0</v>
      </c>
      <c r="H40" s="125">
        <f>IF('Indicator Data'!I44="No Data",1,IF('Indicator Data imputation'!I43&lt;&gt;"",1,0))</f>
        <v>0</v>
      </c>
      <c r="I40" s="125">
        <f>IF('Indicator Data'!J44="No Data",1,IF('Indicator Data imputation'!J43&lt;&gt;"",1,0))</f>
        <v>0</v>
      </c>
      <c r="J40" s="125">
        <f>IF('Indicator Data'!K44="No Data",1,IF('Indicator Data imputation'!K43&lt;&gt;"",1,0))</f>
        <v>0</v>
      </c>
      <c r="K40" s="125">
        <f>IF('Indicator Data'!L44="No Data",1,IF('Indicator Data imputation'!L43&lt;&gt;"",1,0))</f>
        <v>0</v>
      </c>
      <c r="L40" s="125">
        <f>IF('Indicator Data'!M44="No Data",1,IF('Indicator Data imputation'!M43&lt;&gt;"",1,0))</f>
        <v>0</v>
      </c>
      <c r="M40" s="125">
        <f>IF('Indicator Data'!N44="No Data",1,IF('Indicator Data imputation'!N43&lt;&gt;"",1,0))</f>
        <v>0</v>
      </c>
      <c r="N40" s="125">
        <f>IF('Indicator Data'!O44="No Data",1,IF('Indicator Data imputation'!O43&lt;&gt;"",1,0))</f>
        <v>0</v>
      </c>
      <c r="O40" s="125">
        <f>IF('Indicator Data'!P44="No Data",1,IF('Indicator Data imputation'!P43&lt;&gt;"",1,0))</f>
        <v>0</v>
      </c>
      <c r="P40" s="125">
        <f>IF('Indicator Data'!Q44="No Data",1,IF('Indicator Data imputation'!Q43&lt;&gt;"",1,0))</f>
        <v>0</v>
      </c>
      <c r="Q40" s="125">
        <f>IF('Indicator Data'!R44="No Data",1,IF('Indicator Data imputation'!R43&lt;&gt;"",1,0))</f>
        <v>0</v>
      </c>
      <c r="R40" s="125">
        <f>IF('Indicator Data'!S44="No Data",1,IF('Indicator Data imputation'!S43&lt;&gt;"",1,0))</f>
        <v>0</v>
      </c>
      <c r="S40" s="125">
        <f>IF('Indicator Data'!T44="No Data",1,IF('Indicator Data imputation'!T43&lt;&gt;"",1,0))</f>
        <v>0</v>
      </c>
      <c r="T40" s="125">
        <f>IF('Indicator Data'!U44="No Data",1,IF('Indicator Data imputation'!U43&lt;&gt;"",1,0))</f>
        <v>0</v>
      </c>
      <c r="U40" s="125">
        <f>IF('Indicator Data'!V44="No Data",1,IF('Indicator Data imputation'!V43&lt;&gt;"",1,0))</f>
        <v>0</v>
      </c>
      <c r="V40" s="125">
        <f>IF('Indicator Data'!W44="No Data",1,IF('Indicator Data imputation'!W43&lt;&gt;"",1,0))</f>
        <v>0</v>
      </c>
      <c r="W40" s="125">
        <f>IF('Indicator Data'!X44="No Data",1,IF('Indicator Data imputation'!X43&lt;&gt;"",1,0))</f>
        <v>0</v>
      </c>
      <c r="X40" s="125">
        <f>IF('Indicator Data'!Y44="No Data",1,IF('Indicator Data imputation'!Y43&lt;&gt;"",1,0))</f>
        <v>0</v>
      </c>
      <c r="Y40" s="125">
        <f>IF('Indicator Data'!Z44="No Data",1,IF('Indicator Data imputation'!Z43&lt;&gt;"",1,0))</f>
        <v>0</v>
      </c>
      <c r="Z40" s="125">
        <f>IF('Indicator Data'!AA44="No Data",1,IF('Indicator Data imputation'!AA43&lt;&gt;"",1,0))</f>
        <v>0</v>
      </c>
      <c r="AA40" s="125">
        <f>IF('Indicator Data'!AB44="No Data",1,IF('Indicator Data imputation'!AB43&lt;&gt;"",1,0))</f>
        <v>0</v>
      </c>
      <c r="AB40" s="125">
        <f>IF('Indicator Data'!AC44="No Data",1,IF('Indicator Data imputation'!AC43&lt;&gt;"",1,0))</f>
        <v>0</v>
      </c>
      <c r="AC40" s="125">
        <f>IF('Indicator Data'!AD44="No Data",1,IF('Indicator Data imputation'!AD43&lt;&gt;"",1,0))</f>
        <v>0</v>
      </c>
      <c r="AD40" s="125">
        <f>IF('Indicator Data'!AE44="No Data",1,IF('Indicator Data imputation'!AE43&lt;&gt;"",1,0))</f>
        <v>0</v>
      </c>
      <c r="AE40" s="125">
        <f>IF('Indicator Data'!AF44="No Data",1,IF('Indicator Data imputation'!AF43&lt;&gt;"",1,0))</f>
        <v>0</v>
      </c>
      <c r="AF40" s="125">
        <f>IF('Indicator Data'!AG44="No Data",1,IF('Indicator Data imputation'!AG43&lt;&gt;"",1,0))</f>
        <v>0</v>
      </c>
      <c r="AG40" s="125">
        <f>IF('Indicator Data'!AH44="No Data",1,IF('Indicator Data imputation'!AH43&lt;&gt;"",1,0))</f>
        <v>0</v>
      </c>
      <c r="AH40" s="125">
        <f>IF('Indicator Data'!AI44="No Data",1,IF('Indicator Data imputation'!AI43&lt;&gt;"",1,0))</f>
        <v>0</v>
      </c>
      <c r="AI40" s="125">
        <f>IF('Indicator Data'!AJ44="No Data",1,IF('Indicator Data imputation'!AJ43&lt;&gt;"",1,0))</f>
        <v>0</v>
      </c>
      <c r="AJ40" s="125">
        <f>IF('Indicator Data'!AK44="No Data",1,IF('Indicator Data imputation'!AK43&lt;&gt;"",1,0))</f>
        <v>0</v>
      </c>
      <c r="AK40" s="125">
        <f>IF('Indicator Data'!AL44="No Data",1,IF('Indicator Data imputation'!AL43&lt;&gt;"",1,0))</f>
        <v>0</v>
      </c>
      <c r="AL40" s="125">
        <f>IF('Indicator Data'!AM44="No Data",1,IF('Indicator Data imputation'!AM43&lt;&gt;"",1,0))</f>
        <v>0</v>
      </c>
      <c r="AM40" s="125">
        <f>IF('Indicator Data'!AN44="No Data",1,IF('Indicator Data imputation'!AN43&lt;&gt;"",1,0))</f>
        <v>0</v>
      </c>
      <c r="AN40" s="125">
        <f>IF('Indicator Data'!AO44="No Data",1,IF('Indicator Data imputation'!AO43&lt;&gt;"",1,0))</f>
        <v>0</v>
      </c>
      <c r="AO40" s="125">
        <f>IF('Indicator Data'!AP44="No Data",1,IF('Indicator Data imputation'!AP43&lt;&gt;"",1,0))</f>
        <v>0</v>
      </c>
      <c r="AP40" s="125">
        <f>IF('Indicator Data'!AQ44="No Data",1,IF('Indicator Data imputation'!AQ43&lt;&gt;"",1,0))</f>
        <v>0</v>
      </c>
      <c r="AQ40" s="125">
        <f>IF('Indicator Data'!AR44="No Data",1,IF('Indicator Data imputation'!AR43&lt;&gt;"",1,0))</f>
        <v>0</v>
      </c>
      <c r="AR40" s="125">
        <f>IF('Indicator Data'!AS44="No Data",1,IF('Indicator Data imputation'!AS43&lt;&gt;"",1,0))</f>
        <v>0</v>
      </c>
      <c r="AS40" s="125">
        <f>IF('Indicator Data'!AT44="No Data",1,IF('Indicator Data imputation'!AT43&lt;&gt;"",1,0))</f>
        <v>0</v>
      </c>
      <c r="AT40" s="125">
        <f>IF('Indicator Data'!AU44="No Data",1,IF('Indicator Data imputation'!AU43&lt;&gt;"",1,0))</f>
        <v>0</v>
      </c>
      <c r="AU40" s="125">
        <f>IF('Indicator Data'!AV44="No Data",1,IF('Indicator Data imputation'!AV43&lt;&gt;"",1,0))</f>
        <v>0</v>
      </c>
      <c r="AV40" s="125">
        <f>IF('Indicator Data'!AW44="No Data",1,IF('Indicator Data imputation'!AW43&lt;&gt;"",1,0))</f>
        <v>0</v>
      </c>
      <c r="AW40" s="125">
        <f>IF('Indicator Data'!AX44="No Data",1,IF('Indicator Data imputation'!AX43&lt;&gt;"",1,0))</f>
        <v>0</v>
      </c>
      <c r="AX40" s="125">
        <f>IF('Indicator Data'!AY44="No Data",1,IF('Indicator Data imputation'!AY43&lt;&gt;"",1,0))</f>
        <v>0</v>
      </c>
      <c r="AY40" s="125">
        <f>IF('Indicator Data'!AZ44="No Data",1,IF('Indicator Data imputation'!AZ43&lt;&gt;"",1,0))</f>
        <v>0</v>
      </c>
      <c r="AZ40" s="125">
        <f>IF('Indicator Data'!BA44="No Data",1,IF('Indicator Data imputation'!BA43&lt;&gt;"",1,0))</f>
        <v>0</v>
      </c>
      <c r="BA40" s="125">
        <f>IF('Indicator Data'!BB44="No Data",1,IF('Indicator Data imputation'!BB43&lt;&gt;"",1,0))</f>
        <v>0</v>
      </c>
      <c r="BB40" s="125">
        <f>IF('Indicator Data'!BC44="No Data",1,IF('Indicator Data imputation'!BC43&lt;&gt;"",1,0))</f>
        <v>0</v>
      </c>
      <c r="BC40" s="125">
        <f>IF('Indicator Data'!BD44="No Data",1,IF('Indicator Data imputation'!BD43&lt;&gt;"",1,0))</f>
        <v>0</v>
      </c>
      <c r="BD40" s="125">
        <f>IF('Indicator Data'!BF44="No Data",1,IF('Indicator Data imputation'!BE43&lt;&gt;"",1,0))</f>
        <v>0</v>
      </c>
      <c r="BE40" s="125">
        <f>IF('Indicator Data'!BG44="No Data",1,IF('Indicator Data imputation'!BF43&lt;&gt;"",1,0))</f>
        <v>0</v>
      </c>
      <c r="BF40" s="125">
        <f>IF('Indicator Data'!BH44="No Data",1,IF('Indicator Data imputation'!BG43&lt;&gt;"",1,0))</f>
        <v>0</v>
      </c>
      <c r="BG40" s="125">
        <f>IF('Indicator Data'!BI44="No Data",1,IF('Indicator Data imputation'!BH43&lt;&gt;"",1,0))</f>
        <v>0</v>
      </c>
      <c r="BH40" s="125">
        <f>IF('Indicator Data'!BJ44="No Data",1,IF('Indicator Data imputation'!BI43&lt;&gt;"",1,0))</f>
        <v>1</v>
      </c>
      <c r="BI40" s="125">
        <f>IF('Indicator Data'!BK44="No Data",1,IF('Indicator Data imputation'!BJ43&lt;&gt;"",1,0))</f>
        <v>0</v>
      </c>
      <c r="BJ40" s="125">
        <f>IF('Indicator Data'!BL44="No Data",1,IF('Indicator Data imputation'!BK43&lt;&gt;"",1,0))</f>
        <v>0</v>
      </c>
      <c r="BK40" s="125">
        <f>IF('Indicator Data'!BM44="No Data",1,IF('Indicator Data imputation'!BL43&lt;&gt;"",1,0))</f>
        <v>0</v>
      </c>
      <c r="BL40" s="125">
        <f>IF('Indicator Data'!BN44="No Data",1,IF('Indicator Data imputation'!BM43&lt;&gt;"",1,0))</f>
        <v>0</v>
      </c>
      <c r="BM40" s="125">
        <f>IF('Indicator Data'!BO44="No Data",1,IF('Indicator Data imputation'!BN43&lt;&gt;"",1,0))</f>
        <v>0</v>
      </c>
      <c r="BN40" s="125">
        <f>IF('Indicator Data'!BP44="No Data",1,IF('Indicator Data imputation'!BO43&lt;&gt;"",1,0))</f>
        <v>0</v>
      </c>
      <c r="BO40" s="125">
        <f>IF('Indicator Data'!BQ44="No Data",1,IF('Indicator Data imputation'!BP43&lt;&gt;"",1,0))</f>
        <v>0</v>
      </c>
      <c r="BP40" s="125">
        <f>IF('Indicator Data'!BR44="No Data",1,IF('Indicator Data imputation'!BQ43&lt;&gt;"",1,0))</f>
        <v>0</v>
      </c>
      <c r="BQ40" s="125">
        <f>IF('Indicator Data'!BS44="No Data",1,IF('Indicator Data imputation'!BR43&lt;&gt;"",1,0))</f>
        <v>0</v>
      </c>
      <c r="BR40" s="125">
        <f>IF('Indicator Data'!BT44="No Data",1,IF('Indicator Data imputation'!BS43&lt;&gt;"",1,0))</f>
        <v>0</v>
      </c>
      <c r="BS40" s="125">
        <f>IF('Indicator Data'!BU44="No Data",1,IF('Indicator Data imputation'!BT43&lt;&gt;"",1,0))</f>
        <v>0</v>
      </c>
      <c r="BT40" s="125">
        <f>IF('Indicator Data'!BV44="No Data",1,IF('Indicator Data imputation'!BU43&lt;&gt;"",1,0))</f>
        <v>0</v>
      </c>
      <c r="BU40" s="125">
        <f>IF('Indicator Data'!BW44="No Data",1,IF('Indicator Data imputation'!BV43&lt;&gt;"",1,0))</f>
        <v>1</v>
      </c>
      <c r="BV40" s="125">
        <f>IF('Indicator Data'!BX44="No Data",1,IF('Indicator Data imputation'!BW43&lt;&gt;"",1,0))</f>
        <v>0</v>
      </c>
      <c r="BW40" s="125">
        <f>IF('Indicator Data'!BY44="No Data",1,IF('Indicator Data imputation'!BX43&lt;&gt;"",1,0))</f>
        <v>0</v>
      </c>
      <c r="BX40" s="125">
        <f>IF('Indicator Data'!BZ44="No Data",1,IF('Indicator Data imputation'!BY43&lt;&gt;"",1,0))</f>
        <v>0</v>
      </c>
      <c r="BY40" s="3">
        <f t="shared" si="2"/>
        <v>2</v>
      </c>
      <c r="BZ40" s="127">
        <f t="shared" si="1"/>
        <v>2.6666666666666668E-2</v>
      </c>
    </row>
    <row r="41" spans="1:78" x14ac:dyDescent="0.3">
      <c r="A41" s="3" t="str">
        <f>'Indicator Data'!B45</f>
        <v>CRI</v>
      </c>
      <c r="B41" s="125">
        <f>IF('Indicator Data'!C45="No Data",1,IF('Indicator Data imputation'!C44&lt;&gt;"",1,0))</f>
        <v>0</v>
      </c>
      <c r="C41" s="125">
        <f>IF('Indicator Data'!D45="No Data",1,IF('Indicator Data imputation'!D44&lt;&gt;"",1,0))</f>
        <v>0</v>
      </c>
      <c r="D41" s="125">
        <f>IF('Indicator Data'!E45="No Data",1,IF('Indicator Data imputation'!E44&lt;&gt;"",1,0))</f>
        <v>0</v>
      </c>
      <c r="E41" s="125">
        <f>IF('Indicator Data'!F45="No Data",1,IF('Indicator Data imputation'!F44&lt;&gt;"",1,0))</f>
        <v>0</v>
      </c>
      <c r="F41" s="125">
        <f>IF('Indicator Data'!G45="No Data",1,IF('Indicator Data imputation'!G44&lt;&gt;"",1,0))</f>
        <v>0</v>
      </c>
      <c r="G41" s="125">
        <f>IF('Indicator Data'!H45="No Data",1,IF('Indicator Data imputation'!H44&lt;&gt;"",1,0))</f>
        <v>0</v>
      </c>
      <c r="H41" s="125">
        <f>IF('Indicator Data'!I45="No Data",1,IF('Indicator Data imputation'!I44&lt;&gt;"",1,0))</f>
        <v>0</v>
      </c>
      <c r="I41" s="125">
        <f>IF('Indicator Data'!J45="No Data",1,IF('Indicator Data imputation'!J44&lt;&gt;"",1,0))</f>
        <v>0</v>
      </c>
      <c r="J41" s="125">
        <f>IF('Indicator Data'!K45="No Data",1,IF('Indicator Data imputation'!K44&lt;&gt;"",1,0))</f>
        <v>0</v>
      </c>
      <c r="K41" s="125">
        <f>IF('Indicator Data'!L45="No Data",1,IF('Indicator Data imputation'!L44&lt;&gt;"",1,0))</f>
        <v>0</v>
      </c>
      <c r="L41" s="125">
        <f>IF('Indicator Data'!M45="No Data",1,IF('Indicator Data imputation'!M44&lt;&gt;"",1,0))</f>
        <v>1</v>
      </c>
      <c r="M41" s="125">
        <f>IF('Indicator Data'!N45="No Data",1,IF('Indicator Data imputation'!N44&lt;&gt;"",1,0))</f>
        <v>1</v>
      </c>
      <c r="N41" s="125">
        <f>IF('Indicator Data'!O45="No Data",1,IF('Indicator Data imputation'!O44&lt;&gt;"",1,0))</f>
        <v>1</v>
      </c>
      <c r="O41" s="125">
        <f>IF('Indicator Data'!P45="No Data",1,IF('Indicator Data imputation'!P44&lt;&gt;"",1,0))</f>
        <v>1</v>
      </c>
      <c r="P41" s="125">
        <f>IF('Indicator Data'!Q45="No Data",1,IF('Indicator Data imputation'!Q44&lt;&gt;"",1,0))</f>
        <v>0</v>
      </c>
      <c r="Q41" s="125">
        <f>IF('Indicator Data'!R45="No Data",1,IF('Indicator Data imputation'!R44&lt;&gt;"",1,0))</f>
        <v>0</v>
      </c>
      <c r="R41" s="125">
        <f>IF('Indicator Data'!S45="No Data",1,IF('Indicator Data imputation'!S44&lt;&gt;"",1,0))</f>
        <v>0</v>
      </c>
      <c r="S41" s="125">
        <f>IF('Indicator Data'!T45="No Data",1,IF('Indicator Data imputation'!T44&lt;&gt;"",1,0))</f>
        <v>0</v>
      </c>
      <c r="T41" s="125">
        <f>IF('Indicator Data'!U45="No Data",1,IF('Indicator Data imputation'!U44&lt;&gt;"",1,0))</f>
        <v>0</v>
      </c>
      <c r="U41" s="125">
        <f>IF('Indicator Data'!V45="No Data",1,IF('Indicator Data imputation'!V44&lt;&gt;"",1,0))</f>
        <v>0</v>
      </c>
      <c r="V41" s="125">
        <f>IF('Indicator Data'!W45="No Data",1,IF('Indicator Data imputation'!W44&lt;&gt;"",1,0))</f>
        <v>0</v>
      </c>
      <c r="W41" s="125">
        <f>IF('Indicator Data'!X45="No Data",1,IF('Indicator Data imputation'!X44&lt;&gt;"",1,0))</f>
        <v>0</v>
      </c>
      <c r="X41" s="125">
        <f>IF('Indicator Data'!Y45="No Data",1,IF('Indicator Data imputation'!Y44&lt;&gt;"",1,0))</f>
        <v>0</v>
      </c>
      <c r="Y41" s="125">
        <f>IF('Indicator Data'!Z45="No Data",1,IF('Indicator Data imputation'!Z44&lt;&gt;"",1,0))</f>
        <v>0</v>
      </c>
      <c r="Z41" s="125">
        <f>IF('Indicator Data'!AA45="No Data",1,IF('Indicator Data imputation'!AA44&lt;&gt;"",1,0))</f>
        <v>0</v>
      </c>
      <c r="AA41" s="125">
        <f>IF('Indicator Data'!AB45="No Data",1,IF('Indicator Data imputation'!AB44&lt;&gt;"",1,0))</f>
        <v>0</v>
      </c>
      <c r="AB41" s="125">
        <f>IF('Indicator Data'!AC45="No Data",1,IF('Indicator Data imputation'!AC44&lt;&gt;"",1,0))</f>
        <v>0</v>
      </c>
      <c r="AC41" s="125">
        <f>IF('Indicator Data'!AD45="No Data",1,IF('Indicator Data imputation'!AD44&lt;&gt;"",1,0))</f>
        <v>0</v>
      </c>
      <c r="AD41" s="125">
        <f>IF('Indicator Data'!AE45="No Data",1,IF('Indicator Data imputation'!AE44&lt;&gt;"",1,0))</f>
        <v>0</v>
      </c>
      <c r="AE41" s="125">
        <f>IF('Indicator Data'!AF45="No Data",1,IF('Indicator Data imputation'!AF44&lt;&gt;"",1,0))</f>
        <v>0</v>
      </c>
      <c r="AF41" s="125">
        <f>IF('Indicator Data'!AG45="No Data",1,IF('Indicator Data imputation'!AG44&lt;&gt;"",1,0))</f>
        <v>0</v>
      </c>
      <c r="AG41" s="125">
        <f>IF('Indicator Data'!AH45="No Data",1,IF('Indicator Data imputation'!AH44&lt;&gt;"",1,0))</f>
        <v>0</v>
      </c>
      <c r="AH41" s="125">
        <f>IF('Indicator Data'!AI45="No Data",1,IF('Indicator Data imputation'!AI44&lt;&gt;"",1,0))</f>
        <v>0</v>
      </c>
      <c r="AI41" s="125">
        <f>IF('Indicator Data'!AJ45="No Data",1,IF('Indicator Data imputation'!AJ44&lt;&gt;"",1,0))</f>
        <v>0</v>
      </c>
      <c r="AJ41" s="125">
        <f>IF('Indicator Data'!AK45="No Data",1,IF('Indicator Data imputation'!AK44&lt;&gt;"",1,0))</f>
        <v>0</v>
      </c>
      <c r="AK41" s="125">
        <f>IF('Indicator Data'!AL45="No Data",1,IF('Indicator Data imputation'!AL44&lt;&gt;"",1,0))</f>
        <v>0</v>
      </c>
      <c r="AL41" s="125">
        <f>IF('Indicator Data'!AM45="No Data",1,IF('Indicator Data imputation'!AM44&lt;&gt;"",1,0))</f>
        <v>1</v>
      </c>
      <c r="AM41" s="125">
        <f>IF('Indicator Data'!AN45="No Data",1,IF('Indicator Data imputation'!AN44&lt;&gt;"",1,0))</f>
        <v>0</v>
      </c>
      <c r="AN41" s="125">
        <f>IF('Indicator Data'!AO45="No Data",1,IF('Indicator Data imputation'!AO44&lt;&gt;"",1,0))</f>
        <v>0</v>
      </c>
      <c r="AO41" s="125">
        <f>IF('Indicator Data'!AP45="No Data",1,IF('Indicator Data imputation'!AP44&lt;&gt;"",1,0))</f>
        <v>0</v>
      </c>
      <c r="AP41" s="125">
        <f>IF('Indicator Data'!AQ45="No Data",1,IF('Indicator Data imputation'!AQ44&lt;&gt;"",1,0))</f>
        <v>0</v>
      </c>
      <c r="AQ41" s="125">
        <f>IF('Indicator Data'!AR45="No Data",1,IF('Indicator Data imputation'!AR44&lt;&gt;"",1,0))</f>
        <v>0</v>
      </c>
      <c r="AR41" s="125">
        <f>IF('Indicator Data'!AS45="No Data",1,IF('Indicator Data imputation'!AS44&lt;&gt;"",1,0))</f>
        <v>0</v>
      </c>
      <c r="AS41" s="125">
        <f>IF('Indicator Data'!AT45="No Data",1,IF('Indicator Data imputation'!AT44&lt;&gt;"",1,0))</f>
        <v>1</v>
      </c>
      <c r="AT41" s="125">
        <f>IF('Indicator Data'!AU45="No Data",1,IF('Indicator Data imputation'!AU44&lt;&gt;"",1,0))</f>
        <v>0</v>
      </c>
      <c r="AU41" s="125">
        <f>IF('Indicator Data'!AV45="No Data",1,IF('Indicator Data imputation'!AV44&lt;&gt;"",1,0))</f>
        <v>0</v>
      </c>
      <c r="AV41" s="125">
        <f>IF('Indicator Data'!AW45="No Data",1,IF('Indicator Data imputation'!AW44&lt;&gt;"",1,0))</f>
        <v>0</v>
      </c>
      <c r="AW41" s="125">
        <f>IF('Indicator Data'!AX45="No Data",1,IF('Indicator Data imputation'!AX44&lt;&gt;"",1,0))</f>
        <v>0</v>
      </c>
      <c r="AX41" s="125">
        <f>IF('Indicator Data'!AY45="No Data",1,IF('Indicator Data imputation'!AY44&lt;&gt;"",1,0))</f>
        <v>0</v>
      </c>
      <c r="AY41" s="125">
        <f>IF('Indicator Data'!AZ45="No Data",1,IF('Indicator Data imputation'!AZ44&lt;&gt;"",1,0))</f>
        <v>0</v>
      </c>
      <c r="AZ41" s="125">
        <f>IF('Indicator Data'!BA45="No Data",1,IF('Indicator Data imputation'!BA44&lt;&gt;"",1,0))</f>
        <v>0</v>
      </c>
      <c r="BA41" s="125">
        <f>IF('Indicator Data'!BB45="No Data",1,IF('Indicator Data imputation'!BB44&lt;&gt;"",1,0))</f>
        <v>0</v>
      </c>
      <c r="BB41" s="125">
        <f>IF('Indicator Data'!BC45="No Data",1,IF('Indicator Data imputation'!BC44&lt;&gt;"",1,0))</f>
        <v>0</v>
      </c>
      <c r="BC41" s="125">
        <f>IF('Indicator Data'!BD45="No Data",1,IF('Indicator Data imputation'!BD44&lt;&gt;"",1,0))</f>
        <v>0</v>
      </c>
      <c r="BD41" s="125">
        <f>IF('Indicator Data'!BF45="No Data",1,IF('Indicator Data imputation'!BE44&lt;&gt;"",1,0))</f>
        <v>0</v>
      </c>
      <c r="BE41" s="125">
        <f>IF('Indicator Data'!BG45="No Data",1,IF('Indicator Data imputation'!BF44&lt;&gt;"",1,0))</f>
        <v>0</v>
      </c>
      <c r="BF41" s="125">
        <f>IF('Indicator Data'!BH45="No Data",1,IF('Indicator Data imputation'!BG44&lt;&gt;"",1,0))</f>
        <v>0</v>
      </c>
      <c r="BG41" s="125">
        <f>IF('Indicator Data'!BI45="No Data",1,IF('Indicator Data imputation'!BH44&lt;&gt;"",1,0))</f>
        <v>0</v>
      </c>
      <c r="BH41" s="125">
        <f>IF('Indicator Data'!BJ45="No Data",1,IF('Indicator Data imputation'!BI44&lt;&gt;"",1,0))</f>
        <v>0</v>
      </c>
      <c r="BI41" s="125">
        <f>IF('Indicator Data'!BK45="No Data",1,IF('Indicator Data imputation'!BJ44&lt;&gt;"",1,0))</f>
        <v>0</v>
      </c>
      <c r="BJ41" s="125">
        <f>IF('Indicator Data'!BL45="No Data",1,IF('Indicator Data imputation'!BK44&lt;&gt;"",1,0))</f>
        <v>0</v>
      </c>
      <c r="BK41" s="125">
        <f>IF('Indicator Data'!BM45="No Data",1,IF('Indicator Data imputation'!BL44&lt;&gt;"",1,0))</f>
        <v>0</v>
      </c>
      <c r="BL41" s="125">
        <f>IF('Indicator Data'!BN45="No Data",1,IF('Indicator Data imputation'!BM44&lt;&gt;"",1,0))</f>
        <v>0</v>
      </c>
      <c r="BM41" s="125">
        <f>IF('Indicator Data'!BO45="No Data",1,IF('Indicator Data imputation'!BN44&lt;&gt;"",1,0))</f>
        <v>0</v>
      </c>
      <c r="BN41" s="125">
        <f>IF('Indicator Data'!BP45="No Data",1,IF('Indicator Data imputation'!BO44&lt;&gt;"",1,0))</f>
        <v>0</v>
      </c>
      <c r="BO41" s="125">
        <f>IF('Indicator Data'!BQ45="No Data",1,IF('Indicator Data imputation'!BP44&lt;&gt;"",1,0))</f>
        <v>0</v>
      </c>
      <c r="BP41" s="125">
        <f>IF('Indicator Data'!BR45="No Data",1,IF('Indicator Data imputation'!BQ44&lt;&gt;"",1,0))</f>
        <v>0</v>
      </c>
      <c r="BQ41" s="125">
        <f>IF('Indicator Data'!BS45="No Data",1,IF('Indicator Data imputation'!BR44&lt;&gt;"",1,0))</f>
        <v>0</v>
      </c>
      <c r="BR41" s="125">
        <f>IF('Indicator Data'!BT45="No Data",1,IF('Indicator Data imputation'!BS44&lt;&gt;"",1,0))</f>
        <v>0</v>
      </c>
      <c r="BS41" s="125">
        <f>IF('Indicator Data'!BU45="No Data",1,IF('Indicator Data imputation'!BT44&lt;&gt;"",1,0))</f>
        <v>0</v>
      </c>
      <c r="BT41" s="125">
        <f>IF('Indicator Data'!BV45="No Data",1,IF('Indicator Data imputation'!BU44&lt;&gt;"",1,0))</f>
        <v>0</v>
      </c>
      <c r="BU41" s="125">
        <f>IF('Indicator Data'!BW45="No Data",1,IF('Indicator Data imputation'!BV44&lt;&gt;"",1,0))</f>
        <v>0</v>
      </c>
      <c r="BV41" s="125">
        <f>IF('Indicator Data'!BX45="No Data",1,IF('Indicator Data imputation'!BW44&lt;&gt;"",1,0))</f>
        <v>0</v>
      </c>
      <c r="BW41" s="125">
        <f>IF('Indicator Data'!BY45="No Data",1,IF('Indicator Data imputation'!BX44&lt;&gt;"",1,0))</f>
        <v>0</v>
      </c>
      <c r="BX41" s="125">
        <f>IF('Indicator Data'!BZ45="No Data",1,IF('Indicator Data imputation'!BY44&lt;&gt;"",1,0))</f>
        <v>0</v>
      </c>
      <c r="BY41" s="3">
        <f t="shared" si="2"/>
        <v>6</v>
      </c>
      <c r="BZ41" s="127">
        <f t="shared" si="1"/>
        <v>0.08</v>
      </c>
    </row>
    <row r="42" spans="1:78" x14ac:dyDescent="0.3">
      <c r="A42" s="3" t="str">
        <f>'Indicator Data'!B46</f>
        <v>CIV</v>
      </c>
      <c r="B42" s="125">
        <f>IF('Indicator Data'!C46="No Data",1,IF('Indicator Data imputation'!C45&lt;&gt;"",1,0))</f>
        <v>0</v>
      </c>
      <c r="C42" s="125">
        <f>IF('Indicator Data'!D46="No Data",1,IF('Indicator Data imputation'!D45&lt;&gt;"",1,0))</f>
        <v>0</v>
      </c>
      <c r="D42" s="125">
        <f>IF('Indicator Data'!E46="No Data",1,IF('Indicator Data imputation'!E45&lt;&gt;"",1,0))</f>
        <v>0</v>
      </c>
      <c r="E42" s="125">
        <f>IF('Indicator Data'!F46="No Data",1,IF('Indicator Data imputation'!F45&lt;&gt;"",1,0))</f>
        <v>0</v>
      </c>
      <c r="F42" s="125">
        <f>IF('Indicator Data'!G46="No Data",1,IF('Indicator Data imputation'!G45&lt;&gt;"",1,0))</f>
        <v>0</v>
      </c>
      <c r="G42" s="125">
        <f>IF('Indicator Data'!H46="No Data",1,IF('Indicator Data imputation'!H45&lt;&gt;"",1,0))</f>
        <v>0</v>
      </c>
      <c r="H42" s="125">
        <f>IF('Indicator Data'!I46="No Data",1,IF('Indicator Data imputation'!I45&lt;&gt;"",1,0))</f>
        <v>0</v>
      </c>
      <c r="I42" s="125">
        <f>IF('Indicator Data'!J46="No Data",1,IF('Indicator Data imputation'!J45&lt;&gt;"",1,0))</f>
        <v>0</v>
      </c>
      <c r="J42" s="125">
        <f>IF('Indicator Data'!K46="No Data",1,IF('Indicator Data imputation'!K45&lt;&gt;"",1,0))</f>
        <v>0</v>
      </c>
      <c r="K42" s="125">
        <f>IF('Indicator Data'!L46="No Data",1,IF('Indicator Data imputation'!L45&lt;&gt;"",1,0))</f>
        <v>0</v>
      </c>
      <c r="L42" s="125">
        <f>IF('Indicator Data'!M46="No Data",1,IF('Indicator Data imputation'!M45&lt;&gt;"",1,0))</f>
        <v>0</v>
      </c>
      <c r="M42" s="125">
        <f>IF('Indicator Data'!N46="No Data",1,IF('Indicator Data imputation'!N45&lt;&gt;"",1,0))</f>
        <v>0</v>
      </c>
      <c r="N42" s="125">
        <f>IF('Indicator Data'!O46="No Data",1,IF('Indicator Data imputation'!O45&lt;&gt;"",1,0))</f>
        <v>0</v>
      </c>
      <c r="O42" s="125">
        <f>IF('Indicator Data'!P46="No Data",1,IF('Indicator Data imputation'!P45&lt;&gt;"",1,0))</f>
        <v>0</v>
      </c>
      <c r="P42" s="125">
        <f>IF('Indicator Data'!Q46="No Data",1,IF('Indicator Data imputation'!Q45&lt;&gt;"",1,0))</f>
        <v>0</v>
      </c>
      <c r="Q42" s="125">
        <f>IF('Indicator Data'!R46="No Data",1,IF('Indicator Data imputation'!R45&lt;&gt;"",1,0))</f>
        <v>0</v>
      </c>
      <c r="R42" s="125">
        <f>IF('Indicator Data'!S46="No Data",1,IF('Indicator Data imputation'!S45&lt;&gt;"",1,0))</f>
        <v>0</v>
      </c>
      <c r="S42" s="125">
        <f>IF('Indicator Data'!T46="No Data",1,IF('Indicator Data imputation'!T45&lt;&gt;"",1,0))</f>
        <v>0</v>
      </c>
      <c r="T42" s="125">
        <f>IF('Indicator Data'!U46="No Data",1,IF('Indicator Data imputation'!U45&lt;&gt;"",1,0))</f>
        <v>0</v>
      </c>
      <c r="U42" s="125">
        <f>IF('Indicator Data'!V46="No Data",1,IF('Indicator Data imputation'!V45&lt;&gt;"",1,0))</f>
        <v>0</v>
      </c>
      <c r="V42" s="125">
        <f>IF('Indicator Data'!W46="No Data",1,IF('Indicator Data imputation'!W45&lt;&gt;"",1,0))</f>
        <v>0</v>
      </c>
      <c r="W42" s="125">
        <f>IF('Indicator Data'!X46="No Data",1,IF('Indicator Data imputation'!X45&lt;&gt;"",1,0))</f>
        <v>0</v>
      </c>
      <c r="X42" s="125">
        <f>IF('Indicator Data'!Y46="No Data",1,IF('Indicator Data imputation'!Y45&lt;&gt;"",1,0))</f>
        <v>0</v>
      </c>
      <c r="Y42" s="125">
        <f>IF('Indicator Data'!Z46="No Data",1,IF('Indicator Data imputation'!Z45&lt;&gt;"",1,0))</f>
        <v>0</v>
      </c>
      <c r="Z42" s="125">
        <f>IF('Indicator Data'!AA46="No Data",1,IF('Indicator Data imputation'!AA45&lt;&gt;"",1,0))</f>
        <v>0</v>
      </c>
      <c r="AA42" s="125">
        <f>IF('Indicator Data'!AB46="No Data",1,IF('Indicator Data imputation'!AB45&lt;&gt;"",1,0))</f>
        <v>0</v>
      </c>
      <c r="AB42" s="125">
        <f>IF('Indicator Data'!AC46="No Data",1,IF('Indicator Data imputation'!AC45&lt;&gt;"",1,0))</f>
        <v>0</v>
      </c>
      <c r="AC42" s="125">
        <f>IF('Indicator Data'!AD46="No Data",1,IF('Indicator Data imputation'!AD45&lt;&gt;"",1,0))</f>
        <v>0</v>
      </c>
      <c r="AD42" s="125">
        <f>IF('Indicator Data'!AE46="No Data",1,IF('Indicator Data imputation'!AE45&lt;&gt;"",1,0))</f>
        <v>0</v>
      </c>
      <c r="AE42" s="125">
        <f>IF('Indicator Data'!AF46="No Data",1,IF('Indicator Data imputation'!AF45&lt;&gt;"",1,0))</f>
        <v>0</v>
      </c>
      <c r="AF42" s="125">
        <f>IF('Indicator Data'!AG46="No Data",1,IF('Indicator Data imputation'!AG45&lt;&gt;"",1,0))</f>
        <v>0</v>
      </c>
      <c r="AG42" s="125">
        <f>IF('Indicator Data'!AH46="No Data",1,IF('Indicator Data imputation'!AH45&lt;&gt;"",1,0))</f>
        <v>0</v>
      </c>
      <c r="AH42" s="125">
        <f>IF('Indicator Data'!AI46="No Data",1,IF('Indicator Data imputation'!AI45&lt;&gt;"",1,0))</f>
        <v>0</v>
      </c>
      <c r="AI42" s="125">
        <f>IF('Indicator Data'!AJ46="No Data",1,IF('Indicator Data imputation'!AJ45&lt;&gt;"",1,0))</f>
        <v>0</v>
      </c>
      <c r="AJ42" s="125">
        <f>IF('Indicator Data'!AK46="No Data",1,IF('Indicator Data imputation'!AK45&lt;&gt;"",1,0))</f>
        <v>0</v>
      </c>
      <c r="AK42" s="125">
        <f>IF('Indicator Data'!AL46="No Data",1,IF('Indicator Data imputation'!AL45&lt;&gt;"",1,0))</f>
        <v>0</v>
      </c>
      <c r="AL42" s="125">
        <f>IF('Indicator Data'!AM46="No Data",1,IF('Indicator Data imputation'!AM45&lt;&gt;"",1,0))</f>
        <v>0</v>
      </c>
      <c r="AM42" s="125">
        <f>IF('Indicator Data'!AN46="No Data",1,IF('Indicator Data imputation'!AN45&lt;&gt;"",1,0))</f>
        <v>0</v>
      </c>
      <c r="AN42" s="125">
        <f>IF('Indicator Data'!AO46="No Data",1,IF('Indicator Data imputation'!AO45&lt;&gt;"",1,0))</f>
        <v>0</v>
      </c>
      <c r="AO42" s="125">
        <f>IF('Indicator Data'!AP46="No Data",1,IF('Indicator Data imputation'!AP45&lt;&gt;"",1,0))</f>
        <v>0</v>
      </c>
      <c r="AP42" s="125">
        <f>IF('Indicator Data'!AQ46="No Data",1,IF('Indicator Data imputation'!AQ45&lt;&gt;"",1,0))</f>
        <v>0</v>
      </c>
      <c r="AQ42" s="125">
        <f>IF('Indicator Data'!AR46="No Data",1,IF('Indicator Data imputation'!AR45&lt;&gt;"",1,0))</f>
        <v>0</v>
      </c>
      <c r="AR42" s="125">
        <f>IF('Indicator Data'!AS46="No Data",1,IF('Indicator Data imputation'!AS45&lt;&gt;"",1,0))</f>
        <v>0</v>
      </c>
      <c r="AS42" s="125">
        <f>IF('Indicator Data'!AT46="No Data",1,IF('Indicator Data imputation'!AT45&lt;&gt;"",1,0))</f>
        <v>0</v>
      </c>
      <c r="AT42" s="125">
        <f>IF('Indicator Data'!AU46="No Data",1,IF('Indicator Data imputation'!AU45&lt;&gt;"",1,0))</f>
        <v>0</v>
      </c>
      <c r="AU42" s="125">
        <f>IF('Indicator Data'!AV46="No Data",1,IF('Indicator Data imputation'!AV45&lt;&gt;"",1,0))</f>
        <v>0</v>
      </c>
      <c r="AV42" s="125">
        <f>IF('Indicator Data'!AW46="No Data",1,IF('Indicator Data imputation'!AW45&lt;&gt;"",1,0))</f>
        <v>0</v>
      </c>
      <c r="AW42" s="125">
        <f>IF('Indicator Data'!AX46="No Data",1,IF('Indicator Data imputation'!AX45&lt;&gt;"",1,0))</f>
        <v>0</v>
      </c>
      <c r="AX42" s="125">
        <f>IF('Indicator Data'!AY46="No Data",1,IF('Indicator Data imputation'!AY45&lt;&gt;"",1,0))</f>
        <v>0</v>
      </c>
      <c r="AY42" s="125">
        <f>IF('Indicator Data'!AZ46="No Data",1,IF('Indicator Data imputation'!AZ45&lt;&gt;"",1,0))</f>
        <v>0</v>
      </c>
      <c r="AZ42" s="125">
        <f>IF('Indicator Data'!BA46="No Data",1,IF('Indicator Data imputation'!BA45&lt;&gt;"",1,0))</f>
        <v>0</v>
      </c>
      <c r="BA42" s="125">
        <f>IF('Indicator Data'!BB46="No Data",1,IF('Indicator Data imputation'!BB45&lt;&gt;"",1,0))</f>
        <v>0</v>
      </c>
      <c r="BB42" s="125">
        <f>IF('Indicator Data'!BC46="No Data",1,IF('Indicator Data imputation'!BC45&lt;&gt;"",1,0))</f>
        <v>0</v>
      </c>
      <c r="BC42" s="125">
        <f>IF('Indicator Data'!BD46="No Data",1,IF('Indicator Data imputation'!BD45&lt;&gt;"",1,0))</f>
        <v>0</v>
      </c>
      <c r="BD42" s="125">
        <f>IF('Indicator Data'!BF46="No Data",1,IF('Indicator Data imputation'!BE45&lt;&gt;"",1,0))</f>
        <v>0</v>
      </c>
      <c r="BE42" s="125">
        <f>IF('Indicator Data'!BG46="No Data",1,IF('Indicator Data imputation'!BF45&lt;&gt;"",1,0))</f>
        <v>0</v>
      </c>
      <c r="BF42" s="125">
        <f>IF('Indicator Data'!BH46="No Data",1,IF('Indicator Data imputation'!BG45&lt;&gt;"",1,0))</f>
        <v>0</v>
      </c>
      <c r="BG42" s="125">
        <f>IF('Indicator Data'!BI46="No Data",1,IF('Indicator Data imputation'!BH45&lt;&gt;"",1,0))</f>
        <v>0</v>
      </c>
      <c r="BH42" s="125">
        <f>IF('Indicator Data'!BJ46="No Data",1,IF('Indicator Data imputation'!BI45&lt;&gt;"",1,0))</f>
        <v>0</v>
      </c>
      <c r="BI42" s="125">
        <f>IF('Indicator Data'!BK46="No Data",1,IF('Indicator Data imputation'!BJ45&lt;&gt;"",1,0))</f>
        <v>0</v>
      </c>
      <c r="BJ42" s="125">
        <f>IF('Indicator Data'!BL46="No Data",1,IF('Indicator Data imputation'!BK45&lt;&gt;"",1,0))</f>
        <v>0</v>
      </c>
      <c r="BK42" s="125">
        <f>IF('Indicator Data'!BM46="No Data",1,IF('Indicator Data imputation'!BL45&lt;&gt;"",1,0))</f>
        <v>0</v>
      </c>
      <c r="BL42" s="125">
        <f>IF('Indicator Data'!BN46="No Data",1,IF('Indicator Data imputation'!BM45&lt;&gt;"",1,0))</f>
        <v>0</v>
      </c>
      <c r="BM42" s="125">
        <f>IF('Indicator Data'!BO46="No Data",1,IF('Indicator Data imputation'!BN45&lt;&gt;"",1,0))</f>
        <v>0</v>
      </c>
      <c r="BN42" s="125">
        <f>IF('Indicator Data'!BP46="No Data",1,IF('Indicator Data imputation'!BO45&lt;&gt;"",1,0))</f>
        <v>0</v>
      </c>
      <c r="BO42" s="125">
        <f>IF('Indicator Data'!BQ46="No Data",1,IF('Indicator Data imputation'!BP45&lt;&gt;"",1,0))</f>
        <v>0</v>
      </c>
      <c r="BP42" s="125">
        <f>IF('Indicator Data'!BR46="No Data",1,IF('Indicator Data imputation'!BQ45&lt;&gt;"",1,0))</f>
        <v>0</v>
      </c>
      <c r="BQ42" s="125">
        <f>IF('Indicator Data'!BS46="No Data",1,IF('Indicator Data imputation'!BR45&lt;&gt;"",1,0))</f>
        <v>0</v>
      </c>
      <c r="BR42" s="125">
        <f>IF('Indicator Data'!BT46="No Data",1,IF('Indicator Data imputation'!BS45&lt;&gt;"",1,0))</f>
        <v>0</v>
      </c>
      <c r="BS42" s="125">
        <f>IF('Indicator Data'!BU46="No Data",1,IF('Indicator Data imputation'!BT45&lt;&gt;"",1,0))</f>
        <v>0</v>
      </c>
      <c r="BT42" s="125">
        <f>IF('Indicator Data'!BV46="No Data",1,IF('Indicator Data imputation'!BU45&lt;&gt;"",1,0))</f>
        <v>0</v>
      </c>
      <c r="BU42" s="125">
        <f>IF('Indicator Data'!BW46="No Data",1,IF('Indicator Data imputation'!BV45&lt;&gt;"",1,0))</f>
        <v>1</v>
      </c>
      <c r="BV42" s="125">
        <f>IF('Indicator Data'!BX46="No Data",1,IF('Indicator Data imputation'!BW45&lt;&gt;"",1,0))</f>
        <v>0</v>
      </c>
      <c r="BW42" s="125">
        <f>IF('Indicator Data'!BY46="No Data",1,IF('Indicator Data imputation'!BX45&lt;&gt;"",1,0))</f>
        <v>0</v>
      </c>
      <c r="BX42" s="125">
        <f>IF('Indicator Data'!BZ46="No Data",1,IF('Indicator Data imputation'!BY45&lt;&gt;"",1,0))</f>
        <v>0</v>
      </c>
      <c r="BY42" s="3">
        <f t="shared" si="2"/>
        <v>1</v>
      </c>
      <c r="BZ42" s="127">
        <f t="shared" si="1"/>
        <v>1.3333333333333334E-2</v>
      </c>
    </row>
    <row r="43" spans="1:78" x14ac:dyDescent="0.3">
      <c r="A43" s="3" t="str">
        <f>'Indicator Data'!B47</f>
        <v>HRV</v>
      </c>
      <c r="B43" s="125">
        <f>IF('Indicator Data'!C47="No Data",1,IF('Indicator Data imputation'!C46&lt;&gt;"",1,0))</f>
        <v>0</v>
      </c>
      <c r="C43" s="125">
        <f>IF('Indicator Data'!D47="No Data",1,IF('Indicator Data imputation'!D46&lt;&gt;"",1,0))</f>
        <v>0</v>
      </c>
      <c r="D43" s="125">
        <f>IF('Indicator Data'!E47="No Data",1,IF('Indicator Data imputation'!E46&lt;&gt;"",1,0))</f>
        <v>0</v>
      </c>
      <c r="E43" s="125">
        <f>IF('Indicator Data'!F47="No Data",1,IF('Indicator Data imputation'!F46&lt;&gt;"",1,0))</f>
        <v>0</v>
      </c>
      <c r="F43" s="125">
        <f>IF('Indicator Data'!G47="No Data",1,IF('Indicator Data imputation'!G46&lt;&gt;"",1,0))</f>
        <v>0</v>
      </c>
      <c r="G43" s="125">
        <f>IF('Indicator Data'!H47="No Data",1,IF('Indicator Data imputation'!H46&lt;&gt;"",1,0))</f>
        <v>0</v>
      </c>
      <c r="H43" s="125">
        <f>IF('Indicator Data'!I47="No Data",1,IF('Indicator Data imputation'!I46&lt;&gt;"",1,0))</f>
        <v>0</v>
      </c>
      <c r="I43" s="125">
        <f>IF('Indicator Data'!J47="No Data",1,IF('Indicator Data imputation'!J46&lt;&gt;"",1,0))</f>
        <v>0</v>
      </c>
      <c r="J43" s="125">
        <f>IF('Indicator Data'!K47="No Data",1,IF('Indicator Data imputation'!K46&lt;&gt;"",1,0))</f>
        <v>0</v>
      </c>
      <c r="K43" s="125">
        <f>IF('Indicator Data'!L47="No Data",1,IF('Indicator Data imputation'!L46&lt;&gt;"",1,0))</f>
        <v>0</v>
      </c>
      <c r="L43" s="125">
        <f>IF('Indicator Data'!M47="No Data",1,IF('Indicator Data imputation'!M46&lt;&gt;"",1,0))</f>
        <v>0</v>
      </c>
      <c r="M43" s="125">
        <f>IF('Indicator Data'!N47="No Data",1,IF('Indicator Data imputation'!N46&lt;&gt;"",1,0))</f>
        <v>1</v>
      </c>
      <c r="N43" s="125">
        <f>IF('Indicator Data'!O47="No Data",1,IF('Indicator Data imputation'!O46&lt;&gt;"",1,0))</f>
        <v>1</v>
      </c>
      <c r="O43" s="125">
        <f>IF('Indicator Data'!P47="No Data",1,IF('Indicator Data imputation'!P46&lt;&gt;"",1,0))</f>
        <v>1</v>
      </c>
      <c r="P43" s="125">
        <f>IF('Indicator Data'!Q47="No Data",1,IF('Indicator Data imputation'!Q46&lt;&gt;"",1,0))</f>
        <v>0</v>
      </c>
      <c r="Q43" s="125">
        <f>IF('Indicator Data'!R47="No Data",1,IF('Indicator Data imputation'!R46&lt;&gt;"",1,0))</f>
        <v>0</v>
      </c>
      <c r="R43" s="125">
        <f>IF('Indicator Data'!S47="No Data",1,IF('Indicator Data imputation'!S46&lt;&gt;"",1,0))</f>
        <v>0</v>
      </c>
      <c r="S43" s="125">
        <f>IF('Indicator Data'!T47="No Data",1,IF('Indicator Data imputation'!T46&lt;&gt;"",1,0))</f>
        <v>0</v>
      </c>
      <c r="T43" s="125">
        <f>IF('Indicator Data'!U47="No Data",1,IF('Indicator Data imputation'!U46&lt;&gt;"",1,0))</f>
        <v>0</v>
      </c>
      <c r="U43" s="125">
        <f>IF('Indicator Data'!V47="No Data",1,IF('Indicator Data imputation'!V46&lt;&gt;"",1,0))</f>
        <v>0</v>
      </c>
      <c r="V43" s="125">
        <f>IF('Indicator Data'!W47="No Data",1,IF('Indicator Data imputation'!W46&lt;&gt;"",1,0))</f>
        <v>0</v>
      </c>
      <c r="W43" s="125">
        <f>IF('Indicator Data'!X47="No Data",1,IF('Indicator Data imputation'!X46&lt;&gt;"",1,0))</f>
        <v>0</v>
      </c>
      <c r="X43" s="125">
        <f>IF('Indicator Data'!Y47="No Data",1,IF('Indicator Data imputation'!Y46&lt;&gt;"",1,0))</f>
        <v>0</v>
      </c>
      <c r="Y43" s="125">
        <f>IF('Indicator Data'!Z47="No Data",1,IF('Indicator Data imputation'!Z46&lt;&gt;"",1,0))</f>
        <v>0</v>
      </c>
      <c r="Z43" s="125">
        <f>IF('Indicator Data'!AA47="No Data",1,IF('Indicator Data imputation'!AA46&lt;&gt;"",1,0))</f>
        <v>0</v>
      </c>
      <c r="AA43" s="125">
        <f>IF('Indicator Data'!AB47="No Data",1,IF('Indicator Data imputation'!AB46&lt;&gt;"",1,0))</f>
        <v>0</v>
      </c>
      <c r="AB43" s="125">
        <f>IF('Indicator Data'!AC47="No Data",1,IF('Indicator Data imputation'!AC46&lt;&gt;"",1,0))</f>
        <v>1</v>
      </c>
      <c r="AC43" s="125">
        <f>IF('Indicator Data'!AD47="No Data",1,IF('Indicator Data imputation'!AD46&lt;&gt;"",1,0))</f>
        <v>0</v>
      </c>
      <c r="AD43" s="125">
        <f>IF('Indicator Data'!AE47="No Data",1,IF('Indicator Data imputation'!AE46&lt;&gt;"",1,0))</f>
        <v>0</v>
      </c>
      <c r="AE43" s="125">
        <f>IF('Indicator Data'!AF47="No Data",1,IF('Indicator Data imputation'!AF46&lt;&gt;"",1,0))</f>
        <v>1</v>
      </c>
      <c r="AF43" s="125">
        <f>IF('Indicator Data'!AG47="No Data",1,IF('Indicator Data imputation'!AG46&lt;&gt;"",1,0))</f>
        <v>0</v>
      </c>
      <c r="AG43" s="125">
        <f>IF('Indicator Data'!AH47="No Data",1,IF('Indicator Data imputation'!AH46&lt;&gt;"",1,0))</f>
        <v>0</v>
      </c>
      <c r="AH43" s="125">
        <f>IF('Indicator Data'!AI47="No Data",1,IF('Indicator Data imputation'!AI46&lt;&gt;"",1,0))</f>
        <v>0</v>
      </c>
      <c r="AI43" s="125">
        <f>IF('Indicator Data'!AJ47="No Data",1,IF('Indicator Data imputation'!AJ46&lt;&gt;"",1,0))</f>
        <v>0</v>
      </c>
      <c r="AJ43" s="125">
        <f>IF('Indicator Data'!AK47="No Data",1,IF('Indicator Data imputation'!AK46&lt;&gt;"",1,0))</f>
        <v>0</v>
      </c>
      <c r="AK43" s="125">
        <f>IF('Indicator Data'!AL47="No Data",1,IF('Indicator Data imputation'!AL46&lt;&gt;"",1,0))</f>
        <v>0</v>
      </c>
      <c r="AL43" s="125">
        <f>IF('Indicator Data'!AM47="No Data",1,IF('Indicator Data imputation'!AM46&lt;&gt;"",1,0))</f>
        <v>1</v>
      </c>
      <c r="AM43" s="125">
        <f>IF('Indicator Data'!AN47="No Data",1,IF('Indicator Data imputation'!AN46&lt;&gt;"",1,0))</f>
        <v>0</v>
      </c>
      <c r="AN43" s="125">
        <f>IF('Indicator Data'!AO47="No Data",1,IF('Indicator Data imputation'!AO46&lt;&gt;"",1,0))</f>
        <v>0</v>
      </c>
      <c r="AO43" s="125">
        <f>IF('Indicator Data'!AP47="No Data",1,IF('Indicator Data imputation'!AP46&lt;&gt;"",1,0))</f>
        <v>0</v>
      </c>
      <c r="AP43" s="125">
        <f>IF('Indicator Data'!AQ47="No Data",1,IF('Indicator Data imputation'!AQ46&lt;&gt;"",1,0))</f>
        <v>1</v>
      </c>
      <c r="AQ43" s="125">
        <f>IF('Indicator Data'!AR47="No Data",1,IF('Indicator Data imputation'!AR46&lt;&gt;"",1,0))</f>
        <v>0</v>
      </c>
      <c r="AR43" s="125">
        <f>IF('Indicator Data'!AS47="No Data",1,IF('Indicator Data imputation'!AS46&lt;&gt;"",1,0))</f>
        <v>0</v>
      </c>
      <c r="AS43" s="125">
        <f>IF('Indicator Data'!AT47="No Data",1,IF('Indicator Data imputation'!AT46&lt;&gt;"",1,0))</f>
        <v>1</v>
      </c>
      <c r="AT43" s="125">
        <f>IF('Indicator Data'!AU47="No Data",1,IF('Indicator Data imputation'!AU46&lt;&gt;"",1,0))</f>
        <v>0</v>
      </c>
      <c r="AU43" s="125">
        <f>IF('Indicator Data'!AV47="No Data",1,IF('Indicator Data imputation'!AV46&lt;&gt;"",1,0))</f>
        <v>0</v>
      </c>
      <c r="AV43" s="125">
        <f>IF('Indicator Data'!AW47="No Data",1,IF('Indicator Data imputation'!AW46&lt;&gt;"",1,0))</f>
        <v>0</v>
      </c>
      <c r="AW43" s="125">
        <f>IF('Indicator Data'!AX47="No Data",1,IF('Indicator Data imputation'!AX46&lt;&gt;"",1,0))</f>
        <v>1</v>
      </c>
      <c r="AX43" s="125">
        <f>IF('Indicator Data'!AY47="No Data",1,IF('Indicator Data imputation'!AY46&lt;&gt;"",1,0))</f>
        <v>0</v>
      </c>
      <c r="AY43" s="125">
        <f>IF('Indicator Data'!AZ47="No Data",1,IF('Indicator Data imputation'!AZ46&lt;&gt;"",1,0))</f>
        <v>0</v>
      </c>
      <c r="AZ43" s="125">
        <f>IF('Indicator Data'!BA47="No Data",1,IF('Indicator Data imputation'!BA46&lt;&gt;"",1,0))</f>
        <v>0</v>
      </c>
      <c r="BA43" s="125">
        <f>IF('Indicator Data'!BB47="No Data",1,IF('Indicator Data imputation'!BB46&lt;&gt;"",1,0))</f>
        <v>0</v>
      </c>
      <c r="BB43" s="125">
        <f>IF('Indicator Data'!BC47="No Data",1,IF('Indicator Data imputation'!BC46&lt;&gt;"",1,0))</f>
        <v>0</v>
      </c>
      <c r="BC43" s="125">
        <f>IF('Indicator Data'!BD47="No Data",1,IF('Indicator Data imputation'!BD46&lt;&gt;"",1,0))</f>
        <v>0</v>
      </c>
      <c r="BD43" s="125">
        <f>IF('Indicator Data'!BF47="No Data",1,IF('Indicator Data imputation'!BE46&lt;&gt;"",1,0))</f>
        <v>0</v>
      </c>
      <c r="BE43" s="125">
        <f>IF('Indicator Data'!BG47="No Data",1,IF('Indicator Data imputation'!BF46&lt;&gt;"",1,0))</f>
        <v>0</v>
      </c>
      <c r="BF43" s="125">
        <f>IF('Indicator Data'!BH47="No Data",1,IF('Indicator Data imputation'!BG46&lt;&gt;"",1,0))</f>
        <v>0</v>
      </c>
      <c r="BG43" s="125">
        <f>IF('Indicator Data'!BI47="No Data",1,IF('Indicator Data imputation'!BH46&lt;&gt;"",1,0))</f>
        <v>0</v>
      </c>
      <c r="BH43" s="125">
        <f>IF('Indicator Data'!BJ47="No Data",1,IF('Indicator Data imputation'!BI46&lt;&gt;"",1,0))</f>
        <v>0</v>
      </c>
      <c r="BI43" s="125">
        <f>IF('Indicator Data'!BK47="No Data",1,IF('Indicator Data imputation'!BJ46&lt;&gt;"",1,0))</f>
        <v>0</v>
      </c>
      <c r="BJ43" s="125">
        <f>IF('Indicator Data'!BL47="No Data",1,IF('Indicator Data imputation'!BK46&lt;&gt;"",1,0))</f>
        <v>0</v>
      </c>
      <c r="BK43" s="125">
        <f>IF('Indicator Data'!BM47="No Data",1,IF('Indicator Data imputation'!BL46&lt;&gt;"",1,0))</f>
        <v>0</v>
      </c>
      <c r="BL43" s="125">
        <f>IF('Indicator Data'!BN47="No Data",1,IF('Indicator Data imputation'!BM46&lt;&gt;"",1,0))</f>
        <v>0</v>
      </c>
      <c r="BM43" s="125">
        <f>IF('Indicator Data'!BO47="No Data",1,IF('Indicator Data imputation'!BN46&lt;&gt;"",1,0))</f>
        <v>0</v>
      </c>
      <c r="BN43" s="125">
        <f>IF('Indicator Data'!BP47="No Data",1,IF('Indicator Data imputation'!BO46&lt;&gt;"",1,0))</f>
        <v>0</v>
      </c>
      <c r="BO43" s="125">
        <f>IF('Indicator Data'!BQ47="No Data",1,IF('Indicator Data imputation'!BP46&lt;&gt;"",1,0))</f>
        <v>0</v>
      </c>
      <c r="BP43" s="125">
        <f>IF('Indicator Data'!BR47="No Data",1,IF('Indicator Data imputation'!BQ46&lt;&gt;"",1,0))</f>
        <v>0</v>
      </c>
      <c r="BQ43" s="125">
        <f>IF('Indicator Data'!BS47="No Data",1,IF('Indicator Data imputation'!BR46&lt;&gt;"",1,0))</f>
        <v>0</v>
      </c>
      <c r="BR43" s="125">
        <f>IF('Indicator Data'!BT47="No Data",1,IF('Indicator Data imputation'!BS46&lt;&gt;"",1,0))</f>
        <v>0</v>
      </c>
      <c r="BS43" s="125">
        <f>IF('Indicator Data'!BU47="No Data",1,IF('Indicator Data imputation'!BT46&lt;&gt;"",1,0))</f>
        <v>0</v>
      </c>
      <c r="BT43" s="125">
        <f>IF('Indicator Data'!BV47="No Data",1,IF('Indicator Data imputation'!BU46&lt;&gt;"",1,0))</f>
        <v>0</v>
      </c>
      <c r="BU43" s="125">
        <f>IF('Indicator Data'!BW47="No Data",1,IF('Indicator Data imputation'!BV46&lt;&gt;"",1,0))</f>
        <v>0</v>
      </c>
      <c r="BV43" s="125">
        <f>IF('Indicator Data'!BX47="No Data",1,IF('Indicator Data imputation'!BW46&lt;&gt;"",1,0))</f>
        <v>1</v>
      </c>
      <c r="BW43" s="125">
        <f>IF('Indicator Data'!BY47="No Data",1,IF('Indicator Data imputation'!BX46&lt;&gt;"",1,0))</f>
        <v>0</v>
      </c>
      <c r="BX43" s="125">
        <f>IF('Indicator Data'!BZ47="No Data",1,IF('Indicator Data imputation'!BY46&lt;&gt;"",1,0))</f>
        <v>0</v>
      </c>
      <c r="BY43" s="3">
        <f t="shared" si="2"/>
        <v>10</v>
      </c>
      <c r="BZ43" s="127">
        <f t="shared" si="1"/>
        <v>0.13333333333333333</v>
      </c>
    </row>
    <row r="44" spans="1:78" x14ac:dyDescent="0.3">
      <c r="A44" s="3" t="str">
        <f>'Indicator Data'!B48</f>
        <v>CUB</v>
      </c>
      <c r="B44" s="125">
        <f>IF('Indicator Data'!C48="No Data",1,IF('Indicator Data imputation'!C47&lt;&gt;"",1,0))</f>
        <v>0</v>
      </c>
      <c r="C44" s="125">
        <f>IF('Indicator Data'!D48="No Data",1,IF('Indicator Data imputation'!D47&lt;&gt;"",1,0))</f>
        <v>0</v>
      </c>
      <c r="D44" s="125">
        <f>IF('Indicator Data'!E48="No Data",1,IF('Indicator Data imputation'!E47&lt;&gt;"",1,0))</f>
        <v>0</v>
      </c>
      <c r="E44" s="125">
        <f>IF('Indicator Data'!F48="No Data",1,IF('Indicator Data imputation'!F47&lt;&gt;"",1,0))</f>
        <v>0</v>
      </c>
      <c r="F44" s="125">
        <f>IF('Indicator Data'!G48="No Data",1,IF('Indicator Data imputation'!G47&lt;&gt;"",1,0))</f>
        <v>0</v>
      </c>
      <c r="G44" s="125">
        <f>IF('Indicator Data'!H48="No Data",1,IF('Indicator Data imputation'!H47&lt;&gt;"",1,0))</f>
        <v>0</v>
      </c>
      <c r="H44" s="125">
        <f>IF('Indicator Data'!I48="No Data",1,IF('Indicator Data imputation'!I47&lt;&gt;"",1,0))</f>
        <v>0</v>
      </c>
      <c r="I44" s="125">
        <f>IF('Indicator Data'!J48="No Data",1,IF('Indicator Data imputation'!J47&lt;&gt;"",1,0))</f>
        <v>0</v>
      </c>
      <c r="J44" s="125">
        <f>IF('Indicator Data'!K48="No Data",1,IF('Indicator Data imputation'!K47&lt;&gt;"",1,0))</f>
        <v>0</v>
      </c>
      <c r="K44" s="125">
        <f>IF('Indicator Data'!L48="No Data",1,IF('Indicator Data imputation'!L47&lt;&gt;"",1,0))</f>
        <v>0</v>
      </c>
      <c r="L44" s="125">
        <f>IF('Indicator Data'!M48="No Data",1,IF('Indicator Data imputation'!M47&lt;&gt;"",1,0))</f>
        <v>1</v>
      </c>
      <c r="M44" s="125">
        <f>IF('Indicator Data'!N48="No Data",1,IF('Indicator Data imputation'!N47&lt;&gt;"",1,0))</f>
        <v>1</v>
      </c>
      <c r="N44" s="125">
        <f>IF('Indicator Data'!O48="No Data",1,IF('Indicator Data imputation'!O47&lt;&gt;"",1,0))</f>
        <v>1</v>
      </c>
      <c r="O44" s="125">
        <f>IF('Indicator Data'!P48="No Data",1,IF('Indicator Data imputation'!P47&lt;&gt;"",1,0))</f>
        <v>1</v>
      </c>
      <c r="P44" s="125">
        <f>IF('Indicator Data'!Q48="No Data",1,IF('Indicator Data imputation'!Q47&lt;&gt;"",1,0))</f>
        <v>0</v>
      </c>
      <c r="Q44" s="125">
        <f>IF('Indicator Data'!R48="No Data",1,IF('Indicator Data imputation'!R47&lt;&gt;"",1,0))</f>
        <v>0</v>
      </c>
      <c r="R44" s="125">
        <f>IF('Indicator Data'!S48="No Data",1,IF('Indicator Data imputation'!S47&lt;&gt;"",1,0))</f>
        <v>0</v>
      </c>
      <c r="S44" s="125">
        <f>IF('Indicator Data'!T48="No Data",1,IF('Indicator Data imputation'!T47&lt;&gt;"",1,0))</f>
        <v>0</v>
      </c>
      <c r="T44" s="125">
        <f>IF('Indicator Data'!U48="No Data",1,IF('Indicator Data imputation'!U47&lt;&gt;"",1,0))</f>
        <v>0</v>
      </c>
      <c r="U44" s="125">
        <f>IF('Indicator Data'!V48="No Data",1,IF('Indicator Data imputation'!V47&lt;&gt;"",1,0))</f>
        <v>0</v>
      </c>
      <c r="V44" s="125">
        <f>IF('Indicator Data'!W48="No Data",1,IF('Indicator Data imputation'!W47&lt;&gt;"",1,0))</f>
        <v>0</v>
      </c>
      <c r="W44" s="125">
        <f>IF('Indicator Data'!X48="No Data",1,IF('Indicator Data imputation'!X47&lt;&gt;"",1,0))</f>
        <v>0</v>
      </c>
      <c r="X44" s="125">
        <f>IF('Indicator Data'!Y48="No Data",1,IF('Indicator Data imputation'!Y47&lt;&gt;"",1,0))</f>
        <v>0</v>
      </c>
      <c r="Y44" s="125">
        <f>IF('Indicator Data'!Z48="No Data",1,IF('Indicator Data imputation'!Z47&lt;&gt;"",1,0))</f>
        <v>0</v>
      </c>
      <c r="Z44" s="125">
        <f>IF('Indicator Data'!AA48="No Data",1,IF('Indicator Data imputation'!AA47&lt;&gt;"",1,0))</f>
        <v>1</v>
      </c>
      <c r="AA44" s="125">
        <f>IF('Indicator Data'!AB48="No Data",1,IF('Indicator Data imputation'!AB47&lt;&gt;"",1,0))</f>
        <v>0</v>
      </c>
      <c r="AB44" s="125">
        <f>IF('Indicator Data'!AC48="No Data",1,IF('Indicator Data imputation'!AC47&lt;&gt;"",1,0))</f>
        <v>0</v>
      </c>
      <c r="AC44" s="125">
        <f>IF('Indicator Data'!AD48="No Data",1,IF('Indicator Data imputation'!AD47&lt;&gt;"",1,0))</f>
        <v>0</v>
      </c>
      <c r="AD44" s="125">
        <f>IF('Indicator Data'!AE48="No Data",1,IF('Indicator Data imputation'!AE47&lt;&gt;"",1,0))</f>
        <v>0</v>
      </c>
      <c r="AE44" s="125">
        <f>IF('Indicator Data'!AF48="No Data",1,IF('Indicator Data imputation'!AF47&lt;&gt;"",1,0))</f>
        <v>0</v>
      </c>
      <c r="AF44" s="125">
        <f>IF('Indicator Data'!AG48="No Data",1,IF('Indicator Data imputation'!AG47&lt;&gt;"",1,0))</f>
        <v>0</v>
      </c>
      <c r="AG44" s="125">
        <f>IF('Indicator Data'!AH48="No Data",1,IF('Indicator Data imputation'!AH47&lt;&gt;"",1,0))</f>
        <v>0</v>
      </c>
      <c r="AH44" s="125">
        <f>IF('Indicator Data'!AI48="No Data",1,IF('Indicator Data imputation'!AI47&lt;&gt;"",1,0))</f>
        <v>0</v>
      </c>
      <c r="AI44" s="125">
        <f>IF('Indicator Data'!AJ48="No Data",1,IF('Indicator Data imputation'!AJ47&lt;&gt;"",1,0))</f>
        <v>0</v>
      </c>
      <c r="AJ44" s="125">
        <f>IF('Indicator Data'!AK48="No Data",1,IF('Indicator Data imputation'!AK47&lt;&gt;"",1,0))</f>
        <v>0</v>
      </c>
      <c r="AK44" s="125">
        <f>IF('Indicator Data'!AL48="No Data",1,IF('Indicator Data imputation'!AL47&lt;&gt;"",1,0))</f>
        <v>0</v>
      </c>
      <c r="AL44" s="125">
        <f>IF('Indicator Data'!AM48="No Data",1,IF('Indicator Data imputation'!AM47&lt;&gt;"",1,0))</f>
        <v>0</v>
      </c>
      <c r="AM44" s="125">
        <f>IF('Indicator Data'!AN48="No Data",1,IF('Indicator Data imputation'!AN47&lt;&gt;"",1,0))</f>
        <v>0</v>
      </c>
      <c r="AN44" s="125">
        <f>IF('Indicator Data'!AO48="No Data",1,IF('Indicator Data imputation'!AO47&lt;&gt;"",1,0))</f>
        <v>0</v>
      </c>
      <c r="AO44" s="125">
        <f>IF('Indicator Data'!AP48="No Data",1,IF('Indicator Data imputation'!AP47&lt;&gt;"",1,0))</f>
        <v>0</v>
      </c>
      <c r="AP44" s="125">
        <f>IF('Indicator Data'!AQ48="No Data",1,IF('Indicator Data imputation'!AQ47&lt;&gt;"",1,0))</f>
        <v>0</v>
      </c>
      <c r="AQ44" s="125">
        <f>IF('Indicator Data'!AR48="No Data",1,IF('Indicator Data imputation'!AR47&lt;&gt;"",1,0))</f>
        <v>1</v>
      </c>
      <c r="AR44" s="125">
        <f>IF('Indicator Data'!AS48="No Data",1,IF('Indicator Data imputation'!AS47&lt;&gt;"",1,0))</f>
        <v>0</v>
      </c>
      <c r="AS44" s="125">
        <f>IF('Indicator Data'!AT48="No Data",1,IF('Indicator Data imputation'!AT47&lt;&gt;"",1,0))</f>
        <v>1</v>
      </c>
      <c r="AT44" s="125">
        <f>IF('Indicator Data'!AU48="No Data",1,IF('Indicator Data imputation'!AU47&lt;&gt;"",1,0))</f>
        <v>0</v>
      </c>
      <c r="AU44" s="125">
        <f>IF('Indicator Data'!AV48="No Data",1,IF('Indicator Data imputation'!AV47&lt;&gt;"",1,0))</f>
        <v>0</v>
      </c>
      <c r="AV44" s="125">
        <f>IF('Indicator Data'!AW48="No Data",1,IF('Indicator Data imputation'!AW47&lt;&gt;"",1,0))</f>
        <v>0</v>
      </c>
      <c r="AW44" s="125">
        <f>IF('Indicator Data'!AX48="No Data",1,IF('Indicator Data imputation'!AX47&lt;&gt;"",1,0))</f>
        <v>1</v>
      </c>
      <c r="AX44" s="125">
        <f>IF('Indicator Data'!AY48="No Data",1,IF('Indicator Data imputation'!AY47&lt;&gt;"",1,0))</f>
        <v>0</v>
      </c>
      <c r="AY44" s="125">
        <f>IF('Indicator Data'!AZ48="No Data",1,IF('Indicator Data imputation'!AZ47&lt;&gt;"",1,0))</f>
        <v>0</v>
      </c>
      <c r="AZ44" s="125">
        <f>IF('Indicator Data'!BA48="No Data",1,IF('Indicator Data imputation'!BA47&lt;&gt;"",1,0))</f>
        <v>1</v>
      </c>
      <c r="BA44" s="125">
        <f>IF('Indicator Data'!BB48="No Data",1,IF('Indicator Data imputation'!BB47&lt;&gt;"",1,0))</f>
        <v>0</v>
      </c>
      <c r="BB44" s="125">
        <f>IF('Indicator Data'!BC48="No Data",1,IF('Indicator Data imputation'!BC47&lt;&gt;"",1,0))</f>
        <v>0</v>
      </c>
      <c r="BC44" s="125">
        <f>IF('Indicator Data'!BD48="No Data",1,IF('Indicator Data imputation'!BD47&lt;&gt;"",1,0))</f>
        <v>0</v>
      </c>
      <c r="BD44" s="125">
        <f>IF('Indicator Data'!BF48="No Data",1,IF('Indicator Data imputation'!BE47&lt;&gt;"",1,0))</f>
        <v>0</v>
      </c>
      <c r="BE44" s="125">
        <f>IF('Indicator Data'!BG48="No Data",1,IF('Indicator Data imputation'!BF47&lt;&gt;"",1,0))</f>
        <v>0</v>
      </c>
      <c r="BF44" s="125">
        <f>IF('Indicator Data'!BH48="No Data",1,IF('Indicator Data imputation'!BG47&lt;&gt;"",1,0))</f>
        <v>0</v>
      </c>
      <c r="BG44" s="125">
        <f>IF('Indicator Data'!BI48="No Data",1,IF('Indicator Data imputation'!BH47&lt;&gt;"",1,0))</f>
        <v>0</v>
      </c>
      <c r="BH44" s="125">
        <f>IF('Indicator Data'!BJ48="No Data",1,IF('Indicator Data imputation'!BI47&lt;&gt;"",1,0))</f>
        <v>0</v>
      </c>
      <c r="BI44" s="125">
        <f>IF('Indicator Data'!BK48="No Data",1,IF('Indicator Data imputation'!BJ47&lt;&gt;"",1,0))</f>
        <v>0</v>
      </c>
      <c r="BJ44" s="125">
        <f>IF('Indicator Data'!BL48="No Data",1,IF('Indicator Data imputation'!BK47&lt;&gt;"",1,0))</f>
        <v>0</v>
      </c>
      <c r="BK44" s="125">
        <f>IF('Indicator Data'!BM48="No Data",1,IF('Indicator Data imputation'!BL47&lt;&gt;"",1,0))</f>
        <v>0</v>
      </c>
      <c r="BL44" s="125">
        <f>IF('Indicator Data'!BN48="No Data",1,IF('Indicator Data imputation'!BM47&lt;&gt;"",1,0))</f>
        <v>0</v>
      </c>
      <c r="BM44" s="125">
        <f>IF('Indicator Data'!BO48="No Data",1,IF('Indicator Data imputation'!BN47&lt;&gt;"",1,0))</f>
        <v>0</v>
      </c>
      <c r="BN44" s="125">
        <f>IF('Indicator Data'!BP48="No Data",1,IF('Indicator Data imputation'!BO47&lt;&gt;"",1,0))</f>
        <v>0</v>
      </c>
      <c r="BO44" s="125">
        <f>IF('Indicator Data'!BQ48="No Data",1,IF('Indicator Data imputation'!BP47&lt;&gt;"",1,0))</f>
        <v>0</v>
      </c>
      <c r="BP44" s="125">
        <f>IF('Indicator Data'!BR48="No Data",1,IF('Indicator Data imputation'!BQ47&lt;&gt;"",1,0))</f>
        <v>0</v>
      </c>
      <c r="BQ44" s="125">
        <f>IF('Indicator Data'!BS48="No Data",1,IF('Indicator Data imputation'!BR47&lt;&gt;"",1,0))</f>
        <v>0</v>
      </c>
      <c r="BR44" s="125">
        <f>IF('Indicator Data'!BT48="No Data",1,IF('Indicator Data imputation'!BS47&lt;&gt;"",1,0))</f>
        <v>0</v>
      </c>
      <c r="BS44" s="125">
        <f>IF('Indicator Data'!BU48="No Data",1,IF('Indicator Data imputation'!BT47&lt;&gt;"",1,0))</f>
        <v>0</v>
      </c>
      <c r="BT44" s="125">
        <f>IF('Indicator Data'!BV48="No Data",1,IF('Indicator Data imputation'!BU47&lt;&gt;"",1,0))</f>
        <v>0</v>
      </c>
      <c r="BU44" s="125">
        <f>IF('Indicator Data'!BW48="No Data",1,IF('Indicator Data imputation'!BV47&lt;&gt;"",1,0))</f>
        <v>0</v>
      </c>
      <c r="BV44" s="125">
        <f>IF('Indicator Data'!BX48="No Data",1,IF('Indicator Data imputation'!BW47&lt;&gt;"",1,0))</f>
        <v>1</v>
      </c>
      <c r="BW44" s="125">
        <f>IF('Indicator Data'!BY48="No Data",1,IF('Indicator Data imputation'!BX47&lt;&gt;"",1,0))</f>
        <v>0</v>
      </c>
      <c r="BX44" s="125">
        <f>IF('Indicator Data'!BZ48="No Data",1,IF('Indicator Data imputation'!BY47&lt;&gt;"",1,0))</f>
        <v>0</v>
      </c>
      <c r="BY44" s="3">
        <f t="shared" si="2"/>
        <v>10</v>
      </c>
      <c r="BZ44" s="127">
        <f t="shared" si="1"/>
        <v>0.13333333333333333</v>
      </c>
    </row>
    <row r="45" spans="1:78" x14ac:dyDescent="0.3">
      <c r="A45" s="3" t="str">
        <f>'Indicator Data'!B49</f>
        <v>CYP</v>
      </c>
      <c r="B45" s="125">
        <f>IF('Indicator Data'!C49="No Data",1,IF('Indicator Data imputation'!C48&lt;&gt;"",1,0))</f>
        <v>0</v>
      </c>
      <c r="C45" s="125">
        <f>IF('Indicator Data'!D49="No Data",1,IF('Indicator Data imputation'!D48&lt;&gt;"",1,0))</f>
        <v>0</v>
      </c>
      <c r="D45" s="125">
        <f>IF('Indicator Data'!E49="No Data",1,IF('Indicator Data imputation'!E48&lt;&gt;"",1,0))</f>
        <v>0</v>
      </c>
      <c r="E45" s="125">
        <f>IF('Indicator Data'!F49="No Data",1,IF('Indicator Data imputation'!F48&lt;&gt;"",1,0))</f>
        <v>0</v>
      </c>
      <c r="F45" s="125">
        <f>IF('Indicator Data'!G49="No Data",1,IF('Indicator Data imputation'!G48&lt;&gt;"",1,0))</f>
        <v>0</v>
      </c>
      <c r="G45" s="125">
        <f>IF('Indicator Data'!H49="No Data",1,IF('Indicator Data imputation'!H48&lt;&gt;"",1,0))</f>
        <v>0</v>
      </c>
      <c r="H45" s="125">
        <f>IF('Indicator Data'!I49="No Data",1,IF('Indicator Data imputation'!I48&lt;&gt;"",1,0))</f>
        <v>0</v>
      </c>
      <c r="I45" s="125">
        <f>IF('Indicator Data'!J49="No Data",1,IF('Indicator Data imputation'!J48&lt;&gt;"",1,0))</f>
        <v>0</v>
      </c>
      <c r="J45" s="125">
        <f>IF('Indicator Data'!K49="No Data",1,IF('Indicator Data imputation'!K48&lt;&gt;"",1,0))</f>
        <v>0</v>
      </c>
      <c r="K45" s="125">
        <f>IF('Indicator Data'!L49="No Data",1,IF('Indicator Data imputation'!L48&lt;&gt;"",1,0))</f>
        <v>0</v>
      </c>
      <c r="L45" s="125">
        <f>IF('Indicator Data'!M49="No Data",1,IF('Indicator Data imputation'!M48&lt;&gt;"",1,0))</f>
        <v>0</v>
      </c>
      <c r="M45" s="125">
        <f>IF('Indicator Data'!N49="No Data",1,IF('Indicator Data imputation'!N48&lt;&gt;"",1,0))</f>
        <v>1</v>
      </c>
      <c r="N45" s="125">
        <f>IF('Indicator Data'!O49="No Data",1,IF('Indicator Data imputation'!O48&lt;&gt;"",1,0))</f>
        <v>1</v>
      </c>
      <c r="O45" s="125">
        <f>IF('Indicator Data'!P49="No Data",1,IF('Indicator Data imputation'!P48&lt;&gt;"",1,0))</f>
        <v>1</v>
      </c>
      <c r="P45" s="125">
        <f>IF('Indicator Data'!Q49="No Data",1,IF('Indicator Data imputation'!Q48&lt;&gt;"",1,0))</f>
        <v>0</v>
      </c>
      <c r="Q45" s="125">
        <f>IF('Indicator Data'!R49="No Data",1,IF('Indicator Data imputation'!R48&lt;&gt;"",1,0))</f>
        <v>0</v>
      </c>
      <c r="R45" s="125">
        <f>IF('Indicator Data'!S49="No Data",1,IF('Indicator Data imputation'!S48&lt;&gt;"",1,0))</f>
        <v>0</v>
      </c>
      <c r="S45" s="125">
        <f>IF('Indicator Data'!T49="No Data",1,IF('Indicator Data imputation'!T48&lt;&gt;"",1,0))</f>
        <v>0</v>
      </c>
      <c r="T45" s="125">
        <f>IF('Indicator Data'!U49="No Data",1,IF('Indicator Data imputation'!U48&lt;&gt;"",1,0))</f>
        <v>0</v>
      </c>
      <c r="U45" s="125">
        <f>IF('Indicator Data'!V49="No Data",1,IF('Indicator Data imputation'!V48&lt;&gt;"",1,0))</f>
        <v>0</v>
      </c>
      <c r="V45" s="125">
        <f>IF('Indicator Data'!W49="No Data",1,IF('Indicator Data imputation'!W48&lt;&gt;"",1,0))</f>
        <v>0</v>
      </c>
      <c r="W45" s="125">
        <f>IF('Indicator Data'!X49="No Data",1,IF('Indicator Data imputation'!X48&lt;&gt;"",1,0))</f>
        <v>0</v>
      </c>
      <c r="X45" s="125">
        <f>IF('Indicator Data'!Y49="No Data",1,IF('Indicator Data imputation'!Y48&lt;&gt;"",1,0))</f>
        <v>0</v>
      </c>
      <c r="Y45" s="125">
        <f>IF('Indicator Data'!Z49="No Data",1,IF('Indicator Data imputation'!Z48&lt;&gt;"",1,0))</f>
        <v>0</v>
      </c>
      <c r="Z45" s="125">
        <f>IF('Indicator Data'!AA49="No Data",1,IF('Indicator Data imputation'!AA48&lt;&gt;"",1,0))</f>
        <v>0</v>
      </c>
      <c r="AA45" s="125">
        <f>IF('Indicator Data'!AB49="No Data",1,IF('Indicator Data imputation'!AB48&lt;&gt;"",1,0))</f>
        <v>0</v>
      </c>
      <c r="AB45" s="125">
        <f>IF('Indicator Data'!AC49="No Data",1,IF('Indicator Data imputation'!AC48&lt;&gt;"",1,0))</f>
        <v>1</v>
      </c>
      <c r="AC45" s="125">
        <f>IF('Indicator Data'!AD49="No Data",1,IF('Indicator Data imputation'!AD48&lt;&gt;"",1,0))</f>
        <v>0</v>
      </c>
      <c r="AD45" s="125">
        <f>IF('Indicator Data'!AE49="No Data",1,IF('Indicator Data imputation'!AE48&lt;&gt;"",1,0))</f>
        <v>0</v>
      </c>
      <c r="AE45" s="125">
        <f>IF('Indicator Data'!AF49="No Data",1,IF('Indicator Data imputation'!AF48&lt;&gt;"",1,0))</f>
        <v>1</v>
      </c>
      <c r="AF45" s="125">
        <f>IF('Indicator Data'!AG49="No Data",1,IF('Indicator Data imputation'!AG48&lt;&gt;"",1,0))</f>
        <v>0</v>
      </c>
      <c r="AG45" s="125">
        <f>IF('Indicator Data'!AH49="No Data",1,IF('Indicator Data imputation'!AH48&lt;&gt;"",1,0))</f>
        <v>0</v>
      </c>
      <c r="AH45" s="125">
        <f>IF('Indicator Data'!AI49="No Data",1,IF('Indicator Data imputation'!AI48&lt;&gt;"",1,0))</f>
        <v>0</v>
      </c>
      <c r="AI45" s="125">
        <f>IF('Indicator Data'!AJ49="No Data",1,IF('Indicator Data imputation'!AJ48&lt;&gt;"",1,0))</f>
        <v>0</v>
      </c>
      <c r="AJ45" s="125">
        <f>IF('Indicator Data'!AK49="No Data",1,IF('Indicator Data imputation'!AK48&lt;&gt;"",1,0))</f>
        <v>0</v>
      </c>
      <c r="AK45" s="125">
        <f>IF('Indicator Data'!AL49="No Data",1,IF('Indicator Data imputation'!AL48&lt;&gt;"",1,0))</f>
        <v>0</v>
      </c>
      <c r="AL45" s="125">
        <f>IF('Indicator Data'!AM49="No Data",1,IF('Indicator Data imputation'!AM48&lt;&gt;"",1,0))</f>
        <v>1</v>
      </c>
      <c r="AM45" s="125">
        <f>IF('Indicator Data'!AN49="No Data",1,IF('Indicator Data imputation'!AN48&lt;&gt;"",1,0))</f>
        <v>0</v>
      </c>
      <c r="AN45" s="125">
        <f>IF('Indicator Data'!AO49="No Data",1,IF('Indicator Data imputation'!AO48&lt;&gt;"",1,0))</f>
        <v>0</v>
      </c>
      <c r="AO45" s="125">
        <f>IF('Indicator Data'!AP49="No Data",1,IF('Indicator Data imputation'!AP48&lt;&gt;"",1,0))</f>
        <v>0</v>
      </c>
      <c r="AP45" s="125">
        <f>IF('Indicator Data'!AQ49="No Data",1,IF('Indicator Data imputation'!AQ48&lt;&gt;"",1,0))</f>
        <v>1</v>
      </c>
      <c r="AQ45" s="125">
        <f>IF('Indicator Data'!AR49="No Data",1,IF('Indicator Data imputation'!AR48&lt;&gt;"",1,0))</f>
        <v>0</v>
      </c>
      <c r="AR45" s="125">
        <f>IF('Indicator Data'!AS49="No Data",1,IF('Indicator Data imputation'!AS48&lt;&gt;"",1,0))</f>
        <v>0</v>
      </c>
      <c r="AS45" s="125">
        <f>IF('Indicator Data'!AT49="No Data",1,IF('Indicator Data imputation'!AT48&lt;&gt;"",1,0))</f>
        <v>1</v>
      </c>
      <c r="AT45" s="125">
        <f>IF('Indicator Data'!AU49="No Data",1,IF('Indicator Data imputation'!AU48&lt;&gt;"",1,0))</f>
        <v>0</v>
      </c>
      <c r="AU45" s="125">
        <f>IF('Indicator Data'!AV49="No Data",1,IF('Indicator Data imputation'!AV48&lt;&gt;"",1,0))</f>
        <v>1</v>
      </c>
      <c r="AV45" s="125">
        <f>IF('Indicator Data'!AW49="No Data",1,IF('Indicator Data imputation'!AW48&lt;&gt;"",1,0))</f>
        <v>1</v>
      </c>
      <c r="AW45" s="125">
        <f>IF('Indicator Data'!AX49="No Data",1,IF('Indicator Data imputation'!AX48&lt;&gt;"",1,0))</f>
        <v>1</v>
      </c>
      <c r="AX45" s="125">
        <f>IF('Indicator Data'!AY49="No Data",1,IF('Indicator Data imputation'!AY48&lt;&gt;"",1,0))</f>
        <v>0</v>
      </c>
      <c r="AY45" s="125">
        <f>IF('Indicator Data'!AZ49="No Data",1,IF('Indicator Data imputation'!AZ48&lt;&gt;"",1,0))</f>
        <v>0</v>
      </c>
      <c r="AZ45" s="125">
        <f>IF('Indicator Data'!BA49="No Data",1,IF('Indicator Data imputation'!BA48&lt;&gt;"",1,0))</f>
        <v>0</v>
      </c>
      <c r="BA45" s="125">
        <f>IF('Indicator Data'!BB49="No Data",1,IF('Indicator Data imputation'!BB48&lt;&gt;"",1,0))</f>
        <v>0</v>
      </c>
      <c r="BB45" s="125">
        <f>IF('Indicator Data'!BC49="No Data",1,IF('Indicator Data imputation'!BC48&lt;&gt;"",1,0))</f>
        <v>0</v>
      </c>
      <c r="BC45" s="125">
        <f>IF('Indicator Data'!BD49="No Data",1,IF('Indicator Data imputation'!BD48&lt;&gt;"",1,0))</f>
        <v>0</v>
      </c>
      <c r="BD45" s="125">
        <f>IF('Indicator Data'!BF49="No Data",1,IF('Indicator Data imputation'!BE48&lt;&gt;"",1,0))</f>
        <v>0</v>
      </c>
      <c r="BE45" s="125">
        <f>IF('Indicator Data'!BG49="No Data",1,IF('Indicator Data imputation'!BF48&lt;&gt;"",1,0))</f>
        <v>0</v>
      </c>
      <c r="BF45" s="125">
        <f>IF('Indicator Data'!BH49="No Data",1,IF('Indicator Data imputation'!BG48&lt;&gt;"",1,0))</f>
        <v>0</v>
      </c>
      <c r="BG45" s="125">
        <f>IF('Indicator Data'!BI49="No Data",1,IF('Indicator Data imputation'!BH48&lt;&gt;"",1,0))</f>
        <v>0</v>
      </c>
      <c r="BH45" s="125">
        <f>IF('Indicator Data'!BJ49="No Data",1,IF('Indicator Data imputation'!BI48&lt;&gt;"",1,0))</f>
        <v>0</v>
      </c>
      <c r="BI45" s="125">
        <f>IF('Indicator Data'!BK49="No Data",1,IF('Indicator Data imputation'!BJ48&lt;&gt;"",1,0))</f>
        <v>1</v>
      </c>
      <c r="BJ45" s="125">
        <f>IF('Indicator Data'!BL49="No Data",1,IF('Indicator Data imputation'!BK48&lt;&gt;"",1,0))</f>
        <v>0</v>
      </c>
      <c r="BK45" s="125">
        <f>IF('Indicator Data'!BM49="No Data",1,IF('Indicator Data imputation'!BL48&lt;&gt;"",1,0))</f>
        <v>0</v>
      </c>
      <c r="BL45" s="125">
        <f>IF('Indicator Data'!BN49="No Data",1,IF('Indicator Data imputation'!BM48&lt;&gt;"",1,0))</f>
        <v>0</v>
      </c>
      <c r="BM45" s="125">
        <f>IF('Indicator Data'!BO49="No Data",1,IF('Indicator Data imputation'!BN48&lt;&gt;"",1,0))</f>
        <v>0</v>
      </c>
      <c r="BN45" s="125">
        <f>IF('Indicator Data'!BP49="No Data",1,IF('Indicator Data imputation'!BO48&lt;&gt;"",1,0))</f>
        <v>0</v>
      </c>
      <c r="BO45" s="125">
        <f>IF('Indicator Data'!BQ49="No Data",1,IF('Indicator Data imputation'!BP48&lt;&gt;"",1,0))</f>
        <v>0</v>
      </c>
      <c r="BP45" s="125">
        <f>IF('Indicator Data'!BR49="No Data",1,IF('Indicator Data imputation'!BQ48&lt;&gt;"",1,0))</f>
        <v>0</v>
      </c>
      <c r="BQ45" s="125">
        <f>IF('Indicator Data'!BS49="No Data",1,IF('Indicator Data imputation'!BR48&lt;&gt;"",1,0))</f>
        <v>0</v>
      </c>
      <c r="BR45" s="125">
        <f>IF('Indicator Data'!BT49="No Data",1,IF('Indicator Data imputation'!BS48&lt;&gt;"",1,0))</f>
        <v>0</v>
      </c>
      <c r="BS45" s="125">
        <f>IF('Indicator Data'!BU49="No Data",1,IF('Indicator Data imputation'!BT48&lt;&gt;"",1,0))</f>
        <v>0</v>
      </c>
      <c r="BT45" s="125">
        <f>IF('Indicator Data'!BV49="No Data",1,IF('Indicator Data imputation'!BU48&lt;&gt;"",1,0))</f>
        <v>0</v>
      </c>
      <c r="BU45" s="125">
        <f>IF('Indicator Data'!BW49="No Data",1,IF('Indicator Data imputation'!BV48&lt;&gt;"",1,0))</f>
        <v>0</v>
      </c>
      <c r="BV45" s="125">
        <f>IF('Indicator Data'!BX49="No Data",1,IF('Indicator Data imputation'!BW48&lt;&gt;"",1,0))</f>
        <v>0</v>
      </c>
      <c r="BW45" s="125">
        <f>IF('Indicator Data'!BY49="No Data",1,IF('Indicator Data imputation'!BX48&lt;&gt;"",1,0))</f>
        <v>0</v>
      </c>
      <c r="BX45" s="125">
        <f>IF('Indicator Data'!BZ49="No Data",1,IF('Indicator Data imputation'!BY48&lt;&gt;"",1,0))</f>
        <v>0</v>
      </c>
      <c r="BY45" s="3">
        <f t="shared" si="2"/>
        <v>12</v>
      </c>
      <c r="BZ45" s="127">
        <f t="shared" si="1"/>
        <v>0.16</v>
      </c>
    </row>
    <row r="46" spans="1:78" x14ac:dyDescent="0.3">
      <c r="A46" s="3" t="str">
        <f>'Indicator Data'!B50</f>
        <v>CZE</v>
      </c>
      <c r="B46" s="125">
        <f>IF('Indicator Data'!C50="No Data",1,IF('Indicator Data imputation'!C49&lt;&gt;"",1,0))</f>
        <v>0</v>
      </c>
      <c r="C46" s="125">
        <f>IF('Indicator Data'!D50="No Data",1,IF('Indicator Data imputation'!D49&lt;&gt;"",1,0))</f>
        <v>0</v>
      </c>
      <c r="D46" s="125">
        <f>IF('Indicator Data'!E50="No Data",1,IF('Indicator Data imputation'!E49&lt;&gt;"",1,0))</f>
        <v>0</v>
      </c>
      <c r="E46" s="125">
        <f>IF('Indicator Data'!F50="No Data",1,IF('Indicator Data imputation'!F49&lt;&gt;"",1,0))</f>
        <v>0</v>
      </c>
      <c r="F46" s="125">
        <f>IF('Indicator Data'!G50="No Data",1,IF('Indicator Data imputation'!G49&lt;&gt;"",1,0))</f>
        <v>0</v>
      </c>
      <c r="G46" s="125">
        <f>IF('Indicator Data'!H50="No Data",1,IF('Indicator Data imputation'!H49&lt;&gt;"",1,0))</f>
        <v>0</v>
      </c>
      <c r="H46" s="125">
        <f>IF('Indicator Data'!I50="No Data",1,IF('Indicator Data imputation'!I49&lt;&gt;"",1,0))</f>
        <v>0</v>
      </c>
      <c r="I46" s="125">
        <f>IF('Indicator Data'!J50="No Data",1,IF('Indicator Data imputation'!J49&lt;&gt;"",1,0))</f>
        <v>0</v>
      </c>
      <c r="J46" s="125">
        <f>IF('Indicator Data'!K50="No Data",1,IF('Indicator Data imputation'!K49&lt;&gt;"",1,0))</f>
        <v>0</v>
      </c>
      <c r="K46" s="125">
        <f>IF('Indicator Data'!L50="No Data",1,IF('Indicator Data imputation'!L49&lt;&gt;"",1,0))</f>
        <v>0</v>
      </c>
      <c r="L46" s="125">
        <f>IF('Indicator Data'!M50="No Data",1,IF('Indicator Data imputation'!M49&lt;&gt;"",1,0))</f>
        <v>0</v>
      </c>
      <c r="M46" s="125">
        <f>IF('Indicator Data'!N50="No Data",1,IF('Indicator Data imputation'!N49&lt;&gt;"",1,0))</f>
        <v>1</v>
      </c>
      <c r="N46" s="125">
        <f>IF('Indicator Data'!O50="No Data",1,IF('Indicator Data imputation'!O49&lt;&gt;"",1,0))</f>
        <v>1</v>
      </c>
      <c r="O46" s="125">
        <f>IF('Indicator Data'!P50="No Data",1,IF('Indicator Data imputation'!P49&lt;&gt;"",1,0))</f>
        <v>1</v>
      </c>
      <c r="P46" s="125">
        <f>IF('Indicator Data'!Q50="No Data",1,IF('Indicator Data imputation'!Q49&lt;&gt;"",1,0))</f>
        <v>0</v>
      </c>
      <c r="Q46" s="125">
        <f>IF('Indicator Data'!R50="No Data",1,IF('Indicator Data imputation'!R49&lt;&gt;"",1,0))</f>
        <v>0</v>
      </c>
      <c r="R46" s="125">
        <f>IF('Indicator Data'!S50="No Data",1,IF('Indicator Data imputation'!S49&lt;&gt;"",1,0))</f>
        <v>0</v>
      </c>
      <c r="S46" s="125">
        <f>IF('Indicator Data'!T50="No Data",1,IF('Indicator Data imputation'!T49&lt;&gt;"",1,0))</f>
        <v>0</v>
      </c>
      <c r="T46" s="125">
        <f>IF('Indicator Data'!U50="No Data",1,IF('Indicator Data imputation'!U49&lt;&gt;"",1,0))</f>
        <v>0</v>
      </c>
      <c r="U46" s="125">
        <f>IF('Indicator Data'!V50="No Data",1,IF('Indicator Data imputation'!V49&lt;&gt;"",1,0))</f>
        <v>0</v>
      </c>
      <c r="V46" s="125">
        <f>IF('Indicator Data'!W50="No Data",1,IF('Indicator Data imputation'!W49&lt;&gt;"",1,0))</f>
        <v>0</v>
      </c>
      <c r="W46" s="125">
        <f>IF('Indicator Data'!X50="No Data",1,IF('Indicator Data imputation'!X49&lt;&gt;"",1,0))</f>
        <v>0</v>
      </c>
      <c r="X46" s="125">
        <f>IF('Indicator Data'!Y50="No Data",1,IF('Indicator Data imputation'!Y49&lt;&gt;"",1,0))</f>
        <v>0</v>
      </c>
      <c r="Y46" s="125">
        <f>IF('Indicator Data'!Z50="No Data",1,IF('Indicator Data imputation'!Z49&lt;&gt;"",1,0))</f>
        <v>0</v>
      </c>
      <c r="Z46" s="125">
        <f>IF('Indicator Data'!AA50="No Data",1,IF('Indicator Data imputation'!AA49&lt;&gt;"",1,0))</f>
        <v>0</v>
      </c>
      <c r="AA46" s="125">
        <f>IF('Indicator Data'!AB50="No Data",1,IF('Indicator Data imputation'!AB49&lt;&gt;"",1,0))</f>
        <v>0</v>
      </c>
      <c r="AB46" s="125">
        <f>IF('Indicator Data'!AC50="No Data",1,IF('Indicator Data imputation'!AC49&lt;&gt;"",1,0))</f>
        <v>1</v>
      </c>
      <c r="AC46" s="125">
        <f>IF('Indicator Data'!AD50="No Data",1,IF('Indicator Data imputation'!AD49&lt;&gt;"",1,0))</f>
        <v>0</v>
      </c>
      <c r="AD46" s="125">
        <f>IF('Indicator Data'!AE50="No Data",1,IF('Indicator Data imputation'!AE49&lt;&gt;"",1,0))</f>
        <v>0</v>
      </c>
      <c r="AE46" s="125">
        <f>IF('Indicator Data'!AF50="No Data",1,IF('Indicator Data imputation'!AF49&lt;&gt;"",1,0))</f>
        <v>1</v>
      </c>
      <c r="AF46" s="125">
        <f>IF('Indicator Data'!AG50="No Data",1,IF('Indicator Data imputation'!AG49&lt;&gt;"",1,0))</f>
        <v>0</v>
      </c>
      <c r="AG46" s="125">
        <f>IF('Indicator Data'!AH50="No Data",1,IF('Indicator Data imputation'!AH49&lt;&gt;"",1,0))</f>
        <v>0</v>
      </c>
      <c r="AH46" s="125">
        <f>IF('Indicator Data'!AI50="No Data",1,IF('Indicator Data imputation'!AI49&lt;&gt;"",1,0))</f>
        <v>0</v>
      </c>
      <c r="AI46" s="125">
        <f>IF('Indicator Data'!AJ50="No Data",1,IF('Indicator Data imputation'!AJ49&lt;&gt;"",1,0))</f>
        <v>0</v>
      </c>
      <c r="AJ46" s="125">
        <f>IF('Indicator Data'!AK50="No Data",1,IF('Indicator Data imputation'!AK49&lt;&gt;"",1,0))</f>
        <v>0</v>
      </c>
      <c r="AK46" s="125">
        <f>IF('Indicator Data'!AL50="No Data",1,IF('Indicator Data imputation'!AL49&lt;&gt;"",1,0))</f>
        <v>0</v>
      </c>
      <c r="AL46" s="125">
        <f>IF('Indicator Data'!AM50="No Data",1,IF('Indicator Data imputation'!AM49&lt;&gt;"",1,0))</f>
        <v>1</v>
      </c>
      <c r="AM46" s="125">
        <f>IF('Indicator Data'!AN50="No Data",1,IF('Indicator Data imputation'!AN49&lt;&gt;"",1,0))</f>
        <v>0</v>
      </c>
      <c r="AN46" s="125">
        <f>IF('Indicator Data'!AO50="No Data",1,IF('Indicator Data imputation'!AO49&lt;&gt;"",1,0))</f>
        <v>0</v>
      </c>
      <c r="AO46" s="125">
        <f>IF('Indicator Data'!AP50="No Data",1,IF('Indicator Data imputation'!AP49&lt;&gt;"",1,0))</f>
        <v>0</v>
      </c>
      <c r="AP46" s="125">
        <f>IF('Indicator Data'!AQ50="No Data",1,IF('Indicator Data imputation'!AQ49&lt;&gt;"",1,0))</f>
        <v>1</v>
      </c>
      <c r="AQ46" s="125">
        <f>IF('Indicator Data'!AR50="No Data",1,IF('Indicator Data imputation'!AR49&lt;&gt;"",1,0))</f>
        <v>0</v>
      </c>
      <c r="AR46" s="125">
        <f>IF('Indicator Data'!AS50="No Data",1,IF('Indicator Data imputation'!AS49&lt;&gt;"",1,0))</f>
        <v>0</v>
      </c>
      <c r="AS46" s="125">
        <f>IF('Indicator Data'!AT50="No Data",1,IF('Indicator Data imputation'!AT49&lt;&gt;"",1,0))</f>
        <v>1</v>
      </c>
      <c r="AT46" s="125">
        <f>IF('Indicator Data'!AU50="No Data",1,IF('Indicator Data imputation'!AU49&lt;&gt;"",1,0))</f>
        <v>0</v>
      </c>
      <c r="AU46" s="125">
        <f>IF('Indicator Data'!AV50="No Data",1,IF('Indicator Data imputation'!AV49&lt;&gt;"",1,0))</f>
        <v>1</v>
      </c>
      <c r="AV46" s="125">
        <f>IF('Indicator Data'!AW50="No Data",1,IF('Indicator Data imputation'!AW49&lt;&gt;"",1,0))</f>
        <v>1</v>
      </c>
      <c r="AW46" s="125">
        <f>IF('Indicator Data'!AX50="No Data",1,IF('Indicator Data imputation'!AX49&lt;&gt;"",1,0))</f>
        <v>1</v>
      </c>
      <c r="AX46" s="125">
        <f>IF('Indicator Data'!AY50="No Data",1,IF('Indicator Data imputation'!AY49&lt;&gt;"",1,0))</f>
        <v>0</v>
      </c>
      <c r="AY46" s="125">
        <f>IF('Indicator Data'!AZ50="No Data",1,IF('Indicator Data imputation'!AZ49&lt;&gt;"",1,0))</f>
        <v>0</v>
      </c>
      <c r="AZ46" s="125">
        <f>IF('Indicator Data'!BA50="No Data",1,IF('Indicator Data imputation'!BA49&lt;&gt;"",1,0))</f>
        <v>0</v>
      </c>
      <c r="BA46" s="125">
        <f>IF('Indicator Data'!BB50="No Data",1,IF('Indicator Data imputation'!BB49&lt;&gt;"",1,0))</f>
        <v>0</v>
      </c>
      <c r="BB46" s="125">
        <f>IF('Indicator Data'!BC50="No Data",1,IF('Indicator Data imputation'!BC49&lt;&gt;"",1,0))</f>
        <v>0</v>
      </c>
      <c r="BC46" s="125">
        <f>IF('Indicator Data'!BD50="No Data",1,IF('Indicator Data imputation'!BD49&lt;&gt;"",1,0))</f>
        <v>0</v>
      </c>
      <c r="BD46" s="125">
        <f>IF('Indicator Data'!BF50="No Data",1,IF('Indicator Data imputation'!BE49&lt;&gt;"",1,0))</f>
        <v>0</v>
      </c>
      <c r="BE46" s="125">
        <f>IF('Indicator Data'!BG50="No Data",1,IF('Indicator Data imputation'!BF49&lt;&gt;"",1,0))</f>
        <v>0</v>
      </c>
      <c r="BF46" s="125">
        <f>IF('Indicator Data'!BH50="No Data",1,IF('Indicator Data imputation'!BG49&lt;&gt;"",1,0))</f>
        <v>0</v>
      </c>
      <c r="BG46" s="125">
        <f>IF('Indicator Data'!BI50="No Data",1,IF('Indicator Data imputation'!BH49&lt;&gt;"",1,0))</f>
        <v>0</v>
      </c>
      <c r="BH46" s="125">
        <f>IF('Indicator Data'!BJ50="No Data",1,IF('Indicator Data imputation'!BI49&lt;&gt;"",1,0))</f>
        <v>0</v>
      </c>
      <c r="BI46" s="125">
        <f>IF('Indicator Data'!BK50="No Data",1,IF('Indicator Data imputation'!BJ49&lt;&gt;"",1,0))</f>
        <v>0</v>
      </c>
      <c r="BJ46" s="125">
        <f>IF('Indicator Data'!BL50="No Data",1,IF('Indicator Data imputation'!BK49&lt;&gt;"",1,0))</f>
        <v>0</v>
      </c>
      <c r="BK46" s="125">
        <f>IF('Indicator Data'!BM50="No Data",1,IF('Indicator Data imputation'!BL49&lt;&gt;"",1,0))</f>
        <v>0</v>
      </c>
      <c r="BL46" s="125">
        <f>IF('Indicator Data'!BN50="No Data",1,IF('Indicator Data imputation'!BM49&lt;&gt;"",1,0))</f>
        <v>0</v>
      </c>
      <c r="BM46" s="125">
        <f>IF('Indicator Data'!BO50="No Data",1,IF('Indicator Data imputation'!BN49&lt;&gt;"",1,0))</f>
        <v>0</v>
      </c>
      <c r="BN46" s="125">
        <f>IF('Indicator Data'!BP50="No Data",1,IF('Indicator Data imputation'!BO49&lt;&gt;"",1,0))</f>
        <v>0</v>
      </c>
      <c r="BO46" s="125">
        <f>IF('Indicator Data'!BQ50="No Data",1,IF('Indicator Data imputation'!BP49&lt;&gt;"",1,0))</f>
        <v>0</v>
      </c>
      <c r="BP46" s="125">
        <f>IF('Indicator Data'!BR50="No Data",1,IF('Indicator Data imputation'!BQ49&lt;&gt;"",1,0))</f>
        <v>0</v>
      </c>
      <c r="BQ46" s="125">
        <f>IF('Indicator Data'!BS50="No Data",1,IF('Indicator Data imputation'!BR49&lt;&gt;"",1,0))</f>
        <v>0</v>
      </c>
      <c r="BR46" s="125">
        <f>IF('Indicator Data'!BT50="No Data",1,IF('Indicator Data imputation'!BS49&lt;&gt;"",1,0))</f>
        <v>0</v>
      </c>
      <c r="BS46" s="125">
        <f>IF('Indicator Data'!BU50="No Data",1,IF('Indicator Data imputation'!BT49&lt;&gt;"",1,0))</f>
        <v>0</v>
      </c>
      <c r="BT46" s="125">
        <f>IF('Indicator Data'!BV50="No Data",1,IF('Indicator Data imputation'!BU49&lt;&gt;"",1,0))</f>
        <v>0</v>
      </c>
      <c r="BU46" s="125">
        <f>IF('Indicator Data'!BW50="No Data",1,IF('Indicator Data imputation'!BV49&lt;&gt;"",1,0))</f>
        <v>0</v>
      </c>
      <c r="BV46" s="125">
        <f>IF('Indicator Data'!BX50="No Data",1,IF('Indicator Data imputation'!BW49&lt;&gt;"",1,0))</f>
        <v>1</v>
      </c>
      <c r="BW46" s="125">
        <f>IF('Indicator Data'!BY50="No Data",1,IF('Indicator Data imputation'!BX49&lt;&gt;"",1,0))</f>
        <v>0</v>
      </c>
      <c r="BX46" s="125">
        <f>IF('Indicator Data'!BZ50="No Data",1,IF('Indicator Data imputation'!BY49&lt;&gt;"",1,0))</f>
        <v>0</v>
      </c>
      <c r="BY46" s="3">
        <f t="shared" si="2"/>
        <v>12</v>
      </c>
      <c r="BZ46" s="127">
        <f t="shared" si="1"/>
        <v>0.16</v>
      </c>
    </row>
    <row r="47" spans="1:78" x14ac:dyDescent="0.3">
      <c r="A47" s="3" t="str">
        <f>'Indicator Data'!B51</f>
        <v>DNK</v>
      </c>
      <c r="B47" s="125">
        <f>IF('Indicator Data'!C51="No Data",1,IF('Indicator Data imputation'!C50&lt;&gt;"",1,0))</f>
        <v>0</v>
      </c>
      <c r="C47" s="125">
        <f>IF('Indicator Data'!D51="No Data",1,IF('Indicator Data imputation'!D50&lt;&gt;"",1,0))</f>
        <v>0</v>
      </c>
      <c r="D47" s="125">
        <f>IF('Indicator Data'!E51="No Data",1,IF('Indicator Data imputation'!E50&lt;&gt;"",1,0))</f>
        <v>0</v>
      </c>
      <c r="E47" s="125">
        <f>IF('Indicator Data'!F51="No Data",1,IF('Indicator Data imputation'!F50&lt;&gt;"",1,0))</f>
        <v>0</v>
      </c>
      <c r="F47" s="125">
        <f>IF('Indicator Data'!G51="No Data",1,IF('Indicator Data imputation'!G50&lt;&gt;"",1,0))</f>
        <v>0</v>
      </c>
      <c r="G47" s="125">
        <f>IF('Indicator Data'!H51="No Data",1,IF('Indicator Data imputation'!H50&lt;&gt;"",1,0))</f>
        <v>0</v>
      </c>
      <c r="H47" s="125">
        <f>IF('Indicator Data'!I51="No Data",1,IF('Indicator Data imputation'!I50&lt;&gt;"",1,0))</f>
        <v>0</v>
      </c>
      <c r="I47" s="125">
        <f>IF('Indicator Data'!J51="No Data",1,IF('Indicator Data imputation'!J50&lt;&gt;"",1,0))</f>
        <v>0</v>
      </c>
      <c r="J47" s="125">
        <f>IF('Indicator Data'!K51="No Data",1,IF('Indicator Data imputation'!K50&lt;&gt;"",1,0))</f>
        <v>0</v>
      </c>
      <c r="K47" s="125">
        <f>IF('Indicator Data'!L51="No Data",1,IF('Indicator Data imputation'!L50&lt;&gt;"",1,0))</f>
        <v>0</v>
      </c>
      <c r="L47" s="125">
        <f>IF('Indicator Data'!M51="No Data",1,IF('Indicator Data imputation'!M50&lt;&gt;"",1,0))</f>
        <v>0</v>
      </c>
      <c r="M47" s="125">
        <f>IF('Indicator Data'!N51="No Data",1,IF('Indicator Data imputation'!N50&lt;&gt;"",1,0))</f>
        <v>1</v>
      </c>
      <c r="N47" s="125">
        <f>IF('Indicator Data'!O51="No Data",1,IF('Indicator Data imputation'!O50&lt;&gt;"",1,0))</f>
        <v>1</v>
      </c>
      <c r="O47" s="125">
        <f>IF('Indicator Data'!P51="No Data",1,IF('Indicator Data imputation'!P50&lt;&gt;"",1,0))</f>
        <v>1</v>
      </c>
      <c r="P47" s="125">
        <f>IF('Indicator Data'!Q51="No Data",1,IF('Indicator Data imputation'!Q50&lt;&gt;"",1,0))</f>
        <v>0</v>
      </c>
      <c r="Q47" s="125">
        <f>IF('Indicator Data'!R51="No Data",1,IF('Indicator Data imputation'!R50&lt;&gt;"",1,0))</f>
        <v>0</v>
      </c>
      <c r="R47" s="125">
        <f>IF('Indicator Data'!S51="No Data",1,IF('Indicator Data imputation'!S50&lt;&gt;"",1,0))</f>
        <v>0</v>
      </c>
      <c r="S47" s="125">
        <f>IF('Indicator Data'!T51="No Data",1,IF('Indicator Data imputation'!T50&lt;&gt;"",1,0))</f>
        <v>0</v>
      </c>
      <c r="T47" s="125">
        <f>IF('Indicator Data'!U51="No Data",1,IF('Indicator Data imputation'!U50&lt;&gt;"",1,0))</f>
        <v>0</v>
      </c>
      <c r="U47" s="125">
        <f>IF('Indicator Data'!V51="No Data",1,IF('Indicator Data imputation'!V50&lt;&gt;"",1,0))</f>
        <v>0</v>
      </c>
      <c r="V47" s="125">
        <f>IF('Indicator Data'!W51="No Data",1,IF('Indicator Data imputation'!W50&lt;&gt;"",1,0))</f>
        <v>0</v>
      </c>
      <c r="W47" s="125">
        <f>IF('Indicator Data'!X51="No Data",1,IF('Indicator Data imputation'!X50&lt;&gt;"",1,0))</f>
        <v>0</v>
      </c>
      <c r="X47" s="125">
        <f>IF('Indicator Data'!Y51="No Data",1,IF('Indicator Data imputation'!Y50&lt;&gt;"",1,0))</f>
        <v>0</v>
      </c>
      <c r="Y47" s="125">
        <f>IF('Indicator Data'!Z51="No Data",1,IF('Indicator Data imputation'!Z50&lt;&gt;"",1,0))</f>
        <v>0</v>
      </c>
      <c r="Z47" s="125">
        <f>IF('Indicator Data'!AA51="No Data",1,IF('Indicator Data imputation'!AA50&lt;&gt;"",1,0))</f>
        <v>1</v>
      </c>
      <c r="AA47" s="125">
        <f>IF('Indicator Data'!AB51="No Data",1,IF('Indicator Data imputation'!AB50&lt;&gt;"",1,0))</f>
        <v>0</v>
      </c>
      <c r="AB47" s="125">
        <f>IF('Indicator Data'!AC51="No Data",1,IF('Indicator Data imputation'!AC50&lt;&gt;"",1,0))</f>
        <v>1</v>
      </c>
      <c r="AC47" s="125">
        <f>IF('Indicator Data'!AD51="No Data",1,IF('Indicator Data imputation'!AD50&lt;&gt;"",1,0))</f>
        <v>0</v>
      </c>
      <c r="AD47" s="125">
        <f>IF('Indicator Data'!AE51="No Data",1,IF('Indicator Data imputation'!AE50&lt;&gt;"",1,0))</f>
        <v>0</v>
      </c>
      <c r="AE47" s="125">
        <f>IF('Indicator Data'!AF51="No Data",1,IF('Indicator Data imputation'!AF50&lt;&gt;"",1,0))</f>
        <v>0</v>
      </c>
      <c r="AF47" s="125">
        <f>IF('Indicator Data'!AG51="No Data",1,IF('Indicator Data imputation'!AG50&lt;&gt;"",1,0))</f>
        <v>0</v>
      </c>
      <c r="AG47" s="125">
        <f>IF('Indicator Data'!AH51="No Data",1,IF('Indicator Data imputation'!AH50&lt;&gt;"",1,0))</f>
        <v>0</v>
      </c>
      <c r="AH47" s="125">
        <f>IF('Indicator Data'!AI51="No Data",1,IF('Indicator Data imputation'!AI50&lt;&gt;"",1,0))</f>
        <v>0</v>
      </c>
      <c r="AI47" s="125">
        <f>IF('Indicator Data'!AJ51="No Data",1,IF('Indicator Data imputation'!AJ50&lt;&gt;"",1,0))</f>
        <v>0</v>
      </c>
      <c r="AJ47" s="125">
        <f>IF('Indicator Data'!AK51="No Data",1,IF('Indicator Data imputation'!AK50&lt;&gt;"",1,0))</f>
        <v>0</v>
      </c>
      <c r="AK47" s="125">
        <f>IF('Indicator Data'!AL51="No Data",1,IF('Indicator Data imputation'!AL50&lt;&gt;"",1,0))</f>
        <v>0</v>
      </c>
      <c r="AL47" s="125">
        <f>IF('Indicator Data'!AM51="No Data",1,IF('Indicator Data imputation'!AM50&lt;&gt;"",1,0))</f>
        <v>1</v>
      </c>
      <c r="AM47" s="125">
        <f>IF('Indicator Data'!AN51="No Data",1,IF('Indicator Data imputation'!AN50&lt;&gt;"",1,0))</f>
        <v>0</v>
      </c>
      <c r="AN47" s="125">
        <f>IF('Indicator Data'!AO51="No Data",1,IF('Indicator Data imputation'!AO50&lt;&gt;"",1,0))</f>
        <v>0</v>
      </c>
      <c r="AO47" s="125">
        <f>IF('Indicator Data'!AP51="No Data",1,IF('Indicator Data imputation'!AP50&lt;&gt;"",1,0))</f>
        <v>0</v>
      </c>
      <c r="AP47" s="125">
        <f>IF('Indicator Data'!AQ51="No Data",1,IF('Indicator Data imputation'!AQ50&lt;&gt;"",1,0))</f>
        <v>1</v>
      </c>
      <c r="AQ47" s="125">
        <f>IF('Indicator Data'!AR51="No Data",1,IF('Indicator Data imputation'!AR50&lt;&gt;"",1,0))</f>
        <v>0</v>
      </c>
      <c r="AR47" s="125">
        <f>IF('Indicator Data'!AS51="No Data",1,IF('Indicator Data imputation'!AS50&lt;&gt;"",1,0))</f>
        <v>0</v>
      </c>
      <c r="AS47" s="125">
        <f>IF('Indicator Data'!AT51="No Data",1,IF('Indicator Data imputation'!AT50&lt;&gt;"",1,0))</f>
        <v>1</v>
      </c>
      <c r="AT47" s="125">
        <f>IF('Indicator Data'!AU51="No Data",1,IF('Indicator Data imputation'!AU50&lt;&gt;"",1,0))</f>
        <v>0</v>
      </c>
      <c r="AU47" s="125">
        <f>IF('Indicator Data'!AV51="No Data",1,IF('Indicator Data imputation'!AV50&lt;&gt;"",1,0))</f>
        <v>1</v>
      </c>
      <c r="AV47" s="125">
        <f>IF('Indicator Data'!AW51="No Data",1,IF('Indicator Data imputation'!AW50&lt;&gt;"",1,0))</f>
        <v>1</v>
      </c>
      <c r="AW47" s="125">
        <f>IF('Indicator Data'!AX51="No Data",1,IF('Indicator Data imputation'!AX50&lt;&gt;"",1,0))</f>
        <v>1</v>
      </c>
      <c r="AX47" s="125">
        <f>IF('Indicator Data'!AY51="No Data",1,IF('Indicator Data imputation'!AY50&lt;&gt;"",1,0))</f>
        <v>0</v>
      </c>
      <c r="AY47" s="125">
        <f>IF('Indicator Data'!AZ51="No Data",1,IF('Indicator Data imputation'!AZ50&lt;&gt;"",1,0))</f>
        <v>0</v>
      </c>
      <c r="AZ47" s="125">
        <f>IF('Indicator Data'!BA51="No Data",1,IF('Indicator Data imputation'!BA50&lt;&gt;"",1,0))</f>
        <v>0</v>
      </c>
      <c r="BA47" s="125">
        <f>IF('Indicator Data'!BB51="No Data",1,IF('Indicator Data imputation'!BB50&lt;&gt;"",1,0))</f>
        <v>0</v>
      </c>
      <c r="BB47" s="125">
        <f>IF('Indicator Data'!BC51="No Data",1,IF('Indicator Data imputation'!BC50&lt;&gt;"",1,0))</f>
        <v>0</v>
      </c>
      <c r="BC47" s="125">
        <f>IF('Indicator Data'!BD51="No Data",1,IF('Indicator Data imputation'!BD50&lt;&gt;"",1,0))</f>
        <v>0</v>
      </c>
      <c r="BD47" s="125">
        <f>IF('Indicator Data'!BF51="No Data",1,IF('Indicator Data imputation'!BE50&lt;&gt;"",1,0))</f>
        <v>0</v>
      </c>
      <c r="BE47" s="125">
        <f>IF('Indicator Data'!BG51="No Data",1,IF('Indicator Data imputation'!BF50&lt;&gt;"",1,0))</f>
        <v>0</v>
      </c>
      <c r="BF47" s="125">
        <f>IF('Indicator Data'!BH51="No Data",1,IF('Indicator Data imputation'!BG50&lt;&gt;"",1,0))</f>
        <v>0</v>
      </c>
      <c r="BG47" s="125">
        <f>IF('Indicator Data'!BI51="No Data",1,IF('Indicator Data imputation'!BH50&lt;&gt;"",1,0))</f>
        <v>0</v>
      </c>
      <c r="BH47" s="125">
        <f>IF('Indicator Data'!BJ51="No Data",1,IF('Indicator Data imputation'!BI50&lt;&gt;"",1,0))</f>
        <v>0</v>
      </c>
      <c r="BI47" s="125">
        <f>IF('Indicator Data'!BK51="No Data",1,IF('Indicator Data imputation'!BJ50&lt;&gt;"",1,0))</f>
        <v>0</v>
      </c>
      <c r="BJ47" s="125">
        <f>IF('Indicator Data'!BL51="No Data",1,IF('Indicator Data imputation'!BK50&lt;&gt;"",1,0))</f>
        <v>0</v>
      </c>
      <c r="BK47" s="125">
        <f>IF('Indicator Data'!BM51="No Data",1,IF('Indicator Data imputation'!BL50&lt;&gt;"",1,0))</f>
        <v>0</v>
      </c>
      <c r="BL47" s="125">
        <f>IF('Indicator Data'!BN51="No Data",1,IF('Indicator Data imputation'!BM50&lt;&gt;"",1,0))</f>
        <v>0</v>
      </c>
      <c r="BM47" s="125">
        <f>IF('Indicator Data'!BO51="No Data",1,IF('Indicator Data imputation'!BN50&lt;&gt;"",1,0))</f>
        <v>1</v>
      </c>
      <c r="BN47" s="125">
        <f>IF('Indicator Data'!BP51="No Data",1,IF('Indicator Data imputation'!BO50&lt;&gt;"",1,0))</f>
        <v>0</v>
      </c>
      <c r="BO47" s="125">
        <f>IF('Indicator Data'!BQ51="No Data",1,IF('Indicator Data imputation'!BP50&lt;&gt;"",1,0))</f>
        <v>0</v>
      </c>
      <c r="BP47" s="125">
        <f>IF('Indicator Data'!BR51="No Data",1,IF('Indicator Data imputation'!BQ50&lt;&gt;"",1,0))</f>
        <v>0</v>
      </c>
      <c r="BQ47" s="125">
        <f>IF('Indicator Data'!BS51="No Data",1,IF('Indicator Data imputation'!BR50&lt;&gt;"",1,0))</f>
        <v>0</v>
      </c>
      <c r="BR47" s="125">
        <f>IF('Indicator Data'!BT51="No Data",1,IF('Indicator Data imputation'!BS50&lt;&gt;"",1,0))</f>
        <v>0</v>
      </c>
      <c r="BS47" s="125">
        <f>IF('Indicator Data'!BU51="No Data",1,IF('Indicator Data imputation'!BT50&lt;&gt;"",1,0))</f>
        <v>0</v>
      </c>
      <c r="BT47" s="125">
        <f>IF('Indicator Data'!BV51="No Data",1,IF('Indicator Data imputation'!BU50&lt;&gt;"",1,0))</f>
        <v>0</v>
      </c>
      <c r="BU47" s="125">
        <f>IF('Indicator Data'!BW51="No Data",1,IF('Indicator Data imputation'!BV50&lt;&gt;"",1,0))</f>
        <v>0</v>
      </c>
      <c r="BV47" s="125">
        <f>IF('Indicator Data'!BX51="No Data",1,IF('Indicator Data imputation'!BW50&lt;&gt;"",1,0))</f>
        <v>0</v>
      </c>
      <c r="BW47" s="125">
        <f>IF('Indicator Data'!BY51="No Data",1,IF('Indicator Data imputation'!BX50&lt;&gt;"",1,0))</f>
        <v>0</v>
      </c>
      <c r="BX47" s="125">
        <f>IF('Indicator Data'!BZ51="No Data",1,IF('Indicator Data imputation'!BY50&lt;&gt;"",1,0))</f>
        <v>0</v>
      </c>
      <c r="BY47" s="3">
        <f t="shared" si="2"/>
        <v>12</v>
      </c>
      <c r="BZ47" s="127">
        <f t="shared" si="1"/>
        <v>0.16</v>
      </c>
    </row>
    <row r="48" spans="1:78" x14ac:dyDescent="0.3">
      <c r="A48" s="3" t="str">
        <f>'Indicator Data'!B52</f>
        <v>DJI</v>
      </c>
      <c r="B48" s="125">
        <f>IF('Indicator Data'!C52="No Data",1,IF('Indicator Data imputation'!C51&lt;&gt;"",1,0))</f>
        <v>0</v>
      </c>
      <c r="C48" s="125">
        <f>IF('Indicator Data'!D52="No Data",1,IF('Indicator Data imputation'!D51&lt;&gt;"",1,0))</f>
        <v>0</v>
      </c>
      <c r="D48" s="125">
        <f>IF('Indicator Data'!E52="No Data",1,IF('Indicator Data imputation'!E51&lt;&gt;"",1,0))</f>
        <v>0</v>
      </c>
      <c r="E48" s="125">
        <f>IF('Indicator Data'!F52="No Data",1,IF('Indicator Data imputation'!F51&lt;&gt;"",1,0))</f>
        <v>0</v>
      </c>
      <c r="F48" s="125">
        <f>IF('Indicator Data'!G52="No Data",1,IF('Indicator Data imputation'!G51&lt;&gt;"",1,0))</f>
        <v>0</v>
      </c>
      <c r="G48" s="125">
        <f>IF('Indicator Data'!H52="No Data",1,IF('Indicator Data imputation'!H51&lt;&gt;"",1,0))</f>
        <v>0</v>
      </c>
      <c r="H48" s="125">
        <f>IF('Indicator Data'!I52="No Data",1,IF('Indicator Data imputation'!I51&lt;&gt;"",1,0))</f>
        <v>0</v>
      </c>
      <c r="I48" s="125">
        <f>IF('Indicator Data'!J52="No Data",1,IF('Indicator Data imputation'!J51&lt;&gt;"",1,0))</f>
        <v>0</v>
      </c>
      <c r="J48" s="125">
        <f>IF('Indicator Data'!K52="No Data",1,IF('Indicator Data imputation'!K51&lt;&gt;"",1,0))</f>
        <v>0</v>
      </c>
      <c r="K48" s="125">
        <f>IF('Indicator Data'!L52="No Data",1,IF('Indicator Data imputation'!L51&lt;&gt;"",1,0))</f>
        <v>1</v>
      </c>
      <c r="L48" s="125">
        <f>IF('Indicator Data'!M52="No Data",1,IF('Indicator Data imputation'!M51&lt;&gt;"",1,0))</f>
        <v>0</v>
      </c>
      <c r="M48" s="125">
        <f>IF('Indicator Data'!N52="No Data",1,IF('Indicator Data imputation'!N51&lt;&gt;"",1,0))</f>
        <v>0</v>
      </c>
      <c r="N48" s="125">
        <f>IF('Indicator Data'!O52="No Data",1,IF('Indicator Data imputation'!O51&lt;&gt;"",1,0))</f>
        <v>0</v>
      </c>
      <c r="O48" s="125">
        <f>IF('Indicator Data'!P52="No Data",1,IF('Indicator Data imputation'!P51&lt;&gt;"",1,0))</f>
        <v>0</v>
      </c>
      <c r="P48" s="125">
        <f>IF('Indicator Data'!Q52="No Data",1,IF('Indicator Data imputation'!Q51&lt;&gt;"",1,0))</f>
        <v>0</v>
      </c>
      <c r="Q48" s="125">
        <f>IF('Indicator Data'!R52="No Data",1,IF('Indicator Data imputation'!R51&lt;&gt;"",1,0))</f>
        <v>0</v>
      </c>
      <c r="R48" s="125">
        <f>IF('Indicator Data'!S52="No Data",1,IF('Indicator Data imputation'!S51&lt;&gt;"",1,0))</f>
        <v>0</v>
      </c>
      <c r="S48" s="125">
        <f>IF('Indicator Data'!T52="No Data",1,IF('Indicator Data imputation'!T51&lt;&gt;"",1,0))</f>
        <v>0</v>
      </c>
      <c r="T48" s="125">
        <f>IF('Indicator Data'!U52="No Data",1,IF('Indicator Data imputation'!U51&lt;&gt;"",1,0))</f>
        <v>0</v>
      </c>
      <c r="U48" s="125">
        <f>IF('Indicator Data'!V52="No Data",1,IF('Indicator Data imputation'!V51&lt;&gt;"",1,0))</f>
        <v>0</v>
      </c>
      <c r="V48" s="125">
        <f>IF('Indicator Data'!W52="No Data",1,IF('Indicator Data imputation'!W51&lt;&gt;"",1,0))</f>
        <v>0</v>
      </c>
      <c r="W48" s="125">
        <f>IF('Indicator Data'!X52="No Data",1,IF('Indicator Data imputation'!X51&lt;&gt;"",1,0))</f>
        <v>0</v>
      </c>
      <c r="X48" s="125">
        <f>IF('Indicator Data'!Y52="No Data",1,IF('Indicator Data imputation'!Y51&lt;&gt;"",1,0))</f>
        <v>0</v>
      </c>
      <c r="Y48" s="125">
        <f>IF('Indicator Data'!Z52="No Data",1,IF('Indicator Data imputation'!Z51&lt;&gt;"",1,0))</f>
        <v>0</v>
      </c>
      <c r="Z48" s="125">
        <f>IF('Indicator Data'!AA52="No Data",1,IF('Indicator Data imputation'!AA51&lt;&gt;"",1,0))</f>
        <v>1</v>
      </c>
      <c r="AA48" s="125">
        <f>IF('Indicator Data'!AB52="No Data",1,IF('Indicator Data imputation'!AB51&lt;&gt;"",1,0))</f>
        <v>0</v>
      </c>
      <c r="AB48" s="125">
        <f>IF('Indicator Data'!AC52="No Data",1,IF('Indicator Data imputation'!AC51&lt;&gt;"",1,0))</f>
        <v>1</v>
      </c>
      <c r="AC48" s="125">
        <f>IF('Indicator Data'!AD52="No Data",1,IF('Indicator Data imputation'!AD51&lt;&gt;"",1,0))</f>
        <v>0</v>
      </c>
      <c r="AD48" s="125">
        <f>IF('Indicator Data'!AE52="No Data",1,IF('Indicator Data imputation'!AE51&lt;&gt;"",1,0))</f>
        <v>0</v>
      </c>
      <c r="AE48" s="125">
        <f>IF('Indicator Data'!AF52="No Data",1,IF('Indicator Data imputation'!AF51&lt;&gt;"",1,0))</f>
        <v>0</v>
      </c>
      <c r="AF48" s="125">
        <f>IF('Indicator Data'!AG52="No Data",1,IF('Indicator Data imputation'!AG51&lt;&gt;"",1,0))</f>
        <v>0</v>
      </c>
      <c r="AG48" s="125">
        <f>IF('Indicator Data'!AH52="No Data",1,IF('Indicator Data imputation'!AH51&lt;&gt;"",1,0))</f>
        <v>0</v>
      </c>
      <c r="AH48" s="125">
        <f>IF('Indicator Data'!AI52="No Data",1,IF('Indicator Data imputation'!AI51&lt;&gt;"",1,0))</f>
        <v>0</v>
      </c>
      <c r="AI48" s="125">
        <f>IF('Indicator Data'!AJ52="No Data",1,IF('Indicator Data imputation'!AJ51&lt;&gt;"",1,0))</f>
        <v>0</v>
      </c>
      <c r="AJ48" s="125">
        <f>IF('Indicator Data'!AK52="No Data",1,IF('Indicator Data imputation'!AK51&lt;&gt;"",1,0))</f>
        <v>0</v>
      </c>
      <c r="AK48" s="125">
        <f>IF('Indicator Data'!AL52="No Data",1,IF('Indicator Data imputation'!AL51&lt;&gt;"",1,0))</f>
        <v>0</v>
      </c>
      <c r="AL48" s="125">
        <f>IF('Indicator Data'!AM52="No Data",1,IF('Indicator Data imputation'!AM51&lt;&gt;"",1,0))</f>
        <v>1</v>
      </c>
      <c r="AM48" s="125">
        <f>IF('Indicator Data'!AN52="No Data",1,IF('Indicator Data imputation'!AN51&lt;&gt;"",1,0))</f>
        <v>0</v>
      </c>
      <c r="AN48" s="125">
        <f>IF('Indicator Data'!AO52="No Data",1,IF('Indicator Data imputation'!AO51&lt;&gt;"",1,0))</f>
        <v>0</v>
      </c>
      <c r="AO48" s="125">
        <f>IF('Indicator Data'!AP52="No Data",1,IF('Indicator Data imputation'!AP51&lt;&gt;"",1,0))</f>
        <v>0</v>
      </c>
      <c r="AP48" s="125">
        <f>IF('Indicator Data'!AQ52="No Data",1,IF('Indicator Data imputation'!AQ51&lt;&gt;"",1,0))</f>
        <v>0</v>
      </c>
      <c r="AQ48" s="125">
        <f>IF('Indicator Data'!AR52="No Data",1,IF('Indicator Data imputation'!AR51&lt;&gt;"",1,0))</f>
        <v>0</v>
      </c>
      <c r="AR48" s="125">
        <f>IF('Indicator Data'!AS52="No Data",1,IF('Indicator Data imputation'!AS51&lt;&gt;"",1,0))</f>
        <v>0</v>
      </c>
      <c r="AS48" s="125">
        <f>IF('Indicator Data'!AT52="No Data",1,IF('Indicator Data imputation'!AT51&lt;&gt;"",1,0))</f>
        <v>0</v>
      </c>
      <c r="AT48" s="125">
        <f>IF('Indicator Data'!AU52="No Data",1,IF('Indicator Data imputation'!AU51&lt;&gt;"",1,0))</f>
        <v>0</v>
      </c>
      <c r="AU48" s="125">
        <f>IF('Indicator Data'!AV52="No Data",1,IF('Indicator Data imputation'!AV51&lt;&gt;"",1,0))</f>
        <v>0</v>
      </c>
      <c r="AV48" s="125">
        <f>IF('Indicator Data'!AW52="No Data",1,IF('Indicator Data imputation'!AW51&lt;&gt;"",1,0))</f>
        <v>0</v>
      </c>
      <c r="AW48" s="125">
        <f>IF('Indicator Data'!AX52="No Data",1,IF('Indicator Data imputation'!AX51&lt;&gt;"",1,0))</f>
        <v>0</v>
      </c>
      <c r="AX48" s="125">
        <f>IF('Indicator Data'!AY52="No Data",1,IF('Indicator Data imputation'!AY51&lt;&gt;"",1,0))</f>
        <v>0</v>
      </c>
      <c r="AY48" s="125">
        <f>IF('Indicator Data'!AZ52="No Data",1,IF('Indicator Data imputation'!AZ51&lt;&gt;"",1,0))</f>
        <v>1</v>
      </c>
      <c r="AZ48" s="125">
        <f>IF('Indicator Data'!BA52="No Data",1,IF('Indicator Data imputation'!BA51&lt;&gt;"",1,0))</f>
        <v>0</v>
      </c>
      <c r="BA48" s="125">
        <f>IF('Indicator Data'!BB52="No Data",1,IF('Indicator Data imputation'!BB51&lt;&gt;"",1,0))</f>
        <v>0</v>
      </c>
      <c r="BB48" s="125">
        <f>IF('Indicator Data'!BC52="No Data",1,IF('Indicator Data imputation'!BC51&lt;&gt;"",1,0))</f>
        <v>0</v>
      </c>
      <c r="BC48" s="125">
        <f>IF('Indicator Data'!BD52="No Data",1,IF('Indicator Data imputation'!BD51&lt;&gt;"",1,0))</f>
        <v>0</v>
      </c>
      <c r="BD48" s="125">
        <f>IF('Indicator Data'!BF52="No Data",1,IF('Indicator Data imputation'!BE51&lt;&gt;"",1,0))</f>
        <v>0</v>
      </c>
      <c r="BE48" s="125">
        <f>IF('Indicator Data'!BG52="No Data",1,IF('Indicator Data imputation'!BF51&lt;&gt;"",1,0))</f>
        <v>0</v>
      </c>
      <c r="BF48" s="125">
        <f>IF('Indicator Data'!BH52="No Data",1,IF('Indicator Data imputation'!BG51&lt;&gt;"",1,0))</f>
        <v>0</v>
      </c>
      <c r="BG48" s="125">
        <f>IF('Indicator Data'!BI52="No Data",1,IF('Indicator Data imputation'!BH51&lt;&gt;"",1,0))</f>
        <v>0</v>
      </c>
      <c r="BH48" s="125">
        <f>IF('Indicator Data'!BJ52="No Data",1,IF('Indicator Data imputation'!BI51&lt;&gt;"",1,0))</f>
        <v>1</v>
      </c>
      <c r="BI48" s="125">
        <f>IF('Indicator Data'!BK52="No Data",1,IF('Indicator Data imputation'!BJ51&lt;&gt;"",1,0))</f>
        <v>0</v>
      </c>
      <c r="BJ48" s="125">
        <f>IF('Indicator Data'!BL52="No Data",1,IF('Indicator Data imputation'!BK51&lt;&gt;"",1,0))</f>
        <v>0</v>
      </c>
      <c r="BK48" s="125">
        <f>IF('Indicator Data'!BM52="No Data",1,IF('Indicator Data imputation'!BL51&lt;&gt;"",1,0))</f>
        <v>0</v>
      </c>
      <c r="BL48" s="125">
        <f>IF('Indicator Data'!BN52="No Data",1,IF('Indicator Data imputation'!BM51&lt;&gt;"",1,0))</f>
        <v>0</v>
      </c>
      <c r="BM48" s="125">
        <f>IF('Indicator Data'!BO52="No Data",1,IF('Indicator Data imputation'!BN51&lt;&gt;"",1,0))</f>
        <v>1</v>
      </c>
      <c r="BN48" s="125">
        <f>IF('Indicator Data'!BP52="No Data",1,IF('Indicator Data imputation'!BO51&lt;&gt;"",1,0))</f>
        <v>0</v>
      </c>
      <c r="BO48" s="125">
        <f>IF('Indicator Data'!BQ52="No Data",1,IF('Indicator Data imputation'!BP51&lt;&gt;"",1,0))</f>
        <v>0</v>
      </c>
      <c r="BP48" s="125">
        <f>IF('Indicator Data'!BR52="No Data",1,IF('Indicator Data imputation'!BQ51&lt;&gt;"",1,0))</f>
        <v>0</v>
      </c>
      <c r="BQ48" s="125">
        <f>IF('Indicator Data'!BS52="No Data",1,IF('Indicator Data imputation'!BR51&lt;&gt;"",1,0))</f>
        <v>0</v>
      </c>
      <c r="BR48" s="125">
        <f>IF('Indicator Data'!BT52="No Data",1,IF('Indicator Data imputation'!BS51&lt;&gt;"",1,0))</f>
        <v>0</v>
      </c>
      <c r="BS48" s="125">
        <f>IF('Indicator Data'!BU52="No Data",1,IF('Indicator Data imputation'!BT51&lt;&gt;"",1,0))</f>
        <v>0</v>
      </c>
      <c r="BT48" s="125">
        <f>IF('Indicator Data'!BV52="No Data",1,IF('Indicator Data imputation'!BU51&lt;&gt;"",1,0))</f>
        <v>0</v>
      </c>
      <c r="BU48" s="125">
        <f>IF('Indicator Data'!BW52="No Data",1,IF('Indicator Data imputation'!BV51&lt;&gt;"",1,0))</f>
        <v>0</v>
      </c>
      <c r="BV48" s="125">
        <f>IF('Indicator Data'!BX52="No Data",1,IF('Indicator Data imputation'!BW51&lt;&gt;"",1,0))</f>
        <v>0</v>
      </c>
      <c r="BW48" s="125">
        <f>IF('Indicator Data'!BY52="No Data",1,IF('Indicator Data imputation'!BX51&lt;&gt;"",1,0))</f>
        <v>0</v>
      </c>
      <c r="BX48" s="125">
        <f>IF('Indicator Data'!BZ52="No Data",1,IF('Indicator Data imputation'!BY51&lt;&gt;"",1,0))</f>
        <v>0</v>
      </c>
      <c r="BY48" s="3">
        <f t="shared" si="2"/>
        <v>7</v>
      </c>
      <c r="BZ48" s="127">
        <f t="shared" si="1"/>
        <v>9.3333333333333338E-2</v>
      </c>
    </row>
    <row r="49" spans="1:78" x14ac:dyDescent="0.3">
      <c r="A49" s="3" t="str">
        <f>'Indicator Data'!B53</f>
        <v>DMA</v>
      </c>
      <c r="B49" s="125">
        <f>IF('Indicator Data'!C53="No Data",1,IF('Indicator Data imputation'!C52&lt;&gt;"",1,0))</f>
        <v>0</v>
      </c>
      <c r="C49" s="125">
        <f>IF('Indicator Data'!D53="No Data",1,IF('Indicator Data imputation'!D52&lt;&gt;"",1,0))</f>
        <v>0</v>
      </c>
      <c r="D49" s="125">
        <f>IF('Indicator Data'!E53="No Data",1,IF('Indicator Data imputation'!E52&lt;&gt;"",1,0))</f>
        <v>1</v>
      </c>
      <c r="E49" s="125">
        <f>IF('Indicator Data'!F53="No Data",1,IF('Indicator Data imputation'!F52&lt;&gt;"",1,0))</f>
        <v>0</v>
      </c>
      <c r="F49" s="125">
        <f>IF('Indicator Data'!G53="No Data",1,IF('Indicator Data imputation'!G52&lt;&gt;"",1,0))</f>
        <v>0</v>
      </c>
      <c r="G49" s="125">
        <f>IF('Indicator Data'!H53="No Data",1,IF('Indicator Data imputation'!H52&lt;&gt;"",1,0))</f>
        <v>0</v>
      </c>
      <c r="H49" s="125">
        <f>IF('Indicator Data'!I53="No Data",1,IF('Indicator Data imputation'!I52&lt;&gt;"",1,0))</f>
        <v>0</v>
      </c>
      <c r="I49" s="125">
        <f>IF('Indicator Data'!J53="No Data",1,IF('Indicator Data imputation'!J52&lt;&gt;"",1,0))</f>
        <v>0</v>
      </c>
      <c r="J49" s="125">
        <f>IF('Indicator Data'!K53="No Data",1,IF('Indicator Data imputation'!K52&lt;&gt;"",1,0))</f>
        <v>0</v>
      </c>
      <c r="K49" s="125">
        <f>IF('Indicator Data'!L53="No Data",1,IF('Indicator Data imputation'!L52&lt;&gt;"",1,0))</f>
        <v>0</v>
      </c>
      <c r="L49" s="125">
        <f>IF('Indicator Data'!M53="No Data",1,IF('Indicator Data imputation'!M52&lt;&gt;"",1,0))</f>
        <v>1</v>
      </c>
      <c r="M49" s="125">
        <f>IF('Indicator Data'!N53="No Data",1,IF('Indicator Data imputation'!N52&lt;&gt;"",1,0))</f>
        <v>1</v>
      </c>
      <c r="N49" s="125">
        <f>IF('Indicator Data'!O53="No Data",1,IF('Indicator Data imputation'!O52&lt;&gt;"",1,0))</f>
        <v>1</v>
      </c>
      <c r="O49" s="125">
        <f>IF('Indicator Data'!P53="No Data",1,IF('Indicator Data imputation'!P52&lt;&gt;"",1,0))</f>
        <v>1</v>
      </c>
      <c r="P49" s="125">
        <f>IF('Indicator Data'!Q53="No Data",1,IF('Indicator Data imputation'!Q52&lt;&gt;"",1,0))</f>
        <v>0</v>
      </c>
      <c r="Q49" s="125">
        <f>IF('Indicator Data'!R53="No Data",1,IF('Indicator Data imputation'!R52&lt;&gt;"",1,0))</f>
        <v>0</v>
      </c>
      <c r="R49" s="125">
        <f>IF('Indicator Data'!S53="No Data",1,IF('Indicator Data imputation'!S52&lt;&gt;"",1,0))</f>
        <v>0</v>
      </c>
      <c r="S49" s="125">
        <f>IF('Indicator Data'!T53="No Data",1,IF('Indicator Data imputation'!T52&lt;&gt;"",1,0))</f>
        <v>0</v>
      </c>
      <c r="T49" s="125">
        <f>IF('Indicator Data'!U53="No Data",1,IF('Indicator Data imputation'!U52&lt;&gt;"",1,0))</f>
        <v>0</v>
      </c>
      <c r="U49" s="125">
        <f>IF('Indicator Data'!V53="No Data",1,IF('Indicator Data imputation'!V52&lt;&gt;"",1,0))</f>
        <v>0</v>
      </c>
      <c r="V49" s="125">
        <f>IF('Indicator Data'!W53="No Data",1,IF('Indicator Data imputation'!W52&lt;&gt;"",1,0))</f>
        <v>0</v>
      </c>
      <c r="W49" s="125">
        <f>IF('Indicator Data'!X53="No Data",1,IF('Indicator Data imputation'!X52&lt;&gt;"",1,0))</f>
        <v>0</v>
      </c>
      <c r="X49" s="125">
        <f>IF('Indicator Data'!Y53="No Data",1,IF('Indicator Data imputation'!Y52&lt;&gt;"",1,0))</f>
        <v>0</v>
      </c>
      <c r="Y49" s="125">
        <f>IF('Indicator Data'!Z53="No Data",1,IF('Indicator Data imputation'!Z52&lt;&gt;"",1,0))</f>
        <v>0</v>
      </c>
      <c r="Z49" s="125">
        <f>IF('Indicator Data'!AA53="No Data",1,IF('Indicator Data imputation'!AA52&lt;&gt;"",1,0))</f>
        <v>1</v>
      </c>
      <c r="AA49" s="125">
        <f>IF('Indicator Data'!AB53="No Data",1,IF('Indicator Data imputation'!AB52&lt;&gt;"",1,0))</f>
        <v>0</v>
      </c>
      <c r="AB49" s="125">
        <f>IF('Indicator Data'!AC53="No Data",1,IF('Indicator Data imputation'!AC52&lt;&gt;"",1,0))</f>
        <v>1</v>
      </c>
      <c r="AC49" s="125">
        <f>IF('Indicator Data'!AD53="No Data",1,IF('Indicator Data imputation'!AD52&lt;&gt;"",1,0))</f>
        <v>1</v>
      </c>
      <c r="AD49" s="125">
        <f>IF('Indicator Data'!AE53="No Data",1,IF('Indicator Data imputation'!AE52&lt;&gt;"",1,0))</f>
        <v>0</v>
      </c>
      <c r="AE49" s="125">
        <f>IF('Indicator Data'!AF53="No Data",1,IF('Indicator Data imputation'!AF52&lt;&gt;"",1,0))</f>
        <v>1</v>
      </c>
      <c r="AF49" s="125">
        <f>IF('Indicator Data'!AG53="No Data",1,IF('Indicator Data imputation'!AG52&lt;&gt;"",1,0))</f>
        <v>1</v>
      </c>
      <c r="AG49" s="125">
        <f>IF('Indicator Data'!AH53="No Data",1,IF('Indicator Data imputation'!AH52&lt;&gt;"",1,0))</f>
        <v>0</v>
      </c>
      <c r="AH49" s="125">
        <f>IF('Indicator Data'!AI53="No Data",1,IF('Indicator Data imputation'!AI52&lt;&gt;"",1,0))</f>
        <v>0</v>
      </c>
      <c r="AI49" s="125">
        <f>IF('Indicator Data'!AJ53="No Data",1,IF('Indicator Data imputation'!AJ52&lt;&gt;"",1,0))</f>
        <v>0</v>
      </c>
      <c r="AJ49" s="125">
        <f>IF('Indicator Data'!AK53="No Data",1,IF('Indicator Data imputation'!AK52&lt;&gt;"",1,0))</f>
        <v>0</v>
      </c>
      <c r="AK49" s="125">
        <f>IF('Indicator Data'!AL53="No Data",1,IF('Indicator Data imputation'!AL52&lt;&gt;"",1,0))</f>
        <v>0</v>
      </c>
      <c r="AL49" s="125">
        <f>IF('Indicator Data'!AM53="No Data",1,IF('Indicator Data imputation'!AM52&lt;&gt;"",1,0))</f>
        <v>1</v>
      </c>
      <c r="AM49" s="125">
        <f>IF('Indicator Data'!AN53="No Data",1,IF('Indicator Data imputation'!AN52&lt;&gt;"",1,0))</f>
        <v>0</v>
      </c>
      <c r="AN49" s="125">
        <f>IF('Indicator Data'!AO53="No Data",1,IF('Indicator Data imputation'!AO52&lt;&gt;"",1,0))</f>
        <v>0</v>
      </c>
      <c r="AO49" s="125">
        <f>IF('Indicator Data'!AP53="No Data",1,IF('Indicator Data imputation'!AP52&lt;&gt;"",1,0))</f>
        <v>0</v>
      </c>
      <c r="AP49" s="125">
        <f>IF('Indicator Data'!AQ53="No Data",1,IF('Indicator Data imputation'!AQ52&lt;&gt;"",1,0))</f>
        <v>0</v>
      </c>
      <c r="AQ49" s="125">
        <f>IF('Indicator Data'!AR53="No Data",1,IF('Indicator Data imputation'!AR52&lt;&gt;"",1,0))</f>
        <v>0</v>
      </c>
      <c r="AR49" s="125">
        <f>IF('Indicator Data'!AS53="No Data",1,IF('Indicator Data imputation'!AS52&lt;&gt;"",1,0))</f>
        <v>0</v>
      </c>
      <c r="AS49" s="125">
        <f>IF('Indicator Data'!AT53="No Data",1,IF('Indicator Data imputation'!AT52&lt;&gt;"",1,0))</f>
        <v>1</v>
      </c>
      <c r="AT49" s="125">
        <f>IF('Indicator Data'!AU53="No Data",1,IF('Indicator Data imputation'!AU52&lt;&gt;"",1,0))</f>
        <v>0</v>
      </c>
      <c r="AU49" s="125">
        <f>IF('Indicator Data'!AV53="No Data",1,IF('Indicator Data imputation'!AV52&lt;&gt;"",1,0))</f>
        <v>1</v>
      </c>
      <c r="AV49" s="125">
        <f>IF('Indicator Data'!AW53="No Data",1,IF('Indicator Data imputation'!AW52&lt;&gt;"",1,0))</f>
        <v>1</v>
      </c>
      <c r="AW49" s="125">
        <f>IF('Indicator Data'!AX53="No Data",1,IF('Indicator Data imputation'!AX52&lt;&gt;"",1,0))</f>
        <v>1</v>
      </c>
      <c r="AX49" s="125">
        <f>IF('Indicator Data'!AY53="No Data",1,IF('Indicator Data imputation'!AY52&lt;&gt;"",1,0))</f>
        <v>0</v>
      </c>
      <c r="AY49" s="125">
        <f>IF('Indicator Data'!AZ53="No Data",1,IF('Indicator Data imputation'!AZ52&lt;&gt;"",1,0))</f>
        <v>1</v>
      </c>
      <c r="AZ49" s="125">
        <f>IF('Indicator Data'!BA53="No Data",1,IF('Indicator Data imputation'!BA52&lt;&gt;"",1,0))</f>
        <v>1</v>
      </c>
      <c r="BA49" s="125">
        <f>IF('Indicator Data'!BB53="No Data",1,IF('Indicator Data imputation'!BB52&lt;&gt;"",1,0))</f>
        <v>0</v>
      </c>
      <c r="BB49" s="125">
        <f>IF('Indicator Data'!BC53="No Data",1,IF('Indicator Data imputation'!BC52&lt;&gt;"",1,0))</f>
        <v>0</v>
      </c>
      <c r="BC49" s="125">
        <f>IF('Indicator Data'!BD53="No Data",1,IF('Indicator Data imputation'!BD52&lt;&gt;"",1,0))</f>
        <v>0</v>
      </c>
      <c r="BD49" s="125">
        <f>IF('Indicator Data'!BF53="No Data",1,IF('Indicator Data imputation'!BE52&lt;&gt;"",1,0))</f>
        <v>0</v>
      </c>
      <c r="BE49" s="125">
        <f>IF('Indicator Data'!BG53="No Data",1,IF('Indicator Data imputation'!BF52&lt;&gt;"",1,0))</f>
        <v>0</v>
      </c>
      <c r="BF49" s="125">
        <f>IF('Indicator Data'!BH53="No Data",1,IF('Indicator Data imputation'!BG52&lt;&gt;"",1,0))</f>
        <v>0</v>
      </c>
      <c r="BG49" s="125">
        <f>IF('Indicator Data'!BI53="No Data",1,IF('Indicator Data imputation'!BH52&lt;&gt;"",1,0))</f>
        <v>0</v>
      </c>
      <c r="BH49" s="125">
        <f>IF('Indicator Data'!BJ53="No Data",1,IF('Indicator Data imputation'!BI52&lt;&gt;"",1,0))</f>
        <v>0</v>
      </c>
      <c r="BI49" s="125">
        <f>IF('Indicator Data'!BK53="No Data",1,IF('Indicator Data imputation'!BJ52&lt;&gt;"",1,0))</f>
        <v>1</v>
      </c>
      <c r="BJ49" s="125">
        <f>IF('Indicator Data'!BL53="No Data",1,IF('Indicator Data imputation'!BK52&lt;&gt;"",1,0))</f>
        <v>0</v>
      </c>
      <c r="BK49" s="125">
        <f>IF('Indicator Data'!BM53="No Data",1,IF('Indicator Data imputation'!BL52&lt;&gt;"",1,0))</f>
        <v>0</v>
      </c>
      <c r="BL49" s="125">
        <f>IF('Indicator Data'!BN53="No Data",1,IF('Indicator Data imputation'!BM52&lt;&gt;"",1,0))</f>
        <v>0</v>
      </c>
      <c r="BM49" s="125">
        <f>IF('Indicator Data'!BO53="No Data",1,IF('Indicator Data imputation'!BN52&lt;&gt;"",1,0))</f>
        <v>1</v>
      </c>
      <c r="BN49" s="125">
        <f>IF('Indicator Data'!BP53="No Data",1,IF('Indicator Data imputation'!BO52&lt;&gt;"",1,0))</f>
        <v>0</v>
      </c>
      <c r="BO49" s="125">
        <f>IF('Indicator Data'!BQ53="No Data",1,IF('Indicator Data imputation'!BP52&lt;&gt;"",1,0))</f>
        <v>0</v>
      </c>
      <c r="BP49" s="125">
        <f>IF('Indicator Data'!BR53="No Data",1,IF('Indicator Data imputation'!BQ52&lt;&gt;"",1,0))</f>
        <v>0</v>
      </c>
      <c r="BQ49" s="125">
        <f>IF('Indicator Data'!BS53="No Data",1,IF('Indicator Data imputation'!BR52&lt;&gt;"",1,0))</f>
        <v>0</v>
      </c>
      <c r="BR49" s="125">
        <f>IF('Indicator Data'!BT53="No Data",1,IF('Indicator Data imputation'!BS52&lt;&gt;"",1,0))</f>
        <v>0</v>
      </c>
      <c r="BS49" s="125">
        <f>IF('Indicator Data'!BU53="No Data",1,IF('Indicator Data imputation'!BT52&lt;&gt;"",1,0))</f>
        <v>0</v>
      </c>
      <c r="BT49" s="125">
        <f>IF('Indicator Data'!BV53="No Data",1,IF('Indicator Data imputation'!BU52&lt;&gt;"",1,0))</f>
        <v>0</v>
      </c>
      <c r="BU49" s="125">
        <f>IF('Indicator Data'!BW53="No Data",1,IF('Indicator Data imputation'!BV52&lt;&gt;"",1,0))</f>
        <v>0</v>
      </c>
      <c r="BV49" s="125">
        <f>IF('Indicator Data'!BX53="No Data",1,IF('Indicator Data imputation'!BW52&lt;&gt;"",1,0))</f>
        <v>1</v>
      </c>
      <c r="BW49" s="125">
        <f>IF('Indicator Data'!BY53="No Data",1,IF('Indicator Data imputation'!BX52&lt;&gt;"",1,0))</f>
        <v>0</v>
      </c>
      <c r="BX49" s="125">
        <f>IF('Indicator Data'!BZ53="No Data",1,IF('Indicator Data imputation'!BY52&lt;&gt;"",1,0))</f>
        <v>1</v>
      </c>
      <c r="BY49" s="3">
        <f t="shared" si="2"/>
        <v>21</v>
      </c>
      <c r="BZ49" s="127">
        <f t="shared" si="1"/>
        <v>0.28000000000000003</v>
      </c>
    </row>
    <row r="50" spans="1:78" x14ac:dyDescent="0.3">
      <c r="A50" s="3" t="str">
        <f>'Indicator Data'!B54</f>
        <v>DOM</v>
      </c>
      <c r="B50" s="125">
        <f>IF('Indicator Data'!C54="No Data",1,IF('Indicator Data imputation'!C53&lt;&gt;"",1,0))</f>
        <v>0</v>
      </c>
      <c r="C50" s="125">
        <f>IF('Indicator Data'!D54="No Data",1,IF('Indicator Data imputation'!D53&lt;&gt;"",1,0))</f>
        <v>0</v>
      </c>
      <c r="D50" s="125">
        <f>IF('Indicator Data'!E54="No Data",1,IF('Indicator Data imputation'!E53&lt;&gt;"",1,0))</f>
        <v>0</v>
      </c>
      <c r="E50" s="125">
        <f>IF('Indicator Data'!F54="No Data",1,IF('Indicator Data imputation'!F53&lt;&gt;"",1,0))</f>
        <v>0</v>
      </c>
      <c r="F50" s="125">
        <f>IF('Indicator Data'!G54="No Data",1,IF('Indicator Data imputation'!G53&lt;&gt;"",1,0))</f>
        <v>0</v>
      </c>
      <c r="G50" s="125">
        <f>IF('Indicator Data'!H54="No Data",1,IF('Indicator Data imputation'!H53&lt;&gt;"",1,0))</f>
        <v>0</v>
      </c>
      <c r="H50" s="125">
        <f>IF('Indicator Data'!I54="No Data",1,IF('Indicator Data imputation'!I53&lt;&gt;"",1,0))</f>
        <v>0</v>
      </c>
      <c r="I50" s="125">
        <f>IF('Indicator Data'!J54="No Data",1,IF('Indicator Data imputation'!J53&lt;&gt;"",1,0))</f>
        <v>0</v>
      </c>
      <c r="J50" s="125">
        <f>IF('Indicator Data'!K54="No Data",1,IF('Indicator Data imputation'!K53&lt;&gt;"",1,0))</f>
        <v>0</v>
      </c>
      <c r="K50" s="125">
        <f>IF('Indicator Data'!L54="No Data",1,IF('Indicator Data imputation'!L53&lt;&gt;"",1,0))</f>
        <v>0</v>
      </c>
      <c r="L50" s="125">
        <f>IF('Indicator Data'!M54="No Data",1,IF('Indicator Data imputation'!M53&lt;&gt;"",1,0))</f>
        <v>1</v>
      </c>
      <c r="M50" s="125">
        <f>IF('Indicator Data'!N54="No Data",1,IF('Indicator Data imputation'!N53&lt;&gt;"",1,0))</f>
        <v>1</v>
      </c>
      <c r="N50" s="125">
        <f>IF('Indicator Data'!O54="No Data",1,IF('Indicator Data imputation'!O53&lt;&gt;"",1,0))</f>
        <v>1</v>
      </c>
      <c r="O50" s="125">
        <f>IF('Indicator Data'!P54="No Data",1,IF('Indicator Data imputation'!P53&lt;&gt;"",1,0))</f>
        <v>1</v>
      </c>
      <c r="P50" s="125">
        <f>IF('Indicator Data'!Q54="No Data",1,IF('Indicator Data imputation'!Q53&lt;&gt;"",1,0))</f>
        <v>0</v>
      </c>
      <c r="Q50" s="125">
        <f>IF('Indicator Data'!R54="No Data",1,IF('Indicator Data imputation'!R53&lt;&gt;"",1,0))</f>
        <v>0</v>
      </c>
      <c r="R50" s="125">
        <f>IF('Indicator Data'!S54="No Data",1,IF('Indicator Data imputation'!S53&lt;&gt;"",1,0))</f>
        <v>0</v>
      </c>
      <c r="S50" s="125">
        <f>IF('Indicator Data'!T54="No Data",1,IF('Indicator Data imputation'!T53&lt;&gt;"",1,0))</f>
        <v>0</v>
      </c>
      <c r="T50" s="125">
        <f>IF('Indicator Data'!U54="No Data",1,IF('Indicator Data imputation'!U53&lt;&gt;"",1,0))</f>
        <v>0</v>
      </c>
      <c r="U50" s="125">
        <f>IF('Indicator Data'!V54="No Data",1,IF('Indicator Data imputation'!V53&lt;&gt;"",1,0))</f>
        <v>0</v>
      </c>
      <c r="V50" s="125">
        <f>IF('Indicator Data'!W54="No Data",1,IF('Indicator Data imputation'!W53&lt;&gt;"",1,0))</f>
        <v>0</v>
      </c>
      <c r="W50" s="125">
        <f>IF('Indicator Data'!X54="No Data",1,IF('Indicator Data imputation'!X53&lt;&gt;"",1,0))</f>
        <v>0</v>
      </c>
      <c r="X50" s="125">
        <f>IF('Indicator Data'!Y54="No Data",1,IF('Indicator Data imputation'!Y53&lt;&gt;"",1,0))</f>
        <v>0</v>
      </c>
      <c r="Y50" s="125">
        <f>IF('Indicator Data'!Z54="No Data",1,IF('Indicator Data imputation'!Z53&lt;&gt;"",1,0))</f>
        <v>0</v>
      </c>
      <c r="Z50" s="125">
        <f>IF('Indicator Data'!AA54="No Data",1,IF('Indicator Data imputation'!AA53&lt;&gt;"",1,0))</f>
        <v>0</v>
      </c>
      <c r="AA50" s="125">
        <f>IF('Indicator Data'!AB54="No Data",1,IF('Indicator Data imputation'!AB53&lt;&gt;"",1,0))</f>
        <v>0</v>
      </c>
      <c r="AB50" s="125">
        <f>IF('Indicator Data'!AC54="No Data",1,IF('Indicator Data imputation'!AC53&lt;&gt;"",1,0))</f>
        <v>0</v>
      </c>
      <c r="AC50" s="125">
        <f>IF('Indicator Data'!AD54="No Data",1,IF('Indicator Data imputation'!AD53&lt;&gt;"",1,0))</f>
        <v>0</v>
      </c>
      <c r="AD50" s="125">
        <f>IF('Indicator Data'!AE54="No Data",1,IF('Indicator Data imputation'!AE53&lt;&gt;"",1,0))</f>
        <v>0</v>
      </c>
      <c r="AE50" s="125">
        <f>IF('Indicator Data'!AF54="No Data",1,IF('Indicator Data imputation'!AF53&lt;&gt;"",1,0))</f>
        <v>0</v>
      </c>
      <c r="AF50" s="125">
        <f>IF('Indicator Data'!AG54="No Data",1,IF('Indicator Data imputation'!AG53&lt;&gt;"",1,0))</f>
        <v>0</v>
      </c>
      <c r="AG50" s="125">
        <f>IF('Indicator Data'!AH54="No Data",1,IF('Indicator Data imputation'!AH53&lt;&gt;"",1,0))</f>
        <v>0</v>
      </c>
      <c r="AH50" s="125">
        <f>IF('Indicator Data'!AI54="No Data",1,IF('Indicator Data imputation'!AI53&lt;&gt;"",1,0))</f>
        <v>0</v>
      </c>
      <c r="AI50" s="125">
        <f>IF('Indicator Data'!AJ54="No Data",1,IF('Indicator Data imputation'!AJ53&lt;&gt;"",1,0))</f>
        <v>0</v>
      </c>
      <c r="AJ50" s="125">
        <f>IF('Indicator Data'!AK54="No Data",1,IF('Indicator Data imputation'!AK53&lt;&gt;"",1,0))</f>
        <v>0</v>
      </c>
      <c r="AK50" s="125">
        <f>IF('Indicator Data'!AL54="No Data",1,IF('Indicator Data imputation'!AL53&lt;&gt;"",1,0))</f>
        <v>0</v>
      </c>
      <c r="AL50" s="125">
        <f>IF('Indicator Data'!AM54="No Data",1,IF('Indicator Data imputation'!AM53&lt;&gt;"",1,0))</f>
        <v>0</v>
      </c>
      <c r="AM50" s="125">
        <f>IF('Indicator Data'!AN54="No Data",1,IF('Indicator Data imputation'!AN53&lt;&gt;"",1,0))</f>
        <v>0</v>
      </c>
      <c r="AN50" s="125">
        <f>IF('Indicator Data'!AO54="No Data",1,IF('Indicator Data imputation'!AO53&lt;&gt;"",1,0))</f>
        <v>0</v>
      </c>
      <c r="AO50" s="125">
        <f>IF('Indicator Data'!AP54="No Data",1,IF('Indicator Data imputation'!AP53&lt;&gt;"",1,0))</f>
        <v>0</v>
      </c>
      <c r="AP50" s="125">
        <f>IF('Indicator Data'!AQ54="No Data",1,IF('Indicator Data imputation'!AQ53&lt;&gt;"",1,0))</f>
        <v>0</v>
      </c>
      <c r="AQ50" s="125">
        <f>IF('Indicator Data'!AR54="No Data",1,IF('Indicator Data imputation'!AR53&lt;&gt;"",1,0))</f>
        <v>0</v>
      </c>
      <c r="AR50" s="125">
        <f>IF('Indicator Data'!AS54="No Data",1,IF('Indicator Data imputation'!AS53&lt;&gt;"",1,0))</f>
        <v>0</v>
      </c>
      <c r="AS50" s="125">
        <f>IF('Indicator Data'!AT54="No Data",1,IF('Indicator Data imputation'!AT53&lt;&gt;"",1,0))</f>
        <v>0</v>
      </c>
      <c r="AT50" s="125">
        <f>IF('Indicator Data'!AU54="No Data",1,IF('Indicator Data imputation'!AU53&lt;&gt;"",1,0))</f>
        <v>0</v>
      </c>
      <c r="AU50" s="125">
        <f>IF('Indicator Data'!AV54="No Data",1,IF('Indicator Data imputation'!AV53&lt;&gt;"",1,0))</f>
        <v>0</v>
      </c>
      <c r="AV50" s="125">
        <f>IF('Indicator Data'!AW54="No Data",1,IF('Indicator Data imputation'!AW53&lt;&gt;"",1,0))</f>
        <v>0</v>
      </c>
      <c r="AW50" s="125">
        <f>IF('Indicator Data'!AX54="No Data",1,IF('Indicator Data imputation'!AX53&lt;&gt;"",1,0))</f>
        <v>0</v>
      </c>
      <c r="AX50" s="125">
        <f>IF('Indicator Data'!AY54="No Data",1,IF('Indicator Data imputation'!AY53&lt;&gt;"",1,0))</f>
        <v>0</v>
      </c>
      <c r="AY50" s="125">
        <f>IF('Indicator Data'!AZ54="No Data",1,IF('Indicator Data imputation'!AZ53&lt;&gt;"",1,0))</f>
        <v>0</v>
      </c>
      <c r="AZ50" s="125">
        <f>IF('Indicator Data'!BA54="No Data",1,IF('Indicator Data imputation'!BA53&lt;&gt;"",1,0))</f>
        <v>0</v>
      </c>
      <c r="BA50" s="125">
        <f>IF('Indicator Data'!BB54="No Data",1,IF('Indicator Data imputation'!BB53&lt;&gt;"",1,0))</f>
        <v>0</v>
      </c>
      <c r="BB50" s="125">
        <f>IF('Indicator Data'!BC54="No Data",1,IF('Indicator Data imputation'!BC53&lt;&gt;"",1,0))</f>
        <v>0</v>
      </c>
      <c r="BC50" s="125">
        <f>IF('Indicator Data'!BD54="No Data",1,IF('Indicator Data imputation'!BD53&lt;&gt;"",1,0))</f>
        <v>0</v>
      </c>
      <c r="BD50" s="125">
        <f>IF('Indicator Data'!BF54="No Data",1,IF('Indicator Data imputation'!BE53&lt;&gt;"",1,0))</f>
        <v>0</v>
      </c>
      <c r="BE50" s="125">
        <f>IF('Indicator Data'!BG54="No Data",1,IF('Indicator Data imputation'!BF53&lt;&gt;"",1,0))</f>
        <v>0</v>
      </c>
      <c r="BF50" s="125">
        <f>IF('Indicator Data'!BH54="No Data",1,IF('Indicator Data imputation'!BG53&lt;&gt;"",1,0))</f>
        <v>0</v>
      </c>
      <c r="BG50" s="125">
        <f>IF('Indicator Data'!BI54="No Data",1,IF('Indicator Data imputation'!BH53&lt;&gt;"",1,0))</f>
        <v>0</v>
      </c>
      <c r="BH50" s="125">
        <f>IF('Indicator Data'!BJ54="No Data",1,IF('Indicator Data imputation'!BI53&lt;&gt;"",1,0))</f>
        <v>0</v>
      </c>
      <c r="BI50" s="125">
        <f>IF('Indicator Data'!BK54="No Data",1,IF('Indicator Data imputation'!BJ53&lt;&gt;"",1,0))</f>
        <v>0</v>
      </c>
      <c r="BJ50" s="125">
        <f>IF('Indicator Data'!BL54="No Data",1,IF('Indicator Data imputation'!BK53&lt;&gt;"",1,0))</f>
        <v>0</v>
      </c>
      <c r="BK50" s="125">
        <f>IF('Indicator Data'!BM54="No Data",1,IF('Indicator Data imputation'!BL53&lt;&gt;"",1,0))</f>
        <v>0</v>
      </c>
      <c r="BL50" s="125">
        <f>IF('Indicator Data'!BN54="No Data",1,IF('Indicator Data imputation'!BM53&lt;&gt;"",1,0))</f>
        <v>0</v>
      </c>
      <c r="BM50" s="125">
        <f>IF('Indicator Data'!BO54="No Data",1,IF('Indicator Data imputation'!BN53&lt;&gt;"",1,0))</f>
        <v>0</v>
      </c>
      <c r="BN50" s="125">
        <f>IF('Indicator Data'!BP54="No Data",1,IF('Indicator Data imputation'!BO53&lt;&gt;"",1,0))</f>
        <v>0</v>
      </c>
      <c r="BO50" s="125">
        <f>IF('Indicator Data'!BQ54="No Data",1,IF('Indicator Data imputation'!BP53&lt;&gt;"",1,0))</f>
        <v>0</v>
      </c>
      <c r="BP50" s="125">
        <f>IF('Indicator Data'!BR54="No Data",1,IF('Indicator Data imputation'!BQ53&lt;&gt;"",1,0))</f>
        <v>0</v>
      </c>
      <c r="BQ50" s="125">
        <f>IF('Indicator Data'!BS54="No Data",1,IF('Indicator Data imputation'!BR53&lt;&gt;"",1,0))</f>
        <v>0</v>
      </c>
      <c r="BR50" s="125">
        <f>IF('Indicator Data'!BT54="No Data",1,IF('Indicator Data imputation'!BS53&lt;&gt;"",1,0))</f>
        <v>0</v>
      </c>
      <c r="BS50" s="125">
        <f>IF('Indicator Data'!BU54="No Data",1,IF('Indicator Data imputation'!BT53&lt;&gt;"",1,0))</f>
        <v>0</v>
      </c>
      <c r="BT50" s="125">
        <f>IF('Indicator Data'!BV54="No Data",1,IF('Indicator Data imputation'!BU53&lt;&gt;"",1,0))</f>
        <v>0</v>
      </c>
      <c r="BU50" s="125">
        <f>IF('Indicator Data'!BW54="No Data",1,IF('Indicator Data imputation'!BV53&lt;&gt;"",1,0))</f>
        <v>0</v>
      </c>
      <c r="BV50" s="125">
        <f>IF('Indicator Data'!BX54="No Data",1,IF('Indicator Data imputation'!BW53&lt;&gt;"",1,0))</f>
        <v>0</v>
      </c>
      <c r="BW50" s="125">
        <f>IF('Indicator Data'!BY54="No Data",1,IF('Indicator Data imputation'!BX53&lt;&gt;"",1,0))</f>
        <v>0</v>
      </c>
      <c r="BX50" s="125">
        <f>IF('Indicator Data'!BZ54="No Data",1,IF('Indicator Data imputation'!BY53&lt;&gt;"",1,0))</f>
        <v>0</v>
      </c>
      <c r="BY50" s="3">
        <f t="shared" si="2"/>
        <v>4</v>
      </c>
      <c r="BZ50" s="127">
        <f t="shared" si="1"/>
        <v>5.3333333333333337E-2</v>
      </c>
    </row>
    <row r="51" spans="1:78" x14ac:dyDescent="0.3">
      <c r="A51" s="3" t="str">
        <f>'Indicator Data'!B55</f>
        <v>ECU</v>
      </c>
      <c r="B51" s="125">
        <f>IF('Indicator Data'!C55="No Data",1,IF('Indicator Data imputation'!C54&lt;&gt;"",1,0))</f>
        <v>0</v>
      </c>
      <c r="C51" s="125">
        <f>IF('Indicator Data'!D55="No Data",1,IF('Indicator Data imputation'!D54&lt;&gt;"",1,0))</f>
        <v>0</v>
      </c>
      <c r="D51" s="125">
        <f>IF('Indicator Data'!E55="No Data",1,IF('Indicator Data imputation'!E54&lt;&gt;"",1,0))</f>
        <v>0</v>
      </c>
      <c r="E51" s="125">
        <f>IF('Indicator Data'!F55="No Data",1,IF('Indicator Data imputation'!F54&lt;&gt;"",1,0))</f>
        <v>0</v>
      </c>
      <c r="F51" s="125">
        <f>IF('Indicator Data'!G55="No Data",1,IF('Indicator Data imputation'!G54&lt;&gt;"",1,0))</f>
        <v>0</v>
      </c>
      <c r="G51" s="125">
        <f>IF('Indicator Data'!H55="No Data",1,IF('Indicator Data imputation'!H54&lt;&gt;"",1,0))</f>
        <v>0</v>
      </c>
      <c r="H51" s="125">
        <f>IF('Indicator Data'!I55="No Data",1,IF('Indicator Data imputation'!I54&lt;&gt;"",1,0))</f>
        <v>0</v>
      </c>
      <c r="I51" s="125">
        <f>IF('Indicator Data'!J55="No Data",1,IF('Indicator Data imputation'!J54&lt;&gt;"",1,0))</f>
        <v>0</v>
      </c>
      <c r="J51" s="125">
        <f>IF('Indicator Data'!K55="No Data",1,IF('Indicator Data imputation'!K54&lt;&gt;"",1,0))</f>
        <v>0</v>
      </c>
      <c r="K51" s="125">
        <f>IF('Indicator Data'!L55="No Data",1,IF('Indicator Data imputation'!L54&lt;&gt;"",1,0))</f>
        <v>0</v>
      </c>
      <c r="L51" s="125">
        <f>IF('Indicator Data'!M55="No Data",1,IF('Indicator Data imputation'!M54&lt;&gt;"",1,0))</f>
        <v>1</v>
      </c>
      <c r="M51" s="125">
        <f>IF('Indicator Data'!N55="No Data",1,IF('Indicator Data imputation'!N54&lt;&gt;"",1,0))</f>
        <v>1</v>
      </c>
      <c r="N51" s="125">
        <f>IF('Indicator Data'!O55="No Data",1,IF('Indicator Data imputation'!O54&lt;&gt;"",1,0))</f>
        <v>1</v>
      </c>
      <c r="O51" s="125">
        <f>IF('Indicator Data'!P55="No Data",1,IF('Indicator Data imputation'!P54&lt;&gt;"",1,0))</f>
        <v>1</v>
      </c>
      <c r="P51" s="125">
        <f>IF('Indicator Data'!Q55="No Data",1,IF('Indicator Data imputation'!Q54&lt;&gt;"",1,0))</f>
        <v>0</v>
      </c>
      <c r="Q51" s="125">
        <f>IF('Indicator Data'!R55="No Data",1,IF('Indicator Data imputation'!R54&lt;&gt;"",1,0))</f>
        <v>0</v>
      </c>
      <c r="R51" s="125">
        <f>IF('Indicator Data'!S55="No Data",1,IF('Indicator Data imputation'!S54&lt;&gt;"",1,0))</f>
        <v>0</v>
      </c>
      <c r="S51" s="125">
        <f>IF('Indicator Data'!T55="No Data",1,IF('Indicator Data imputation'!T54&lt;&gt;"",1,0))</f>
        <v>0</v>
      </c>
      <c r="T51" s="125">
        <f>IF('Indicator Data'!U55="No Data",1,IF('Indicator Data imputation'!U54&lt;&gt;"",1,0))</f>
        <v>0</v>
      </c>
      <c r="U51" s="125">
        <f>IF('Indicator Data'!V55="No Data",1,IF('Indicator Data imputation'!V54&lt;&gt;"",1,0))</f>
        <v>0</v>
      </c>
      <c r="V51" s="125">
        <f>IF('Indicator Data'!W55="No Data",1,IF('Indicator Data imputation'!W54&lt;&gt;"",1,0))</f>
        <v>0</v>
      </c>
      <c r="W51" s="125">
        <f>IF('Indicator Data'!X55="No Data",1,IF('Indicator Data imputation'!X54&lt;&gt;"",1,0))</f>
        <v>0</v>
      </c>
      <c r="X51" s="125">
        <f>IF('Indicator Data'!Y55="No Data",1,IF('Indicator Data imputation'!Y54&lt;&gt;"",1,0))</f>
        <v>0</v>
      </c>
      <c r="Y51" s="125">
        <f>IF('Indicator Data'!Z55="No Data",1,IF('Indicator Data imputation'!Z54&lt;&gt;"",1,0))</f>
        <v>0</v>
      </c>
      <c r="Z51" s="125">
        <f>IF('Indicator Data'!AA55="No Data",1,IF('Indicator Data imputation'!AA54&lt;&gt;"",1,0))</f>
        <v>0</v>
      </c>
      <c r="AA51" s="125">
        <f>IF('Indicator Data'!AB55="No Data",1,IF('Indicator Data imputation'!AB54&lt;&gt;"",1,0))</f>
        <v>0</v>
      </c>
      <c r="AB51" s="125">
        <f>IF('Indicator Data'!AC55="No Data",1,IF('Indicator Data imputation'!AC54&lt;&gt;"",1,0))</f>
        <v>0</v>
      </c>
      <c r="AC51" s="125">
        <f>IF('Indicator Data'!AD55="No Data",1,IF('Indicator Data imputation'!AD54&lt;&gt;"",1,0))</f>
        <v>0</v>
      </c>
      <c r="AD51" s="125">
        <f>IF('Indicator Data'!AE55="No Data",1,IF('Indicator Data imputation'!AE54&lt;&gt;"",1,0))</f>
        <v>0</v>
      </c>
      <c r="AE51" s="125">
        <f>IF('Indicator Data'!AF55="No Data",1,IF('Indicator Data imputation'!AF54&lt;&gt;"",1,0))</f>
        <v>0</v>
      </c>
      <c r="AF51" s="125">
        <f>IF('Indicator Data'!AG55="No Data",1,IF('Indicator Data imputation'!AG54&lt;&gt;"",1,0))</f>
        <v>0</v>
      </c>
      <c r="AG51" s="125">
        <f>IF('Indicator Data'!AH55="No Data",1,IF('Indicator Data imputation'!AH54&lt;&gt;"",1,0))</f>
        <v>0</v>
      </c>
      <c r="AH51" s="125">
        <f>IF('Indicator Data'!AI55="No Data",1,IF('Indicator Data imputation'!AI54&lt;&gt;"",1,0))</f>
        <v>0</v>
      </c>
      <c r="AI51" s="125">
        <f>IF('Indicator Data'!AJ55="No Data",1,IF('Indicator Data imputation'!AJ54&lt;&gt;"",1,0))</f>
        <v>0</v>
      </c>
      <c r="AJ51" s="125">
        <f>IF('Indicator Data'!AK55="No Data",1,IF('Indicator Data imputation'!AK54&lt;&gt;"",1,0))</f>
        <v>0</v>
      </c>
      <c r="AK51" s="125">
        <f>IF('Indicator Data'!AL55="No Data",1,IF('Indicator Data imputation'!AL54&lt;&gt;"",1,0))</f>
        <v>0</v>
      </c>
      <c r="AL51" s="125">
        <f>IF('Indicator Data'!AM55="No Data",1,IF('Indicator Data imputation'!AM54&lt;&gt;"",1,0))</f>
        <v>0</v>
      </c>
      <c r="AM51" s="125">
        <f>IF('Indicator Data'!AN55="No Data",1,IF('Indicator Data imputation'!AN54&lt;&gt;"",1,0))</f>
        <v>0</v>
      </c>
      <c r="AN51" s="125">
        <f>IF('Indicator Data'!AO55="No Data",1,IF('Indicator Data imputation'!AO54&lt;&gt;"",1,0))</f>
        <v>0</v>
      </c>
      <c r="AO51" s="125">
        <f>IF('Indicator Data'!AP55="No Data",1,IF('Indicator Data imputation'!AP54&lt;&gt;"",1,0))</f>
        <v>0</v>
      </c>
      <c r="AP51" s="125">
        <f>IF('Indicator Data'!AQ55="No Data",1,IF('Indicator Data imputation'!AQ54&lt;&gt;"",1,0))</f>
        <v>0</v>
      </c>
      <c r="AQ51" s="125">
        <f>IF('Indicator Data'!AR55="No Data",1,IF('Indicator Data imputation'!AR54&lt;&gt;"",1,0))</f>
        <v>0</v>
      </c>
      <c r="AR51" s="125">
        <f>IF('Indicator Data'!AS55="No Data",1,IF('Indicator Data imputation'!AS54&lt;&gt;"",1,0))</f>
        <v>0</v>
      </c>
      <c r="AS51" s="125">
        <f>IF('Indicator Data'!AT55="No Data",1,IF('Indicator Data imputation'!AT54&lt;&gt;"",1,0))</f>
        <v>0</v>
      </c>
      <c r="AT51" s="125">
        <f>IF('Indicator Data'!AU55="No Data",1,IF('Indicator Data imputation'!AU54&lt;&gt;"",1,0))</f>
        <v>0</v>
      </c>
      <c r="AU51" s="125">
        <f>IF('Indicator Data'!AV55="No Data",1,IF('Indicator Data imputation'!AV54&lt;&gt;"",1,0))</f>
        <v>0</v>
      </c>
      <c r="AV51" s="125">
        <f>IF('Indicator Data'!AW55="No Data",1,IF('Indicator Data imputation'!AW54&lt;&gt;"",1,0))</f>
        <v>0</v>
      </c>
      <c r="AW51" s="125">
        <f>IF('Indicator Data'!AX55="No Data",1,IF('Indicator Data imputation'!AX54&lt;&gt;"",1,0))</f>
        <v>0</v>
      </c>
      <c r="AX51" s="125">
        <f>IF('Indicator Data'!AY55="No Data",1,IF('Indicator Data imputation'!AY54&lt;&gt;"",1,0))</f>
        <v>0</v>
      </c>
      <c r="AY51" s="125">
        <f>IF('Indicator Data'!AZ55="No Data",1,IF('Indicator Data imputation'!AZ54&lt;&gt;"",1,0))</f>
        <v>0</v>
      </c>
      <c r="AZ51" s="125">
        <f>IF('Indicator Data'!BA55="No Data",1,IF('Indicator Data imputation'!BA54&lt;&gt;"",1,0))</f>
        <v>0</v>
      </c>
      <c r="BA51" s="125">
        <f>IF('Indicator Data'!BB55="No Data",1,IF('Indicator Data imputation'!BB54&lt;&gt;"",1,0))</f>
        <v>0</v>
      </c>
      <c r="BB51" s="125">
        <f>IF('Indicator Data'!BC55="No Data",1,IF('Indicator Data imputation'!BC54&lt;&gt;"",1,0))</f>
        <v>0</v>
      </c>
      <c r="BC51" s="125">
        <f>IF('Indicator Data'!BD55="No Data",1,IF('Indicator Data imputation'!BD54&lt;&gt;"",1,0))</f>
        <v>0</v>
      </c>
      <c r="BD51" s="125">
        <f>IF('Indicator Data'!BF55="No Data",1,IF('Indicator Data imputation'!BE54&lt;&gt;"",1,0))</f>
        <v>0</v>
      </c>
      <c r="BE51" s="125">
        <f>IF('Indicator Data'!BG55="No Data",1,IF('Indicator Data imputation'!BF54&lt;&gt;"",1,0))</f>
        <v>0</v>
      </c>
      <c r="BF51" s="125">
        <f>IF('Indicator Data'!BH55="No Data",1,IF('Indicator Data imputation'!BG54&lt;&gt;"",1,0))</f>
        <v>0</v>
      </c>
      <c r="BG51" s="125">
        <f>IF('Indicator Data'!BI55="No Data",1,IF('Indicator Data imputation'!BH54&lt;&gt;"",1,0))</f>
        <v>0</v>
      </c>
      <c r="BH51" s="125">
        <f>IF('Indicator Data'!BJ55="No Data",1,IF('Indicator Data imputation'!BI54&lt;&gt;"",1,0))</f>
        <v>0</v>
      </c>
      <c r="BI51" s="125">
        <f>IF('Indicator Data'!BK55="No Data",1,IF('Indicator Data imputation'!BJ54&lt;&gt;"",1,0))</f>
        <v>0</v>
      </c>
      <c r="BJ51" s="125">
        <f>IF('Indicator Data'!BL55="No Data",1,IF('Indicator Data imputation'!BK54&lt;&gt;"",1,0))</f>
        <v>0</v>
      </c>
      <c r="BK51" s="125">
        <f>IF('Indicator Data'!BM55="No Data",1,IF('Indicator Data imputation'!BL54&lt;&gt;"",1,0))</f>
        <v>0</v>
      </c>
      <c r="BL51" s="125">
        <f>IF('Indicator Data'!BN55="No Data",1,IF('Indicator Data imputation'!BM54&lt;&gt;"",1,0))</f>
        <v>0</v>
      </c>
      <c r="BM51" s="125">
        <f>IF('Indicator Data'!BO55="No Data",1,IF('Indicator Data imputation'!BN54&lt;&gt;"",1,0))</f>
        <v>0</v>
      </c>
      <c r="BN51" s="125">
        <f>IF('Indicator Data'!BP55="No Data",1,IF('Indicator Data imputation'!BO54&lt;&gt;"",1,0))</f>
        <v>0</v>
      </c>
      <c r="BO51" s="125">
        <f>IF('Indicator Data'!BQ55="No Data",1,IF('Indicator Data imputation'!BP54&lt;&gt;"",1,0))</f>
        <v>0</v>
      </c>
      <c r="BP51" s="125">
        <f>IF('Indicator Data'!BR55="No Data",1,IF('Indicator Data imputation'!BQ54&lt;&gt;"",1,0))</f>
        <v>0</v>
      </c>
      <c r="BQ51" s="125">
        <f>IF('Indicator Data'!BS55="No Data",1,IF('Indicator Data imputation'!BR54&lt;&gt;"",1,0))</f>
        <v>0</v>
      </c>
      <c r="BR51" s="125">
        <f>IF('Indicator Data'!BT55="No Data",1,IF('Indicator Data imputation'!BS54&lt;&gt;"",1,0))</f>
        <v>0</v>
      </c>
      <c r="BS51" s="125">
        <f>IF('Indicator Data'!BU55="No Data",1,IF('Indicator Data imputation'!BT54&lt;&gt;"",1,0))</f>
        <v>0</v>
      </c>
      <c r="BT51" s="125">
        <f>IF('Indicator Data'!BV55="No Data",1,IF('Indicator Data imputation'!BU54&lt;&gt;"",1,0))</f>
        <v>0</v>
      </c>
      <c r="BU51" s="125">
        <f>IF('Indicator Data'!BW55="No Data",1,IF('Indicator Data imputation'!BV54&lt;&gt;"",1,0))</f>
        <v>0</v>
      </c>
      <c r="BV51" s="125">
        <f>IF('Indicator Data'!BX55="No Data",1,IF('Indicator Data imputation'!BW54&lt;&gt;"",1,0))</f>
        <v>0</v>
      </c>
      <c r="BW51" s="125">
        <f>IF('Indicator Data'!BY55="No Data",1,IF('Indicator Data imputation'!BX54&lt;&gt;"",1,0))</f>
        <v>0</v>
      </c>
      <c r="BX51" s="125">
        <f>IF('Indicator Data'!BZ55="No Data",1,IF('Indicator Data imputation'!BY54&lt;&gt;"",1,0))</f>
        <v>0</v>
      </c>
      <c r="BY51" s="3">
        <f t="shared" si="2"/>
        <v>4</v>
      </c>
      <c r="BZ51" s="127">
        <f t="shared" si="1"/>
        <v>5.3333333333333337E-2</v>
      </c>
    </row>
    <row r="52" spans="1:78" x14ac:dyDescent="0.3">
      <c r="A52" s="3" t="str">
        <f>'Indicator Data'!B56</f>
        <v>EGY</v>
      </c>
      <c r="B52" s="125">
        <f>IF('Indicator Data'!C56="No Data",1,IF('Indicator Data imputation'!C55&lt;&gt;"",1,0))</f>
        <v>0</v>
      </c>
      <c r="C52" s="125">
        <f>IF('Indicator Data'!D56="No Data",1,IF('Indicator Data imputation'!D55&lt;&gt;"",1,0))</f>
        <v>0</v>
      </c>
      <c r="D52" s="125">
        <f>IF('Indicator Data'!E56="No Data",1,IF('Indicator Data imputation'!E55&lt;&gt;"",1,0))</f>
        <v>0</v>
      </c>
      <c r="E52" s="125">
        <f>IF('Indicator Data'!F56="No Data",1,IF('Indicator Data imputation'!F55&lt;&gt;"",1,0))</f>
        <v>0</v>
      </c>
      <c r="F52" s="125">
        <f>IF('Indicator Data'!G56="No Data",1,IF('Indicator Data imputation'!G55&lt;&gt;"",1,0))</f>
        <v>0</v>
      </c>
      <c r="G52" s="125">
        <f>IF('Indicator Data'!H56="No Data",1,IF('Indicator Data imputation'!H55&lt;&gt;"",1,0))</f>
        <v>0</v>
      </c>
      <c r="H52" s="125">
        <f>IF('Indicator Data'!I56="No Data",1,IF('Indicator Data imputation'!I55&lt;&gt;"",1,0))</f>
        <v>0</v>
      </c>
      <c r="I52" s="125">
        <f>IF('Indicator Data'!J56="No Data",1,IF('Indicator Data imputation'!J55&lt;&gt;"",1,0))</f>
        <v>0</v>
      </c>
      <c r="J52" s="125">
        <f>IF('Indicator Data'!K56="No Data",1,IF('Indicator Data imputation'!K55&lt;&gt;"",1,0))</f>
        <v>0</v>
      </c>
      <c r="K52" s="125">
        <f>IF('Indicator Data'!L56="No Data",1,IF('Indicator Data imputation'!L55&lt;&gt;"",1,0))</f>
        <v>0</v>
      </c>
      <c r="L52" s="125">
        <f>IF('Indicator Data'!M56="No Data",1,IF('Indicator Data imputation'!M55&lt;&gt;"",1,0))</f>
        <v>0</v>
      </c>
      <c r="M52" s="125">
        <f>IF('Indicator Data'!N56="No Data",1,IF('Indicator Data imputation'!N55&lt;&gt;"",1,0))</f>
        <v>0</v>
      </c>
      <c r="N52" s="125">
        <f>IF('Indicator Data'!O56="No Data",1,IF('Indicator Data imputation'!O55&lt;&gt;"",1,0))</f>
        <v>0</v>
      </c>
      <c r="O52" s="125">
        <f>IF('Indicator Data'!P56="No Data",1,IF('Indicator Data imputation'!P55&lt;&gt;"",1,0))</f>
        <v>0</v>
      </c>
      <c r="P52" s="125">
        <f>IF('Indicator Data'!Q56="No Data",1,IF('Indicator Data imputation'!Q55&lt;&gt;"",1,0))</f>
        <v>0</v>
      </c>
      <c r="Q52" s="125">
        <f>IF('Indicator Data'!R56="No Data",1,IF('Indicator Data imputation'!R55&lt;&gt;"",1,0))</f>
        <v>0</v>
      </c>
      <c r="R52" s="125">
        <f>IF('Indicator Data'!S56="No Data",1,IF('Indicator Data imputation'!S55&lt;&gt;"",1,0))</f>
        <v>0</v>
      </c>
      <c r="S52" s="125">
        <f>IF('Indicator Data'!T56="No Data",1,IF('Indicator Data imputation'!T55&lt;&gt;"",1,0))</f>
        <v>0</v>
      </c>
      <c r="T52" s="125">
        <f>IF('Indicator Data'!U56="No Data",1,IF('Indicator Data imputation'!U55&lt;&gt;"",1,0))</f>
        <v>0</v>
      </c>
      <c r="U52" s="125">
        <f>IF('Indicator Data'!V56="No Data",1,IF('Indicator Data imputation'!V55&lt;&gt;"",1,0))</f>
        <v>0</v>
      </c>
      <c r="V52" s="125">
        <f>IF('Indicator Data'!W56="No Data",1,IF('Indicator Data imputation'!W55&lt;&gt;"",1,0))</f>
        <v>0</v>
      </c>
      <c r="W52" s="125">
        <f>IF('Indicator Data'!X56="No Data",1,IF('Indicator Data imputation'!X55&lt;&gt;"",1,0))</f>
        <v>0</v>
      </c>
      <c r="X52" s="125">
        <f>IF('Indicator Data'!Y56="No Data",1,IF('Indicator Data imputation'!Y55&lt;&gt;"",1,0))</f>
        <v>0</v>
      </c>
      <c r="Y52" s="125">
        <f>IF('Indicator Data'!Z56="No Data",1,IF('Indicator Data imputation'!Z55&lt;&gt;"",1,0))</f>
        <v>0</v>
      </c>
      <c r="Z52" s="125">
        <f>IF('Indicator Data'!AA56="No Data",1,IF('Indicator Data imputation'!AA55&lt;&gt;"",1,0))</f>
        <v>0</v>
      </c>
      <c r="AA52" s="125">
        <f>IF('Indicator Data'!AB56="No Data",1,IF('Indicator Data imputation'!AB55&lt;&gt;"",1,0))</f>
        <v>0</v>
      </c>
      <c r="AB52" s="125">
        <f>IF('Indicator Data'!AC56="No Data",1,IF('Indicator Data imputation'!AC55&lt;&gt;"",1,0))</f>
        <v>0</v>
      </c>
      <c r="AC52" s="125">
        <f>IF('Indicator Data'!AD56="No Data",1,IF('Indicator Data imputation'!AD55&lt;&gt;"",1,0))</f>
        <v>0</v>
      </c>
      <c r="AD52" s="125">
        <f>IF('Indicator Data'!AE56="No Data",1,IF('Indicator Data imputation'!AE55&lt;&gt;"",1,0))</f>
        <v>0</v>
      </c>
      <c r="AE52" s="125">
        <f>IF('Indicator Data'!AF56="No Data",1,IF('Indicator Data imputation'!AF55&lt;&gt;"",1,0))</f>
        <v>0</v>
      </c>
      <c r="AF52" s="125">
        <f>IF('Indicator Data'!AG56="No Data",1,IF('Indicator Data imputation'!AG55&lt;&gt;"",1,0))</f>
        <v>0</v>
      </c>
      <c r="AG52" s="125">
        <f>IF('Indicator Data'!AH56="No Data",1,IF('Indicator Data imputation'!AH55&lt;&gt;"",1,0))</f>
        <v>0</v>
      </c>
      <c r="AH52" s="125">
        <f>IF('Indicator Data'!AI56="No Data",1,IF('Indicator Data imputation'!AI55&lt;&gt;"",1,0))</f>
        <v>0</v>
      </c>
      <c r="AI52" s="125">
        <f>IF('Indicator Data'!AJ56="No Data",1,IF('Indicator Data imputation'!AJ55&lt;&gt;"",1,0))</f>
        <v>0</v>
      </c>
      <c r="AJ52" s="125">
        <f>IF('Indicator Data'!AK56="No Data",1,IF('Indicator Data imputation'!AK55&lt;&gt;"",1,0))</f>
        <v>0</v>
      </c>
      <c r="AK52" s="125">
        <f>IF('Indicator Data'!AL56="No Data",1,IF('Indicator Data imputation'!AL55&lt;&gt;"",1,0))</f>
        <v>0</v>
      </c>
      <c r="AL52" s="125">
        <f>IF('Indicator Data'!AM56="No Data",1,IF('Indicator Data imputation'!AM55&lt;&gt;"",1,0))</f>
        <v>0</v>
      </c>
      <c r="AM52" s="125">
        <f>IF('Indicator Data'!AN56="No Data",1,IF('Indicator Data imputation'!AN55&lt;&gt;"",1,0))</f>
        <v>0</v>
      </c>
      <c r="AN52" s="125">
        <f>IF('Indicator Data'!AO56="No Data",1,IF('Indicator Data imputation'!AO55&lt;&gt;"",1,0))</f>
        <v>0</v>
      </c>
      <c r="AO52" s="125">
        <f>IF('Indicator Data'!AP56="No Data",1,IF('Indicator Data imputation'!AP55&lt;&gt;"",1,0))</f>
        <v>0</v>
      </c>
      <c r="AP52" s="125">
        <f>IF('Indicator Data'!AQ56="No Data",1,IF('Indicator Data imputation'!AQ55&lt;&gt;"",1,0))</f>
        <v>0</v>
      </c>
      <c r="AQ52" s="125">
        <f>IF('Indicator Data'!AR56="No Data",1,IF('Indicator Data imputation'!AR55&lt;&gt;"",1,0))</f>
        <v>0</v>
      </c>
      <c r="AR52" s="125">
        <f>IF('Indicator Data'!AS56="No Data",1,IF('Indicator Data imputation'!AS55&lt;&gt;"",1,0))</f>
        <v>0</v>
      </c>
      <c r="AS52" s="125">
        <f>IF('Indicator Data'!AT56="No Data",1,IF('Indicator Data imputation'!AT55&lt;&gt;"",1,0))</f>
        <v>0</v>
      </c>
      <c r="AT52" s="125">
        <f>IF('Indicator Data'!AU56="No Data",1,IF('Indicator Data imputation'!AU55&lt;&gt;"",1,0))</f>
        <v>0</v>
      </c>
      <c r="AU52" s="125">
        <f>IF('Indicator Data'!AV56="No Data",1,IF('Indicator Data imputation'!AV55&lt;&gt;"",1,0))</f>
        <v>0</v>
      </c>
      <c r="AV52" s="125">
        <f>IF('Indicator Data'!AW56="No Data",1,IF('Indicator Data imputation'!AW55&lt;&gt;"",1,0))</f>
        <v>0</v>
      </c>
      <c r="AW52" s="125">
        <f>IF('Indicator Data'!AX56="No Data",1,IF('Indicator Data imputation'!AX55&lt;&gt;"",1,0))</f>
        <v>0</v>
      </c>
      <c r="AX52" s="125">
        <f>IF('Indicator Data'!AY56="No Data",1,IF('Indicator Data imputation'!AY55&lt;&gt;"",1,0))</f>
        <v>0</v>
      </c>
      <c r="AY52" s="125">
        <f>IF('Indicator Data'!AZ56="No Data",1,IF('Indicator Data imputation'!AZ55&lt;&gt;"",1,0))</f>
        <v>0</v>
      </c>
      <c r="AZ52" s="125">
        <f>IF('Indicator Data'!BA56="No Data",1,IF('Indicator Data imputation'!BA55&lt;&gt;"",1,0))</f>
        <v>0</v>
      </c>
      <c r="BA52" s="125">
        <f>IF('Indicator Data'!BB56="No Data",1,IF('Indicator Data imputation'!BB55&lt;&gt;"",1,0))</f>
        <v>0</v>
      </c>
      <c r="BB52" s="125">
        <f>IF('Indicator Data'!BC56="No Data",1,IF('Indicator Data imputation'!BC55&lt;&gt;"",1,0))</f>
        <v>0</v>
      </c>
      <c r="BC52" s="125">
        <f>IF('Indicator Data'!BD56="No Data",1,IF('Indicator Data imputation'!BD55&lt;&gt;"",1,0))</f>
        <v>0</v>
      </c>
      <c r="BD52" s="125">
        <f>IF('Indicator Data'!BF56="No Data",1,IF('Indicator Data imputation'!BE55&lt;&gt;"",1,0))</f>
        <v>0</v>
      </c>
      <c r="BE52" s="125">
        <f>IF('Indicator Data'!BG56="No Data",1,IF('Indicator Data imputation'!BF55&lt;&gt;"",1,0))</f>
        <v>0</v>
      </c>
      <c r="BF52" s="125">
        <f>IF('Indicator Data'!BH56="No Data",1,IF('Indicator Data imputation'!BG55&lt;&gt;"",1,0))</f>
        <v>0</v>
      </c>
      <c r="BG52" s="125">
        <f>IF('Indicator Data'!BI56="No Data",1,IF('Indicator Data imputation'!BH55&lt;&gt;"",1,0))</f>
        <v>0</v>
      </c>
      <c r="BH52" s="125">
        <f>IF('Indicator Data'!BJ56="No Data",1,IF('Indicator Data imputation'!BI55&lt;&gt;"",1,0))</f>
        <v>0</v>
      </c>
      <c r="BI52" s="125">
        <f>IF('Indicator Data'!BK56="No Data",1,IF('Indicator Data imputation'!BJ55&lt;&gt;"",1,0))</f>
        <v>0</v>
      </c>
      <c r="BJ52" s="125">
        <f>IF('Indicator Data'!BL56="No Data",1,IF('Indicator Data imputation'!BK55&lt;&gt;"",1,0))</f>
        <v>0</v>
      </c>
      <c r="BK52" s="125">
        <f>IF('Indicator Data'!BM56="No Data",1,IF('Indicator Data imputation'!BL55&lt;&gt;"",1,0))</f>
        <v>0</v>
      </c>
      <c r="BL52" s="125">
        <f>IF('Indicator Data'!BN56="No Data",1,IF('Indicator Data imputation'!BM55&lt;&gt;"",1,0))</f>
        <v>0</v>
      </c>
      <c r="BM52" s="125">
        <f>IF('Indicator Data'!BO56="No Data",1,IF('Indicator Data imputation'!BN55&lt;&gt;"",1,0))</f>
        <v>0</v>
      </c>
      <c r="BN52" s="125">
        <f>IF('Indicator Data'!BP56="No Data",1,IF('Indicator Data imputation'!BO55&lt;&gt;"",1,0))</f>
        <v>0</v>
      </c>
      <c r="BO52" s="125">
        <f>IF('Indicator Data'!BQ56="No Data",1,IF('Indicator Data imputation'!BP55&lt;&gt;"",1,0))</f>
        <v>0</v>
      </c>
      <c r="BP52" s="125">
        <f>IF('Indicator Data'!BR56="No Data",1,IF('Indicator Data imputation'!BQ55&lt;&gt;"",1,0))</f>
        <v>0</v>
      </c>
      <c r="BQ52" s="125">
        <f>IF('Indicator Data'!BS56="No Data",1,IF('Indicator Data imputation'!BR55&lt;&gt;"",1,0))</f>
        <v>0</v>
      </c>
      <c r="BR52" s="125">
        <f>IF('Indicator Data'!BT56="No Data",1,IF('Indicator Data imputation'!BS55&lt;&gt;"",1,0))</f>
        <v>0</v>
      </c>
      <c r="BS52" s="125">
        <f>IF('Indicator Data'!BU56="No Data",1,IF('Indicator Data imputation'!BT55&lt;&gt;"",1,0))</f>
        <v>0</v>
      </c>
      <c r="BT52" s="125">
        <f>IF('Indicator Data'!BV56="No Data",1,IF('Indicator Data imputation'!BU55&lt;&gt;"",1,0))</f>
        <v>0</v>
      </c>
      <c r="BU52" s="125">
        <f>IF('Indicator Data'!BW56="No Data",1,IF('Indicator Data imputation'!BV55&lt;&gt;"",1,0))</f>
        <v>0</v>
      </c>
      <c r="BV52" s="125">
        <f>IF('Indicator Data'!BX56="No Data",1,IF('Indicator Data imputation'!BW55&lt;&gt;"",1,0))</f>
        <v>1</v>
      </c>
      <c r="BW52" s="125">
        <f>IF('Indicator Data'!BY56="No Data",1,IF('Indicator Data imputation'!BX55&lt;&gt;"",1,0))</f>
        <v>0</v>
      </c>
      <c r="BX52" s="125">
        <f>IF('Indicator Data'!BZ56="No Data",1,IF('Indicator Data imputation'!BY55&lt;&gt;"",1,0))</f>
        <v>0</v>
      </c>
      <c r="BY52" s="3">
        <f t="shared" si="2"/>
        <v>1</v>
      </c>
      <c r="BZ52" s="127">
        <f t="shared" si="1"/>
        <v>1.3333333333333334E-2</v>
      </c>
    </row>
    <row r="53" spans="1:78" x14ac:dyDescent="0.3">
      <c r="A53" s="3" t="str">
        <f>'Indicator Data'!B57</f>
        <v>SLV</v>
      </c>
      <c r="B53" s="125">
        <f>IF('Indicator Data'!C57="No Data",1,IF('Indicator Data imputation'!C56&lt;&gt;"",1,0))</f>
        <v>0</v>
      </c>
      <c r="C53" s="125">
        <f>IF('Indicator Data'!D57="No Data",1,IF('Indicator Data imputation'!D56&lt;&gt;"",1,0))</f>
        <v>0</v>
      </c>
      <c r="D53" s="125">
        <f>IF('Indicator Data'!E57="No Data",1,IF('Indicator Data imputation'!E56&lt;&gt;"",1,0))</f>
        <v>0</v>
      </c>
      <c r="E53" s="125">
        <f>IF('Indicator Data'!F57="No Data",1,IF('Indicator Data imputation'!F56&lt;&gt;"",1,0))</f>
        <v>0</v>
      </c>
      <c r="F53" s="125">
        <f>IF('Indicator Data'!G57="No Data",1,IF('Indicator Data imputation'!G56&lt;&gt;"",1,0))</f>
        <v>0</v>
      </c>
      <c r="G53" s="125">
        <f>IF('Indicator Data'!H57="No Data",1,IF('Indicator Data imputation'!H56&lt;&gt;"",1,0))</f>
        <v>0</v>
      </c>
      <c r="H53" s="125">
        <f>IF('Indicator Data'!I57="No Data",1,IF('Indicator Data imputation'!I56&lt;&gt;"",1,0))</f>
        <v>0</v>
      </c>
      <c r="I53" s="125">
        <f>IF('Indicator Data'!J57="No Data",1,IF('Indicator Data imputation'!J56&lt;&gt;"",1,0))</f>
        <v>0</v>
      </c>
      <c r="J53" s="125">
        <f>IF('Indicator Data'!K57="No Data",1,IF('Indicator Data imputation'!K56&lt;&gt;"",1,0))</f>
        <v>0</v>
      </c>
      <c r="K53" s="125">
        <f>IF('Indicator Data'!L57="No Data",1,IF('Indicator Data imputation'!L56&lt;&gt;"",1,0))</f>
        <v>0</v>
      </c>
      <c r="L53" s="125">
        <f>IF('Indicator Data'!M57="No Data",1,IF('Indicator Data imputation'!M56&lt;&gt;"",1,0))</f>
        <v>1</v>
      </c>
      <c r="M53" s="125">
        <f>IF('Indicator Data'!N57="No Data",1,IF('Indicator Data imputation'!N56&lt;&gt;"",1,0))</f>
        <v>1</v>
      </c>
      <c r="N53" s="125">
        <f>IF('Indicator Data'!O57="No Data",1,IF('Indicator Data imputation'!O56&lt;&gt;"",1,0))</f>
        <v>1</v>
      </c>
      <c r="O53" s="125">
        <f>IF('Indicator Data'!P57="No Data",1,IF('Indicator Data imputation'!P56&lt;&gt;"",1,0))</f>
        <v>1</v>
      </c>
      <c r="P53" s="125">
        <f>IF('Indicator Data'!Q57="No Data",1,IF('Indicator Data imputation'!Q56&lt;&gt;"",1,0))</f>
        <v>0</v>
      </c>
      <c r="Q53" s="125">
        <f>IF('Indicator Data'!R57="No Data",1,IF('Indicator Data imputation'!R56&lt;&gt;"",1,0))</f>
        <v>0</v>
      </c>
      <c r="R53" s="125">
        <f>IF('Indicator Data'!S57="No Data",1,IF('Indicator Data imputation'!S56&lt;&gt;"",1,0))</f>
        <v>0</v>
      </c>
      <c r="S53" s="125">
        <f>IF('Indicator Data'!T57="No Data",1,IF('Indicator Data imputation'!T56&lt;&gt;"",1,0))</f>
        <v>0</v>
      </c>
      <c r="T53" s="125">
        <f>IF('Indicator Data'!U57="No Data",1,IF('Indicator Data imputation'!U56&lt;&gt;"",1,0))</f>
        <v>0</v>
      </c>
      <c r="U53" s="125">
        <f>IF('Indicator Data'!V57="No Data",1,IF('Indicator Data imputation'!V56&lt;&gt;"",1,0))</f>
        <v>0</v>
      </c>
      <c r="V53" s="125">
        <f>IF('Indicator Data'!W57="No Data",1,IF('Indicator Data imputation'!W56&lt;&gt;"",1,0))</f>
        <v>0</v>
      </c>
      <c r="W53" s="125">
        <f>IF('Indicator Data'!X57="No Data",1,IF('Indicator Data imputation'!X56&lt;&gt;"",1,0))</f>
        <v>0</v>
      </c>
      <c r="X53" s="125">
        <f>IF('Indicator Data'!Y57="No Data",1,IF('Indicator Data imputation'!Y56&lt;&gt;"",1,0))</f>
        <v>0</v>
      </c>
      <c r="Y53" s="125">
        <f>IF('Indicator Data'!Z57="No Data",1,IF('Indicator Data imputation'!Z56&lt;&gt;"",1,0))</f>
        <v>0</v>
      </c>
      <c r="Z53" s="125">
        <f>IF('Indicator Data'!AA57="No Data",1,IF('Indicator Data imputation'!AA56&lt;&gt;"",1,0))</f>
        <v>1</v>
      </c>
      <c r="AA53" s="125">
        <f>IF('Indicator Data'!AB57="No Data",1,IF('Indicator Data imputation'!AB56&lt;&gt;"",1,0))</f>
        <v>0</v>
      </c>
      <c r="AB53" s="125">
        <f>IF('Indicator Data'!AC57="No Data",1,IF('Indicator Data imputation'!AC56&lt;&gt;"",1,0))</f>
        <v>0</v>
      </c>
      <c r="AC53" s="125">
        <f>IF('Indicator Data'!AD57="No Data",1,IF('Indicator Data imputation'!AD56&lt;&gt;"",1,0))</f>
        <v>0</v>
      </c>
      <c r="AD53" s="125">
        <f>IF('Indicator Data'!AE57="No Data",1,IF('Indicator Data imputation'!AE56&lt;&gt;"",1,0))</f>
        <v>0</v>
      </c>
      <c r="AE53" s="125">
        <f>IF('Indicator Data'!AF57="No Data",1,IF('Indicator Data imputation'!AF56&lt;&gt;"",1,0))</f>
        <v>0</v>
      </c>
      <c r="AF53" s="125">
        <f>IF('Indicator Data'!AG57="No Data",1,IF('Indicator Data imputation'!AG56&lt;&gt;"",1,0))</f>
        <v>0</v>
      </c>
      <c r="AG53" s="125">
        <f>IF('Indicator Data'!AH57="No Data",1,IF('Indicator Data imputation'!AH56&lt;&gt;"",1,0))</f>
        <v>0</v>
      </c>
      <c r="AH53" s="125">
        <f>IF('Indicator Data'!AI57="No Data",1,IF('Indicator Data imputation'!AI56&lt;&gt;"",1,0))</f>
        <v>0</v>
      </c>
      <c r="AI53" s="125">
        <f>IF('Indicator Data'!AJ57="No Data",1,IF('Indicator Data imputation'!AJ56&lt;&gt;"",1,0))</f>
        <v>0</v>
      </c>
      <c r="AJ53" s="125">
        <f>IF('Indicator Data'!AK57="No Data",1,IF('Indicator Data imputation'!AK56&lt;&gt;"",1,0))</f>
        <v>0</v>
      </c>
      <c r="AK53" s="125">
        <f>IF('Indicator Data'!AL57="No Data",1,IF('Indicator Data imputation'!AL56&lt;&gt;"",1,0))</f>
        <v>0</v>
      </c>
      <c r="AL53" s="125">
        <f>IF('Indicator Data'!AM57="No Data",1,IF('Indicator Data imputation'!AM56&lt;&gt;"",1,0))</f>
        <v>0</v>
      </c>
      <c r="AM53" s="125">
        <f>IF('Indicator Data'!AN57="No Data",1,IF('Indicator Data imputation'!AN56&lt;&gt;"",1,0))</f>
        <v>0</v>
      </c>
      <c r="AN53" s="125">
        <f>IF('Indicator Data'!AO57="No Data",1,IF('Indicator Data imputation'!AO56&lt;&gt;"",1,0))</f>
        <v>0</v>
      </c>
      <c r="AO53" s="125">
        <f>IF('Indicator Data'!AP57="No Data",1,IF('Indicator Data imputation'!AP56&lt;&gt;"",1,0))</f>
        <v>0</v>
      </c>
      <c r="AP53" s="125">
        <f>IF('Indicator Data'!AQ57="No Data",1,IF('Indicator Data imputation'!AQ56&lt;&gt;"",1,0))</f>
        <v>0</v>
      </c>
      <c r="AQ53" s="125">
        <f>IF('Indicator Data'!AR57="No Data",1,IF('Indicator Data imputation'!AR56&lt;&gt;"",1,0))</f>
        <v>0</v>
      </c>
      <c r="AR53" s="125">
        <f>IF('Indicator Data'!AS57="No Data",1,IF('Indicator Data imputation'!AS56&lt;&gt;"",1,0))</f>
        <v>0</v>
      </c>
      <c r="AS53" s="125">
        <f>IF('Indicator Data'!AT57="No Data",1,IF('Indicator Data imputation'!AT56&lt;&gt;"",1,0))</f>
        <v>0</v>
      </c>
      <c r="AT53" s="125">
        <f>IF('Indicator Data'!AU57="No Data",1,IF('Indicator Data imputation'!AU56&lt;&gt;"",1,0))</f>
        <v>0</v>
      </c>
      <c r="AU53" s="125">
        <f>IF('Indicator Data'!AV57="No Data",1,IF('Indicator Data imputation'!AV56&lt;&gt;"",1,0))</f>
        <v>0</v>
      </c>
      <c r="AV53" s="125">
        <f>IF('Indicator Data'!AW57="No Data",1,IF('Indicator Data imputation'!AW56&lt;&gt;"",1,0))</f>
        <v>0</v>
      </c>
      <c r="AW53" s="125">
        <f>IF('Indicator Data'!AX57="No Data",1,IF('Indicator Data imputation'!AX56&lt;&gt;"",1,0))</f>
        <v>0</v>
      </c>
      <c r="AX53" s="125">
        <f>IF('Indicator Data'!AY57="No Data",1,IF('Indicator Data imputation'!AY56&lt;&gt;"",1,0))</f>
        <v>0</v>
      </c>
      <c r="AY53" s="125">
        <f>IF('Indicator Data'!AZ57="No Data",1,IF('Indicator Data imputation'!AZ56&lt;&gt;"",1,0))</f>
        <v>0</v>
      </c>
      <c r="AZ53" s="125">
        <f>IF('Indicator Data'!BA57="No Data",1,IF('Indicator Data imputation'!BA56&lt;&gt;"",1,0))</f>
        <v>0</v>
      </c>
      <c r="BA53" s="125">
        <f>IF('Indicator Data'!BB57="No Data",1,IF('Indicator Data imputation'!BB56&lt;&gt;"",1,0))</f>
        <v>0</v>
      </c>
      <c r="BB53" s="125">
        <f>IF('Indicator Data'!BC57="No Data",1,IF('Indicator Data imputation'!BC56&lt;&gt;"",1,0))</f>
        <v>0</v>
      </c>
      <c r="BC53" s="125">
        <f>IF('Indicator Data'!BD57="No Data",1,IF('Indicator Data imputation'!BD56&lt;&gt;"",1,0))</f>
        <v>0</v>
      </c>
      <c r="BD53" s="125">
        <f>IF('Indicator Data'!BF57="No Data",1,IF('Indicator Data imputation'!BE56&lt;&gt;"",1,0))</f>
        <v>0</v>
      </c>
      <c r="BE53" s="125">
        <f>IF('Indicator Data'!BG57="No Data",1,IF('Indicator Data imputation'!BF56&lt;&gt;"",1,0))</f>
        <v>0</v>
      </c>
      <c r="BF53" s="125">
        <f>IF('Indicator Data'!BH57="No Data",1,IF('Indicator Data imputation'!BG56&lt;&gt;"",1,0))</f>
        <v>0</v>
      </c>
      <c r="BG53" s="125">
        <f>IF('Indicator Data'!BI57="No Data",1,IF('Indicator Data imputation'!BH56&lt;&gt;"",1,0))</f>
        <v>0</v>
      </c>
      <c r="BH53" s="125">
        <f>IF('Indicator Data'!BJ57="No Data",1,IF('Indicator Data imputation'!BI56&lt;&gt;"",1,0))</f>
        <v>0</v>
      </c>
      <c r="BI53" s="125">
        <f>IF('Indicator Data'!BK57="No Data",1,IF('Indicator Data imputation'!BJ56&lt;&gt;"",1,0))</f>
        <v>0</v>
      </c>
      <c r="BJ53" s="125">
        <f>IF('Indicator Data'!BL57="No Data",1,IF('Indicator Data imputation'!BK56&lt;&gt;"",1,0))</f>
        <v>0</v>
      </c>
      <c r="BK53" s="125">
        <f>IF('Indicator Data'!BM57="No Data",1,IF('Indicator Data imputation'!BL56&lt;&gt;"",1,0))</f>
        <v>0</v>
      </c>
      <c r="BL53" s="125">
        <f>IF('Indicator Data'!BN57="No Data",1,IF('Indicator Data imputation'!BM56&lt;&gt;"",1,0))</f>
        <v>0</v>
      </c>
      <c r="BM53" s="125">
        <f>IF('Indicator Data'!BO57="No Data",1,IF('Indicator Data imputation'!BN56&lt;&gt;"",1,0))</f>
        <v>0</v>
      </c>
      <c r="BN53" s="125">
        <f>IF('Indicator Data'!BP57="No Data",1,IF('Indicator Data imputation'!BO56&lt;&gt;"",1,0))</f>
        <v>0</v>
      </c>
      <c r="BO53" s="125">
        <f>IF('Indicator Data'!BQ57="No Data",1,IF('Indicator Data imputation'!BP56&lt;&gt;"",1,0))</f>
        <v>0</v>
      </c>
      <c r="BP53" s="125">
        <f>IF('Indicator Data'!BR57="No Data",1,IF('Indicator Data imputation'!BQ56&lt;&gt;"",1,0))</f>
        <v>0</v>
      </c>
      <c r="BQ53" s="125">
        <f>IF('Indicator Data'!BS57="No Data",1,IF('Indicator Data imputation'!BR56&lt;&gt;"",1,0))</f>
        <v>0</v>
      </c>
      <c r="BR53" s="125">
        <f>IF('Indicator Data'!BT57="No Data",1,IF('Indicator Data imputation'!BS56&lt;&gt;"",1,0))</f>
        <v>0</v>
      </c>
      <c r="BS53" s="125">
        <f>IF('Indicator Data'!BU57="No Data",1,IF('Indicator Data imputation'!BT56&lt;&gt;"",1,0))</f>
        <v>0</v>
      </c>
      <c r="BT53" s="125">
        <f>IF('Indicator Data'!BV57="No Data",1,IF('Indicator Data imputation'!BU56&lt;&gt;"",1,0))</f>
        <v>0</v>
      </c>
      <c r="BU53" s="125">
        <f>IF('Indicator Data'!BW57="No Data",1,IF('Indicator Data imputation'!BV56&lt;&gt;"",1,0))</f>
        <v>0</v>
      </c>
      <c r="BV53" s="125">
        <f>IF('Indicator Data'!BX57="No Data",1,IF('Indicator Data imputation'!BW56&lt;&gt;"",1,0))</f>
        <v>0</v>
      </c>
      <c r="BW53" s="125">
        <f>IF('Indicator Data'!BY57="No Data",1,IF('Indicator Data imputation'!BX56&lt;&gt;"",1,0))</f>
        <v>0</v>
      </c>
      <c r="BX53" s="125">
        <f>IF('Indicator Data'!BZ57="No Data",1,IF('Indicator Data imputation'!BY56&lt;&gt;"",1,0))</f>
        <v>0</v>
      </c>
      <c r="BY53" s="3">
        <f t="shared" si="2"/>
        <v>5</v>
      </c>
      <c r="BZ53" s="127">
        <f t="shared" si="1"/>
        <v>6.6666666666666666E-2</v>
      </c>
    </row>
    <row r="54" spans="1:78" x14ac:dyDescent="0.3">
      <c r="A54" s="3" t="str">
        <f>'Indicator Data'!B58</f>
        <v>GNQ</v>
      </c>
      <c r="B54" s="125">
        <f>IF('Indicator Data'!C58="No Data",1,IF('Indicator Data imputation'!C57&lt;&gt;"",1,0))</f>
        <v>0</v>
      </c>
      <c r="C54" s="125">
        <f>IF('Indicator Data'!D58="No Data",1,IF('Indicator Data imputation'!D57&lt;&gt;"",1,0))</f>
        <v>0</v>
      </c>
      <c r="D54" s="125">
        <f>IF('Indicator Data'!E58="No Data",1,IF('Indicator Data imputation'!E57&lt;&gt;"",1,0))</f>
        <v>0</v>
      </c>
      <c r="E54" s="125">
        <f>IF('Indicator Data'!F58="No Data",1,IF('Indicator Data imputation'!F57&lt;&gt;"",1,0))</f>
        <v>0</v>
      </c>
      <c r="F54" s="125">
        <f>IF('Indicator Data'!G58="No Data",1,IF('Indicator Data imputation'!G57&lt;&gt;"",1,0))</f>
        <v>0</v>
      </c>
      <c r="G54" s="125">
        <f>IF('Indicator Data'!H58="No Data",1,IF('Indicator Data imputation'!H57&lt;&gt;"",1,0))</f>
        <v>0</v>
      </c>
      <c r="H54" s="125">
        <f>IF('Indicator Data'!I58="No Data",1,IF('Indicator Data imputation'!I57&lt;&gt;"",1,0))</f>
        <v>0</v>
      </c>
      <c r="I54" s="125">
        <f>IF('Indicator Data'!J58="No Data",1,IF('Indicator Data imputation'!J57&lt;&gt;"",1,0))</f>
        <v>0</v>
      </c>
      <c r="J54" s="125">
        <f>IF('Indicator Data'!K58="No Data",1,IF('Indicator Data imputation'!K57&lt;&gt;"",1,0))</f>
        <v>0</v>
      </c>
      <c r="K54" s="125">
        <f>IF('Indicator Data'!L58="No Data",1,IF('Indicator Data imputation'!L57&lt;&gt;"",1,0))</f>
        <v>0</v>
      </c>
      <c r="L54" s="125">
        <f>IF('Indicator Data'!M58="No Data",1,IF('Indicator Data imputation'!M57&lt;&gt;"",1,0))</f>
        <v>0</v>
      </c>
      <c r="M54" s="125">
        <f>IF('Indicator Data'!N58="No Data",1,IF('Indicator Data imputation'!N57&lt;&gt;"",1,0))</f>
        <v>0</v>
      </c>
      <c r="N54" s="125">
        <f>IF('Indicator Data'!O58="No Data",1,IF('Indicator Data imputation'!O57&lt;&gt;"",1,0))</f>
        <v>0</v>
      </c>
      <c r="O54" s="125">
        <f>IF('Indicator Data'!P58="No Data",1,IF('Indicator Data imputation'!P57&lt;&gt;"",1,0))</f>
        <v>0</v>
      </c>
      <c r="P54" s="125">
        <f>IF('Indicator Data'!Q58="No Data",1,IF('Indicator Data imputation'!Q57&lt;&gt;"",1,0))</f>
        <v>0</v>
      </c>
      <c r="Q54" s="125">
        <f>IF('Indicator Data'!R58="No Data",1,IF('Indicator Data imputation'!R57&lt;&gt;"",1,0))</f>
        <v>0</v>
      </c>
      <c r="R54" s="125">
        <f>IF('Indicator Data'!S58="No Data",1,IF('Indicator Data imputation'!S57&lt;&gt;"",1,0))</f>
        <v>0</v>
      </c>
      <c r="S54" s="125">
        <f>IF('Indicator Data'!T58="No Data",1,IF('Indicator Data imputation'!T57&lt;&gt;"",1,0))</f>
        <v>0</v>
      </c>
      <c r="T54" s="125">
        <f>IF('Indicator Data'!U58="No Data",1,IF('Indicator Data imputation'!U57&lt;&gt;"",1,0))</f>
        <v>0</v>
      </c>
      <c r="U54" s="125">
        <f>IF('Indicator Data'!V58="No Data",1,IF('Indicator Data imputation'!V57&lt;&gt;"",1,0))</f>
        <v>0</v>
      </c>
      <c r="V54" s="125">
        <f>IF('Indicator Data'!W58="No Data",1,IF('Indicator Data imputation'!W57&lt;&gt;"",1,0))</f>
        <v>0</v>
      </c>
      <c r="W54" s="125">
        <f>IF('Indicator Data'!X58="No Data",1,IF('Indicator Data imputation'!X57&lt;&gt;"",1,0))</f>
        <v>0</v>
      </c>
      <c r="X54" s="125">
        <f>IF('Indicator Data'!Y58="No Data",1,IF('Indicator Data imputation'!Y57&lt;&gt;"",1,0))</f>
        <v>0</v>
      </c>
      <c r="Y54" s="125">
        <f>IF('Indicator Data'!Z58="No Data",1,IF('Indicator Data imputation'!Z57&lt;&gt;"",1,0))</f>
        <v>0</v>
      </c>
      <c r="Z54" s="125">
        <f>IF('Indicator Data'!AA58="No Data",1,IF('Indicator Data imputation'!AA57&lt;&gt;"",1,0))</f>
        <v>1</v>
      </c>
      <c r="AA54" s="125">
        <f>IF('Indicator Data'!AB58="No Data",1,IF('Indicator Data imputation'!AB57&lt;&gt;"",1,0))</f>
        <v>0</v>
      </c>
      <c r="AB54" s="125">
        <f>IF('Indicator Data'!AC58="No Data",1,IF('Indicator Data imputation'!AC57&lt;&gt;"",1,0))</f>
        <v>0</v>
      </c>
      <c r="AC54" s="125">
        <f>IF('Indicator Data'!AD58="No Data",1,IF('Indicator Data imputation'!AD57&lt;&gt;"",1,0))</f>
        <v>1</v>
      </c>
      <c r="AD54" s="125">
        <f>IF('Indicator Data'!AE58="No Data",1,IF('Indicator Data imputation'!AE57&lt;&gt;"",1,0))</f>
        <v>0</v>
      </c>
      <c r="AE54" s="125">
        <f>IF('Indicator Data'!AF58="No Data",1,IF('Indicator Data imputation'!AF57&lt;&gt;"",1,0))</f>
        <v>0</v>
      </c>
      <c r="AF54" s="125">
        <f>IF('Indicator Data'!AG58="No Data",1,IF('Indicator Data imputation'!AG57&lt;&gt;"",1,0))</f>
        <v>0</v>
      </c>
      <c r="AG54" s="125">
        <f>IF('Indicator Data'!AH58="No Data",1,IF('Indicator Data imputation'!AH57&lt;&gt;"",1,0))</f>
        <v>0</v>
      </c>
      <c r="AH54" s="125">
        <f>IF('Indicator Data'!AI58="No Data",1,IF('Indicator Data imputation'!AI57&lt;&gt;"",1,0))</f>
        <v>0</v>
      </c>
      <c r="AI54" s="125">
        <f>IF('Indicator Data'!AJ58="No Data",1,IF('Indicator Data imputation'!AJ57&lt;&gt;"",1,0))</f>
        <v>0</v>
      </c>
      <c r="AJ54" s="125">
        <f>IF('Indicator Data'!AK58="No Data",1,IF('Indicator Data imputation'!AK57&lt;&gt;"",1,0))</f>
        <v>0</v>
      </c>
      <c r="AK54" s="125">
        <f>IF('Indicator Data'!AL58="No Data",1,IF('Indicator Data imputation'!AL57&lt;&gt;"",1,0))</f>
        <v>0</v>
      </c>
      <c r="AL54" s="125">
        <f>IF('Indicator Data'!AM58="No Data",1,IF('Indicator Data imputation'!AM57&lt;&gt;"",1,0))</f>
        <v>1</v>
      </c>
      <c r="AM54" s="125">
        <f>IF('Indicator Data'!AN58="No Data",1,IF('Indicator Data imputation'!AN57&lt;&gt;"",1,0))</f>
        <v>0</v>
      </c>
      <c r="AN54" s="125">
        <f>IF('Indicator Data'!AO58="No Data",1,IF('Indicator Data imputation'!AO57&lt;&gt;"",1,0))</f>
        <v>0</v>
      </c>
      <c r="AO54" s="125">
        <f>IF('Indicator Data'!AP58="No Data",1,IF('Indicator Data imputation'!AP57&lt;&gt;"",1,0))</f>
        <v>0</v>
      </c>
      <c r="AP54" s="125">
        <f>IF('Indicator Data'!AQ58="No Data",1,IF('Indicator Data imputation'!AQ57&lt;&gt;"",1,0))</f>
        <v>0</v>
      </c>
      <c r="AQ54" s="125">
        <f>IF('Indicator Data'!AR58="No Data",1,IF('Indicator Data imputation'!AR57&lt;&gt;"",1,0))</f>
        <v>1</v>
      </c>
      <c r="AR54" s="125">
        <f>IF('Indicator Data'!AS58="No Data",1,IF('Indicator Data imputation'!AS57&lt;&gt;"",1,0))</f>
        <v>0</v>
      </c>
      <c r="AS54" s="125">
        <f>IF('Indicator Data'!AT58="No Data",1,IF('Indicator Data imputation'!AT57&lt;&gt;"",1,0))</f>
        <v>0</v>
      </c>
      <c r="AT54" s="125">
        <f>IF('Indicator Data'!AU58="No Data",1,IF('Indicator Data imputation'!AU57&lt;&gt;"",1,0))</f>
        <v>0</v>
      </c>
      <c r="AU54" s="125">
        <f>IF('Indicator Data'!AV58="No Data",1,IF('Indicator Data imputation'!AV57&lt;&gt;"",1,0))</f>
        <v>0</v>
      </c>
      <c r="AV54" s="125">
        <f>IF('Indicator Data'!AW58="No Data",1,IF('Indicator Data imputation'!AW57&lt;&gt;"",1,0))</f>
        <v>0</v>
      </c>
      <c r="AW54" s="125">
        <f>IF('Indicator Data'!AX58="No Data",1,IF('Indicator Data imputation'!AX57&lt;&gt;"",1,0))</f>
        <v>0</v>
      </c>
      <c r="AX54" s="125">
        <f>IF('Indicator Data'!AY58="No Data",1,IF('Indicator Data imputation'!AY57&lt;&gt;"",1,0))</f>
        <v>0</v>
      </c>
      <c r="AY54" s="125">
        <f>IF('Indicator Data'!AZ58="No Data",1,IF('Indicator Data imputation'!AZ57&lt;&gt;"",1,0))</f>
        <v>1</v>
      </c>
      <c r="AZ54" s="125">
        <f>IF('Indicator Data'!BA58="No Data",1,IF('Indicator Data imputation'!BA57&lt;&gt;"",1,0))</f>
        <v>1</v>
      </c>
      <c r="BA54" s="125">
        <f>IF('Indicator Data'!BB58="No Data",1,IF('Indicator Data imputation'!BB57&lt;&gt;"",1,0))</f>
        <v>0</v>
      </c>
      <c r="BB54" s="125">
        <f>IF('Indicator Data'!BC58="No Data",1,IF('Indicator Data imputation'!BC57&lt;&gt;"",1,0))</f>
        <v>0</v>
      </c>
      <c r="BC54" s="125">
        <f>IF('Indicator Data'!BD58="No Data",1,IF('Indicator Data imputation'!BD57&lt;&gt;"",1,0))</f>
        <v>0</v>
      </c>
      <c r="BD54" s="125">
        <f>IF('Indicator Data'!BF58="No Data",1,IF('Indicator Data imputation'!BE57&lt;&gt;"",1,0))</f>
        <v>0</v>
      </c>
      <c r="BE54" s="125">
        <f>IF('Indicator Data'!BG58="No Data",1,IF('Indicator Data imputation'!BF57&lt;&gt;"",1,0))</f>
        <v>0</v>
      </c>
      <c r="BF54" s="125">
        <f>IF('Indicator Data'!BH58="No Data",1,IF('Indicator Data imputation'!BG57&lt;&gt;"",1,0))</f>
        <v>0</v>
      </c>
      <c r="BG54" s="125">
        <f>IF('Indicator Data'!BI58="No Data",1,IF('Indicator Data imputation'!BH57&lt;&gt;"",1,0))</f>
        <v>1</v>
      </c>
      <c r="BH54" s="125">
        <f>IF('Indicator Data'!BJ58="No Data",1,IF('Indicator Data imputation'!BI57&lt;&gt;"",1,0))</f>
        <v>1</v>
      </c>
      <c r="BI54" s="125">
        <f>IF('Indicator Data'!BK58="No Data",1,IF('Indicator Data imputation'!BJ57&lt;&gt;"",1,0))</f>
        <v>1</v>
      </c>
      <c r="BJ54" s="125">
        <f>IF('Indicator Data'!BL58="No Data",1,IF('Indicator Data imputation'!BK57&lt;&gt;"",1,0))</f>
        <v>0</v>
      </c>
      <c r="BK54" s="125">
        <f>IF('Indicator Data'!BM58="No Data",1,IF('Indicator Data imputation'!BL57&lt;&gt;"",1,0))</f>
        <v>0</v>
      </c>
      <c r="BL54" s="125">
        <f>IF('Indicator Data'!BN58="No Data",1,IF('Indicator Data imputation'!BM57&lt;&gt;"",1,0))</f>
        <v>0</v>
      </c>
      <c r="BM54" s="125">
        <f>IF('Indicator Data'!BO58="No Data",1,IF('Indicator Data imputation'!BN57&lt;&gt;"",1,0))</f>
        <v>0</v>
      </c>
      <c r="BN54" s="125">
        <f>IF('Indicator Data'!BP58="No Data",1,IF('Indicator Data imputation'!BO57&lt;&gt;"",1,0))</f>
        <v>0</v>
      </c>
      <c r="BO54" s="125">
        <f>IF('Indicator Data'!BQ58="No Data",1,IF('Indicator Data imputation'!BP57&lt;&gt;"",1,0))</f>
        <v>0</v>
      </c>
      <c r="BP54" s="125">
        <f>IF('Indicator Data'!BR58="No Data",1,IF('Indicator Data imputation'!BQ57&lt;&gt;"",1,0))</f>
        <v>0</v>
      </c>
      <c r="BQ54" s="125">
        <f>IF('Indicator Data'!BS58="No Data",1,IF('Indicator Data imputation'!BR57&lt;&gt;"",1,0))</f>
        <v>0</v>
      </c>
      <c r="BR54" s="125">
        <f>IF('Indicator Data'!BT58="No Data",1,IF('Indicator Data imputation'!BS57&lt;&gt;"",1,0))</f>
        <v>0</v>
      </c>
      <c r="BS54" s="125">
        <f>IF('Indicator Data'!BU58="No Data",1,IF('Indicator Data imputation'!BT57&lt;&gt;"",1,0))</f>
        <v>0</v>
      </c>
      <c r="BT54" s="125">
        <f>IF('Indicator Data'!BV58="No Data",1,IF('Indicator Data imputation'!BU57&lt;&gt;"",1,0))</f>
        <v>0</v>
      </c>
      <c r="BU54" s="125">
        <f>IF('Indicator Data'!BW58="No Data",1,IF('Indicator Data imputation'!BV57&lt;&gt;"",1,0))</f>
        <v>1</v>
      </c>
      <c r="BV54" s="125">
        <f>IF('Indicator Data'!BX58="No Data",1,IF('Indicator Data imputation'!BW57&lt;&gt;"",1,0))</f>
        <v>1</v>
      </c>
      <c r="BW54" s="125">
        <f>IF('Indicator Data'!BY58="No Data",1,IF('Indicator Data imputation'!BX57&lt;&gt;"",1,0))</f>
        <v>0</v>
      </c>
      <c r="BX54" s="125">
        <f>IF('Indicator Data'!BZ58="No Data",1,IF('Indicator Data imputation'!BY57&lt;&gt;"",1,0))</f>
        <v>0</v>
      </c>
      <c r="BY54" s="3">
        <f t="shared" si="2"/>
        <v>11</v>
      </c>
      <c r="BZ54" s="127">
        <f t="shared" si="1"/>
        <v>0.14666666666666667</v>
      </c>
    </row>
    <row r="55" spans="1:78" x14ac:dyDescent="0.3">
      <c r="A55" s="3" t="str">
        <f>'Indicator Data'!B59</f>
        <v>ERI</v>
      </c>
      <c r="B55" s="125">
        <f>IF('Indicator Data'!C59="No Data",1,IF('Indicator Data imputation'!C58&lt;&gt;"",1,0))</f>
        <v>0</v>
      </c>
      <c r="C55" s="125">
        <f>IF('Indicator Data'!D59="No Data",1,IF('Indicator Data imputation'!D58&lt;&gt;"",1,0))</f>
        <v>0</v>
      </c>
      <c r="D55" s="125">
        <f>IF('Indicator Data'!E59="No Data",1,IF('Indicator Data imputation'!E58&lt;&gt;"",1,0))</f>
        <v>0</v>
      </c>
      <c r="E55" s="125">
        <f>IF('Indicator Data'!F59="No Data",1,IF('Indicator Data imputation'!F58&lt;&gt;"",1,0))</f>
        <v>0</v>
      </c>
      <c r="F55" s="125">
        <f>IF('Indicator Data'!G59="No Data",1,IF('Indicator Data imputation'!G58&lt;&gt;"",1,0))</f>
        <v>0</v>
      </c>
      <c r="G55" s="125">
        <f>IF('Indicator Data'!H59="No Data",1,IF('Indicator Data imputation'!H58&lt;&gt;"",1,0))</f>
        <v>0</v>
      </c>
      <c r="H55" s="125">
        <f>IF('Indicator Data'!I59="No Data",1,IF('Indicator Data imputation'!I58&lt;&gt;"",1,0))</f>
        <v>0</v>
      </c>
      <c r="I55" s="125">
        <f>IF('Indicator Data'!J59="No Data",1,IF('Indicator Data imputation'!J58&lt;&gt;"",1,0))</f>
        <v>0</v>
      </c>
      <c r="J55" s="125">
        <f>IF('Indicator Data'!K59="No Data",1,IF('Indicator Data imputation'!K58&lt;&gt;"",1,0))</f>
        <v>0</v>
      </c>
      <c r="K55" s="125">
        <f>IF('Indicator Data'!L59="No Data",1,IF('Indicator Data imputation'!L58&lt;&gt;"",1,0))</f>
        <v>0</v>
      </c>
      <c r="L55" s="125">
        <f>IF('Indicator Data'!M59="No Data",1,IF('Indicator Data imputation'!M58&lt;&gt;"",1,0))</f>
        <v>0</v>
      </c>
      <c r="M55" s="125">
        <f>IF('Indicator Data'!N59="No Data",1,IF('Indicator Data imputation'!N58&lt;&gt;"",1,0))</f>
        <v>0</v>
      </c>
      <c r="N55" s="125">
        <f>IF('Indicator Data'!O59="No Data",1,IF('Indicator Data imputation'!O58&lt;&gt;"",1,0))</f>
        <v>0</v>
      </c>
      <c r="O55" s="125">
        <f>IF('Indicator Data'!P59="No Data",1,IF('Indicator Data imputation'!P58&lt;&gt;"",1,0))</f>
        <v>0</v>
      </c>
      <c r="P55" s="125">
        <f>IF('Indicator Data'!Q59="No Data",1,IF('Indicator Data imputation'!Q58&lt;&gt;"",1,0))</f>
        <v>0</v>
      </c>
      <c r="Q55" s="125">
        <f>IF('Indicator Data'!R59="No Data",1,IF('Indicator Data imputation'!R58&lt;&gt;"",1,0))</f>
        <v>0</v>
      </c>
      <c r="R55" s="125">
        <f>IF('Indicator Data'!S59="No Data",1,IF('Indicator Data imputation'!S58&lt;&gt;"",1,0))</f>
        <v>0</v>
      </c>
      <c r="S55" s="125">
        <f>IF('Indicator Data'!T59="No Data",1,IF('Indicator Data imputation'!T58&lt;&gt;"",1,0))</f>
        <v>0</v>
      </c>
      <c r="T55" s="125">
        <f>IF('Indicator Data'!U59="No Data",1,IF('Indicator Data imputation'!U58&lt;&gt;"",1,0))</f>
        <v>0</v>
      </c>
      <c r="U55" s="125">
        <f>IF('Indicator Data'!V59="No Data",1,IF('Indicator Data imputation'!V58&lt;&gt;"",1,0))</f>
        <v>0</v>
      </c>
      <c r="V55" s="125">
        <f>IF('Indicator Data'!W59="No Data",1,IF('Indicator Data imputation'!W58&lt;&gt;"",1,0))</f>
        <v>0</v>
      </c>
      <c r="W55" s="125">
        <f>IF('Indicator Data'!X59="No Data",1,IF('Indicator Data imputation'!X58&lt;&gt;"",1,0))</f>
        <v>0</v>
      </c>
      <c r="X55" s="125">
        <f>IF('Indicator Data'!Y59="No Data",1,IF('Indicator Data imputation'!Y58&lt;&gt;"",1,0))</f>
        <v>1</v>
      </c>
      <c r="Y55" s="125">
        <f>IF('Indicator Data'!Z59="No Data",1,IF('Indicator Data imputation'!Z58&lt;&gt;"",1,0))</f>
        <v>1</v>
      </c>
      <c r="Z55" s="125">
        <f>IF('Indicator Data'!AA59="No Data",1,IF('Indicator Data imputation'!AA58&lt;&gt;"",1,0))</f>
        <v>1</v>
      </c>
      <c r="AA55" s="125">
        <f>IF('Indicator Data'!AB59="No Data",1,IF('Indicator Data imputation'!AB58&lt;&gt;"",1,0))</f>
        <v>0</v>
      </c>
      <c r="AB55" s="125">
        <f>IF('Indicator Data'!AC59="No Data",1,IF('Indicator Data imputation'!AC58&lt;&gt;"",1,0))</f>
        <v>1</v>
      </c>
      <c r="AC55" s="125">
        <f>IF('Indicator Data'!AD59="No Data",1,IF('Indicator Data imputation'!AD58&lt;&gt;"",1,0))</f>
        <v>0</v>
      </c>
      <c r="AD55" s="125">
        <f>IF('Indicator Data'!AE59="No Data",1,IF('Indicator Data imputation'!AE58&lt;&gt;"",1,0))</f>
        <v>0</v>
      </c>
      <c r="AE55" s="125">
        <f>IF('Indicator Data'!AF59="No Data",1,IF('Indicator Data imputation'!AF58&lt;&gt;"",1,0))</f>
        <v>1</v>
      </c>
      <c r="AF55" s="125">
        <f>IF('Indicator Data'!AG59="No Data",1,IF('Indicator Data imputation'!AG58&lt;&gt;"",1,0))</f>
        <v>0</v>
      </c>
      <c r="AG55" s="125">
        <f>IF('Indicator Data'!AH59="No Data",1,IF('Indicator Data imputation'!AH58&lt;&gt;"",1,0))</f>
        <v>0</v>
      </c>
      <c r="AH55" s="125">
        <f>IF('Indicator Data'!AI59="No Data",1,IF('Indicator Data imputation'!AI58&lt;&gt;"",1,0))</f>
        <v>0</v>
      </c>
      <c r="AI55" s="125">
        <f>IF('Indicator Data'!AJ59="No Data",1,IF('Indicator Data imputation'!AJ58&lt;&gt;"",1,0))</f>
        <v>0</v>
      </c>
      <c r="AJ55" s="125">
        <f>IF('Indicator Data'!AK59="No Data",1,IF('Indicator Data imputation'!AK58&lt;&gt;"",1,0))</f>
        <v>0</v>
      </c>
      <c r="AK55" s="125">
        <f>IF('Indicator Data'!AL59="No Data",1,IF('Indicator Data imputation'!AL58&lt;&gt;"",1,0))</f>
        <v>0</v>
      </c>
      <c r="AL55" s="125">
        <f>IF('Indicator Data'!AM59="No Data",1,IF('Indicator Data imputation'!AM58&lt;&gt;"",1,0))</f>
        <v>1</v>
      </c>
      <c r="AM55" s="125">
        <f>IF('Indicator Data'!AN59="No Data",1,IF('Indicator Data imputation'!AN58&lt;&gt;"",1,0))</f>
        <v>0</v>
      </c>
      <c r="AN55" s="125">
        <f>IF('Indicator Data'!AO59="No Data",1,IF('Indicator Data imputation'!AO58&lt;&gt;"",1,0))</f>
        <v>0</v>
      </c>
      <c r="AO55" s="125">
        <f>IF('Indicator Data'!AP59="No Data",1,IF('Indicator Data imputation'!AP58&lt;&gt;"",1,0))</f>
        <v>0</v>
      </c>
      <c r="AP55" s="125">
        <f>IF('Indicator Data'!AQ59="No Data",1,IF('Indicator Data imputation'!AQ58&lt;&gt;"",1,0))</f>
        <v>1</v>
      </c>
      <c r="AQ55" s="125">
        <f>IF('Indicator Data'!AR59="No Data",1,IF('Indicator Data imputation'!AR58&lt;&gt;"",1,0))</f>
        <v>1</v>
      </c>
      <c r="AR55" s="125">
        <f>IF('Indicator Data'!AS59="No Data",1,IF('Indicator Data imputation'!AS58&lt;&gt;"",1,0))</f>
        <v>0</v>
      </c>
      <c r="AS55" s="125">
        <f>IF('Indicator Data'!AT59="No Data",1,IF('Indicator Data imputation'!AT58&lt;&gt;"",1,0))</f>
        <v>0</v>
      </c>
      <c r="AT55" s="125">
        <f>IF('Indicator Data'!AU59="No Data",1,IF('Indicator Data imputation'!AU58&lt;&gt;"",1,0))</f>
        <v>0</v>
      </c>
      <c r="AU55" s="125">
        <f>IF('Indicator Data'!AV59="No Data",1,IF('Indicator Data imputation'!AV58&lt;&gt;"",1,0))</f>
        <v>0</v>
      </c>
      <c r="AV55" s="125">
        <f>IF('Indicator Data'!AW59="No Data",1,IF('Indicator Data imputation'!AW58&lt;&gt;"",1,0))</f>
        <v>0</v>
      </c>
      <c r="AW55" s="125">
        <f>IF('Indicator Data'!AX59="No Data",1,IF('Indicator Data imputation'!AX58&lt;&gt;"",1,0))</f>
        <v>0</v>
      </c>
      <c r="AX55" s="125">
        <f>IF('Indicator Data'!AY59="No Data",1,IF('Indicator Data imputation'!AY58&lt;&gt;"",1,0))</f>
        <v>0</v>
      </c>
      <c r="AY55" s="125">
        <f>IF('Indicator Data'!AZ59="No Data",1,IF('Indicator Data imputation'!AZ58&lt;&gt;"",1,0))</f>
        <v>1</v>
      </c>
      <c r="AZ55" s="125">
        <f>IF('Indicator Data'!BA59="No Data",1,IF('Indicator Data imputation'!BA58&lt;&gt;"",1,0))</f>
        <v>1</v>
      </c>
      <c r="BA55" s="125">
        <f>IF('Indicator Data'!BB59="No Data",1,IF('Indicator Data imputation'!BB58&lt;&gt;"",1,0))</f>
        <v>0</v>
      </c>
      <c r="BB55" s="125">
        <f>IF('Indicator Data'!BC59="No Data",1,IF('Indicator Data imputation'!BC58&lt;&gt;"",1,0))</f>
        <v>0</v>
      </c>
      <c r="BC55" s="125">
        <f>IF('Indicator Data'!BD59="No Data",1,IF('Indicator Data imputation'!BD58&lt;&gt;"",1,0))</f>
        <v>0</v>
      </c>
      <c r="BD55" s="125">
        <f>IF('Indicator Data'!BF59="No Data",1,IF('Indicator Data imputation'!BE58&lt;&gt;"",1,0))</f>
        <v>0</v>
      </c>
      <c r="BE55" s="125">
        <f>IF('Indicator Data'!BG59="No Data",1,IF('Indicator Data imputation'!BF58&lt;&gt;"",1,0))</f>
        <v>0</v>
      </c>
      <c r="BF55" s="125">
        <f>IF('Indicator Data'!BH59="No Data",1,IF('Indicator Data imputation'!BG58&lt;&gt;"",1,0))</f>
        <v>0</v>
      </c>
      <c r="BG55" s="125">
        <f>IF('Indicator Data'!BI59="No Data",1,IF('Indicator Data imputation'!BH58&lt;&gt;"",1,0))</f>
        <v>1</v>
      </c>
      <c r="BH55" s="125">
        <f>IF('Indicator Data'!BJ59="No Data",1,IF('Indicator Data imputation'!BI58&lt;&gt;"",1,0))</f>
        <v>1</v>
      </c>
      <c r="BI55" s="125">
        <f>IF('Indicator Data'!BK59="No Data",1,IF('Indicator Data imputation'!BJ58&lt;&gt;"",1,0))</f>
        <v>1</v>
      </c>
      <c r="BJ55" s="125">
        <f>IF('Indicator Data'!BL59="No Data",1,IF('Indicator Data imputation'!BK58&lt;&gt;"",1,0))</f>
        <v>0</v>
      </c>
      <c r="BK55" s="125">
        <f>IF('Indicator Data'!BM59="No Data",1,IF('Indicator Data imputation'!BL58&lt;&gt;"",1,0))</f>
        <v>0</v>
      </c>
      <c r="BL55" s="125">
        <f>IF('Indicator Data'!BN59="No Data",1,IF('Indicator Data imputation'!BM58&lt;&gt;"",1,0))</f>
        <v>0</v>
      </c>
      <c r="BM55" s="125">
        <f>IF('Indicator Data'!BO59="No Data",1,IF('Indicator Data imputation'!BN58&lt;&gt;"",1,0))</f>
        <v>0</v>
      </c>
      <c r="BN55" s="125">
        <f>IF('Indicator Data'!BP59="No Data",1,IF('Indicator Data imputation'!BO58&lt;&gt;"",1,0))</f>
        <v>0</v>
      </c>
      <c r="BO55" s="125">
        <f>IF('Indicator Data'!BQ59="No Data",1,IF('Indicator Data imputation'!BP58&lt;&gt;"",1,0))</f>
        <v>0</v>
      </c>
      <c r="BP55" s="125">
        <f>IF('Indicator Data'!BR59="No Data",1,IF('Indicator Data imputation'!BQ58&lt;&gt;"",1,0))</f>
        <v>0</v>
      </c>
      <c r="BQ55" s="125">
        <f>IF('Indicator Data'!BS59="No Data",1,IF('Indicator Data imputation'!BR58&lt;&gt;"",1,0))</f>
        <v>0</v>
      </c>
      <c r="BR55" s="125">
        <f>IF('Indicator Data'!BT59="No Data",1,IF('Indicator Data imputation'!BS58&lt;&gt;"",1,0))</f>
        <v>0</v>
      </c>
      <c r="BS55" s="125">
        <f>IF('Indicator Data'!BU59="No Data",1,IF('Indicator Data imputation'!BT58&lt;&gt;"",1,0))</f>
        <v>1</v>
      </c>
      <c r="BT55" s="125">
        <f>IF('Indicator Data'!BV59="No Data",1,IF('Indicator Data imputation'!BU58&lt;&gt;"",1,0))</f>
        <v>0</v>
      </c>
      <c r="BU55" s="125">
        <f>IF('Indicator Data'!BW59="No Data",1,IF('Indicator Data imputation'!BV58&lt;&gt;"",1,0))</f>
        <v>0</v>
      </c>
      <c r="BV55" s="125">
        <f>IF('Indicator Data'!BX59="No Data",1,IF('Indicator Data imputation'!BW58&lt;&gt;"",1,0))</f>
        <v>0</v>
      </c>
      <c r="BW55" s="125">
        <f>IF('Indicator Data'!BY59="No Data",1,IF('Indicator Data imputation'!BX58&lt;&gt;"",1,0))</f>
        <v>0</v>
      </c>
      <c r="BX55" s="125">
        <f>IF('Indicator Data'!BZ59="No Data",1,IF('Indicator Data imputation'!BY58&lt;&gt;"",1,0))</f>
        <v>0</v>
      </c>
      <c r="BY55" s="3">
        <f t="shared" si="2"/>
        <v>14</v>
      </c>
      <c r="BZ55" s="127">
        <f t="shared" si="1"/>
        <v>0.18666666666666668</v>
      </c>
    </row>
    <row r="56" spans="1:78" x14ac:dyDescent="0.3">
      <c r="A56" s="3" t="str">
        <f>'Indicator Data'!B60</f>
        <v>EST</v>
      </c>
      <c r="B56" s="125">
        <f>IF('Indicator Data'!C60="No Data",1,IF('Indicator Data imputation'!C59&lt;&gt;"",1,0))</f>
        <v>0</v>
      </c>
      <c r="C56" s="125">
        <f>IF('Indicator Data'!D60="No Data",1,IF('Indicator Data imputation'!D59&lt;&gt;"",1,0))</f>
        <v>0</v>
      </c>
      <c r="D56" s="125">
        <f>IF('Indicator Data'!E60="No Data",1,IF('Indicator Data imputation'!E59&lt;&gt;"",1,0))</f>
        <v>0</v>
      </c>
      <c r="E56" s="125">
        <f>IF('Indicator Data'!F60="No Data",1,IF('Indicator Data imputation'!F59&lt;&gt;"",1,0))</f>
        <v>0</v>
      </c>
      <c r="F56" s="125">
        <f>IF('Indicator Data'!G60="No Data",1,IF('Indicator Data imputation'!G59&lt;&gt;"",1,0))</f>
        <v>0</v>
      </c>
      <c r="G56" s="125">
        <f>IF('Indicator Data'!H60="No Data",1,IF('Indicator Data imputation'!H59&lt;&gt;"",1,0))</f>
        <v>0</v>
      </c>
      <c r="H56" s="125">
        <f>IF('Indicator Data'!I60="No Data",1,IF('Indicator Data imputation'!I59&lt;&gt;"",1,0))</f>
        <v>0</v>
      </c>
      <c r="I56" s="125">
        <f>IF('Indicator Data'!J60="No Data",1,IF('Indicator Data imputation'!J59&lt;&gt;"",1,0))</f>
        <v>0</v>
      </c>
      <c r="J56" s="125">
        <f>IF('Indicator Data'!K60="No Data",1,IF('Indicator Data imputation'!K59&lt;&gt;"",1,0))</f>
        <v>0</v>
      </c>
      <c r="K56" s="125">
        <f>IF('Indicator Data'!L60="No Data",1,IF('Indicator Data imputation'!L59&lt;&gt;"",1,0))</f>
        <v>0</v>
      </c>
      <c r="L56" s="125">
        <f>IF('Indicator Data'!M60="No Data",1,IF('Indicator Data imputation'!M59&lt;&gt;"",1,0))</f>
        <v>0</v>
      </c>
      <c r="M56" s="125">
        <f>IF('Indicator Data'!N60="No Data",1,IF('Indicator Data imputation'!N59&lt;&gt;"",1,0))</f>
        <v>1</v>
      </c>
      <c r="N56" s="125">
        <f>IF('Indicator Data'!O60="No Data",1,IF('Indicator Data imputation'!O59&lt;&gt;"",1,0))</f>
        <v>1</v>
      </c>
      <c r="O56" s="125">
        <f>IF('Indicator Data'!P60="No Data",1,IF('Indicator Data imputation'!P59&lt;&gt;"",1,0))</f>
        <v>1</v>
      </c>
      <c r="P56" s="125">
        <f>IF('Indicator Data'!Q60="No Data",1,IF('Indicator Data imputation'!Q59&lt;&gt;"",1,0))</f>
        <v>0</v>
      </c>
      <c r="Q56" s="125">
        <f>IF('Indicator Data'!R60="No Data",1,IF('Indicator Data imputation'!R59&lt;&gt;"",1,0))</f>
        <v>0</v>
      </c>
      <c r="R56" s="125">
        <f>IF('Indicator Data'!S60="No Data",1,IF('Indicator Data imputation'!S59&lt;&gt;"",1,0))</f>
        <v>0</v>
      </c>
      <c r="S56" s="125">
        <f>IF('Indicator Data'!T60="No Data",1,IF('Indicator Data imputation'!T59&lt;&gt;"",1,0))</f>
        <v>0</v>
      </c>
      <c r="T56" s="125">
        <f>IF('Indicator Data'!U60="No Data",1,IF('Indicator Data imputation'!U59&lt;&gt;"",1,0))</f>
        <v>0</v>
      </c>
      <c r="U56" s="125">
        <f>IF('Indicator Data'!V60="No Data",1,IF('Indicator Data imputation'!V59&lt;&gt;"",1,0))</f>
        <v>0</v>
      </c>
      <c r="V56" s="125">
        <f>IF('Indicator Data'!W60="No Data",1,IF('Indicator Data imputation'!W59&lt;&gt;"",1,0))</f>
        <v>0</v>
      </c>
      <c r="W56" s="125">
        <f>IF('Indicator Data'!X60="No Data",1,IF('Indicator Data imputation'!X59&lt;&gt;"",1,0))</f>
        <v>0</v>
      </c>
      <c r="X56" s="125">
        <f>IF('Indicator Data'!Y60="No Data",1,IF('Indicator Data imputation'!Y59&lt;&gt;"",1,0))</f>
        <v>0</v>
      </c>
      <c r="Y56" s="125">
        <f>IF('Indicator Data'!Z60="No Data",1,IF('Indicator Data imputation'!Z59&lt;&gt;"",1,0))</f>
        <v>0</v>
      </c>
      <c r="Z56" s="125">
        <f>IF('Indicator Data'!AA60="No Data",1,IF('Indicator Data imputation'!AA59&lt;&gt;"",1,0))</f>
        <v>0</v>
      </c>
      <c r="AA56" s="125">
        <f>IF('Indicator Data'!AB60="No Data",1,IF('Indicator Data imputation'!AB59&lt;&gt;"",1,0))</f>
        <v>0</v>
      </c>
      <c r="AB56" s="125">
        <f>IF('Indicator Data'!AC60="No Data",1,IF('Indicator Data imputation'!AC59&lt;&gt;"",1,0))</f>
        <v>1</v>
      </c>
      <c r="AC56" s="125">
        <f>IF('Indicator Data'!AD60="No Data",1,IF('Indicator Data imputation'!AD59&lt;&gt;"",1,0))</f>
        <v>0</v>
      </c>
      <c r="AD56" s="125">
        <f>IF('Indicator Data'!AE60="No Data",1,IF('Indicator Data imputation'!AE59&lt;&gt;"",1,0))</f>
        <v>0</v>
      </c>
      <c r="AE56" s="125">
        <f>IF('Indicator Data'!AF60="No Data",1,IF('Indicator Data imputation'!AF59&lt;&gt;"",1,0))</f>
        <v>1</v>
      </c>
      <c r="AF56" s="125">
        <f>IF('Indicator Data'!AG60="No Data",1,IF('Indicator Data imputation'!AG59&lt;&gt;"",1,0))</f>
        <v>0</v>
      </c>
      <c r="AG56" s="125">
        <f>IF('Indicator Data'!AH60="No Data",1,IF('Indicator Data imputation'!AH59&lt;&gt;"",1,0))</f>
        <v>0</v>
      </c>
      <c r="AH56" s="125">
        <f>IF('Indicator Data'!AI60="No Data",1,IF('Indicator Data imputation'!AI59&lt;&gt;"",1,0))</f>
        <v>0</v>
      </c>
      <c r="AI56" s="125">
        <f>IF('Indicator Data'!AJ60="No Data",1,IF('Indicator Data imputation'!AJ59&lt;&gt;"",1,0))</f>
        <v>0</v>
      </c>
      <c r="AJ56" s="125">
        <f>IF('Indicator Data'!AK60="No Data",1,IF('Indicator Data imputation'!AK59&lt;&gt;"",1,0))</f>
        <v>0</v>
      </c>
      <c r="AK56" s="125">
        <f>IF('Indicator Data'!AL60="No Data",1,IF('Indicator Data imputation'!AL59&lt;&gt;"",1,0))</f>
        <v>0</v>
      </c>
      <c r="AL56" s="125">
        <f>IF('Indicator Data'!AM60="No Data",1,IF('Indicator Data imputation'!AM59&lt;&gt;"",1,0))</f>
        <v>1</v>
      </c>
      <c r="AM56" s="125">
        <f>IF('Indicator Data'!AN60="No Data",1,IF('Indicator Data imputation'!AN59&lt;&gt;"",1,0))</f>
        <v>0</v>
      </c>
      <c r="AN56" s="125">
        <f>IF('Indicator Data'!AO60="No Data",1,IF('Indicator Data imputation'!AO59&lt;&gt;"",1,0))</f>
        <v>0</v>
      </c>
      <c r="AO56" s="125">
        <f>IF('Indicator Data'!AP60="No Data",1,IF('Indicator Data imputation'!AP59&lt;&gt;"",1,0))</f>
        <v>0</v>
      </c>
      <c r="AP56" s="125">
        <f>IF('Indicator Data'!AQ60="No Data",1,IF('Indicator Data imputation'!AQ59&lt;&gt;"",1,0))</f>
        <v>1</v>
      </c>
      <c r="AQ56" s="125">
        <f>IF('Indicator Data'!AR60="No Data",1,IF('Indicator Data imputation'!AR59&lt;&gt;"",1,0))</f>
        <v>0</v>
      </c>
      <c r="AR56" s="125">
        <f>IF('Indicator Data'!AS60="No Data",1,IF('Indicator Data imputation'!AS59&lt;&gt;"",1,0))</f>
        <v>0</v>
      </c>
      <c r="AS56" s="125">
        <f>IF('Indicator Data'!AT60="No Data",1,IF('Indicator Data imputation'!AT59&lt;&gt;"",1,0))</f>
        <v>1</v>
      </c>
      <c r="AT56" s="125">
        <f>IF('Indicator Data'!AU60="No Data",1,IF('Indicator Data imputation'!AU59&lt;&gt;"",1,0))</f>
        <v>0</v>
      </c>
      <c r="AU56" s="125">
        <f>IF('Indicator Data'!AV60="No Data",1,IF('Indicator Data imputation'!AV59&lt;&gt;"",1,0))</f>
        <v>1</v>
      </c>
      <c r="AV56" s="125">
        <f>IF('Indicator Data'!AW60="No Data",1,IF('Indicator Data imputation'!AW59&lt;&gt;"",1,0))</f>
        <v>1</v>
      </c>
      <c r="AW56" s="125">
        <f>IF('Indicator Data'!AX60="No Data",1,IF('Indicator Data imputation'!AX59&lt;&gt;"",1,0))</f>
        <v>1</v>
      </c>
      <c r="AX56" s="125">
        <f>IF('Indicator Data'!AY60="No Data",1,IF('Indicator Data imputation'!AY59&lt;&gt;"",1,0))</f>
        <v>0</v>
      </c>
      <c r="AY56" s="125">
        <f>IF('Indicator Data'!AZ60="No Data",1,IF('Indicator Data imputation'!AZ59&lt;&gt;"",1,0))</f>
        <v>0</v>
      </c>
      <c r="AZ56" s="125">
        <f>IF('Indicator Data'!BA60="No Data",1,IF('Indicator Data imputation'!BA59&lt;&gt;"",1,0))</f>
        <v>0</v>
      </c>
      <c r="BA56" s="125">
        <f>IF('Indicator Data'!BB60="No Data",1,IF('Indicator Data imputation'!BB59&lt;&gt;"",1,0))</f>
        <v>0</v>
      </c>
      <c r="BB56" s="125">
        <f>IF('Indicator Data'!BC60="No Data",1,IF('Indicator Data imputation'!BC59&lt;&gt;"",1,0))</f>
        <v>0</v>
      </c>
      <c r="BC56" s="125">
        <f>IF('Indicator Data'!BD60="No Data",1,IF('Indicator Data imputation'!BD59&lt;&gt;"",1,0))</f>
        <v>0</v>
      </c>
      <c r="BD56" s="125">
        <f>IF('Indicator Data'!BF60="No Data",1,IF('Indicator Data imputation'!BE59&lt;&gt;"",1,0))</f>
        <v>0</v>
      </c>
      <c r="BE56" s="125">
        <f>IF('Indicator Data'!BG60="No Data",1,IF('Indicator Data imputation'!BF59&lt;&gt;"",1,0))</f>
        <v>0</v>
      </c>
      <c r="BF56" s="125">
        <f>IF('Indicator Data'!BH60="No Data",1,IF('Indicator Data imputation'!BG59&lt;&gt;"",1,0))</f>
        <v>0</v>
      </c>
      <c r="BG56" s="125">
        <f>IF('Indicator Data'!BI60="No Data",1,IF('Indicator Data imputation'!BH59&lt;&gt;"",1,0))</f>
        <v>0</v>
      </c>
      <c r="BH56" s="125">
        <f>IF('Indicator Data'!BJ60="No Data",1,IF('Indicator Data imputation'!BI59&lt;&gt;"",1,0))</f>
        <v>0</v>
      </c>
      <c r="BI56" s="125">
        <f>IF('Indicator Data'!BK60="No Data",1,IF('Indicator Data imputation'!BJ59&lt;&gt;"",1,0))</f>
        <v>1</v>
      </c>
      <c r="BJ56" s="125">
        <f>IF('Indicator Data'!BL60="No Data",1,IF('Indicator Data imputation'!BK59&lt;&gt;"",1,0))</f>
        <v>0</v>
      </c>
      <c r="BK56" s="125">
        <f>IF('Indicator Data'!BM60="No Data",1,IF('Indicator Data imputation'!BL59&lt;&gt;"",1,0))</f>
        <v>0</v>
      </c>
      <c r="BL56" s="125">
        <f>IF('Indicator Data'!BN60="No Data",1,IF('Indicator Data imputation'!BM59&lt;&gt;"",1,0))</f>
        <v>0</v>
      </c>
      <c r="BM56" s="125">
        <f>IF('Indicator Data'!BO60="No Data",1,IF('Indicator Data imputation'!BN59&lt;&gt;"",1,0))</f>
        <v>0</v>
      </c>
      <c r="BN56" s="125">
        <f>IF('Indicator Data'!BP60="No Data",1,IF('Indicator Data imputation'!BO59&lt;&gt;"",1,0))</f>
        <v>0</v>
      </c>
      <c r="BO56" s="125">
        <f>IF('Indicator Data'!BQ60="No Data",1,IF('Indicator Data imputation'!BP59&lt;&gt;"",1,0))</f>
        <v>0</v>
      </c>
      <c r="BP56" s="125">
        <f>IF('Indicator Data'!BR60="No Data",1,IF('Indicator Data imputation'!BQ59&lt;&gt;"",1,0))</f>
        <v>0</v>
      </c>
      <c r="BQ56" s="125">
        <f>IF('Indicator Data'!BS60="No Data",1,IF('Indicator Data imputation'!BR59&lt;&gt;"",1,0))</f>
        <v>0</v>
      </c>
      <c r="BR56" s="125">
        <f>IF('Indicator Data'!BT60="No Data",1,IF('Indicator Data imputation'!BS59&lt;&gt;"",1,0))</f>
        <v>0</v>
      </c>
      <c r="BS56" s="125">
        <f>IF('Indicator Data'!BU60="No Data",1,IF('Indicator Data imputation'!BT59&lt;&gt;"",1,0))</f>
        <v>0</v>
      </c>
      <c r="BT56" s="125">
        <f>IF('Indicator Data'!BV60="No Data",1,IF('Indicator Data imputation'!BU59&lt;&gt;"",1,0))</f>
        <v>0</v>
      </c>
      <c r="BU56" s="125">
        <f>IF('Indicator Data'!BW60="No Data",1,IF('Indicator Data imputation'!BV59&lt;&gt;"",1,0))</f>
        <v>0</v>
      </c>
      <c r="BV56" s="125">
        <f>IF('Indicator Data'!BX60="No Data",1,IF('Indicator Data imputation'!BW59&lt;&gt;"",1,0))</f>
        <v>1</v>
      </c>
      <c r="BW56" s="125">
        <f>IF('Indicator Data'!BY60="No Data",1,IF('Indicator Data imputation'!BX59&lt;&gt;"",1,0))</f>
        <v>0</v>
      </c>
      <c r="BX56" s="125">
        <f>IF('Indicator Data'!BZ60="No Data",1,IF('Indicator Data imputation'!BY59&lt;&gt;"",1,0))</f>
        <v>0</v>
      </c>
      <c r="BY56" s="3">
        <f t="shared" si="2"/>
        <v>13</v>
      </c>
      <c r="BZ56" s="127">
        <f t="shared" si="1"/>
        <v>0.17333333333333334</v>
      </c>
    </row>
    <row r="57" spans="1:78" x14ac:dyDescent="0.3">
      <c r="A57" s="3" t="str">
        <f>'Indicator Data'!B61</f>
        <v>SWZ</v>
      </c>
      <c r="B57" s="125">
        <f>IF('Indicator Data'!C61="No Data",1,IF('Indicator Data imputation'!C60&lt;&gt;"",1,0))</f>
        <v>0</v>
      </c>
      <c r="C57" s="125">
        <f>IF('Indicator Data'!D61="No Data",1,IF('Indicator Data imputation'!D60&lt;&gt;"",1,0))</f>
        <v>0</v>
      </c>
      <c r="D57" s="125">
        <f>IF('Indicator Data'!E61="No Data",1,IF('Indicator Data imputation'!E60&lt;&gt;"",1,0))</f>
        <v>0</v>
      </c>
      <c r="E57" s="125">
        <f>IF('Indicator Data'!F61="No Data",1,IF('Indicator Data imputation'!F60&lt;&gt;"",1,0))</f>
        <v>0</v>
      </c>
      <c r="F57" s="125">
        <f>IF('Indicator Data'!G61="No Data",1,IF('Indicator Data imputation'!G60&lt;&gt;"",1,0))</f>
        <v>0</v>
      </c>
      <c r="G57" s="125">
        <f>IF('Indicator Data'!H61="No Data",1,IF('Indicator Data imputation'!H60&lt;&gt;"",1,0))</f>
        <v>0</v>
      </c>
      <c r="H57" s="125">
        <f>IF('Indicator Data'!I61="No Data",1,IF('Indicator Data imputation'!I60&lt;&gt;"",1,0))</f>
        <v>0</v>
      </c>
      <c r="I57" s="125">
        <f>IF('Indicator Data'!J61="No Data",1,IF('Indicator Data imputation'!J60&lt;&gt;"",1,0))</f>
        <v>0</v>
      </c>
      <c r="J57" s="125">
        <f>IF('Indicator Data'!K61="No Data",1,IF('Indicator Data imputation'!K60&lt;&gt;"",1,0))</f>
        <v>0</v>
      </c>
      <c r="K57" s="125">
        <f>IF('Indicator Data'!L61="No Data",1,IF('Indicator Data imputation'!L60&lt;&gt;"",1,0))</f>
        <v>0</v>
      </c>
      <c r="L57" s="125">
        <f>IF('Indicator Data'!M61="No Data",1,IF('Indicator Data imputation'!M60&lt;&gt;"",1,0))</f>
        <v>0</v>
      </c>
      <c r="M57" s="125">
        <f>IF('Indicator Data'!N61="No Data",1,IF('Indicator Data imputation'!N60&lt;&gt;"",1,0))</f>
        <v>0</v>
      </c>
      <c r="N57" s="125">
        <f>IF('Indicator Data'!O61="No Data",1,IF('Indicator Data imputation'!O60&lt;&gt;"",1,0))</f>
        <v>0</v>
      </c>
      <c r="O57" s="125">
        <f>IF('Indicator Data'!P61="No Data",1,IF('Indicator Data imputation'!P60&lt;&gt;"",1,0))</f>
        <v>0</v>
      </c>
      <c r="P57" s="125">
        <f>IF('Indicator Data'!Q61="No Data",1,IF('Indicator Data imputation'!Q60&lt;&gt;"",1,0))</f>
        <v>0</v>
      </c>
      <c r="Q57" s="125">
        <f>IF('Indicator Data'!R61="No Data",1,IF('Indicator Data imputation'!R60&lt;&gt;"",1,0))</f>
        <v>0</v>
      </c>
      <c r="R57" s="125">
        <f>IF('Indicator Data'!S61="No Data",1,IF('Indicator Data imputation'!S60&lt;&gt;"",1,0))</f>
        <v>0</v>
      </c>
      <c r="S57" s="125">
        <f>IF('Indicator Data'!T61="No Data",1,IF('Indicator Data imputation'!T60&lt;&gt;"",1,0))</f>
        <v>0</v>
      </c>
      <c r="T57" s="125">
        <f>IF('Indicator Data'!U61="No Data",1,IF('Indicator Data imputation'!U60&lt;&gt;"",1,0))</f>
        <v>0</v>
      </c>
      <c r="U57" s="125">
        <f>IF('Indicator Data'!V61="No Data",1,IF('Indicator Data imputation'!V60&lt;&gt;"",1,0))</f>
        <v>0</v>
      </c>
      <c r="V57" s="125">
        <f>IF('Indicator Data'!W61="No Data",1,IF('Indicator Data imputation'!W60&lt;&gt;"",1,0))</f>
        <v>0</v>
      </c>
      <c r="W57" s="125">
        <f>IF('Indicator Data'!X61="No Data",1,IF('Indicator Data imputation'!X60&lt;&gt;"",1,0))</f>
        <v>0</v>
      </c>
      <c r="X57" s="125">
        <f>IF('Indicator Data'!Y61="No Data",1,IF('Indicator Data imputation'!Y60&lt;&gt;"",1,0))</f>
        <v>0</v>
      </c>
      <c r="Y57" s="125">
        <f>IF('Indicator Data'!Z61="No Data",1,IF('Indicator Data imputation'!Z60&lt;&gt;"",1,0))</f>
        <v>0</v>
      </c>
      <c r="Z57" s="125">
        <f>IF('Indicator Data'!AA61="No Data",1,IF('Indicator Data imputation'!AA60&lt;&gt;"",1,0))</f>
        <v>1</v>
      </c>
      <c r="AA57" s="125">
        <f>IF('Indicator Data'!AB61="No Data",1,IF('Indicator Data imputation'!AB60&lt;&gt;"",1,0))</f>
        <v>0</v>
      </c>
      <c r="AB57" s="125">
        <f>IF('Indicator Data'!AC61="No Data",1,IF('Indicator Data imputation'!AC60&lt;&gt;"",1,0))</f>
        <v>0</v>
      </c>
      <c r="AC57" s="125">
        <f>IF('Indicator Data'!AD61="No Data",1,IF('Indicator Data imputation'!AD60&lt;&gt;"",1,0))</f>
        <v>0</v>
      </c>
      <c r="AD57" s="125">
        <f>IF('Indicator Data'!AE61="No Data",1,IF('Indicator Data imputation'!AE60&lt;&gt;"",1,0))</f>
        <v>0</v>
      </c>
      <c r="AE57" s="125">
        <f>IF('Indicator Data'!AF61="No Data",1,IF('Indicator Data imputation'!AF60&lt;&gt;"",1,0))</f>
        <v>0</v>
      </c>
      <c r="AF57" s="125">
        <f>IF('Indicator Data'!AG61="No Data",1,IF('Indicator Data imputation'!AG60&lt;&gt;"",1,0))</f>
        <v>0</v>
      </c>
      <c r="AG57" s="125">
        <f>IF('Indicator Data'!AH61="No Data",1,IF('Indicator Data imputation'!AH60&lt;&gt;"",1,0))</f>
        <v>0</v>
      </c>
      <c r="AH57" s="125">
        <f>IF('Indicator Data'!AI61="No Data",1,IF('Indicator Data imputation'!AI60&lt;&gt;"",1,0))</f>
        <v>0</v>
      </c>
      <c r="AI57" s="125">
        <f>IF('Indicator Data'!AJ61="No Data",1,IF('Indicator Data imputation'!AJ60&lt;&gt;"",1,0))</f>
        <v>0</v>
      </c>
      <c r="AJ57" s="125">
        <f>IF('Indicator Data'!AK61="No Data",1,IF('Indicator Data imputation'!AK60&lt;&gt;"",1,0))</f>
        <v>0</v>
      </c>
      <c r="AK57" s="125">
        <f>IF('Indicator Data'!AL61="No Data",1,IF('Indicator Data imputation'!AL60&lt;&gt;"",1,0))</f>
        <v>0</v>
      </c>
      <c r="AL57" s="125">
        <f>IF('Indicator Data'!AM61="No Data",1,IF('Indicator Data imputation'!AM60&lt;&gt;"",1,0))</f>
        <v>0</v>
      </c>
      <c r="AM57" s="125">
        <f>IF('Indicator Data'!AN61="No Data",1,IF('Indicator Data imputation'!AN60&lt;&gt;"",1,0))</f>
        <v>0</v>
      </c>
      <c r="AN57" s="125">
        <f>IF('Indicator Data'!AO61="No Data",1,IF('Indicator Data imputation'!AO60&lt;&gt;"",1,0))</f>
        <v>0</v>
      </c>
      <c r="AO57" s="125">
        <f>IF('Indicator Data'!AP61="No Data",1,IF('Indicator Data imputation'!AP60&lt;&gt;"",1,0))</f>
        <v>0</v>
      </c>
      <c r="AP57" s="125">
        <f>IF('Indicator Data'!AQ61="No Data",1,IF('Indicator Data imputation'!AQ60&lt;&gt;"",1,0))</f>
        <v>0</v>
      </c>
      <c r="AQ57" s="125">
        <f>IF('Indicator Data'!AR61="No Data",1,IF('Indicator Data imputation'!AR60&lt;&gt;"",1,0))</f>
        <v>0</v>
      </c>
      <c r="AR57" s="125">
        <f>IF('Indicator Data'!AS61="No Data",1,IF('Indicator Data imputation'!AS60&lt;&gt;"",1,0))</f>
        <v>0</v>
      </c>
      <c r="AS57" s="125">
        <f>IF('Indicator Data'!AT61="No Data",1,IF('Indicator Data imputation'!AT60&lt;&gt;"",1,0))</f>
        <v>0</v>
      </c>
      <c r="AT57" s="125">
        <f>IF('Indicator Data'!AU61="No Data",1,IF('Indicator Data imputation'!AU60&lt;&gt;"",1,0))</f>
        <v>0</v>
      </c>
      <c r="AU57" s="125">
        <f>IF('Indicator Data'!AV61="No Data",1,IF('Indicator Data imputation'!AV60&lt;&gt;"",1,0))</f>
        <v>0</v>
      </c>
      <c r="AV57" s="125">
        <f>IF('Indicator Data'!AW61="No Data",1,IF('Indicator Data imputation'!AW60&lt;&gt;"",1,0))</f>
        <v>0</v>
      </c>
      <c r="AW57" s="125">
        <f>IF('Indicator Data'!AX61="No Data",1,IF('Indicator Data imputation'!AX60&lt;&gt;"",1,0))</f>
        <v>0</v>
      </c>
      <c r="AX57" s="125">
        <f>IF('Indicator Data'!AY61="No Data",1,IF('Indicator Data imputation'!AY60&lt;&gt;"",1,0))</f>
        <v>0</v>
      </c>
      <c r="AY57" s="125">
        <f>IF('Indicator Data'!AZ61="No Data",1,IF('Indicator Data imputation'!AZ60&lt;&gt;"",1,0))</f>
        <v>0</v>
      </c>
      <c r="AZ57" s="125">
        <f>IF('Indicator Data'!BA61="No Data",1,IF('Indicator Data imputation'!BA60&lt;&gt;"",1,0))</f>
        <v>0</v>
      </c>
      <c r="BA57" s="125">
        <f>IF('Indicator Data'!BB61="No Data",1,IF('Indicator Data imputation'!BB60&lt;&gt;"",1,0))</f>
        <v>0</v>
      </c>
      <c r="BB57" s="125">
        <f>IF('Indicator Data'!BC61="No Data",1,IF('Indicator Data imputation'!BC60&lt;&gt;"",1,0))</f>
        <v>0</v>
      </c>
      <c r="BC57" s="125">
        <f>IF('Indicator Data'!BD61="No Data",1,IF('Indicator Data imputation'!BD60&lt;&gt;"",1,0))</f>
        <v>0</v>
      </c>
      <c r="BD57" s="125">
        <f>IF('Indicator Data'!BF61="No Data",1,IF('Indicator Data imputation'!BE60&lt;&gt;"",1,0))</f>
        <v>0</v>
      </c>
      <c r="BE57" s="125">
        <f>IF('Indicator Data'!BG61="No Data",1,IF('Indicator Data imputation'!BF60&lt;&gt;"",1,0))</f>
        <v>0</v>
      </c>
      <c r="BF57" s="125">
        <f>IF('Indicator Data'!BH61="No Data",1,IF('Indicator Data imputation'!BG60&lt;&gt;"",1,0))</f>
        <v>0</v>
      </c>
      <c r="BG57" s="125">
        <f>IF('Indicator Data'!BI61="No Data",1,IF('Indicator Data imputation'!BH60&lt;&gt;"",1,0))</f>
        <v>0</v>
      </c>
      <c r="BH57" s="125">
        <f>IF('Indicator Data'!BJ61="No Data",1,IF('Indicator Data imputation'!BI60&lt;&gt;"",1,0))</f>
        <v>0</v>
      </c>
      <c r="BI57" s="125">
        <f>IF('Indicator Data'!BK61="No Data",1,IF('Indicator Data imputation'!BJ60&lt;&gt;"",1,0))</f>
        <v>0</v>
      </c>
      <c r="BJ57" s="125">
        <f>IF('Indicator Data'!BL61="No Data",1,IF('Indicator Data imputation'!BK60&lt;&gt;"",1,0))</f>
        <v>0</v>
      </c>
      <c r="BK57" s="125">
        <f>IF('Indicator Data'!BM61="No Data",1,IF('Indicator Data imputation'!BL60&lt;&gt;"",1,0))</f>
        <v>0</v>
      </c>
      <c r="BL57" s="125">
        <f>IF('Indicator Data'!BN61="No Data",1,IF('Indicator Data imputation'!BM60&lt;&gt;"",1,0))</f>
        <v>0</v>
      </c>
      <c r="BM57" s="125">
        <f>IF('Indicator Data'!BO61="No Data",1,IF('Indicator Data imputation'!BN60&lt;&gt;"",1,0))</f>
        <v>0</v>
      </c>
      <c r="BN57" s="125">
        <f>IF('Indicator Data'!BP61="No Data",1,IF('Indicator Data imputation'!BO60&lt;&gt;"",1,0))</f>
        <v>0</v>
      </c>
      <c r="BO57" s="125">
        <f>IF('Indicator Data'!BQ61="No Data",1,IF('Indicator Data imputation'!BP60&lt;&gt;"",1,0))</f>
        <v>0</v>
      </c>
      <c r="BP57" s="125">
        <f>IF('Indicator Data'!BR61="No Data",1,IF('Indicator Data imputation'!BQ60&lt;&gt;"",1,0))</f>
        <v>0</v>
      </c>
      <c r="BQ57" s="125">
        <f>IF('Indicator Data'!BS61="No Data",1,IF('Indicator Data imputation'!BR60&lt;&gt;"",1,0))</f>
        <v>0</v>
      </c>
      <c r="BR57" s="125">
        <f>IF('Indicator Data'!BT61="No Data",1,IF('Indicator Data imputation'!BS60&lt;&gt;"",1,0))</f>
        <v>0</v>
      </c>
      <c r="BS57" s="125">
        <f>IF('Indicator Data'!BU61="No Data",1,IF('Indicator Data imputation'!BT60&lt;&gt;"",1,0))</f>
        <v>0</v>
      </c>
      <c r="BT57" s="125">
        <f>IF('Indicator Data'!BV61="No Data",1,IF('Indicator Data imputation'!BU60&lt;&gt;"",1,0))</f>
        <v>0</v>
      </c>
      <c r="BU57" s="125">
        <f>IF('Indicator Data'!BW61="No Data",1,IF('Indicator Data imputation'!BV60&lt;&gt;"",1,0))</f>
        <v>0</v>
      </c>
      <c r="BV57" s="125">
        <f>IF('Indicator Data'!BX61="No Data",1,IF('Indicator Data imputation'!BW60&lt;&gt;"",1,0))</f>
        <v>0</v>
      </c>
      <c r="BW57" s="125">
        <f>IF('Indicator Data'!BY61="No Data",1,IF('Indicator Data imputation'!BX60&lt;&gt;"",1,0))</f>
        <v>0</v>
      </c>
      <c r="BX57" s="125">
        <f>IF('Indicator Data'!BZ61="No Data",1,IF('Indicator Data imputation'!BY60&lt;&gt;"",1,0))</f>
        <v>0</v>
      </c>
      <c r="BY57" s="3">
        <f t="shared" si="2"/>
        <v>1</v>
      </c>
      <c r="BZ57" s="127">
        <f t="shared" si="1"/>
        <v>1.3333333333333334E-2</v>
      </c>
    </row>
    <row r="58" spans="1:78" x14ac:dyDescent="0.3">
      <c r="A58" s="3" t="str">
        <f>'Indicator Data'!B62</f>
        <v>ETH</v>
      </c>
      <c r="B58" s="125">
        <f>IF('Indicator Data'!C62="No Data",1,IF('Indicator Data imputation'!C61&lt;&gt;"",1,0))</f>
        <v>0</v>
      </c>
      <c r="C58" s="125">
        <f>IF('Indicator Data'!D62="No Data",1,IF('Indicator Data imputation'!D61&lt;&gt;"",1,0))</f>
        <v>0</v>
      </c>
      <c r="D58" s="125">
        <f>IF('Indicator Data'!E62="No Data",1,IF('Indicator Data imputation'!E61&lt;&gt;"",1,0))</f>
        <v>0</v>
      </c>
      <c r="E58" s="125">
        <f>IF('Indicator Data'!F62="No Data",1,IF('Indicator Data imputation'!F61&lt;&gt;"",1,0))</f>
        <v>0</v>
      </c>
      <c r="F58" s="125">
        <f>IF('Indicator Data'!G62="No Data",1,IF('Indicator Data imputation'!G61&lt;&gt;"",1,0))</f>
        <v>0</v>
      </c>
      <c r="G58" s="125">
        <f>IF('Indicator Data'!H62="No Data",1,IF('Indicator Data imputation'!H61&lt;&gt;"",1,0))</f>
        <v>0</v>
      </c>
      <c r="H58" s="125">
        <f>IF('Indicator Data'!I62="No Data",1,IF('Indicator Data imputation'!I61&lt;&gt;"",1,0))</f>
        <v>0</v>
      </c>
      <c r="I58" s="125">
        <f>IF('Indicator Data'!J62="No Data",1,IF('Indicator Data imputation'!J61&lt;&gt;"",1,0))</f>
        <v>0</v>
      </c>
      <c r="J58" s="125">
        <f>IF('Indicator Data'!K62="No Data",1,IF('Indicator Data imputation'!K61&lt;&gt;"",1,0))</f>
        <v>0</v>
      </c>
      <c r="K58" s="125">
        <f>IF('Indicator Data'!L62="No Data",1,IF('Indicator Data imputation'!L61&lt;&gt;"",1,0))</f>
        <v>0</v>
      </c>
      <c r="L58" s="125">
        <f>IF('Indicator Data'!M62="No Data",1,IF('Indicator Data imputation'!M61&lt;&gt;"",1,0))</f>
        <v>0</v>
      </c>
      <c r="M58" s="125">
        <f>IF('Indicator Data'!N62="No Data",1,IF('Indicator Data imputation'!N61&lt;&gt;"",1,0))</f>
        <v>0</v>
      </c>
      <c r="N58" s="125">
        <f>IF('Indicator Data'!O62="No Data",1,IF('Indicator Data imputation'!O61&lt;&gt;"",1,0))</f>
        <v>0</v>
      </c>
      <c r="O58" s="125">
        <f>IF('Indicator Data'!P62="No Data",1,IF('Indicator Data imputation'!P61&lt;&gt;"",1,0))</f>
        <v>0</v>
      </c>
      <c r="P58" s="125">
        <f>IF('Indicator Data'!Q62="No Data",1,IF('Indicator Data imputation'!Q61&lt;&gt;"",1,0))</f>
        <v>0</v>
      </c>
      <c r="Q58" s="125">
        <f>IF('Indicator Data'!R62="No Data",1,IF('Indicator Data imputation'!R61&lt;&gt;"",1,0))</f>
        <v>0</v>
      </c>
      <c r="R58" s="125">
        <f>IF('Indicator Data'!S62="No Data",1,IF('Indicator Data imputation'!S61&lt;&gt;"",1,0))</f>
        <v>0</v>
      </c>
      <c r="S58" s="125">
        <f>IF('Indicator Data'!T62="No Data",1,IF('Indicator Data imputation'!T61&lt;&gt;"",1,0))</f>
        <v>0</v>
      </c>
      <c r="T58" s="125">
        <f>IF('Indicator Data'!U62="No Data",1,IF('Indicator Data imputation'!U61&lt;&gt;"",1,0))</f>
        <v>0</v>
      </c>
      <c r="U58" s="125">
        <f>IF('Indicator Data'!V62="No Data",1,IF('Indicator Data imputation'!V61&lt;&gt;"",1,0))</f>
        <v>0</v>
      </c>
      <c r="V58" s="125">
        <f>IF('Indicator Data'!W62="No Data",1,IF('Indicator Data imputation'!W61&lt;&gt;"",1,0))</f>
        <v>0</v>
      </c>
      <c r="W58" s="125">
        <f>IF('Indicator Data'!X62="No Data",1,IF('Indicator Data imputation'!X61&lt;&gt;"",1,0))</f>
        <v>0</v>
      </c>
      <c r="X58" s="125">
        <f>IF('Indicator Data'!Y62="No Data",1,IF('Indicator Data imputation'!Y61&lt;&gt;"",1,0))</f>
        <v>0</v>
      </c>
      <c r="Y58" s="125">
        <f>IF('Indicator Data'!Z62="No Data",1,IF('Indicator Data imputation'!Z61&lt;&gt;"",1,0))</f>
        <v>0</v>
      </c>
      <c r="Z58" s="125">
        <f>IF('Indicator Data'!AA62="No Data",1,IF('Indicator Data imputation'!AA61&lt;&gt;"",1,0))</f>
        <v>0</v>
      </c>
      <c r="AA58" s="125">
        <f>IF('Indicator Data'!AB62="No Data",1,IF('Indicator Data imputation'!AB61&lt;&gt;"",1,0))</f>
        <v>0</v>
      </c>
      <c r="AB58" s="125">
        <f>IF('Indicator Data'!AC62="No Data",1,IF('Indicator Data imputation'!AC61&lt;&gt;"",1,0))</f>
        <v>0</v>
      </c>
      <c r="AC58" s="125">
        <f>IF('Indicator Data'!AD62="No Data",1,IF('Indicator Data imputation'!AD61&lt;&gt;"",1,0))</f>
        <v>0</v>
      </c>
      <c r="AD58" s="125">
        <f>IF('Indicator Data'!AE62="No Data",1,IF('Indicator Data imputation'!AE61&lt;&gt;"",1,0))</f>
        <v>0</v>
      </c>
      <c r="AE58" s="125">
        <f>IF('Indicator Data'!AF62="No Data",1,IF('Indicator Data imputation'!AF61&lt;&gt;"",1,0))</f>
        <v>0</v>
      </c>
      <c r="AF58" s="125">
        <f>IF('Indicator Data'!AG62="No Data",1,IF('Indicator Data imputation'!AG61&lt;&gt;"",1,0))</f>
        <v>0</v>
      </c>
      <c r="AG58" s="125">
        <f>IF('Indicator Data'!AH62="No Data",1,IF('Indicator Data imputation'!AH61&lt;&gt;"",1,0))</f>
        <v>0</v>
      </c>
      <c r="AH58" s="125">
        <f>IF('Indicator Data'!AI62="No Data",1,IF('Indicator Data imputation'!AI61&lt;&gt;"",1,0))</f>
        <v>0</v>
      </c>
      <c r="AI58" s="125">
        <f>IF('Indicator Data'!AJ62="No Data",1,IF('Indicator Data imputation'!AJ61&lt;&gt;"",1,0))</f>
        <v>0</v>
      </c>
      <c r="AJ58" s="125">
        <f>IF('Indicator Data'!AK62="No Data",1,IF('Indicator Data imputation'!AK61&lt;&gt;"",1,0))</f>
        <v>0</v>
      </c>
      <c r="AK58" s="125">
        <f>IF('Indicator Data'!AL62="No Data",1,IF('Indicator Data imputation'!AL61&lt;&gt;"",1,0))</f>
        <v>0</v>
      </c>
      <c r="AL58" s="125">
        <f>IF('Indicator Data'!AM62="No Data",1,IF('Indicator Data imputation'!AM61&lt;&gt;"",1,0))</f>
        <v>0</v>
      </c>
      <c r="AM58" s="125">
        <f>IF('Indicator Data'!AN62="No Data",1,IF('Indicator Data imputation'!AN61&lt;&gt;"",1,0))</f>
        <v>0</v>
      </c>
      <c r="AN58" s="125">
        <f>IF('Indicator Data'!AO62="No Data",1,IF('Indicator Data imputation'!AO61&lt;&gt;"",1,0))</f>
        <v>0</v>
      </c>
      <c r="AO58" s="125">
        <f>IF('Indicator Data'!AP62="No Data",1,IF('Indicator Data imputation'!AP61&lt;&gt;"",1,0))</f>
        <v>0</v>
      </c>
      <c r="AP58" s="125">
        <f>IF('Indicator Data'!AQ62="No Data",1,IF('Indicator Data imputation'!AQ61&lt;&gt;"",1,0))</f>
        <v>0</v>
      </c>
      <c r="AQ58" s="125">
        <f>IF('Indicator Data'!AR62="No Data",1,IF('Indicator Data imputation'!AR61&lt;&gt;"",1,0))</f>
        <v>0</v>
      </c>
      <c r="AR58" s="125">
        <f>IF('Indicator Data'!AS62="No Data",1,IF('Indicator Data imputation'!AS61&lt;&gt;"",1,0))</f>
        <v>0</v>
      </c>
      <c r="AS58" s="125">
        <f>IF('Indicator Data'!AT62="No Data",1,IF('Indicator Data imputation'!AT61&lt;&gt;"",1,0))</f>
        <v>0</v>
      </c>
      <c r="AT58" s="125">
        <f>IF('Indicator Data'!AU62="No Data",1,IF('Indicator Data imputation'!AU61&lt;&gt;"",1,0))</f>
        <v>0</v>
      </c>
      <c r="AU58" s="125">
        <f>IF('Indicator Data'!AV62="No Data",1,IF('Indicator Data imputation'!AV61&lt;&gt;"",1,0))</f>
        <v>0</v>
      </c>
      <c r="AV58" s="125">
        <f>IF('Indicator Data'!AW62="No Data",1,IF('Indicator Data imputation'!AW61&lt;&gt;"",1,0))</f>
        <v>0</v>
      </c>
      <c r="AW58" s="125">
        <f>IF('Indicator Data'!AX62="No Data",1,IF('Indicator Data imputation'!AX61&lt;&gt;"",1,0))</f>
        <v>0</v>
      </c>
      <c r="AX58" s="125">
        <f>IF('Indicator Data'!AY62="No Data",1,IF('Indicator Data imputation'!AY61&lt;&gt;"",1,0))</f>
        <v>0</v>
      </c>
      <c r="AY58" s="125">
        <f>IF('Indicator Data'!AZ62="No Data",1,IF('Indicator Data imputation'!AZ61&lt;&gt;"",1,0))</f>
        <v>0</v>
      </c>
      <c r="AZ58" s="125">
        <f>IF('Indicator Data'!BA62="No Data",1,IF('Indicator Data imputation'!BA61&lt;&gt;"",1,0))</f>
        <v>0</v>
      </c>
      <c r="BA58" s="125">
        <f>IF('Indicator Data'!BB62="No Data",1,IF('Indicator Data imputation'!BB61&lt;&gt;"",1,0))</f>
        <v>0</v>
      </c>
      <c r="BB58" s="125">
        <f>IF('Indicator Data'!BC62="No Data",1,IF('Indicator Data imputation'!BC61&lt;&gt;"",1,0))</f>
        <v>0</v>
      </c>
      <c r="BC58" s="125">
        <f>IF('Indicator Data'!BD62="No Data",1,IF('Indicator Data imputation'!BD61&lt;&gt;"",1,0))</f>
        <v>0</v>
      </c>
      <c r="BD58" s="125">
        <f>IF('Indicator Data'!BF62="No Data",1,IF('Indicator Data imputation'!BE61&lt;&gt;"",1,0))</f>
        <v>0</v>
      </c>
      <c r="BE58" s="125">
        <f>IF('Indicator Data'!BG62="No Data",1,IF('Indicator Data imputation'!BF61&lt;&gt;"",1,0))</f>
        <v>0</v>
      </c>
      <c r="BF58" s="125">
        <f>IF('Indicator Data'!BH62="No Data",1,IF('Indicator Data imputation'!BG61&lt;&gt;"",1,0))</f>
        <v>0</v>
      </c>
      <c r="BG58" s="125">
        <f>IF('Indicator Data'!BI62="No Data",1,IF('Indicator Data imputation'!BH61&lt;&gt;"",1,0))</f>
        <v>0</v>
      </c>
      <c r="BH58" s="125">
        <f>IF('Indicator Data'!BJ62="No Data",1,IF('Indicator Data imputation'!BI61&lt;&gt;"",1,0))</f>
        <v>0</v>
      </c>
      <c r="BI58" s="125">
        <f>IF('Indicator Data'!BK62="No Data",1,IF('Indicator Data imputation'!BJ61&lt;&gt;"",1,0))</f>
        <v>0</v>
      </c>
      <c r="BJ58" s="125">
        <f>IF('Indicator Data'!BL62="No Data",1,IF('Indicator Data imputation'!BK61&lt;&gt;"",1,0))</f>
        <v>0</v>
      </c>
      <c r="BK58" s="125">
        <f>IF('Indicator Data'!BM62="No Data",1,IF('Indicator Data imputation'!BL61&lt;&gt;"",1,0))</f>
        <v>0</v>
      </c>
      <c r="BL58" s="125">
        <f>IF('Indicator Data'!BN62="No Data",1,IF('Indicator Data imputation'!BM61&lt;&gt;"",1,0))</f>
        <v>0</v>
      </c>
      <c r="BM58" s="125">
        <f>IF('Indicator Data'!BO62="No Data",1,IF('Indicator Data imputation'!BN61&lt;&gt;"",1,0))</f>
        <v>0</v>
      </c>
      <c r="BN58" s="125">
        <f>IF('Indicator Data'!BP62="No Data",1,IF('Indicator Data imputation'!BO61&lt;&gt;"",1,0))</f>
        <v>0</v>
      </c>
      <c r="BO58" s="125">
        <f>IF('Indicator Data'!BQ62="No Data",1,IF('Indicator Data imputation'!BP61&lt;&gt;"",1,0))</f>
        <v>0</v>
      </c>
      <c r="BP58" s="125">
        <f>IF('Indicator Data'!BR62="No Data",1,IF('Indicator Data imputation'!BQ61&lt;&gt;"",1,0))</f>
        <v>0</v>
      </c>
      <c r="BQ58" s="125">
        <f>IF('Indicator Data'!BS62="No Data",1,IF('Indicator Data imputation'!BR61&lt;&gt;"",1,0))</f>
        <v>0</v>
      </c>
      <c r="BR58" s="125">
        <f>IF('Indicator Data'!BT62="No Data",1,IF('Indicator Data imputation'!BS61&lt;&gt;"",1,0))</f>
        <v>0</v>
      </c>
      <c r="BS58" s="125">
        <f>IF('Indicator Data'!BU62="No Data",1,IF('Indicator Data imputation'!BT61&lt;&gt;"",1,0))</f>
        <v>0</v>
      </c>
      <c r="BT58" s="125">
        <f>IF('Indicator Data'!BV62="No Data",1,IF('Indicator Data imputation'!BU61&lt;&gt;"",1,0))</f>
        <v>0</v>
      </c>
      <c r="BU58" s="125">
        <f>IF('Indicator Data'!BW62="No Data",1,IF('Indicator Data imputation'!BV61&lt;&gt;"",1,0))</f>
        <v>1</v>
      </c>
      <c r="BV58" s="125">
        <f>IF('Indicator Data'!BX62="No Data",1,IF('Indicator Data imputation'!BW61&lt;&gt;"",1,0))</f>
        <v>0</v>
      </c>
      <c r="BW58" s="125">
        <f>IF('Indicator Data'!BY62="No Data",1,IF('Indicator Data imputation'!BX61&lt;&gt;"",1,0))</f>
        <v>0</v>
      </c>
      <c r="BX58" s="125">
        <f>IF('Indicator Data'!BZ62="No Data",1,IF('Indicator Data imputation'!BY61&lt;&gt;"",1,0))</f>
        <v>0</v>
      </c>
      <c r="BY58" s="3">
        <f t="shared" si="2"/>
        <v>1</v>
      </c>
      <c r="BZ58" s="127">
        <f t="shared" si="1"/>
        <v>1.3333333333333334E-2</v>
      </c>
    </row>
    <row r="59" spans="1:78" x14ac:dyDescent="0.3">
      <c r="A59" s="3" t="str">
        <f>'Indicator Data'!B63</f>
        <v>FJI</v>
      </c>
      <c r="B59" s="125">
        <f>IF('Indicator Data'!C63="No Data",1,IF('Indicator Data imputation'!C62&lt;&gt;"",1,0))</f>
        <v>0</v>
      </c>
      <c r="C59" s="125">
        <f>IF('Indicator Data'!D63="No Data",1,IF('Indicator Data imputation'!D62&lt;&gt;"",1,0))</f>
        <v>0</v>
      </c>
      <c r="D59" s="125">
        <f>IF('Indicator Data'!E63="No Data",1,IF('Indicator Data imputation'!E62&lt;&gt;"",1,0))</f>
        <v>1</v>
      </c>
      <c r="E59" s="125">
        <f>IF('Indicator Data'!F63="No Data",1,IF('Indicator Data imputation'!F62&lt;&gt;"",1,0))</f>
        <v>0</v>
      </c>
      <c r="F59" s="125">
        <f>IF('Indicator Data'!G63="No Data",1,IF('Indicator Data imputation'!G62&lt;&gt;"",1,0))</f>
        <v>0</v>
      </c>
      <c r="G59" s="125">
        <f>IF('Indicator Data'!H63="No Data",1,IF('Indicator Data imputation'!H62&lt;&gt;"",1,0))</f>
        <v>0</v>
      </c>
      <c r="H59" s="125">
        <f>IF('Indicator Data'!I63="No Data",1,IF('Indicator Data imputation'!I62&lt;&gt;"",1,0))</f>
        <v>0</v>
      </c>
      <c r="I59" s="125">
        <f>IF('Indicator Data'!J63="No Data",1,IF('Indicator Data imputation'!J62&lt;&gt;"",1,0))</f>
        <v>0</v>
      </c>
      <c r="J59" s="125">
        <f>IF('Indicator Data'!K63="No Data",1,IF('Indicator Data imputation'!K62&lt;&gt;"",1,0))</f>
        <v>0</v>
      </c>
      <c r="K59" s="125">
        <f>IF('Indicator Data'!L63="No Data",1,IF('Indicator Data imputation'!L62&lt;&gt;"",1,0))</f>
        <v>0</v>
      </c>
      <c r="L59" s="125">
        <f>IF('Indicator Data'!M63="No Data",1,IF('Indicator Data imputation'!M62&lt;&gt;"",1,0))</f>
        <v>0</v>
      </c>
      <c r="M59" s="125">
        <f>IF('Indicator Data'!N63="No Data",1,IF('Indicator Data imputation'!N62&lt;&gt;"",1,0))</f>
        <v>1</v>
      </c>
      <c r="N59" s="125">
        <f>IF('Indicator Data'!O63="No Data",1,IF('Indicator Data imputation'!O62&lt;&gt;"",1,0))</f>
        <v>1</v>
      </c>
      <c r="O59" s="125">
        <f>IF('Indicator Data'!P63="No Data",1,IF('Indicator Data imputation'!P62&lt;&gt;"",1,0))</f>
        <v>1</v>
      </c>
      <c r="P59" s="125">
        <f>IF('Indicator Data'!Q63="No Data",1,IF('Indicator Data imputation'!Q62&lt;&gt;"",1,0))</f>
        <v>0</v>
      </c>
      <c r="Q59" s="125">
        <f>IF('Indicator Data'!R63="No Data",1,IF('Indicator Data imputation'!R62&lt;&gt;"",1,0))</f>
        <v>0</v>
      </c>
      <c r="R59" s="125">
        <f>IF('Indicator Data'!S63="No Data",1,IF('Indicator Data imputation'!S62&lt;&gt;"",1,0))</f>
        <v>0</v>
      </c>
      <c r="S59" s="125">
        <f>IF('Indicator Data'!T63="No Data",1,IF('Indicator Data imputation'!T62&lt;&gt;"",1,0))</f>
        <v>0</v>
      </c>
      <c r="T59" s="125">
        <f>IF('Indicator Data'!U63="No Data",1,IF('Indicator Data imputation'!U62&lt;&gt;"",1,0))</f>
        <v>0</v>
      </c>
      <c r="U59" s="125">
        <f>IF('Indicator Data'!V63="No Data",1,IF('Indicator Data imputation'!V62&lt;&gt;"",1,0))</f>
        <v>0</v>
      </c>
      <c r="V59" s="125">
        <f>IF('Indicator Data'!W63="No Data",1,IF('Indicator Data imputation'!W62&lt;&gt;"",1,0))</f>
        <v>0</v>
      </c>
      <c r="W59" s="125">
        <f>IF('Indicator Data'!X63="No Data",1,IF('Indicator Data imputation'!X62&lt;&gt;"",1,0))</f>
        <v>0</v>
      </c>
      <c r="X59" s="125">
        <f>IF('Indicator Data'!Y63="No Data",1,IF('Indicator Data imputation'!Y62&lt;&gt;"",1,0))</f>
        <v>0</v>
      </c>
      <c r="Y59" s="125">
        <f>IF('Indicator Data'!Z63="No Data",1,IF('Indicator Data imputation'!Z62&lt;&gt;"",1,0))</f>
        <v>0</v>
      </c>
      <c r="Z59" s="125">
        <f>IF('Indicator Data'!AA63="No Data",1,IF('Indicator Data imputation'!AA62&lt;&gt;"",1,0))</f>
        <v>0</v>
      </c>
      <c r="AA59" s="125">
        <f>IF('Indicator Data'!AB63="No Data",1,IF('Indicator Data imputation'!AB62&lt;&gt;"",1,0))</f>
        <v>0</v>
      </c>
      <c r="AB59" s="125">
        <f>IF('Indicator Data'!AC63="No Data",1,IF('Indicator Data imputation'!AC62&lt;&gt;"",1,0))</f>
        <v>1</v>
      </c>
      <c r="AC59" s="125">
        <f>IF('Indicator Data'!AD63="No Data",1,IF('Indicator Data imputation'!AD62&lt;&gt;"",1,0))</f>
        <v>0</v>
      </c>
      <c r="AD59" s="125">
        <f>IF('Indicator Data'!AE63="No Data",1,IF('Indicator Data imputation'!AE62&lt;&gt;"",1,0))</f>
        <v>0</v>
      </c>
      <c r="AE59" s="125">
        <f>IF('Indicator Data'!AF63="No Data",1,IF('Indicator Data imputation'!AF62&lt;&gt;"",1,0))</f>
        <v>0</v>
      </c>
      <c r="AF59" s="125">
        <f>IF('Indicator Data'!AG63="No Data",1,IF('Indicator Data imputation'!AG62&lt;&gt;"",1,0))</f>
        <v>0</v>
      </c>
      <c r="AG59" s="125">
        <f>IF('Indicator Data'!AH63="No Data",1,IF('Indicator Data imputation'!AH62&lt;&gt;"",1,0))</f>
        <v>0</v>
      </c>
      <c r="AH59" s="125">
        <f>IF('Indicator Data'!AI63="No Data",1,IF('Indicator Data imputation'!AI62&lt;&gt;"",1,0))</f>
        <v>0</v>
      </c>
      <c r="AI59" s="125">
        <f>IF('Indicator Data'!AJ63="No Data",1,IF('Indicator Data imputation'!AJ62&lt;&gt;"",1,0))</f>
        <v>0</v>
      </c>
      <c r="AJ59" s="125">
        <f>IF('Indicator Data'!AK63="No Data",1,IF('Indicator Data imputation'!AK62&lt;&gt;"",1,0))</f>
        <v>0</v>
      </c>
      <c r="AK59" s="125">
        <f>IF('Indicator Data'!AL63="No Data",1,IF('Indicator Data imputation'!AL62&lt;&gt;"",1,0))</f>
        <v>0</v>
      </c>
      <c r="AL59" s="125">
        <f>IF('Indicator Data'!AM63="No Data",1,IF('Indicator Data imputation'!AM62&lt;&gt;"",1,0))</f>
        <v>1</v>
      </c>
      <c r="AM59" s="125">
        <f>IF('Indicator Data'!AN63="No Data",1,IF('Indicator Data imputation'!AN62&lt;&gt;"",1,0))</f>
        <v>0</v>
      </c>
      <c r="AN59" s="125">
        <f>IF('Indicator Data'!AO63="No Data",1,IF('Indicator Data imputation'!AO62&lt;&gt;"",1,0))</f>
        <v>0</v>
      </c>
      <c r="AO59" s="125">
        <f>IF('Indicator Data'!AP63="No Data",1,IF('Indicator Data imputation'!AP62&lt;&gt;"",1,0))</f>
        <v>0</v>
      </c>
      <c r="AP59" s="125">
        <f>IF('Indicator Data'!AQ63="No Data",1,IF('Indicator Data imputation'!AQ62&lt;&gt;"",1,0))</f>
        <v>0</v>
      </c>
      <c r="AQ59" s="125">
        <f>IF('Indicator Data'!AR63="No Data",1,IF('Indicator Data imputation'!AR62&lt;&gt;"",1,0))</f>
        <v>0</v>
      </c>
      <c r="AR59" s="125">
        <f>IF('Indicator Data'!AS63="No Data",1,IF('Indicator Data imputation'!AS62&lt;&gt;"",1,0))</f>
        <v>0</v>
      </c>
      <c r="AS59" s="125">
        <f>IF('Indicator Data'!AT63="No Data",1,IF('Indicator Data imputation'!AT62&lt;&gt;"",1,0))</f>
        <v>1</v>
      </c>
      <c r="AT59" s="125">
        <f>IF('Indicator Data'!AU63="No Data",1,IF('Indicator Data imputation'!AU62&lt;&gt;"",1,0))</f>
        <v>0</v>
      </c>
      <c r="AU59" s="125">
        <f>IF('Indicator Data'!AV63="No Data",1,IF('Indicator Data imputation'!AV62&lt;&gt;"",1,0))</f>
        <v>0</v>
      </c>
      <c r="AV59" s="125">
        <f>IF('Indicator Data'!AW63="No Data",1,IF('Indicator Data imputation'!AW62&lt;&gt;"",1,0))</f>
        <v>0</v>
      </c>
      <c r="AW59" s="125">
        <f>IF('Indicator Data'!AX63="No Data",1,IF('Indicator Data imputation'!AX62&lt;&gt;"",1,0))</f>
        <v>1</v>
      </c>
      <c r="AX59" s="125">
        <f>IF('Indicator Data'!AY63="No Data",1,IF('Indicator Data imputation'!AY62&lt;&gt;"",1,0))</f>
        <v>0</v>
      </c>
      <c r="AY59" s="125">
        <f>IF('Indicator Data'!AZ63="No Data",1,IF('Indicator Data imputation'!AZ62&lt;&gt;"",1,0))</f>
        <v>0</v>
      </c>
      <c r="AZ59" s="125">
        <f>IF('Indicator Data'!BA63="No Data",1,IF('Indicator Data imputation'!BA62&lt;&gt;"",1,0))</f>
        <v>0</v>
      </c>
      <c r="BA59" s="125">
        <f>IF('Indicator Data'!BB63="No Data",1,IF('Indicator Data imputation'!BB62&lt;&gt;"",1,0))</f>
        <v>0</v>
      </c>
      <c r="BB59" s="125">
        <f>IF('Indicator Data'!BC63="No Data",1,IF('Indicator Data imputation'!BC62&lt;&gt;"",1,0))</f>
        <v>0</v>
      </c>
      <c r="BC59" s="125">
        <f>IF('Indicator Data'!BD63="No Data",1,IF('Indicator Data imputation'!BD62&lt;&gt;"",1,0))</f>
        <v>0</v>
      </c>
      <c r="BD59" s="125">
        <f>IF('Indicator Data'!BF63="No Data",1,IF('Indicator Data imputation'!BE62&lt;&gt;"",1,0))</f>
        <v>0</v>
      </c>
      <c r="BE59" s="125">
        <f>IF('Indicator Data'!BG63="No Data",1,IF('Indicator Data imputation'!BF62&lt;&gt;"",1,0))</f>
        <v>0</v>
      </c>
      <c r="BF59" s="125">
        <f>IF('Indicator Data'!BH63="No Data",1,IF('Indicator Data imputation'!BG62&lt;&gt;"",1,0))</f>
        <v>0</v>
      </c>
      <c r="BG59" s="125">
        <f>IF('Indicator Data'!BI63="No Data",1,IF('Indicator Data imputation'!BH62&lt;&gt;"",1,0))</f>
        <v>0</v>
      </c>
      <c r="BH59" s="125">
        <f>IF('Indicator Data'!BJ63="No Data",1,IF('Indicator Data imputation'!BI62&lt;&gt;"",1,0))</f>
        <v>0</v>
      </c>
      <c r="BI59" s="125">
        <f>IF('Indicator Data'!BK63="No Data",1,IF('Indicator Data imputation'!BJ62&lt;&gt;"",1,0))</f>
        <v>0</v>
      </c>
      <c r="BJ59" s="125">
        <f>IF('Indicator Data'!BL63="No Data",1,IF('Indicator Data imputation'!BK62&lt;&gt;"",1,0))</f>
        <v>0</v>
      </c>
      <c r="BK59" s="125">
        <f>IF('Indicator Data'!BM63="No Data",1,IF('Indicator Data imputation'!BL62&lt;&gt;"",1,0))</f>
        <v>1</v>
      </c>
      <c r="BL59" s="125">
        <f>IF('Indicator Data'!BN63="No Data",1,IF('Indicator Data imputation'!BM62&lt;&gt;"",1,0))</f>
        <v>0</v>
      </c>
      <c r="BM59" s="125">
        <f>IF('Indicator Data'!BO63="No Data",1,IF('Indicator Data imputation'!BN62&lt;&gt;"",1,0))</f>
        <v>0</v>
      </c>
      <c r="BN59" s="125">
        <f>IF('Indicator Data'!BP63="No Data",1,IF('Indicator Data imputation'!BO62&lt;&gt;"",1,0))</f>
        <v>0</v>
      </c>
      <c r="BO59" s="125">
        <f>IF('Indicator Data'!BQ63="No Data",1,IF('Indicator Data imputation'!BP62&lt;&gt;"",1,0))</f>
        <v>0</v>
      </c>
      <c r="BP59" s="125">
        <f>IF('Indicator Data'!BR63="No Data",1,IF('Indicator Data imputation'!BQ62&lt;&gt;"",1,0))</f>
        <v>0</v>
      </c>
      <c r="BQ59" s="125">
        <f>IF('Indicator Data'!BS63="No Data",1,IF('Indicator Data imputation'!BR62&lt;&gt;"",1,0))</f>
        <v>0</v>
      </c>
      <c r="BR59" s="125">
        <f>IF('Indicator Data'!BT63="No Data",1,IF('Indicator Data imputation'!BS62&lt;&gt;"",1,0))</f>
        <v>0</v>
      </c>
      <c r="BS59" s="125">
        <f>IF('Indicator Data'!BU63="No Data",1,IF('Indicator Data imputation'!BT62&lt;&gt;"",1,0))</f>
        <v>0</v>
      </c>
      <c r="BT59" s="125">
        <f>IF('Indicator Data'!BV63="No Data",1,IF('Indicator Data imputation'!BU62&lt;&gt;"",1,0))</f>
        <v>0</v>
      </c>
      <c r="BU59" s="125">
        <f>IF('Indicator Data'!BW63="No Data",1,IF('Indicator Data imputation'!BV62&lt;&gt;"",1,0))</f>
        <v>0</v>
      </c>
      <c r="BV59" s="125">
        <f>IF('Indicator Data'!BX63="No Data",1,IF('Indicator Data imputation'!BW62&lt;&gt;"",1,0))</f>
        <v>0</v>
      </c>
      <c r="BW59" s="125">
        <f>IF('Indicator Data'!BY63="No Data",1,IF('Indicator Data imputation'!BX62&lt;&gt;"",1,0))</f>
        <v>0</v>
      </c>
      <c r="BX59" s="125">
        <f>IF('Indicator Data'!BZ63="No Data",1,IF('Indicator Data imputation'!BY62&lt;&gt;"",1,0))</f>
        <v>0</v>
      </c>
      <c r="BY59" s="3">
        <f t="shared" si="2"/>
        <v>9</v>
      </c>
      <c r="BZ59" s="127">
        <f t="shared" si="1"/>
        <v>0.12</v>
      </c>
    </row>
    <row r="60" spans="1:78" x14ac:dyDescent="0.3">
      <c r="A60" s="3" t="str">
        <f>'Indicator Data'!B64</f>
        <v>FIN</v>
      </c>
      <c r="B60" s="125">
        <f>IF('Indicator Data'!C64="No Data",1,IF('Indicator Data imputation'!C63&lt;&gt;"",1,0))</f>
        <v>0</v>
      </c>
      <c r="C60" s="125">
        <f>IF('Indicator Data'!D64="No Data",1,IF('Indicator Data imputation'!D63&lt;&gt;"",1,0))</f>
        <v>0</v>
      </c>
      <c r="D60" s="125">
        <f>IF('Indicator Data'!E64="No Data",1,IF('Indicator Data imputation'!E63&lt;&gt;"",1,0))</f>
        <v>1</v>
      </c>
      <c r="E60" s="125">
        <f>IF('Indicator Data'!F64="No Data",1,IF('Indicator Data imputation'!F63&lt;&gt;"",1,0))</f>
        <v>0</v>
      </c>
      <c r="F60" s="125">
        <f>IF('Indicator Data'!G64="No Data",1,IF('Indicator Data imputation'!G63&lt;&gt;"",1,0))</f>
        <v>0</v>
      </c>
      <c r="G60" s="125">
        <f>IF('Indicator Data'!H64="No Data",1,IF('Indicator Data imputation'!H63&lt;&gt;"",1,0))</f>
        <v>0</v>
      </c>
      <c r="H60" s="125">
        <f>IF('Indicator Data'!I64="No Data",1,IF('Indicator Data imputation'!I63&lt;&gt;"",1,0))</f>
        <v>0</v>
      </c>
      <c r="I60" s="125">
        <f>IF('Indicator Data'!J64="No Data",1,IF('Indicator Data imputation'!J63&lt;&gt;"",1,0))</f>
        <v>0</v>
      </c>
      <c r="J60" s="125">
        <f>IF('Indicator Data'!K64="No Data",1,IF('Indicator Data imputation'!K63&lt;&gt;"",1,0))</f>
        <v>0</v>
      </c>
      <c r="K60" s="125">
        <f>IF('Indicator Data'!L64="No Data",1,IF('Indicator Data imputation'!L63&lt;&gt;"",1,0))</f>
        <v>0</v>
      </c>
      <c r="L60" s="125">
        <f>IF('Indicator Data'!M64="No Data",1,IF('Indicator Data imputation'!M63&lt;&gt;"",1,0))</f>
        <v>0</v>
      </c>
      <c r="M60" s="125">
        <f>IF('Indicator Data'!N64="No Data",1,IF('Indicator Data imputation'!N63&lt;&gt;"",1,0))</f>
        <v>1</v>
      </c>
      <c r="N60" s="125">
        <f>IF('Indicator Data'!O64="No Data",1,IF('Indicator Data imputation'!O63&lt;&gt;"",1,0))</f>
        <v>1</v>
      </c>
      <c r="O60" s="125">
        <f>IF('Indicator Data'!P64="No Data",1,IF('Indicator Data imputation'!P63&lt;&gt;"",1,0))</f>
        <v>1</v>
      </c>
      <c r="P60" s="125">
        <f>IF('Indicator Data'!Q64="No Data",1,IF('Indicator Data imputation'!Q63&lt;&gt;"",1,0))</f>
        <v>0</v>
      </c>
      <c r="Q60" s="125">
        <f>IF('Indicator Data'!R64="No Data",1,IF('Indicator Data imputation'!R63&lt;&gt;"",1,0))</f>
        <v>0</v>
      </c>
      <c r="R60" s="125">
        <f>IF('Indicator Data'!S64="No Data",1,IF('Indicator Data imputation'!S63&lt;&gt;"",1,0))</f>
        <v>0</v>
      </c>
      <c r="S60" s="125">
        <f>IF('Indicator Data'!T64="No Data",1,IF('Indicator Data imputation'!T63&lt;&gt;"",1,0))</f>
        <v>0</v>
      </c>
      <c r="T60" s="125">
        <f>IF('Indicator Data'!U64="No Data",1,IF('Indicator Data imputation'!U63&lt;&gt;"",1,0))</f>
        <v>0</v>
      </c>
      <c r="U60" s="125">
        <f>IF('Indicator Data'!V64="No Data",1,IF('Indicator Data imputation'!V63&lt;&gt;"",1,0))</f>
        <v>0</v>
      </c>
      <c r="V60" s="125">
        <f>IF('Indicator Data'!W64="No Data",1,IF('Indicator Data imputation'!W63&lt;&gt;"",1,0))</f>
        <v>0</v>
      </c>
      <c r="W60" s="125">
        <f>IF('Indicator Data'!X64="No Data",1,IF('Indicator Data imputation'!X63&lt;&gt;"",1,0))</f>
        <v>0</v>
      </c>
      <c r="X60" s="125">
        <f>IF('Indicator Data'!Y64="No Data",1,IF('Indicator Data imputation'!Y63&lt;&gt;"",1,0))</f>
        <v>0</v>
      </c>
      <c r="Y60" s="125">
        <f>IF('Indicator Data'!Z64="No Data",1,IF('Indicator Data imputation'!Z63&lt;&gt;"",1,0))</f>
        <v>0</v>
      </c>
      <c r="Z60" s="125">
        <f>IF('Indicator Data'!AA64="No Data",1,IF('Indicator Data imputation'!AA63&lt;&gt;"",1,0))</f>
        <v>0</v>
      </c>
      <c r="AA60" s="125">
        <f>IF('Indicator Data'!AB64="No Data",1,IF('Indicator Data imputation'!AB63&lt;&gt;"",1,0))</f>
        <v>0</v>
      </c>
      <c r="AB60" s="125">
        <f>IF('Indicator Data'!AC64="No Data",1,IF('Indicator Data imputation'!AC63&lt;&gt;"",1,0))</f>
        <v>1</v>
      </c>
      <c r="AC60" s="125">
        <f>IF('Indicator Data'!AD64="No Data",1,IF('Indicator Data imputation'!AD63&lt;&gt;"",1,0))</f>
        <v>0</v>
      </c>
      <c r="AD60" s="125">
        <f>IF('Indicator Data'!AE64="No Data",1,IF('Indicator Data imputation'!AE63&lt;&gt;"",1,0))</f>
        <v>0</v>
      </c>
      <c r="AE60" s="125">
        <f>IF('Indicator Data'!AF64="No Data",1,IF('Indicator Data imputation'!AF63&lt;&gt;"",1,0))</f>
        <v>1</v>
      </c>
      <c r="AF60" s="125">
        <f>IF('Indicator Data'!AG64="No Data",1,IF('Indicator Data imputation'!AG63&lt;&gt;"",1,0))</f>
        <v>0</v>
      </c>
      <c r="AG60" s="125">
        <f>IF('Indicator Data'!AH64="No Data",1,IF('Indicator Data imputation'!AH63&lt;&gt;"",1,0))</f>
        <v>0</v>
      </c>
      <c r="AH60" s="125">
        <f>IF('Indicator Data'!AI64="No Data",1,IF('Indicator Data imputation'!AI63&lt;&gt;"",1,0))</f>
        <v>0</v>
      </c>
      <c r="AI60" s="125">
        <f>IF('Indicator Data'!AJ64="No Data",1,IF('Indicator Data imputation'!AJ63&lt;&gt;"",1,0))</f>
        <v>0</v>
      </c>
      <c r="AJ60" s="125">
        <f>IF('Indicator Data'!AK64="No Data",1,IF('Indicator Data imputation'!AK63&lt;&gt;"",1,0))</f>
        <v>0</v>
      </c>
      <c r="AK60" s="125">
        <f>IF('Indicator Data'!AL64="No Data",1,IF('Indicator Data imputation'!AL63&lt;&gt;"",1,0))</f>
        <v>0</v>
      </c>
      <c r="AL60" s="125">
        <f>IF('Indicator Data'!AM64="No Data",1,IF('Indicator Data imputation'!AM63&lt;&gt;"",1,0))</f>
        <v>1</v>
      </c>
      <c r="AM60" s="125">
        <f>IF('Indicator Data'!AN64="No Data",1,IF('Indicator Data imputation'!AN63&lt;&gt;"",1,0))</f>
        <v>0</v>
      </c>
      <c r="AN60" s="125">
        <f>IF('Indicator Data'!AO64="No Data",1,IF('Indicator Data imputation'!AO63&lt;&gt;"",1,0))</f>
        <v>0</v>
      </c>
      <c r="AO60" s="125">
        <f>IF('Indicator Data'!AP64="No Data",1,IF('Indicator Data imputation'!AP63&lt;&gt;"",1,0))</f>
        <v>0</v>
      </c>
      <c r="AP60" s="125">
        <f>IF('Indicator Data'!AQ64="No Data",1,IF('Indicator Data imputation'!AQ63&lt;&gt;"",1,0))</f>
        <v>1</v>
      </c>
      <c r="AQ60" s="125">
        <f>IF('Indicator Data'!AR64="No Data",1,IF('Indicator Data imputation'!AR63&lt;&gt;"",1,0))</f>
        <v>0</v>
      </c>
      <c r="AR60" s="125">
        <f>IF('Indicator Data'!AS64="No Data",1,IF('Indicator Data imputation'!AS63&lt;&gt;"",1,0))</f>
        <v>0</v>
      </c>
      <c r="AS60" s="125">
        <f>IF('Indicator Data'!AT64="No Data",1,IF('Indicator Data imputation'!AT63&lt;&gt;"",1,0))</f>
        <v>1</v>
      </c>
      <c r="AT60" s="125">
        <f>IF('Indicator Data'!AU64="No Data",1,IF('Indicator Data imputation'!AU63&lt;&gt;"",1,0))</f>
        <v>0</v>
      </c>
      <c r="AU60" s="125">
        <f>IF('Indicator Data'!AV64="No Data",1,IF('Indicator Data imputation'!AV63&lt;&gt;"",1,0))</f>
        <v>1</v>
      </c>
      <c r="AV60" s="125">
        <f>IF('Indicator Data'!AW64="No Data",1,IF('Indicator Data imputation'!AW63&lt;&gt;"",1,0))</f>
        <v>1</v>
      </c>
      <c r="AW60" s="125">
        <f>IF('Indicator Data'!AX64="No Data",1,IF('Indicator Data imputation'!AX63&lt;&gt;"",1,0))</f>
        <v>1</v>
      </c>
      <c r="AX60" s="125">
        <f>IF('Indicator Data'!AY64="No Data",1,IF('Indicator Data imputation'!AY63&lt;&gt;"",1,0))</f>
        <v>0</v>
      </c>
      <c r="AY60" s="125">
        <f>IF('Indicator Data'!AZ64="No Data",1,IF('Indicator Data imputation'!AZ63&lt;&gt;"",1,0))</f>
        <v>0</v>
      </c>
      <c r="AZ60" s="125">
        <f>IF('Indicator Data'!BA64="No Data",1,IF('Indicator Data imputation'!BA63&lt;&gt;"",1,0))</f>
        <v>0</v>
      </c>
      <c r="BA60" s="125">
        <f>IF('Indicator Data'!BB64="No Data",1,IF('Indicator Data imputation'!BB63&lt;&gt;"",1,0))</f>
        <v>0</v>
      </c>
      <c r="BB60" s="125">
        <f>IF('Indicator Data'!BC64="No Data",1,IF('Indicator Data imputation'!BC63&lt;&gt;"",1,0))</f>
        <v>0</v>
      </c>
      <c r="BC60" s="125">
        <f>IF('Indicator Data'!BD64="No Data",1,IF('Indicator Data imputation'!BD63&lt;&gt;"",1,0))</f>
        <v>0</v>
      </c>
      <c r="BD60" s="125">
        <f>IF('Indicator Data'!BF64="No Data",1,IF('Indicator Data imputation'!BE63&lt;&gt;"",1,0))</f>
        <v>0</v>
      </c>
      <c r="BE60" s="125">
        <f>IF('Indicator Data'!BG64="No Data",1,IF('Indicator Data imputation'!BF63&lt;&gt;"",1,0))</f>
        <v>0</v>
      </c>
      <c r="BF60" s="125">
        <f>IF('Indicator Data'!BH64="No Data",1,IF('Indicator Data imputation'!BG63&lt;&gt;"",1,0))</f>
        <v>0</v>
      </c>
      <c r="BG60" s="125">
        <f>IF('Indicator Data'!BI64="No Data",1,IF('Indicator Data imputation'!BH63&lt;&gt;"",1,0))</f>
        <v>0</v>
      </c>
      <c r="BH60" s="125">
        <f>IF('Indicator Data'!BJ64="No Data",1,IF('Indicator Data imputation'!BI63&lt;&gt;"",1,0))</f>
        <v>0</v>
      </c>
      <c r="BI60" s="125">
        <f>IF('Indicator Data'!BK64="No Data",1,IF('Indicator Data imputation'!BJ63&lt;&gt;"",1,0))</f>
        <v>0</v>
      </c>
      <c r="BJ60" s="125">
        <f>IF('Indicator Data'!BL64="No Data",1,IF('Indicator Data imputation'!BK63&lt;&gt;"",1,0))</f>
        <v>0</v>
      </c>
      <c r="BK60" s="125">
        <f>IF('Indicator Data'!BM64="No Data",1,IF('Indicator Data imputation'!BL63&lt;&gt;"",1,0))</f>
        <v>0</v>
      </c>
      <c r="BL60" s="125">
        <f>IF('Indicator Data'!BN64="No Data",1,IF('Indicator Data imputation'!BM63&lt;&gt;"",1,0))</f>
        <v>0</v>
      </c>
      <c r="BM60" s="125">
        <f>IF('Indicator Data'!BO64="No Data",1,IF('Indicator Data imputation'!BN63&lt;&gt;"",1,0))</f>
        <v>1</v>
      </c>
      <c r="BN60" s="125">
        <f>IF('Indicator Data'!BP64="No Data",1,IF('Indicator Data imputation'!BO63&lt;&gt;"",1,0))</f>
        <v>0</v>
      </c>
      <c r="BO60" s="125">
        <f>IF('Indicator Data'!BQ64="No Data",1,IF('Indicator Data imputation'!BP63&lt;&gt;"",1,0))</f>
        <v>0</v>
      </c>
      <c r="BP60" s="125">
        <f>IF('Indicator Data'!BR64="No Data",1,IF('Indicator Data imputation'!BQ63&lt;&gt;"",1,0))</f>
        <v>0</v>
      </c>
      <c r="BQ60" s="125">
        <f>IF('Indicator Data'!BS64="No Data",1,IF('Indicator Data imputation'!BR63&lt;&gt;"",1,0))</f>
        <v>0</v>
      </c>
      <c r="BR60" s="125">
        <f>IF('Indicator Data'!BT64="No Data",1,IF('Indicator Data imputation'!BS63&lt;&gt;"",1,0))</f>
        <v>0</v>
      </c>
      <c r="BS60" s="125">
        <f>IF('Indicator Data'!BU64="No Data",1,IF('Indicator Data imputation'!BT63&lt;&gt;"",1,0))</f>
        <v>0</v>
      </c>
      <c r="BT60" s="125">
        <f>IF('Indicator Data'!BV64="No Data",1,IF('Indicator Data imputation'!BU63&lt;&gt;"",1,0))</f>
        <v>0</v>
      </c>
      <c r="BU60" s="125">
        <f>IF('Indicator Data'!BW64="No Data",1,IF('Indicator Data imputation'!BV63&lt;&gt;"",1,0))</f>
        <v>0</v>
      </c>
      <c r="BV60" s="125">
        <f>IF('Indicator Data'!BX64="No Data",1,IF('Indicator Data imputation'!BW63&lt;&gt;"",1,0))</f>
        <v>0</v>
      </c>
      <c r="BW60" s="125">
        <f>IF('Indicator Data'!BY64="No Data",1,IF('Indicator Data imputation'!BX63&lt;&gt;"",1,0))</f>
        <v>0</v>
      </c>
      <c r="BX60" s="125">
        <f>IF('Indicator Data'!BZ64="No Data",1,IF('Indicator Data imputation'!BY63&lt;&gt;"",1,0))</f>
        <v>0</v>
      </c>
      <c r="BY60" s="3">
        <f t="shared" si="2"/>
        <v>13</v>
      </c>
      <c r="BZ60" s="127">
        <f t="shared" si="1"/>
        <v>0.17333333333333334</v>
      </c>
    </row>
    <row r="61" spans="1:78" x14ac:dyDescent="0.3">
      <c r="A61" s="3" t="str">
        <f>'Indicator Data'!B65</f>
        <v>FRA</v>
      </c>
      <c r="B61" s="125">
        <f>IF('Indicator Data'!C65="No Data",1,IF('Indicator Data imputation'!C64&lt;&gt;"",1,0))</f>
        <v>0</v>
      </c>
      <c r="C61" s="125">
        <f>IF('Indicator Data'!D65="No Data",1,IF('Indicator Data imputation'!D64&lt;&gt;"",1,0))</f>
        <v>0</v>
      </c>
      <c r="D61" s="125">
        <f>IF('Indicator Data'!E65="No Data",1,IF('Indicator Data imputation'!E64&lt;&gt;"",1,0))</f>
        <v>0</v>
      </c>
      <c r="E61" s="125">
        <f>IF('Indicator Data'!F65="No Data",1,IF('Indicator Data imputation'!F64&lt;&gt;"",1,0))</f>
        <v>0</v>
      </c>
      <c r="F61" s="125">
        <f>IF('Indicator Data'!G65="No Data",1,IF('Indicator Data imputation'!G64&lt;&gt;"",1,0))</f>
        <v>0</v>
      </c>
      <c r="G61" s="125">
        <f>IF('Indicator Data'!H65="No Data",1,IF('Indicator Data imputation'!H64&lt;&gt;"",1,0))</f>
        <v>0</v>
      </c>
      <c r="H61" s="125">
        <f>IF('Indicator Data'!I65="No Data",1,IF('Indicator Data imputation'!I64&lt;&gt;"",1,0))</f>
        <v>0</v>
      </c>
      <c r="I61" s="125">
        <f>IF('Indicator Data'!J65="No Data",1,IF('Indicator Data imputation'!J64&lt;&gt;"",1,0))</f>
        <v>0</v>
      </c>
      <c r="J61" s="125">
        <f>IF('Indicator Data'!K65="No Data",1,IF('Indicator Data imputation'!K64&lt;&gt;"",1,0))</f>
        <v>0</v>
      </c>
      <c r="K61" s="125">
        <f>IF('Indicator Data'!L65="No Data",1,IF('Indicator Data imputation'!L64&lt;&gt;"",1,0))</f>
        <v>0</v>
      </c>
      <c r="L61" s="125">
        <f>IF('Indicator Data'!M65="No Data",1,IF('Indicator Data imputation'!M64&lt;&gt;"",1,0))</f>
        <v>0</v>
      </c>
      <c r="M61" s="125">
        <f>IF('Indicator Data'!N65="No Data",1,IF('Indicator Data imputation'!N64&lt;&gt;"",1,0))</f>
        <v>1</v>
      </c>
      <c r="N61" s="125">
        <f>IF('Indicator Data'!O65="No Data",1,IF('Indicator Data imputation'!O64&lt;&gt;"",1,0))</f>
        <v>1</v>
      </c>
      <c r="O61" s="125">
        <f>IF('Indicator Data'!P65="No Data",1,IF('Indicator Data imputation'!P64&lt;&gt;"",1,0))</f>
        <v>1</v>
      </c>
      <c r="P61" s="125">
        <f>IF('Indicator Data'!Q65="No Data",1,IF('Indicator Data imputation'!Q64&lt;&gt;"",1,0))</f>
        <v>0</v>
      </c>
      <c r="Q61" s="125">
        <f>IF('Indicator Data'!R65="No Data",1,IF('Indicator Data imputation'!R64&lt;&gt;"",1,0))</f>
        <v>0</v>
      </c>
      <c r="R61" s="125">
        <f>IF('Indicator Data'!S65="No Data",1,IF('Indicator Data imputation'!S64&lt;&gt;"",1,0))</f>
        <v>0</v>
      </c>
      <c r="S61" s="125">
        <f>IF('Indicator Data'!T65="No Data",1,IF('Indicator Data imputation'!T64&lt;&gt;"",1,0))</f>
        <v>0</v>
      </c>
      <c r="T61" s="125">
        <f>IF('Indicator Data'!U65="No Data",1,IF('Indicator Data imputation'!U64&lt;&gt;"",1,0))</f>
        <v>0</v>
      </c>
      <c r="U61" s="125">
        <f>IF('Indicator Data'!V65="No Data",1,IF('Indicator Data imputation'!V64&lt;&gt;"",1,0))</f>
        <v>0</v>
      </c>
      <c r="V61" s="125">
        <f>IF('Indicator Data'!W65="No Data",1,IF('Indicator Data imputation'!W64&lt;&gt;"",1,0))</f>
        <v>0</v>
      </c>
      <c r="W61" s="125">
        <f>IF('Indicator Data'!X65="No Data",1,IF('Indicator Data imputation'!X64&lt;&gt;"",1,0))</f>
        <v>0</v>
      </c>
      <c r="X61" s="125">
        <f>IF('Indicator Data'!Y65="No Data",1,IF('Indicator Data imputation'!Y64&lt;&gt;"",1,0))</f>
        <v>0</v>
      </c>
      <c r="Y61" s="125">
        <f>IF('Indicator Data'!Z65="No Data",1,IF('Indicator Data imputation'!Z64&lt;&gt;"",1,0))</f>
        <v>0</v>
      </c>
      <c r="Z61" s="125">
        <f>IF('Indicator Data'!AA65="No Data",1,IF('Indicator Data imputation'!AA64&lt;&gt;"",1,0))</f>
        <v>0</v>
      </c>
      <c r="AA61" s="125">
        <f>IF('Indicator Data'!AB65="No Data",1,IF('Indicator Data imputation'!AB64&lt;&gt;"",1,0))</f>
        <v>0</v>
      </c>
      <c r="AB61" s="125">
        <f>IF('Indicator Data'!AC65="No Data",1,IF('Indicator Data imputation'!AC64&lt;&gt;"",1,0))</f>
        <v>1</v>
      </c>
      <c r="AC61" s="125">
        <f>IF('Indicator Data'!AD65="No Data",1,IF('Indicator Data imputation'!AD64&lt;&gt;"",1,0))</f>
        <v>0</v>
      </c>
      <c r="AD61" s="125">
        <f>IF('Indicator Data'!AE65="No Data",1,IF('Indicator Data imputation'!AE64&lt;&gt;"",1,0))</f>
        <v>0</v>
      </c>
      <c r="AE61" s="125">
        <f>IF('Indicator Data'!AF65="No Data",1,IF('Indicator Data imputation'!AF64&lt;&gt;"",1,0))</f>
        <v>1</v>
      </c>
      <c r="AF61" s="125">
        <f>IF('Indicator Data'!AG65="No Data",1,IF('Indicator Data imputation'!AG64&lt;&gt;"",1,0))</f>
        <v>0</v>
      </c>
      <c r="AG61" s="125">
        <f>IF('Indicator Data'!AH65="No Data",1,IF('Indicator Data imputation'!AH64&lt;&gt;"",1,0))</f>
        <v>0</v>
      </c>
      <c r="AH61" s="125">
        <f>IF('Indicator Data'!AI65="No Data",1,IF('Indicator Data imputation'!AI64&lt;&gt;"",1,0))</f>
        <v>0</v>
      </c>
      <c r="AI61" s="125">
        <f>IF('Indicator Data'!AJ65="No Data",1,IF('Indicator Data imputation'!AJ64&lt;&gt;"",1,0))</f>
        <v>0</v>
      </c>
      <c r="AJ61" s="125">
        <f>IF('Indicator Data'!AK65="No Data",1,IF('Indicator Data imputation'!AK64&lt;&gt;"",1,0))</f>
        <v>0</v>
      </c>
      <c r="AK61" s="125">
        <f>IF('Indicator Data'!AL65="No Data",1,IF('Indicator Data imputation'!AL64&lt;&gt;"",1,0))</f>
        <v>0</v>
      </c>
      <c r="AL61" s="125">
        <f>IF('Indicator Data'!AM65="No Data",1,IF('Indicator Data imputation'!AM64&lt;&gt;"",1,0))</f>
        <v>1</v>
      </c>
      <c r="AM61" s="125">
        <f>IF('Indicator Data'!AN65="No Data",1,IF('Indicator Data imputation'!AN64&lt;&gt;"",1,0))</f>
        <v>0</v>
      </c>
      <c r="AN61" s="125">
        <f>IF('Indicator Data'!AO65="No Data",1,IF('Indicator Data imputation'!AO64&lt;&gt;"",1,0))</f>
        <v>0</v>
      </c>
      <c r="AO61" s="125">
        <f>IF('Indicator Data'!AP65="No Data",1,IF('Indicator Data imputation'!AP64&lt;&gt;"",1,0))</f>
        <v>0</v>
      </c>
      <c r="AP61" s="125">
        <f>IF('Indicator Data'!AQ65="No Data",1,IF('Indicator Data imputation'!AQ64&lt;&gt;"",1,0))</f>
        <v>1</v>
      </c>
      <c r="AQ61" s="125">
        <f>IF('Indicator Data'!AR65="No Data",1,IF('Indicator Data imputation'!AR64&lt;&gt;"",1,0))</f>
        <v>0</v>
      </c>
      <c r="AR61" s="125">
        <f>IF('Indicator Data'!AS65="No Data",1,IF('Indicator Data imputation'!AS64&lt;&gt;"",1,0))</f>
        <v>0</v>
      </c>
      <c r="AS61" s="125">
        <f>IF('Indicator Data'!AT65="No Data",1,IF('Indicator Data imputation'!AT64&lt;&gt;"",1,0))</f>
        <v>1</v>
      </c>
      <c r="AT61" s="125">
        <f>IF('Indicator Data'!AU65="No Data",1,IF('Indicator Data imputation'!AU64&lt;&gt;"",1,0))</f>
        <v>0</v>
      </c>
      <c r="AU61" s="125">
        <f>IF('Indicator Data'!AV65="No Data",1,IF('Indicator Data imputation'!AV64&lt;&gt;"",1,0))</f>
        <v>0</v>
      </c>
      <c r="AV61" s="125">
        <f>IF('Indicator Data'!AW65="No Data",1,IF('Indicator Data imputation'!AW64&lt;&gt;"",1,0))</f>
        <v>1</v>
      </c>
      <c r="AW61" s="125">
        <f>IF('Indicator Data'!AX65="No Data",1,IF('Indicator Data imputation'!AX64&lt;&gt;"",1,0))</f>
        <v>1</v>
      </c>
      <c r="AX61" s="125">
        <f>IF('Indicator Data'!AY65="No Data",1,IF('Indicator Data imputation'!AY64&lt;&gt;"",1,0))</f>
        <v>0</v>
      </c>
      <c r="AY61" s="125">
        <f>IF('Indicator Data'!AZ65="No Data",1,IF('Indicator Data imputation'!AZ64&lt;&gt;"",1,0))</f>
        <v>0</v>
      </c>
      <c r="AZ61" s="125">
        <f>IF('Indicator Data'!BA65="No Data",1,IF('Indicator Data imputation'!BA64&lt;&gt;"",1,0))</f>
        <v>0</v>
      </c>
      <c r="BA61" s="125">
        <f>IF('Indicator Data'!BB65="No Data",1,IF('Indicator Data imputation'!BB64&lt;&gt;"",1,0))</f>
        <v>0</v>
      </c>
      <c r="BB61" s="125">
        <f>IF('Indicator Data'!BC65="No Data",1,IF('Indicator Data imputation'!BC64&lt;&gt;"",1,0))</f>
        <v>0</v>
      </c>
      <c r="BC61" s="125">
        <f>IF('Indicator Data'!BD65="No Data",1,IF('Indicator Data imputation'!BD64&lt;&gt;"",1,0))</f>
        <v>0</v>
      </c>
      <c r="BD61" s="125">
        <f>IF('Indicator Data'!BF65="No Data",1,IF('Indicator Data imputation'!BE64&lt;&gt;"",1,0))</f>
        <v>0</v>
      </c>
      <c r="BE61" s="125">
        <f>IF('Indicator Data'!BG65="No Data",1,IF('Indicator Data imputation'!BF64&lt;&gt;"",1,0))</f>
        <v>0</v>
      </c>
      <c r="BF61" s="125">
        <f>IF('Indicator Data'!BH65="No Data",1,IF('Indicator Data imputation'!BG64&lt;&gt;"",1,0))</f>
        <v>0</v>
      </c>
      <c r="BG61" s="125">
        <f>IF('Indicator Data'!BI65="No Data",1,IF('Indicator Data imputation'!BH64&lt;&gt;"",1,0))</f>
        <v>0</v>
      </c>
      <c r="BH61" s="125">
        <f>IF('Indicator Data'!BJ65="No Data",1,IF('Indicator Data imputation'!BI64&lt;&gt;"",1,0))</f>
        <v>0</v>
      </c>
      <c r="BI61" s="125">
        <f>IF('Indicator Data'!BK65="No Data",1,IF('Indicator Data imputation'!BJ64&lt;&gt;"",1,0))</f>
        <v>0</v>
      </c>
      <c r="BJ61" s="125">
        <f>IF('Indicator Data'!BL65="No Data",1,IF('Indicator Data imputation'!BK64&lt;&gt;"",1,0))</f>
        <v>0</v>
      </c>
      <c r="BK61" s="125">
        <f>IF('Indicator Data'!BM65="No Data",1,IF('Indicator Data imputation'!BL64&lt;&gt;"",1,0))</f>
        <v>0</v>
      </c>
      <c r="BL61" s="125">
        <f>IF('Indicator Data'!BN65="No Data",1,IF('Indicator Data imputation'!BM64&lt;&gt;"",1,0))</f>
        <v>0</v>
      </c>
      <c r="BM61" s="125">
        <f>IF('Indicator Data'!BO65="No Data",1,IF('Indicator Data imputation'!BN64&lt;&gt;"",1,0))</f>
        <v>1</v>
      </c>
      <c r="BN61" s="125">
        <f>IF('Indicator Data'!BP65="No Data",1,IF('Indicator Data imputation'!BO64&lt;&gt;"",1,0))</f>
        <v>0</v>
      </c>
      <c r="BO61" s="125">
        <f>IF('Indicator Data'!BQ65="No Data",1,IF('Indicator Data imputation'!BP64&lt;&gt;"",1,0))</f>
        <v>0</v>
      </c>
      <c r="BP61" s="125">
        <f>IF('Indicator Data'!BR65="No Data",1,IF('Indicator Data imputation'!BQ64&lt;&gt;"",1,0))</f>
        <v>0</v>
      </c>
      <c r="BQ61" s="125">
        <f>IF('Indicator Data'!BS65="No Data",1,IF('Indicator Data imputation'!BR64&lt;&gt;"",1,0))</f>
        <v>0</v>
      </c>
      <c r="BR61" s="125">
        <f>IF('Indicator Data'!BT65="No Data",1,IF('Indicator Data imputation'!BS64&lt;&gt;"",1,0))</f>
        <v>0</v>
      </c>
      <c r="BS61" s="125">
        <f>IF('Indicator Data'!BU65="No Data",1,IF('Indicator Data imputation'!BT64&lt;&gt;"",1,0))</f>
        <v>0</v>
      </c>
      <c r="BT61" s="125">
        <f>IF('Indicator Data'!BV65="No Data",1,IF('Indicator Data imputation'!BU64&lt;&gt;"",1,0))</f>
        <v>0</v>
      </c>
      <c r="BU61" s="125">
        <f>IF('Indicator Data'!BW65="No Data",1,IF('Indicator Data imputation'!BV64&lt;&gt;"",1,0))</f>
        <v>0</v>
      </c>
      <c r="BV61" s="125">
        <f>IF('Indicator Data'!BX65="No Data",1,IF('Indicator Data imputation'!BW64&lt;&gt;"",1,0))</f>
        <v>0</v>
      </c>
      <c r="BW61" s="125">
        <f>IF('Indicator Data'!BY65="No Data",1,IF('Indicator Data imputation'!BX64&lt;&gt;"",1,0))</f>
        <v>0</v>
      </c>
      <c r="BX61" s="125">
        <f>IF('Indicator Data'!BZ65="No Data",1,IF('Indicator Data imputation'!BY64&lt;&gt;"",1,0))</f>
        <v>0</v>
      </c>
      <c r="BY61" s="3">
        <f t="shared" si="2"/>
        <v>11</v>
      </c>
      <c r="BZ61" s="127">
        <f t="shared" si="1"/>
        <v>0.14666666666666667</v>
      </c>
    </row>
    <row r="62" spans="1:78" x14ac:dyDescent="0.3">
      <c r="A62" s="3" t="str">
        <f>'Indicator Data'!B66</f>
        <v>GAB</v>
      </c>
      <c r="B62" s="125">
        <f>IF('Indicator Data'!C66="No Data",1,IF('Indicator Data imputation'!C65&lt;&gt;"",1,0))</f>
        <v>0</v>
      </c>
      <c r="C62" s="125">
        <f>IF('Indicator Data'!D66="No Data",1,IF('Indicator Data imputation'!D65&lt;&gt;"",1,0))</f>
        <v>0</v>
      </c>
      <c r="D62" s="125">
        <f>IF('Indicator Data'!E66="No Data",1,IF('Indicator Data imputation'!E65&lt;&gt;"",1,0))</f>
        <v>0</v>
      </c>
      <c r="E62" s="125">
        <f>IF('Indicator Data'!F66="No Data",1,IF('Indicator Data imputation'!F65&lt;&gt;"",1,0))</f>
        <v>0</v>
      </c>
      <c r="F62" s="125">
        <f>IF('Indicator Data'!G66="No Data",1,IF('Indicator Data imputation'!G65&lt;&gt;"",1,0))</f>
        <v>0</v>
      </c>
      <c r="G62" s="125">
        <f>IF('Indicator Data'!H66="No Data",1,IF('Indicator Data imputation'!H65&lt;&gt;"",1,0))</f>
        <v>0</v>
      </c>
      <c r="H62" s="125">
        <f>IF('Indicator Data'!I66="No Data",1,IF('Indicator Data imputation'!I65&lt;&gt;"",1,0))</f>
        <v>0</v>
      </c>
      <c r="I62" s="125">
        <f>IF('Indicator Data'!J66="No Data",1,IF('Indicator Data imputation'!J65&lt;&gt;"",1,0))</f>
        <v>0</v>
      </c>
      <c r="J62" s="125">
        <f>IF('Indicator Data'!K66="No Data",1,IF('Indicator Data imputation'!K65&lt;&gt;"",1,0))</f>
        <v>0</v>
      </c>
      <c r="K62" s="125">
        <f>IF('Indicator Data'!L66="No Data",1,IF('Indicator Data imputation'!L65&lt;&gt;"",1,0))</f>
        <v>0</v>
      </c>
      <c r="L62" s="125">
        <f>IF('Indicator Data'!M66="No Data",1,IF('Indicator Data imputation'!M65&lt;&gt;"",1,0))</f>
        <v>0</v>
      </c>
      <c r="M62" s="125">
        <f>IF('Indicator Data'!N66="No Data",1,IF('Indicator Data imputation'!N65&lt;&gt;"",1,0))</f>
        <v>0</v>
      </c>
      <c r="N62" s="125">
        <f>IF('Indicator Data'!O66="No Data",1,IF('Indicator Data imputation'!O65&lt;&gt;"",1,0))</f>
        <v>0</v>
      </c>
      <c r="O62" s="125">
        <f>IF('Indicator Data'!P66="No Data",1,IF('Indicator Data imputation'!P65&lt;&gt;"",1,0))</f>
        <v>0</v>
      </c>
      <c r="P62" s="125">
        <f>IF('Indicator Data'!Q66="No Data",1,IF('Indicator Data imputation'!Q65&lt;&gt;"",1,0))</f>
        <v>0</v>
      </c>
      <c r="Q62" s="125">
        <f>IF('Indicator Data'!R66="No Data",1,IF('Indicator Data imputation'!R65&lt;&gt;"",1,0))</f>
        <v>0</v>
      </c>
      <c r="R62" s="125">
        <f>IF('Indicator Data'!S66="No Data",1,IF('Indicator Data imputation'!S65&lt;&gt;"",1,0))</f>
        <v>0</v>
      </c>
      <c r="S62" s="125">
        <f>IF('Indicator Data'!T66="No Data",1,IF('Indicator Data imputation'!T65&lt;&gt;"",1,0))</f>
        <v>0</v>
      </c>
      <c r="T62" s="125">
        <f>IF('Indicator Data'!U66="No Data",1,IF('Indicator Data imputation'!U65&lt;&gt;"",1,0))</f>
        <v>0</v>
      </c>
      <c r="U62" s="125">
        <f>IF('Indicator Data'!V66="No Data",1,IF('Indicator Data imputation'!V65&lt;&gt;"",1,0))</f>
        <v>0</v>
      </c>
      <c r="V62" s="125">
        <f>IF('Indicator Data'!W66="No Data",1,IF('Indicator Data imputation'!W65&lt;&gt;"",1,0))</f>
        <v>0</v>
      </c>
      <c r="W62" s="125">
        <f>IF('Indicator Data'!X66="No Data",1,IF('Indicator Data imputation'!X65&lt;&gt;"",1,0))</f>
        <v>0</v>
      </c>
      <c r="X62" s="125">
        <f>IF('Indicator Data'!Y66="No Data",1,IF('Indicator Data imputation'!Y65&lt;&gt;"",1,0))</f>
        <v>0</v>
      </c>
      <c r="Y62" s="125">
        <f>IF('Indicator Data'!Z66="No Data",1,IF('Indicator Data imputation'!Z65&lt;&gt;"",1,0))</f>
        <v>0</v>
      </c>
      <c r="Z62" s="125">
        <f>IF('Indicator Data'!AA66="No Data",1,IF('Indicator Data imputation'!AA65&lt;&gt;"",1,0))</f>
        <v>0</v>
      </c>
      <c r="AA62" s="125">
        <f>IF('Indicator Data'!AB66="No Data",1,IF('Indicator Data imputation'!AB65&lt;&gt;"",1,0))</f>
        <v>0</v>
      </c>
      <c r="AB62" s="125">
        <f>IF('Indicator Data'!AC66="No Data",1,IF('Indicator Data imputation'!AC65&lt;&gt;"",1,0))</f>
        <v>1</v>
      </c>
      <c r="AC62" s="125">
        <f>IF('Indicator Data'!AD66="No Data",1,IF('Indicator Data imputation'!AD65&lt;&gt;"",1,0))</f>
        <v>1</v>
      </c>
      <c r="AD62" s="125">
        <f>IF('Indicator Data'!AE66="No Data",1,IF('Indicator Data imputation'!AE65&lt;&gt;"",1,0))</f>
        <v>0</v>
      </c>
      <c r="AE62" s="125">
        <f>IF('Indicator Data'!AF66="No Data",1,IF('Indicator Data imputation'!AF65&lt;&gt;"",1,0))</f>
        <v>0</v>
      </c>
      <c r="AF62" s="125">
        <f>IF('Indicator Data'!AG66="No Data",1,IF('Indicator Data imputation'!AG65&lt;&gt;"",1,0))</f>
        <v>0</v>
      </c>
      <c r="AG62" s="125">
        <f>IF('Indicator Data'!AH66="No Data",1,IF('Indicator Data imputation'!AH65&lt;&gt;"",1,0))</f>
        <v>0</v>
      </c>
      <c r="AH62" s="125">
        <f>IF('Indicator Data'!AI66="No Data",1,IF('Indicator Data imputation'!AI65&lt;&gt;"",1,0))</f>
        <v>0</v>
      </c>
      <c r="AI62" s="125">
        <f>IF('Indicator Data'!AJ66="No Data",1,IF('Indicator Data imputation'!AJ65&lt;&gt;"",1,0))</f>
        <v>0</v>
      </c>
      <c r="AJ62" s="125">
        <f>IF('Indicator Data'!AK66="No Data",1,IF('Indicator Data imputation'!AK65&lt;&gt;"",1,0))</f>
        <v>0</v>
      </c>
      <c r="AK62" s="125">
        <f>IF('Indicator Data'!AL66="No Data",1,IF('Indicator Data imputation'!AL65&lt;&gt;"",1,0))</f>
        <v>0</v>
      </c>
      <c r="AL62" s="125">
        <f>IF('Indicator Data'!AM66="No Data",1,IF('Indicator Data imputation'!AM65&lt;&gt;"",1,0))</f>
        <v>0</v>
      </c>
      <c r="AM62" s="125">
        <f>IF('Indicator Data'!AN66="No Data",1,IF('Indicator Data imputation'!AN65&lt;&gt;"",1,0))</f>
        <v>0</v>
      </c>
      <c r="AN62" s="125">
        <f>IF('Indicator Data'!AO66="No Data",1,IF('Indicator Data imputation'!AO65&lt;&gt;"",1,0))</f>
        <v>0</v>
      </c>
      <c r="AO62" s="125">
        <f>IF('Indicator Data'!AP66="No Data",1,IF('Indicator Data imputation'!AP65&lt;&gt;"",1,0))</f>
        <v>0</v>
      </c>
      <c r="AP62" s="125">
        <f>IF('Indicator Data'!AQ66="No Data",1,IF('Indicator Data imputation'!AQ65&lt;&gt;"",1,0))</f>
        <v>0</v>
      </c>
      <c r="AQ62" s="125">
        <f>IF('Indicator Data'!AR66="No Data",1,IF('Indicator Data imputation'!AR65&lt;&gt;"",1,0))</f>
        <v>0</v>
      </c>
      <c r="AR62" s="125">
        <f>IF('Indicator Data'!AS66="No Data",1,IF('Indicator Data imputation'!AS65&lt;&gt;"",1,0))</f>
        <v>0</v>
      </c>
      <c r="AS62" s="125">
        <f>IF('Indicator Data'!AT66="No Data",1,IF('Indicator Data imputation'!AT65&lt;&gt;"",1,0))</f>
        <v>0</v>
      </c>
      <c r="AT62" s="125">
        <f>IF('Indicator Data'!AU66="No Data",1,IF('Indicator Data imputation'!AU65&lt;&gt;"",1,0))</f>
        <v>0</v>
      </c>
      <c r="AU62" s="125">
        <f>IF('Indicator Data'!AV66="No Data",1,IF('Indicator Data imputation'!AV65&lt;&gt;"",1,0))</f>
        <v>0</v>
      </c>
      <c r="AV62" s="125">
        <f>IF('Indicator Data'!AW66="No Data",1,IF('Indicator Data imputation'!AW65&lt;&gt;"",1,0))</f>
        <v>0</v>
      </c>
      <c r="AW62" s="125">
        <f>IF('Indicator Data'!AX66="No Data",1,IF('Indicator Data imputation'!AX65&lt;&gt;"",1,0))</f>
        <v>0</v>
      </c>
      <c r="AX62" s="125">
        <f>IF('Indicator Data'!AY66="No Data",1,IF('Indicator Data imputation'!AY65&lt;&gt;"",1,0))</f>
        <v>0</v>
      </c>
      <c r="AY62" s="125">
        <f>IF('Indicator Data'!AZ66="No Data",1,IF('Indicator Data imputation'!AZ65&lt;&gt;"",1,0))</f>
        <v>0</v>
      </c>
      <c r="AZ62" s="125">
        <f>IF('Indicator Data'!BA66="No Data",1,IF('Indicator Data imputation'!BA65&lt;&gt;"",1,0))</f>
        <v>0</v>
      </c>
      <c r="BA62" s="125">
        <f>IF('Indicator Data'!BB66="No Data",1,IF('Indicator Data imputation'!BB65&lt;&gt;"",1,0))</f>
        <v>0</v>
      </c>
      <c r="BB62" s="125">
        <f>IF('Indicator Data'!BC66="No Data",1,IF('Indicator Data imputation'!BC65&lt;&gt;"",1,0))</f>
        <v>0</v>
      </c>
      <c r="BC62" s="125">
        <f>IF('Indicator Data'!BD66="No Data",1,IF('Indicator Data imputation'!BD65&lt;&gt;"",1,0))</f>
        <v>0</v>
      </c>
      <c r="BD62" s="125">
        <f>IF('Indicator Data'!BF66="No Data",1,IF('Indicator Data imputation'!BE65&lt;&gt;"",1,0))</f>
        <v>0</v>
      </c>
      <c r="BE62" s="125">
        <f>IF('Indicator Data'!BG66="No Data",1,IF('Indicator Data imputation'!BF65&lt;&gt;"",1,0))</f>
        <v>0</v>
      </c>
      <c r="BF62" s="125">
        <f>IF('Indicator Data'!BH66="No Data",1,IF('Indicator Data imputation'!BG65&lt;&gt;"",1,0))</f>
        <v>0</v>
      </c>
      <c r="BG62" s="125">
        <f>IF('Indicator Data'!BI66="No Data",1,IF('Indicator Data imputation'!BH65&lt;&gt;"",1,0))</f>
        <v>0</v>
      </c>
      <c r="BH62" s="125">
        <f>IF('Indicator Data'!BJ66="No Data",1,IF('Indicator Data imputation'!BI65&lt;&gt;"",1,0))</f>
        <v>0</v>
      </c>
      <c r="BI62" s="125">
        <f>IF('Indicator Data'!BK66="No Data",1,IF('Indicator Data imputation'!BJ65&lt;&gt;"",1,0))</f>
        <v>0</v>
      </c>
      <c r="BJ62" s="125">
        <f>IF('Indicator Data'!BL66="No Data",1,IF('Indicator Data imputation'!BK65&lt;&gt;"",1,0))</f>
        <v>0</v>
      </c>
      <c r="BK62" s="125">
        <f>IF('Indicator Data'!BM66="No Data",1,IF('Indicator Data imputation'!BL65&lt;&gt;"",1,0))</f>
        <v>0</v>
      </c>
      <c r="BL62" s="125">
        <f>IF('Indicator Data'!BN66="No Data",1,IF('Indicator Data imputation'!BM65&lt;&gt;"",1,0))</f>
        <v>0</v>
      </c>
      <c r="BM62" s="125">
        <f>IF('Indicator Data'!BO66="No Data",1,IF('Indicator Data imputation'!BN65&lt;&gt;"",1,0))</f>
        <v>0</v>
      </c>
      <c r="BN62" s="125">
        <f>IF('Indicator Data'!BP66="No Data",1,IF('Indicator Data imputation'!BO65&lt;&gt;"",1,0))</f>
        <v>0</v>
      </c>
      <c r="BO62" s="125">
        <f>IF('Indicator Data'!BQ66="No Data",1,IF('Indicator Data imputation'!BP65&lt;&gt;"",1,0))</f>
        <v>0</v>
      </c>
      <c r="BP62" s="125">
        <f>IF('Indicator Data'!BR66="No Data",1,IF('Indicator Data imputation'!BQ65&lt;&gt;"",1,0))</f>
        <v>0</v>
      </c>
      <c r="BQ62" s="125">
        <f>IF('Indicator Data'!BS66="No Data",1,IF('Indicator Data imputation'!BR65&lt;&gt;"",1,0))</f>
        <v>0</v>
      </c>
      <c r="BR62" s="125">
        <f>IF('Indicator Data'!BT66="No Data",1,IF('Indicator Data imputation'!BS65&lt;&gt;"",1,0))</f>
        <v>0</v>
      </c>
      <c r="BS62" s="125">
        <f>IF('Indicator Data'!BU66="No Data",1,IF('Indicator Data imputation'!BT65&lt;&gt;"",1,0))</f>
        <v>0</v>
      </c>
      <c r="BT62" s="125">
        <f>IF('Indicator Data'!BV66="No Data",1,IF('Indicator Data imputation'!BU65&lt;&gt;"",1,0))</f>
        <v>0</v>
      </c>
      <c r="BU62" s="125">
        <f>IF('Indicator Data'!BW66="No Data",1,IF('Indicator Data imputation'!BV65&lt;&gt;"",1,0))</f>
        <v>1</v>
      </c>
      <c r="BV62" s="125">
        <f>IF('Indicator Data'!BX66="No Data",1,IF('Indicator Data imputation'!BW65&lt;&gt;"",1,0))</f>
        <v>1</v>
      </c>
      <c r="BW62" s="125">
        <f>IF('Indicator Data'!BY66="No Data",1,IF('Indicator Data imputation'!BX65&lt;&gt;"",1,0))</f>
        <v>0</v>
      </c>
      <c r="BX62" s="125">
        <f>IF('Indicator Data'!BZ66="No Data",1,IF('Indicator Data imputation'!BY65&lt;&gt;"",1,0))</f>
        <v>0</v>
      </c>
      <c r="BY62" s="3">
        <f t="shared" si="2"/>
        <v>4</v>
      </c>
      <c r="BZ62" s="127">
        <f t="shared" si="1"/>
        <v>5.3333333333333337E-2</v>
      </c>
    </row>
    <row r="63" spans="1:78" x14ac:dyDescent="0.3">
      <c r="A63" s="3" t="str">
        <f>'Indicator Data'!B67</f>
        <v>GMB</v>
      </c>
      <c r="B63" s="125">
        <f>IF('Indicator Data'!C67="No Data",1,IF('Indicator Data imputation'!C66&lt;&gt;"",1,0))</f>
        <v>0</v>
      </c>
      <c r="C63" s="125">
        <f>IF('Indicator Data'!D67="No Data",1,IF('Indicator Data imputation'!D66&lt;&gt;"",1,0))</f>
        <v>0</v>
      </c>
      <c r="D63" s="125">
        <f>IF('Indicator Data'!E67="No Data",1,IF('Indicator Data imputation'!E66&lt;&gt;"",1,0))</f>
        <v>0</v>
      </c>
      <c r="E63" s="125">
        <f>IF('Indicator Data'!F67="No Data",1,IF('Indicator Data imputation'!F66&lt;&gt;"",1,0))</f>
        <v>0</v>
      </c>
      <c r="F63" s="125">
        <f>IF('Indicator Data'!G67="No Data",1,IF('Indicator Data imputation'!G66&lt;&gt;"",1,0))</f>
        <v>0</v>
      </c>
      <c r="G63" s="125">
        <f>IF('Indicator Data'!H67="No Data",1,IF('Indicator Data imputation'!H66&lt;&gt;"",1,0))</f>
        <v>0</v>
      </c>
      <c r="H63" s="125">
        <f>IF('Indicator Data'!I67="No Data",1,IF('Indicator Data imputation'!I66&lt;&gt;"",1,0))</f>
        <v>0</v>
      </c>
      <c r="I63" s="125">
        <f>IF('Indicator Data'!J67="No Data",1,IF('Indicator Data imputation'!J66&lt;&gt;"",1,0))</f>
        <v>0</v>
      </c>
      <c r="J63" s="125">
        <f>IF('Indicator Data'!K67="No Data",1,IF('Indicator Data imputation'!K66&lt;&gt;"",1,0))</f>
        <v>0</v>
      </c>
      <c r="K63" s="125">
        <f>IF('Indicator Data'!L67="No Data",1,IF('Indicator Data imputation'!L66&lt;&gt;"",1,0))</f>
        <v>0</v>
      </c>
      <c r="L63" s="125">
        <f>IF('Indicator Data'!M67="No Data",1,IF('Indicator Data imputation'!M66&lt;&gt;"",1,0))</f>
        <v>0</v>
      </c>
      <c r="M63" s="125">
        <f>IF('Indicator Data'!N67="No Data",1,IF('Indicator Data imputation'!N66&lt;&gt;"",1,0))</f>
        <v>0</v>
      </c>
      <c r="N63" s="125">
        <f>IF('Indicator Data'!O67="No Data",1,IF('Indicator Data imputation'!O66&lt;&gt;"",1,0))</f>
        <v>0</v>
      </c>
      <c r="O63" s="125">
        <f>IF('Indicator Data'!P67="No Data",1,IF('Indicator Data imputation'!P66&lt;&gt;"",1,0))</f>
        <v>0</v>
      </c>
      <c r="P63" s="125">
        <f>IF('Indicator Data'!Q67="No Data",1,IF('Indicator Data imputation'!Q66&lt;&gt;"",1,0))</f>
        <v>0</v>
      </c>
      <c r="Q63" s="125">
        <f>IF('Indicator Data'!R67="No Data",1,IF('Indicator Data imputation'!R66&lt;&gt;"",1,0))</f>
        <v>0</v>
      </c>
      <c r="R63" s="125">
        <f>IF('Indicator Data'!S67="No Data",1,IF('Indicator Data imputation'!S66&lt;&gt;"",1,0))</f>
        <v>0</v>
      </c>
      <c r="S63" s="125">
        <f>IF('Indicator Data'!T67="No Data",1,IF('Indicator Data imputation'!T66&lt;&gt;"",1,0))</f>
        <v>0</v>
      </c>
      <c r="T63" s="125">
        <f>IF('Indicator Data'!U67="No Data",1,IF('Indicator Data imputation'!U66&lt;&gt;"",1,0))</f>
        <v>0</v>
      </c>
      <c r="U63" s="125">
        <f>IF('Indicator Data'!V67="No Data",1,IF('Indicator Data imputation'!V66&lt;&gt;"",1,0))</f>
        <v>0</v>
      </c>
      <c r="V63" s="125">
        <f>IF('Indicator Data'!W67="No Data",1,IF('Indicator Data imputation'!W66&lt;&gt;"",1,0))</f>
        <v>0</v>
      </c>
      <c r="W63" s="125">
        <f>IF('Indicator Data'!X67="No Data",1,IF('Indicator Data imputation'!X66&lt;&gt;"",1,0))</f>
        <v>0</v>
      </c>
      <c r="X63" s="125">
        <f>IF('Indicator Data'!Y67="No Data",1,IF('Indicator Data imputation'!Y66&lt;&gt;"",1,0))</f>
        <v>0</v>
      </c>
      <c r="Y63" s="125">
        <f>IF('Indicator Data'!Z67="No Data",1,IF('Indicator Data imputation'!Z66&lt;&gt;"",1,0))</f>
        <v>0</v>
      </c>
      <c r="Z63" s="125">
        <f>IF('Indicator Data'!AA67="No Data",1,IF('Indicator Data imputation'!AA66&lt;&gt;"",1,0))</f>
        <v>0</v>
      </c>
      <c r="AA63" s="125">
        <f>IF('Indicator Data'!AB67="No Data",1,IF('Indicator Data imputation'!AB66&lt;&gt;"",1,0))</f>
        <v>0</v>
      </c>
      <c r="AB63" s="125">
        <f>IF('Indicator Data'!AC67="No Data",1,IF('Indicator Data imputation'!AC66&lt;&gt;"",1,0))</f>
        <v>0</v>
      </c>
      <c r="AC63" s="125">
        <f>IF('Indicator Data'!AD67="No Data",1,IF('Indicator Data imputation'!AD66&lt;&gt;"",1,0))</f>
        <v>0</v>
      </c>
      <c r="AD63" s="125">
        <f>IF('Indicator Data'!AE67="No Data",1,IF('Indicator Data imputation'!AE66&lt;&gt;"",1,0))</f>
        <v>0</v>
      </c>
      <c r="AE63" s="125">
        <f>IF('Indicator Data'!AF67="No Data",1,IF('Indicator Data imputation'!AF66&lt;&gt;"",1,0))</f>
        <v>0</v>
      </c>
      <c r="AF63" s="125">
        <f>IF('Indicator Data'!AG67="No Data",1,IF('Indicator Data imputation'!AG66&lt;&gt;"",1,0))</f>
        <v>0</v>
      </c>
      <c r="AG63" s="125">
        <f>IF('Indicator Data'!AH67="No Data",1,IF('Indicator Data imputation'!AH66&lt;&gt;"",1,0))</f>
        <v>0</v>
      </c>
      <c r="AH63" s="125">
        <f>IF('Indicator Data'!AI67="No Data",1,IF('Indicator Data imputation'!AI66&lt;&gt;"",1,0))</f>
        <v>0</v>
      </c>
      <c r="AI63" s="125">
        <f>IF('Indicator Data'!AJ67="No Data",1,IF('Indicator Data imputation'!AJ66&lt;&gt;"",1,0))</f>
        <v>0</v>
      </c>
      <c r="AJ63" s="125">
        <f>IF('Indicator Data'!AK67="No Data",1,IF('Indicator Data imputation'!AK66&lt;&gt;"",1,0))</f>
        <v>0</v>
      </c>
      <c r="AK63" s="125">
        <f>IF('Indicator Data'!AL67="No Data",1,IF('Indicator Data imputation'!AL66&lt;&gt;"",1,0))</f>
        <v>0</v>
      </c>
      <c r="AL63" s="125">
        <f>IF('Indicator Data'!AM67="No Data",1,IF('Indicator Data imputation'!AM66&lt;&gt;"",1,0))</f>
        <v>0</v>
      </c>
      <c r="AM63" s="125">
        <f>IF('Indicator Data'!AN67="No Data",1,IF('Indicator Data imputation'!AN66&lt;&gt;"",1,0))</f>
        <v>0</v>
      </c>
      <c r="AN63" s="125">
        <f>IF('Indicator Data'!AO67="No Data",1,IF('Indicator Data imputation'!AO66&lt;&gt;"",1,0))</f>
        <v>0</v>
      </c>
      <c r="AO63" s="125">
        <f>IF('Indicator Data'!AP67="No Data",1,IF('Indicator Data imputation'!AP66&lt;&gt;"",1,0))</f>
        <v>0</v>
      </c>
      <c r="AP63" s="125">
        <f>IF('Indicator Data'!AQ67="No Data",1,IF('Indicator Data imputation'!AQ66&lt;&gt;"",1,0))</f>
        <v>0</v>
      </c>
      <c r="AQ63" s="125">
        <f>IF('Indicator Data'!AR67="No Data",1,IF('Indicator Data imputation'!AR66&lt;&gt;"",1,0))</f>
        <v>0</v>
      </c>
      <c r="AR63" s="125">
        <f>IF('Indicator Data'!AS67="No Data",1,IF('Indicator Data imputation'!AS66&lt;&gt;"",1,0))</f>
        <v>0</v>
      </c>
      <c r="AS63" s="125">
        <f>IF('Indicator Data'!AT67="No Data",1,IF('Indicator Data imputation'!AT66&lt;&gt;"",1,0))</f>
        <v>0</v>
      </c>
      <c r="AT63" s="125">
        <f>IF('Indicator Data'!AU67="No Data",1,IF('Indicator Data imputation'!AU66&lt;&gt;"",1,0))</f>
        <v>0</v>
      </c>
      <c r="AU63" s="125">
        <f>IF('Indicator Data'!AV67="No Data",1,IF('Indicator Data imputation'!AV66&lt;&gt;"",1,0))</f>
        <v>0</v>
      </c>
      <c r="AV63" s="125">
        <f>IF('Indicator Data'!AW67="No Data",1,IF('Indicator Data imputation'!AW66&lt;&gt;"",1,0))</f>
        <v>0</v>
      </c>
      <c r="AW63" s="125">
        <f>IF('Indicator Data'!AX67="No Data",1,IF('Indicator Data imputation'!AX66&lt;&gt;"",1,0))</f>
        <v>0</v>
      </c>
      <c r="AX63" s="125">
        <f>IF('Indicator Data'!AY67="No Data",1,IF('Indicator Data imputation'!AY66&lt;&gt;"",1,0))</f>
        <v>0</v>
      </c>
      <c r="AY63" s="125">
        <f>IF('Indicator Data'!AZ67="No Data",1,IF('Indicator Data imputation'!AZ66&lt;&gt;"",1,0))</f>
        <v>0</v>
      </c>
      <c r="AZ63" s="125">
        <f>IF('Indicator Data'!BA67="No Data",1,IF('Indicator Data imputation'!BA66&lt;&gt;"",1,0))</f>
        <v>0</v>
      </c>
      <c r="BA63" s="125">
        <f>IF('Indicator Data'!BB67="No Data",1,IF('Indicator Data imputation'!BB66&lt;&gt;"",1,0))</f>
        <v>0</v>
      </c>
      <c r="BB63" s="125">
        <f>IF('Indicator Data'!BC67="No Data",1,IF('Indicator Data imputation'!BC66&lt;&gt;"",1,0))</f>
        <v>0</v>
      </c>
      <c r="BC63" s="125">
        <f>IF('Indicator Data'!BD67="No Data",1,IF('Indicator Data imputation'!BD66&lt;&gt;"",1,0))</f>
        <v>0</v>
      </c>
      <c r="BD63" s="125">
        <f>IF('Indicator Data'!BF67="No Data",1,IF('Indicator Data imputation'!BE66&lt;&gt;"",1,0))</f>
        <v>0</v>
      </c>
      <c r="BE63" s="125">
        <f>IF('Indicator Data'!BG67="No Data",1,IF('Indicator Data imputation'!BF66&lt;&gt;"",1,0))</f>
        <v>0</v>
      </c>
      <c r="BF63" s="125">
        <f>IF('Indicator Data'!BH67="No Data",1,IF('Indicator Data imputation'!BG66&lt;&gt;"",1,0))</f>
        <v>0</v>
      </c>
      <c r="BG63" s="125">
        <f>IF('Indicator Data'!BI67="No Data",1,IF('Indicator Data imputation'!BH66&lt;&gt;"",1,0))</f>
        <v>0</v>
      </c>
      <c r="BH63" s="125">
        <f>IF('Indicator Data'!BJ67="No Data",1,IF('Indicator Data imputation'!BI66&lt;&gt;"",1,0))</f>
        <v>0</v>
      </c>
      <c r="BI63" s="125">
        <f>IF('Indicator Data'!BK67="No Data",1,IF('Indicator Data imputation'!BJ66&lt;&gt;"",1,0))</f>
        <v>0</v>
      </c>
      <c r="BJ63" s="125">
        <f>IF('Indicator Data'!BL67="No Data",1,IF('Indicator Data imputation'!BK66&lt;&gt;"",1,0))</f>
        <v>0</v>
      </c>
      <c r="BK63" s="125">
        <f>IF('Indicator Data'!BM67="No Data",1,IF('Indicator Data imputation'!BL66&lt;&gt;"",1,0))</f>
        <v>0</v>
      </c>
      <c r="BL63" s="125">
        <f>IF('Indicator Data'!BN67="No Data",1,IF('Indicator Data imputation'!BM66&lt;&gt;"",1,0))</f>
        <v>0</v>
      </c>
      <c r="BM63" s="125">
        <f>IF('Indicator Data'!BO67="No Data",1,IF('Indicator Data imputation'!BN66&lt;&gt;"",1,0))</f>
        <v>0</v>
      </c>
      <c r="BN63" s="125">
        <f>IF('Indicator Data'!BP67="No Data",1,IF('Indicator Data imputation'!BO66&lt;&gt;"",1,0))</f>
        <v>0</v>
      </c>
      <c r="BO63" s="125">
        <f>IF('Indicator Data'!BQ67="No Data",1,IF('Indicator Data imputation'!BP66&lt;&gt;"",1,0))</f>
        <v>0</v>
      </c>
      <c r="BP63" s="125">
        <f>IF('Indicator Data'!BR67="No Data",1,IF('Indicator Data imputation'!BQ66&lt;&gt;"",1,0))</f>
        <v>0</v>
      </c>
      <c r="BQ63" s="125">
        <f>IF('Indicator Data'!BS67="No Data",1,IF('Indicator Data imputation'!BR66&lt;&gt;"",1,0))</f>
        <v>0</v>
      </c>
      <c r="BR63" s="125">
        <f>IF('Indicator Data'!BT67="No Data",1,IF('Indicator Data imputation'!BS66&lt;&gt;"",1,0))</f>
        <v>0</v>
      </c>
      <c r="BS63" s="125">
        <f>IF('Indicator Data'!BU67="No Data",1,IF('Indicator Data imputation'!BT66&lt;&gt;"",1,0))</f>
        <v>0</v>
      </c>
      <c r="BT63" s="125">
        <f>IF('Indicator Data'!BV67="No Data",1,IF('Indicator Data imputation'!BU66&lt;&gt;"",1,0))</f>
        <v>0</v>
      </c>
      <c r="BU63" s="125">
        <f>IF('Indicator Data'!BW67="No Data",1,IF('Indicator Data imputation'!BV66&lt;&gt;"",1,0))</f>
        <v>0</v>
      </c>
      <c r="BV63" s="125">
        <f>IF('Indicator Data'!BX67="No Data",1,IF('Indicator Data imputation'!BW66&lt;&gt;"",1,0))</f>
        <v>0</v>
      </c>
      <c r="BW63" s="125">
        <f>IF('Indicator Data'!BY67="No Data",1,IF('Indicator Data imputation'!BX66&lt;&gt;"",1,0))</f>
        <v>0</v>
      </c>
      <c r="BX63" s="125">
        <f>IF('Indicator Data'!BZ67="No Data",1,IF('Indicator Data imputation'!BY66&lt;&gt;"",1,0))</f>
        <v>0</v>
      </c>
      <c r="BY63" s="3">
        <f t="shared" si="2"/>
        <v>0</v>
      </c>
      <c r="BZ63" s="127">
        <f t="shared" si="1"/>
        <v>0</v>
      </c>
    </row>
    <row r="64" spans="1:78" x14ac:dyDescent="0.3">
      <c r="A64" s="3" t="str">
        <f>'Indicator Data'!B68</f>
        <v>GEO</v>
      </c>
      <c r="B64" s="125">
        <f>IF('Indicator Data'!C68="No Data",1,IF('Indicator Data imputation'!C67&lt;&gt;"",1,0))</f>
        <v>0</v>
      </c>
      <c r="C64" s="125">
        <f>IF('Indicator Data'!D68="No Data",1,IF('Indicator Data imputation'!D67&lt;&gt;"",1,0))</f>
        <v>0</v>
      </c>
      <c r="D64" s="125">
        <f>IF('Indicator Data'!E68="No Data",1,IF('Indicator Data imputation'!E67&lt;&gt;"",1,0))</f>
        <v>0</v>
      </c>
      <c r="E64" s="125">
        <f>IF('Indicator Data'!F68="No Data",1,IF('Indicator Data imputation'!F67&lt;&gt;"",1,0))</f>
        <v>0</v>
      </c>
      <c r="F64" s="125">
        <f>IF('Indicator Data'!G68="No Data",1,IF('Indicator Data imputation'!G67&lt;&gt;"",1,0))</f>
        <v>0</v>
      </c>
      <c r="G64" s="125">
        <f>IF('Indicator Data'!H68="No Data",1,IF('Indicator Data imputation'!H67&lt;&gt;"",1,0))</f>
        <v>0</v>
      </c>
      <c r="H64" s="125">
        <f>IF('Indicator Data'!I68="No Data",1,IF('Indicator Data imputation'!I67&lt;&gt;"",1,0))</f>
        <v>0</v>
      </c>
      <c r="I64" s="125">
        <f>IF('Indicator Data'!J68="No Data",1,IF('Indicator Data imputation'!J67&lt;&gt;"",1,0))</f>
        <v>0</v>
      </c>
      <c r="J64" s="125">
        <f>IF('Indicator Data'!K68="No Data",1,IF('Indicator Data imputation'!K67&lt;&gt;"",1,0))</f>
        <v>0</v>
      </c>
      <c r="K64" s="125">
        <f>IF('Indicator Data'!L68="No Data",1,IF('Indicator Data imputation'!L67&lt;&gt;"",1,0))</f>
        <v>0</v>
      </c>
      <c r="L64" s="125">
        <f>IF('Indicator Data'!M68="No Data",1,IF('Indicator Data imputation'!M67&lt;&gt;"",1,0))</f>
        <v>0</v>
      </c>
      <c r="M64" s="125">
        <f>IF('Indicator Data'!N68="No Data",1,IF('Indicator Data imputation'!N67&lt;&gt;"",1,0))</f>
        <v>1</v>
      </c>
      <c r="N64" s="125">
        <f>IF('Indicator Data'!O68="No Data",1,IF('Indicator Data imputation'!O67&lt;&gt;"",1,0))</f>
        <v>1</v>
      </c>
      <c r="O64" s="125">
        <f>IF('Indicator Data'!P68="No Data",1,IF('Indicator Data imputation'!P67&lt;&gt;"",1,0))</f>
        <v>1</v>
      </c>
      <c r="P64" s="125">
        <f>IF('Indicator Data'!Q68="No Data",1,IF('Indicator Data imputation'!Q67&lt;&gt;"",1,0))</f>
        <v>0</v>
      </c>
      <c r="Q64" s="125">
        <f>IF('Indicator Data'!R68="No Data",1,IF('Indicator Data imputation'!R67&lt;&gt;"",1,0))</f>
        <v>0</v>
      </c>
      <c r="R64" s="125">
        <f>IF('Indicator Data'!S68="No Data",1,IF('Indicator Data imputation'!S67&lt;&gt;"",1,0))</f>
        <v>0</v>
      </c>
      <c r="S64" s="125">
        <f>IF('Indicator Data'!T68="No Data",1,IF('Indicator Data imputation'!T67&lt;&gt;"",1,0))</f>
        <v>0</v>
      </c>
      <c r="T64" s="125">
        <f>IF('Indicator Data'!U68="No Data",1,IF('Indicator Data imputation'!U67&lt;&gt;"",1,0))</f>
        <v>0</v>
      </c>
      <c r="U64" s="125">
        <f>IF('Indicator Data'!V68="No Data",1,IF('Indicator Data imputation'!V67&lt;&gt;"",1,0))</f>
        <v>0</v>
      </c>
      <c r="V64" s="125">
        <f>IF('Indicator Data'!W68="No Data",1,IF('Indicator Data imputation'!W67&lt;&gt;"",1,0))</f>
        <v>0</v>
      </c>
      <c r="W64" s="125">
        <f>IF('Indicator Data'!X68="No Data",1,IF('Indicator Data imputation'!X67&lt;&gt;"",1,0))</f>
        <v>0</v>
      </c>
      <c r="X64" s="125">
        <f>IF('Indicator Data'!Y68="No Data",1,IF('Indicator Data imputation'!Y67&lt;&gt;"",1,0))</f>
        <v>0</v>
      </c>
      <c r="Y64" s="125">
        <f>IF('Indicator Data'!Z68="No Data",1,IF('Indicator Data imputation'!Z67&lt;&gt;"",1,0))</f>
        <v>0</v>
      </c>
      <c r="Z64" s="125">
        <f>IF('Indicator Data'!AA68="No Data",1,IF('Indicator Data imputation'!AA67&lt;&gt;"",1,0))</f>
        <v>0</v>
      </c>
      <c r="AA64" s="125">
        <f>IF('Indicator Data'!AB68="No Data",1,IF('Indicator Data imputation'!AB67&lt;&gt;"",1,0))</f>
        <v>0</v>
      </c>
      <c r="AB64" s="125">
        <f>IF('Indicator Data'!AC68="No Data",1,IF('Indicator Data imputation'!AC67&lt;&gt;"",1,0))</f>
        <v>1</v>
      </c>
      <c r="AC64" s="125">
        <f>IF('Indicator Data'!AD68="No Data",1,IF('Indicator Data imputation'!AD67&lt;&gt;"",1,0))</f>
        <v>0</v>
      </c>
      <c r="AD64" s="125">
        <f>IF('Indicator Data'!AE68="No Data",1,IF('Indicator Data imputation'!AE67&lt;&gt;"",1,0))</f>
        <v>0</v>
      </c>
      <c r="AE64" s="125">
        <f>IF('Indicator Data'!AF68="No Data",1,IF('Indicator Data imputation'!AF67&lt;&gt;"",1,0))</f>
        <v>0</v>
      </c>
      <c r="AF64" s="125">
        <f>IF('Indicator Data'!AG68="No Data",1,IF('Indicator Data imputation'!AG67&lt;&gt;"",1,0))</f>
        <v>0</v>
      </c>
      <c r="AG64" s="125">
        <f>IF('Indicator Data'!AH68="No Data",1,IF('Indicator Data imputation'!AH67&lt;&gt;"",1,0))</f>
        <v>0</v>
      </c>
      <c r="AH64" s="125">
        <f>IF('Indicator Data'!AI68="No Data",1,IF('Indicator Data imputation'!AI67&lt;&gt;"",1,0))</f>
        <v>0</v>
      </c>
      <c r="AI64" s="125">
        <f>IF('Indicator Data'!AJ68="No Data",1,IF('Indicator Data imputation'!AJ67&lt;&gt;"",1,0))</f>
        <v>0</v>
      </c>
      <c r="AJ64" s="125">
        <f>IF('Indicator Data'!AK68="No Data",1,IF('Indicator Data imputation'!AK67&lt;&gt;"",1,0))</f>
        <v>0</v>
      </c>
      <c r="AK64" s="125">
        <f>IF('Indicator Data'!AL68="No Data",1,IF('Indicator Data imputation'!AL67&lt;&gt;"",1,0))</f>
        <v>0</v>
      </c>
      <c r="AL64" s="125">
        <f>IF('Indicator Data'!AM68="No Data",1,IF('Indicator Data imputation'!AM67&lt;&gt;"",1,0))</f>
        <v>0</v>
      </c>
      <c r="AM64" s="125">
        <f>IF('Indicator Data'!AN68="No Data",1,IF('Indicator Data imputation'!AN67&lt;&gt;"",1,0))</f>
        <v>0</v>
      </c>
      <c r="AN64" s="125">
        <f>IF('Indicator Data'!AO68="No Data",1,IF('Indicator Data imputation'!AO67&lt;&gt;"",1,0))</f>
        <v>0</v>
      </c>
      <c r="AO64" s="125">
        <f>IF('Indicator Data'!AP68="No Data",1,IF('Indicator Data imputation'!AP67&lt;&gt;"",1,0))</f>
        <v>0</v>
      </c>
      <c r="AP64" s="125">
        <f>IF('Indicator Data'!AQ68="No Data",1,IF('Indicator Data imputation'!AQ67&lt;&gt;"",1,0))</f>
        <v>0</v>
      </c>
      <c r="AQ64" s="125">
        <f>IF('Indicator Data'!AR68="No Data",1,IF('Indicator Data imputation'!AR67&lt;&gt;"",1,0))</f>
        <v>0</v>
      </c>
      <c r="AR64" s="125">
        <f>IF('Indicator Data'!AS68="No Data",1,IF('Indicator Data imputation'!AS67&lt;&gt;"",1,0))</f>
        <v>0</v>
      </c>
      <c r="AS64" s="125">
        <f>IF('Indicator Data'!AT68="No Data",1,IF('Indicator Data imputation'!AT67&lt;&gt;"",1,0))</f>
        <v>0</v>
      </c>
      <c r="AT64" s="125">
        <f>IF('Indicator Data'!AU68="No Data",1,IF('Indicator Data imputation'!AU67&lt;&gt;"",1,0))</f>
        <v>0</v>
      </c>
      <c r="AU64" s="125">
        <f>IF('Indicator Data'!AV68="No Data",1,IF('Indicator Data imputation'!AV67&lt;&gt;"",1,0))</f>
        <v>0</v>
      </c>
      <c r="AV64" s="125">
        <f>IF('Indicator Data'!AW68="No Data",1,IF('Indicator Data imputation'!AW67&lt;&gt;"",1,0))</f>
        <v>1</v>
      </c>
      <c r="AW64" s="125">
        <f>IF('Indicator Data'!AX68="No Data",1,IF('Indicator Data imputation'!AX67&lt;&gt;"",1,0))</f>
        <v>0</v>
      </c>
      <c r="AX64" s="125">
        <f>IF('Indicator Data'!AY68="No Data",1,IF('Indicator Data imputation'!AY67&lt;&gt;"",1,0))</f>
        <v>0</v>
      </c>
      <c r="AY64" s="125">
        <f>IF('Indicator Data'!AZ68="No Data",1,IF('Indicator Data imputation'!AZ67&lt;&gt;"",1,0))</f>
        <v>0</v>
      </c>
      <c r="AZ64" s="125">
        <f>IF('Indicator Data'!BA68="No Data",1,IF('Indicator Data imputation'!BA67&lt;&gt;"",1,0))</f>
        <v>0</v>
      </c>
      <c r="BA64" s="125">
        <f>IF('Indicator Data'!BB68="No Data",1,IF('Indicator Data imputation'!BB67&lt;&gt;"",1,0))</f>
        <v>0</v>
      </c>
      <c r="BB64" s="125">
        <f>IF('Indicator Data'!BC68="No Data",1,IF('Indicator Data imputation'!BC67&lt;&gt;"",1,0))</f>
        <v>0</v>
      </c>
      <c r="BC64" s="125">
        <f>IF('Indicator Data'!BD68="No Data",1,IF('Indicator Data imputation'!BD67&lt;&gt;"",1,0))</f>
        <v>0</v>
      </c>
      <c r="BD64" s="125">
        <f>IF('Indicator Data'!BF68="No Data",1,IF('Indicator Data imputation'!BE67&lt;&gt;"",1,0))</f>
        <v>0</v>
      </c>
      <c r="BE64" s="125">
        <f>IF('Indicator Data'!BG68="No Data",1,IF('Indicator Data imputation'!BF67&lt;&gt;"",1,0))</f>
        <v>0</v>
      </c>
      <c r="BF64" s="125">
        <f>IF('Indicator Data'!BH68="No Data",1,IF('Indicator Data imputation'!BG67&lt;&gt;"",1,0))</f>
        <v>0</v>
      </c>
      <c r="BG64" s="125">
        <f>IF('Indicator Data'!BI68="No Data",1,IF('Indicator Data imputation'!BH67&lt;&gt;"",1,0))</f>
        <v>0</v>
      </c>
      <c r="BH64" s="125">
        <f>IF('Indicator Data'!BJ68="No Data",1,IF('Indicator Data imputation'!BI67&lt;&gt;"",1,0))</f>
        <v>0</v>
      </c>
      <c r="BI64" s="125">
        <f>IF('Indicator Data'!BK68="No Data",1,IF('Indicator Data imputation'!BJ67&lt;&gt;"",1,0))</f>
        <v>0</v>
      </c>
      <c r="BJ64" s="125">
        <f>IF('Indicator Data'!BL68="No Data",1,IF('Indicator Data imputation'!BK67&lt;&gt;"",1,0))</f>
        <v>0</v>
      </c>
      <c r="BK64" s="125">
        <f>IF('Indicator Data'!BM68="No Data",1,IF('Indicator Data imputation'!BL67&lt;&gt;"",1,0))</f>
        <v>0</v>
      </c>
      <c r="BL64" s="125">
        <f>IF('Indicator Data'!BN68="No Data",1,IF('Indicator Data imputation'!BM67&lt;&gt;"",1,0))</f>
        <v>0</v>
      </c>
      <c r="BM64" s="125">
        <f>IF('Indicator Data'!BO68="No Data",1,IF('Indicator Data imputation'!BN67&lt;&gt;"",1,0))</f>
        <v>0</v>
      </c>
      <c r="BN64" s="125">
        <f>IF('Indicator Data'!BP68="No Data",1,IF('Indicator Data imputation'!BO67&lt;&gt;"",1,0))</f>
        <v>0</v>
      </c>
      <c r="BO64" s="125">
        <f>IF('Indicator Data'!BQ68="No Data",1,IF('Indicator Data imputation'!BP67&lt;&gt;"",1,0))</f>
        <v>0</v>
      </c>
      <c r="BP64" s="125">
        <f>IF('Indicator Data'!BR68="No Data",1,IF('Indicator Data imputation'!BQ67&lt;&gt;"",1,0))</f>
        <v>0</v>
      </c>
      <c r="BQ64" s="125">
        <f>IF('Indicator Data'!BS68="No Data",1,IF('Indicator Data imputation'!BR67&lt;&gt;"",1,0))</f>
        <v>0</v>
      </c>
      <c r="BR64" s="125">
        <f>IF('Indicator Data'!BT68="No Data",1,IF('Indicator Data imputation'!BS67&lt;&gt;"",1,0))</f>
        <v>0</v>
      </c>
      <c r="BS64" s="125">
        <f>IF('Indicator Data'!BU68="No Data",1,IF('Indicator Data imputation'!BT67&lt;&gt;"",1,0))</f>
        <v>0</v>
      </c>
      <c r="BT64" s="125">
        <f>IF('Indicator Data'!BV68="No Data",1,IF('Indicator Data imputation'!BU67&lt;&gt;"",1,0))</f>
        <v>0</v>
      </c>
      <c r="BU64" s="125">
        <f>IF('Indicator Data'!BW68="No Data",1,IF('Indicator Data imputation'!BV67&lt;&gt;"",1,0))</f>
        <v>0</v>
      </c>
      <c r="BV64" s="125">
        <f>IF('Indicator Data'!BX68="No Data",1,IF('Indicator Data imputation'!BW67&lt;&gt;"",1,0))</f>
        <v>0</v>
      </c>
      <c r="BW64" s="125">
        <f>IF('Indicator Data'!BY68="No Data",1,IF('Indicator Data imputation'!BX67&lt;&gt;"",1,0))</f>
        <v>0</v>
      </c>
      <c r="BX64" s="125">
        <f>IF('Indicator Data'!BZ68="No Data",1,IF('Indicator Data imputation'!BY67&lt;&gt;"",1,0))</f>
        <v>0</v>
      </c>
      <c r="BY64" s="3">
        <f t="shared" si="2"/>
        <v>5</v>
      </c>
      <c r="BZ64" s="127">
        <f t="shared" si="1"/>
        <v>6.6666666666666666E-2</v>
      </c>
    </row>
    <row r="65" spans="1:78" x14ac:dyDescent="0.3">
      <c r="A65" s="3" t="str">
        <f>'Indicator Data'!B69</f>
        <v>DEU</v>
      </c>
      <c r="B65" s="125">
        <f>IF('Indicator Data'!C69="No Data",1,IF('Indicator Data imputation'!C68&lt;&gt;"",1,0))</f>
        <v>0</v>
      </c>
      <c r="C65" s="125">
        <f>IF('Indicator Data'!D69="No Data",1,IF('Indicator Data imputation'!D68&lt;&gt;"",1,0))</f>
        <v>0</v>
      </c>
      <c r="D65" s="125">
        <f>IF('Indicator Data'!E69="No Data",1,IF('Indicator Data imputation'!E68&lt;&gt;"",1,0))</f>
        <v>0</v>
      </c>
      <c r="E65" s="125">
        <f>IF('Indicator Data'!F69="No Data",1,IF('Indicator Data imputation'!F68&lt;&gt;"",1,0))</f>
        <v>0</v>
      </c>
      <c r="F65" s="125">
        <f>IF('Indicator Data'!G69="No Data",1,IF('Indicator Data imputation'!G68&lt;&gt;"",1,0))</f>
        <v>0</v>
      </c>
      <c r="G65" s="125">
        <f>IF('Indicator Data'!H69="No Data",1,IF('Indicator Data imputation'!H68&lt;&gt;"",1,0))</f>
        <v>0</v>
      </c>
      <c r="H65" s="125">
        <f>IF('Indicator Data'!I69="No Data",1,IF('Indicator Data imputation'!I68&lt;&gt;"",1,0))</f>
        <v>0</v>
      </c>
      <c r="I65" s="125">
        <f>IF('Indicator Data'!J69="No Data",1,IF('Indicator Data imputation'!J68&lt;&gt;"",1,0))</f>
        <v>0</v>
      </c>
      <c r="J65" s="125">
        <f>IF('Indicator Data'!K69="No Data",1,IF('Indicator Data imputation'!K68&lt;&gt;"",1,0))</f>
        <v>0</v>
      </c>
      <c r="K65" s="125">
        <f>IF('Indicator Data'!L69="No Data",1,IF('Indicator Data imputation'!L68&lt;&gt;"",1,0))</f>
        <v>0</v>
      </c>
      <c r="L65" s="125">
        <f>IF('Indicator Data'!M69="No Data",1,IF('Indicator Data imputation'!M68&lt;&gt;"",1,0))</f>
        <v>0</v>
      </c>
      <c r="M65" s="125">
        <f>IF('Indicator Data'!N69="No Data",1,IF('Indicator Data imputation'!N68&lt;&gt;"",1,0))</f>
        <v>1</v>
      </c>
      <c r="N65" s="125">
        <f>IF('Indicator Data'!O69="No Data",1,IF('Indicator Data imputation'!O68&lt;&gt;"",1,0))</f>
        <v>1</v>
      </c>
      <c r="O65" s="125">
        <f>IF('Indicator Data'!P69="No Data",1,IF('Indicator Data imputation'!P68&lt;&gt;"",1,0))</f>
        <v>1</v>
      </c>
      <c r="P65" s="125">
        <f>IF('Indicator Data'!Q69="No Data",1,IF('Indicator Data imputation'!Q68&lt;&gt;"",1,0))</f>
        <v>0</v>
      </c>
      <c r="Q65" s="125">
        <f>IF('Indicator Data'!R69="No Data",1,IF('Indicator Data imputation'!R68&lt;&gt;"",1,0))</f>
        <v>0</v>
      </c>
      <c r="R65" s="125">
        <f>IF('Indicator Data'!S69="No Data",1,IF('Indicator Data imputation'!S68&lt;&gt;"",1,0))</f>
        <v>0</v>
      </c>
      <c r="S65" s="125">
        <f>IF('Indicator Data'!T69="No Data",1,IF('Indicator Data imputation'!T68&lt;&gt;"",1,0))</f>
        <v>0</v>
      </c>
      <c r="T65" s="125">
        <f>IF('Indicator Data'!U69="No Data",1,IF('Indicator Data imputation'!U68&lt;&gt;"",1,0))</f>
        <v>0</v>
      </c>
      <c r="U65" s="125">
        <f>IF('Indicator Data'!V69="No Data",1,IF('Indicator Data imputation'!V68&lt;&gt;"",1,0))</f>
        <v>0</v>
      </c>
      <c r="V65" s="125">
        <f>IF('Indicator Data'!W69="No Data",1,IF('Indicator Data imputation'!W68&lt;&gt;"",1,0))</f>
        <v>0</v>
      </c>
      <c r="W65" s="125">
        <f>IF('Indicator Data'!X69="No Data",1,IF('Indicator Data imputation'!X68&lt;&gt;"",1,0))</f>
        <v>0</v>
      </c>
      <c r="X65" s="125">
        <f>IF('Indicator Data'!Y69="No Data",1,IF('Indicator Data imputation'!Y68&lt;&gt;"",1,0))</f>
        <v>0</v>
      </c>
      <c r="Y65" s="125">
        <f>IF('Indicator Data'!Z69="No Data",1,IF('Indicator Data imputation'!Z68&lt;&gt;"",1,0))</f>
        <v>0</v>
      </c>
      <c r="Z65" s="125">
        <f>IF('Indicator Data'!AA69="No Data",1,IF('Indicator Data imputation'!AA68&lt;&gt;"",1,0))</f>
        <v>0</v>
      </c>
      <c r="AA65" s="125">
        <f>IF('Indicator Data'!AB69="No Data",1,IF('Indicator Data imputation'!AB68&lt;&gt;"",1,0))</f>
        <v>0</v>
      </c>
      <c r="AB65" s="125">
        <f>IF('Indicator Data'!AC69="No Data",1,IF('Indicator Data imputation'!AC68&lt;&gt;"",1,0))</f>
        <v>1</v>
      </c>
      <c r="AC65" s="125">
        <f>IF('Indicator Data'!AD69="No Data",1,IF('Indicator Data imputation'!AD68&lt;&gt;"",1,0))</f>
        <v>0</v>
      </c>
      <c r="AD65" s="125">
        <f>IF('Indicator Data'!AE69="No Data",1,IF('Indicator Data imputation'!AE68&lt;&gt;"",1,0))</f>
        <v>0</v>
      </c>
      <c r="AE65" s="125">
        <f>IF('Indicator Data'!AF69="No Data",1,IF('Indicator Data imputation'!AF68&lt;&gt;"",1,0))</f>
        <v>0</v>
      </c>
      <c r="AF65" s="125">
        <f>IF('Indicator Data'!AG69="No Data",1,IF('Indicator Data imputation'!AG68&lt;&gt;"",1,0))</f>
        <v>0</v>
      </c>
      <c r="AG65" s="125">
        <f>IF('Indicator Data'!AH69="No Data",1,IF('Indicator Data imputation'!AH68&lt;&gt;"",1,0))</f>
        <v>0</v>
      </c>
      <c r="AH65" s="125">
        <f>IF('Indicator Data'!AI69="No Data",1,IF('Indicator Data imputation'!AI68&lt;&gt;"",1,0))</f>
        <v>0</v>
      </c>
      <c r="AI65" s="125">
        <f>IF('Indicator Data'!AJ69="No Data",1,IF('Indicator Data imputation'!AJ68&lt;&gt;"",1,0))</f>
        <v>0</v>
      </c>
      <c r="AJ65" s="125">
        <f>IF('Indicator Data'!AK69="No Data",1,IF('Indicator Data imputation'!AK68&lt;&gt;"",1,0))</f>
        <v>0</v>
      </c>
      <c r="AK65" s="125">
        <f>IF('Indicator Data'!AL69="No Data",1,IF('Indicator Data imputation'!AL68&lt;&gt;"",1,0))</f>
        <v>0</v>
      </c>
      <c r="AL65" s="125">
        <f>IF('Indicator Data'!AM69="No Data",1,IF('Indicator Data imputation'!AM68&lt;&gt;"",1,0))</f>
        <v>1</v>
      </c>
      <c r="AM65" s="125">
        <f>IF('Indicator Data'!AN69="No Data",1,IF('Indicator Data imputation'!AN68&lt;&gt;"",1,0))</f>
        <v>0</v>
      </c>
      <c r="AN65" s="125">
        <f>IF('Indicator Data'!AO69="No Data",1,IF('Indicator Data imputation'!AO68&lt;&gt;"",1,0))</f>
        <v>0</v>
      </c>
      <c r="AO65" s="125">
        <f>IF('Indicator Data'!AP69="No Data",1,IF('Indicator Data imputation'!AP68&lt;&gt;"",1,0))</f>
        <v>0</v>
      </c>
      <c r="AP65" s="125">
        <f>IF('Indicator Data'!AQ69="No Data",1,IF('Indicator Data imputation'!AQ68&lt;&gt;"",1,0))</f>
        <v>1</v>
      </c>
      <c r="AQ65" s="125">
        <f>IF('Indicator Data'!AR69="No Data",1,IF('Indicator Data imputation'!AR68&lt;&gt;"",1,0))</f>
        <v>0</v>
      </c>
      <c r="AR65" s="125">
        <f>IF('Indicator Data'!AS69="No Data",1,IF('Indicator Data imputation'!AS68&lt;&gt;"",1,0))</f>
        <v>0</v>
      </c>
      <c r="AS65" s="125">
        <f>IF('Indicator Data'!AT69="No Data",1,IF('Indicator Data imputation'!AT68&lt;&gt;"",1,0))</f>
        <v>0</v>
      </c>
      <c r="AT65" s="125">
        <f>IF('Indicator Data'!AU69="No Data",1,IF('Indicator Data imputation'!AU68&lt;&gt;"",1,0))</f>
        <v>0</v>
      </c>
      <c r="AU65" s="125">
        <f>IF('Indicator Data'!AV69="No Data",1,IF('Indicator Data imputation'!AV68&lt;&gt;"",1,0))</f>
        <v>1</v>
      </c>
      <c r="AV65" s="125">
        <f>IF('Indicator Data'!AW69="No Data",1,IF('Indicator Data imputation'!AW68&lt;&gt;"",1,0))</f>
        <v>1</v>
      </c>
      <c r="AW65" s="125">
        <f>IF('Indicator Data'!AX69="No Data",1,IF('Indicator Data imputation'!AX68&lt;&gt;"",1,0))</f>
        <v>1</v>
      </c>
      <c r="AX65" s="125">
        <f>IF('Indicator Data'!AY69="No Data",1,IF('Indicator Data imputation'!AY68&lt;&gt;"",1,0))</f>
        <v>0</v>
      </c>
      <c r="AY65" s="125">
        <f>IF('Indicator Data'!AZ69="No Data",1,IF('Indicator Data imputation'!AZ68&lt;&gt;"",1,0))</f>
        <v>0</v>
      </c>
      <c r="AZ65" s="125">
        <f>IF('Indicator Data'!BA69="No Data",1,IF('Indicator Data imputation'!BA68&lt;&gt;"",1,0))</f>
        <v>0</v>
      </c>
      <c r="BA65" s="125">
        <f>IF('Indicator Data'!BB69="No Data",1,IF('Indicator Data imputation'!BB68&lt;&gt;"",1,0))</f>
        <v>0</v>
      </c>
      <c r="BB65" s="125">
        <f>IF('Indicator Data'!BC69="No Data",1,IF('Indicator Data imputation'!BC68&lt;&gt;"",1,0))</f>
        <v>0</v>
      </c>
      <c r="BC65" s="125">
        <f>IF('Indicator Data'!BD69="No Data",1,IF('Indicator Data imputation'!BD68&lt;&gt;"",1,0))</f>
        <v>0</v>
      </c>
      <c r="BD65" s="125">
        <f>IF('Indicator Data'!BF69="No Data",1,IF('Indicator Data imputation'!BE68&lt;&gt;"",1,0))</f>
        <v>0</v>
      </c>
      <c r="BE65" s="125">
        <f>IF('Indicator Data'!BG69="No Data",1,IF('Indicator Data imputation'!BF68&lt;&gt;"",1,0))</f>
        <v>0</v>
      </c>
      <c r="BF65" s="125">
        <f>IF('Indicator Data'!BH69="No Data",1,IF('Indicator Data imputation'!BG68&lt;&gt;"",1,0))</f>
        <v>0</v>
      </c>
      <c r="BG65" s="125">
        <f>IF('Indicator Data'!BI69="No Data",1,IF('Indicator Data imputation'!BH68&lt;&gt;"",1,0))</f>
        <v>0</v>
      </c>
      <c r="BH65" s="125">
        <f>IF('Indicator Data'!BJ69="No Data",1,IF('Indicator Data imputation'!BI68&lt;&gt;"",1,0))</f>
        <v>0</v>
      </c>
      <c r="BI65" s="125">
        <f>IF('Indicator Data'!BK69="No Data",1,IF('Indicator Data imputation'!BJ68&lt;&gt;"",1,0))</f>
        <v>0</v>
      </c>
      <c r="BJ65" s="125">
        <f>IF('Indicator Data'!BL69="No Data",1,IF('Indicator Data imputation'!BK68&lt;&gt;"",1,0))</f>
        <v>0</v>
      </c>
      <c r="BK65" s="125">
        <f>IF('Indicator Data'!BM69="No Data",1,IF('Indicator Data imputation'!BL68&lt;&gt;"",1,0))</f>
        <v>0</v>
      </c>
      <c r="BL65" s="125">
        <f>IF('Indicator Data'!BN69="No Data",1,IF('Indicator Data imputation'!BM68&lt;&gt;"",1,0))</f>
        <v>0</v>
      </c>
      <c r="BM65" s="125">
        <f>IF('Indicator Data'!BO69="No Data",1,IF('Indicator Data imputation'!BN68&lt;&gt;"",1,0))</f>
        <v>1</v>
      </c>
      <c r="BN65" s="125">
        <f>IF('Indicator Data'!BP69="No Data",1,IF('Indicator Data imputation'!BO68&lt;&gt;"",1,0))</f>
        <v>0</v>
      </c>
      <c r="BO65" s="125">
        <f>IF('Indicator Data'!BQ69="No Data",1,IF('Indicator Data imputation'!BP68&lt;&gt;"",1,0))</f>
        <v>0</v>
      </c>
      <c r="BP65" s="125">
        <f>IF('Indicator Data'!BR69="No Data",1,IF('Indicator Data imputation'!BQ68&lt;&gt;"",1,0))</f>
        <v>0</v>
      </c>
      <c r="BQ65" s="125">
        <f>IF('Indicator Data'!BS69="No Data",1,IF('Indicator Data imputation'!BR68&lt;&gt;"",1,0))</f>
        <v>0</v>
      </c>
      <c r="BR65" s="125">
        <f>IF('Indicator Data'!BT69="No Data",1,IF('Indicator Data imputation'!BS68&lt;&gt;"",1,0))</f>
        <v>0</v>
      </c>
      <c r="BS65" s="125">
        <f>IF('Indicator Data'!BU69="No Data",1,IF('Indicator Data imputation'!BT68&lt;&gt;"",1,0))</f>
        <v>0</v>
      </c>
      <c r="BT65" s="125">
        <f>IF('Indicator Data'!BV69="No Data",1,IF('Indicator Data imputation'!BU68&lt;&gt;"",1,0))</f>
        <v>0</v>
      </c>
      <c r="BU65" s="125">
        <f>IF('Indicator Data'!BW69="No Data",1,IF('Indicator Data imputation'!BV68&lt;&gt;"",1,0))</f>
        <v>0</v>
      </c>
      <c r="BV65" s="125">
        <f>IF('Indicator Data'!BX69="No Data",1,IF('Indicator Data imputation'!BW68&lt;&gt;"",1,0))</f>
        <v>0</v>
      </c>
      <c r="BW65" s="125">
        <f>IF('Indicator Data'!BY69="No Data",1,IF('Indicator Data imputation'!BX68&lt;&gt;"",1,0))</f>
        <v>0</v>
      </c>
      <c r="BX65" s="125">
        <f>IF('Indicator Data'!BZ69="No Data",1,IF('Indicator Data imputation'!BY68&lt;&gt;"",1,0))</f>
        <v>0</v>
      </c>
      <c r="BY65" s="3">
        <f t="shared" si="2"/>
        <v>10</v>
      </c>
      <c r="BZ65" s="127">
        <f t="shared" si="1"/>
        <v>0.13333333333333333</v>
      </c>
    </row>
    <row r="66" spans="1:78" x14ac:dyDescent="0.3">
      <c r="A66" s="3" t="str">
        <f>'Indicator Data'!B70</f>
        <v>GHA</v>
      </c>
      <c r="B66" s="125">
        <f>IF('Indicator Data'!C70="No Data",1,IF('Indicator Data imputation'!C69&lt;&gt;"",1,0))</f>
        <v>0</v>
      </c>
      <c r="C66" s="125">
        <f>IF('Indicator Data'!D70="No Data",1,IF('Indicator Data imputation'!D69&lt;&gt;"",1,0))</f>
        <v>0</v>
      </c>
      <c r="D66" s="125">
        <f>IF('Indicator Data'!E70="No Data",1,IF('Indicator Data imputation'!E69&lt;&gt;"",1,0))</f>
        <v>0</v>
      </c>
      <c r="E66" s="125">
        <f>IF('Indicator Data'!F70="No Data",1,IF('Indicator Data imputation'!F69&lt;&gt;"",1,0))</f>
        <v>0</v>
      </c>
      <c r="F66" s="125">
        <f>IF('Indicator Data'!G70="No Data",1,IF('Indicator Data imputation'!G69&lt;&gt;"",1,0))</f>
        <v>0</v>
      </c>
      <c r="G66" s="125">
        <f>IF('Indicator Data'!H70="No Data",1,IF('Indicator Data imputation'!H69&lt;&gt;"",1,0))</f>
        <v>0</v>
      </c>
      <c r="H66" s="125">
        <f>IF('Indicator Data'!I70="No Data",1,IF('Indicator Data imputation'!I69&lt;&gt;"",1,0))</f>
        <v>0</v>
      </c>
      <c r="I66" s="125">
        <f>IF('Indicator Data'!J70="No Data",1,IF('Indicator Data imputation'!J69&lt;&gt;"",1,0))</f>
        <v>0</v>
      </c>
      <c r="J66" s="125">
        <f>IF('Indicator Data'!K70="No Data",1,IF('Indicator Data imputation'!K69&lt;&gt;"",1,0))</f>
        <v>0</v>
      </c>
      <c r="K66" s="125">
        <f>IF('Indicator Data'!L70="No Data",1,IF('Indicator Data imputation'!L69&lt;&gt;"",1,0))</f>
        <v>0</v>
      </c>
      <c r="L66" s="125">
        <f>IF('Indicator Data'!M70="No Data",1,IF('Indicator Data imputation'!M69&lt;&gt;"",1,0))</f>
        <v>0</v>
      </c>
      <c r="M66" s="125">
        <f>IF('Indicator Data'!N70="No Data",1,IF('Indicator Data imputation'!N69&lt;&gt;"",1,0))</f>
        <v>0</v>
      </c>
      <c r="N66" s="125">
        <f>IF('Indicator Data'!O70="No Data",1,IF('Indicator Data imputation'!O69&lt;&gt;"",1,0))</f>
        <v>0</v>
      </c>
      <c r="O66" s="125">
        <f>IF('Indicator Data'!P70="No Data",1,IF('Indicator Data imputation'!P69&lt;&gt;"",1,0))</f>
        <v>0</v>
      </c>
      <c r="P66" s="125">
        <f>IF('Indicator Data'!Q70="No Data",1,IF('Indicator Data imputation'!Q69&lt;&gt;"",1,0))</f>
        <v>0</v>
      </c>
      <c r="Q66" s="125">
        <f>IF('Indicator Data'!R70="No Data",1,IF('Indicator Data imputation'!R69&lt;&gt;"",1,0))</f>
        <v>0</v>
      </c>
      <c r="R66" s="125">
        <f>IF('Indicator Data'!S70="No Data",1,IF('Indicator Data imputation'!S69&lt;&gt;"",1,0))</f>
        <v>0</v>
      </c>
      <c r="S66" s="125">
        <f>IF('Indicator Data'!T70="No Data",1,IF('Indicator Data imputation'!T69&lt;&gt;"",1,0))</f>
        <v>0</v>
      </c>
      <c r="T66" s="125">
        <f>IF('Indicator Data'!U70="No Data",1,IF('Indicator Data imputation'!U69&lt;&gt;"",1,0))</f>
        <v>0</v>
      </c>
      <c r="U66" s="125">
        <f>IF('Indicator Data'!V70="No Data",1,IF('Indicator Data imputation'!V69&lt;&gt;"",1,0))</f>
        <v>0</v>
      </c>
      <c r="V66" s="125">
        <f>IF('Indicator Data'!W70="No Data",1,IF('Indicator Data imputation'!W69&lt;&gt;"",1,0))</f>
        <v>0</v>
      </c>
      <c r="W66" s="125">
        <f>IF('Indicator Data'!X70="No Data",1,IF('Indicator Data imputation'!X69&lt;&gt;"",1,0))</f>
        <v>0</v>
      </c>
      <c r="X66" s="125">
        <f>IF('Indicator Data'!Y70="No Data",1,IF('Indicator Data imputation'!Y69&lt;&gt;"",1,0))</f>
        <v>0</v>
      </c>
      <c r="Y66" s="125">
        <f>IF('Indicator Data'!Z70="No Data",1,IF('Indicator Data imputation'!Z69&lt;&gt;"",1,0))</f>
        <v>0</v>
      </c>
      <c r="Z66" s="125">
        <f>IF('Indicator Data'!AA70="No Data",1,IF('Indicator Data imputation'!AA69&lt;&gt;"",1,0))</f>
        <v>0</v>
      </c>
      <c r="AA66" s="125">
        <f>IF('Indicator Data'!AB70="No Data",1,IF('Indicator Data imputation'!AB69&lt;&gt;"",1,0))</f>
        <v>0</v>
      </c>
      <c r="AB66" s="125">
        <f>IF('Indicator Data'!AC70="No Data",1,IF('Indicator Data imputation'!AC69&lt;&gt;"",1,0))</f>
        <v>0</v>
      </c>
      <c r="AC66" s="125">
        <f>IF('Indicator Data'!AD70="No Data",1,IF('Indicator Data imputation'!AD69&lt;&gt;"",1,0))</f>
        <v>0</v>
      </c>
      <c r="AD66" s="125">
        <f>IF('Indicator Data'!AE70="No Data",1,IF('Indicator Data imputation'!AE69&lt;&gt;"",1,0))</f>
        <v>0</v>
      </c>
      <c r="AE66" s="125">
        <f>IF('Indicator Data'!AF70="No Data",1,IF('Indicator Data imputation'!AF69&lt;&gt;"",1,0))</f>
        <v>0</v>
      </c>
      <c r="AF66" s="125">
        <f>IF('Indicator Data'!AG70="No Data",1,IF('Indicator Data imputation'!AG69&lt;&gt;"",1,0))</f>
        <v>0</v>
      </c>
      <c r="AG66" s="125">
        <f>IF('Indicator Data'!AH70="No Data",1,IF('Indicator Data imputation'!AH69&lt;&gt;"",1,0))</f>
        <v>0</v>
      </c>
      <c r="AH66" s="125">
        <f>IF('Indicator Data'!AI70="No Data",1,IF('Indicator Data imputation'!AI69&lt;&gt;"",1,0))</f>
        <v>0</v>
      </c>
      <c r="AI66" s="125">
        <f>IF('Indicator Data'!AJ70="No Data",1,IF('Indicator Data imputation'!AJ69&lt;&gt;"",1,0))</f>
        <v>0</v>
      </c>
      <c r="AJ66" s="125">
        <f>IF('Indicator Data'!AK70="No Data",1,IF('Indicator Data imputation'!AK69&lt;&gt;"",1,0))</f>
        <v>0</v>
      </c>
      <c r="AK66" s="125">
        <f>IF('Indicator Data'!AL70="No Data",1,IF('Indicator Data imputation'!AL69&lt;&gt;"",1,0))</f>
        <v>0</v>
      </c>
      <c r="AL66" s="125">
        <f>IF('Indicator Data'!AM70="No Data",1,IF('Indicator Data imputation'!AM69&lt;&gt;"",1,0))</f>
        <v>0</v>
      </c>
      <c r="AM66" s="125">
        <f>IF('Indicator Data'!AN70="No Data",1,IF('Indicator Data imputation'!AN69&lt;&gt;"",1,0))</f>
        <v>0</v>
      </c>
      <c r="AN66" s="125">
        <f>IF('Indicator Data'!AO70="No Data",1,IF('Indicator Data imputation'!AO69&lt;&gt;"",1,0))</f>
        <v>0</v>
      </c>
      <c r="AO66" s="125">
        <f>IF('Indicator Data'!AP70="No Data",1,IF('Indicator Data imputation'!AP69&lt;&gt;"",1,0))</f>
        <v>0</v>
      </c>
      <c r="AP66" s="125">
        <f>IF('Indicator Data'!AQ70="No Data",1,IF('Indicator Data imputation'!AQ69&lt;&gt;"",1,0))</f>
        <v>0</v>
      </c>
      <c r="AQ66" s="125">
        <f>IF('Indicator Data'!AR70="No Data",1,IF('Indicator Data imputation'!AR69&lt;&gt;"",1,0))</f>
        <v>0</v>
      </c>
      <c r="AR66" s="125">
        <f>IF('Indicator Data'!AS70="No Data",1,IF('Indicator Data imputation'!AS69&lt;&gt;"",1,0))</f>
        <v>0</v>
      </c>
      <c r="AS66" s="125">
        <f>IF('Indicator Data'!AT70="No Data",1,IF('Indicator Data imputation'!AT69&lt;&gt;"",1,0))</f>
        <v>0</v>
      </c>
      <c r="AT66" s="125">
        <f>IF('Indicator Data'!AU70="No Data",1,IF('Indicator Data imputation'!AU69&lt;&gt;"",1,0))</f>
        <v>0</v>
      </c>
      <c r="AU66" s="125">
        <f>IF('Indicator Data'!AV70="No Data",1,IF('Indicator Data imputation'!AV69&lt;&gt;"",1,0))</f>
        <v>0</v>
      </c>
      <c r="AV66" s="125">
        <f>IF('Indicator Data'!AW70="No Data",1,IF('Indicator Data imputation'!AW69&lt;&gt;"",1,0))</f>
        <v>0</v>
      </c>
      <c r="AW66" s="125">
        <f>IF('Indicator Data'!AX70="No Data",1,IF('Indicator Data imputation'!AX69&lt;&gt;"",1,0))</f>
        <v>0</v>
      </c>
      <c r="AX66" s="125">
        <f>IF('Indicator Data'!AY70="No Data",1,IF('Indicator Data imputation'!AY69&lt;&gt;"",1,0))</f>
        <v>0</v>
      </c>
      <c r="AY66" s="125">
        <f>IF('Indicator Data'!AZ70="No Data",1,IF('Indicator Data imputation'!AZ69&lt;&gt;"",1,0))</f>
        <v>0</v>
      </c>
      <c r="AZ66" s="125">
        <f>IF('Indicator Data'!BA70="No Data",1,IF('Indicator Data imputation'!BA69&lt;&gt;"",1,0))</f>
        <v>0</v>
      </c>
      <c r="BA66" s="125">
        <f>IF('Indicator Data'!BB70="No Data",1,IF('Indicator Data imputation'!BB69&lt;&gt;"",1,0))</f>
        <v>0</v>
      </c>
      <c r="BB66" s="125">
        <f>IF('Indicator Data'!BC70="No Data",1,IF('Indicator Data imputation'!BC69&lt;&gt;"",1,0))</f>
        <v>0</v>
      </c>
      <c r="BC66" s="125">
        <f>IF('Indicator Data'!BD70="No Data",1,IF('Indicator Data imputation'!BD69&lt;&gt;"",1,0))</f>
        <v>0</v>
      </c>
      <c r="BD66" s="125">
        <f>IF('Indicator Data'!BF70="No Data",1,IF('Indicator Data imputation'!BE69&lt;&gt;"",1,0))</f>
        <v>0</v>
      </c>
      <c r="BE66" s="125">
        <f>IF('Indicator Data'!BG70="No Data",1,IF('Indicator Data imputation'!BF69&lt;&gt;"",1,0))</f>
        <v>0</v>
      </c>
      <c r="BF66" s="125">
        <f>IF('Indicator Data'!BH70="No Data",1,IF('Indicator Data imputation'!BG69&lt;&gt;"",1,0))</f>
        <v>0</v>
      </c>
      <c r="BG66" s="125">
        <f>IF('Indicator Data'!BI70="No Data",1,IF('Indicator Data imputation'!BH69&lt;&gt;"",1,0))</f>
        <v>0</v>
      </c>
      <c r="BH66" s="125">
        <f>IF('Indicator Data'!BJ70="No Data",1,IF('Indicator Data imputation'!BI69&lt;&gt;"",1,0))</f>
        <v>0</v>
      </c>
      <c r="BI66" s="125">
        <f>IF('Indicator Data'!BK70="No Data",1,IF('Indicator Data imputation'!BJ69&lt;&gt;"",1,0))</f>
        <v>0</v>
      </c>
      <c r="BJ66" s="125">
        <f>IF('Indicator Data'!BL70="No Data",1,IF('Indicator Data imputation'!BK69&lt;&gt;"",1,0))</f>
        <v>0</v>
      </c>
      <c r="BK66" s="125">
        <f>IF('Indicator Data'!BM70="No Data",1,IF('Indicator Data imputation'!BL69&lt;&gt;"",1,0))</f>
        <v>0</v>
      </c>
      <c r="BL66" s="125">
        <f>IF('Indicator Data'!BN70="No Data",1,IF('Indicator Data imputation'!BM69&lt;&gt;"",1,0))</f>
        <v>0</v>
      </c>
      <c r="BM66" s="125">
        <f>IF('Indicator Data'!BO70="No Data",1,IF('Indicator Data imputation'!BN69&lt;&gt;"",1,0))</f>
        <v>0</v>
      </c>
      <c r="BN66" s="125">
        <f>IF('Indicator Data'!BP70="No Data",1,IF('Indicator Data imputation'!BO69&lt;&gt;"",1,0))</f>
        <v>0</v>
      </c>
      <c r="BO66" s="125">
        <f>IF('Indicator Data'!BQ70="No Data",1,IF('Indicator Data imputation'!BP69&lt;&gt;"",1,0))</f>
        <v>0</v>
      </c>
      <c r="BP66" s="125">
        <f>IF('Indicator Data'!BR70="No Data",1,IF('Indicator Data imputation'!BQ69&lt;&gt;"",1,0))</f>
        <v>0</v>
      </c>
      <c r="BQ66" s="125">
        <f>IF('Indicator Data'!BS70="No Data",1,IF('Indicator Data imputation'!BR69&lt;&gt;"",1,0))</f>
        <v>0</v>
      </c>
      <c r="BR66" s="125">
        <f>IF('Indicator Data'!BT70="No Data",1,IF('Indicator Data imputation'!BS69&lt;&gt;"",1,0))</f>
        <v>0</v>
      </c>
      <c r="BS66" s="125">
        <f>IF('Indicator Data'!BU70="No Data",1,IF('Indicator Data imputation'!BT69&lt;&gt;"",1,0))</f>
        <v>0</v>
      </c>
      <c r="BT66" s="125">
        <f>IF('Indicator Data'!BV70="No Data",1,IF('Indicator Data imputation'!BU69&lt;&gt;"",1,0))</f>
        <v>0</v>
      </c>
      <c r="BU66" s="125">
        <f>IF('Indicator Data'!BW70="No Data",1,IF('Indicator Data imputation'!BV69&lt;&gt;"",1,0))</f>
        <v>0</v>
      </c>
      <c r="BV66" s="125">
        <f>IF('Indicator Data'!BX70="No Data",1,IF('Indicator Data imputation'!BW69&lt;&gt;"",1,0))</f>
        <v>0</v>
      </c>
      <c r="BW66" s="125">
        <f>IF('Indicator Data'!BY70="No Data",1,IF('Indicator Data imputation'!BX69&lt;&gt;"",1,0))</f>
        <v>0</v>
      </c>
      <c r="BX66" s="125">
        <f>IF('Indicator Data'!BZ70="No Data",1,IF('Indicator Data imputation'!BY69&lt;&gt;"",1,0))</f>
        <v>0</v>
      </c>
      <c r="BY66" s="3">
        <f t="shared" ref="BY66:BY97" si="3">SUM(B66:BX66)</f>
        <v>0</v>
      </c>
      <c r="BZ66" s="127">
        <f t="shared" si="1"/>
        <v>0</v>
      </c>
    </row>
    <row r="67" spans="1:78" x14ac:dyDescent="0.3">
      <c r="A67" s="3" t="str">
        <f>'Indicator Data'!B71</f>
        <v>GRC</v>
      </c>
      <c r="B67" s="125">
        <f>IF('Indicator Data'!C71="No Data",1,IF('Indicator Data imputation'!C70&lt;&gt;"",1,0))</f>
        <v>0</v>
      </c>
      <c r="C67" s="125">
        <f>IF('Indicator Data'!D71="No Data",1,IF('Indicator Data imputation'!D70&lt;&gt;"",1,0))</f>
        <v>0</v>
      </c>
      <c r="D67" s="125">
        <f>IF('Indicator Data'!E71="No Data",1,IF('Indicator Data imputation'!E70&lt;&gt;"",1,0))</f>
        <v>0</v>
      </c>
      <c r="E67" s="125">
        <f>IF('Indicator Data'!F71="No Data",1,IF('Indicator Data imputation'!F70&lt;&gt;"",1,0))</f>
        <v>0</v>
      </c>
      <c r="F67" s="125">
        <f>IF('Indicator Data'!G71="No Data",1,IF('Indicator Data imputation'!G70&lt;&gt;"",1,0))</f>
        <v>0</v>
      </c>
      <c r="G67" s="125">
        <f>IF('Indicator Data'!H71="No Data",1,IF('Indicator Data imputation'!H70&lt;&gt;"",1,0))</f>
        <v>0</v>
      </c>
      <c r="H67" s="125">
        <f>IF('Indicator Data'!I71="No Data",1,IF('Indicator Data imputation'!I70&lt;&gt;"",1,0))</f>
        <v>0</v>
      </c>
      <c r="I67" s="125">
        <f>IF('Indicator Data'!J71="No Data",1,IF('Indicator Data imputation'!J70&lt;&gt;"",1,0))</f>
        <v>0</v>
      </c>
      <c r="J67" s="125">
        <f>IF('Indicator Data'!K71="No Data",1,IF('Indicator Data imputation'!K70&lt;&gt;"",1,0))</f>
        <v>0</v>
      </c>
      <c r="K67" s="125">
        <f>IF('Indicator Data'!L71="No Data",1,IF('Indicator Data imputation'!L70&lt;&gt;"",1,0))</f>
        <v>0</v>
      </c>
      <c r="L67" s="125">
        <f>IF('Indicator Data'!M71="No Data",1,IF('Indicator Data imputation'!M70&lt;&gt;"",1,0))</f>
        <v>0</v>
      </c>
      <c r="M67" s="125">
        <f>IF('Indicator Data'!N71="No Data",1,IF('Indicator Data imputation'!N70&lt;&gt;"",1,0))</f>
        <v>1</v>
      </c>
      <c r="N67" s="125">
        <f>IF('Indicator Data'!O71="No Data",1,IF('Indicator Data imputation'!O70&lt;&gt;"",1,0))</f>
        <v>1</v>
      </c>
      <c r="O67" s="125">
        <f>IF('Indicator Data'!P71="No Data",1,IF('Indicator Data imputation'!P70&lt;&gt;"",1,0))</f>
        <v>1</v>
      </c>
      <c r="P67" s="125">
        <f>IF('Indicator Data'!Q71="No Data",1,IF('Indicator Data imputation'!Q70&lt;&gt;"",1,0))</f>
        <v>0</v>
      </c>
      <c r="Q67" s="125">
        <f>IF('Indicator Data'!R71="No Data",1,IF('Indicator Data imputation'!R70&lt;&gt;"",1,0))</f>
        <v>0</v>
      </c>
      <c r="R67" s="125">
        <f>IF('Indicator Data'!S71="No Data",1,IF('Indicator Data imputation'!S70&lt;&gt;"",1,0))</f>
        <v>0</v>
      </c>
      <c r="S67" s="125">
        <f>IF('Indicator Data'!T71="No Data",1,IF('Indicator Data imputation'!T70&lt;&gt;"",1,0))</f>
        <v>0</v>
      </c>
      <c r="T67" s="125">
        <f>IF('Indicator Data'!U71="No Data",1,IF('Indicator Data imputation'!U70&lt;&gt;"",1,0))</f>
        <v>0</v>
      </c>
      <c r="U67" s="125">
        <f>IF('Indicator Data'!V71="No Data",1,IF('Indicator Data imputation'!V70&lt;&gt;"",1,0))</f>
        <v>0</v>
      </c>
      <c r="V67" s="125">
        <f>IF('Indicator Data'!W71="No Data",1,IF('Indicator Data imputation'!W70&lt;&gt;"",1,0))</f>
        <v>0</v>
      </c>
      <c r="W67" s="125">
        <f>IF('Indicator Data'!X71="No Data",1,IF('Indicator Data imputation'!X70&lt;&gt;"",1,0))</f>
        <v>0</v>
      </c>
      <c r="X67" s="125">
        <f>IF('Indicator Data'!Y71="No Data",1,IF('Indicator Data imputation'!Y70&lt;&gt;"",1,0))</f>
        <v>0</v>
      </c>
      <c r="Y67" s="125">
        <f>IF('Indicator Data'!Z71="No Data",1,IF('Indicator Data imputation'!Z70&lt;&gt;"",1,0))</f>
        <v>0</v>
      </c>
      <c r="Z67" s="125">
        <f>IF('Indicator Data'!AA71="No Data",1,IF('Indicator Data imputation'!AA70&lt;&gt;"",1,0))</f>
        <v>0</v>
      </c>
      <c r="AA67" s="125">
        <f>IF('Indicator Data'!AB71="No Data",1,IF('Indicator Data imputation'!AB70&lt;&gt;"",1,0))</f>
        <v>0</v>
      </c>
      <c r="AB67" s="125">
        <f>IF('Indicator Data'!AC71="No Data",1,IF('Indicator Data imputation'!AC70&lt;&gt;"",1,0))</f>
        <v>1</v>
      </c>
      <c r="AC67" s="125">
        <f>IF('Indicator Data'!AD71="No Data",1,IF('Indicator Data imputation'!AD70&lt;&gt;"",1,0))</f>
        <v>0</v>
      </c>
      <c r="AD67" s="125">
        <f>IF('Indicator Data'!AE71="No Data",1,IF('Indicator Data imputation'!AE70&lt;&gt;"",1,0))</f>
        <v>0</v>
      </c>
      <c r="AE67" s="125">
        <f>IF('Indicator Data'!AF71="No Data",1,IF('Indicator Data imputation'!AF70&lt;&gt;"",1,0))</f>
        <v>0</v>
      </c>
      <c r="AF67" s="125">
        <f>IF('Indicator Data'!AG71="No Data",1,IF('Indicator Data imputation'!AG70&lt;&gt;"",1,0))</f>
        <v>0</v>
      </c>
      <c r="AG67" s="125">
        <f>IF('Indicator Data'!AH71="No Data",1,IF('Indicator Data imputation'!AH70&lt;&gt;"",1,0))</f>
        <v>0</v>
      </c>
      <c r="AH67" s="125">
        <f>IF('Indicator Data'!AI71="No Data",1,IF('Indicator Data imputation'!AI70&lt;&gt;"",1,0))</f>
        <v>0</v>
      </c>
      <c r="AI67" s="125">
        <f>IF('Indicator Data'!AJ71="No Data",1,IF('Indicator Data imputation'!AJ70&lt;&gt;"",1,0))</f>
        <v>0</v>
      </c>
      <c r="AJ67" s="125">
        <f>IF('Indicator Data'!AK71="No Data",1,IF('Indicator Data imputation'!AK70&lt;&gt;"",1,0))</f>
        <v>0</v>
      </c>
      <c r="AK67" s="125">
        <f>IF('Indicator Data'!AL71="No Data",1,IF('Indicator Data imputation'!AL70&lt;&gt;"",1,0))</f>
        <v>0</v>
      </c>
      <c r="AL67" s="125">
        <f>IF('Indicator Data'!AM71="No Data",1,IF('Indicator Data imputation'!AM70&lt;&gt;"",1,0))</f>
        <v>1</v>
      </c>
      <c r="AM67" s="125">
        <f>IF('Indicator Data'!AN71="No Data",1,IF('Indicator Data imputation'!AN70&lt;&gt;"",1,0))</f>
        <v>0</v>
      </c>
      <c r="AN67" s="125">
        <f>IF('Indicator Data'!AO71="No Data",1,IF('Indicator Data imputation'!AO70&lt;&gt;"",1,0))</f>
        <v>0</v>
      </c>
      <c r="AO67" s="125">
        <f>IF('Indicator Data'!AP71="No Data",1,IF('Indicator Data imputation'!AP70&lt;&gt;"",1,0))</f>
        <v>0</v>
      </c>
      <c r="AP67" s="125">
        <f>IF('Indicator Data'!AQ71="No Data",1,IF('Indicator Data imputation'!AQ70&lt;&gt;"",1,0))</f>
        <v>1</v>
      </c>
      <c r="AQ67" s="125">
        <f>IF('Indicator Data'!AR71="No Data",1,IF('Indicator Data imputation'!AR70&lt;&gt;"",1,0))</f>
        <v>0</v>
      </c>
      <c r="AR67" s="125">
        <f>IF('Indicator Data'!AS71="No Data",1,IF('Indicator Data imputation'!AS70&lt;&gt;"",1,0))</f>
        <v>0</v>
      </c>
      <c r="AS67" s="125">
        <f>IF('Indicator Data'!AT71="No Data",1,IF('Indicator Data imputation'!AT70&lt;&gt;"",1,0))</f>
        <v>1</v>
      </c>
      <c r="AT67" s="125">
        <f>IF('Indicator Data'!AU71="No Data",1,IF('Indicator Data imputation'!AU70&lt;&gt;"",1,0))</f>
        <v>0</v>
      </c>
      <c r="AU67" s="125">
        <f>IF('Indicator Data'!AV71="No Data",1,IF('Indicator Data imputation'!AV70&lt;&gt;"",1,0))</f>
        <v>1</v>
      </c>
      <c r="AV67" s="125">
        <f>IF('Indicator Data'!AW71="No Data",1,IF('Indicator Data imputation'!AW70&lt;&gt;"",1,0))</f>
        <v>1</v>
      </c>
      <c r="AW67" s="125">
        <f>IF('Indicator Data'!AX71="No Data",1,IF('Indicator Data imputation'!AX70&lt;&gt;"",1,0))</f>
        <v>1</v>
      </c>
      <c r="AX67" s="125">
        <f>IF('Indicator Data'!AY71="No Data",1,IF('Indicator Data imputation'!AY70&lt;&gt;"",1,0))</f>
        <v>0</v>
      </c>
      <c r="AY67" s="125">
        <f>IF('Indicator Data'!AZ71="No Data",1,IF('Indicator Data imputation'!AZ70&lt;&gt;"",1,0))</f>
        <v>0</v>
      </c>
      <c r="AZ67" s="125">
        <f>IF('Indicator Data'!BA71="No Data",1,IF('Indicator Data imputation'!BA70&lt;&gt;"",1,0))</f>
        <v>0</v>
      </c>
      <c r="BA67" s="125">
        <f>IF('Indicator Data'!BB71="No Data",1,IF('Indicator Data imputation'!BB70&lt;&gt;"",1,0))</f>
        <v>0</v>
      </c>
      <c r="BB67" s="125">
        <f>IF('Indicator Data'!BC71="No Data",1,IF('Indicator Data imputation'!BC70&lt;&gt;"",1,0))</f>
        <v>0</v>
      </c>
      <c r="BC67" s="125">
        <f>IF('Indicator Data'!BD71="No Data",1,IF('Indicator Data imputation'!BD70&lt;&gt;"",1,0))</f>
        <v>0</v>
      </c>
      <c r="BD67" s="125">
        <f>IF('Indicator Data'!BF71="No Data",1,IF('Indicator Data imputation'!BE70&lt;&gt;"",1,0))</f>
        <v>0</v>
      </c>
      <c r="BE67" s="125">
        <f>IF('Indicator Data'!BG71="No Data",1,IF('Indicator Data imputation'!BF70&lt;&gt;"",1,0))</f>
        <v>0</v>
      </c>
      <c r="BF67" s="125">
        <f>IF('Indicator Data'!BH71="No Data",1,IF('Indicator Data imputation'!BG70&lt;&gt;"",1,0))</f>
        <v>0</v>
      </c>
      <c r="BG67" s="125">
        <f>IF('Indicator Data'!BI71="No Data",1,IF('Indicator Data imputation'!BH70&lt;&gt;"",1,0))</f>
        <v>0</v>
      </c>
      <c r="BH67" s="125">
        <f>IF('Indicator Data'!BJ71="No Data",1,IF('Indicator Data imputation'!BI70&lt;&gt;"",1,0))</f>
        <v>0</v>
      </c>
      <c r="BI67" s="125">
        <f>IF('Indicator Data'!BK71="No Data",1,IF('Indicator Data imputation'!BJ70&lt;&gt;"",1,0))</f>
        <v>0</v>
      </c>
      <c r="BJ67" s="125">
        <f>IF('Indicator Data'!BL71="No Data",1,IF('Indicator Data imputation'!BK70&lt;&gt;"",1,0))</f>
        <v>0</v>
      </c>
      <c r="BK67" s="125">
        <f>IF('Indicator Data'!BM71="No Data",1,IF('Indicator Data imputation'!BL70&lt;&gt;"",1,0))</f>
        <v>0</v>
      </c>
      <c r="BL67" s="125">
        <f>IF('Indicator Data'!BN71="No Data",1,IF('Indicator Data imputation'!BM70&lt;&gt;"",1,0))</f>
        <v>0</v>
      </c>
      <c r="BM67" s="125">
        <f>IF('Indicator Data'!BO71="No Data",1,IF('Indicator Data imputation'!BN70&lt;&gt;"",1,0))</f>
        <v>0</v>
      </c>
      <c r="BN67" s="125">
        <f>IF('Indicator Data'!BP71="No Data",1,IF('Indicator Data imputation'!BO70&lt;&gt;"",1,0))</f>
        <v>0</v>
      </c>
      <c r="BO67" s="125">
        <f>IF('Indicator Data'!BQ71="No Data",1,IF('Indicator Data imputation'!BP70&lt;&gt;"",1,0))</f>
        <v>0</v>
      </c>
      <c r="BP67" s="125">
        <f>IF('Indicator Data'!BR71="No Data",1,IF('Indicator Data imputation'!BQ70&lt;&gt;"",1,0))</f>
        <v>0</v>
      </c>
      <c r="BQ67" s="125">
        <f>IF('Indicator Data'!BS71="No Data",1,IF('Indicator Data imputation'!BR70&lt;&gt;"",1,0))</f>
        <v>0</v>
      </c>
      <c r="BR67" s="125">
        <f>IF('Indicator Data'!BT71="No Data",1,IF('Indicator Data imputation'!BS70&lt;&gt;"",1,0))</f>
        <v>0</v>
      </c>
      <c r="BS67" s="125">
        <f>IF('Indicator Data'!BU71="No Data",1,IF('Indicator Data imputation'!BT70&lt;&gt;"",1,0))</f>
        <v>0</v>
      </c>
      <c r="BT67" s="125">
        <f>IF('Indicator Data'!BV71="No Data",1,IF('Indicator Data imputation'!BU70&lt;&gt;"",1,0))</f>
        <v>0</v>
      </c>
      <c r="BU67" s="125">
        <f>IF('Indicator Data'!BW71="No Data",1,IF('Indicator Data imputation'!BV70&lt;&gt;"",1,0))</f>
        <v>0</v>
      </c>
      <c r="BV67" s="125">
        <f>IF('Indicator Data'!BX71="No Data",1,IF('Indicator Data imputation'!BW70&lt;&gt;"",1,0))</f>
        <v>0</v>
      </c>
      <c r="BW67" s="125">
        <f>IF('Indicator Data'!BY71="No Data",1,IF('Indicator Data imputation'!BX70&lt;&gt;"",1,0))</f>
        <v>0</v>
      </c>
      <c r="BX67" s="125">
        <f>IF('Indicator Data'!BZ71="No Data",1,IF('Indicator Data imputation'!BY70&lt;&gt;"",1,0))</f>
        <v>0</v>
      </c>
      <c r="BY67" s="3">
        <f t="shared" si="3"/>
        <v>10</v>
      </c>
      <c r="BZ67" s="127">
        <f t="shared" ref="BZ67:BZ130" si="4">BY67/75</f>
        <v>0.13333333333333333</v>
      </c>
    </row>
    <row r="68" spans="1:78" x14ac:dyDescent="0.3">
      <c r="A68" s="3" t="str">
        <f>'Indicator Data'!B72</f>
        <v>GRD</v>
      </c>
      <c r="B68" s="125">
        <f>IF('Indicator Data'!C72="No Data",1,IF('Indicator Data imputation'!C71&lt;&gt;"",1,0))</f>
        <v>0</v>
      </c>
      <c r="C68" s="125">
        <f>IF('Indicator Data'!D72="No Data",1,IF('Indicator Data imputation'!D71&lt;&gt;"",1,0))</f>
        <v>0</v>
      </c>
      <c r="D68" s="125">
        <f>IF('Indicator Data'!E72="No Data",1,IF('Indicator Data imputation'!E71&lt;&gt;"",1,0))</f>
        <v>1</v>
      </c>
      <c r="E68" s="125">
        <f>IF('Indicator Data'!F72="No Data",1,IF('Indicator Data imputation'!F71&lt;&gt;"",1,0))</f>
        <v>0</v>
      </c>
      <c r="F68" s="125">
        <f>IF('Indicator Data'!G72="No Data",1,IF('Indicator Data imputation'!G71&lt;&gt;"",1,0))</f>
        <v>0</v>
      </c>
      <c r="G68" s="125">
        <f>IF('Indicator Data'!H72="No Data",1,IF('Indicator Data imputation'!H71&lt;&gt;"",1,0))</f>
        <v>0</v>
      </c>
      <c r="H68" s="125">
        <f>IF('Indicator Data'!I72="No Data",1,IF('Indicator Data imputation'!I71&lt;&gt;"",1,0))</f>
        <v>0</v>
      </c>
      <c r="I68" s="125">
        <f>IF('Indicator Data'!J72="No Data",1,IF('Indicator Data imputation'!J71&lt;&gt;"",1,0))</f>
        <v>0</v>
      </c>
      <c r="J68" s="125">
        <f>IF('Indicator Data'!K72="No Data",1,IF('Indicator Data imputation'!K71&lt;&gt;"",1,0))</f>
        <v>0</v>
      </c>
      <c r="K68" s="125">
        <f>IF('Indicator Data'!L72="No Data",1,IF('Indicator Data imputation'!L71&lt;&gt;"",1,0))</f>
        <v>1</v>
      </c>
      <c r="L68" s="125">
        <f>IF('Indicator Data'!M72="No Data",1,IF('Indicator Data imputation'!M71&lt;&gt;"",1,0))</f>
        <v>1</v>
      </c>
      <c r="M68" s="125">
        <f>IF('Indicator Data'!N72="No Data",1,IF('Indicator Data imputation'!N71&lt;&gt;"",1,0))</f>
        <v>1</v>
      </c>
      <c r="N68" s="125">
        <f>IF('Indicator Data'!O72="No Data",1,IF('Indicator Data imputation'!O71&lt;&gt;"",1,0))</f>
        <v>1</v>
      </c>
      <c r="O68" s="125">
        <f>IF('Indicator Data'!P72="No Data",1,IF('Indicator Data imputation'!P71&lt;&gt;"",1,0))</f>
        <v>1</v>
      </c>
      <c r="P68" s="125">
        <f>IF('Indicator Data'!Q72="No Data",1,IF('Indicator Data imputation'!Q71&lt;&gt;"",1,0))</f>
        <v>0</v>
      </c>
      <c r="Q68" s="125">
        <f>IF('Indicator Data'!R72="No Data",1,IF('Indicator Data imputation'!R71&lt;&gt;"",1,0))</f>
        <v>0</v>
      </c>
      <c r="R68" s="125">
        <f>IF('Indicator Data'!S72="No Data",1,IF('Indicator Data imputation'!S71&lt;&gt;"",1,0))</f>
        <v>0</v>
      </c>
      <c r="S68" s="125">
        <f>IF('Indicator Data'!T72="No Data",1,IF('Indicator Data imputation'!T71&lt;&gt;"",1,0))</f>
        <v>0</v>
      </c>
      <c r="T68" s="125">
        <f>IF('Indicator Data'!U72="No Data",1,IF('Indicator Data imputation'!U71&lt;&gt;"",1,0))</f>
        <v>0</v>
      </c>
      <c r="U68" s="125">
        <f>IF('Indicator Data'!V72="No Data",1,IF('Indicator Data imputation'!V71&lt;&gt;"",1,0))</f>
        <v>0</v>
      </c>
      <c r="V68" s="125">
        <f>IF('Indicator Data'!W72="No Data",1,IF('Indicator Data imputation'!W71&lt;&gt;"",1,0))</f>
        <v>0</v>
      </c>
      <c r="W68" s="125">
        <f>IF('Indicator Data'!X72="No Data",1,IF('Indicator Data imputation'!X71&lt;&gt;"",1,0))</f>
        <v>0</v>
      </c>
      <c r="X68" s="125">
        <f>IF('Indicator Data'!Y72="No Data",1,IF('Indicator Data imputation'!Y71&lt;&gt;"",1,0))</f>
        <v>0</v>
      </c>
      <c r="Y68" s="125">
        <f>IF('Indicator Data'!Z72="No Data",1,IF('Indicator Data imputation'!Z71&lt;&gt;"",1,0))</f>
        <v>0</v>
      </c>
      <c r="Z68" s="125">
        <f>IF('Indicator Data'!AA72="No Data",1,IF('Indicator Data imputation'!AA71&lt;&gt;"",1,0))</f>
        <v>1</v>
      </c>
      <c r="AA68" s="125">
        <f>IF('Indicator Data'!AB72="No Data",1,IF('Indicator Data imputation'!AB71&lt;&gt;"",1,0))</f>
        <v>0</v>
      </c>
      <c r="AB68" s="125">
        <f>IF('Indicator Data'!AC72="No Data",1,IF('Indicator Data imputation'!AC71&lt;&gt;"",1,0))</f>
        <v>1</v>
      </c>
      <c r="AC68" s="125">
        <f>IF('Indicator Data'!AD72="No Data",1,IF('Indicator Data imputation'!AD71&lt;&gt;"",1,0))</f>
        <v>1</v>
      </c>
      <c r="AD68" s="125">
        <f>IF('Indicator Data'!AE72="No Data",1,IF('Indicator Data imputation'!AE71&lt;&gt;"",1,0))</f>
        <v>1</v>
      </c>
      <c r="AE68" s="125">
        <f>IF('Indicator Data'!AF72="No Data",1,IF('Indicator Data imputation'!AF71&lt;&gt;"",1,0))</f>
        <v>0</v>
      </c>
      <c r="AF68" s="125">
        <f>IF('Indicator Data'!AG72="No Data",1,IF('Indicator Data imputation'!AG71&lt;&gt;"",1,0))</f>
        <v>0</v>
      </c>
      <c r="AG68" s="125">
        <f>IF('Indicator Data'!AH72="No Data",1,IF('Indicator Data imputation'!AH71&lt;&gt;"",1,0))</f>
        <v>0</v>
      </c>
      <c r="AH68" s="125">
        <f>IF('Indicator Data'!AI72="No Data",1,IF('Indicator Data imputation'!AI71&lt;&gt;"",1,0))</f>
        <v>0</v>
      </c>
      <c r="AI68" s="125">
        <f>IF('Indicator Data'!AJ72="No Data",1,IF('Indicator Data imputation'!AJ71&lt;&gt;"",1,0))</f>
        <v>0</v>
      </c>
      <c r="AJ68" s="125">
        <f>IF('Indicator Data'!AK72="No Data",1,IF('Indicator Data imputation'!AK71&lt;&gt;"",1,0))</f>
        <v>0</v>
      </c>
      <c r="AK68" s="125">
        <f>IF('Indicator Data'!AL72="No Data",1,IF('Indicator Data imputation'!AL71&lt;&gt;"",1,0))</f>
        <v>0</v>
      </c>
      <c r="AL68" s="125">
        <f>IF('Indicator Data'!AM72="No Data",1,IF('Indicator Data imputation'!AM71&lt;&gt;"",1,0))</f>
        <v>1</v>
      </c>
      <c r="AM68" s="125">
        <f>IF('Indicator Data'!AN72="No Data",1,IF('Indicator Data imputation'!AN71&lt;&gt;"",1,0))</f>
        <v>0</v>
      </c>
      <c r="AN68" s="125">
        <f>IF('Indicator Data'!AO72="No Data",1,IF('Indicator Data imputation'!AO71&lt;&gt;"",1,0))</f>
        <v>0</v>
      </c>
      <c r="AO68" s="125">
        <f>IF('Indicator Data'!AP72="No Data",1,IF('Indicator Data imputation'!AP71&lt;&gt;"",1,0))</f>
        <v>0</v>
      </c>
      <c r="AP68" s="125">
        <f>IF('Indicator Data'!AQ72="No Data",1,IF('Indicator Data imputation'!AQ71&lt;&gt;"",1,0))</f>
        <v>0</v>
      </c>
      <c r="AQ68" s="125">
        <f>IF('Indicator Data'!AR72="No Data",1,IF('Indicator Data imputation'!AR71&lt;&gt;"",1,0))</f>
        <v>0</v>
      </c>
      <c r="AR68" s="125">
        <f>IF('Indicator Data'!AS72="No Data",1,IF('Indicator Data imputation'!AS71&lt;&gt;"",1,0))</f>
        <v>0</v>
      </c>
      <c r="AS68" s="125">
        <f>IF('Indicator Data'!AT72="No Data",1,IF('Indicator Data imputation'!AT71&lt;&gt;"",1,0))</f>
        <v>1</v>
      </c>
      <c r="AT68" s="125">
        <f>IF('Indicator Data'!AU72="No Data",1,IF('Indicator Data imputation'!AU71&lt;&gt;"",1,0))</f>
        <v>0</v>
      </c>
      <c r="AU68" s="125">
        <f>IF('Indicator Data'!AV72="No Data",1,IF('Indicator Data imputation'!AV71&lt;&gt;"",1,0))</f>
        <v>1</v>
      </c>
      <c r="AV68" s="125">
        <f>IF('Indicator Data'!AW72="No Data",1,IF('Indicator Data imputation'!AW71&lt;&gt;"",1,0))</f>
        <v>1</v>
      </c>
      <c r="AW68" s="125">
        <f>IF('Indicator Data'!AX72="No Data",1,IF('Indicator Data imputation'!AX71&lt;&gt;"",1,0))</f>
        <v>1</v>
      </c>
      <c r="AX68" s="125">
        <f>IF('Indicator Data'!AY72="No Data",1,IF('Indicator Data imputation'!AY71&lt;&gt;"",1,0))</f>
        <v>0</v>
      </c>
      <c r="AY68" s="125">
        <f>IF('Indicator Data'!AZ72="No Data",1,IF('Indicator Data imputation'!AZ71&lt;&gt;"",1,0))</f>
        <v>1</v>
      </c>
      <c r="AZ68" s="125">
        <f>IF('Indicator Data'!BA72="No Data",1,IF('Indicator Data imputation'!BA71&lt;&gt;"",1,0))</f>
        <v>1</v>
      </c>
      <c r="BA68" s="125">
        <f>IF('Indicator Data'!BB72="No Data",1,IF('Indicator Data imputation'!BB71&lt;&gt;"",1,0))</f>
        <v>0</v>
      </c>
      <c r="BB68" s="125">
        <f>IF('Indicator Data'!BC72="No Data",1,IF('Indicator Data imputation'!BC71&lt;&gt;"",1,0))</f>
        <v>0</v>
      </c>
      <c r="BC68" s="125">
        <f>IF('Indicator Data'!BD72="No Data",1,IF('Indicator Data imputation'!BD71&lt;&gt;"",1,0))</f>
        <v>0</v>
      </c>
      <c r="BD68" s="125">
        <f>IF('Indicator Data'!BF72="No Data",1,IF('Indicator Data imputation'!BE71&lt;&gt;"",1,0))</f>
        <v>0</v>
      </c>
      <c r="BE68" s="125">
        <f>IF('Indicator Data'!BG72="No Data",1,IF('Indicator Data imputation'!BF71&lt;&gt;"",1,0))</f>
        <v>0</v>
      </c>
      <c r="BF68" s="125">
        <f>IF('Indicator Data'!BH72="No Data",1,IF('Indicator Data imputation'!BG71&lt;&gt;"",1,0))</f>
        <v>0</v>
      </c>
      <c r="BG68" s="125">
        <f>IF('Indicator Data'!BI72="No Data",1,IF('Indicator Data imputation'!BH71&lt;&gt;"",1,0))</f>
        <v>0</v>
      </c>
      <c r="BH68" s="125">
        <f>IF('Indicator Data'!BJ72="No Data",1,IF('Indicator Data imputation'!BI71&lt;&gt;"",1,0))</f>
        <v>1</v>
      </c>
      <c r="BI68" s="125">
        <f>IF('Indicator Data'!BK72="No Data",1,IF('Indicator Data imputation'!BJ71&lt;&gt;"",1,0))</f>
        <v>0</v>
      </c>
      <c r="BJ68" s="125">
        <f>IF('Indicator Data'!BL72="No Data",1,IF('Indicator Data imputation'!BK71&lt;&gt;"",1,0))</f>
        <v>0</v>
      </c>
      <c r="BK68" s="125">
        <f>IF('Indicator Data'!BM72="No Data",1,IF('Indicator Data imputation'!BL71&lt;&gt;"",1,0))</f>
        <v>0</v>
      </c>
      <c r="BL68" s="125">
        <f>IF('Indicator Data'!BN72="No Data",1,IF('Indicator Data imputation'!BM71&lt;&gt;"",1,0))</f>
        <v>0</v>
      </c>
      <c r="BM68" s="125">
        <f>IF('Indicator Data'!BO72="No Data",1,IF('Indicator Data imputation'!BN71&lt;&gt;"",1,0))</f>
        <v>0</v>
      </c>
      <c r="BN68" s="125">
        <f>IF('Indicator Data'!BP72="No Data",1,IF('Indicator Data imputation'!BO71&lt;&gt;"",1,0))</f>
        <v>0</v>
      </c>
      <c r="BO68" s="125">
        <f>IF('Indicator Data'!BQ72="No Data",1,IF('Indicator Data imputation'!BP71&lt;&gt;"",1,0))</f>
        <v>0</v>
      </c>
      <c r="BP68" s="125">
        <f>IF('Indicator Data'!BR72="No Data",1,IF('Indicator Data imputation'!BQ71&lt;&gt;"",1,0))</f>
        <v>0</v>
      </c>
      <c r="BQ68" s="125">
        <f>IF('Indicator Data'!BS72="No Data",1,IF('Indicator Data imputation'!BR71&lt;&gt;"",1,0))</f>
        <v>0</v>
      </c>
      <c r="BR68" s="125">
        <f>IF('Indicator Data'!BT72="No Data",1,IF('Indicator Data imputation'!BS71&lt;&gt;"",1,0))</f>
        <v>0</v>
      </c>
      <c r="BS68" s="125">
        <f>IF('Indicator Data'!BU72="No Data",1,IF('Indicator Data imputation'!BT71&lt;&gt;"",1,0))</f>
        <v>0</v>
      </c>
      <c r="BT68" s="125">
        <f>IF('Indicator Data'!BV72="No Data",1,IF('Indicator Data imputation'!BU71&lt;&gt;"",1,0))</f>
        <v>0</v>
      </c>
      <c r="BU68" s="125">
        <f>IF('Indicator Data'!BW72="No Data",1,IF('Indicator Data imputation'!BV71&lt;&gt;"",1,0))</f>
        <v>0</v>
      </c>
      <c r="BV68" s="125">
        <f>IF('Indicator Data'!BX72="No Data",1,IF('Indicator Data imputation'!BW71&lt;&gt;"",1,0))</f>
        <v>1</v>
      </c>
      <c r="BW68" s="125">
        <f>IF('Indicator Data'!BY72="No Data",1,IF('Indicator Data imputation'!BX71&lt;&gt;"",1,0))</f>
        <v>0</v>
      </c>
      <c r="BX68" s="125">
        <f>IF('Indicator Data'!BZ72="No Data",1,IF('Indicator Data imputation'!BY71&lt;&gt;"",1,0))</f>
        <v>0</v>
      </c>
      <c r="BY68" s="3">
        <f t="shared" si="3"/>
        <v>19</v>
      </c>
      <c r="BZ68" s="127">
        <f t="shared" si="4"/>
        <v>0.25333333333333335</v>
      </c>
    </row>
    <row r="69" spans="1:78" x14ac:dyDescent="0.3">
      <c r="A69" s="3" t="str">
        <f>'Indicator Data'!B73</f>
        <v>GTM</v>
      </c>
      <c r="B69" s="125">
        <f>IF('Indicator Data'!C73="No Data",1,IF('Indicator Data imputation'!C72&lt;&gt;"",1,0))</f>
        <v>0</v>
      </c>
      <c r="C69" s="125">
        <f>IF('Indicator Data'!D73="No Data",1,IF('Indicator Data imputation'!D72&lt;&gt;"",1,0))</f>
        <v>0</v>
      </c>
      <c r="D69" s="125">
        <f>IF('Indicator Data'!E73="No Data",1,IF('Indicator Data imputation'!E72&lt;&gt;"",1,0))</f>
        <v>0</v>
      </c>
      <c r="E69" s="125">
        <f>IF('Indicator Data'!F73="No Data",1,IF('Indicator Data imputation'!F72&lt;&gt;"",1,0))</f>
        <v>0</v>
      </c>
      <c r="F69" s="125">
        <f>IF('Indicator Data'!G73="No Data",1,IF('Indicator Data imputation'!G72&lt;&gt;"",1,0))</f>
        <v>0</v>
      </c>
      <c r="G69" s="125">
        <f>IF('Indicator Data'!H73="No Data",1,IF('Indicator Data imputation'!H72&lt;&gt;"",1,0))</f>
        <v>0</v>
      </c>
      <c r="H69" s="125">
        <f>IF('Indicator Data'!I73="No Data",1,IF('Indicator Data imputation'!I72&lt;&gt;"",1,0))</f>
        <v>0</v>
      </c>
      <c r="I69" s="125">
        <f>IF('Indicator Data'!J73="No Data",1,IF('Indicator Data imputation'!J72&lt;&gt;"",1,0))</f>
        <v>0</v>
      </c>
      <c r="J69" s="125">
        <f>IF('Indicator Data'!K73="No Data",1,IF('Indicator Data imputation'!K72&lt;&gt;"",1,0))</f>
        <v>0</v>
      </c>
      <c r="K69" s="125">
        <f>IF('Indicator Data'!L73="No Data",1,IF('Indicator Data imputation'!L72&lt;&gt;"",1,0))</f>
        <v>0</v>
      </c>
      <c r="L69" s="125">
        <f>IF('Indicator Data'!M73="No Data",1,IF('Indicator Data imputation'!M72&lt;&gt;"",1,0))</f>
        <v>1</v>
      </c>
      <c r="M69" s="125">
        <f>IF('Indicator Data'!N73="No Data",1,IF('Indicator Data imputation'!N72&lt;&gt;"",1,0))</f>
        <v>1</v>
      </c>
      <c r="N69" s="125">
        <f>IF('Indicator Data'!O73="No Data",1,IF('Indicator Data imputation'!O72&lt;&gt;"",1,0))</f>
        <v>1</v>
      </c>
      <c r="O69" s="125">
        <f>IF('Indicator Data'!P73="No Data",1,IF('Indicator Data imputation'!P72&lt;&gt;"",1,0))</f>
        <v>1</v>
      </c>
      <c r="P69" s="125">
        <f>IF('Indicator Data'!Q73="No Data",1,IF('Indicator Data imputation'!Q72&lt;&gt;"",1,0))</f>
        <v>0</v>
      </c>
      <c r="Q69" s="125">
        <f>IF('Indicator Data'!R73="No Data",1,IF('Indicator Data imputation'!R72&lt;&gt;"",1,0))</f>
        <v>0</v>
      </c>
      <c r="R69" s="125">
        <f>IF('Indicator Data'!S73="No Data",1,IF('Indicator Data imputation'!S72&lt;&gt;"",1,0))</f>
        <v>0</v>
      </c>
      <c r="S69" s="125">
        <f>IF('Indicator Data'!T73="No Data",1,IF('Indicator Data imputation'!T72&lt;&gt;"",1,0))</f>
        <v>0</v>
      </c>
      <c r="T69" s="125">
        <f>IF('Indicator Data'!U73="No Data",1,IF('Indicator Data imputation'!U72&lt;&gt;"",1,0))</f>
        <v>0</v>
      </c>
      <c r="U69" s="125">
        <f>IF('Indicator Data'!V73="No Data",1,IF('Indicator Data imputation'!V72&lt;&gt;"",1,0))</f>
        <v>0</v>
      </c>
      <c r="V69" s="125">
        <f>IF('Indicator Data'!W73="No Data",1,IF('Indicator Data imputation'!W72&lt;&gt;"",1,0))</f>
        <v>0</v>
      </c>
      <c r="W69" s="125">
        <f>IF('Indicator Data'!X73="No Data",1,IF('Indicator Data imputation'!X72&lt;&gt;"",1,0))</f>
        <v>0</v>
      </c>
      <c r="X69" s="125">
        <f>IF('Indicator Data'!Y73="No Data",1,IF('Indicator Data imputation'!Y72&lt;&gt;"",1,0))</f>
        <v>0</v>
      </c>
      <c r="Y69" s="125">
        <f>IF('Indicator Data'!Z73="No Data",1,IF('Indicator Data imputation'!Z72&lt;&gt;"",1,0))</f>
        <v>0</v>
      </c>
      <c r="Z69" s="125">
        <f>IF('Indicator Data'!AA73="No Data",1,IF('Indicator Data imputation'!AA72&lt;&gt;"",1,0))</f>
        <v>0</v>
      </c>
      <c r="AA69" s="125">
        <f>IF('Indicator Data'!AB73="No Data",1,IF('Indicator Data imputation'!AB72&lt;&gt;"",1,0))</f>
        <v>0</v>
      </c>
      <c r="AB69" s="125">
        <f>IF('Indicator Data'!AC73="No Data",1,IF('Indicator Data imputation'!AC72&lt;&gt;"",1,0))</f>
        <v>0</v>
      </c>
      <c r="AC69" s="125">
        <f>IF('Indicator Data'!AD73="No Data",1,IF('Indicator Data imputation'!AD72&lt;&gt;"",1,0))</f>
        <v>0</v>
      </c>
      <c r="AD69" s="125">
        <f>IF('Indicator Data'!AE73="No Data",1,IF('Indicator Data imputation'!AE72&lt;&gt;"",1,0))</f>
        <v>0</v>
      </c>
      <c r="AE69" s="125">
        <f>IF('Indicator Data'!AF73="No Data",1,IF('Indicator Data imputation'!AF72&lt;&gt;"",1,0))</f>
        <v>0</v>
      </c>
      <c r="AF69" s="125">
        <f>IF('Indicator Data'!AG73="No Data",1,IF('Indicator Data imputation'!AG72&lt;&gt;"",1,0))</f>
        <v>0</v>
      </c>
      <c r="AG69" s="125">
        <f>IF('Indicator Data'!AH73="No Data",1,IF('Indicator Data imputation'!AH72&lt;&gt;"",1,0))</f>
        <v>0</v>
      </c>
      <c r="AH69" s="125">
        <f>IF('Indicator Data'!AI73="No Data",1,IF('Indicator Data imputation'!AI72&lt;&gt;"",1,0))</f>
        <v>0</v>
      </c>
      <c r="AI69" s="125">
        <f>IF('Indicator Data'!AJ73="No Data",1,IF('Indicator Data imputation'!AJ72&lt;&gt;"",1,0))</f>
        <v>0</v>
      </c>
      <c r="AJ69" s="125">
        <f>IF('Indicator Data'!AK73="No Data",1,IF('Indicator Data imputation'!AK72&lt;&gt;"",1,0))</f>
        <v>0</v>
      </c>
      <c r="AK69" s="125">
        <f>IF('Indicator Data'!AL73="No Data",1,IF('Indicator Data imputation'!AL72&lt;&gt;"",1,0))</f>
        <v>0</v>
      </c>
      <c r="AL69" s="125">
        <f>IF('Indicator Data'!AM73="No Data",1,IF('Indicator Data imputation'!AM72&lt;&gt;"",1,0))</f>
        <v>0</v>
      </c>
      <c r="AM69" s="125">
        <f>IF('Indicator Data'!AN73="No Data",1,IF('Indicator Data imputation'!AN72&lt;&gt;"",1,0))</f>
        <v>0</v>
      </c>
      <c r="AN69" s="125">
        <f>IF('Indicator Data'!AO73="No Data",1,IF('Indicator Data imputation'!AO72&lt;&gt;"",1,0))</f>
        <v>0</v>
      </c>
      <c r="AO69" s="125">
        <f>IF('Indicator Data'!AP73="No Data",1,IF('Indicator Data imputation'!AP72&lt;&gt;"",1,0))</f>
        <v>0</v>
      </c>
      <c r="AP69" s="125">
        <f>IF('Indicator Data'!AQ73="No Data",1,IF('Indicator Data imputation'!AQ72&lt;&gt;"",1,0))</f>
        <v>0</v>
      </c>
      <c r="AQ69" s="125">
        <f>IF('Indicator Data'!AR73="No Data",1,IF('Indicator Data imputation'!AR72&lt;&gt;"",1,0))</f>
        <v>0</v>
      </c>
      <c r="AR69" s="125">
        <f>IF('Indicator Data'!AS73="No Data",1,IF('Indicator Data imputation'!AS72&lt;&gt;"",1,0))</f>
        <v>0</v>
      </c>
      <c r="AS69" s="125">
        <f>IF('Indicator Data'!AT73="No Data",1,IF('Indicator Data imputation'!AT72&lt;&gt;"",1,0))</f>
        <v>0</v>
      </c>
      <c r="AT69" s="125">
        <f>IF('Indicator Data'!AU73="No Data",1,IF('Indicator Data imputation'!AU72&lt;&gt;"",1,0))</f>
        <v>0</v>
      </c>
      <c r="AU69" s="125">
        <f>IF('Indicator Data'!AV73="No Data",1,IF('Indicator Data imputation'!AV72&lt;&gt;"",1,0))</f>
        <v>0</v>
      </c>
      <c r="AV69" s="125">
        <f>IF('Indicator Data'!AW73="No Data",1,IF('Indicator Data imputation'!AW72&lt;&gt;"",1,0))</f>
        <v>0</v>
      </c>
      <c r="AW69" s="125">
        <f>IF('Indicator Data'!AX73="No Data",1,IF('Indicator Data imputation'!AX72&lt;&gt;"",1,0))</f>
        <v>0</v>
      </c>
      <c r="AX69" s="125">
        <f>IF('Indicator Data'!AY73="No Data",1,IF('Indicator Data imputation'!AY72&lt;&gt;"",1,0))</f>
        <v>0</v>
      </c>
      <c r="AY69" s="125">
        <f>IF('Indicator Data'!AZ73="No Data",1,IF('Indicator Data imputation'!AZ72&lt;&gt;"",1,0))</f>
        <v>0</v>
      </c>
      <c r="AZ69" s="125">
        <f>IF('Indicator Data'!BA73="No Data",1,IF('Indicator Data imputation'!BA72&lt;&gt;"",1,0))</f>
        <v>0</v>
      </c>
      <c r="BA69" s="125">
        <f>IF('Indicator Data'!BB73="No Data",1,IF('Indicator Data imputation'!BB72&lt;&gt;"",1,0))</f>
        <v>0</v>
      </c>
      <c r="BB69" s="125">
        <f>IF('Indicator Data'!BC73="No Data",1,IF('Indicator Data imputation'!BC72&lt;&gt;"",1,0))</f>
        <v>0</v>
      </c>
      <c r="BC69" s="125">
        <f>IF('Indicator Data'!BD73="No Data",1,IF('Indicator Data imputation'!BD72&lt;&gt;"",1,0))</f>
        <v>0</v>
      </c>
      <c r="BD69" s="125">
        <f>IF('Indicator Data'!BF73="No Data",1,IF('Indicator Data imputation'!BE72&lt;&gt;"",1,0))</f>
        <v>0</v>
      </c>
      <c r="BE69" s="125">
        <f>IF('Indicator Data'!BG73="No Data",1,IF('Indicator Data imputation'!BF72&lt;&gt;"",1,0))</f>
        <v>0</v>
      </c>
      <c r="BF69" s="125">
        <f>IF('Indicator Data'!BH73="No Data",1,IF('Indicator Data imputation'!BG72&lt;&gt;"",1,0))</f>
        <v>0</v>
      </c>
      <c r="BG69" s="125">
        <f>IF('Indicator Data'!BI73="No Data",1,IF('Indicator Data imputation'!BH72&lt;&gt;"",1,0))</f>
        <v>0</v>
      </c>
      <c r="BH69" s="125">
        <f>IF('Indicator Data'!BJ73="No Data",1,IF('Indicator Data imputation'!BI72&lt;&gt;"",1,0))</f>
        <v>0</v>
      </c>
      <c r="BI69" s="125">
        <f>IF('Indicator Data'!BK73="No Data",1,IF('Indicator Data imputation'!BJ72&lt;&gt;"",1,0))</f>
        <v>0</v>
      </c>
      <c r="BJ69" s="125">
        <f>IF('Indicator Data'!BL73="No Data",1,IF('Indicator Data imputation'!BK72&lt;&gt;"",1,0))</f>
        <v>0</v>
      </c>
      <c r="BK69" s="125">
        <f>IF('Indicator Data'!BM73="No Data",1,IF('Indicator Data imputation'!BL72&lt;&gt;"",1,0))</f>
        <v>0</v>
      </c>
      <c r="BL69" s="125">
        <f>IF('Indicator Data'!BN73="No Data",1,IF('Indicator Data imputation'!BM72&lt;&gt;"",1,0))</f>
        <v>0</v>
      </c>
      <c r="BM69" s="125">
        <f>IF('Indicator Data'!BO73="No Data",1,IF('Indicator Data imputation'!BN72&lt;&gt;"",1,0))</f>
        <v>0</v>
      </c>
      <c r="BN69" s="125">
        <f>IF('Indicator Data'!BP73="No Data",1,IF('Indicator Data imputation'!BO72&lt;&gt;"",1,0))</f>
        <v>0</v>
      </c>
      <c r="BO69" s="125">
        <f>IF('Indicator Data'!BQ73="No Data",1,IF('Indicator Data imputation'!BP72&lt;&gt;"",1,0))</f>
        <v>0</v>
      </c>
      <c r="BP69" s="125">
        <f>IF('Indicator Data'!BR73="No Data",1,IF('Indicator Data imputation'!BQ72&lt;&gt;"",1,0))</f>
        <v>0</v>
      </c>
      <c r="BQ69" s="125">
        <f>IF('Indicator Data'!BS73="No Data",1,IF('Indicator Data imputation'!BR72&lt;&gt;"",1,0))</f>
        <v>0</v>
      </c>
      <c r="BR69" s="125">
        <f>IF('Indicator Data'!BT73="No Data",1,IF('Indicator Data imputation'!BS72&lt;&gt;"",1,0))</f>
        <v>0</v>
      </c>
      <c r="BS69" s="125">
        <f>IF('Indicator Data'!BU73="No Data",1,IF('Indicator Data imputation'!BT72&lt;&gt;"",1,0))</f>
        <v>0</v>
      </c>
      <c r="BT69" s="125">
        <f>IF('Indicator Data'!BV73="No Data",1,IF('Indicator Data imputation'!BU72&lt;&gt;"",1,0))</f>
        <v>0</v>
      </c>
      <c r="BU69" s="125">
        <f>IF('Indicator Data'!BW73="No Data",1,IF('Indicator Data imputation'!BV72&lt;&gt;"",1,0))</f>
        <v>0</v>
      </c>
      <c r="BV69" s="125">
        <f>IF('Indicator Data'!BX73="No Data",1,IF('Indicator Data imputation'!BW72&lt;&gt;"",1,0))</f>
        <v>0</v>
      </c>
      <c r="BW69" s="125">
        <f>IF('Indicator Data'!BY73="No Data",1,IF('Indicator Data imputation'!BX72&lt;&gt;"",1,0))</f>
        <v>0</v>
      </c>
      <c r="BX69" s="125">
        <f>IF('Indicator Data'!BZ73="No Data",1,IF('Indicator Data imputation'!BY72&lt;&gt;"",1,0))</f>
        <v>0</v>
      </c>
      <c r="BY69" s="3">
        <f t="shared" si="3"/>
        <v>4</v>
      </c>
      <c r="BZ69" s="127">
        <f t="shared" si="4"/>
        <v>5.3333333333333337E-2</v>
      </c>
    </row>
    <row r="70" spans="1:78" x14ac:dyDescent="0.3">
      <c r="A70" s="3" t="str">
        <f>'Indicator Data'!B74</f>
        <v>GIN</v>
      </c>
      <c r="B70" s="125">
        <f>IF('Indicator Data'!C74="No Data",1,IF('Indicator Data imputation'!C73&lt;&gt;"",1,0))</f>
        <v>0</v>
      </c>
      <c r="C70" s="125">
        <f>IF('Indicator Data'!D74="No Data",1,IF('Indicator Data imputation'!D73&lt;&gt;"",1,0))</f>
        <v>0</v>
      </c>
      <c r="D70" s="125">
        <f>IF('Indicator Data'!E74="No Data",1,IF('Indicator Data imputation'!E73&lt;&gt;"",1,0))</f>
        <v>0</v>
      </c>
      <c r="E70" s="125">
        <f>IF('Indicator Data'!F74="No Data",1,IF('Indicator Data imputation'!F73&lt;&gt;"",1,0))</f>
        <v>0</v>
      </c>
      <c r="F70" s="125">
        <f>IF('Indicator Data'!G74="No Data",1,IF('Indicator Data imputation'!G73&lt;&gt;"",1,0))</f>
        <v>0</v>
      </c>
      <c r="G70" s="125">
        <f>IF('Indicator Data'!H74="No Data",1,IF('Indicator Data imputation'!H73&lt;&gt;"",1,0))</f>
        <v>0</v>
      </c>
      <c r="H70" s="125">
        <f>IF('Indicator Data'!I74="No Data",1,IF('Indicator Data imputation'!I73&lt;&gt;"",1,0))</f>
        <v>0</v>
      </c>
      <c r="I70" s="125">
        <f>IF('Indicator Data'!J74="No Data",1,IF('Indicator Data imputation'!J73&lt;&gt;"",1,0))</f>
        <v>0</v>
      </c>
      <c r="J70" s="125">
        <f>IF('Indicator Data'!K74="No Data",1,IF('Indicator Data imputation'!K73&lt;&gt;"",1,0))</f>
        <v>0</v>
      </c>
      <c r="K70" s="125">
        <f>IF('Indicator Data'!L74="No Data",1,IF('Indicator Data imputation'!L73&lt;&gt;"",1,0))</f>
        <v>0</v>
      </c>
      <c r="L70" s="125">
        <f>IF('Indicator Data'!M74="No Data",1,IF('Indicator Data imputation'!M73&lt;&gt;"",1,0))</f>
        <v>0</v>
      </c>
      <c r="M70" s="125">
        <f>IF('Indicator Data'!N74="No Data",1,IF('Indicator Data imputation'!N73&lt;&gt;"",1,0))</f>
        <v>0</v>
      </c>
      <c r="N70" s="125">
        <f>IF('Indicator Data'!O74="No Data",1,IF('Indicator Data imputation'!O73&lt;&gt;"",1,0))</f>
        <v>0</v>
      </c>
      <c r="O70" s="125">
        <f>IF('Indicator Data'!P74="No Data",1,IF('Indicator Data imputation'!P73&lt;&gt;"",1,0))</f>
        <v>0</v>
      </c>
      <c r="P70" s="125">
        <f>IF('Indicator Data'!Q74="No Data",1,IF('Indicator Data imputation'!Q73&lt;&gt;"",1,0))</f>
        <v>0</v>
      </c>
      <c r="Q70" s="125">
        <f>IF('Indicator Data'!R74="No Data",1,IF('Indicator Data imputation'!R73&lt;&gt;"",1,0))</f>
        <v>0</v>
      </c>
      <c r="R70" s="125">
        <f>IF('Indicator Data'!S74="No Data",1,IF('Indicator Data imputation'!S73&lt;&gt;"",1,0))</f>
        <v>0</v>
      </c>
      <c r="S70" s="125">
        <f>IF('Indicator Data'!T74="No Data",1,IF('Indicator Data imputation'!T73&lt;&gt;"",1,0))</f>
        <v>0</v>
      </c>
      <c r="T70" s="125">
        <f>IF('Indicator Data'!U74="No Data",1,IF('Indicator Data imputation'!U73&lt;&gt;"",1,0))</f>
        <v>0</v>
      </c>
      <c r="U70" s="125">
        <f>IF('Indicator Data'!V74="No Data",1,IF('Indicator Data imputation'!V73&lt;&gt;"",1,0))</f>
        <v>0</v>
      </c>
      <c r="V70" s="125">
        <f>IF('Indicator Data'!W74="No Data",1,IF('Indicator Data imputation'!W73&lt;&gt;"",1,0))</f>
        <v>0</v>
      </c>
      <c r="W70" s="125">
        <f>IF('Indicator Data'!X74="No Data",1,IF('Indicator Data imputation'!X73&lt;&gt;"",1,0))</f>
        <v>0</v>
      </c>
      <c r="X70" s="125">
        <f>IF('Indicator Data'!Y74="No Data",1,IF('Indicator Data imputation'!Y73&lt;&gt;"",1,0))</f>
        <v>0</v>
      </c>
      <c r="Y70" s="125">
        <f>IF('Indicator Data'!Z74="No Data",1,IF('Indicator Data imputation'!Z73&lt;&gt;"",1,0))</f>
        <v>0</v>
      </c>
      <c r="Z70" s="125">
        <f>IF('Indicator Data'!AA74="No Data",1,IF('Indicator Data imputation'!AA73&lt;&gt;"",1,0))</f>
        <v>0</v>
      </c>
      <c r="AA70" s="125">
        <f>IF('Indicator Data'!AB74="No Data",1,IF('Indicator Data imputation'!AB73&lt;&gt;"",1,0))</f>
        <v>0</v>
      </c>
      <c r="AB70" s="125">
        <f>IF('Indicator Data'!AC74="No Data",1,IF('Indicator Data imputation'!AC73&lt;&gt;"",1,0))</f>
        <v>0</v>
      </c>
      <c r="AC70" s="125">
        <f>IF('Indicator Data'!AD74="No Data",1,IF('Indicator Data imputation'!AD73&lt;&gt;"",1,0))</f>
        <v>0</v>
      </c>
      <c r="AD70" s="125">
        <f>IF('Indicator Data'!AE74="No Data",1,IF('Indicator Data imputation'!AE73&lt;&gt;"",1,0))</f>
        <v>0</v>
      </c>
      <c r="AE70" s="125">
        <f>IF('Indicator Data'!AF74="No Data",1,IF('Indicator Data imputation'!AF73&lt;&gt;"",1,0))</f>
        <v>0</v>
      </c>
      <c r="AF70" s="125">
        <f>IF('Indicator Data'!AG74="No Data",1,IF('Indicator Data imputation'!AG73&lt;&gt;"",1,0))</f>
        <v>0</v>
      </c>
      <c r="AG70" s="125">
        <f>IF('Indicator Data'!AH74="No Data",1,IF('Indicator Data imputation'!AH73&lt;&gt;"",1,0))</f>
        <v>0</v>
      </c>
      <c r="AH70" s="125">
        <f>IF('Indicator Data'!AI74="No Data",1,IF('Indicator Data imputation'!AI73&lt;&gt;"",1,0))</f>
        <v>0</v>
      </c>
      <c r="AI70" s="125">
        <f>IF('Indicator Data'!AJ74="No Data",1,IF('Indicator Data imputation'!AJ73&lt;&gt;"",1,0))</f>
        <v>0</v>
      </c>
      <c r="AJ70" s="125">
        <f>IF('Indicator Data'!AK74="No Data",1,IF('Indicator Data imputation'!AK73&lt;&gt;"",1,0))</f>
        <v>0</v>
      </c>
      <c r="AK70" s="125">
        <f>IF('Indicator Data'!AL74="No Data",1,IF('Indicator Data imputation'!AL73&lt;&gt;"",1,0))</f>
        <v>0</v>
      </c>
      <c r="AL70" s="125">
        <f>IF('Indicator Data'!AM74="No Data",1,IF('Indicator Data imputation'!AM73&lt;&gt;"",1,0))</f>
        <v>0</v>
      </c>
      <c r="AM70" s="125">
        <f>IF('Indicator Data'!AN74="No Data",1,IF('Indicator Data imputation'!AN73&lt;&gt;"",1,0))</f>
        <v>0</v>
      </c>
      <c r="AN70" s="125">
        <f>IF('Indicator Data'!AO74="No Data",1,IF('Indicator Data imputation'!AO73&lt;&gt;"",1,0))</f>
        <v>0</v>
      </c>
      <c r="AO70" s="125">
        <f>IF('Indicator Data'!AP74="No Data",1,IF('Indicator Data imputation'!AP73&lt;&gt;"",1,0))</f>
        <v>0</v>
      </c>
      <c r="AP70" s="125">
        <f>IF('Indicator Data'!AQ74="No Data",1,IF('Indicator Data imputation'!AQ73&lt;&gt;"",1,0))</f>
        <v>0</v>
      </c>
      <c r="AQ70" s="125">
        <f>IF('Indicator Data'!AR74="No Data",1,IF('Indicator Data imputation'!AR73&lt;&gt;"",1,0))</f>
        <v>0</v>
      </c>
      <c r="AR70" s="125">
        <f>IF('Indicator Data'!AS74="No Data",1,IF('Indicator Data imputation'!AS73&lt;&gt;"",1,0))</f>
        <v>0</v>
      </c>
      <c r="AS70" s="125">
        <f>IF('Indicator Data'!AT74="No Data",1,IF('Indicator Data imputation'!AT73&lt;&gt;"",1,0))</f>
        <v>0</v>
      </c>
      <c r="AT70" s="125">
        <f>IF('Indicator Data'!AU74="No Data",1,IF('Indicator Data imputation'!AU73&lt;&gt;"",1,0))</f>
        <v>0</v>
      </c>
      <c r="AU70" s="125">
        <f>IF('Indicator Data'!AV74="No Data",1,IF('Indicator Data imputation'!AV73&lt;&gt;"",1,0))</f>
        <v>0</v>
      </c>
      <c r="AV70" s="125">
        <f>IF('Indicator Data'!AW74="No Data",1,IF('Indicator Data imputation'!AW73&lt;&gt;"",1,0))</f>
        <v>0</v>
      </c>
      <c r="AW70" s="125">
        <f>IF('Indicator Data'!AX74="No Data",1,IF('Indicator Data imputation'!AX73&lt;&gt;"",1,0))</f>
        <v>0</v>
      </c>
      <c r="AX70" s="125">
        <f>IF('Indicator Data'!AY74="No Data",1,IF('Indicator Data imputation'!AY73&lt;&gt;"",1,0))</f>
        <v>0</v>
      </c>
      <c r="AY70" s="125">
        <f>IF('Indicator Data'!AZ74="No Data",1,IF('Indicator Data imputation'!AZ73&lt;&gt;"",1,0))</f>
        <v>1</v>
      </c>
      <c r="AZ70" s="125">
        <f>IF('Indicator Data'!BA74="No Data",1,IF('Indicator Data imputation'!BA73&lt;&gt;"",1,0))</f>
        <v>0</v>
      </c>
      <c r="BA70" s="125">
        <f>IF('Indicator Data'!BB74="No Data",1,IF('Indicator Data imputation'!BB73&lt;&gt;"",1,0))</f>
        <v>0</v>
      </c>
      <c r="BB70" s="125">
        <f>IF('Indicator Data'!BC74="No Data",1,IF('Indicator Data imputation'!BC73&lt;&gt;"",1,0))</f>
        <v>0</v>
      </c>
      <c r="BC70" s="125">
        <f>IF('Indicator Data'!BD74="No Data",1,IF('Indicator Data imputation'!BD73&lt;&gt;"",1,0))</f>
        <v>0</v>
      </c>
      <c r="BD70" s="125">
        <f>IF('Indicator Data'!BF74="No Data",1,IF('Indicator Data imputation'!BE73&lt;&gt;"",1,0))</f>
        <v>0</v>
      </c>
      <c r="BE70" s="125">
        <f>IF('Indicator Data'!BG74="No Data",1,IF('Indicator Data imputation'!BF73&lt;&gt;"",1,0))</f>
        <v>0</v>
      </c>
      <c r="BF70" s="125">
        <f>IF('Indicator Data'!BH74="No Data",1,IF('Indicator Data imputation'!BG73&lt;&gt;"",1,0))</f>
        <v>0</v>
      </c>
      <c r="BG70" s="125">
        <f>IF('Indicator Data'!BI74="No Data",1,IF('Indicator Data imputation'!BH73&lt;&gt;"",1,0))</f>
        <v>0</v>
      </c>
      <c r="BH70" s="125">
        <f>IF('Indicator Data'!BJ74="No Data",1,IF('Indicator Data imputation'!BI73&lt;&gt;"",1,0))</f>
        <v>1</v>
      </c>
      <c r="BI70" s="125">
        <f>IF('Indicator Data'!BK74="No Data",1,IF('Indicator Data imputation'!BJ73&lt;&gt;"",1,0))</f>
        <v>0</v>
      </c>
      <c r="BJ70" s="125">
        <f>IF('Indicator Data'!BL74="No Data",1,IF('Indicator Data imputation'!BK73&lt;&gt;"",1,0))</f>
        <v>0</v>
      </c>
      <c r="BK70" s="125">
        <f>IF('Indicator Data'!BM74="No Data",1,IF('Indicator Data imputation'!BL73&lt;&gt;"",1,0))</f>
        <v>0</v>
      </c>
      <c r="BL70" s="125">
        <f>IF('Indicator Data'!BN74="No Data",1,IF('Indicator Data imputation'!BM73&lt;&gt;"",1,0))</f>
        <v>0</v>
      </c>
      <c r="BM70" s="125">
        <f>IF('Indicator Data'!BO74="No Data",1,IF('Indicator Data imputation'!BN73&lt;&gt;"",1,0))</f>
        <v>0</v>
      </c>
      <c r="BN70" s="125">
        <f>IF('Indicator Data'!BP74="No Data",1,IF('Indicator Data imputation'!BO73&lt;&gt;"",1,0))</f>
        <v>0</v>
      </c>
      <c r="BO70" s="125">
        <f>IF('Indicator Data'!BQ74="No Data",1,IF('Indicator Data imputation'!BP73&lt;&gt;"",1,0))</f>
        <v>0</v>
      </c>
      <c r="BP70" s="125">
        <f>IF('Indicator Data'!BR74="No Data",1,IF('Indicator Data imputation'!BQ73&lt;&gt;"",1,0))</f>
        <v>0</v>
      </c>
      <c r="BQ70" s="125">
        <f>IF('Indicator Data'!BS74="No Data",1,IF('Indicator Data imputation'!BR73&lt;&gt;"",1,0))</f>
        <v>0</v>
      </c>
      <c r="BR70" s="125">
        <f>IF('Indicator Data'!BT74="No Data",1,IF('Indicator Data imputation'!BS73&lt;&gt;"",1,0))</f>
        <v>0</v>
      </c>
      <c r="BS70" s="125">
        <f>IF('Indicator Data'!BU74="No Data",1,IF('Indicator Data imputation'!BT73&lt;&gt;"",1,0))</f>
        <v>0</v>
      </c>
      <c r="BT70" s="125">
        <f>IF('Indicator Data'!BV74="No Data",1,IF('Indicator Data imputation'!BU73&lt;&gt;"",1,0))</f>
        <v>0</v>
      </c>
      <c r="BU70" s="125">
        <f>IF('Indicator Data'!BW74="No Data",1,IF('Indicator Data imputation'!BV73&lt;&gt;"",1,0))</f>
        <v>1</v>
      </c>
      <c r="BV70" s="125">
        <f>IF('Indicator Data'!BX74="No Data",1,IF('Indicator Data imputation'!BW73&lt;&gt;"",1,0))</f>
        <v>1</v>
      </c>
      <c r="BW70" s="125">
        <f>IF('Indicator Data'!BY74="No Data",1,IF('Indicator Data imputation'!BX73&lt;&gt;"",1,0))</f>
        <v>0</v>
      </c>
      <c r="BX70" s="125">
        <f>IF('Indicator Data'!BZ74="No Data",1,IF('Indicator Data imputation'!BY73&lt;&gt;"",1,0))</f>
        <v>0</v>
      </c>
      <c r="BY70" s="3">
        <f t="shared" si="3"/>
        <v>4</v>
      </c>
      <c r="BZ70" s="127">
        <f t="shared" si="4"/>
        <v>5.3333333333333337E-2</v>
      </c>
    </row>
    <row r="71" spans="1:78" x14ac:dyDescent="0.3">
      <c r="A71" s="3" t="str">
        <f>'Indicator Data'!B75</f>
        <v>GNB</v>
      </c>
      <c r="B71" s="125">
        <f>IF('Indicator Data'!C75="No Data",1,IF('Indicator Data imputation'!C74&lt;&gt;"",1,0))</f>
        <v>0</v>
      </c>
      <c r="C71" s="125">
        <f>IF('Indicator Data'!D75="No Data",1,IF('Indicator Data imputation'!D74&lt;&gt;"",1,0))</f>
        <v>0</v>
      </c>
      <c r="D71" s="125">
        <f>IF('Indicator Data'!E75="No Data",1,IF('Indicator Data imputation'!E74&lt;&gt;"",1,0))</f>
        <v>0</v>
      </c>
      <c r="E71" s="125">
        <f>IF('Indicator Data'!F75="No Data",1,IF('Indicator Data imputation'!F74&lt;&gt;"",1,0))</f>
        <v>0</v>
      </c>
      <c r="F71" s="125">
        <f>IF('Indicator Data'!G75="No Data",1,IF('Indicator Data imputation'!G74&lt;&gt;"",1,0))</f>
        <v>0</v>
      </c>
      <c r="G71" s="125">
        <f>IF('Indicator Data'!H75="No Data",1,IF('Indicator Data imputation'!H74&lt;&gt;"",1,0))</f>
        <v>0</v>
      </c>
      <c r="H71" s="125">
        <f>IF('Indicator Data'!I75="No Data",1,IF('Indicator Data imputation'!I74&lt;&gt;"",1,0))</f>
        <v>0</v>
      </c>
      <c r="I71" s="125">
        <f>IF('Indicator Data'!J75="No Data",1,IF('Indicator Data imputation'!J74&lt;&gt;"",1,0))</f>
        <v>0</v>
      </c>
      <c r="J71" s="125">
        <f>IF('Indicator Data'!K75="No Data",1,IF('Indicator Data imputation'!K74&lt;&gt;"",1,0))</f>
        <v>0</v>
      </c>
      <c r="K71" s="125">
        <f>IF('Indicator Data'!L75="No Data",1,IF('Indicator Data imputation'!L74&lt;&gt;"",1,0))</f>
        <v>0</v>
      </c>
      <c r="L71" s="125">
        <f>IF('Indicator Data'!M75="No Data",1,IF('Indicator Data imputation'!M74&lt;&gt;"",1,0))</f>
        <v>0</v>
      </c>
      <c r="M71" s="125">
        <f>IF('Indicator Data'!N75="No Data",1,IF('Indicator Data imputation'!N74&lt;&gt;"",1,0))</f>
        <v>0</v>
      </c>
      <c r="N71" s="125">
        <f>IF('Indicator Data'!O75="No Data",1,IF('Indicator Data imputation'!O74&lt;&gt;"",1,0))</f>
        <v>0</v>
      </c>
      <c r="O71" s="125">
        <f>IF('Indicator Data'!P75="No Data",1,IF('Indicator Data imputation'!P74&lt;&gt;"",1,0))</f>
        <v>0</v>
      </c>
      <c r="P71" s="125">
        <f>IF('Indicator Data'!Q75="No Data",1,IF('Indicator Data imputation'!Q74&lt;&gt;"",1,0))</f>
        <v>0</v>
      </c>
      <c r="Q71" s="125">
        <f>IF('Indicator Data'!R75="No Data",1,IF('Indicator Data imputation'!R74&lt;&gt;"",1,0))</f>
        <v>0</v>
      </c>
      <c r="R71" s="125">
        <f>IF('Indicator Data'!S75="No Data",1,IF('Indicator Data imputation'!S74&lt;&gt;"",1,0))</f>
        <v>0</v>
      </c>
      <c r="S71" s="125">
        <f>IF('Indicator Data'!T75="No Data",1,IF('Indicator Data imputation'!T74&lt;&gt;"",1,0))</f>
        <v>0</v>
      </c>
      <c r="T71" s="125">
        <f>IF('Indicator Data'!U75="No Data",1,IF('Indicator Data imputation'!U74&lt;&gt;"",1,0))</f>
        <v>0</v>
      </c>
      <c r="U71" s="125">
        <f>IF('Indicator Data'!V75="No Data",1,IF('Indicator Data imputation'!V74&lt;&gt;"",1,0))</f>
        <v>0</v>
      </c>
      <c r="V71" s="125">
        <f>IF('Indicator Data'!W75="No Data",1,IF('Indicator Data imputation'!W74&lt;&gt;"",1,0))</f>
        <v>0</v>
      </c>
      <c r="W71" s="125">
        <f>IF('Indicator Data'!X75="No Data",1,IF('Indicator Data imputation'!X74&lt;&gt;"",1,0))</f>
        <v>0</v>
      </c>
      <c r="X71" s="125">
        <f>IF('Indicator Data'!Y75="No Data",1,IF('Indicator Data imputation'!Y74&lt;&gt;"",1,0))</f>
        <v>0</v>
      </c>
      <c r="Y71" s="125">
        <f>IF('Indicator Data'!Z75="No Data",1,IF('Indicator Data imputation'!Z74&lt;&gt;"",1,0))</f>
        <v>0</v>
      </c>
      <c r="Z71" s="125">
        <f>IF('Indicator Data'!AA75="No Data",1,IF('Indicator Data imputation'!AA74&lt;&gt;"",1,0))</f>
        <v>1</v>
      </c>
      <c r="AA71" s="125">
        <f>IF('Indicator Data'!AB75="No Data",1,IF('Indicator Data imputation'!AB74&lt;&gt;"",1,0))</f>
        <v>0</v>
      </c>
      <c r="AB71" s="125">
        <f>IF('Indicator Data'!AC75="No Data",1,IF('Indicator Data imputation'!AC74&lt;&gt;"",1,0))</f>
        <v>0</v>
      </c>
      <c r="AC71" s="125">
        <f>IF('Indicator Data'!AD75="No Data",1,IF('Indicator Data imputation'!AD74&lt;&gt;"",1,0))</f>
        <v>0</v>
      </c>
      <c r="AD71" s="125">
        <f>IF('Indicator Data'!AE75="No Data",1,IF('Indicator Data imputation'!AE74&lt;&gt;"",1,0))</f>
        <v>0</v>
      </c>
      <c r="AE71" s="125">
        <f>IF('Indicator Data'!AF75="No Data",1,IF('Indicator Data imputation'!AF74&lt;&gt;"",1,0))</f>
        <v>0</v>
      </c>
      <c r="AF71" s="125">
        <f>IF('Indicator Data'!AG75="No Data",1,IF('Indicator Data imputation'!AG74&lt;&gt;"",1,0))</f>
        <v>0</v>
      </c>
      <c r="AG71" s="125">
        <f>IF('Indicator Data'!AH75="No Data",1,IF('Indicator Data imputation'!AH74&lt;&gt;"",1,0))</f>
        <v>0</v>
      </c>
      <c r="AH71" s="125">
        <f>IF('Indicator Data'!AI75="No Data",1,IF('Indicator Data imputation'!AI74&lt;&gt;"",1,0))</f>
        <v>0</v>
      </c>
      <c r="AI71" s="125">
        <f>IF('Indicator Data'!AJ75="No Data",1,IF('Indicator Data imputation'!AJ74&lt;&gt;"",1,0))</f>
        <v>0</v>
      </c>
      <c r="AJ71" s="125">
        <f>IF('Indicator Data'!AK75="No Data",1,IF('Indicator Data imputation'!AK74&lt;&gt;"",1,0))</f>
        <v>0</v>
      </c>
      <c r="AK71" s="125">
        <f>IF('Indicator Data'!AL75="No Data",1,IF('Indicator Data imputation'!AL74&lt;&gt;"",1,0))</f>
        <v>0</v>
      </c>
      <c r="AL71" s="125">
        <f>IF('Indicator Data'!AM75="No Data",1,IF('Indicator Data imputation'!AM74&lt;&gt;"",1,0))</f>
        <v>0</v>
      </c>
      <c r="AM71" s="125">
        <f>IF('Indicator Data'!AN75="No Data",1,IF('Indicator Data imputation'!AN74&lt;&gt;"",1,0))</f>
        <v>0</v>
      </c>
      <c r="AN71" s="125">
        <f>IF('Indicator Data'!AO75="No Data",1,IF('Indicator Data imputation'!AO74&lt;&gt;"",1,0))</f>
        <v>0</v>
      </c>
      <c r="AO71" s="125">
        <f>IF('Indicator Data'!AP75="No Data",1,IF('Indicator Data imputation'!AP74&lt;&gt;"",1,0))</f>
        <v>0</v>
      </c>
      <c r="AP71" s="125">
        <f>IF('Indicator Data'!AQ75="No Data",1,IF('Indicator Data imputation'!AQ74&lt;&gt;"",1,0))</f>
        <v>0</v>
      </c>
      <c r="AQ71" s="125">
        <f>IF('Indicator Data'!AR75="No Data",1,IF('Indicator Data imputation'!AR74&lt;&gt;"",1,0))</f>
        <v>0</v>
      </c>
      <c r="AR71" s="125">
        <f>IF('Indicator Data'!AS75="No Data",1,IF('Indicator Data imputation'!AS74&lt;&gt;"",1,0))</f>
        <v>0</v>
      </c>
      <c r="AS71" s="125">
        <f>IF('Indicator Data'!AT75="No Data",1,IF('Indicator Data imputation'!AT74&lt;&gt;"",1,0))</f>
        <v>0</v>
      </c>
      <c r="AT71" s="125">
        <f>IF('Indicator Data'!AU75="No Data",1,IF('Indicator Data imputation'!AU74&lt;&gt;"",1,0))</f>
        <v>0</v>
      </c>
      <c r="AU71" s="125">
        <f>IF('Indicator Data'!AV75="No Data",1,IF('Indicator Data imputation'!AV74&lt;&gt;"",1,0))</f>
        <v>0</v>
      </c>
      <c r="AV71" s="125">
        <f>IF('Indicator Data'!AW75="No Data",1,IF('Indicator Data imputation'!AW74&lt;&gt;"",1,0))</f>
        <v>0</v>
      </c>
      <c r="AW71" s="125">
        <f>IF('Indicator Data'!AX75="No Data",1,IF('Indicator Data imputation'!AX74&lt;&gt;"",1,0))</f>
        <v>0</v>
      </c>
      <c r="AX71" s="125">
        <f>IF('Indicator Data'!AY75="No Data",1,IF('Indicator Data imputation'!AY74&lt;&gt;"",1,0))</f>
        <v>0</v>
      </c>
      <c r="AY71" s="125">
        <f>IF('Indicator Data'!AZ75="No Data",1,IF('Indicator Data imputation'!AZ74&lt;&gt;"",1,0))</f>
        <v>1</v>
      </c>
      <c r="AZ71" s="125">
        <f>IF('Indicator Data'!BA75="No Data",1,IF('Indicator Data imputation'!BA74&lt;&gt;"",1,0))</f>
        <v>0</v>
      </c>
      <c r="BA71" s="125">
        <f>IF('Indicator Data'!BB75="No Data",1,IF('Indicator Data imputation'!BB74&lt;&gt;"",1,0))</f>
        <v>0</v>
      </c>
      <c r="BB71" s="125">
        <f>IF('Indicator Data'!BC75="No Data",1,IF('Indicator Data imputation'!BC74&lt;&gt;"",1,0))</f>
        <v>0</v>
      </c>
      <c r="BC71" s="125">
        <f>IF('Indicator Data'!BD75="No Data",1,IF('Indicator Data imputation'!BD74&lt;&gt;"",1,0))</f>
        <v>0</v>
      </c>
      <c r="BD71" s="125">
        <f>IF('Indicator Data'!BF75="No Data",1,IF('Indicator Data imputation'!BE74&lt;&gt;"",1,0))</f>
        <v>0</v>
      </c>
      <c r="BE71" s="125">
        <f>IF('Indicator Data'!BG75="No Data",1,IF('Indicator Data imputation'!BF74&lt;&gt;"",1,0))</f>
        <v>0</v>
      </c>
      <c r="BF71" s="125">
        <f>IF('Indicator Data'!BH75="No Data",1,IF('Indicator Data imputation'!BG74&lt;&gt;"",1,0))</f>
        <v>0</v>
      </c>
      <c r="BG71" s="125">
        <f>IF('Indicator Data'!BI75="No Data",1,IF('Indicator Data imputation'!BH74&lt;&gt;"",1,0))</f>
        <v>0</v>
      </c>
      <c r="BH71" s="125">
        <f>IF('Indicator Data'!BJ75="No Data",1,IF('Indicator Data imputation'!BI74&lt;&gt;"",1,0))</f>
        <v>1</v>
      </c>
      <c r="BI71" s="125">
        <f>IF('Indicator Data'!BK75="No Data",1,IF('Indicator Data imputation'!BJ74&lt;&gt;"",1,0))</f>
        <v>0</v>
      </c>
      <c r="BJ71" s="125">
        <f>IF('Indicator Data'!BL75="No Data",1,IF('Indicator Data imputation'!BK74&lt;&gt;"",1,0))</f>
        <v>0</v>
      </c>
      <c r="BK71" s="125">
        <f>IF('Indicator Data'!BM75="No Data",1,IF('Indicator Data imputation'!BL74&lt;&gt;"",1,0))</f>
        <v>0</v>
      </c>
      <c r="BL71" s="125">
        <f>IF('Indicator Data'!BN75="No Data",1,IF('Indicator Data imputation'!BM74&lt;&gt;"",1,0))</f>
        <v>0</v>
      </c>
      <c r="BM71" s="125">
        <f>IF('Indicator Data'!BO75="No Data",1,IF('Indicator Data imputation'!BN74&lt;&gt;"",1,0))</f>
        <v>0</v>
      </c>
      <c r="BN71" s="125">
        <f>IF('Indicator Data'!BP75="No Data",1,IF('Indicator Data imputation'!BO74&lt;&gt;"",1,0))</f>
        <v>0</v>
      </c>
      <c r="BO71" s="125">
        <f>IF('Indicator Data'!BQ75="No Data",1,IF('Indicator Data imputation'!BP74&lt;&gt;"",1,0))</f>
        <v>0</v>
      </c>
      <c r="BP71" s="125">
        <f>IF('Indicator Data'!BR75="No Data",1,IF('Indicator Data imputation'!BQ74&lt;&gt;"",1,0))</f>
        <v>0</v>
      </c>
      <c r="BQ71" s="125">
        <f>IF('Indicator Data'!BS75="No Data",1,IF('Indicator Data imputation'!BR74&lt;&gt;"",1,0))</f>
        <v>0</v>
      </c>
      <c r="BR71" s="125">
        <f>IF('Indicator Data'!BT75="No Data",1,IF('Indicator Data imputation'!BS74&lt;&gt;"",1,0))</f>
        <v>0</v>
      </c>
      <c r="BS71" s="125">
        <f>IF('Indicator Data'!BU75="No Data",1,IF('Indicator Data imputation'!BT74&lt;&gt;"",1,0))</f>
        <v>0</v>
      </c>
      <c r="BT71" s="125">
        <f>IF('Indicator Data'!BV75="No Data",1,IF('Indicator Data imputation'!BU74&lt;&gt;"",1,0))</f>
        <v>0</v>
      </c>
      <c r="BU71" s="125">
        <f>IF('Indicator Data'!BW75="No Data",1,IF('Indicator Data imputation'!BV74&lt;&gt;"",1,0))</f>
        <v>1</v>
      </c>
      <c r="BV71" s="125">
        <f>IF('Indicator Data'!BX75="No Data",1,IF('Indicator Data imputation'!BW74&lt;&gt;"",1,0))</f>
        <v>0</v>
      </c>
      <c r="BW71" s="125">
        <f>IF('Indicator Data'!BY75="No Data",1,IF('Indicator Data imputation'!BX74&lt;&gt;"",1,0))</f>
        <v>0</v>
      </c>
      <c r="BX71" s="125">
        <f>IF('Indicator Data'!BZ75="No Data",1,IF('Indicator Data imputation'!BY74&lt;&gt;"",1,0))</f>
        <v>0</v>
      </c>
      <c r="BY71" s="3">
        <f t="shared" si="3"/>
        <v>4</v>
      </c>
      <c r="BZ71" s="127">
        <f t="shared" si="4"/>
        <v>5.3333333333333337E-2</v>
      </c>
    </row>
    <row r="72" spans="1:78" x14ac:dyDescent="0.3">
      <c r="A72" s="3" t="str">
        <f>'Indicator Data'!B76</f>
        <v>GUY</v>
      </c>
      <c r="B72" s="125">
        <f>IF('Indicator Data'!C76="No Data",1,IF('Indicator Data imputation'!C75&lt;&gt;"",1,0))</f>
        <v>0</v>
      </c>
      <c r="C72" s="125">
        <f>IF('Indicator Data'!D76="No Data",1,IF('Indicator Data imputation'!D75&lt;&gt;"",1,0))</f>
        <v>0</v>
      </c>
      <c r="D72" s="125">
        <f>IF('Indicator Data'!E76="No Data",1,IF('Indicator Data imputation'!E75&lt;&gt;"",1,0))</f>
        <v>0</v>
      </c>
      <c r="E72" s="125">
        <f>IF('Indicator Data'!F76="No Data",1,IF('Indicator Data imputation'!F75&lt;&gt;"",1,0))</f>
        <v>0</v>
      </c>
      <c r="F72" s="125">
        <f>IF('Indicator Data'!G76="No Data",1,IF('Indicator Data imputation'!G75&lt;&gt;"",1,0))</f>
        <v>0</v>
      </c>
      <c r="G72" s="125">
        <f>IF('Indicator Data'!H76="No Data",1,IF('Indicator Data imputation'!H75&lt;&gt;"",1,0))</f>
        <v>0</v>
      </c>
      <c r="H72" s="125">
        <f>IF('Indicator Data'!I76="No Data",1,IF('Indicator Data imputation'!I75&lt;&gt;"",1,0))</f>
        <v>0</v>
      </c>
      <c r="I72" s="125">
        <f>IF('Indicator Data'!J76="No Data",1,IF('Indicator Data imputation'!J75&lt;&gt;"",1,0))</f>
        <v>0</v>
      </c>
      <c r="J72" s="125">
        <f>IF('Indicator Data'!K76="No Data",1,IF('Indicator Data imputation'!K75&lt;&gt;"",1,0))</f>
        <v>0</v>
      </c>
      <c r="K72" s="125">
        <f>IF('Indicator Data'!L76="No Data",1,IF('Indicator Data imputation'!L75&lt;&gt;"",1,0))</f>
        <v>0</v>
      </c>
      <c r="L72" s="125">
        <f>IF('Indicator Data'!M76="No Data",1,IF('Indicator Data imputation'!M75&lt;&gt;"",1,0))</f>
        <v>1</v>
      </c>
      <c r="M72" s="125">
        <f>IF('Indicator Data'!N76="No Data",1,IF('Indicator Data imputation'!N75&lt;&gt;"",1,0))</f>
        <v>1</v>
      </c>
      <c r="N72" s="125">
        <f>IF('Indicator Data'!O76="No Data",1,IF('Indicator Data imputation'!O75&lt;&gt;"",1,0))</f>
        <v>1</v>
      </c>
      <c r="O72" s="125">
        <f>IF('Indicator Data'!P76="No Data",1,IF('Indicator Data imputation'!P75&lt;&gt;"",1,0))</f>
        <v>1</v>
      </c>
      <c r="P72" s="125">
        <f>IF('Indicator Data'!Q76="No Data",1,IF('Indicator Data imputation'!Q75&lt;&gt;"",1,0))</f>
        <v>0</v>
      </c>
      <c r="Q72" s="125">
        <f>IF('Indicator Data'!R76="No Data",1,IF('Indicator Data imputation'!R75&lt;&gt;"",1,0))</f>
        <v>0</v>
      </c>
      <c r="R72" s="125">
        <f>IF('Indicator Data'!S76="No Data",1,IF('Indicator Data imputation'!S75&lt;&gt;"",1,0))</f>
        <v>0</v>
      </c>
      <c r="S72" s="125">
        <f>IF('Indicator Data'!T76="No Data",1,IF('Indicator Data imputation'!T75&lt;&gt;"",1,0))</f>
        <v>0</v>
      </c>
      <c r="T72" s="125">
        <f>IF('Indicator Data'!U76="No Data",1,IF('Indicator Data imputation'!U75&lt;&gt;"",1,0))</f>
        <v>0</v>
      </c>
      <c r="U72" s="125">
        <f>IF('Indicator Data'!V76="No Data",1,IF('Indicator Data imputation'!V75&lt;&gt;"",1,0))</f>
        <v>0</v>
      </c>
      <c r="V72" s="125">
        <f>IF('Indicator Data'!W76="No Data",1,IF('Indicator Data imputation'!W75&lt;&gt;"",1,0))</f>
        <v>0</v>
      </c>
      <c r="W72" s="125">
        <f>IF('Indicator Data'!X76="No Data",1,IF('Indicator Data imputation'!X75&lt;&gt;"",1,0))</f>
        <v>0</v>
      </c>
      <c r="X72" s="125">
        <f>IF('Indicator Data'!Y76="No Data",1,IF('Indicator Data imputation'!Y75&lt;&gt;"",1,0))</f>
        <v>0</v>
      </c>
      <c r="Y72" s="125">
        <f>IF('Indicator Data'!Z76="No Data",1,IF('Indicator Data imputation'!Z75&lt;&gt;"",1,0))</f>
        <v>0</v>
      </c>
      <c r="Z72" s="125">
        <f>IF('Indicator Data'!AA76="No Data",1,IF('Indicator Data imputation'!AA75&lt;&gt;"",1,0))</f>
        <v>0</v>
      </c>
      <c r="AA72" s="125">
        <f>IF('Indicator Data'!AB76="No Data",1,IF('Indicator Data imputation'!AB75&lt;&gt;"",1,0))</f>
        <v>0</v>
      </c>
      <c r="AB72" s="125">
        <f>IF('Indicator Data'!AC76="No Data",1,IF('Indicator Data imputation'!AC75&lt;&gt;"",1,0))</f>
        <v>0</v>
      </c>
      <c r="AC72" s="125">
        <f>IF('Indicator Data'!AD76="No Data",1,IF('Indicator Data imputation'!AD75&lt;&gt;"",1,0))</f>
        <v>0</v>
      </c>
      <c r="AD72" s="125">
        <f>IF('Indicator Data'!AE76="No Data",1,IF('Indicator Data imputation'!AE75&lt;&gt;"",1,0))</f>
        <v>0</v>
      </c>
      <c r="AE72" s="125">
        <f>IF('Indicator Data'!AF76="No Data",1,IF('Indicator Data imputation'!AF75&lt;&gt;"",1,0))</f>
        <v>0</v>
      </c>
      <c r="AF72" s="125">
        <f>IF('Indicator Data'!AG76="No Data",1,IF('Indicator Data imputation'!AG75&lt;&gt;"",1,0))</f>
        <v>0</v>
      </c>
      <c r="AG72" s="125">
        <f>IF('Indicator Data'!AH76="No Data",1,IF('Indicator Data imputation'!AH75&lt;&gt;"",1,0))</f>
        <v>0</v>
      </c>
      <c r="AH72" s="125">
        <f>IF('Indicator Data'!AI76="No Data",1,IF('Indicator Data imputation'!AI75&lt;&gt;"",1,0))</f>
        <v>0</v>
      </c>
      <c r="AI72" s="125">
        <f>IF('Indicator Data'!AJ76="No Data",1,IF('Indicator Data imputation'!AJ75&lt;&gt;"",1,0))</f>
        <v>0</v>
      </c>
      <c r="AJ72" s="125">
        <f>IF('Indicator Data'!AK76="No Data",1,IF('Indicator Data imputation'!AK75&lt;&gt;"",1,0))</f>
        <v>0</v>
      </c>
      <c r="AK72" s="125">
        <f>IF('Indicator Data'!AL76="No Data",1,IF('Indicator Data imputation'!AL75&lt;&gt;"",1,0))</f>
        <v>0</v>
      </c>
      <c r="AL72" s="125">
        <f>IF('Indicator Data'!AM76="No Data",1,IF('Indicator Data imputation'!AM75&lt;&gt;"",1,0))</f>
        <v>0</v>
      </c>
      <c r="AM72" s="125">
        <f>IF('Indicator Data'!AN76="No Data",1,IF('Indicator Data imputation'!AN75&lt;&gt;"",1,0))</f>
        <v>0</v>
      </c>
      <c r="AN72" s="125">
        <f>IF('Indicator Data'!AO76="No Data",1,IF('Indicator Data imputation'!AO75&lt;&gt;"",1,0))</f>
        <v>0</v>
      </c>
      <c r="AO72" s="125">
        <f>IF('Indicator Data'!AP76="No Data",1,IF('Indicator Data imputation'!AP75&lt;&gt;"",1,0))</f>
        <v>0</v>
      </c>
      <c r="AP72" s="125">
        <f>IF('Indicator Data'!AQ76="No Data",1,IF('Indicator Data imputation'!AQ75&lt;&gt;"",1,0))</f>
        <v>0</v>
      </c>
      <c r="AQ72" s="125">
        <f>IF('Indicator Data'!AR76="No Data",1,IF('Indicator Data imputation'!AR75&lt;&gt;"",1,0))</f>
        <v>0</v>
      </c>
      <c r="AR72" s="125">
        <f>IF('Indicator Data'!AS76="No Data",1,IF('Indicator Data imputation'!AS75&lt;&gt;"",1,0))</f>
        <v>0</v>
      </c>
      <c r="AS72" s="125">
        <f>IF('Indicator Data'!AT76="No Data",1,IF('Indicator Data imputation'!AT75&lt;&gt;"",1,0))</f>
        <v>0</v>
      </c>
      <c r="AT72" s="125">
        <f>IF('Indicator Data'!AU76="No Data",1,IF('Indicator Data imputation'!AU75&lt;&gt;"",1,0))</f>
        <v>0</v>
      </c>
      <c r="AU72" s="125">
        <f>IF('Indicator Data'!AV76="No Data",1,IF('Indicator Data imputation'!AV75&lt;&gt;"",1,0))</f>
        <v>0</v>
      </c>
      <c r="AV72" s="125">
        <f>IF('Indicator Data'!AW76="No Data",1,IF('Indicator Data imputation'!AW75&lt;&gt;"",1,0))</f>
        <v>0</v>
      </c>
      <c r="AW72" s="125">
        <f>IF('Indicator Data'!AX76="No Data",1,IF('Indicator Data imputation'!AX75&lt;&gt;"",1,0))</f>
        <v>0</v>
      </c>
      <c r="AX72" s="125">
        <f>IF('Indicator Data'!AY76="No Data",1,IF('Indicator Data imputation'!AY75&lt;&gt;"",1,0))</f>
        <v>0</v>
      </c>
      <c r="AY72" s="125">
        <f>IF('Indicator Data'!AZ76="No Data",1,IF('Indicator Data imputation'!AZ75&lt;&gt;"",1,0))</f>
        <v>0</v>
      </c>
      <c r="AZ72" s="125">
        <f>IF('Indicator Data'!BA76="No Data",1,IF('Indicator Data imputation'!BA75&lt;&gt;"",1,0))</f>
        <v>1</v>
      </c>
      <c r="BA72" s="125">
        <f>IF('Indicator Data'!BB76="No Data",1,IF('Indicator Data imputation'!BB75&lt;&gt;"",1,0))</f>
        <v>0</v>
      </c>
      <c r="BB72" s="125">
        <f>IF('Indicator Data'!BC76="No Data",1,IF('Indicator Data imputation'!BC75&lt;&gt;"",1,0))</f>
        <v>0</v>
      </c>
      <c r="BC72" s="125">
        <f>IF('Indicator Data'!BD76="No Data",1,IF('Indicator Data imputation'!BD75&lt;&gt;"",1,0))</f>
        <v>0</v>
      </c>
      <c r="BD72" s="125">
        <f>IF('Indicator Data'!BF76="No Data",1,IF('Indicator Data imputation'!BE75&lt;&gt;"",1,0))</f>
        <v>0</v>
      </c>
      <c r="BE72" s="125">
        <f>IF('Indicator Data'!BG76="No Data",1,IF('Indicator Data imputation'!BF75&lt;&gt;"",1,0))</f>
        <v>0</v>
      </c>
      <c r="BF72" s="125">
        <f>IF('Indicator Data'!BH76="No Data",1,IF('Indicator Data imputation'!BG75&lt;&gt;"",1,0))</f>
        <v>0</v>
      </c>
      <c r="BG72" s="125">
        <f>IF('Indicator Data'!BI76="No Data",1,IF('Indicator Data imputation'!BH75&lt;&gt;"",1,0))</f>
        <v>0</v>
      </c>
      <c r="BH72" s="125">
        <f>IF('Indicator Data'!BJ76="No Data",1,IF('Indicator Data imputation'!BI75&lt;&gt;"",1,0))</f>
        <v>0</v>
      </c>
      <c r="BI72" s="125">
        <f>IF('Indicator Data'!BK76="No Data",1,IF('Indicator Data imputation'!BJ75&lt;&gt;"",1,0))</f>
        <v>1</v>
      </c>
      <c r="BJ72" s="125">
        <f>IF('Indicator Data'!BL76="No Data",1,IF('Indicator Data imputation'!BK75&lt;&gt;"",1,0))</f>
        <v>0</v>
      </c>
      <c r="BK72" s="125">
        <f>IF('Indicator Data'!BM76="No Data",1,IF('Indicator Data imputation'!BL75&lt;&gt;"",1,0))</f>
        <v>0</v>
      </c>
      <c r="BL72" s="125">
        <f>IF('Indicator Data'!BN76="No Data",1,IF('Indicator Data imputation'!BM75&lt;&gt;"",1,0))</f>
        <v>0</v>
      </c>
      <c r="BM72" s="125">
        <f>IF('Indicator Data'!BO76="No Data",1,IF('Indicator Data imputation'!BN75&lt;&gt;"",1,0))</f>
        <v>0</v>
      </c>
      <c r="BN72" s="125">
        <f>IF('Indicator Data'!BP76="No Data",1,IF('Indicator Data imputation'!BO75&lt;&gt;"",1,0))</f>
        <v>0</v>
      </c>
      <c r="BO72" s="125">
        <f>IF('Indicator Data'!BQ76="No Data",1,IF('Indicator Data imputation'!BP75&lt;&gt;"",1,0))</f>
        <v>0</v>
      </c>
      <c r="BP72" s="125">
        <f>IF('Indicator Data'!BR76="No Data",1,IF('Indicator Data imputation'!BQ75&lt;&gt;"",1,0))</f>
        <v>0</v>
      </c>
      <c r="BQ72" s="125">
        <f>IF('Indicator Data'!BS76="No Data",1,IF('Indicator Data imputation'!BR75&lt;&gt;"",1,0))</f>
        <v>0</v>
      </c>
      <c r="BR72" s="125">
        <f>IF('Indicator Data'!BT76="No Data",1,IF('Indicator Data imputation'!BS75&lt;&gt;"",1,0))</f>
        <v>0</v>
      </c>
      <c r="BS72" s="125">
        <f>IF('Indicator Data'!BU76="No Data",1,IF('Indicator Data imputation'!BT75&lt;&gt;"",1,0))</f>
        <v>0</v>
      </c>
      <c r="BT72" s="125">
        <f>IF('Indicator Data'!BV76="No Data",1,IF('Indicator Data imputation'!BU75&lt;&gt;"",1,0))</f>
        <v>0</v>
      </c>
      <c r="BU72" s="125">
        <f>IF('Indicator Data'!BW76="No Data",1,IF('Indicator Data imputation'!BV75&lt;&gt;"",1,0))</f>
        <v>0</v>
      </c>
      <c r="BV72" s="125">
        <f>IF('Indicator Data'!BX76="No Data",1,IF('Indicator Data imputation'!BW75&lt;&gt;"",1,0))</f>
        <v>0</v>
      </c>
      <c r="BW72" s="125">
        <f>IF('Indicator Data'!BY76="No Data",1,IF('Indicator Data imputation'!BX75&lt;&gt;"",1,0))</f>
        <v>0</v>
      </c>
      <c r="BX72" s="125">
        <f>IF('Indicator Data'!BZ76="No Data",1,IF('Indicator Data imputation'!BY75&lt;&gt;"",1,0))</f>
        <v>0</v>
      </c>
      <c r="BY72" s="3">
        <f t="shared" si="3"/>
        <v>6</v>
      </c>
      <c r="BZ72" s="127">
        <f t="shared" si="4"/>
        <v>0.08</v>
      </c>
    </row>
    <row r="73" spans="1:78" x14ac:dyDescent="0.3">
      <c r="A73" s="3" t="str">
        <f>'Indicator Data'!B77</f>
        <v>HTI</v>
      </c>
      <c r="B73" s="125">
        <f>IF('Indicator Data'!C77="No Data",1,IF('Indicator Data imputation'!C76&lt;&gt;"",1,0))</f>
        <v>0</v>
      </c>
      <c r="C73" s="125">
        <f>IF('Indicator Data'!D77="No Data",1,IF('Indicator Data imputation'!D76&lt;&gt;"",1,0))</f>
        <v>0</v>
      </c>
      <c r="D73" s="125">
        <f>IF('Indicator Data'!E77="No Data",1,IF('Indicator Data imputation'!E76&lt;&gt;"",1,0))</f>
        <v>0</v>
      </c>
      <c r="E73" s="125">
        <f>IF('Indicator Data'!F77="No Data",1,IF('Indicator Data imputation'!F76&lt;&gt;"",1,0))</f>
        <v>0</v>
      </c>
      <c r="F73" s="125">
        <f>IF('Indicator Data'!G77="No Data",1,IF('Indicator Data imputation'!G76&lt;&gt;"",1,0))</f>
        <v>0</v>
      </c>
      <c r="G73" s="125">
        <f>IF('Indicator Data'!H77="No Data",1,IF('Indicator Data imputation'!H76&lt;&gt;"",1,0))</f>
        <v>0</v>
      </c>
      <c r="H73" s="125">
        <f>IF('Indicator Data'!I77="No Data",1,IF('Indicator Data imputation'!I76&lt;&gt;"",1,0))</f>
        <v>0</v>
      </c>
      <c r="I73" s="125">
        <f>IF('Indicator Data'!J77="No Data",1,IF('Indicator Data imputation'!J76&lt;&gt;"",1,0))</f>
        <v>0</v>
      </c>
      <c r="J73" s="125">
        <f>IF('Indicator Data'!K77="No Data",1,IF('Indicator Data imputation'!K76&lt;&gt;"",1,0))</f>
        <v>0</v>
      </c>
      <c r="K73" s="125">
        <f>IF('Indicator Data'!L77="No Data",1,IF('Indicator Data imputation'!L76&lt;&gt;"",1,0))</f>
        <v>0</v>
      </c>
      <c r="L73" s="125">
        <f>IF('Indicator Data'!M77="No Data",1,IF('Indicator Data imputation'!M76&lt;&gt;"",1,0))</f>
        <v>1</v>
      </c>
      <c r="M73" s="125">
        <f>IF('Indicator Data'!N77="No Data",1,IF('Indicator Data imputation'!N76&lt;&gt;"",1,0))</f>
        <v>1</v>
      </c>
      <c r="N73" s="125">
        <f>IF('Indicator Data'!O77="No Data",1,IF('Indicator Data imputation'!O76&lt;&gt;"",1,0))</f>
        <v>1</v>
      </c>
      <c r="O73" s="125">
        <f>IF('Indicator Data'!P77="No Data",1,IF('Indicator Data imputation'!P76&lt;&gt;"",1,0))</f>
        <v>1</v>
      </c>
      <c r="P73" s="125">
        <f>IF('Indicator Data'!Q77="No Data",1,IF('Indicator Data imputation'!Q76&lt;&gt;"",1,0))</f>
        <v>0</v>
      </c>
      <c r="Q73" s="125">
        <f>IF('Indicator Data'!R77="No Data",1,IF('Indicator Data imputation'!R76&lt;&gt;"",1,0))</f>
        <v>0</v>
      </c>
      <c r="R73" s="125">
        <f>IF('Indicator Data'!S77="No Data",1,IF('Indicator Data imputation'!S76&lt;&gt;"",1,0))</f>
        <v>0</v>
      </c>
      <c r="S73" s="125">
        <f>IF('Indicator Data'!T77="No Data",1,IF('Indicator Data imputation'!T76&lt;&gt;"",1,0))</f>
        <v>0</v>
      </c>
      <c r="T73" s="125">
        <f>IF('Indicator Data'!U77="No Data",1,IF('Indicator Data imputation'!U76&lt;&gt;"",1,0))</f>
        <v>0</v>
      </c>
      <c r="U73" s="125">
        <f>IF('Indicator Data'!V77="No Data",1,IF('Indicator Data imputation'!V76&lt;&gt;"",1,0))</f>
        <v>0</v>
      </c>
      <c r="V73" s="125">
        <f>IF('Indicator Data'!W77="No Data",1,IF('Indicator Data imputation'!W76&lt;&gt;"",1,0))</f>
        <v>0</v>
      </c>
      <c r="W73" s="125">
        <f>IF('Indicator Data'!X77="No Data",1,IF('Indicator Data imputation'!X76&lt;&gt;"",1,0))</f>
        <v>0</v>
      </c>
      <c r="X73" s="125">
        <f>IF('Indicator Data'!Y77="No Data",1,IF('Indicator Data imputation'!Y76&lt;&gt;"",1,0))</f>
        <v>0</v>
      </c>
      <c r="Y73" s="125">
        <f>IF('Indicator Data'!Z77="No Data",1,IF('Indicator Data imputation'!Z76&lt;&gt;"",1,0))</f>
        <v>0</v>
      </c>
      <c r="Z73" s="125">
        <f>IF('Indicator Data'!AA77="No Data",1,IF('Indicator Data imputation'!AA76&lt;&gt;"",1,0))</f>
        <v>0</v>
      </c>
      <c r="AA73" s="125">
        <f>IF('Indicator Data'!AB77="No Data",1,IF('Indicator Data imputation'!AB76&lt;&gt;"",1,0))</f>
        <v>0</v>
      </c>
      <c r="AB73" s="125">
        <f>IF('Indicator Data'!AC77="No Data",1,IF('Indicator Data imputation'!AC76&lt;&gt;"",1,0))</f>
        <v>0</v>
      </c>
      <c r="AC73" s="125">
        <f>IF('Indicator Data'!AD77="No Data",1,IF('Indicator Data imputation'!AD76&lt;&gt;"",1,0))</f>
        <v>0</v>
      </c>
      <c r="AD73" s="125">
        <f>IF('Indicator Data'!AE77="No Data",1,IF('Indicator Data imputation'!AE76&lt;&gt;"",1,0))</f>
        <v>0</v>
      </c>
      <c r="AE73" s="125">
        <f>IF('Indicator Data'!AF77="No Data",1,IF('Indicator Data imputation'!AF76&lt;&gt;"",1,0))</f>
        <v>0</v>
      </c>
      <c r="AF73" s="125">
        <f>IF('Indicator Data'!AG77="No Data",1,IF('Indicator Data imputation'!AG76&lt;&gt;"",1,0))</f>
        <v>0</v>
      </c>
      <c r="AG73" s="125">
        <f>IF('Indicator Data'!AH77="No Data",1,IF('Indicator Data imputation'!AH76&lt;&gt;"",1,0))</f>
        <v>0</v>
      </c>
      <c r="AH73" s="125">
        <f>IF('Indicator Data'!AI77="No Data",1,IF('Indicator Data imputation'!AI76&lt;&gt;"",1,0))</f>
        <v>0</v>
      </c>
      <c r="AI73" s="125">
        <f>IF('Indicator Data'!AJ77="No Data",1,IF('Indicator Data imputation'!AJ76&lt;&gt;"",1,0))</f>
        <v>0</v>
      </c>
      <c r="AJ73" s="125">
        <f>IF('Indicator Data'!AK77="No Data",1,IF('Indicator Data imputation'!AK76&lt;&gt;"",1,0))</f>
        <v>0</v>
      </c>
      <c r="AK73" s="125">
        <f>IF('Indicator Data'!AL77="No Data",1,IF('Indicator Data imputation'!AL76&lt;&gt;"",1,0))</f>
        <v>0</v>
      </c>
      <c r="AL73" s="125">
        <f>IF('Indicator Data'!AM77="No Data",1,IF('Indicator Data imputation'!AM76&lt;&gt;"",1,0))</f>
        <v>0</v>
      </c>
      <c r="AM73" s="125">
        <f>IF('Indicator Data'!AN77="No Data",1,IF('Indicator Data imputation'!AN76&lt;&gt;"",1,0))</f>
        <v>0</v>
      </c>
      <c r="AN73" s="125">
        <f>IF('Indicator Data'!AO77="No Data",1,IF('Indicator Data imputation'!AO76&lt;&gt;"",1,0))</f>
        <v>0</v>
      </c>
      <c r="AO73" s="125">
        <f>IF('Indicator Data'!AP77="No Data",1,IF('Indicator Data imputation'!AP76&lt;&gt;"",1,0))</f>
        <v>0</v>
      </c>
      <c r="AP73" s="125">
        <f>IF('Indicator Data'!AQ77="No Data",1,IF('Indicator Data imputation'!AQ76&lt;&gt;"",1,0))</f>
        <v>0</v>
      </c>
      <c r="AQ73" s="125">
        <f>IF('Indicator Data'!AR77="No Data",1,IF('Indicator Data imputation'!AR76&lt;&gt;"",1,0))</f>
        <v>0</v>
      </c>
      <c r="AR73" s="125">
        <f>IF('Indicator Data'!AS77="No Data",1,IF('Indicator Data imputation'!AS76&lt;&gt;"",1,0))</f>
        <v>0</v>
      </c>
      <c r="AS73" s="125">
        <f>IF('Indicator Data'!AT77="No Data",1,IF('Indicator Data imputation'!AT76&lt;&gt;"",1,0))</f>
        <v>0</v>
      </c>
      <c r="AT73" s="125">
        <f>IF('Indicator Data'!AU77="No Data",1,IF('Indicator Data imputation'!AU76&lt;&gt;"",1,0))</f>
        <v>0</v>
      </c>
      <c r="AU73" s="125">
        <f>IF('Indicator Data'!AV77="No Data",1,IF('Indicator Data imputation'!AV76&lt;&gt;"",1,0))</f>
        <v>0</v>
      </c>
      <c r="AV73" s="125">
        <f>IF('Indicator Data'!AW77="No Data",1,IF('Indicator Data imputation'!AW76&lt;&gt;"",1,0))</f>
        <v>0</v>
      </c>
      <c r="AW73" s="125">
        <f>IF('Indicator Data'!AX77="No Data",1,IF('Indicator Data imputation'!AX76&lt;&gt;"",1,0))</f>
        <v>0</v>
      </c>
      <c r="AX73" s="125">
        <f>IF('Indicator Data'!AY77="No Data",1,IF('Indicator Data imputation'!AY76&lt;&gt;"",1,0))</f>
        <v>0</v>
      </c>
      <c r="AY73" s="125">
        <f>IF('Indicator Data'!AZ77="No Data",1,IF('Indicator Data imputation'!AZ76&lt;&gt;"",1,0))</f>
        <v>0</v>
      </c>
      <c r="AZ73" s="125">
        <f>IF('Indicator Data'!BA77="No Data",1,IF('Indicator Data imputation'!BA76&lt;&gt;"",1,0))</f>
        <v>0</v>
      </c>
      <c r="BA73" s="125">
        <f>IF('Indicator Data'!BB77="No Data",1,IF('Indicator Data imputation'!BB76&lt;&gt;"",1,0))</f>
        <v>0</v>
      </c>
      <c r="BB73" s="125">
        <f>IF('Indicator Data'!BC77="No Data",1,IF('Indicator Data imputation'!BC76&lt;&gt;"",1,0))</f>
        <v>0</v>
      </c>
      <c r="BC73" s="125">
        <f>IF('Indicator Data'!BD77="No Data",1,IF('Indicator Data imputation'!BD76&lt;&gt;"",1,0))</f>
        <v>0</v>
      </c>
      <c r="BD73" s="125">
        <f>IF('Indicator Data'!BF77="No Data",1,IF('Indicator Data imputation'!BE76&lt;&gt;"",1,0))</f>
        <v>0</v>
      </c>
      <c r="BE73" s="125">
        <f>IF('Indicator Data'!BG77="No Data",1,IF('Indicator Data imputation'!BF76&lt;&gt;"",1,0))</f>
        <v>0</v>
      </c>
      <c r="BF73" s="125">
        <f>IF('Indicator Data'!BH77="No Data",1,IF('Indicator Data imputation'!BG76&lt;&gt;"",1,0))</f>
        <v>0</v>
      </c>
      <c r="BG73" s="125">
        <f>IF('Indicator Data'!BI77="No Data",1,IF('Indicator Data imputation'!BH76&lt;&gt;"",1,0))</f>
        <v>0</v>
      </c>
      <c r="BH73" s="125">
        <f>IF('Indicator Data'!BJ77="No Data",1,IF('Indicator Data imputation'!BI76&lt;&gt;"",1,0))</f>
        <v>0</v>
      </c>
      <c r="BI73" s="125">
        <f>IF('Indicator Data'!BK77="No Data",1,IF('Indicator Data imputation'!BJ76&lt;&gt;"",1,0))</f>
        <v>0</v>
      </c>
      <c r="BJ73" s="125">
        <f>IF('Indicator Data'!BL77="No Data",1,IF('Indicator Data imputation'!BK76&lt;&gt;"",1,0))</f>
        <v>0</v>
      </c>
      <c r="BK73" s="125">
        <f>IF('Indicator Data'!BM77="No Data",1,IF('Indicator Data imputation'!BL76&lt;&gt;"",1,0))</f>
        <v>0</v>
      </c>
      <c r="BL73" s="125">
        <f>IF('Indicator Data'!BN77="No Data",1,IF('Indicator Data imputation'!BM76&lt;&gt;"",1,0))</f>
        <v>0</v>
      </c>
      <c r="BM73" s="125">
        <f>IF('Indicator Data'!BO77="No Data",1,IF('Indicator Data imputation'!BN76&lt;&gt;"",1,0))</f>
        <v>0</v>
      </c>
      <c r="BN73" s="125">
        <f>IF('Indicator Data'!BP77="No Data",1,IF('Indicator Data imputation'!BO76&lt;&gt;"",1,0))</f>
        <v>0</v>
      </c>
      <c r="BO73" s="125">
        <f>IF('Indicator Data'!BQ77="No Data",1,IF('Indicator Data imputation'!BP76&lt;&gt;"",1,0))</f>
        <v>0</v>
      </c>
      <c r="BP73" s="125">
        <f>IF('Indicator Data'!BR77="No Data",1,IF('Indicator Data imputation'!BQ76&lt;&gt;"",1,0))</f>
        <v>0</v>
      </c>
      <c r="BQ73" s="125">
        <f>IF('Indicator Data'!BS77="No Data",1,IF('Indicator Data imputation'!BR76&lt;&gt;"",1,0))</f>
        <v>0</v>
      </c>
      <c r="BR73" s="125">
        <f>IF('Indicator Data'!BT77="No Data",1,IF('Indicator Data imputation'!BS76&lt;&gt;"",1,0))</f>
        <v>0</v>
      </c>
      <c r="BS73" s="125">
        <f>IF('Indicator Data'!BU77="No Data",1,IF('Indicator Data imputation'!BT76&lt;&gt;"",1,0))</f>
        <v>0</v>
      </c>
      <c r="BT73" s="125">
        <f>IF('Indicator Data'!BV77="No Data",1,IF('Indicator Data imputation'!BU76&lt;&gt;"",1,0))</f>
        <v>0</v>
      </c>
      <c r="BU73" s="125">
        <f>IF('Indicator Data'!BW77="No Data",1,IF('Indicator Data imputation'!BV76&lt;&gt;"",1,0))</f>
        <v>0</v>
      </c>
      <c r="BV73" s="125">
        <f>IF('Indicator Data'!BX77="No Data",1,IF('Indicator Data imputation'!BW76&lt;&gt;"",1,0))</f>
        <v>0</v>
      </c>
      <c r="BW73" s="125">
        <f>IF('Indicator Data'!BY77="No Data",1,IF('Indicator Data imputation'!BX76&lt;&gt;"",1,0))</f>
        <v>0</v>
      </c>
      <c r="BX73" s="125">
        <f>IF('Indicator Data'!BZ77="No Data",1,IF('Indicator Data imputation'!BY76&lt;&gt;"",1,0))</f>
        <v>0</v>
      </c>
      <c r="BY73" s="3">
        <f t="shared" si="3"/>
        <v>4</v>
      </c>
      <c r="BZ73" s="127">
        <f t="shared" si="4"/>
        <v>5.3333333333333337E-2</v>
      </c>
    </row>
    <row r="74" spans="1:78" x14ac:dyDescent="0.3">
      <c r="A74" s="3" t="str">
        <f>'Indicator Data'!B78</f>
        <v>HND</v>
      </c>
      <c r="B74" s="125">
        <f>IF('Indicator Data'!C78="No Data",1,IF('Indicator Data imputation'!C77&lt;&gt;"",1,0))</f>
        <v>0</v>
      </c>
      <c r="C74" s="125">
        <f>IF('Indicator Data'!D78="No Data",1,IF('Indicator Data imputation'!D77&lt;&gt;"",1,0))</f>
        <v>0</v>
      </c>
      <c r="D74" s="125">
        <f>IF('Indicator Data'!E78="No Data",1,IF('Indicator Data imputation'!E77&lt;&gt;"",1,0))</f>
        <v>0</v>
      </c>
      <c r="E74" s="125">
        <f>IF('Indicator Data'!F78="No Data",1,IF('Indicator Data imputation'!F77&lt;&gt;"",1,0))</f>
        <v>0</v>
      </c>
      <c r="F74" s="125">
        <f>IF('Indicator Data'!G78="No Data",1,IF('Indicator Data imputation'!G77&lt;&gt;"",1,0))</f>
        <v>0</v>
      </c>
      <c r="G74" s="125">
        <f>IF('Indicator Data'!H78="No Data",1,IF('Indicator Data imputation'!H77&lt;&gt;"",1,0))</f>
        <v>0</v>
      </c>
      <c r="H74" s="125">
        <f>IF('Indicator Data'!I78="No Data",1,IF('Indicator Data imputation'!I77&lt;&gt;"",1,0))</f>
        <v>0</v>
      </c>
      <c r="I74" s="125">
        <f>IF('Indicator Data'!J78="No Data",1,IF('Indicator Data imputation'!J77&lt;&gt;"",1,0))</f>
        <v>0</v>
      </c>
      <c r="J74" s="125">
        <f>IF('Indicator Data'!K78="No Data",1,IF('Indicator Data imputation'!K77&lt;&gt;"",1,0))</f>
        <v>0</v>
      </c>
      <c r="K74" s="125">
        <f>IF('Indicator Data'!L78="No Data",1,IF('Indicator Data imputation'!L77&lt;&gt;"",1,0))</f>
        <v>0</v>
      </c>
      <c r="L74" s="125">
        <f>IF('Indicator Data'!M78="No Data",1,IF('Indicator Data imputation'!M77&lt;&gt;"",1,0))</f>
        <v>1</v>
      </c>
      <c r="M74" s="125">
        <f>IF('Indicator Data'!N78="No Data",1,IF('Indicator Data imputation'!N77&lt;&gt;"",1,0))</f>
        <v>1</v>
      </c>
      <c r="N74" s="125">
        <f>IF('Indicator Data'!O78="No Data",1,IF('Indicator Data imputation'!O77&lt;&gt;"",1,0))</f>
        <v>1</v>
      </c>
      <c r="O74" s="125">
        <f>IF('Indicator Data'!P78="No Data",1,IF('Indicator Data imputation'!P77&lt;&gt;"",1,0))</f>
        <v>1</v>
      </c>
      <c r="P74" s="125">
        <f>IF('Indicator Data'!Q78="No Data",1,IF('Indicator Data imputation'!Q77&lt;&gt;"",1,0))</f>
        <v>0</v>
      </c>
      <c r="Q74" s="125">
        <f>IF('Indicator Data'!R78="No Data",1,IF('Indicator Data imputation'!R77&lt;&gt;"",1,0))</f>
        <v>0</v>
      </c>
      <c r="R74" s="125">
        <f>IF('Indicator Data'!S78="No Data",1,IF('Indicator Data imputation'!S77&lt;&gt;"",1,0))</f>
        <v>0</v>
      </c>
      <c r="S74" s="125">
        <f>IF('Indicator Data'!T78="No Data",1,IF('Indicator Data imputation'!T77&lt;&gt;"",1,0))</f>
        <v>0</v>
      </c>
      <c r="T74" s="125">
        <f>IF('Indicator Data'!U78="No Data",1,IF('Indicator Data imputation'!U77&lt;&gt;"",1,0))</f>
        <v>0</v>
      </c>
      <c r="U74" s="125">
        <f>IF('Indicator Data'!V78="No Data",1,IF('Indicator Data imputation'!V77&lt;&gt;"",1,0))</f>
        <v>0</v>
      </c>
      <c r="V74" s="125">
        <f>IF('Indicator Data'!W78="No Data",1,IF('Indicator Data imputation'!W77&lt;&gt;"",1,0))</f>
        <v>0</v>
      </c>
      <c r="W74" s="125">
        <f>IF('Indicator Data'!X78="No Data",1,IF('Indicator Data imputation'!X77&lt;&gt;"",1,0))</f>
        <v>0</v>
      </c>
      <c r="X74" s="125">
        <f>IF('Indicator Data'!Y78="No Data",1,IF('Indicator Data imputation'!Y77&lt;&gt;"",1,0))</f>
        <v>0</v>
      </c>
      <c r="Y74" s="125">
        <f>IF('Indicator Data'!Z78="No Data",1,IF('Indicator Data imputation'!Z77&lt;&gt;"",1,0))</f>
        <v>0</v>
      </c>
      <c r="Z74" s="125">
        <f>IF('Indicator Data'!AA78="No Data",1,IF('Indicator Data imputation'!AA77&lt;&gt;"",1,0))</f>
        <v>0</v>
      </c>
      <c r="AA74" s="125">
        <f>IF('Indicator Data'!AB78="No Data",1,IF('Indicator Data imputation'!AB77&lt;&gt;"",1,0))</f>
        <v>0</v>
      </c>
      <c r="AB74" s="125">
        <f>IF('Indicator Data'!AC78="No Data",1,IF('Indicator Data imputation'!AC77&lt;&gt;"",1,0))</f>
        <v>0</v>
      </c>
      <c r="AC74" s="125">
        <f>IF('Indicator Data'!AD78="No Data",1,IF('Indicator Data imputation'!AD77&lt;&gt;"",1,0))</f>
        <v>0</v>
      </c>
      <c r="AD74" s="125">
        <f>IF('Indicator Data'!AE78="No Data",1,IF('Indicator Data imputation'!AE77&lt;&gt;"",1,0))</f>
        <v>0</v>
      </c>
      <c r="AE74" s="125">
        <f>IF('Indicator Data'!AF78="No Data",1,IF('Indicator Data imputation'!AF77&lt;&gt;"",1,0))</f>
        <v>0</v>
      </c>
      <c r="AF74" s="125">
        <f>IF('Indicator Data'!AG78="No Data",1,IF('Indicator Data imputation'!AG77&lt;&gt;"",1,0))</f>
        <v>0</v>
      </c>
      <c r="AG74" s="125">
        <f>IF('Indicator Data'!AH78="No Data",1,IF('Indicator Data imputation'!AH77&lt;&gt;"",1,0))</f>
        <v>0</v>
      </c>
      <c r="AH74" s="125">
        <f>IF('Indicator Data'!AI78="No Data",1,IF('Indicator Data imputation'!AI77&lt;&gt;"",1,0))</f>
        <v>0</v>
      </c>
      <c r="AI74" s="125">
        <f>IF('Indicator Data'!AJ78="No Data",1,IF('Indicator Data imputation'!AJ77&lt;&gt;"",1,0))</f>
        <v>0</v>
      </c>
      <c r="AJ74" s="125">
        <f>IF('Indicator Data'!AK78="No Data",1,IF('Indicator Data imputation'!AK77&lt;&gt;"",1,0))</f>
        <v>0</v>
      </c>
      <c r="AK74" s="125">
        <f>IF('Indicator Data'!AL78="No Data",1,IF('Indicator Data imputation'!AL77&lt;&gt;"",1,0))</f>
        <v>0</v>
      </c>
      <c r="AL74" s="125">
        <f>IF('Indicator Data'!AM78="No Data",1,IF('Indicator Data imputation'!AM77&lt;&gt;"",1,0))</f>
        <v>0</v>
      </c>
      <c r="AM74" s="125">
        <f>IF('Indicator Data'!AN78="No Data",1,IF('Indicator Data imputation'!AN77&lt;&gt;"",1,0))</f>
        <v>0</v>
      </c>
      <c r="AN74" s="125">
        <f>IF('Indicator Data'!AO78="No Data",1,IF('Indicator Data imputation'!AO77&lt;&gt;"",1,0))</f>
        <v>0</v>
      </c>
      <c r="AO74" s="125">
        <f>IF('Indicator Data'!AP78="No Data",1,IF('Indicator Data imputation'!AP77&lt;&gt;"",1,0))</f>
        <v>0</v>
      </c>
      <c r="AP74" s="125">
        <f>IF('Indicator Data'!AQ78="No Data",1,IF('Indicator Data imputation'!AQ77&lt;&gt;"",1,0))</f>
        <v>0</v>
      </c>
      <c r="AQ74" s="125">
        <f>IF('Indicator Data'!AR78="No Data",1,IF('Indicator Data imputation'!AR77&lt;&gt;"",1,0))</f>
        <v>0</v>
      </c>
      <c r="AR74" s="125">
        <f>IF('Indicator Data'!AS78="No Data",1,IF('Indicator Data imputation'!AS77&lt;&gt;"",1,0))</f>
        <v>0</v>
      </c>
      <c r="AS74" s="125">
        <f>IF('Indicator Data'!AT78="No Data",1,IF('Indicator Data imputation'!AT77&lt;&gt;"",1,0))</f>
        <v>0</v>
      </c>
      <c r="AT74" s="125">
        <f>IF('Indicator Data'!AU78="No Data",1,IF('Indicator Data imputation'!AU77&lt;&gt;"",1,0))</f>
        <v>0</v>
      </c>
      <c r="AU74" s="125">
        <f>IF('Indicator Data'!AV78="No Data",1,IF('Indicator Data imputation'!AV77&lt;&gt;"",1,0))</f>
        <v>0</v>
      </c>
      <c r="AV74" s="125">
        <f>IF('Indicator Data'!AW78="No Data",1,IF('Indicator Data imputation'!AW77&lt;&gt;"",1,0))</f>
        <v>0</v>
      </c>
      <c r="AW74" s="125">
        <f>IF('Indicator Data'!AX78="No Data",1,IF('Indicator Data imputation'!AX77&lt;&gt;"",1,0))</f>
        <v>0</v>
      </c>
      <c r="AX74" s="125">
        <f>IF('Indicator Data'!AY78="No Data",1,IF('Indicator Data imputation'!AY77&lt;&gt;"",1,0))</f>
        <v>0</v>
      </c>
      <c r="AY74" s="125">
        <f>IF('Indicator Data'!AZ78="No Data",1,IF('Indicator Data imputation'!AZ77&lt;&gt;"",1,0))</f>
        <v>0</v>
      </c>
      <c r="AZ74" s="125">
        <f>IF('Indicator Data'!BA78="No Data",1,IF('Indicator Data imputation'!BA77&lt;&gt;"",1,0))</f>
        <v>0</v>
      </c>
      <c r="BA74" s="125">
        <f>IF('Indicator Data'!BB78="No Data",1,IF('Indicator Data imputation'!BB77&lt;&gt;"",1,0))</f>
        <v>0</v>
      </c>
      <c r="BB74" s="125">
        <f>IF('Indicator Data'!BC78="No Data",1,IF('Indicator Data imputation'!BC77&lt;&gt;"",1,0))</f>
        <v>0</v>
      </c>
      <c r="BC74" s="125">
        <f>IF('Indicator Data'!BD78="No Data",1,IF('Indicator Data imputation'!BD77&lt;&gt;"",1,0))</f>
        <v>0</v>
      </c>
      <c r="BD74" s="125">
        <f>IF('Indicator Data'!BF78="No Data",1,IF('Indicator Data imputation'!BE77&lt;&gt;"",1,0))</f>
        <v>0</v>
      </c>
      <c r="BE74" s="125">
        <f>IF('Indicator Data'!BG78="No Data",1,IF('Indicator Data imputation'!BF77&lt;&gt;"",1,0))</f>
        <v>0</v>
      </c>
      <c r="BF74" s="125">
        <f>IF('Indicator Data'!BH78="No Data",1,IF('Indicator Data imputation'!BG77&lt;&gt;"",1,0))</f>
        <v>0</v>
      </c>
      <c r="BG74" s="125">
        <f>IF('Indicator Data'!BI78="No Data",1,IF('Indicator Data imputation'!BH77&lt;&gt;"",1,0))</f>
        <v>0</v>
      </c>
      <c r="BH74" s="125">
        <f>IF('Indicator Data'!BJ78="No Data",1,IF('Indicator Data imputation'!BI77&lt;&gt;"",1,0))</f>
        <v>0</v>
      </c>
      <c r="BI74" s="125">
        <f>IF('Indicator Data'!BK78="No Data",1,IF('Indicator Data imputation'!BJ77&lt;&gt;"",1,0))</f>
        <v>0</v>
      </c>
      <c r="BJ74" s="125">
        <f>IF('Indicator Data'!BL78="No Data",1,IF('Indicator Data imputation'!BK77&lt;&gt;"",1,0))</f>
        <v>0</v>
      </c>
      <c r="BK74" s="125">
        <f>IF('Indicator Data'!BM78="No Data",1,IF('Indicator Data imputation'!BL77&lt;&gt;"",1,0))</f>
        <v>0</v>
      </c>
      <c r="BL74" s="125">
        <f>IF('Indicator Data'!BN78="No Data",1,IF('Indicator Data imputation'!BM77&lt;&gt;"",1,0))</f>
        <v>0</v>
      </c>
      <c r="BM74" s="125">
        <f>IF('Indicator Data'!BO78="No Data",1,IF('Indicator Data imputation'!BN77&lt;&gt;"",1,0))</f>
        <v>0</v>
      </c>
      <c r="BN74" s="125">
        <f>IF('Indicator Data'!BP78="No Data",1,IF('Indicator Data imputation'!BO77&lt;&gt;"",1,0))</f>
        <v>0</v>
      </c>
      <c r="BO74" s="125">
        <f>IF('Indicator Data'!BQ78="No Data",1,IF('Indicator Data imputation'!BP77&lt;&gt;"",1,0))</f>
        <v>0</v>
      </c>
      <c r="BP74" s="125">
        <f>IF('Indicator Data'!BR78="No Data",1,IF('Indicator Data imputation'!BQ77&lt;&gt;"",1,0))</f>
        <v>0</v>
      </c>
      <c r="BQ74" s="125">
        <f>IF('Indicator Data'!BS78="No Data",1,IF('Indicator Data imputation'!BR77&lt;&gt;"",1,0))</f>
        <v>0</v>
      </c>
      <c r="BR74" s="125">
        <f>IF('Indicator Data'!BT78="No Data",1,IF('Indicator Data imputation'!BS77&lt;&gt;"",1,0))</f>
        <v>0</v>
      </c>
      <c r="BS74" s="125">
        <f>IF('Indicator Data'!BU78="No Data",1,IF('Indicator Data imputation'!BT77&lt;&gt;"",1,0))</f>
        <v>0</v>
      </c>
      <c r="BT74" s="125">
        <f>IF('Indicator Data'!BV78="No Data",1,IF('Indicator Data imputation'!BU77&lt;&gt;"",1,0))</f>
        <v>0</v>
      </c>
      <c r="BU74" s="125">
        <f>IF('Indicator Data'!BW78="No Data",1,IF('Indicator Data imputation'!BV77&lt;&gt;"",1,0))</f>
        <v>0</v>
      </c>
      <c r="BV74" s="125">
        <f>IF('Indicator Data'!BX78="No Data",1,IF('Indicator Data imputation'!BW77&lt;&gt;"",1,0))</f>
        <v>0</v>
      </c>
      <c r="BW74" s="125">
        <f>IF('Indicator Data'!BY78="No Data",1,IF('Indicator Data imputation'!BX77&lt;&gt;"",1,0))</f>
        <v>0</v>
      </c>
      <c r="BX74" s="125">
        <f>IF('Indicator Data'!BZ78="No Data",1,IF('Indicator Data imputation'!BY77&lt;&gt;"",1,0))</f>
        <v>0</v>
      </c>
      <c r="BY74" s="3">
        <f t="shared" si="3"/>
        <v>4</v>
      </c>
      <c r="BZ74" s="127">
        <f t="shared" si="4"/>
        <v>5.3333333333333337E-2</v>
      </c>
    </row>
    <row r="75" spans="1:78" x14ac:dyDescent="0.3">
      <c r="A75" s="3" t="str">
        <f>'Indicator Data'!B79</f>
        <v>HUN</v>
      </c>
      <c r="B75" s="125">
        <f>IF('Indicator Data'!C79="No Data",1,IF('Indicator Data imputation'!C78&lt;&gt;"",1,0))</f>
        <v>0</v>
      </c>
      <c r="C75" s="125">
        <f>IF('Indicator Data'!D79="No Data",1,IF('Indicator Data imputation'!D78&lt;&gt;"",1,0))</f>
        <v>0</v>
      </c>
      <c r="D75" s="125">
        <f>IF('Indicator Data'!E79="No Data",1,IF('Indicator Data imputation'!E78&lt;&gt;"",1,0))</f>
        <v>0</v>
      </c>
      <c r="E75" s="125">
        <f>IF('Indicator Data'!F79="No Data",1,IF('Indicator Data imputation'!F78&lt;&gt;"",1,0))</f>
        <v>0</v>
      </c>
      <c r="F75" s="125">
        <f>IF('Indicator Data'!G79="No Data",1,IF('Indicator Data imputation'!G78&lt;&gt;"",1,0))</f>
        <v>0</v>
      </c>
      <c r="G75" s="125">
        <f>IF('Indicator Data'!H79="No Data",1,IF('Indicator Data imputation'!H78&lt;&gt;"",1,0))</f>
        <v>0</v>
      </c>
      <c r="H75" s="125">
        <f>IF('Indicator Data'!I79="No Data",1,IF('Indicator Data imputation'!I78&lt;&gt;"",1,0))</f>
        <v>0</v>
      </c>
      <c r="I75" s="125">
        <f>IF('Indicator Data'!J79="No Data",1,IF('Indicator Data imputation'!J78&lt;&gt;"",1,0))</f>
        <v>0</v>
      </c>
      <c r="J75" s="125">
        <f>IF('Indicator Data'!K79="No Data",1,IF('Indicator Data imputation'!K78&lt;&gt;"",1,0))</f>
        <v>0</v>
      </c>
      <c r="K75" s="125">
        <f>IF('Indicator Data'!L79="No Data",1,IF('Indicator Data imputation'!L78&lt;&gt;"",1,0))</f>
        <v>0</v>
      </c>
      <c r="L75" s="125">
        <f>IF('Indicator Data'!M79="No Data",1,IF('Indicator Data imputation'!M78&lt;&gt;"",1,0))</f>
        <v>0</v>
      </c>
      <c r="M75" s="125">
        <f>IF('Indicator Data'!N79="No Data",1,IF('Indicator Data imputation'!N78&lt;&gt;"",1,0))</f>
        <v>1</v>
      </c>
      <c r="N75" s="125">
        <f>IF('Indicator Data'!O79="No Data",1,IF('Indicator Data imputation'!O78&lt;&gt;"",1,0))</f>
        <v>1</v>
      </c>
      <c r="O75" s="125">
        <f>IF('Indicator Data'!P79="No Data",1,IF('Indicator Data imputation'!P78&lt;&gt;"",1,0))</f>
        <v>1</v>
      </c>
      <c r="P75" s="125">
        <f>IF('Indicator Data'!Q79="No Data",1,IF('Indicator Data imputation'!Q78&lt;&gt;"",1,0))</f>
        <v>0</v>
      </c>
      <c r="Q75" s="125">
        <f>IF('Indicator Data'!R79="No Data",1,IF('Indicator Data imputation'!R78&lt;&gt;"",1,0))</f>
        <v>0</v>
      </c>
      <c r="R75" s="125">
        <f>IF('Indicator Data'!S79="No Data",1,IF('Indicator Data imputation'!S78&lt;&gt;"",1,0))</f>
        <v>0</v>
      </c>
      <c r="S75" s="125">
        <f>IF('Indicator Data'!T79="No Data",1,IF('Indicator Data imputation'!T78&lt;&gt;"",1,0))</f>
        <v>0</v>
      </c>
      <c r="T75" s="125">
        <f>IF('Indicator Data'!U79="No Data",1,IF('Indicator Data imputation'!U78&lt;&gt;"",1,0))</f>
        <v>0</v>
      </c>
      <c r="U75" s="125">
        <f>IF('Indicator Data'!V79="No Data",1,IF('Indicator Data imputation'!V78&lt;&gt;"",1,0))</f>
        <v>0</v>
      </c>
      <c r="V75" s="125">
        <f>IF('Indicator Data'!W79="No Data",1,IF('Indicator Data imputation'!W78&lt;&gt;"",1,0))</f>
        <v>0</v>
      </c>
      <c r="W75" s="125">
        <f>IF('Indicator Data'!X79="No Data",1,IF('Indicator Data imputation'!X78&lt;&gt;"",1,0))</f>
        <v>0</v>
      </c>
      <c r="X75" s="125">
        <f>IF('Indicator Data'!Y79="No Data",1,IF('Indicator Data imputation'!Y78&lt;&gt;"",1,0))</f>
        <v>0</v>
      </c>
      <c r="Y75" s="125">
        <f>IF('Indicator Data'!Z79="No Data",1,IF('Indicator Data imputation'!Z78&lt;&gt;"",1,0))</f>
        <v>0</v>
      </c>
      <c r="Z75" s="125">
        <f>IF('Indicator Data'!AA79="No Data",1,IF('Indicator Data imputation'!AA78&lt;&gt;"",1,0))</f>
        <v>0</v>
      </c>
      <c r="AA75" s="125">
        <f>IF('Indicator Data'!AB79="No Data",1,IF('Indicator Data imputation'!AB78&lt;&gt;"",1,0))</f>
        <v>0</v>
      </c>
      <c r="AB75" s="125">
        <f>IF('Indicator Data'!AC79="No Data",1,IF('Indicator Data imputation'!AC78&lt;&gt;"",1,0))</f>
        <v>1</v>
      </c>
      <c r="AC75" s="125">
        <f>IF('Indicator Data'!AD79="No Data",1,IF('Indicator Data imputation'!AD78&lt;&gt;"",1,0))</f>
        <v>0</v>
      </c>
      <c r="AD75" s="125">
        <f>IF('Indicator Data'!AE79="No Data",1,IF('Indicator Data imputation'!AE78&lt;&gt;"",1,0))</f>
        <v>0</v>
      </c>
      <c r="AE75" s="125">
        <f>IF('Indicator Data'!AF79="No Data",1,IF('Indicator Data imputation'!AF78&lt;&gt;"",1,0))</f>
        <v>0</v>
      </c>
      <c r="AF75" s="125">
        <f>IF('Indicator Data'!AG79="No Data",1,IF('Indicator Data imputation'!AG78&lt;&gt;"",1,0))</f>
        <v>0</v>
      </c>
      <c r="AG75" s="125">
        <f>IF('Indicator Data'!AH79="No Data",1,IF('Indicator Data imputation'!AH78&lt;&gt;"",1,0))</f>
        <v>0</v>
      </c>
      <c r="AH75" s="125">
        <f>IF('Indicator Data'!AI79="No Data",1,IF('Indicator Data imputation'!AI78&lt;&gt;"",1,0))</f>
        <v>0</v>
      </c>
      <c r="AI75" s="125">
        <f>IF('Indicator Data'!AJ79="No Data",1,IF('Indicator Data imputation'!AJ78&lt;&gt;"",1,0))</f>
        <v>0</v>
      </c>
      <c r="AJ75" s="125">
        <f>IF('Indicator Data'!AK79="No Data",1,IF('Indicator Data imputation'!AK78&lt;&gt;"",1,0))</f>
        <v>0</v>
      </c>
      <c r="AK75" s="125">
        <f>IF('Indicator Data'!AL79="No Data",1,IF('Indicator Data imputation'!AL78&lt;&gt;"",1,0))</f>
        <v>0</v>
      </c>
      <c r="AL75" s="125">
        <f>IF('Indicator Data'!AM79="No Data",1,IF('Indicator Data imputation'!AM78&lt;&gt;"",1,0))</f>
        <v>1</v>
      </c>
      <c r="AM75" s="125">
        <f>IF('Indicator Data'!AN79="No Data",1,IF('Indicator Data imputation'!AN78&lt;&gt;"",1,0))</f>
        <v>0</v>
      </c>
      <c r="AN75" s="125">
        <f>IF('Indicator Data'!AO79="No Data",1,IF('Indicator Data imputation'!AO78&lt;&gt;"",1,0))</f>
        <v>0</v>
      </c>
      <c r="AO75" s="125">
        <f>IF('Indicator Data'!AP79="No Data",1,IF('Indicator Data imputation'!AP78&lt;&gt;"",1,0))</f>
        <v>0</v>
      </c>
      <c r="AP75" s="125">
        <f>IF('Indicator Data'!AQ79="No Data",1,IF('Indicator Data imputation'!AQ78&lt;&gt;"",1,0))</f>
        <v>1</v>
      </c>
      <c r="AQ75" s="125">
        <f>IF('Indicator Data'!AR79="No Data",1,IF('Indicator Data imputation'!AR78&lt;&gt;"",1,0))</f>
        <v>0</v>
      </c>
      <c r="AR75" s="125">
        <f>IF('Indicator Data'!AS79="No Data",1,IF('Indicator Data imputation'!AS78&lt;&gt;"",1,0))</f>
        <v>0</v>
      </c>
      <c r="AS75" s="125">
        <f>IF('Indicator Data'!AT79="No Data",1,IF('Indicator Data imputation'!AT78&lt;&gt;"",1,0))</f>
        <v>1</v>
      </c>
      <c r="AT75" s="125">
        <f>IF('Indicator Data'!AU79="No Data",1,IF('Indicator Data imputation'!AU78&lt;&gt;"",1,0))</f>
        <v>0</v>
      </c>
      <c r="AU75" s="125">
        <f>IF('Indicator Data'!AV79="No Data",1,IF('Indicator Data imputation'!AV78&lt;&gt;"",1,0))</f>
        <v>1</v>
      </c>
      <c r="AV75" s="125">
        <f>IF('Indicator Data'!AW79="No Data",1,IF('Indicator Data imputation'!AW78&lt;&gt;"",1,0))</f>
        <v>1</v>
      </c>
      <c r="AW75" s="125">
        <f>IF('Indicator Data'!AX79="No Data",1,IF('Indicator Data imputation'!AX78&lt;&gt;"",1,0))</f>
        <v>1</v>
      </c>
      <c r="AX75" s="125">
        <f>IF('Indicator Data'!AY79="No Data",1,IF('Indicator Data imputation'!AY78&lt;&gt;"",1,0))</f>
        <v>0</v>
      </c>
      <c r="AY75" s="125">
        <f>IF('Indicator Data'!AZ79="No Data",1,IF('Indicator Data imputation'!AZ78&lt;&gt;"",1,0))</f>
        <v>0</v>
      </c>
      <c r="AZ75" s="125">
        <f>IF('Indicator Data'!BA79="No Data",1,IF('Indicator Data imputation'!BA78&lt;&gt;"",1,0))</f>
        <v>0</v>
      </c>
      <c r="BA75" s="125">
        <f>IF('Indicator Data'!BB79="No Data",1,IF('Indicator Data imputation'!BB78&lt;&gt;"",1,0))</f>
        <v>0</v>
      </c>
      <c r="BB75" s="125">
        <f>IF('Indicator Data'!BC79="No Data",1,IF('Indicator Data imputation'!BC78&lt;&gt;"",1,0))</f>
        <v>0</v>
      </c>
      <c r="BC75" s="125">
        <f>IF('Indicator Data'!BD79="No Data",1,IF('Indicator Data imputation'!BD78&lt;&gt;"",1,0))</f>
        <v>0</v>
      </c>
      <c r="BD75" s="125">
        <f>IF('Indicator Data'!BF79="No Data",1,IF('Indicator Data imputation'!BE78&lt;&gt;"",1,0))</f>
        <v>0</v>
      </c>
      <c r="BE75" s="125">
        <f>IF('Indicator Data'!BG79="No Data",1,IF('Indicator Data imputation'!BF78&lt;&gt;"",1,0))</f>
        <v>0</v>
      </c>
      <c r="BF75" s="125">
        <f>IF('Indicator Data'!BH79="No Data",1,IF('Indicator Data imputation'!BG78&lt;&gt;"",1,0))</f>
        <v>0</v>
      </c>
      <c r="BG75" s="125">
        <f>IF('Indicator Data'!BI79="No Data",1,IF('Indicator Data imputation'!BH78&lt;&gt;"",1,0))</f>
        <v>0</v>
      </c>
      <c r="BH75" s="125">
        <f>IF('Indicator Data'!BJ79="No Data",1,IF('Indicator Data imputation'!BI78&lt;&gt;"",1,0))</f>
        <v>0</v>
      </c>
      <c r="BI75" s="125">
        <f>IF('Indicator Data'!BK79="No Data",1,IF('Indicator Data imputation'!BJ78&lt;&gt;"",1,0))</f>
        <v>0</v>
      </c>
      <c r="BJ75" s="125">
        <f>IF('Indicator Data'!BL79="No Data",1,IF('Indicator Data imputation'!BK78&lt;&gt;"",1,0))</f>
        <v>0</v>
      </c>
      <c r="BK75" s="125">
        <f>IF('Indicator Data'!BM79="No Data",1,IF('Indicator Data imputation'!BL78&lt;&gt;"",1,0))</f>
        <v>0</v>
      </c>
      <c r="BL75" s="125">
        <f>IF('Indicator Data'!BN79="No Data",1,IF('Indicator Data imputation'!BM78&lt;&gt;"",1,0))</f>
        <v>0</v>
      </c>
      <c r="BM75" s="125">
        <f>IF('Indicator Data'!BO79="No Data",1,IF('Indicator Data imputation'!BN78&lt;&gt;"",1,0))</f>
        <v>0</v>
      </c>
      <c r="BN75" s="125">
        <f>IF('Indicator Data'!BP79="No Data",1,IF('Indicator Data imputation'!BO78&lt;&gt;"",1,0))</f>
        <v>0</v>
      </c>
      <c r="BO75" s="125">
        <f>IF('Indicator Data'!BQ79="No Data",1,IF('Indicator Data imputation'!BP78&lt;&gt;"",1,0))</f>
        <v>0</v>
      </c>
      <c r="BP75" s="125">
        <f>IF('Indicator Data'!BR79="No Data",1,IF('Indicator Data imputation'!BQ78&lt;&gt;"",1,0))</f>
        <v>0</v>
      </c>
      <c r="BQ75" s="125">
        <f>IF('Indicator Data'!BS79="No Data",1,IF('Indicator Data imputation'!BR78&lt;&gt;"",1,0))</f>
        <v>0</v>
      </c>
      <c r="BR75" s="125">
        <f>IF('Indicator Data'!BT79="No Data",1,IF('Indicator Data imputation'!BS78&lt;&gt;"",1,0))</f>
        <v>0</v>
      </c>
      <c r="BS75" s="125">
        <f>IF('Indicator Data'!BU79="No Data",1,IF('Indicator Data imputation'!BT78&lt;&gt;"",1,0))</f>
        <v>0</v>
      </c>
      <c r="BT75" s="125">
        <f>IF('Indicator Data'!BV79="No Data",1,IF('Indicator Data imputation'!BU78&lt;&gt;"",1,0))</f>
        <v>0</v>
      </c>
      <c r="BU75" s="125">
        <f>IF('Indicator Data'!BW79="No Data",1,IF('Indicator Data imputation'!BV78&lt;&gt;"",1,0))</f>
        <v>0</v>
      </c>
      <c r="BV75" s="125">
        <f>IF('Indicator Data'!BX79="No Data",1,IF('Indicator Data imputation'!BW78&lt;&gt;"",1,0))</f>
        <v>0</v>
      </c>
      <c r="BW75" s="125">
        <f>IF('Indicator Data'!BY79="No Data",1,IF('Indicator Data imputation'!BX78&lt;&gt;"",1,0))</f>
        <v>0</v>
      </c>
      <c r="BX75" s="125">
        <f>IF('Indicator Data'!BZ79="No Data",1,IF('Indicator Data imputation'!BY78&lt;&gt;"",1,0))</f>
        <v>0</v>
      </c>
      <c r="BY75" s="3">
        <f t="shared" si="3"/>
        <v>10</v>
      </c>
      <c r="BZ75" s="127">
        <f t="shared" si="4"/>
        <v>0.13333333333333333</v>
      </c>
    </row>
    <row r="76" spans="1:78" x14ac:dyDescent="0.3">
      <c r="A76" s="3" t="str">
        <f>'Indicator Data'!B80</f>
        <v>ISL</v>
      </c>
      <c r="B76" s="125">
        <f>IF('Indicator Data'!C80="No Data",1,IF('Indicator Data imputation'!C79&lt;&gt;"",1,0))</f>
        <v>0</v>
      </c>
      <c r="C76" s="125">
        <f>IF('Indicator Data'!D80="No Data",1,IF('Indicator Data imputation'!D79&lt;&gt;"",1,0))</f>
        <v>0</v>
      </c>
      <c r="D76" s="125">
        <f>IF('Indicator Data'!E80="No Data",1,IF('Indicator Data imputation'!E79&lt;&gt;"",1,0))</f>
        <v>1</v>
      </c>
      <c r="E76" s="125">
        <f>IF('Indicator Data'!F80="No Data",1,IF('Indicator Data imputation'!F79&lt;&gt;"",1,0))</f>
        <v>0</v>
      </c>
      <c r="F76" s="125">
        <f>IF('Indicator Data'!G80="No Data",1,IF('Indicator Data imputation'!G79&lt;&gt;"",1,0))</f>
        <v>0</v>
      </c>
      <c r="G76" s="125">
        <f>IF('Indicator Data'!H80="No Data",1,IF('Indicator Data imputation'!H79&lt;&gt;"",1,0))</f>
        <v>0</v>
      </c>
      <c r="H76" s="125">
        <f>IF('Indicator Data'!I80="No Data",1,IF('Indicator Data imputation'!I79&lt;&gt;"",1,0))</f>
        <v>0</v>
      </c>
      <c r="I76" s="125">
        <f>IF('Indicator Data'!J80="No Data",1,IF('Indicator Data imputation'!J79&lt;&gt;"",1,0))</f>
        <v>0</v>
      </c>
      <c r="J76" s="125">
        <f>IF('Indicator Data'!K80="No Data",1,IF('Indicator Data imputation'!K79&lt;&gt;"",1,0))</f>
        <v>0</v>
      </c>
      <c r="K76" s="125">
        <f>IF('Indicator Data'!L80="No Data",1,IF('Indicator Data imputation'!L79&lt;&gt;"",1,0))</f>
        <v>0</v>
      </c>
      <c r="L76" s="125">
        <f>IF('Indicator Data'!M80="No Data",1,IF('Indicator Data imputation'!M79&lt;&gt;"",1,0))</f>
        <v>1</v>
      </c>
      <c r="M76" s="125">
        <f>IF('Indicator Data'!N80="No Data",1,IF('Indicator Data imputation'!N79&lt;&gt;"",1,0))</f>
        <v>1</v>
      </c>
      <c r="N76" s="125">
        <f>IF('Indicator Data'!O80="No Data",1,IF('Indicator Data imputation'!O79&lt;&gt;"",1,0))</f>
        <v>1</v>
      </c>
      <c r="O76" s="125">
        <f>IF('Indicator Data'!P80="No Data",1,IF('Indicator Data imputation'!P79&lt;&gt;"",1,0))</f>
        <v>1</v>
      </c>
      <c r="P76" s="125">
        <f>IF('Indicator Data'!Q80="No Data",1,IF('Indicator Data imputation'!Q79&lt;&gt;"",1,0))</f>
        <v>0</v>
      </c>
      <c r="Q76" s="125">
        <f>IF('Indicator Data'!R80="No Data",1,IF('Indicator Data imputation'!R79&lt;&gt;"",1,0))</f>
        <v>0</v>
      </c>
      <c r="R76" s="125">
        <f>IF('Indicator Data'!S80="No Data",1,IF('Indicator Data imputation'!S79&lt;&gt;"",1,0))</f>
        <v>0</v>
      </c>
      <c r="S76" s="125">
        <f>IF('Indicator Data'!T80="No Data",1,IF('Indicator Data imputation'!T79&lt;&gt;"",1,0))</f>
        <v>0</v>
      </c>
      <c r="T76" s="125">
        <f>IF('Indicator Data'!U80="No Data",1,IF('Indicator Data imputation'!U79&lt;&gt;"",1,0))</f>
        <v>0</v>
      </c>
      <c r="U76" s="125">
        <f>IF('Indicator Data'!V80="No Data",1,IF('Indicator Data imputation'!V79&lt;&gt;"",1,0))</f>
        <v>0</v>
      </c>
      <c r="V76" s="125">
        <f>IF('Indicator Data'!W80="No Data",1,IF('Indicator Data imputation'!W79&lt;&gt;"",1,0))</f>
        <v>0</v>
      </c>
      <c r="W76" s="125">
        <f>IF('Indicator Data'!X80="No Data",1,IF('Indicator Data imputation'!X79&lt;&gt;"",1,0))</f>
        <v>0</v>
      </c>
      <c r="X76" s="125">
        <f>IF('Indicator Data'!Y80="No Data",1,IF('Indicator Data imputation'!Y79&lt;&gt;"",1,0))</f>
        <v>0</v>
      </c>
      <c r="Y76" s="125">
        <f>IF('Indicator Data'!Z80="No Data",1,IF('Indicator Data imputation'!Z79&lt;&gt;"",1,0))</f>
        <v>0</v>
      </c>
      <c r="Z76" s="125">
        <f>IF('Indicator Data'!AA80="No Data",1,IF('Indicator Data imputation'!AA79&lt;&gt;"",1,0))</f>
        <v>1</v>
      </c>
      <c r="AA76" s="125">
        <f>IF('Indicator Data'!AB80="No Data",1,IF('Indicator Data imputation'!AB79&lt;&gt;"",1,0))</f>
        <v>0</v>
      </c>
      <c r="AB76" s="125">
        <f>IF('Indicator Data'!AC80="No Data",1,IF('Indicator Data imputation'!AC79&lt;&gt;"",1,0))</f>
        <v>1</v>
      </c>
      <c r="AC76" s="125">
        <f>IF('Indicator Data'!AD80="No Data",1,IF('Indicator Data imputation'!AD79&lt;&gt;"",1,0))</f>
        <v>0</v>
      </c>
      <c r="AD76" s="125">
        <f>IF('Indicator Data'!AE80="No Data",1,IF('Indicator Data imputation'!AE79&lt;&gt;"",1,0))</f>
        <v>0</v>
      </c>
      <c r="AE76" s="125">
        <f>IF('Indicator Data'!AF80="No Data",1,IF('Indicator Data imputation'!AF79&lt;&gt;"",1,0))</f>
        <v>1</v>
      </c>
      <c r="AF76" s="125">
        <f>IF('Indicator Data'!AG80="No Data",1,IF('Indicator Data imputation'!AG79&lt;&gt;"",1,0))</f>
        <v>0</v>
      </c>
      <c r="AG76" s="125">
        <f>IF('Indicator Data'!AH80="No Data",1,IF('Indicator Data imputation'!AH79&lt;&gt;"",1,0))</f>
        <v>0</v>
      </c>
      <c r="AH76" s="125">
        <f>IF('Indicator Data'!AI80="No Data",1,IF('Indicator Data imputation'!AI79&lt;&gt;"",1,0))</f>
        <v>0</v>
      </c>
      <c r="AI76" s="125">
        <f>IF('Indicator Data'!AJ80="No Data",1,IF('Indicator Data imputation'!AJ79&lt;&gt;"",1,0))</f>
        <v>0</v>
      </c>
      <c r="AJ76" s="125">
        <f>IF('Indicator Data'!AK80="No Data",1,IF('Indicator Data imputation'!AK79&lt;&gt;"",1,0))</f>
        <v>0</v>
      </c>
      <c r="AK76" s="125">
        <f>IF('Indicator Data'!AL80="No Data",1,IF('Indicator Data imputation'!AL79&lt;&gt;"",1,0))</f>
        <v>0</v>
      </c>
      <c r="AL76" s="125">
        <f>IF('Indicator Data'!AM80="No Data",1,IF('Indicator Data imputation'!AM79&lt;&gt;"",1,0))</f>
        <v>1</v>
      </c>
      <c r="AM76" s="125">
        <f>IF('Indicator Data'!AN80="No Data",1,IF('Indicator Data imputation'!AN79&lt;&gt;"",1,0))</f>
        <v>0</v>
      </c>
      <c r="AN76" s="125">
        <f>IF('Indicator Data'!AO80="No Data",1,IF('Indicator Data imputation'!AO79&lt;&gt;"",1,0))</f>
        <v>0</v>
      </c>
      <c r="AO76" s="125">
        <f>IF('Indicator Data'!AP80="No Data",1,IF('Indicator Data imputation'!AP79&lt;&gt;"",1,0))</f>
        <v>0</v>
      </c>
      <c r="AP76" s="125">
        <f>IF('Indicator Data'!AQ80="No Data",1,IF('Indicator Data imputation'!AQ79&lt;&gt;"",1,0))</f>
        <v>1</v>
      </c>
      <c r="AQ76" s="125">
        <f>IF('Indicator Data'!AR80="No Data",1,IF('Indicator Data imputation'!AR79&lt;&gt;"",1,0))</f>
        <v>0</v>
      </c>
      <c r="AR76" s="125">
        <f>IF('Indicator Data'!AS80="No Data",1,IF('Indicator Data imputation'!AS79&lt;&gt;"",1,0))</f>
        <v>0</v>
      </c>
      <c r="AS76" s="125">
        <f>IF('Indicator Data'!AT80="No Data",1,IF('Indicator Data imputation'!AT79&lt;&gt;"",1,0))</f>
        <v>1</v>
      </c>
      <c r="AT76" s="125">
        <f>IF('Indicator Data'!AU80="No Data",1,IF('Indicator Data imputation'!AU79&lt;&gt;"",1,0))</f>
        <v>0</v>
      </c>
      <c r="AU76" s="125">
        <f>IF('Indicator Data'!AV80="No Data",1,IF('Indicator Data imputation'!AV79&lt;&gt;"",1,0))</f>
        <v>1</v>
      </c>
      <c r="AV76" s="125">
        <f>IF('Indicator Data'!AW80="No Data",1,IF('Indicator Data imputation'!AW79&lt;&gt;"",1,0))</f>
        <v>1</v>
      </c>
      <c r="AW76" s="125">
        <f>IF('Indicator Data'!AX80="No Data",1,IF('Indicator Data imputation'!AX79&lt;&gt;"",1,0))</f>
        <v>1</v>
      </c>
      <c r="AX76" s="125">
        <f>IF('Indicator Data'!AY80="No Data",1,IF('Indicator Data imputation'!AY79&lt;&gt;"",1,0))</f>
        <v>0</v>
      </c>
      <c r="AY76" s="125">
        <f>IF('Indicator Data'!AZ80="No Data",1,IF('Indicator Data imputation'!AZ79&lt;&gt;"",1,0))</f>
        <v>0</v>
      </c>
      <c r="AZ76" s="125">
        <f>IF('Indicator Data'!BA80="No Data",1,IF('Indicator Data imputation'!BA79&lt;&gt;"",1,0))</f>
        <v>0</v>
      </c>
      <c r="BA76" s="125">
        <f>IF('Indicator Data'!BB80="No Data",1,IF('Indicator Data imputation'!BB79&lt;&gt;"",1,0))</f>
        <v>0</v>
      </c>
      <c r="BB76" s="125">
        <f>IF('Indicator Data'!BC80="No Data",1,IF('Indicator Data imputation'!BC79&lt;&gt;"",1,0))</f>
        <v>0</v>
      </c>
      <c r="BC76" s="125">
        <f>IF('Indicator Data'!BD80="No Data",1,IF('Indicator Data imputation'!BD79&lt;&gt;"",1,0))</f>
        <v>0</v>
      </c>
      <c r="BD76" s="125">
        <f>IF('Indicator Data'!BF80="No Data",1,IF('Indicator Data imputation'!BE79&lt;&gt;"",1,0))</f>
        <v>0</v>
      </c>
      <c r="BE76" s="125">
        <f>IF('Indicator Data'!BG80="No Data",1,IF('Indicator Data imputation'!BF79&lt;&gt;"",1,0))</f>
        <v>0</v>
      </c>
      <c r="BF76" s="125">
        <f>IF('Indicator Data'!BH80="No Data",1,IF('Indicator Data imputation'!BG79&lt;&gt;"",1,0))</f>
        <v>0</v>
      </c>
      <c r="BG76" s="125">
        <f>IF('Indicator Data'!BI80="No Data",1,IF('Indicator Data imputation'!BH79&lt;&gt;"",1,0))</f>
        <v>0</v>
      </c>
      <c r="BH76" s="125">
        <f>IF('Indicator Data'!BJ80="No Data",1,IF('Indicator Data imputation'!BI79&lt;&gt;"",1,0))</f>
        <v>0</v>
      </c>
      <c r="BI76" s="125">
        <f>IF('Indicator Data'!BK80="No Data",1,IF('Indicator Data imputation'!BJ79&lt;&gt;"",1,0))</f>
        <v>1</v>
      </c>
      <c r="BJ76" s="125">
        <f>IF('Indicator Data'!BL80="No Data",1,IF('Indicator Data imputation'!BK79&lt;&gt;"",1,0))</f>
        <v>0</v>
      </c>
      <c r="BK76" s="125">
        <f>IF('Indicator Data'!BM80="No Data",1,IF('Indicator Data imputation'!BL79&lt;&gt;"",1,0))</f>
        <v>0</v>
      </c>
      <c r="BL76" s="125">
        <f>IF('Indicator Data'!BN80="No Data",1,IF('Indicator Data imputation'!BM79&lt;&gt;"",1,0))</f>
        <v>0</v>
      </c>
      <c r="BM76" s="125">
        <f>IF('Indicator Data'!BO80="No Data",1,IF('Indicator Data imputation'!BN79&lt;&gt;"",1,0))</f>
        <v>1</v>
      </c>
      <c r="BN76" s="125">
        <f>IF('Indicator Data'!BP80="No Data",1,IF('Indicator Data imputation'!BO79&lt;&gt;"",1,0))</f>
        <v>0</v>
      </c>
      <c r="BO76" s="125">
        <f>IF('Indicator Data'!BQ80="No Data",1,IF('Indicator Data imputation'!BP79&lt;&gt;"",1,0))</f>
        <v>0</v>
      </c>
      <c r="BP76" s="125">
        <f>IF('Indicator Data'!BR80="No Data",1,IF('Indicator Data imputation'!BQ79&lt;&gt;"",1,0))</f>
        <v>0</v>
      </c>
      <c r="BQ76" s="125">
        <f>IF('Indicator Data'!BS80="No Data",1,IF('Indicator Data imputation'!BR79&lt;&gt;"",1,0))</f>
        <v>0</v>
      </c>
      <c r="BR76" s="125">
        <f>IF('Indicator Data'!BT80="No Data",1,IF('Indicator Data imputation'!BS79&lt;&gt;"",1,0))</f>
        <v>0</v>
      </c>
      <c r="BS76" s="125">
        <f>IF('Indicator Data'!BU80="No Data",1,IF('Indicator Data imputation'!BT79&lt;&gt;"",1,0))</f>
        <v>0</v>
      </c>
      <c r="BT76" s="125">
        <f>IF('Indicator Data'!BV80="No Data",1,IF('Indicator Data imputation'!BU79&lt;&gt;"",1,0))</f>
        <v>0</v>
      </c>
      <c r="BU76" s="125">
        <f>IF('Indicator Data'!BW80="No Data",1,IF('Indicator Data imputation'!BV79&lt;&gt;"",1,0))</f>
        <v>0</v>
      </c>
      <c r="BV76" s="125">
        <f>IF('Indicator Data'!BX80="No Data",1,IF('Indicator Data imputation'!BW79&lt;&gt;"",1,0))</f>
        <v>0</v>
      </c>
      <c r="BW76" s="125">
        <f>IF('Indicator Data'!BY80="No Data",1,IF('Indicator Data imputation'!BX79&lt;&gt;"",1,0))</f>
        <v>0</v>
      </c>
      <c r="BX76" s="125">
        <f>IF('Indicator Data'!BZ80="No Data",1,IF('Indicator Data imputation'!BY79&lt;&gt;"",1,0))</f>
        <v>0</v>
      </c>
      <c r="BY76" s="3">
        <f t="shared" si="3"/>
        <v>16</v>
      </c>
      <c r="BZ76" s="127">
        <f t="shared" si="4"/>
        <v>0.21333333333333335</v>
      </c>
    </row>
    <row r="77" spans="1:78" x14ac:dyDescent="0.3">
      <c r="A77" s="3" t="str">
        <f>'Indicator Data'!B81</f>
        <v>IND</v>
      </c>
      <c r="B77" s="125">
        <f>IF('Indicator Data'!C81="No Data",1,IF('Indicator Data imputation'!C80&lt;&gt;"",1,0))</f>
        <v>0</v>
      </c>
      <c r="C77" s="125">
        <f>IF('Indicator Data'!D81="No Data",1,IF('Indicator Data imputation'!D80&lt;&gt;"",1,0))</f>
        <v>0</v>
      </c>
      <c r="D77" s="125">
        <f>IF('Indicator Data'!E81="No Data",1,IF('Indicator Data imputation'!E80&lt;&gt;"",1,0))</f>
        <v>0</v>
      </c>
      <c r="E77" s="125">
        <f>IF('Indicator Data'!F81="No Data",1,IF('Indicator Data imputation'!F80&lt;&gt;"",1,0))</f>
        <v>0</v>
      </c>
      <c r="F77" s="125">
        <f>IF('Indicator Data'!G81="No Data",1,IF('Indicator Data imputation'!G80&lt;&gt;"",1,0))</f>
        <v>0</v>
      </c>
      <c r="G77" s="125">
        <f>IF('Indicator Data'!H81="No Data",1,IF('Indicator Data imputation'!H80&lt;&gt;"",1,0))</f>
        <v>0</v>
      </c>
      <c r="H77" s="125">
        <f>IF('Indicator Data'!I81="No Data",1,IF('Indicator Data imputation'!I80&lt;&gt;"",1,0))</f>
        <v>0</v>
      </c>
      <c r="I77" s="125">
        <f>IF('Indicator Data'!J81="No Data",1,IF('Indicator Data imputation'!J80&lt;&gt;"",1,0))</f>
        <v>0</v>
      </c>
      <c r="J77" s="125">
        <f>IF('Indicator Data'!K81="No Data",1,IF('Indicator Data imputation'!K80&lt;&gt;"",1,0))</f>
        <v>0</v>
      </c>
      <c r="K77" s="125">
        <f>IF('Indicator Data'!L81="No Data",1,IF('Indicator Data imputation'!L80&lt;&gt;"",1,0))</f>
        <v>0</v>
      </c>
      <c r="L77" s="125">
        <f>IF('Indicator Data'!M81="No Data",1,IF('Indicator Data imputation'!M80&lt;&gt;"",1,0))</f>
        <v>0</v>
      </c>
      <c r="M77" s="125">
        <f>IF('Indicator Data'!N81="No Data",1,IF('Indicator Data imputation'!N80&lt;&gt;"",1,0))</f>
        <v>1</v>
      </c>
      <c r="N77" s="125">
        <f>IF('Indicator Data'!O81="No Data",1,IF('Indicator Data imputation'!O80&lt;&gt;"",1,0))</f>
        <v>1</v>
      </c>
      <c r="O77" s="125">
        <f>IF('Indicator Data'!P81="No Data",1,IF('Indicator Data imputation'!P80&lt;&gt;"",1,0))</f>
        <v>1</v>
      </c>
      <c r="P77" s="125">
        <f>IF('Indicator Data'!Q81="No Data",1,IF('Indicator Data imputation'!Q80&lt;&gt;"",1,0))</f>
        <v>0</v>
      </c>
      <c r="Q77" s="125">
        <f>IF('Indicator Data'!R81="No Data",1,IF('Indicator Data imputation'!R80&lt;&gt;"",1,0))</f>
        <v>0</v>
      </c>
      <c r="R77" s="125">
        <f>IF('Indicator Data'!S81="No Data",1,IF('Indicator Data imputation'!S80&lt;&gt;"",1,0))</f>
        <v>0</v>
      </c>
      <c r="S77" s="125">
        <f>IF('Indicator Data'!T81="No Data",1,IF('Indicator Data imputation'!T80&lt;&gt;"",1,0))</f>
        <v>0</v>
      </c>
      <c r="T77" s="125">
        <f>IF('Indicator Data'!U81="No Data",1,IF('Indicator Data imputation'!U80&lt;&gt;"",1,0))</f>
        <v>0</v>
      </c>
      <c r="U77" s="125">
        <f>IF('Indicator Data'!V81="No Data",1,IF('Indicator Data imputation'!V80&lt;&gt;"",1,0))</f>
        <v>0</v>
      </c>
      <c r="V77" s="125">
        <f>IF('Indicator Data'!W81="No Data",1,IF('Indicator Data imputation'!W80&lt;&gt;"",1,0))</f>
        <v>0</v>
      </c>
      <c r="W77" s="125">
        <f>IF('Indicator Data'!X81="No Data",1,IF('Indicator Data imputation'!X80&lt;&gt;"",1,0))</f>
        <v>0</v>
      </c>
      <c r="X77" s="125">
        <f>IF('Indicator Data'!Y81="No Data",1,IF('Indicator Data imputation'!Y80&lt;&gt;"",1,0))</f>
        <v>0</v>
      </c>
      <c r="Y77" s="125">
        <f>IF('Indicator Data'!Z81="No Data",1,IF('Indicator Data imputation'!Z80&lt;&gt;"",1,0))</f>
        <v>0</v>
      </c>
      <c r="Z77" s="125">
        <f>IF('Indicator Data'!AA81="No Data",1,IF('Indicator Data imputation'!AA80&lt;&gt;"",1,0))</f>
        <v>0</v>
      </c>
      <c r="AA77" s="125">
        <f>IF('Indicator Data'!AB81="No Data",1,IF('Indicator Data imputation'!AB80&lt;&gt;"",1,0))</f>
        <v>0</v>
      </c>
      <c r="AB77" s="125">
        <f>IF('Indicator Data'!AC81="No Data",1,IF('Indicator Data imputation'!AC80&lt;&gt;"",1,0))</f>
        <v>0</v>
      </c>
      <c r="AC77" s="125">
        <f>IF('Indicator Data'!AD81="No Data",1,IF('Indicator Data imputation'!AD80&lt;&gt;"",1,0))</f>
        <v>0</v>
      </c>
      <c r="AD77" s="125">
        <f>IF('Indicator Data'!AE81="No Data",1,IF('Indicator Data imputation'!AE80&lt;&gt;"",1,0))</f>
        <v>0</v>
      </c>
      <c r="AE77" s="125">
        <f>IF('Indicator Data'!AF81="No Data",1,IF('Indicator Data imputation'!AF80&lt;&gt;"",1,0))</f>
        <v>0</v>
      </c>
      <c r="AF77" s="125">
        <f>IF('Indicator Data'!AG81="No Data",1,IF('Indicator Data imputation'!AG80&lt;&gt;"",1,0))</f>
        <v>0</v>
      </c>
      <c r="AG77" s="125">
        <f>IF('Indicator Data'!AH81="No Data",1,IF('Indicator Data imputation'!AH80&lt;&gt;"",1,0))</f>
        <v>0</v>
      </c>
      <c r="AH77" s="125">
        <f>IF('Indicator Data'!AI81="No Data",1,IF('Indicator Data imputation'!AI80&lt;&gt;"",1,0))</f>
        <v>0</v>
      </c>
      <c r="AI77" s="125">
        <f>IF('Indicator Data'!AJ81="No Data",1,IF('Indicator Data imputation'!AJ80&lt;&gt;"",1,0))</f>
        <v>0</v>
      </c>
      <c r="AJ77" s="125">
        <f>IF('Indicator Data'!AK81="No Data",1,IF('Indicator Data imputation'!AK80&lt;&gt;"",1,0))</f>
        <v>0</v>
      </c>
      <c r="AK77" s="125">
        <f>IF('Indicator Data'!AL81="No Data",1,IF('Indicator Data imputation'!AL80&lt;&gt;"",1,0))</f>
        <v>0</v>
      </c>
      <c r="AL77" s="125">
        <f>IF('Indicator Data'!AM81="No Data",1,IF('Indicator Data imputation'!AM80&lt;&gt;"",1,0))</f>
        <v>0</v>
      </c>
      <c r="AM77" s="125">
        <f>IF('Indicator Data'!AN81="No Data",1,IF('Indicator Data imputation'!AN80&lt;&gt;"",1,0))</f>
        <v>0</v>
      </c>
      <c r="AN77" s="125">
        <f>IF('Indicator Data'!AO81="No Data",1,IF('Indicator Data imputation'!AO80&lt;&gt;"",1,0))</f>
        <v>0</v>
      </c>
      <c r="AO77" s="125">
        <f>IF('Indicator Data'!AP81="No Data",1,IF('Indicator Data imputation'!AP80&lt;&gt;"",1,0))</f>
        <v>0</v>
      </c>
      <c r="AP77" s="125">
        <f>IF('Indicator Data'!AQ81="No Data",1,IF('Indicator Data imputation'!AQ80&lt;&gt;"",1,0))</f>
        <v>0</v>
      </c>
      <c r="AQ77" s="125">
        <f>IF('Indicator Data'!AR81="No Data",1,IF('Indicator Data imputation'!AR80&lt;&gt;"",1,0))</f>
        <v>0</v>
      </c>
      <c r="AR77" s="125">
        <f>IF('Indicator Data'!AS81="No Data",1,IF('Indicator Data imputation'!AS80&lt;&gt;"",1,0))</f>
        <v>0</v>
      </c>
      <c r="AS77" s="125">
        <f>IF('Indicator Data'!AT81="No Data",1,IF('Indicator Data imputation'!AT80&lt;&gt;"",1,0))</f>
        <v>0</v>
      </c>
      <c r="AT77" s="125">
        <f>IF('Indicator Data'!AU81="No Data",1,IF('Indicator Data imputation'!AU80&lt;&gt;"",1,0))</f>
        <v>0</v>
      </c>
      <c r="AU77" s="125">
        <f>IF('Indicator Data'!AV81="No Data",1,IF('Indicator Data imputation'!AV80&lt;&gt;"",1,0))</f>
        <v>1</v>
      </c>
      <c r="AV77" s="125">
        <f>IF('Indicator Data'!AW81="No Data",1,IF('Indicator Data imputation'!AW80&lt;&gt;"",1,0))</f>
        <v>1</v>
      </c>
      <c r="AW77" s="125">
        <f>IF('Indicator Data'!AX81="No Data",1,IF('Indicator Data imputation'!AX80&lt;&gt;"",1,0))</f>
        <v>0</v>
      </c>
      <c r="AX77" s="125">
        <f>IF('Indicator Data'!AY81="No Data",1,IF('Indicator Data imputation'!AY80&lt;&gt;"",1,0))</f>
        <v>0</v>
      </c>
      <c r="AY77" s="125">
        <f>IF('Indicator Data'!AZ81="No Data",1,IF('Indicator Data imputation'!AZ80&lt;&gt;"",1,0))</f>
        <v>0</v>
      </c>
      <c r="AZ77" s="125">
        <f>IF('Indicator Data'!BA81="No Data",1,IF('Indicator Data imputation'!BA80&lt;&gt;"",1,0))</f>
        <v>0</v>
      </c>
      <c r="BA77" s="125">
        <f>IF('Indicator Data'!BB81="No Data",1,IF('Indicator Data imputation'!BB80&lt;&gt;"",1,0))</f>
        <v>0</v>
      </c>
      <c r="BB77" s="125">
        <f>IF('Indicator Data'!BC81="No Data",1,IF('Indicator Data imputation'!BC80&lt;&gt;"",1,0))</f>
        <v>0</v>
      </c>
      <c r="BC77" s="125">
        <f>IF('Indicator Data'!BD81="No Data",1,IF('Indicator Data imputation'!BD80&lt;&gt;"",1,0))</f>
        <v>0</v>
      </c>
      <c r="BD77" s="125">
        <f>IF('Indicator Data'!BF81="No Data",1,IF('Indicator Data imputation'!BE80&lt;&gt;"",1,0))</f>
        <v>0</v>
      </c>
      <c r="BE77" s="125">
        <f>IF('Indicator Data'!BG81="No Data",1,IF('Indicator Data imputation'!BF80&lt;&gt;"",1,0))</f>
        <v>0</v>
      </c>
      <c r="BF77" s="125">
        <f>IF('Indicator Data'!BH81="No Data",1,IF('Indicator Data imputation'!BG80&lt;&gt;"",1,0))</f>
        <v>0</v>
      </c>
      <c r="BG77" s="125">
        <f>IF('Indicator Data'!BI81="No Data",1,IF('Indicator Data imputation'!BH80&lt;&gt;"",1,0))</f>
        <v>0</v>
      </c>
      <c r="BH77" s="125">
        <f>IF('Indicator Data'!BJ81="No Data",1,IF('Indicator Data imputation'!BI80&lt;&gt;"",1,0))</f>
        <v>0</v>
      </c>
      <c r="BI77" s="125">
        <f>IF('Indicator Data'!BK81="No Data",1,IF('Indicator Data imputation'!BJ80&lt;&gt;"",1,0))</f>
        <v>0</v>
      </c>
      <c r="BJ77" s="125">
        <f>IF('Indicator Data'!BL81="No Data",1,IF('Indicator Data imputation'!BK80&lt;&gt;"",1,0))</f>
        <v>0</v>
      </c>
      <c r="BK77" s="125">
        <f>IF('Indicator Data'!BM81="No Data",1,IF('Indicator Data imputation'!BL80&lt;&gt;"",1,0))</f>
        <v>0</v>
      </c>
      <c r="BL77" s="125">
        <f>IF('Indicator Data'!BN81="No Data",1,IF('Indicator Data imputation'!BM80&lt;&gt;"",1,0))</f>
        <v>0</v>
      </c>
      <c r="BM77" s="125">
        <f>IF('Indicator Data'!BO81="No Data",1,IF('Indicator Data imputation'!BN80&lt;&gt;"",1,0))</f>
        <v>0</v>
      </c>
      <c r="BN77" s="125">
        <f>IF('Indicator Data'!BP81="No Data",1,IF('Indicator Data imputation'!BO80&lt;&gt;"",1,0))</f>
        <v>0</v>
      </c>
      <c r="BO77" s="125">
        <f>IF('Indicator Data'!BQ81="No Data",1,IF('Indicator Data imputation'!BP80&lt;&gt;"",1,0))</f>
        <v>0</v>
      </c>
      <c r="BP77" s="125">
        <f>IF('Indicator Data'!BR81="No Data",1,IF('Indicator Data imputation'!BQ80&lt;&gt;"",1,0))</f>
        <v>0</v>
      </c>
      <c r="BQ77" s="125">
        <f>IF('Indicator Data'!BS81="No Data",1,IF('Indicator Data imputation'!BR80&lt;&gt;"",1,0))</f>
        <v>0</v>
      </c>
      <c r="BR77" s="125">
        <f>IF('Indicator Data'!BT81="No Data",1,IF('Indicator Data imputation'!BS80&lt;&gt;"",1,0))</f>
        <v>0</v>
      </c>
      <c r="BS77" s="125">
        <f>IF('Indicator Data'!BU81="No Data",1,IF('Indicator Data imputation'!BT80&lt;&gt;"",1,0))</f>
        <v>0</v>
      </c>
      <c r="BT77" s="125">
        <f>IF('Indicator Data'!BV81="No Data",1,IF('Indicator Data imputation'!BU80&lt;&gt;"",1,0))</f>
        <v>0</v>
      </c>
      <c r="BU77" s="125">
        <f>IF('Indicator Data'!BW81="No Data",1,IF('Indicator Data imputation'!BV80&lt;&gt;"",1,0))</f>
        <v>0</v>
      </c>
      <c r="BV77" s="125">
        <f>IF('Indicator Data'!BX81="No Data",1,IF('Indicator Data imputation'!BW80&lt;&gt;"",1,0))</f>
        <v>0</v>
      </c>
      <c r="BW77" s="125">
        <f>IF('Indicator Data'!BY81="No Data",1,IF('Indicator Data imputation'!BX80&lt;&gt;"",1,0))</f>
        <v>0</v>
      </c>
      <c r="BX77" s="125">
        <f>IF('Indicator Data'!BZ81="No Data",1,IF('Indicator Data imputation'!BY80&lt;&gt;"",1,0))</f>
        <v>0</v>
      </c>
      <c r="BY77" s="3">
        <f t="shared" si="3"/>
        <v>5</v>
      </c>
      <c r="BZ77" s="127">
        <f t="shared" si="4"/>
        <v>6.6666666666666666E-2</v>
      </c>
    </row>
    <row r="78" spans="1:78" x14ac:dyDescent="0.3">
      <c r="A78" s="3" t="str">
        <f>'Indicator Data'!B82</f>
        <v>IDN</v>
      </c>
      <c r="B78" s="125">
        <f>IF('Indicator Data'!C82="No Data",1,IF('Indicator Data imputation'!C81&lt;&gt;"",1,0))</f>
        <v>0</v>
      </c>
      <c r="C78" s="125">
        <f>IF('Indicator Data'!D82="No Data",1,IF('Indicator Data imputation'!D81&lt;&gt;"",1,0))</f>
        <v>0</v>
      </c>
      <c r="D78" s="125">
        <f>IF('Indicator Data'!E82="No Data",1,IF('Indicator Data imputation'!E81&lt;&gt;"",1,0))</f>
        <v>0</v>
      </c>
      <c r="E78" s="125">
        <f>IF('Indicator Data'!F82="No Data",1,IF('Indicator Data imputation'!F81&lt;&gt;"",1,0))</f>
        <v>0</v>
      </c>
      <c r="F78" s="125">
        <f>IF('Indicator Data'!G82="No Data",1,IF('Indicator Data imputation'!G81&lt;&gt;"",1,0))</f>
        <v>0</v>
      </c>
      <c r="G78" s="125">
        <f>IF('Indicator Data'!H82="No Data",1,IF('Indicator Data imputation'!H81&lt;&gt;"",1,0))</f>
        <v>0</v>
      </c>
      <c r="H78" s="125">
        <f>IF('Indicator Data'!I82="No Data",1,IF('Indicator Data imputation'!I81&lt;&gt;"",1,0))</f>
        <v>0</v>
      </c>
      <c r="I78" s="125">
        <f>IF('Indicator Data'!J82="No Data",1,IF('Indicator Data imputation'!J81&lt;&gt;"",1,0))</f>
        <v>0</v>
      </c>
      <c r="J78" s="125">
        <f>IF('Indicator Data'!K82="No Data",1,IF('Indicator Data imputation'!K81&lt;&gt;"",1,0))</f>
        <v>0</v>
      </c>
      <c r="K78" s="125">
        <f>IF('Indicator Data'!L82="No Data",1,IF('Indicator Data imputation'!L81&lt;&gt;"",1,0))</f>
        <v>0</v>
      </c>
      <c r="L78" s="125">
        <f>IF('Indicator Data'!M82="No Data",1,IF('Indicator Data imputation'!M81&lt;&gt;"",1,0))</f>
        <v>0</v>
      </c>
      <c r="M78" s="125">
        <f>IF('Indicator Data'!N82="No Data",1,IF('Indicator Data imputation'!N81&lt;&gt;"",1,0))</f>
        <v>1</v>
      </c>
      <c r="N78" s="125">
        <f>IF('Indicator Data'!O82="No Data",1,IF('Indicator Data imputation'!O81&lt;&gt;"",1,0))</f>
        <v>1</v>
      </c>
      <c r="O78" s="125">
        <f>IF('Indicator Data'!P82="No Data",1,IF('Indicator Data imputation'!P81&lt;&gt;"",1,0))</f>
        <v>1</v>
      </c>
      <c r="P78" s="125">
        <f>IF('Indicator Data'!Q82="No Data",1,IF('Indicator Data imputation'!Q81&lt;&gt;"",1,0))</f>
        <v>0</v>
      </c>
      <c r="Q78" s="125">
        <f>IF('Indicator Data'!R82="No Data",1,IF('Indicator Data imputation'!R81&lt;&gt;"",1,0))</f>
        <v>0</v>
      </c>
      <c r="R78" s="125">
        <f>IF('Indicator Data'!S82="No Data",1,IF('Indicator Data imputation'!S81&lt;&gt;"",1,0))</f>
        <v>0</v>
      </c>
      <c r="S78" s="125">
        <f>IF('Indicator Data'!T82="No Data",1,IF('Indicator Data imputation'!T81&lt;&gt;"",1,0))</f>
        <v>0</v>
      </c>
      <c r="T78" s="125">
        <f>IF('Indicator Data'!U82="No Data",1,IF('Indicator Data imputation'!U81&lt;&gt;"",1,0))</f>
        <v>0</v>
      </c>
      <c r="U78" s="125">
        <f>IF('Indicator Data'!V82="No Data",1,IF('Indicator Data imputation'!V81&lt;&gt;"",1,0))</f>
        <v>0</v>
      </c>
      <c r="V78" s="125">
        <f>IF('Indicator Data'!W82="No Data",1,IF('Indicator Data imputation'!W81&lt;&gt;"",1,0))</f>
        <v>0</v>
      </c>
      <c r="W78" s="125">
        <f>IF('Indicator Data'!X82="No Data",1,IF('Indicator Data imputation'!X81&lt;&gt;"",1,0))</f>
        <v>0</v>
      </c>
      <c r="X78" s="125">
        <f>IF('Indicator Data'!Y82="No Data",1,IF('Indicator Data imputation'!Y81&lt;&gt;"",1,0))</f>
        <v>0</v>
      </c>
      <c r="Y78" s="125">
        <f>IF('Indicator Data'!Z82="No Data",1,IF('Indicator Data imputation'!Z81&lt;&gt;"",1,0))</f>
        <v>0</v>
      </c>
      <c r="Z78" s="125">
        <f>IF('Indicator Data'!AA82="No Data",1,IF('Indicator Data imputation'!AA81&lt;&gt;"",1,0))</f>
        <v>0</v>
      </c>
      <c r="AA78" s="125">
        <f>IF('Indicator Data'!AB82="No Data",1,IF('Indicator Data imputation'!AB81&lt;&gt;"",1,0))</f>
        <v>0</v>
      </c>
      <c r="AB78" s="125">
        <f>IF('Indicator Data'!AC82="No Data",1,IF('Indicator Data imputation'!AC81&lt;&gt;"",1,0))</f>
        <v>0</v>
      </c>
      <c r="AC78" s="125">
        <f>IF('Indicator Data'!AD82="No Data",1,IF('Indicator Data imputation'!AD81&lt;&gt;"",1,0))</f>
        <v>0</v>
      </c>
      <c r="AD78" s="125">
        <f>IF('Indicator Data'!AE82="No Data",1,IF('Indicator Data imputation'!AE81&lt;&gt;"",1,0))</f>
        <v>0</v>
      </c>
      <c r="AE78" s="125">
        <f>IF('Indicator Data'!AF82="No Data",1,IF('Indicator Data imputation'!AF81&lt;&gt;"",1,0))</f>
        <v>0</v>
      </c>
      <c r="AF78" s="125">
        <f>IF('Indicator Data'!AG82="No Data",1,IF('Indicator Data imputation'!AG81&lt;&gt;"",1,0))</f>
        <v>0</v>
      </c>
      <c r="AG78" s="125">
        <f>IF('Indicator Data'!AH82="No Data",1,IF('Indicator Data imputation'!AH81&lt;&gt;"",1,0))</f>
        <v>0</v>
      </c>
      <c r="AH78" s="125">
        <f>IF('Indicator Data'!AI82="No Data",1,IF('Indicator Data imputation'!AI81&lt;&gt;"",1,0))</f>
        <v>0</v>
      </c>
      <c r="AI78" s="125">
        <f>IF('Indicator Data'!AJ82="No Data",1,IF('Indicator Data imputation'!AJ81&lt;&gt;"",1,0))</f>
        <v>0</v>
      </c>
      <c r="AJ78" s="125">
        <f>IF('Indicator Data'!AK82="No Data",1,IF('Indicator Data imputation'!AK81&lt;&gt;"",1,0))</f>
        <v>0</v>
      </c>
      <c r="AK78" s="125">
        <f>IF('Indicator Data'!AL82="No Data",1,IF('Indicator Data imputation'!AL81&lt;&gt;"",1,0))</f>
        <v>0</v>
      </c>
      <c r="AL78" s="125">
        <f>IF('Indicator Data'!AM82="No Data",1,IF('Indicator Data imputation'!AM81&lt;&gt;"",1,0))</f>
        <v>0</v>
      </c>
      <c r="AM78" s="125">
        <f>IF('Indicator Data'!AN82="No Data",1,IF('Indicator Data imputation'!AN81&lt;&gt;"",1,0))</f>
        <v>0</v>
      </c>
      <c r="AN78" s="125">
        <f>IF('Indicator Data'!AO82="No Data",1,IF('Indicator Data imputation'!AO81&lt;&gt;"",1,0))</f>
        <v>0</v>
      </c>
      <c r="AO78" s="125">
        <f>IF('Indicator Data'!AP82="No Data",1,IF('Indicator Data imputation'!AP81&lt;&gt;"",1,0))</f>
        <v>0</v>
      </c>
      <c r="AP78" s="125">
        <f>IF('Indicator Data'!AQ82="No Data",1,IF('Indicator Data imputation'!AQ81&lt;&gt;"",1,0))</f>
        <v>0</v>
      </c>
      <c r="AQ78" s="125">
        <f>IF('Indicator Data'!AR82="No Data",1,IF('Indicator Data imputation'!AR81&lt;&gt;"",1,0))</f>
        <v>0</v>
      </c>
      <c r="AR78" s="125">
        <f>IF('Indicator Data'!AS82="No Data",1,IF('Indicator Data imputation'!AS81&lt;&gt;"",1,0))</f>
        <v>0</v>
      </c>
      <c r="AS78" s="125">
        <f>IF('Indicator Data'!AT82="No Data",1,IF('Indicator Data imputation'!AT81&lt;&gt;"",1,0))</f>
        <v>0</v>
      </c>
      <c r="AT78" s="125">
        <f>IF('Indicator Data'!AU82="No Data",1,IF('Indicator Data imputation'!AU81&lt;&gt;"",1,0))</f>
        <v>0</v>
      </c>
      <c r="AU78" s="125">
        <f>IF('Indicator Data'!AV82="No Data",1,IF('Indicator Data imputation'!AV81&lt;&gt;"",1,0))</f>
        <v>1</v>
      </c>
      <c r="AV78" s="125">
        <f>IF('Indicator Data'!AW82="No Data",1,IF('Indicator Data imputation'!AW81&lt;&gt;"",1,0))</f>
        <v>1</v>
      </c>
      <c r="AW78" s="125">
        <f>IF('Indicator Data'!AX82="No Data",1,IF('Indicator Data imputation'!AX81&lt;&gt;"",1,0))</f>
        <v>0</v>
      </c>
      <c r="AX78" s="125">
        <f>IF('Indicator Data'!AY82="No Data",1,IF('Indicator Data imputation'!AY81&lt;&gt;"",1,0))</f>
        <v>0</v>
      </c>
      <c r="AY78" s="125">
        <f>IF('Indicator Data'!AZ82="No Data",1,IF('Indicator Data imputation'!AZ81&lt;&gt;"",1,0))</f>
        <v>0</v>
      </c>
      <c r="AZ78" s="125">
        <f>IF('Indicator Data'!BA82="No Data",1,IF('Indicator Data imputation'!BA81&lt;&gt;"",1,0))</f>
        <v>0</v>
      </c>
      <c r="BA78" s="125">
        <f>IF('Indicator Data'!BB82="No Data",1,IF('Indicator Data imputation'!BB81&lt;&gt;"",1,0))</f>
        <v>0</v>
      </c>
      <c r="BB78" s="125">
        <f>IF('Indicator Data'!BC82="No Data",1,IF('Indicator Data imputation'!BC81&lt;&gt;"",1,0))</f>
        <v>0</v>
      </c>
      <c r="BC78" s="125">
        <f>IF('Indicator Data'!BD82="No Data",1,IF('Indicator Data imputation'!BD81&lt;&gt;"",1,0))</f>
        <v>0</v>
      </c>
      <c r="BD78" s="125">
        <f>IF('Indicator Data'!BF82="No Data",1,IF('Indicator Data imputation'!BE81&lt;&gt;"",1,0))</f>
        <v>0</v>
      </c>
      <c r="BE78" s="125">
        <f>IF('Indicator Data'!BG82="No Data",1,IF('Indicator Data imputation'!BF81&lt;&gt;"",1,0))</f>
        <v>0</v>
      </c>
      <c r="BF78" s="125">
        <f>IF('Indicator Data'!BH82="No Data",1,IF('Indicator Data imputation'!BG81&lt;&gt;"",1,0))</f>
        <v>0</v>
      </c>
      <c r="BG78" s="125">
        <f>IF('Indicator Data'!BI82="No Data",1,IF('Indicator Data imputation'!BH81&lt;&gt;"",1,0))</f>
        <v>0</v>
      </c>
      <c r="BH78" s="125">
        <f>IF('Indicator Data'!BJ82="No Data",1,IF('Indicator Data imputation'!BI81&lt;&gt;"",1,0))</f>
        <v>0</v>
      </c>
      <c r="BI78" s="125">
        <f>IF('Indicator Data'!BK82="No Data",1,IF('Indicator Data imputation'!BJ81&lt;&gt;"",1,0))</f>
        <v>0</v>
      </c>
      <c r="BJ78" s="125">
        <f>IF('Indicator Data'!BL82="No Data",1,IF('Indicator Data imputation'!BK81&lt;&gt;"",1,0))</f>
        <v>0</v>
      </c>
      <c r="BK78" s="125">
        <f>IF('Indicator Data'!BM82="No Data",1,IF('Indicator Data imputation'!BL81&lt;&gt;"",1,0))</f>
        <v>0</v>
      </c>
      <c r="BL78" s="125">
        <f>IF('Indicator Data'!BN82="No Data",1,IF('Indicator Data imputation'!BM81&lt;&gt;"",1,0))</f>
        <v>0</v>
      </c>
      <c r="BM78" s="125">
        <f>IF('Indicator Data'!BO82="No Data",1,IF('Indicator Data imputation'!BN81&lt;&gt;"",1,0))</f>
        <v>0</v>
      </c>
      <c r="BN78" s="125">
        <f>IF('Indicator Data'!BP82="No Data",1,IF('Indicator Data imputation'!BO81&lt;&gt;"",1,0))</f>
        <v>0</v>
      </c>
      <c r="BO78" s="125">
        <f>IF('Indicator Data'!BQ82="No Data",1,IF('Indicator Data imputation'!BP81&lt;&gt;"",1,0))</f>
        <v>0</v>
      </c>
      <c r="BP78" s="125">
        <f>IF('Indicator Data'!BR82="No Data",1,IF('Indicator Data imputation'!BQ81&lt;&gt;"",1,0))</f>
        <v>0</v>
      </c>
      <c r="BQ78" s="125">
        <f>IF('Indicator Data'!BS82="No Data",1,IF('Indicator Data imputation'!BR81&lt;&gt;"",1,0))</f>
        <v>0</v>
      </c>
      <c r="BR78" s="125">
        <f>IF('Indicator Data'!BT82="No Data",1,IF('Indicator Data imputation'!BS81&lt;&gt;"",1,0))</f>
        <v>0</v>
      </c>
      <c r="BS78" s="125">
        <f>IF('Indicator Data'!BU82="No Data",1,IF('Indicator Data imputation'!BT81&lt;&gt;"",1,0))</f>
        <v>0</v>
      </c>
      <c r="BT78" s="125">
        <f>IF('Indicator Data'!BV82="No Data",1,IF('Indicator Data imputation'!BU81&lt;&gt;"",1,0))</f>
        <v>0</v>
      </c>
      <c r="BU78" s="125">
        <f>IF('Indicator Data'!BW82="No Data",1,IF('Indicator Data imputation'!BV81&lt;&gt;"",1,0))</f>
        <v>0</v>
      </c>
      <c r="BV78" s="125">
        <f>IF('Indicator Data'!BX82="No Data",1,IF('Indicator Data imputation'!BW81&lt;&gt;"",1,0))</f>
        <v>0</v>
      </c>
      <c r="BW78" s="125">
        <f>IF('Indicator Data'!BY82="No Data",1,IF('Indicator Data imputation'!BX81&lt;&gt;"",1,0))</f>
        <v>0</v>
      </c>
      <c r="BX78" s="125">
        <f>IF('Indicator Data'!BZ82="No Data",1,IF('Indicator Data imputation'!BY81&lt;&gt;"",1,0))</f>
        <v>0</v>
      </c>
      <c r="BY78" s="3">
        <f t="shared" si="3"/>
        <v>5</v>
      </c>
      <c r="BZ78" s="127">
        <f t="shared" si="4"/>
        <v>6.6666666666666666E-2</v>
      </c>
    </row>
    <row r="79" spans="1:78" x14ac:dyDescent="0.3">
      <c r="A79" s="3" t="str">
        <f>'Indicator Data'!B83</f>
        <v>IRN</v>
      </c>
      <c r="B79" s="125">
        <f>IF('Indicator Data'!C83="No Data",1,IF('Indicator Data imputation'!C82&lt;&gt;"",1,0))</f>
        <v>0</v>
      </c>
      <c r="C79" s="125">
        <f>IF('Indicator Data'!D83="No Data",1,IF('Indicator Data imputation'!D82&lt;&gt;"",1,0))</f>
        <v>0</v>
      </c>
      <c r="D79" s="125">
        <f>IF('Indicator Data'!E83="No Data",1,IF('Indicator Data imputation'!E82&lt;&gt;"",1,0))</f>
        <v>0</v>
      </c>
      <c r="E79" s="125">
        <f>IF('Indicator Data'!F83="No Data",1,IF('Indicator Data imputation'!F82&lt;&gt;"",1,0))</f>
        <v>0</v>
      </c>
      <c r="F79" s="125">
        <f>IF('Indicator Data'!G83="No Data",1,IF('Indicator Data imputation'!G82&lt;&gt;"",1,0))</f>
        <v>0</v>
      </c>
      <c r="G79" s="125">
        <f>IF('Indicator Data'!H83="No Data",1,IF('Indicator Data imputation'!H82&lt;&gt;"",1,0))</f>
        <v>0</v>
      </c>
      <c r="H79" s="125">
        <f>IF('Indicator Data'!I83="No Data",1,IF('Indicator Data imputation'!I82&lt;&gt;"",1,0))</f>
        <v>0</v>
      </c>
      <c r="I79" s="125">
        <f>IF('Indicator Data'!J83="No Data",1,IF('Indicator Data imputation'!J82&lt;&gt;"",1,0))</f>
        <v>0</v>
      </c>
      <c r="J79" s="125">
        <f>IF('Indicator Data'!K83="No Data",1,IF('Indicator Data imputation'!K82&lt;&gt;"",1,0))</f>
        <v>0</v>
      </c>
      <c r="K79" s="125">
        <f>IF('Indicator Data'!L83="No Data",1,IF('Indicator Data imputation'!L82&lt;&gt;"",1,0))</f>
        <v>0</v>
      </c>
      <c r="L79" s="125">
        <f>IF('Indicator Data'!M83="No Data",1,IF('Indicator Data imputation'!M82&lt;&gt;"",1,0))</f>
        <v>0</v>
      </c>
      <c r="M79" s="125">
        <f>IF('Indicator Data'!N83="No Data",1,IF('Indicator Data imputation'!N82&lt;&gt;"",1,0))</f>
        <v>1</v>
      </c>
      <c r="N79" s="125">
        <f>IF('Indicator Data'!O83="No Data",1,IF('Indicator Data imputation'!O82&lt;&gt;"",1,0))</f>
        <v>1</v>
      </c>
      <c r="O79" s="125">
        <f>IF('Indicator Data'!P83="No Data",1,IF('Indicator Data imputation'!P82&lt;&gt;"",1,0))</f>
        <v>1</v>
      </c>
      <c r="P79" s="125">
        <f>IF('Indicator Data'!Q83="No Data",1,IF('Indicator Data imputation'!Q82&lt;&gt;"",1,0))</f>
        <v>0</v>
      </c>
      <c r="Q79" s="125">
        <f>IF('Indicator Data'!R83="No Data",1,IF('Indicator Data imputation'!R82&lt;&gt;"",1,0))</f>
        <v>0</v>
      </c>
      <c r="R79" s="125">
        <f>IF('Indicator Data'!S83="No Data",1,IF('Indicator Data imputation'!S82&lt;&gt;"",1,0))</f>
        <v>0</v>
      </c>
      <c r="S79" s="125">
        <f>IF('Indicator Data'!T83="No Data",1,IF('Indicator Data imputation'!T82&lt;&gt;"",1,0))</f>
        <v>0</v>
      </c>
      <c r="T79" s="125">
        <f>IF('Indicator Data'!U83="No Data",1,IF('Indicator Data imputation'!U82&lt;&gt;"",1,0))</f>
        <v>0</v>
      </c>
      <c r="U79" s="125">
        <f>IF('Indicator Data'!V83="No Data",1,IF('Indicator Data imputation'!V82&lt;&gt;"",1,0))</f>
        <v>0</v>
      </c>
      <c r="V79" s="125">
        <f>IF('Indicator Data'!W83="No Data",1,IF('Indicator Data imputation'!W82&lt;&gt;"",1,0))</f>
        <v>0</v>
      </c>
      <c r="W79" s="125">
        <f>IF('Indicator Data'!X83="No Data",1,IF('Indicator Data imputation'!X82&lt;&gt;"",1,0))</f>
        <v>0</v>
      </c>
      <c r="X79" s="125">
        <f>IF('Indicator Data'!Y83="No Data",1,IF('Indicator Data imputation'!Y82&lt;&gt;"",1,0))</f>
        <v>0</v>
      </c>
      <c r="Y79" s="125">
        <f>IF('Indicator Data'!Z83="No Data",1,IF('Indicator Data imputation'!Z82&lt;&gt;"",1,0))</f>
        <v>0</v>
      </c>
      <c r="Z79" s="125">
        <f>IF('Indicator Data'!AA83="No Data",1,IF('Indicator Data imputation'!AA82&lt;&gt;"",1,0))</f>
        <v>0</v>
      </c>
      <c r="AA79" s="125">
        <f>IF('Indicator Data'!AB83="No Data",1,IF('Indicator Data imputation'!AB82&lt;&gt;"",1,0))</f>
        <v>0</v>
      </c>
      <c r="AB79" s="125">
        <f>IF('Indicator Data'!AC83="No Data",1,IF('Indicator Data imputation'!AC82&lt;&gt;"",1,0))</f>
        <v>1</v>
      </c>
      <c r="AC79" s="125">
        <f>IF('Indicator Data'!AD83="No Data",1,IF('Indicator Data imputation'!AD82&lt;&gt;"",1,0))</f>
        <v>0</v>
      </c>
      <c r="AD79" s="125">
        <f>IF('Indicator Data'!AE83="No Data",1,IF('Indicator Data imputation'!AE82&lt;&gt;"",1,0))</f>
        <v>0</v>
      </c>
      <c r="AE79" s="125">
        <f>IF('Indicator Data'!AF83="No Data",1,IF('Indicator Data imputation'!AF82&lt;&gt;"",1,0))</f>
        <v>0</v>
      </c>
      <c r="AF79" s="125">
        <f>IF('Indicator Data'!AG83="No Data",1,IF('Indicator Data imputation'!AG82&lt;&gt;"",1,0))</f>
        <v>0</v>
      </c>
      <c r="AG79" s="125">
        <f>IF('Indicator Data'!AH83="No Data",1,IF('Indicator Data imputation'!AH82&lt;&gt;"",1,0))</f>
        <v>0</v>
      </c>
      <c r="AH79" s="125">
        <f>IF('Indicator Data'!AI83="No Data",1,IF('Indicator Data imputation'!AI82&lt;&gt;"",1,0))</f>
        <v>0</v>
      </c>
      <c r="AI79" s="125">
        <f>IF('Indicator Data'!AJ83="No Data",1,IF('Indicator Data imputation'!AJ82&lt;&gt;"",1,0))</f>
        <v>0</v>
      </c>
      <c r="AJ79" s="125">
        <f>IF('Indicator Data'!AK83="No Data",1,IF('Indicator Data imputation'!AK82&lt;&gt;"",1,0))</f>
        <v>0</v>
      </c>
      <c r="AK79" s="125">
        <f>IF('Indicator Data'!AL83="No Data",1,IF('Indicator Data imputation'!AL82&lt;&gt;"",1,0))</f>
        <v>0</v>
      </c>
      <c r="AL79" s="125">
        <f>IF('Indicator Data'!AM83="No Data",1,IF('Indicator Data imputation'!AM82&lt;&gt;"",1,0))</f>
        <v>1</v>
      </c>
      <c r="AM79" s="125">
        <f>IF('Indicator Data'!AN83="No Data",1,IF('Indicator Data imputation'!AN82&lt;&gt;"",1,0))</f>
        <v>0</v>
      </c>
      <c r="AN79" s="125">
        <f>IF('Indicator Data'!AO83="No Data",1,IF('Indicator Data imputation'!AO82&lt;&gt;"",1,0))</f>
        <v>0</v>
      </c>
      <c r="AO79" s="125">
        <f>IF('Indicator Data'!AP83="No Data",1,IF('Indicator Data imputation'!AP82&lt;&gt;"",1,0))</f>
        <v>0</v>
      </c>
      <c r="AP79" s="125">
        <f>IF('Indicator Data'!AQ83="No Data",1,IF('Indicator Data imputation'!AQ82&lt;&gt;"",1,0))</f>
        <v>0</v>
      </c>
      <c r="AQ79" s="125">
        <f>IF('Indicator Data'!AR83="No Data",1,IF('Indicator Data imputation'!AR82&lt;&gt;"",1,0))</f>
        <v>0</v>
      </c>
      <c r="AR79" s="125">
        <f>IF('Indicator Data'!AS83="No Data",1,IF('Indicator Data imputation'!AS82&lt;&gt;"",1,0))</f>
        <v>0</v>
      </c>
      <c r="AS79" s="125">
        <f>IF('Indicator Data'!AT83="No Data",1,IF('Indicator Data imputation'!AT82&lt;&gt;"",1,0))</f>
        <v>0</v>
      </c>
      <c r="AT79" s="125">
        <f>IF('Indicator Data'!AU83="No Data",1,IF('Indicator Data imputation'!AU82&lt;&gt;"",1,0))</f>
        <v>0</v>
      </c>
      <c r="AU79" s="125">
        <f>IF('Indicator Data'!AV83="No Data",1,IF('Indicator Data imputation'!AV82&lt;&gt;"",1,0))</f>
        <v>0</v>
      </c>
      <c r="AV79" s="125">
        <f>IF('Indicator Data'!AW83="No Data",1,IF('Indicator Data imputation'!AW82&lt;&gt;"",1,0))</f>
        <v>0</v>
      </c>
      <c r="AW79" s="125">
        <f>IF('Indicator Data'!AX83="No Data",1,IF('Indicator Data imputation'!AX82&lt;&gt;"",1,0))</f>
        <v>0</v>
      </c>
      <c r="AX79" s="125">
        <f>IF('Indicator Data'!AY83="No Data",1,IF('Indicator Data imputation'!AY82&lt;&gt;"",1,0))</f>
        <v>0</v>
      </c>
      <c r="AY79" s="125">
        <f>IF('Indicator Data'!AZ83="No Data",1,IF('Indicator Data imputation'!AZ82&lt;&gt;"",1,0))</f>
        <v>0</v>
      </c>
      <c r="AZ79" s="125">
        <f>IF('Indicator Data'!BA83="No Data",1,IF('Indicator Data imputation'!BA82&lt;&gt;"",1,0))</f>
        <v>0</v>
      </c>
      <c r="BA79" s="125">
        <f>IF('Indicator Data'!BB83="No Data",1,IF('Indicator Data imputation'!BB82&lt;&gt;"",1,0))</f>
        <v>0</v>
      </c>
      <c r="BB79" s="125">
        <f>IF('Indicator Data'!BC83="No Data",1,IF('Indicator Data imputation'!BC82&lt;&gt;"",1,0))</f>
        <v>0</v>
      </c>
      <c r="BC79" s="125">
        <f>IF('Indicator Data'!BD83="No Data",1,IF('Indicator Data imputation'!BD82&lt;&gt;"",1,0))</f>
        <v>0</v>
      </c>
      <c r="BD79" s="125">
        <f>IF('Indicator Data'!BF83="No Data",1,IF('Indicator Data imputation'!BE82&lt;&gt;"",1,0))</f>
        <v>0</v>
      </c>
      <c r="BE79" s="125">
        <f>IF('Indicator Data'!BG83="No Data",1,IF('Indicator Data imputation'!BF82&lt;&gt;"",1,0))</f>
        <v>0</v>
      </c>
      <c r="BF79" s="125">
        <f>IF('Indicator Data'!BH83="No Data",1,IF('Indicator Data imputation'!BG82&lt;&gt;"",1,0))</f>
        <v>0</v>
      </c>
      <c r="BG79" s="125">
        <f>IF('Indicator Data'!BI83="No Data",1,IF('Indicator Data imputation'!BH82&lt;&gt;"",1,0))</f>
        <v>0</v>
      </c>
      <c r="BH79" s="125">
        <f>IF('Indicator Data'!BJ83="No Data",1,IF('Indicator Data imputation'!BI82&lt;&gt;"",1,0))</f>
        <v>0</v>
      </c>
      <c r="BI79" s="125">
        <f>IF('Indicator Data'!BK83="No Data",1,IF('Indicator Data imputation'!BJ82&lt;&gt;"",1,0))</f>
        <v>0</v>
      </c>
      <c r="BJ79" s="125">
        <f>IF('Indicator Data'!BL83="No Data",1,IF('Indicator Data imputation'!BK82&lt;&gt;"",1,0))</f>
        <v>0</v>
      </c>
      <c r="BK79" s="125">
        <f>IF('Indicator Data'!BM83="No Data",1,IF('Indicator Data imputation'!BL82&lt;&gt;"",1,0))</f>
        <v>0</v>
      </c>
      <c r="BL79" s="125">
        <f>IF('Indicator Data'!BN83="No Data",1,IF('Indicator Data imputation'!BM82&lt;&gt;"",1,0))</f>
        <v>0</v>
      </c>
      <c r="BM79" s="125">
        <f>IF('Indicator Data'!BO83="No Data",1,IF('Indicator Data imputation'!BN82&lt;&gt;"",1,0))</f>
        <v>0</v>
      </c>
      <c r="BN79" s="125">
        <f>IF('Indicator Data'!BP83="No Data",1,IF('Indicator Data imputation'!BO82&lt;&gt;"",1,0))</f>
        <v>0</v>
      </c>
      <c r="BO79" s="125">
        <f>IF('Indicator Data'!BQ83="No Data",1,IF('Indicator Data imputation'!BP82&lt;&gt;"",1,0))</f>
        <v>0</v>
      </c>
      <c r="BP79" s="125">
        <f>IF('Indicator Data'!BR83="No Data",1,IF('Indicator Data imputation'!BQ82&lt;&gt;"",1,0))</f>
        <v>0</v>
      </c>
      <c r="BQ79" s="125">
        <f>IF('Indicator Data'!BS83="No Data",1,IF('Indicator Data imputation'!BR82&lt;&gt;"",1,0))</f>
        <v>0</v>
      </c>
      <c r="BR79" s="125">
        <f>IF('Indicator Data'!BT83="No Data",1,IF('Indicator Data imputation'!BS82&lt;&gt;"",1,0))</f>
        <v>0</v>
      </c>
      <c r="BS79" s="125">
        <f>IF('Indicator Data'!BU83="No Data",1,IF('Indicator Data imputation'!BT82&lt;&gt;"",1,0))</f>
        <v>0</v>
      </c>
      <c r="BT79" s="125">
        <f>IF('Indicator Data'!BV83="No Data",1,IF('Indicator Data imputation'!BU82&lt;&gt;"",1,0))</f>
        <v>0</v>
      </c>
      <c r="BU79" s="125">
        <f>IF('Indicator Data'!BW83="No Data",1,IF('Indicator Data imputation'!BV82&lt;&gt;"",1,0))</f>
        <v>0</v>
      </c>
      <c r="BV79" s="125">
        <f>IF('Indicator Data'!BX83="No Data",1,IF('Indicator Data imputation'!BW82&lt;&gt;"",1,0))</f>
        <v>1</v>
      </c>
      <c r="BW79" s="125">
        <f>IF('Indicator Data'!BY83="No Data",1,IF('Indicator Data imputation'!BX82&lt;&gt;"",1,0))</f>
        <v>0</v>
      </c>
      <c r="BX79" s="125">
        <f>IF('Indicator Data'!BZ83="No Data",1,IF('Indicator Data imputation'!BY82&lt;&gt;"",1,0))</f>
        <v>0</v>
      </c>
      <c r="BY79" s="3">
        <f t="shared" si="3"/>
        <v>6</v>
      </c>
      <c r="BZ79" s="127">
        <f t="shared" si="4"/>
        <v>0.08</v>
      </c>
    </row>
    <row r="80" spans="1:78" x14ac:dyDescent="0.3">
      <c r="A80" s="3" t="str">
        <f>'Indicator Data'!B84</f>
        <v>IRQ</v>
      </c>
      <c r="B80" s="125">
        <f>IF('Indicator Data'!C84="No Data",1,IF('Indicator Data imputation'!C83&lt;&gt;"",1,0))</f>
        <v>0</v>
      </c>
      <c r="C80" s="125">
        <f>IF('Indicator Data'!D84="No Data",1,IF('Indicator Data imputation'!D83&lt;&gt;"",1,0))</f>
        <v>0</v>
      </c>
      <c r="D80" s="125">
        <f>IF('Indicator Data'!E84="No Data",1,IF('Indicator Data imputation'!E83&lt;&gt;"",1,0))</f>
        <v>0</v>
      </c>
      <c r="E80" s="125">
        <f>IF('Indicator Data'!F84="No Data",1,IF('Indicator Data imputation'!F83&lt;&gt;"",1,0))</f>
        <v>0</v>
      </c>
      <c r="F80" s="125">
        <f>IF('Indicator Data'!G84="No Data",1,IF('Indicator Data imputation'!G83&lt;&gt;"",1,0))</f>
        <v>0</v>
      </c>
      <c r="G80" s="125">
        <f>IF('Indicator Data'!H84="No Data",1,IF('Indicator Data imputation'!H83&lt;&gt;"",1,0))</f>
        <v>0</v>
      </c>
      <c r="H80" s="125">
        <f>IF('Indicator Data'!I84="No Data",1,IF('Indicator Data imputation'!I83&lt;&gt;"",1,0))</f>
        <v>0</v>
      </c>
      <c r="I80" s="125">
        <f>IF('Indicator Data'!J84="No Data",1,IF('Indicator Data imputation'!J83&lt;&gt;"",1,0))</f>
        <v>0</v>
      </c>
      <c r="J80" s="125">
        <f>IF('Indicator Data'!K84="No Data",1,IF('Indicator Data imputation'!K83&lt;&gt;"",1,0))</f>
        <v>0</v>
      </c>
      <c r="K80" s="125">
        <f>IF('Indicator Data'!L84="No Data",1,IF('Indicator Data imputation'!L83&lt;&gt;"",1,0))</f>
        <v>0</v>
      </c>
      <c r="L80" s="125">
        <f>IF('Indicator Data'!M84="No Data",1,IF('Indicator Data imputation'!M83&lt;&gt;"",1,0))</f>
        <v>0</v>
      </c>
      <c r="M80" s="125">
        <f>IF('Indicator Data'!N84="No Data",1,IF('Indicator Data imputation'!N83&lt;&gt;"",1,0))</f>
        <v>1</v>
      </c>
      <c r="N80" s="125">
        <f>IF('Indicator Data'!O84="No Data",1,IF('Indicator Data imputation'!O83&lt;&gt;"",1,0))</f>
        <v>1</v>
      </c>
      <c r="O80" s="125">
        <f>IF('Indicator Data'!P84="No Data",1,IF('Indicator Data imputation'!P83&lt;&gt;"",1,0))</f>
        <v>1</v>
      </c>
      <c r="P80" s="125">
        <f>IF('Indicator Data'!Q84="No Data",1,IF('Indicator Data imputation'!Q83&lt;&gt;"",1,0))</f>
        <v>0</v>
      </c>
      <c r="Q80" s="125">
        <f>IF('Indicator Data'!R84="No Data",1,IF('Indicator Data imputation'!R83&lt;&gt;"",1,0))</f>
        <v>0</v>
      </c>
      <c r="R80" s="125">
        <f>IF('Indicator Data'!S84="No Data",1,IF('Indicator Data imputation'!S83&lt;&gt;"",1,0))</f>
        <v>0</v>
      </c>
      <c r="S80" s="125">
        <f>IF('Indicator Data'!T84="No Data",1,IF('Indicator Data imputation'!T83&lt;&gt;"",1,0))</f>
        <v>0</v>
      </c>
      <c r="T80" s="125">
        <f>IF('Indicator Data'!U84="No Data",1,IF('Indicator Data imputation'!U83&lt;&gt;"",1,0))</f>
        <v>0</v>
      </c>
      <c r="U80" s="125">
        <f>IF('Indicator Data'!V84="No Data",1,IF('Indicator Data imputation'!V83&lt;&gt;"",1,0))</f>
        <v>0</v>
      </c>
      <c r="V80" s="125">
        <f>IF('Indicator Data'!W84="No Data",1,IF('Indicator Data imputation'!W83&lt;&gt;"",1,0))</f>
        <v>0</v>
      </c>
      <c r="W80" s="125">
        <f>IF('Indicator Data'!X84="No Data",1,IF('Indicator Data imputation'!X83&lt;&gt;"",1,0))</f>
        <v>0</v>
      </c>
      <c r="X80" s="125">
        <f>IF('Indicator Data'!Y84="No Data",1,IF('Indicator Data imputation'!Y83&lt;&gt;"",1,0))</f>
        <v>0</v>
      </c>
      <c r="Y80" s="125">
        <f>IF('Indicator Data'!Z84="No Data",1,IF('Indicator Data imputation'!Z83&lt;&gt;"",1,0))</f>
        <v>0</v>
      </c>
      <c r="Z80" s="125">
        <f>IF('Indicator Data'!AA84="No Data",1,IF('Indicator Data imputation'!AA83&lt;&gt;"",1,0))</f>
        <v>1</v>
      </c>
      <c r="AA80" s="125">
        <f>IF('Indicator Data'!AB84="No Data",1,IF('Indicator Data imputation'!AB83&lt;&gt;"",1,0))</f>
        <v>0</v>
      </c>
      <c r="AB80" s="125">
        <f>IF('Indicator Data'!AC84="No Data",1,IF('Indicator Data imputation'!AC83&lt;&gt;"",1,0))</f>
        <v>0</v>
      </c>
      <c r="AC80" s="125">
        <f>IF('Indicator Data'!AD84="No Data",1,IF('Indicator Data imputation'!AD83&lt;&gt;"",1,0))</f>
        <v>0</v>
      </c>
      <c r="AD80" s="125">
        <f>IF('Indicator Data'!AE84="No Data",1,IF('Indicator Data imputation'!AE83&lt;&gt;"",1,0))</f>
        <v>0</v>
      </c>
      <c r="AE80" s="125">
        <f>IF('Indicator Data'!AF84="No Data",1,IF('Indicator Data imputation'!AF83&lt;&gt;"",1,0))</f>
        <v>0</v>
      </c>
      <c r="AF80" s="125">
        <f>IF('Indicator Data'!AG84="No Data",1,IF('Indicator Data imputation'!AG83&lt;&gt;"",1,0))</f>
        <v>0</v>
      </c>
      <c r="AG80" s="125">
        <f>IF('Indicator Data'!AH84="No Data",1,IF('Indicator Data imputation'!AH83&lt;&gt;"",1,0))</f>
        <v>0</v>
      </c>
      <c r="AH80" s="125">
        <f>IF('Indicator Data'!AI84="No Data",1,IF('Indicator Data imputation'!AI83&lt;&gt;"",1,0))</f>
        <v>0</v>
      </c>
      <c r="AI80" s="125">
        <f>IF('Indicator Data'!AJ84="No Data",1,IF('Indicator Data imputation'!AJ83&lt;&gt;"",1,0))</f>
        <v>0</v>
      </c>
      <c r="AJ80" s="125">
        <f>IF('Indicator Data'!AK84="No Data",1,IF('Indicator Data imputation'!AK83&lt;&gt;"",1,0))</f>
        <v>0</v>
      </c>
      <c r="AK80" s="125">
        <f>IF('Indicator Data'!AL84="No Data",1,IF('Indicator Data imputation'!AL83&lt;&gt;"",1,0))</f>
        <v>0</v>
      </c>
      <c r="AL80" s="125">
        <f>IF('Indicator Data'!AM84="No Data",1,IF('Indicator Data imputation'!AM83&lt;&gt;"",1,0))</f>
        <v>0</v>
      </c>
      <c r="AM80" s="125">
        <f>IF('Indicator Data'!AN84="No Data",1,IF('Indicator Data imputation'!AN83&lt;&gt;"",1,0))</f>
        <v>0</v>
      </c>
      <c r="AN80" s="125">
        <f>IF('Indicator Data'!AO84="No Data",1,IF('Indicator Data imputation'!AO83&lt;&gt;"",1,0))</f>
        <v>0</v>
      </c>
      <c r="AO80" s="125">
        <f>IF('Indicator Data'!AP84="No Data",1,IF('Indicator Data imputation'!AP83&lt;&gt;"",1,0))</f>
        <v>0</v>
      </c>
      <c r="AP80" s="125">
        <f>IF('Indicator Data'!AQ84="No Data",1,IF('Indicator Data imputation'!AQ83&lt;&gt;"",1,0))</f>
        <v>0</v>
      </c>
      <c r="AQ80" s="125">
        <f>IF('Indicator Data'!AR84="No Data",1,IF('Indicator Data imputation'!AR83&lt;&gt;"",1,0))</f>
        <v>0</v>
      </c>
      <c r="AR80" s="125">
        <f>IF('Indicator Data'!AS84="No Data",1,IF('Indicator Data imputation'!AS83&lt;&gt;"",1,0))</f>
        <v>0</v>
      </c>
      <c r="AS80" s="125">
        <f>IF('Indicator Data'!AT84="No Data",1,IF('Indicator Data imputation'!AT83&lt;&gt;"",1,0))</f>
        <v>0</v>
      </c>
      <c r="AT80" s="125">
        <f>IF('Indicator Data'!AU84="No Data",1,IF('Indicator Data imputation'!AU83&lt;&gt;"",1,0))</f>
        <v>0</v>
      </c>
      <c r="AU80" s="125">
        <f>IF('Indicator Data'!AV84="No Data",1,IF('Indicator Data imputation'!AV83&lt;&gt;"",1,0))</f>
        <v>1</v>
      </c>
      <c r="AV80" s="125">
        <f>IF('Indicator Data'!AW84="No Data",1,IF('Indicator Data imputation'!AW83&lt;&gt;"",1,0))</f>
        <v>1</v>
      </c>
      <c r="AW80" s="125">
        <f>IF('Indicator Data'!AX84="No Data",1,IF('Indicator Data imputation'!AX83&lt;&gt;"",1,0))</f>
        <v>0</v>
      </c>
      <c r="AX80" s="125">
        <f>IF('Indicator Data'!AY84="No Data",1,IF('Indicator Data imputation'!AY83&lt;&gt;"",1,0))</f>
        <v>0</v>
      </c>
      <c r="AY80" s="125">
        <f>IF('Indicator Data'!AZ84="No Data",1,IF('Indicator Data imputation'!AZ83&lt;&gt;"",1,0))</f>
        <v>0</v>
      </c>
      <c r="AZ80" s="125">
        <f>IF('Indicator Data'!BA84="No Data",1,IF('Indicator Data imputation'!BA83&lt;&gt;"",1,0))</f>
        <v>0</v>
      </c>
      <c r="BA80" s="125">
        <f>IF('Indicator Data'!BB84="No Data",1,IF('Indicator Data imputation'!BB83&lt;&gt;"",1,0))</f>
        <v>0</v>
      </c>
      <c r="BB80" s="125">
        <f>IF('Indicator Data'!BC84="No Data",1,IF('Indicator Data imputation'!BC83&lt;&gt;"",1,0))</f>
        <v>0</v>
      </c>
      <c r="BC80" s="125">
        <f>IF('Indicator Data'!BD84="No Data",1,IF('Indicator Data imputation'!BD83&lt;&gt;"",1,0))</f>
        <v>0</v>
      </c>
      <c r="BD80" s="125">
        <f>IF('Indicator Data'!BF84="No Data",1,IF('Indicator Data imputation'!BE83&lt;&gt;"",1,0))</f>
        <v>0</v>
      </c>
      <c r="BE80" s="125">
        <f>IF('Indicator Data'!BG84="No Data",1,IF('Indicator Data imputation'!BF83&lt;&gt;"",1,0))</f>
        <v>0</v>
      </c>
      <c r="BF80" s="125">
        <f>IF('Indicator Data'!BH84="No Data",1,IF('Indicator Data imputation'!BG83&lt;&gt;"",1,0))</f>
        <v>0</v>
      </c>
      <c r="BG80" s="125">
        <f>IF('Indicator Data'!BI84="No Data",1,IF('Indicator Data imputation'!BH83&lt;&gt;"",1,0))</f>
        <v>0</v>
      </c>
      <c r="BH80" s="125">
        <f>IF('Indicator Data'!BJ84="No Data",1,IF('Indicator Data imputation'!BI83&lt;&gt;"",1,0))</f>
        <v>0</v>
      </c>
      <c r="BI80" s="125">
        <f>IF('Indicator Data'!BK84="No Data",1,IF('Indicator Data imputation'!BJ83&lt;&gt;"",1,0))</f>
        <v>0</v>
      </c>
      <c r="BJ80" s="125">
        <f>IF('Indicator Data'!BL84="No Data",1,IF('Indicator Data imputation'!BK83&lt;&gt;"",1,0))</f>
        <v>0</v>
      </c>
      <c r="BK80" s="125">
        <f>IF('Indicator Data'!BM84="No Data",1,IF('Indicator Data imputation'!BL83&lt;&gt;"",1,0))</f>
        <v>0</v>
      </c>
      <c r="BL80" s="125">
        <f>IF('Indicator Data'!BN84="No Data",1,IF('Indicator Data imputation'!BM83&lt;&gt;"",1,0))</f>
        <v>0</v>
      </c>
      <c r="BM80" s="125">
        <f>IF('Indicator Data'!BO84="No Data",1,IF('Indicator Data imputation'!BN83&lt;&gt;"",1,0))</f>
        <v>0</v>
      </c>
      <c r="BN80" s="125">
        <f>IF('Indicator Data'!BP84="No Data",1,IF('Indicator Data imputation'!BO83&lt;&gt;"",1,0))</f>
        <v>0</v>
      </c>
      <c r="BO80" s="125">
        <f>IF('Indicator Data'!BQ84="No Data",1,IF('Indicator Data imputation'!BP83&lt;&gt;"",1,0))</f>
        <v>0</v>
      </c>
      <c r="BP80" s="125">
        <f>IF('Indicator Data'!BR84="No Data",1,IF('Indicator Data imputation'!BQ83&lt;&gt;"",1,0))</f>
        <v>0</v>
      </c>
      <c r="BQ80" s="125">
        <f>IF('Indicator Data'!BS84="No Data",1,IF('Indicator Data imputation'!BR83&lt;&gt;"",1,0))</f>
        <v>0</v>
      </c>
      <c r="BR80" s="125">
        <f>IF('Indicator Data'!BT84="No Data",1,IF('Indicator Data imputation'!BS83&lt;&gt;"",1,0))</f>
        <v>0</v>
      </c>
      <c r="BS80" s="125">
        <f>IF('Indicator Data'!BU84="No Data",1,IF('Indicator Data imputation'!BT83&lt;&gt;"",1,0))</f>
        <v>0</v>
      </c>
      <c r="BT80" s="125">
        <f>IF('Indicator Data'!BV84="No Data",1,IF('Indicator Data imputation'!BU83&lt;&gt;"",1,0))</f>
        <v>0</v>
      </c>
      <c r="BU80" s="125">
        <f>IF('Indicator Data'!BW84="No Data",1,IF('Indicator Data imputation'!BV83&lt;&gt;"",1,0))</f>
        <v>0</v>
      </c>
      <c r="BV80" s="125">
        <f>IF('Indicator Data'!BX84="No Data",1,IF('Indicator Data imputation'!BW83&lt;&gt;"",1,0))</f>
        <v>0</v>
      </c>
      <c r="BW80" s="125">
        <f>IF('Indicator Data'!BY84="No Data",1,IF('Indicator Data imputation'!BX83&lt;&gt;"",1,0))</f>
        <v>0</v>
      </c>
      <c r="BX80" s="125">
        <f>IF('Indicator Data'!BZ84="No Data",1,IF('Indicator Data imputation'!BY83&lt;&gt;"",1,0))</f>
        <v>0</v>
      </c>
      <c r="BY80" s="3">
        <f t="shared" si="3"/>
        <v>6</v>
      </c>
      <c r="BZ80" s="127">
        <f t="shared" si="4"/>
        <v>0.08</v>
      </c>
    </row>
    <row r="81" spans="1:78" x14ac:dyDescent="0.3">
      <c r="A81" s="3" t="str">
        <f>'Indicator Data'!B85</f>
        <v>IRL</v>
      </c>
      <c r="B81" s="125">
        <f>IF('Indicator Data'!C85="No Data",1,IF('Indicator Data imputation'!C84&lt;&gt;"",1,0))</f>
        <v>0</v>
      </c>
      <c r="C81" s="125">
        <f>IF('Indicator Data'!D85="No Data",1,IF('Indicator Data imputation'!D84&lt;&gt;"",1,0))</f>
        <v>0</v>
      </c>
      <c r="D81" s="125">
        <f>IF('Indicator Data'!E85="No Data",1,IF('Indicator Data imputation'!E84&lt;&gt;"",1,0))</f>
        <v>0</v>
      </c>
      <c r="E81" s="125">
        <f>IF('Indicator Data'!F85="No Data",1,IF('Indicator Data imputation'!F84&lt;&gt;"",1,0))</f>
        <v>0</v>
      </c>
      <c r="F81" s="125">
        <f>IF('Indicator Data'!G85="No Data",1,IF('Indicator Data imputation'!G84&lt;&gt;"",1,0))</f>
        <v>0</v>
      </c>
      <c r="G81" s="125">
        <f>IF('Indicator Data'!H85="No Data",1,IF('Indicator Data imputation'!H84&lt;&gt;"",1,0))</f>
        <v>0</v>
      </c>
      <c r="H81" s="125">
        <f>IF('Indicator Data'!I85="No Data",1,IF('Indicator Data imputation'!I84&lt;&gt;"",1,0))</f>
        <v>0</v>
      </c>
      <c r="I81" s="125">
        <f>IF('Indicator Data'!J85="No Data",1,IF('Indicator Data imputation'!J84&lt;&gt;"",1,0))</f>
        <v>0</v>
      </c>
      <c r="J81" s="125">
        <f>IF('Indicator Data'!K85="No Data",1,IF('Indicator Data imputation'!K84&lt;&gt;"",1,0))</f>
        <v>0</v>
      </c>
      <c r="K81" s="125">
        <f>IF('Indicator Data'!L85="No Data",1,IF('Indicator Data imputation'!L84&lt;&gt;"",1,0))</f>
        <v>0</v>
      </c>
      <c r="L81" s="125">
        <f>IF('Indicator Data'!M85="No Data",1,IF('Indicator Data imputation'!M84&lt;&gt;"",1,0))</f>
        <v>0</v>
      </c>
      <c r="M81" s="125">
        <f>IF('Indicator Data'!N85="No Data",1,IF('Indicator Data imputation'!N84&lt;&gt;"",1,0))</f>
        <v>1</v>
      </c>
      <c r="N81" s="125">
        <f>IF('Indicator Data'!O85="No Data",1,IF('Indicator Data imputation'!O84&lt;&gt;"",1,0))</f>
        <v>1</v>
      </c>
      <c r="O81" s="125">
        <f>IF('Indicator Data'!P85="No Data",1,IF('Indicator Data imputation'!P84&lt;&gt;"",1,0))</f>
        <v>1</v>
      </c>
      <c r="P81" s="125">
        <f>IF('Indicator Data'!Q85="No Data",1,IF('Indicator Data imputation'!Q84&lt;&gt;"",1,0))</f>
        <v>0</v>
      </c>
      <c r="Q81" s="125">
        <f>IF('Indicator Data'!R85="No Data",1,IF('Indicator Data imputation'!R84&lt;&gt;"",1,0))</f>
        <v>0</v>
      </c>
      <c r="R81" s="125">
        <f>IF('Indicator Data'!S85="No Data",1,IF('Indicator Data imputation'!S84&lt;&gt;"",1,0))</f>
        <v>0</v>
      </c>
      <c r="S81" s="125">
        <f>IF('Indicator Data'!T85="No Data",1,IF('Indicator Data imputation'!T84&lt;&gt;"",1,0))</f>
        <v>0</v>
      </c>
      <c r="T81" s="125">
        <f>IF('Indicator Data'!U85="No Data",1,IF('Indicator Data imputation'!U84&lt;&gt;"",1,0))</f>
        <v>0</v>
      </c>
      <c r="U81" s="125">
        <f>IF('Indicator Data'!V85="No Data",1,IF('Indicator Data imputation'!V84&lt;&gt;"",1,0))</f>
        <v>0</v>
      </c>
      <c r="V81" s="125">
        <f>IF('Indicator Data'!W85="No Data",1,IF('Indicator Data imputation'!W84&lt;&gt;"",1,0))</f>
        <v>0</v>
      </c>
      <c r="W81" s="125">
        <f>IF('Indicator Data'!X85="No Data",1,IF('Indicator Data imputation'!X84&lt;&gt;"",1,0))</f>
        <v>0</v>
      </c>
      <c r="X81" s="125">
        <f>IF('Indicator Data'!Y85="No Data",1,IF('Indicator Data imputation'!Y84&lt;&gt;"",1,0))</f>
        <v>0</v>
      </c>
      <c r="Y81" s="125">
        <f>IF('Indicator Data'!Z85="No Data",1,IF('Indicator Data imputation'!Z84&lt;&gt;"",1,0))</f>
        <v>0</v>
      </c>
      <c r="Z81" s="125">
        <f>IF('Indicator Data'!AA85="No Data",1,IF('Indicator Data imputation'!AA84&lt;&gt;"",1,0))</f>
        <v>0</v>
      </c>
      <c r="AA81" s="125">
        <f>IF('Indicator Data'!AB85="No Data",1,IF('Indicator Data imputation'!AB84&lt;&gt;"",1,0))</f>
        <v>0</v>
      </c>
      <c r="AB81" s="125">
        <f>IF('Indicator Data'!AC85="No Data",1,IF('Indicator Data imputation'!AC84&lt;&gt;"",1,0))</f>
        <v>1</v>
      </c>
      <c r="AC81" s="125">
        <f>IF('Indicator Data'!AD85="No Data",1,IF('Indicator Data imputation'!AD84&lt;&gt;"",1,0))</f>
        <v>0</v>
      </c>
      <c r="AD81" s="125">
        <f>IF('Indicator Data'!AE85="No Data",1,IF('Indicator Data imputation'!AE84&lt;&gt;"",1,0))</f>
        <v>0</v>
      </c>
      <c r="AE81" s="125">
        <f>IF('Indicator Data'!AF85="No Data",1,IF('Indicator Data imputation'!AF84&lt;&gt;"",1,0))</f>
        <v>1</v>
      </c>
      <c r="AF81" s="125">
        <f>IF('Indicator Data'!AG85="No Data",1,IF('Indicator Data imputation'!AG84&lt;&gt;"",1,0))</f>
        <v>0</v>
      </c>
      <c r="AG81" s="125">
        <f>IF('Indicator Data'!AH85="No Data",1,IF('Indicator Data imputation'!AH84&lt;&gt;"",1,0))</f>
        <v>0</v>
      </c>
      <c r="AH81" s="125">
        <f>IF('Indicator Data'!AI85="No Data",1,IF('Indicator Data imputation'!AI84&lt;&gt;"",1,0))</f>
        <v>0</v>
      </c>
      <c r="AI81" s="125">
        <f>IF('Indicator Data'!AJ85="No Data",1,IF('Indicator Data imputation'!AJ84&lt;&gt;"",1,0))</f>
        <v>0</v>
      </c>
      <c r="AJ81" s="125">
        <f>IF('Indicator Data'!AK85="No Data",1,IF('Indicator Data imputation'!AK84&lt;&gt;"",1,0))</f>
        <v>0</v>
      </c>
      <c r="AK81" s="125">
        <f>IF('Indicator Data'!AL85="No Data",1,IF('Indicator Data imputation'!AL84&lt;&gt;"",1,0))</f>
        <v>0</v>
      </c>
      <c r="AL81" s="125">
        <f>IF('Indicator Data'!AM85="No Data",1,IF('Indicator Data imputation'!AM84&lt;&gt;"",1,0))</f>
        <v>1</v>
      </c>
      <c r="AM81" s="125">
        <f>IF('Indicator Data'!AN85="No Data",1,IF('Indicator Data imputation'!AN84&lt;&gt;"",1,0))</f>
        <v>0</v>
      </c>
      <c r="AN81" s="125">
        <f>IF('Indicator Data'!AO85="No Data",1,IF('Indicator Data imputation'!AO84&lt;&gt;"",1,0))</f>
        <v>0</v>
      </c>
      <c r="AO81" s="125">
        <f>IF('Indicator Data'!AP85="No Data",1,IF('Indicator Data imputation'!AP84&lt;&gt;"",1,0))</f>
        <v>0</v>
      </c>
      <c r="AP81" s="125">
        <f>IF('Indicator Data'!AQ85="No Data",1,IF('Indicator Data imputation'!AQ84&lt;&gt;"",1,0))</f>
        <v>1</v>
      </c>
      <c r="AQ81" s="125">
        <f>IF('Indicator Data'!AR85="No Data",1,IF('Indicator Data imputation'!AR84&lt;&gt;"",1,0))</f>
        <v>0</v>
      </c>
      <c r="AR81" s="125">
        <f>IF('Indicator Data'!AS85="No Data",1,IF('Indicator Data imputation'!AS84&lt;&gt;"",1,0))</f>
        <v>0</v>
      </c>
      <c r="AS81" s="125">
        <f>IF('Indicator Data'!AT85="No Data",1,IF('Indicator Data imputation'!AT84&lt;&gt;"",1,0))</f>
        <v>1</v>
      </c>
      <c r="AT81" s="125">
        <f>IF('Indicator Data'!AU85="No Data",1,IF('Indicator Data imputation'!AU84&lt;&gt;"",1,0))</f>
        <v>0</v>
      </c>
      <c r="AU81" s="125">
        <f>IF('Indicator Data'!AV85="No Data",1,IF('Indicator Data imputation'!AV84&lt;&gt;"",1,0))</f>
        <v>0</v>
      </c>
      <c r="AV81" s="125">
        <f>IF('Indicator Data'!AW85="No Data",1,IF('Indicator Data imputation'!AW84&lt;&gt;"",1,0))</f>
        <v>1</v>
      </c>
      <c r="AW81" s="125">
        <f>IF('Indicator Data'!AX85="No Data",1,IF('Indicator Data imputation'!AX84&lt;&gt;"",1,0))</f>
        <v>1</v>
      </c>
      <c r="AX81" s="125">
        <f>IF('Indicator Data'!AY85="No Data",1,IF('Indicator Data imputation'!AY84&lt;&gt;"",1,0))</f>
        <v>0</v>
      </c>
      <c r="AY81" s="125">
        <f>IF('Indicator Data'!AZ85="No Data",1,IF('Indicator Data imputation'!AZ84&lt;&gt;"",1,0))</f>
        <v>0</v>
      </c>
      <c r="AZ81" s="125">
        <f>IF('Indicator Data'!BA85="No Data",1,IF('Indicator Data imputation'!BA84&lt;&gt;"",1,0))</f>
        <v>0</v>
      </c>
      <c r="BA81" s="125">
        <f>IF('Indicator Data'!BB85="No Data",1,IF('Indicator Data imputation'!BB84&lt;&gt;"",1,0))</f>
        <v>0</v>
      </c>
      <c r="BB81" s="125">
        <f>IF('Indicator Data'!BC85="No Data",1,IF('Indicator Data imputation'!BC84&lt;&gt;"",1,0))</f>
        <v>0</v>
      </c>
      <c r="BC81" s="125">
        <f>IF('Indicator Data'!BD85="No Data",1,IF('Indicator Data imputation'!BD84&lt;&gt;"",1,0))</f>
        <v>0</v>
      </c>
      <c r="BD81" s="125">
        <f>IF('Indicator Data'!BF85="No Data",1,IF('Indicator Data imputation'!BE84&lt;&gt;"",1,0))</f>
        <v>0</v>
      </c>
      <c r="BE81" s="125">
        <f>IF('Indicator Data'!BG85="No Data",1,IF('Indicator Data imputation'!BF84&lt;&gt;"",1,0))</f>
        <v>0</v>
      </c>
      <c r="BF81" s="125">
        <f>IF('Indicator Data'!BH85="No Data",1,IF('Indicator Data imputation'!BG84&lt;&gt;"",1,0))</f>
        <v>0</v>
      </c>
      <c r="BG81" s="125">
        <f>IF('Indicator Data'!BI85="No Data",1,IF('Indicator Data imputation'!BH84&lt;&gt;"",1,0))</f>
        <v>0</v>
      </c>
      <c r="BH81" s="125">
        <f>IF('Indicator Data'!BJ85="No Data",1,IF('Indicator Data imputation'!BI84&lt;&gt;"",1,0))</f>
        <v>0</v>
      </c>
      <c r="BI81" s="125">
        <f>IF('Indicator Data'!BK85="No Data",1,IF('Indicator Data imputation'!BJ84&lt;&gt;"",1,0))</f>
        <v>1</v>
      </c>
      <c r="BJ81" s="125">
        <f>IF('Indicator Data'!BL85="No Data",1,IF('Indicator Data imputation'!BK84&lt;&gt;"",1,0))</f>
        <v>0</v>
      </c>
      <c r="BK81" s="125">
        <f>IF('Indicator Data'!BM85="No Data",1,IF('Indicator Data imputation'!BL84&lt;&gt;"",1,0))</f>
        <v>0</v>
      </c>
      <c r="BL81" s="125">
        <f>IF('Indicator Data'!BN85="No Data",1,IF('Indicator Data imputation'!BM84&lt;&gt;"",1,0))</f>
        <v>0</v>
      </c>
      <c r="BM81" s="125">
        <f>IF('Indicator Data'!BO85="No Data",1,IF('Indicator Data imputation'!BN84&lt;&gt;"",1,0))</f>
        <v>1</v>
      </c>
      <c r="BN81" s="125">
        <f>IF('Indicator Data'!BP85="No Data",1,IF('Indicator Data imputation'!BO84&lt;&gt;"",1,0))</f>
        <v>0</v>
      </c>
      <c r="BO81" s="125">
        <f>IF('Indicator Data'!BQ85="No Data",1,IF('Indicator Data imputation'!BP84&lt;&gt;"",1,0))</f>
        <v>0</v>
      </c>
      <c r="BP81" s="125">
        <f>IF('Indicator Data'!BR85="No Data",1,IF('Indicator Data imputation'!BQ84&lt;&gt;"",1,0))</f>
        <v>0</v>
      </c>
      <c r="BQ81" s="125">
        <f>IF('Indicator Data'!BS85="No Data",1,IF('Indicator Data imputation'!BR84&lt;&gt;"",1,0))</f>
        <v>0</v>
      </c>
      <c r="BR81" s="125">
        <f>IF('Indicator Data'!BT85="No Data",1,IF('Indicator Data imputation'!BS84&lt;&gt;"",1,0))</f>
        <v>0</v>
      </c>
      <c r="BS81" s="125">
        <f>IF('Indicator Data'!BU85="No Data",1,IF('Indicator Data imputation'!BT84&lt;&gt;"",1,0))</f>
        <v>0</v>
      </c>
      <c r="BT81" s="125">
        <f>IF('Indicator Data'!BV85="No Data",1,IF('Indicator Data imputation'!BU84&lt;&gt;"",1,0))</f>
        <v>0</v>
      </c>
      <c r="BU81" s="125">
        <f>IF('Indicator Data'!BW85="No Data",1,IF('Indicator Data imputation'!BV84&lt;&gt;"",1,0))</f>
        <v>1</v>
      </c>
      <c r="BV81" s="125">
        <f>IF('Indicator Data'!BX85="No Data",1,IF('Indicator Data imputation'!BW84&lt;&gt;"",1,0))</f>
        <v>0</v>
      </c>
      <c r="BW81" s="125">
        <f>IF('Indicator Data'!BY85="No Data",1,IF('Indicator Data imputation'!BX84&lt;&gt;"",1,0))</f>
        <v>0</v>
      </c>
      <c r="BX81" s="125">
        <f>IF('Indicator Data'!BZ85="No Data",1,IF('Indicator Data imputation'!BY84&lt;&gt;"",1,0))</f>
        <v>0</v>
      </c>
      <c r="BY81" s="3">
        <f t="shared" si="3"/>
        <v>13</v>
      </c>
      <c r="BZ81" s="127">
        <f t="shared" si="4"/>
        <v>0.17333333333333334</v>
      </c>
    </row>
    <row r="82" spans="1:78" x14ac:dyDescent="0.3">
      <c r="A82" s="3" t="str">
        <f>'Indicator Data'!B86</f>
        <v>ISR</v>
      </c>
      <c r="B82" s="125">
        <f>IF('Indicator Data'!C86="No Data",1,IF('Indicator Data imputation'!C85&lt;&gt;"",1,0))</f>
        <v>0</v>
      </c>
      <c r="C82" s="125">
        <f>IF('Indicator Data'!D86="No Data",1,IF('Indicator Data imputation'!D85&lt;&gt;"",1,0))</f>
        <v>0</v>
      </c>
      <c r="D82" s="125">
        <f>IF('Indicator Data'!E86="No Data",1,IF('Indicator Data imputation'!E85&lt;&gt;"",1,0))</f>
        <v>0</v>
      </c>
      <c r="E82" s="125">
        <f>IF('Indicator Data'!F86="No Data",1,IF('Indicator Data imputation'!F85&lt;&gt;"",1,0))</f>
        <v>0</v>
      </c>
      <c r="F82" s="125">
        <f>IF('Indicator Data'!G86="No Data",1,IF('Indicator Data imputation'!G85&lt;&gt;"",1,0))</f>
        <v>0</v>
      </c>
      <c r="G82" s="125">
        <f>IF('Indicator Data'!H86="No Data",1,IF('Indicator Data imputation'!H85&lt;&gt;"",1,0))</f>
        <v>0</v>
      </c>
      <c r="H82" s="125">
        <f>IF('Indicator Data'!I86="No Data",1,IF('Indicator Data imputation'!I85&lt;&gt;"",1,0))</f>
        <v>0</v>
      </c>
      <c r="I82" s="125">
        <f>IF('Indicator Data'!J86="No Data",1,IF('Indicator Data imputation'!J85&lt;&gt;"",1,0))</f>
        <v>0</v>
      </c>
      <c r="J82" s="125">
        <f>IF('Indicator Data'!K86="No Data",1,IF('Indicator Data imputation'!K85&lt;&gt;"",1,0))</f>
        <v>0</v>
      </c>
      <c r="K82" s="125">
        <f>IF('Indicator Data'!L86="No Data",1,IF('Indicator Data imputation'!L85&lt;&gt;"",1,0))</f>
        <v>0</v>
      </c>
      <c r="L82" s="125">
        <f>IF('Indicator Data'!M86="No Data",1,IF('Indicator Data imputation'!M85&lt;&gt;"",1,0))</f>
        <v>0</v>
      </c>
      <c r="M82" s="125">
        <f>IF('Indicator Data'!N86="No Data",1,IF('Indicator Data imputation'!N85&lt;&gt;"",1,0))</f>
        <v>1</v>
      </c>
      <c r="N82" s="125">
        <f>IF('Indicator Data'!O86="No Data",1,IF('Indicator Data imputation'!O85&lt;&gt;"",1,0))</f>
        <v>1</v>
      </c>
      <c r="O82" s="125">
        <f>IF('Indicator Data'!P86="No Data",1,IF('Indicator Data imputation'!P85&lt;&gt;"",1,0))</f>
        <v>1</v>
      </c>
      <c r="P82" s="125">
        <f>IF('Indicator Data'!Q86="No Data",1,IF('Indicator Data imputation'!Q85&lt;&gt;"",1,0))</f>
        <v>0</v>
      </c>
      <c r="Q82" s="125">
        <f>IF('Indicator Data'!R86="No Data",1,IF('Indicator Data imputation'!R85&lt;&gt;"",1,0))</f>
        <v>0</v>
      </c>
      <c r="R82" s="125">
        <f>IF('Indicator Data'!S86="No Data",1,IF('Indicator Data imputation'!S85&lt;&gt;"",1,0))</f>
        <v>0</v>
      </c>
      <c r="S82" s="125">
        <f>IF('Indicator Data'!T86="No Data",1,IF('Indicator Data imputation'!T85&lt;&gt;"",1,0))</f>
        <v>0</v>
      </c>
      <c r="T82" s="125">
        <f>IF('Indicator Data'!U86="No Data",1,IF('Indicator Data imputation'!U85&lt;&gt;"",1,0))</f>
        <v>0</v>
      </c>
      <c r="U82" s="125">
        <f>IF('Indicator Data'!V86="No Data",1,IF('Indicator Data imputation'!V85&lt;&gt;"",1,0))</f>
        <v>0</v>
      </c>
      <c r="V82" s="125">
        <f>IF('Indicator Data'!W86="No Data",1,IF('Indicator Data imputation'!W85&lt;&gt;"",1,0))</f>
        <v>0</v>
      </c>
      <c r="W82" s="125">
        <f>IF('Indicator Data'!X86="No Data",1,IF('Indicator Data imputation'!X85&lt;&gt;"",1,0))</f>
        <v>0</v>
      </c>
      <c r="X82" s="125">
        <f>IF('Indicator Data'!Y86="No Data",1,IF('Indicator Data imputation'!Y85&lt;&gt;"",1,0))</f>
        <v>0</v>
      </c>
      <c r="Y82" s="125">
        <f>IF('Indicator Data'!Z86="No Data",1,IF('Indicator Data imputation'!Z85&lt;&gt;"",1,0))</f>
        <v>0</v>
      </c>
      <c r="Z82" s="125">
        <f>IF('Indicator Data'!AA86="No Data",1,IF('Indicator Data imputation'!AA85&lt;&gt;"",1,0))</f>
        <v>0</v>
      </c>
      <c r="AA82" s="125">
        <f>IF('Indicator Data'!AB86="No Data",1,IF('Indicator Data imputation'!AB85&lt;&gt;"",1,0))</f>
        <v>0</v>
      </c>
      <c r="AB82" s="125">
        <f>IF('Indicator Data'!AC86="No Data",1,IF('Indicator Data imputation'!AC85&lt;&gt;"",1,0))</f>
        <v>1</v>
      </c>
      <c r="AC82" s="125">
        <f>IF('Indicator Data'!AD86="No Data",1,IF('Indicator Data imputation'!AD85&lt;&gt;"",1,0))</f>
        <v>0</v>
      </c>
      <c r="AD82" s="125">
        <f>IF('Indicator Data'!AE86="No Data",1,IF('Indicator Data imputation'!AE85&lt;&gt;"",1,0))</f>
        <v>0</v>
      </c>
      <c r="AE82" s="125">
        <f>IF('Indicator Data'!AF86="No Data",1,IF('Indicator Data imputation'!AF85&lt;&gt;"",1,0))</f>
        <v>1</v>
      </c>
      <c r="AF82" s="125">
        <f>IF('Indicator Data'!AG86="No Data",1,IF('Indicator Data imputation'!AG85&lt;&gt;"",1,0))</f>
        <v>0</v>
      </c>
      <c r="AG82" s="125">
        <f>IF('Indicator Data'!AH86="No Data",1,IF('Indicator Data imputation'!AH85&lt;&gt;"",1,0))</f>
        <v>0</v>
      </c>
      <c r="AH82" s="125">
        <f>IF('Indicator Data'!AI86="No Data",1,IF('Indicator Data imputation'!AI85&lt;&gt;"",1,0))</f>
        <v>0</v>
      </c>
      <c r="AI82" s="125">
        <f>IF('Indicator Data'!AJ86="No Data",1,IF('Indicator Data imputation'!AJ85&lt;&gt;"",1,0))</f>
        <v>0</v>
      </c>
      <c r="AJ82" s="125">
        <f>IF('Indicator Data'!AK86="No Data",1,IF('Indicator Data imputation'!AK85&lt;&gt;"",1,0))</f>
        <v>0</v>
      </c>
      <c r="AK82" s="125">
        <f>IF('Indicator Data'!AL86="No Data",1,IF('Indicator Data imputation'!AL85&lt;&gt;"",1,0))</f>
        <v>0</v>
      </c>
      <c r="AL82" s="125">
        <f>IF('Indicator Data'!AM86="No Data",1,IF('Indicator Data imputation'!AM85&lt;&gt;"",1,0))</f>
        <v>1</v>
      </c>
      <c r="AM82" s="125">
        <f>IF('Indicator Data'!AN86="No Data",1,IF('Indicator Data imputation'!AN85&lt;&gt;"",1,0))</f>
        <v>0</v>
      </c>
      <c r="AN82" s="125">
        <f>IF('Indicator Data'!AO86="No Data",1,IF('Indicator Data imputation'!AO85&lt;&gt;"",1,0))</f>
        <v>0</v>
      </c>
      <c r="AO82" s="125">
        <f>IF('Indicator Data'!AP86="No Data",1,IF('Indicator Data imputation'!AP85&lt;&gt;"",1,0))</f>
        <v>0</v>
      </c>
      <c r="AP82" s="125">
        <f>IF('Indicator Data'!AQ86="No Data",1,IF('Indicator Data imputation'!AQ85&lt;&gt;"",1,0))</f>
        <v>1</v>
      </c>
      <c r="AQ82" s="125">
        <f>IF('Indicator Data'!AR86="No Data",1,IF('Indicator Data imputation'!AR85&lt;&gt;"",1,0))</f>
        <v>0</v>
      </c>
      <c r="AR82" s="125">
        <f>IF('Indicator Data'!AS86="No Data",1,IF('Indicator Data imputation'!AS85&lt;&gt;"",1,0))</f>
        <v>0</v>
      </c>
      <c r="AS82" s="125">
        <f>IF('Indicator Data'!AT86="No Data",1,IF('Indicator Data imputation'!AT85&lt;&gt;"",1,0))</f>
        <v>1</v>
      </c>
      <c r="AT82" s="125">
        <f>IF('Indicator Data'!AU86="No Data",1,IF('Indicator Data imputation'!AU85&lt;&gt;"",1,0))</f>
        <v>0</v>
      </c>
      <c r="AU82" s="125">
        <f>IF('Indicator Data'!AV86="No Data",1,IF('Indicator Data imputation'!AV85&lt;&gt;"",1,0))</f>
        <v>1</v>
      </c>
      <c r="AV82" s="125">
        <f>IF('Indicator Data'!AW86="No Data",1,IF('Indicator Data imputation'!AW85&lt;&gt;"",1,0))</f>
        <v>1</v>
      </c>
      <c r="AW82" s="125">
        <f>IF('Indicator Data'!AX86="No Data",1,IF('Indicator Data imputation'!AX85&lt;&gt;"",1,0))</f>
        <v>1</v>
      </c>
      <c r="AX82" s="125">
        <f>IF('Indicator Data'!AY86="No Data",1,IF('Indicator Data imputation'!AY85&lt;&gt;"",1,0))</f>
        <v>0</v>
      </c>
      <c r="AY82" s="125">
        <f>IF('Indicator Data'!AZ86="No Data",1,IF('Indicator Data imputation'!AZ85&lt;&gt;"",1,0))</f>
        <v>0</v>
      </c>
      <c r="AZ82" s="125">
        <f>IF('Indicator Data'!BA86="No Data",1,IF('Indicator Data imputation'!BA85&lt;&gt;"",1,0))</f>
        <v>0</v>
      </c>
      <c r="BA82" s="125">
        <f>IF('Indicator Data'!BB86="No Data",1,IF('Indicator Data imputation'!BB85&lt;&gt;"",1,0))</f>
        <v>0</v>
      </c>
      <c r="BB82" s="125">
        <f>IF('Indicator Data'!BC86="No Data",1,IF('Indicator Data imputation'!BC85&lt;&gt;"",1,0))</f>
        <v>0</v>
      </c>
      <c r="BC82" s="125">
        <f>IF('Indicator Data'!BD86="No Data",1,IF('Indicator Data imputation'!BD85&lt;&gt;"",1,0))</f>
        <v>0</v>
      </c>
      <c r="BD82" s="125">
        <f>IF('Indicator Data'!BF86="No Data",1,IF('Indicator Data imputation'!BE85&lt;&gt;"",1,0))</f>
        <v>0</v>
      </c>
      <c r="BE82" s="125">
        <f>IF('Indicator Data'!BG86="No Data",1,IF('Indicator Data imputation'!BF85&lt;&gt;"",1,0))</f>
        <v>0</v>
      </c>
      <c r="BF82" s="125">
        <f>IF('Indicator Data'!BH86="No Data",1,IF('Indicator Data imputation'!BG85&lt;&gt;"",1,0))</f>
        <v>0</v>
      </c>
      <c r="BG82" s="125">
        <f>IF('Indicator Data'!BI86="No Data",1,IF('Indicator Data imputation'!BH85&lt;&gt;"",1,0))</f>
        <v>0</v>
      </c>
      <c r="BH82" s="125">
        <f>IF('Indicator Data'!BJ86="No Data",1,IF('Indicator Data imputation'!BI85&lt;&gt;"",1,0))</f>
        <v>0</v>
      </c>
      <c r="BI82" s="125">
        <f>IF('Indicator Data'!BK86="No Data",1,IF('Indicator Data imputation'!BJ85&lt;&gt;"",1,0))</f>
        <v>1</v>
      </c>
      <c r="BJ82" s="125">
        <f>IF('Indicator Data'!BL86="No Data",1,IF('Indicator Data imputation'!BK85&lt;&gt;"",1,0))</f>
        <v>0</v>
      </c>
      <c r="BK82" s="125">
        <f>IF('Indicator Data'!BM86="No Data",1,IF('Indicator Data imputation'!BL85&lt;&gt;"",1,0))</f>
        <v>0</v>
      </c>
      <c r="BL82" s="125">
        <f>IF('Indicator Data'!BN86="No Data",1,IF('Indicator Data imputation'!BM85&lt;&gt;"",1,0))</f>
        <v>0</v>
      </c>
      <c r="BM82" s="125">
        <f>IF('Indicator Data'!BO86="No Data",1,IF('Indicator Data imputation'!BN85&lt;&gt;"",1,0))</f>
        <v>1</v>
      </c>
      <c r="BN82" s="125">
        <f>IF('Indicator Data'!BP86="No Data",1,IF('Indicator Data imputation'!BO85&lt;&gt;"",1,0))</f>
        <v>0</v>
      </c>
      <c r="BO82" s="125">
        <f>IF('Indicator Data'!BQ86="No Data",1,IF('Indicator Data imputation'!BP85&lt;&gt;"",1,0))</f>
        <v>0</v>
      </c>
      <c r="BP82" s="125">
        <f>IF('Indicator Data'!BR86="No Data",1,IF('Indicator Data imputation'!BQ85&lt;&gt;"",1,0))</f>
        <v>0</v>
      </c>
      <c r="BQ82" s="125">
        <f>IF('Indicator Data'!BS86="No Data",1,IF('Indicator Data imputation'!BR85&lt;&gt;"",1,0))</f>
        <v>0</v>
      </c>
      <c r="BR82" s="125">
        <f>IF('Indicator Data'!BT86="No Data",1,IF('Indicator Data imputation'!BS85&lt;&gt;"",1,0))</f>
        <v>0</v>
      </c>
      <c r="BS82" s="125">
        <f>IF('Indicator Data'!BU86="No Data",1,IF('Indicator Data imputation'!BT85&lt;&gt;"",1,0))</f>
        <v>0</v>
      </c>
      <c r="BT82" s="125">
        <f>IF('Indicator Data'!BV86="No Data",1,IF('Indicator Data imputation'!BU85&lt;&gt;"",1,0))</f>
        <v>0</v>
      </c>
      <c r="BU82" s="125">
        <f>IF('Indicator Data'!BW86="No Data",1,IF('Indicator Data imputation'!BV85&lt;&gt;"",1,0))</f>
        <v>0</v>
      </c>
      <c r="BV82" s="125">
        <f>IF('Indicator Data'!BX86="No Data",1,IF('Indicator Data imputation'!BW85&lt;&gt;"",1,0))</f>
        <v>0</v>
      </c>
      <c r="BW82" s="125">
        <f>IF('Indicator Data'!BY86="No Data",1,IF('Indicator Data imputation'!BX85&lt;&gt;"",1,0))</f>
        <v>0</v>
      </c>
      <c r="BX82" s="125">
        <f>IF('Indicator Data'!BZ86="No Data",1,IF('Indicator Data imputation'!BY85&lt;&gt;"",1,0))</f>
        <v>0</v>
      </c>
      <c r="BY82" s="3">
        <f t="shared" si="3"/>
        <v>13</v>
      </c>
      <c r="BZ82" s="127">
        <f t="shared" si="4"/>
        <v>0.17333333333333334</v>
      </c>
    </row>
    <row r="83" spans="1:78" x14ac:dyDescent="0.3">
      <c r="A83" s="3" t="str">
        <f>'Indicator Data'!B87</f>
        <v>ITA</v>
      </c>
      <c r="B83" s="125">
        <f>IF('Indicator Data'!C87="No Data",1,IF('Indicator Data imputation'!C86&lt;&gt;"",1,0))</f>
        <v>0</v>
      </c>
      <c r="C83" s="125">
        <f>IF('Indicator Data'!D87="No Data",1,IF('Indicator Data imputation'!D86&lt;&gt;"",1,0))</f>
        <v>0</v>
      </c>
      <c r="D83" s="125">
        <f>IF('Indicator Data'!E87="No Data",1,IF('Indicator Data imputation'!E86&lt;&gt;"",1,0))</f>
        <v>0</v>
      </c>
      <c r="E83" s="125">
        <f>IF('Indicator Data'!F87="No Data",1,IF('Indicator Data imputation'!F86&lt;&gt;"",1,0))</f>
        <v>0</v>
      </c>
      <c r="F83" s="125">
        <f>IF('Indicator Data'!G87="No Data",1,IF('Indicator Data imputation'!G86&lt;&gt;"",1,0))</f>
        <v>0</v>
      </c>
      <c r="G83" s="125">
        <f>IF('Indicator Data'!H87="No Data",1,IF('Indicator Data imputation'!H86&lt;&gt;"",1,0))</f>
        <v>0</v>
      </c>
      <c r="H83" s="125">
        <f>IF('Indicator Data'!I87="No Data",1,IF('Indicator Data imputation'!I86&lt;&gt;"",1,0))</f>
        <v>0</v>
      </c>
      <c r="I83" s="125">
        <f>IF('Indicator Data'!J87="No Data",1,IF('Indicator Data imputation'!J86&lt;&gt;"",1,0))</f>
        <v>0</v>
      </c>
      <c r="J83" s="125">
        <f>IF('Indicator Data'!K87="No Data",1,IF('Indicator Data imputation'!K86&lt;&gt;"",1,0))</f>
        <v>0</v>
      </c>
      <c r="K83" s="125">
        <f>IF('Indicator Data'!L87="No Data",1,IF('Indicator Data imputation'!L86&lt;&gt;"",1,0))</f>
        <v>0</v>
      </c>
      <c r="L83" s="125">
        <f>IF('Indicator Data'!M87="No Data",1,IF('Indicator Data imputation'!M86&lt;&gt;"",1,0))</f>
        <v>0</v>
      </c>
      <c r="M83" s="125">
        <f>IF('Indicator Data'!N87="No Data",1,IF('Indicator Data imputation'!N86&lt;&gt;"",1,0))</f>
        <v>1</v>
      </c>
      <c r="N83" s="125">
        <f>IF('Indicator Data'!O87="No Data",1,IF('Indicator Data imputation'!O86&lt;&gt;"",1,0))</f>
        <v>1</v>
      </c>
      <c r="O83" s="125">
        <f>IF('Indicator Data'!P87="No Data",1,IF('Indicator Data imputation'!P86&lt;&gt;"",1,0))</f>
        <v>1</v>
      </c>
      <c r="P83" s="125">
        <f>IF('Indicator Data'!Q87="No Data",1,IF('Indicator Data imputation'!Q86&lt;&gt;"",1,0))</f>
        <v>0</v>
      </c>
      <c r="Q83" s="125">
        <f>IF('Indicator Data'!R87="No Data",1,IF('Indicator Data imputation'!R86&lt;&gt;"",1,0))</f>
        <v>0</v>
      </c>
      <c r="R83" s="125">
        <f>IF('Indicator Data'!S87="No Data",1,IF('Indicator Data imputation'!S86&lt;&gt;"",1,0))</f>
        <v>0</v>
      </c>
      <c r="S83" s="125">
        <f>IF('Indicator Data'!T87="No Data",1,IF('Indicator Data imputation'!T86&lt;&gt;"",1,0))</f>
        <v>0</v>
      </c>
      <c r="T83" s="125">
        <f>IF('Indicator Data'!U87="No Data",1,IF('Indicator Data imputation'!U86&lt;&gt;"",1,0))</f>
        <v>0</v>
      </c>
      <c r="U83" s="125">
        <f>IF('Indicator Data'!V87="No Data",1,IF('Indicator Data imputation'!V86&lt;&gt;"",1,0))</f>
        <v>0</v>
      </c>
      <c r="V83" s="125">
        <f>IF('Indicator Data'!W87="No Data",1,IF('Indicator Data imputation'!W86&lt;&gt;"",1,0))</f>
        <v>0</v>
      </c>
      <c r="W83" s="125">
        <f>IF('Indicator Data'!X87="No Data",1,IF('Indicator Data imputation'!X86&lt;&gt;"",1,0))</f>
        <v>0</v>
      </c>
      <c r="X83" s="125">
        <f>IF('Indicator Data'!Y87="No Data",1,IF('Indicator Data imputation'!Y86&lt;&gt;"",1,0))</f>
        <v>0</v>
      </c>
      <c r="Y83" s="125">
        <f>IF('Indicator Data'!Z87="No Data",1,IF('Indicator Data imputation'!Z86&lt;&gt;"",1,0))</f>
        <v>0</v>
      </c>
      <c r="Z83" s="125">
        <f>IF('Indicator Data'!AA87="No Data",1,IF('Indicator Data imputation'!AA86&lt;&gt;"",1,0))</f>
        <v>0</v>
      </c>
      <c r="AA83" s="125">
        <f>IF('Indicator Data'!AB87="No Data",1,IF('Indicator Data imputation'!AB86&lt;&gt;"",1,0))</f>
        <v>0</v>
      </c>
      <c r="AB83" s="125">
        <f>IF('Indicator Data'!AC87="No Data",1,IF('Indicator Data imputation'!AC86&lt;&gt;"",1,0))</f>
        <v>1</v>
      </c>
      <c r="AC83" s="125">
        <f>IF('Indicator Data'!AD87="No Data",1,IF('Indicator Data imputation'!AD86&lt;&gt;"",1,0))</f>
        <v>0</v>
      </c>
      <c r="AD83" s="125">
        <f>IF('Indicator Data'!AE87="No Data",1,IF('Indicator Data imputation'!AE86&lt;&gt;"",1,0))</f>
        <v>0</v>
      </c>
      <c r="AE83" s="125">
        <f>IF('Indicator Data'!AF87="No Data",1,IF('Indicator Data imputation'!AF86&lt;&gt;"",1,0))</f>
        <v>1</v>
      </c>
      <c r="AF83" s="125">
        <f>IF('Indicator Data'!AG87="No Data",1,IF('Indicator Data imputation'!AG86&lt;&gt;"",1,0))</f>
        <v>0</v>
      </c>
      <c r="AG83" s="125">
        <f>IF('Indicator Data'!AH87="No Data",1,IF('Indicator Data imputation'!AH86&lt;&gt;"",1,0))</f>
        <v>0</v>
      </c>
      <c r="AH83" s="125">
        <f>IF('Indicator Data'!AI87="No Data",1,IF('Indicator Data imputation'!AI86&lt;&gt;"",1,0))</f>
        <v>0</v>
      </c>
      <c r="AI83" s="125">
        <f>IF('Indicator Data'!AJ87="No Data",1,IF('Indicator Data imputation'!AJ86&lt;&gt;"",1,0))</f>
        <v>0</v>
      </c>
      <c r="AJ83" s="125">
        <f>IF('Indicator Data'!AK87="No Data",1,IF('Indicator Data imputation'!AK86&lt;&gt;"",1,0))</f>
        <v>0</v>
      </c>
      <c r="AK83" s="125">
        <f>IF('Indicator Data'!AL87="No Data",1,IF('Indicator Data imputation'!AL86&lt;&gt;"",1,0))</f>
        <v>0</v>
      </c>
      <c r="AL83" s="125">
        <f>IF('Indicator Data'!AM87="No Data",1,IF('Indicator Data imputation'!AM86&lt;&gt;"",1,0))</f>
        <v>1</v>
      </c>
      <c r="AM83" s="125">
        <f>IF('Indicator Data'!AN87="No Data",1,IF('Indicator Data imputation'!AN86&lt;&gt;"",1,0))</f>
        <v>0</v>
      </c>
      <c r="AN83" s="125">
        <f>IF('Indicator Data'!AO87="No Data",1,IF('Indicator Data imputation'!AO86&lt;&gt;"",1,0))</f>
        <v>0</v>
      </c>
      <c r="AO83" s="125">
        <f>IF('Indicator Data'!AP87="No Data",1,IF('Indicator Data imputation'!AP86&lt;&gt;"",1,0))</f>
        <v>0</v>
      </c>
      <c r="AP83" s="125">
        <f>IF('Indicator Data'!AQ87="No Data",1,IF('Indicator Data imputation'!AQ86&lt;&gt;"",1,0))</f>
        <v>1</v>
      </c>
      <c r="AQ83" s="125">
        <f>IF('Indicator Data'!AR87="No Data",1,IF('Indicator Data imputation'!AR86&lt;&gt;"",1,0))</f>
        <v>0</v>
      </c>
      <c r="AR83" s="125">
        <f>IF('Indicator Data'!AS87="No Data",1,IF('Indicator Data imputation'!AS86&lt;&gt;"",1,0))</f>
        <v>0</v>
      </c>
      <c r="AS83" s="125">
        <f>IF('Indicator Data'!AT87="No Data",1,IF('Indicator Data imputation'!AT86&lt;&gt;"",1,0))</f>
        <v>1</v>
      </c>
      <c r="AT83" s="125">
        <f>IF('Indicator Data'!AU87="No Data",1,IF('Indicator Data imputation'!AU86&lt;&gt;"",1,0))</f>
        <v>0</v>
      </c>
      <c r="AU83" s="125">
        <f>IF('Indicator Data'!AV87="No Data",1,IF('Indicator Data imputation'!AV86&lt;&gt;"",1,0))</f>
        <v>0</v>
      </c>
      <c r="AV83" s="125">
        <f>IF('Indicator Data'!AW87="No Data",1,IF('Indicator Data imputation'!AW86&lt;&gt;"",1,0))</f>
        <v>0</v>
      </c>
      <c r="AW83" s="125">
        <f>IF('Indicator Data'!AX87="No Data",1,IF('Indicator Data imputation'!AX86&lt;&gt;"",1,0))</f>
        <v>1</v>
      </c>
      <c r="AX83" s="125">
        <f>IF('Indicator Data'!AY87="No Data",1,IF('Indicator Data imputation'!AY86&lt;&gt;"",1,0))</f>
        <v>0</v>
      </c>
      <c r="AY83" s="125">
        <f>IF('Indicator Data'!AZ87="No Data",1,IF('Indicator Data imputation'!AZ86&lt;&gt;"",1,0))</f>
        <v>0</v>
      </c>
      <c r="AZ83" s="125">
        <f>IF('Indicator Data'!BA87="No Data",1,IF('Indicator Data imputation'!BA86&lt;&gt;"",1,0))</f>
        <v>0</v>
      </c>
      <c r="BA83" s="125">
        <f>IF('Indicator Data'!BB87="No Data",1,IF('Indicator Data imputation'!BB86&lt;&gt;"",1,0))</f>
        <v>0</v>
      </c>
      <c r="BB83" s="125">
        <f>IF('Indicator Data'!BC87="No Data",1,IF('Indicator Data imputation'!BC86&lt;&gt;"",1,0))</f>
        <v>0</v>
      </c>
      <c r="BC83" s="125">
        <f>IF('Indicator Data'!BD87="No Data",1,IF('Indicator Data imputation'!BD86&lt;&gt;"",1,0))</f>
        <v>0</v>
      </c>
      <c r="BD83" s="125">
        <f>IF('Indicator Data'!BF87="No Data",1,IF('Indicator Data imputation'!BE86&lt;&gt;"",1,0))</f>
        <v>0</v>
      </c>
      <c r="BE83" s="125">
        <f>IF('Indicator Data'!BG87="No Data",1,IF('Indicator Data imputation'!BF86&lt;&gt;"",1,0))</f>
        <v>0</v>
      </c>
      <c r="BF83" s="125">
        <f>IF('Indicator Data'!BH87="No Data",1,IF('Indicator Data imputation'!BG86&lt;&gt;"",1,0))</f>
        <v>0</v>
      </c>
      <c r="BG83" s="125">
        <f>IF('Indicator Data'!BI87="No Data",1,IF('Indicator Data imputation'!BH86&lt;&gt;"",1,0))</f>
        <v>0</v>
      </c>
      <c r="BH83" s="125">
        <f>IF('Indicator Data'!BJ87="No Data",1,IF('Indicator Data imputation'!BI86&lt;&gt;"",1,0))</f>
        <v>0</v>
      </c>
      <c r="BI83" s="125">
        <f>IF('Indicator Data'!BK87="No Data",1,IF('Indicator Data imputation'!BJ86&lt;&gt;"",1,0))</f>
        <v>0</v>
      </c>
      <c r="BJ83" s="125">
        <f>IF('Indicator Data'!BL87="No Data",1,IF('Indicator Data imputation'!BK86&lt;&gt;"",1,0))</f>
        <v>0</v>
      </c>
      <c r="BK83" s="125">
        <f>IF('Indicator Data'!BM87="No Data",1,IF('Indicator Data imputation'!BL86&lt;&gt;"",1,0))</f>
        <v>0</v>
      </c>
      <c r="BL83" s="125">
        <f>IF('Indicator Data'!BN87="No Data",1,IF('Indicator Data imputation'!BM86&lt;&gt;"",1,0))</f>
        <v>0</v>
      </c>
      <c r="BM83" s="125">
        <f>IF('Indicator Data'!BO87="No Data",1,IF('Indicator Data imputation'!BN86&lt;&gt;"",1,0))</f>
        <v>0</v>
      </c>
      <c r="BN83" s="125">
        <f>IF('Indicator Data'!BP87="No Data",1,IF('Indicator Data imputation'!BO86&lt;&gt;"",1,0))</f>
        <v>0</v>
      </c>
      <c r="BO83" s="125">
        <f>IF('Indicator Data'!BQ87="No Data",1,IF('Indicator Data imputation'!BP86&lt;&gt;"",1,0))</f>
        <v>0</v>
      </c>
      <c r="BP83" s="125">
        <f>IF('Indicator Data'!BR87="No Data",1,IF('Indicator Data imputation'!BQ86&lt;&gt;"",1,0))</f>
        <v>0</v>
      </c>
      <c r="BQ83" s="125">
        <f>IF('Indicator Data'!BS87="No Data",1,IF('Indicator Data imputation'!BR86&lt;&gt;"",1,0))</f>
        <v>0</v>
      </c>
      <c r="BR83" s="125">
        <f>IF('Indicator Data'!BT87="No Data",1,IF('Indicator Data imputation'!BS86&lt;&gt;"",1,0))</f>
        <v>0</v>
      </c>
      <c r="BS83" s="125">
        <f>IF('Indicator Data'!BU87="No Data",1,IF('Indicator Data imputation'!BT86&lt;&gt;"",1,0))</f>
        <v>0</v>
      </c>
      <c r="BT83" s="125">
        <f>IF('Indicator Data'!BV87="No Data",1,IF('Indicator Data imputation'!BU86&lt;&gt;"",1,0))</f>
        <v>0</v>
      </c>
      <c r="BU83" s="125">
        <f>IF('Indicator Data'!BW87="No Data",1,IF('Indicator Data imputation'!BV86&lt;&gt;"",1,0))</f>
        <v>0</v>
      </c>
      <c r="BV83" s="125">
        <f>IF('Indicator Data'!BX87="No Data",1,IF('Indicator Data imputation'!BW86&lt;&gt;"",1,0))</f>
        <v>0</v>
      </c>
      <c r="BW83" s="125">
        <f>IF('Indicator Data'!BY87="No Data",1,IF('Indicator Data imputation'!BX86&lt;&gt;"",1,0))</f>
        <v>0</v>
      </c>
      <c r="BX83" s="125">
        <f>IF('Indicator Data'!BZ87="No Data",1,IF('Indicator Data imputation'!BY86&lt;&gt;"",1,0))</f>
        <v>0</v>
      </c>
      <c r="BY83" s="3">
        <f t="shared" si="3"/>
        <v>9</v>
      </c>
      <c r="BZ83" s="127">
        <f t="shared" si="4"/>
        <v>0.12</v>
      </c>
    </row>
    <row r="84" spans="1:78" x14ac:dyDescent="0.3">
      <c r="A84" s="3" t="str">
        <f>'Indicator Data'!B88</f>
        <v>JAM</v>
      </c>
      <c r="B84" s="125">
        <f>IF('Indicator Data'!C88="No Data",1,IF('Indicator Data imputation'!C87&lt;&gt;"",1,0))</f>
        <v>0</v>
      </c>
      <c r="C84" s="125">
        <f>IF('Indicator Data'!D88="No Data",1,IF('Indicator Data imputation'!D87&lt;&gt;"",1,0))</f>
        <v>0</v>
      </c>
      <c r="D84" s="125">
        <f>IF('Indicator Data'!E88="No Data",1,IF('Indicator Data imputation'!E87&lt;&gt;"",1,0))</f>
        <v>0</v>
      </c>
      <c r="E84" s="125">
        <f>IF('Indicator Data'!F88="No Data",1,IF('Indicator Data imputation'!F87&lt;&gt;"",1,0))</f>
        <v>0</v>
      </c>
      <c r="F84" s="125">
        <f>IF('Indicator Data'!G88="No Data",1,IF('Indicator Data imputation'!G87&lt;&gt;"",1,0))</f>
        <v>0</v>
      </c>
      <c r="G84" s="125">
        <f>IF('Indicator Data'!H88="No Data",1,IF('Indicator Data imputation'!H87&lt;&gt;"",1,0))</f>
        <v>0</v>
      </c>
      <c r="H84" s="125">
        <f>IF('Indicator Data'!I88="No Data",1,IF('Indicator Data imputation'!I87&lt;&gt;"",1,0))</f>
        <v>0</v>
      </c>
      <c r="I84" s="125">
        <f>IF('Indicator Data'!J88="No Data",1,IF('Indicator Data imputation'!J87&lt;&gt;"",1,0))</f>
        <v>0</v>
      </c>
      <c r="J84" s="125">
        <f>IF('Indicator Data'!K88="No Data",1,IF('Indicator Data imputation'!K87&lt;&gt;"",1,0))</f>
        <v>0</v>
      </c>
      <c r="K84" s="125">
        <f>IF('Indicator Data'!L88="No Data",1,IF('Indicator Data imputation'!L87&lt;&gt;"",1,0))</f>
        <v>0</v>
      </c>
      <c r="L84" s="125">
        <f>IF('Indicator Data'!M88="No Data",1,IF('Indicator Data imputation'!M87&lt;&gt;"",1,0))</f>
        <v>1</v>
      </c>
      <c r="M84" s="125">
        <f>IF('Indicator Data'!N88="No Data",1,IF('Indicator Data imputation'!N87&lt;&gt;"",1,0))</f>
        <v>1</v>
      </c>
      <c r="N84" s="125">
        <f>IF('Indicator Data'!O88="No Data",1,IF('Indicator Data imputation'!O87&lt;&gt;"",1,0))</f>
        <v>1</v>
      </c>
      <c r="O84" s="125">
        <f>IF('Indicator Data'!P88="No Data",1,IF('Indicator Data imputation'!P87&lt;&gt;"",1,0))</f>
        <v>1</v>
      </c>
      <c r="P84" s="125">
        <f>IF('Indicator Data'!Q88="No Data",1,IF('Indicator Data imputation'!Q87&lt;&gt;"",1,0))</f>
        <v>0</v>
      </c>
      <c r="Q84" s="125">
        <f>IF('Indicator Data'!R88="No Data",1,IF('Indicator Data imputation'!R87&lt;&gt;"",1,0))</f>
        <v>0</v>
      </c>
      <c r="R84" s="125">
        <f>IF('Indicator Data'!S88="No Data",1,IF('Indicator Data imputation'!S87&lt;&gt;"",1,0))</f>
        <v>0</v>
      </c>
      <c r="S84" s="125">
        <f>IF('Indicator Data'!T88="No Data",1,IF('Indicator Data imputation'!T87&lt;&gt;"",1,0))</f>
        <v>0</v>
      </c>
      <c r="T84" s="125">
        <f>IF('Indicator Data'!U88="No Data",1,IF('Indicator Data imputation'!U87&lt;&gt;"",1,0))</f>
        <v>0</v>
      </c>
      <c r="U84" s="125">
        <f>IF('Indicator Data'!V88="No Data",1,IF('Indicator Data imputation'!V87&lt;&gt;"",1,0))</f>
        <v>0</v>
      </c>
      <c r="V84" s="125">
        <f>IF('Indicator Data'!W88="No Data",1,IF('Indicator Data imputation'!W87&lt;&gt;"",1,0))</f>
        <v>0</v>
      </c>
      <c r="W84" s="125">
        <f>IF('Indicator Data'!X88="No Data",1,IF('Indicator Data imputation'!X87&lt;&gt;"",1,0))</f>
        <v>0</v>
      </c>
      <c r="X84" s="125">
        <f>IF('Indicator Data'!Y88="No Data",1,IF('Indicator Data imputation'!Y87&lt;&gt;"",1,0))</f>
        <v>0</v>
      </c>
      <c r="Y84" s="125">
        <f>IF('Indicator Data'!Z88="No Data",1,IF('Indicator Data imputation'!Z87&lt;&gt;"",1,0))</f>
        <v>0</v>
      </c>
      <c r="Z84" s="125">
        <f>IF('Indicator Data'!AA88="No Data",1,IF('Indicator Data imputation'!AA87&lt;&gt;"",1,0))</f>
        <v>0</v>
      </c>
      <c r="AA84" s="125">
        <f>IF('Indicator Data'!AB88="No Data",1,IF('Indicator Data imputation'!AB87&lt;&gt;"",1,0))</f>
        <v>0</v>
      </c>
      <c r="AB84" s="125">
        <f>IF('Indicator Data'!AC88="No Data",1,IF('Indicator Data imputation'!AC87&lt;&gt;"",1,0))</f>
        <v>0</v>
      </c>
      <c r="AC84" s="125">
        <f>IF('Indicator Data'!AD88="No Data",1,IF('Indicator Data imputation'!AD87&lt;&gt;"",1,0))</f>
        <v>0</v>
      </c>
      <c r="AD84" s="125">
        <f>IF('Indicator Data'!AE88="No Data",1,IF('Indicator Data imputation'!AE87&lt;&gt;"",1,0))</f>
        <v>0</v>
      </c>
      <c r="AE84" s="125">
        <f>IF('Indicator Data'!AF88="No Data",1,IF('Indicator Data imputation'!AF87&lt;&gt;"",1,0))</f>
        <v>0</v>
      </c>
      <c r="AF84" s="125">
        <f>IF('Indicator Data'!AG88="No Data",1,IF('Indicator Data imputation'!AG87&lt;&gt;"",1,0))</f>
        <v>0</v>
      </c>
      <c r="AG84" s="125">
        <f>IF('Indicator Data'!AH88="No Data",1,IF('Indicator Data imputation'!AH87&lt;&gt;"",1,0))</f>
        <v>0</v>
      </c>
      <c r="AH84" s="125">
        <f>IF('Indicator Data'!AI88="No Data",1,IF('Indicator Data imputation'!AI87&lt;&gt;"",1,0))</f>
        <v>0</v>
      </c>
      <c r="AI84" s="125">
        <f>IF('Indicator Data'!AJ88="No Data",1,IF('Indicator Data imputation'!AJ87&lt;&gt;"",1,0))</f>
        <v>0</v>
      </c>
      <c r="AJ84" s="125">
        <f>IF('Indicator Data'!AK88="No Data",1,IF('Indicator Data imputation'!AK87&lt;&gt;"",1,0))</f>
        <v>0</v>
      </c>
      <c r="AK84" s="125">
        <f>IF('Indicator Data'!AL88="No Data",1,IF('Indicator Data imputation'!AL87&lt;&gt;"",1,0))</f>
        <v>0</v>
      </c>
      <c r="AL84" s="125">
        <f>IF('Indicator Data'!AM88="No Data",1,IF('Indicator Data imputation'!AM87&lt;&gt;"",1,0))</f>
        <v>0</v>
      </c>
      <c r="AM84" s="125">
        <f>IF('Indicator Data'!AN88="No Data",1,IF('Indicator Data imputation'!AN87&lt;&gt;"",1,0))</f>
        <v>0</v>
      </c>
      <c r="AN84" s="125">
        <f>IF('Indicator Data'!AO88="No Data",1,IF('Indicator Data imputation'!AO87&lt;&gt;"",1,0))</f>
        <v>0</v>
      </c>
      <c r="AO84" s="125">
        <f>IF('Indicator Data'!AP88="No Data",1,IF('Indicator Data imputation'!AP87&lt;&gt;"",1,0))</f>
        <v>0</v>
      </c>
      <c r="AP84" s="125">
        <f>IF('Indicator Data'!AQ88="No Data",1,IF('Indicator Data imputation'!AQ87&lt;&gt;"",1,0))</f>
        <v>0</v>
      </c>
      <c r="AQ84" s="125">
        <f>IF('Indicator Data'!AR88="No Data",1,IF('Indicator Data imputation'!AR87&lt;&gt;"",1,0))</f>
        <v>0</v>
      </c>
      <c r="AR84" s="125">
        <f>IF('Indicator Data'!AS88="No Data",1,IF('Indicator Data imputation'!AS87&lt;&gt;"",1,0))</f>
        <v>0</v>
      </c>
      <c r="AS84" s="125">
        <f>IF('Indicator Data'!AT88="No Data",1,IF('Indicator Data imputation'!AT87&lt;&gt;"",1,0))</f>
        <v>0</v>
      </c>
      <c r="AT84" s="125">
        <f>IF('Indicator Data'!AU88="No Data",1,IF('Indicator Data imputation'!AU87&lt;&gt;"",1,0))</f>
        <v>0</v>
      </c>
      <c r="AU84" s="125">
        <f>IF('Indicator Data'!AV88="No Data",1,IF('Indicator Data imputation'!AV87&lt;&gt;"",1,0))</f>
        <v>0</v>
      </c>
      <c r="AV84" s="125">
        <f>IF('Indicator Data'!AW88="No Data",1,IF('Indicator Data imputation'!AW87&lt;&gt;"",1,0))</f>
        <v>0</v>
      </c>
      <c r="AW84" s="125">
        <f>IF('Indicator Data'!AX88="No Data",1,IF('Indicator Data imputation'!AX87&lt;&gt;"",1,0))</f>
        <v>1</v>
      </c>
      <c r="AX84" s="125">
        <f>IF('Indicator Data'!AY88="No Data",1,IF('Indicator Data imputation'!AY87&lt;&gt;"",1,0))</f>
        <v>0</v>
      </c>
      <c r="AY84" s="125">
        <f>IF('Indicator Data'!AZ88="No Data",1,IF('Indicator Data imputation'!AZ87&lt;&gt;"",1,0))</f>
        <v>0</v>
      </c>
      <c r="AZ84" s="125">
        <f>IF('Indicator Data'!BA88="No Data",1,IF('Indicator Data imputation'!BA87&lt;&gt;"",1,0))</f>
        <v>1</v>
      </c>
      <c r="BA84" s="125">
        <f>IF('Indicator Data'!BB88="No Data",1,IF('Indicator Data imputation'!BB87&lt;&gt;"",1,0))</f>
        <v>0</v>
      </c>
      <c r="BB84" s="125">
        <f>IF('Indicator Data'!BC88="No Data",1,IF('Indicator Data imputation'!BC87&lt;&gt;"",1,0))</f>
        <v>0</v>
      </c>
      <c r="BC84" s="125">
        <f>IF('Indicator Data'!BD88="No Data",1,IF('Indicator Data imputation'!BD87&lt;&gt;"",1,0))</f>
        <v>0</v>
      </c>
      <c r="BD84" s="125">
        <f>IF('Indicator Data'!BF88="No Data",1,IF('Indicator Data imputation'!BE87&lt;&gt;"",1,0))</f>
        <v>0</v>
      </c>
      <c r="BE84" s="125">
        <f>IF('Indicator Data'!BG88="No Data",1,IF('Indicator Data imputation'!BF87&lt;&gt;"",1,0))</f>
        <v>0</v>
      </c>
      <c r="BF84" s="125">
        <f>IF('Indicator Data'!BH88="No Data",1,IF('Indicator Data imputation'!BG87&lt;&gt;"",1,0))</f>
        <v>0</v>
      </c>
      <c r="BG84" s="125">
        <f>IF('Indicator Data'!BI88="No Data",1,IF('Indicator Data imputation'!BH87&lt;&gt;"",1,0))</f>
        <v>0</v>
      </c>
      <c r="BH84" s="125">
        <f>IF('Indicator Data'!BJ88="No Data",1,IF('Indicator Data imputation'!BI87&lt;&gt;"",1,0))</f>
        <v>0</v>
      </c>
      <c r="BI84" s="125">
        <f>IF('Indicator Data'!BK88="No Data",1,IF('Indicator Data imputation'!BJ87&lt;&gt;"",1,0))</f>
        <v>0</v>
      </c>
      <c r="BJ84" s="125">
        <f>IF('Indicator Data'!BL88="No Data",1,IF('Indicator Data imputation'!BK87&lt;&gt;"",1,0))</f>
        <v>0</v>
      </c>
      <c r="BK84" s="125">
        <f>IF('Indicator Data'!BM88="No Data",1,IF('Indicator Data imputation'!BL87&lt;&gt;"",1,0))</f>
        <v>0</v>
      </c>
      <c r="BL84" s="125">
        <f>IF('Indicator Data'!BN88="No Data",1,IF('Indicator Data imputation'!BM87&lt;&gt;"",1,0))</f>
        <v>0</v>
      </c>
      <c r="BM84" s="125">
        <f>IF('Indicator Data'!BO88="No Data",1,IF('Indicator Data imputation'!BN87&lt;&gt;"",1,0))</f>
        <v>0</v>
      </c>
      <c r="BN84" s="125">
        <f>IF('Indicator Data'!BP88="No Data",1,IF('Indicator Data imputation'!BO87&lt;&gt;"",1,0))</f>
        <v>0</v>
      </c>
      <c r="BO84" s="125">
        <f>IF('Indicator Data'!BQ88="No Data",1,IF('Indicator Data imputation'!BP87&lt;&gt;"",1,0))</f>
        <v>0</v>
      </c>
      <c r="BP84" s="125">
        <f>IF('Indicator Data'!BR88="No Data",1,IF('Indicator Data imputation'!BQ87&lt;&gt;"",1,0))</f>
        <v>0</v>
      </c>
      <c r="BQ84" s="125">
        <f>IF('Indicator Data'!BS88="No Data",1,IF('Indicator Data imputation'!BR87&lt;&gt;"",1,0))</f>
        <v>0</v>
      </c>
      <c r="BR84" s="125">
        <f>IF('Indicator Data'!BT88="No Data",1,IF('Indicator Data imputation'!BS87&lt;&gt;"",1,0))</f>
        <v>0</v>
      </c>
      <c r="BS84" s="125">
        <f>IF('Indicator Data'!BU88="No Data",1,IF('Indicator Data imputation'!BT87&lt;&gt;"",1,0))</f>
        <v>0</v>
      </c>
      <c r="BT84" s="125">
        <f>IF('Indicator Data'!BV88="No Data",1,IF('Indicator Data imputation'!BU87&lt;&gt;"",1,0))</f>
        <v>0</v>
      </c>
      <c r="BU84" s="125">
        <f>IF('Indicator Data'!BW88="No Data",1,IF('Indicator Data imputation'!BV87&lt;&gt;"",1,0))</f>
        <v>0</v>
      </c>
      <c r="BV84" s="125">
        <f>IF('Indicator Data'!BX88="No Data",1,IF('Indicator Data imputation'!BW87&lt;&gt;"",1,0))</f>
        <v>1</v>
      </c>
      <c r="BW84" s="125">
        <f>IF('Indicator Data'!BY88="No Data",1,IF('Indicator Data imputation'!BX87&lt;&gt;"",1,0))</f>
        <v>0</v>
      </c>
      <c r="BX84" s="125">
        <f>IF('Indicator Data'!BZ88="No Data",1,IF('Indicator Data imputation'!BY87&lt;&gt;"",1,0))</f>
        <v>0</v>
      </c>
      <c r="BY84" s="3">
        <f t="shared" si="3"/>
        <v>7</v>
      </c>
      <c r="BZ84" s="127">
        <f t="shared" si="4"/>
        <v>9.3333333333333338E-2</v>
      </c>
    </row>
    <row r="85" spans="1:78" x14ac:dyDescent="0.3">
      <c r="A85" s="3" t="str">
        <f>'Indicator Data'!B89</f>
        <v>JPN</v>
      </c>
      <c r="B85" s="125">
        <f>IF('Indicator Data'!C89="No Data",1,IF('Indicator Data imputation'!C88&lt;&gt;"",1,0))</f>
        <v>0</v>
      </c>
      <c r="C85" s="125">
        <f>IF('Indicator Data'!D89="No Data",1,IF('Indicator Data imputation'!D88&lt;&gt;"",1,0))</f>
        <v>0</v>
      </c>
      <c r="D85" s="125">
        <f>IF('Indicator Data'!E89="No Data",1,IF('Indicator Data imputation'!E88&lt;&gt;"",1,0))</f>
        <v>0</v>
      </c>
      <c r="E85" s="125">
        <f>IF('Indicator Data'!F89="No Data",1,IF('Indicator Data imputation'!F88&lt;&gt;"",1,0))</f>
        <v>0</v>
      </c>
      <c r="F85" s="125">
        <f>IF('Indicator Data'!G89="No Data",1,IF('Indicator Data imputation'!G88&lt;&gt;"",1,0))</f>
        <v>0</v>
      </c>
      <c r="G85" s="125">
        <f>IF('Indicator Data'!H89="No Data",1,IF('Indicator Data imputation'!H88&lt;&gt;"",1,0))</f>
        <v>0</v>
      </c>
      <c r="H85" s="125">
        <f>IF('Indicator Data'!I89="No Data",1,IF('Indicator Data imputation'!I88&lt;&gt;"",1,0))</f>
        <v>0</v>
      </c>
      <c r="I85" s="125">
        <f>IF('Indicator Data'!J89="No Data",1,IF('Indicator Data imputation'!J88&lt;&gt;"",1,0))</f>
        <v>0</v>
      </c>
      <c r="J85" s="125">
        <f>IF('Indicator Data'!K89="No Data",1,IF('Indicator Data imputation'!K88&lt;&gt;"",1,0))</f>
        <v>0</v>
      </c>
      <c r="K85" s="125">
        <f>IF('Indicator Data'!L89="No Data",1,IF('Indicator Data imputation'!L88&lt;&gt;"",1,0))</f>
        <v>0</v>
      </c>
      <c r="L85" s="125">
        <f>IF('Indicator Data'!M89="No Data",1,IF('Indicator Data imputation'!M88&lt;&gt;"",1,0))</f>
        <v>0</v>
      </c>
      <c r="M85" s="125">
        <f>IF('Indicator Data'!N89="No Data",1,IF('Indicator Data imputation'!N88&lt;&gt;"",1,0))</f>
        <v>1</v>
      </c>
      <c r="N85" s="125">
        <f>IF('Indicator Data'!O89="No Data",1,IF('Indicator Data imputation'!O88&lt;&gt;"",1,0))</f>
        <v>1</v>
      </c>
      <c r="O85" s="125">
        <f>IF('Indicator Data'!P89="No Data",1,IF('Indicator Data imputation'!P88&lt;&gt;"",1,0))</f>
        <v>1</v>
      </c>
      <c r="P85" s="125">
        <f>IF('Indicator Data'!Q89="No Data",1,IF('Indicator Data imputation'!Q88&lt;&gt;"",1,0))</f>
        <v>0</v>
      </c>
      <c r="Q85" s="125">
        <f>IF('Indicator Data'!R89="No Data",1,IF('Indicator Data imputation'!R88&lt;&gt;"",1,0))</f>
        <v>0</v>
      </c>
      <c r="R85" s="125">
        <f>IF('Indicator Data'!S89="No Data",1,IF('Indicator Data imputation'!S88&lt;&gt;"",1,0))</f>
        <v>0</v>
      </c>
      <c r="S85" s="125">
        <f>IF('Indicator Data'!T89="No Data",1,IF('Indicator Data imputation'!T88&lt;&gt;"",1,0))</f>
        <v>0</v>
      </c>
      <c r="T85" s="125">
        <f>IF('Indicator Data'!U89="No Data",1,IF('Indicator Data imputation'!U88&lt;&gt;"",1,0))</f>
        <v>0</v>
      </c>
      <c r="U85" s="125">
        <f>IF('Indicator Data'!V89="No Data",1,IF('Indicator Data imputation'!V88&lt;&gt;"",1,0))</f>
        <v>0</v>
      </c>
      <c r="V85" s="125">
        <f>IF('Indicator Data'!W89="No Data",1,IF('Indicator Data imputation'!W88&lt;&gt;"",1,0))</f>
        <v>0</v>
      </c>
      <c r="W85" s="125">
        <f>IF('Indicator Data'!X89="No Data",1,IF('Indicator Data imputation'!X88&lt;&gt;"",1,0))</f>
        <v>0</v>
      </c>
      <c r="X85" s="125">
        <f>IF('Indicator Data'!Y89="No Data",1,IF('Indicator Data imputation'!Y88&lt;&gt;"",1,0))</f>
        <v>0</v>
      </c>
      <c r="Y85" s="125">
        <f>IF('Indicator Data'!Z89="No Data",1,IF('Indicator Data imputation'!Z88&lt;&gt;"",1,0))</f>
        <v>0</v>
      </c>
      <c r="Z85" s="125">
        <f>IF('Indicator Data'!AA89="No Data",1,IF('Indicator Data imputation'!AA88&lt;&gt;"",1,0))</f>
        <v>0</v>
      </c>
      <c r="AA85" s="125">
        <f>IF('Indicator Data'!AB89="No Data",1,IF('Indicator Data imputation'!AB88&lt;&gt;"",1,0))</f>
        <v>0</v>
      </c>
      <c r="AB85" s="125">
        <f>IF('Indicator Data'!AC89="No Data",1,IF('Indicator Data imputation'!AC88&lt;&gt;"",1,0))</f>
        <v>1</v>
      </c>
      <c r="AC85" s="125">
        <f>IF('Indicator Data'!AD89="No Data",1,IF('Indicator Data imputation'!AD88&lt;&gt;"",1,0))</f>
        <v>0</v>
      </c>
      <c r="AD85" s="125">
        <f>IF('Indicator Data'!AE89="No Data",1,IF('Indicator Data imputation'!AE88&lt;&gt;"",1,0))</f>
        <v>0</v>
      </c>
      <c r="AE85" s="125">
        <f>IF('Indicator Data'!AF89="No Data",1,IF('Indicator Data imputation'!AF88&lt;&gt;"",1,0))</f>
        <v>1</v>
      </c>
      <c r="AF85" s="125">
        <f>IF('Indicator Data'!AG89="No Data",1,IF('Indicator Data imputation'!AG88&lt;&gt;"",1,0))</f>
        <v>0</v>
      </c>
      <c r="AG85" s="125">
        <f>IF('Indicator Data'!AH89="No Data",1,IF('Indicator Data imputation'!AH88&lt;&gt;"",1,0))</f>
        <v>0</v>
      </c>
      <c r="AH85" s="125">
        <f>IF('Indicator Data'!AI89="No Data",1,IF('Indicator Data imputation'!AI88&lt;&gt;"",1,0))</f>
        <v>0</v>
      </c>
      <c r="AI85" s="125">
        <f>IF('Indicator Data'!AJ89="No Data",1,IF('Indicator Data imputation'!AJ88&lt;&gt;"",1,0))</f>
        <v>0</v>
      </c>
      <c r="AJ85" s="125">
        <f>IF('Indicator Data'!AK89="No Data",1,IF('Indicator Data imputation'!AK88&lt;&gt;"",1,0))</f>
        <v>0</v>
      </c>
      <c r="AK85" s="125">
        <f>IF('Indicator Data'!AL89="No Data",1,IF('Indicator Data imputation'!AL88&lt;&gt;"",1,0))</f>
        <v>0</v>
      </c>
      <c r="AL85" s="125">
        <f>IF('Indicator Data'!AM89="No Data",1,IF('Indicator Data imputation'!AM88&lt;&gt;"",1,0))</f>
        <v>1</v>
      </c>
      <c r="AM85" s="125">
        <f>IF('Indicator Data'!AN89="No Data",1,IF('Indicator Data imputation'!AN88&lt;&gt;"",1,0))</f>
        <v>0</v>
      </c>
      <c r="AN85" s="125">
        <f>IF('Indicator Data'!AO89="No Data",1,IF('Indicator Data imputation'!AO88&lt;&gt;"",1,0))</f>
        <v>0</v>
      </c>
      <c r="AO85" s="125">
        <f>IF('Indicator Data'!AP89="No Data",1,IF('Indicator Data imputation'!AP88&lt;&gt;"",1,0))</f>
        <v>0</v>
      </c>
      <c r="AP85" s="125">
        <f>IF('Indicator Data'!AQ89="No Data",1,IF('Indicator Data imputation'!AQ88&lt;&gt;"",1,0))</f>
        <v>1</v>
      </c>
      <c r="AQ85" s="125">
        <f>IF('Indicator Data'!AR89="No Data",1,IF('Indicator Data imputation'!AR88&lt;&gt;"",1,0))</f>
        <v>0</v>
      </c>
      <c r="AR85" s="125">
        <f>IF('Indicator Data'!AS89="No Data",1,IF('Indicator Data imputation'!AS88&lt;&gt;"",1,0))</f>
        <v>0</v>
      </c>
      <c r="AS85" s="125">
        <f>IF('Indicator Data'!AT89="No Data",1,IF('Indicator Data imputation'!AT88&lt;&gt;"",1,0))</f>
        <v>0</v>
      </c>
      <c r="AT85" s="125">
        <f>IF('Indicator Data'!AU89="No Data",1,IF('Indicator Data imputation'!AU88&lt;&gt;"",1,0))</f>
        <v>0</v>
      </c>
      <c r="AU85" s="125">
        <f>IF('Indicator Data'!AV89="No Data",1,IF('Indicator Data imputation'!AV88&lt;&gt;"",1,0))</f>
        <v>1</v>
      </c>
      <c r="AV85" s="125">
        <f>IF('Indicator Data'!AW89="No Data",1,IF('Indicator Data imputation'!AW88&lt;&gt;"",1,0))</f>
        <v>1</v>
      </c>
      <c r="AW85" s="125">
        <f>IF('Indicator Data'!AX89="No Data",1,IF('Indicator Data imputation'!AX88&lt;&gt;"",1,0))</f>
        <v>1</v>
      </c>
      <c r="AX85" s="125">
        <f>IF('Indicator Data'!AY89="No Data",1,IF('Indicator Data imputation'!AY88&lt;&gt;"",1,0))</f>
        <v>0</v>
      </c>
      <c r="AY85" s="125">
        <f>IF('Indicator Data'!AZ89="No Data",1,IF('Indicator Data imputation'!AZ88&lt;&gt;"",1,0))</f>
        <v>0</v>
      </c>
      <c r="AZ85" s="125">
        <f>IF('Indicator Data'!BA89="No Data",1,IF('Indicator Data imputation'!BA88&lt;&gt;"",1,0))</f>
        <v>0</v>
      </c>
      <c r="BA85" s="125">
        <f>IF('Indicator Data'!BB89="No Data",1,IF('Indicator Data imputation'!BB88&lt;&gt;"",1,0))</f>
        <v>0</v>
      </c>
      <c r="BB85" s="125">
        <f>IF('Indicator Data'!BC89="No Data",1,IF('Indicator Data imputation'!BC88&lt;&gt;"",1,0))</f>
        <v>0</v>
      </c>
      <c r="BC85" s="125">
        <f>IF('Indicator Data'!BD89="No Data",1,IF('Indicator Data imputation'!BD88&lt;&gt;"",1,0))</f>
        <v>0</v>
      </c>
      <c r="BD85" s="125">
        <f>IF('Indicator Data'!BF89="No Data",1,IF('Indicator Data imputation'!BE88&lt;&gt;"",1,0))</f>
        <v>0</v>
      </c>
      <c r="BE85" s="125">
        <f>IF('Indicator Data'!BG89="No Data",1,IF('Indicator Data imputation'!BF88&lt;&gt;"",1,0))</f>
        <v>0</v>
      </c>
      <c r="BF85" s="125">
        <f>IF('Indicator Data'!BH89="No Data",1,IF('Indicator Data imputation'!BG88&lt;&gt;"",1,0))</f>
        <v>0</v>
      </c>
      <c r="BG85" s="125">
        <f>IF('Indicator Data'!BI89="No Data",1,IF('Indicator Data imputation'!BH88&lt;&gt;"",1,0))</f>
        <v>0</v>
      </c>
      <c r="BH85" s="125">
        <f>IF('Indicator Data'!BJ89="No Data",1,IF('Indicator Data imputation'!BI88&lt;&gt;"",1,0))</f>
        <v>0</v>
      </c>
      <c r="BI85" s="125">
        <f>IF('Indicator Data'!BK89="No Data",1,IF('Indicator Data imputation'!BJ88&lt;&gt;"",1,0))</f>
        <v>0</v>
      </c>
      <c r="BJ85" s="125">
        <f>IF('Indicator Data'!BL89="No Data",1,IF('Indicator Data imputation'!BK88&lt;&gt;"",1,0))</f>
        <v>0</v>
      </c>
      <c r="BK85" s="125">
        <f>IF('Indicator Data'!BM89="No Data",1,IF('Indicator Data imputation'!BL88&lt;&gt;"",1,0))</f>
        <v>0</v>
      </c>
      <c r="BL85" s="125">
        <f>IF('Indicator Data'!BN89="No Data",1,IF('Indicator Data imputation'!BM88&lt;&gt;"",1,0))</f>
        <v>0</v>
      </c>
      <c r="BM85" s="125">
        <f>IF('Indicator Data'!BO89="No Data",1,IF('Indicator Data imputation'!BN88&lt;&gt;"",1,0))</f>
        <v>1</v>
      </c>
      <c r="BN85" s="125">
        <f>IF('Indicator Data'!BP89="No Data",1,IF('Indicator Data imputation'!BO88&lt;&gt;"",1,0))</f>
        <v>0</v>
      </c>
      <c r="BO85" s="125">
        <f>IF('Indicator Data'!BQ89="No Data",1,IF('Indicator Data imputation'!BP88&lt;&gt;"",1,0))</f>
        <v>0</v>
      </c>
      <c r="BP85" s="125">
        <f>IF('Indicator Data'!BR89="No Data",1,IF('Indicator Data imputation'!BQ88&lt;&gt;"",1,0))</f>
        <v>0</v>
      </c>
      <c r="BQ85" s="125">
        <f>IF('Indicator Data'!BS89="No Data",1,IF('Indicator Data imputation'!BR88&lt;&gt;"",1,0))</f>
        <v>0</v>
      </c>
      <c r="BR85" s="125">
        <f>IF('Indicator Data'!BT89="No Data",1,IF('Indicator Data imputation'!BS88&lt;&gt;"",1,0))</f>
        <v>0</v>
      </c>
      <c r="BS85" s="125">
        <f>IF('Indicator Data'!BU89="No Data",1,IF('Indicator Data imputation'!BT88&lt;&gt;"",1,0))</f>
        <v>0</v>
      </c>
      <c r="BT85" s="125">
        <f>IF('Indicator Data'!BV89="No Data",1,IF('Indicator Data imputation'!BU88&lt;&gt;"",1,0))</f>
        <v>0</v>
      </c>
      <c r="BU85" s="125">
        <f>IF('Indicator Data'!BW89="No Data",1,IF('Indicator Data imputation'!BV88&lt;&gt;"",1,0))</f>
        <v>0</v>
      </c>
      <c r="BV85" s="125">
        <f>IF('Indicator Data'!BX89="No Data",1,IF('Indicator Data imputation'!BW88&lt;&gt;"",1,0))</f>
        <v>0</v>
      </c>
      <c r="BW85" s="125">
        <f>IF('Indicator Data'!BY89="No Data",1,IF('Indicator Data imputation'!BX88&lt;&gt;"",1,0))</f>
        <v>0</v>
      </c>
      <c r="BX85" s="125">
        <f>IF('Indicator Data'!BZ89="No Data",1,IF('Indicator Data imputation'!BY88&lt;&gt;"",1,0))</f>
        <v>0</v>
      </c>
      <c r="BY85" s="3">
        <f t="shared" si="3"/>
        <v>11</v>
      </c>
      <c r="BZ85" s="127">
        <f t="shared" si="4"/>
        <v>0.14666666666666667</v>
      </c>
    </row>
    <row r="86" spans="1:78" x14ac:dyDescent="0.3">
      <c r="A86" s="3" t="str">
        <f>'Indicator Data'!B90</f>
        <v>JOR</v>
      </c>
      <c r="B86" s="125">
        <f>IF('Indicator Data'!C90="No Data",1,IF('Indicator Data imputation'!C89&lt;&gt;"",1,0))</f>
        <v>0</v>
      </c>
      <c r="C86" s="125">
        <f>IF('Indicator Data'!D90="No Data",1,IF('Indicator Data imputation'!D89&lt;&gt;"",1,0))</f>
        <v>0</v>
      </c>
      <c r="D86" s="125">
        <f>IF('Indicator Data'!E90="No Data",1,IF('Indicator Data imputation'!E89&lt;&gt;"",1,0))</f>
        <v>0</v>
      </c>
      <c r="E86" s="125">
        <f>IF('Indicator Data'!F90="No Data",1,IF('Indicator Data imputation'!F89&lt;&gt;"",1,0))</f>
        <v>0</v>
      </c>
      <c r="F86" s="125">
        <f>IF('Indicator Data'!G90="No Data",1,IF('Indicator Data imputation'!G89&lt;&gt;"",1,0))</f>
        <v>0</v>
      </c>
      <c r="G86" s="125">
        <f>IF('Indicator Data'!H90="No Data",1,IF('Indicator Data imputation'!H89&lt;&gt;"",1,0))</f>
        <v>0</v>
      </c>
      <c r="H86" s="125">
        <f>IF('Indicator Data'!I90="No Data",1,IF('Indicator Data imputation'!I89&lt;&gt;"",1,0))</f>
        <v>0</v>
      </c>
      <c r="I86" s="125">
        <f>IF('Indicator Data'!J90="No Data",1,IF('Indicator Data imputation'!J89&lt;&gt;"",1,0))</f>
        <v>0</v>
      </c>
      <c r="J86" s="125">
        <f>IF('Indicator Data'!K90="No Data",1,IF('Indicator Data imputation'!K89&lt;&gt;"",1,0))</f>
        <v>0</v>
      </c>
      <c r="K86" s="125">
        <f>IF('Indicator Data'!L90="No Data",1,IF('Indicator Data imputation'!L89&lt;&gt;"",1,0))</f>
        <v>0</v>
      </c>
      <c r="L86" s="125">
        <f>IF('Indicator Data'!M90="No Data",1,IF('Indicator Data imputation'!M89&lt;&gt;"",1,0))</f>
        <v>0</v>
      </c>
      <c r="M86" s="125">
        <f>IF('Indicator Data'!N90="No Data",1,IF('Indicator Data imputation'!N89&lt;&gt;"",1,0))</f>
        <v>1</v>
      </c>
      <c r="N86" s="125">
        <f>IF('Indicator Data'!O90="No Data",1,IF('Indicator Data imputation'!O89&lt;&gt;"",1,0))</f>
        <v>1</v>
      </c>
      <c r="O86" s="125">
        <f>IF('Indicator Data'!P90="No Data",1,IF('Indicator Data imputation'!P89&lt;&gt;"",1,0))</f>
        <v>1</v>
      </c>
      <c r="P86" s="125">
        <f>IF('Indicator Data'!Q90="No Data",1,IF('Indicator Data imputation'!Q89&lt;&gt;"",1,0))</f>
        <v>0</v>
      </c>
      <c r="Q86" s="125">
        <f>IF('Indicator Data'!R90="No Data",1,IF('Indicator Data imputation'!R89&lt;&gt;"",1,0))</f>
        <v>0</v>
      </c>
      <c r="R86" s="125">
        <f>IF('Indicator Data'!S90="No Data",1,IF('Indicator Data imputation'!S89&lt;&gt;"",1,0))</f>
        <v>0</v>
      </c>
      <c r="S86" s="125">
        <f>IF('Indicator Data'!T90="No Data",1,IF('Indicator Data imputation'!T89&lt;&gt;"",1,0))</f>
        <v>0</v>
      </c>
      <c r="T86" s="125">
        <f>IF('Indicator Data'!U90="No Data",1,IF('Indicator Data imputation'!U89&lt;&gt;"",1,0))</f>
        <v>0</v>
      </c>
      <c r="U86" s="125">
        <f>IF('Indicator Data'!V90="No Data",1,IF('Indicator Data imputation'!V89&lt;&gt;"",1,0))</f>
        <v>0</v>
      </c>
      <c r="V86" s="125">
        <f>IF('Indicator Data'!W90="No Data",1,IF('Indicator Data imputation'!W89&lt;&gt;"",1,0))</f>
        <v>0</v>
      </c>
      <c r="W86" s="125">
        <f>IF('Indicator Data'!X90="No Data",1,IF('Indicator Data imputation'!X89&lt;&gt;"",1,0))</f>
        <v>0</v>
      </c>
      <c r="X86" s="125">
        <f>IF('Indicator Data'!Y90="No Data",1,IF('Indicator Data imputation'!Y89&lt;&gt;"",1,0))</f>
        <v>0</v>
      </c>
      <c r="Y86" s="125">
        <f>IF('Indicator Data'!Z90="No Data",1,IF('Indicator Data imputation'!Z89&lt;&gt;"",1,0))</f>
        <v>0</v>
      </c>
      <c r="Z86" s="125">
        <f>IF('Indicator Data'!AA90="No Data",1,IF('Indicator Data imputation'!AA89&lt;&gt;"",1,0))</f>
        <v>0</v>
      </c>
      <c r="AA86" s="125">
        <f>IF('Indicator Data'!AB90="No Data",1,IF('Indicator Data imputation'!AB89&lt;&gt;"",1,0))</f>
        <v>0</v>
      </c>
      <c r="AB86" s="125">
        <f>IF('Indicator Data'!AC90="No Data",1,IF('Indicator Data imputation'!AC89&lt;&gt;"",1,0))</f>
        <v>1</v>
      </c>
      <c r="AC86" s="125">
        <f>IF('Indicator Data'!AD90="No Data",1,IF('Indicator Data imputation'!AD89&lt;&gt;"",1,0))</f>
        <v>0</v>
      </c>
      <c r="AD86" s="125">
        <f>IF('Indicator Data'!AE90="No Data",1,IF('Indicator Data imputation'!AE89&lt;&gt;"",1,0))</f>
        <v>0</v>
      </c>
      <c r="AE86" s="125">
        <f>IF('Indicator Data'!AF90="No Data",1,IF('Indicator Data imputation'!AF89&lt;&gt;"",1,0))</f>
        <v>0</v>
      </c>
      <c r="AF86" s="125">
        <f>IF('Indicator Data'!AG90="No Data",1,IF('Indicator Data imputation'!AG89&lt;&gt;"",1,0))</f>
        <v>0</v>
      </c>
      <c r="AG86" s="125">
        <f>IF('Indicator Data'!AH90="No Data",1,IF('Indicator Data imputation'!AH89&lt;&gt;"",1,0))</f>
        <v>0</v>
      </c>
      <c r="AH86" s="125">
        <f>IF('Indicator Data'!AI90="No Data",1,IF('Indicator Data imputation'!AI89&lt;&gt;"",1,0))</f>
        <v>0</v>
      </c>
      <c r="AI86" s="125">
        <f>IF('Indicator Data'!AJ90="No Data",1,IF('Indicator Data imputation'!AJ89&lt;&gt;"",1,0))</f>
        <v>0</v>
      </c>
      <c r="AJ86" s="125">
        <f>IF('Indicator Data'!AK90="No Data",1,IF('Indicator Data imputation'!AK89&lt;&gt;"",1,0))</f>
        <v>0</v>
      </c>
      <c r="AK86" s="125">
        <f>IF('Indicator Data'!AL90="No Data",1,IF('Indicator Data imputation'!AL89&lt;&gt;"",1,0))</f>
        <v>0</v>
      </c>
      <c r="AL86" s="125">
        <f>IF('Indicator Data'!AM90="No Data",1,IF('Indicator Data imputation'!AM89&lt;&gt;"",1,0))</f>
        <v>0</v>
      </c>
      <c r="AM86" s="125">
        <f>IF('Indicator Data'!AN90="No Data",1,IF('Indicator Data imputation'!AN89&lt;&gt;"",1,0))</f>
        <v>0</v>
      </c>
      <c r="AN86" s="125">
        <f>IF('Indicator Data'!AO90="No Data",1,IF('Indicator Data imputation'!AO89&lt;&gt;"",1,0))</f>
        <v>0</v>
      </c>
      <c r="AO86" s="125">
        <f>IF('Indicator Data'!AP90="No Data",1,IF('Indicator Data imputation'!AP89&lt;&gt;"",1,0))</f>
        <v>0</v>
      </c>
      <c r="AP86" s="125">
        <f>IF('Indicator Data'!AQ90="No Data",1,IF('Indicator Data imputation'!AQ89&lt;&gt;"",1,0))</f>
        <v>0</v>
      </c>
      <c r="AQ86" s="125">
        <f>IF('Indicator Data'!AR90="No Data",1,IF('Indicator Data imputation'!AR89&lt;&gt;"",1,0))</f>
        <v>0</v>
      </c>
      <c r="AR86" s="125">
        <f>IF('Indicator Data'!AS90="No Data",1,IF('Indicator Data imputation'!AS89&lt;&gt;"",1,0))</f>
        <v>0</v>
      </c>
      <c r="AS86" s="125">
        <f>IF('Indicator Data'!AT90="No Data",1,IF('Indicator Data imputation'!AT89&lt;&gt;"",1,0))</f>
        <v>0</v>
      </c>
      <c r="AT86" s="125">
        <f>IF('Indicator Data'!AU90="No Data",1,IF('Indicator Data imputation'!AU89&lt;&gt;"",1,0))</f>
        <v>0</v>
      </c>
      <c r="AU86" s="125">
        <f>IF('Indicator Data'!AV90="No Data",1,IF('Indicator Data imputation'!AV89&lt;&gt;"",1,0))</f>
        <v>1</v>
      </c>
      <c r="AV86" s="125">
        <f>IF('Indicator Data'!AW90="No Data",1,IF('Indicator Data imputation'!AW89&lt;&gt;"",1,0))</f>
        <v>1</v>
      </c>
      <c r="AW86" s="125">
        <f>IF('Indicator Data'!AX90="No Data",1,IF('Indicator Data imputation'!AX89&lt;&gt;"",1,0))</f>
        <v>1</v>
      </c>
      <c r="AX86" s="125">
        <f>IF('Indicator Data'!AY90="No Data",1,IF('Indicator Data imputation'!AY89&lt;&gt;"",1,0))</f>
        <v>0</v>
      </c>
      <c r="AY86" s="125">
        <f>IF('Indicator Data'!AZ90="No Data",1,IF('Indicator Data imputation'!AZ89&lt;&gt;"",1,0))</f>
        <v>0</v>
      </c>
      <c r="AZ86" s="125">
        <f>IF('Indicator Data'!BA90="No Data",1,IF('Indicator Data imputation'!BA89&lt;&gt;"",1,0))</f>
        <v>0</v>
      </c>
      <c r="BA86" s="125">
        <f>IF('Indicator Data'!BB90="No Data",1,IF('Indicator Data imputation'!BB89&lt;&gt;"",1,0))</f>
        <v>0</v>
      </c>
      <c r="BB86" s="125">
        <f>IF('Indicator Data'!BC90="No Data",1,IF('Indicator Data imputation'!BC89&lt;&gt;"",1,0))</f>
        <v>0</v>
      </c>
      <c r="BC86" s="125">
        <f>IF('Indicator Data'!BD90="No Data",1,IF('Indicator Data imputation'!BD89&lt;&gt;"",1,0))</f>
        <v>0</v>
      </c>
      <c r="BD86" s="125">
        <f>IF('Indicator Data'!BF90="No Data",1,IF('Indicator Data imputation'!BE89&lt;&gt;"",1,0))</f>
        <v>0</v>
      </c>
      <c r="BE86" s="125">
        <f>IF('Indicator Data'!BG90="No Data",1,IF('Indicator Data imputation'!BF89&lt;&gt;"",1,0))</f>
        <v>0</v>
      </c>
      <c r="BF86" s="125">
        <f>IF('Indicator Data'!BH90="No Data",1,IF('Indicator Data imputation'!BG89&lt;&gt;"",1,0))</f>
        <v>0</v>
      </c>
      <c r="BG86" s="125">
        <f>IF('Indicator Data'!BI90="No Data",1,IF('Indicator Data imputation'!BH89&lt;&gt;"",1,0))</f>
        <v>0</v>
      </c>
      <c r="BH86" s="125">
        <f>IF('Indicator Data'!BJ90="No Data",1,IF('Indicator Data imputation'!BI89&lt;&gt;"",1,0))</f>
        <v>0</v>
      </c>
      <c r="BI86" s="125">
        <f>IF('Indicator Data'!BK90="No Data",1,IF('Indicator Data imputation'!BJ89&lt;&gt;"",1,0))</f>
        <v>0</v>
      </c>
      <c r="BJ86" s="125">
        <f>IF('Indicator Data'!BL90="No Data",1,IF('Indicator Data imputation'!BK89&lt;&gt;"",1,0))</f>
        <v>0</v>
      </c>
      <c r="BK86" s="125">
        <f>IF('Indicator Data'!BM90="No Data",1,IF('Indicator Data imputation'!BL89&lt;&gt;"",1,0))</f>
        <v>0</v>
      </c>
      <c r="BL86" s="125">
        <f>IF('Indicator Data'!BN90="No Data",1,IF('Indicator Data imputation'!BM89&lt;&gt;"",1,0))</f>
        <v>0</v>
      </c>
      <c r="BM86" s="125">
        <f>IF('Indicator Data'!BO90="No Data",1,IF('Indicator Data imputation'!BN89&lt;&gt;"",1,0))</f>
        <v>0</v>
      </c>
      <c r="BN86" s="125">
        <f>IF('Indicator Data'!BP90="No Data",1,IF('Indicator Data imputation'!BO89&lt;&gt;"",1,0))</f>
        <v>0</v>
      </c>
      <c r="BO86" s="125">
        <f>IF('Indicator Data'!BQ90="No Data",1,IF('Indicator Data imputation'!BP89&lt;&gt;"",1,0))</f>
        <v>0</v>
      </c>
      <c r="BP86" s="125">
        <f>IF('Indicator Data'!BR90="No Data",1,IF('Indicator Data imputation'!BQ89&lt;&gt;"",1,0))</f>
        <v>0</v>
      </c>
      <c r="BQ86" s="125">
        <f>IF('Indicator Data'!BS90="No Data",1,IF('Indicator Data imputation'!BR89&lt;&gt;"",1,0))</f>
        <v>0</v>
      </c>
      <c r="BR86" s="125">
        <f>IF('Indicator Data'!BT90="No Data",1,IF('Indicator Data imputation'!BS89&lt;&gt;"",1,0))</f>
        <v>0</v>
      </c>
      <c r="BS86" s="125">
        <f>IF('Indicator Data'!BU90="No Data",1,IF('Indicator Data imputation'!BT89&lt;&gt;"",1,0))</f>
        <v>0</v>
      </c>
      <c r="BT86" s="125">
        <f>IF('Indicator Data'!BV90="No Data",1,IF('Indicator Data imputation'!BU89&lt;&gt;"",1,0))</f>
        <v>0</v>
      </c>
      <c r="BU86" s="125">
        <f>IF('Indicator Data'!BW90="No Data",1,IF('Indicator Data imputation'!BV89&lt;&gt;"",1,0))</f>
        <v>0</v>
      </c>
      <c r="BV86" s="125">
        <f>IF('Indicator Data'!BX90="No Data",1,IF('Indicator Data imputation'!BW89&lt;&gt;"",1,0))</f>
        <v>1</v>
      </c>
      <c r="BW86" s="125">
        <f>IF('Indicator Data'!BY90="No Data",1,IF('Indicator Data imputation'!BX89&lt;&gt;"",1,0))</f>
        <v>0</v>
      </c>
      <c r="BX86" s="125">
        <f>IF('Indicator Data'!BZ90="No Data",1,IF('Indicator Data imputation'!BY89&lt;&gt;"",1,0))</f>
        <v>0</v>
      </c>
      <c r="BY86" s="3">
        <f t="shared" si="3"/>
        <v>8</v>
      </c>
      <c r="BZ86" s="127">
        <f t="shared" si="4"/>
        <v>0.10666666666666667</v>
      </c>
    </row>
    <row r="87" spans="1:78" x14ac:dyDescent="0.3">
      <c r="A87" s="3" t="str">
        <f>'Indicator Data'!B91</f>
        <v>KAZ</v>
      </c>
      <c r="B87" s="125">
        <f>IF('Indicator Data'!C91="No Data",1,IF('Indicator Data imputation'!C90&lt;&gt;"",1,0))</f>
        <v>0</v>
      </c>
      <c r="C87" s="125">
        <f>IF('Indicator Data'!D91="No Data",1,IF('Indicator Data imputation'!D90&lt;&gt;"",1,0))</f>
        <v>0</v>
      </c>
      <c r="D87" s="125">
        <f>IF('Indicator Data'!E91="No Data",1,IF('Indicator Data imputation'!E90&lt;&gt;"",1,0))</f>
        <v>0</v>
      </c>
      <c r="E87" s="125">
        <f>IF('Indicator Data'!F91="No Data",1,IF('Indicator Data imputation'!F90&lt;&gt;"",1,0))</f>
        <v>0</v>
      </c>
      <c r="F87" s="125">
        <f>IF('Indicator Data'!G91="No Data",1,IF('Indicator Data imputation'!G90&lt;&gt;"",1,0))</f>
        <v>0</v>
      </c>
      <c r="G87" s="125">
        <f>IF('Indicator Data'!H91="No Data",1,IF('Indicator Data imputation'!H90&lt;&gt;"",1,0))</f>
        <v>0</v>
      </c>
      <c r="H87" s="125">
        <f>IF('Indicator Data'!I91="No Data",1,IF('Indicator Data imputation'!I90&lt;&gt;"",1,0))</f>
        <v>0</v>
      </c>
      <c r="I87" s="125">
        <f>IF('Indicator Data'!J91="No Data",1,IF('Indicator Data imputation'!J90&lt;&gt;"",1,0))</f>
        <v>0</v>
      </c>
      <c r="J87" s="125">
        <f>IF('Indicator Data'!K91="No Data",1,IF('Indicator Data imputation'!K90&lt;&gt;"",1,0))</f>
        <v>0</v>
      </c>
      <c r="K87" s="125">
        <f>IF('Indicator Data'!L91="No Data",1,IF('Indicator Data imputation'!L90&lt;&gt;"",1,0))</f>
        <v>0</v>
      </c>
      <c r="L87" s="125">
        <f>IF('Indicator Data'!M91="No Data",1,IF('Indicator Data imputation'!M90&lt;&gt;"",1,0))</f>
        <v>0</v>
      </c>
      <c r="M87" s="125">
        <f>IF('Indicator Data'!N91="No Data",1,IF('Indicator Data imputation'!N90&lt;&gt;"",1,0))</f>
        <v>1</v>
      </c>
      <c r="N87" s="125">
        <f>IF('Indicator Data'!O91="No Data",1,IF('Indicator Data imputation'!O90&lt;&gt;"",1,0))</f>
        <v>1</v>
      </c>
      <c r="O87" s="125">
        <f>IF('Indicator Data'!P91="No Data",1,IF('Indicator Data imputation'!P90&lt;&gt;"",1,0))</f>
        <v>1</v>
      </c>
      <c r="P87" s="125">
        <f>IF('Indicator Data'!Q91="No Data",1,IF('Indicator Data imputation'!Q90&lt;&gt;"",1,0))</f>
        <v>0</v>
      </c>
      <c r="Q87" s="125">
        <f>IF('Indicator Data'!R91="No Data",1,IF('Indicator Data imputation'!R90&lt;&gt;"",1,0))</f>
        <v>0</v>
      </c>
      <c r="R87" s="125">
        <f>IF('Indicator Data'!S91="No Data",1,IF('Indicator Data imputation'!S90&lt;&gt;"",1,0))</f>
        <v>0</v>
      </c>
      <c r="S87" s="125">
        <f>IF('Indicator Data'!T91="No Data",1,IF('Indicator Data imputation'!T90&lt;&gt;"",1,0))</f>
        <v>0</v>
      </c>
      <c r="T87" s="125">
        <f>IF('Indicator Data'!U91="No Data",1,IF('Indicator Data imputation'!U90&lt;&gt;"",1,0))</f>
        <v>0</v>
      </c>
      <c r="U87" s="125">
        <f>IF('Indicator Data'!V91="No Data",1,IF('Indicator Data imputation'!V90&lt;&gt;"",1,0))</f>
        <v>0</v>
      </c>
      <c r="V87" s="125">
        <f>IF('Indicator Data'!W91="No Data",1,IF('Indicator Data imputation'!W90&lt;&gt;"",1,0))</f>
        <v>0</v>
      </c>
      <c r="W87" s="125">
        <f>IF('Indicator Data'!X91="No Data",1,IF('Indicator Data imputation'!X90&lt;&gt;"",1,0))</f>
        <v>0</v>
      </c>
      <c r="X87" s="125">
        <f>IF('Indicator Data'!Y91="No Data",1,IF('Indicator Data imputation'!Y90&lt;&gt;"",1,0))</f>
        <v>0</v>
      </c>
      <c r="Y87" s="125">
        <f>IF('Indicator Data'!Z91="No Data",1,IF('Indicator Data imputation'!Z90&lt;&gt;"",1,0))</f>
        <v>0</v>
      </c>
      <c r="Z87" s="125">
        <f>IF('Indicator Data'!AA91="No Data",1,IF('Indicator Data imputation'!AA90&lt;&gt;"",1,0))</f>
        <v>0</v>
      </c>
      <c r="AA87" s="125">
        <f>IF('Indicator Data'!AB91="No Data",1,IF('Indicator Data imputation'!AB90&lt;&gt;"",1,0))</f>
        <v>0</v>
      </c>
      <c r="AB87" s="125">
        <f>IF('Indicator Data'!AC91="No Data",1,IF('Indicator Data imputation'!AC90&lt;&gt;"",1,0))</f>
        <v>0</v>
      </c>
      <c r="AC87" s="125">
        <f>IF('Indicator Data'!AD91="No Data",1,IF('Indicator Data imputation'!AD90&lt;&gt;"",1,0))</f>
        <v>0</v>
      </c>
      <c r="AD87" s="125">
        <f>IF('Indicator Data'!AE91="No Data",1,IF('Indicator Data imputation'!AE90&lt;&gt;"",1,0))</f>
        <v>0</v>
      </c>
      <c r="AE87" s="125">
        <f>IF('Indicator Data'!AF91="No Data",1,IF('Indicator Data imputation'!AF90&lt;&gt;"",1,0))</f>
        <v>1</v>
      </c>
      <c r="AF87" s="125">
        <f>IF('Indicator Data'!AG91="No Data",1,IF('Indicator Data imputation'!AG90&lt;&gt;"",1,0))</f>
        <v>0</v>
      </c>
      <c r="AG87" s="125">
        <f>IF('Indicator Data'!AH91="No Data",1,IF('Indicator Data imputation'!AH90&lt;&gt;"",1,0))</f>
        <v>0</v>
      </c>
      <c r="AH87" s="125">
        <f>IF('Indicator Data'!AI91="No Data",1,IF('Indicator Data imputation'!AI90&lt;&gt;"",1,0))</f>
        <v>0</v>
      </c>
      <c r="AI87" s="125">
        <f>IF('Indicator Data'!AJ91="No Data",1,IF('Indicator Data imputation'!AJ90&lt;&gt;"",1,0))</f>
        <v>0</v>
      </c>
      <c r="AJ87" s="125">
        <f>IF('Indicator Data'!AK91="No Data",1,IF('Indicator Data imputation'!AK90&lt;&gt;"",1,0))</f>
        <v>0</v>
      </c>
      <c r="AK87" s="125">
        <f>IF('Indicator Data'!AL91="No Data",1,IF('Indicator Data imputation'!AL90&lt;&gt;"",1,0))</f>
        <v>0</v>
      </c>
      <c r="AL87" s="125">
        <f>IF('Indicator Data'!AM91="No Data",1,IF('Indicator Data imputation'!AM90&lt;&gt;"",1,0))</f>
        <v>0</v>
      </c>
      <c r="AM87" s="125">
        <f>IF('Indicator Data'!AN91="No Data",1,IF('Indicator Data imputation'!AN90&lt;&gt;"",1,0))</f>
        <v>0</v>
      </c>
      <c r="AN87" s="125">
        <f>IF('Indicator Data'!AO91="No Data",1,IF('Indicator Data imputation'!AO90&lt;&gt;"",1,0))</f>
        <v>0</v>
      </c>
      <c r="AO87" s="125">
        <f>IF('Indicator Data'!AP91="No Data",1,IF('Indicator Data imputation'!AP90&lt;&gt;"",1,0))</f>
        <v>0</v>
      </c>
      <c r="AP87" s="125">
        <f>IF('Indicator Data'!AQ91="No Data",1,IF('Indicator Data imputation'!AQ90&lt;&gt;"",1,0))</f>
        <v>0</v>
      </c>
      <c r="AQ87" s="125">
        <f>IF('Indicator Data'!AR91="No Data",1,IF('Indicator Data imputation'!AR90&lt;&gt;"",1,0))</f>
        <v>0</v>
      </c>
      <c r="AR87" s="125">
        <f>IF('Indicator Data'!AS91="No Data",1,IF('Indicator Data imputation'!AS90&lt;&gt;"",1,0))</f>
        <v>0</v>
      </c>
      <c r="AS87" s="125">
        <f>IF('Indicator Data'!AT91="No Data",1,IF('Indicator Data imputation'!AT90&lt;&gt;"",1,0))</f>
        <v>0</v>
      </c>
      <c r="AT87" s="125">
        <f>IF('Indicator Data'!AU91="No Data",1,IF('Indicator Data imputation'!AU90&lt;&gt;"",1,0))</f>
        <v>0</v>
      </c>
      <c r="AU87" s="125">
        <f>IF('Indicator Data'!AV91="No Data",1,IF('Indicator Data imputation'!AV90&lt;&gt;"",1,0))</f>
        <v>0</v>
      </c>
      <c r="AV87" s="125">
        <f>IF('Indicator Data'!AW91="No Data",1,IF('Indicator Data imputation'!AW90&lt;&gt;"",1,0))</f>
        <v>0</v>
      </c>
      <c r="AW87" s="125">
        <f>IF('Indicator Data'!AX91="No Data",1,IF('Indicator Data imputation'!AX90&lt;&gt;"",1,0))</f>
        <v>0</v>
      </c>
      <c r="AX87" s="125">
        <f>IF('Indicator Data'!AY91="No Data",1,IF('Indicator Data imputation'!AY90&lt;&gt;"",1,0))</f>
        <v>0</v>
      </c>
      <c r="AY87" s="125">
        <f>IF('Indicator Data'!AZ91="No Data",1,IF('Indicator Data imputation'!AZ90&lt;&gt;"",1,0))</f>
        <v>0</v>
      </c>
      <c r="AZ87" s="125">
        <f>IF('Indicator Data'!BA91="No Data",1,IF('Indicator Data imputation'!BA90&lt;&gt;"",1,0))</f>
        <v>0</v>
      </c>
      <c r="BA87" s="125">
        <f>IF('Indicator Data'!BB91="No Data",1,IF('Indicator Data imputation'!BB90&lt;&gt;"",1,0))</f>
        <v>0</v>
      </c>
      <c r="BB87" s="125">
        <f>IF('Indicator Data'!BC91="No Data",1,IF('Indicator Data imputation'!BC90&lt;&gt;"",1,0))</f>
        <v>0</v>
      </c>
      <c r="BC87" s="125">
        <f>IF('Indicator Data'!BD91="No Data",1,IF('Indicator Data imputation'!BD90&lt;&gt;"",1,0))</f>
        <v>0</v>
      </c>
      <c r="BD87" s="125">
        <f>IF('Indicator Data'!BF91="No Data",1,IF('Indicator Data imputation'!BE90&lt;&gt;"",1,0))</f>
        <v>0</v>
      </c>
      <c r="BE87" s="125">
        <f>IF('Indicator Data'!BG91="No Data",1,IF('Indicator Data imputation'!BF90&lt;&gt;"",1,0))</f>
        <v>0</v>
      </c>
      <c r="BF87" s="125">
        <f>IF('Indicator Data'!BH91="No Data",1,IF('Indicator Data imputation'!BG90&lt;&gt;"",1,0))</f>
        <v>0</v>
      </c>
      <c r="BG87" s="125">
        <f>IF('Indicator Data'!BI91="No Data",1,IF('Indicator Data imputation'!BH90&lt;&gt;"",1,0))</f>
        <v>0</v>
      </c>
      <c r="BH87" s="125">
        <f>IF('Indicator Data'!BJ91="No Data",1,IF('Indicator Data imputation'!BI90&lt;&gt;"",1,0))</f>
        <v>0</v>
      </c>
      <c r="BI87" s="125">
        <f>IF('Indicator Data'!BK91="No Data",1,IF('Indicator Data imputation'!BJ90&lt;&gt;"",1,0))</f>
        <v>0</v>
      </c>
      <c r="BJ87" s="125">
        <f>IF('Indicator Data'!BL91="No Data",1,IF('Indicator Data imputation'!BK90&lt;&gt;"",1,0))</f>
        <v>0</v>
      </c>
      <c r="BK87" s="125">
        <f>IF('Indicator Data'!BM91="No Data",1,IF('Indicator Data imputation'!BL90&lt;&gt;"",1,0))</f>
        <v>0</v>
      </c>
      <c r="BL87" s="125">
        <f>IF('Indicator Data'!BN91="No Data",1,IF('Indicator Data imputation'!BM90&lt;&gt;"",1,0))</f>
        <v>0</v>
      </c>
      <c r="BM87" s="125">
        <f>IF('Indicator Data'!BO91="No Data",1,IF('Indicator Data imputation'!BN90&lt;&gt;"",1,0))</f>
        <v>0</v>
      </c>
      <c r="BN87" s="125">
        <f>IF('Indicator Data'!BP91="No Data",1,IF('Indicator Data imputation'!BO90&lt;&gt;"",1,0))</f>
        <v>0</v>
      </c>
      <c r="BO87" s="125">
        <f>IF('Indicator Data'!BQ91="No Data",1,IF('Indicator Data imputation'!BP90&lt;&gt;"",1,0))</f>
        <v>0</v>
      </c>
      <c r="BP87" s="125">
        <f>IF('Indicator Data'!BR91="No Data",1,IF('Indicator Data imputation'!BQ90&lt;&gt;"",1,0))</f>
        <v>0</v>
      </c>
      <c r="BQ87" s="125">
        <f>IF('Indicator Data'!BS91="No Data",1,IF('Indicator Data imputation'!BR90&lt;&gt;"",1,0))</f>
        <v>0</v>
      </c>
      <c r="BR87" s="125">
        <f>IF('Indicator Data'!BT91="No Data",1,IF('Indicator Data imputation'!BS90&lt;&gt;"",1,0))</f>
        <v>0</v>
      </c>
      <c r="BS87" s="125">
        <f>IF('Indicator Data'!BU91="No Data",1,IF('Indicator Data imputation'!BT90&lt;&gt;"",1,0))</f>
        <v>0</v>
      </c>
      <c r="BT87" s="125">
        <f>IF('Indicator Data'!BV91="No Data",1,IF('Indicator Data imputation'!BU90&lt;&gt;"",1,0))</f>
        <v>0</v>
      </c>
      <c r="BU87" s="125">
        <f>IF('Indicator Data'!BW91="No Data",1,IF('Indicator Data imputation'!BV90&lt;&gt;"",1,0))</f>
        <v>0</v>
      </c>
      <c r="BV87" s="125">
        <f>IF('Indicator Data'!BX91="No Data",1,IF('Indicator Data imputation'!BW90&lt;&gt;"",1,0))</f>
        <v>0</v>
      </c>
      <c r="BW87" s="125">
        <f>IF('Indicator Data'!BY91="No Data",1,IF('Indicator Data imputation'!BX90&lt;&gt;"",1,0))</f>
        <v>0</v>
      </c>
      <c r="BX87" s="125">
        <f>IF('Indicator Data'!BZ91="No Data",1,IF('Indicator Data imputation'!BY90&lt;&gt;"",1,0))</f>
        <v>0</v>
      </c>
      <c r="BY87" s="3">
        <f t="shared" si="3"/>
        <v>4</v>
      </c>
      <c r="BZ87" s="127">
        <f t="shared" si="4"/>
        <v>5.3333333333333337E-2</v>
      </c>
    </row>
    <row r="88" spans="1:78" x14ac:dyDescent="0.3">
      <c r="A88" s="3" t="str">
        <f>'Indicator Data'!B92</f>
        <v>KEN</v>
      </c>
      <c r="B88" s="125">
        <f>IF('Indicator Data'!C92="No Data",1,IF('Indicator Data imputation'!C91&lt;&gt;"",1,0))</f>
        <v>0</v>
      </c>
      <c r="C88" s="125">
        <f>IF('Indicator Data'!D92="No Data",1,IF('Indicator Data imputation'!D91&lt;&gt;"",1,0))</f>
        <v>0</v>
      </c>
      <c r="D88" s="125">
        <f>IF('Indicator Data'!E92="No Data",1,IF('Indicator Data imputation'!E91&lt;&gt;"",1,0))</f>
        <v>0</v>
      </c>
      <c r="E88" s="125">
        <f>IF('Indicator Data'!F92="No Data",1,IF('Indicator Data imputation'!F91&lt;&gt;"",1,0))</f>
        <v>0</v>
      </c>
      <c r="F88" s="125">
        <f>IF('Indicator Data'!G92="No Data",1,IF('Indicator Data imputation'!G91&lt;&gt;"",1,0))</f>
        <v>0</v>
      </c>
      <c r="G88" s="125">
        <f>IF('Indicator Data'!H92="No Data",1,IF('Indicator Data imputation'!H91&lt;&gt;"",1,0))</f>
        <v>0</v>
      </c>
      <c r="H88" s="125">
        <f>IF('Indicator Data'!I92="No Data",1,IF('Indicator Data imputation'!I91&lt;&gt;"",1,0))</f>
        <v>0</v>
      </c>
      <c r="I88" s="125">
        <f>IF('Indicator Data'!J92="No Data",1,IF('Indicator Data imputation'!J91&lt;&gt;"",1,0))</f>
        <v>0</v>
      </c>
      <c r="J88" s="125">
        <f>IF('Indicator Data'!K92="No Data",1,IF('Indicator Data imputation'!K91&lt;&gt;"",1,0))</f>
        <v>0</v>
      </c>
      <c r="K88" s="125">
        <f>IF('Indicator Data'!L92="No Data",1,IF('Indicator Data imputation'!L91&lt;&gt;"",1,0))</f>
        <v>0</v>
      </c>
      <c r="L88" s="125">
        <f>IF('Indicator Data'!M92="No Data",1,IF('Indicator Data imputation'!M91&lt;&gt;"",1,0))</f>
        <v>0</v>
      </c>
      <c r="M88" s="125">
        <f>IF('Indicator Data'!N92="No Data",1,IF('Indicator Data imputation'!N91&lt;&gt;"",1,0))</f>
        <v>0</v>
      </c>
      <c r="N88" s="125">
        <f>IF('Indicator Data'!O92="No Data",1,IF('Indicator Data imputation'!O91&lt;&gt;"",1,0))</f>
        <v>0</v>
      </c>
      <c r="O88" s="125">
        <f>IF('Indicator Data'!P92="No Data",1,IF('Indicator Data imputation'!P91&lt;&gt;"",1,0))</f>
        <v>0</v>
      </c>
      <c r="P88" s="125">
        <f>IF('Indicator Data'!Q92="No Data",1,IF('Indicator Data imputation'!Q91&lt;&gt;"",1,0))</f>
        <v>0</v>
      </c>
      <c r="Q88" s="125">
        <f>IF('Indicator Data'!R92="No Data",1,IF('Indicator Data imputation'!R91&lt;&gt;"",1,0))</f>
        <v>0</v>
      </c>
      <c r="R88" s="125">
        <f>IF('Indicator Data'!S92="No Data",1,IF('Indicator Data imputation'!S91&lt;&gt;"",1,0))</f>
        <v>0</v>
      </c>
      <c r="S88" s="125">
        <f>IF('Indicator Data'!T92="No Data",1,IF('Indicator Data imputation'!T91&lt;&gt;"",1,0))</f>
        <v>0</v>
      </c>
      <c r="T88" s="125">
        <f>IF('Indicator Data'!U92="No Data",1,IF('Indicator Data imputation'!U91&lt;&gt;"",1,0))</f>
        <v>0</v>
      </c>
      <c r="U88" s="125">
        <f>IF('Indicator Data'!V92="No Data",1,IF('Indicator Data imputation'!V91&lt;&gt;"",1,0))</f>
        <v>0</v>
      </c>
      <c r="V88" s="125">
        <f>IF('Indicator Data'!W92="No Data",1,IF('Indicator Data imputation'!W91&lt;&gt;"",1,0))</f>
        <v>0</v>
      </c>
      <c r="W88" s="125">
        <f>IF('Indicator Data'!X92="No Data",1,IF('Indicator Data imputation'!X91&lt;&gt;"",1,0))</f>
        <v>0</v>
      </c>
      <c r="X88" s="125">
        <f>IF('Indicator Data'!Y92="No Data",1,IF('Indicator Data imputation'!Y91&lt;&gt;"",1,0))</f>
        <v>0</v>
      </c>
      <c r="Y88" s="125">
        <f>IF('Indicator Data'!Z92="No Data",1,IF('Indicator Data imputation'!Z91&lt;&gt;"",1,0))</f>
        <v>0</v>
      </c>
      <c r="Z88" s="125">
        <f>IF('Indicator Data'!AA92="No Data",1,IF('Indicator Data imputation'!AA91&lt;&gt;"",1,0))</f>
        <v>0</v>
      </c>
      <c r="AA88" s="125">
        <f>IF('Indicator Data'!AB92="No Data",1,IF('Indicator Data imputation'!AB91&lt;&gt;"",1,0))</f>
        <v>0</v>
      </c>
      <c r="AB88" s="125">
        <f>IF('Indicator Data'!AC92="No Data",1,IF('Indicator Data imputation'!AC91&lt;&gt;"",1,0))</f>
        <v>0</v>
      </c>
      <c r="AC88" s="125">
        <f>IF('Indicator Data'!AD92="No Data",1,IF('Indicator Data imputation'!AD91&lt;&gt;"",1,0))</f>
        <v>0</v>
      </c>
      <c r="AD88" s="125">
        <f>IF('Indicator Data'!AE92="No Data",1,IF('Indicator Data imputation'!AE91&lt;&gt;"",1,0))</f>
        <v>0</v>
      </c>
      <c r="AE88" s="125">
        <f>IF('Indicator Data'!AF92="No Data",1,IF('Indicator Data imputation'!AF91&lt;&gt;"",1,0))</f>
        <v>0</v>
      </c>
      <c r="AF88" s="125">
        <f>IF('Indicator Data'!AG92="No Data",1,IF('Indicator Data imputation'!AG91&lt;&gt;"",1,0))</f>
        <v>0</v>
      </c>
      <c r="AG88" s="125">
        <f>IF('Indicator Data'!AH92="No Data",1,IF('Indicator Data imputation'!AH91&lt;&gt;"",1,0))</f>
        <v>0</v>
      </c>
      <c r="AH88" s="125">
        <f>IF('Indicator Data'!AI92="No Data",1,IF('Indicator Data imputation'!AI91&lt;&gt;"",1,0))</f>
        <v>0</v>
      </c>
      <c r="AI88" s="125">
        <f>IF('Indicator Data'!AJ92="No Data",1,IF('Indicator Data imputation'!AJ91&lt;&gt;"",1,0))</f>
        <v>0</v>
      </c>
      <c r="AJ88" s="125">
        <f>IF('Indicator Data'!AK92="No Data",1,IF('Indicator Data imputation'!AK91&lt;&gt;"",1,0))</f>
        <v>0</v>
      </c>
      <c r="AK88" s="125">
        <f>IF('Indicator Data'!AL92="No Data",1,IF('Indicator Data imputation'!AL91&lt;&gt;"",1,0))</f>
        <v>0</v>
      </c>
      <c r="AL88" s="125">
        <f>IF('Indicator Data'!AM92="No Data",1,IF('Indicator Data imputation'!AM91&lt;&gt;"",1,0))</f>
        <v>0</v>
      </c>
      <c r="AM88" s="125">
        <f>IF('Indicator Data'!AN92="No Data",1,IF('Indicator Data imputation'!AN91&lt;&gt;"",1,0))</f>
        <v>0</v>
      </c>
      <c r="AN88" s="125">
        <f>IF('Indicator Data'!AO92="No Data",1,IF('Indicator Data imputation'!AO91&lt;&gt;"",1,0))</f>
        <v>0</v>
      </c>
      <c r="AO88" s="125">
        <f>IF('Indicator Data'!AP92="No Data",1,IF('Indicator Data imputation'!AP91&lt;&gt;"",1,0))</f>
        <v>0</v>
      </c>
      <c r="AP88" s="125">
        <f>IF('Indicator Data'!AQ92="No Data",1,IF('Indicator Data imputation'!AQ91&lt;&gt;"",1,0))</f>
        <v>0</v>
      </c>
      <c r="AQ88" s="125">
        <f>IF('Indicator Data'!AR92="No Data",1,IF('Indicator Data imputation'!AR91&lt;&gt;"",1,0))</f>
        <v>0</v>
      </c>
      <c r="AR88" s="125">
        <f>IF('Indicator Data'!AS92="No Data",1,IF('Indicator Data imputation'!AS91&lt;&gt;"",1,0))</f>
        <v>0</v>
      </c>
      <c r="AS88" s="125">
        <f>IF('Indicator Data'!AT92="No Data",1,IF('Indicator Data imputation'!AT91&lt;&gt;"",1,0))</f>
        <v>0</v>
      </c>
      <c r="AT88" s="125">
        <f>IF('Indicator Data'!AU92="No Data",1,IF('Indicator Data imputation'!AU91&lt;&gt;"",1,0))</f>
        <v>0</v>
      </c>
      <c r="AU88" s="125">
        <f>IF('Indicator Data'!AV92="No Data",1,IF('Indicator Data imputation'!AV91&lt;&gt;"",1,0))</f>
        <v>0</v>
      </c>
      <c r="AV88" s="125">
        <f>IF('Indicator Data'!AW92="No Data",1,IF('Indicator Data imputation'!AW91&lt;&gt;"",1,0))</f>
        <v>0</v>
      </c>
      <c r="AW88" s="125">
        <f>IF('Indicator Data'!AX92="No Data",1,IF('Indicator Data imputation'!AX91&lt;&gt;"",1,0))</f>
        <v>0</v>
      </c>
      <c r="AX88" s="125">
        <f>IF('Indicator Data'!AY92="No Data",1,IF('Indicator Data imputation'!AY91&lt;&gt;"",1,0))</f>
        <v>0</v>
      </c>
      <c r="AY88" s="125">
        <f>IF('Indicator Data'!AZ92="No Data",1,IF('Indicator Data imputation'!AZ91&lt;&gt;"",1,0))</f>
        <v>0</v>
      </c>
      <c r="AZ88" s="125">
        <f>IF('Indicator Data'!BA92="No Data",1,IF('Indicator Data imputation'!BA91&lt;&gt;"",1,0))</f>
        <v>0</v>
      </c>
      <c r="BA88" s="125">
        <f>IF('Indicator Data'!BB92="No Data",1,IF('Indicator Data imputation'!BB91&lt;&gt;"",1,0))</f>
        <v>0</v>
      </c>
      <c r="BB88" s="125">
        <f>IF('Indicator Data'!BC92="No Data",1,IF('Indicator Data imputation'!BC91&lt;&gt;"",1,0))</f>
        <v>0</v>
      </c>
      <c r="BC88" s="125">
        <f>IF('Indicator Data'!BD92="No Data",1,IF('Indicator Data imputation'!BD91&lt;&gt;"",1,0))</f>
        <v>0</v>
      </c>
      <c r="BD88" s="125">
        <f>IF('Indicator Data'!BF92="No Data",1,IF('Indicator Data imputation'!BE91&lt;&gt;"",1,0))</f>
        <v>0</v>
      </c>
      <c r="BE88" s="125">
        <f>IF('Indicator Data'!BG92="No Data",1,IF('Indicator Data imputation'!BF91&lt;&gt;"",1,0))</f>
        <v>0</v>
      </c>
      <c r="BF88" s="125">
        <f>IF('Indicator Data'!BH92="No Data",1,IF('Indicator Data imputation'!BG91&lt;&gt;"",1,0))</f>
        <v>0</v>
      </c>
      <c r="BG88" s="125">
        <f>IF('Indicator Data'!BI92="No Data",1,IF('Indicator Data imputation'!BH91&lt;&gt;"",1,0))</f>
        <v>0</v>
      </c>
      <c r="BH88" s="125">
        <f>IF('Indicator Data'!BJ92="No Data",1,IF('Indicator Data imputation'!BI91&lt;&gt;"",1,0))</f>
        <v>0</v>
      </c>
      <c r="BI88" s="125">
        <f>IF('Indicator Data'!BK92="No Data",1,IF('Indicator Data imputation'!BJ91&lt;&gt;"",1,0))</f>
        <v>0</v>
      </c>
      <c r="BJ88" s="125">
        <f>IF('Indicator Data'!BL92="No Data",1,IF('Indicator Data imputation'!BK91&lt;&gt;"",1,0))</f>
        <v>0</v>
      </c>
      <c r="BK88" s="125">
        <f>IF('Indicator Data'!BM92="No Data",1,IF('Indicator Data imputation'!BL91&lt;&gt;"",1,0))</f>
        <v>0</v>
      </c>
      <c r="BL88" s="125">
        <f>IF('Indicator Data'!BN92="No Data",1,IF('Indicator Data imputation'!BM91&lt;&gt;"",1,0))</f>
        <v>0</v>
      </c>
      <c r="BM88" s="125">
        <f>IF('Indicator Data'!BO92="No Data",1,IF('Indicator Data imputation'!BN91&lt;&gt;"",1,0))</f>
        <v>0</v>
      </c>
      <c r="BN88" s="125">
        <f>IF('Indicator Data'!BP92="No Data",1,IF('Indicator Data imputation'!BO91&lt;&gt;"",1,0))</f>
        <v>0</v>
      </c>
      <c r="BO88" s="125">
        <f>IF('Indicator Data'!BQ92="No Data",1,IF('Indicator Data imputation'!BP91&lt;&gt;"",1,0))</f>
        <v>0</v>
      </c>
      <c r="BP88" s="125">
        <f>IF('Indicator Data'!BR92="No Data",1,IF('Indicator Data imputation'!BQ91&lt;&gt;"",1,0))</f>
        <v>0</v>
      </c>
      <c r="BQ88" s="125">
        <f>IF('Indicator Data'!BS92="No Data",1,IF('Indicator Data imputation'!BR91&lt;&gt;"",1,0))</f>
        <v>0</v>
      </c>
      <c r="BR88" s="125">
        <f>IF('Indicator Data'!BT92="No Data",1,IF('Indicator Data imputation'!BS91&lt;&gt;"",1,0))</f>
        <v>0</v>
      </c>
      <c r="BS88" s="125">
        <f>IF('Indicator Data'!BU92="No Data",1,IF('Indicator Data imputation'!BT91&lt;&gt;"",1,0))</f>
        <v>0</v>
      </c>
      <c r="BT88" s="125">
        <f>IF('Indicator Data'!BV92="No Data",1,IF('Indicator Data imputation'!BU91&lt;&gt;"",1,0))</f>
        <v>0</v>
      </c>
      <c r="BU88" s="125">
        <f>IF('Indicator Data'!BW92="No Data",1,IF('Indicator Data imputation'!BV91&lt;&gt;"",1,0))</f>
        <v>0</v>
      </c>
      <c r="BV88" s="125">
        <f>IF('Indicator Data'!BX92="No Data",1,IF('Indicator Data imputation'!BW91&lt;&gt;"",1,0))</f>
        <v>0</v>
      </c>
      <c r="BW88" s="125">
        <f>IF('Indicator Data'!BY92="No Data",1,IF('Indicator Data imputation'!BX91&lt;&gt;"",1,0))</f>
        <v>0</v>
      </c>
      <c r="BX88" s="125">
        <f>IF('Indicator Data'!BZ92="No Data",1,IF('Indicator Data imputation'!BY91&lt;&gt;"",1,0))</f>
        <v>0</v>
      </c>
      <c r="BY88" s="3">
        <f t="shared" si="3"/>
        <v>0</v>
      </c>
      <c r="BZ88" s="127">
        <f t="shared" si="4"/>
        <v>0</v>
      </c>
    </row>
    <row r="89" spans="1:78" x14ac:dyDescent="0.3">
      <c r="A89" s="3" t="str">
        <f>'Indicator Data'!B93</f>
        <v>KIR</v>
      </c>
      <c r="B89" s="125">
        <f>IF('Indicator Data'!C93="No Data",1,IF('Indicator Data imputation'!C92&lt;&gt;"",1,0))</f>
        <v>0</v>
      </c>
      <c r="C89" s="125">
        <f>IF('Indicator Data'!D93="No Data",1,IF('Indicator Data imputation'!D92&lt;&gt;"",1,0))</f>
        <v>0</v>
      </c>
      <c r="D89" s="125">
        <f>IF('Indicator Data'!E93="No Data",1,IF('Indicator Data imputation'!E92&lt;&gt;"",1,0))</f>
        <v>1</v>
      </c>
      <c r="E89" s="125">
        <f>IF('Indicator Data'!F93="No Data",1,IF('Indicator Data imputation'!F92&lt;&gt;"",1,0))</f>
        <v>0</v>
      </c>
      <c r="F89" s="125">
        <f>IF('Indicator Data'!G93="No Data",1,IF('Indicator Data imputation'!G92&lt;&gt;"",1,0))</f>
        <v>0</v>
      </c>
      <c r="G89" s="125">
        <f>IF('Indicator Data'!H93="No Data",1,IF('Indicator Data imputation'!H92&lt;&gt;"",1,0))</f>
        <v>0</v>
      </c>
      <c r="H89" s="125">
        <f>IF('Indicator Data'!I93="No Data",1,IF('Indicator Data imputation'!I92&lt;&gt;"",1,0))</f>
        <v>0</v>
      </c>
      <c r="I89" s="125">
        <f>IF('Indicator Data'!J93="No Data",1,IF('Indicator Data imputation'!J92&lt;&gt;"",1,0))</f>
        <v>0</v>
      </c>
      <c r="J89" s="125">
        <f>IF('Indicator Data'!K93="No Data",1,IF('Indicator Data imputation'!K92&lt;&gt;"",1,0))</f>
        <v>0</v>
      </c>
      <c r="K89" s="125">
        <f>IF('Indicator Data'!L93="No Data",1,IF('Indicator Data imputation'!L92&lt;&gt;"",1,0))</f>
        <v>1</v>
      </c>
      <c r="L89" s="125">
        <f>IF('Indicator Data'!M93="No Data",1,IF('Indicator Data imputation'!M92&lt;&gt;"",1,0))</f>
        <v>1</v>
      </c>
      <c r="M89" s="125">
        <f>IF('Indicator Data'!N93="No Data",1,IF('Indicator Data imputation'!N92&lt;&gt;"",1,0))</f>
        <v>1</v>
      </c>
      <c r="N89" s="125">
        <f>IF('Indicator Data'!O93="No Data",1,IF('Indicator Data imputation'!O92&lt;&gt;"",1,0))</f>
        <v>1</v>
      </c>
      <c r="O89" s="125">
        <f>IF('Indicator Data'!P93="No Data",1,IF('Indicator Data imputation'!P92&lt;&gt;"",1,0))</f>
        <v>1</v>
      </c>
      <c r="P89" s="125">
        <f>IF('Indicator Data'!Q93="No Data",1,IF('Indicator Data imputation'!Q92&lt;&gt;"",1,0))</f>
        <v>0</v>
      </c>
      <c r="Q89" s="125">
        <f>IF('Indicator Data'!R93="No Data",1,IF('Indicator Data imputation'!R92&lt;&gt;"",1,0))</f>
        <v>0</v>
      </c>
      <c r="R89" s="125">
        <f>IF('Indicator Data'!S93="No Data",1,IF('Indicator Data imputation'!S92&lt;&gt;"",1,0))</f>
        <v>0</v>
      </c>
      <c r="S89" s="125">
        <f>IF('Indicator Data'!T93="No Data",1,IF('Indicator Data imputation'!T92&lt;&gt;"",1,0))</f>
        <v>0</v>
      </c>
      <c r="T89" s="125">
        <f>IF('Indicator Data'!U93="No Data",1,IF('Indicator Data imputation'!U92&lt;&gt;"",1,0))</f>
        <v>0</v>
      </c>
      <c r="U89" s="125">
        <f>IF('Indicator Data'!V93="No Data",1,IF('Indicator Data imputation'!V92&lt;&gt;"",1,0))</f>
        <v>0</v>
      </c>
      <c r="V89" s="125">
        <f>IF('Indicator Data'!W93="No Data",1,IF('Indicator Data imputation'!W92&lt;&gt;"",1,0))</f>
        <v>0</v>
      </c>
      <c r="W89" s="125">
        <f>IF('Indicator Data'!X93="No Data",1,IF('Indicator Data imputation'!X92&lt;&gt;"",1,0))</f>
        <v>0</v>
      </c>
      <c r="X89" s="125">
        <f>IF('Indicator Data'!Y93="No Data",1,IF('Indicator Data imputation'!Y92&lt;&gt;"",1,0))</f>
        <v>0</v>
      </c>
      <c r="Y89" s="125">
        <f>IF('Indicator Data'!Z93="No Data",1,IF('Indicator Data imputation'!Z92&lt;&gt;"",1,0))</f>
        <v>0</v>
      </c>
      <c r="Z89" s="125">
        <f>IF('Indicator Data'!AA93="No Data",1,IF('Indicator Data imputation'!AA92&lt;&gt;"",1,0))</f>
        <v>1</v>
      </c>
      <c r="AA89" s="125">
        <f>IF('Indicator Data'!AB93="No Data",1,IF('Indicator Data imputation'!AB92&lt;&gt;"",1,0))</f>
        <v>0</v>
      </c>
      <c r="AB89" s="125">
        <f>IF('Indicator Data'!AC93="No Data",1,IF('Indicator Data imputation'!AC92&lt;&gt;"",1,0))</f>
        <v>1</v>
      </c>
      <c r="AC89" s="125">
        <f>IF('Indicator Data'!AD93="No Data",1,IF('Indicator Data imputation'!AD92&lt;&gt;"",1,0))</f>
        <v>1</v>
      </c>
      <c r="AD89" s="125">
        <f>IF('Indicator Data'!AE93="No Data",1,IF('Indicator Data imputation'!AE92&lt;&gt;"",1,0))</f>
        <v>0</v>
      </c>
      <c r="AE89" s="125">
        <f>IF('Indicator Data'!AF93="No Data",1,IF('Indicator Data imputation'!AF92&lt;&gt;"",1,0))</f>
        <v>1</v>
      </c>
      <c r="AF89" s="125">
        <f>IF('Indicator Data'!AG93="No Data",1,IF('Indicator Data imputation'!AG92&lt;&gt;"",1,0))</f>
        <v>0</v>
      </c>
      <c r="AG89" s="125">
        <f>IF('Indicator Data'!AH93="No Data",1,IF('Indicator Data imputation'!AH92&lt;&gt;"",1,0))</f>
        <v>0</v>
      </c>
      <c r="AH89" s="125">
        <f>IF('Indicator Data'!AI93="No Data",1,IF('Indicator Data imputation'!AI92&lt;&gt;"",1,0))</f>
        <v>0</v>
      </c>
      <c r="AI89" s="125">
        <f>IF('Indicator Data'!AJ93="No Data",1,IF('Indicator Data imputation'!AJ92&lt;&gt;"",1,0))</f>
        <v>0</v>
      </c>
      <c r="AJ89" s="125">
        <f>IF('Indicator Data'!AK93="No Data",1,IF('Indicator Data imputation'!AK92&lt;&gt;"",1,0))</f>
        <v>0</v>
      </c>
      <c r="AK89" s="125">
        <f>IF('Indicator Data'!AL93="No Data",1,IF('Indicator Data imputation'!AL92&lt;&gt;"",1,0))</f>
        <v>0</v>
      </c>
      <c r="AL89" s="125">
        <f>IF('Indicator Data'!AM93="No Data",1,IF('Indicator Data imputation'!AM92&lt;&gt;"",1,0))</f>
        <v>0</v>
      </c>
      <c r="AM89" s="125">
        <f>IF('Indicator Data'!AN93="No Data",1,IF('Indicator Data imputation'!AN92&lt;&gt;"",1,0))</f>
        <v>0</v>
      </c>
      <c r="AN89" s="125">
        <f>IF('Indicator Data'!AO93="No Data",1,IF('Indicator Data imputation'!AO92&lt;&gt;"",1,0))</f>
        <v>0</v>
      </c>
      <c r="AO89" s="125">
        <f>IF('Indicator Data'!AP93="No Data",1,IF('Indicator Data imputation'!AP92&lt;&gt;"",1,0))</f>
        <v>0</v>
      </c>
      <c r="AP89" s="125">
        <f>IF('Indicator Data'!AQ93="No Data",1,IF('Indicator Data imputation'!AQ92&lt;&gt;"",1,0))</f>
        <v>0</v>
      </c>
      <c r="AQ89" s="125">
        <f>IF('Indicator Data'!AR93="No Data",1,IF('Indicator Data imputation'!AR92&lt;&gt;"",1,0))</f>
        <v>0</v>
      </c>
      <c r="AR89" s="125">
        <f>IF('Indicator Data'!AS93="No Data",1,IF('Indicator Data imputation'!AS92&lt;&gt;"",1,0))</f>
        <v>0</v>
      </c>
      <c r="AS89" s="125">
        <f>IF('Indicator Data'!AT93="No Data",1,IF('Indicator Data imputation'!AT92&lt;&gt;"",1,0))</f>
        <v>0</v>
      </c>
      <c r="AT89" s="125">
        <f>IF('Indicator Data'!AU93="No Data",1,IF('Indicator Data imputation'!AU92&lt;&gt;"",1,0))</f>
        <v>0</v>
      </c>
      <c r="AU89" s="125">
        <f>IF('Indicator Data'!AV93="No Data",1,IF('Indicator Data imputation'!AV92&lt;&gt;"",1,0))</f>
        <v>1</v>
      </c>
      <c r="AV89" s="125">
        <f>IF('Indicator Data'!AW93="No Data",1,IF('Indicator Data imputation'!AW92&lt;&gt;"",1,0))</f>
        <v>1</v>
      </c>
      <c r="AW89" s="125">
        <f>IF('Indicator Data'!AX93="No Data",1,IF('Indicator Data imputation'!AX92&lt;&gt;"",1,0))</f>
        <v>1</v>
      </c>
      <c r="AX89" s="125">
        <f>IF('Indicator Data'!AY93="No Data",1,IF('Indicator Data imputation'!AY92&lt;&gt;"",1,0))</f>
        <v>0</v>
      </c>
      <c r="AY89" s="125">
        <f>IF('Indicator Data'!AZ93="No Data",1,IF('Indicator Data imputation'!AZ92&lt;&gt;"",1,0))</f>
        <v>1</v>
      </c>
      <c r="AZ89" s="125">
        <f>IF('Indicator Data'!BA93="No Data",1,IF('Indicator Data imputation'!BA92&lt;&gt;"",1,0))</f>
        <v>1</v>
      </c>
      <c r="BA89" s="125">
        <f>IF('Indicator Data'!BB93="No Data",1,IF('Indicator Data imputation'!BB92&lt;&gt;"",1,0))</f>
        <v>0</v>
      </c>
      <c r="BB89" s="125">
        <f>IF('Indicator Data'!BC93="No Data",1,IF('Indicator Data imputation'!BC92&lt;&gt;"",1,0))</f>
        <v>0</v>
      </c>
      <c r="BC89" s="125">
        <f>IF('Indicator Data'!BD93="No Data",1,IF('Indicator Data imputation'!BD92&lt;&gt;"",1,0))</f>
        <v>0</v>
      </c>
      <c r="BD89" s="125">
        <f>IF('Indicator Data'!BF93="No Data",1,IF('Indicator Data imputation'!BE92&lt;&gt;"",1,0))</f>
        <v>0</v>
      </c>
      <c r="BE89" s="125">
        <f>IF('Indicator Data'!BG93="No Data",1,IF('Indicator Data imputation'!BF92&lt;&gt;"",1,0))</f>
        <v>0</v>
      </c>
      <c r="BF89" s="125">
        <f>IF('Indicator Data'!BH93="No Data",1,IF('Indicator Data imputation'!BG92&lt;&gt;"",1,0))</f>
        <v>0</v>
      </c>
      <c r="BG89" s="125">
        <f>IF('Indicator Data'!BI93="No Data",1,IF('Indicator Data imputation'!BH92&lt;&gt;"",1,0))</f>
        <v>0</v>
      </c>
      <c r="BH89" s="125">
        <f>IF('Indicator Data'!BJ93="No Data",1,IF('Indicator Data imputation'!BI92&lt;&gt;"",1,0))</f>
        <v>0</v>
      </c>
      <c r="BI89" s="125">
        <f>IF('Indicator Data'!BK93="No Data",1,IF('Indicator Data imputation'!BJ92&lt;&gt;"",1,0))</f>
        <v>1</v>
      </c>
      <c r="BJ89" s="125">
        <f>IF('Indicator Data'!BL93="No Data",1,IF('Indicator Data imputation'!BK92&lt;&gt;"",1,0))</f>
        <v>0</v>
      </c>
      <c r="BK89" s="125">
        <f>IF('Indicator Data'!BM93="No Data",1,IF('Indicator Data imputation'!BL92&lt;&gt;"",1,0))</f>
        <v>1</v>
      </c>
      <c r="BL89" s="125">
        <f>IF('Indicator Data'!BN93="No Data",1,IF('Indicator Data imputation'!BM92&lt;&gt;"",1,0))</f>
        <v>0</v>
      </c>
      <c r="BM89" s="125">
        <f>IF('Indicator Data'!BO93="No Data",1,IF('Indicator Data imputation'!BN92&lt;&gt;"",1,0))</f>
        <v>1</v>
      </c>
      <c r="BN89" s="125">
        <f>IF('Indicator Data'!BP93="No Data",1,IF('Indicator Data imputation'!BO92&lt;&gt;"",1,0))</f>
        <v>0</v>
      </c>
      <c r="BO89" s="125">
        <f>IF('Indicator Data'!BQ93="No Data",1,IF('Indicator Data imputation'!BP92&lt;&gt;"",1,0))</f>
        <v>0</v>
      </c>
      <c r="BP89" s="125">
        <f>IF('Indicator Data'!BR93="No Data",1,IF('Indicator Data imputation'!BQ92&lt;&gt;"",1,0))</f>
        <v>0</v>
      </c>
      <c r="BQ89" s="125">
        <f>IF('Indicator Data'!BS93="No Data",1,IF('Indicator Data imputation'!BR92&lt;&gt;"",1,0))</f>
        <v>0</v>
      </c>
      <c r="BR89" s="125">
        <f>IF('Indicator Data'!BT93="No Data",1,IF('Indicator Data imputation'!BS92&lt;&gt;"",1,0))</f>
        <v>0</v>
      </c>
      <c r="BS89" s="125">
        <f>IF('Indicator Data'!BU93="No Data",1,IF('Indicator Data imputation'!BT92&lt;&gt;"",1,0))</f>
        <v>0</v>
      </c>
      <c r="BT89" s="125">
        <f>IF('Indicator Data'!BV93="No Data",1,IF('Indicator Data imputation'!BU92&lt;&gt;"",1,0))</f>
        <v>0</v>
      </c>
      <c r="BU89" s="125">
        <f>IF('Indicator Data'!BW93="No Data",1,IF('Indicator Data imputation'!BV92&lt;&gt;"",1,0))</f>
        <v>0</v>
      </c>
      <c r="BV89" s="125">
        <f>IF('Indicator Data'!BX93="No Data",1,IF('Indicator Data imputation'!BW92&lt;&gt;"",1,0))</f>
        <v>0</v>
      </c>
      <c r="BW89" s="125">
        <f>IF('Indicator Data'!BY93="No Data",1,IF('Indicator Data imputation'!BX92&lt;&gt;"",1,0))</f>
        <v>0</v>
      </c>
      <c r="BX89" s="125">
        <f>IF('Indicator Data'!BZ93="No Data",1,IF('Indicator Data imputation'!BY92&lt;&gt;"",1,0))</f>
        <v>0</v>
      </c>
      <c r="BY89" s="3">
        <f t="shared" si="3"/>
        <v>18</v>
      </c>
      <c r="BZ89" s="127">
        <f t="shared" si="4"/>
        <v>0.24</v>
      </c>
    </row>
    <row r="90" spans="1:78" x14ac:dyDescent="0.3">
      <c r="A90" s="3" t="str">
        <f>'Indicator Data'!B94</f>
        <v>PRK</v>
      </c>
      <c r="B90" s="125">
        <f>IF('Indicator Data'!C94="No Data",1,IF('Indicator Data imputation'!C93&lt;&gt;"",1,0))</f>
        <v>0</v>
      </c>
      <c r="C90" s="125">
        <f>IF('Indicator Data'!D94="No Data",1,IF('Indicator Data imputation'!D93&lt;&gt;"",1,0))</f>
        <v>0</v>
      </c>
      <c r="D90" s="125">
        <f>IF('Indicator Data'!E94="No Data",1,IF('Indicator Data imputation'!E93&lt;&gt;"",1,0))</f>
        <v>0</v>
      </c>
      <c r="E90" s="125">
        <f>IF('Indicator Data'!F94="No Data",1,IF('Indicator Data imputation'!F93&lt;&gt;"",1,0))</f>
        <v>0</v>
      </c>
      <c r="F90" s="125">
        <f>IF('Indicator Data'!G94="No Data",1,IF('Indicator Data imputation'!G93&lt;&gt;"",1,0))</f>
        <v>0</v>
      </c>
      <c r="G90" s="125">
        <f>IF('Indicator Data'!H94="No Data",1,IF('Indicator Data imputation'!H93&lt;&gt;"",1,0))</f>
        <v>0</v>
      </c>
      <c r="H90" s="125">
        <f>IF('Indicator Data'!I94="No Data",1,IF('Indicator Data imputation'!I93&lt;&gt;"",1,0))</f>
        <v>0</v>
      </c>
      <c r="I90" s="125">
        <f>IF('Indicator Data'!J94="No Data",1,IF('Indicator Data imputation'!J93&lt;&gt;"",1,0))</f>
        <v>0</v>
      </c>
      <c r="J90" s="125">
        <f>IF('Indicator Data'!K94="No Data",1,IF('Indicator Data imputation'!K93&lt;&gt;"",1,0))</f>
        <v>0</v>
      </c>
      <c r="K90" s="125">
        <f>IF('Indicator Data'!L94="No Data",1,IF('Indicator Data imputation'!L93&lt;&gt;"",1,0))</f>
        <v>0</v>
      </c>
      <c r="L90" s="125">
        <f>IF('Indicator Data'!M94="No Data",1,IF('Indicator Data imputation'!M93&lt;&gt;"",1,0))</f>
        <v>0</v>
      </c>
      <c r="M90" s="125">
        <f>IF('Indicator Data'!N94="No Data",1,IF('Indicator Data imputation'!N93&lt;&gt;"",1,0))</f>
        <v>1</v>
      </c>
      <c r="N90" s="125">
        <f>IF('Indicator Data'!O94="No Data",1,IF('Indicator Data imputation'!O93&lt;&gt;"",1,0))</f>
        <v>1</v>
      </c>
      <c r="O90" s="125">
        <f>IF('Indicator Data'!P94="No Data",1,IF('Indicator Data imputation'!P93&lt;&gt;"",1,0))</f>
        <v>1</v>
      </c>
      <c r="P90" s="125">
        <f>IF('Indicator Data'!Q94="No Data",1,IF('Indicator Data imputation'!Q93&lt;&gt;"",1,0))</f>
        <v>0</v>
      </c>
      <c r="Q90" s="125">
        <f>IF('Indicator Data'!R94="No Data",1,IF('Indicator Data imputation'!R93&lt;&gt;"",1,0))</f>
        <v>0</v>
      </c>
      <c r="R90" s="125">
        <f>IF('Indicator Data'!S94="No Data",1,IF('Indicator Data imputation'!S93&lt;&gt;"",1,0))</f>
        <v>0</v>
      </c>
      <c r="S90" s="125">
        <f>IF('Indicator Data'!T94="No Data",1,IF('Indicator Data imputation'!T93&lt;&gt;"",1,0))</f>
        <v>0</v>
      </c>
      <c r="T90" s="125">
        <f>IF('Indicator Data'!U94="No Data",1,IF('Indicator Data imputation'!U93&lt;&gt;"",1,0))</f>
        <v>0</v>
      </c>
      <c r="U90" s="125">
        <f>IF('Indicator Data'!V94="No Data",1,IF('Indicator Data imputation'!V93&lt;&gt;"",1,0))</f>
        <v>0</v>
      </c>
      <c r="V90" s="125">
        <f>IF('Indicator Data'!W94="No Data",1,IF('Indicator Data imputation'!W93&lt;&gt;"",1,0))</f>
        <v>0</v>
      </c>
      <c r="W90" s="125">
        <f>IF('Indicator Data'!X94="No Data",1,IF('Indicator Data imputation'!X93&lt;&gt;"",1,0))</f>
        <v>0</v>
      </c>
      <c r="X90" s="125">
        <f>IF('Indicator Data'!Y94="No Data",1,IF('Indicator Data imputation'!Y93&lt;&gt;"",1,0))</f>
        <v>0</v>
      </c>
      <c r="Y90" s="125">
        <f>IF('Indicator Data'!Z94="No Data",1,IF('Indicator Data imputation'!Z93&lt;&gt;"",1,0))</f>
        <v>0</v>
      </c>
      <c r="Z90" s="125">
        <f>IF('Indicator Data'!AA94="No Data",1,IF('Indicator Data imputation'!AA93&lt;&gt;"",1,0))</f>
        <v>0</v>
      </c>
      <c r="AA90" s="125">
        <f>IF('Indicator Data'!AB94="No Data",1,IF('Indicator Data imputation'!AB93&lt;&gt;"",1,0))</f>
        <v>0</v>
      </c>
      <c r="AB90" s="125">
        <f>IF('Indicator Data'!AC94="No Data",1,IF('Indicator Data imputation'!AC93&lt;&gt;"",1,0))</f>
        <v>1</v>
      </c>
      <c r="AC90" s="125">
        <f>IF('Indicator Data'!AD94="No Data",1,IF('Indicator Data imputation'!AD93&lt;&gt;"",1,0))</f>
        <v>1</v>
      </c>
      <c r="AD90" s="125">
        <f>IF('Indicator Data'!AE94="No Data",1,IF('Indicator Data imputation'!AE93&lt;&gt;"",1,0))</f>
        <v>0</v>
      </c>
      <c r="AE90" s="125">
        <f>IF('Indicator Data'!AF94="No Data",1,IF('Indicator Data imputation'!AF93&lt;&gt;"",1,0))</f>
        <v>1</v>
      </c>
      <c r="AF90" s="125">
        <f>IF('Indicator Data'!AG94="No Data",1,IF('Indicator Data imputation'!AG93&lt;&gt;"",1,0))</f>
        <v>0</v>
      </c>
      <c r="AG90" s="125">
        <f>IF('Indicator Data'!AH94="No Data",1,IF('Indicator Data imputation'!AH93&lt;&gt;"",1,0))</f>
        <v>0</v>
      </c>
      <c r="AH90" s="125">
        <f>IF('Indicator Data'!AI94="No Data",1,IF('Indicator Data imputation'!AI93&lt;&gt;"",1,0))</f>
        <v>0</v>
      </c>
      <c r="AI90" s="125">
        <f>IF('Indicator Data'!AJ94="No Data",1,IF('Indicator Data imputation'!AJ93&lt;&gt;"",1,0))</f>
        <v>0</v>
      </c>
      <c r="AJ90" s="125">
        <f>IF('Indicator Data'!AK94="No Data",1,IF('Indicator Data imputation'!AK93&lt;&gt;"",1,0))</f>
        <v>0</v>
      </c>
      <c r="AK90" s="125">
        <f>IF('Indicator Data'!AL94="No Data",1,IF('Indicator Data imputation'!AL93&lt;&gt;"",1,0))</f>
        <v>1</v>
      </c>
      <c r="AL90" s="125">
        <f>IF('Indicator Data'!AM94="No Data",1,IF('Indicator Data imputation'!AM93&lt;&gt;"",1,0))</f>
        <v>1</v>
      </c>
      <c r="AM90" s="125">
        <f>IF('Indicator Data'!AN94="No Data",1,IF('Indicator Data imputation'!AN93&lt;&gt;"",1,0))</f>
        <v>0</v>
      </c>
      <c r="AN90" s="125">
        <f>IF('Indicator Data'!AO94="No Data",1,IF('Indicator Data imputation'!AO93&lt;&gt;"",1,0))</f>
        <v>0</v>
      </c>
      <c r="AO90" s="125">
        <f>IF('Indicator Data'!AP94="No Data",1,IF('Indicator Data imputation'!AP93&lt;&gt;"",1,0))</f>
        <v>0</v>
      </c>
      <c r="AP90" s="125">
        <f>IF('Indicator Data'!AQ94="No Data",1,IF('Indicator Data imputation'!AQ93&lt;&gt;"",1,0))</f>
        <v>1</v>
      </c>
      <c r="AQ90" s="125">
        <f>IF('Indicator Data'!AR94="No Data",1,IF('Indicator Data imputation'!AR93&lt;&gt;"",1,0))</f>
        <v>1</v>
      </c>
      <c r="AR90" s="125">
        <f>IF('Indicator Data'!AS94="No Data",1,IF('Indicator Data imputation'!AS93&lt;&gt;"",1,0))</f>
        <v>0</v>
      </c>
      <c r="AS90" s="125">
        <f>IF('Indicator Data'!AT94="No Data",1,IF('Indicator Data imputation'!AT93&lt;&gt;"",1,0))</f>
        <v>0</v>
      </c>
      <c r="AT90" s="125">
        <f>IF('Indicator Data'!AU94="No Data",1,IF('Indicator Data imputation'!AU93&lt;&gt;"",1,0))</f>
        <v>0</v>
      </c>
      <c r="AU90" s="125">
        <f>IF('Indicator Data'!AV94="No Data",1,IF('Indicator Data imputation'!AV93&lt;&gt;"",1,0))</f>
        <v>1</v>
      </c>
      <c r="AV90" s="125">
        <f>IF('Indicator Data'!AW94="No Data",1,IF('Indicator Data imputation'!AW93&lt;&gt;"",1,0))</f>
        <v>1</v>
      </c>
      <c r="AW90" s="125">
        <f>IF('Indicator Data'!AX94="No Data",1,IF('Indicator Data imputation'!AX93&lt;&gt;"",1,0))</f>
        <v>0</v>
      </c>
      <c r="AX90" s="125">
        <f>IF('Indicator Data'!AY94="No Data",1,IF('Indicator Data imputation'!AY93&lt;&gt;"",1,0))</f>
        <v>0</v>
      </c>
      <c r="AY90" s="125">
        <f>IF('Indicator Data'!AZ94="No Data",1,IF('Indicator Data imputation'!AZ93&lt;&gt;"",1,0))</f>
        <v>1</v>
      </c>
      <c r="AZ90" s="125">
        <f>IF('Indicator Data'!BA94="No Data",1,IF('Indicator Data imputation'!BA93&lt;&gt;"",1,0))</f>
        <v>1</v>
      </c>
      <c r="BA90" s="125">
        <f>IF('Indicator Data'!BB94="No Data",1,IF('Indicator Data imputation'!BB93&lt;&gt;"",1,0))</f>
        <v>0</v>
      </c>
      <c r="BB90" s="125">
        <f>IF('Indicator Data'!BC94="No Data",1,IF('Indicator Data imputation'!BC93&lt;&gt;"",1,0))</f>
        <v>0</v>
      </c>
      <c r="BC90" s="125">
        <f>IF('Indicator Data'!BD94="No Data",1,IF('Indicator Data imputation'!BD93&lt;&gt;"",1,0))</f>
        <v>0</v>
      </c>
      <c r="BD90" s="125">
        <f>IF('Indicator Data'!BF94="No Data",1,IF('Indicator Data imputation'!BE93&lt;&gt;"",1,0))</f>
        <v>0</v>
      </c>
      <c r="BE90" s="125">
        <f>IF('Indicator Data'!BG94="No Data",1,IF('Indicator Data imputation'!BF93&lt;&gt;"",1,0))</f>
        <v>0</v>
      </c>
      <c r="BF90" s="125">
        <f>IF('Indicator Data'!BH94="No Data",1,IF('Indicator Data imputation'!BG93&lt;&gt;"",1,0))</f>
        <v>0</v>
      </c>
      <c r="BG90" s="125">
        <f>IF('Indicator Data'!BI94="No Data",1,IF('Indicator Data imputation'!BH93&lt;&gt;"",1,0))</f>
        <v>0</v>
      </c>
      <c r="BH90" s="125">
        <f>IF('Indicator Data'!BJ94="No Data",1,IF('Indicator Data imputation'!BI93&lt;&gt;"",1,0))</f>
        <v>0</v>
      </c>
      <c r="BI90" s="125">
        <f>IF('Indicator Data'!BK94="No Data",1,IF('Indicator Data imputation'!BJ93&lt;&gt;"",1,0))</f>
        <v>1</v>
      </c>
      <c r="BJ90" s="125">
        <f>IF('Indicator Data'!BL94="No Data",1,IF('Indicator Data imputation'!BK93&lt;&gt;"",1,0))</f>
        <v>0</v>
      </c>
      <c r="BK90" s="125">
        <f>IF('Indicator Data'!BM94="No Data",1,IF('Indicator Data imputation'!BL93&lt;&gt;"",1,0))</f>
        <v>0</v>
      </c>
      <c r="BL90" s="125">
        <f>IF('Indicator Data'!BN94="No Data",1,IF('Indicator Data imputation'!BM93&lt;&gt;"",1,0))</f>
        <v>0</v>
      </c>
      <c r="BM90" s="125">
        <f>IF('Indicator Data'!BO94="No Data",1,IF('Indicator Data imputation'!BN93&lt;&gt;"",1,0))</f>
        <v>1</v>
      </c>
      <c r="BN90" s="125">
        <f>IF('Indicator Data'!BP94="No Data",1,IF('Indicator Data imputation'!BO93&lt;&gt;"",1,0))</f>
        <v>1</v>
      </c>
      <c r="BO90" s="125">
        <f>IF('Indicator Data'!BQ94="No Data",1,IF('Indicator Data imputation'!BP93&lt;&gt;"",1,0))</f>
        <v>0</v>
      </c>
      <c r="BP90" s="125">
        <f>IF('Indicator Data'!BR94="No Data",1,IF('Indicator Data imputation'!BQ93&lt;&gt;"",1,0))</f>
        <v>0</v>
      </c>
      <c r="BQ90" s="125">
        <f>IF('Indicator Data'!BS94="No Data",1,IF('Indicator Data imputation'!BR93&lt;&gt;"",1,0))</f>
        <v>0</v>
      </c>
      <c r="BR90" s="125">
        <f>IF('Indicator Data'!BT94="No Data",1,IF('Indicator Data imputation'!BS93&lt;&gt;"",1,0))</f>
        <v>0</v>
      </c>
      <c r="BS90" s="125">
        <f>IF('Indicator Data'!BU94="No Data",1,IF('Indicator Data imputation'!BT93&lt;&gt;"",1,0))</f>
        <v>0</v>
      </c>
      <c r="BT90" s="125">
        <f>IF('Indicator Data'!BV94="No Data",1,IF('Indicator Data imputation'!BU93&lt;&gt;"",1,0))</f>
        <v>0</v>
      </c>
      <c r="BU90" s="125">
        <f>IF('Indicator Data'!BW94="No Data",1,IF('Indicator Data imputation'!BV93&lt;&gt;"",1,0))</f>
        <v>0</v>
      </c>
      <c r="BV90" s="125">
        <f>IF('Indicator Data'!BX94="No Data",1,IF('Indicator Data imputation'!BW93&lt;&gt;"",1,0))</f>
        <v>1</v>
      </c>
      <c r="BW90" s="125">
        <f>IF('Indicator Data'!BY94="No Data",1,IF('Indicator Data imputation'!BX93&lt;&gt;"",1,0))</f>
        <v>1</v>
      </c>
      <c r="BX90" s="125">
        <f>IF('Indicator Data'!BZ94="No Data",1,IF('Indicator Data imputation'!BY93&lt;&gt;"",1,0))</f>
        <v>0</v>
      </c>
      <c r="BY90" s="3">
        <f t="shared" si="3"/>
        <v>19</v>
      </c>
      <c r="BZ90" s="127">
        <f t="shared" si="4"/>
        <v>0.25333333333333335</v>
      </c>
    </row>
    <row r="91" spans="1:78" x14ac:dyDescent="0.3">
      <c r="A91" s="3" t="str">
        <f>'Indicator Data'!B95</f>
        <v>KOR</v>
      </c>
      <c r="B91" s="125">
        <f>IF('Indicator Data'!C95="No Data",1,IF('Indicator Data imputation'!C94&lt;&gt;"",1,0))</f>
        <v>0</v>
      </c>
      <c r="C91" s="125">
        <f>IF('Indicator Data'!D95="No Data",1,IF('Indicator Data imputation'!D94&lt;&gt;"",1,0))</f>
        <v>0</v>
      </c>
      <c r="D91" s="125">
        <f>IF('Indicator Data'!E95="No Data",1,IF('Indicator Data imputation'!E94&lt;&gt;"",1,0))</f>
        <v>0</v>
      </c>
      <c r="E91" s="125">
        <f>IF('Indicator Data'!F95="No Data",1,IF('Indicator Data imputation'!F94&lt;&gt;"",1,0))</f>
        <v>0</v>
      </c>
      <c r="F91" s="125">
        <f>IF('Indicator Data'!G95="No Data",1,IF('Indicator Data imputation'!G94&lt;&gt;"",1,0))</f>
        <v>0</v>
      </c>
      <c r="G91" s="125">
        <f>IF('Indicator Data'!H95="No Data",1,IF('Indicator Data imputation'!H94&lt;&gt;"",1,0))</f>
        <v>0</v>
      </c>
      <c r="H91" s="125">
        <f>IF('Indicator Data'!I95="No Data",1,IF('Indicator Data imputation'!I94&lt;&gt;"",1,0))</f>
        <v>0</v>
      </c>
      <c r="I91" s="125">
        <f>IF('Indicator Data'!J95="No Data",1,IF('Indicator Data imputation'!J94&lt;&gt;"",1,0))</f>
        <v>0</v>
      </c>
      <c r="J91" s="125">
        <f>IF('Indicator Data'!K95="No Data",1,IF('Indicator Data imputation'!K94&lt;&gt;"",1,0))</f>
        <v>0</v>
      </c>
      <c r="K91" s="125">
        <f>IF('Indicator Data'!L95="No Data",1,IF('Indicator Data imputation'!L94&lt;&gt;"",1,0))</f>
        <v>0</v>
      </c>
      <c r="L91" s="125">
        <f>IF('Indicator Data'!M95="No Data",1,IF('Indicator Data imputation'!M94&lt;&gt;"",1,0))</f>
        <v>0</v>
      </c>
      <c r="M91" s="125">
        <f>IF('Indicator Data'!N95="No Data",1,IF('Indicator Data imputation'!N94&lt;&gt;"",1,0))</f>
        <v>1</v>
      </c>
      <c r="N91" s="125">
        <f>IF('Indicator Data'!O95="No Data",1,IF('Indicator Data imputation'!O94&lt;&gt;"",1,0))</f>
        <v>1</v>
      </c>
      <c r="O91" s="125">
        <f>IF('Indicator Data'!P95="No Data",1,IF('Indicator Data imputation'!P94&lt;&gt;"",1,0))</f>
        <v>1</v>
      </c>
      <c r="P91" s="125">
        <f>IF('Indicator Data'!Q95="No Data",1,IF('Indicator Data imputation'!Q94&lt;&gt;"",1,0))</f>
        <v>0</v>
      </c>
      <c r="Q91" s="125">
        <f>IF('Indicator Data'!R95="No Data",1,IF('Indicator Data imputation'!R94&lt;&gt;"",1,0))</f>
        <v>0</v>
      </c>
      <c r="R91" s="125">
        <f>IF('Indicator Data'!S95="No Data",1,IF('Indicator Data imputation'!S94&lt;&gt;"",1,0))</f>
        <v>0</v>
      </c>
      <c r="S91" s="125">
        <f>IF('Indicator Data'!T95="No Data",1,IF('Indicator Data imputation'!T94&lt;&gt;"",1,0))</f>
        <v>0</v>
      </c>
      <c r="T91" s="125">
        <f>IF('Indicator Data'!U95="No Data",1,IF('Indicator Data imputation'!U94&lt;&gt;"",1,0))</f>
        <v>0</v>
      </c>
      <c r="U91" s="125">
        <f>IF('Indicator Data'!V95="No Data",1,IF('Indicator Data imputation'!V94&lt;&gt;"",1,0))</f>
        <v>0</v>
      </c>
      <c r="V91" s="125">
        <f>IF('Indicator Data'!W95="No Data",1,IF('Indicator Data imputation'!W94&lt;&gt;"",1,0))</f>
        <v>0</v>
      </c>
      <c r="W91" s="125">
        <f>IF('Indicator Data'!X95="No Data",1,IF('Indicator Data imputation'!X94&lt;&gt;"",1,0))</f>
        <v>0</v>
      </c>
      <c r="X91" s="125">
        <f>IF('Indicator Data'!Y95="No Data",1,IF('Indicator Data imputation'!Y94&lt;&gt;"",1,0))</f>
        <v>0</v>
      </c>
      <c r="Y91" s="125">
        <f>IF('Indicator Data'!Z95="No Data",1,IF('Indicator Data imputation'!Z94&lt;&gt;"",1,0))</f>
        <v>0</v>
      </c>
      <c r="Z91" s="125">
        <f>IF('Indicator Data'!AA95="No Data",1,IF('Indicator Data imputation'!AA94&lt;&gt;"",1,0))</f>
        <v>0</v>
      </c>
      <c r="AA91" s="125">
        <f>IF('Indicator Data'!AB95="No Data",1,IF('Indicator Data imputation'!AB94&lt;&gt;"",1,0))</f>
        <v>0</v>
      </c>
      <c r="AB91" s="125">
        <f>IF('Indicator Data'!AC95="No Data",1,IF('Indicator Data imputation'!AC94&lt;&gt;"",1,0))</f>
        <v>1</v>
      </c>
      <c r="AC91" s="125">
        <f>IF('Indicator Data'!AD95="No Data",1,IF('Indicator Data imputation'!AD94&lt;&gt;"",1,0))</f>
        <v>0</v>
      </c>
      <c r="AD91" s="125">
        <f>IF('Indicator Data'!AE95="No Data",1,IF('Indicator Data imputation'!AE94&lt;&gt;"",1,0))</f>
        <v>0</v>
      </c>
      <c r="AE91" s="125">
        <f>IF('Indicator Data'!AF95="No Data",1,IF('Indicator Data imputation'!AF94&lt;&gt;"",1,0))</f>
        <v>1</v>
      </c>
      <c r="AF91" s="125">
        <f>IF('Indicator Data'!AG95="No Data",1,IF('Indicator Data imputation'!AG94&lt;&gt;"",1,0))</f>
        <v>0</v>
      </c>
      <c r="AG91" s="125">
        <f>IF('Indicator Data'!AH95="No Data",1,IF('Indicator Data imputation'!AH94&lt;&gt;"",1,0))</f>
        <v>0</v>
      </c>
      <c r="AH91" s="125">
        <f>IF('Indicator Data'!AI95="No Data",1,IF('Indicator Data imputation'!AI94&lt;&gt;"",1,0))</f>
        <v>0</v>
      </c>
      <c r="AI91" s="125">
        <f>IF('Indicator Data'!AJ95="No Data",1,IF('Indicator Data imputation'!AJ94&lt;&gt;"",1,0))</f>
        <v>0</v>
      </c>
      <c r="AJ91" s="125">
        <f>IF('Indicator Data'!AK95="No Data",1,IF('Indicator Data imputation'!AK94&lt;&gt;"",1,0))</f>
        <v>0</v>
      </c>
      <c r="AK91" s="125">
        <f>IF('Indicator Data'!AL95="No Data",1,IF('Indicator Data imputation'!AL94&lt;&gt;"",1,0))</f>
        <v>0</v>
      </c>
      <c r="AL91" s="125">
        <f>IF('Indicator Data'!AM95="No Data",1,IF('Indicator Data imputation'!AM94&lt;&gt;"",1,0))</f>
        <v>1</v>
      </c>
      <c r="AM91" s="125">
        <f>IF('Indicator Data'!AN95="No Data",1,IF('Indicator Data imputation'!AN94&lt;&gt;"",1,0))</f>
        <v>0</v>
      </c>
      <c r="AN91" s="125">
        <f>IF('Indicator Data'!AO95="No Data",1,IF('Indicator Data imputation'!AO94&lt;&gt;"",1,0))</f>
        <v>0</v>
      </c>
      <c r="AO91" s="125">
        <f>IF('Indicator Data'!AP95="No Data",1,IF('Indicator Data imputation'!AP94&lt;&gt;"",1,0))</f>
        <v>0</v>
      </c>
      <c r="AP91" s="125">
        <f>IF('Indicator Data'!AQ95="No Data",1,IF('Indicator Data imputation'!AQ94&lt;&gt;"",1,0))</f>
        <v>1</v>
      </c>
      <c r="AQ91" s="125">
        <f>IF('Indicator Data'!AR95="No Data",1,IF('Indicator Data imputation'!AR94&lt;&gt;"",1,0))</f>
        <v>0</v>
      </c>
      <c r="AR91" s="125">
        <f>IF('Indicator Data'!AS95="No Data",1,IF('Indicator Data imputation'!AS94&lt;&gt;"",1,0))</f>
        <v>0</v>
      </c>
      <c r="AS91" s="125">
        <f>IF('Indicator Data'!AT95="No Data",1,IF('Indicator Data imputation'!AT94&lt;&gt;"",1,0))</f>
        <v>0</v>
      </c>
      <c r="AT91" s="125">
        <f>IF('Indicator Data'!AU95="No Data",1,IF('Indicator Data imputation'!AU94&lt;&gt;"",1,0))</f>
        <v>0</v>
      </c>
      <c r="AU91" s="125">
        <f>IF('Indicator Data'!AV95="No Data",1,IF('Indicator Data imputation'!AV94&lt;&gt;"",1,0))</f>
        <v>1</v>
      </c>
      <c r="AV91" s="125">
        <f>IF('Indicator Data'!AW95="No Data",1,IF('Indicator Data imputation'!AW94&lt;&gt;"",1,0))</f>
        <v>1</v>
      </c>
      <c r="AW91" s="125">
        <f>IF('Indicator Data'!AX95="No Data",1,IF('Indicator Data imputation'!AX94&lt;&gt;"",1,0))</f>
        <v>0</v>
      </c>
      <c r="AX91" s="125">
        <f>IF('Indicator Data'!AY95="No Data",1,IF('Indicator Data imputation'!AY94&lt;&gt;"",1,0))</f>
        <v>0</v>
      </c>
      <c r="AY91" s="125">
        <f>IF('Indicator Data'!AZ95="No Data",1,IF('Indicator Data imputation'!AZ94&lt;&gt;"",1,0))</f>
        <v>0</v>
      </c>
      <c r="AZ91" s="125">
        <f>IF('Indicator Data'!BA95="No Data",1,IF('Indicator Data imputation'!BA94&lt;&gt;"",1,0))</f>
        <v>0</v>
      </c>
      <c r="BA91" s="125">
        <f>IF('Indicator Data'!BB95="No Data",1,IF('Indicator Data imputation'!BB94&lt;&gt;"",1,0))</f>
        <v>0</v>
      </c>
      <c r="BB91" s="125">
        <f>IF('Indicator Data'!BC95="No Data",1,IF('Indicator Data imputation'!BC94&lt;&gt;"",1,0))</f>
        <v>0</v>
      </c>
      <c r="BC91" s="125">
        <f>IF('Indicator Data'!BD95="No Data",1,IF('Indicator Data imputation'!BD94&lt;&gt;"",1,0))</f>
        <v>0</v>
      </c>
      <c r="BD91" s="125">
        <f>IF('Indicator Data'!BF95="No Data",1,IF('Indicator Data imputation'!BE94&lt;&gt;"",1,0))</f>
        <v>0</v>
      </c>
      <c r="BE91" s="125">
        <f>IF('Indicator Data'!BG95="No Data",1,IF('Indicator Data imputation'!BF94&lt;&gt;"",1,0))</f>
        <v>0</v>
      </c>
      <c r="BF91" s="125">
        <f>IF('Indicator Data'!BH95="No Data",1,IF('Indicator Data imputation'!BG94&lt;&gt;"",1,0))</f>
        <v>0</v>
      </c>
      <c r="BG91" s="125">
        <f>IF('Indicator Data'!BI95="No Data",1,IF('Indicator Data imputation'!BH94&lt;&gt;"",1,0))</f>
        <v>0</v>
      </c>
      <c r="BH91" s="125">
        <f>IF('Indicator Data'!BJ95="No Data",1,IF('Indicator Data imputation'!BI94&lt;&gt;"",1,0))</f>
        <v>0</v>
      </c>
      <c r="BI91" s="125">
        <f>IF('Indicator Data'!BK95="No Data",1,IF('Indicator Data imputation'!BJ94&lt;&gt;"",1,0))</f>
        <v>0</v>
      </c>
      <c r="BJ91" s="125">
        <f>IF('Indicator Data'!BL95="No Data",1,IF('Indicator Data imputation'!BK94&lt;&gt;"",1,0))</f>
        <v>0</v>
      </c>
      <c r="BK91" s="125">
        <f>IF('Indicator Data'!BM95="No Data",1,IF('Indicator Data imputation'!BL94&lt;&gt;"",1,0))</f>
        <v>0</v>
      </c>
      <c r="BL91" s="125">
        <f>IF('Indicator Data'!BN95="No Data",1,IF('Indicator Data imputation'!BM94&lt;&gt;"",1,0))</f>
        <v>0</v>
      </c>
      <c r="BM91" s="125">
        <f>IF('Indicator Data'!BO95="No Data",1,IF('Indicator Data imputation'!BN94&lt;&gt;"",1,0))</f>
        <v>1</v>
      </c>
      <c r="BN91" s="125">
        <f>IF('Indicator Data'!BP95="No Data",1,IF('Indicator Data imputation'!BO94&lt;&gt;"",1,0))</f>
        <v>0</v>
      </c>
      <c r="BO91" s="125">
        <f>IF('Indicator Data'!BQ95="No Data",1,IF('Indicator Data imputation'!BP94&lt;&gt;"",1,0))</f>
        <v>0</v>
      </c>
      <c r="BP91" s="125">
        <f>IF('Indicator Data'!BR95="No Data",1,IF('Indicator Data imputation'!BQ94&lt;&gt;"",1,0))</f>
        <v>0</v>
      </c>
      <c r="BQ91" s="125">
        <f>IF('Indicator Data'!BS95="No Data",1,IF('Indicator Data imputation'!BR94&lt;&gt;"",1,0))</f>
        <v>0</v>
      </c>
      <c r="BR91" s="125">
        <f>IF('Indicator Data'!BT95="No Data",1,IF('Indicator Data imputation'!BS94&lt;&gt;"",1,0))</f>
        <v>0</v>
      </c>
      <c r="BS91" s="125">
        <f>IF('Indicator Data'!BU95="No Data",1,IF('Indicator Data imputation'!BT94&lt;&gt;"",1,0))</f>
        <v>0</v>
      </c>
      <c r="BT91" s="125">
        <f>IF('Indicator Data'!BV95="No Data",1,IF('Indicator Data imputation'!BU94&lt;&gt;"",1,0))</f>
        <v>0</v>
      </c>
      <c r="BU91" s="125">
        <f>IF('Indicator Data'!BW95="No Data",1,IF('Indicator Data imputation'!BV94&lt;&gt;"",1,0))</f>
        <v>0</v>
      </c>
      <c r="BV91" s="125">
        <f>IF('Indicator Data'!BX95="No Data",1,IF('Indicator Data imputation'!BW94&lt;&gt;"",1,0))</f>
        <v>0</v>
      </c>
      <c r="BW91" s="125">
        <f>IF('Indicator Data'!BY95="No Data",1,IF('Indicator Data imputation'!BX94&lt;&gt;"",1,0))</f>
        <v>0</v>
      </c>
      <c r="BX91" s="125">
        <f>IF('Indicator Data'!BZ95="No Data",1,IF('Indicator Data imputation'!BY94&lt;&gt;"",1,0))</f>
        <v>0</v>
      </c>
      <c r="BY91" s="3">
        <f t="shared" si="3"/>
        <v>10</v>
      </c>
      <c r="BZ91" s="127">
        <f t="shared" si="4"/>
        <v>0.13333333333333333</v>
      </c>
    </row>
    <row r="92" spans="1:78" x14ac:dyDescent="0.3">
      <c r="A92" s="3" t="str">
        <f>'Indicator Data'!B96</f>
        <v>KWT</v>
      </c>
      <c r="B92" s="125">
        <f>IF('Indicator Data'!C96="No Data",1,IF('Indicator Data imputation'!C95&lt;&gt;"",1,0))</f>
        <v>0</v>
      </c>
      <c r="C92" s="125">
        <f>IF('Indicator Data'!D96="No Data",1,IF('Indicator Data imputation'!D95&lt;&gt;"",1,0))</f>
        <v>0</v>
      </c>
      <c r="D92" s="125">
        <f>IF('Indicator Data'!E96="No Data",1,IF('Indicator Data imputation'!E95&lt;&gt;"",1,0))</f>
        <v>0</v>
      </c>
      <c r="E92" s="125">
        <f>IF('Indicator Data'!F96="No Data",1,IF('Indicator Data imputation'!F95&lt;&gt;"",1,0))</f>
        <v>0</v>
      </c>
      <c r="F92" s="125">
        <f>IF('Indicator Data'!G96="No Data",1,IF('Indicator Data imputation'!G95&lt;&gt;"",1,0))</f>
        <v>0</v>
      </c>
      <c r="G92" s="125">
        <f>IF('Indicator Data'!H96="No Data",1,IF('Indicator Data imputation'!H95&lt;&gt;"",1,0))</f>
        <v>0</v>
      </c>
      <c r="H92" s="125">
        <f>IF('Indicator Data'!I96="No Data",1,IF('Indicator Data imputation'!I95&lt;&gt;"",1,0))</f>
        <v>0</v>
      </c>
      <c r="I92" s="125">
        <f>IF('Indicator Data'!J96="No Data",1,IF('Indicator Data imputation'!J95&lt;&gt;"",1,0))</f>
        <v>0</v>
      </c>
      <c r="J92" s="125">
        <f>IF('Indicator Data'!K96="No Data",1,IF('Indicator Data imputation'!K95&lt;&gt;"",1,0))</f>
        <v>0</v>
      </c>
      <c r="K92" s="125">
        <f>IF('Indicator Data'!L96="No Data",1,IF('Indicator Data imputation'!L95&lt;&gt;"",1,0))</f>
        <v>0</v>
      </c>
      <c r="L92" s="125">
        <f>IF('Indicator Data'!M96="No Data",1,IF('Indicator Data imputation'!M95&lt;&gt;"",1,0))</f>
        <v>0</v>
      </c>
      <c r="M92" s="125">
        <f>IF('Indicator Data'!N96="No Data",1,IF('Indicator Data imputation'!N95&lt;&gt;"",1,0))</f>
        <v>1</v>
      </c>
      <c r="N92" s="125">
        <f>IF('Indicator Data'!O96="No Data",1,IF('Indicator Data imputation'!O95&lt;&gt;"",1,0))</f>
        <v>1</v>
      </c>
      <c r="O92" s="125">
        <f>IF('Indicator Data'!P96="No Data",1,IF('Indicator Data imputation'!P95&lt;&gt;"",1,0))</f>
        <v>1</v>
      </c>
      <c r="P92" s="125">
        <f>IF('Indicator Data'!Q96="No Data",1,IF('Indicator Data imputation'!Q95&lt;&gt;"",1,0))</f>
        <v>0</v>
      </c>
      <c r="Q92" s="125">
        <f>IF('Indicator Data'!R96="No Data",1,IF('Indicator Data imputation'!R95&lt;&gt;"",1,0))</f>
        <v>0</v>
      </c>
      <c r="R92" s="125">
        <f>IF('Indicator Data'!S96="No Data",1,IF('Indicator Data imputation'!S95&lt;&gt;"",1,0))</f>
        <v>0</v>
      </c>
      <c r="S92" s="125">
        <f>IF('Indicator Data'!T96="No Data",1,IF('Indicator Data imputation'!T95&lt;&gt;"",1,0))</f>
        <v>0</v>
      </c>
      <c r="T92" s="125">
        <f>IF('Indicator Data'!U96="No Data",1,IF('Indicator Data imputation'!U95&lt;&gt;"",1,0))</f>
        <v>0</v>
      </c>
      <c r="U92" s="125">
        <f>IF('Indicator Data'!V96="No Data",1,IF('Indicator Data imputation'!V95&lt;&gt;"",1,0))</f>
        <v>0</v>
      </c>
      <c r="V92" s="125">
        <f>IF('Indicator Data'!W96="No Data",1,IF('Indicator Data imputation'!W95&lt;&gt;"",1,0))</f>
        <v>0</v>
      </c>
      <c r="W92" s="125">
        <f>IF('Indicator Data'!X96="No Data",1,IF('Indicator Data imputation'!X95&lt;&gt;"",1,0))</f>
        <v>0</v>
      </c>
      <c r="X92" s="125">
        <f>IF('Indicator Data'!Y96="No Data",1,IF('Indicator Data imputation'!Y95&lt;&gt;"",1,0))</f>
        <v>0</v>
      </c>
      <c r="Y92" s="125">
        <f>IF('Indicator Data'!Z96="No Data",1,IF('Indicator Data imputation'!Z95&lt;&gt;"",1,0))</f>
        <v>0</v>
      </c>
      <c r="Z92" s="125">
        <f>IF('Indicator Data'!AA96="No Data",1,IF('Indicator Data imputation'!AA95&lt;&gt;"",1,0))</f>
        <v>1</v>
      </c>
      <c r="AA92" s="125">
        <f>IF('Indicator Data'!AB96="No Data",1,IF('Indicator Data imputation'!AB95&lt;&gt;"",1,0))</f>
        <v>0</v>
      </c>
      <c r="AB92" s="125">
        <f>IF('Indicator Data'!AC96="No Data",1,IF('Indicator Data imputation'!AC95&lt;&gt;"",1,0))</f>
        <v>1</v>
      </c>
      <c r="AC92" s="125">
        <f>IF('Indicator Data'!AD96="No Data",1,IF('Indicator Data imputation'!AD95&lt;&gt;"",1,0))</f>
        <v>0</v>
      </c>
      <c r="AD92" s="125">
        <f>IF('Indicator Data'!AE96="No Data",1,IF('Indicator Data imputation'!AE95&lt;&gt;"",1,0))</f>
        <v>0</v>
      </c>
      <c r="AE92" s="125">
        <f>IF('Indicator Data'!AF96="No Data",1,IF('Indicator Data imputation'!AF95&lt;&gt;"",1,0))</f>
        <v>1</v>
      </c>
      <c r="AF92" s="125">
        <f>IF('Indicator Data'!AG96="No Data",1,IF('Indicator Data imputation'!AG95&lt;&gt;"",1,0))</f>
        <v>0</v>
      </c>
      <c r="AG92" s="125">
        <f>IF('Indicator Data'!AH96="No Data",1,IF('Indicator Data imputation'!AH95&lt;&gt;"",1,0))</f>
        <v>0</v>
      </c>
      <c r="AH92" s="125">
        <f>IF('Indicator Data'!AI96="No Data",1,IF('Indicator Data imputation'!AI95&lt;&gt;"",1,0))</f>
        <v>0</v>
      </c>
      <c r="AI92" s="125">
        <f>IF('Indicator Data'!AJ96="No Data",1,IF('Indicator Data imputation'!AJ95&lt;&gt;"",1,0))</f>
        <v>0</v>
      </c>
      <c r="AJ92" s="125">
        <f>IF('Indicator Data'!AK96="No Data",1,IF('Indicator Data imputation'!AK95&lt;&gt;"",1,0))</f>
        <v>0</v>
      </c>
      <c r="AK92" s="125">
        <f>IF('Indicator Data'!AL96="No Data",1,IF('Indicator Data imputation'!AL95&lt;&gt;"",1,0))</f>
        <v>0</v>
      </c>
      <c r="AL92" s="125">
        <f>IF('Indicator Data'!AM96="No Data",1,IF('Indicator Data imputation'!AM95&lt;&gt;"",1,0))</f>
        <v>1</v>
      </c>
      <c r="AM92" s="125">
        <f>IF('Indicator Data'!AN96="No Data",1,IF('Indicator Data imputation'!AN95&lt;&gt;"",1,0))</f>
        <v>0</v>
      </c>
      <c r="AN92" s="125">
        <f>IF('Indicator Data'!AO96="No Data",1,IF('Indicator Data imputation'!AO95&lt;&gt;"",1,0))</f>
        <v>0</v>
      </c>
      <c r="AO92" s="125">
        <f>IF('Indicator Data'!AP96="No Data",1,IF('Indicator Data imputation'!AP95&lt;&gt;"",1,0))</f>
        <v>0</v>
      </c>
      <c r="AP92" s="125">
        <f>IF('Indicator Data'!AQ96="No Data",1,IF('Indicator Data imputation'!AQ95&lt;&gt;"",1,0))</f>
        <v>1</v>
      </c>
      <c r="AQ92" s="125">
        <f>IF('Indicator Data'!AR96="No Data",1,IF('Indicator Data imputation'!AR95&lt;&gt;"",1,0))</f>
        <v>0</v>
      </c>
      <c r="AR92" s="125">
        <f>IF('Indicator Data'!AS96="No Data",1,IF('Indicator Data imputation'!AS95&lt;&gt;"",1,0))</f>
        <v>0</v>
      </c>
      <c r="AS92" s="125">
        <f>IF('Indicator Data'!AT96="No Data",1,IF('Indicator Data imputation'!AT95&lt;&gt;"",1,0))</f>
        <v>0</v>
      </c>
      <c r="AT92" s="125">
        <f>IF('Indicator Data'!AU96="No Data",1,IF('Indicator Data imputation'!AU95&lt;&gt;"",1,0))</f>
        <v>0</v>
      </c>
      <c r="AU92" s="125">
        <f>IF('Indicator Data'!AV96="No Data",1,IF('Indicator Data imputation'!AV95&lt;&gt;"",1,0))</f>
        <v>1</v>
      </c>
      <c r="AV92" s="125">
        <f>IF('Indicator Data'!AW96="No Data",1,IF('Indicator Data imputation'!AW95&lt;&gt;"",1,0))</f>
        <v>1</v>
      </c>
      <c r="AW92" s="125">
        <f>IF('Indicator Data'!AX96="No Data",1,IF('Indicator Data imputation'!AX95&lt;&gt;"",1,0))</f>
        <v>1</v>
      </c>
      <c r="AX92" s="125">
        <f>IF('Indicator Data'!AY96="No Data",1,IF('Indicator Data imputation'!AY95&lt;&gt;"",1,0))</f>
        <v>0</v>
      </c>
      <c r="AY92" s="125">
        <f>IF('Indicator Data'!AZ96="No Data",1,IF('Indicator Data imputation'!AZ95&lt;&gt;"",1,0))</f>
        <v>0</v>
      </c>
      <c r="AZ92" s="125">
        <f>IF('Indicator Data'!BA96="No Data",1,IF('Indicator Data imputation'!BA95&lt;&gt;"",1,0))</f>
        <v>1</v>
      </c>
      <c r="BA92" s="125">
        <f>IF('Indicator Data'!BB96="No Data",1,IF('Indicator Data imputation'!BB95&lt;&gt;"",1,0))</f>
        <v>0</v>
      </c>
      <c r="BB92" s="125">
        <f>IF('Indicator Data'!BC96="No Data",1,IF('Indicator Data imputation'!BC95&lt;&gt;"",1,0))</f>
        <v>0</v>
      </c>
      <c r="BC92" s="125">
        <f>IF('Indicator Data'!BD96="No Data",1,IF('Indicator Data imputation'!BD95&lt;&gt;"",1,0))</f>
        <v>0</v>
      </c>
      <c r="BD92" s="125">
        <f>IF('Indicator Data'!BF96="No Data",1,IF('Indicator Data imputation'!BE95&lt;&gt;"",1,0))</f>
        <v>0</v>
      </c>
      <c r="BE92" s="125">
        <f>IF('Indicator Data'!BG96="No Data",1,IF('Indicator Data imputation'!BF95&lt;&gt;"",1,0))</f>
        <v>0</v>
      </c>
      <c r="BF92" s="125">
        <f>IF('Indicator Data'!BH96="No Data",1,IF('Indicator Data imputation'!BG95&lt;&gt;"",1,0))</f>
        <v>0</v>
      </c>
      <c r="BG92" s="125">
        <f>IF('Indicator Data'!BI96="No Data",1,IF('Indicator Data imputation'!BH95&lt;&gt;"",1,0))</f>
        <v>0</v>
      </c>
      <c r="BH92" s="125">
        <f>IF('Indicator Data'!BJ96="No Data",1,IF('Indicator Data imputation'!BI95&lt;&gt;"",1,0))</f>
        <v>0</v>
      </c>
      <c r="BI92" s="125">
        <f>IF('Indicator Data'!BK96="No Data",1,IF('Indicator Data imputation'!BJ95&lt;&gt;"",1,0))</f>
        <v>1</v>
      </c>
      <c r="BJ92" s="125">
        <f>IF('Indicator Data'!BL96="No Data",1,IF('Indicator Data imputation'!BK95&lt;&gt;"",1,0))</f>
        <v>0</v>
      </c>
      <c r="BK92" s="125">
        <f>IF('Indicator Data'!BM96="No Data",1,IF('Indicator Data imputation'!BL95&lt;&gt;"",1,0))</f>
        <v>0</v>
      </c>
      <c r="BL92" s="125">
        <f>IF('Indicator Data'!BN96="No Data",1,IF('Indicator Data imputation'!BM95&lt;&gt;"",1,0))</f>
        <v>0</v>
      </c>
      <c r="BM92" s="125">
        <f>IF('Indicator Data'!BO96="No Data",1,IF('Indicator Data imputation'!BN95&lt;&gt;"",1,0))</f>
        <v>0</v>
      </c>
      <c r="BN92" s="125">
        <f>IF('Indicator Data'!BP96="No Data",1,IF('Indicator Data imputation'!BO95&lt;&gt;"",1,0))</f>
        <v>0</v>
      </c>
      <c r="BO92" s="125">
        <f>IF('Indicator Data'!BQ96="No Data",1,IF('Indicator Data imputation'!BP95&lt;&gt;"",1,0))</f>
        <v>0</v>
      </c>
      <c r="BP92" s="125">
        <f>IF('Indicator Data'!BR96="No Data",1,IF('Indicator Data imputation'!BQ95&lt;&gt;"",1,0))</f>
        <v>0</v>
      </c>
      <c r="BQ92" s="125">
        <f>IF('Indicator Data'!BS96="No Data",1,IF('Indicator Data imputation'!BR95&lt;&gt;"",1,0))</f>
        <v>0</v>
      </c>
      <c r="BR92" s="125">
        <f>IF('Indicator Data'!BT96="No Data",1,IF('Indicator Data imputation'!BS95&lt;&gt;"",1,0))</f>
        <v>0</v>
      </c>
      <c r="BS92" s="125">
        <f>IF('Indicator Data'!BU96="No Data",1,IF('Indicator Data imputation'!BT95&lt;&gt;"",1,0))</f>
        <v>0</v>
      </c>
      <c r="BT92" s="125">
        <f>IF('Indicator Data'!BV96="No Data",1,IF('Indicator Data imputation'!BU95&lt;&gt;"",1,0))</f>
        <v>0</v>
      </c>
      <c r="BU92" s="125">
        <f>IF('Indicator Data'!BW96="No Data",1,IF('Indicator Data imputation'!BV95&lt;&gt;"",1,0))</f>
        <v>0</v>
      </c>
      <c r="BV92" s="125">
        <f>IF('Indicator Data'!BX96="No Data",1,IF('Indicator Data imputation'!BW95&lt;&gt;"",1,0))</f>
        <v>0</v>
      </c>
      <c r="BW92" s="125">
        <f>IF('Indicator Data'!BY96="No Data",1,IF('Indicator Data imputation'!BX95&lt;&gt;"",1,0))</f>
        <v>0</v>
      </c>
      <c r="BX92" s="125">
        <f>IF('Indicator Data'!BZ96="No Data",1,IF('Indicator Data imputation'!BY95&lt;&gt;"",1,0))</f>
        <v>0</v>
      </c>
      <c r="BY92" s="3">
        <f t="shared" si="3"/>
        <v>13</v>
      </c>
      <c r="BZ92" s="127">
        <f t="shared" si="4"/>
        <v>0.17333333333333334</v>
      </c>
    </row>
    <row r="93" spans="1:78" x14ac:dyDescent="0.3">
      <c r="A93" s="3" t="str">
        <f>'Indicator Data'!B97</f>
        <v>KGZ</v>
      </c>
      <c r="B93" s="125">
        <f>IF('Indicator Data'!C97="No Data",1,IF('Indicator Data imputation'!C96&lt;&gt;"",1,0))</f>
        <v>0</v>
      </c>
      <c r="C93" s="125">
        <f>IF('Indicator Data'!D97="No Data",1,IF('Indicator Data imputation'!D96&lt;&gt;"",1,0))</f>
        <v>0</v>
      </c>
      <c r="D93" s="125">
        <f>IF('Indicator Data'!E97="No Data",1,IF('Indicator Data imputation'!E96&lt;&gt;"",1,0))</f>
        <v>0</v>
      </c>
      <c r="E93" s="125">
        <f>IF('Indicator Data'!F97="No Data",1,IF('Indicator Data imputation'!F96&lt;&gt;"",1,0))</f>
        <v>0</v>
      </c>
      <c r="F93" s="125">
        <f>IF('Indicator Data'!G97="No Data",1,IF('Indicator Data imputation'!G96&lt;&gt;"",1,0))</f>
        <v>0</v>
      </c>
      <c r="G93" s="125">
        <f>IF('Indicator Data'!H97="No Data",1,IF('Indicator Data imputation'!H96&lt;&gt;"",1,0))</f>
        <v>0</v>
      </c>
      <c r="H93" s="125">
        <f>IF('Indicator Data'!I97="No Data",1,IF('Indicator Data imputation'!I96&lt;&gt;"",1,0))</f>
        <v>0</v>
      </c>
      <c r="I93" s="125">
        <f>IF('Indicator Data'!J97="No Data",1,IF('Indicator Data imputation'!J96&lt;&gt;"",1,0))</f>
        <v>0</v>
      </c>
      <c r="J93" s="125">
        <f>IF('Indicator Data'!K97="No Data",1,IF('Indicator Data imputation'!K96&lt;&gt;"",1,0))</f>
        <v>0</v>
      </c>
      <c r="K93" s="125">
        <f>IF('Indicator Data'!L97="No Data",1,IF('Indicator Data imputation'!L96&lt;&gt;"",1,0))</f>
        <v>0</v>
      </c>
      <c r="L93" s="125">
        <f>IF('Indicator Data'!M97="No Data",1,IF('Indicator Data imputation'!M96&lt;&gt;"",1,0))</f>
        <v>0</v>
      </c>
      <c r="M93" s="125">
        <f>IF('Indicator Data'!N97="No Data",1,IF('Indicator Data imputation'!N96&lt;&gt;"",1,0))</f>
        <v>1</v>
      </c>
      <c r="N93" s="125">
        <f>IF('Indicator Data'!O97="No Data",1,IF('Indicator Data imputation'!O96&lt;&gt;"",1,0))</f>
        <v>1</v>
      </c>
      <c r="O93" s="125">
        <f>IF('Indicator Data'!P97="No Data",1,IF('Indicator Data imputation'!P96&lt;&gt;"",1,0))</f>
        <v>1</v>
      </c>
      <c r="P93" s="125">
        <f>IF('Indicator Data'!Q97="No Data",1,IF('Indicator Data imputation'!Q96&lt;&gt;"",1,0))</f>
        <v>0</v>
      </c>
      <c r="Q93" s="125">
        <f>IF('Indicator Data'!R97="No Data",1,IF('Indicator Data imputation'!R96&lt;&gt;"",1,0))</f>
        <v>0</v>
      </c>
      <c r="R93" s="125">
        <f>IF('Indicator Data'!S97="No Data",1,IF('Indicator Data imputation'!S96&lt;&gt;"",1,0))</f>
        <v>0</v>
      </c>
      <c r="S93" s="125">
        <f>IF('Indicator Data'!T97="No Data",1,IF('Indicator Data imputation'!T96&lt;&gt;"",1,0))</f>
        <v>0</v>
      </c>
      <c r="T93" s="125">
        <f>IF('Indicator Data'!U97="No Data",1,IF('Indicator Data imputation'!U96&lt;&gt;"",1,0))</f>
        <v>0</v>
      </c>
      <c r="U93" s="125">
        <f>IF('Indicator Data'!V97="No Data",1,IF('Indicator Data imputation'!V96&lt;&gt;"",1,0))</f>
        <v>0</v>
      </c>
      <c r="V93" s="125">
        <f>IF('Indicator Data'!W97="No Data",1,IF('Indicator Data imputation'!W96&lt;&gt;"",1,0))</f>
        <v>0</v>
      </c>
      <c r="W93" s="125">
        <f>IF('Indicator Data'!X97="No Data",1,IF('Indicator Data imputation'!X96&lt;&gt;"",1,0))</f>
        <v>0</v>
      </c>
      <c r="X93" s="125">
        <f>IF('Indicator Data'!Y97="No Data",1,IF('Indicator Data imputation'!Y96&lt;&gt;"",1,0))</f>
        <v>0</v>
      </c>
      <c r="Y93" s="125">
        <f>IF('Indicator Data'!Z97="No Data",1,IF('Indicator Data imputation'!Z96&lt;&gt;"",1,0))</f>
        <v>0</v>
      </c>
      <c r="Z93" s="125">
        <f>IF('Indicator Data'!AA97="No Data",1,IF('Indicator Data imputation'!AA96&lt;&gt;"",1,0))</f>
        <v>0</v>
      </c>
      <c r="AA93" s="125">
        <f>IF('Indicator Data'!AB97="No Data",1,IF('Indicator Data imputation'!AB96&lt;&gt;"",1,0))</f>
        <v>0</v>
      </c>
      <c r="AB93" s="125">
        <f>IF('Indicator Data'!AC97="No Data",1,IF('Indicator Data imputation'!AC96&lt;&gt;"",1,0))</f>
        <v>0</v>
      </c>
      <c r="AC93" s="125">
        <f>IF('Indicator Data'!AD97="No Data",1,IF('Indicator Data imputation'!AD96&lt;&gt;"",1,0))</f>
        <v>0</v>
      </c>
      <c r="AD93" s="125">
        <f>IF('Indicator Data'!AE97="No Data",1,IF('Indicator Data imputation'!AE96&lt;&gt;"",1,0))</f>
        <v>0</v>
      </c>
      <c r="AE93" s="125">
        <f>IF('Indicator Data'!AF97="No Data",1,IF('Indicator Data imputation'!AF96&lt;&gt;"",1,0))</f>
        <v>0</v>
      </c>
      <c r="AF93" s="125">
        <f>IF('Indicator Data'!AG97="No Data",1,IF('Indicator Data imputation'!AG96&lt;&gt;"",1,0))</f>
        <v>0</v>
      </c>
      <c r="AG93" s="125">
        <f>IF('Indicator Data'!AH97="No Data",1,IF('Indicator Data imputation'!AH96&lt;&gt;"",1,0))</f>
        <v>0</v>
      </c>
      <c r="AH93" s="125">
        <f>IF('Indicator Data'!AI97="No Data",1,IF('Indicator Data imputation'!AI96&lt;&gt;"",1,0))</f>
        <v>0</v>
      </c>
      <c r="AI93" s="125">
        <f>IF('Indicator Data'!AJ97="No Data",1,IF('Indicator Data imputation'!AJ96&lt;&gt;"",1,0))</f>
        <v>0</v>
      </c>
      <c r="AJ93" s="125">
        <f>IF('Indicator Data'!AK97="No Data",1,IF('Indicator Data imputation'!AK96&lt;&gt;"",1,0))</f>
        <v>0</v>
      </c>
      <c r="AK93" s="125">
        <f>IF('Indicator Data'!AL97="No Data",1,IF('Indicator Data imputation'!AL96&lt;&gt;"",1,0))</f>
        <v>0</v>
      </c>
      <c r="AL93" s="125">
        <f>IF('Indicator Data'!AM97="No Data",1,IF('Indicator Data imputation'!AM96&lt;&gt;"",1,0))</f>
        <v>0</v>
      </c>
      <c r="AM93" s="125">
        <f>IF('Indicator Data'!AN97="No Data",1,IF('Indicator Data imputation'!AN96&lt;&gt;"",1,0))</f>
        <v>0</v>
      </c>
      <c r="AN93" s="125">
        <f>IF('Indicator Data'!AO97="No Data",1,IF('Indicator Data imputation'!AO96&lt;&gt;"",1,0))</f>
        <v>0</v>
      </c>
      <c r="AO93" s="125">
        <f>IF('Indicator Data'!AP97="No Data",1,IF('Indicator Data imputation'!AP96&lt;&gt;"",1,0))</f>
        <v>0</v>
      </c>
      <c r="AP93" s="125">
        <f>IF('Indicator Data'!AQ97="No Data",1,IF('Indicator Data imputation'!AQ96&lt;&gt;"",1,0))</f>
        <v>0</v>
      </c>
      <c r="AQ93" s="125">
        <f>IF('Indicator Data'!AR97="No Data",1,IF('Indicator Data imputation'!AR96&lt;&gt;"",1,0))</f>
        <v>0</v>
      </c>
      <c r="AR93" s="125">
        <f>IF('Indicator Data'!AS97="No Data",1,IF('Indicator Data imputation'!AS96&lt;&gt;"",1,0))</f>
        <v>0</v>
      </c>
      <c r="AS93" s="125">
        <f>IF('Indicator Data'!AT97="No Data",1,IF('Indicator Data imputation'!AT96&lt;&gt;"",1,0))</f>
        <v>0</v>
      </c>
      <c r="AT93" s="125">
        <f>IF('Indicator Data'!AU97="No Data",1,IF('Indicator Data imputation'!AU96&lt;&gt;"",1,0))</f>
        <v>0</v>
      </c>
      <c r="AU93" s="125">
        <f>IF('Indicator Data'!AV97="No Data",1,IF('Indicator Data imputation'!AV96&lt;&gt;"",1,0))</f>
        <v>0</v>
      </c>
      <c r="AV93" s="125">
        <f>IF('Indicator Data'!AW97="No Data",1,IF('Indicator Data imputation'!AW96&lt;&gt;"",1,0))</f>
        <v>0</v>
      </c>
      <c r="AW93" s="125">
        <f>IF('Indicator Data'!AX97="No Data",1,IF('Indicator Data imputation'!AX96&lt;&gt;"",1,0))</f>
        <v>0</v>
      </c>
      <c r="AX93" s="125">
        <f>IF('Indicator Data'!AY97="No Data",1,IF('Indicator Data imputation'!AY96&lt;&gt;"",1,0))</f>
        <v>0</v>
      </c>
      <c r="AY93" s="125">
        <f>IF('Indicator Data'!AZ97="No Data",1,IF('Indicator Data imputation'!AZ96&lt;&gt;"",1,0))</f>
        <v>0</v>
      </c>
      <c r="AZ93" s="125">
        <f>IF('Indicator Data'!BA97="No Data",1,IF('Indicator Data imputation'!BA96&lt;&gt;"",1,0))</f>
        <v>0</v>
      </c>
      <c r="BA93" s="125">
        <f>IF('Indicator Data'!BB97="No Data",1,IF('Indicator Data imputation'!BB96&lt;&gt;"",1,0))</f>
        <v>0</v>
      </c>
      <c r="BB93" s="125">
        <f>IF('Indicator Data'!BC97="No Data",1,IF('Indicator Data imputation'!BC96&lt;&gt;"",1,0))</f>
        <v>0</v>
      </c>
      <c r="BC93" s="125">
        <f>IF('Indicator Data'!BD97="No Data",1,IF('Indicator Data imputation'!BD96&lt;&gt;"",1,0))</f>
        <v>0</v>
      </c>
      <c r="BD93" s="125">
        <f>IF('Indicator Data'!BF97="No Data",1,IF('Indicator Data imputation'!BE96&lt;&gt;"",1,0))</f>
        <v>0</v>
      </c>
      <c r="BE93" s="125">
        <f>IF('Indicator Data'!BG97="No Data",1,IF('Indicator Data imputation'!BF96&lt;&gt;"",1,0))</f>
        <v>0</v>
      </c>
      <c r="BF93" s="125">
        <f>IF('Indicator Data'!BH97="No Data",1,IF('Indicator Data imputation'!BG96&lt;&gt;"",1,0))</f>
        <v>0</v>
      </c>
      <c r="BG93" s="125">
        <f>IF('Indicator Data'!BI97="No Data",1,IF('Indicator Data imputation'!BH96&lt;&gt;"",1,0))</f>
        <v>0</v>
      </c>
      <c r="BH93" s="125">
        <f>IF('Indicator Data'!BJ97="No Data",1,IF('Indicator Data imputation'!BI96&lt;&gt;"",1,0))</f>
        <v>0</v>
      </c>
      <c r="BI93" s="125">
        <f>IF('Indicator Data'!BK97="No Data",1,IF('Indicator Data imputation'!BJ96&lt;&gt;"",1,0))</f>
        <v>0</v>
      </c>
      <c r="BJ93" s="125">
        <f>IF('Indicator Data'!BL97="No Data",1,IF('Indicator Data imputation'!BK96&lt;&gt;"",1,0))</f>
        <v>0</v>
      </c>
      <c r="BK93" s="125">
        <f>IF('Indicator Data'!BM97="No Data",1,IF('Indicator Data imputation'!BL96&lt;&gt;"",1,0))</f>
        <v>0</v>
      </c>
      <c r="BL93" s="125">
        <f>IF('Indicator Data'!BN97="No Data",1,IF('Indicator Data imputation'!BM96&lt;&gt;"",1,0))</f>
        <v>0</v>
      </c>
      <c r="BM93" s="125">
        <f>IF('Indicator Data'!BO97="No Data",1,IF('Indicator Data imputation'!BN96&lt;&gt;"",1,0))</f>
        <v>0</v>
      </c>
      <c r="BN93" s="125">
        <f>IF('Indicator Data'!BP97="No Data",1,IF('Indicator Data imputation'!BO96&lt;&gt;"",1,0))</f>
        <v>0</v>
      </c>
      <c r="BO93" s="125">
        <f>IF('Indicator Data'!BQ97="No Data",1,IF('Indicator Data imputation'!BP96&lt;&gt;"",1,0))</f>
        <v>0</v>
      </c>
      <c r="BP93" s="125">
        <f>IF('Indicator Data'!BR97="No Data",1,IF('Indicator Data imputation'!BQ96&lt;&gt;"",1,0))</f>
        <v>0</v>
      </c>
      <c r="BQ93" s="125">
        <f>IF('Indicator Data'!BS97="No Data",1,IF('Indicator Data imputation'!BR96&lt;&gt;"",1,0))</f>
        <v>0</v>
      </c>
      <c r="BR93" s="125">
        <f>IF('Indicator Data'!BT97="No Data",1,IF('Indicator Data imputation'!BS96&lt;&gt;"",1,0))</f>
        <v>0</v>
      </c>
      <c r="BS93" s="125">
        <f>IF('Indicator Data'!BU97="No Data",1,IF('Indicator Data imputation'!BT96&lt;&gt;"",1,0))</f>
        <v>0</v>
      </c>
      <c r="BT93" s="125">
        <f>IF('Indicator Data'!BV97="No Data",1,IF('Indicator Data imputation'!BU96&lt;&gt;"",1,0))</f>
        <v>0</v>
      </c>
      <c r="BU93" s="125">
        <f>IF('Indicator Data'!BW97="No Data",1,IF('Indicator Data imputation'!BV96&lt;&gt;"",1,0))</f>
        <v>0</v>
      </c>
      <c r="BV93" s="125">
        <f>IF('Indicator Data'!BX97="No Data",1,IF('Indicator Data imputation'!BW96&lt;&gt;"",1,0))</f>
        <v>0</v>
      </c>
      <c r="BW93" s="125">
        <f>IF('Indicator Data'!BY97="No Data",1,IF('Indicator Data imputation'!BX96&lt;&gt;"",1,0))</f>
        <v>0</v>
      </c>
      <c r="BX93" s="125">
        <f>IF('Indicator Data'!BZ97="No Data",1,IF('Indicator Data imputation'!BY96&lt;&gt;"",1,0))</f>
        <v>0</v>
      </c>
      <c r="BY93" s="3">
        <f t="shared" si="3"/>
        <v>3</v>
      </c>
      <c r="BZ93" s="127">
        <f t="shared" si="4"/>
        <v>0.04</v>
      </c>
    </row>
    <row r="94" spans="1:78" x14ac:dyDescent="0.3">
      <c r="A94" s="3" t="str">
        <f>'Indicator Data'!B98</f>
        <v>LAO</v>
      </c>
      <c r="B94" s="125">
        <f>IF('Indicator Data'!C98="No Data",1,IF('Indicator Data imputation'!C97&lt;&gt;"",1,0))</f>
        <v>0</v>
      </c>
      <c r="C94" s="125">
        <f>IF('Indicator Data'!D98="No Data",1,IF('Indicator Data imputation'!D97&lt;&gt;"",1,0))</f>
        <v>0</v>
      </c>
      <c r="D94" s="125">
        <f>IF('Indicator Data'!E98="No Data",1,IF('Indicator Data imputation'!E97&lt;&gt;"",1,0))</f>
        <v>0</v>
      </c>
      <c r="E94" s="125">
        <f>IF('Indicator Data'!F98="No Data",1,IF('Indicator Data imputation'!F97&lt;&gt;"",1,0))</f>
        <v>0</v>
      </c>
      <c r="F94" s="125">
        <f>IF('Indicator Data'!G98="No Data",1,IF('Indicator Data imputation'!G97&lt;&gt;"",1,0))</f>
        <v>0</v>
      </c>
      <c r="G94" s="125">
        <f>IF('Indicator Data'!H98="No Data",1,IF('Indicator Data imputation'!H97&lt;&gt;"",1,0))</f>
        <v>0</v>
      </c>
      <c r="H94" s="125">
        <f>IF('Indicator Data'!I98="No Data",1,IF('Indicator Data imputation'!I97&lt;&gt;"",1,0))</f>
        <v>0</v>
      </c>
      <c r="I94" s="125">
        <f>IF('Indicator Data'!J98="No Data",1,IF('Indicator Data imputation'!J97&lt;&gt;"",1,0))</f>
        <v>0</v>
      </c>
      <c r="J94" s="125">
        <f>IF('Indicator Data'!K98="No Data",1,IF('Indicator Data imputation'!K97&lt;&gt;"",1,0))</f>
        <v>0</v>
      </c>
      <c r="K94" s="125">
        <f>IF('Indicator Data'!L98="No Data",1,IF('Indicator Data imputation'!L97&lt;&gt;"",1,0))</f>
        <v>0</v>
      </c>
      <c r="L94" s="125">
        <f>IF('Indicator Data'!M98="No Data",1,IF('Indicator Data imputation'!M97&lt;&gt;"",1,0))</f>
        <v>0</v>
      </c>
      <c r="M94" s="125">
        <f>IF('Indicator Data'!N98="No Data",1,IF('Indicator Data imputation'!N97&lt;&gt;"",1,0))</f>
        <v>1</v>
      </c>
      <c r="N94" s="125">
        <f>IF('Indicator Data'!O98="No Data",1,IF('Indicator Data imputation'!O97&lt;&gt;"",1,0))</f>
        <v>1</v>
      </c>
      <c r="O94" s="125">
        <f>IF('Indicator Data'!P98="No Data",1,IF('Indicator Data imputation'!P97&lt;&gt;"",1,0))</f>
        <v>1</v>
      </c>
      <c r="P94" s="125">
        <f>IF('Indicator Data'!Q98="No Data",1,IF('Indicator Data imputation'!Q97&lt;&gt;"",1,0))</f>
        <v>0</v>
      </c>
      <c r="Q94" s="125">
        <f>IF('Indicator Data'!R98="No Data",1,IF('Indicator Data imputation'!R97&lt;&gt;"",1,0))</f>
        <v>0</v>
      </c>
      <c r="R94" s="125">
        <f>IF('Indicator Data'!S98="No Data",1,IF('Indicator Data imputation'!S97&lt;&gt;"",1,0))</f>
        <v>0</v>
      </c>
      <c r="S94" s="125">
        <f>IF('Indicator Data'!T98="No Data",1,IF('Indicator Data imputation'!T97&lt;&gt;"",1,0))</f>
        <v>0</v>
      </c>
      <c r="T94" s="125">
        <f>IF('Indicator Data'!U98="No Data",1,IF('Indicator Data imputation'!U97&lt;&gt;"",1,0))</f>
        <v>0</v>
      </c>
      <c r="U94" s="125">
        <f>IF('Indicator Data'!V98="No Data",1,IF('Indicator Data imputation'!V97&lt;&gt;"",1,0))</f>
        <v>0</v>
      </c>
      <c r="V94" s="125">
        <f>IF('Indicator Data'!W98="No Data",1,IF('Indicator Data imputation'!W97&lt;&gt;"",1,0))</f>
        <v>0</v>
      </c>
      <c r="W94" s="125">
        <f>IF('Indicator Data'!X98="No Data",1,IF('Indicator Data imputation'!X97&lt;&gt;"",1,0))</f>
        <v>0</v>
      </c>
      <c r="X94" s="125">
        <f>IF('Indicator Data'!Y98="No Data",1,IF('Indicator Data imputation'!Y97&lt;&gt;"",1,0))</f>
        <v>0</v>
      </c>
      <c r="Y94" s="125">
        <f>IF('Indicator Data'!Z98="No Data",1,IF('Indicator Data imputation'!Z97&lt;&gt;"",1,0))</f>
        <v>0</v>
      </c>
      <c r="Z94" s="125">
        <f>IF('Indicator Data'!AA98="No Data",1,IF('Indicator Data imputation'!AA97&lt;&gt;"",1,0))</f>
        <v>1</v>
      </c>
      <c r="AA94" s="125">
        <f>IF('Indicator Data'!AB98="No Data",1,IF('Indicator Data imputation'!AB97&lt;&gt;"",1,0))</f>
        <v>0</v>
      </c>
      <c r="AB94" s="125">
        <f>IF('Indicator Data'!AC98="No Data",1,IF('Indicator Data imputation'!AC97&lt;&gt;"",1,0))</f>
        <v>0</v>
      </c>
      <c r="AC94" s="125">
        <f>IF('Indicator Data'!AD98="No Data",1,IF('Indicator Data imputation'!AD97&lt;&gt;"",1,0))</f>
        <v>0</v>
      </c>
      <c r="AD94" s="125">
        <f>IF('Indicator Data'!AE98="No Data",1,IF('Indicator Data imputation'!AE97&lt;&gt;"",1,0))</f>
        <v>0</v>
      </c>
      <c r="AE94" s="125">
        <f>IF('Indicator Data'!AF98="No Data",1,IF('Indicator Data imputation'!AF97&lt;&gt;"",1,0))</f>
        <v>0</v>
      </c>
      <c r="AF94" s="125">
        <f>IF('Indicator Data'!AG98="No Data",1,IF('Indicator Data imputation'!AG97&lt;&gt;"",1,0))</f>
        <v>0</v>
      </c>
      <c r="AG94" s="125">
        <f>IF('Indicator Data'!AH98="No Data",1,IF('Indicator Data imputation'!AH97&lt;&gt;"",1,0))</f>
        <v>0</v>
      </c>
      <c r="AH94" s="125">
        <f>IF('Indicator Data'!AI98="No Data",1,IF('Indicator Data imputation'!AI97&lt;&gt;"",1,0))</f>
        <v>0</v>
      </c>
      <c r="AI94" s="125">
        <f>IF('Indicator Data'!AJ98="No Data",1,IF('Indicator Data imputation'!AJ97&lt;&gt;"",1,0))</f>
        <v>0</v>
      </c>
      <c r="AJ94" s="125">
        <f>IF('Indicator Data'!AK98="No Data",1,IF('Indicator Data imputation'!AK97&lt;&gt;"",1,0))</f>
        <v>0</v>
      </c>
      <c r="AK94" s="125">
        <f>IF('Indicator Data'!AL98="No Data",1,IF('Indicator Data imputation'!AL97&lt;&gt;"",1,0))</f>
        <v>0</v>
      </c>
      <c r="AL94" s="125">
        <f>IF('Indicator Data'!AM98="No Data",1,IF('Indicator Data imputation'!AM97&lt;&gt;"",1,0))</f>
        <v>0</v>
      </c>
      <c r="AM94" s="125">
        <f>IF('Indicator Data'!AN98="No Data",1,IF('Indicator Data imputation'!AN97&lt;&gt;"",1,0))</f>
        <v>0</v>
      </c>
      <c r="AN94" s="125">
        <f>IF('Indicator Data'!AO98="No Data",1,IF('Indicator Data imputation'!AO97&lt;&gt;"",1,0))</f>
        <v>0</v>
      </c>
      <c r="AO94" s="125">
        <f>IF('Indicator Data'!AP98="No Data",1,IF('Indicator Data imputation'!AP97&lt;&gt;"",1,0))</f>
        <v>0</v>
      </c>
      <c r="AP94" s="125">
        <f>IF('Indicator Data'!AQ98="No Data",1,IF('Indicator Data imputation'!AQ97&lt;&gt;"",1,0))</f>
        <v>0</v>
      </c>
      <c r="AQ94" s="125">
        <f>IF('Indicator Data'!AR98="No Data",1,IF('Indicator Data imputation'!AR97&lt;&gt;"",1,0))</f>
        <v>0</v>
      </c>
      <c r="AR94" s="125">
        <f>IF('Indicator Data'!AS98="No Data",1,IF('Indicator Data imputation'!AS97&lt;&gt;"",1,0))</f>
        <v>0</v>
      </c>
      <c r="AS94" s="125">
        <f>IF('Indicator Data'!AT98="No Data",1,IF('Indicator Data imputation'!AT97&lt;&gt;"",1,0))</f>
        <v>0</v>
      </c>
      <c r="AT94" s="125">
        <f>IF('Indicator Data'!AU98="No Data",1,IF('Indicator Data imputation'!AU97&lt;&gt;"",1,0))</f>
        <v>0</v>
      </c>
      <c r="AU94" s="125">
        <f>IF('Indicator Data'!AV98="No Data",1,IF('Indicator Data imputation'!AV97&lt;&gt;"",1,0))</f>
        <v>0</v>
      </c>
      <c r="AV94" s="125">
        <f>IF('Indicator Data'!AW98="No Data",1,IF('Indicator Data imputation'!AW97&lt;&gt;"",1,0))</f>
        <v>0</v>
      </c>
      <c r="AW94" s="125">
        <f>IF('Indicator Data'!AX98="No Data",1,IF('Indicator Data imputation'!AX97&lt;&gt;"",1,0))</f>
        <v>0</v>
      </c>
      <c r="AX94" s="125">
        <f>IF('Indicator Data'!AY98="No Data",1,IF('Indicator Data imputation'!AY97&lt;&gt;"",1,0))</f>
        <v>0</v>
      </c>
      <c r="AY94" s="125">
        <f>IF('Indicator Data'!AZ98="No Data",1,IF('Indicator Data imputation'!AZ97&lt;&gt;"",1,0))</f>
        <v>0</v>
      </c>
      <c r="AZ94" s="125">
        <f>IF('Indicator Data'!BA98="No Data",1,IF('Indicator Data imputation'!BA97&lt;&gt;"",1,0))</f>
        <v>0</v>
      </c>
      <c r="BA94" s="125">
        <f>IF('Indicator Data'!BB98="No Data",1,IF('Indicator Data imputation'!BB97&lt;&gt;"",1,0))</f>
        <v>0</v>
      </c>
      <c r="BB94" s="125">
        <f>IF('Indicator Data'!BC98="No Data",1,IF('Indicator Data imputation'!BC97&lt;&gt;"",1,0))</f>
        <v>0</v>
      </c>
      <c r="BC94" s="125">
        <f>IF('Indicator Data'!BD98="No Data",1,IF('Indicator Data imputation'!BD97&lt;&gt;"",1,0))</f>
        <v>0</v>
      </c>
      <c r="BD94" s="125">
        <f>IF('Indicator Data'!BF98="No Data",1,IF('Indicator Data imputation'!BE97&lt;&gt;"",1,0))</f>
        <v>0</v>
      </c>
      <c r="BE94" s="125">
        <f>IF('Indicator Data'!BG98="No Data",1,IF('Indicator Data imputation'!BF97&lt;&gt;"",1,0))</f>
        <v>0</v>
      </c>
      <c r="BF94" s="125">
        <f>IF('Indicator Data'!BH98="No Data",1,IF('Indicator Data imputation'!BG97&lt;&gt;"",1,0))</f>
        <v>0</v>
      </c>
      <c r="BG94" s="125">
        <f>IF('Indicator Data'!BI98="No Data",1,IF('Indicator Data imputation'!BH97&lt;&gt;"",1,0))</f>
        <v>0</v>
      </c>
      <c r="BH94" s="125">
        <f>IF('Indicator Data'!BJ98="No Data",1,IF('Indicator Data imputation'!BI97&lt;&gt;"",1,0))</f>
        <v>1</v>
      </c>
      <c r="BI94" s="125">
        <f>IF('Indicator Data'!BK98="No Data",1,IF('Indicator Data imputation'!BJ97&lt;&gt;"",1,0))</f>
        <v>0</v>
      </c>
      <c r="BJ94" s="125">
        <f>IF('Indicator Data'!BL98="No Data",1,IF('Indicator Data imputation'!BK97&lt;&gt;"",1,0))</f>
        <v>0</v>
      </c>
      <c r="BK94" s="125">
        <f>IF('Indicator Data'!BM98="No Data",1,IF('Indicator Data imputation'!BL97&lt;&gt;"",1,0))</f>
        <v>0</v>
      </c>
      <c r="BL94" s="125">
        <f>IF('Indicator Data'!BN98="No Data",1,IF('Indicator Data imputation'!BM97&lt;&gt;"",1,0))</f>
        <v>0</v>
      </c>
      <c r="BM94" s="125">
        <f>IF('Indicator Data'!BO98="No Data",1,IF('Indicator Data imputation'!BN97&lt;&gt;"",1,0))</f>
        <v>0</v>
      </c>
      <c r="BN94" s="125">
        <f>IF('Indicator Data'!BP98="No Data",1,IF('Indicator Data imputation'!BO97&lt;&gt;"",1,0))</f>
        <v>0</v>
      </c>
      <c r="BO94" s="125">
        <f>IF('Indicator Data'!BQ98="No Data",1,IF('Indicator Data imputation'!BP97&lt;&gt;"",1,0))</f>
        <v>0</v>
      </c>
      <c r="BP94" s="125">
        <f>IF('Indicator Data'!BR98="No Data",1,IF('Indicator Data imputation'!BQ97&lt;&gt;"",1,0))</f>
        <v>0</v>
      </c>
      <c r="BQ94" s="125">
        <f>IF('Indicator Data'!BS98="No Data",1,IF('Indicator Data imputation'!BR97&lt;&gt;"",1,0))</f>
        <v>0</v>
      </c>
      <c r="BR94" s="125">
        <f>IF('Indicator Data'!BT98="No Data",1,IF('Indicator Data imputation'!BS97&lt;&gt;"",1,0))</f>
        <v>0</v>
      </c>
      <c r="BS94" s="125">
        <f>IF('Indicator Data'!BU98="No Data",1,IF('Indicator Data imputation'!BT97&lt;&gt;"",1,0))</f>
        <v>0</v>
      </c>
      <c r="BT94" s="125">
        <f>IF('Indicator Data'!BV98="No Data",1,IF('Indicator Data imputation'!BU97&lt;&gt;"",1,0))</f>
        <v>0</v>
      </c>
      <c r="BU94" s="125">
        <f>IF('Indicator Data'!BW98="No Data",1,IF('Indicator Data imputation'!BV97&lt;&gt;"",1,0))</f>
        <v>0</v>
      </c>
      <c r="BV94" s="125">
        <f>IF('Indicator Data'!BX98="No Data",1,IF('Indicator Data imputation'!BW97&lt;&gt;"",1,0))</f>
        <v>0</v>
      </c>
      <c r="BW94" s="125">
        <f>IF('Indicator Data'!BY98="No Data",1,IF('Indicator Data imputation'!BX97&lt;&gt;"",1,0))</f>
        <v>0</v>
      </c>
      <c r="BX94" s="125">
        <f>IF('Indicator Data'!BZ98="No Data",1,IF('Indicator Data imputation'!BY97&lt;&gt;"",1,0))</f>
        <v>0</v>
      </c>
      <c r="BY94" s="3">
        <f t="shared" si="3"/>
        <v>5</v>
      </c>
      <c r="BZ94" s="127">
        <f t="shared" si="4"/>
        <v>6.6666666666666666E-2</v>
      </c>
    </row>
    <row r="95" spans="1:78" x14ac:dyDescent="0.3">
      <c r="A95" s="3" t="str">
        <f>'Indicator Data'!B99</f>
        <v>LVA</v>
      </c>
      <c r="B95" s="125">
        <f>IF('Indicator Data'!C99="No Data",1,IF('Indicator Data imputation'!C98&lt;&gt;"",1,0))</f>
        <v>0</v>
      </c>
      <c r="C95" s="125">
        <f>IF('Indicator Data'!D99="No Data",1,IF('Indicator Data imputation'!D98&lt;&gt;"",1,0))</f>
        <v>0</v>
      </c>
      <c r="D95" s="125">
        <f>IF('Indicator Data'!E99="No Data",1,IF('Indicator Data imputation'!E98&lt;&gt;"",1,0))</f>
        <v>0</v>
      </c>
      <c r="E95" s="125">
        <f>IF('Indicator Data'!F99="No Data",1,IF('Indicator Data imputation'!F98&lt;&gt;"",1,0))</f>
        <v>0</v>
      </c>
      <c r="F95" s="125">
        <f>IF('Indicator Data'!G99="No Data",1,IF('Indicator Data imputation'!G98&lt;&gt;"",1,0))</f>
        <v>0</v>
      </c>
      <c r="G95" s="125">
        <f>IF('Indicator Data'!H99="No Data",1,IF('Indicator Data imputation'!H98&lt;&gt;"",1,0))</f>
        <v>0</v>
      </c>
      <c r="H95" s="125">
        <f>IF('Indicator Data'!I99="No Data",1,IF('Indicator Data imputation'!I98&lt;&gt;"",1,0))</f>
        <v>0</v>
      </c>
      <c r="I95" s="125">
        <f>IF('Indicator Data'!J99="No Data",1,IF('Indicator Data imputation'!J98&lt;&gt;"",1,0))</f>
        <v>0</v>
      </c>
      <c r="J95" s="125">
        <f>IF('Indicator Data'!K99="No Data",1,IF('Indicator Data imputation'!K98&lt;&gt;"",1,0))</f>
        <v>0</v>
      </c>
      <c r="K95" s="125">
        <f>IF('Indicator Data'!L99="No Data",1,IF('Indicator Data imputation'!L98&lt;&gt;"",1,0))</f>
        <v>0</v>
      </c>
      <c r="L95" s="125">
        <f>IF('Indicator Data'!M99="No Data",1,IF('Indicator Data imputation'!M98&lt;&gt;"",1,0))</f>
        <v>0</v>
      </c>
      <c r="M95" s="125">
        <f>IF('Indicator Data'!N99="No Data",1,IF('Indicator Data imputation'!N98&lt;&gt;"",1,0))</f>
        <v>1</v>
      </c>
      <c r="N95" s="125">
        <f>IF('Indicator Data'!O99="No Data",1,IF('Indicator Data imputation'!O98&lt;&gt;"",1,0))</f>
        <v>1</v>
      </c>
      <c r="O95" s="125">
        <f>IF('Indicator Data'!P99="No Data",1,IF('Indicator Data imputation'!P98&lt;&gt;"",1,0))</f>
        <v>1</v>
      </c>
      <c r="P95" s="125">
        <f>IF('Indicator Data'!Q99="No Data",1,IF('Indicator Data imputation'!Q98&lt;&gt;"",1,0))</f>
        <v>0</v>
      </c>
      <c r="Q95" s="125">
        <f>IF('Indicator Data'!R99="No Data",1,IF('Indicator Data imputation'!R98&lt;&gt;"",1,0))</f>
        <v>0</v>
      </c>
      <c r="R95" s="125">
        <f>IF('Indicator Data'!S99="No Data",1,IF('Indicator Data imputation'!S98&lt;&gt;"",1,0))</f>
        <v>0</v>
      </c>
      <c r="S95" s="125">
        <f>IF('Indicator Data'!T99="No Data",1,IF('Indicator Data imputation'!T98&lt;&gt;"",1,0))</f>
        <v>0</v>
      </c>
      <c r="T95" s="125">
        <f>IF('Indicator Data'!U99="No Data",1,IF('Indicator Data imputation'!U98&lt;&gt;"",1,0))</f>
        <v>0</v>
      </c>
      <c r="U95" s="125">
        <f>IF('Indicator Data'!V99="No Data",1,IF('Indicator Data imputation'!V98&lt;&gt;"",1,0))</f>
        <v>0</v>
      </c>
      <c r="V95" s="125">
        <f>IF('Indicator Data'!W99="No Data",1,IF('Indicator Data imputation'!W98&lt;&gt;"",1,0))</f>
        <v>0</v>
      </c>
      <c r="W95" s="125">
        <f>IF('Indicator Data'!X99="No Data",1,IF('Indicator Data imputation'!X98&lt;&gt;"",1,0))</f>
        <v>0</v>
      </c>
      <c r="X95" s="125">
        <f>IF('Indicator Data'!Y99="No Data",1,IF('Indicator Data imputation'!Y98&lt;&gt;"",1,0))</f>
        <v>0</v>
      </c>
      <c r="Y95" s="125">
        <f>IF('Indicator Data'!Z99="No Data",1,IF('Indicator Data imputation'!Z98&lt;&gt;"",1,0))</f>
        <v>0</v>
      </c>
      <c r="Z95" s="125">
        <f>IF('Indicator Data'!AA99="No Data",1,IF('Indicator Data imputation'!AA98&lt;&gt;"",1,0))</f>
        <v>0</v>
      </c>
      <c r="AA95" s="125">
        <f>IF('Indicator Data'!AB99="No Data",1,IF('Indicator Data imputation'!AB98&lt;&gt;"",1,0))</f>
        <v>0</v>
      </c>
      <c r="AB95" s="125">
        <f>IF('Indicator Data'!AC99="No Data",1,IF('Indicator Data imputation'!AC98&lt;&gt;"",1,0))</f>
        <v>1</v>
      </c>
      <c r="AC95" s="125">
        <f>IF('Indicator Data'!AD99="No Data",1,IF('Indicator Data imputation'!AD98&lt;&gt;"",1,0))</f>
        <v>0</v>
      </c>
      <c r="AD95" s="125">
        <f>IF('Indicator Data'!AE99="No Data",1,IF('Indicator Data imputation'!AE98&lt;&gt;"",1,0))</f>
        <v>0</v>
      </c>
      <c r="AE95" s="125">
        <f>IF('Indicator Data'!AF99="No Data",1,IF('Indicator Data imputation'!AF98&lt;&gt;"",1,0))</f>
        <v>1</v>
      </c>
      <c r="AF95" s="125">
        <f>IF('Indicator Data'!AG99="No Data",1,IF('Indicator Data imputation'!AG98&lt;&gt;"",1,0))</f>
        <v>0</v>
      </c>
      <c r="AG95" s="125">
        <f>IF('Indicator Data'!AH99="No Data",1,IF('Indicator Data imputation'!AH98&lt;&gt;"",1,0))</f>
        <v>0</v>
      </c>
      <c r="AH95" s="125">
        <f>IF('Indicator Data'!AI99="No Data",1,IF('Indicator Data imputation'!AI98&lt;&gt;"",1,0))</f>
        <v>0</v>
      </c>
      <c r="AI95" s="125">
        <f>IF('Indicator Data'!AJ99="No Data",1,IF('Indicator Data imputation'!AJ98&lt;&gt;"",1,0))</f>
        <v>0</v>
      </c>
      <c r="AJ95" s="125">
        <f>IF('Indicator Data'!AK99="No Data",1,IF('Indicator Data imputation'!AK98&lt;&gt;"",1,0))</f>
        <v>0</v>
      </c>
      <c r="AK95" s="125">
        <f>IF('Indicator Data'!AL99="No Data",1,IF('Indicator Data imputation'!AL98&lt;&gt;"",1,0))</f>
        <v>0</v>
      </c>
      <c r="AL95" s="125">
        <f>IF('Indicator Data'!AM99="No Data",1,IF('Indicator Data imputation'!AM98&lt;&gt;"",1,0))</f>
        <v>1</v>
      </c>
      <c r="AM95" s="125">
        <f>IF('Indicator Data'!AN99="No Data",1,IF('Indicator Data imputation'!AN98&lt;&gt;"",1,0))</f>
        <v>0</v>
      </c>
      <c r="AN95" s="125">
        <f>IF('Indicator Data'!AO99="No Data",1,IF('Indicator Data imputation'!AO98&lt;&gt;"",1,0))</f>
        <v>0</v>
      </c>
      <c r="AO95" s="125">
        <f>IF('Indicator Data'!AP99="No Data",1,IF('Indicator Data imputation'!AP98&lt;&gt;"",1,0))</f>
        <v>0</v>
      </c>
      <c r="AP95" s="125">
        <f>IF('Indicator Data'!AQ99="No Data",1,IF('Indicator Data imputation'!AQ98&lt;&gt;"",1,0))</f>
        <v>1</v>
      </c>
      <c r="AQ95" s="125">
        <f>IF('Indicator Data'!AR99="No Data",1,IF('Indicator Data imputation'!AR98&lt;&gt;"",1,0))</f>
        <v>0</v>
      </c>
      <c r="AR95" s="125">
        <f>IF('Indicator Data'!AS99="No Data",1,IF('Indicator Data imputation'!AS98&lt;&gt;"",1,0))</f>
        <v>0</v>
      </c>
      <c r="AS95" s="125">
        <f>IF('Indicator Data'!AT99="No Data",1,IF('Indicator Data imputation'!AT98&lt;&gt;"",1,0))</f>
        <v>1</v>
      </c>
      <c r="AT95" s="125">
        <f>IF('Indicator Data'!AU99="No Data",1,IF('Indicator Data imputation'!AU98&lt;&gt;"",1,0))</f>
        <v>0</v>
      </c>
      <c r="AU95" s="125">
        <f>IF('Indicator Data'!AV99="No Data",1,IF('Indicator Data imputation'!AV98&lt;&gt;"",1,0))</f>
        <v>0</v>
      </c>
      <c r="AV95" s="125">
        <f>IF('Indicator Data'!AW99="No Data",1,IF('Indicator Data imputation'!AW98&lt;&gt;"",1,0))</f>
        <v>0</v>
      </c>
      <c r="AW95" s="125">
        <f>IF('Indicator Data'!AX99="No Data",1,IF('Indicator Data imputation'!AX98&lt;&gt;"",1,0))</f>
        <v>1</v>
      </c>
      <c r="AX95" s="125">
        <f>IF('Indicator Data'!AY99="No Data",1,IF('Indicator Data imputation'!AY98&lt;&gt;"",1,0))</f>
        <v>0</v>
      </c>
      <c r="AY95" s="125">
        <f>IF('Indicator Data'!AZ99="No Data",1,IF('Indicator Data imputation'!AZ98&lt;&gt;"",1,0))</f>
        <v>0</v>
      </c>
      <c r="AZ95" s="125">
        <f>IF('Indicator Data'!BA99="No Data",1,IF('Indicator Data imputation'!BA98&lt;&gt;"",1,0))</f>
        <v>0</v>
      </c>
      <c r="BA95" s="125">
        <f>IF('Indicator Data'!BB99="No Data",1,IF('Indicator Data imputation'!BB98&lt;&gt;"",1,0))</f>
        <v>0</v>
      </c>
      <c r="BB95" s="125">
        <f>IF('Indicator Data'!BC99="No Data",1,IF('Indicator Data imputation'!BC98&lt;&gt;"",1,0))</f>
        <v>0</v>
      </c>
      <c r="BC95" s="125">
        <f>IF('Indicator Data'!BD99="No Data",1,IF('Indicator Data imputation'!BD98&lt;&gt;"",1,0))</f>
        <v>0</v>
      </c>
      <c r="BD95" s="125">
        <f>IF('Indicator Data'!BF99="No Data",1,IF('Indicator Data imputation'!BE98&lt;&gt;"",1,0))</f>
        <v>0</v>
      </c>
      <c r="BE95" s="125">
        <f>IF('Indicator Data'!BG99="No Data",1,IF('Indicator Data imputation'!BF98&lt;&gt;"",1,0))</f>
        <v>0</v>
      </c>
      <c r="BF95" s="125">
        <f>IF('Indicator Data'!BH99="No Data",1,IF('Indicator Data imputation'!BG98&lt;&gt;"",1,0))</f>
        <v>0</v>
      </c>
      <c r="BG95" s="125">
        <f>IF('Indicator Data'!BI99="No Data",1,IF('Indicator Data imputation'!BH98&lt;&gt;"",1,0))</f>
        <v>0</v>
      </c>
      <c r="BH95" s="125">
        <f>IF('Indicator Data'!BJ99="No Data",1,IF('Indicator Data imputation'!BI98&lt;&gt;"",1,0))</f>
        <v>0</v>
      </c>
      <c r="BI95" s="125">
        <f>IF('Indicator Data'!BK99="No Data",1,IF('Indicator Data imputation'!BJ98&lt;&gt;"",1,0))</f>
        <v>1</v>
      </c>
      <c r="BJ95" s="125">
        <f>IF('Indicator Data'!BL99="No Data",1,IF('Indicator Data imputation'!BK98&lt;&gt;"",1,0))</f>
        <v>0</v>
      </c>
      <c r="BK95" s="125">
        <f>IF('Indicator Data'!BM99="No Data",1,IF('Indicator Data imputation'!BL98&lt;&gt;"",1,0))</f>
        <v>0</v>
      </c>
      <c r="BL95" s="125">
        <f>IF('Indicator Data'!BN99="No Data",1,IF('Indicator Data imputation'!BM98&lt;&gt;"",1,0))</f>
        <v>0</v>
      </c>
      <c r="BM95" s="125">
        <f>IF('Indicator Data'!BO99="No Data",1,IF('Indicator Data imputation'!BN98&lt;&gt;"",1,0))</f>
        <v>0</v>
      </c>
      <c r="BN95" s="125">
        <f>IF('Indicator Data'!BP99="No Data",1,IF('Indicator Data imputation'!BO98&lt;&gt;"",1,0))</f>
        <v>0</v>
      </c>
      <c r="BO95" s="125">
        <f>IF('Indicator Data'!BQ99="No Data",1,IF('Indicator Data imputation'!BP98&lt;&gt;"",1,0))</f>
        <v>0</v>
      </c>
      <c r="BP95" s="125">
        <f>IF('Indicator Data'!BR99="No Data",1,IF('Indicator Data imputation'!BQ98&lt;&gt;"",1,0))</f>
        <v>0</v>
      </c>
      <c r="BQ95" s="125">
        <f>IF('Indicator Data'!BS99="No Data",1,IF('Indicator Data imputation'!BR98&lt;&gt;"",1,0))</f>
        <v>0</v>
      </c>
      <c r="BR95" s="125">
        <f>IF('Indicator Data'!BT99="No Data",1,IF('Indicator Data imputation'!BS98&lt;&gt;"",1,0))</f>
        <v>0</v>
      </c>
      <c r="BS95" s="125">
        <f>IF('Indicator Data'!BU99="No Data",1,IF('Indicator Data imputation'!BT98&lt;&gt;"",1,0))</f>
        <v>0</v>
      </c>
      <c r="BT95" s="125">
        <f>IF('Indicator Data'!BV99="No Data",1,IF('Indicator Data imputation'!BU98&lt;&gt;"",1,0))</f>
        <v>0</v>
      </c>
      <c r="BU95" s="125">
        <f>IF('Indicator Data'!BW99="No Data",1,IF('Indicator Data imputation'!BV98&lt;&gt;"",1,0))</f>
        <v>0</v>
      </c>
      <c r="BV95" s="125">
        <f>IF('Indicator Data'!BX99="No Data",1,IF('Indicator Data imputation'!BW98&lt;&gt;"",1,0))</f>
        <v>0</v>
      </c>
      <c r="BW95" s="125">
        <f>IF('Indicator Data'!BY99="No Data",1,IF('Indicator Data imputation'!BX98&lt;&gt;"",1,0))</f>
        <v>0</v>
      </c>
      <c r="BX95" s="125">
        <f>IF('Indicator Data'!BZ99="No Data",1,IF('Indicator Data imputation'!BY98&lt;&gt;"",1,0))</f>
        <v>0</v>
      </c>
      <c r="BY95" s="3">
        <f t="shared" si="3"/>
        <v>10</v>
      </c>
      <c r="BZ95" s="127">
        <f t="shared" si="4"/>
        <v>0.13333333333333333</v>
      </c>
    </row>
    <row r="96" spans="1:78" x14ac:dyDescent="0.3">
      <c r="A96" s="3" t="str">
        <f>'Indicator Data'!B100</f>
        <v>LBN</v>
      </c>
      <c r="B96" s="125">
        <f>IF('Indicator Data'!C100="No Data",1,IF('Indicator Data imputation'!C99&lt;&gt;"",1,0))</f>
        <v>0</v>
      </c>
      <c r="C96" s="125">
        <f>IF('Indicator Data'!D100="No Data",1,IF('Indicator Data imputation'!D99&lt;&gt;"",1,0))</f>
        <v>0</v>
      </c>
      <c r="D96" s="125">
        <f>IF('Indicator Data'!E100="No Data",1,IF('Indicator Data imputation'!E99&lt;&gt;"",1,0))</f>
        <v>0</v>
      </c>
      <c r="E96" s="125">
        <f>IF('Indicator Data'!F100="No Data",1,IF('Indicator Data imputation'!F99&lt;&gt;"",1,0))</f>
        <v>0</v>
      </c>
      <c r="F96" s="125">
        <f>IF('Indicator Data'!G100="No Data",1,IF('Indicator Data imputation'!G99&lt;&gt;"",1,0))</f>
        <v>0</v>
      </c>
      <c r="G96" s="125">
        <f>IF('Indicator Data'!H100="No Data",1,IF('Indicator Data imputation'!H99&lt;&gt;"",1,0))</f>
        <v>0</v>
      </c>
      <c r="H96" s="125">
        <f>IF('Indicator Data'!I100="No Data",1,IF('Indicator Data imputation'!I99&lt;&gt;"",1,0))</f>
        <v>0</v>
      </c>
      <c r="I96" s="125">
        <f>IF('Indicator Data'!J100="No Data",1,IF('Indicator Data imputation'!J99&lt;&gt;"",1,0))</f>
        <v>0</v>
      </c>
      <c r="J96" s="125">
        <f>IF('Indicator Data'!K100="No Data",1,IF('Indicator Data imputation'!K99&lt;&gt;"",1,0))</f>
        <v>0</v>
      </c>
      <c r="K96" s="125">
        <f>IF('Indicator Data'!L100="No Data",1,IF('Indicator Data imputation'!L99&lt;&gt;"",1,0))</f>
        <v>0</v>
      </c>
      <c r="L96" s="125">
        <f>IF('Indicator Data'!M100="No Data",1,IF('Indicator Data imputation'!M99&lt;&gt;"",1,0))</f>
        <v>0</v>
      </c>
      <c r="M96" s="125">
        <f>IF('Indicator Data'!N100="No Data",1,IF('Indicator Data imputation'!N99&lt;&gt;"",1,0))</f>
        <v>1</v>
      </c>
      <c r="N96" s="125">
        <f>IF('Indicator Data'!O100="No Data",1,IF('Indicator Data imputation'!O99&lt;&gt;"",1,0))</f>
        <v>1</v>
      </c>
      <c r="O96" s="125">
        <f>IF('Indicator Data'!P100="No Data",1,IF('Indicator Data imputation'!P99&lt;&gt;"",1,0))</f>
        <v>1</v>
      </c>
      <c r="P96" s="125">
        <f>IF('Indicator Data'!Q100="No Data",1,IF('Indicator Data imputation'!Q99&lt;&gt;"",1,0))</f>
        <v>0</v>
      </c>
      <c r="Q96" s="125">
        <f>IF('Indicator Data'!R100="No Data",1,IF('Indicator Data imputation'!R99&lt;&gt;"",1,0))</f>
        <v>0</v>
      </c>
      <c r="R96" s="125">
        <f>IF('Indicator Data'!S100="No Data",1,IF('Indicator Data imputation'!S99&lt;&gt;"",1,0))</f>
        <v>0</v>
      </c>
      <c r="S96" s="125">
        <f>IF('Indicator Data'!T100="No Data",1,IF('Indicator Data imputation'!T99&lt;&gt;"",1,0))</f>
        <v>0</v>
      </c>
      <c r="T96" s="125">
        <f>IF('Indicator Data'!U100="No Data",1,IF('Indicator Data imputation'!U99&lt;&gt;"",1,0))</f>
        <v>0</v>
      </c>
      <c r="U96" s="125">
        <f>IF('Indicator Data'!V100="No Data",1,IF('Indicator Data imputation'!V99&lt;&gt;"",1,0))</f>
        <v>0</v>
      </c>
      <c r="V96" s="125">
        <f>IF('Indicator Data'!W100="No Data",1,IF('Indicator Data imputation'!W99&lt;&gt;"",1,0))</f>
        <v>0</v>
      </c>
      <c r="W96" s="125">
        <f>IF('Indicator Data'!X100="No Data",1,IF('Indicator Data imputation'!X99&lt;&gt;"",1,0))</f>
        <v>0</v>
      </c>
      <c r="X96" s="125">
        <f>IF('Indicator Data'!Y100="No Data",1,IF('Indicator Data imputation'!Y99&lt;&gt;"",1,0))</f>
        <v>0</v>
      </c>
      <c r="Y96" s="125">
        <f>IF('Indicator Data'!Z100="No Data",1,IF('Indicator Data imputation'!Z99&lt;&gt;"",1,0))</f>
        <v>0</v>
      </c>
      <c r="Z96" s="125">
        <f>IF('Indicator Data'!AA100="No Data",1,IF('Indicator Data imputation'!AA99&lt;&gt;"",1,0))</f>
        <v>1</v>
      </c>
      <c r="AA96" s="125">
        <f>IF('Indicator Data'!AB100="No Data",1,IF('Indicator Data imputation'!AB99&lt;&gt;"",1,0))</f>
        <v>0</v>
      </c>
      <c r="AB96" s="125">
        <f>IF('Indicator Data'!AC100="No Data",1,IF('Indicator Data imputation'!AC99&lt;&gt;"",1,0))</f>
        <v>1</v>
      </c>
      <c r="AC96" s="125">
        <f>IF('Indicator Data'!AD100="No Data",1,IF('Indicator Data imputation'!AD99&lt;&gt;"",1,0))</f>
        <v>1</v>
      </c>
      <c r="AD96" s="125">
        <f>IF('Indicator Data'!AE100="No Data",1,IF('Indicator Data imputation'!AE99&lt;&gt;"",1,0))</f>
        <v>0</v>
      </c>
      <c r="AE96" s="125">
        <f>IF('Indicator Data'!AF100="No Data",1,IF('Indicator Data imputation'!AF99&lt;&gt;"",1,0))</f>
        <v>0</v>
      </c>
      <c r="AF96" s="125">
        <f>IF('Indicator Data'!AG100="No Data",1,IF('Indicator Data imputation'!AG99&lt;&gt;"",1,0))</f>
        <v>0</v>
      </c>
      <c r="AG96" s="125">
        <f>IF('Indicator Data'!AH100="No Data",1,IF('Indicator Data imputation'!AH99&lt;&gt;"",1,0))</f>
        <v>0</v>
      </c>
      <c r="AH96" s="125">
        <f>IF('Indicator Data'!AI100="No Data",1,IF('Indicator Data imputation'!AI99&lt;&gt;"",1,0))</f>
        <v>0</v>
      </c>
      <c r="AI96" s="125">
        <f>IF('Indicator Data'!AJ100="No Data",1,IF('Indicator Data imputation'!AJ99&lt;&gt;"",1,0))</f>
        <v>0</v>
      </c>
      <c r="AJ96" s="125">
        <f>IF('Indicator Data'!AK100="No Data",1,IF('Indicator Data imputation'!AK99&lt;&gt;"",1,0))</f>
        <v>0</v>
      </c>
      <c r="AK96" s="125">
        <f>IF('Indicator Data'!AL100="No Data",1,IF('Indicator Data imputation'!AL99&lt;&gt;"",1,0))</f>
        <v>0</v>
      </c>
      <c r="AL96" s="125">
        <f>IF('Indicator Data'!AM100="No Data",1,IF('Indicator Data imputation'!AM99&lt;&gt;"",1,0))</f>
        <v>1</v>
      </c>
      <c r="AM96" s="125">
        <f>IF('Indicator Data'!AN100="No Data",1,IF('Indicator Data imputation'!AN99&lt;&gt;"",1,0))</f>
        <v>0</v>
      </c>
      <c r="AN96" s="125">
        <f>IF('Indicator Data'!AO100="No Data",1,IF('Indicator Data imputation'!AO99&lt;&gt;"",1,0))</f>
        <v>0</v>
      </c>
      <c r="AO96" s="125">
        <f>IF('Indicator Data'!AP100="No Data",1,IF('Indicator Data imputation'!AP99&lt;&gt;"",1,0))</f>
        <v>0</v>
      </c>
      <c r="AP96" s="125">
        <f>IF('Indicator Data'!AQ100="No Data",1,IF('Indicator Data imputation'!AQ99&lt;&gt;"",1,0))</f>
        <v>0</v>
      </c>
      <c r="AQ96" s="125">
        <f>IF('Indicator Data'!AR100="No Data",1,IF('Indicator Data imputation'!AR99&lt;&gt;"",1,0))</f>
        <v>0</v>
      </c>
      <c r="AR96" s="125">
        <f>IF('Indicator Data'!AS100="No Data",1,IF('Indicator Data imputation'!AS99&lt;&gt;"",1,0))</f>
        <v>0</v>
      </c>
      <c r="AS96" s="125">
        <f>IF('Indicator Data'!AT100="No Data",1,IF('Indicator Data imputation'!AT99&lt;&gt;"",1,0))</f>
        <v>1</v>
      </c>
      <c r="AT96" s="125">
        <f>IF('Indicator Data'!AU100="No Data",1,IF('Indicator Data imputation'!AU99&lt;&gt;"",1,0))</f>
        <v>0</v>
      </c>
      <c r="AU96" s="125">
        <f>IF('Indicator Data'!AV100="No Data",1,IF('Indicator Data imputation'!AV99&lt;&gt;"",1,0))</f>
        <v>0</v>
      </c>
      <c r="AV96" s="125">
        <f>IF('Indicator Data'!AW100="No Data",1,IF('Indicator Data imputation'!AW99&lt;&gt;"",1,0))</f>
        <v>0</v>
      </c>
      <c r="AW96" s="125">
        <f>IF('Indicator Data'!AX100="No Data",1,IF('Indicator Data imputation'!AX99&lt;&gt;"",1,0))</f>
        <v>1</v>
      </c>
      <c r="AX96" s="125">
        <f>IF('Indicator Data'!AY100="No Data",1,IF('Indicator Data imputation'!AY99&lt;&gt;"",1,0))</f>
        <v>0</v>
      </c>
      <c r="AY96" s="125">
        <f>IF('Indicator Data'!AZ100="No Data",1,IF('Indicator Data imputation'!AZ99&lt;&gt;"",1,0))</f>
        <v>0</v>
      </c>
      <c r="AZ96" s="125">
        <f>IF('Indicator Data'!BA100="No Data",1,IF('Indicator Data imputation'!BA99&lt;&gt;"",1,0))</f>
        <v>0</v>
      </c>
      <c r="BA96" s="125">
        <f>IF('Indicator Data'!BB100="No Data",1,IF('Indicator Data imputation'!BB99&lt;&gt;"",1,0))</f>
        <v>0</v>
      </c>
      <c r="BB96" s="125">
        <f>IF('Indicator Data'!BC100="No Data",1,IF('Indicator Data imputation'!BC99&lt;&gt;"",1,0))</f>
        <v>0</v>
      </c>
      <c r="BC96" s="125">
        <f>IF('Indicator Data'!BD100="No Data",1,IF('Indicator Data imputation'!BD99&lt;&gt;"",1,0))</f>
        <v>0</v>
      </c>
      <c r="BD96" s="125">
        <f>IF('Indicator Data'!BF100="No Data",1,IF('Indicator Data imputation'!BE99&lt;&gt;"",1,0))</f>
        <v>0</v>
      </c>
      <c r="BE96" s="125">
        <f>IF('Indicator Data'!BG100="No Data",1,IF('Indicator Data imputation'!BF99&lt;&gt;"",1,0))</f>
        <v>0</v>
      </c>
      <c r="BF96" s="125">
        <f>IF('Indicator Data'!BH100="No Data",1,IF('Indicator Data imputation'!BG99&lt;&gt;"",1,0))</f>
        <v>0</v>
      </c>
      <c r="BG96" s="125">
        <f>IF('Indicator Data'!BI100="No Data",1,IF('Indicator Data imputation'!BH99&lt;&gt;"",1,0))</f>
        <v>0</v>
      </c>
      <c r="BH96" s="125">
        <f>IF('Indicator Data'!BJ100="No Data",1,IF('Indicator Data imputation'!BI99&lt;&gt;"",1,0))</f>
        <v>0</v>
      </c>
      <c r="BI96" s="125">
        <f>IF('Indicator Data'!BK100="No Data",1,IF('Indicator Data imputation'!BJ99&lt;&gt;"",1,0))</f>
        <v>0</v>
      </c>
      <c r="BJ96" s="125">
        <f>IF('Indicator Data'!BL100="No Data",1,IF('Indicator Data imputation'!BK99&lt;&gt;"",1,0))</f>
        <v>0</v>
      </c>
      <c r="BK96" s="125">
        <f>IF('Indicator Data'!BM100="No Data",1,IF('Indicator Data imputation'!BL99&lt;&gt;"",1,0))</f>
        <v>0</v>
      </c>
      <c r="BL96" s="125">
        <f>IF('Indicator Data'!BN100="No Data",1,IF('Indicator Data imputation'!BM99&lt;&gt;"",1,0))</f>
        <v>0</v>
      </c>
      <c r="BM96" s="125">
        <f>IF('Indicator Data'!BO100="No Data",1,IF('Indicator Data imputation'!BN99&lt;&gt;"",1,0))</f>
        <v>0</v>
      </c>
      <c r="BN96" s="125">
        <f>IF('Indicator Data'!BP100="No Data",1,IF('Indicator Data imputation'!BO99&lt;&gt;"",1,0))</f>
        <v>0</v>
      </c>
      <c r="BO96" s="125">
        <f>IF('Indicator Data'!BQ100="No Data",1,IF('Indicator Data imputation'!BP99&lt;&gt;"",1,0))</f>
        <v>0</v>
      </c>
      <c r="BP96" s="125">
        <f>IF('Indicator Data'!BR100="No Data",1,IF('Indicator Data imputation'!BQ99&lt;&gt;"",1,0))</f>
        <v>0</v>
      </c>
      <c r="BQ96" s="125">
        <f>IF('Indicator Data'!BS100="No Data",1,IF('Indicator Data imputation'!BR99&lt;&gt;"",1,0))</f>
        <v>0</v>
      </c>
      <c r="BR96" s="125">
        <f>IF('Indicator Data'!BT100="No Data",1,IF('Indicator Data imputation'!BS99&lt;&gt;"",1,0))</f>
        <v>0</v>
      </c>
      <c r="BS96" s="125">
        <f>IF('Indicator Data'!BU100="No Data",1,IF('Indicator Data imputation'!BT99&lt;&gt;"",1,0))</f>
        <v>0</v>
      </c>
      <c r="BT96" s="125">
        <f>IF('Indicator Data'!BV100="No Data",1,IF('Indicator Data imputation'!BU99&lt;&gt;"",1,0))</f>
        <v>0</v>
      </c>
      <c r="BU96" s="125">
        <f>IF('Indicator Data'!BW100="No Data",1,IF('Indicator Data imputation'!BV99&lt;&gt;"",1,0))</f>
        <v>0</v>
      </c>
      <c r="BV96" s="125">
        <f>IF('Indicator Data'!BX100="No Data",1,IF('Indicator Data imputation'!BW99&lt;&gt;"",1,0))</f>
        <v>0</v>
      </c>
      <c r="BW96" s="125">
        <f>IF('Indicator Data'!BY100="No Data",1,IF('Indicator Data imputation'!BX99&lt;&gt;"",1,0))</f>
        <v>0</v>
      </c>
      <c r="BX96" s="125">
        <f>IF('Indicator Data'!BZ100="No Data",1,IF('Indicator Data imputation'!BY99&lt;&gt;"",1,0))</f>
        <v>0</v>
      </c>
      <c r="BY96" s="3">
        <f t="shared" si="3"/>
        <v>9</v>
      </c>
      <c r="BZ96" s="127">
        <f t="shared" si="4"/>
        <v>0.12</v>
      </c>
    </row>
    <row r="97" spans="1:78" x14ac:dyDescent="0.3">
      <c r="A97" s="3" t="str">
        <f>'Indicator Data'!B101</f>
        <v>LSO</v>
      </c>
      <c r="B97" s="125">
        <f>IF('Indicator Data'!C101="No Data",1,IF('Indicator Data imputation'!C100&lt;&gt;"",1,0))</f>
        <v>0</v>
      </c>
      <c r="C97" s="125">
        <f>IF('Indicator Data'!D101="No Data",1,IF('Indicator Data imputation'!D100&lt;&gt;"",1,0))</f>
        <v>0</v>
      </c>
      <c r="D97" s="125">
        <f>IF('Indicator Data'!E101="No Data",1,IF('Indicator Data imputation'!E100&lt;&gt;"",1,0))</f>
        <v>0</v>
      </c>
      <c r="E97" s="125">
        <f>IF('Indicator Data'!F101="No Data",1,IF('Indicator Data imputation'!F100&lt;&gt;"",1,0))</f>
        <v>0</v>
      </c>
      <c r="F97" s="125">
        <f>IF('Indicator Data'!G101="No Data",1,IF('Indicator Data imputation'!G100&lt;&gt;"",1,0))</f>
        <v>0</v>
      </c>
      <c r="G97" s="125">
        <f>IF('Indicator Data'!H101="No Data",1,IF('Indicator Data imputation'!H100&lt;&gt;"",1,0))</f>
        <v>0</v>
      </c>
      <c r="H97" s="125">
        <f>IF('Indicator Data'!I101="No Data",1,IF('Indicator Data imputation'!I100&lt;&gt;"",1,0))</f>
        <v>0</v>
      </c>
      <c r="I97" s="125">
        <f>IF('Indicator Data'!J101="No Data",1,IF('Indicator Data imputation'!J100&lt;&gt;"",1,0))</f>
        <v>0</v>
      </c>
      <c r="J97" s="125">
        <f>IF('Indicator Data'!K101="No Data",1,IF('Indicator Data imputation'!K100&lt;&gt;"",1,0))</f>
        <v>0</v>
      </c>
      <c r="K97" s="125">
        <f>IF('Indicator Data'!L101="No Data",1,IF('Indicator Data imputation'!L100&lt;&gt;"",1,0))</f>
        <v>0</v>
      </c>
      <c r="L97" s="125">
        <f>IF('Indicator Data'!M101="No Data",1,IF('Indicator Data imputation'!M100&lt;&gt;"",1,0))</f>
        <v>0</v>
      </c>
      <c r="M97" s="125">
        <f>IF('Indicator Data'!N101="No Data",1,IF('Indicator Data imputation'!N100&lt;&gt;"",1,0))</f>
        <v>0</v>
      </c>
      <c r="N97" s="125">
        <f>IF('Indicator Data'!O101="No Data",1,IF('Indicator Data imputation'!O100&lt;&gt;"",1,0))</f>
        <v>0</v>
      </c>
      <c r="O97" s="125">
        <f>IF('Indicator Data'!P101="No Data",1,IF('Indicator Data imputation'!P100&lt;&gt;"",1,0))</f>
        <v>0</v>
      </c>
      <c r="P97" s="125">
        <f>IF('Indicator Data'!Q101="No Data",1,IF('Indicator Data imputation'!Q100&lt;&gt;"",1,0))</f>
        <v>0</v>
      </c>
      <c r="Q97" s="125">
        <f>IF('Indicator Data'!R101="No Data",1,IF('Indicator Data imputation'!R100&lt;&gt;"",1,0))</f>
        <v>0</v>
      </c>
      <c r="R97" s="125">
        <f>IF('Indicator Data'!S101="No Data",1,IF('Indicator Data imputation'!S100&lt;&gt;"",1,0))</f>
        <v>0</v>
      </c>
      <c r="S97" s="125">
        <f>IF('Indicator Data'!T101="No Data",1,IF('Indicator Data imputation'!T100&lt;&gt;"",1,0))</f>
        <v>0</v>
      </c>
      <c r="T97" s="125">
        <f>IF('Indicator Data'!U101="No Data",1,IF('Indicator Data imputation'!U100&lt;&gt;"",1,0))</f>
        <v>0</v>
      </c>
      <c r="U97" s="125">
        <f>IF('Indicator Data'!V101="No Data",1,IF('Indicator Data imputation'!V100&lt;&gt;"",1,0))</f>
        <v>0</v>
      </c>
      <c r="V97" s="125">
        <f>IF('Indicator Data'!W101="No Data",1,IF('Indicator Data imputation'!W100&lt;&gt;"",1,0))</f>
        <v>0</v>
      </c>
      <c r="W97" s="125">
        <f>IF('Indicator Data'!X101="No Data",1,IF('Indicator Data imputation'!X100&lt;&gt;"",1,0))</f>
        <v>0</v>
      </c>
      <c r="X97" s="125">
        <f>IF('Indicator Data'!Y101="No Data",1,IF('Indicator Data imputation'!Y100&lt;&gt;"",1,0))</f>
        <v>0</v>
      </c>
      <c r="Y97" s="125">
        <f>IF('Indicator Data'!Z101="No Data",1,IF('Indicator Data imputation'!Z100&lt;&gt;"",1,0))</f>
        <v>0</v>
      </c>
      <c r="Z97" s="125">
        <f>IF('Indicator Data'!AA101="No Data",1,IF('Indicator Data imputation'!AA100&lt;&gt;"",1,0))</f>
        <v>0</v>
      </c>
      <c r="AA97" s="125">
        <f>IF('Indicator Data'!AB101="No Data",1,IF('Indicator Data imputation'!AB100&lt;&gt;"",1,0))</f>
        <v>0</v>
      </c>
      <c r="AB97" s="125">
        <f>IF('Indicator Data'!AC101="No Data",1,IF('Indicator Data imputation'!AC100&lt;&gt;"",1,0))</f>
        <v>0</v>
      </c>
      <c r="AC97" s="125">
        <f>IF('Indicator Data'!AD101="No Data",1,IF('Indicator Data imputation'!AD100&lt;&gt;"",1,0))</f>
        <v>0</v>
      </c>
      <c r="AD97" s="125">
        <f>IF('Indicator Data'!AE101="No Data",1,IF('Indicator Data imputation'!AE100&lt;&gt;"",1,0))</f>
        <v>0</v>
      </c>
      <c r="AE97" s="125">
        <f>IF('Indicator Data'!AF101="No Data",1,IF('Indicator Data imputation'!AF100&lt;&gt;"",1,0))</f>
        <v>0</v>
      </c>
      <c r="AF97" s="125">
        <f>IF('Indicator Data'!AG101="No Data",1,IF('Indicator Data imputation'!AG100&lt;&gt;"",1,0))</f>
        <v>0</v>
      </c>
      <c r="AG97" s="125">
        <f>IF('Indicator Data'!AH101="No Data",1,IF('Indicator Data imputation'!AH100&lt;&gt;"",1,0))</f>
        <v>0</v>
      </c>
      <c r="AH97" s="125">
        <f>IF('Indicator Data'!AI101="No Data",1,IF('Indicator Data imputation'!AI100&lt;&gt;"",1,0))</f>
        <v>0</v>
      </c>
      <c r="AI97" s="125">
        <f>IF('Indicator Data'!AJ101="No Data",1,IF('Indicator Data imputation'!AJ100&lt;&gt;"",1,0))</f>
        <v>0</v>
      </c>
      <c r="AJ97" s="125">
        <f>IF('Indicator Data'!AK101="No Data",1,IF('Indicator Data imputation'!AK100&lt;&gt;"",1,0))</f>
        <v>0</v>
      </c>
      <c r="AK97" s="125">
        <f>IF('Indicator Data'!AL101="No Data",1,IF('Indicator Data imputation'!AL100&lt;&gt;"",1,0))</f>
        <v>0</v>
      </c>
      <c r="AL97" s="125">
        <f>IF('Indicator Data'!AM101="No Data",1,IF('Indicator Data imputation'!AM100&lt;&gt;"",1,0))</f>
        <v>0</v>
      </c>
      <c r="AM97" s="125">
        <f>IF('Indicator Data'!AN101="No Data",1,IF('Indicator Data imputation'!AN100&lt;&gt;"",1,0))</f>
        <v>0</v>
      </c>
      <c r="AN97" s="125">
        <f>IF('Indicator Data'!AO101="No Data",1,IF('Indicator Data imputation'!AO100&lt;&gt;"",1,0))</f>
        <v>0</v>
      </c>
      <c r="AO97" s="125">
        <f>IF('Indicator Data'!AP101="No Data",1,IF('Indicator Data imputation'!AP100&lt;&gt;"",1,0))</f>
        <v>0</v>
      </c>
      <c r="AP97" s="125">
        <f>IF('Indicator Data'!AQ101="No Data",1,IF('Indicator Data imputation'!AQ100&lt;&gt;"",1,0))</f>
        <v>0</v>
      </c>
      <c r="AQ97" s="125">
        <f>IF('Indicator Data'!AR101="No Data",1,IF('Indicator Data imputation'!AR100&lt;&gt;"",1,0))</f>
        <v>0</v>
      </c>
      <c r="AR97" s="125">
        <f>IF('Indicator Data'!AS101="No Data",1,IF('Indicator Data imputation'!AS100&lt;&gt;"",1,0))</f>
        <v>0</v>
      </c>
      <c r="AS97" s="125">
        <f>IF('Indicator Data'!AT101="No Data",1,IF('Indicator Data imputation'!AT100&lt;&gt;"",1,0))</f>
        <v>0</v>
      </c>
      <c r="AT97" s="125">
        <f>IF('Indicator Data'!AU101="No Data",1,IF('Indicator Data imputation'!AU100&lt;&gt;"",1,0))</f>
        <v>0</v>
      </c>
      <c r="AU97" s="125">
        <f>IF('Indicator Data'!AV101="No Data",1,IF('Indicator Data imputation'!AV100&lt;&gt;"",1,0))</f>
        <v>0</v>
      </c>
      <c r="AV97" s="125">
        <f>IF('Indicator Data'!AW101="No Data",1,IF('Indicator Data imputation'!AW100&lt;&gt;"",1,0))</f>
        <v>0</v>
      </c>
      <c r="AW97" s="125">
        <f>IF('Indicator Data'!AX101="No Data",1,IF('Indicator Data imputation'!AX100&lt;&gt;"",1,0))</f>
        <v>1</v>
      </c>
      <c r="AX97" s="125">
        <f>IF('Indicator Data'!AY101="No Data",1,IF('Indicator Data imputation'!AY100&lt;&gt;"",1,0))</f>
        <v>0</v>
      </c>
      <c r="AY97" s="125">
        <f>IF('Indicator Data'!AZ101="No Data",1,IF('Indicator Data imputation'!AZ100&lt;&gt;"",1,0))</f>
        <v>0</v>
      </c>
      <c r="AZ97" s="125">
        <f>IF('Indicator Data'!BA101="No Data",1,IF('Indicator Data imputation'!BA100&lt;&gt;"",1,0))</f>
        <v>0</v>
      </c>
      <c r="BA97" s="125">
        <f>IF('Indicator Data'!BB101="No Data",1,IF('Indicator Data imputation'!BB100&lt;&gt;"",1,0))</f>
        <v>0</v>
      </c>
      <c r="BB97" s="125">
        <f>IF('Indicator Data'!BC101="No Data",1,IF('Indicator Data imputation'!BC100&lt;&gt;"",1,0))</f>
        <v>0</v>
      </c>
      <c r="BC97" s="125">
        <f>IF('Indicator Data'!BD101="No Data",1,IF('Indicator Data imputation'!BD100&lt;&gt;"",1,0))</f>
        <v>0</v>
      </c>
      <c r="BD97" s="125">
        <f>IF('Indicator Data'!BF101="No Data",1,IF('Indicator Data imputation'!BE100&lt;&gt;"",1,0))</f>
        <v>0</v>
      </c>
      <c r="BE97" s="125">
        <f>IF('Indicator Data'!BG101="No Data",1,IF('Indicator Data imputation'!BF100&lt;&gt;"",1,0))</f>
        <v>0</v>
      </c>
      <c r="BF97" s="125">
        <f>IF('Indicator Data'!BH101="No Data",1,IF('Indicator Data imputation'!BG100&lt;&gt;"",1,0))</f>
        <v>0</v>
      </c>
      <c r="BG97" s="125">
        <f>IF('Indicator Data'!BI101="No Data",1,IF('Indicator Data imputation'!BH100&lt;&gt;"",1,0))</f>
        <v>0</v>
      </c>
      <c r="BH97" s="125">
        <f>IF('Indicator Data'!BJ101="No Data",1,IF('Indicator Data imputation'!BI100&lt;&gt;"",1,0))</f>
        <v>0</v>
      </c>
      <c r="BI97" s="125">
        <f>IF('Indicator Data'!BK101="No Data",1,IF('Indicator Data imputation'!BJ100&lt;&gt;"",1,0))</f>
        <v>0</v>
      </c>
      <c r="BJ97" s="125">
        <f>IF('Indicator Data'!BL101="No Data",1,IF('Indicator Data imputation'!BK100&lt;&gt;"",1,0))</f>
        <v>0</v>
      </c>
      <c r="BK97" s="125">
        <f>IF('Indicator Data'!BM101="No Data",1,IF('Indicator Data imputation'!BL100&lt;&gt;"",1,0))</f>
        <v>0</v>
      </c>
      <c r="BL97" s="125">
        <f>IF('Indicator Data'!BN101="No Data",1,IF('Indicator Data imputation'!BM100&lt;&gt;"",1,0))</f>
        <v>0</v>
      </c>
      <c r="BM97" s="125">
        <f>IF('Indicator Data'!BO101="No Data",1,IF('Indicator Data imputation'!BN100&lt;&gt;"",1,0))</f>
        <v>0</v>
      </c>
      <c r="BN97" s="125">
        <f>IF('Indicator Data'!BP101="No Data",1,IF('Indicator Data imputation'!BO100&lt;&gt;"",1,0))</f>
        <v>0</v>
      </c>
      <c r="BO97" s="125">
        <f>IF('Indicator Data'!BQ101="No Data",1,IF('Indicator Data imputation'!BP100&lt;&gt;"",1,0))</f>
        <v>0</v>
      </c>
      <c r="BP97" s="125">
        <f>IF('Indicator Data'!BR101="No Data",1,IF('Indicator Data imputation'!BQ100&lt;&gt;"",1,0))</f>
        <v>0</v>
      </c>
      <c r="BQ97" s="125">
        <f>IF('Indicator Data'!BS101="No Data",1,IF('Indicator Data imputation'!BR100&lt;&gt;"",1,0))</f>
        <v>0</v>
      </c>
      <c r="BR97" s="125">
        <f>IF('Indicator Data'!BT101="No Data",1,IF('Indicator Data imputation'!BS100&lt;&gt;"",1,0))</f>
        <v>0</v>
      </c>
      <c r="BS97" s="125">
        <f>IF('Indicator Data'!BU101="No Data",1,IF('Indicator Data imputation'!BT100&lt;&gt;"",1,0))</f>
        <v>1</v>
      </c>
      <c r="BT97" s="125">
        <f>IF('Indicator Data'!BV101="No Data",1,IF('Indicator Data imputation'!BU100&lt;&gt;"",1,0))</f>
        <v>0</v>
      </c>
      <c r="BU97" s="125">
        <f>IF('Indicator Data'!BW101="No Data",1,IF('Indicator Data imputation'!BV100&lt;&gt;"",1,0))</f>
        <v>0</v>
      </c>
      <c r="BV97" s="125">
        <f>IF('Indicator Data'!BX101="No Data",1,IF('Indicator Data imputation'!BW100&lt;&gt;"",1,0))</f>
        <v>0</v>
      </c>
      <c r="BW97" s="125">
        <f>IF('Indicator Data'!BY101="No Data",1,IF('Indicator Data imputation'!BX100&lt;&gt;"",1,0))</f>
        <v>0</v>
      </c>
      <c r="BX97" s="125">
        <f>IF('Indicator Data'!BZ101="No Data",1,IF('Indicator Data imputation'!BY100&lt;&gt;"",1,0))</f>
        <v>0</v>
      </c>
      <c r="BY97" s="3">
        <f t="shared" si="3"/>
        <v>2</v>
      </c>
      <c r="BZ97" s="127">
        <f t="shared" si="4"/>
        <v>2.6666666666666668E-2</v>
      </c>
    </row>
    <row r="98" spans="1:78" x14ac:dyDescent="0.3">
      <c r="A98" s="3" t="str">
        <f>'Indicator Data'!B102</f>
        <v>LBR</v>
      </c>
      <c r="B98" s="125">
        <f>IF('Indicator Data'!C102="No Data",1,IF('Indicator Data imputation'!C101&lt;&gt;"",1,0))</f>
        <v>0</v>
      </c>
      <c r="C98" s="125">
        <f>IF('Indicator Data'!D102="No Data",1,IF('Indicator Data imputation'!D101&lt;&gt;"",1,0))</f>
        <v>0</v>
      </c>
      <c r="D98" s="125">
        <f>IF('Indicator Data'!E102="No Data",1,IF('Indicator Data imputation'!E101&lt;&gt;"",1,0))</f>
        <v>0</v>
      </c>
      <c r="E98" s="125">
        <f>IF('Indicator Data'!F102="No Data",1,IF('Indicator Data imputation'!F101&lt;&gt;"",1,0))</f>
        <v>0</v>
      </c>
      <c r="F98" s="125">
        <f>IF('Indicator Data'!G102="No Data",1,IF('Indicator Data imputation'!G101&lt;&gt;"",1,0))</f>
        <v>0</v>
      </c>
      <c r="G98" s="125">
        <f>IF('Indicator Data'!H102="No Data",1,IF('Indicator Data imputation'!H101&lt;&gt;"",1,0))</f>
        <v>0</v>
      </c>
      <c r="H98" s="125">
        <f>IF('Indicator Data'!I102="No Data",1,IF('Indicator Data imputation'!I101&lt;&gt;"",1,0))</f>
        <v>0</v>
      </c>
      <c r="I98" s="125">
        <f>IF('Indicator Data'!J102="No Data",1,IF('Indicator Data imputation'!J101&lt;&gt;"",1,0))</f>
        <v>0</v>
      </c>
      <c r="J98" s="125">
        <f>IF('Indicator Data'!K102="No Data",1,IF('Indicator Data imputation'!K101&lt;&gt;"",1,0))</f>
        <v>0</v>
      </c>
      <c r="K98" s="125">
        <f>IF('Indicator Data'!L102="No Data",1,IF('Indicator Data imputation'!L101&lt;&gt;"",1,0))</f>
        <v>0</v>
      </c>
      <c r="L98" s="125">
        <f>IF('Indicator Data'!M102="No Data",1,IF('Indicator Data imputation'!M101&lt;&gt;"",1,0))</f>
        <v>0</v>
      </c>
      <c r="M98" s="125">
        <f>IF('Indicator Data'!N102="No Data",1,IF('Indicator Data imputation'!N101&lt;&gt;"",1,0))</f>
        <v>0</v>
      </c>
      <c r="N98" s="125">
        <f>IF('Indicator Data'!O102="No Data",1,IF('Indicator Data imputation'!O101&lt;&gt;"",1,0))</f>
        <v>0</v>
      </c>
      <c r="O98" s="125">
        <f>IF('Indicator Data'!P102="No Data",1,IF('Indicator Data imputation'!P101&lt;&gt;"",1,0))</f>
        <v>0</v>
      </c>
      <c r="P98" s="125">
        <f>IF('Indicator Data'!Q102="No Data",1,IF('Indicator Data imputation'!Q101&lt;&gt;"",1,0))</f>
        <v>0</v>
      </c>
      <c r="Q98" s="125">
        <f>IF('Indicator Data'!R102="No Data",1,IF('Indicator Data imputation'!R101&lt;&gt;"",1,0))</f>
        <v>0</v>
      </c>
      <c r="R98" s="125">
        <f>IF('Indicator Data'!S102="No Data",1,IF('Indicator Data imputation'!S101&lt;&gt;"",1,0))</f>
        <v>0</v>
      </c>
      <c r="S98" s="125">
        <f>IF('Indicator Data'!T102="No Data",1,IF('Indicator Data imputation'!T101&lt;&gt;"",1,0))</f>
        <v>0</v>
      </c>
      <c r="T98" s="125">
        <f>IF('Indicator Data'!U102="No Data",1,IF('Indicator Data imputation'!U101&lt;&gt;"",1,0))</f>
        <v>0</v>
      </c>
      <c r="U98" s="125">
        <f>IF('Indicator Data'!V102="No Data",1,IF('Indicator Data imputation'!V101&lt;&gt;"",1,0))</f>
        <v>0</v>
      </c>
      <c r="V98" s="125">
        <f>IF('Indicator Data'!W102="No Data",1,IF('Indicator Data imputation'!W101&lt;&gt;"",1,0))</f>
        <v>0</v>
      </c>
      <c r="W98" s="125">
        <f>IF('Indicator Data'!X102="No Data",1,IF('Indicator Data imputation'!X101&lt;&gt;"",1,0))</f>
        <v>0</v>
      </c>
      <c r="X98" s="125">
        <f>IF('Indicator Data'!Y102="No Data",1,IF('Indicator Data imputation'!Y101&lt;&gt;"",1,0))</f>
        <v>0</v>
      </c>
      <c r="Y98" s="125">
        <f>IF('Indicator Data'!Z102="No Data",1,IF('Indicator Data imputation'!Z101&lt;&gt;"",1,0))</f>
        <v>0</v>
      </c>
      <c r="Z98" s="125">
        <f>IF('Indicator Data'!AA102="No Data",1,IF('Indicator Data imputation'!AA101&lt;&gt;"",1,0))</f>
        <v>0</v>
      </c>
      <c r="AA98" s="125">
        <f>IF('Indicator Data'!AB102="No Data",1,IF('Indicator Data imputation'!AB101&lt;&gt;"",1,0))</f>
        <v>0</v>
      </c>
      <c r="AB98" s="125">
        <f>IF('Indicator Data'!AC102="No Data",1,IF('Indicator Data imputation'!AC101&lt;&gt;"",1,0))</f>
        <v>0</v>
      </c>
      <c r="AC98" s="125">
        <f>IF('Indicator Data'!AD102="No Data",1,IF('Indicator Data imputation'!AD101&lt;&gt;"",1,0))</f>
        <v>1</v>
      </c>
      <c r="AD98" s="125">
        <f>IF('Indicator Data'!AE102="No Data",1,IF('Indicator Data imputation'!AE101&lt;&gt;"",1,0))</f>
        <v>0</v>
      </c>
      <c r="AE98" s="125">
        <f>IF('Indicator Data'!AF102="No Data",1,IF('Indicator Data imputation'!AF101&lt;&gt;"",1,0))</f>
        <v>0</v>
      </c>
      <c r="AF98" s="125">
        <f>IF('Indicator Data'!AG102="No Data",1,IF('Indicator Data imputation'!AG101&lt;&gt;"",1,0))</f>
        <v>0</v>
      </c>
      <c r="AG98" s="125">
        <f>IF('Indicator Data'!AH102="No Data",1,IF('Indicator Data imputation'!AH101&lt;&gt;"",1,0))</f>
        <v>0</v>
      </c>
      <c r="AH98" s="125">
        <f>IF('Indicator Data'!AI102="No Data",1,IF('Indicator Data imputation'!AI101&lt;&gt;"",1,0))</f>
        <v>0</v>
      </c>
      <c r="AI98" s="125">
        <f>IF('Indicator Data'!AJ102="No Data",1,IF('Indicator Data imputation'!AJ101&lt;&gt;"",1,0))</f>
        <v>0</v>
      </c>
      <c r="AJ98" s="125">
        <f>IF('Indicator Data'!AK102="No Data",1,IF('Indicator Data imputation'!AK101&lt;&gt;"",1,0))</f>
        <v>0</v>
      </c>
      <c r="AK98" s="125">
        <f>IF('Indicator Data'!AL102="No Data",1,IF('Indicator Data imputation'!AL101&lt;&gt;"",1,0))</f>
        <v>0</v>
      </c>
      <c r="AL98" s="125">
        <f>IF('Indicator Data'!AM102="No Data",1,IF('Indicator Data imputation'!AM101&lt;&gt;"",1,0))</f>
        <v>0</v>
      </c>
      <c r="AM98" s="125">
        <f>IF('Indicator Data'!AN102="No Data",1,IF('Indicator Data imputation'!AN101&lt;&gt;"",1,0))</f>
        <v>0</v>
      </c>
      <c r="AN98" s="125">
        <f>IF('Indicator Data'!AO102="No Data",1,IF('Indicator Data imputation'!AO101&lt;&gt;"",1,0))</f>
        <v>0</v>
      </c>
      <c r="AO98" s="125">
        <f>IF('Indicator Data'!AP102="No Data",1,IF('Indicator Data imputation'!AP101&lt;&gt;"",1,0))</f>
        <v>0</v>
      </c>
      <c r="AP98" s="125">
        <f>IF('Indicator Data'!AQ102="No Data",1,IF('Indicator Data imputation'!AQ101&lt;&gt;"",1,0))</f>
        <v>0</v>
      </c>
      <c r="AQ98" s="125">
        <f>IF('Indicator Data'!AR102="No Data",1,IF('Indicator Data imputation'!AR101&lt;&gt;"",1,0))</f>
        <v>0</v>
      </c>
      <c r="AR98" s="125">
        <f>IF('Indicator Data'!AS102="No Data",1,IF('Indicator Data imputation'!AS101&lt;&gt;"",1,0))</f>
        <v>0</v>
      </c>
      <c r="AS98" s="125">
        <f>IF('Indicator Data'!AT102="No Data",1,IF('Indicator Data imputation'!AT101&lt;&gt;"",1,0))</f>
        <v>0</v>
      </c>
      <c r="AT98" s="125">
        <f>IF('Indicator Data'!AU102="No Data",1,IF('Indicator Data imputation'!AU101&lt;&gt;"",1,0))</f>
        <v>0</v>
      </c>
      <c r="AU98" s="125">
        <f>IF('Indicator Data'!AV102="No Data",1,IF('Indicator Data imputation'!AV101&lt;&gt;"",1,0))</f>
        <v>0</v>
      </c>
      <c r="AV98" s="125">
        <f>IF('Indicator Data'!AW102="No Data",1,IF('Indicator Data imputation'!AW101&lt;&gt;"",1,0))</f>
        <v>0</v>
      </c>
      <c r="AW98" s="125">
        <f>IF('Indicator Data'!AX102="No Data",1,IF('Indicator Data imputation'!AX101&lt;&gt;"",1,0))</f>
        <v>0</v>
      </c>
      <c r="AX98" s="125">
        <f>IF('Indicator Data'!AY102="No Data",1,IF('Indicator Data imputation'!AY101&lt;&gt;"",1,0))</f>
        <v>0</v>
      </c>
      <c r="AY98" s="125">
        <f>IF('Indicator Data'!AZ102="No Data",1,IF('Indicator Data imputation'!AZ101&lt;&gt;"",1,0))</f>
        <v>0</v>
      </c>
      <c r="AZ98" s="125">
        <f>IF('Indicator Data'!BA102="No Data",1,IF('Indicator Data imputation'!BA101&lt;&gt;"",1,0))</f>
        <v>0</v>
      </c>
      <c r="BA98" s="125">
        <f>IF('Indicator Data'!BB102="No Data",1,IF('Indicator Data imputation'!BB101&lt;&gt;"",1,0))</f>
        <v>0</v>
      </c>
      <c r="BB98" s="125">
        <f>IF('Indicator Data'!BC102="No Data",1,IF('Indicator Data imputation'!BC101&lt;&gt;"",1,0))</f>
        <v>0</v>
      </c>
      <c r="BC98" s="125">
        <f>IF('Indicator Data'!BD102="No Data",1,IF('Indicator Data imputation'!BD101&lt;&gt;"",1,0))</f>
        <v>0</v>
      </c>
      <c r="BD98" s="125">
        <f>IF('Indicator Data'!BF102="No Data",1,IF('Indicator Data imputation'!BE101&lt;&gt;"",1,0))</f>
        <v>0</v>
      </c>
      <c r="BE98" s="125">
        <f>IF('Indicator Data'!BG102="No Data",1,IF('Indicator Data imputation'!BF101&lt;&gt;"",1,0))</f>
        <v>0</v>
      </c>
      <c r="BF98" s="125">
        <f>IF('Indicator Data'!BH102="No Data",1,IF('Indicator Data imputation'!BG101&lt;&gt;"",1,0))</f>
        <v>0</v>
      </c>
      <c r="BG98" s="125">
        <f>IF('Indicator Data'!BI102="No Data",1,IF('Indicator Data imputation'!BH101&lt;&gt;"",1,0))</f>
        <v>0</v>
      </c>
      <c r="BH98" s="125">
        <f>IF('Indicator Data'!BJ102="No Data",1,IF('Indicator Data imputation'!BI101&lt;&gt;"",1,0))</f>
        <v>0</v>
      </c>
      <c r="BI98" s="125">
        <f>IF('Indicator Data'!BK102="No Data",1,IF('Indicator Data imputation'!BJ101&lt;&gt;"",1,0))</f>
        <v>1</v>
      </c>
      <c r="BJ98" s="125">
        <f>IF('Indicator Data'!BL102="No Data",1,IF('Indicator Data imputation'!BK101&lt;&gt;"",1,0))</f>
        <v>0</v>
      </c>
      <c r="BK98" s="125">
        <f>IF('Indicator Data'!BM102="No Data",1,IF('Indicator Data imputation'!BL101&lt;&gt;"",1,0))</f>
        <v>0</v>
      </c>
      <c r="BL98" s="125">
        <f>IF('Indicator Data'!BN102="No Data",1,IF('Indicator Data imputation'!BM101&lt;&gt;"",1,0))</f>
        <v>0</v>
      </c>
      <c r="BM98" s="125">
        <f>IF('Indicator Data'!BO102="No Data",1,IF('Indicator Data imputation'!BN101&lt;&gt;"",1,0))</f>
        <v>0</v>
      </c>
      <c r="BN98" s="125">
        <f>IF('Indicator Data'!BP102="No Data",1,IF('Indicator Data imputation'!BO101&lt;&gt;"",1,0))</f>
        <v>0</v>
      </c>
      <c r="BO98" s="125">
        <f>IF('Indicator Data'!BQ102="No Data",1,IF('Indicator Data imputation'!BP101&lt;&gt;"",1,0))</f>
        <v>0</v>
      </c>
      <c r="BP98" s="125">
        <f>IF('Indicator Data'!BR102="No Data",1,IF('Indicator Data imputation'!BQ101&lt;&gt;"",1,0))</f>
        <v>0</v>
      </c>
      <c r="BQ98" s="125">
        <f>IF('Indicator Data'!BS102="No Data",1,IF('Indicator Data imputation'!BR101&lt;&gt;"",1,0))</f>
        <v>0</v>
      </c>
      <c r="BR98" s="125">
        <f>IF('Indicator Data'!BT102="No Data",1,IF('Indicator Data imputation'!BS101&lt;&gt;"",1,0))</f>
        <v>0</v>
      </c>
      <c r="BS98" s="125">
        <f>IF('Indicator Data'!BU102="No Data",1,IF('Indicator Data imputation'!BT101&lt;&gt;"",1,0))</f>
        <v>0</v>
      </c>
      <c r="BT98" s="125">
        <f>IF('Indicator Data'!BV102="No Data",1,IF('Indicator Data imputation'!BU101&lt;&gt;"",1,0))</f>
        <v>0</v>
      </c>
      <c r="BU98" s="125">
        <f>IF('Indicator Data'!BW102="No Data",1,IF('Indicator Data imputation'!BV101&lt;&gt;"",1,0))</f>
        <v>1</v>
      </c>
      <c r="BV98" s="125">
        <f>IF('Indicator Data'!BX102="No Data",1,IF('Indicator Data imputation'!BW101&lt;&gt;"",1,0))</f>
        <v>0</v>
      </c>
      <c r="BW98" s="125">
        <f>IF('Indicator Data'!BY102="No Data",1,IF('Indicator Data imputation'!BX101&lt;&gt;"",1,0))</f>
        <v>0</v>
      </c>
      <c r="BX98" s="125">
        <f>IF('Indicator Data'!BZ102="No Data",1,IF('Indicator Data imputation'!BY101&lt;&gt;"",1,0))</f>
        <v>0</v>
      </c>
      <c r="BY98" s="3">
        <f t="shared" ref="BY98:BY129" si="5">SUM(B98:BX98)</f>
        <v>3</v>
      </c>
      <c r="BZ98" s="127">
        <f t="shared" si="4"/>
        <v>0.04</v>
      </c>
    </row>
    <row r="99" spans="1:78" x14ac:dyDescent="0.3">
      <c r="A99" s="3" t="str">
        <f>'Indicator Data'!B103</f>
        <v>LBY</v>
      </c>
      <c r="B99" s="125">
        <f>IF('Indicator Data'!C103="No Data",1,IF('Indicator Data imputation'!C102&lt;&gt;"",1,0))</f>
        <v>0</v>
      </c>
      <c r="C99" s="125">
        <f>IF('Indicator Data'!D103="No Data",1,IF('Indicator Data imputation'!D102&lt;&gt;"",1,0))</f>
        <v>0</v>
      </c>
      <c r="D99" s="125">
        <f>IF('Indicator Data'!E103="No Data",1,IF('Indicator Data imputation'!E102&lt;&gt;"",1,0))</f>
        <v>0</v>
      </c>
      <c r="E99" s="125">
        <f>IF('Indicator Data'!F103="No Data",1,IF('Indicator Data imputation'!F102&lt;&gt;"",1,0))</f>
        <v>0</v>
      </c>
      <c r="F99" s="125">
        <f>IF('Indicator Data'!G103="No Data",1,IF('Indicator Data imputation'!G102&lt;&gt;"",1,0))</f>
        <v>0</v>
      </c>
      <c r="G99" s="125">
        <f>IF('Indicator Data'!H103="No Data",1,IF('Indicator Data imputation'!H102&lt;&gt;"",1,0))</f>
        <v>0</v>
      </c>
      <c r="H99" s="125">
        <f>IF('Indicator Data'!I103="No Data",1,IF('Indicator Data imputation'!I102&lt;&gt;"",1,0))</f>
        <v>0</v>
      </c>
      <c r="I99" s="125">
        <f>IF('Indicator Data'!J103="No Data",1,IF('Indicator Data imputation'!J102&lt;&gt;"",1,0))</f>
        <v>0</v>
      </c>
      <c r="J99" s="125">
        <f>IF('Indicator Data'!K103="No Data",1,IF('Indicator Data imputation'!K102&lt;&gt;"",1,0))</f>
        <v>0</v>
      </c>
      <c r="K99" s="125">
        <f>IF('Indicator Data'!L103="No Data",1,IF('Indicator Data imputation'!L102&lt;&gt;"",1,0))</f>
        <v>0</v>
      </c>
      <c r="L99" s="125">
        <f>IF('Indicator Data'!M103="No Data",1,IF('Indicator Data imputation'!M102&lt;&gt;"",1,0))</f>
        <v>0</v>
      </c>
      <c r="M99" s="125">
        <f>IF('Indicator Data'!N103="No Data",1,IF('Indicator Data imputation'!N102&lt;&gt;"",1,0))</f>
        <v>0</v>
      </c>
      <c r="N99" s="125">
        <f>IF('Indicator Data'!O103="No Data",1,IF('Indicator Data imputation'!O102&lt;&gt;"",1,0))</f>
        <v>0</v>
      </c>
      <c r="O99" s="125">
        <f>IF('Indicator Data'!P103="No Data",1,IF('Indicator Data imputation'!P102&lt;&gt;"",1,0))</f>
        <v>0</v>
      </c>
      <c r="P99" s="125">
        <f>IF('Indicator Data'!Q103="No Data",1,IF('Indicator Data imputation'!Q102&lt;&gt;"",1,0))</f>
        <v>0</v>
      </c>
      <c r="Q99" s="125">
        <f>IF('Indicator Data'!R103="No Data",1,IF('Indicator Data imputation'!R102&lt;&gt;"",1,0))</f>
        <v>0</v>
      </c>
      <c r="R99" s="125">
        <f>IF('Indicator Data'!S103="No Data",1,IF('Indicator Data imputation'!S102&lt;&gt;"",1,0))</f>
        <v>0</v>
      </c>
      <c r="S99" s="125">
        <f>IF('Indicator Data'!T103="No Data",1,IF('Indicator Data imputation'!T102&lt;&gt;"",1,0))</f>
        <v>0</v>
      </c>
      <c r="T99" s="125">
        <f>IF('Indicator Data'!U103="No Data",1,IF('Indicator Data imputation'!U102&lt;&gt;"",1,0))</f>
        <v>0</v>
      </c>
      <c r="U99" s="125">
        <f>IF('Indicator Data'!V103="No Data",1,IF('Indicator Data imputation'!V102&lt;&gt;"",1,0))</f>
        <v>0</v>
      </c>
      <c r="V99" s="125">
        <f>IF('Indicator Data'!W103="No Data",1,IF('Indicator Data imputation'!W102&lt;&gt;"",1,0))</f>
        <v>0</v>
      </c>
      <c r="W99" s="125">
        <f>IF('Indicator Data'!X103="No Data",1,IF('Indicator Data imputation'!X102&lt;&gt;"",1,0))</f>
        <v>0</v>
      </c>
      <c r="X99" s="125">
        <f>IF('Indicator Data'!Y103="No Data",1,IF('Indicator Data imputation'!Y102&lt;&gt;"",1,0))</f>
        <v>0</v>
      </c>
      <c r="Y99" s="125">
        <f>IF('Indicator Data'!Z103="No Data",1,IF('Indicator Data imputation'!Z102&lt;&gt;"",1,0))</f>
        <v>0</v>
      </c>
      <c r="Z99" s="125">
        <f>IF('Indicator Data'!AA103="No Data",1,IF('Indicator Data imputation'!AA102&lt;&gt;"",1,0))</f>
        <v>1</v>
      </c>
      <c r="AA99" s="125">
        <f>IF('Indicator Data'!AB103="No Data",1,IF('Indicator Data imputation'!AB102&lt;&gt;"",1,0))</f>
        <v>0</v>
      </c>
      <c r="AB99" s="125">
        <f>IF('Indicator Data'!AC103="No Data",1,IF('Indicator Data imputation'!AC102&lt;&gt;"",1,0))</f>
        <v>1</v>
      </c>
      <c r="AC99" s="125">
        <f>IF('Indicator Data'!AD103="No Data",1,IF('Indicator Data imputation'!AD102&lt;&gt;"",1,0))</f>
        <v>0</v>
      </c>
      <c r="AD99" s="125">
        <f>IF('Indicator Data'!AE103="No Data",1,IF('Indicator Data imputation'!AE102&lt;&gt;"",1,0))</f>
        <v>0</v>
      </c>
      <c r="AE99" s="125">
        <f>IF('Indicator Data'!AF103="No Data",1,IF('Indicator Data imputation'!AF102&lt;&gt;"",1,0))</f>
        <v>1</v>
      </c>
      <c r="AF99" s="125">
        <f>IF('Indicator Data'!AG103="No Data",1,IF('Indicator Data imputation'!AG102&lt;&gt;"",1,0))</f>
        <v>0</v>
      </c>
      <c r="AG99" s="125">
        <f>IF('Indicator Data'!AH103="No Data",1,IF('Indicator Data imputation'!AH102&lt;&gt;"",1,0))</f>
        <v>0</v>
      </c>
      <c r="AH99" s="125">
        <f>IF('Indicator Data'!AI103="No Data",1,IF('Indicator Data imputation'!AI102&lt;&gt;"",1,0))</f>
        <v>0</v>
      </c>
      <c r="AI99" s="125">
        <f>IF('Indicator Data'!AJ103="No Data",1,IF('Indicator Data imputation'!AJ102&lt;&gt;"",1,0))</f>
        <v>0</v>
      </c>
      <c r="AJ99" s="125">
        <f>IF('Indicator Data'!AK103="No Data",1,IF('Indicator Data imputation'!AK102&lt;&gt;"",1,0))</f>
        <v>0</v>
      </c>
      <c r="AK99" s="125">
        <f>IF('Indicator Data'!AL103="No Data",1,IF('Indicator Data imputation'!AL102&lt;&gt;"",1,0))</f>
        <v>0</v>
      </c>
      <c r="AL99" s="125">
        <f>IF('Indicator Data'!AM103="No Data",1,IF('Indicator Data imputation'!AM102&lt;&gt;"",1,0))</f>
        <v>0</v>
      </c>
      <c r="AM99" s="125">
        <f>IF('Indicator Data'!AN103="No Data",1,IF('Indicator Data imputation'!AN102&lt;&gt;"",1,0))</f>
        <v>0</v>
      </c>
      <c r="AN99" s="125">
        <f>IF('Indicator Data'!AO103="No Data",1,IF('Indicator Data imputation'!AO102&lt;&gt;"",1,0))</f>
        <v>0</v>
      </c>
      <c r="AO99" s="125">
        <f>IF('Indicator Data'!AP103="No Data",1,IF('Indicator Data imputation'!AP102&lt;&gt;"",1,0))</f>
        <v>0</v>
      </c>
      <c r="AP99" s="125">
        <f>IF('Indicator Data'!AQ103="No Data",1,IF('Indicator Data imputation'!AQ102&lt;&gt;"",1,0))</f>
        <v>0</v>
      </c>
      <c r="AQ99" s="125">
        <f>IF('Indicator Data'!AR103="No Data",1,IF('Indicator Data imputation'!AR102&lt;&gt;"",1,0))</f>
        <v>1</v>
      </c>
      <c r="AR99" s="125">
        <f>IF('Indicator Data'!AS103="No Data",1,IF('Indicator Data imputation'!AS102&lt;&gt;"",1,0))</f>
        <v>0</v>
      </c>
      <c r="AS99" s="125">
        <f>IF('Indicator Data'!AT103="No Data",1,IF('Indicator Data imputation'!AT102&lt;&gt;"",1,0))</f>
        <v>0</v>
      </c>
      <c r="AT99" s="125">
        <f>IF('Indicator Data'!AU103="No Data",1,IF('Indicator Data imputation'!AU102&lt;&gt;"",1,0))</f>
        <v>0</v>
      </c>
      <c r="AU99" s="125">
        <f>IF('Indicator Data'!AV103="No Data",1,IF('Indicator Data imputation'!AV102&lt;&gt;"",1,0))</f>
        <v>0</v>
      </c>
      <c r="AV99" s="125">
        <f>IF('Indicator Data'!AW103="No Data",1,IF('Indicator Data imputation'!AW102&lt;&gt;"",1,0))</f>
        <v>0</v>
      </c>
      <c r="AW99" s="125">
        <f>IF('Indicator Data'!AX103="No Data",1,IF('Indicator Data imputation'!AX102&lt;&gt;"",1,0))</f>
        <v>1</v>
      </c>
      <c r="AX99" s="125">
        <f>IF('Indicator Data'!AY103="No Data",1,IF('Indicator Data imputation'!AY102&lt;&gt;"",1,0))</f>
        <v>0</v>
      </c>
      <c r="AY99" s="125">
        <f>IF('Indicator Data'!AZ103="No Data",1,IF('Indicator Data imputation'!AZ102&lt;&gt;"",1,0))</f>
        <v>0</v>
      </c>
      <c r="AZ99" s="125">
        <f>IF('Indicator Data'!BA103="No Data",1,IF('Indicator Data imputation'!BA102&lt;&gt;"",1,0))</f>
        <v>1</v>
      </c>
      <c r="BA99" s="125">
        <f>IF('Indicator Data'!BB103="No Data",1,IF('Indicator Data imputation'!BB102&lt;&gt;"",1,0))</f>
        <v>0</v>
      </c>
      <c r="BB99" s="125">
        <f>IF('Indicator Data'!BC103="No Data",1,IF('Indicator Data imputation'!BC102&lt;&gt;"",1,0))</f>
        <v>0</v>
      </c>
      <c r="BC99" s="125">
        <f>IF('Indicator Data'!BD103="No Data",1,IF('Indicator Data imputation'!BD102&lt;&gt;"",1,0))</f>
        <v>0</v>
      </c>
      <c r="BD99" s="125">
        <f>IF('Indicator Data'!BF103="No Data",1,IF('Indicator Data imputation'!BE102&lt;&gt;"",1,0))</f>
        <v>0</v>
      </c>
      <c r="BE99" s="125">
        <f>IF('Indicator Data'!BG103="No Data",1,IF('Indicator Data imputation'!BF102&lt;&gt;"",1,0))</f>
        <v>0</v>
      </c>
      <c r="BF99" s="125">
        <f>IF('Indicator Data'!BH103="No Data",1,IF('Indicator Data imputation'!BG102&lt;&gt;"",1,0))</f>
        <v>0</v>
      </c>
      <c r="BG99" s="125">
        <f>IF('Indicator Data'!BI103="No Data",1,IF('Indicator Data imputation'!BH102&lt;&gt;"",1,0))</f>
        <v>1</v>
      </c>
      <c r="BH99" s="125">
        <f>IF('Indicator Data'!BJ103="No Data",1,IF('Indicator Data imputation'!BI102&lt;&gt;"",1,0))</f>
        <v>1</v>
      </c>
      <c r="BI99" s="125">
        <f>IF('Indicator Data'!BK103="No Data",1,IF('Indicator Data imputation'!BJ102&lt;&gt;"",1,0))</f>
        <v>1</v>
      </c>
      <c r="BJ99" s="125">
        <f>IF('Indicator Data'!BL103="No Data",1,IF('Indicator Data imputation'!BK102&lt;&gt;"",1,0))</f>
        <v>0</v>
      </c>
      <c r="BK99" s="125">
        <f>IF('Indicator Data'!BM103="No Data",1,IF('Indicator Data imputation'!BL102&lt;&gt;"",1,0))</f>
        <v>0</v>
      </c>
      <c r="BL99" s="125">
        <f>IF('Indicator Data'!BN103="No Data",1,IF('Indicator Data imputation'!BM102&lt;&gt;"",1,0))</f>
        <v>0</v>
      </c>
      <c r="BM99" s="125">
        <f>IF('Indicator Data'!BO103="No Data",1,IF('Indicator Data imputation'!BN102&lt;&gt;"",1,0))</f>
        <v>1</v>
      </c>
      <c r="BN99" s="125">
        <f>IF('Indicator Data'!BP103="No Data",1,IF('Indicator Data imputation'!BO102&lt;&gt;"",1,0))</f>
        <v>0</v>
      </c>
      <c r="BO99" s="125">
        <f>IF('Indicator Data'!BQ103="No Data",1,IF('Indicator Data imputation'!BP102&lt;&gt;"",1,0))</f>
        <v>0</v>
      </c>
      <c r="BP99" s="125">
        <f>IF('Indicator Data'!BR103="No Data",1,IF('Indicator Data imputation'!BQ102&lt;&gt;"",1,0))</f>
        <v>0</v>
      </c>
      <c r="BQ99" s="125">
        <f>IF('Indicator Data'!BS103="No Data",1,IF('Indicator Data imputation'!BR102&lt;&gt;"",1,0))</f>
        <v>0</v>
      </c>
      <c r="BR99" s="125">
        <f>IF('Indicator Data'!BT103="No Data",1,IF('Indicator Data imputation'!BS102&lt;&gt;"",1,0))</f>
        <v>0</v>
      </c>
      <c r="BS99" s="125">
        <f>IF('Indicator Data'!BU103="No Data",1,IF('Indicator Data imputation'!BT102&lt;&gt;"",1,0))</f>
        <v>0</v>
      </c>
      <c r="BT99" s="125">
        <f>IF('Indicator Data'!BV103="No Data",1,IF('Indicator Data imputation'!BU102&lt;&gt;"",1,0))</f>
        <v>0</v>
      </c>
      <c r="BU99" s="125">
        <f>IF('Indicator Data'!BW103="No Data",1,IF('Indicator Data imputation'!BV102&lt;&gt;"",1,0))</f>
        <v>0</v>
      </c>
      <c r="BV99" s="125">
        <f>IF('Indicator Data'!BX103="No Data",1,IF('Indicator Data imputation'!BW102&lt;&gt;"",1,0))</f>
        <v>0</v>
      </c>
      <c r="BW99" s="125">
        <f>IF('Indicator Data'!BY103="No Data",1,IF('Indicator Data imputation'!BX102&lt;&gt;"",1,0))</f>
        <v>1</v>
      </c>
      <c r="BX99" s="125">
        <f>IF('Indicator Data'!BZ103="No Data",1,IF('Indicator Data imputation'!BY102&lt;&gt;"",1,0))</f>
        <v>0</v>
      </c>
      <c r="BY99" s="3">
        <f t="shared" si="5"/>
        <v>11</v>
      </c>
      <c r="BZ99" s="127">
        <f t="shared" si="4"/>
        <v>0.14666666666666667</v>
      </c>
    </row>
    <row r="100" spans="1:78" x14ac:dyDescent="0.3">
      <c r="A100" s="3" t="str">
        <f>'Indicator Data'!B104</f>
        <v>LIE</v>
      </c>
      <c r="B100" s="125">
        <f>IF('Indicator Data'!C104="No Data",1,IF('Indicator Data imputation'!C103&lt;&gt;"",1,0))</f>
        <v>0</v>
      </c>
      <c r="C100" s="125">
        <f>IF('Indicator Data'!D104="No Data",1,IF('Indicator Data imputation'!D103&lt;&gt;"",1,0))</f>
        <v>0</v>
      </c>
      <c r="D100" s="125">
        <f>IF('Indicator Data'!E104="No Data",1,IF('Indicator Data imputation'!E103&lt;&gt;"",1,0))</f>
        <v>1</v>
      </c>
      <c r="E100" s="125">
        <f>IF('Indicator Data'!F104="No Data",1,IF('Indicator Data imputation'!F103&lt;&gt;"",1,0))</f>
        <v>0</v>
      </c>
      <c r="F100" s="125">
        <f>IF('Indicator Data'!G104="No Data",1,IF('Indicator Data imputation'!G103&lt;&gt;"",1,0))</f>
        <v>0</v>
      </c>
      <c r="G100" s="125">
        <f>IF('Indicator Data'!H104="No Data",1,IF('Indicator Data imputation'!H103&lt;&gt;"",1,0))</f>
        <v>0</v>
      </c>
      <c r="H100" s="125">
        <f>IF('Indicator Data'!I104="No Data",1,IF('Indicator Data imputation'!I103&lt;&gt;"",1,0))</f>
        <v>0</v>
      </c>
      <c r="I100" s="125">
        <f>IF('Indicator Data'!J104="No Data",1,IF('Indicator Data imputation'!J103&lt;&gt;"",1,0))</f>
        <v>0</v>
      </c>
      <c r="J100" s="125">
        <f>IF('Indicator Data'!K104="No Data",1,IF('Indicator Data imputation'!K103&lt;&gt;"",1,0))</f>
        <v>0</v>
      </c>
      <c r="K100" s="125">
        <f>IF('Indicator Data'!L104="No Data",1,IF('Indicator Data imputation'!L103&lt;&gt;"",1,0))</f>
        <v>0</v>
      </c>
      <c r="L100" s="125">
        <f>IF('Indicator Data'!M104="No Data",1,IF('Indicator Data imputation'!M103&lt;&gt;"",1,0))</f>
        <v>0</v>
      </c>
      <c r="M100" s="125">
        <f>IF('Indicator Data'!N104="No Data",1,IF('Indicator Data imputation'!N103&lt;&gt;"",1,0))</f>
        <v>1</v>
      </c>
      <c r="N100" s="125">
        <f>IF('Indicator Data'!O104="No Data",1,IF('Indicator Data imputation'!O103&lt;&gt;"",1,0))</f>
        <v>1</v>
      </c>
      <c r="O100" s="125">
        <f>IF('Indicator Data'!P104="No Data",1,IF('Indicator Data imputation'!P103&lt;&gt;"",1,0))</f>
        <v>1</v>
      </c>
      <c r="P100" s="125">
        <f>IF('Indicator Data'!Q104="No Data",1,IF('Indicator Data imputation'!Q103&lt;&gt;"",1,0))</f>
        <v>0</v>
      </c>
      <c r="Q100" s="125">
        <f>IF('Indicator Data'!R104="No Data",1,IF('Indicator Data imputation'!R103&lt;&gt;"",1,0))</f>
        <v>0</v>
      </c>
      <c r="R100" s="125">
        <f>IF('Indicator Data'!S104="No Data",1,IF('Indicator Data imputation'!S103&lt;&gt;"",1,0))</f>
        <v>0</v>
      </c>
      <c r="S100" s="125">
        <f>IF('Indicator Data'!T104="No Data",1,IF('Indicator Data imputation'!T103&lt;&gt;"",1,0))</f>
        <v>0</v>
      </c>
      <c r="T100" s="125">
        <f>IF('Indicator Data'!U104="No Data",1,IF('Indicator Data imputation'!U103&lt;&gt;"",1,0))</f>
        <v>0</v>
      </c>
      <c r="U100" s="125">
        <f>IF('Indicator Data'!V104="No Data",1,IF('Indicator Data imputation'!V103&lt;&gt;"",1,0))</f>
        <v>0</v>
      </c>
      <c r="V100" s="125">
        <f>IF('Indicator Data'!W104="No Data",1,IF('Indicator Data imputation'!W103&lt;&gt;"",1,0))</f>
        <v>0</v>
      </c>
      <c r="W100" s="125">
        <f>IF('Indicator Data'!X104="No Data",1,IF('Indicator Data imputation'!X103&lt;&gt;"",1,0))</f>
        <v>0</v>
      </c>
      <c r="X100" s="125">
        <f>IF('Indicator Data'!Y104="No Data",1,IF('Indicator Data imputation'!Y103&lt;&gt;"",1,0))</f>
        <v>0</v>
      </c>
      <c r="Y100" s="125">
        <f>IF('Indicator Data'!Z104="No Data",1,IF('Indicator Data imputation'!Z103&lt;&gt;"",1,0))</f>
        <v>0</v>
      </c>
      <c r="Z100" s="125">
        <f>IF('Indicator Data'!AA104="No Data",1,IF('Indicator Data imputation'!AA103&lt;&gt;"",1,0))</f>
        <v>0</v>
      </c>
      <c r="AA100" s="125">
        <f>IF('Indicator Data'!AB104="No Data",1,IF('Indicator Data imputation'!AB103&lt;&gt;"",1,0))</f>
        <v>0</v>
      </c>
      <c r="AB100" s="125">
        <f>IF('Indicator Data'!AC104="No Data",1,IF('Indicator Data imputation'!AC103&lt;&gt;"",1,0))</f>
        <v>1</v>
      </c>
      <c r="AC100" s="125">
        <f>IF('Indicator Data'!AD104="No Data",1,IF('Indicator Data imputation'!AD103&lt;&gt;"",1,0))</f>
        <v>0</v>
      </c>
      <c r="AD100" s="125">
        <f>IF('Indicator Data'!AE104="No Data",1,IF('Indicator Data imputation'!AE103&lt;&gt;"",1,0))</f>
        <v>1</v>
      </c>
      <c r="AE100" s="125">
        <f>IF('Indicator Data'!AF104="No Data",1,IF('Indicator Data imputation'!AF103&lt;&gt;"",1,0))</f>
        <v>1</v>
      </c>
      <c r="AF100" s="125">
        <f>IF('Indicator Data'!AG104="No Data",1,IF('Indicator Data imputation'!AG103&lt;&gt;"",1,0))</f>
        <v>1</v>
      </c>
      <c r="AG100" s="125">
        <f>IF('Indicator Data'!AH104="No Data",1,IF('Indicator Data imputation'!AH103&lt;&gt;"",1,0))</f>
        <v>0</v>
      </c>
      <c r="AH100" s="125">
        <f>IF('Indicator Data'!AI104="No Data",1,IF('Indicator Data imputation'!AI103&lt;&gt;"",1,0))</f>
        <v>0</v>
      </c>
      <c r="AI100" s="125">
        <f>IF('Indicator Data'!AJ104="No Data",1,IF('Indicator Data imputation'!AJ103&lt;&gt;"",1,0))</f>
        <v>0</v>
      </c>
      <c r="AJ100" s="125">
        <f>IF('Indicator Data'!AK104="No Data",1,IF('Indicator Data imputation'!AK103&lt;&gt;"",1,0))</f>
        <v>0</v>
      </c>
      <c r="AK100" s="125">
        <f>IF('Indicator Data'!AL104="No Data",1,IF('Indicator Data imputation'!AL103&lt;&gt;"",1,0))</f>
        <v>0</v>
      </c>
      <c r="AL100" s="125">
        <f>IF('Indicator Data'!AM104="No Data",1,IF('Indicator Data imputation'!AM103&lt;&gt;"",1,0))</f>
        <v>1</v>
      </c>
      <c r="AM100" s="125">
        <f>IF('Indicator Data'!AN104="No Data",1,IF('Indicator Data imputation'!AN103&lt;&gt;"",1,0))</f>
        <v>0</v>
      </c>
      <c r="AN100" s="125">
        <f>IF('Indicator Data'!AO104="No Data",1,IF('Indicator Data imputation'!AO103&lt;&gt;"",1,0))</f>
        <v>0</v>
      </c>
      <c r="AO100" s="125">
        <f>IF('Indicator Data'!AP104="No Data",1,IF('Indicator Data imputation'!AP103&lt;&gt;"",1,0))</f>
        <v>0</v>
      </c>
      <c r="AP100" s="125">
        <f>IF('Indicator Data'!AQ104="No Data",1,IF('Indicator Data imputation'!AQ103&lt;&gt;"",1,0))</f>
        <v>1</v>
      </c>
      <c r="AQ100" s="125">
        <f>IF('Indicator Data'!AR104="No Data",1,IF('Indicator Data imputation'!AR103&lt;&gt;"",1,0))</f>
        <v>1</v>
      </c>
      <c r="AR100" s="125">
        <f>IF('Indicator Data'!AS104="No Data",1,IF('Indicator Data imputation'!AS103&lt;&gt;"",1,0))</f>
        <v>1</v>
      </c>
      <c r="AS100" s="125">
        <f>IF('Indicator Data'!AT104="No Data",1,IF('Indicator Data imputation'!AT103&lt;&gt;"",1,0))</f>
        <v>1</v>
      </c>
      <c r="AT100" s="125">
        <f>IF('Indicator Data'!AU104="No Data",1,IF('Indicator Data imputation'!AU103&lt;&gt;"",1,0))</f>
        <v>1</v>
      </c>
      <c r="AU100" s="125">
        <f>IF('Indicator Data'!AV104="No Data",1,IF('Indicator Data imputation'!AV103&lt;&gt;"",1,0))</f>
        <v>1</v>
      </c>
      <c r="AV100" s="125">
        <f>IF('Indicator Data'!AW104="No Data",1,IF('Indicator Data imputation'!AW103&lt;&gt;"",1,0))</f>
        <v>1</v>
      </c>
      <c r="AW100" s="125">
        <f>IF('Indicator Data'!AX104="No Data",1,IF('Indicator Data imputation'!AX103&lt;&gt;"",1,0))</f>
        <v>1</v>
      </c>
      <c r="AX100" s="125">
        <f>IF('Indicator Data'!AY104="No Data",1,IF('Indicator Data imputation'!AY103&lt;&gt;"",1,0))</f>
        <v>1</v>
      </c>
      <c r="AY100" s="125">
        <f>IF('Indicator Data'!AZ104="No Data",1,IF('Indicator Data imputation'!AZ103&lt;&gt;"",1,0))</f>
        <v>1</v>
      </c>
      <c r="AZ100" s="125">
        <f>IF('Indicator Data'!BA104="No Data",1,IF('Indicator Data imputation'!BA103&lt;&gt;"",1,0))</f>
        <v>1</v>
      </c>
      <c r="BA100" s="125">
        <f>IF('Indicator Data'!BB104="No Data",1,IF('Indicator Data imputation'!BB103&lt;&gt;"",1,0))</f>
        <v>0</v>
      </c>
      <c r="BB100" s="125">
        <f>IF('Indicator Data'!BC104="No Data",1,IF('Indicator Data imputation'!BC103&lt;&gt;"",1,0))</f>
        <v>0</v>
      </c>
      <c r="BC100" s="125">
        <f>IF('Indicator Data'!BD104="No Data",1,IF('Indicator Data imputation'!BD103&lt;&gt;"",1,0))</f>
        <v>0</v>
      </c>
      <c r="BD100" s="125">
        <f>IF('Indicator Data'!BF104="No Data",1,IF('Indicator Data imputation'!BE103&lt;&gt;"",1,0))</f>
        <v>0</v>
      </c>
      <c r="BE100" s="125">
        <f>IF('Indicator Data'!BG104="No Data",1,IF('Indicator Data imputation'!BF103&lt;&gt;"",1,0))</f>
        <v>0</v>
      </c>
      <c r="BF100" s="125">
        <f>IF('Indicator Data'!BH104="No Data",1,IF('Indicator Data imputation'!BG103&lt;&gt;"",1,0))</f>
        <v>0</v>
      </c>
      <c r="BG100" s="125">
        <f>IF('Indicator Data'!BI104="No Data",1,IF('Indicator Data imputation'!BH103&lt;&gt;"",1,0))</f>
        <v>1</v>
      </c>
      <c r="BH100" s="125">
        <f>IF('Indicator Data'!BJ104="No Data",1,IF('Indicator Data imputation'!BI103&lt;&gt;"",1,0))</f>
        <v>1</v>
      </c>
      <c r="BI100" s="125">
        <f>IF('Indicator Data'!BK104="No Data",1,IF('Indicator Data imputation'!BJ103&lt;&gt;"",1,0))</f>
        <v>1</v>
      </c>
      <c r="BJ100" s="125">
        <f>IF('Indicator Data'!BL104="No Data",1,IF('Indicator Data imputation'!BK103&lt;&gt;"",1,0))</f>
        <v>0</v>
      </c>
      <c r="BK100" s="125">
        <f>IF('Indicator Data'!BM104="No Data",1,IF('Indicator Data imputation'!BL103&lt;&gt;"",1,0))</f>
        <v>1</v>
      </c>
      <c r="BL100" s="125">
        <f>IF('Indicator Data'!BN104="No Data",1,IF('Indicator Data imputation'!BM103&lt;&gt;"",1,0))</f>
        <v>0</v>
      </c>
      <c r="BM100" s="125">
        <f>IF('Indicator Data'!BO104="No Data",1,IF('Indicator Data imputation'!BN103&lt;&gt;"",1,0))</f>
        <v>1</v>
      </c>
      <c r="BN100" s="125">
        <f>IF('Indicator Data'!BP104="No Data",1,IF('Indicator Data imputation'!BO103&lt;&gt;"",1,0))</f>
        <v>0</v>
      </c>
      <c r="BO100" s="125">
        <f>IF('Indicator Data'!BQ104="No Data",1,IF('Indicator Data imputation'!BP103&lt;&gt;"",1,0))</f>
        <v>0</v>
      </c>
      <c r="BP100" s="125">
        <f>IF('Indicator Data'!BR104="No Data",1,IF('Indicator Data imputation'!BQ103&lt;&gt;"",1,0))</f>
        <v>0</v>
      </c>
      <c r="BQ100" s="125">
        <f>IF('Indicator Data'!BS104="No Data",1,IF('Indicator Data imputation'!BR103&lt;&gt;"",1,0))</f>
        <v>0</v>
      </c>
      <c r="BR100" s="125">
        <f>IF('Indicator Data'!BT104="No Data",1,IF('Indicator Data imputation'!BS103&lt;&gt;"",1,0))</f>
        <v>0</v>
      </c>
      <c r="BS100" s="125">
        <f>IF('Indicator Data'!BU104="No Data",1,IF('Indicator Data imputation'!BT103&lt;&gt;"",1,0))</f>
        <v>1</v>
      </c>
      <c r="BT100" s="125">
        <f>IF('Indicator Data'!BV104="No Data",1,IF('Indicator Data imputation'!BU103&lt;&gt;"",1,0))</f>
        <v>1</v>
      </c>
      <c r="BU100" s="125">
        <f>IF('Indicator Data'!BW104="No Data",1,IF('Indicator Data imputation'!BV103&lt;&gt;"",1,0))</f>
        <v>1</v>
      </c>
      <c r="BV100" s="125">
        <f>IF('Indicator Data'!BX104="No Data",1,IF('Indicator Data imputation'!BW103&lt;&gt;"",1,0))</f>
        <v>1</v>
      </c>
      <c r="BW100" s="125">
        <f>IF('Indicator Data'!BY104="No Data",1,IF('Indicator Data imputation'!BX103&lt;&gt;"",1,0))</f>
        <v>1</v>
      </c>
      <c r="BX100" s="125">
        <f>IF('Indicator Data'!BZ104="No Data",1,IF('Indicator Data imputation'!BY103&lt;&gt;"",1,0))</f>
        <v>1</v>
      </c>
      <c r="BY100" s="3">
        <f t="shared" si="5"/>
        <v>31</v>
      </c>
      <c r="BZ100" s="127">
        <f t="shared" si="4"/>
        <v>0.41333333333333333</v>
      </c>
    </row>
    <row r="101" spans="1:78" x14ac:dyDescent="0.3">
      <c r="A101" s="3" t="str">
        <f>'Indicator Data'!B105</f>
        <v>LTU</v>
      </c>
      <c r="B101" s="125">
        <f>IF('Indicator Data'!C105="No Data",1,IF('Indicator Data imputation'!C104&lt;&gt;"",1,0))</f>
        <v>0</v>
      </c>
      <c r="C101" s="125">
        <f>IF('Indicator Data'!D105="No Data",1,IF('Indicator Data imputation'!D104&lt;&gt;"",1,0))</f>
        <v>0</v>
      </c>
      <c r="D101" s="125">
        <f>IF('Indicator Data'!E105="No Data",1,IF('Indicator Data imputation'!E104&lt;&gt;"",1,0))</f>
        <v>0</v>
      </c>
      <c r="E101" s="125">
        <f>IF('Indicator Data'!F105="No Data",1,IF('Indicator Data imputation'!F104&lt;&gt;"",1,0))</f>
        <v>0</v>
      </c>
      <c r="F101" s="125">
        <f>IF('Indicator Data'!G105="No Data",1,IF('Indicator Data imputation'!G104&lt;&gt;"",1,0))</f>
        <v>0</v>
      </c>
      <c r="G101" s="125">
        <f>IF('Indicator Data'!H105="No Data",1,IF('Indicator Data imputation'!H104&lt;&gt;"",1,0))</f>
        <v>0</v>
      </c>
      <c r="H101" s="125">
        <f>IF('Indicator Data'!I105="No Data",1,IF('Indicator Data imputation'!I104&lt;&gt;"",1,0))</f>
        <v>0</v>
      </c>
      <c r="I101" s="125">
        <f>IF('Indicator Data'!J105="No Data",1,IF('Indicator Data imputation'!J104&lt;&gt;"",1,0))</f>
        <v>0</v>
      </c>
      <c r="J101" s="125">
        <f>IF('Indicator Data'!K105="No Data",1,IF('Indicator Data imputation'!K104&lt;&gt;"",1,0))</f>
        <v>0</v>
      </c>
      <c r="K101" s="125">
        <f>IF('Indicator Data'!L105="No Data",1,IF('Indicator Data imputation'!L104&lt;&gt;"",1,0))</f>
        <v>0</v>
      </c>
      <c r="L101" s="125">
        <f>IF('Indicator Data'!M105="No Data",1,IF('Indicator Data imputation'!M104&lt;&gt;"",1,0))</f>
        <v>0</v>
      </c>
      <c r="M101" s="125">
        <f>IF('Indicator Data'!N105="No Data",1,IF('Indicator Data imputation'!N104&lt;&gt;"",1,0))</f>
        <v>1</v>
      </c>
      <c r="N101" s="125">
        <f>IF('Indicator Data'!O105="No Data",1,IF('Indicator Data imputation'!O104&lt;&gt;"",1,0))</f>
        <v>1</v>
      </c>
      <c r="O101" s="125">
        <f>IF('Indicator Data'!P105="No Data",1,IF('Indicator Data imputation'!P104&lt;&gt;"",1,0))</f>
        <v>1</v>
      </c>
      <c r="P101" s="125">
        <f>IF('Indicator Data'!Q105="No Data",1,IF('Indicator Data imputation'!Q104&lt;&gt;"",1,0))</f>
        <v>0</v>
      </c>
      <c r="Q101" s="125">
        <f>IF('Indicator Data'!R105="No Data",1,IF('Indicator Data imputation'!R104&lt;&gt;"",1,0))</f>
        <v>0</v>
      </c>
      <c r="R101" s="125">
        <f>IF('Indicator Data'!S105="No Data",1,IF('Indicator Data imputation'!S104&lt;&gt;"",1,0))</f>
        <v>0</v>
      </c>
      <c r="S101" s="125">
        <f>IF('Indicator Data'!T105="No Data",1,IF('Indicator Data imputation'!T104&lt;&gt;"",1,0))</f>
        <v>0</v>
      </c>
      <c r="T101" s="125">
        <f>IF('Indicator Data'!U105="No Data",1,IF('Indicator Data imputation'!U104&lt;&gt;"",1,0))</f>
        <v>0</v>
      </c>
      <c r="U101" s="125">
        <f>IF('Indicator Data'!V105="No Data",1,IF('Indicator Data imputation'!V104&lt;&gt;"",1,0))</f>
        <v>0</v>
      </c>
      <c r="V101" s="125">
        <f>IF('Indicator Data'!W105="No Data",1,IF('Indicator Data imputation'!W104&lt;&gt;"",1,0))</f>
        <v>0</v>
      </c>
      <c r="W101" s="125">
        <f>IF('Indicator Data'!X105="No Data",1,IF('Indicator Data imputation'!X104&lt;&gt;"",1,0))</f>
        <v>0</v>
      </c>
      <c r="X101" s="125">
        <f>IF('Indicator Data'!Y105="No Data",1,IF('Indicator Data imputation'!Y104&lt;&gt;"",1,0))</f>
        <v>0</v>
      </c>
      <c r="Y101" s="125">
        <f>IF('Indicator Data'!Z105="No Data",1,IF('Indicator Data imputation'!Z104&lt;&gt;"",1,0))</f>
        <v>0</v>
      </c>
      <c r="Z101" s="125">
        <f>IF('Indicator Data'!AA105="No Data",1,IF('Indicator Data imputation'!AA104&lt;&gt;"",1,0))</f>
        <v>0</v>
      </c>
      <c r="AA101" s="125">
        <f>IF('Indicator Data'!AB105="No Data",1,IF('Indicator Data imputation'!AB104&lt;&gt;"",1,0))</f>
        <v>0</v>
      </c>
      <c r="AB101" s="125">
        <f>IF('Indicator Data'!AC105="No Data",1,IF('Indicator Data imputation'!AC104&lt;&gt;"",1,0))</f>
        <v>1</v>
      </c>
      <c r="AC101" s="125">
        <f>IF('Indicator Data'!AD105="No Data",1,IF('Indicator Data imputation'!AD104&lt;&gt;"",1,0))</f>
        <v>0</v>
      </c>
      <c r="AD101" s="125">
        <f>IF('Indicator Data'!AE105="No Data",1,IF('Indicator Data imputation'!AE104&lt;&gt;"",1,0))</f>
        <v>0</v>
      </c>
      <c r="AE101" s="125">
        <f>IF('Indicator Data'!AF105="No Data",1,IF('Indicator Data imputation'!AF104&lt;&gt;"",1,0))</f>
        <v>1</v>
      </c>
      <c r="AF101" s="125">
        <f>IF('Indicator Data'!AG105="No Data",1,IF('Indicator Data imputation'!AG104&lt;&gt;"",1,0))</f>
        <v>0</v>
      </c>
      <c r="AG101" s="125">
        <f>IF('Indicator Data'!AH105="No Data",1,IF('Indicator Data imputation'!AH104&lt;&gt;"",1,0))</f>
        <v>0</v>
      </c>
      <c r="AH101" s="125">
        <f>IF('Indicator Data'!AI105="No Data",1,IF('Indicator Data imputation'!AI104&lt;&gt;"",1,0))</f>
        <v>0</v>
      </c>
      <c r="AI101" s="125">
        <f>IF('Indicator Data'!AJ105="No Data",1,IF('Indicator Data imputation'!AJ104&lt;&gt;"",1,0))</f>
        <v>0</v>
      </c>
      <c r="AJ101" s="125">
        <f>IF('Indicator Data'!AK105="No Data",1,IF('Indicator Data imputation'!AK104&lt;&gt;"",1,0))</f>
        <v>0</v>
      </c>
      <c r="AK101" s="125">
        <f>IF('Indicator Data'!AL105="No Data",1,IF('Indicator Data imputation'!AL104&lt;&gt;"",1,0))</f>
        <v>0</v>
      </c>
      <c r="AL101" s="125">
        <f>IF('Indicator Data'!AM105="No Data",1,IF('Indicator Data imputation'!AM104&lt;&gt;"",1,0))</f>
        <v>1</v>
      </c>
      <c r="AM101" s="125">
        <f>IF('Indicator Data'!AN105="No Data",1,IF('Indicator Data imputation'!AN104&lt;&gt;"",1,0))</f>
        <v>0</v>
      </c>
      <c r="AN101" s="125">
        <f>IF('Indicator Data'!AO105="No Data",1,IF('Indicator Data imputation'!AO104&lt;&gt;"",1,0))</f>
        <v>0</v>
      </c>
      <c r="AO101" s="125">
        <f>IF('Indicator Data'!AP105="No Data",1,IF('Indicator Data imputation'!AP104&lt;&gt;"",1,0))</f>
        <v>0</v>
      </c>
      <c r="AP101" s="125">
        <f>IF('Indicator Data'!AQ105="No Data",1,IF('Indicator Data imputation'!AQ104&lt;&gt;"",1,0))</f>
        <v>1</v>
      </c>
      <c r="AQ101" s="125">
        <f>IF('Indicator Data'!AR105="No Data",1,IF('Indicator Data imputation'!AR104&lt;&gt;"",1,0))</f>
        <v>0</v>
      </c>
      <c r="AR101" s="125">
        <f>IF('Indicator Data'!AS105="No Data",1,IF('Indicator Data imputation'!AS104&lt;&gt;"",1,0))</f>
        <v>0</v>
      </c>
      <c r="AS101" s="125">
        <f>IF('Indicator Data'!AT105="No Data",1,IF('Indicator Data imputation'!AT104&lt;&gt;"",1,0))</f>
        <v>1</v>
      </c>
      <c r="AT101" s="125">
        <f>IF('Indicator Data'!AU105="No Data",1,IF('Indicator Data imputation'!AU104&lt;&gt;"",1,0))</f>
        <v>0</v>
      </c>
      <c r="AU101" s="125">
        <f>IF('Indicator Data'!AV105="No Data",1,IF('Indicator Data imputation'!AV104&lt;&gt;"",1,0))</f>
        <v>0</v>
      </c>
      <c r="AV101" s="125">
        <f>IF('Indicator Data'!AW105="No Data",1,IF('Indicator Data imputation'!AW104&lt;&gt;"",1,0))</f>
        <v>0</v>
      </c>
      <c r="AW101" s="125">
        <f>IF('Indicator Data'!AX105="No Data",1,IF('Indicator Data imputation'!AX104&lt;&gt;"",1,0))</f>
        <v>1</v>
      </c>
      <c r="AX101" s="125">
        <f>IF('Indicator Data'!AY105="No Data",1,IF('Indicator Data imputation'!AY104&lt;&gt;"",1,0))</f>
        <v>0</v>
      </c>
      <c r="AY101" s="125">
        <f>IF('Indicator Data'!AZ105="No Data",1,IF('Indicator Data imputation'!AZ104&lt;&gt;"",1,0))</f>
        <v>0</v>
      </c>
      <c r="AZ101" s="125">
        <f>IF('Indicator Data'!BA105="No Data",1,IF('Indicator Data imputation'!BA104&lt;&gt;"",1,0))</f>
        <v>0</v>
      </c>
      <c r="BA101" s="125">
        <f>IF('Indicator Data'!BB105="No Data",1,IF('Indicator Data imputation'!BB104&lt;&gt;"",1,0))</f>
        <v>0</v>
      </c>
      <c r="BB101" s="125">
        <f>IF('Indicator Data'!BC105="No Data",1,IF('Indicator Data imputation'!BC104&lt;&gt;"",1,0))</f>
        <v>0</v>
      </c>
      <c r="BC101" s="125">
        <f>IF('Indicator Data'!BD105="No Data",1,IF('Indicator Data imputation'!BD104&lt;&gt;"",1,0))</f>
        <v>0</v>
      </c>
      <c r="BD101" s="125">
        <f>IF('Indicator Data'!BF105="No Data",1,IF('Indicator Data imputation'!BE104&lt;&gt;"",1,0))</f>
        <v>0</v>
      </c>
      <c r="BE101" s="125">
        <f>IF('Indicator Data'!BG105="No Data",1,IF('Indicator Data imputation'!BF104&lt;&gt;"",1,0))</f>
        <v>0</v>
      </c>
      <c r="BF101" s="125">
        <f>IF('Indicator Data'!BH105="No Data",1,IF('Indicator Data imputation'!BG104&lt;&gt;"",1,0))</f>
        <v>0</v>
      </c>
      <c r="BG101" s="125">
        <f>IF('Indicator Data'!BI105="No Data",1,IF('Indicator Data imputation'!BH104&lt;&gt;"",1,0))</f>
        <v>0</v>
      </c>
      <c r="BH101" s="125">
        <f>IF('Indicator Data'!BJ105="No Data",1,IF('Indicator Data imputation'!BI104&lt;&gt;"",1,0))</f>
        <v>0</v>
      </c>
      <c r="BI101" s="125">
        <f>IF('Indicator Data'!BK105="No Data",1,IF('Indicator Data imputation'!BJ104&lt;&gt;"",1,0))</f>
        <v>1</v>
      </c>
      <c r="BJ101" s="125">
        <f>IF('Indicator Data'!BL105="No Data",1,IF('Indicator Data imputation'!BK104&lt;&gt;"",1,0))</f>
        <v>0</v>
      </c>
      <c r="BK101" s="125">
        <f>IF('Indicator Data'!BM105="No Data",1,IF('Indicator Data imputation'!BL104&lt;&gt;"",1,0))</f>
        <v>0</v>
      </c>
      <c r="BL101" s="125">
        <f>IF('Indicator Data'!BN105="No Data",1,IF('Indicator Data imputation'!BM104&lt;&gt;"",1,0))</f>
        <v>0</v>
      </c>
      <c r="BM101" s="125">
        <f>IF('Indicator Data'!BO105="No Data",1,IF('Indicator Data imputation'!BN104&lt;&gt;"",1,0))</f>
        <v>0</v>
      </c>
      <c r="BN101" s="125">
        <f>IF('Indicator Data'!BP105="No Data",1,IF('Indicator Data imputation'!BO104&lt;&gt;"",1,0))</f>
        <v>0</v>
      </c>
      <c r="BO101" s="125">
        <f>IF('Indicator Data'!BQ105="No Data",1,IF('Indicator Data imputation'!BP104&lt;&gt;"",1,0))</f>
        <v>0</v>
      </c>
      <c r="BP101" s="125">
        <f>IF('Indicator Data'!BR105="No Data",1,IF('Indicator Data imputation'!BQ104&lt;&gt;"",1,0))</f>
        <v>0</v>
      </c>
      <c r="BQ101" s="125">
        <f>IF('Indicator Data'!BS105="No Data",1,IF('Indicator Data imputation'!BR104&lt;&gt;"",1,0))</f>
        <v>0</v>
      </c>
      <c r="BR101" s="125">
        <f>IF('Indicator Data'!BT105="No Data",1,IF('Indicator Data imputation'!BS104&lt;&gt;"",1,0))</f>
        <v>0</v>
      </c>
      <c r="BS101" s="125">
        <f>IF('Indicator Data'!BU105="No Data",1,IF('Indicator Data imputation'!BT104&lt;&gt;"",1,0))</f>
        <v>0</v>
      </c>
      <c r="BT101" s="125">
        <f>IF('Indicator Data'!BV105="No Data",1,IF('Indicator Data imputation'!BU104&lt;&gt;"",1,0))</f>
        <v>0</v>
      </c>
      <c r="BU101" s="125">
        <f>IF('Indicator Data'!BW105="No Data",1,IF('Indicator Data imputation'!BV104&lt;&gt;"",1,0))</f>
        <v>0</v>
      </c>
      <c r="BV101" s="125">
        <f>IF('Indicator Data'!BX105="No Data",1,IF('Indicator Data imputation'!BW104&lt;&gt;"",1,0))</f>
        <v>0</v>
      </c>
      <c r="BW101" s="125">
        <f>IF('Indicator Data'!BY105="No Data",1,IF('Indicator Data imputation'!BX104&lt;&gt;"",1,0))</f>
        <v>0</v>
      </c>
      <c r="BX101" s="125">
        <f>IF('Indicator Data'!BZ105="No Data",1,IF('Indicator Data imputation'!BY104&lt;&gt;"",1,0))</f>
        <v>0</v>
      </c>
      <c r="BY101" s="3">
        <f t="shared" si="5"/>
        <v>10</v>
      </c>
      <c r="BZ101" s="127">
        <f t="shared" si="4"/>
        <v>0.13333333333333333</v>
      </c>
    </row>
    <row r="102" spans="1:78" x14ac:dyDescent="0.3">
      <c r="A102" s="3" t="str">
        <f>'Indicator Data'!B106</f>
        <v>LUX</v>
      </c>
      <c r="B102" s="125">
        <f>IF('Indicator Data'!C106="No Data",1,IF('Indicator Data imputation'!C105&lt;&gt;"",1,0))</f>
        <v>0</v>
      </c>
      <c r="C102" s="125">
        <f>IF('Indicator Data'!D106="No Data",1,IF('Indicator Data imputation'!D105&lt;&gt;"",1,0))</f>
        <v>0</v>
      </c>
      <c r="D102" s="125">
        <f>IF('Indicator Data'!E106="No Data",1,IF('Indicator Data imputation'!E105&lt;&gt;"",1,0))</f>
        <v>0</v>
      </c>
      <c r="E102" s="125">
        <f>IF('Indicator Data'!F106="No Data",1,IF('Indicator Data imputation'!F105&lt;&gt;"",1,0))</f>
        <v>0</v>
      </c>
      <c r="F102" s="125">
        <f>IF('Indicator Data'!G106="No Data",1,IF('Indicator Data imputation'!G105&lt;&gt;"",1,0))</f>
        <v>0</v>
      </c>
      <c r="G102" s="125">
        <f>IF('Indicator Data'!H106="No Data",1,IF('Indicator Data imputation'!H105&lt;&gt;"",1,0))</f>
        <v>0</v>
      </c>
      <c r="H102" s="125">
        <f>IF('Indicator Data'!I106="No Data",1,IF('Indicator Data imputation'!I105&lt;&gt;"",1,0))</f>
        <v>0</v>
      </c>
      <c r="I102" s="125">
        <f>IF('Indicator Data'!J106="No Data",1,IF('Indicator Data imputation'!J105&lt;&gt;"",1,0))</f>
        <v>0</v>
      </c>
      <c r="J102" s="125">
        <f>IF('Indicator Data'!K106="No Data",1,IF('Indicator Data imputation'!K105&lt;&gt;"",1,0))</f>
        <v>0</v>
      </c>
      <c r="K102" s="125">
        <f>IF('Indicator Data'!L106="No Data",1,IF('Indicator Data imputation'!L105&lt;&gt;"",1,0))</f>
        <v>0</v>
      </c>
      <c r="L102" s="125">
        <f>IF('Indicator Data'!M106="No Data",1,IF('Indicator Data imputation'!M105&lt;&gt;"",1,0))</f>
        <v>0</v>
      </c>
      <c r="M102" s="125">
        <f>IF('Indicator Data'!N106="No Data",1,IF('Indicator Data imputation'!N105&lt;&gt;"",1,0))</f>
        <v>1</v>
      </c>
      <c r="N102" s="125">
        <f>IF('Indicator Data'!O106="No Data",1,IF('Indicator Data imputation'!O105&lt;&gt;"",1,0))</f>
        <v>1</v>
      </c>
      <c r="O102" s="125">
        <f>IF('Indicator Data'!P106="No Data",1,IF('Indicator Data imputation'!P105&lt;&gt;"",1,0))</f>
        <v>1</v>
      </c>
      <c r="P102" s="125">
        <f>IF('Indicator Data'!Q106="No Data",1,IF('Indicator Data imputation'!Q105&lt;&gt;"",1,0))</f>
        <v>0</v>
      </c>
      <c r="Q102" s="125">
        <f>IF('Indicator Data'!R106="No Data",1,IF('Indicator Data imputation'!R105&lt;&gt;"",1,0))</f>
        <v>0</v>
      </c>
      <c r="R102" s="125">
        <f>IF('Indicator Data'!S106="No Data",1,IF('Indicator Data imputation'!S105&lt;&gt;"",1,0))</f>
        <v>0</v>
      </c>
      <c r="S102" s="125">
        <f>IF('Indicator Data'!T106="No Data",1,IF('Indicator Data imputation'!T105&lt;&gt;"",1,0))</f>
        <v>0</v>
      </c>
      <c r="T102" s="125">
        <f>IF('Indicator Data'!U106="No Data",1,IF('Indicator Data imputation'!U105&lt;&gt;"",1,0))</f>
        <v>0</v>
      </c>
      <c r="U102" s="125">
        <f>IF('Indicator Data'!V106="No Data",1,IF('Indicator Data imputation'!V105&lt;&gt;"",1,0))</f>
        <v>0</v>
      </c>
      <c r="V102" s="125">
        <f>IF('Indicator Data'!W106="No Data",1,IF('Indicator Data imputation'!W105&lt;&gt;"",1,0))</f>
        <v>0</v>
      </c>
      <c r="W102" s="125">
        <f>IF('Indicator Data'!X106="No Data",1,IF('Indicator Data imputation'!X105&lt;&gt;"",1,0))</f>
        <v>0</v>
      </c>
      <c r="X102" s="125">
        <f>IF('Indicator Data'!Y106="No Data",1,IF('Indicator Data imputation'!Y105&lt;&gt;"",1,0))</f>
        <v>0</v>
      </c>
      <c r="Y102" s="125">
        <f>IF('Indicator Data'!Z106="No Data",1,IF('Indicator Data imputation'!Z105&lt;&gt;"",1,0))</f>
        <v>0</v>
      </c>
      <c r="Z102" s="125">
        <f>IF('Indicator Data'!AA106="No Data",1,IF('Indicator Data imputation'!AA105&lt;&gt;"",1,0))</f>
        <v>0</v>
      </c>
      <c r="AA102" s="125">
        <f>IF('Indicator Data'!AB106="No Data",1,IF('Indicator Data imputation'!AB105&lt;&gt;"",1,0))</f>
        <v>0</v>
      </c>
      <c r="AB102" s="125">
        <f>IF('Indicator Data'!AC106="No Data",1,IF('Indicator Data imputation'!AC105&lt;&gt;"",1,0))</f>
        <v>1</v>
      </c>
      <c r="AC102" s="125">
        <f>IF('Indicator Data'!AD106="No Data",1,IF('Indicator Data imputation'!AD105&lt;&gt;"",1,0))</f>
        <v>1</v>
      </c>
      <c r="AD102" s="125">
        <f>IF('Indicator Data'!AE106="No Data",1,IF('Indicator Data imputation'!AE105&lt;&gt;"",1,0))</f>
        <v>0</v>
      </c>
      <c r="AE102" s="125">
        <f>IF('Indicator Data'!AF106="No Data",1,IF('Indicator Data imputation'!AF105&lt;&gt;"",1,0))</f>
        <v>1</v>
      </c>
      <c r="AF102" s="125">
        <f>IF('Indicator Data'!AG106="No Data",1,IF('Indicator Data imputation'!AG105&lt;&gt;"",1,0))</f>
        <v>0</v>
      </c>
      <c r="AG102" s="125">
        <f>IF('Indicator Data'!AH106="No Data",1,IF('Indicator Data imputation'!AH105&lt;&gt;"",1,0))</f>
        <v>0</v>
      </c>
      <c r="AH102" s="125">
        <f>IF('Indicator Data'!AI106="No Data",1,IF('Indicator Data imputation'!AI105&lt;&gt;"",1,0))</f>
        <v>0</v>
      </c>
      <c r="AI102" s="125">
        <f>IF('Indicator Data'!AJ106="No Data",1,IF('Indicator Data imputation'!AJ105&lt;&gt;"",1,0))</f>
        <v>0</v>
      </c>
      <c r="AJ102" s="125">
        <f>IF('Indicator Data'!AK106="No Data",1,IF('Indicator Data imputation'!AK105&lt;&gt;"",1,0))</f>
        <v>0</v>
      </c>
      <c r="AK102" s="125">
        <f>IF('Indicator Data'!AL106="No Data",1,IF('Indicator Data imputation'!AL105&lt;&gt;"",1,0))</f>
        <v>0</v>
      </c>
      <c r="AL102" s="125">
        <f>IF('Indicator Data'!AM106="No Data",1,IF('Indicator Data imputation'!AM105&lt;&gt;"",1,0))</f>
        <v>1</v>
      </c>
      <c r="AM102" s="125">
        <f>IF('Indicator Data'!AN106="No Data",1,IF('Indicator Data imputation'!AN105&lt;&gt;"",1,0))</f>
        <v>0</v>
      </c>
      <c r="AN102" s="125">
        <f>IF('Indicator Data'!AO106="No Data",1,IF('Indicator Data imputation'!AO105&lt;&gt;"",1,0))</f>
        <v>0</v>
      </c>
      <c r="AO102" s="125">
        <f>IF('Indicator Data'!AP106="No Data",1,IF('Indicator Data imputation'!AP105&lt;&gt;"",1,0))</f>
        <v>0</v>
      </c>
      <c r="AP102" s="125">
        <f>IF('Indicator Data'!AQ106="No Data",1,IF('Indicator Data imputation'!AQ105&lt;&gt;"",1,0))</f>
        <v>1</v>
      </c>
      <c r="AQ102" s="125">
        <f>IF('Indicator Data'!AR106="No Data",1,IF('Indicator Data imputation'!AR105&lt;&gt;"",1,0))</f>
        <v>0</v>
      </c>
      <c r="AR102" s="125">
        <f>IF('Indicator Data'!AS106="No Data",1,IF('Indicator Data imputation'!AS105&lt;&gt;"",1,0))</f>
        <v>0</v>
      </c>
      <c r="AS102" s="125">
        <f>IF('Indicator Data'!AT106="No Data",1,IF('Indicator Data imputation'!AT105&lt;&gt;"",1,0))</f>
        <v>1</v>
      </c>
      <c r="AT102" s="125">
        <f>IF('Indicator Data'!AU106="No Data",1,IF('Indicator Data imputation'!AU105&lt;&gt;"",1,0))</f>
        <v>0</v>
      </c>
      <c r="AU102" s="125">
        <f>IF('Indicator Data'!AV106="No Data",1,IF('Indicator Data imputation'!AV105&lt;&gt;"",1,0))</f>
        <v>1</v>
      </c>
      <c r="AV102" s="125">
        <f>IF('Indicator Data'!AW106="No Data",1,IF('Indicator Data imputation'!AW105&lt;&gt;"",1,0))</f>
        <v>1</v>
      </c>
      <c r="AW102" s="125">
        <f>IF('Indicator Data'!AX106="No Data",1,IF('Indicator Data imputation'!AX105&lt;&gt;"",1,0))</f>
        <v>1</v>
      </c>
      <c r="AX102" s="125">
        <f>IF('Indicator Data'!AY106="No Data",1,IF('Indicator Data imputation'!AY105&lt;&gt;"",1,0))</f>
        <v>0</v>
      </c>
      <c r="AY102" s="125">
        <f>IF('Indicator Data'!AZ106="No Data",1,IF('Indicator Data imputation'!AZ105&lt;&gt;"",1,0))</f>
        <v>0</v>
      </c>
      <c r="AZ102" s="125">
        <f>IF('Indicator Data'!BA106="No Data",1,IF('Indicator Data imputation'!BA105&lt;&gt;"",1,0))</f>
        <v>0</v>
      </c>
      <c r="BA102" s="125">
        <f>IF('Indicator Data'!BB106="No Data",1,IF('Indicator Data imputation'!BB105&lt;&gt;"",1,0))</f>
        <v>0</v>
      </c>
      <c r="BB102" s="125">
        <f>IF('Indicator Data'!BC106="No Data",1,IF('Indicator Data imputation'!BC105&lt;&gt;"",1,0))</f>
        <v>0</v>
      </c>
      <c r="BC102" s="125">
        <f>IF('Indicator Data'!BD106="No Data",1,IF('Indicator Data imputation'!BD105&lt;&gt;"",1,0))</f>
        <v>0</v>
      </c>
      <c r="BD102" s="125">
        <f>IF('Indicator Data'!BF106="No Data",1,IF('Indicator Data imputation'!BE105&lt;&gt;"",1,0))</f>
        <v>0</v>
      </c>
      <c r="BE102" s="125">
        <f>IF('Indicator Data'!BG106="No Data",1,IF('Indicator Data imputation'!BF105&lt;&gt;"",1,0))</f>
        <v>0</v>
      </c>
      <c r="BF102" s="125">
        <f>IF('Indicator Data'!BH106="No Data",1,IF('Indicator Data imputation'!BG105&lt;&gt;"",1,0))</f>
        <v>0</v>
      </c>
      <c r="BG102" s="125">
        <f>IF('Indicator Data'!BI106="No Data",1,IF('Indicator Data imputation'!BH105&lt;&gt;"",1,0))</f>
        <v>0</v>
      </c>
      <c r="BH102" s="125">
        <f>IF('Indicator Data'!BJ106="No Data",1,IF('Indicator Data imputation'!BI105&lt;&gt;"",1,0))</f>
        <v>0</v>
      </c>
      <c r="BI102" s="125">
        <f>IF('Indicator Data'!BK106="No Data",1,IF('Indicator Data imputation'!BJ105&lt;&gt;"",1,0))</f>
        <v>1</v>
      </c>
      <c r="BJ102" s="125">
        <f>IF('Indicator Data'!BL106="No Data",1,IF('Indicator Data imputation'!BK105&lt;&gt;"",1,0))</f>
        <v>0</v>
      </c>
      <c r="BK102" s="125">
        <f>IF('Indicator Data'!BM106="No Data",1,IF('Indicator Data imputation'!BL105&lt;&gt;"",1,0))</f>
        <v>0</v>
      </c>
      <c r="BL102" s="125">
        <f>IF('Indicator Data'!BN106="No Data",1,IF('Indicator Data imputation'!BM105&lt;&gt;"",1,0))</f>
        <v>0</v>
      </c>
      <c r="BM102" s="125">
        <f>IF('Indicator Data'!BO106="No Data",1,IF('Indicator Data imputation'!BN105&lt;&gt;"",1,0))</f>
        <v>1</v>
      </c>
      <c r="BN102" s="125">
        <f>IF('Indicator Data'!BP106="No Data",1,IF('Indicator Data imputation'!BO105&lt;&gt;"",1,0))</f>
        <v>0</v>
      </c>
      <c r="BO102" s="125">
        <f>IF('Indicator Data'!BQ106="No Data",1,IF('Indicator Data imputation'!BP105&lt;&gt;"",1,0))</f>
        <v>0</v>
      </c>
      <c r="BP102" s="125">
        <f>IF('Indicator Data'!BR106="No Data",1,IF('Indicator Data imputation'!BQ105&lt;&gt;"",1,0))</f>
        <v>0</v>
      </c>
      <c r="BQ102" s="125">
        <f>IF('Indicator Data'!BS106="No Data",1,IF('Indicator Data imputation'!BR105&lt;&gt;"",1,0))</f>
        <v>0</v>
      </c>
      <c r="BR102" s="125">
        <f>IF('Indicator Data'!BT106="No Data",1,IF('Indicator Data imputation'!BS105&lt;&gt;"",1,0))</f>
        <v>0</v>
      </c>
      <c r="BS102" s="125">
        <f>IF('Indicator Data'!BU106="No Data",1,IF('Indicator Data imputation'!BT105&lt;&gt;"",1,0))</f>
        <v>0</v>
      </c>
      <c r="BT102" s="125">
        <f>IF('Indicator Data'!BV106="No Data",1,IF('Indicator Data imputation'!BU105&lt;&gt;"",1,0))</f>
        <v>0</v>
      </c>
      <c r="BU102" s="125">
        <f>IF('Indicator Data'!BW106="No Data",1,IF('Indicator Data imputation'!BV105&lt;&gt;"",1,0))</f>
        <v>0</v>
      </c>
      <c r="BV102" s="125">
        <f>IF('Indicator Data'!BX106="No Data",1,IF('Indicator Data imputation'!BW105&lt;&gt;"",1,0))</f>
        <v>0</v>
      </c>
      <c r="BW102" s="125">
        <f>IF('Indicator Data'!BY106="No Data",1,IF('Indicator Data imputation'!BX105&lt;&gt;"",1,0))</f>
        <v>0</v>
      </c>
      <c r="BX102" s="125">
        <f>IF('Indicator Data'!BZ106="No Data",1,IF('Indicator Data imputation'!BY105&lt;&gt;"",1,0))</f>
        <v>0</v>
      </c>
      <c r="BY102" s="3">
        <f t="shared" si="5"/>
        <v>14</v>
      </c>
      <c r="BZ102" s="127">
        <f t="shared" si="4"/>
        <v>0.18666666666666668</v>
      </c>
    </row>
    <row r="103" spans="1:78" x14ac:dyDescent="0.3">
      <c r="A103" s="3" t="str">
        <f>'Indicator Data'!B107</f>
        <v>MDG</v>
      </c>
      <c r="B103" s="125">
        <f>IF('Indicator Data'!C107="No Data",1,IF('Indicator Data imputation'!C106&lt;&gt;"",1,0))</f>
        <v>0</v>
      </c>
      <c r="C103" s="125">
        <f>IF('Indicator Data'!D107="No Data",1,IF('Indicator Data imputation'!D106&lt;&gt;"",1,0))</f>
        <v>0</v>
      </c>
      <c r="D103" s="125">
        <f>IF('Indicator Data'!E107="No Data",1,IF('Indicator Data imputation'!E106&lt;&gt;"",1,0))</f>
        <v>0</v>
      </c>
      <c r="E103" s="125">
        <f>IF('Indicator Data'!F107="No Data",1,IF('Indicator Data imputation'!F106&lt;&gt;"",1,0))</f>
        <v>0</v>
      </c>
      <c r="F103" s="125">
        <f>IF('Indicator Data'!G107="No Data",1,IF('Indicator Data imputation'!G106&lt;&gt;"",1,0))</f>
        <v>0</v>
      </c>
      <c r="G103" s="125">
        <f>IF('Indicator Data'!H107="No Data",1,IF('Indicator Data imputation'!H106&lt;&gt;"",1,0))</f>
        <v>0</v>
      </c>
      <c r="H103" s="125">
        <f>IF('Indicator Data'!I107="No Data",1,IF('Indicator Data imputation'!I106&lt;&gt;"",1,0))</f>
        <v>0</v>
      </c>
      <c r="I103" s="125">
        <f>IF('Indicator Data'!J107="No Data",1,IF('Indicator Data imputation'!J106&lt;&gt;"",1,0))</f>
        <v>0</v>
      </c>
      <c r="J103" s="125">
        <f>IF('Indicator Data'!K107="No Data",1,IF('Indicator Data imputation'!K106&lt;&gt;"",1,0))</f>
        <v>0</v>
      </c>
      <c r="K103" s="125">
        <f>IF('Indicator Data'!L107="No Data",1,IF('Indicator Data imputation'!L106&lt;&gt;"",1,0))</f>
        <v>0</v>
      </c>
      <c r="L103" s="125">
        <f>IF('Indicator Data'!M107="No Data",1,IF('Indicator Data imputation'!M106&lt;&gt;"",1,0))</f>
        <v>0</v>
      </c>
      <c r="M103" s="125">
        <f>IF('Indicator Data'!N107="No Data",1,IF('Indicator Data imputation'!N106&lt;&gt;"",1,0))</f>
        <v>0</v>
      </c>
      <c r="N103" s="125">
        <f>IF('Indicator Data'!O107="No Data",1,IF('Indicator Data imputation'!O106&lt;&gt;"",1,0))</f>
        <v>0</v>
      </c>
      <c r="O103" s="125">
        <f>IF('Indicator Data'!P107="No Data",1,IF('Indicator Data imputation'!P106&lt;&gt;"",1,0))</f>
        <v>0</v>
      </c>
      <c r="P103" s="125">
        <f>IF('Indicator Data'!Q107="No Data",1,IF('Indicator Data imputation'!Q106&lt;&gt;"",1,0))</f>
        <v>0</v>
      </c>
      <c r="Q103" s="125">
        <f>IF('Indicator Data'!R107="No Data",1,IF('Indicator Data imputation'!R106&lt;&gt;"",1,0))</f>
        <v>0</v>
      </c>
      <c r="R103" s="125">
        <f>IF('Indicator Data'!S107="No Data",1,IF('Indicator Data imputation'!S106&lt;&gt;"",1,0))</f>
        <v>0</v>
      </c>
      <c r="S103" s="125">
        <f>IF('Indicator Data'!T107="No Data",1,IF('Indicator Data imputation'!T106&lt;&gt;"",1,0))</f>
        <v>0</v>
      </c>
      <c r="T103" s="125">
        <f>IF('Indicator Data'!U107="No Data",1,IF('Indicator Data imputation'!U106&lt;&gt;"",1,0))</f>
        <v>0</v>
      </c>
      <c r="U103" s="125">
        <f>IF('Indicator Data'!V107="No Data",1,IF('Indicator Data imputation'!V106&lt;&gt;"",1,0))</f>
        <v>0</v>
      </c>
      <c r="V103" s="125">
        <f>IF('Indicator Data'!W107="No Data",1,IF('Indicator Data imputation'!W106&lt;&gt;"",1,0))</f>
        <v>0</v>
      </c>
      <c r="W103" s="125">
        <f>IF('Indicator Data'!X107="No Data",1,IF('Indicator Data imputation'!X106&lt;&gt;"",1,0))</f>
        <v>0</v>
      </c>
      <c r="X103" s="125">
        <f>IF('Indicator Data'!Y107="No Data",1,IF('Indicator Data imputation'!Y106&lt;&gt;"",1,0))</f>
        <v>0</v>
      </c>
      <c r="Y103" s="125">
        <f>IF('Indicator Data'!Z107="No Data",1,IF('Indicator Data imputation'!Z106&lt;&gt;"",1,0))</f>
        <v>0</v>
      </c>
      <c r="Z103" s="125">
        <f>IF('Indicator Data'!AA107="No Data",1,IF('Indicator Data imputation'!AA106&lt;&gt;"",1,0))</f>
        <v>0</v>
      </c>
      <c r="AA103" s="125">
        <f>IF('Indicator Data'!AB107="No Data",1,IF('Indicator Data imputation'!AB106&lt;&gt;"",1,0))</f>
        <v>0</v>
      </c>
      <c r="AB103" s="125">
        <f>IF('Indicator Data'!AC107="No Data",1,IF('Indicator Data imputation'!AC106&lt;&gt;"",1,0))</f>
        <v>0</v>
      </c>
      <c r="AC103" s="125">
        <f>IF('Indicator Data'!AD107="No Data",1,IF('Indicator Data imputation'!AD106&lt;&gt;"",1,0))</f>
        <v>0</v>
      </c>
      <c r="AD103" s="125">
        <f>IF('Indicator Data'!AE107="No Data",1,IF('Indicator Data imputation'!AE106&lt;&gt;"",1,0))</f>
        <v>0</v>
      </c>
      <c r="AE103" s="125">
        <f>IF('Indicator Data'!AF107="No Data",1,IF('Indicator Data imputation'!AF106&lt;&gt;"",1,0))</f>
        <v>0</v>
      </c>
      <c r="AF103" s="125">
        <f>IF('Indicator Data'!AG107="No Data",1,IF('Indicator Data imputation'!AG106&lt;&gt;"",1,0))</f>
        <v>0</v>
      </c>
      <c r="AG103" s="125">
        <f>IF('Indicator Data'!AH107="No Data",1,IF('Indicator Data imputation'!AH106&lt;&gt;"",1,0))</f>
        <v>0</v>
      </c>
      <c r="AH103" s="125">
        <f>IF('Indicator Data'!AI107="No Data",1,IF('Indicator Data imputation'!AI106&lt;&gt;"",1,0))</f>
        <v>0</v>
      </c>
      <c r="AI103" s="125">
        <f>IF('Indicator Data'!AJ107="No Data",1,IF('Indicator Data imputation'!AJ106&lt;&gt;"",1,0))</f>
        <v>0</v>
      </c>
      <c r="AJ103" s="125">
        <f>IF('Indicator Data'!AK107="No Data",1,IF('Indicator Data imputation'!AK106&lt;&gt;"",1,0))</f>
        <v>0</v>
      </c>
      <c r="AK103" s="125">
        <f>IF('Indicator Data'!AL107="No Data",1,IF('Indicator Data imputation'!AL106&lt;&gt;"",1,0))</f>
        <v>0</v>
      </c>
      <c r="AL103" s="125">
        <f>IF('Indicator Data'!AM107="No Data",1,IF('Indicator Data imputation'!AM106&lt;&gt;"",1,0))</f>
        <v>0</v>
      </c>
      <c r="AM103" s="125">
        <f>IF('Indicator Data'!AN107="No Data",1,IF('Indicator Data imputation'!AN106&lt;&gt;"",1,0))</f>
        <v>0</v>
      </c>
      <c r="AN103" s="125">
        <f>IF('Indicator Data'!AO107="No Data",1,IF('Indicator Data imputation'!AO106&lt;&gt;"",1,0))</f>
        <v>0</v>
      </c>
      <c r="AO103" s="125">
        <f>IF('Indicator Data'!AP107="No Data",1,IF('Indicator Data imputation'!AP106&lt;&gt;"",1,0))</f>
        <v>0</v>
      </c>
      <c r="AP103" s="125">
        <f>IF('Indicator Data'!AQ107="No Data",1,IF('Indicator Data imputation'!AQ106&lt;&gt;"",1,0))</f>
        <v>0</v>
      </c>
      <c r="AQ103" s="125">
        <f>IF('Indicator Data'!AR107="No Data",1,IF('Indicator Data imputation'!AR106&lt;&gt;"",1,0))</f>
        <v>0</v>
      </c>
      <c r="AR103" s="125">
        <f>IF('Indicator Data'!AS107="No Data",1,IF('Indicator Data imputation'!AS106&lt;&gt;"",1,0))</f>
        <v>0</v>
      </c>
      <c r="AS103" s="125">
        <f>IF('Indicator Data'!AT107="No Data",1,IF('Indicator Data imputation'!AT106&lt;&gt;"",1,0))</f>
        <v>0</v>
      </c>
      <c r="AT103" s="125">
        <f>IF('Indicator Data'!AU107="No Data",1,IF('Indicator Data imputation'!AU106&lt;&gt;"",1,0))</f>
        <v>0</v>
      </c>
      <c r="AU103" s="125">
        <f>IF('Indicator Data'!AV107="No Data",1,IF('Indicator Data imputation'!AV106&lt;&gt;"",1,0))</f>
        <v>0</v>
      </c>
      <c r="AV103" s="125">
        <f>IF('Indicator Data'!AW107="No Data",1,IF('Indicator Data imputation'!AW106&lt;&gt;"",1,0))</f>
        <v>0</v>
      </c>
      <c r="AW103" s="125">
        <f>IF('Indicator Data'!AX107="No Data",1,IF('Indicator Data imputation'!AX106&lt;&gt;"",1,0))</f>
        <v>0</v>
      </c>
      <c r="AX103" s="125">
        <f>IF('Indicator Data'!AY107="No Data",1,IF('Indicator Data imputation'!AY106&lt;&gt;"",1,0))</f>
        <v>0</v>
      </c>
      <c r="AY103" s="125">
        <f>IF('Indicator Data'!AZ107="No Data",1,IF('Indicator Data imputation'!AZ106&lt;&gt;"",1,0))</f>
        <v>1</v>
      </c>
      <c r="AZ103" s="125">
        <f>IF('Indicator Data'!BA107="No Data",1,IF('Indicator Data imputation'!BA106&lt;&gt;"",1,0))</f>
        <v>0</v>
      </c>
      <c r="BA103" s="125">
        <f>IF('Indicator Data'!BB107="No Data",1,IF('Indicator Data imputation'!BB106&lt;&gt;"",1,0))</f>
        <v>0</v>
      </c>
      <c r="BB103" s="125">
        <f>IF('Indicator Data'!BC107="No Data",1,IF('Indicator Data imputation'!BC106&lt;&gt;"",1,0))</f>
        <v>0</v>
      </c>
      <c r="BC103" s="125">
        <f>IF('Indicator Data'!BD107="No Data",1,IF('Indicator Data imputation'!BD106&lt;&gt;"",1,0))</f>
        <v>0</v>
      </c>
      <c r="BD103" s="125">
        <f>IF('Indicator Data'!BF107="No Data",1,IF('Indicator Data imputation'!BE106&lt;&gt;"",1,0))</f>
        <v>0</v>
      </c>
      <c r="BE103" s="125">
        <f>IF('Indicator Data'!BG107="No Data",1,IF('Indicator Data imputation'!BF106&lt;&gt;"",1,0))</f>
        <v>0</v>
      </c>
      <c r="BF103" s="125">
        <f>IF('Indicator Data'!BH107="No Data",1,IF('Indicator Data imputation'!BG106&lt;&gt;"",1,0))</f>
        <v>0</v>
      </c>
      <c r="BG103" s="125">
        <f>IF('Indicator Data'!BI107="No Data",1,IF('Indicator Data imputation'!BH106&lt;&gt;"",1,0))</f>
        <v>0</v>
      </c>
      <c r="BH103" s="125">
        <f>IF('Indicator Data'!BJ107="No Data",1,IF('Indicator Data imputation'!BI106&lt;&gt;"",1,0))</f>
        <v>0</v>
      </c>
      <c r="BI103" s="125">
        <f>IF('Indicator Data'!BK107="No Data",1,IF('Indicator Data imputation'!BJ106&lt;&gt;"",1,0))</f>
        <v>0</v>
      </c>
      <c r="BJ103" s="125">
        <f>IF('Indicator Data'!BL107="No Data",1,IF('Indicator Data imputation'!BK106&lt;&gt;"",1,0))</f>
        <v>0</v>
      </c>
      <c r="BK103" s="125">
        <f>IF('Indicator Data'!BM107="No Data",1,IF('Indicator Data imputation'!BL106&lt;&gt;"",1,0))</f>
        <v>0</v>
      </c>
      <c r="BL103" s="125">
        <f>IF('Indicator Data'!BN107="No Data",1,IF('Indicator Data imputation'!BM106&lt;&gt;"",1,0))</f>
        <v>0</v>
      </c>
      <c r="BM103" s="125">
        <f>IF('Indicator Data'!BO107="No Data",1,IF('Indicator Data imputation'!BN106&lt;&gt;"",1,0))</f>
        <v>0</v>
      </c>
      <c r="BN103" s="125">
        <f>IF('Indicator Data'!BP107="No Data",1,IF('Indicator Data imputation'!BO106&lt;&gt;"",1,0))</f>
        <v>0</v>
      </c>
      <c r="BO103" s="125">
        <f>IF('Indicator Data'!BQ107="No Data",1,IF('Indicator Data imputation'!BP106&lt;&gt;"",1,0))</f>
        <v>0</v>
      </c>
      <c r="BP103" s="125">
        <f>IF('Indicator Data'!BR107="No Data",1,IF('Indicator Data imputation'!BQ106&lt;&gt;"",1,0))</f>
        <v>0</v>
      </c>
      <c r="BQ103" s="125">
        <f>IF('Indicator Data'!BS107="No Data",1,IF('Indicator Data imputation'!BR106&lt;&gt;"",1,0))</f>
        <v>0</v>
      </c>
      <c r="BR103" s="125">
        <f>IF('Indicator Data'!BT107="No Data",1,IF('Indicator Data imputation'!BS106&lt;&gt;"",1,0))</f>
        <v>0</v>
      </c>
      <c r="BS103" s="125">
        <f>IF('Indicator Data'!BU107="No Data",1,IF('Indicator Data imputation'!BT106&lt;&gt;"",1,0))</f>
        <v>0</v>
      </c>
      <c r="BT103" s="125">
        <f>IF('Indicator Data'!BV107="No Data",1,IF('Indicator Data imputation'!BU106&lt;&gt;"",1,0))</f>
        <v>0</v>
      </c>
      <c r="BU103" s="125">
        <f>IF('Indicator Data'!BW107="No Data",1,IF('Indicator Data imputation'!BV106&lt;&gt;"",1,0))</f>
        <v>1</v>
      </c>
      <c r="BV103" s="125">
        <f>IF('Indicator Data'!BX107="No Data",1,IF('Indicator Data imputation'!BW106&lt;&gt;"",1,0))</f>
        <v>0</v>
      </c>
      <c r="BW103" s="125">
        <f>IF('Indicator Data'!BY107="No Data",1,IF('Indicator Data imputation'!BX106&lt;&gt;"",1,0))</f>
        <v>0</v>
      </c>
      <c r="BX103" s="125">
        <f>IF('Indicator Data'!BZ107="No Data",1,IF('Indicator Data imputation'!BY106&lt;&gt;"",1,0))</f>
        <v>0</v>
      </c>
      <c r="BY103" s="3">
        <f t="shared" si="5"/>
        <v>2</v>
      </c>
      <c r="BZ103" s="127">
        <f t="shared" si="4"/>
        <v>2.6666666666666668E-2</v>
      </c>
    </row>
    <row r="104" spans="1:78" x14ac:dyDescent="0.3">
      <c r="A104" s="3" t="str">
        <f>'Indicator Data'!B108</f>
        <v>MWI</v>
      </c>
      <c r="B104" s="125">
        <f>IF('Indicator Data'!C108="No Data",1,IF('Indicator Data imputation'!C107&lt;&gt;"",1,0))</f>
        <v>0</v>
      </c>
      <c r="C104" s="125">
        <f>IF('Indicator Data'!D108="No Data",1,IF('Indicator Data imputation'!D107&lt;&gt;"",1,0))</f>
        <v>0</v>
      </c>
      <c r="D104" s="125">
        <f>IF('Indicator Data'!E108="No Data",1,IF('Indicator Data imputation'!E107&lt;&gt;"",1,0))</f>
        <v>0</v>
      </c>
      <c r="E104" s="125">
        <f>IF('Indicator Data'!F108="No Data",1,IF('Indicator Data imputation'!F107&lt;&gt;"",1,0))</f>
        <v>0</v>
      </c>
      <c r="F104" s="125">
        <f>IF('Indicator Data'!G108="No Data",1,IF('Indicator Data imputation'!G107&lt;&gt;"",1,0))</f>
        <v>0</v>
      </c>
      <c r="G104" s="125">
        <f>IF('Indicator Data'!H108="No Data",1,IF('Indicator Data imputation'!H107&lt;&gt;"",1,0))</f>
        <v>0</v>
      </c>
      <c r="H104" s="125">
        <f>IF('Indicator Data'!I108="No Data",1,IF('Indicator Data imputation'!I107&lt;&gt;"",1,0))</f>
        <v>0</v>
      </c>
      <c r="I104" s="125">
        <f>IF('Indicator Data'!J108="No Data",1,IF('Indicator Data imputation'!J107&lt;&gt;"",1,0))</f>
        <v>0</v>
      </c>
      <c r="J104" s="125">
        <f>IF('Indicator Data'!K108="No Data",1,IF('Indicator Data imputation'!K107&lt;&gt;"",1,0))</f>
        <v>0</v>
      </c>
      <c r="K104" s="125">
        <f>IF('Indicator Data'!L108="No Data",1,IF('Indicator Data imputation'!L107&lt;&gt;"",1,0))</f>
        <v>0</v>
      </c>
      <c r="L104" s="125">
        <f>IF('Indicator Data'!M108="No Data",1,IF('Indicator Data imputation'!M107&lt;&gt;"",1,0))</f>
        <v>0</v>
      </c>
      <c r="M104" s="125">
        <f>IF('Indicator Data'!N108="No Data",1,IF('Indicator Data imputation'!N107&lt;&gt;"",1,0))</f>
        <v>0</v>
      </c>
      <c r="N104" s="125">
        <f>IF('Indicator Data'!O108="No Data",1,IF('Indicator Data imputation'!O107&lt;&gt;"",1,0))</f>
        <v>0</v>
      </c>
      <c r="O104" s="125">
        <f>IF('Indicator Data'!P108="No Data",1,IF('Indicator Data imputation'!P107&lt;&gt;"",1,0))</f>
        <v>0</v>
      </c>
      <c r="P104" s="125">
        <f>IF('Indicator Data'!Q108="No Data",1,IF('Indicator Data imputation'!Q107&lt;&gt;"",1,0))</f>
        <v>0</v>
      </c>
      <c r="Q104" s="125">
        <f>IF('Indicator Data'!R108="No Data",1,IF('Indicator Data imputation'!R107&lt;&gt;"",1,0))</f>
        <v>0</v>
      </c>
      <c r="R104" s="125">
        <f>IF('Indicator Data'!S108="No Data",1,IF('Indicator Data imputation'!S107&lt;&gt;"",1,0))</f>
        <v>0</v>
      </c>
      <c r="S104" s="125">
        <f>IF('Indicator Data'!T108="No Data",1,IF('Indicator Data imputation'!T107&lt;&gt;"",1,0))</f>
        <v>0</v>
      </c>
      <c r="T104" s="125">
        <f>IF('Indicator Data'!U108="No Data",1,IF('Indicator Data imputation'!U107&lt;&gt;"",1,0))</f>
        <v>0</v>
      </c>
      <c r="U104" s="125">
        <f>IF('Indicator Data'!V108="No Data",1,IF('Indicator Data imputation'!V107&lt;&gt;"",1,0))</f>
        <v>0</v>
      </c>
      <c r="V104" s="125">
        <f>IF('Indicator Data'!W108="No Data",1,IF('Indicator Data imputation'!W107&lt;&gt;"",1,0))</f>
        <v>0</v>
      </c>
      <c r="W104" s="125">
        <f>IF('Indicator Data'!X108="No Data",1,IF('Indicator Data imputation'!X107&lt;&gt;"",1,0))</f>
        <v>0</v>
      </c>
      <c r="X104" s="125">
        <f>IF('Indicator Data'!Y108="No Data",1,IF('Indicator Data imputation'!Y107&lt;&gt;"",1,0))</f>
        <v>0</v>
      </c>
      <c r="Y104" s="125">
        <f>IF('Indicator Data'!Z108="No Data",1,IF('Indicator Data imputation'!Z107&lt;&gt;"",1,0))</f>
        <v>0</v>
      </c>
      <c r="Z104" s="125">
        <f>IF('Indicator Data'!AA108="No Data",1,IF('Indicator Data imputation'!AA107&lt;&gt;"",1,0))</f>
        <v>0</v>
      </c>
      <c r="AA104" s="125">
        <f>IF('Indicator Data'!AB108="No Data",1,IF('Indicator Data imputation'!AB107&lt;&gt;"",1,0))</f>
        <v>0</v>
      </c>
      <c r="AB104" s="125">
        <f>IF('Indicator Data'!AC108="No Data",1,IF('Indicator Data imputation'!AC107&lt;&gt;"",1,0))</f>
        <v>0</v>
      </c>
      <c r="AC104" s="125">
        <f>IF('Indicator Data'!AD108="No Data",1,IF('Indicator Data imputation'!AD107&lt;&gt;"",1,0))</f>
        <v>0</v>
      </c>
      <c r="AD104" s="125">
        <f>IF('Indicator Data'!AE108="No Data",1,IF('Indicator Data imputation'!AE107&lt;&gt;"",1,0))</f>
        <v>0</v>
      </c>
      <c r="AE104" s="125">
        <f>IF('Indicator Data'!AF108="No Data",1,IF('Indicator Data imputation'!AF107&lt;&gt;"",1,0))</f>
        <v>0</v>
      </c>
      <c r="AF104" s="125">
        <f>IF('Indicator Data'!AG108="No Data",1,IF('Indicator Data imputation'!AG107&lt;&gt;"",1,0))</f>
        <v>0</v>
      </c>
      <c r="AG104" s="125">
        <f>IF('Indicator Data'!AH108="No Data",1,IF('Indicator Data imputation'!AH107&lt;&gt;"",1,0))</f>
        <v>0</v>
      </c>
      <c r="AH104" s="125">
        <f>IF('Indicator Data'!AI108="No Data",1,IF('Indicator Data imputation'!AI107&lt;&gt;"",1,0))</f>
        <v>0</v>
      </c>
      <c r="AI104" s="125">
        <f>IF('Indicator Data'!AJ108="No Data",1,IF('Indicator Data imputation'!AJ107&lt;&gt;"",1,0))</f>
        <v>0</v>
      </c>
      <c r="AJ104" s="125">
        <f>IF('Indicator Data'!AK108="No Data",1,IF('Indicator Data imputation'!AK107&lt;&gt;"",1,0))</f>
        <v>0</v>
      </c>
      <c r="AK104" s="125">
        <f>IF('Indicator Data'!AL108="No Data",1,IF('Indicator Data imputation'!AL107&lt;&gt;"",1,0))</f>
        <v>0</v>
      </c>
      <c r="AL104" s="125">
        <f>IF('Indicator Data'!AM108="No Data",1,IF('Indicator Data imputation'!AM107&lt;&gt;"",1,0))</f>
        <v>0</v>
      </c>
      <c r="AM104" s="125">
        <f>IF('Indicator Data'!AN108="No Data",1,IF('Indicator Data imputation'!AN107&lt;&gt;"",1,0))</f>
        <v>0</v>
      </c>
      <c r="AN104" s="125">
        <f>IF('Indicator Data'!AO108="No Data",1,IF('Indicator Data imputation'!AO107&lt;&gt;"",1,0))</f>
        <v>0</v>
      </c>
      <c r="AO104" s="125">
        <f>IF('Indicator Data'!AP108="No Data",1,IF('Indicator Data imputation'!AP107&lt;&gt;"",1,0))</f>
        <v>0</v>
      </c>
      <c r="AP104" s="125">
        <f>IF('Indicator Data'!AQ108="No Data",1,IF('Indicator Data imputation'!AQ107&lt;&gt;"",1,0))</f>
        <v>0</v>
      </c>
      <c r="AQ104" s="125">
        <f>IF('Indicator Data'!AR108="No Data",1,IF('Indicator Data imputation'!AR107&lt;&gt;"",1,0))</f>
        <v>0</v>
      </c>
      <c r="AR104" s="125">
        <f>IF('Indicator Data'!AS108="No Data",1,IF('Indicator Data imputation'!AS107&lt;&gt;"",1,0))</f>
        <v>0</v>
      </c>
      <c r="AS104" s="125">
        <f>IF('Indicator Data'!AT108="No Data",1,IF('Indicator Data imputation'!AT107&lt;&gt;"",1,0))</f>
        <v>0</v>
      </c>
      <c r="AT104" s="125">
        <f>IF('Indicator Data'!AU108="No Data",1,IF('Indicator Data imputation'!AU107&lt;&gt;"",1,0))</f>
        <v>0</v>
      </c>
      <c r="AU104" s="125">
        <f>IF('Indicator Data'!AV108="No Data",1,IF('Indicator Data imputation'!AV107&lt;&gt;"",1,0))</f>
        <v>0</v>
      </c>
      <c r="AV104" s="125">
        <f>IF('Indicator Data'!AW108="No Data",1,IF('Indicator Data imputation'!AW107&lt;&gt;"",1,0))</f>
        <v>0</v>
      </c>
      <c r="AW104" s="125">
        <f>IF('Indicator Data'!AX108="No Data",1,IF('Indicator Data imputation'!AX107&lt;&gt;"",1,0))</f>
        <v>0</v>
      </c>
      <c r="AX104" s="125">
        <f>IF('Indicator Data'!AY108="No Data",1,IF('Indicator Data imputation'!AY107&lt;&gt;"",1,0))</f>
        <v>0</v>
      </c>
      <c r="AY104" s="125">
        <f>IF('Indicator Data'!AZ108="No Data",1,IF('Indicator Data imputation'!AZ107&lt;&gt;"",1,0))</f>
        <v>0</v>
      </c>
      <c r="AZ104" s="125">
        <f>IF('Indicator Data'!BA108="No Data",1,IF('Indicator Data imputation'!BA107&lt;&gt;"",1,0))</f>
        <v>0</v>
      </c>
      <c r="BA104" s="125">
        <f>IF('Indicator Data'!BB108="No Data",1,IF('Indicator Data imputation'!BB107&lt;&gt;"",1,0))</f>
        <v>0</v>
      </c>
      <c r="BB104" s="125">
        <f>IF('Indicator Data'!BC108="No Data",1,IF('Indicator Data imputation'!BC107&lt;&gt;"",1,0))</f>
        <v>0</v>
      </c>
      <c r="BC104" s="125">
        <f>IF('Indicator Data'!BD108="No Data",1,IF('Indicator Data imputation'!BD107&lt;&gt;"",1,0))</f>
        <v>0</v>
      </c>
      <c r="BD104" s="125">
        <f>IF('Indicator Data'!BF108="No Data",1,IF('Indicator Data imputation'!BE107&lt;&gt;"",1,0))</f>
        <v>0</v>
      </c>
      <c r="BE104" s="125">
        <f>IF('Indicator Data'!BG108="No Data",1,IF('Indicator Data imputation'!BF107&lt;&gt;"",1,0))</f>
        <v>0</v>
      </c>
      <c r="BF104" s="125">
        <f>IF('Indicator Data'!BH108="No Data",1,IF('Indicator Data imputation'!BG107&lt;&gt;"",1,0))</f>
        <v>0</v>
      </c>
      <c r="BG104" s="125">
        <f>IF('Indicator Data'!BI108="No Data",1,IF('Indicator Data imputation'!BH107&lt;&gt;"",1,0))</f>
        <v>0</v>
      </c>
      <c r="BH104" s="125">
        <f>IF('Indicator Data'!BJ108="No Data",1,IF('Indicator Data imputation'!BI107&lt;&gt;"",1,0))</f>
        <v>0</v>
      </c>
      <c r="BI104" s="125">
        <f>IF('Indicator Data'!BK108="No Data",1,IF('Indicator Data imputation'!BJ107&lt;&gt;"",1,0))</f>
        <v>0</v>
      </c>
      <c r="BJ104" s="125">
        <f>IF('Indicator Data'!BL108="No Data",1,IF('Indicator Data imputation'!BK107&lt;&gt;"",1,0))</f>
        <v>0</v>
      </c>
      <c r="BK104" s="125">
        <f>IF('Indicator Data'!BM108="No Data",1,IF('Indicator Data imputation'!BL107&lt;&gt;"",1,0))</f>
        <v>0</v>
      </c>
      <c r="BL104" s="125">
        <f>IF('Indicator Data'!BN108="No Data",1,IF('Indicator Data imputation'!BM107&lt;&gt;"",1,0))</f>
        <v>0</v>
      </c>
      <c r="BM104" s="125">
        <f>IF('Indicator Data'!BO108="No Data",1,IF('Indicator Data imputation'!BN107&lt;&gt;"",1,0))</f>
        <v>0</v>
      </c>
      <c r="BN104" s="125">
        <f>IF('Indicator Data'!BP108="No Data",1,IF('Indicator Data imputation'!BO107&lt;&gt;"",1,0))</f>
        <v>0</v>
      </c>
      <c r="BO104" s="125">
        <f>IF('Indicator Data'!BQ108="No Data",1,IF('Indicator Data imputation'!BP107&lt;&gt;"",1,0))</f>
        <v>0</v>
      </c>
      <c r="BP104" s="125">
        <f>IF('Indicator Data'!BR108="No Data",1,IF('Indicator Data imputation'!BQ107&lt;&gt;"",1,0))</f>
        <v>0</v>
      </c>
      <c r="BQ104" s="125">
        <f>IF('Indicator Data'!BS108="No Data",1,IF('Indicator Data imputation'!BR107&lt;&gt;"",1,0))</f>
        <v>0</v>
      </c>
      <c r="BR104" s="125">
        <f>IF('Indicator Data'!BT108="No Data",1,IF('Indicator Data imputation'!BS107&lt;&gt;"",1,0))</f>
        <v>0</v>
      </c>
      <c r="BS104" s="125">
        <f>IF('Indicator Data'!BU108="No Data",1,IF('Indicator Data imputation'!BT107&lt;&gt;"",1,0))</f>
        <v>0</v>
      </c>
      <c r="BT104" s="125">
        <f>IF('Indicator Data'!BV108="No Data",1,IF('Indicator Data imputation'!BU107&lt;&gt;"",1,0))</f>
        <v>0</v>
      </c>
      <c r="BU104" s="125">
        <f>IF('Indicator Data'!BW108="No Data",1,IF('Indicator Data imputation'!BV107&lt;&gt;"",1,0))</f>
        <v>0</v>
      </c>
      <c r="BV104" s="125">
        <f>IF('Indicator Data'!BX108="No Data",1,IF('Indicator Data imputation'!BW107&lt;&gt;"",1,0))</f>
        <v>0</v>
      </c>
      <c r="BW104" s="125">
        <f>IF('Indicator Data'!BY108="No Data",1,IF('Indicator Data imputation'!BX107&lt;&gt;"",1,0))</f>
        <v>0</v>
      </c>
      <c r="BX104" s="125">
        <f>IF('Indicator Data'!BZ108="No Data",1,IF('Indicator Data imputation'!BY107&lt;&gt;"",1,0))</f>
        <v>0</v>
      </c>
      <c r="BY104" s="3">
        <f t="shared" si="5"/>
        <v>0</v>
      </c>
      <c r="BZ104" s="127">
        <f t="shared" si="4"/>
        <v>0</v>
      </c>
    </row>
    <row r="105" spans="1:78" x14ac:dyDescent="0.3">
      <c r="A105" s="3" t="str">
        <f>'Indicator Data'!B109</f>
        <v>MYS</v>
      </c>
      <c r="B105" s="125">
        <f>IF('Indicator Data'!C109="No Data",1,IF('Indicator Data imputation'!C108&lt;&gt;"",1,0))</f>
        <v>0</v>
      </c>
      <c r="C105" s="125">
        <f>IF('Indicator Data'!D109="No Data",1,IF('Indicator Data imputation'!D108&lt;&gt;"",1,0))</f>
        <v>0</v>
      </c>
      <c r="D105" s="125">
        <f>IF('Indicator Data'!E109="No Data",1,IF('Indicator Data imputation'!E108&lt;&gt;"",1,0))</f>
        <v>0</v>
      </c>
      <c r="E105" s="125">
        <f>IF('Indicator Data'!F109="No Data",1,IF('Indicator Data imputation'!F108&lt;&gt;"",1,0))</f>
        <v>0</v>
      </c>
      <c r="F105" s="125">
        <f>IF('Indicator Data'!G109="No Data",1,IF('Indicator Data imputation'!G108&lt;&gt;"",1,0))</f>
        <v>0</v>
      </c>
      <c r="G105" s="125">
        <f>IF('Indicator Data'!H109="No Data",1,IF('Indicator Data imputation'!H108&lt;&gt;"",1,0))</f>
        <v>0</v>
      </c>
      <c r="H105" s="125">
        <f>IF('Indicator Data'!I109="No Data",1,IF('Indicator Data imputation'!I108&lt;&gt;"",1,0))</f>
        <v>0</v>
      </c>
      <c r="I105" s="125">
        <f>IF('Indicator Data'!J109="No Data",1,IF('Indicator Data imputation'!J108&lt;&gt;"",1,0))</f>
        <v>0</v>
      </c>
      <c r="J105" s="125">
        <f>IF('Indicator Data'!K109="No Data",1,IF('Indicator Data imputation'!K108&lt;&gt;"",1,0))</f>
        <v>0</v>
      </c>
      <c r="K105" s="125">
        <f>IF('Indicator Data'!L109="No Data",1,IF('Indicator Data imputation'!L108&lt;&gt;"",1,0))</f>
        <v>0</v>
      </c>
      <c r="L105" s="125">
        <f>IF('Indicator Data'!M109="No Data",1,IF('Indicator Data imputation'!M108&lt;&gt;"",1,0))</f>
        <v>0</v>
      </c>
      <c r="M105" s="125">
        <f>IF('Indicator Data'!N109="No Data",1,IF('Indicator Data imputation'!N108&lt;&gt;"",1,0))</f>
        <v>1</v>
      </c>
      <c r="N105" s="125">
        <f>IF('Indicator Data'!O109="No Data",1,IF('Indicator Data imputation'!O108&lt;&gt;"",1,0))</f>
        <v>1</v>
      </c>
      <c r="O105" s="125">
        <f>IF('Indicator Data'!P109="No Data",1,IF('Indicator Data imputation'!P108&lt;&gt;"",1,0))</f>
        <v>1</v>
      </c>
      <c r="P105" s="125">
        <f>IF('Indicator Data'!Q109="No Data",1,IF('Indicator Data imputation'!Q108&lt;&gt;"",1,0))</f>
        <v>0</v>
      </c>
      <c r="Q105" s="125">
        <f>IF('Indicator Data'!R109="No Data",1,IF('Indicator Data imputation'!R108&lt;&gt;"",1,0))</f>
        <v>0</v>
      </c>
      <c r="R105" s="125">
        <f>IF('Indicator Data'!S109="No Data",1,IF('Indicator Data imputation'!S108&lt;&gt;"",1,0))</f>
        <v>0</v>
      </c>
      <c r="S105" s="125">
        <f>IF('Indicator Data'!T109="No Data",1,IF('Indicator Data imputation'!T108&lt;&gt;"",1,0))</f>
        <v>0</v>
      </c>
      <c r="T105" s="125">
        <f>IF('Indicator Data'!U109="No Data",1,IF('Indicator Data imputation'!U108&lt;&gt;"",1,0))</f>
        <v>0</v>
      </c>
      <c r="U105" s="125">
        <f>IF('Indicator Data'!V109="No Data",1,IF('Indicator Data imputation'!V108&lt;&gt;"",1,0))</f>
        <v>0</v>
      </c>
      <c r="V105" s="125">
        <f>IF('Indicator Data'!W109="No Data",1,IF('Indicator Data imputation'!W108&lt;&gt;"",1,0))</f>
        <v>0</v>
      </c>
      <c r="W105" s="125">
        <f>IF('Indicator Data'!X109="No Data",1,IF('Indicator Data imputation'!X108&lt;&gt;"",1,0))</f>
        <v>0</v>
      </c>
      <c r="X105" s="125">
        <f>IF('Indicator Data'!Y109="No Data",1,IF('Indicator Data imputation'!Y108&lt;&gt;"",1,0))</f>
        <v>0</v>
      </c>
      <c r="Y105" s="125">
        <f>IF('Indicator Data'!Z109="No Data",1,IF('Indicator Data imputation'!Z108&lt;&gt;"",1,0))</f>
        <v>0</v>
      </c>
      <c r="Z105" s="125">
        <f>IF('Indicator Data'!AA109="No Data",1,IF('Indicator Data imputation'!AA108&lt;&gt;"",1,0))</f>
        <v>1</v>
      </c>
      <c r="AA105" s="125">
        <f>IF('Indicator Data'!AB109="No Data",1,IF('Indicator Data imputation'!AB108&lt;&gt;"",1,0))</f>
        <v>0</v>
      </c>
      <c r="AB105" s="125">
        <f>IF('Indicator Data'!AC109="No Data",1,IF('Indicator Data imputation'!AC108&lt;&gt;"",1,0))</f>
        <v>1</v>
      </c>
      <c r="AC105" s="125">
        <f>IF('Indicator Data'!AD109="No Data",1,IF('Indicator Data imputation'!AD108&lt;&gt;"",1,0))</f>
        <v>0</v>
      </c>
      <c r="AD105" s="125">
        <f>IF('Indicator Data'!AE109="No Data",1,IF('Indicator Data imputation'!AE108&lt;&gt;"",1,0))</f>
        <v>0</v>
      </c>
      <c r="AE105" s="125">
        <f>IF('Indicator Data'!AF109="No Data",1,IF('Indicator Data imputation'!AF108&lt;&gt;"",1,0))</f>
        <v>1</v>
      </c>
      <c r="AF105" s="125">
        <f>IF('Indicator Data'!AG109="No Data",1,IF('Indicator Data imputation'!AG108&lt;&gt;"",1,0))</f>
        <v>0</v>
      </c>
      <c r="AG105" s="125">
        <f>IF('Indicator Data'!AH109="No Data",1,IF('Indicator Data imputation'!AH108&lt;&gt;"",1,0))</f>
        <v>0</v>
      </c>
      <c r="AH105" s="125">
        <f>IF('Indicator Data'!AI109="No Data",1,IF('Indicator Data imputation'!AI108&lt;&gt;"",1,0))</f>
        <v>0</v>
      </c>
      <c r="AI105" s="125">
        <f>IF('Indicator Data'!AJ109="No Data",1,IF('Indicator Data imputation'!AJ108&lt;&gt;"",1,0))</f>
        <v>0</v>
      </c>
      <c r="AJ105" s="125">
        <f>IF('Indicator Data'!AK109="No Data",1,IF('Indicator Data imputation'!AK108&lt;&gt;"",1,0))</f>
        <v>0</v>
      </c>
      <c r="AK105" s="125">
        <f>IF('Indicator Data'!AL109="No Data",1,IF('Indicator Data imputation'!AL108&lt;&gt;"",1,0))</f>
        <v>0</v>
      </c>
      <c r="AL105" s="125">
        <f>IF('Indicator Data'!AM109="No Data",1,IF('Indicator Data imputation'!AM108&lt;&gt;"",1,0))</f>
        <v>1</v>
      </c>
      <c r="AM105" s="125">
        <f>IF('Indicator Data'!AN109="No Data",1,IF('Indicator Data imputation'!AN108&lt;&gt;"",1,0))</f>
        <v>0</v>
      </c>
      <c r="AN105" s="125">
        <f>IF('Indicator Data'!AO109="No Data",1,IF('Indicator Data imputation'!AO108&lt;&gt;"",1,0))</f>
        <v>0</v>
      </c>
      <c r="AO105" s="125">
        <f>IF('Indicator Data'!AP109="No Data",1,IF('Indicator Data imputation'!AP108&lt;&gt;"",1,0))</f>
        <v>0</v>
      </c>
      <c r="AP105" s="125">
        <f>IF('Indicator Data'!AQ109="No Data",1,IF('Indicator Data imputation'!AQ108&lt;&gt;"",1,0))</f>
        <v>0</v>
      </c>
      <c r="AQ105" s="125">
        <f>IF('Indicator Data'!AR109="No Data",1,IF('Indicator Data imputation'!AR108&lt;&gt;"",1,0))</f>
        <v>0</v>
      </c>
      <c r="AR105" s="125">
        <f>IF('Indicator Data'!AS109="No Data",1,IF('Indicator Data imputation'!AS108&lt;&gt;"",1,0))</f>
        <v>0</v>
      </c>
      <c r="AS105" s="125">
        <f>IF('Indicator Data'!AT109="No Data",1,IF('Indicator Data imputation'!AT108&lt;&gt;"",1,0))</f>
        <v>0</v>
      </c>
      <c r="AT105" s="125">
        <f>IF('Indicator Data'!AU109="No Data",1,IF('Indicator Data imputation'!AU108&lt;&gt;"",1,0))</f>
        <v>0</v>
      </c>
      <c r="AU105" s="125">
        <f>IF('Indicator Data'!AV109="No Data",1,IF('Indicator Data imputation'!AV108&lt;&gt;"",1,0))</f>
        <v>0</v>
      </c>
      <c r="AV105" s="125">
        <f>IF('Indicator Data'!AW109="No Data",1,IF('Indicator Data imputation'!AW108&lt;&gt;"",1,0))</f>
        <v>0</v>
      </c>
      <c r="AW105" s="125">
        <f>IF('Indicator Data'!AX109="No Data",1,IF('Indicator Data imputation'!AX108&lt;&gt;"",1,0))</f>
        <v>0</v>
      </c>
      <c r="AX105" s="125">
        <f>IF('Indicator Data'!AY109="No Data",1,IF('Indicator Data imputation'!AY108&lt;&gt;"",1,0))</f>
        <v>0</v>
      </c>
      <c r="AY105" s="125">
        <f>IF('Indicator Data'!AZ109="No Data",1,IF('Indicator Data imputation'!AZ108&lt;&gt;"",1,0))</f>
        <v>0</v>
      </c>
      <c r="AZ105" s="125">
        <f>IF('Indicator Data'!BA109="No Data",1,IF('Indicator Data imputation'!BA108&lt;&gt;"",1,0))</f>
        <v>0</v>
      </c>
      <c r="BA105" s="125">
        <f>IF('Indicator Data'!BB109="No Data",1,IF('Indicator Data imputation'!BB108&lt;&gt;"",1,0))</f>
        <v>0</v>
      </c>
      <c r="BB105" s="125">
        <f>IF('Indicator Data'!BC109="No Data",1,IF('Indicator Data imputation'!BC108&lt;&gt;"",1,0))</f>
        <v>0</v>
      </c>
      <c r="BC105" s="125">
        <f>IF('Indicator Data'!BD109="No Data",1,IF('Indicator Data imputation'!BD108&lt;&gt;"",1,0))</f>
        <v>0</v>
      </c>
      <c r="BD105" s="125">
        <f>IF('Indicator Data'!BF109="No Data",1,IF('Indicator Data imputation'!BE108&lt;&gt;"",1,0))</f>
        <v>0</v>
      </c>
      <c r="BE105" s="125">
        <f>IF('Indicator Data'!BG109="No Data",1,IF('Indicator Data imputation'!BF108&lt;&gt;"",1,0))</f>
        <v>0</v>
      </c>
      <c r="BF105" s="125">
        <f>IF('Indicator Data'!BH109="No Data",1,IF('Indicator Data imputation'!BG108&lt;&gt;"",1,0))</f>
        <v>0</v>
      </c>
      <c r="BG105" s="125">
        <f>IF('Indicator Data'!BI109="No Data",1,IF('Indicator Data imputation'!BH108&lt;&gt;"",1,0))</f>
        <v>0</v>
      </c>
      <c r="BH105" s="125">
        <f>IF('Indicator Data'!BJ109="No Data",1,IF('Indicator Data imputation'!BI108&lt;&gt;"",1,0))</f>
        <v>0</v>
      </c>
      <c r="BI105" s="125">
        <f>IF('Indicator Data'!BK109="No Data",1,IF('Indicator Data imputation'!BJ108&lt;&gt;"",1,0))</f>
        <v>0</v>
      </c>
      <c r="BJ105" s="125">
        <f>IF('Indicator Data'!BL109="No Data",1,IF('Indicator Data imputation'!BK108&lt;&gt;"",1,0))</f>
        <v>0</v>
      </c>
      <c r="BK105" s="125">
        <f>IF('Indicator Data'!BM109="No Data",1,IF('Indicator Data imputation'!BL108&lt;&gt;"",1,0))</f>
        <v>0</v>
      </c>
      <c r="BL105" s="125">
        <f>IF('Indicator Data'!BN109="No Data",1,IF('Indicator Data imputation'!BM108&lt;&gt;"",1,0))</f>
        <v>0</v>
      </c>
      <c r="BM105" s="125">
        <f>IF('Indicator Data'!BO109="No Data",1,IF('Indicator Data imputation'!BN108&lt;&gt;"",1,0))</f>
        <v>0</v>
      </c>
      <c r="BN105" s="125">
        <f>IF('Indicator Data'!BP109="No Data",1,IF('Indicator Data imputation'!BO108&lt;&gt;"",1,0))</f>
        <v>0</v>
      </c>
      <c r="BO105" s="125">
        <f>IF('Indicator Data'!BQ109="No Data",1,IF('Indicator Data imputation'!BP108&lt;&gt;"",1,0))</f>
        <v>0</v>
      </c>
      <c r="BP105" s="125">
        <f>IF('Indicator Data'!BR109="No Data",1,IF('Indicator Data imputation'!BQ108&lt;&gt;"",1,0))</f>
        <v>0</v>
      </c>
      <c r="BQ105" s="125">
        <f>IF('Indicator Data'!BS109="No Data",1,IF('Indicator Data imputation'!BR108&lt;&gt;"",1,0))</f>
        <v>0</v>
      </c>
      <c r="BR105" s="125">
        <f>IF('Indicator Data'!BT109="No Data",1,IF('Indicator Data imputation'!BS108&lt;&gt;"",1,0))</f>
        <v>0</v>
      </c>
      <c r="BS105" s="125">
        <f>IF('Indicator Data'!BU109="No Data",1,IF('Indicator Data imputation'!BT108&lt;&gt;"",1,0))</f>
        <v>0</v>
      </c>
      <c r="BT105" s="125">
        <f>IF('Indicator Data'!BV109="No Data",1,IF('Indicator Data imputation'!BU108&lt;&gt;"",1,0))</f>
        <v>0</v>
      </c>
      <c r="BU105" s="125">
        <f>IF('Indicator Data'!BW109="No Data",1,IF('Indicator Data imputation'!BV108&lt;&gt;"",1,0))</f>
        <v>0</v>
      </c>
      <c r="BV105" s="125">
        <f>IF('Indicator Data'!BX109="No Data",1,IF('Indicator Data imputation'!BW108&lt;&gt;"",1,0))</f>
        <v>1</v>
      </c>
      <c r="BW105" s="125">
        <f>IF('Indicator Data'!BY109="No Data",1,IF('Indicator Data imputation'!BX108&lt;&gt;"",1,0))</f>
        <v>0</v>
      </c>
      <c r="BX105" s="125">
        <f>IF('Indicator Data'!BZ109="No Data",1,IF('Indicator Data imputation'!BY108&lt;&gt;"",1,0))</f>
        <v>0</v>
      </c>
      <c r="BY105" s="3">
        <f t="shared" si="5"/>
        <v>8</v>
      </c>
      <c r="BZ105" s="127">
        <f t="shared" si="4"/>
        <v>0.10666666666666667</v>
      </c>
    </row>
    <row r="106" spans="1:78" x14ac:dyDescent="0.3">
      <c r="A106" s="3" t="str">
        <f>'Indicator Data'!B110</f>
        <v>MDV</v>
      </c>
      <c r="B106" s="125">
        <f>IF('Indicator Data'!C110="No Data",1,IF('Indicator Data imputation'!C109&lt;&gt;"",1,0))</f>
        <v>0</v>
      </c>
      <c r="C106" s="125">
        <f>IF('Indicator Data'!D110="No Data",1,IF('Indicator Data imputation'!D109&lt;&gt;"",1,0))</f>
        <v>0</v>
      </c>
      <c r="D106" s="125">
        <f>IF('Indicator Data'!E110="No Data",1,IF('Indicator Data imputation'!E109&lt;&gt;"",1,0))</f>
        <v>1</v>
      </c>
      <c r="E106" s="125">
        <f>IF('Indicator Data'!F110="No Data",1,IF('Indicator Data imputation'!F109&lt;&gt;"",1,0))</f>
        <v>0</v>
      </c>
      <c r="F106" s="125">
        <f>IF('Indicator Data'!G110="No Data",1,IF('Indicator Data imputation'!G109&lt;&gt;"",1,0))</f>
        <v>0</v>
      </c>
      <c r="G106" s="125">
        <f>IF('Indicator Data'!H110="No Data",1,IF('Indicator Data imputation'!H109&lt;&gt;"",1,0))</f>
        <v>0</v>
      </c>
      <c r="H106" s="125">
        <f>IF('Indicator Data'!I110="No Data",1,IF('Indicator Data imputation'!I109&lt;&gt;"",1,0))</f>
        <v>0</v>
      </c>
      <c r="I106" s="125">
        <f>IF('Indicator Data'!J110="No Data",1,IF('Indicator Data imputation'!J109&lt;&gt;"",1,0))</f>
        <v>0</v>
      </c>
      <c r="J106" s="125">
        <f>IF('Indicator Data'!K110="No Data",1,IF('Indicator Data imputation'!K109&lt;&gt;"",1,0))</f>
        <v>0</v>
      </c>
      <c r="K106" s="125">
        <f>IF('Indicator Data'!L110="No Data",1,IF('Indicator Data imputation'!L109&lt;&gt;"",1,0))</f>
        <v>1</v>
      </c>
      <c r="L106" s="125">
        <f>IF('Indicator Data'!M110="No Data",1,IF('Indicator Data imputation'!M109&lt;&gt;"",1,0))</f>
        <v>1</v>
      </c>
      <c r="M106" s="125">
        <f>IF('Indicator Data'!N110="No Data",1,IF('Indicator Data imputation'!N109&lt;&gt;"",1,0))</f>
        <v>1</v>
      </c>
      <c r="N106" s="125">
        <f>IF('Indicator Data'!O110="No Data",1,IF('Indicator Data imputation'!O109&lt;&gt;"",1,0))</f>
        <v>1</v>
      </c>
      <c r="O106" s="125">
        <f>IF('Indicator Data'!P110="No Data",1,IF('Indicator Data imputation'!P109&lt;&gt;"",1,0))</f>
        <v>1</v>
      </c>
      <c r="P106" s="125">
        <f>IF('Indicator Data'!Q110="No Data",1,IF('Indicator Data imputation'!Q109&lt;&gt;"",1,0))</f>
        <v>0</v>
      </c>
      <c r="Q106" s="125">
        <f>IF('Indicator Data'!R110="No Data",1,IF('Indicator Data imputation'!R109&lt;&gt;"",1,0))</f>
        <v>0</v>
      </c>
      <c r="R106" s="125">
        <f>IF('Indicator Data'!S110="No Data",1,IF('Indicator Data imputation'!S109&lt;&gt;"",1,0))</f>
        <v>0</v>
      </c>
      <c r="S106" s="125">
        <f>IF('Indicator Data'!T110="No Data",1,IF('Indicator Data imputation'!T109&lt;&gt;"",1,0))</f>
        <v>0</v>
      </c>
      <c r="T106" s="125">
        <f>IF('Indicator Data'!U110="No Data",1,IF('Indicator Data imputation'!U109&lt;&gt;"",1,0))</f>
        <v>0</v>
      </c>
      <c r="U106" s="125">
        <f>IF('Indicator Data'!V110="No Data",1,IF('Indicator Data imputation'!V109&lt;&gt;"",1,0))</f>
        <v>0</v>
      </c>
      <c r="V106" s="125">
        <f>IF('Indicator Data'!W110="No Data",1,IF('Indicator Data imputation'!W109&lt;&gt;"",1,0))</f>
        <v>0</v>
      </c>
      <c r="W106" s="125">
        <f>IF('Indicator Data'!X110="No Data",1,IF('Indicator Data imputation'!X109&lt;&gt;"",1,0))</f>
        <v>0</v>
      </c>
      <c r="X106" s="125">
        <f>IF('Indicator Data'!Y110="No Data",1,IF('Indicator Data imputation'!Y109&lt;&gt;"",1,0))</f>
        <v>0</v>
      </c>
      <c r="Y106" s="125">
        <f>IF('Indicator Data'!Z110="No Data",1,IF('Indicator Data imputation'!Z109&lt;&gt;"",1,0))</f>
        <v>0</v>
      </c>
      <c r="Z106" s="125">
        <f>IF('Indicator Data'!AA110="No Data",1,IF('Indicator Data imputation'!AA109&lt;&gt;"",1,0))</f>
        <v>0</v>
      </c>
      <c r="AA106" s="125">
        <f>IF('Indicator Data'!AB110="No Data",1,IF('Indicator Data imputation'!AB109&lt;&gt;"",1,0))</f>
        <v>0</v>
      </c>
      <c r="AB106" s="125">
        <f>IF('Indicator Data'!AC110="No Data",1,IF('Indicator Data imputation'!AC109&lt;&gt;"",1,0))</f>
        <v>0</v>
      </c>
      <c r="AC106" s="125">
        <f>IF('Indicator Data'!AD110="No Data",1,IF('Indicator Data imputation'!AD109&lt;&gt;"",1,0))</f>
        <v>1</v>
      </c>
      <c r="AD106" s="125">
        <f>IF('Indicator Data'!AE110="No Data",1,IF('Indicator Data imputation'!AE109&lt;&gt;"",1,0))</f>
        <v>0</v>
      </c>
      <c r="AE106" s="125">
        <f>IF('Indicator Data'!AF110="No Data",1,IF('Indicator Data imputation'!AF109&lt;&gt;"",1,0))</f>
        <v>0</v>
      </c>
      <c r="AF106" s="125">
        <f>IF('Indicator Data'!AG110="No Data",1,IF('Indicator Data imputation'!AG109&lt;&gt;"",1,0))</f>
        <v>0</v>
      </c>
      <c r="AG106" s="125">
        <f>IF('Indicator Data'!AH110="No Data",1,IF('Indicator Data imputation'!AH109&lt;&gt;"",1,0))</f>
        <v>0</v>
      </c>
      <c r="AH106" s="125">
        <f>IF('Indicator Data'!AI110="No Data",1,IF('Indicator Data imputation'!AI109&lt;&gt;"",1,0))</f>
        <v>0</v>
      </c>
      <c r="AI106" s="125">
        <f>IF('Indicator Data'!AJ110="No Data",1,IF('Indicator Data imputation'!AJ109&lt;&gt;"",1,0))</f>
        <v>0</v>
      </c>
      <c r="AJ106" s="125">
        <f>IF('Indicator Data'!AK110="No Data",1,IF('Indicator Data imputation'!AK109&lt;&gt;"",1,0))</f>
        <v>0</v>
      </c>
      <c r="AK106" s="125">
        <f>IF('Indicator Data'!AL110="No Data",1,IF('Indicator Data imputation'!AL109&lt;&gt;"",1,0))</f>
        <v>0</v>
      </c>
      <c r="AL106" s="125">
        <f>IF('Indicator Data'!AM110="No Data",1,IF('Indicator Data imputation'!AM109&lt;&gt;"",1,0))</f>
        <v>0</v>
      </c>
      <c r="AM106" s="125">
        <f>IF('Indicator Data'!AN110="No Data",1,IF('Indicator Data imputation'!AN109&lt;&gt;"",1,0))</f>
        <v>0</v>
      </c>
      <c r="AN106" s="125">
        <f>IF('Indicator Data'!AO110="No Data",1,IF('Indicator Data imputation'!AO109&lt;&gt;"",1,0))</f>
        <v>0</v>
      </c>
      <c r="AO106" s="125">
        <f>IF('Indicator Data'!AP110="No Data",1,IF('Indicator Data imputation'!AP109&lt;&gt;"",1,0))</f>
        <v>0</v>
      </c>
      <c r="AP106" s="125">
        <f>IF('Indicator Data'!AQ110="No Data",1,IF('Indicator Data imputation'!AQ109&lt;&gt;"",1,0))</f>
        <v>0</v>
      </c>
      <c r="AQ106" s="125">
        <f>IF('Indicator Data'!AR110="No Data",1,IF('Indicator Data imputation'!AR109&lt;&gt;"",1,0))</f>
        <v>0</v>
      </c>
      <c r="AR106" s="125">
        <f>IF('Indicator Data'!AS110="No Data",1,IF('Indicator Data imputation'!AS109&lt;&gt;"",1,0))</f>
        <v>0</v>
      </c>
      <c r="AS106" s="125">
        <f>IF('Indicator Data'!AT110="No Data",1,IF('Indicator Data imputation'!AT109&lt;&gt;"",1,0))</f>
        <v>0</v>
      </c>
      <c r="AT106" s="125">
        <f>IF('Indicator Data'!AU110="No Data",1,IF('Indicator Data imputation'!AU109&lt;&gt;"",1,0))</f>
        <v>0</v>
      </c>
      <c r="AU106" s="125">
        <f>IF('Indicator Data'!AV110="No Data",1,IF('Indicator Data imputation'!AV109&lt;&gt;"",1,0))</f>
        <v>1</v>
      </c>
      <c r="AV106" s="125">
        <f>IF('Indicator Data'!AW110="No Data",1,IF('Indicator Data imputation'!AW109&lt;&gt;"",1,0))</f>
        <v>1</v>
      </c>
      <c r="AW106" s="125">
        <f>IF('Indicator Data'!AX110="No Data",1,IF('Indicator Data imputation'!AX109&lt;&gt;"",1,0))</f>
        <v>1</v>
      </c>
      <c r="AX106" s="125">
        <f>IF('Indicator Data'!AY110="No Data",1,IF('Indicator Data imputation'!AY109&lt;&gt;"",1,0))</f>
        <v>0</v>
      </c>
      <c r="AY106" s="125">
        <f>IF('Indicator Data'!AZ110="No Data",1,IF('Indicator Data imputation'!AZ109&lt;&gt;"",1,0))</f>
        <v>0</v>
      </c>
      <c r="AZ106" s="125">
        <f>IF('Indicator Data'!BA110="No Data",1,IF('Indicator Data imputation'!BA109&lt;&gt;"",1,0))</f>
        <v>0</v>
      </c>
      <c r="BA106" s="125">
        <f>IF('Indicator Data'!BB110="No Data",1,IF('Indicator Data imputation'!BB109&lt;&gt;"",1,0))</f>
        <v>0</v>
      </c>
      <c r="BB106" s="125">
        <f>IF('Indicator Data'!BC110="No Data",1,IF('Indicator Data imputation'!BC109&lt;&gt;"",1,0))</f>
        <v>0</v>
      </c>
      <c r="BC106" s="125">
        <f>IF('Indicator Data'!BD110="No Data",1,IF('Indicator Data imputation'!BD109&lt;&gt;"",1,0))</f>
        <v>0</v>
      </c>
      <c r="BD106" s="125">
        <f>IF('Indicator Data'!BF110="No Data",1,IF('Indicator Data imputation'!BE109&lt;&gt;"",1,0))</f>
        <v>0</v>
      </c>
      <c r="BE106" s="125">
        <f>IF('Indicator Data'!BG110="No Data",1,IF('Indicator Data imputation'!BF109&lt;&gt;"",1,0))</f>
        <v>0</v>
      </c>
      <c r="BF106" s="125">
        <f>IF('Indicator Data'!BH110="No Data",1,IF('Indicator Data imputation'!BG109&lt;&gt;"",1,0))</f>
        <v>0</v>
      </c>
      <c r="BG106" s="125">
        <f>IF('Indicator Data'!BI110="No Data",1,IF('Indicator Data imputation'!BH109&lt;&gt;"",1,0))</f>
        <v>0</v>
      </c>
      <c r="BH106" s="125">
        <f>IF('Indicator Data'!BJ110="No Data",1,IF('Indicator Data imputation'!BI109&lt;&gt;"",1,0))</f>
        <v>1</v>
      </c>
      <c r="BI106" s="125">
        <f>IF('Indicator Data'!BK110="No Data",1,IF('Indicator Data imputation'!BJ109&lt;&gt;"",1,0))</f>
        <v>0</v>
      </c>
      <c r="BJ106" s="125">
        <f>IF('Indicator Data'!BL110="No Data",1,IF('Indicator Data imputation'!BK109&lt;&gt;"",1,0))</f>
        <v>0</v>
      </c>
      <c r="BK106" s="125">
        <f>IF('Indicator Data'!BM110="No Data",1,IF('Indicator Data imputation'!BL109&lt;&gt;"",1,0))</f>
        <v>0</v>
      </c>
      <c r="BL106" s="125">
        <f>IF('Indicator Data'!BN110="No Data",1,IF('Indicator Data imputation'!BM109&lt;&gt;"",1,0))</f>
        <v>0</v>
      </c>
      <c r="BM106" s="125">
        <f>IF('Indicator Data'!BO110="No Data",1,IF('Indicator Data imputation'!BN109&lt;&gt;"",1,0))</f>
        <v>0</v>
      </c>
      <c r="BN106" s="125">
        <f>IF('Indicator Data'!BP110="No Data",1,IF('Indicator Data imputation'!BO109&lt;&gt;"",1,0))</f>
        <v>0</v>
      </c>
      <c r="BO106" s="125">
        <f>IF('Indicator Data'!BQ110="No Data",1,IF('Indicator Data imputation'!BP109&lt;&gt;"",1,0))</f>
        <v>0</v>
      </c>
      <c r="BP106" s="125">
        <f>IF('Indicator Data'!BR110="No Data",1,IF('Indicator Data imputation'!BQ109&lt;&gt;"",1,0))</f>
        <v>0</v>
      </c>
      <c r="BQ106" s="125">
        <f>IF('Indicator Data'!BS110="No Data",1,IF('Indicator Data imputation'!BR109&lt;&gt;"",1,0))</f>
        <v>0</v>
      </c>
      <c r="BR106" s="125">
        <f>IF('Indicator Data'!BT110="No Data",1,IF('Indicator Data imputation'!BS109&lt;&gt;"",1,0))</f>
        <v>0</v>
      </c>
      <c r="BS106" s="125">
        <f>IF('Indicator Data'!BU110="No Data",1,IF('Indicator Data imputation'!BT109&lt;&gt;"",1,0))</f>
        <v>0</v>
      </c>
      <c r="BT106" s="125">
        <f>IF('Indicator Data'!BV110="No Data",1,IF('Indicator Data imputation'!BU109&lt;&gt;"",1,0))</f>
        <v>0</v>
      </c>
      <c r="BU106" s="125">
        <f>IF('Indicator Data'!BW110="No Data",1,IF('Indicator Data imputation'!BV109&lt;&gt;"",1,0))</f>
        <v>0</v>
      </c>
      <c r="BV106" s="125">
        <f>IF('Indicator Data'!BX110="No Data",1,IF('Indicator Data imputation'!BW109&lt;&gt;"",1,0))</f>
        <v>1</v>
      </c>
      <c r="BW106" s="125">
        <f>IF('Indicator Data'!BY110="No Data",1,IF('Indicator Data imputation'!BX109&lt;&gt;"",1,0))</f>
        <v>0</v>
      </c>
      <c r="BX106" s="125">
        <f>IF('Indicator Data'!BZ110="No Data",1,IF('Indicator Data imputation'!BY109&lt;&gt;"",1,0))</f>
        <v>0</v>
      </c>
      <c r="BY106" s="3">
        <f t="shared" si="5"/>
        <v>12</v>
      </c>
      <c r="BZ106" s="127">
        <f t="shared" si="4"/>
        <v>0.16</v>
      </c>
    </row>
    <row r="107" spans="1:78" x14ac:dyDescent="0.3">
      <c r="A107" s="3" t="str">
        <f>'Indicator Data'!B111</f>
        <v>MLI</v>
      </c>
      <c r="B107" s="125">
        <f>IF('Indicator Data'!C111="No Data",1,IF('Indicator Data imputation'!C110&lt;&gt;"",1,0))</f>
        <v>0</v>
      </c>
      <c r="C107" s="125">
        <f>IF('Indicator Data'!D111="No Data",1,IF('Indicator Data imputation'!D110&lt;&gt;"",1,0))</f>
        <v>0</v>
      </c>
      <c r="D107" s="125">
        <f>IF('Indicator Data'!E111="No Data",1,IF('Indicator Data imputation'!E110&lt;&gt;"",1,0))</f>
        <v>0</v>
      </c>
      <c r="E107" s="125">
        <f>IF('Indicator Data'!F111="No Data",1,IF('Indicator Data imputation'!F110&lt;&gt;"",1,0))</f>
        <v>0</v>
      </c>
      <c r="F107" s="125">
        <f>IF('Indicator Data'!G111="No Data",1,IF('Indicator Data imputation'!G110&lt;&gt;"",1,0))</f>
        <v>0</v>
      </c>
      <c r="G107" s="125">
        <f>IF('Indicator Data'!H111="No Data",1,IF('Indicator Data imputation'!H110&lt;&gt;"",1,0))</f>
        <v>0</v>
      </c>
      <c r="H107" s="125">
        <f>IF('Indicator Data'!I111="No Data",1,IF('Indicator Data imputation'!I110&lt;&gt;"",1,0))</f>
        <v>0</v>
      </c>
      <c r="I107" s="125">
        <f>IF('Indicator Data'!J111="No Data",1,IF('Indicator Data imputation'!J110&lt;&gt;"",1,0))</f>
        <v>0</v>
      </c>
      <c r="J107" s="125">
        <f>IF('Indicator Data'!K111="No Data",1,IF('Indicator Data imputation'!K110&lt;&gt;"",1,0))</f>
        <v>0</v>
      </c>
      <c r="K107" s="125">
        <f>IF('Indicator Data'!L111="No Data",1,IF('Indicator Data imputation'!L110&lt;&gt;"",1,0))</f>
        <v>0</v>
      </c>
      <c r="L107" s="125">
        <f>IF('Indicator Data'!M111="No Data",1,IF('Indicator Data imputation'!M110&lt;&gt;"",1,0))</f>
        <v>0</v>
      </c>
      <c r="M107" s="125">
        <f>IF('Indicator Data'!N111="No Data",1,IF('Indicator Data imputation'!N110&lt;&gt;"",1,0))</f>
        <v>0</v>
      </c>
      <c r="N107" s="125">
        <f>IF('Indicator Data'!O111="No Data",1,IF('Indicator Data imputation'!O110&lt;&gt;"",1,0))</f>
        <v>0</v>
      </c>
      <c r="O107" s="125">
        <f>IF('Indicator Data'!P111="No Data",1,IF('Indicator Data imputation'!P110&lt;&gt;"",1,0))</f>
        <v>0</v>
      </c>
      <c r="P107" s="125">
        <f>IF('Indicator Data'!Q111="No Data",1,IF('Indicator Data imputation'!Q110&lt;&gt;"",1,0))</f>
        <v>0</v>
      </c>
      <c r="Q107" s="125">
        <f>IF('Indicator Data'!R111="No Data",1,IF('Indicator Data imputation'!R110&lt;&gt;"",1,0))</f>
        <v>0</v>
      </c>
      <c r="R107" s="125">
        <f>IF('Indicator Data'!S111="No Data",1,IF('Indicator Data imputation'!S110&lt;&gt;"",1,0))</f>
        <v>0</v>
      </c>
      <c r="S107" s="125">
        <f>IF('Indicator Data'!T111="No Data",1,IF('Indicator Data imputation'!T110&lt;&gt;"",1,0))</f>
        <v>0</v>
      </c>
      <c r="T107" s="125">
        <f>IF('Indicator Data'!U111="No Data",1,IF('Indicator Data imputation'!U110&lt;&gt;"",1,0))</f>
        <v>0</v>
      </c>
      <c r="U107" s="125">
        <f>IF('Indicator Data'!V111="No Data",1,IF('Indicator Data imputation'!V110&lt;&gt;"",1,0))</f>
        <v>0</v>
      </c>
      <c r="V107" s="125">
        <f>IF('Indicator Data'!W111="No Data",1,IF('Indicator Data imputation'!W110&lt;&gt;"",1,0))</f>
        <v>0</v>
      </c>
      <c r="W107" s="125">
        <f>IF('Indicator Data'!X111="No Data",1,IF('Indicator Data imputation'!X110&lt;&gt;"",1,0))</f>
        <v>0</v>
      </c>
      <c r="X107" s="125">
        <f>IF('Indicator Data'!Y111="No Data",1,IF('Indicator Data imputation'!Y110&lt;&gt;"",1,0))</f>
        <v>0</v>
      </c>
      <c r="Y107" s="125">
        <f>IF('Indicator Data'!Z111="No Data",1,IF('Indicator Data imputation'!Z110&lt;&gt;"",1,0))</f>
        <v>0</v>
      </c>
      <c r="Z107" s="125">
        <f>IF('Indicator Data'!AA111="No Data",1,IF('Indicator Data imputation'!AA110&lt;&gt;"",1,0))</f>
        <v>0</v>
      </c>
      <c r="AA107" s="125">
        <f>IF('Indicator Data'!AB111="No Data",1,IF('Indicator Data imputation'!AB110&lt;&gt;"",1,0))</f>
        <v>0</v>
      </c>
      <c r="AB107" s="125">
        <f>IF('Indicator Data'!AC111="No Data",1,IF('Indicator Data imputation'!AC110&lt;&gt;"",1,0))</f>
        <v>0</v>
      </c>
      <c r="AC107" s="125">
        <f>IF('Indicator Data'!AD111="No Data",1,IF('Indicator Data imputation'!AD110&lt;&gt;"",1,0))</f>
        <v>0</v>
      </c>
      <c r="AD107" s="125">
        <f>IF('Indicator Data'!AE111="No Data",1,IF('Indicator Data imputation'!AE110&lt;&gt;"",1,0))</f>
        <v>0</v>
      </c>
      <c r="AE107" s="125">
        <f>IF('Indicator Data'!AF111="No Data",1,IF('Indicator Data imputation'!AF110&lt;&gt;"",1,0))</f>
        <v>0</v>
      </c>
      <c r="AF107" s="125">
        <f>IF('Indicator Data'!AG111="No Data",1,IF('Indicator Data imputation'!AG110&lt;&gt;"",1,0))</f>
        <v>0</v>
      </c>
      <c r="AG107" s="125">
        <f>IF('Indicator Data'!AH111="No Data",1,IF('Indicator Data imputation'!AH110&lt;&gt;"",1,0))</f>
        <v>0</v>
      </c>
      <c r="AH107" s="125">
        <f>IF('Indicator Data'!AI111="No Data",1,IF('Indicator Data imputation'!AI110&lt;&gt;"",1,0))</f>
        <v>0</v>
      </c>
      <c r="AI107" s="125">
        <f>IF('Indicator Data'!AJ111="No Data",1,IF('Indicator Data imputation'!AJ110&lt;&gt;"",1,0))</f>
        <v>0</v>
      </c>
      <c r="AJ107" s="125">
        <f>IF('Indicator Data'!AK111="No Data",1,IF('Indicator Data imputation'!AK110&lt;&gt;"",1,0))</f>
        <v>0</v>
      </c>
      <c r="AK107" s="125">
        <f>IF('Indicator Data'!AL111="No Data",1,IF('Indicator Data imputation'!AL110&lt;&gt;"",1,0))</f>
        <v>0</v>
      </c>
      <c r="AL107" s="125">
        <f>IF('Indicator Data'!AM111="No Data",1,IF('Indicator Data imputation'!AM110&lt;&gt;"",1,0))</f>
        <v>0</v>
      </c>
      <c r="AM107" s="125">
        <f>IF('Indicator Data'!AN111="No Data",1,IF('Indicator Data imputation'!AN110&lt;&gt;"",1,0))</f>
        <v>0</v>
      </c>
      <c r="AN107" s="125">
        <f>IF('Indicator Data'!AO111="No Data",1,IF('Indicator Data imputation'!AO110&lt;&gt;"",1,0))</f>
        <v>0</v>
      </c>
      <c r="AO107" s="125">
        <f>IF('Indicator Data'!AP111="No Data",1,IF('Indicator Data imputation'!AP110&lt;&gt;"",1,0))</f>
        <v>0</v>
      </c>
      <c r="AP107" s="125">
        <f>IF('Indicator Data'!AQ111="No Data",1,IF('Indicator Data imputation'!AQ110&lt;&gt;"",1,0))</f>
        <v>0</v>
      </c>
      <c r="AQ107" s="125">
        <f>IF('Indicator Data'!AR111="No Data",1,IF('Indicator Data imputation'!AR110&lt;&gt;"",1,0))</f>
        <v>0</v>
      </c>
      <c r="AR107" s="125">
        <f>IF('Indicator Data'!AS111="No Data",1,IF('Indicator Data imputation'!AS110&lt;&gt;"",1,0))</f>
        <v>0</v>
      </c>
      <c r="AS107" s="125">
        <f>IF('Indicator Data'!AT111="No Data",1,IF('Indicator Data imputation'!AT110&lt;&gt;"",1,0))</f>
        <v>0</v>
      </c>
      <c r="AT107" s="125">
        <f>IF('Indicator Data'!AU111="No Data",1,IF('Indicator Data imputation'!AU110&lt;&gt;"",1,0))</f>
        <v>0</v>
      </c>
      <c r="AU107" s="125">
        <f>IF('Indicator Data'!AV111="No Data",1,IF('Indicator Data imputation'!AV110&lt;&gt;"",1,0))</f>
        <v>0</v>
      </c>
      <c r="AV107" s="125">
        <f>IF('Indicator Data'!AW111="No Data",1,IF('Indicator Data imputation'!AW110&lt;&gt;"",1,0))</f>
        <v>1</v>
      </c>
      <c r="AW107" s="125">
        <f>IF('Indicator Data'!AX111="No Data",1,IF('Indicator Data imputation'!AX110&lt;&gt;"",1,0))</f>
        <v>0</v>
      </c>
      <c r="AX107" s="125">
        <f>IF('Indicator Data'!AY111="No Data",1,IF('Indicator Data imputation'!AY110&lt;&gt;"",1,0))</f>
        <v>0</v>
      </c>
      <c r="AY107" s="125">
        <f>IF('Indicator Data'!AZ111="No Data",1,IF('Indicator Data imputation'!AZ110&lt;&gt;"",1,0))</f>
        <v>0</v>
      </c>
      <c r="AZ107" s="125">
        <f>IF('Indicator Data'!BA111="No Data",1,IF('Indicator Data imputation'!BA110&lt;&gt;"",1,0))</f>
        <v>0</v>
      </c>
      <c r="BA107" s="125">
        <f>IF('Indicator Data'!BB111="No Data",1,IF('Indicator Data imputation'!BB110&lt;&gt;"",1,0))</f>
        <v>0</v>
      </c>
      <c r="BB107" s="125">
        <f>IF('Indicator Data'!BC111="No Data",1,IF('Indicator Data imputation'!BC110&lt;&gt;"",1,0))</f>
        <v>0</v>
      </c>
      <c r="BC107" s="125">
        <f>IF('Indicator Data'!BD111="No Data",1,IF('Indicator Data imputation'!BD110&lt;&gt;"",1,0))</f>
        <v>0</v>
      </c>
      <c r="BD107" s="125">
        <f>IF('Indicator Data'!BF111="No Data",1,IF('Indicator Data imputation'!BE110&lt;&gt;"",1,0))</f>
        <v>0</v>
      </c>
      <c r="BE107" s="125">
        <f>IF('Indicator Data'!BG111="No Data",1,IF('Indicator Data imputation'!BF110&lt;&gt;"",1,0))</f>
        <v>0</v>
      </c>
      <c r="BF107" s="125">
        <f>IF('Indicator Data'!BH111="No Data",1,IF('Indicator Data imputation'!BG110&lt;&gt;"",1,0))</f>
        <v>0</v>
      </c>
      <c r="BG107" s="125">
        <f>IF('Indicator Data'!BI111="No Data",1,IF('Indicator Data imputation'!BH110&lt;&gt;"",1,0))</f>
        <v>0</v>
      </c>
      <c r="BH107" s="125">
        <f>IF('Indicator Data'!BJ111="No Data",1,IF('Indicator Data imputation'!BI110&lt;&gt;"",1,0))</f>
        <v>0</v>
      </c>
      <c r="BI107" s="125">
        <f>IF('Indicator Data'!BK111="No Data",1,IF('Indicator Data imputation'!BJ110&lt;&gt;"",1,0))</f>
        <v>0</v>
      </c>
      <c r="BJ107" s="125">
        <f>IF('Indicator Data'!BL111="No Data",1,IF('Indicator Data imputation'!BK110&lt;&gt;"",1,0))</f>
        <v>0</v>
      </c>
      <c r="BK107" s="125">
        <f>IF('Indicator Data'!BM111="No Data",1,IF('Indicator Data imputation'!BL110&lt;&gt;"",1,0))</f>
        <v>0</v>
      </c>
      <c r="BL107" s="125">
        <f>IF('Indicator Data'!BN111="No Data",1,IF('Indicator Data imputation'!BM110&lt;&gt;"",1,0))</f>
        <v>0</v>
      </c>
      <c r="BM107" s="125">
        <f>IF('Indicator Data'!BO111="No Data",1,IF('Indicator Data imputation'!BN110&lt;&gt;"",1,0))</f>
        <v>0</v>
      </c>
      <c r="BN107" s="125">
        <f>IF('Indicator Data'!BP111="No Data",1,IF('Indicator Data imputation'!BO110&lt;&gt;"",1,0))</f>
        <v>0</v>
      </c>
      <c r="BO107" s="125">
        <f>IF('Indicator Data'!BQ111="No Data",1,IF('Indicator Data imputation'!BP110&lt;&gt;"",1,0))</f>
        <v>0</v>
      </c>
      <c r="BP107" s="125">
        <f>IF('Indicator Data'!BR111="No Data",1,IF('Indicator Data imputation'!BQ110&lt;&gt;"",1,0))</f>
        <v>0</v>
      </c>
      <c r="BQ107" s="125">
        <f>IF('Indicator Data'!BS111="No Data",1,IF('Indicator Data imputation'!BR110&lt;&gt;"",1,0))</f>
        <v>0</v>
      </c>
      <c r="BR107" s="125">
        <f>IF('Indicator Data'!BT111="No Data",1,IF('Indicator Data imputation'!BS110&lt;&gt;"",1,0))</f>
        <v>0</v>
      </c>
      <c r="BS107" s="125">
        <f>IF('Indicator Data'!BU111="No Data",1,IF('Indicator Data imputation'!BT110&lt;&gt;"",1,0))</f>
        <v>0</v>
      </c>
      <c r="BT107" s="125">
        <f>IF('Indicator Data'!BV111="No Data",1,IF('Indicator Data imputation'!BU110&lt;&gt;"",1,0))</f>
        <v>0</v>
      </c>
      <c r="BU107" s="125">
        <f>IF('Indicator Data'!BW111="No Data",1,IF('Indicator Data imputation'!BV110&lt;&gt;"",1,0))</f>
        <v>1</v>
      </c>
      <c r="BV107" s="125">
        <f>IF('Indicator Data'!BX111="No Data",1,IF('Indicator Data imputation'!BW110&lt;&gt;"",1,0))</f>
        <v>0</v>
      </c>
      <c r="BW107" s="125">
        <f>IF('Indicator Data'!BY111="No Data",1,IF('Indicator Data imputation'!BX110&lt;&gt;"",1,0))</f>
        <v>0</v>
      </c>
      <c r="BX107" s="125">
        <f>IF('Indicator Data'!BZ111="No Data",1,IF('Indicator Data imputation'!BY110&lt;&gt;"",1,0))</f>
        <v>0</v>
      </c>
      <c r="BY107" s="3">
        <f t="shared" si="5"/>
        <v>2</v>
      </c>
      <c r="BZ107" s="127">
        <f t="shared" si="4"/>
        <v>2.6666666666666668E-2</v>
      </c>
    </row>
    <row r="108" spans="1:78" x14ac:dyDescent="0.3">
      <c r="A108" s="3" t="str">
        <f>'Indicator Data'!B112</f>
        <v>MLT</v>
      </c>
      <c r="B108" s="125">
        <f>IF('Indicator Data'!C112="No Data",1,IF('Indicator Data imputation'!C111&lt;&gt;"",1,0))</f>
        <v>0</v>
      </c>
      <c r="C108" s="125">
        <f>IF('Indicator Data'!D112="No Data",1,IF('Indicator Data imputation'!D111&lt;&gt;"",1,0))</f>
        <v>0</v>
      </c>
      <c r="D108" s="125">
        <f>IF('Indicator Data'!E112="No Data",1,IF('Indicator Data imputation'!E111&lt;&gt;"",1,0))</f>
        <v>1</v>
      </c>
      <c r="E108" s="125">
        <f>IF('Indicator Data'!F112="No Data",1,IF('Indicator Data imputation'!F111&lt;&gt;"",1,0))</f>
        <v>0</v>
      </c>
      <c r="F108" s="125">
        <f>IF('Indicator Data'!G112="No Data",1,IF('Indicator Data imputation'!G111&lt;&gt;"",1,0))</f>
        <v>0</v>
      </c>
      <c r="G108" s="125">
        <f>IF('Indicator Data'!H112="No Data",1,IF('Indicator Data imputation'!H111&lt;&gt;"",1,0))</f>
        <v>0</v>
      </c>
      <c r="H108" s="125">
        <f>IF('Indicator Data'!I112="No Data",1,IF('Indicator Data imputation'!I111&lt;&gt;"",1,0))</f>
        <v>0</v>
      </c>
      <c r="I108" s="125">
        <f>IF('Indicator Data'!J112="No Data",1,IF('Indicator Data imputation'!J111&lt;&gt;"",1,0))</f>
        <v>0</v>
      </c>
      <c r="J108" s="125">
        <f>IF('Indicator Data'!K112="No Data",1,IF('Indicator Data imputation'!K111&lt;&gt;"",1,0))</f>
        <v>0</v>
      </c>
      <c r="K108" s="125">
        <f>IF('Indicator Data'!L112="No Data",1,IF('Indicator Data imputation'!L111&lt;&gt;"",1,0))</f>
        <v>0</v>
      </c>
      <c r="L108" s="125">
        <f>IF('Indicator Data'!M112="No Data",1,IF('Indicator Data imputation'!M111&lt;&gt;"",1,0))</f>
        <v>0</v>
      </c>
      <c r="M108" s="125">
        <f>IF('Indicator Data'!N112="No Data",1,IF('Indicator Data imputation'!N111&lt;&gt;"",1,0))</f>
        <v>1</v>
      </c>
      <c r="N108" s="125">
        <f>IF('Indicator Data'!O112="No Data",1,IF('Indicator Data imputation'!O111&lt;&gt;"",1,0))</f>
        <v>1</v>
      </c>
      <c r="O108" s="125">
        <f>IF('Indicator Data'!P112="No Data",1,IF('Indicator Data imputation'!P111&lt;&gt;"",1,0))</f>
        <v>1</v>
      </c>
      <c r="P108" s="125">
        <f>IF('Indicator Data'!Q112="No Data",1,IF('Indicator Data imputation'!Q111&lt;&gt;"",1,0))</f>
        <v>0</v>
      </c>
      <c r="Q108" s="125">
        <f>IF('Indicator Data'!R112="No Data",1,IF('Indicator Data imputation'!R111&lt;&gt;"",1,0))</f>
        <v>0</v>
      </c>
      <c r="R108" s="125">
        <f>IF('Indicator Data'!S112="No Data",1,IF('Indicator Data imputation'!S111&lt;&gt;"",1,0))</f>
        <v>0</v>
      </c>
      <c r="S108" s="125">
        <f>IF('Indicator Data'!T112="No Data",1,IF('Indicator Data imputation'!T111&lt;&gt;"",1,0))</f>
        <v>0</v>
      </c>
      <c r="T108" s="125">
        <f>IF('Indicator Data'!U112="No Data",1,IF('Indicator Data imputation'!U111&lt;&gt;"",1,0))</f>
        <v>0</v>
      </c>
      <c r="U108" s="125">
        <f>IF('Indicator Data'!V112="No Data",1,IF('Indicator Data imputation'!V111&lt;&gt;"",1,0))</f>
        <v>0</v>
      </c>
      <c r="V108" s="125">
        <f>IF('Indicator Data'!W112="No Data",1,IF('Indicator Data imputation'!W111&lt;&gt;"",1,0))</f>
        <v>0</v>
      </c>
      <c r="W108" s="125">
        <f>IF('Indicator Data'!X112="No Data",1,IF('Indicator Data imputation'!X111&lt;&gt;"",1,0))</f>
        <v>0</v>
      </c>
      <c r="X108" s="125">
        <f>IF('Indicator Data'!Y112="No Data",1,IF('Indicator Data imputation'!Y111&lt;&gt;"",1,0))</f>
        <v>0</v>
      </c>
      <c r="Y108" s="125">
        <f>IF('Indicator Data'!Z112="No Data",1,IF('Indicator Data imputation'!Z111&lt;&gt;"",1,0))</f>
        <v>0</v>
      </c>
      <c r="Z108" s="125">
        <f>IF('Indicator Data'!AA112="No Data",1,IF('Indicator Data imputation'!AA111&lt;&gt;"",1,0))</f>
        <v>0</v>
      </c>
      <c r="AA108" s="125">
        <f>IF('Indicator Data'!AB112="No Data",1,IF('Indicator Data imputation'!AB111&lt;&gt;"",1,0))</f>
        <v>0</v>
      </c>
      <c r="AB108" s="125">
        <f>IF('Indicator Data'!AC112="No Data",1,IF('Indicator Data imputation'!AC111&lt;&gt;"",1,0))</f>
        <v>1</v>
      </c>
      <c r="AC108" s="125">
        <f>IF('Indicator Data'!AD112="No Data",1,IF('Indicator Data imputation'!AD111&lt;&gt;"",1,0))</f>
        <v>0</v>
      </c>
      <c r="AD108" s="125">
        <f>IF('Indicator Data'!AE112="No Data",1,IF('Indicator Data imputation'!AE111&lt;&gt;"",1,0))</f>
        <v>0</v>
      </c>
      <c r="AE108" s="125">
        <f>IF('Indicator Data'!AF112="No Data",1,IF('Indicator Data imputation'!AF111&lt;&gt;"",1,0))</f>
        <v>1</v>
      </c>
      <c r="AF108" s="125">
        <f>IF('Indicator Data'!AG112="No Data",1,IF('Indicator Data imputation'!AG111&lt;&gt;"",1,0))</f>
        <v>0</v>
      </c>
      <c r="AG108" s="125">
        <f>IF('Indicator Data'!AH112="No Data",1,IF('Indicator Data imputation'!AH111&lt;&gt;"",1,0))</f>
        <v>0</v>
      </c>
      <c r="AH108" s="125">
        <f>IF('Indicator Data'!AI112="No Data",1,IF('Indicator Data imputation'!AI111&lt;&gt;"",1,0))</f>
        <v>0</v>
      </c>
      <c r="AI108" s="125">
        <f>IF('Indicator Data'!AJ112="No Data",1,IF('Indicator Data imputation'!AJ111&lt;&gt;"",1,0))</f>
        <v>0</v>
      </c>
      <c r="AJ108" s="125">
        <f>IF('Indicator Data'!AK112="No Data",1,IF('Indicator Data imputation'!AK111&lt;&gt;"",1,0))</f>
        <v>0</v>
      </c>
      <c r="AK108" s="125">
        <f>IF('Indicator Data'!AL112="No Data",1,IF('Indicator Data imputation'!AL111&lt;&gt;"",1,0))</f>
        <v>0</v>
      </c>
      <c r="AL108" s="125">
        <f>IF('Indicator Data'!AM112="No Data",1,IF('Indicator Data imputation'!AM111&lt;&gt;"",1,0))</f>
        <v>1</v>
      </c>
      <c r="AM108" s="125">
        <f>IF('Indicator Data'!AN112="No Data",1,IF('Indicator Data imputation'!AN111&lt;&gt;"",1,0))</f>
        <v>0</v>
      </c>
      <c r="AN108" s="125">
        <f>IF('Indicator Data'!AO112="No Data",1,IF('Indicator Data imputation'!AO111&lt;&gt;"",1,0))</f>
        <v>0</v>
      </c>
      <c r="AO108" s="125">
        <f>IF('Indicator Data'!AP112="No Data",1,IF('Indicator Data imputation'!AP111&lt;&gt;"",1,0))</f>
        <v>0</v>
      </c>
      <c r="AP108" s="125">
        <f>IF('Indicator Data'!AQ112="No Data",1,IF('Indicator Data imputation'!AQ111&lt;&gt;"",1,0))</f>
        <v>1</v>
      </c>
      <c r="AQ108" s="125">
        <f>IF('Indicator Data'!AR112="No Data",1,IF('Indicator Data imputation'!AR111&lt;&gt;"",1,0))</f>
        <v>0</v>
      </c>
      <c r="AR108" s="125">
        <f>IF('Indicator Data'!AS112="No Data",1,IF('Indicator Data imputation'!AS111&lt;&gt;"",1,0))</f>
        <v>0</v>
      </c>
      <c r="AS108" s="125">
        <f>IF('Indicator Data'!AT112="No Data",1,IF('Indicator Data imputation'!AT111&lt;&gt;"",1,0))</f>
        <v>1</v>
      </c>
      <c r="AT108" s="125">
        <f>IF('Indicator Data'!AU112="No Data",1,IF('Indicator Data imputation'!AU111&lt;&gt;"",1,0))</f>
        <v>0</v>
      </c>
      <c r="AU108" s="125">
        <f>IF('Indicator Data'!AV112="No Data",1,IF('Indicator Data imputation'!AV111&lt;&gt;"",1,0))</f>
        <v>1</v>
      </c>
      <c r="AV108" s="125">
        <f>IF('Indicator Data'!AW112="No Data",1,IF('Indicator Data imputation'!AW111&lt;&gt;"",1,0))</f>
        <v>1</v>
      </c>
      <c r="AW108" s="125">
        <f>IF('Indicator Data'!AX112="No Data",1,IF('Indicator Data imputation'!AX111&lt;&gt;"",1,0))</f>
        <v>1</v>
      </c>
      <c r="AX108" s="125">
        <f>IF('Indicator Data'!AY112="No Data",1,IF('Indicator Data imputation'!AY111&lt;&gt;"",1,0))</f>
        <v>0</v>
      </c>
      <c r="AY108" s="125">
        <f>IF('Indicator Data'!AZ112="No Data",1,IF('Indicator Data imputation'!AZ111&lt;&gt;"",1,0))</f>
        <v>0</v>
      </c>
      <c r="AZ108" s="125">
        <f>IF('Indicator Data'!BA112="No Data",1,IF('Indicator Data imputation'!BA111&lt;&gt;"",1,0))</f>
        <v>0</v>
      </c>
      <c r="BA108" s="125">
        <f>IF('Indicator Data'!BB112="No Data",1,IF('Indicator Data imputation'!BB111&lt;&gt;"",1,0))</f>
        <v>0</v>
      </c>
      <c r="BB108" s="125">
        <f>IF('Indicator Data'!BC112="No Data",1,IF('Indicator Data imputation'!BC111&lt;&gt;"",1,0))</f>
        <v>0</v>
      </c>
      <c r="BC108" s="125">
        <f>IF('Indicator Data'!BD112="No Data",1,IF('Indicator Data imputation'!BD111&lt;&gt;"",1,0))</f>
        <v>0</v>
      </c>
      <c r="BD108" s="125">
        <f>IF('Indicator Data'!BF112="No Data",1,IF('Indicator Data imputation'!BE111&lt;&gt;"",1,0))</f>
        <v>0</v>
      </c>
      <c r="BE108" s="125">
        <f>IF('Indicator Data'!BG112="No Data",1,IF('Indicator Data imputation'!BF111&lt;&gt;"",1,0))</f>
        <v>0</v>
      </c>
      <c r="BF108" s="125">
        <f>IF('Indicator Data'!BH112="No Data",1,IF('Indicator Data imputation'!BG111&lt;&gt;"",1,0))</f>
        <v>0</v>
      </c>
      <c r="BG108" s="125">
        <f>IF('Indicator Data'!BI112="No Data",1,IF('Indicator Data imputation'!BH111&lt;&gt;"",1,0))</f>
        <v>0</v>
      </c>
      <c r="BH108" s="125">
        <f>IF('Indicator Data'!BJ112="No Data",1,IF('Indicator Data imputation'!BI111&lt;&gt;"",1,0))</f>
        <v>0</v>
      </c>
      <c r="BI108" s="125">
        <f>IF('Indicator Data'!BK112="No Data",1,IF('Indicator Data imputation'!BJ111&lt;&gt;"",1,0))</f>
        <v>1</v>
      </c>
      <c r="BJ108" s="125">
        <f>IF('Indicator Data'!BL112="No Data",1,IF('Indicator Data imputation'!BK111&lt;&gt;"",1,0))</f>
        <v>0</v>
      </c>
      <c r="BK108" s="125">
        <f>IF('Indicator Data'!BM112="No Data",1,IF('Indicator Data imputation'!BL111&lt;&gt;"",1,0))</f>
        <v>0</v>
      </c>
      <c r="BL108" s="125">
        <f>IF('Indicator Data'!BN112="No Data",1,IF('Indicator Data imputation'!BM111&lt;&gt;"",1,0))</f>
        <v>0</v>
      </c>
      <c r="BM108" s="125">
        <f>IF('Indicator Data'!BO112="No Data",1,IF('Indicator Data imputation'!BN111&lt;&gt;"",1,0))</f>
        <v>0</v>
      </c>
      <c r="BN108" s="125">
        <f>IF('Indicator Data'!BP112="No Data",1,IF('Indicator Data imputation'!BO111&lt;&gt;"",1,0))</f>
        <v>0</v>
      </c>
      <c r="BO108" s="125">
        <f>IF('Indicator Data'!BQ112="No Data",1,IF('Indicator Data imputation'!BP111&lt;&gt;"",1,0))</f>
        <v>0</v>
      </c>
      <c r="BP108" s="125">
        <f>IF('Indicator Data'!BR112="No Data",1,IF('Indicator Data imputation'!BQ111&lt;&gt;"",1,0))</f>
        <v>0</v>
      </c>
      <c r="BQ108" s="125">
        <f>IF('Indicator Data'!BS112="No Data",1,IF('Indicator Data imputation'!BR111&lt;&gt;"",1,0))</f>
        <v>0</v>
      </c>
      <c r="BR108" s="125">
        <f>IF('Indicator Data'!BT112="No Data",1,IF('Indicator Data imputation'!BS111&lt;&gt;"",1,0))</f>
        <v>0</v>
      </c>
      <c r="BS108" s="125">
        <f>IF('Indicator Data'!BU112="No Data",1,IF('Indicator Data imputation'!BT111&lt;&gt;"",1,0))</f>
        <v>0</v>
      </c>
      <c r="BT108" s="125">
        <f>IF('Indicator Data'!BV112="No Data",1,IF('Indicator Data imputation'!BU111&lt;&gt;"",1,0))</f>
        <v>0</v>
      </c>
      <c r="BU108" s="125">
        <f>IF('Indicator Data'!BW112="No Data",1,IF('Indicator Data imputation'!BV111&lt;&gt;"",1,0))</f>
        <v>0</v>
      </c>
      <c r="BV108" s="125">
        <f>IF('Indicator Data'!BX112="No Data",1,IF('Indicator Data imputation'!BW111&lt;&gt;"",1,0))</f>
        <v>1</v>
      </c>
      <c r="BW108" s="125">
        <f>IF('Indicator Data'!BY112="No Data",1,IF('Indicator Data imputation'!BX111&lt;&gt;"",1,0))</f>
        <v>0</v>
      </c>
      <c r="BX108" s="125">
        <f>IF('Indicator Data'!BZ112="No Data",1,IF('Indicator Data imputation'!BY111&lt;&gt;"",1,0))</f>
        <v>0</v>
      </c>
      <c r="BY108" s="3">
        <f t="shared" si="5"/>
        <v>14</v>
      </c>
      <c r="BZ108" s="127">
        <f t="shared" si="4"/>
        <v>0.18666666666666668</v>
      </c>
    </row>
    <row r="109" spans="1:78" x14ac:dyDescent="0.3">
      <c r="A109" s="3" t="str">
        <f>'Indicator Data'!B113</f>
        <v>MHL</v>
      </c>
      <c r="B109" s="125">
        <f>IF('Indicator Data'!C113="No Data",1,IF('Indicator Data imputation'!C112&lt;&gt;"",1,0))</f>
        <v>0</v>
      </c>
      <c r="C109" s="125">
        <f>IF('Indicator Data'!D113="No Data",1,IF('Indicator Data imputation'!D112&lt;&gt;"",1,0))</f>
        <v>0</v>
      </c>
      <c r="D109" s="125">
        <f>IF('Indicator Data'!E113="No Data",1,IF('Indicator Data imputation'!E112&lt;&gt;"",1,0))</f>
        <v>1</v>
      </c>
      <c r="E109" s="125">
        <f>IF('Indicator Data'!F113="No Data",1,IF('Indicator Data imputation'!F112&lt;&gt;"",1,0))</f>
        <v>0</v>
      </c>
      <c r="F109" s="125">
        <f>IF('Indicator Data'!G113="No Data",1,IF('Indicator Data imputation'!G112&lt;&gt;"",1,0))</f>
        <v>0</v>
      </c>
      <c r="G109" s="125">
        <f>IF('Indicator Data'!H113="No Data",1,IF('Indicator Data imputation'!H112&lt;&gt;"",1,0))</f>
        <v>0</v>
      </c>
      <c r="H109" s="125">
        <f>IF('Indicator Data'!I113="No Data",1,IF('Indicator Data imputation'!I112&lt;&gt;"",1,0))</f>
        <v>0</v>
      </c>
      <c r="I109" s="125">
        <f>IF('Indicator Data'!J113="No Data",1,IF('Indicator Data imputation'!J112&lt;&gt;"",1,0))</f>
        <v>0</v>
      </c>
      <c r="J109" s="125">
        <f>IF('Indicator Data'!K113="No Data",1,IF('Indicator Data imputation'!K112&lt;&gt;"",1,0))</f>
        <v>0</v>
      </c>
      <c r="K109" s="125">
        <f>IF('Indicator Data'!L113="No Data",1,IF('Indicator Data imputation'!L112&lt;&gt;"",1,0))</f>
        <v>1</v>
      </c>
      <c r="L109" s="125">
        <f>IF('Indicator Data'!M113="No Data",1,IF('Indicator Data imputation'!M112&lt;&gt;"",1,0))</f>
        <v>1</v>
      </c>
      <c r="M109" s="125">
        <f>IF('Indicator Data'!N113="No Data",1,IF('Indicator Data imputation'!N112&lt;&gt;"",1,0))</f>
        <v>1</v>
      </c>
      <c r="N109" s="125">
        <f>IF('Indicator Data'!O113="No Data",1,IF('Indicator Data imputation'!O112&lt;&gt;"",1,0))</f>
        <v>1</v>
      </c>
      <c r="O109" s="125">
        <f>IF('Indicator Data'!P113="No Data",1,IF('Indicator Data imputation'!P112&lt;&gt;"",1,0))</f>
        <v>1</v>
      </c>
      <c r="P109" s="125">
        <f>IF('Indicator Data'!Q113="No Data",1,IF('Indicator Data imputation'!Q112&lt;&gt;"",1,0))</f>
        <v>0</v>
      </c>
      <c r="Q109" s="125">
        <f>IF('Indicator Data'!R113="No Data",1,IF('Indicator Data imputation'!R112&lt;&gt;"",1,0))</f>
        <v>0</v>
      </c>
      <c r="R109" s="125">
        <f>IF('Indicator Data'!S113="No Data",1,IF('Indicator Data imputation'!S112&lt;&gt;"",1,0))</f>
        <v>0</v>
      </c>
      <c r="S109" s="125">
        <f>IF('Indicator Data'!T113="No Data",1,IF('Indicator Data imputation'!T112&lt;&gt;"",1,0))</f>
        <v>0</v>
      </c>
      <c r="T109" s="125">
        <f>IF('Indicator Data'!U113="No Data",1,IF('Indicator Data imputation'!U112&lt;&gt;"",1,0))</f>
        <v>0</v>
      </c>
      <c r="U109" s="125">
        <f>IF('Indicator Data'!V113="No Data",1,IF('Indicator Data imputation'!V112&lt;&gt;"",1,0))</f>
        <v>0</v>
      </c>
      <c r="V109" s="125">
        <f>IF('Indicator Data'!W113="No Data",1,IF('Indicator Data imputation'!W112&lt;&gt;"",1,0))</f>
        <v>0</v>
      </c>
      <c r="W109" s="125">
        <f>IF('Indicator Data'!X113="No Data",1,IF('Indicator Data imputation'!X112&lt;&gt;"",1,0))</f>
        <v>0</v>
      </c>
      <c r="X109" s="125">
        <f>IF('Indicator Data'!Y113="No Data",1,IF('Indicator Data imputation'!Y112&lt;&gt;"",1,0))</f>
        <v>0</v>
      </c>
      <c r="Y109" s="125">
        <f>IF('Indicator Data'!Z113="No Data",1,IF('Indicator Data imputation'!Z112&lt;&gt;"",1,0))</f>
        <v>0</v>
      </c>
      <c r="Z109" s="125">
        <f>IF('Indicator Data'!AA113="No Data",1,IF('Indicator Data imputation'!AA112&lt;&gt;"",1,0))</f>
        <v>1</v>
      </c>
      <c r="AA109" s="125">
        <f>IF('Indicator Data'!AB113="No Data",1,IF('Indicator Data imputation'!AB112&lt;&gt;"",1,0))</f>
        <v>0</v>
      </c>
      <c r="AB109" s="125">
        <f>IF('Indicator Data'!AC113="No Data",1,IF('Indicator Data imputation'!AC112&lt;&gt;"",1,0))</f>
        <v>0</v>
      </c>
      <c r="AC109" s="125">
        <f>IF('Indicator Data'!AD113="No Data",1,IF('Indicator Data imputation'!AD112&lt;&gt;"",1,0))</f>
        <v>1</v>
      </c>
      <c r="AD109" s="125">
        <f>IF('Indicator Data'!AE113="No Data",1,IF('Indicator Data imputation'!AE112&lt;&gt;"",1,0))</f>
        <v>0</v>
      </c>
      <c r="AE109" s="125">
        <f>IF('Indicator Data'!AF113="No Data",1,IF('Indicator Data imputation'!AF112&lt;&gt;"",1,0))</f>
        <v>1</v>
      </c>
      <c r="AF109" s="125">
        <f>IF('Indicator Data'!AG113="No Data",1,IF('Indicator Data imputation'!AG112&lt;&gt;"",1,0))</f>
        <v>1</v>
      </c>
      <c r="AG109" s="125">
        <f>IF('Indicator Data'!AH113="No Data",1,IF('Indicator Data imputation'!AH112&lt;&gt;"",1,0))</f>
        <v>0</v>
      </c>
      <c r="AH109" s="125">
        <f>IF('Indicator Data'!AI113="No Data",1,IF('Indicator Data imputation'!AI112&lt;&gt;"",1,0))</f>
        <v>0</v>
      </c>
      <c r="AI109" s="125">
        <f>IF('Indicator Data'!AJ113="No Data",1,IF('Indicator Data imputation'!AJ112&lt;&gt;"",1,0))</f>
        <v>0</v>
      </c>
      <c r="AJ109" s="125">
        <f>IF('Indicator Data'!AK113="No Data",1,IF('Indicator Data imputation'!AK112&lt;&gt;"",1,0))</f>
        <v>0</v>
      </c>
      <c r="AK109" s="125">
        <f>IF('Indicator Data'!AL113="No Data",1,IF('Indicator Data imputation'!AL112&lt;&gt;"",1,0))</f>
        <v>0</v>
      </c>
      <c r="AL109" s="125">
        <f>IF('Indicator Data'!AM113="No Data",1,IF('Indicator Data imputation'!AM112&lt;&gt;"",1,0))</f>
        <v>1</v>
      </c>
      <c r="AM109" s="125">
        <f>IF('Indicator Data'!AN113="No Data",1,IF('Indicator Data imputation'!AN112&lt;&gt;"",1,0))</f>
        <v>0</v>
      </c>
      <c r="AN109" s="125">
        <f>IF('Indicator Data'!AO113="No Data",1,IF('Indicator Data imputation'!AO112&lt;&gt;"",1,0))</f>
        <v>0</v>
      </c>
      <c r="AO109" s="125">
        <f>IF('Indicator Data'!AP113="No Data",1,IF('Indicator Data imputation'!AP112&lt;&gt;"",1,0))</f>
        <v>0</v>
      </c>
      <c r="AP109" s="125">
        <f>IF('Indicator Data'!AQ113="No Data",1,IF('Indicator Data imputation'!AQ112&lt;&gt;"",1,0))</f>
        <v>0</v>
      </c>
      <c r="AQ109" s="125">
        <f>IF('Indicator Data'!AR113="No Data",1,IF('Indicator Data imputation'!AR112&lt;&gt;"",1,0))</f>
        <v>0</v>
      </c>
      <c r="AR109" s="125">
        <f>IF('Indicator Data'!AS113="No Data",1,IF('Indicator Data imputation'!AS112&lt;&gt;"",1,0))</f>
        <v>0</v>
      </c>
      <c r="AS109" s="125">
        <f>IF('Indicator Data'!AT113="No Data",1,IF('Indicator Data imputation'!AT112&lt;&gt;"",1,0))</f>
        <v>0</v>
      </c>
      <c r="AT109" s="125">
        <f>IF('Indicator Data'!AU113="No Data",1,IF('Indicator Data imputation'!AU112&lt;&gt;"",1,0))</f>
        <v>0</v>
      </c>
      <c r="AU109" s="125">
        <f>IF('Indicator Data'!AV113="No Data",1,IF('Indicator Data imputation'!AV112&lt;&gt;"",1,0))</f>
        <v>1</v>
      </c>
      <c r="AV109" s="125">
        <f>IF('Indicator Data'!AW113="No Data",1,IF('Indicator Data imputation'!AW112&lt;&gt;"",1,0))</f>
        <v>1</v>
      </c>
      <c r="AW109" s="125">
        <f>IF('Indicator Data'!AX113="No Data",1,IF('Indicator Data imputation'!AX112&lt;&gt;"",1,0))</f>
        <v>1</v>
      </c>
      <c r="AX109" s="125">
        <f>IF('Indicator Data'!AY113="No Data",1,IF('Indicator Data imputation'!AY112&lt;&gt;"",1,0))</f>
        <v>0</v>
      </c>
      <c r="AY109" s="125">
        <f>IF('Indicator Data'!AZ113="No Data",1,IF('Indicator Data imputation'!AZ112&lt;&gt;"",1,0))</f>
        <v>1</v>
      </c>
      <c r="AZ109" s="125">
        <f>IF('Indicator Data'!BA113="No Data",1,IF('Indicator Data imputation'!BA112&lt;&gt;"",1,0))</f>
        <v>1</v>
      </c>
      <c r="BA109" s="125">
        <f>IF('Indicator Data'!BB113="No Data",1,IF('Indicator Data imputation'!BB112&lt;&gt;"",1,0))</f>
        <v>0</v>
      </c>
      <c r="BB109" s="125">
        <f>IF('Indicator Data'!BC113="No Data",1,IF('Indicator Data imputation'!BC112&lt;&gt;"",1,0))</f>
        <v>0</v>
      </c>
      <c r="BC109" s="125">
        <f>IF('Indicator Data'!BD113="No Data",1,IF('Indicator Data imputation'!BD112&lt;&gt;"",1,0))</f>
        <v>0</v>
      </c>
      <c r="BD109" s="125">
        <f>IF('Indicator Data'!BF113="No Data",1,IF('Indicator Data imputation'!BE112&lt;&gt;"",1,0))</f>
        <v>0</v>
      </c>
      <c r="BE109" s="125">
        <f>IF('Indicator Data'!BG113="No Data",1,IF('Indicator Data imputation'!BF112&lt;&gt;"",1,0))</f>
        <v>0</v>
      </c>
      <c r="BF109" s="125">
        <f>IF('Indicator Data'!BH113="No Data",1,IF('Indicator Data imputation'!BG112&lt;&gt;"",1,0))</f>
        <v>0</v>
      </c>
      <c r="BG109" s="125">
        <f>IF('Indicator Data'!BI113="No Data",1,IF('Indicator Data imputation'!BH112&lt;&gt;"",1,0))</f>
        <v>1</v>
      </c>
      <c r="BH109" s="125">
        <f>IF('Indicator Data'!BJ113="No Data",1,IF('Indicator Data imputation'!BI112&lt;&gt;"",1,0))</f>
        <v>1</v>
      </c>
      <c r="BI109" s="125">
        <f>IF('Indicator Data'!BK113="No Data",1,IF('Indicator Data imputation'!BJ112&lt;&gt;"",1,0))</f>
        <v>0</v>
      </c>
      <c r="BJ109" s="125">
        <f>IF('Indicator Data'!BL113="No Data",1,IF('Indicator Data imputation'!BK112&lt;&gt;"",1,0))</f>
        <v>0</v>
      </c>
      <c r="BK109" s="125">
        <f>IF('Indicator Data'!BM113="No Data",1,IF('Indicator Data imputation'!BL112&lt;&gt;"",1,0))</f>
        <v>1</v>
      </c>
      <c r="BL109" s="125">
        <f>IF('Indicator Data'!BN113="No Data",1,IF('Indicator Data imputation'!BM112&lt;&gt;"",1,0))</f>
        <v>0</v>
      </c>
      <c r="BM109" s="125">
        <f>IF('Indicator Data'!BO113="No Data",1,IF('Indicator Data imputation'!BN112&lt;&gt;"",1,0))</f>
        <v>0</v>
      </c>
      <c r="BN109" s="125">
        <f>IF('Indicator Data'!BP113="No Data",1,IF('Indicator Data imputation'!BO112&lt;&gt;"",1,0))</f>
        <v>0</v>
      </c>
      <c r="BO109" s="125">
        <f>IF('Indicator Data'!BQ113="No Data",1,IF('Indicator Data imputation'!BP112&lt;&gt;"",1,0))</f>
        <v>0</v>
      </c>
      <c r="BP109" s="125">
        <f>IF('Indicator Data'!BR113="No Data",1,IF('Indicator Data imputation'!BQ112&lt;&gt;"",1,0))</f>
        <v>0</v>
      </c>
      <c r="BQ109" s="125">
        <f>IF('Indicator Data'!BS113="No Data",1,IF('Indicator Data imputation'!BR112&lt;&gt;"",1,0))</f>
        <v>0</v>
      </c>
      <c r="BR109" s="125">
        <f>IF('Indicator Data'!BT113="No Data",1,IF('Indicator Data imputation'!BS112&lt;&gt;"",1,0))</f>
        <v>0</v>
      </c>
      <c r="BS109" s="125">
        <f>IF('Indicator Data'!BU113="No Data",1,IF('Indicator Data imputation'!BT112&lt;&gt;"",1,0))</f>
        <v>0</v>
      </c>
      <c r="BT109" s="125">
        <f>IF('Indicator Data'!BV113="No Data",1,IF('Indicator Data imputation'!BU112&lt;&gt;"",1,0))</f>
        <v>0</v>
      </c>
      <c r="BU109" s="125">
        <f>IF('Indicator Data'!BW113="No Data",1,IF('Indicator Data imputation'!BV112&lt;&gt;"",1,0))</f>
        <v>0</v>
      </c>
      <c r="BV109" s="125">
        <f>IF('Indicator Data'!BX113="No Data",1,IF('Indicator Data imputation'!BW112&lt;&gt;"",1,0))</f>
        <v>0</v>
      </c>
      <c r="BW109" s="125">
        <f>IF('Indicator Data'!BY113="No Data",1,IF('Indicator Data imputation'!BX112&lt;&gt;"",1,0))</f>
        <v>0</v>
      </c>
      <c r="BX109" s="125">
        <f>IF('Indicator Data'!BZ113="No Data",1,IF('Indicator Data imputation'!BY112&lt;&gt;"",1,0))</f>
        <v>1</v>
      </c>
      <c r="BY109" s="3">
        <f t="shared" si="5"/>
        <v>20</v>
      </c>
      <c r="BZ109" s="127">
        <f t="shared" si="4"/>
        <v>0.26666666666666666</v>
      </c>
    </row>
    <row r="110" spans="1:78" x14ac:dyDescent="0.3">
      <c r="A110" s="3" t="str">
        <f>'Indicator Data'!B114</f>
        <v>MRT</v>
      </c>
      <c r="B110" s="125">
        <f>IF('Indicator Data'!C114="No Data",1,IF('Indicator Data imputation'!C113&lt;&gt;"",1,0))</f>
        <v>0</v>
      </c>
      <c r="C110" s="125">
        <f>IF('Indicator Data'!D114="No Data",1,IF('Indicator Data imputation'!D113&lt;&gt;"",1,0))</f>
        <v>0</v>
      </c>
      <c r="D110" s="125">
        <f>IF('Indicator Data'!E114="No Data",1,IF('Indicator Data imputation'!E113&lt;&gt;"",1,0))</f>
        <v>0</v>
      </c>
      <c r="E110" s="125">
        <f>IF('Indicator Data'!F114="No Data",1,IF('Indicator Data imputation'!F113&lt;&gt;"",1,0))</f>
        <v>0</v>
      </c>
      <c r="F110" s="125">
        <f>IF('Indicator Data'!G114="No Data",1,IF('Indicator Data imputation'!G113&lt;&gt;"",1,0))</f>
        <v>0</v>
      </c>
      <c r="G110" s="125">
        <f>IF('Indicator Data'!H114="No Data",1,IF('Indicator Data imputation'!H113&lt;&gt;"",1,0))</f>
        <v>0</v>
      </c>
      <c r="H110" s="125">
        <f>IF('Indicator Data'!I114="No Data",1,IF('Indicator Data imputation'!I113&lt;&gt;"",1,0))</f>
        <v>0</v>
      </c>
      <c r="I110" s="125">
        <f>IF('Indicator Data'!J114="No Data",1,IF('Indicator Data imputation'!J113&lt;&gt;"",1,0))</f>
        <v>0</v>
      </c>
      <c r="J110" s="125">
        <f>IF('Indicator Data'!K114="No Data",1,IF('Indicator Data imputation'!K113&lt;&gt;"",1,0))</f>
        <v>0</v>
      </c>
      <c r="K110" s="125">
        <f>IF('Indicator Data'!L114="No Data",1,IF('Indicator Data imputation'!L113&lt;&gt;"",1,0))</f>
        <v>0</v>
      </c>
      <c r="L110" s="125">
        <f>IF('Indicator Data'!M114="No Data",1,IF('Indicator Data imputation'!M113&lt;&gt;"",1,0))</f>
        <v>0</v>
      </c>
      <c r="M110" s="125">
        <f>IF('Indicator Data'!N114="No Data",1,IF('Indicator Data imputation'!N113&lt;&gt;"",1,0))</f>
        <v>0</v>
      </c>
      <c r="N110" s="125">
        <f>IF('Indicator Data'!O114="No Data",1,IF('Indicator Data imputation'!O113&lt;&gt;"",1,0))</f>
        <v>0</v>
      </c>
      <c r="O110" s="125">
        <f>IF('Indicator Data'!P114="No Data",1,IF('Indicator Data imputation'!P113&lt;&gt;"",1,0))</f>
        <v>0</v>
      </c>
      <c r="P110" s="125">
        <f>IF('Indicator Data'!Q114="No Data",1,IF('Indicator Data imputation'!Q113&lt;&gt;"",1,0))</f>
        <v>0</v>
      </c>
      <c r="Q110" s="125">
        <f>IF('Indicator Data'!R114="No Data",1,IF('Indicator Data imputation'!R113&lt;&gt;"",1,0))</f>
        <v>0</v>
      </c>
      <c r="R110" s="125">
        <f>IF('Indicator Data'!S114="No Data",1,IF('Indicator Data imputation'!S113&lt;&gt;"",1,0))</f>
        <v>0</v>
      </c>
      <c r="S110" s="125">
        <f>IF('Indicator Data'!T114="No Data",1,IF('Indicator Data imputation'!T113&lt;&gt;"",1,0))</f>
        <v>0</v>
      </c>
      <c r="T110" s="125">
        <f>IF('Indicator Data'!U114="No Data",1,IF('Indicator Data imputation'!U113&lt;&gt;"",1,0))</f>
        <v>0</v>
      </c>
      <c r="U110" s="125">
        <f>IF('Indicator Data'!V114="No Data",1,IF('Indicator Data imputation'!V113&lt;&gt;"",1,0))</f>
        <v>0</v>
      </c>
      <c r="V110" s="125">
        <f>IF('Indicator Data'!W114="No Data",1,IF('Indicator Data imputation'!W113&lt;&gt;"",1,0))</f>
        <v>0</v>
      </c>
      <c r="W110" s="125">
        <f>IF('Indicator Data'!X114="No Data",1,IF('Indicator Data imputation'!X113&lt;&gt;"",1,0))</f>
        <v>0</v>
      </c>
      <c r="X110" s="125">
        <f>IF('Indicator Data'!Y114="No Data",1,IF('Indicator Data imputation'!Y113&lt;&gt;"",1,0))</f>
        <v>0</v>
      </c>
      <c r="Y110" s="125">
        <f>IF('Indicator Data'!Z114="No Data",1,IF('Indicator Data imputation'!Z113&lt;&gt;"",1,0))</f>
        <v>0</v>
      </c>
      <c r="Z110" s="125">
        <f>IF('Indicator Data'!AA114="No Data",1,IF('Indicator Data imputation'!AA113&lt;&gt;"",1,0))</f>
        <v>1</v>
      </c>
      <c r="AA110" s="125">
        <f>IF('Indicator Data'!AB114="No Data",1,IF('Indicator Data imputation'!AB113&lt;&gt;"",1,0))</f>
        <v>0</v>
      </c>
      <c r="AB110" s="125">
        <f>IF('Indicator Data'!AC114="No Data",1,IF('Indicator Data imputation'!AC113&lt;&gt;"",1,0))</f>
        <v>0</v>
      </c>
      <c r="AC110" s="125">
        <f>IF('Indicator Data'!AD114="No Data",1,IF('Indicator Data imputation'!AD113&lt;&gt;"",1,0))</f>
        <v>1</v>
      </c>
      <c r="AD110" s="125">
        <f>IF('Indicator Data'!AE114="No Data",1,IF('Indicator Data imputation'!AE113&lt;&gt;"",1,0))</f>
        <v>0</v>
      </c>
      <c r="AE110" s="125">
        <f>IF('Indicator Data'!AF114="No Data",1,IF('Indicator Data imputation'!AF113&lt;&gt;"",1,0))</f>
        <v>0</v>
      </c>
      <c r="AF110" s="125">
        <f>IF('Indicator Data'!AG114="No Data",1,IF('Indicator Data imputation'!AG113&lt;&gt;"",1,0))</f>
        <v>0</v>
      </c>
      <c r="AG110" s="125">
        <f>IF('Indicator Data'!AH114="No Data",1,IF('Indicator Data imputation'!AH113&lt;&gt;"",1,0))</f>
        <v>0</v>
      </c>
      <c r="AH110" s="125">
        <f>IF('Indicator Data'!AI114="No Data",1,IF('Indicator Data imputation'!AI113&lt;&gt;"",1,0))</f>
        <v>0</v>
      </c>
      <c r="AI110" s="125">
        <f>IF('Indicator Data'!AJ114="No Data",1,IF('Indicator Data imputation'!AJ113&lt;&gt;"",1,0))</f>
        <v>0</v>
      </c>
      <c r="AJ110" s="125">
        <f>IF('Indicator Data'!AK114="No Data",1,IF('Indicator Data imputation'!AK113&lt;&gt;"",1,0))</f>
        <v>0</v>
      </c>
      <c r="AK110" s="125">
        <f>IF('Indicator Data'!AL114="No Data",1,IF('Indicator Data imputation'!AL113&lt;&gt;"",1,0))</f>
        <v>0</v>
      </c>
      <c r="AL110" s="125">
        <f>IF('Indicator Data'!AM114="No Data",1,IF('Indicator Data imputation'!AM113&lt;&gt;"",1,0))</f>
        <v>0</v>
      </c>
      <c r="AM110" s="125">
        <f>IF('Indicator Data'!AN114="No Data",1,IF('Indicator Data imputation'!AN113&lt;&gt;"",1,0))</f>
        <v>0</v>
      </c>
      <c r="AN110" s="125">
        <f>IF('Indicator Data'!AO114="No Data",1,IF('Indicator Data imputation'!AO113&lt;&gt;"",1,0))</f>
        <v>0</v>
      </c>
      <c r="AO110" s="125">
        <f>IF('Indicator Data'!AP114="No Data",1,IF('Indicator Data imputation'!AP113&lt;&gt;"",1,0))</f>
        <v>0</v>
      </c>
      <c r="AP110" s="125">
        <f>IF('Indicator Data'!AQ114="No Data",1,IF('Indicator Data imputation'!AQ113&lt;&gt;"",1,0))</f>
        <v>0</v>
      </c>
      <c r="AQ110" s="125">
        <f>IF('Indicator Data'!AR114="No Data",1,IF('Indicator Data imputation'!AR113&lt;&gt;"",1,0))</f>
        <v>0</v>
      </c>
      <c r="AR110" s="125">
        <f>IF('Indicator Data'!AS114="No Data",1,IF('Indicator Data imputation'!AS113&lt;&gt;"",1,0))</f>
        <v>0</v>
      </c>
      <c r="AS110" s="125">
        <f>IF('Indicator Data'!AT114="No Data",1,IF('Indicator Data imputation'!AT113&lt;&gt;"",1,0))</f>
        <v>0</v>
      </c>
      <c r="AT110" s="125">
        <f>IF('Indicator Data'!AU114="No Data",1,IF('Indicator Data imputation'!AU113&lt;&gt;"",1,0))</f>
        <v>0</v>
      </c>
      <c r="AU110" s="125">
        <f>IF('Indicator Data'!AV114="No Data",1,IF('Indicator Data imputation'!AV113&lt;&gt;"",1,0))</f>
        <v>0</v>
      </c>
      <c r="AV110" s="125">
        <f>IF('Indicator Data'!AW114="No Data",1,IF('Indicator Data imputation'!AW113&lt;&gt;"",1,0))</f>
        <v>1</v>
      </c>
      <c r="AW110" s="125">
        <f>IF('Indicator Data'!AX114="No Data",1,IF('Indicator Data imputation'!AX113&lt;&gt;"",1,0))</f>
        <v>0</v>
      </c>
      <c r="AX110" s="125">
        <f>IF('Indicator Data'!AY114="No Data",1,IF('Indicator Data imputation'!AY113&lt;&gt;"",1,0))</f>
        <v>0</v>
      </c>
      <c r="AY110" s="125">
        <f>IF('Indicator Data'!AZ114="No Data",1,IF('Indicator Data imputation'!AZ113&lt;&gt;"",1,0))</f>
        <v>0</v>
      </c>
      <c r="AZ110" s="125">
        <f>IF('Indicator Data'!BA114="No Data",1,IF('Indicator Data imputation'!BA113&lt;&gt;"",1,0))</f>
        <v>0</v>
      </c>
      <c r="BA110" s="125">
        <f>IF('Indicator Data'!BB114="No Data",1,IF('Indicator Data imputation'!BB113&lt;&gt;"",1,0))</f>
        <v>0</v>
      </c>
      <c r="BB110" s="125">
        <f>IF('Indicator Data'!BC114="No Data",1,IF('Indicator Data imputation'!BC113&lt;&gt;"",1,0))</f>
        <v>0</v>
      </c>
      <c r="BC110" s="125">
        <f>IF('Indicator Data'!BD114="No Data",1,IF('Indicator Data imputation'!BD113&lt;&gt;"",1,0))</f>
        <v>0</v>
      </c>
      <c r="BD110" s="125">
        <f>IF('Indicator Data'!BF114="No Data",1,IF('Indicator Data imputation'!BE113&lt;&gt;"",1,0))</f>
        <v>0</v>
      </c>
      <c r="BE110" s="125">
        <f>IF('Indicator Data'!BG114="No Data",1,IF('Indicator Data imputation'!BF113&lt;&gt;"",1,0))</f>
        <v>0</v>
      </c>
      <c r="BF110" s="125">
        <f>IF('Indicator Data'!BH114="No Data",1,IF('Indicator Data imputation'!BG113&lt;&gt;"",1,0))</f>
        <v>0</v>
      </c>
      <c r="BG110" s="125">
        <f>IF('Indicator Data'!BI114="No Data",1,IF('Indicator Data imputation'!BH113&lt;&gt;"",1,0))</f>
        <v>0</v>
      </c>
      <c r="BH110" s="125">
        <f>IF('Indicator Data'!BJ114="No Data",1,IF('Indicator Data imputation'!BI113&lt;&gt;"",1,0))</f>
        <v>0</v>
      </c>
      <c r="BI110" s="125">
        <f>IF('Indicator Data'!BK114="No Data",1,IF('Indicator Data imputation'!BJ113&lt;&gt;"",1,0))</f>
        <v>0</v>
      </c>
      <c r="BJ110" s="125">
        <f>IF('Indicator Data'!BL114="No Data",1,IF('Indicator Data imputation'!BK113&lt;&gt;"",1,0))</f>
        <v>0</v>
      </c>
      <c r="BK110" s="125">
        <f>IF('Indicator Data'!BM114="No Data",1,IF('Indicator Data imputation'!BL113&lt;&gt;"",1,0))</f>
        <v>0</v>
      </c>
      <c r="BL110" s="125">
        <f>IF('Indicator Data'!BN114="No Data",1,IF('Indicator Data imputation'!BM113&lt;&gt;"",1,0))</f>
        <v>0</v>
      </c>
      <c r="BM110" s="125">
        <f>IF('Indicator Data'!BO114="No Data",1,IF('Indicator Data imputation'!BN113&lt;&gt;"",1,0))</f>
        <v>0</v>
      </c>
      <c r="BN110" s="125">
        <f>IF('Indicator Data'!BP114="No Data",1,IF('Indicator Data imputation'!BO113&lt;&gt;"",1,0))</f>
        <v>0</v>
      </c>
      <c r="BO110" s="125">
        <f>IF('Indicator Data'!BQ114="No Data",1,IF('Indicator Data imputation'!BP113&lt;&gt;"",1,0))</f>
        <v>0</v>
      </c>
      <c r="BP110" s="125">
        <f>IF('Indicator Data'!BR114="No Data",1,IF('Indicator Data imputation'!BQ113&lt;&gt;"",1,0))</f>
        <v>0</v>
      </c>
      <c r="BQ110" s="125">
        <f>IF('Indicator Data'!BS114="No Data",1,IF('Indicator Data imputation'!BR113&lt;&gt;"",1,0))</f>
        <v>0</v>
      </c>
      <c r="BR110" s="125">
        <f>IF('Indicator Data'!BT114="No Data",1,IF('Indicator Data imputation'!BS113&lt;&gt;"",1,0))</f>
        <v>0</v>
      </c>
      <c r="BS110" s="125">
        <f>IF('Indicator Data'!BU114="No Data",1,IF('Indicator Data imputation'!BT113&lt;&gt;"",1,0))</f>
        <v>0</v>
      </c>
      <c r="BT110" s="125">
        <f>IF('Indicator Data'!BV114="No Data",1,IF('Indicator Data imputation'!BU113&lt;&gt;"",1,0))</f>
        <v>0</v>
      </c>
      <c r="BU110" s="125">
        <f>IF('Indicator Data'!BW114="No Data",1,IF('Indicator Data imputation'!BV113&lt;&gt;"",1,0))</f>
        <v>1</v>
      </c>
      <c r="BV110" s="125">
        <f>IF('Indicator Data'!BX114="No Data",1,IF('Indicator Data imputation'!BW113&lt;&gt;"",1,0))</f>
        <v>0</v>
      </c>
      <c r="BW110" s="125">
        <f>IF('Indicator Data'!BY114="No Data",1,IF('Indicator Data imputation'!BX113&lt;&gt;"",1,0))</f>
        <v>0</v>
      </c>
      <c r="BX110" s="125">
        <f>IF('Indicator Data'!BZ114="No Data",1,IF('Indicator Data imputation'!BY113&lt;&gt;"",1,0))</f>
        <v>0</v>
      </c>
      <c r="BY110" s="3">
        <f t="shared" si="5"/>
        <v>4</v>
      </c>
      <c r="BZ110" s="127">
        <f t="shared" si="4"/>
        <v>5.3333333333333337E-2</v>
      </c>
    </row>
    <row r="111" spans="1:78" x14ac:dyDescent="0.3">
      <c r="A111" s="3" t="str">
        <f>'Indicator Data'!B115</f>
        <v>MUS</v>
      </c>
      <c r="B111" s="125">
        <f>IF('Indicator Data'!C115="No Data",1,IF('Indicator Data imputation'!C114&lt;&gt;"",1,0))</f>
        <v>0</v>
      </c>
      <c r="C111" s="125">
        <f>IF('Indicator Data'!D115="No Data",1,IF('Indicator Data imputation'!D114&lt;&gt;"",1,0))</f>
        <v>0</v>
      </c>
      <c r="D111" s="125">
        <f>IF('Indicator Data'!E115="No Data",1,IF('Indicator Data imputation'!E114&lt;&gt;"",1,0))</f>
        <v>1</v>
      </c>
      <c r="E111" s="125">
        <f>IF('Indicator Data'!F115="No Data",1,IF('Indicator Data imputation'!F114&lt;&gt;"",1,0))</f>
        <v>0</v>
      </c>
      <c r="F111" s="125">
        <f>IF('Indicator Data'!G115="No Data",1,IF('Indicator Data imputation'!G114&lt;&gt;"",1,0))</f>
        <v>0</v>
      </c>
      <c r="G111" s="125">
        <f>IF('Indicator Data'!H115="No Data",1,IF('Indicator Data imputation'!H114&lt;&gt;"",1,0))</f>
        <v>0</v>
      </c>
      <c r="H111" s="125">
        <f>IF('Indicator Data'!I115="No Data",1,IF('Indicator Data imputation'!I114&lt;&gt;"",1,0))</f>
        <v>0</v>
      </c>
      <c r="I111" s="125">
        <f>IF('Indicator Data'!J115="No Data",1,IF('Indicator Data imputation'!J114&lt;&gt;"",1,0))</f>
        <v>0</v>
      </c>
      <c r="J111" s="125">
        <f>IF('Indicator Data'!K115="No Data",1,IF('Indicator Data imputation'!K114&lt;&gt;"",1,0))</f>
        <v>0</v>
      </c>
      <c r="K111" s="125">
        <f>IF('Indicator Data'!L115="No Data",1,IF('Indicator Data imputation'!L114&lt;&gt;"",1,0))</f>
        <v>0</v>
      </c>
      <c r="L111" s="125">
        <f>IF('Indicator Data'!M115="No Data",1,IF('Indicator Data imputation'!M114&lt;&gt;"",1,0))</f>
        <v>0</v>
      </c>
      <c r="M111" s="125">
        <f>IF('Indicator Data'!N115="No Data",1,IF('Indicator Data imputation'!N114&lt;&gt;"",1,0))</f>
        <v>1</v>
      </c>
      <c r="N111" s="125">
        <f>IF('Indicator Data'!O115="No Data",1,IF('Indicator Data imputation'!O114&lt;&gt;"",1,0))</f>
        <v>1</v>
      </c>
      <c r="O111" s="125">
        <f>IF('Indicator Data'!P115="No Data",1,IF('Indicator Data imputation'!P114&lt;&gt;"",1,0))</f>
        <v>1</v>
      </c>
      <c r="P111" s="125">
        <f>IF('Indicator Data'!Q115="No Data",1,IF('Indicator Data imputation'!Q114&lt;&gt;"",1,0))</f>
        <v>0</v>
      </c>
      <c r="Q111" s="125">
        <f>IF('Indicator Data'!R115="No Data",1,IF('Indicator Data imputation'!R114&lt;&gt;"",1,0))</f>
        <v>0</v>
      </c>
      <c r="R111" s="125">
        <f>IF('Indicator Data'!S115="No Data",1,IF('Indicator Data imputation'!S114&lt;&gt;"",1,0))</f>
        <v>0</v>
      </c>
      <c r="S111" s="125">
        <f>IF('Indicator Data'!T115="No Data",1,IF('Indicator Data imputation'!T114&lt;&gt;"",1,0))</f>
        <v>0</v>
      </c>
      <c r="T111" s="125">
        <f>IF('Indicator Data'!U115="No Data",1,IF('Indicator Data imputation'!U114&lt;&gt;"",1,0))</f>
        <v>0</v>
      </c>
      <c r="U111" s="125">
        <f>IF('Indicator Data'!V115="No Data",1,IF('Indicator Data imputation'!V114&lt;&gt;"",1,0))</f>
        <v>0</v>
      </c>
      <c r="V111" s="125">
        <f>IF('Indicator Data'!W115="No Data",1,IF('Indicator Data imputation'!W114&lt;&gt;"",1,0))</f>
        <v>0</v>
      </c>
      <c r="W111" s="125">
        <f>IF('Indicator Data'!X115="No Data",1,IF('Indicator Data imputation'!X114&lt;&gt;"",1,0))</f>
        <v>0</v>
      </c>
      <c r="X111" s="125">
        <f>IF('Indicator Data'!Y115="No Data",1,IF('Indicator Data imputation'!Y114&lt;&gt;"",1,0))</f>
        <v>0</v>
      </c>
      <c r="Y111" s="125">
        <f>IF('Indicator Data'!Z115="No Data",1,IF('Indicator Data imputation'!Z114&lt;&gt;"",1,0))</f>
        <v>0</v>
      </c>
      <c r="Z111" s="125">
        <f>IF('Indicator Data'!AA115="No Data",1,IF('Indicator Data imputation'!AA114&lt;&gt;"",1,0))</f>
        <v>0</v>
      </c>
      <c r="AA111" s="125">
        <f>IF('Indicator Data'!AB115="No Data",1,IF('Indicator Data imputation'!AB114&lt;&gt;"",1,0))</f>
        <v>0</v>
      </c>
      <c r="AB111" s="125">
        <f>IF('Indicator Data'!AC115="No Data",1,IF('Indicator Data imputation'!AC114&lt;&gt;"",1,0))</f>
        <v>1</v>
      </c>
      <c r="AC111" s="125">
        <f>IF('Indicator Data'!AD115="No Data",1,IF('Indicator Data imputation'!AD114&lt;&gt;"",1,0))</f>
        <v>0</v>
      </c>
      <c r="AD111" s="125">
        <f>IF('Indicator Data'!AE115="No Data",1,IF('Indicator Data imputation'!AE114&lt;&gt;"",1,0))</f>
        <v>0</v>
      </c>
      <c r="AE111" s="125">
        <f>IF('Indicator Data'!AF115="No Data",1,IF('Indicator Data imputation'!AF114&lt;&gt;"",1,0))</f>
        <v>1</v>
      </c>
      <c r="AF111" s="125">
        <f>IF('Indicator Data'!AG115="No Data",1,IF('Indicator Data imputation'!AG114&lt;&gt;"",1,0))</f>
        <v>0</v>
      </c>
      <c r="AG111" s="125">
        <f>IF('Indicator Data'!AH115="No Data",1,IF('Indicator Data imputation'!AH114&lt;&gt;"",1,0))</f>
        <v>0</v>
      </c>
      <c r="AH111" s="125">
        <f>IF('Indicator Data'!AI115="No Data",1,IF('Indicator Data imputation'!AI114&lt;&gt;"",1,0))</f>
        <v>0</v>
      </c>
      <c r="AI111" s="125">
        <f>IF('Indicator Data'!AJ115="No Data",1,IF('Indicator Data imputation'!AJ114&lt;&gt;"",1,0))</f>
        <v>0</v>
      </c>
      <c r="AJ111" s="125">
        <f>IF('Indicator Data'!AK115="No Data",1,IF('Indicator Data imputation'!AK114&lt;&gt;"",1,0))</f>
        <v>0</v>
      </c>
      <c r="AK111" s="125">
        <f>IF('Indicator Data'!AL115="No Data",1,IF('Indicator Data imputation'!AL114&lt;&gt;"",1,0))</f>
        <v>0</v>
      </c>
      <c r="AL111" s="125">
        <f>IF('Indicator Data'!AM115="No Data",1,IF('Indicator Data imputation'!AM114&lt;&gt;"",1,0))</f>
        <v>1</v>
      </c>
      <c r="AM111" s="125">
        <f>IF('Indicator Data'!AN115="No Data",1,IF('Indicator Data imputation'!AN114&lt;&gt;"",1,0))</f>
        <v>0</v>
      </c>
      <c r="AN111" s="125">
        <f>IF('Indicator Data'!AO115="No Data",1,IF('Indicator Data imputation'!AO114&lt;&gt;"",1,0))</f>
        <v>0</v>
      </c>
      <c r="AO111" s="125">
        <f>IF('Indicator Data'!AP115="No Data",1,IF('Indicator Data imputation'!AP114&lt;&gt;"",1,0))</f>
        <v>0</v>
      </c>
      <c r="AP111" s="125">
        <f>IF('Indicator Data'!AQ115="No Data",1,IF('Indicator Data imputation'!AQ114&lt;&gt;"",1,0))</f>
        <v>0</v>
      </c>
      <c r="AQ111" s="125">
        <f>IF('Indicator Data'!AR115="No Data",1,IF('Indicator Data imputation'!AR114&lt;&gt;"",1,0))</f>
        <v>0</v>
      </c>
      <c r="AR111" s="125">
        <f>IF('Indicator Data'!AS115="No Data",1,IF('Indicator Data imputation'!AS114&lt;&gt;"",1,0))</f>
        <v>0</v>
      </c>
      <c r="AS111" s="125">
        <f>IF('Indicator Data'!AT115="No Data",1,IF('Indicator Data imputation'!AT114&lt;&gt;"",1,0))</f>
        <v>1</v>
      </c>
      <c r="AT111" s="125">
        <f>IF('Indicator Data'!AU115="No Data",1,IF('Indicator Data imputation'!AU114&lt;&gt;"",1,0))</f>
        <v>0</v>
      </c>
      <c r="AU111" s="125">
        <f>IF('Indicator Data'!AV115="No Data",1,IF('Indicator Data imputation'!AV114&lt;&gt;"",1,0))</f>
        <v>0</v>
      </c>
      <c r="AV111" s="125">
        <f>IF('Indicator Data'!AW115="No Data",1,IF('Indicator Data imputation'!AW114&lt;&gt;"",1,0))</f>
        <v>0</v>
      </c>
      <c r="AW111" s="125">
        <f>IF('Indicator Data'!AX115="No Data",1,IF('Indicator Data imputation'!AX114&lt;&gt;"",1,0))</f>
        <v>1</v>
      </c>
      <c r="AX111" s="125">
        <f>IF('Indicator Data'!AY115="No Data",1,IF('Indicator Data imputation'!AY114&lt;&gt;"",1,0))</f>
        <v>0</v>
      </c>
      <c r="AY111" s="125">
        <f>IF('Indicator Data'!AZ115="No Data",1,IF('Indicator Data imputation'!AZ114&lt;&gt;"",1,0))</f>
        <v>0</v>
      </c>
      <c r="AZ111" s="125">
        <f>IF('Indicator Data'!BA115="No Data",1,IF('Indicator Data imputation'!BA114&lt;&gt;"",1,0))</f>
        <v>0</v>
      </c>
      <c r="BA111" s="125">
        <f>IF('Indicator Data'!BB115="No Data",1,IF('Indicator Data imputation'!BB114&lt;&gt;"",1,0))</f>
        <v>0</v>
      </c>
      <c r="BB111" s="125">
        <f>IF('Indicator Data'!BC115="No Data",1,IF('Indicator Data imputation'!BC114&lt;&gt;"",1,0))</f>
        <v>0</v>
      </c>
      <c r="BC111" s="125">
        <f>IF('Indicator Data'!BD115="No Data",1,IF('Indicator Data imputation'!BD114&lt;&gt;"",1,0))</f>
        <v>0</v>
      </c>
      <c r="BD111" s="125">
        <f>IF('Indicator Data'!BF115="No Data",1,IF('Indicator Data imputation'!BE114&lt;&gt;"",1,0))</f>
        <v>0</v>
      </c>
      <c r="BE111" s="125">
        <f>IF('Indicator Data'!BG115="No Data",1,IF('Indicator Data imputation'!BF114&lt;&gt;"",1,0))</f>
        <v>0</v>
      </c>
      <c r="BF111" s="125">
        <f>IF('Indicator Data'!BH115="No Data",1,IF('Indicator Data imputation'!BG114&lt;&gt;"",1,0))</f>
        <v>0</v>
      </c>
      <c r="BG111" s="125">
        <f>IF('Indicator Data'!BI115="No Data",1,IF('Indicator Data imputation'!BH114&lt;&gt;"",1,0))</f>
        <v>0</v>
      </c>
      <c r="BH111" s="125">
        <f>IF('Indicator Data'!BJ115="No Data",1,IF('Indicator Data imputation'!BI114&lt;&gt;"",1,0))</f>
        <v>0</v>
      </c>
      <c r="BI111" s="125">
        <f>IF('Indicator Data'!BK115="No Data",1,IF('Indicator Data imputation'!BJ114&lt;&gt;"",1,0))</f>
        <v>0</v>
      </c>
      <c r="BJ111" s="125">
        <f>IF('Indicator Data'!BL115="No Data",1,IF('Indicator Data imputation'!BK114&lt;&gt;"",1,0))</f>
        <v>0</v>
      </c>
      <c r="BK111" s="125">
        <f>IF('Indicator Data'!BM115="No Data",1,IF('Indicator Data imputation'!BL114&lt;&gt;"",1,0))</f>
        <v>0</v>
      </c>
      <c r="BL111" s="125">
        <f>IF('Indicator Data'!BN115="No Data",1,IF('Indicator Data imputation'!BM114&lt;&gt;"",1,0))</f>
        <v>0</v>
      </c>
      <c r="BM111" s="125">
        <f>IF('Indicator Data'!BO115="No Data",1,IF('Indicator Data imputation'!BN114&lt;&gt;"",1,0))</f>
        <v>0</v>
      </c>
      <c r="BN111" s="125">
        <f>IF('Indicator Data'!BP115="No Data",1,IF('Indicator Data imputation'!BO114&lt;&gt;"",1,0))</f>
        <v>0</v>
      </c>
      <c r="BO111" s="125">
        <f>IF('Indicator Data'!BQ115="No Data",1,IF('Indicator Data imputation'!BP114&lt;&gt;"",1,0))</f>
        <v>0</v>
      </c>
      <c r="BP111" s="125">
        <f>IF('Indicator Data'!BR115="No Data",1,IF('Indicator Data imputation'!BQ114&lt;&gt;"",1,0))</f>
        <v>0</v>
      </c>
      <c r="BQ111" s="125">
        <f>IF('Indicator Data'!BS115="No Data",1,IF('Indicator Data imputation'!BR114&lt;&gt;"",1,0))</f>
        <v>0</v>
      </c>
      <c r="BR111" s="125">
        <f>IF('Indicator Data'!BT115="No Data",1,IF('Indicator Data imputation'!BS114&lt;&gt;"",1,0))</f>
        <v>0</v>
      </c>
      <c r="BS111" s="125">
        <f>IF('Indicator Data'!BU115="No Data",1,IF('Indicator Data imputation'!BT114&lt;&gt;"",1,0))</f>
        <v>0</v>
      </c>
      <c r="BT111" s="125">
        <f>IF('Indicator Data'!BV115="No Data",1,IF('Indicator Data imputation'!BU114&lt;&gt;"",1,0))</f>
        <v>0</v>
      </c>
      <c r="BU111" s="125">
        <f>IF('Indicator Data'!BW115="No Data",1,IF('Indicator Data imputation'!BV114&lt;&gt;"",1,0))</f>
        <v>0</v>
      </c>
      <c r="BV111" s="125">
        <f>IF('Indicator Data'!BX115="No Data",1,IF('Indicator Data imputation'!BW114&lt;&gt;"",1,0))</f>
        <v>0</v>
      </c>
      <c r="BW111" s="125">
        <f>IF('Indicator Data'!BY115="No Data",1,IF('Indicator Data imputation'!BX114&lt;&gt;"",1,0))</f>
        <v>0</v>
      </c>
      <c r="BX111" s="125">
        <f>IF('Indicator Data'!BZ115="No Data",1,IF('Indicator Data imputation'!BY114&lt;&gt;"",1,0))</f>
        <v>0</v>
      </c>
      <c r="BY111" s="3">
        <f t="shared" si="5"/>
        <v>9</v>
      </c>
      <c r="BZ111" s="127">
        <f t="shared" si="4"/>
        <v>0.12</v>
      </c>
    </row>
    <row r="112" spans="1:78" x14ac:dyDescent="0.3">
      <c r="A112" s="3" t="str">
        <f>'Indicator Data'!B116</f>
        <v>MEX</v>
      </c>
      <c r="B112" s="125">
        <f>IF('Indicator Data'!C116="No Data",1,IF('Indicator Data imputation'!C115&lt;&gt;"",1,0))</f>
        <v>0</v>
      </c>
      <c r="C112" s="125">
        <f>IF('Indicator Data'!D116="No Data",1,IF('Indicator Data imputation'!D115&lt;&gt;"",1,0))</f>
        <v>0</v>
      </c>
      <c r="D112" s="125">
        <f>IF('Indicator Data'!E116="No Data",1,IF('Indicator Data imputation'!E115&lt;&gt;"",1,0))</f>
        <v>0</v>
      </c>
      <c r="E112" s="125">
        <f>IF('Indicator Data'!F116="No Data",1,IF('Indicator Data imputation'!F115&lt;&gt;"",1,0))</f>
        <v>0</v>
      </c>
      <c r="F112" s="125">
        <f>IF('Indicator Data'!G116="No Data",1,IF('Indicator Data imputation'!G115&lt;&gt;"",1,0))</f>
        <v>0</v>
      </c>
      <c r="G112" s="125">
        <f>IF('Indicator Data'!H116="No Data",1,IF('Indicator Data imputation'!H115&lt;&gt;"",1,0))</f>
        <v>0</v>
      </c>
      <c r="H112" s="125">
        <f>IF('Indicator Data'!I116="No Data",1,IF('Indicator Data imputation'!I115&lt;&gt;"",1,0))</f>
        <v>0</v>
      </c>
      <c r="I112" s="125">
        <f>IF('Indicator Data'!J116="No Data",1,IF('Indicator Data imputation'!J115&lt;&gt;"",1,0))</f>
        <v>0</v>
      </c>
      <c r="J112" s="125">
        <f>IF('Indicator Data'!K116="No Data",1,IF('Indicator Data imputation'!K115&lt;&gt;"",1,0))</f>
        <v>0</v>
      </c>
      <c r="K112" s="125">
        <f>IF('Indicator Data'!L116="No Data",1,IF('Indicator Data imputation'!L115&lt;&gt;"",1,0))</f>
        <v>0</v>
      </c>
      <c r="L112" s="125">
        <f>IF('Indicator Data'!M116="No Data",1,IF('Indicator Data imputation'!M115&lt;&gt;"",1,0))</f>
        <v>1</v>
      </c>
      <c r="M112" s="125">
        <f>IF('Indicator Data'!N116="No Data",1,IF('Indicator Data imputation'!N115&lt;&gt;"",1,0))</f>
        <v>1</v>
      </c>
      <c r="N112" s="125">
        <f>IF('Indicator Data'!O116="No Data",1,IF('Indicator Data imputation'!O115&lt;&gt;"",1,0))</f>
        <v>1</v>
      </c>
      <c r="O112" s="125">
        <f>IF('Indicator Data'!P116="No Data",1,IF('Indicator Data imputation'!P115&lt;&gt;"",1,0))</f>
        <v>1</v>
      </c>
      <c r="P112" s="125">
        <f>IF('Indicator Data'!Q116="No Data",1,IF('Indicator Data imputation'!Q115&lt;&gt;"",1,0))</f>
        <v>0</v>
      </c>
      <c r="Q112" s="125">
        <f>IF('Indicator Data'!R116="No Data",1,IF('Indicator Data imputation'!R115&lt;&gt;"",1,0))</f>
        <v>0</v>
      </c>
      <c r="R112" s="125">
        <f>IF('Indicator Data'!S116="No Data",1,IF('Indicator Data imputation'!S115&lt;&gt;"",1,0))</f>
        <v>0</v>
      </c>
      <c r="S112" s="125">
        <f>IF('Indicator Data'!T116="No Data",1,IF('Indicator Data imputation'!T115&lt;&gt;"",1,0))</f>
        <v>0</v>
      </c>
      <c r="T112" s="125">
        <f>IF('Indicator Data'!U116="No Data",1,IF('Indicator Data imputation'!U115&lt;&gt;"",1,0))</f>
        <v>0</v>
      </c>
      <c r="U112" s="125">
        <f>IF('Indicator Data'!V116="No Data",1,IF('Indicator Data imputation'!V115&lt;&gt;"",1,0))</f>
        <v>0</v>
      </c>
      <c r="V112" s="125">
        <f>IF('Indicator Data'!W116="No Data",1,IF('Indicator Data imputation'!W115&lt;&gt;"",1,0))</f>
        <v>0</v>
      </c>
      <c r="W112" s="125">
        <f>IF('Indicator Data'!X116="No Data",1,IF('Indicator Data imputation'!X115&lt;&gt;"",1,0))</f>
        <v>0</v>
      </c>
      <c r="X112" s="125">
        <f>IF('Indicator Data'!Y116="No Data",1,IF('Indicator Data imputation'!Y115&lt;&gt;"",1,0))</f>
        <v>0</v>
      </c>
      <c r="Y112" s="125">
        <f>IF('Indicator Data'!Z116="No Data",1,IF('Indicator Data imputation'!Z115&lt;&gt;"",1,0))</f>
        <v>0</v>
      </c>
      <c r="Z112" s="125">
        <f>IF('Indicator Data'!AA116="No Data",1,IF('Indicator Data imputation'!AA115&lt;&gt;"",1,0))</f>
        <v>0</v>
      </c>
      <c r="AA112" s="125">
        <f>IF('Indicator Data'!AB116="No Data",1,IF('Indicator Data imputation'!AB115&lt;&gt;"",1,0))</f>
        <v>0</v>
      </c>
      <c r="AB112" s="125">
        <f>IF('Indicator Data'!AC116="No Data",1,IF('Indicator Data imputation'!AC115&lt;&gt;"",1,0))</f>
        <v>0</v>
      </c>
      <c r="AC112" s="125">
        <f>IF('Indicator Data'!AD116="No Data",1,IF('Indicator Data imputation'!AD115&lt;&gt;"",1,0))</f>
        <v>0</v>
      </c>
      <c r="AD112" s="125">
        <f>IF('Indicator Data'!AE116="No Data",1,IF('Indicator Data imputation'!AE115&lt;&gt;"",1,0))</f>
        <v>0</v>
      </c>
      <c r="AE112" s="125">
        <f>IF('Indicator Data'!AF116="No Data",1,IF('Indicator Data imputation'!AF115&lt;&gt;"",1,0))</f>
        <v>0</v>
      </c>
      <c r="AF112" s="125">
        <f>IF('Indicator Data'!AG116="No Data",1,IF('Indicator Data imputation'!AG115&lt;&gt;"",1,0))</f>
        <v>0</v>
      </c>
      <c r="AG112" s="125">
        <f>IF('Indicator Data'!AH116="No Data",1,IF('Indicator Data imputation'!AH115&lt;&gt;"",1,0))</f>
        <v>0</v>
      </c>
      <c r="AH112" s="125">
        <f>IF('Indicator Data'!AI116="No Data",1,IF('Indicator Data imputation'!AI115&lt;&gt;"",1,0))</f>
        <v>0</v>
      </c>
      <c r="AI112" s="125">
        <f>IF('Indicator Data'!AJ116="No Data",1,IF('Indicator Data imputation'!AJ115&lt;&gt;"",1,0))</f>
        <v>0</v>
      </c>
      <c r="AJ112" s="125">
        <f>IF('Indicator Data'!AK116="No Data",1,IF('Indicator Data imputation'!AK115&lt;&gt;"",1,0))</f>
        <v>0</v>
      </c>
      <c r="AK112" s="125">
        <f>IF('Indicator Data'!AL116="No Data",1,IF('Indicator Data imputation'!AL115&lt;&gt;"",1,0))</f>
        <v>0</v>
      </c>
      <c r="AL112" s="125">
        <f>IF('Indicator Data'!AM116="No Data",1,IF('Indicator Data imputation'!AM115&lt;&gt;"",1,0))</f>
        <v>0</v>
      </c>
      <c r="AM112" s="125">
        <f>IF('Indicator Data'!AN116="No Data",1,IF('Indicator Data imputation'!AN115&lt;&gt;"",1,0))</f>
        <v>0</v>
      </c>
      <c r="AN112" s="125">
        <f>IF('Indicator Data'!AO116="No Data",1,IF('Indicator Data imputation'!AO115&lt;&gt;"",1,0))</f>
        <v>0</v>
      </c>
      <c r="AO112" s="125">
        <f>IF('Indicator Data'!AP116="No Data",1,IF('Indicator Data imputation'!AP115&lt;&gt;"",1,0))</f>
        <v>0</v>
      </c>
      <c r="AP112" s="125">
        <f>IF('Indicator Data'!AQ116="No Data",1,IF('Indicator Data imputation'!AQ115&lt;&gt;"",1,0))</f>
        <v>0</v>
      </c>
      <c r="AQ112" s="125">
        <f>IF('Indicator Data'!AR116="No Data",1,IF('Indicator Data imputation'!AR115&lt;&gt;"",1,0))</f>
        <v>0</v>
      </c>
      <c r="AR112" s="125">
        <f>IF('Indicator Data'!AS116="No Data",1,IF('Indicator Data imputation'!AS115&lt;&gt;"",1,0))</f>
        <v>0</v>
      </c>
      <c r="AS112" s="125">
        <f>IF('Indicator Data'!AT116="No Data",1,IF('Indicator Data imputation'!AT115&lt;&gt;"",1,0))</f>
        <v>0</v>
      </c>
      <c r="AT112" s="125">
        <f>IF('Indicator Data'!AU116="No Data",1,IF('Indicator Data imputation'!AU115&lt;&gt;"",1,0))</f>
        <v>0</v>
      </c>
      <c r="AU112" s="125">
        <f>IF('Indicator Data'!AV116="No Data",1,IF('Indicator Data imputation'!AV115&lt;&gt;"",1,0))</f>
        <v>1</v>
      </c>
      <c r="AV112" s="125">
        <f>IF('Indicator Data'!AW116="No Data",1,IF('Indicator Data imputation'!AW115&lt;&gt;"",1,0))</f>
        <v>1</v>
      </c>
      <c r="AW112" s="125">
        <f>IF('Indicator Data'!AX116="No Data",1,IF('Indicator Data imputation'!AX115&lt;&gt;"",1,0))</f>
        <v>0</v>
      </c>
      <c r="AX112" s="125">
        <f>IF('Indicator Data'!AY116="No Data",1,IF('Indicator Data imputation'!AY115&lt;&gt;"",1,0))</f>
        <v>0</v>
      </c>
      <c r="AY112" s="125">
        <f>IF('Indicator Data'!AZ116="No Data",1,IF('Indicator Data imputation'!AZ115&lt;&gt;"",1,0))</f>
        <v>0</v>
      </c>
      <c r="AZ112" s="125">
        <f>IF('Indicator Data'!BA116="No Data",1,IF('Indicator Data imputation'!BA115&lt;&gt;"",1,0))</f>
        <v>0</v>
      </c>
      <c r="BA112" s="125">
        <f>IF('Indicator Data'!BB116="No Data",1,IF('Indicator Data imputation'!BB115&lt;&gt;"",1,0))</f>
        <v>0</v>
      </c>
      <c r="BB112" s="125">
        <f>IF('Indicator Data'!BC116="No Data",1,IF('Indicator Data imputation'!BC115&lt;&gt;"",1,0))</f>
        <v>0</v>
      </c>
      <c r="BC112" s="125">
        <f>IF('Indicator Data'!BD116="No Data",1,IF('Indicator Data imputation'!BD115&lt;&gt;"",1,0))</f>
        <v>0</v>
      </c>
      <c r="BD112" s="125">
        <f>IF('Indicator Data'!BF116="No Data",1,IF('Indicator Data imputation'!BE115&lt;&gt;"",1,0))</f>
        <v>0</v>
      </c>
      <c r="BE112" s="125">
        <f>IF('Indicator Data'!BG116="No Data",1,IF('Indicator Data imputation'!BF115&lt;&gt;"",1,0))</f>
        <v>0</v>
      </c>
      <c r="BF112" s="125">
        <f>IF('Indicator Data'!BH116="No Data",1,IF('Indicator Data imputation'!BG115&lt;&gt;"",1,0))</f>
        <v>0</v>
      </c>
      <c r="BG112" s="125">
        <f>IF('Indicator Data'!BI116="No Data",1,IF('Indicator Data imputation'!BH115&lt;&gt;"",1,0))</f>
        <v>0</v>
      </c>
      <c r="BH112" s="125">
        <f>IF('Indicator Data'!BJ116="No Data",1,IF('Indicator Data imputation'!BI115&lt;&gt;"",1,0))</f>
        <v>0</v>
      </c>
      <c r="BI112" s="125">
        <f>IF('Indicator Data'!BK116="No Data",1,IF('Indicator Data imputation'!BJ115&lt;&gt;"",1,0))</f>
        <v>0</v>
      </c>
      <c r="BJ112" s="125">
        <f>IF('Indicator Data'!BL116="No Data",1,IF('Indicator Data imputation'!BK115&lt;&gt;"",1,0))</f>
        <v>0</v>
      </c>
      <c r="BK112" s="125">
        <f>IF('Indicator Data'!BM116="No Data",1,IF('Indicator Data imputation'!BL115&lt;&gt;"",1,0))</f>
        <v>0</v>
      </c>
      <c r="BL112" s="125">
        <f>IF('Indicator Data'!BN116="No Data",1,IF('Indicator Data imputation'!BM115&lt;&gt;"",1,0))</f>
        <v>0</v>
      </c>
      <c r="BM112" s="125">
        <f>IF('Indicator Data'!BO116="No Data",1,IF('Indicator Data imputation'!BN115&lt;&gt;"",1,0))</f>
        <v>0</v>
      </c>
      <c r="BN112" s="125">
        <f>IF('Indicator Data'!BP116="No Data",1,IF('Indicator Data imputation'!BO115&lt;&gt;"",1,0))</f>
        <v>0</v>
      </c>
      <c r="BO112" s="125">
        <f>IF('Indicator Data'!BQ116="No Data",1,IF('Indicator Data imputation'!BP115&lt;&gt;"",1,0))</f>
        <v>0</v>
      </c>
      <c r="BP112" s="125">
        <f>IF('Indicator Data'!BR116="No Data",1,IF('Indicator Data imputation'!BQ115&lt;&gt;"",1,0))</f>
        <v>0</v>
      </c>
      <c r="BQ112" s="125">
        <f>IF('Indicator Data'!BS116="No Data",1,IF('Indicator Data imputation'!BR115&lt;&gt;"",1,0))</f>
        <v>0</v>
      </c>
      <c r="BR112" s="125">
        <f>IF('Indicator Data'!BT116="No Data",1,IF('Indicator Data imputation'!BS115&lt;&gt;"",1,0))</f>
        <v>0</v>
      </c>
      <c r="BS112" s="125">
        <f>IF('Indicator Data'!BU116="No Data",1,IF('Indicator Data imputation'!BT115&lt;&gt;"",1,0))</f>
        <v>0</v>
      </c>
      <c r="BT112" s="125">
        <f>IF('Indicator Data'!BV116="No Data",1,IF('Indicator Data imputation'!BU115&lt;&gt;"",1,0))</f>
        <v>0</v>
      </c>
      <c r="BU112" s="125">
        <f>IF('Indicator Data'!BW116="No Data",1,IF('Indicator Data imputation'!BV115&lt;&gt;"",1,0))</f>
        <v>0</v>
      </c>
      <c r="BV112" s="125">
        <f>IF('Indicator Data'!BX116="No Data",1,IF('Indicator Data imputation'!BW115&lt;&gt;"",1,0))</f>
        <v>0</v>
      </c>
      <c r="BW112" s="125">
        <f>IF('Indicator Data'!BY116="No Data",1,IF('Indicator Data imputation'!BX115&lt;&gt;"",1,0))</f>
        <v>0</v>
      </c>
      <c r="BX112" s="125">
        <f>IF('Indicator Data'!BZ116="No Data",1,IF('Indicator Data imputation'!BY115&lt;&gt;"",1,0))</f>
        <v>0</v>
      </c>
      <c r="BY112" s="3">
        <f t="shared" si="5"/>
        <v>6</v>
      </c>
      <c r="BZ112" s="127">
        <f t="shared" si="4"/>
        <v>0.08</v>
      </c>
    </row>
    <row r="113" spans="1:78" x14ac:dyDescent="0.3">
      <c r="A113" s="3" t="str">
        <f>'Indicator Data'!B117</f>
        <v>FSM</v>
      </c>
      <c r="B113" s="125">
        <f>IF('Indicator Data'!C117="No Data",1,IF('Indicator Data imputation'!C116&lt;&gt;"",1,0))</f>
        <v>0</v>
      </c>
      <c r="C113" s="125">
        <f>IF('Indicator Data'!D117="No Data",1,IF('Indicator Data imputation'!D116&lt;&gt;"",1,0))</f>
        <v>0</v>
      </c>
      <c r="D113" s="125">
        <f>IF('Indicator Data'!E117="No Data",1,IF('Indicator Data imputation'!E116&lt;&gt;"",1,0))</f>
        <v>1</v>
      </c>
      <c r="E113" s="125">
        <f>IF('Indicator Data'!F117="No Data",1,IF('Indicator Data imputation'!F116&lt;&gt;"",1,0))</f>
        <v>0</v>
      </c>
      <c r="F113" s="125">
        <f>IF('Indicator Data'!G117="No Data",1,IF('Indicator Data imputation'!G116&lt;&gt;"",1,0))</f>
        <v>0</v>
      </c>
      <c r="G113" s="125">
        <f>IF('Indicator Data'!H117="No Data",1,IF('Indicator Data imputation'!H116&lt;&gt;"",1,0))</f>
        <v>0</v>
      </c>
      <c r="H113" s="125">
        <f>IF('Indicator Data'!I117="No Data",1,IF('Indicator Data imputation'!I116&lt;&gt;"",1,0))</f>
        <v>0</v>
      </c>
      <c r="I113" s="125">
        <f>IF('Indicator Data'!J117="No Data",1,IF('Indicator Data imputation'!J116&lt;&gt;"",1,0))</f>
        <v>0</v>
      </c>
      <c r="J113" s="125">
        <f>IF('Indicator Data'!K117="No Data",1,IF('Indicator Data imputation'!K116&lt;&gt;"",1,0))</f>
        <v>0</v>
      </c>
      <c r="K113" s="125">
        <f>IF('Indicator Data'!L117="No Data",1,IF('Indicator Data imputation'!L116&lt;&gt;"",1,0))</f>
        <v>1</v>
      </c>
      <c r="L113" s="125">
        <f>IF('Indicator Data'!M117="No Data",1,IF('Indicator Data imputation'!M116&lt;&gt;"",1,0))</f>
        <v>0</v>
      </c>
      <c r="M113" s="125">
        <f>IF('Indicator Data'!N117="No Data",1,IF('Indicator Data imputation'!N116&lt;&gt;"",1,0))</f>
        <v>1</v>
      </c>
      <c r="N113" s="125">
        <f>IF('Indicator Data'!O117="No Data",1,IF('Indicator Data imputation'!O116&lt;&gt;"",1,0))</f>
        <v>1</v>
      </c>
      <c r="O113" s="125">
        <f>IF('Indicator Data'!P117="No Data",1,IF('Indicator Data imputation'!P116&lt;&gt;"",1,0))</f>
        <v>1</v>
      </c>
      <c r="P113" s="125">
        <f>IF('Indicator Data'!Q117="No Data",1,IF('Indicator Data imputation'!Q116&lt;&gt;"",1,0))</f>
        <v>0</v>
      </c>
      <c r="Q113" s="125">
        <f>IF('Indicator Data'!R117="No Data",1,IF('Indicator Data imputation'!R116&lt;&gt;"",1,0))</f>
        <v>0</v>
      </c>
      <c r="R113" s="125">
        <f>IF('Indicator Data'!S117="No Data",1,IF('Indicator Data imputation'!S116&lt;&gt;"",1,0))</f>
        <v>0</v>
      </c>
      <c r="S113" s="125">
        <f>IF('Indicator Data'!T117="No Data",1,IF('Indicator Data imputation'!T116&lt;&gt;"",1,0))</f>
        <v>0</v>
      </c>
      <c r="T113" s="125">
        <f>IF('Indicator Data'!U117="No Data",1,IF('Indicator Data imputation'!U116&lt;&gt;"",1,0))</f>
        <v>0</v>
      </c>
      <c r="U113" s="125">
        <f>IF('Indicator Data'!V117="No Data",1,IF('Indicator Data imputation'!V116&lt;&gt;"",1,0))</f>
        <v>0</v>
      </c>
      <c r="V113" s="125">
        <f>IF('Indicator Data'!W117="No Data",1,IF('Indicator Data imputation'!W116&lt;&gt;"",1,0))</f>
        <v>0</v>
      </c>
      <c r="W113" s="125">
        <f>IF('Indicator Data'!X117="No Data",1,IF('Indicator Data imputation'!X116&lt;&gt;"",1,0))</f>
        <v>0</v>
      </c>
      <c r="X113" s="125">
        <f>IF('Indicator Data'!Y117="No Data",1,IF('Indicator Data imputation'!Y116&lt;&gt;"",1,0))</f>
        <v>0</v>
      </c>
      <c r="Y113" s="125">
        <f>IF('Indicator Data'!Z117="No Data",1,IF('Indicator Data imputation'!Z116&lt;&gt;"",1,0))</f>
        <v>0</v>
      </c>
      <c r="Z113" s="125">
        <f>IF('Indicator Data'!AA117="No Data",1,IF('Indicator Data imputation'!AA116&lt;&gt;"",1,0))</f>
        <v>1</v>
      </c>
      <c r="AA113" s="125">
        <f>IF('Indicator Data'!AB117="No Data",1,IF('Indicator Data imputation'!AB116&lt;&gt;"",1,0))</f>
        <v>0</v>
      </c>
      <c r="AB113" s="125">
        <f>IF('Indicator Data'!AC117="No Data",1,IF('Indicator Data imputation'!AC116&lt;&gt;"",1,0))</f>
        <v>1</v>
      </c>
      <c r="AC113" s="125">
        <f>IF('Indicator Data'!AD117="No Data",1,IF('Indicator Data imputation'!AD116&lt;&gt;"",1,0))</f>
        <v>0</v>
      </c>
      <c r="AD113" s="125">
        <f>IF('Indicator Data'!AE117="No Data",1,IF('Indicator Data imputation'!AE116&lt;&gt;"",1,0))</f>
        <v>0</v>
      </c>
      <c r="AE113" s="125">
        <f>IF('Indicator Data'!AF117="No Data",1,IF('Indicator Data imputation'!AF116&lt;&gt;"",1,0))</f>
        <v>1</v>
      </c>
      <c r="AF113" s="125">
        <f>IF('Indicator Data'!AG117="No Data",1,IF('Indicator Data imputation'!AG116&lt;&gt;"",1,0))</f>
        <v>0</v>
      </c>
      <c r="AG113" s="125">
        <f>IF('Indicator Data'!AH117="No Data",1,IF('Indicator Data imputation'!AH116&lt;&gt;"",1,0))</f>
        <v>0</v>
      </c>
      <c r="AH113" s="125">
        <f>IF('Indicator Data'!AI117="No Data",1,IF('Indicator Data imputation'!AI116&lt;&gt;"",1,0))</f>
        <v>0</v>
      </c>
      <c r="AI113" s="125">
        <f>IF('Indicator Data'!AJ117="No Data",1,IF('Indicator Data imputation'!AJ116&lt;&gt;"",1,0))</f>
        <v>0</v>
      </c>
      <c r="AJ113" s="125">
        <f>IF('Indicator Data'!AK117="No Data",1,IF('Indicator Data imputation'!AK116&lt;&gt;"",1,0))</f>
        <v>0</v>
      </c>
      <c r="AK113" s="125">
        <f>IF('Indicator Data'!AL117="No Data",1,IF('Indicator Data imputation'!AL116&lt;&gt;"",1,0))</f>
        <v>0</v>
      </c>
      <c r="AL113" s="125">
        <f>IF('Indicator Data'!AM117="No Data",1,IF('Indicator Data imputation'!AM116&lt;&gt;"",1,0))</f>
        <v>1</v>
      </c>
      <c r="AM113" s="125">
        <f>IF('Indicator Data'!AN117="No Data",1,IF('Indicator Data imputation'!AN116&lt;&gt;"",1,0))</f>
        <v>0</v>
      </c>
      <c r="AN113" s="125">
        <f>IF('Indicator Data'!AO117="No Data",1,IF('Indicator Data imputation'!AO116&lt;&gt;"",1,0))</f>
        <v>0</v>
      </c>
      <c r="AO113" s="125">
        <f>IF('Indicator Data'!AP117="No Data",1,IF('Indicator Data imputation'!AP116&lt;&gt;"",1,0))</f>
        <v>0</v>
      </c>
      <c r="AP113" s="125">
        <f>IF('Indicator Data'!AQ117="No Data",1,IF('Indicator Data imputation'!AQ116&lt;&gt;"",1,0))</f>
        <v>0</v>
      </c>
      <c r="AQ113" s="125">
        <f>IF('Indicator Data'!AR117="No Data",1,IF('Indicator Data imputation'!AR116&lt;&gt;"",1,0))</f>
        <v>0</v>
      </c>
      <c r="AR113" s="125">
        <f>IF('Indicator Data'!AS117="No Data",1,IF('Indicator Data imputation'!AS116&lt;&gt;"",1,0))</f>
        <v>0</v>
      </c>
      <c r="AS113" s="125">
        <f>IF('Indicator Data'!AT117="No Data",1,IF('Indicator Data imputation'!AT116&lt;&gt;"",1,0))</f>
        <v>1</v>
      </c>
      <c r="AT113" s="125">
        <f>IF('Indicator Data'!AU117="No Data",1,IF('Indicator Data imputation'!AU116&lt;&gt;"",1,0))</f>
        <v>0</v>
      </c>
      <c r="AU113" s="125">
        <f>IF('Indicator Data'!AV117="No Data",1,IF('Indicator Data imputation'!AV116&lt;&gt;"",1,0))</f>
        <v>1</v>
      </c>
      <c r="AV113" s="125">
        <f>IF('Indicator Data'!AW117="No Data",1,IF('Indicator Data imputation'!AW116&lt;&gt;"",1,0))</f>
        <v>1</v>
      </c>
      <c r="AW113" s="125">
        <f>IF('Indicator Data'!AX117="No Data",1,IF('Indicator Data imputation'!AX116&lt;&gt;"",1,0))</f>
        <v>1</v>
      </c>
      <c r="AX113" s="125">
        <f>IF('Indicator Data'!AY117="No Data",1,IF('Indicator Data imputation'!AY116&lt;&gt;"",1,0))</f>
        <v>0</v>
      </c>
      <c r="AY113" s="125">
        <f>IF('Indicator Data'!AZ117="No Data",1,IF('Indicator Data imputation'!AZ116&lt;&gt;"",1,0))</f>
        <v>1</v>
      </c>
      <c r="AZ113" s="125">
        <f>IF('Indicator Data'!BA117="No Data",1,IF('Indicator Data imputation'!BA116&lt;&gt;"",1,0))</f>
        <v>0</v>
      </c>
      <c r="BA113" s="125">
        <f>IF('Indicator Data'!BB117="No Data",1,IF('Indicator Data imputation'!BB116&lt;&gt;"",1,0))</f>
        <v>0</v>
      </c>
      <c r="BB113" s="125">
        <f>IF('Indicator Data'!BC117="No Data",1,IF('Indicator Data imputation'!BC116&lt;&gt;"",1,0))</f>
        <v>0</v>
      </c>
      <c r="BC113" s="125">
        <f>IF('Indicator Data'!BD117="No Data",1,IF('Indicator Data imputation'!BD116&lt;&gt;"",1,0))</f>
        <v>0</v>
      </c>
      <c r="BD113" s="125">
        <f>IF('Indicator Data'!BF117="No Data",1,IF('Indicator Data imputation'!BE116&lt;&gt;"",1,0))</f>
        <v>0</v>
      </c>
      <c r="BE113" s="125">
        <f>IF('Indicator Data'!BG117="No Data",1,IF('Indicator Data imputation'!BF116&lt;&gt;"",1,0))</f>
        <v>0</v>
      </c>
      <c r="BF113" s="125">
        <f>IF('Indicator Data'!BH117="No Data",1,IF('Indicator Data imputation'!BG116&lt;&gt;"",1,0))</f>
        <v>0</v>
      </c>
      <c r="BG113" s="125">
        <f>IF('Indicator Data'!BI117="No Data",1,IF('Indicator Data imputation'!BH116&lt;&gt;"",1,0))</f>
        <v>1</v>
      </c>
      <c r="BH113" s="125">
        <f>IF('Indicator Data'!BJ117="No Data",1,IF('Indicator Data imputation'!BI116&lt;&gt;"",1,0))</f>
        <v>1</v>
      </c>
      <c r="BI113" s="125">
        <f>IF('Indicator Data'!BK117="No Data",1,IF('Indicator Data imputation'!BJ116&lt;&gt;"",1,0))</f>
        <v>0</v>
      </c>
      <c r="BJ113" s="125">
        <f>IF('Indicator Data'!BL117="No Data",1,IF('Indicator Data imputation'!BK116&lt;&gt;"",1,0))</f>
        <v>0</v>
      </c>
      <c r="BK113" s="125">
        <f>IF('Indicator Data'!BM117="No Data",1,IF('Indicator Data imputation'!BL116&lt;&gt;"",1,0))</f>
        <v>1</v>
      </c>
      <c r="BL113" s="125">
        <f>IF('Indicator Data'!BN117="No Data",1,IF('Indicator Data imputation'!BM116&lt;&gt;"",1,0))</f>
        <v>0</v>
      </c>
      <c r="BM113" s="125">
        <f>IF('Indicator Data'!BO117="No Data",1,IF('Indicator Data imputation'!BN116&lt;&gt;"",1,0))</f>
        <v>1</v>
      </c>
      <c r="BN113" s="125">
        <f>IF('Indicator Data'!BP117="No Data",1,IF('Indicator Data imputation'!BO116&lt;&gt;"",1,0))</f>
        <v>0</v>
      </c>
      <c r="BO113" s="125">
        <f>IF('Indicator Data'!BQ117="No Data",1,IF('Indicator Data imputation'!BP116&lt;&gt;"",1,0))</f>
        <v>0</v>
      </c>
      <c r="BP113" s="125">
        <f>IF('Indicator Data'!BR117="No Data",1,IF('Indicator Data imputation'!BQ116&lt;&gt;"",1,0))</f>
        <v>0</v>
      </c>
      <c r="BQ113" s="125">
        <f>IF('Indicator Data'!BS117="No Data",1,IF('Indicator Data imputation'!BR116&lt;&gt;"",1,0))</f>
        <v>0</v>
      </c>
      <c r="BR113" s="125">
        <f>IF('Indicator Data'!BT117="No Data",1,IF('Indicator Data imputation'!BS116&lt;&gt;"",1,0))</f>
        <v>0</v>
      </c>
      <c r="BS113" s="125">
        <f>IF('Indicator Data'!BU117="No Data",1,IF('Indicator Data imputation'!BT116&lt;&gt;"",1,0))</f>
        <v>1</v>
      </c>
      <c r="BT113" s="125">
        <f>IF('Indicator Data'!BV117="No Data",1,IF('Indicator Data imputation'!BU116&lt;&gt;"",1,0))</f>
        <v>0</v>
      </c>
      <c r="BU113" s="125">
        <f>IF('Indicator Data'!BW117="No Data",1,IF('Indicator Data imputation'!BV116&lt;&gt;"",1,0))</f>
        <v>0</v>
      </c>
      <c r="BV113" s="125">
        <f>IF('Indicator Data'!BX117="No Data",1,IF('Indicator Data imputation'!BW116&lt;&gt;"",1,0))</f>
        <v>0</v>
      </c>
      <c r="BW113" s="125">
        <f>IF('Indicator Data'!BY117="No Data",1,IF('Indicator Data imputation'!BX116&lt;&gt;"",1,0))</f>
        <v>0</v>
      </c>
      <c r="BX113" s="125">
        <f>IF('Indicator Data'!BZ117="No Data",1,IF('Indicator Data imputation'!BY116&lt;&gt;"",1,0))</f>
        <v>0</v>
      </c>
      <c r="BY113" s="3">
        <f t="shared" si="5"/>
        <v>19</v>
      </c>
      <c r="BZ113" s="127">
        <f t="shared" si="4"/>
        <v>0.25333333333333335</v>
      </c>
    </row>
    <row r="114" spans="1:78" x14ac:dyDescent="0.3">
      <c r="A114" s="3" t="str">
        <f>'Indicator Data'!B118</f>
        <v>MDA</v>
      </c>
      <c r="B114" s="125">
        <f>IF('Indicator Data'!C118="No Data",1,IF('Indicator Data imputation'!C117&lt;&gt;"",1,0))</f>
        <v>0</v>
      </c>
      <c r="C114" s="125">
        <f>IF('Indicator Data'!D118="No Data",1,IF('Indicator Data imputation'!D117&lt;&gt;"",1,0))</f>
        <v>0</v>
      </c>
      <c r="D114" s="125">
        <f>IF('Indicator Data'!E118="No Data",1,IF('Indicator Data imputation'!E117&lt;&gt;"",1,0))</f>
        <v>0</v>
      </c>
      <c r="E114" s="125">
        <f>IF('Indicator Data'!F118="No Data",1,IF('Indicator Data imputation'!F117&lt;&gt;"",1,0))</f>
        <v>0</v>
      </c>
      <c r="F114" s="125">
        <f>IF('Indicator Data'!G118="No Data",1,IF('Indicator Data imputation'!G117&lt;&gt;"",1,0))</f>
        <v>0</v>
      </c>
      <c r="G114" s="125">
        <f>IF('Indicator Data'!H118="No Data",1,IF('Indicator Data imputation'!H117&lt;&gt;"",1,0))</f>
        <v>0</v>
      </c>
      <c r="H114" s="125">
        <f>IF('Indicator Data'!I118="No Data",1,IF('Indicator Data imputation'!I117&lt;&gt;"",1,0))</f>
        <v>0</v>
      </c>
      <c r="I114" s="125">
        <f>IF('Indicator Data'!J118="No Data",1,IF('Indicator Data imputation'!J117&lt;&gt;"",1,0))</f>
        <v>0</v>
      </c>
      <c r="J114" s="125">
        <f>IF('Indicator Data'!K118="No Data",1,IF('Indicator Data imputation'!K117&lt;&gt;"",1,0))</f>
        <v>0</v>
      </c>
      <c r="K114" s="125">
        <f>IF('Indicator Data'!L118="No Data",1,IF('Indicator Data imputation'!L117&lt;&gt;"",1,0))</f>
        <v>0</v>
      </c>
      <c r="L114" s="125">
        <f>IF('Indicator Data'!M118="No Data",1,IF('Indicator Data imputation'!M117&lt;&gt;"",1,0))</f>
        <v>0</v>
      </c>
      <c r="M114" s="125">
        <f>IF('Indicator Data'!N118="No Data",1,IF('Indicator Data imputation'!N117&lt;&gt;"",1,0))</f>
        <v>1</v>
      </c>
      <c r="N114" s="125">
        <f>IF('Indicator Data'!O118="No Data",1,IF('Indicator Data imputation'!O117&lt;&gt;"",1,0))</f>
        <v>1</v>
      </c>
      <c r="O114" s="125">
        <f>IF('Indicator Data'!P118="No Data",1,IF('Indicator Data imputation'!P117&lt;&gt;"",1,0))</f>
        <v>1</v>
      </c>
      <c r="P114" s="125">
        <f>IF('Indicator Data'!Q118="No Data",1,IF('Indicator Data imputation'!Q117&lt;&gt;"",1,0))</f>
        <v>0</v>
      </c>
      <c r="Q114" s="125">
        <f>IF('Indicator Data'!R118="No Data",1,IF('Indicator Data imputation'!R117&lt;&gt;"",1,0))</f>
        <v>0</v>
      </c>
      <c r="R114" s="125">
        <f>IF('Indicator Data'!S118="No Data",1,IF('Indicator Data imputation'!S117&lt;&gt;"",1,0))</f>
        <v>0</v>
      </c>
      <c r="S114" s="125">
        <f>IF('Indicator Data'!T118="No Data",1,IF('Indicator Data imputation'!T117&lt;&gt;"",1,0))</f>
        <v>0</v>
      </c>
      <c r="T114" s="125">
        <f>IF('Indicator Data'!U118="No Data",1,IF('Indicator Data imputation'!U117&lt;&gt;"",1,0))</f>
        <v>0</v>
      </c>
      <c r="U114" s="125">
        <f>IF('Indicator Data'!V118="No Data",1,IF('Indicator Data imputation'!V117&lt;&gt;"",1,0))</f>
        <v>0</v>
      </c>
      <c r="V114" s="125">
        <f>IF('Indicator Data'!W118="No Data",1,IF('Indicator Data imputation'!W117&lt;&gt;"",1,0))</f>
        <v>0</v>
      </c>
      <c r="W114" s="125">
        <f>IF('Indicator Data'!X118="No Data",1,IF('Indicator Data imputation'!X117&lt;&gt;"",1,0))</f>
        <v>0</v>
      </c>
      <c r="X114" s="125">
        <f>IF('Indicator Data'!Y118="No Data",1,IF('Indicator Data imputation'!Y117&lt;&gt;"",1,0))</f>
        <v>0</v>
      </c>
      <c r="Y114" s="125">
        <f>IF('Indicator Data'!Z118="No Data",1,IF('Indicator Data imputation'!Z117&lt;&gt;"",1,0))</f>
        <v>0</v>
      </c>
      <c r="Z114" s="125">
        <f>IF('Indicator Data'!AA118="No Data",1,IF('Indicator Data imputation'!AA117&lt;&gt;"",1,0))</f>
        <v>0</v>
      </c>
      <c r="AA114" s="125">
        <f>IF('Indicator Data'!AB118="No Data",1,IF('Indicator Data imputation'!AB117&lt;&gt;"",1,0))</f>
        <v>0</v>
      </c>
      <c r="AB114" s="125">
        <f>IF('Indicator Data'!AC118="No Data",1,IF('Indicator Data imputation'!AC117&lt;&gt;"",1,0))</f>
        <v>0</v>
      </c>
      <c r="AC114" s="125">
        <f>IF('Indicator Data'!AD118="No Data",1,IF('Indicator Data imputation'!AD117&lt;&gt;"",1,0))</f>
        <v>0</v>
      </c>
      <c r="AD114" s="125">
        <f>IF('Indicator Data'!AE118="No Data",1,IF('Indicator Data imputation'!AE117&lt;&gt;"",1,0))</f>
        <v>0</v>
      </c>
      <c r="AE114" s="125">
        <f>IF('Indicator Data'!AF118="No Data",1,IF('Indicator Data imputation'!AF117&lt;&gt;"",1,0))</f>
        <v>0</v>
      </c>
      <c r="AF114" s="125">
        <f>IF('Indicator Data'!AG118="No Data",1,IF('Indicator Data imputation'!AG117&lt;&gt;"",1,0))</f>
        <v>0</v>
      </c>
      <c r="AG114" s="125">
        <f>IF('Indicator Data'!AH118="No Data",1,IF('Indicator Data imputation'!AH117&lt;&gt;"",1,0))</f>
        <v>0</v>
      </c>
      <c r="AH114" s="125">
        <f>IF('Indicator Data'!AI118="No Data",1,IF('Indicator Data imputation'!AI117&lt;&gt;"",1,0))</f>
        <v>0</v>
      </c>
      <c r="AI114" s="125">
        <f>IF('Indicator Data'!AJ118="No Data",1,IF('Indicator Data imputation'!AJ117&lt;&gt;"",1,0))</f>
        <v>0</v>
      </c>
      <c r="AJ114" s="125">
        <f>IF('Indicator Data'!AK118="No Data",1,IF('Indicator Data imputation'!AK117&lt;&gt;"",1,0))</f>
        <v>0</v>
      </c>
      <c r="AK114" s="125">
        <f>IF('Indicator Data'!AL118="No Data",1,IF('Indicator Data imputation'!AL117&lt;&gt;"",1,0))</f>
        <v>0</v>
      </c>
      <c r="AL114" s="125">
        <f>IF('Indicator Data'!AM118="No Data",1,IF('Indicator Data imputation'!AM117&lt;&gt;"",1,0))</f>
        <v>0</v>
      </c>
      <c r="AM114" s="125">
        <f>IF('Indicator Data'!AN118="No Data",1,IF('Indicator Data imputation'!AN117&lt;&gt;"",1,0))</f>
        <v>0</v>
      </c>
      <c r="AN114" s="125">
        <f>IF('Indicator Data'!AO118="No Data",1,IF('Indicator Data imputation'!AO117&lt;&gt;"",1,0))</f>
        <v>0</v>
      </c>
      <c r="AO114" s="125">
        <f>IF('Indicator Data'!AP118="No Data",1,IF('Indicator Data imputation'!AP117&lt;&gt;"",1,0))</f>
        <v>0</v>
      </c>
      <c r="AP114" s="125">
        <f>IF('Indicator Data'!AQ118="No Data",1,IF('Indicator Data imputation'!AQ117&lt;&gt;"",1,0))</f>
        <v>0</v>
      </c>
      <c r="AQ114" s="125">
        <f>IF('Indicator Data'!AR118="No Data",1,IF('Indicator Data imputation'!AR117&lt;&gt;"",1,0))</f>
        <v>0</v>
      </c>
      <c r="AR114" s="125">
        <f>IF('Indicator Data'!AS118="No Data",1,IF('Indicator Data imputation'!AS117&lt;&gt;"",1,0))</f>
        <v>0</v>
      </c>
      <c r="AS114" s="125">
        <f>IF('Indicator Data'!AT118="No Data",1,IF('Indicator Data imputation'!AT117&lt;&gt;"",1,0))</f>
        <v>0</v>
      </c>
      <c r="AT114" s="125">
        <f>IF('Indicator Data'!AU118="No Data",1,IF('Indicator Data imputation'!AU117&lt;&gt;"",1,0))</f>
        <v>0</v>
      </c>
      <c r="AU114" s="125">
        <f>IF('Indicator Data'!AV118="No Data",1,IF('Indicator Data imputation'!AV117&lt;&gt;"",1,0))</f>
        <v>0</v>
      </c>
      <c r="AV114" s="125">
        <f>IF('Indicator Data'!AW118="No Data",1,IF('Indicator Data imputation'!AW117&lt;&gt;"",1,0))</f>
        <v>0</v>
      </c>
      <c r="AW114" s="125">
        <f>IF('Indicator Data'!AX118="No Data",1,IF('Indicator Data imputation'!AX117&lt;&gt;"",1,0))</f>
        <v>1</v>
      </c>
      <c r="AX114" s="125">
        <f>IF('Indicator Data'!AY118="No Data",1,IF('Indicator Data imputation'!AY117&lt;&gt;"",1,0))</f>
        <v>0</v>
      </c>
      <c r="AY114" s="125">
        <f>IF('Indicator Data'!AZ118="No Data",1,IF('Indicator Data imputation'!AZ117&lt;&gt;"",1,0))</f>
        <v>0</v>
      </c>
      <c r="AZ114" s="125">
        <f>IF('Indicator Data'!BA118="No Data",1,IF('Indicator Data imputation'!BA117&lt;&gt;"",1,0))</f>
        <v>0</v>
      </c>
      <c r="BA114" s="125">
        <f>IF('Indicator Data'!BB118="No Data",1,IF('Indicator Data imputation'!BB117&lt;&gt;"",1,0))</f>
        <v>0</v>
      </c>
      <c r="BB114" s="125">
        <f>IF('Indicator Data'!BC118="No Data",1,IF('Indicator Data imputation'!BC117&lt;&gt;"",1,0))</f>
        <v>0</v>
      </c>
      <c r="BC114" s="125">
        <f>IF('Indicator Data'!BD118="No Data",1,IF('Indicator Data imputation'!BD117&lt;&gt;"",1,0))</f>
        <v>0</v>
      </c>
      <c r="BD114" s="125">
        <f>IF('Indicator Data'!BF118="No Data",1,IF('Indicator Data imputation'!BE117&lt;&gt;"",1,0))</f>
        <v>0</v>
      </c>
      <c r="BE114" s="125">
        <f>IF('Indicator Data'!BG118="No Data",1,IF('Indicator Data imputation'!BF117&lt;&gt;"",1,0))</f>
        <v>0</v>
      </c>
      <c r="BF114" s="125">
        <f>IF('Indicator Data'!BH118="No Data",1,IF('Indicator Data imputation'!BG117&lt;&gt;"",1,0))</f>
        <v>0</v>
      </c>
      <c r="BG114" s="125">
        <f>IF('Indicator Data'!BI118="No Data",1,IF('Indicator Data imputation'!BH117&lt;&gt;"",1,0))</f>
        <v>0</v>
      </c>
      <c r="BH114" s="125">
        <f>IF('Indicator Data'!BJ118="No Data",1,IF('Indicator Data imputation'!BI117&lt;&gt;"",1,0))</f>
        <v>1</v>
      </c>
      <c r="BI114" s="125">
        <f>IF('Indicator Data'!BK118="No Data",1,IF('Indicator Data imputation'!BJ117&lt;&gt;"",1,0))</f>
        <v>0</v>
      </c>
      <c r="BJ114" s="125">
        <f>IF('Indicator Data'!BL118="No Data",1,IF('Indicator Data imputation'!BK117&lt;&gt;"",1,0))</f>
        <v>0</v>
      </c>
      <c r="BK114" s="125">
        <f>IF('Indicator Data'!BM118="No Data",1,IF('Indicator Data imputation'!BL117&lt;&gt;"",1,0))</f>
        <v>0</v>
      </c>
      <c r="BL114" s="125">
        <f>IF('Indicator Data'!BN118="No Data",1,IF('Indicator Data imputation'!BM117&lt;&gt;"",1,0))</f>
        <v>0</v>
      </c>
      <c r="BM114" s="125">
        <f>IF('Indicator Data'!BO118="No Data",1,IF('Indicator Data imputation'!BN117&lt;&gt;"",1,0))</f>
        <v>0</v>
      </c>
      <c r="BN114" s="125">
        <f>IF('Indicator Data'!BP118="No Data",1,IF('Indicator Data imputation'!BO117&lt;&gt;"",1,0))</f>
        <v>0</v>
      </c>
      <c r="BO114" s="125">
        <f>IF('Indicator Data'!BQ118="No Data",1,IF('Indicator Data imputation'!BP117&lt;&gt;"",1,0))</f>
        <v>0</v>
      </c>
      <c r="BP114" s="125">
        <f>IF('Indicator Data'!BR118="No Data",1,IF('Indicator Data imputation'!BQ117&lt;&gt;"",1,0))</f>
        <v>0</v>
      </c>
      <c r="BQ114" s="125">
        <f>IF('Indicator Data'!BS118="No Data",1,IF('Indicator Data imputation'!BR117&lt;&gt;"",1,0))</f>
        <v>0</v>
      </c>
      <c r="BR114" s="125">
        <f>IF('Indicator Data'!BT118="No Data",1,IF('Indicator Data imputation'!BS117&lt;&gt;"",1,0))</f>
        <v>0</v>
      </c>
      <c r="BS114" s="125">
        <f>IF('Indicator Data'!BU118="No Data",1,IF('Indicator Data imputation'!BT117&lt;&gt;"",1,0))</f>
        <v>0</v>
      </c>
      <c r="BT114" s="125">
        <f>IF('Indicator Data'!BV118="No Data",1,IF('Indicator Data imputation'!BU117&lt;&gt;"",1,0))</f>
        <v>0</v>
      </c>
      <c r="BU114" s="125">
        <f>IF('Indicator Data'!BW118="No Data",1,IF('Indicator Data imputation'!BV117&lt;&gt;"",1,0))</f>
        <v>0</v>
      </c>
      <c r="BV114" s="125">
        <f>IF('Indicator Data'!BX118="No Data",1,IF('Indicator Data imputation'!BW117&lt;&gt;"",1,0))</f>
        <v>0</v>
      </c>
      <c r="BW114" s="125">
        <f>IF('Indicator Data'!BY118="No Data",1,IF('Indicator Data imputation'!BX117&lt;&gt;"",1,0))</f>
        <v>0</v>
      </c>
      <c r="BX114" s="125">
        <f>IF('Indicator Data'!BZ118="No Data",1,IF('Indicator Data imputation'!BY117&lt;&gt;"",1,0))</f>
        <v>0</v>
      </c>
      <c r="BY114" s="3">
        <f t="shared" si="5"/>
        <v>5</v>
      </c>
      <c r="BZ114" s="127">
        <f t="shared" si="4"/>
        <v>6.6666666666666666E-2</v>
      </c>
    </row>
    <row r="115" spans="1:78" x14ac:dyDescent="0.3">
      <c r="A115" s="3" t="str">
        <f>'Indicator Data'!B119</f>
        <v>MNG</v>
      </c>
      <c r="B115" s="125">
        <f>IF('Indicator Data'!C119="No Data",1,IF('Indicator Data imputation'!C118&lt;&gt;"",1,0))</f>
        <v>0</v>
      </c>
      <c r="C115" s="125">
        <f>IF('Indicator Data'!D119="No Data",1,IF('Indicator Data imputation'!D118&lt;&gt;"",1,0))</f>
        <v>0</v>
      </c>
      <c r="D115" s="125">
        <f>IF('Indicator Data'!E119="No Data",1,IF('Indicator Data imputation'!E118&lt;&gt;"",1,0))</f>
        <v>0</v>
      </c>
      <c r="E115" s="125">
        <f>IF('Indicator Data'!F119="No Data",1,IF('Indicator Data imputation'!F118&lt;&gt;"",1,0))</f>
        <v>0</v>
      </c>
      <c r="F115" s="125">
        <f>IF('Indicator Data'!G119="No Data",1,IF('Indicator Data imputation'!G118&lt;&gt;"",1,0))</f>
        <v>0</v>
      </c>
      <c r="G115" s="125">
        <f>IF('Indicator Data'!H119="No Data",1,IF('Indicator Data imputation'!H118&lt;&gt;"",1,0))</f>
        <v>0</v>
      </c>
      <c r="H115" s="125">
        <f>IF('Indicator Data'!I119="No Data",1,IF('Indicator Data imputation'!I118&lt;&gt;"",1,0))</f>
        <v>0</v>
      </c>
      <c r="I115" s="125">
        <f>IF('Indicator Data'!J119="No Data",1,IF('Indicator Data imputation'!J118&lt;&gt;"",1,0))</f>
        <v>0</v>
      </c>
      <c r="J115" s="125">
        <f>IF('Indicator Data'!K119="No Data",1,IF('Indicator Data imputation'!K118&lt;&gt;"",1,0))</f>
        <v>0</v>
      </c>
      <c r="K115" s="125">
        <f>IF('Indicator Data'!L119="No Data",1,IF('Indicator Data imputation'!L118&lt;&gt;"",1,0))</f>
        <v>0</v>
      </c>
      <c r="L115" s="125">
        <f>IF('Indicator Data'!M119="No Data",1,IF('Indicator Data imputation'!M118&lt;&gt;"",1,0))</f>
        <v>0</v>
      </c>
      <c r="M115" s="125">
        <f>IF('Indicator Data'!N119="No Data",1,IF('Indicator Data imputation'!N118&lt;&gt;"",1,0))</f>
        <v>1</v>
      </c>
      <c r="N115" s="125">
        <f>IF('Indicator Data'!O119="No Data",1,IF('Indicator Data imputation'!O118&lt;&gt;"",1,0))</f>
        <v>1</v>
      </c>
      <c r="O115" s="125">
        <f>IF('Indicator Data'!P119="No Data",1,IF('Indicator Data imputation'!P118&lt;&gt;"",1,0))</f>
        <v>1</v>
      </c>
      <c r="P115" s="125">
        <f>IF('Indicator Data'!Q119="No Data",1,IF('Indicator Data imputation'!Q118&lt;&gt;"",1,0))</f>
        <v>0</v>
      </c>
      <c r="Q115" s="125">
        <f>IF('Indicator Data'!R119="No Data",1,IF('Indicator Data imputation'!R118&lt;&gt;"",1,0))</f>
        <v>0</v>
      </c>
      <c r="R115" s="125">
        <f>IF('Indicator Data'!S119="No Data",1,IF('Indicator Data imputation'!S118&lt;&gt;"",1,0))</f>
        <v>0</v>
      </c>
      <c r="S115" s="125">
        <f>IF('Indicator Data'!T119="No Data",1,IF('Indicator Data imputation'!T118&lt;&gt;"",1,0))</f>
        <v>0</v>
      </c>
      <c r="T115" s="125">
        <f>IF('Indicator Data'!U119="No Data",1,IF('Indicator Data imputation'!U118&lt;&gt;"",1,0))</f>
        <v>0</v>
      </c>
      <c r="U115" s="125">
        <f>IF('Indicator Data'!V119="No Data",1,IF('Indicator Data imputation'!V118&lt;&gt;"",1,0))</f>
        <v>0</v>
      </c>
      <c r="V115" s="125">
        <f>IF('Indicator Data'!W119="No Data",1,IF('Indicator Data imputation'!W118&lt;&gt;"",1,0))</f>
        <v>0</v>
      </c>
      <c r="W115" s="125">
        <f>IF('Indicator Data'!X119="No Data",1,IF('Indicator Data imputation'!X118&lt;&gt;"",1,0))</f>
        <v>0</v>
      </c>
      <c r="X115" s="125">
        <f>IF('Indicator Data'!Y119="No Data",1,IF('Indicator Data imputation'!Y118&lt;&gt;"",1,0))</f>
        <v>0</v>
      </c>
      <c r="Y115" s="125">
        <f>IF('Indicator Data'!Z119="No Data",1,IF('Indicator Data imputation'!Z118&lt;&gt;"",1,0))</f>
        <v>0</v>
      </c>
      <c r="Z115" s="125">
        <f>IF('Indicator Data'!AA119="No Data",1,IF('Indicator Data imputation'!AA118&lt;&gt;"",1,0))</f>
        <v>1</v>
      </c>
      <c r="AA115" s="125">
        <f>IF('Indicator Data'!AB119="No Data",1,IF('Indicator Data imputation'!AB118&lt;&gt;"",1,0))</f>
        <v>0</v>
      </c>
      <c r="AB115" s="125">
        <f>IF('Indicator Data'!AC119="No Data",1,IF('Indicator Data imputation'!AC118&lt;&gt;"",1,0))</f>
        <v>0</v>
      </c>
      <c r="AC115" s="125">
        <f>IF('Indicator Data'!AD119="No Data",1,IF('Indicator Data imputation'!AD118&lt;&gt;"",1,0))</f>
        <v>0</v>
      </c>
      <c r="AD115" s="125">
        <f>IF('Indicator Data'!AE119="No Data",1,IF('Indicator Data imputation'!AE118&lt;&gt;"",1,0))</f>
        <v>0</v>
      </c>
      <c r="AE115" s="125">
        <f>IF('Indicator Data'!AF119="No Data",1,IF('Indicator Data imputation'!AF118&lt;&gt;"",1,0))</f>
        <v>0</v>
      </c>
      <c r="AF115" s="125">
        <f>IF('Indicator Data'!AG119="No Data",1,IF('Indicator Data imputation'!AG118&lt;&gt;"",1,0))</f>
        <v>0</v>
      </c>
      <c r="AG115" s="125">
        <f>IF('Indicator Data'!AH119="No Data",1,IF('Indicator Data imputation'!AH118&lt;&gt;"",1,0))</f>
        <v>0</v>
      </c>
      <c r="AH115" s="125">
        <f>IF('Indicator Data'!AI119="No Data",1,IF('Indicator Data imputation'!AI118&lt;&gt;"",1,0))</f>
        <v>0</v>
      </c>
      <c r="AI115" s="125">
        <f>IF('Indicator Data'!AJ119="No Data",1,IF('Indicator Data imputation'!AJ118&lt;&gt;"",1,0))</f>
        <v>0</v>
      </c>
      <c r="AJ115" s="125">
        <f>IF('Indicator Data'!AK119="No Data",1,IF('Indicator Data imputation'!AK118&lt;&gt;"",1,0))</f>
        <v>0</v>
      </c>
      <c r="AK115" s="125">
        <f>IF('Indicator Data'!AL119="No Data",1,IF('Indicator Data imputation'!AL118&lt;&gt;"",1,0))</f>
        <v>0</v>
      </c>
      <c r="AL115" s="125">
        <f>IF('Indicator Data'!AM119="No Data",1,IF('Indicator Data imputation'!AM118&lt;&gt;"",1,0))</f>
        <v>0</v>
      </c>
      <c r="AM115" s="125">
        <f>IF('Indicator Data'!AN119="No Data",1,IF('Indicator Data imputation'!AN118&lt;&gt;"",1,0))</f>
        <v>0</v>
      </c>
      <c r="AN115" s="125">
        <f>IF('Indicator Data'!AO119="No Data",1,IF('Indicator Data imputation'!AO118&lt;&gt;"",1,0))</f>
        <v>0</v>
      </c>
      <c r="AO115" s="125">
        <f>IF('Indicator Data'!AP119="No Data",1,IF('Indicator Data imputation'!AP118&lt;&gt;"",1,0))</f>
        <v>0</v>
      </c>
      <c r="AP115" s="125">
        <f>IF('Indicator Data'!AQ119="No Data",1,IF('Indicator Data imputation'!AQ118&lt;&gt;"",1,0))</f>
        <v>0</v>
      </c>
      <c r="AQ115" s="125">
        <f>IF('Indicator Data'!AR119="No Data",1,IF('Indicator Data imputation'!AR118&lt;&gt;"",1,0))</f>
        <v>0</v>
      </c>
      <c r="AR115" s="125">
        <f>IF('Indicator Data'!AS119="No Data",1,IF('Indicator Data imputation'!AS118&lt;&gt;"",1,0))</f>
        <v>0</v>
      </c>
      <c r="AS115" s="125">
        <f>IF('Indicator Data'!AT119="No Data",1,IF('Indicator Data imputation'!AT118&lt;&gt;"",1,0))</f>
        <v>0</v>
      </c>
      <c r="AT115" s="125">
        <f>IF('Indicator Data'!AU119="No Data",1,IF('Indicator Data imputation'!AU118&lt;&gt;"",1,0))</f>
        <v>0</v>
      </c>
      <c r="AU115" s="125">
        <f>IF('Indicator Data'!AV119="No Data",1,IF('Indicator Data imputation'!AV118&lt;&gt;"",1,0))</f>
        <v>0</v>
      </c>
      <c r="AV115" s="125">
        <f>IF('Indicator Data'!AW119="No Data",1,IF('Indicator Data imputation'!AW118&lt;&gt;"",1,0))</f>
        <v>0</v>
      </c>
      <c r="AW115" s="125">
        <f>IF('Indicator Data'!AX119="No Data",1,IF('Indicator Data imputation'!AX118&lt;&gt;"",1,0))</f>
        <v>1</v>
      </c>
      <c r="AX115" s="125">
        <f>IF('Indicator Data'!AY119="No Data",1,IF('Indicator Data imputation'!AY118&lt;&gt;"",1,0))</f>
        <v>0</v>
      </c>
      <c r="AY115" s="125">
        <f>IF('Indicator Data'!AZ119="No Data",1,IF('Indicator Data imputation'!AZ118&lt;&gt;"",1,0))</f>
        <v>0</v>
      </c>
      <c r="AZ115" s="125">
        <f>IF('Indicator Data'!BA119="No Data",1,IF('Indicator Data imputation'!BA118&lt;&gt;"",1,0))</f>
        <v>0</v>
      </c>
      <c r="BA115" s="125">
        <f>IF('Indicator Data'!BB119="No Data",1,IF('Indicator Data imputation'!BB118&lt;&gt;"",1,0))</f>
        <v>0</v>
      </c>
      <c r="BB115" s="125">
        <f>IF('Indicator Data'!BC119="No Data",1,IF('Indicator Data imputation'!BC118&lt;&gt;"",1,0))</f>
        <v>0</v>
      </c>
      <c r="BC115" s="125">
        <f>IF('Indicator Data'!BD119="No Data",1,IF('Indicator Data imputation'!BD118&lt;&gt;"",1,0))</f>
        <v>0</v>
      </c>
      <c r="BD115" s="125">
        <f>IF('Indicator Data'!BF119="No Data",1,IF('Indicator Data imputation'!BE118&lt;&gt;"",1,0))</f>
        <v>0</v>
      </c>
      <c r="BE115" s="125">
        <f>IF('Indicator Data'!BG119="No Data",1,IF('Indicator Data imputation'!BF118&lt;&gt;"",1,0))</f>
        <v>0</v>
      </c>
      <c r="BF115" s="125">
        <f>IF('Indicator Data'!BH119="No Data",1,IF('Indicator Data imputation'!BG118&lt;&gt;"",1,0))</f>
        <v>0</v>
      </c>
      <c r="BG115" s="125">
        <f>IF('Indicator Data'!BI119="No Data",1,IF('Indicator Data imputation'!BH118&lt;&gt;"",1,0))</f>
        <v>0</v>
      </c>
      <c r="BH115" s="125">
        <f>IF('Indicator Data'!BJ119="No Data",1,IF('Indicator Data imputation'!BI118&lt;&gt;"",1,0))</f>
        <v>0</v>
      </c>
      <c r="BI115" s="125">
        <f>IF('Indicator Data'!BK119="No Data",1,IF('Indicator Data imputation'!BJ118&lt;&gt;"",1,0))</f>
        <v>0</v>
      </c>
      <c r="BJ115" s="125">
        <f>IF('Indicator Data'!BL119="No Data",1,IF('Indicator Data imputation'!BK118&lt;&gt;"",1,0))</f>
        <v>0</v>
      </c>
      <c r="BK115" s="125">
        <f>IF('Indicator Data'!BM119="No Data",1,IF('Indicator Data imputation'!BL118&lt;&gt;"",1,0))</f>
        <v>0</v>
      </c>
      <c r="BL115" s="125">
        <f>IF('Indicator Data'!BN119="No Data",1,IF('Indicator Data imputation'!BM118&lt;&gt;"",1,0))</f>
        <v>0</v>
      </c>
      <c r="BM115" s="125">
        <f>IF('Indicator Data'!BO119="No Data",1,IF('Indicator Data imputation'!BN118&lt;&gt;"",1,0))</f>
        <v>0</v>
      </c>
      <c r="BN115" s="125">
        <f>IF('Indicator Data'!BP119="No Data",1,IF('Indicator Data imputation'!BO118&lt;&gt;"",1,0))</f>
        <v>0</v>
      </c>
      <c r="BO115" s="125">
        <f>IF('Indicator Data'!BQ119="No Data",1,IF('Indicator Data imputation'!BP118&lt;&gt;"",1,0))</f>
        <v>0</v>
      </c>
      <c r="BP115" s="125">
        <f>IF('Indicator Data'!BR119="No Data",1,IF('Indicator Data imputation'!BQ118&lt;&gt;"",1,0))</f>
        <v>0</v>
      </c>
      <c r="BQ115" s="125">
        <f>IF('Indicator Data'!BS119="No Data",1,IF('Indicator Data imputation'!BR118&lt;&gt;"",1,0))</f>
        <v>0</v>
      </c>
      <c r="BR115" s="125">
        <f>IF('Indicator Data'!BT119="No Data",1,IF('Indicator Data imputation'!BS118&lt;&gt;"",1,0))</f>
        <v>0</v>
      </c>
      <c r="BS115" s="125">
        <f>IF('Indicator Data'!BU119="No Data",1,IF('Indicator Data imputation'!BT118&lt;&gt;"",1,0))</f>
        <v>0</v>
      </c>
      <c r="BT115" s="125">
        <f>IF('Indicator Data'!BV119="No Data",1,IF('Indicator Data imputation'!BU118&lt;&gt;"",1,0))</f>
        <v>0</v>
      </c>
      <c r="BU115" s="125">
        <f>IF('Indicator Data'!BW119="No Data",1,IF('Indicator Data imputation'!BV118&lt;&gt;"",1,0))</f>
        <v>0</v>
      </c>
      <c r="BV115" s="125">
        <f>IF('Indicator Data'!BX119="No Data",1,IF('Indicator Data imputation'!BW118&lt;&gt;"",1,0))</f>
        <v>0</v>
      </c>
      <c r="BW115" s="125">
        <f>IF('Indicator Data'!BY119="No Data",1,IF('Indicator Data imputation'!BX118&lt;&gt;"",1,0))</f>
        <v>0</v>
      </c>
      <c r="BX115" s="125">
        <f>IF('Indicator Data'!BZ119="No Data",1,IF('Indicator Data imputation'!BY118&lt;&gt;"",1,0))</f>
        <v>0</v>
      </c>
      <c r="BY115" s="3">
        <f t="shared" si="5"/>
        <v>5</v>
      </c>
      <c r="BZ115" s="127">
        <f t="shared" si="4"/>
        <v>6.6666666666666666E-2</v>
      </c>
    </row>
    <row r="116" spans="1:78" x14ac:dyDescent="0.3">
      <c r="A116" s="3" t="str">
        <f>'Indicator Data'!B120</f>
        <v>MNE</v>
      </c>
      <c r="B116" s="125">
        <f>IF('Indicator Data'!C120="No Data",1,IF('Indicator Data imputation'!C119&lt;&gt;"",1,0))</f>
        <v>0</v>
      </c>
      <c r="C116" s="125">
        <f>IF('Indicator Data'!D120="No Data",1,IF('Indicator Data imputation'!D119&lt;&gt;"",1,0))</f>
        <v>0</v>
      </c>
      <c r="D116" s="125">
        <f>IF('Indicator Data'!E120="No Data",1,IF('Indicator Data imputation'!E119&lt;&gt;"",1,0))</f>
        <v>0</v>
      </c>
      <c r="E116" s="125">
        <f>IF('Indicator Data'!F120="No Data",1,IF('Indicator Data imputation'!F119&lt;&gt;"",1,0))</f>
        <v>0</v>
      </c>
      <c r="F116" s="125">
        <f>IF('Indicator Data'!G120="No Data",1,IF('Indicator Data imputation'!G119&lt;&gt;"",1,0))</f>
        <v>0</v>
      </c>
      <c r="G116" s="125">
        <f>IF('Indicator Data'!H120="No Data",1,IF('Indicator Data imputation'!H119&lt;&gt;"",1,0))</f>
        <v>0</v>
      </c>
      <c r="H116" s="125">
        <f>IF('Indicator Data'!I120="No Data",1,IF('Indicator Data imputation'!I119&lt;&gt;"",1,0))</f>
        <v>0</v>
      </c>
      <c r="I116" s="125">
        <f>IF('Indicator Data'!J120="No Data",1,IF('Indicator Data imputation'!J119&lt;&gt;"",1,0))</f>
        <v>0</v>
      </c>
      <c r="J116" s="125">
        <f>IF('Indicator Data'!K120="No Data",1,IF('Indicator Data imputation'!K119&lt;&gt;"",1,0))</f>
        <v>0</v>
      </c>
      <c r="K116" s="125">
        <f>IF('Indicator Data'!L120="No Data",1,IF('Indicator Data imputation'!L119&lt;&gt;"",1,0))</f>
        <v>0</v>
      </c>
      <c r="L116" s="125">
        <f>IF('Indicator Data'!M120="No Data",1,IF('Indicator Data imputation'!M119&lt;&gt;"",1,0))</f>
        <v>0</v>
      </c>
      <c r="M116" s="125">
        <f>IF('Indicator Data'!N120="No Data",1,IF('Indicator Data imputation'!N119&lt;&gt;"",1,0))</f>
        <v>1</v>
      </c>
      <c r="N116" s="125">
        <f>IF('Indicator Data'!O120="No Data",1,IF('Indicator Data imputation'!O119&lt;&gt;"",1,0))</f>
        <v>1</v>
      </c>
      <c r="O116" s="125">
        <f>IF('Indicator Data'!P120="No Data",1,IF('Indicator Data imputation'!P119&lt;&gt;"",1,0))</f>
        <v>1</v>
      </c>
      <c r="P116" s="125">
        <f>IF('Indicator Data'!Q120="No Data",1,IF('Indicator Data imputation'!Q119&lt;&gt;"",1,0))</f>
        <v>0</v>
      </c>
      <c r="Q116" s="125">
        <f>IF('Indicator Data'!R120="No Data",1,IF('Indicator Data imputation'!R119&lt;&gt;"",1,0))</f>
        <v>0</v>
      </c>
      <c r="R116" s="125">
        <f>IF('Indicator Data'!S120="No Data",1,IF('Indicator Data imputation'!S119&lt;&gt;"",1,0))</f>
        <v>0</v>
      </c>
      <c r="S116" s="125">
        <f>IF('Indicator Data'!T120="No Data",1,IF('Indicator Data imputation'!T119&lt;&gt;"",1,0))</f>
        <v>0</v>
      </c>
      <c r="T116" s="125">
        <f>IF('Indicator Data'!U120="No Data",1,IF('Indicator Data imputation'!U119&lt;&gt;"",1,0))</f>
        <v>0</v>
      </c>
      <c r="U116" s="125">
        <f>IF('Indicator Data'!V120="No Data",1,IF('Indicator Data imputation'!V119&lt;&gt;"",1,0))</f>
        <v>0</v>
      </c>
      <c r="V116" s="125">
        <f>IF('Indicator Data'!W120="No Data",1,IF('Indicator Data imputation'!W119&lt;&gt;"",1,0))</f>
        <v>0</v>
      </c>
      <c r="W116" s="125">
        <f>IF('Indicator Data'!X120="No Data",1,IF('Indicator Data imputation'!X119&lt;&gt;"",1,0))</f>
        <v>0</v>
      </c>
      <c r="X116" s="125">
        <f>IF('Indicator Data'!Y120="No Data",1,IF('Indicator Data imputation'!Y119&lt;&gt;"",1,0))</f>
        <v>0</v>
      </c>
      <c r="Y116" s="125">
        <f>IF('Indicator Data'!Z120="No Data",1,IF('Indicator Data imputation'!Z119&lt;&gt;"",1,0))</f>
        <v>0</v>
      </c>
      <c r="Z116" s="125">
        <f>IF('Indicator Data'!AA120="No Data",1,IF('Indicator Data imputation'!AA119&lt;&gt;"",1,0))</f>
        <v>0</v>
      </c>
      <c r="AA116" s="125">
        <f>IF('Indicator Data'!AB120="No Data",1,IF('Indicator Data imputation'!AB119&lt;&gt;"",1,0))</f>
        <v>0</v>
      </c>
      <c r="AB116" s="125">
        <f>IF('Indicator Data'!AC120="No Data",1,IF('Indicator Data imputation'!AC119&lt;&gt;"",1,0))</f>
        <v>1</v>
      </c>
      <c r="AC116" s="125">
        <f>IF('Indicator Data'!AD120="No Data",1,IF('Indicator Data imputation'!AD119&lt;&gt;"",1,0))</f>
        <v>0</v>
      </c>
      <c r="AD116" s="125">
        <f>IF('Indicator Data'!AE120="No Data",1,IF('Indicator Data imputation'!AE119&lt;&gt;"",1,0))</f>
        <v>0</v>
      </c>
      <c r="AE116" s="125">
        <f>IF('Indicator Data'!AF120="No Data",1,IF('Indicator Data imputation'!AF119&lt;&gt;"",1,0))</f>
        <v>0</v>
      </c>
      <c r="AF116" s="125">
        <f>IF('Indicator Data'!AG120="No Data",1,IF('Indicator Data imputation'!AG119&lt;&gt;"",1,0))</f>
        <v>0</v>
      </c>
      <c r="AG116" s="125">
        <f>IF('Indicator Data'!AH120="No Data",1,IF('Indicator Data imputation'!AH119&lt;&gt;"",1,0))</f>
        <v>0</v>
      </c>
      <c r="AH116" s="125">
        <f>IF('Indicator Data'!AI120="No Data",1,IF('Indicator Data imputation'!AI119&lt;&gt;"",1,0))</f>
        <v>0</v>
      </c>
      <c r="AI116" s="125">
        <f>IF('Indicator Data'!AJ120="No Data",1,IF('Indicator Data imputation'!AJ119&lt;&gt;"",1,0))</f>
        <v>0</v>
      </c>
      <c r="AJ116" s="125">
        <f>IF('Indicator Data'!AK120="No Data",1,IF('Indicator Data imputation'!AK119&lt;&gt;"",1,0))</f>
        <v>0</v>
      </c>
      <c r="AK116" s="125">
        <f>IF('Indicator Data'!AL120="No Data",1,IF('Indicator Data imputation'!AL119&lt;&gt;"",1,0))</f>
        <v>0</v>
      </c>
      <c r="AL116" s="125">
        <f>IF('Indicator Data'!AM120="No Data",1,IF('Indicator Data imputation'!AM119&lt;&gt;"",1,0))</f>
        <v>0</v>
      </c>
      <c r="AM116" s="125">
        <f>IF('Indicator Data'!AN120="No Data",1,IF('Indicator Data imputation'!AN119&lt;&gt;"",1,0))</f>
        <v>0</v>
      </c>
      <c r="AN116" s="125">
        <f>IF('Indicator Data'!AO120="No Data",1,IF('Indicator Data imputation'!AO119&lt;&gt;"",1,0))</f>
        <v>0</v>
      </c>
      <c r="AO116" s="125">
        <f>IF('Indicator Data'!AP120="No Data",1,IF('Indicator Data imputation'!AP119&lt;&gt;"",1,0))</f>
        <v>0</v>
      </c>
      <c r="AP116" s="125">
        <f>IF('Indicator Data'!AQ120="No Data",1,IF('Indicator Data imputation'!AQ119&lt;&gt;"",1,0))</f>
        <v>0</v>
      </c>
      <c r="AQ116" s="125">
        <f>IF('Indicator Data'!AR120="No Data",1,IF('Indicator Data imputation'!AR119&lt;&gt;"",1,0))</f>
        <v>0</v>
      </c>
      <c r="AR116" s="125">
        <f>IF('Indicator Data'!AS120="No Data",1,IF('Indicator Data imputation'!AS119&lt;&gt;"",1,0))</f>
        <v>0</v>
      </c>
      <c r="AS116" s="125">
        <f>IF('Indicator Data'!AT120="No Data",1,IF('Indicator Data imputation'!AT119&lt;&gt;"",1,0))</f>
        <v>0</v>
      </c>
      <c r="AT116" s="125">
        <f>IF('Indicator Data'!AU120="No Data",1,IF('Indicator Data imputation'!AU119&lt;&gt;"",1,0))</f>
        <v>0</v>
      </c>
      <c r="AU116" s="125">
        <f>IF('Indicator Data'!AV120="No Data",1,IF('Indicator Data imputation'!AV119&lt;&gt;"",1,0))</f>
        <v>0</v>
      </c>
      <c r="AV116" s="125">
        <f>IF('Indicator Data'!AW120="No Data",1,IF('Indicator Data imputation'!AW119&lt;&gt;"",1,0))</f>
        <v>0</v>
      </c>
      <c r="AW116" s="125">
        <f>IF('Indicator Data'!AX120="No Data",1,IF('Indicator Data imputation'!AX119&lt;&gt;"",1,0))</f>
        <v>1</v>
      </c>
      <c r="AX116" s="125">
        <f>IF('Indicator Data'!AY120="No Data",1,IF('Indicator Data imputation'!AY119&lt;&gt;"",1,0))</f>
        <v>0</v>
      </c>
      <c r="AY116" s="125">
        <f>IF('Indicator Data'!AZ120="No Data",1,IF('Indicator Data imputation'!AZ119&lt;&gt;"",1,0))</f>
        <v>0</v>
      </c>
      <c r="AZ116" s="125">
        <f>IF('Indicator Data'!BA120="No Data",1,IF('Indicator Data imputation'!BA119&lt;&gt;"",1,0))</f>
        <v>0</v>
      </c>
      <c r="BA116" s="125">
        <f>IF('Indicator Data'!BB120="No Data",1,IF('Indicator Data imputation'!BB119&lt;&gt;"",1,0))</f>
        <v>0</v>
      </c>
      <c r="BB116" s="125">
        <f>IF('Indicator Data'!BC120="No Data",1,IF('Indicator Data imputation'!BC119&lt;&gt;"",1,0))</f>
        <v>0</v>
      </c>
      <c r="BC116" s="125">
        <f>IF('Indicator Data'!BD120="No Data",1,IF('Indicator Data imputation'!BD119&lt;&gt;"",1,0))</f>
        <v>0</v>
      </c>
      <c r="BD116" s="125">
        <f>IF('Indicator Data'!BF120="No Data",1,IF('Indicator Data imputation'!BE119&lt;&gt;"",1,0))</f>
        <v>0</v>
      </c>
      <c r="BE116" s="125">
        <f>IF('Indicator Data'!BG120="No Data",1,IF('Indicator Data imputation'!BF119&lt;&gt;"",1,0))</f>
        <v>0</v>
      </c>
      <c r="BF116" s="125">
        <f>IF('Indicator Data'!BH120="No Data",1,IF('Indicator Data imputation'!BG119&lt;&gt;"",1,0))</f>
        <v>0</v>
      </c>
      <c r="BG116" s="125">
        <f>IF('Indicator Data'!BI120="No Data",1,IF('Indicator Data imputation'!BH119&lt;&gt;"",1,0))</f>
        <v>0</v>
      </c>
      <c r="BH116" s="125">
        <f>IF('Indicator Data'!BJ120="No Data",1,IF('Indicator Data imputation'!BI119&lt;&gt;"",1,0))</f>
        <v>0</v>
      </c>
      <c r="BI116" s="125">
        <f>IF('Indicator Data'!BK120="No Data",1,IF('Indicator Data imputation'!BJ119&lt;&gt;"",1,0))</f>
        <v>0</v>
      </c>
      <c r="BJ116" s="125">
        <f>IF('Indicator Data'!BL120="No Data",1,IF('Indicator Data imputation'!BK119&lt;&gt;"",1,0))</f>
        <v>0</v>
      </c>
      <c r="BK116" s="125">
        <f>IF('Indicator Data'!BM120="No Data",1,IF('Indicator Data imputation'!BL119&lt;&gt;"",1,0))</f>
        <v>0</v>
      </c>
      <c r="BL116" s="125">
        <f>IF('Indicator Data'!BN120="No Data",1,IF('Indicator Data imputation'!BM119&lt;&gt;"",1,0))</f>
        <v>0</v>
      </c>
      <c r="BM116" s="125">
        <f>IF('Indicator Data'!BO120="No Data",1,IF('Indicator Data imputation'!BN119&lt;&gt;"",1,0))</f>
        <v>0</v>
      </c>
      <c r="BN116" s="125">
        <f>IF('Indicator Data'!BP120="No Data",1,IF('Indicator Data imputation'!BO119&lt;&gt;"",1,0))</f>
        <v>0</v>
      </c>
      <c r="BO116" s="125">
        <f>IF('Indicator Data'!BQ120="No Data",1,IF('Indicator Data imputation'!BP119&lt;&gt;"",1,0))</f>
        <v>0</v>
      </c>
      <c r="BP116" s="125">
        <f>IF('Indicator Data'!BR120="No Data",1,IF('Indicator Data imputation'!BQ119&lt;&gt;"",1,0))</f>
        <v>0</v>
      </c>
      <c r="BQ116" s="125">
        <f>IF('Indicator Data'!BS120="No Data",1,IF('Indicator Data imputation'!BR119&lt;&gt;"",1,0))</f>
        <v>0</v>
      </c>
      <c r="BR116" s="125">
        <f>IF('Indicator Data'!BT120="No Data",1,IF('Indicator Data imputation'!BS119&lt;&gt;"",1,0))</f>
        <v>0</v>
      </c>
      <c r="BS116" s="125">
        <f>IF('Indicator Data'!BU120="No Data",1,IF('Indicator Data imputation'!BT119&lt;&gt;"",1,0))</f>
        <v>0</v>
      </c>
      <c r="BT116" s="125">
        <f>IF('Indicator Data'!BV120="No Data",1,IF('Indicator Data imputation'!BU119&lt;&gt;"",1,0))</f>
        <v>0</v>
      </c>
      <c r="BU116" s="125">
        <f>IF('Indicator Data'!BW120="No Data",1,IF('Indicator Data imputation'!BV119&lt;&gt;"",1,0))</f>
        <v>0</v>
      </c>
      <c r="BV116" s="125">
        <f>IF('Indicator Data'!BX120="No Data",1,IF('Indicator Data imputation'!BW119&lt;&gt;"",1,0))</f>
        <v>1</v>
      </c>
      <c r="BW116" s="125">
        <f>IF('Indicator Data'!BY120="No Data",1,IF('Indicator Data imputation'!BX119&lt;&gt;"",1,0))</f>
        <v>0</v>
      </c>
      <c r="BX116" s="125">
        <f>IF('Indicator Data'!BZ120="No Data",1,IF('Indicator Data imputation'!BY119&lt;&gt;"",1,0))</f>
        <v>0</v>
      </c>
      <c r="BY116" s="3">
        <f t="shared" si="5"/>
        <v>6</v>
      </c>
      <c r="BZ116" s="127">
        <f t="shared" si="4"/>
        <v>0.08</v>
      </c>
    </row>
    <row r="117" spans="1:78" x14ac:dyDescent="0.3">
      <c r="A117" s="3" t="str">
        <f>'Indicator Data'!B121</f>
        <v>MAR</v>
      </c>
      <c r="B117" s="125">
        <f>IF('Indicator Data'!C121="No Data",1,IF('Indicator Data imputation'!C120&lt;&gt;"",1,0))</f>
        <v>0</v>
      </c>
      <c r="C117" s="125">
        <f>IF('Indicator Data'!D121="No Data",1,IF('Indicator Data imputation'!D120&lt;&gt;"",1,0))</f>
        <v>0</v>
      </c>
      <c r="D117" s="125">
        <f>IF('Indicator Data'!E121="No Data",1,IF('Indicator Data imputation'!E120&lt;&gt;"",1,0))</f>
        <v>0</v>
      </c>
      <c r="E117" s="125">
        <f>IF('Indicator Data'!F121="No Data",1,IF('Indicator Data imputation'!F120&lt;&gt;"",1,0))</f>
        <v>0</v>
      </c>
      <c r="F117" s="125">
        <f>IF('Indicator Data'!G121="No Data",1,IF('Indicator Data imputation'!G120&lt;&gt;"",1,0))</f>
        <v>0</v>
      </c>
      <c r="G117" s="125">
        <f>IF('Indicator Data'!H121="No Data",1,IF('Indicator Data imputation'!H120&lt;&gt;"",1,0))</f>
        <v>0</v>
      </c>
      <c r="H117" s="125">
        <f>IF('Indicator Data'!I121="No Data",1,IF('Indicator Data imputation'!I120&lt;&gt;"",1,0))</f>
        <v>0</v>
      </c>
      <c r="I117" s="125">
        <f>IF('Indicator Data'!J121="No Data",1,IF('Indicator Data imputation'!J120&lt;&gt;"",1,0))</f>
        <v>0</v>
      </c>
      <c r="J117" s="125">
        <f>IF('Indicator Data'!K121="No Data",1,IF('Indicator Data imputation'!K120&lt;&gt;"",1,0))</f>
        <v>0</v>
      </c>
      <c r="K117" s="125">
        <f>IF('Indicator Data'!L121="No Data",1,IF('Indicator Data imputation'!L120&lt;&gt;"",1,0))</f>
        <v>0</v>
      </c>
      <c r="L117" s="125">
        <f>IF('Indicator Data'!M121="No Data",1,IF('Indicator Data imputation'!M120&lt;&gt;"",1,0))</f>
        <v>0</v>
      </c>
      <c r="M117" s="125">
        <f>IF('Indicator Data'!N121="No Data",1,IF('Indicator Data imputation'!N120&lt;&gt;"",1,0))</f>
        <v>0</v>
      </c>
      <c r="N117" s="125">
        <f>IF('Indicator Data'!O121="No Data",1,IF('Indicator Data imputation'!O120&lt;&gt;"",1,0))</f>
        <v>0</v>
      </c>
      <c r="O117" s="125">
        <f>IF('Indicator Data'!P121="No Data",1,IF('Indicator Data imputation'!P120&lt;&gt;"",1,0))</f>
        <v>0</v>
      </c>
      <c r="P117" s="125">
        <f>IF('Indicator Data'!Q121="No Data",1,IF('Indicator Data imputation'!Q120&lt;&gt;"",1,0))</f>
        <v>0</v>
      </c>
      <c r="Q117" s="125">
        <f>IF('Indicator Data'!R121="No Data",1,IF('Indicator Data imputation'!R120&lt;&gt;"",1,0))</f>
        <v>0</v>
      </c>
      <c r="R117" s="125">
        <f>IF('Indicator Data'!S121="No Data",1,IF('Indicator Data imputation'!S120&lt;&gt;"",1,0))</f>
        <v>0</v>
      </c>
      <c r="S117" s="125">
        <f>IF('Indicator Data'!T121="No Data",1,IF('Indicator Data imputation'!T120&lt;&gt;"",1,0))</f>
        <v>0</v>
      </c>
      <c r="T117" s="125">
        <f>IF('Indicator Data'!U121="No Data",1,IF('Indicator Data imputation'!U120&lt;&gt;"",1,0))</f>
        <v>0</v>
      </c>
      <c r="U117" s="125">
        <f>IF('Indicator Data'!V121="No Data",1,IF('Indicator Data imputation'!V120&lt;&gt;"",1,0))</f>
        <v>0</v>
      </c>
      <c r="V117" s="125">
        <f>IF('Indicator Data'!W121="No Data",1,IF('Indicator Data imputation'!W120&lt;&gt;"",1,0))</f>
        <v>0</v>
      </c>
      <c r="W117" s="125">
        <f>IF('Indicator Data'!X121="No Data",1,IF('Indicator Data imputation'!X120&lt;&gt;"",1,0))</f>
        <v>0</v>
      </c>
      <c r="X117" s="125">
        <f>IF('Indicator Data'!Y121="No Data",1,IF('Indicator Data imputation'!Y120&lt;&gt;"",1,0))</f>
        <v>0</v>
      </c>
      <c r="Y117" s="125">
        <f>IF('Indicator Data'!Z121="No Data",1,IF('Indicator Data imputation'!Z120&lt;&gt;"",1,0))</f>
        <v>0</v>
      </c>
      <c r="Z117" s="125">
        <f>IF('Indicator Data'!AA121="No Data",1,IF('Indicator Data imputation'!AA120&lt;&gt;"",1,0))</f>
        <v>1</v>
      </c>
      <c r="AA117" s="125">
        <f>IF('Indicator Data'!AB121="No Data",1,IF('Indicator Data imputation'!AB120&lt;&gt;"",1,0))</f>
        <v>0</v>
      </c>
      <c r="AB117" s="125">
        <f>IF('Indicator Data'!AC121="No Data",1,IF('Indicator Data imputation'!AC120&lt;&gt;"",1,0))</f>
        <v>1</v>
      </c>
      <c r="AC117" s="125">
        <f>IF('Indicator Data'!AD121="No Data",1,IF('Indicator Data imputation'!AD120&lt;&gt;"",1,0))</f>
        <v>0</v>
      </c>
      <c r="AD117" s="125">
        <f>IF('Indicator Data'!AE121="No Data",1,IF('Indicator Data imputation'!AE120&lt;&gt;"",1,0))</f>
        <v>0</v>
      </c>
      <c r="AE117" s="125">
        <f>IF('Indicator Data'!AF121="No Data",1,IF('Indicator Data imputation'!AF120&lt;&gt;"",1,0))</f>
        <v>0</v>
      </c>
      <c r="AF117" s="125">
        <f>IF('Indicator Data'!AG121="No Data",1,IF('Indicator Data imputation'!AG120&lt;&gt;"",1,0))</f>
        <v>0</v>
      </c>
      <c r="AG117" s="125">
        <f>IF('Indicator Data'!AH121="No Data",1,IF('Indicator Data imputation'!AH120&lt;&gt;"",1,0))</f>
        <v>0</v>
      </c>
      <c r="AH117" s="125">
        <f>IF('Indicator Data'!AI121="No Data",1,IF('Indicator Data imputation'!AI120&lt;&gt;"",1,0))</f>
        <v>0</v>
      </c>
      <c r="AI117" s="125">
        <f>IF('Indicator Data'!AJ121="No Data",1,IF('Indicator Data imputation'!AJ120&lt;&gt;"",1,0))</f>
        <v>0</v>
      </c>
      <c r="AJ117" s="125">
        <f>IF('Indicator Data'!AK121="No Data",1,IF('Indicator Data imputation'!AK120&lt;&gt;"",1,0))</f>
        <v>0</v>
      </c>
      <c r="AK117" s="125">
        <f>IF('Indicator Data'!AL121="No Data",1,IF('Indicator Data imputation'!AL120&lt;&gt;"",1,0))</f>
        <v>0</v>
      </c>
      <c r="AL117" s="125">
        <f>IF('Indicator Data'!AM121="No Data",1,IF('Indicator Data imputation'!AM120&lt;&gt;"",1,0))</f>
        <v>0</v>
      </c>
      <c r="AM117" s="125">
        <f>IF('Indicator Data'!AN121="No Data",1,IF('Indicator Data imputation'!AN120&lt;&gt;"",1,0))</f>
        <v>0</v>
      </c>
      <c r="AN117" s="125">
        <f>IF('Indicator Data'!AO121="No Data",1,IF('Indicator Data imputation'!AO120&lt;&gt;"",1,0))</f>
        <v>0</v>
      </c>
      <c r="AO117" s="125">
        <f>IF('Indicator Data'!AP121="No Data",1,IF('Indicator Data imputation'!AP120&lt;&gt;"",1,0))</f>
        <v>0</v>
      </c>
      <c r="AP117" s="125">
        <f>IF('Indicator Data'!AQ121="No Data",1,IF('Indicator Data imputation'!AQ120&lt;&gt;"",1,0))</f>
        <v>0</v>
      </c>
      <c r="AQ117" s="125">
        <f>IF('Indicator Data'!AR121="No Data",1,IF('Indicator Data imputation'!AR120&lt;&gt;"",1,0))</f>
        <v>0</v>
      </c>
      <c r="AR117" s="125">
        <f>IF('Indicator Data'!AS121="No Data",1,IF('Indicator Data imputation'!AS120&lt;&gt;"",1,0))</f>
        <v>0</v>
      </c>
      <c r="AS117" s="125">
        <f>IF('Indicator Data'!AT121="No Data",1,IF('Indicator Data imputation'!AT120&lt;&gt;"",1,0))</f>
        <v>0</v>
      </c>
      <c r="AT117" s="125">
        <f>IF('Indicator Data'!AU121="No Data",1,IF('Indicator Data imputation'!AU120&lt;&gt;"",1,0))</f>
        <v>0</v>
      </c>
      <c r="AU117" s="125">
        <f>IF('Indicator Data'!AV121="No Data",1,IF('Indicator Data imputation'!AV120&lt;&gt;"",1,0))</f>
        <v>0</v>
      </c>
      <c r="AV117" s="125">
        <f>IF('Indicator Data'!AW121="No Data",1,IF('Indicator Data imputation'!AW120&lt;&gt;"",1,0))</f>
        <v>0</v>
      </c>
      <c r="AW117" s="125">
        <f>IF('Indicator Data'!AX121="No Data",1,IF('Indicator Data imputation'!AX120&lt;&gt;"",1,0))</f>
        <v>0</v>
      </c>
      <c r="AX117" s="125">
        <f>IF('Indicator Data'!AY121="No Data",1,IF('Indicator Data imputation'!AY120&lt;&gt;"",1,0))</f>
        <v>0</v>
      </c>
      <c r="AY117" s="125">
        <f>IF('Indicator Data'!AZ121="No Data",1,IF('Indicator Data imputation'!AZ120&lt;&gt;"",1,0))</f>
        <v>0</v>
      </c>
      <c r="AZ117" s="125">
        <f>IF('Indicator Data'!BA121="No Data",1,IF('Indicator Data imputation'!BA120&lt;&gt;"",1,0))</f>
        <v>0</v>
      </c>
      <c r="BA117" s="125">
        <f>IF('Indicator Data'!BB121="No Data",1,IF('Indicator Data imputation'!BB120&lt;&gt;"",1,0))</f>
        <v>0</v>
      </c>
      <c r="BB117" s="125">
        <f>IF('Indicator Data'!BC121="No Data",1,IF('Indicator Data imputation'!BC120&lt;&gt;"",1,0))</f>
        <v>0</v>
      </c>
      <c r="BC117" s="125">
        <f>IF('Indicator Data'!BD121="No Data",1,IF('Indicator Data imputation'!BD120&lt;&gt;"",1,0))</f>
        <v>0</v>
      </c>
      <c r="BD117" s="125">
        <f>IF('Indicator Data'!BF121="No Data",1,IF('Indicator Data imputation'!BE120&lt;&gt;"",1,0))</f>
        <v>0</v>
      </c>
      <c r="BE117" s="125">
        <f>IF('Indicator Data'!BG121="No Data",1,IF('Indicator Data imputation'!BF120&lt;&gt;"",1,0))</f>
        <v>0</v>
      </c>
      <c r="BF117" s="125">
        <f>IF('Indicator Data'!BH121="No Data",1,IF('Indicator Data imputation'!BG120&lt;&gt;"",1,0))</f>
        <v>0</v>
      </c>
      <c r="BG117" s="125">
        <f>IF('Indicator Data'!BI121="No Data",1,IF('Indicator Data imputation'!BH120&lt;&gt;"",1,0))</f>
        <v>0</v>
      </c>
      <c r="BH117" s="125">
        <f>IF('Indicator Data'!BJ121="No Data",1,IF('Indicator Data imputation'!BI120&lt;&gt;"",1,0))</f>
        <v>0</v>
      </c>
      <c r="BI117" s="125">
        <f>IF('Indicator Data'!BK121="No Data",1,IF('Indicator Data imputation'!BJ120&lt;&gt;"",1,0))</f>
        <v>0</v>
      </c>
      <c r="BJ117" s="125">
        <f>IF('Indicator Data'!BL121="No Data",1,IF('Indicator Data imputation'!BK120&lt;&gt;"",1,0))</f>
        <v>0</v>
      </c>
      <c r="BK117" s="125">
        <f>IF('Indicator Data'!BM121="No Data",1,IF('Indicator Data imputation'!BL120&lt;&gt;"",1,0))</f>
        <v>0</v>
      </c>
      <c r="BL117" s="125">
        <f>IF('Indicator Data'!BN121="No Data",1,IF('Indicator Data imputation'!BM120&lt;&gt;"",1,0))</f>
        <v>0</v>
      </c>
      <c r="BM117" s="125">
        <f>IF('Indicator Data'!BO121="No Data",1,IF('Indicator Data imputation'!BN120&lt;&gt;"",1,0))</f>
        <v>0</v>
      </c>
      <c r="BN117" s="125">
        <f>IF('Indicator Data'!BP121="No Data",1,IF('Indicator Data imputation'!BO120&lt;&gt;"",1,0))</f>
        <v>0</v>
      </c>
      <c r="BO117" s="125">
        <f>IF('Indicator Data'!BQ121="No Data",1,IF('Indicator Data imputation'!BP120&lt;&gt;"",1,0))</f>
        <v>0</v>
      </c>
      <c r="BP117" s="125">
        <f>IF('Indicator Data'!BR121="No Data",1,IF('Indicator Data imputation'!BQ120&lt;&gt;"",1,0))</f>
        <v>0</v>
      </c>
      <c r="BQ117" s="125">
        <f>IF('Indicator Data'!BS121="No Data",1,IF('Indicator Data imputation'!BR120&lt;&gt;"",1,0))</f>
        <v>0</v>
      </c>
      <c r="BR117" s="125">
        <f>IF('Indicator Data'!BT121="No Data",1,IF('Indicator Data imputation'!BS120&lt;&gt;"",1,0))</f>
        <v>0</v>
      </c>
      <c r="BS117" s="125">
        <f>IF('Indicator Data'!BU121="No Data",1,IF('Indicator Data imputation'!BT120&lt;&gt;"",1,0))</f>
        <v>0</v>
      </c>
      <c r="BT117" s="125">
        <f>IF('Indicator Data'!BV121="No Data",1,IF('Indicator Data imputation'!BU120&lt;&gt;"",1,0))</f>
        <v>0</v>
      </c>
      <c r="BU117" s="125">
        <f>IF('Indicator Data'!BW121="No Data",1,IF('Indicator Data imputation'!BV120&lt;&gt;"",1,0))</f>
        <v>0</v>
      </c>
      <c r="BV117" s="125">
        <f>IF('Indicator Data'!BX121="No Data",1,IF('Indicator Data imputation'!BW120&lt;&gt;"",1,0))</f>
        <v>0</v>
      </c>
      <c r="BW117" s="125">
        <f>IF('Indicator Data'!BY121="No Data",1,IF('Indicator Data imputation'!BX120&lt;&gt;"",1,0))</f>
        <v>0</v>
      </c>
      <c r="BX117" s="125">
        <f>IF('Indicator Data'!BZ121="No Data",1,IF('Indicator Data imputation'!BY120&lt;&gt;"",1,0))</f>
        <v>0</v>
      </c>
      <c r="BY117" s="3">
        <f t="shared" si="5"/>
        <v>2</v>
      </c>
      <c r="BZ117" s="127">
        <f t="shared" si="4"/>
        <v>2.6666666666666668E-2</v>
      </c>
    </row>
    <row r="118" spans="1:78" x14ac:dyDescent="0.3">
      <c r="A118" s="3" t="str">
        <f>'Indicator Data'!B122</f>
        <v>MOZ</v>
      </c>
      <c r="B118" s="125">
        <f>IF('Indicator Data'!C122="No Data",1,IF('Indicator Data imputation'!C121&lt;&gt;"",1,0))</f>
        <v>0</v>
      </c>
      <c r="C118" s="125">
        <f>IF('Indicator Data'!D122="No Data",1,IF('Indicator Data imputation'!D121&lt;&gt;"",1,0))</f>
        <v>0</v>
      </c>
      <c r="D118" s="125">
        <f>IF('Indicator Data'!E122="No Data",1,IF('Indicator Data imputation'!E121&lt;&gt;"",1,0))</f>
        <v>0</v>
      </c>
      <c r="E118" s="125">
        <f>IF('Indicator Data'!F122="No Data",1,IF('Indicator Data imputation'!F121&lt;&gt;"",1,0))</f>
        <v>0</v>
      </c>
      <c r="F118" s="125">
        <f>IF('Indicator Data'!G122="No Data",1,IF('Indicator Data imputation'!G121&lt;&gt;"",1,0))</f>
        <v>0</v>
      </c>
      <c r="G118" s="125">
        <f>IF('Indicator Data'!H122="No Data",1,IF('Indicator Data imputation'!H121&lt;&gt;"",1,0))</f>
        <v>0</v>
      </c>
      <c r="H118" s="125">
        <f>IF('Indicator Data'!I122="No Data",1,IF('Indicator Data imputation'!I121&lt;&gt;"",1,0))</f>
        <v>0</v>
      </c>
      <c r="I118" s="125">
        <f>IF('Indicator Data'!J122="No Data",1,IF('Indicator Data imputation'!J121&lt;&gt;"",1,0))</f>
        <v>0</v>
      </c>
      <c r="J118" s="125">
        <f>IF('Indicator Data'!K122="No Data",1,IF('Indicator Data imputation'!K121&lt;&gt;"",1,0))</f>
        <v>0</v>
      </c>
      <c r="K118" s="125">
        <f>IF('Indicator Data'!L122="No Data",1,IF('Indicator Data imputation'!L121&lt;&gt;"",1,0))</f>
        <v>0</v>
      </c>
      <c r="L118" s="125">
        <f>IF('Indicator Data'!M122="No Data",1,IF('Indicator Data imputation'!M121&lt;&gt;"",1,0))</f>
        <v>0</v>
      </c>
      <c r="M118" s="125">
        <f>IF('Indicator Data'!N122="No Data",1,IF('Indicator Data imputation'!N121&lt;&gt;"",1,0))</f>
        <v>0</v>
      </c>
      <c r="N118" s="125">
        <f>IF('Indicator Data'!O122="No Data",1,IF('Indicator Data imputation'!O121&lt;&gt;"",1,0))</f>
        <v>0</v>
      </c>
      <c r="O118" s="125">
        <f>IF('Indicator Data'!P122="No Data",1,IF('Indicator Data imputation'!P121&lt;&gt;"",1,0))</f>
        <v>0</v>
      </c>
      <c r="P118" s="125">
        <f>IF('Indicator Data'!Q122="No Data",1,IF('Indicator Data imputation'!Q121&lt;&gt;"",1,0))</f>
        <v>0</v>
      </c>
      <c r="Q118" s="125">
        <f>IF('Indicator Data'!R122="No Data",1,IF('Indicator Data imputation'!R121&lt;&gt;"",1,0))</f>
        <v>0</v>
      </c>
      <c r="R118" s="125">
        <f>IF('Indicator Data'!S122="No Data",1,IF('Indicator Data imputation'!S121&lt;&gt;"",1,0))</f>
        <v>0</v>
      </c>
      <c r="S118" s="125">
        <f>IF('Indicator Data'!T122="No Data",1,IF('Indicator Data imputation'!T121&lt;&gt;"",1,0))</f>
        <v>0</v>
      </c>
      <c r="T118" s="125">
        <f>IF('Indicator Data'!U122="No Data",1,IF('Indicator Data imputation'!U121&lt;&gt;"",1,0))</f>
        <v>0</v>
      </c>
      <c r="U118" s="125">
        <f>IF('Indicator Data'!V122="No Data",1,IF('Indicator Data imputation'!V121&lt;&gt;"",1,0))</f>
        <v>0</v>
      </c>
      <c r="V118" s="125">
        <f>IF('Indicator Data'!W122="No Data",1,IF('Indicator Data imputation'!W121&lt;&gt;"",1,0))</f>
        <v>0</v>
      </c>
      <c r="W118" s="125">
        <f>IF('Indicator Data'!X122="No Data",1,IF('Indicator Data imputation'!X121&lt;&gt;"",1,0))</f>
        <v>0</v>
      </c>
      <c r="X118" s="125">
        <f>IF('Indicator Data'!Y122="No Data",1,IF('Indicator Data imputation'!Y121&lt;&gt;"",1,0))</f>
        <v>0</v>
      </c>
      <c r="Y118" s="125">
        <f>IF('Indicator Data'!Z122="No Data",1,IF('Indicator Data imputation'!Z121&lt;&gt;"",1,0))</f>
        <v>0</v>
      </c>
      <c r="Z118" s="125">
        <f>IF('Indicator Data'!AA122="No Data",1,IF('Indicator Data imputation'!AA121&lt;&gt;"",1,0))</f>
        <v>0</v>
      </c>
      <c r="AA118" s="125">
        <f>IF('Indicator Data'!AB122="No Data",1,IF('Indicator Data imputation'!AB121&lt;&gt;"",1,0))</f>
        <v>0</v>
      </c>
      <c r="AB118" s="125">
        <f>IF('Indicator Data'!AC122="No Data",1,IF('Indicator Data imputation'!AC121&lt;&gt;"",1,0))</f>
        <v>0</v>
      </c>
      <c r="AC118" s="125">
        <f>IF('Indicator Data'!AD122="No Data",1,IF('Indicator Data imputation'!AD121&lt;&gt;"",1,0))</f>
        <v>0</v>
      </c>
      <c r="AD118" s="125">
        <f>IF('Indicator Data'!AE122="No Data",1,IF('Indicator Data imputation'!AE121&lt;&gt;"",1,0))</f>
        <v>0</v>
      </c>
      <c r="AE118" s="125">
        <f>IF('Indicator Data'!AF122="No Data",1,IF('Indicator Data imputation'!AF121&lt;&gt;"",1,0))</f>
        <v>0</v>
      </c>
      <c r="AF118" s="125">
        <f>IF('Indicator Data'!AG122="No Data",1,IF('Indicator Data imputation'!AG121&lt;&gt;"",1,0))</f>
        <v>0</v>
      </c>
      <c r="AG118" s="125">
        <f>IF('Indicator Data'!AH122="No Data",1,IF('Indicator Data imputation'!AH121&lt;&gt;"",1,0))</f>
        <v>0</v>
      </c>
      <c r="AH118" s="125">
        <f>IF('Indicator Data'!AI122="No Data",1,IF('Indicator Data imputation'!AI121&lt;&gt;"",1,0))</f>
        <v>0</v>
      </c>
      <c r="AI118" s="125">
        <f>IF('Indicator Data'!AJ122="No Data",1,IF('Indicator Data imputation'!AJ121&lt;&gt;"",1,0))</f>
        <v>0</v>
      </c>
      <c r="AJ118" s="125">
        <f>IF('Indicator Data'!AK122="No Data",1,IF('Indicator Data imputation'!AK121&lt;&gt;"",1,0))</f>
        <v>0</v>
      </c>
      <c r="AK118" s="125">
        <f>IF('Indicator Data'!AL122="No Data",1,IF('Indicator Data imputation'!AL121&lt;&gt;"",1,0))</f>
        <v>0</v>
      </c>
      <c r="AL118" s="125">
        <f>IF('Indicator Data'!AM122="No Data",1,IF('Indicator Data imputation'!AM121&lt;&gt;"",1,0))</f>
        <v>0</v>
      </c>
      <c r="AM118" s="125">
        <f>IF('Indicator Data'!AN122="No Data",1,IF('Indicator Data imputation'!AN121&lt;&gt;"",1,0))</f>
        <v>0</v>
      </c>
      <c r="AN118" s="125">
        <f>IF('Indicator Data'!AO122="No Data",1,IF('Indicator Data imputation'!AO121&lt;&gt;"",1,0))</f>
        <v>0</v>
      </c>
      <c r="AO118" s="125">
        <f>IF('Indicator Data'!AP122="No Data",1,IF('Indicator Data imputation'!AP121&lt;&gt;"",1,0))</f>
        <v>0</v>
      </c>
      <c r="AP118" s="125">
        <f>IF('Indicator Data'!AQ122="No Data",1,IF('Indicator Data imputation'!AQ121&lt;&gt;"",1,0))</f>
        <v>0</v>
      </c>
      <c r="AQ118" s="125">
        <f>IF('Indicator Data'!AR122="No Data",1,IF('Indicator Data imputation'!AR121&lt;&gt;"",1,0))</f>
        <v>0</v>
      </c>
      <c r="AR118" s="125">
        <f>IF('Indicator Data'!AS122="No Data",1,IF('Indicator Data imputation'!AS121&lt;&gt;"",1,0))</f>
        <v>0</v>
      </c>
      <c r="AS118" s="125">
        <f>IF('Indicator Data'!AT122="No Data",1,IF('Indicator Data imputation'!AT121&lt;&gt;"",1,0))</f>
        <v>0</v>
      </c>
      <c r="AT118" s="125">
        <f>IF('Indicator Data'!AU122="No Data",1,IF('Indicator Data imputation'!AU121&lt;&gt;"",1,0))</f>
        <v>0</v>
      </c>
      <c r="AU118" s="125">
        <f>IF('Indicator Data'!AV122="No Data",1,IF('Indicator Data imputation'!AV121&lt;&gt;"",1,0))</f>
        <v>0</v>
      </c>
      <c r="AV118" s="125">
        <f>IF('Indicator Data'!AW122="No Data",1,IF('Indicator Data imputation'!AW121&lt;&gt;"",1,0))</f>
        <v>0</v>
      </c>
      <c r="AW118" s="125">
        <f>IF('Indicator Data'!AX122="No Data",1,IF('Indicator Data imputation'!AX121&lt;&gt;"",1,0))</f>
        <v>0</v>
      </c>
      <c r="AX118" s="125">
        <f>IF('Indicator Data'!AY122="No Data",1,IF('Indicator Data imputation'!AY121&lt;&gt;"",1,0))</f>
        <v>0</v>
      </c>
      <c r="AY118" s="125">
        <f>IF('Indicator Data'!AZ122="No Data",1,IF('Indicator Data imputation'!AZ121&lt;&gt;"",1,0))</f>
        <v>0</v>
      </c>
      <c r="AZ118" s="125">
        <f>IF('Indicator Data'!BA122="No Data",1,IF('Indicator Data imputation'!BA121&lt;&gt;"",1,0))</f>
        <v>0</v>
      </c>
      <c r="BA118" s="125">
        <f>IF('Indicator Data'!BB122="No Data",1,IF('Indicator Data imputation'!BB121&lt;&gt;"",1,0))</f>
        <v>0</v>
      </c>
      <c r="BB118" s="125">
        <f>IF('Indicator Data'!BC122="No Data",1,IF('Indicator Data imputation'!BC121&lt;&gt;"",1,0))</f>
        <v>0</v>
      </c>
      <c r="BC118" s="125">
        <f>IF('Indicator Data'!BD122="No Data",1,IF('Indicator Data imputation'!BD121&lt;&gt;"",1,0))</f>
        <v>0</v>
      </c>
      <c r="BD118" s="125">
        <f>IF('Indicator Data'!BF122="No Data",1,IF('Indicator Data imputation'!BE121&lt;&gt;"",1,0))</f>
        <v>0</v>
      </c>
      <c r="BE118" s="125">
        <f>IF('Indicator Data'!BG122="No Data",1,IF('Indicator Data imputation'!BF121&lt;&gt;"",1,0))</f>
        <v>0</v>
      </c>
      <c r="BF118" s="125">
        <f>IF('Indicator Data'!BH122="No Data",1,IF('Indicator Data imputation'!BG121&lt;&gt;"",1,0))</f>
        <v>0</v>
      </c>
      <c r="BG118" s="125">
        <f>IF('Indicator Data'!BI122="No Data",1,IF('Indicator Data imputation'!BH121&lt;&gt;"",1,0))</f>
        <v>0</v>
      </c>
      <c r="BH118" s="125">
        <f>IF('Indicator Data'!BJ122="No Data",1,IF('Indicator Data imputation'!BI121&lt;&gt;"",1,0))</f>
        <v>0</v>
      </c>
      <c r="BI118" s="125">
        <f>IF('Indicator Data'!BK122="No Data",1,IF('Indicator Data imputation'!BJ121&lt;&gt;"",1,0))</f>
        <v>0</v>
      </c>
      <c r="BJ118" s="125">
        <f>IF('Indicator Data'!BL122="No Data",1,IF('Indicator Data imputation'!BK121&lt;&gt;"",1,0))</f>
        <v>0</v>
      </c>
      <c r="BK118" s="125">
        <f>IF('Indicator Data'!BM122="No Data",1,IF('Indicator Data imputation'!BL121&lt;&gt;"",1,0))</f>
        <v>0</v>
      </c>
      <c r="BL118" s="125">
        <f>IF('Indicator Data'!BN122="No Data",1,IF('Indicator Data imputation'!BM121&lt;&gt;"",1,0))</f>
        <v>0</v>
      </c>
      <c r="BM118" s="125">
        <f>IF('Indicator Data'!BO122="No Data",1,IF('Indicator Data imputation'!BN121&lt;&gt;"",1,0))</f>
        <v>0</v>
      </c>
      <c r="BN118" s="125">
        <f>IF('Indicator Data'!BP122="No Data",1,IF('Indicator Data imputation'!BO121&lt;&gt;"",1,0))</f>
        <v>0</v>
      </c>
      <c r="BO118" s="125">
        <f>IF('Indicator Data'!BQ122="No Data",1,IF('Indicator Data imputation'!BP121&lt;&gt;"",1,0))</f>
        <v>0</v>
      </c>
      <c r="BP118" s="125">
        <f>IF('Indicator Data'!BR122="No Data",1,IF('Indicator Data imputation'!BQ121&lt;&gt;"",1,0))</f>
        <v>0</v>
      </c>
      <c r="BQ118" s="125">
        <f>IF('Indicator Data'!BS122="No Data",1,IF('Indicator Data imputation'!BR121&lt;&gt;"",1,0))</f>
        <v>0</v>
      </c>
      <c r="BR118" s="125">
        <f>IF('Indicator Data'!BT122="No Data",1,IF('Indicator Data imputation'!BS121&lt;&gt;"",1,0))</f>
        <v>0</v>
      </c>
      <c r="BS118" s="125">
        <f>IF('Indicator Data'!BU122="No Data",1,IF('Indicator Data imputation'!BT121&lt;&gt;"",1,0))</f>
        <v>0</v>
      </c>
      <c r="BT118" s="125">
        <f>IF('Indicator Data'!BV122="No Data",1,IF('Indicator Data imputation'!BU121&lt;&gt;"",1,0))</f>
        <v>0</v>
      </c>
      <c r="BU118" s="125">
        <f>IF('Indicator Data'!BW122="No Data",1,IF('Indicator Data imputation'!BV121&lt;&gt;"",1,0))</f>
        <v>0</v>
      </c>
      <c r="BV118" s="125">
        <f>IF('Indicator Data'!BX122="No Data",1,IF('Indicator Data imputation'!BW121&lt;&gt;"",1,0))</f>
        <v>0</v>
      </c>
      <c r="BW118" s="125">
        <f>IF('Indicator Data'!BY122="No Data",1,IF('Indicator Data imputation'!BX121&lt;&gt;"",1,0))</f>
        <v>0</v>
      </c>
      <c r="BX118" s="125">
        <f>IF('Indicator Data'!BZ122="No Data",1,IF('Indicator Data imputation'!BY121&lt;&gt;"",1,0))</f>
        <v>0</v>
      </c>
      <c r="BY118" s="3">
        <f t="shared" si="5"/>
        <v>0</v>
      </c>
      <c r="BZ118" s="127">
        <f t="shared" si="4"/>
        <v>0</v>
      </c>
    </row>
    <row r="119" spans="1:78" x14ac:dyDescent="0.3">
      <c r="A119" s="3" t="str">
        <f>'Indicator Data'!B123</f>
        <v>MMR</v>
      </c>
      <c r="B119" s="125">
        <f>IF('Indicator Data'!C123="No Data",1,IF('Indicator Data imputation'!C122&lt;&gt;"",1,0))</f>
        <v>0</v>
      </c>
      <c r="C119" s="125">
        <f>IF('Indicator Data'!D123="No Data",1,IF('Indicator Data imputation'!D122&lt;&gt;"",1,0))</f>
        <v>0</v>
      </c>
      <c r="D119" s="125">
        <f>IF('Indicator Data'!E123="No Data",1,IF('Indicator Data imputation'!E122&lt;&gt;"",1,0))</f>
        <v>0</v>
      </c>
      <c r="E119" s="125">
        <f>IF('Indicator Data'!F123="No Data",1,IF('Indicator Data imputation'!F122&lt;&gt;"",1,0))</f>
        <v>0</v>
      </c>
      <c r="F119" s="125">
        <f>IF('Indicator Data'!G123="No Data",1,IF('Indicator Data imputation'!G122&lt;&gt;"",1,0))</f>
        <v>0</v>
      </c>
      <c r="G119" s="125">
        <f>IF('Indicator Data'!H123="No Data",1,IF('Indicator Data imputation'!H122&lt;&gt;"",1,0))</f>
        <v>0</v>
      </c>
      <c r="H119" s="125">
        <f>IF('Indicator Data'!I123="No Data",1,IF('Indicator Data imputation'!I122&lt;&gt;"",1,0))</f>
        <v>0</v>
      </c>
      <c r="I119" s="125">
        <f>IF('Indicator Data'!J123="No Data",1,IF('Indicator Data imputation'!J122&lt;&gt;"",1,0))</f>
        <v>0</v>
      </c>
      <c r="J119" s="125">
        <f>IF('Indicator Data'!K123="No Data",1,IF('Indicator Data imputation'!K122&lt;&gt;"",1,0))</f>
        <v>0</v>
      </c>
      <c r="K119" s="125">
        <f>IF('Indicator Data'!L123="No Data",1,IF('Indicator Data imputation'!L122&lt;&gt;"",1,0))</f>
        <v>0</v>
      </c>
      <c r="L119" s="125">
        <f>IF('Indicator Data'!M123="No Data",1,IF('Indicator Data imputation'!M122&lt;&gt;"",1,0))</f>
        <v>0</v>
      </c>
      <c r="M119" s="125">
        <f>IF('Indicator Data'!N123="No Data",1,IF('Indicator Data imputation'!N122&lt;&gt;"",1,0))</f>
        <v>1</v>
      </c>
      <c r="N119" s="125">
        <f>IF('Indicator Data'!O123="No Data",1,IF('Indicator Data imputation'!O122&lt;&gt;"",1,0))</f>
        <v>1</v>
      </c>
      <c r="O119" s="125">
        <f>IF('Indicator Data'!P123="No Data",1,IF('Indicator Data imputation'!P122&lt;&gt;"",1,0))</f>
        <v>1</v>
      </c>
      <c r="P119" s="125">
        <f>IF('Indicator Data'!Q123="No Data",1,IF('Indicator Data imputation'!Q122&lt;&gt;"",1,0))</f>
        <v>0</v>
      </c>
      <c r="Q119" s="125">
        <f>IF('Indicator Data'!R123="No Data",1,IF('Indicator Data imputation'!R122&lt;&gt;"",1,0))</f>
        <v>0</v>
      </c>
      <c r="R119" s="125">
        <f>IF('Indicator Data'!S123="No Data",1,IF('Indicator Data imputation'!S122&lt;&gt;"",1,0))</f>
        <v>0</v>
      </c>
      <c r="S119" s="125">
        <f>IF('Indicator Data'!T123="No Data",1,IF('Indicator Data imputation'!T122&lt;&gt;"",1,0))</f>
        <v>0</v>
      </c>
      <c r="T119" s="125">
        <f>IF('Indicator Data'!U123="No Data",1,IF('Indicator Data imputation'!U122&lt;&gt;"",1,0))</f>
        <v>0</v>
      </c>
      <c r="U119" s="125">
        <f>IF('Indicator Data'!V123="No Data",1,IF('Indicator Data imputation'!V122&lt;&gt;"",1,0))</f>
        <v>0</v>
      </c>
      <c r="V119" s="125">
        <f>IF('Indicator Data'!W123="No Data",1,IF('Indicator Data imputation'!W122&lt;&gt;"",1,0))</f>
        <v>0</v>
      </c>
      <c r="W119" s="125">
        <f>IF('Indicator Data'!X123="No Data",1,IF('Indicator Data imputation'!X122&lt;&gt;"",1,0))</f>
        <v>0</v>
      </c>
      <c r="X119" s="125">
        <f>IF('Indicator Data'!Y123="No Data",1,IF('Indicator Data imputation'!Y122&lt;&gt;"",1,0))</f>
        <v>0</v>
      </c>
      <c r="Y119" s="125">
        <f>IF('Indicator Data'!Z123="No Data",1,IF('Indicator Data imputation'!Z122&lt;&gt;"",1,0))</f>
        <v>0</v>
      </c>
      <c r="Z119" s="125">
        <f>IF('Indicator Data'!AA123="No Data",1,IF('Indicator Data imputation'!AA122&lt;&gt;"",1,0))</f>
        <v>0</v>
      </c>
      <c r="AA119" s="125">
        <f>IF('Indicator Data'!AB123="No Data",1,IF('Indicator Data imputation'!AB122&lt;&gt;"",1,0))</f>
        <v>0</v>
      </c>
      <c r="AB119" s="125">
        <f>IF('Indicator Data'!AC123="No Data",1,IF('Indicator Data imputation'!AC122&lt;&gt;"",1,0))</f>
        <v>0</v>
      </c>
      <c r="AC119" s="125">
        <f>IF('Indicator Data'!AD123="No Data",1,IF('Indicator Data imputation'!AD122&lt;&gt;"",1,0))</f>
        <v>0</v>
      </c>
      <c r="AD119" s="125">
        <f>IF('Indicator Data'!AE123="No Data",1,IF('Indicator Data imputation'!AE122&lt;&gt;"",1,0))</f>
        <v>0</v>
      </c>
      <c r="AE119" s="125">
        <f>IF('Indicator Data'!AF123="No Data",1,IF('Indicator Data imputation'!AF122&lt;&gt;"",1,0))</f>
        <v>0</v>
      </c>
      <c r="AF119" s="125">
        <f>IF('Indicator Data'!AG123="No Data",1,IF('Indicator Data imputation'!AG122&lt;&gt;"",1,0))</f>
        <v>0</v>
      </c>
      <c r="AG119" s="125">
        <f>IF('Indicator Data'!AH123="No Data",1,IF('Indicator Data imputation'!AH122&lt;&gt;"",1,0))</f>
        <v>0</v>
      </c>
      <c r="AH119" s="125">
        <f>IF('Indicator Data'!AI123="No Data",1,IF('Indicator Data imputation'!AI122&lt;&gt;"",1,0))</f>
        <v>0</v>
      </c>
      <c r="AI119" s="125">
        <f>IF('Indicator Data'!AJ123="No Data",1,IF('Indicator Data imputation'!AJ122&lt;&gt;"",1,0))</f>
        <v>0</v>
      </c>
      <c r="AJ119" s="125">
        <f>IF('Indicator Data'!AK123="No Data",1,IF('Indicator Data imputation'!AK122&lt;&gt;"",1,0))</f>
        <v>0</v>
      </c>
      <c r="AK119" s="125">
        <f>IF('Indicator Data'!AL123="No Data",1,IF('Indicator Data imputation'!AL122&lt;&gt;"",1,0))</f>
        <v>0</v>
      </c>
      <c r="AL119" s="125">
        <f>IF('Indicator Data'!AM123="No Data",1,IF('Indicator Data imputation'!AM122&lt;&gt;"",1,0))</f>
        <v>0</v>
      </c>
      <c r="AM119" s="125">
        <f>IF('Indicator Data'!AN123="No Data",1,IF('Indicator Data imputation'!AN122&lt;&gt;"",1,0))</f>
        <v>0</v>
      </c>
      <c r="AN119" s="125">
        <f>IF('Indicator Data'!AO123="No Data",1,IF('Indicator Data imputation'!AO122&lt;&gt;"",1,0))</f>
        <v>0</v>
      </c>
      <c r="AO119" s="125">
        <f>IF('Indicator Data'!AP123="No Data",1,IF('Indicator Data imputation'!AP122&lt;&gt;"",1,0))</f>
        <v>0</v>
      </c>
      <c r="AP119" s="125">
        <f>IF('Indicator Data'!AQ123="No Data",1,IF('Indicator Data imputation'!AQ122&lt;&gt;"",1,0))</f>
        <v>0</v>
      </c>
      <c r="AQ119" s="125">
        <f>IF('Indicator Data'!AR123="No Data",1,IF('Indicator Data imputation'!AR122&lt;&gt;"",1,0))</f>
        <v>0</v>
      </c>
      <c r="AR119" s="125">
        <f>IF('Indicator Data'!AS123="No Data",1,IF('Indicator Data imputation'!AS122&lt;&gt;"",1,0))</f>
        <v>0</v>
      </c>
      <c r="AS119" s="125">
        <f>IF('Indicator Data'!AT123="No Data",1,IF('Indicator Data imputation'!AT122&lt;&gt;"",1,0))</f>
        <v>0</v>
      </c>
      <c r="AT119" s="125">
        <f>IF('Indicator Data'!AU123="No Data",1,IF('Indicator Data imputation'!AU122&lt;&gt;"",1,0))</f>
        <v>0</v>
      </c>
      <c r="AU119" s="125">
        <f>IF('Indicator Data'!AV123="No Data",1,IF('Indicator Data imputation'!AV122&lt;&gt;"",1,0))</f>
        <v>0</v>
      </c>
      <c r="AV119" s="125">
        <f>IF('Indicator Data'!AW123="No Data",1,IF('Indicator Data imputation'!AW122&lt;&gt;"",1,0))</f>
        <v>0</v>
      </c>
      <c r="AW119" s="125">
        <f>IF('Indicator Data'!AX123="No Data",1,IF('Indicator Data imputation'!AX122&lt;&gt;"",1,0))</f>
        <v>0</v>
      </c>
      <c r="AX119" s="125">
        <f>IF('Indicator Data'!AY123="No Data",1,IF('Indicator Data imputation'!AY122&lt;&gt;"",1,0))</f>
        <v>0</v>
      </c>
      <c r="AY119" s="125">
        <f>IF('Indicator Data'!AZ123="No Data",1,IF('Indicator Data imputation'!AZ122&lt;&gt;"",1,0))</f>
        <v>0</v>
      </c>
      <c r="AZ119" s="125">
        <f>IF('Indicator Data'!BA123="No Data",1,IF('Indicator Data imputation'!BA122&lt;&gt;"",1,0))</f>
        <v>0</v>
      </c>
      <c r="BA119" s="125">
        <f>IF('Indicator Data'!BB123="No Data",1,IF('Indicator Data imputation'!BB122&lt;&gt;"",1,0))</f>
        <v>0</v>
      </c>
      <c r="BB119" s="125">
        <f>IF('Indicator Data'!BC123="No Data",1,IF('Indicator Data imputation'!BC122&lt;&gt;"",1,0))</f>
        <v>0</v>
      </c>
      <c r="BC119" s="125">
        <f>IF('Indicator Data'!BD123="No Data",1,IF('Indicator Data imputation'!BD122&lt;&gt;"",1,0))</f>
        <v>0</v>
      </c>
      <c r="BD119" s="125">
        <f>IF('Indicator Data'!BF123="No Data",1,IF('Indicator Data imputation'!BE122&lt;&gt;"",1,0))</f>
        <v>0</v>
      </c>
      <c r="BE119" s="125">
        <f>IF('Indicator Data'!BG123="No Data",1,IF('Indicator Data imputation'!BF122&lt;&gt;"",1,0))</f>
        <v>0</v>
      </c>
      <c r="BF119" s="125">
        <f>IF('Indicator Data'!BH123="No Data",1,IF('Indicator Data imputation'!BG122&lt;&gt;"",1,0))</f>
        <v>0</v>
      </c>
      <c r="BG119" s="125">
        <f>IF('Indicator Data'!BI123="No Data",1,IF('Indicator Data imputation'!BH122&lt;&gt;"",1,0))</f>
        <v>0</v>
      </c>
      <c r="BH119" s="125">
        <f>IF('Indicator Data'!BJ123="No Data",1,IF('Indicator Data imputation'!BI122&lt;&gt;"",1,0))</f>
        <v>0</v>
      </c>
      <c r="BI119" s="125">
        <f>IF('Indicator Data'!BK123="No Data",1,IF('Indicator Data imputation'!BJ122&lt;&gt;"",1,0))</f>
        <v>0</v>
      </c>
      <c r="BJ119" s="125">
        <f>IF('Indicator Data'!BL123="No Data",1,IF('Indicator Data imputation'!BK122&lt;&gt;"",1,0))</f>
        <v>0</v>
      </c>
      <c r="BK119" s="125">
        <f>IF('Indicator Data'!BM123="No Data",1,IF('Indicator Data imputation'!BL122&lt;&gt;"",1,0))</f>
        <v>0</v>
      </c>
      <c r="BL119" s="125">
        <f>IF('Indicator Data'!BN123="No Data",1,IF('Indicator Data imputation'!BM122&lt;&gt;"",1,0))</f>
        <v>0</v>
      </c>
      <c r="BM119" s="125">
        <f>IF('Indicator Data'!BO123="No Data",1,IF('Indicator Data imputation'!BN122&lt;&gt;"",1,0))</f>
        <v>0</v>
      </c>
      <c r="BN119" s="125">
        <f>IF('Indicator Data'!BP123="No Data",1,IF('Indicator Data imputation'!BO122&lt;&gt;"",1,0))</f>
        <v>0</v>
      </c>
      <c r="BO119" s="125">
        <f>IF('Indicator Data'!BQ123="No Data",1,IF('Indicator Data imputation'!BP122&lt;&gt;"",1,0))</f>
        <v>0</v>
      </c>
      <c r="BP119" s="125">
        <f>IF('Indicator Data'!BR123="No Data",1,IF('Indicator Data imputation'!BQ122&lt;&gt;"",1,0))</f>
        <v>0</v>
      </c>
      <c r="BQ119" s="125">
        <f>IF('Indicator Data'!BS123="No Data",1,IF('Indicator Data imputation'!BR122&lt;&gt;"",1,0))</f>
        <v>0</v>
      </c>
      <c r="BR119" s="125">
        <f>IF('Indicator Data'!BT123="No Data",1,IF('Indicator Data imputation'!BS122&lt;&gt;"",1,0))</f>
        <v>0</v>
      </c>
      <c r="BS119" s="125">
        <f>IF('Indicator Data'!BU123="No Data",1,IF('Indicator Data imputation'!BT122&lt;&gt;"",1,0))</f>
        <v>0</v>
      </c>
      <c r="BT119" s="125">
        <f>IF('Indicator Data'!BV123="No Data",1,IF('Indicator Data imputation'!BU122&lt;&gt;"",1,0))</f>
        <v>0</v>
      </c>
      <c r="BU119" s="125">
        <f>IF('Indicator Data'!BW123="No Data",1,IF('Indicator Data imputation'!BV122&lt;&gt;"",1,0))</f>
        <v>0</v>
      </c>
      <c r="BV119" s="125">
        <f>IF('Indicator Data'!BX123="No Data",1,IF('Indicator Data imputation'!BW122&lt;&gt;"",1,0))</f>
        <v>0</v>
      </c>
      <c r="BW119" s="125">
        <f>IF('Indicator Data'!BY123="No Data",1,IF('Indicator Data imputation'!BX122&lt;&gt;"",1,0))</f>
        <v>0</v>
      </c>
      <c r="BX119" s="125">
        <f>IF('Indicator Data'!BZ123="No Data",1,IF('Indicator Data imputation'!BY122&lt;&gt;"",1,0))</f>
        <v>0</v>
      </c>
      <c r="BY119" s="3">
        <f t="shared" si="5"/>
        <v>3</v>
      </c>
      <c r="BZ119" s="127">
        <f t="shared" si="4"/>
        <v>0.04</v>
      </c>
    </row>
    <row r="120" spans="1:78" x14ac:dyDescent="0.3">
      <c r="A120" s="3" t="str">
        <f>'Indicator Data'!B124</f>
        <v>NAM</v>
      </c>
      <c r="B120" s="125">
        <f>IF('Indicator Data'!C124="No Data",1,IF('Indicator Data imputation'!C123&lt;&gt;"",1,0))</f>
        <v>0</v>
      </c>
      <c r="C120" s="125">
        <f>IF('Indicator Data'!D124="No Data",1,IF('Indicator Data imputation'!D123&lt;&gt;"",1,0))</f>
        <v>0</v>
      </c>
      <c r="D120" s="125">
        <f>IF('Indicator Data'!E124="No Data",1,IF('Indicator Data imputation'!E123&lt;&gt;"",1,0))</f>
        <v>0</v>
      </c>
      <c r="E120" s="125">
        <f>IF('Indicator Data'!F124="No Data",1,IF('Indicator Data imputation'!F123&lt;&gt;"",1,0))</f>
        <v>0</v>
      </c>
      <c r="F120" s="125">
        <f>IF('Indicator Data'!G124="No Data",1,IF('Indicator Data imputation'!G123&lt;&gt;"",1,0))</f>
        <v>0</v>
      </c>
      <c r="G120" s="125">
        <f>IF('Indicator Data'!H124="No Data",1,IF('Indicator Data imputation'!H123&lt;&gt;"",1,0))</f>
        <v>0</v>
      </c>
      <c r="H120" s="125">
        <f>IF('Indicator Data'!I124="No Data",1,IF('Indicator Data imputation'!I123&lt;&gt;"",1,0))</f>
        <v>0</v>
      </c>
      <c r="I120" s="125">
        <f>IF('Indicator Data'!J124="No Data",1,IF('Indicator Data imputation'!J123&lt;&gt;"",1,0))</f>
        <v>0</v>
      </c>
      <c r="J120" s="125">
        <f>IF('Indicator Data'!K124="No Data",1,IF('Indicator Data imputation'!K123&lt;&gt;"",1,0))</f>
        <v>0</v>
      </c>
      <c r="K120" s="125">
        <f>IF('Indicator Data'!L124="No Data",1,IF('Indicator Data imputation'!L123&lt;&gt;"",1,0))</f>
        <v>0</v>
      </c>
      <c r="L120" s="125">
        <f>IF('Indicator Data'!M124="No Data",1,IF('Indicator Data imputation'!M123&lt;&gt;"",1,0))</f>
        <v>0</v>
      </c>
      <c r="M120" s="125">
        <f>IF('Indicator Data'!N124="No Data",1,IF('Indicator Data imputation'!N123&lt;&gt;"",1,0))</f>
        <v>0</v>
      </c>
      <c r="N120" s="125">
        <f>IF('Indicator Data'!O124="No Data",1,IF('Indicator Data imputation'!O123&lt;&gt;"",1,0))</f>
        <v>0</v>
      </c>
      <c r="O120" s="125">
        <f>IF('Indicator Data'!P124="No Data",1,IF('Indicator Data imputation'!P123&lt;&gt;"",1,0))</f>
        <v>0</v>
      </c>
      <c r="P120" s="125">
        <f>IF('Indicator Data'!Q124="No Data",1,IF('Indicator Data imputation'!Q123&lt;&gt;"",1,0))</f>
        <v>0</v>
      </c>
      <c r="Q120" s="125">
        <f>IF('Indicator Data'!R124="No Data",1,IF('Indicator Data imputation'!R123&lt;&gt;"",1,0))</f>
        <v>0</v>
      </c>
      <c r="R120" s="125">
        <f>IF('Indicator Data'!S124="No Data",1,IF('Indicator Data imputation'!S123&lt;&gt;"",1,0))</f>
        <v>0</v>
      </c>
      <c r="S120" s="125">
        <f>IF('Indicator Data'!T124="No Data",1,IF('Indicator Data imputation'!T123&lt;&gt;"",1,0))</f>
        <v>0</v>
      </c>
      <c r="T120" s="125">
        <f>IF('Indicator Data'!U124="No Data",1,IF('Indicator Data imputation'!U123&lt;&gt;"",1,0))</f>
        <v>0</v>
      </c>
      <c r="U120" s="125">
        <f>IF('Indicator Data'!V124="No Data",1,IF('Indicator Data imputation'!V123&lt;&gt;"",1,0))</f>
        <v>0</v>
      </c>
      <c r="V120" s="125">
        <f>IF('Indicator Data'!W124="No Data",1,IF('Indicator Data imputation'!W123&lt;&gt;"",1,0))</f>
        <v>0</v>
      </c>
      <c r="W120" s="125">
        <f>IF('Indicator Data'!X124="No Data",1,IF('Indicator Data imputation'!X123&lt;&gt;"",1,0))</f>
        <v>0</v>
      </c>
      <c r="X120" s="125">
        <f>IF('Indicator Data'!Y124="No Data",1,IF('Indicator Data imputation'!Y123&lt;&gt;"",1,0))</f>
        <v>0</v>
      </c>
      <c r="Y120" s="125">
        <f>IF('Indicator Data'!Z124="No Data",1,IF('Indicator Data imputation'!Z123&lt;&gt;"",1,0))</f>
        <v>0</v>
      </c>
      <c r="Z120" s="125">
        <f>IF('Indicator Data'!AA124="No Data",1,IF('Indicator Data imputation'!AA123&lt;&gt;"",1,0))</f>
        <v>0</v>
      </c>
      <c r="AA120" s="125">
        <f>IF('Indicator Data'!AB124="No Data",1,IF('Indicator Data imputation'!AB123&lt;&gt;"",1,0))</f>
        <v>0</v>
      </c>
      <c r="AB120" s="125">
        <f>IF('Indicator Data'!AC124="No Data",1,IF('Indicator Data imputation'!AC123&lt;&gt;"",1,0))</f>
        <v>0</v>
      </c>
      <c r="AC120" s="125">
        <f>IF('Indicator Data'!AD124="No Data",1,IF('Indicator Data imputation'!AD123&lt;&gt;"",1,0))</f>
        <v>0</v>
      </c>
      <c r="AD120" s="125">
        <f>IF('Indicator Data'!AE124="No Data",1,IF('Indicator Data imputation'!AE123&lt;&gt;"",1,0))</f>
        <v>0</v>
      </c>
      <c r="AE120" s="125">
        <f>IF('Indicator Data'!AF124="No Data",1,IF('Indicator Data imputation'!AF123&lt;&gt;"",1,0))</f>
        <v>0</v>
      </c>
      <c r="AF120" s="125">
        <f>IF('Indicator Data'!AG124="No Data",1,IF('Indicator Data imputation'!AG123&lt;&gt;"",1,0))</f>
        <v>0</v>
      </c>
      <c r="AG120" s="125">
        <f>IF('Indicator Data'!AH124="No Data",1,IF('Indicator Data imputation'!AH123&lt;&gt;"",1,0))</f>
        <v>0</v>
      </c>
      <c r="AH120" s="125">
        <f>IF('Indicator Data'!AI124="No Data",1,IF('Indicator Data imputation'!AI123&lt;&gt;"",1,0))</f>
        <v>0</v>
      </c>
      <c r="AI120" s="125">
        <f>IF('Indicator Data'!AJ124="No Data",1,IF('Indicator Data imputation'!AJ123&lt;&gt;"",1,0))</f>
        <v>0</v>
      </c>
      <c r="AJ120" s="125">
        <f>IF('Indicator Data'!AK124="No Data",1,IF('Indicator Data imputation'!AK123&lt;&gt;"",1,0))</f>
        <v>0</v>
      </c>
      <c r="AK120" s="125">
        <f>IF('Indicator Data'!AL124="No Data",1,IF('Indicator Data imputation'!AL123&lt;&gt;"",1,0))</f>
        <v>0</v>
      </c>
      <c r="AL120" s="125">
        <f>IF('Indicator Data'!AM124="No Data",1,IF('Indicator Data imputation'!AM123&lt;&gt;"",1,0))</f>
        <v>0</v>
      </c>
      <c r="AM120" s="125">
        <f>IF('Indicator Data'!AN124="No Data",1,IF('Indicator Data imputation'!AN123&lt;&gt;"",1,0))</f>
        <v>0</v>
      </c>
      <c r="AN120" s="125">
        <f>IF('Indicator Data'!AO124="No Data",1,IF('Indicator Data imputation'!AO123&lt;&gt;"",1,0))</f>
        <v>0</v>
      </c>
      <c r="AO120" s="125">
        <f>IF('Indicator Data'!AP124="No Data",1,IF('Indicator Data imputation'!AP123&lt;&gt;"",1,0))</f>
        <v>0</v>
      </c>
      <c r="AP120" s="125">
        <f>IF('Indicator Data'!AQ124="No Data",1,IF('Indicator Data imputation'!AQ123&lt;&gt;"",1,0))</f>
        <v>0</v>
      </c>
      <c r="AQ120" s="125">
        <f>IF('Indicator Data'!AR124="No Data",1,IF('Indicator Data imputation'!AR123&lt;&gt;"",1,0))</f>
        <v>0</v>
      </c>
      <c r="AR120" s="125">
        <f>IF('Indicator Data'!AS124="No Data",1,IF('Indicator Data imputation'!AS123&lt;&gt;"",1,0))</f>
        <v>0</v>
      </c>
      <c r="AS120" s="125">
        <f>IF('Indicator Data'!AT124="No Data",1,IF('Indicator Data imputation'!AT123&lt;&gt;"",1,0))</f>
        <v>0</v>
      </c>
      <c r="AT120" s="125">
        <f>IF('Indicator Data'!AU124="No Data",1,IF('Indicator Data imputation'!AU123&lt;&gt;"",1,0))</f>
        <v>0</v>
      </c>
      <c r="AU120" s="125">
        <f>IF('Indicator Data'!AV124="No Data",1,IF('Indicator Data imputation'!AV123&lt;&gt;"",1,0))</f>
        <v>0</v>
      </c>
      <c r="AV120" s="125">
        <f>IF('Indicator Data'!AW124="No Data",1,IF('Indicator Data imputation'!AW123&lt;&gt;"",1,0))</f>
        <v>0</v>
      </c>
      <c r="AW120" s="125">
        <f>IF('Indicator Data'!AX124="No Data",1,IF('Indicator Data imputation'!AX123&lt;&gt;"",1,0))</f>
        <v>0</v>
      </c>
      <c r="AX120" s="125">
        <f>IF('Indicator Data'!AY124="No Data",1,IF('Indicator Data imputation'!AY123&lt;&gt;"",1,0))</f>
        <v>0</v>
      </c>
      <c r="AY120" s="125">
        <f>IF('Indicator Data'!AZ124="No Data",1,IF('Indicator Data imputation'!AZ123&lt;&gt;"",1,0))</f>
        <v>0</v>
      </c>
      <c r="AZ120" s="125">
        <f>IF('Indicator Data'!BA124="No Data",1,IF('Indicator Data imputation'!BA123&lt;&gt;"",1,0))</f>
        <v>0</v>
      </c>
      <c r="BA120" s="125">
        <f>IF('Indicator Data'!BB124="No Data",1,IF('Indicator Data imputation'!BB123&lt;&gt;"",1,0))</f>
        <v>0</v>
      </c>
      <c r="BB120" s="125">
        <f>IF('Indicator Data'!BC124="No Data",1,IF('Indicator Data imputation'!BC123&lt;&gt;"",1,0))</f>
        <v>0</v>
      </c>
      <c r="BC120" s="125">
        <f>IF('Indicator Data'!BD124="No Data",1,IF('Indicator Data imputation'!BD123&lt;&gt;"",1,0))</f>
        <v>0</v>
      </c>
      <c r="BD120" s="125">
        <f>IF('Indicator Data'!BF124="No Data",1,IF('Indicator Data imputation'!BE123&lt;&gt;"",1,0))</f>
        <v>0</v>
      </c>
      <c r="BE120" s="125">
        <f>IF('Indicator Data'!BG124="No Data",1,IF('Indicator Data imputation'!BF123&lt;&gt;"",1,0))</f>
        <v>0</v>
      </c>
      <c r="BF120" s="125">
        <f>IF('Indicator Data'!BH124="No Data",1,IF('Indicator Data imputation'!BG123&lt;&gt;"",1,0))</f>
        <v>0</v>
      </c>
      <c r="BG120" s="125">
        <f>IF('Indicator Data'!BI124="No Data",1,IF('Indicator Data imputation'!BH123&lt;&gt;"",1,0))</f>
        <v>1</v>
      </c>
      <c r="BH120" s="125">
        <f>IF('Indicator Data'!BJ124="No Data",1,IF('Indicator Data imputation'!BI123&lt;&gt;"",1,0))</f>
        <v>0</v>
      </c>
      <c r="BI120" s="125">
        <f>IF('Indicator Data'!BK124="No Data",1,IF('Indicator Data imputation'!BJ123&lt;&gt;"",1,0))</f>
        <v>0</v>
      </c>
      <c r="BJ120" s="125">
        <f>IF('Indicator Data'!BL124="No Data",1,IF('Indicator Data imputation'!BK123&lt;&gt;"",1,0))</f>
        <v>0</v>
      </c>
      <c r="BK120" s="125">
        <f>IF('Indicator Data'!BM124="No Data",1,IF('Indicator Data imputation'!BL123&lt;&gt;"",1,0))</f>
        <v>0</v>
      </c>
      <c r="BL120" s="125">
        <f>IF('Indicator Data'!BN124="No Data",1,IF('Indicator Data imputation'!BM123&lt;&gt;"",1,0))</f>
        <v>0</v>
      </c>
      <c r="BM120" s="125">
        <f>IF('Indicator Data'!BO124="No Data",1,IF('Indicator Data imputation'!BN123&lt;&gt;"",1,0))</f>
        <v>0</v>
      </c>
      <c r="BN120" s="125">
        <f>IF('Indicator Data'!BP124="No Data",1,IF('Indicator Data imputation'!BO123&lt;&gt;"",1,0))</f>
        <v>0</v>
      </c>
      <c r="BO120" s="125">
        <f>IF('Indicator Data'!BQ124="No Data",1,IF('Indicator Data imputation'!BP123&lt;&gt;"",1,0))</f>
        <v>0</v>
      </c>
      <c r="BP120" s="125">
        <f>IF('Indicator Data'!BR124="No Data",1,IF('Indicator Data imputation'!BQ123&lt;&gt;"",1,0))</f>
        <v>0</v>
      </c>
      <c r="BQ120" s="125">
        <f>IF('Indicator Data'!BS124="No Data",1,IF('Indicator Data imputation'!BR123&lt;&gt;"",1,0))</f>
        <v>0</v>
      </c>
      <c r="BR120" s="125">
        <f>IF('Indicator Data'!BT124="No Data",1,IF('Indicator Data imputation'!BS123&lt;&gt;"",1,0))</f>
        <v>0</v>
      </c>
      <c r="BS120" s="125">
        <f>IF('Indicator Data'!BU124="No Data",1,IF('Indicator Data imputation'!BT123&lt;&gt;"",1,0))</f>
        <v>1</v>
      </c>
      <c r="BT120" s="125">
        <f>IF('Indicator Data'!BV124="No Data",1,IF('Indicator Data imputation'!BU123&lt;&gt;"",1,0))</f>
        <v>0</v>
      </c>
      <c r="BU120" s="125">
        <f>IF('Indicator Data'!BW124="No Data",1,IF('Indicator Data imputation'!BV123&lt;&gt;"",1,0))</f>
        <v>0</v>
      </c>
      <c r="BV120" s="125">
        <f>IF('Indicator Data'!BX124="No Data",1,IF('Indicator Data imputation'!BW123&lt;&gt;"",1,0))</f>
        <v>0</v>
      </c>
      <c r="BW120" s="125">
        <f>IF('Indicator Data'!BY124="No Data",1,IF('Indicator Data imputation'!BX123&lt;&gt;"",1,0))</f>
        <v>0</v>
      </c>
      <c r="BX120" s="125">
        <f>IF('Indicator Data'!BZ124="No Data",1,IF('Indicator Data imputation'!BY123&lt;&gt;"",1,0))</f>
        <v>0</v>
      </c>
      <c r="BY120" s="3">
        <f t="shared" si="5"/>
        <v>2</v>
      </c>
      <c r="BZ120" s="127">
        <f t="shared" si="4"/>
        <v>2.6666666666666668E-2</v>
      </c>
    </row>
    <row r="121" spans="1:78" x14ac:dyDescent="0.3">
      <c r="A121" s="3" t="str">
        <f>'Indicator Data'!B125</f>
        <v>NRU</v>
      </c>
      <c r="B121" s="125">
        <f>IF('Indicator Data'!C125="No Data",1,IF('Indicator Data imputation'!C124&lt;&gt;"",1,0))</f>
        <v>0</v>
      </c>
      <c r="C121" s="125">
        <f>IF('Indicator Data'!D125="No Data",1,IF('Indicator Data imputation'!D124&lt;&gt;"",1,0))</f>
        <v>0</v>
      </c>
      <c r="D121" s="125">
        <f>IF('Indicator Data'!E125="No Data",1,IF('Indicator Data imputation'!E124&lt;&gt;"",1,0))</f>
        <v>1</v>
      </c>
      <c r="E121" s="125">
        <f>IF('Indicator Data'!F125="No Data",1,IF('Indicator Data imputation'!F124&lt;&gt;"",1,0))</f>
        <v>0</v>
      </c>
      <c r="F121" s="125">
        <f>IF('Indicator Data'!G125="No Data",1,IF('Indicator Data imputation'!G124&lt;&gt;"",1,0))</f>
        <v>0</v>
      </c>
      <c r="G121" s="125">
        <f>IF('Indicator Data'!H125="No Data",1,IF('Indicator Data imputation'!H124&lt;&gt;"",1,0))</f>
        <v>0</v>
      </c>
      <c r="H121" s="125">
        <f>IF('Indicator Data'!I125="No Data",1,IF('Indicator Data imputation'!I124&lt;&gt;"",1,0))</f>
        <v>0</v>
      </c>
      <c r="I121" s="125">
        <f>IF('Indicator Data'!J125="No Data",1,IF('Indicator Data imputation'!J124&lt;&gt;"",1,0))</f>
        <v>0</v>
      </c>
      <c r="J121" s="125">
        <f>IF('Indicator Data'!K125="No Data",1,IF('Indicator Data imputation'!K124&lt;&gt;"",1,0))</f>
        <v>0</v>
      </c>
      <c r="K121" s="125">
        <f>IF('Indicator Data'!L125="No Data",1,IF('Indicator Data imputation'!L124&lt;&gt;"",1,0))</f>
        <v>1</v>
      </c>
      <c r="L121" s="125">
        <f>IF('Indicator Data'!M125="No Data",1,IF('Indicator Data imputation'!M124&lt;&gt;"",1,0))</f>
        <v>1</v>
      </c>
      <c r="M121" s="125">
        <f>IF('Indicator Data'!N125="No Data",1,IF('Indicator Data imputation'!N124&lt;&gt;"",1,0))</f>
        <v>1</v>
      </c>
      <c r="N121" s="125">
        <f>IF('Indicator Data'!O125="No Data",1,IF('Indicator Data imputation'!O124&lt;&gt;"",1,0))</f>
        <v>1</v>
      </c>
      <c r="O121" s="125">
        <f>IF('Indicator Data'!P125="No Data",1,IF('Indicator Data imputation'!P124&lt;&gt;"",1,0))</f>
        <v>1</v>
      </c>
      <c r="P121" s="125">
        <f>IF('Indicator Data'!Q125="No Data",1,IF('Indicator Data imputation'!Q124&lt;&gt;"",1,0))</f>
        <v>0</v>
      </c>
      <c r="Q121" s="125">
        <f>IF('Indicator Data'!R125="No Data",1,IF('Indicator Data imputation'!R124&lt;&gt;"",1,0))</f>
        <v>0</v>
      </c>
      <c r="R121" s="125">
        <f>IF('Indicator Data'!S125="No Data",1,IF('Indicator Data imputation'!S124&lt;&gt;"",1,0))</f>
        <v>0</v>
      </c>
      <c r="S121" s="125">
        <f>IF('Indicator Data'!T125="No Data",1,IF('Indicator Data imputation'!T124&lt;&gt;"",1,0))</f>
        <v>0</v>
      </c>
      <c r="T121" s="125">
        <f>IF('Indicator Data'!U125="No Data",1,IF('Indicator Data imputation'!U124&lt;&gt;"",1,0))</f>
        <v>0</v>
      </c>
      <c r="U121" s="125">
        <f>IF('Indicator Data'!V125="No Data",1,IF('Indicator Data imputation'!V124&lt;&gt;"",1,0))</f>
        <v>0</v>
      </c>
      <c r="V121" s="125">
        <f>IF('Indicator Data'!W125="No Data",1,IF('Indicator Data imputation'!W124&lt;&gt;"",1,0))</f>
        <v>0</v>
      </c>
      <c r="W121" s="125">
        <f>IF('Indicator Data'!X125="No Data",1,IF('Indicator Data imputation'!X124&lt;&gt;"",1,0))</f>
        <v>0</v>
      </c>
      <c r="X121" s="125">
        <f>IF('Indicator Data'!Y125="No Data",1,IF('Indicator Data imputation'!Y124&lt;&gt;"",1,0))</f>
        <v>0</v>
      </c>
      <c r="Y121" s="125">
        <f>IF('Indicator Data'!Z125="No Data",1,IF('Indicator Data imputation'!Z124&lt;&gt;"",1,0))</f>
        <v>0</v>
      </c>
      <c r="Z121" s="125">
        <f>IF('Indicator Data'!AA125="No Data",1,IF('Indicator Data imputation'!AA124&lt;&gt;"",1,0))</f>
        <v>1</v>
      </c>
      <c r="AA121" s="125">
        <f>IF('Indicator Data'!AB125="No Data",1,IF('Indicator Data imputation'!AB124&lt;&gt;"",1,0))</f>
        <v>0</v>
      </c>
      <c r="AB121" s="125">
        <f>IF('Indicator Data'!AC125="No Data",1,IF('Indicator Data imputation'!AC124&lt;&gt;"",1,0))</f>
        <v>1</v>
      </c>
      <c r="AC121" s="125">
        <f>IF('Indicator Data'!AD125="No Data",1,IF('Indicator Data imputation'!AD124&lt;&gt;"",1,0))</f>
        <v>1</v>
      </c>
      <c r="AD121" s="125">
        <f>IF('Indicator Data'!AE125="No Data",1,IF('Indicator Data imputation'!AE124&lt;&gt;"",1,0))</f>
        <v>0</v>
      </c>
      <c r="AE121" s="125">
        <f>IF('Indicator Data'!AF125="No Data",1,IF('Indicator Data imputation'!AF124&lt;&gt;"",1,0))</f>
        <v>1</v>
      </c>
      <c r="AF121" s="125">
        <f>IF('Indicator Data'!AG125="No Data",1,IF('Indicator Data imputation'!AG124&lt;&gt;"",1,0))</f>
        <v>1</v>
      </c>
      <c r="AG121" s="125">
        <f>IF('Indicator Data'!AH125="No Data",1,IF('Indicator Data imputation'!AH124&lt;&gt;"",1,0))</f>
        <v>0</v>
      </c>
      <c r="AH121" s="125">
        <f>IF('Indicator Data'!AI125="No Data",1,IF('Indicator Data imputation'!AI124&lt;&gt;"",1,0))</f>
        <v>0</v>
      </c>
      <c r="AI121" s="125">
        <f>IF('Indicator Data'!AJ125="No Data",1,IF('Indicator Data imputation'!AJ124&lt;&gt;"",1,0))</f>
        <v>0</v>
      </c>
      <c r="AJ121" s="125">
        <f>IF('Indicator Data'!AK125="No Data",1,IF('Indicator Data imputation'!AK124&lt;&gt;"",1,0))</f>
        <v>0</v>
      </c>
      <c r="AK121" s="125">
        <f>IF('Indicator Data'!AL125="No Data",1,IF('Indicator Data imputation'!AL124&lt;&gt;"",1,0))</f>
        <v>1</v>
      </c>
      <c r="AL121" s="125">
        <f>IF('Indicator Data'!AM125="No Data",1,IF('Indicator Data imputation'!AM124&lt;&gt;"",1,0))</f>
        <v>1</v>
      </c>
      <c r="AM121" s="125">
        <f>IF('Indicator Data'!AN125="No Data",1,IF('Indicator Data imputation'!AN124&lt;&gt;"",1,0))</f>
        <v>0</v>
      </c>
      <c r="AN121" s="125">
        <f>IF('Indicator Data'!AO125="No Data",1,IF('Indicator Data imputation'!AO124&lt;&gt;"",1,0))</f>
        <v>0</v>
      </c>
      <c r="AO121" s="125">
        <f>IF('Indicator Data'!AP125="No Data",1,IF('Indicator Data imputation'!AP124&lt;&gt;"",1,0))</f>
        <v>0</v>
      </c>
      <c r="AP121" s="125">
        <f>IF('Indicator Data'!AQ125="No Data",1,IF('Indicator Data imputation'!AQ124&lt;&gt;"",1,0))</f>
        <v>0</v>
      </c>
      <c r="AQ121" s="125">
        <f>IF('Indicator Data'!AR125="No Data",1,IF('Indicator Data imputation'!AR124&lt;&gt;"",1,0))</f>
        <v>0</v>
      </c>
      <c r="AR121" s="125">
        <f>IF('Indicator Data'!AS125="No Data",1,IF('Indicator Data imputation'!AS124&lt;&gt;"",1,0))</f>
        <v>0</v>
      </c>
      <c r="AS121" s="125">
        <f>IF('Indicator Data'!AT125="No Data",1,IF('Indicator Data imputation'!AT124&lt;&gt;"",1,0))</f>
        <v>1</v>
      </c>
      <c r="AT121" s="125">
        <f>IF('Indicator Data'!AU125="No Data",1,IF('Indicator Data imputation'!AU124&lt;&gt;"",1,0))</f>
        <v>0</v>
      </c>
      <c r="AU121" s="125">
        <f>IF('Indicator Data'!AV125="No Data",1,IF('Indicator Data imputation'!AV124&lt;&gt;"",1,0))</f>
        <v>1</v>
      </c>
      <c r="AV121" s="125">
        <f>IF('Indicator Data'!AW125="No Data",1,IF('Indicator Data imputation'!AW124&lt;&gt;"",1,0))</f>
        <v>1</v>
      </c>
      <c r="AW121" s="125">
        <f>IF('Indicator Data'!AX125="No Data",1,IF('Indicator Data imputation'!AX124&lt;&gt;"",1,0))</f>
        <v>1</v>
      </c>
      <c r="AX121" s="125">
        <f>IF('Indicator Data'!AY125="No Data",1,IF('Indicator Data imputation'!AY124&lt;&gt;"",1,0))</f>
        <v>0</v>
      </c>
      <c r="AY121" s="125">
        <f>IF('Indicator Data'!AZ125="No Data",1,IF('Indicator Data imputation'!AZ124&lt;&gt;"",1,0))</f>
        <v>1</v>
      </c>
      <c r="AZ121" s="125">
        <f>IF('Indicator Data'!BA125="No Data",1,IF('Indicator Data imputation'!BA124&lt;&gt;"",1,0))</f>
        <v>0</v>
      </c>
      <c r="BA121" s="125">
        <f>IF('Indicator Data'!BB125="No Data",1,IF('Indicator Data imputation'!BB124&lt;&gt;"",1,0))</f>
        <v>0</v>
      </c>
      <c r="BB121" s="125">
        <f>IF('Indicator Data'!BC125="No Data",1,IF('Indicator Data imputation'!BC124&lt;&gt;"",1,0))</f>
        <v>0</v>
      </c>
      <c r="BC121" s="125">
        <f>IF('Indicator Data'!BD125="No Data",1,IF('Indicator Data imputation'!BD124&lt;&gt;"",1,0))</f>
        <v>0</v>
      </c>
      <c r="BD121" s="125">
        <f>IF('Indicator Data'!BF125="No Data",1,IF('Indicator Data imputation'!BE124&lt;&gt;"",1,0))</f>
        <v>0</v>
      </c>
      <c r="BE121" s="125">
        <f>IF('Indicator Data'!BG125="No Data",1,IF('Indicator Data imputation'!BF124&lt;&gt;"",1,0))</f>
        <v>0</v>
      </c>
      <c r="BF121" s="125">
        <f>IF('Indicator Data'!BH125="No Data",1,IF('Indicator Data imputation'!BG124&lt;&gt;"",1,0))</f>
        <v>0</v>
      </c>
      <c r="BG121" s="125">
        <f>IF('Indicator Data'!BI125="No Data",1,IF('Indicator Data imputation'!BH124&lt;&gt;"",1,0))</f>
        <v>1</v>
      </c>
      <c r="BH121" s="125">
        <f>IF('Indicator Data'!BJ125="No Data",1,IF('Indicator Data imputation'!BI124&lt;&gt;"",1,0))</f>
        <v>1</v>
      </c>
      <c r="BI121" s="125">
        <f>IF('Indicator Data'!BK125="No Data",1,IF('Indicator Data imputation'!BJ124&lt;&gt;"",1,0))</f>
        <v>0</v>
      </c>
      <c r="BJ121" s="125">
        <f>IF('Indicator Data'!BL125="No Data",1,IF('Indicator Data imputation'!BK124&lt;&gt;"",1,0))</f>
        <v>0</v>
      </c>
      <c r="BK121" s="125">
        <f>IF('Indicator Data'!BM125="No Data",1,IF('Indicator Data imputation'!BL124&lt;&gt;"",1,0))</f>
        <v>1</v>
      </c>
      <c r="BL121" s="125">
        <f>IF('Indicator Data'!BN125="No Data",1,IF('Indicator Data imputation'!BM124&lt;&gt;"",1,0))</f>
        <v>0</v>
      </c>
      <c r="BM121" s="125">
        <f>IF('Indicator Data'!BO125="No Data",1,IF('Indicator Data imputation'!BN124&lt;&gt;"",1,0))</f>
        <v>1</v>
      </c>
      <c r="BN121" s="125">
        <f>IF('Indicator Data'!BP125="No Data",1,IF('Indicator Data imputation'!BO124&lt;&gt;"",1,0))</f>
        <v>0</v>
      </c>
      <c r="BO121" s="125">
        <f>IF('Indicator Data'!BQ125="No Data",1,IF('Indicator Data imputation'!BP124&lt;&gt;"",1,0))</f>
        <v>0</v>
      </c>
      <c r="BP121" s="125">
        <f>IF('Indicator Data'!BR125="No Data",1,IF('Indicator Data imputation'!BQ124&lt;&gt;"",1,0))</f>
        <v>0</v>
      </c>
      <c r="BQ121" s="125">
        <f>IF('Indicator Data'!BS125="No Data",1,IF('Indicator Data imputation'!BR124&lt;&gt;"",1,0))</f>
        <v>0</v>
      </c>
      <c r="BR121" s="125">
        <f>IF('Indicator Data'!BT125="No Data",1,IF('Indicator Data imputation'!BS124&lt;&gt;"",1,0))</f>
        <v>0</v>
      </c>
      <c r="BS121" s="125">
        <f>IF('Indicator Data'!BU125="No Data",1,IF('Indicator Data imputation'!BT124&lt;&gt;"",1,0))</f>
        <v>0</v>
      </c>
      <c r="BT121" s="125">
        <f>IF('Indicator Data'!BV125="No Data",1,IF('Indicator Data imputation'!BU124&lt;&gt;"",1,0))</f>
        <v>0</v>
      </c>
      <c r="BU121" s="125">
        <f>IF('Indicator Data'!BW125="No Data",1,IF('Indicator Data imputation'!BV124&lt;&gt;"",1,0))</f>
        <v>0</v>
      </c>
      <c r="BV121" s="125">
        <f>IF('Indicator Data'!BX125="No Data",1,IF('Indicator Data imputation'!BW124&lt;&gt;"",1,0))</f>
        <v>1</v>
      </c>
      <c r="BW121" s="125">
        <f>IF('Indicator Data'!BY125="No Data",1,IF('Indicator Data imputation'!BX124&lt;&gt;"",1,0))</f>
        <v>0</v>
      </c>
      <c r="BX121" s="125">
        <f>IF('Indicator Data'!BZ125="No Data",1,IF('Indicator Data imputation'!BY124&lt;&gt;"",1,0))</f>
        <v>1</v>
      </c>
      <c r="BY121" s="3">
        <f t="shared" si="5"/>
        <v>24</v>
      </c>
      <c r="BZ121" s="127">
        <f t="shared" si="4"/>
        <v>0.32</v>
      </c>
    </row>
    <row r="122" spans="1:78" x14ac:dyDescent="0.3">
      <c r="A122" s="3" t="str">
        <f>'Indicator Data'!B126</f>
        <v>NPL</v>
      </c>
      <c r="B122" s="125">
        <f>IF('Indicator Data'!C126="No Data",1,IF('Indicator Data imputation'!C125&lt;&gt;"",1,0))</f>
        <v>0</v>
      </c>
      <c r="C122" s="125">
        <f>IF('Indicator Data'!D126="No Data",1,IF('Indicator Data imputation'!D125&lt;&gt;"",1,0))</f>
        <v>0</v>
      </c>
      <c r="D122" s="125">
        <f>IF('Indicator Data'!E126="No Data",1,IF('Indicator Data imputation'!E125&lt;&gt;"",1,0))</f>
        <v>0</v>
      </c>
      <c r="E122" s="125">
        <f>IF('Indicator Data'!F126="No Data",1,IF('Indicator Data imputation'!F125&lt;&gt;"",1,0))</f>
        <v>0</v>
      </c>
      <c r="F122" s="125">
        <f>IF('Indicator Data'!G126="No Data",1,IF('Indicator Data imputation'!G125&lt;&gt;"",1,0))</f>
        <v>0</v>
      </c>
      <c r="G122" s="125">
        <f>IF('Indicator Data'!H126="No Data",1,IF('Indicator Data imputation'!H125&lt;&gt;"",1,0))</f>
        <v>0</v>
      </c>
      <c r="H122" s="125">
        <f>IF('Indicator Data'!I126="No Data",1,IF('Indicator Data imputation'!I125&lt;&gt;"",1,0))</f>
        <v>0</v>
      </c>
      <c r="I122" s="125">
        <f>IF('Indicator Data'!J126="No Data",1,IF('Indicator Data imputation'!J125&lt;&gt;"",1,0))</f>
        <v>0</v>
      </c>
      <c r="J122" s="125">
        <f>IF('Indicator Data'!K126="No Data",1,IF('Indicator Data imputation'!K125&lt;&gt;"",1,0))</f>
        <v>0</v>
      </c>
      <c r="K122" s="125">
        <f>IF('Indicator Data'!L126="No Data",1,IF('Indicator Data imputation'!L125&lt;&gt;"",1,0))</f>
        <v>0</v>
      </c>
      <c r="L122" s="125">
        <f>IF('Indicator Data'!M126="No Data",1,IF('Indicator Data imputation'!M125&lt;&gt;"",1,0))</f>
        <v>0</v>
      </c>
      <c r="M122" s="125">
        <f>IF('Indicator Data'!N126="No Data",1,IF('Indicator Data imputation'!N125&lt;&gt;"",1,0))</f>
        <v>1</v>
      </c>
      <c r="N122" s="125">
        <f>IF('Indicator Data'!O126="No Data",1,IF('Indicator Data imputation'!O125&lt;&gt;"",1,0))</f>
        <v>1</v>
      </c>
      <c r="O122" s="125">
        <f>IF('Indicator Data'!P126="No Data",1,IF('Indicator Data imputation'!P125&lt;&gt;"",1,0))</f>
        <v>1</v>
      </c>
      <c r="P122" s="125">
        <f>IF('Indicator Data'!Q126="No Data",1,IF('Indicator Data imputation'!Q125&lt;&gt;"",1,0))</f>
        <v>0</v>
      </c>
      <c r="Q122" s="125">
        <f>IF('Indicator Data'!R126="No Data",1,IF('Indicator Data imputation'!R125&lt;&gt;"",1,0))</f>
        <v>0</v>
      </c>
      <c r="R122" s="125">
        <f>IF('Indicator Data'!S126="No Data",1,IF('Indicator Data imputation'!S125&lt;&gt;"",1,0))</f>
        <v>0</v>
      </c>
      <c r="S122" s="125">
        <f>IF('Indicator Data'!T126="No Data",1,IF('Indicator Data imputation'!T125&lt;&gt;"",1,0))</f>
        <v>0</v>
      </c>
      <c r="T122" s="125">
        <f>IF('Indicator Data'!U126="No Data",1,IF('Indicator Data imputation'!U125&lt;&gt;"",1,0))</f>
        <v>0</v>
      </c>
      <c r="U122" s="125">
        <f>IF('Indicator Data'!V126="No Data",1,IF('Indicator Data imputation'!V125&lt;&gt;"",1,0))</f>
        <v>0</v>
      </c>
      <c r="V122" s="125">
        <f>IF('Indicator Data'!W126="No Data",1,IF('Indicator Data imputation'!W125&lt;&gt;"",1,0))</f>
        <v>0</v>
      </c>
      <c r="W122" s="125">
        <f>IF('Indicator Data'!X126="No Data",1,IF('Indicator Data imputation'!X125&lt;&gt;"",1,0))</f>
        <v>0</v>
      </c>
      <c r="X122" s="125">
        <f>IF('Indicator Data'!Y126="No Data",1,IF('Indicator Data imputation'!Y125&lt;&gt;"",1,0))</f>
        <v>0</v>
      </c>
      <c r="Y122" s="125">
        <f>IF('Indicator Data'!Z126="No Data",1,IF('Indicator Data imputation'!Z125&lt;&gt;"",1,0))</f>
        <v>0</v>
      </c>
      <c r="Z122" s="125">
        <f>IF('Indicator Data'!AA126="No Data",1,IF('Indicator Data imputation'!AA125&lt;&gt;"",1,0))</f>
        <v>0</v>
      </c>
      <c r="AA122" s="125">
        <f>IF('Indicator Data'!AB126="No Data",1,IF('Indicator Data imputation'!AB125&lt;&gt;"",1,0))</f>
        <v>0</v>
      </c>
      <c r="AB122" s="125">
        <f>IF('Indicator Data'!AC126="No Data",1,IF('Indicator Data imputation'!AC125&lt;&gt;"",1,0))</f>
        <v>0</v>
      </c>
      <c r="AC122" s="125">
        <f>IF('Indicator Data'!AD126="No Data",1,IF('Indicator Data imputation'!AD125&lt;&gt;"",1,0))</f>
        <v>0</v>
      </c>
      <c r="AD122" s="125">
        <f>IF('Indicator Data'!AE126="No Data",1,IF('Indicator Data imputation'!AE125&lt;&gt;"",1,0))</f>
        <v>0</v>
      </c>
      <c r="AE122" s="125">
        <f>IF('Indicator Data'!AF126="No Data",1,IF('Indicator Data imputation'!AF125&lt;&gt;"",1,0))</f>
        <v>0</v>
      </c>
      <c r="AF122" s="125">
        <f>IF('Indicator Data'!AG126="No Data",1,IF('Indicator Data imputation'!AG125&lt;&gt;"",1,0))</f>
        <v>0</v>
      </c>
      <c r="AG122" s="125">
        <f>IF('Indicator Data'!AH126="No Data",1,IF('Indicator Data imputation'!AH125&lt;&gt;"",1,0))</f>
        <v>0</v>
      </c>
      <c r="AH122" s="125">
        <f>IF('Indicator Data'!AI126="No Data",1,IF('Indicator Data imputation'!AI125&lt;&gt;"",1,0))</f>
        <v>0</v>
      </c>
      <c r="AI122" s="125">
        <f>IF('Indicator Data'!AJ126="No Data",1,IF('Indicator Data imputation'!AJ125&lt;&gt;"",1,0))</f>
        <v>0</v>
      </c>
      <c r="AJ122" s="125">
        <f>IF('Indicator Data'!AK126="No Data",1,IF('Indicator Data imputation'!AK125&lt;&gt;"",1,0))</f>
        <v>0</v>
      </c>
      <c r="AK122" s="125">
        <f>IF('Indicator Data'!AL126="No Data",1,IF('Indicator Data imputation'!AL125&lt;&gt;"",1,0))</f>
        <v>0</v>
      </c>
      <c r="AL122" s="125">
        <f>IF('Indicator Data'!AM126="No Data",1,IF('Indicator Data imputation'!AM125&lt;&gt;"",1,0))</f>
        <v>0</v>
      </c>
      <c r="AM122" s="125">
        <f>IF('Indicator Data'!AN126="No Data",1,IF('Indicator Data imputation'!AN125&lt;&gt;"",1,0))</f>
        <v>0</v>
      </c>
      <c r="AN122" s="125">
        <f>IF('Indicator Data'!AO126="No Data",1,IF('Indicator Data imputation'!AO125&lt;&gt;"",1,0))</f>
        <v>0</v>
      </c>
      <c r="AO122" s="125">
        <f>IF('Indicator Data'!AP126="No Data",1,IF('Indicator Data imputation'!AP125&lt;&gt;"",1,0))</f>
        <v>0</v>
      </c>
      <c r="AP122" s="125">
        <f>IF('Indicator Data'!AQ126="No Data",1,IF('Indicator Data imputation'!AQ125&lt;&gt;"",1,0))</f>
        <v>0</v>
      </c>
      <c r="AQ122" s="125">
        <f>IF('Indicator Data'!AR126="No Data",1,IF('Indicator Data imputation'!AR125&lt;&gt;"",1,0))</f>
        <v>0</v>
      </c>
      <c r="AR122" s="125">
        <f>IF('Indicator Data'!AS126="No Data",1,IF('Indicator Data imputation'!AS125&lt;&gt;"",1,0))</f>
        <v>0</v>
      </c>
      <c r="AS122" s="125">
        <f>IF('Indicator Data'!AT126="No Data",1,IF('Indicator Data imputation'!AT125&lt;&gt;"",1,0))</f>
        <v>0</v>
      </c>
      <c r="AT122" s="125">
        <f>IF('Indicator Data'!AU126="No Data",1,IF('Indicator Data imputation'!AU125&lt;&gt;"",1,0))</f>
        <v>0</v>
      </c>
      <c r="AU122" s="125">
        <f>IF('Indicator Data'!AV126="No Data",1,IF('Indicator Data imputation'!AV125&lt;&gt;"",1,0))</f>
        <v>0</v>
      </c>
      <c r="AV122" s="125">
        <f>IF('Indicator Data'!AW126="No Data",1,IF('Indicator Data imputation'!AW125&lt;&gt;"",1,0))</f>
        <v>0</v>
      </c>
      <c r="AW122" s="125">
        <f>IF('Indicator Data'!AX126="No Data",1,IF('Indicator Data imputation'!AX125&lt;&gt;"",1,0))</f>
        <v>0</v>
      </c>
      <c r="AX122" s="125">
        <f>IF('Indicator Data'!AY126="No Data",1,IF('Indicator Data imputation'!AY125&lt;&gt;"",1,0))</f>
        <v>0</v>
      </c>
      <c r="AY122" s="125">
        <f>IF('Indicator Data'!AZ126="No Data",1,IF('Indicator Data imputation'!AZ125&lt;&gt;"",1,0))</f>
        <v>0</v>
      </c>
      <c r="AZ122" s="125">
        <f>IF('Indicator Data'!BA126="No Data",1,IF('Indicator Data imputation'!BA125&lt;&gt;"",1,0))</f>
        <v>0</v>
      </c>
      <c r="BA122" s="125">
        <f>IF('Indicator Data'!BB126="No Data",1,IF('Indicator Data imputation'!BB125&lt;&gt;"",1,0))</f>
        <v>0</v>
      </c>
      <c r="BB122" s="125">
        <f>IF('Indicator Data'!BC126="No Data",1,IF('Indicator Data imputation'!BC125&lt;&gt;"",1,0))</f>
        <v>0</v>
      </c>
      <c r="BC122" s="125">
        <f>IF('Indicator Data'!BD126="No Data",1,IF('Indicator Data imputation'!BD125&lt;&gt;"",1,0))</f>
        <v>0</v>
      </c>
      <c r="BD122" s="125">
        <f>IF('Indicator Data'!BF126="No Data",1,IF('Indicator Data imputation'!BE125&lt;&gt;"",1,0))</f>
        <v>0</v>
      </c>
      <c r="BE122" s="125">
        <f>IF('Indicator Data'!BG126="No Data",1,IF('Indicator Data imputation'!BF125&lt;&gt;"",1,0))</f>
        <v>0</v>
      </c>
      <c r="BF122" s="125">
        <f>IF('Indicator Data'!BH126="No Data",1,IF('Indicator Data imputation'!BG125&lt;&gt;"",1,0))</f>
        <v>0</v>
      </c>
      <c r="BG122" s="125">
        <f>IF('Indicator Data'!BI126="No Data",1,IF('Indicator Data imputation'!BH125&lt;&gt;"",1,0))</f>
        <v>0</v>
      </c>
      <c r="BH122" s="125">
        <f>IF('Indicator Data'!BJ126="No Data",1,IF('Indicator Data imputation'!BI125&lt;&gt;"",1,0))</f>
        <v>0</v>
      </c>
      <c r="BI122" s="125">
        <f>IF('Indicator Data'!BK126="No Data",1,IF('Indicator Data imputation'!BJ125&lt;&gt;"",1,0))</f>
        <v>0</v>
      </c>
      <c r="BJ122" s="125">
        <f>IF('Indicator Data'!BL126="No Data",1,IF('Indicator Data imputation'!BK125&lt;&gt;"",1,0))</f>
        <v>0</v>
      </c>
      <c r="BK122" s="125">
        <f>IF('Indicator Data'!BM126="No Data",1,IF('Indicator Data imputation'!BL125&lt;&gt;"",1,0))</f>
        <v>0</v>
      </c>
      <c r="BL122" s="125">
        <f>IF('Indicator Data'!BN126="No Data",1,IF('Indicator Data imputation'!BM125&lt;&gt;"",1,0))</f>
        <v>0</v>
      </c>
      <c r="BM122" s="125">
        <f>IF('Indicator Data'!BO126="No Data",1,IF('Indicator Data imputation'!BN125&lt;&gt;"",1,0))</f>
        <v>0</v>
      </c>
      <c r="BN122" s="125">
        <f>IF('Indicator Data'!BP126="No Data",1,IF('Indicator Data imputation'!BO125&lt;&gt;"",1,0))</f>
        <v>0</v>
      </c>
      <c r="BO122" s="125">
        <f>IF('Indicator Data'!BQ126="No Data",1,IF('Indicator Data imputation'!BP125&lt;&gt;"",1,0))</f>
        <v>0</v>
      </c>
      <c r="BP122" s="125">
        <f>IF('Indicator Data'!BR126="No Data",1,IF('Indicator Data imputation'!BQ125&lt;&gt;"",1,0))</f>
        <v>0</v>
      </c>
      <c r="BQ122" s="125">
        <f>IF('Indicator Data'!BS126="No Data",1,IF('Indicator Data imputation'!BR125&lt;&gt;"",1,0))</f>
        <v>0</v>
      </c>
      <c r="BR122" s="125">
        <f>IF('Indicator Data'!BT126="No Data",1,IF('Indicator Data imputation'!BS125&lt;&gt;"",1,0))</f>
        <v>0</v>
      </c>
      <c r="BS122" s="125">
        <f>IF('Indicator Data'!BU126="No Data",1,IF('Indicator Data imputation'!BT125&lt;&gt;"",1,0))</f>
        <v>0</v>
      </c>
      <c r="BT122" s="125">
        <f>IF('Indicator Data'!BV126="No Data",1,IF('Indicator Data imputation'!BU125&lt;&gt;"",1,0))</f>
        <v>0</v>
      </c>
      <c r="BU122" s="125">
        <f>IF('Indicator Data'!BW126="No Data",1,IF('Indicator Data imputation'!BV125&lt;&gt;"",1,0))</f>
        <v>0</v>
      </c>
      <c r="BV122" s="125">
        <f>IF('Indicator Data'!BX126="No Data",1,IF('Indicator Data imputation'!BW125&lt;&gt;"",1,0))</f>
        <v>0</v>
      </c>
      <c r="BW122" s="125">
        <f>IF('Indicator Data'!BY126="No Data",1,IF('Indicator Data imputation'!BX125&lt;&gt;"",1,0))</f>
        <v>0</v>
      </c>
      <c r="BX122" s="125">
        <f>IF('Indicator Data'!BZ126="No Data",1,IF('Indicator Data imputation'!BY125&lt;&gt;"",1,0))</f>
        <v>0</v>
      </c>
      <c r="BY122" s="3">
        <f t="shared" si="5"/>
        <v>3</v>
      </c>
      <c r="BZ122" s="127">
        <f t="shared" si="4"/>
        <v>0.04</v>
      </c>
    </row>
    <row r="123" spans="1:78" x14ac:dyDescent="0.3">
      <c r="A123" s="3" t="str">
        <f>'Indicator Data'!B127</f>
        <v>NLD</v>
      </c>
      <c r="B123" s="125">
        <f>IF('Indicator Data'!C127="No Data",1,IF('Indicator Data imputation'!C126&lt;&gt;"",1,0))</f>
        <v>0</v>
      </c>
      <c r="C123" s="125">
        <f>IF('Indicator Data'!D127="No Data",1,IF('Indicator Data imputation'!D126&lt;&gt;"",1,0))</f>
        <v>0</v>
      </c>
      <c r="D123" s="125">
        <f>IF('Indicator Data'!E127="No Data",1,IF('Indicator Data imputation'!E126&lt;&gt;"",1,0))</f>
        <v>0</v>
      </c>
      <c r="E123" s="125">
        <f>IF('Indicator Data'!F127="No Data",1,IF('Indicator Data imputation'!F126&lt;&gt;"",1,0))</f>
        <v>0</v>
      </c>
      <c r="F123" s="125">
        <f>IF('Indicator Data'!G127="No Data",1,IF('Indicator Data imputation'!G126&lt;&gt;"",1,0))</f>
        <v>0</v>
      </c>
      <c r="G123" s="125">
        <f>IF('Indicator Data'!H127="No Data",1,IF('Indicator Data imputation'!H126&lt;&gt;"",1,0))</f>
        <v>0</v>
      </c>
      <c r="H123" s="125">
        <f>IF('Indicator Data'!I127="No Data",1,IF('Indicator Data imputation'!I126&lt;&gt;"",1,0))</f>
        <v>0</v>
      </c>
      <c r="I123" s="125">
        <f>IF('Indicator Data'!J127="No Data",1,IF('Indicator Data imputation'!J126&lt;&gt;"",1,0))</f>
        <v>0</v>
      </c>
      <c r="J123" s="125">
        <f>IF('Indicator Data'!K127="No Data",1,IF('Indicator Data imputation'!K126&lt;&gt;"",1,0))</f>
        <v>0</v>
      </c>
      <c r="K123" s="125">
        <f>IF('Indicator Data'!L127="No Data",1,IF('Indicator Data imputation'!L126&lt;&gt;"",1,0))</f>
        <v>0</v>
      </c>
      <c r="L123" s="125">
        <f>IF('Indicator Data'!M127="No Data",1,IF('Indicator Data imputation'!M126&lt;&gt;"",1,0))</f>
        <v>0</v>
      </c>
      <c r="M123" s="125">
        <f>IF('Indicator Data'!N127="No Data",1,IF('Indicator Data imputation'!N126&lt;&gt;"",1,0))</f>
        <v>1</v>
      </c>
      <c r="N123" s="125">
        <f>IF('Indicator Data'!O127="No Data",1,IF('Indicator Data imputation'!O126&lt;&gt;"",1,0))</f>
        <v>1</v>
      </c>
      <c r="O123" s="125">
        <f>IF('Indicator Data'!P127="No Data",1,IF('Indicator Data imputation'!P126&lt;&gt;"",1,0))</f>
        <v>1</v>
      </c>
      <c r="P123" s="125">
        <f>IF('Indicator Data'!Q127="No Data",1,IF('Indicator Data imputation'!Q126&lt;&gt;"",1,0))</f>
        <v>0</v>
      </c>
      <c r="Q123" s="125">
        <f>IF('Indicator Data'!R127="No Data",1,IF('Indicator Data imputation'!R126&lt;&gt;"",1,0))</f>
        <v>0</v>
      </c>
      <c r="R123" s="125">
        <f>IF('Indicator Data'!S127="No Data",1,IF('Indicator Data imputation'!S126&lt;&gt;"",1,0))</f>
        <v>0</v>
      </c>
      <c r="S123" s="125">
        <f>IF('Indicator Data'!T127="No Data",1,IF('Indicator Data imputation'!T126&lt;&gt;"",1,0))</f>
        <v>0</v>
      </c>
      <c r="T123" s="125">
        <f>IF('Indicator Data'!U127="No Data",1,IF('Indicator Data imputation'!U126&lt;&gt;"",1,0))</f>
        <v>0</v>
      </c>
      <c r="U123" s="125">
        <f>IF('Indicator Data'!V127="No Data",1,IF('Indicator Data imputation'!V126&lt;&gt;"",1,0))</f>
        <v>0</v>
      </c>
      <c r="V123" s="125">
        <f>IF('Indicator Data'!W127="No Data",1,IF('Indicator Data imputation'!W126&lt;&gt;"",1,0))</f>
        <v>0</v>
      </c>
      <c r="W123" s="125">
        <f>IF('Indicator Data'!X127="No Data",1,IF('Indicator Data imputation'!X126&lt;&gt;"",1,0))</f>
        <v>0</v>
      </c>
      <c r="X123" s="125">
        <f>IF('Indicator Data'!Y127="No Data",1,IF('Indicator Data imputation'!Y126&lt;&gt;"",1,0))</f>
        <v>0</v>
      </c>
      <c r="Y123" s="125">
        <f>IF('Indicator Data'!Z127="No Data",1,IF('Indicator Data imputation'!Z126&lt;&gt;"",1,0))</f>
        <v>0</v>
      </c>
      <c r="Z123" s="125">
        <f>IF('Indicator Data'!AA127="No Data",1,IF('Indicator Data imputation'!AA126&lt;&gt;"",1,0))</f>
        <v>0</v>
      </c>
      <c r="AA123" s="125">
        <f>IF('Indicator Data'!AB127="No Data",1,IF('Indicator Data imputation'!AB126&lt;&gt;"",1,0))</f>
        <v>0</v>
      </c>
      <c r="AB123" s="125">
        <f>IF('Indicator Data'!AC127="No Data",1,IF('Indicator Data imputation'!AC126&lt;&gt;"",1,0))</f>
        <v>1</v>
      </c>
      <c r="AC123" s="125">
        <f>IF('Indicator Data'!AD127="No Data",1,IF('Indicator Data imputation'!AD126&lt;&gt;"",1,0))</f>
        <v>0</v>
      </c>
      <c r="AD123" s="125">
        <f>IF('Indicator Data'!AE127="No Data",1,IF('Indicator Data imputation'!AE126&lt;&gt;"",1,0))</f>
        <v>0</v>
      </c>
      <c r="AE123" s="125">
        <f>IF('Indicator Data'!AF127="No Data",1,IF('Indicator Data imputation'!AF126&lt;&gt;"",1,0))</f>
        <v>1</v>
      </c>
      <c r="AF123" s="125">
        <f>IF('Indicator Data'!AG127="No Data",1,IF('Indicator Data imputation'!AG126&lt;&gt;"",1,0))</f>
        <v>0</v>
      </c>
      <c r="AG123" s="125">
        <f>IF('Indicator Data'!AH127="No Data",1,IF('Indicator Data imputation'!AH126&lt;&gt;"",1,0))</f>
        <v>0</v>
      </c>
      <c r="AH123" s="125">
        <f>IF('Indicator Data'!AI127="No Data",1,IF('Indicator Data imputation'!AI126&lt;&gt;"",1,0))</f>
        <v>0</v>
      </c>
      <c r="AI123" s="125">
        <f>IF('Indicator Data'!AJ127="No Data",1,IF('Indicator Data imputation'!AJ126&lt;&gt;"",1,0))</f>
        <v>0</v>
      </c>
      <c r="AJ123" s="125">
        <f>IF('Indicator Data'!AK127="No Data",1,IF('Indicator Data imputation'!AK126&lt;&gt;"",1,0))</f>
        <v>0</v>
      </c>
      <c r="AK123" s="125">
        <f>IF('Indicator Data'!AL127="No Data",1,IF('Indicator Data imputation'!AL126&lt;&gt;"",1,0))</f>
        <v>0</v>
      </c>
      <c r="AL123" s="125">
        <f>IF('Indicator Data'!AM127="No Data",1,IF('Indicator Data imputation'!AM126&lt;&gt;"",1,0))</f>
        <v>1</v>
      </c>
      <c r="AM123" s="125">
        <f>IF('Indicator Data'!AN127="No Data",1,IF('Indicator Data imputation'!AN126&lt;&gt;"",1,0))</f>
        <v>0</v>
      </c>
      <c r="AN123" s="125">
        <f>IF('Indicator Data'!AO127="No Data",1,IF('Indicator Data imputation'!AO126&lt;&gt;"",1,0))</f>
        <v>0</v>
      </c>
      <c r="AO123" s="125">
        <f>IF('Indicator Data'!AP127="No Data",1,IF('Indicator Data imputation'!AP126&lt;&gt;"",1,0))</f>
        <v>0</v>
      </c>
      <c r="AP123" s="125">
        <f>IF('Indicator Data'!AQ127="No Data",1,IF('Indicator Data imputation'!AQ126&lt;&gt;"",1,0))</f>
        <v>1</v>
      </c>
      <c r="AQ123" s="125">
        <f>IF('Indicator Data'!AR127="No Data",1,IF('Indicator Data imputation'!AR126&lt;&gt;"",1,0))</f>
        <v>0</v>
      </c>
      <c r="AR123" s="125">
        <f>IF('Indicator Data'!AS127="No Data",1,IF('Indicator Data imputation'!AS126&lt;&gt;"",1,0))</f>
        <v>0</v>
      </c>
      <c r="AS123" s="125">
        <f>IF('Indicator Data'!AT127="No Data",1,IF('Indicator Data imputation'!AT126&lt;&gt;"",1,0))</f>
        <v>1</v>
      </c>
      <c r="AT123" s="125">
        <f>IF('Indicator Data'!AU127="No Data",1,IF('Indicator Data imputation'!AU126&lt;&gt;"",1,0))</f>
        <v>0</v>
      </c>
      <c r="AU123" s="125">
        <f>IF('Indicator Data'!AV127="No Data",1,IF('Indicator Data imputation'!AV126&lt;&gt;"",1,0))</f>
        <v>0</v>
      </c>
      <c r="AV123" s="125">
        <f>IF('Indicator Data'!AW127="No Data",1,IF('Indicator Data imputation'!AW126&lt;&gt;"",1,0))</f>
        <v>0</v>
      </c>
      <c r="AW123" s="125">
        <f>IF('Indicator Data'!AX127="No Data",1,IF('Indicator Data imputation'!AX126&lt;&gt;"",1,0))</f>
        <v>1</v>
      </c>
      <c r="AX123" s="125">
        <f>IF('Indicator Data'!AY127="No Data",1,IF('Indicator Data imputation'!AY126&lt;&gt;"",1,0))</f>
        <v>0</v>
      </c>
      <c r="AY123" s="125">
        <f>IF('Indicator Data'!AZ127="No Data",1,IF('Indicator Data imputation'!AZ126&lt;&gt;"",1,0))</f>
        <v>0</v>
      </c>
      <c r="AZ123" s="125">
        <f>IF('Indicator Data'!BA127="No Data",1,IF('Indicator Data imputation'!BA126&lt;&gt;"",1,0))</f>
        <v>0</v>
      </c>
      <c r="BA123" s="125">
        <f>IF('Indicator Data'!BB127="No Data",1,IF('Indicator Data imputation'!BB126&lt;&gt;"",1,0))</f>
        <v>0</v>
      </c>
      <c r="BB123" s="125">
        <f>IF('Indicator Data'!BC127="No Data",1,IF('Indicator Data imputation'!BC126&lt;&gt;"",1,0))</f>
        <v>0</v>
      </c>
      <c r="BC123" s="125">
        <f>IF('Indicator Data'!BD127="No Data",1,IF('Indicator Data imputation'!BD126&lt;&gt;"",1,0))</f>
        <v>0</v>
      </c>
      <c r="BD123" s="125">
        <f>IF('Indicator Data'!BF127="No Data",1,IF('Indicator Data imputation'!BE126&lt;&gt;"",1,0))</f>
        <v>0</v>
      </c>
      <c r="BE123" s="125">
        <f>IF('Indicator Data'!BG127="No Data",1,IF('Indicator Data imputation'!BF126&lt;&gt;"",1,0))</f>
        <v>0</v>
      </c>
      <c r="BF123" s="125">
        <f>IF('Indicator Data'!BH127="No Data",1,IF('Indicator Data imputation'!BG126&lt;&gt;"",1,0))</f>
        <v>0</v>
      </c>
      <c r="BG123" s="125">
        <f>IF('Indicator Data'!BI127="No Data",1,IF('Indicator Data imputation'!BH126&lt;&gt;"",1,0))</f>
        <v>0</v>
      </c>
      <c r="BH123" s="125">
        <f>IF('Indicator Data'!BJ127="No Data",1,IF('Indicator Data imputation'!BI126&lt;&gt;"",1,0))</f>
        <v>0</v>
      </c>
      <c r="BI123" s="125">
        <f>IF('Indicator Data'!BK127="No Data",1,IF('Indicator Data imputation'!BJ126&lt;&gt;"",1,0))</f>
        <v>0</v>
      </c>
      <c r="BJ123" s="125">
        <f>IF('Indicator Data'!BL127="No Data",1,IF('Indicator Data imputation'!BK126&lt;&gt;"",1,0))</f>
        <v>0</v>
      </c>
      <c r="BK123" s="125">
        <f>IF('Indicator Data'!BM127="No Data",1,IF('Indicator Data imputation'!BL126&lt;&gt;"",1,0))</f>
        <v>0</v>
      </c>
      <c r="BL123" s="125">
        <f>IF('Indicator Data'!BN127="No Data",1,IF('Indicator Data imputation'!BM126&lt;&gt;"",1,0))</f>
        <v>0</v>
      </c>
      <c r="BM123" s="125">
        <f>IF('Indicator Data'!BO127="No Data",1,IF('Indicator Data imputation'!BN126&lt;&gt;"",1,0))</f>
        <v>1</v>
      </c>
      <c r="BN123" s="125">
        <f>IF('Indicator Data'!BP127="No Data",1,IF('Indicator Data imputation'!BO126&lt;&gt;"",1,0))</f>
        <v>0</v>
      </c>
      <c r="BO123" s="125">
        <f>IF('Indicator Data'!BQ127="No Data",1,IF('Indicator Data imputation'!BP126&lt;&gt;"",1,0))</f>
        <v>0</v>
      </c>
      <c r="BP123" s="125">
        <f>IF('Indicator Data'!BR127="No Data",1,IF('Indicator Data imputation'!BQ126&lt;&gt;"",1,0))</f>
        <v>0</v>
      </c>
      <c r="BQ123" s="125">
        <f>IF('Indicator Data'!BS127="No Data",1,IF('Indicator Data imputation'!BR126&lt;&gt;"",1,0))</f>
        <v>0</v>
      </c>
      <c r="BR123" s="125">
        <f>IF('Indicator Data'!BT127="No Data",1,IF('Indicator Data imputation'!BS126&lt;&gt;"",1,0))</f>
        <v>0</v>
      </c>
      <c r="BS123" s="125">
        <f>IF('Indicator Data'!BU127="No Data",1,IF('Indicator Data imputation'!BT126&lt;&gt;"",1,0))</f>
        <v>0</v>
      </c>
      <c r="BT123" s="125">
        <f>IF('Indicator Data'!BV127="No Data",1,IF('Indicator Data imputation'!BU126&lt;&gt;"",1,0))</f>
        <v>0</v>
      </c>
      <c r="BU123" s="125">
        <f>IF('Indicator Data'!BW127="No Data",1,IF('Indicator Data imputation'!BV126&lt;&gt;"",1,0))</f>
        <v>0</v>
      </c>
      <c r="BV123" s="125">
        <f>IF('Indicator Data'!BX127="No Data",1,IF('Indicator Data imputation'!BW126&lt;&gt;"",1,0))</f>
        <v>0</v>
      </c>
      <c r="BW123" s="125">
        <f>IF('Indicator Data'!BY127="No Data",1,IF('Indicator Data imputation'!BX126&lt;&gt;"",1,0))</f>
        <v>0</v>
      </c>
      <c r="BX123" s="125">
        <f>IF('Indicator Data'!BZ127="No Data",1,IF('Indicator Data imputation'!BY126&lt;&gt;"",1,0))</f>
        <v>0</v>
      </c>
      <c r="BY123" s="3">
        <f t="shared" si="5"/>
        <v>10</v>
      </c>
      <c r="BZ123" s="127">
        <f t="shared" si="4"/>
        <v>0.13333333333333333</v>
      </c>
    </row>
    <row r="124" spans="1:78" x14ac:dyDescent="0.3">
      <c r="A124" s="3" t="str">
        <f>'Indicator Data'!B128</f>
        <v>NZL</v>
      </c>
      <c r="B124" s="125">
        <f>IF('Indicator Data'!C128="No Data",1,IF('Indicator Data imputation'!C127&lt;&gt;"",1,0))</f>
        <v>0</v>
      </c>
      <c r="C124" s="125">
        <f>IF('Indicator Data'!D128="No Data",1,IF('Indicator Data imputation'!D127&lt;&gt;"",1,0))</f>
        <v>0</v>
      </c>
      <c r="D124" s="125">
        <f>IF('Indicator Data'!E128="No Data",1,IF('Indicator Data imputation'!E127&lt;&gt;"",1,0))</f>
        <v>0</v>
      </c>
      <c r="E124" s="125">
        <f>IF('Indicator Data'!F128="No Data",1,IF('Indicator Data imputation'!F127&lt;&gt;"",1,0))</f>
        <v>0</v>
      </c>
      <c r="F124" s="125">
        <f>IF('Indicator Data'!G128="No Data",1,IF('Indicator Data imputation'!G127&lt;&gt;"",1,0))</f>
        <v>0</v>
      </c>
      <c r="G124" s="125">
        <f>IF('Indicator Data'!H128="No Data",1,IF('Indicator Data imputation'!H127&lt;&gt;"",1,0))</f>
        <v>0</v>
      </c>
      <c r="H124" s="125">
        <f>IF('Indicator Data'!I128="No Data",1,IF('Indicator Data imputation'!I127&lt;&gt;"",1,0))</f>
        <v>0</v>
      </c>
      <c r="I124" s="125">
        <f>IF('Indicator Data'!J128="No Data",1,IF('Indicator Data imputation'!J127&lt;&gt;"",1,0))</f>
        <v>0</v>
      </c>
      <c r="J124" s="125">
        <f>IF('Indicator Data'!K128="No Data",1,IF('Indicator Data imputation'!K127&lt;&gt;"",1,0))</f>
        <v>0</v>
      </c>
      <c r="K124" s="125">
        <f>IF('Indicator Data'!L128="No Data",1,IF('Indicator Data imputation'!L127&lt;&gt;"",1,0))</f>
        <v>0</v>
      </c>
      <c r="L124" s="125">
        <f>IF('Indicator Data'!M128="No Data",1,IF('Indicator Data imputation'!M127&lt;&gt;"",1,0))</f>
        <v>1</v>
      </c>
      <c r="M124" s="125">
        <f>IF('Indicator Data'!N128="No Data",1,IF('Indicator Data imputation'!N127&lt;&gt;"",1,0))</f>
        <v>1</v>
      </c>
      <c r="N124" s="125">
        <f>IF('Indicator Data'!O128="No Data",1,IF('Indicator Data imputation'!O127&lt;&gt;"",1,0))</f>
        <v>1</v>
      </c>
      <c r="O124" s="125">
        <f>IF('Indicator Data'!P128="No Data",1,IF('Indicator Data imputation'!P127&lt;&gt;"",1,0))</f>
        <v>1</v>
      </c>
      <c r="P124" s="125">
        <f>IF('Indicator Data'!Q128="No Data",1,IF('Indicator Data imputation'!Q127&lt;&gt;"",1,0))</f>
        <v>0</v>
      </c>
      <c r="Q124" s="125">
        <f>IF('Indicator Data'!R128="No Data",1,IF('Indicator Data imputation'!R127&lt;&gt;"",1,0))</f>
        <v>0</v>
      </c>
      <c r="R124" s="125">
        <f>IF('Indicator Data'!S128="No Data",1,IF('Indicator Data imputation'!S127&lt;&gt;"",1,0))</f>
        <v>0</v>
      </c>
      <c r="S124" s="125">
        <f>IF('Indicator Data'!T128="No Data",1,IF('Indicator Data imputation'!T127&lt;&gt;"",1,0))</f>
        <v>0</v>
      </c>
      <c r="T124" s="125">
        <f>IF('Indicator Data'!U128="No Data",1,IF('Indicator Data imputation'!U127&lt;&gt;"",1,0))</f>
        <v>0</v>
      </c>
      <c r="U124" s="125">
        <f>IF('Indicator Data'!V128="No Data",1,IF('Indicator Data imputation'!V127&lt;&gt;"",1,0))</f>
        <v>0</v>
      </c>
      <c r="V124" s="125">
        <f>IF('Indicator Data'!W128="No Data",1,IF('Indicator Data imputation'!W127&lt;&gt;"",1,0))</f>
        <v>0</v>
      </c>
      <c r="W124" s="125">
        <f>IF('Indicator Data'!X128="No Data",1,IF('Indicator Data imputation'!X127&lt;&gt;"",1,0))</f>
        <v>0</v>
      </c>
      <c r="X124" s="125">
        <f>IF('Indicator Data'!Y128="No Data",1,IF('Indicator Data imputation'!Y127&lt;&gt;"",1,0))</f>
        <v>0</v>
      </c>
      <c r="Y124" s="125">
        <f>IF('Indicator Data'!Z128="No Data",1,IF('Indicator Data imputation'!Z127&lt;&gt;"",1,0))</f>
        <v>0</v>
      </c>
      <c r="Z124" s="125">
        <f>IF('Indicator Data'!AA128="No Data",1,IF('Indicator Data imputation'!AA127&lt;&gt;"",1,0))</f>
        <v>0</v>
      </c>
      <c r="AA124" s="125">
        <f>IF('Indicator Data'!AB128="No Data",1,IF('Indicator Data imputation'!AB127&lt;&gt;"",1,0))</f>
        <v>0</v>
      </c>
      <c r="AB124" s="125">
        <f>IF('Indicator Data'!AC128="No Data",1,IF('Indicator Data imputation'!AC127&lt;&gt;"",1,0))</f>
        <v>1</v>
      </c>
      <c r="AC124" s="125">
        <f>IF('Indicator Data'!AD128="No Data",1,IF('Indicator Data imputation'!AD127&lt;&gt;"",1,0))</f>
        <v>0</v>
      </c>
      <c r="AD124" s="125">
        <f>IF('Indicator Data'!AE128="No Data",1,IF('Indicator Data imputation'!AE127&lt;&gt;"",1,0))</f>
        <v>0</v>
      </c>
      <c r="AE124" s="125">
        <f>IF('Indicator Data'!AF128="No Data",1,IF('Indicator Data imputation'!AF127&lt;&gt;"",1,0))</f>
        <v>1</v>
      </c>
      <c r="AF124" s="125">
        <f>IF('Indicator Data'!AG128="No Data",1,IF('Indicator Data imputation'!AG127&lt;&gt;"",1,0))</f>
        <v>0</v>
      </c>
      <c r="AG124" s="125">
        <f>IF('Indicator Data'!AH128="No Data",1,IF('Indicator Data imputation'!AH127&lt;&gt;"",1,0))</f>
        <v>0</v>
      </c>
      <c r="AH124" s="125">
        <f>IF('Indicator Data'!AI128="No Data",1,IF('Indicator Data imputation'!AI127&lt;&gt;"",1,0))</f>
        <v>0</v>
      </c>
      <c r="AI124" s="125">
        <f>IF('Indicator Data'!AJ128="No Data",1,IF('Indicator Data imputation'!AJ127&lt;&gt;"",1,0))</f>
        <v>0</v>
      </c>
      <c r="AJ124" s="125">
        <f>IF('Indicator Data'!AK128="No Data",1,IF('Indicator Data imputation'!AK127&lt;&gt;"",1,0))</f>
        <v>0</v>
      </c>
      <c r="AK124" s="125">
        <f>IF('Indicator Data'!AL128="No Data",1,IF('Indicator Data imputation'!AL127&lt;&gt;"",1,0))</f>
        <v>0</v>
      </c>
      <c r="AL124" s="125">
        <f>IF('Indicator Data'!AM128="No Data",1,IF('Indicator Data imputation'!AM127&lt;&gt;"",1,0))</f>
        <v>1</v>
      </c>
      <c r="AM124" s="125">
        <f>IF('Indicator Data'!AN128="No Data",1,IF('Indicator Data imputation'!AN127&lt;&gt;"",1,0))</f>
        <v>0</v>
      </c>
      <c r="AN124" s="125">
        <f>IF('Indicator Data'!AO128="No Data",1,IF('Indicator Data imputation'!AO127&lt;&gt;"",1,0))</f>
        <v>0</v>
      </c>
      <c r="AO124" s="125">
        <f>IF('Indicator Data'!AP128="No Data",1,IF('Indicator Data imputation'!AP127&lt;&gt;"",1,0))</f>
        <v>0</v>
      </c>
      <c r="AP124" s="125">
        <f>IF('Indicator Data'!AQ128="No Data",1,IF('Indicator Data imputation'!AQ127&lt;&gt;"",1,0))</f>
        <v>1</v>
      </c>
      <c r="AQ124" s="125">
        <f>IF('Indicator Data'!AR128="No Data",1,IF('Indicator Data imputation'!AR127&lt;&gt;"",1,0))</f>
        <v>0</v>
      </c>
      <c r="AR124" s="125">
        <f>IF('Indicator Data'!AS128="No Data",1,IF('Indicator Data imputation'!AS127&lt;&gt;"",1,0))</f>
        <v>0</v>
      </c>
      <c r="AS124" s="125">
        <f>IF('Indicator Data'!AT128="No Data",1,IF('Indicator Data imputation'!AT127&lt;&gt;"",1,0))</f>
        <v>1</v>
      </c>
      <c r="AT124" s="125">
        <f>IF('Indicator Data'!AU128="No Data",1,IF('Indicator Data imputation'!AU127&lt;&gt;"",1,0))</f>
        <v>0</v>
      </c>
      <c r="AU124" s="125">
        <f>IF('Indicator Data'!AV128="No Data",1,IF('Indicator Data imputation'!AV127&lt;&gt;"",1,0))</f>
        <v>0</v>
      </c>
      <c r="AV124" s="125">
        <f>IF('Indicator Data'!AW128="No Data",1,IF('Indicator Data imputation'!AW127&lt;&gt;"",1,0))</f>
        <v>0</v>
      </c>
      <c r="AW124" s="125">
        <f>IF('Indicator Data'!AX128="No Data",1,IF('Indicator Data imputation'!AX127&lt;&gt;"",1,0))</f>
        <v>1</v>
      </c>
      <c r="AX124" s="125">
        <f>IF('Indicator Data'!AY128="No Data",1,IF('Indicator Data imputation'!AY127&lt;&gt;"",1,0))</f>
        <v>0</v>
      </c>
      <c r="AY124" s="125">
        <f>IF('Indicator Data'!AZ128="No Data",1,IF('Indicator Data imputation'!AZ127&lt;&gt;"",1,0))</f>
        <v>0</v>
      </c>
      <c r="AZ124" s="125">
        <f>IF('Indicator Data'!BA128="No Data",1,IF('Indicator Data imputation'!BA127&lt;&gt;"",1,0))</f>
        <v>1</v>
      </c>
      <c r="BA124" s="125">
        <f>IF('Indicator Data'!BB128="No Data",1,IF('Indicator Data imputation'!BB127&lt;&gt;"",1,0))</f>
        <v>0</v>
      </c>
      <c r="BB124" s="125">
        <f>IF('Indicator Data'!BC128="No Data",1,IF('Indicator Data imputation'!BC127&lt;&gt;"",1,0))</f>
        <v>0</v>
      </c>
      <c r="BC124" s="125">
        <f>IF('Indicator Data'!BD128="No Data",1,IF('Indicator Data imputation'!BD127&lt;&gt;"",1,0))</f>
        <v>0</v>
      </c>
      <c r="BD124" s="125">
        <f>IF('Indicator Data'!BF128="No Data",1,IF('Indicator Data imputation'!BE127&lt;&gt;"",1,0))</f>
        <v>0</v>
      </c>
      <c r="BE124" s="125">
        <f>IF('Indicator Data'!BG128="No Data",1,IF('Indicator Data imputation'!BF127&lt;&gt;"",1,0))</f>
        <v>0</v>
      </c>
      <c r="BF124" s="125">
        <f>IF('Indicator Data'!BH128="No Data",1,IF('Indicator Data imputation'!BG127&lt;&gt;"",1,0))</f>
        <v>0</v>
      </c>
      <c r="BG124" s="125">
        <f>IF('Indicator Data'!BI128="No Data",1,IF('Indicator Data imputation'!BH127&lt;&gt;"",1,0))</f>
        <v>0</v>
      </c>
      <c r="BH124" s="125">
        <f>IF('Indicator Data'!BJ128="No Data",1,IF('Indicator Data imputation'!BI127&lt;&gt;"",1,0))</f>
        <v>0</v>
      </c>
      <c r="BI124" s="125">
        <f>IF('Indicator Data'!BK128="No Data",1,IF('Indicator Data imputation'!BJ127&lt;&gt;"",1,0))</f>
        <v>0</v>
      </c>
      <c r="BJ124" s="125">
        <f>IF('Indicator Data'!BL128="No Data",1,IF('Indicator Data imputation'!BK127&lt;&gt;"",1,0))</f>
        <v>0</v>
      </c>
      <c r="BK124" s="125">
        <f>IF('Indicator Data'!BM128="No Data",1,IF('Indicator Data imputation'!BL127&lt;&gt;"",1,0))</f>
        <v>0</v>
      </c>
      <c r="BL124" s="125">
        <f>IF('Indicator Data'!BN128="No Data",1,IF('Indicator Data imputation'!BM127&lt;&gt;"",1,0))</f>
        <v>0</v>
      </c>
      <c r="BM124" s="125">
        <f>IF('Indicator Data'!BO128="No Data",1,IF('Indicator Data imputation'!BN127&lt;&gt;"",1,0))</f>
        <v>1</v>
      </c>
      <c r="BN124" s="125">
        <f>IF('Indicator Data'!BP128="No Data",1,IF('Indicator Data imputation'!BO127&lt;&gt;"",1,0))</f>
        <v>0</v>
      </c>
      <c r="BO124" s="125">
        <f>IF('Indicator Data'!BQ128="No Data",1,IF('Indicator Data imputation'!BP127&lt;&gt;"",1,0))</f>
        <v>0</v>
      </c>
      <c r="BP124" s="125">
        <f>IF('Indicator Data'!BR128="No Data",1,IF('Indicator Data imputation'!BQ127&lt;&gt;"",1,0))</f>
        <v>0</v>
      </c>
      <c r="BQ124" s="125">
        <f>IF('Indicator Data'!BS128="No Data",1,IF('Indicator Data imputation'!BR127&lt;&gt;"",1,0))</f>
        <v>0</v>
      </c>
      <c r="BR124" s="125">
        <f>IF('Indicator Data'!BT128="No Data",1,IF('Indicator Data imputation'!BS127&lt;&gt;"",1,0))</f>
        <v>0</v>
      </c>
      <c r="BS124" s="125">
        <f>IF('Indicator Data'!BU128="No Data",1,IF('Indicator Data imputation'!BT127&lt;&gt;"",1,0))</f>
        <v>0</v>
      </c>
      <c r="BT124" s="125">
        <f>IF('Indicator Data'!BV128="No Data",1,IF('Indicator Data imputation'!BU127&lt;&gt;"",1,0))</f>
        <v>0</v>
      </c>
      <c r="BU124" s="125">
        <f>IF('Indicator Data'!BW128="No Data",1,IF('Indicator Data imputation'!BV127&lt;&gt;"",1,0))</f>
        <v>0</v>
      </c>
      <c r="BV124" s="125">
        <f>IF('Indicator Data'!BX128="No Data",1,IF('Indicator Data imputation'!BW127&lt;&gt;"",1,0))</f>
        <v>0</v>
      </c>
      <c r="BW124" s="125">
        <f>IF('Indicator Data'!BY128="No Data",1,IF('Indicator Data imputation'!BX127&lt;&gt;"",1,0))</f>
        <v>0</v>
      </c>
      <c r="BX124" s="125">
        <f>IF('Indicator Data'!BZ128="No Data",1,IF('Indicator Data imputation'!BY127&lt;&gt;"",1,0))</f>
        <v>0</v>
      </c>
      <c r="BY124" s="3">
        <f t="shared" si="5"/>
        <v>12</v>
      </c>
      <c r="BZ124" s="127">
        <f t="shared" si="4"/>
        <v>0.16</v>
      </c>
    </row>
    <row r="125" spans="1:78" x14ac:dyDescent="0.3">
      <c r="A125" s="3" t="str">
        <f>'Indicator Data'!B129</f>
        <v>NIC</v>
      </c>
      <c r="B125" s="125">
        <f>IF('Indicator Data'!C129="No Data",1,IF('Indicator Data imputation'!C128&lt;&gt;"",1,0))</f>
        <v>0</v>
      </c>
      <c r="C125" s="125">
        <f>IF('Indicator Data'!D129="No Data",1,IF('Indicator Data imputation'!D128&lt;&gt;"",1,0))</f>
        <v>0</v>
      </c>
      <c r="D125" s="125">
        <f>IF('Indicator Data'!E129="No Data",1,IF('Indicator Data imputation'!E128&lt;&gt;"",1,0))</f>
        <v>0</v>
      </c>
      <c r="E125" s="125">
        <f>IF('Indicator Data'!F129="No Data",1,IF('Indicator Data imputation'!F128&lt;&gt;"",1,0))</f>
        <v>0</v>
      </c>
      <c r="F125" s="125">
        <f>IF('Indicator Data'!G129="No Data",1,IF('Indicator Data imputation'!G128&lt;&gt;"",1,0))</f>
        <v>0</v>
      </c>
      <c r="G125" s="125">
        <f>IF('Indicator Data'!H129="No Data",1,IF('Indicator Data imputation'!H128&lt;&gt;"",1,0))</f>
        <v>0</v>
      </c>
      <c r="H125" s="125">
        <f>IF('Indicator Data'!I129="No Data",1,IF('Indicator Data imputation'!I128&lt;&gt;"",1,0))</f>
        <v>0</v>
      </c>
      <c r="I125" s="125">
        <f>IF('Indicator Data'!J129="No Data",1,IF('Indicator Data imputation'!J128&lt;&gt;"",1,0))</f>
        <v>0</v>
      </c>
      <c r="J125" s="125">
        <f>IF('Indicator Data'!K129="No Data",1,IF('Indicator Data imputation'!K128&lt;&gt;"",1,0))</f>
        <v>0</v>
      </c>
      <c r="K125" s="125">
        <f>IF('Indicator Data'!L129="No Data",1,IF('Indicator Data imputation'!L128&lt;&gt;"",1,0))</f>
        <v>0</v>
      </c>
      <c r="L125" s="125">
        <f>IF('Indicator Data'!M129="No Data",1,IF('Indicator Data imputation'!M128&lt;&gt;"",1,0))</f>
        <v>1</v>
      </c>
      <c r="M125" s="125">
        <f>IF('Indicator Data'!N129="No Data",1,IF('Indicator Data imputation'!N128&lt;&gt;"",1,0))</f>
        <v>1</v>
      </c>
      <c r="N125" s="125">
        <f>IF('Indicator Data'!O129="No Data",1,IF('Indicator Data imputation'!O128&lt;&gt;"",1,0))</f>
        <v>1</v>
      </c>
      <c r="O125" s="125">
        <f>IF('Indicator Data'!P129="No Data",1,IF('Indicator Data imputation'!P128&lt;&gt;"",1,0))</f>
        <v>1</v>
      </c>
      <c r="P125" s="125">
        <f>IF('Indicator Data'!Q129="No Data",1,IF('Indicator Data imputation'!Q128&lt;&gt;"",1,0))</f>
        <v>0</v>
      </c>
      <c r="Q125" s="125">
        <f>IF('Indicator Data'!R129="No Data",1,IF('Indicator Data imputation'!R128&lt;&gt;"",1,0))</f>
        <v>0</v>
      </c>
      <c r="R125" s="125">
        <f>IF('Indicator Data'!S129="No Data",1,IF('Indicator Data imputation'!S128&lt;&gt;"",1,0))</f>
        <v>0</v>
      </c>
      <c r="S125" s="125">
        <f>IF('Indicator Data'!T129="No Data",1,IF('Indicator Data imputation'!T128&lt;&gt;"",1,0))</f>
        <v>0</v>
      </c>
      <c r="T125" s="125">
        <f>IF('Indicator Data'!U129="No Data",1,IF('Indicator Data imputation'!U128&lt;&gt;"",1,0))</f>
        <v>0</v>
      </c>
      <c r="U125" s="125">
        <f>IF('Indicator Data'!V129="No Data",1,IF('Indicator Data imputation'!V128&lt;&gt;"",1,0))</f>
        <v>0</v>
      </c>
      <c r="V125" s="125">
        <f>IF('Indicator Data'!W129="No Data",1,IF('Indicator Data imputation'!W128&lt;&gt;"",1,0))</f>
        <v>0</v>
      </c>
      <c r="W125" s="125">
        <f>IF('Indicator Data'!X129="No Data",1,IF('Indicator Data imputation'!X128&lt;&gt;"",1,0))</f>
        <v>0</v>
      </c>
      <c r="X125" s="125">
        <f>IF('Indicator Data'!Y129="No Data",1,IF('Indicator Data imputation'!Y128&lt;&gt;"",1,0))</f>
        <v>0</v>
      </c>
      <c r="Y125" s="125">
        <f>IF('Indicator Data'!Z129="No Data",1,IF('Indicator Data imputation'!Z128&lt;&gt;"",1,0))</f>
        <v>0</v>
      </c>
      <c r="Z125" s="125">
        <f>IF('Indicator Data'!AA129="No Data",1,IF('Indicator Data imputation'!AA128&lt;&gt;"",1,0))</f>
        <v>1</v>
      </c>
      <c r="AA125" s="125">
        <f>IF('Indicator Data'!AB129="No Data",1,IF('Indicator Data imputation'!AB128&lt;&gt;"",1,0))</f>
        <v>0</v>
      </c>
      <c r="AB125" s="125">
        <f>IF('Indicator Data'!AC129="No Data",1,IF('Indicator Data imputation'!AC128&lt;&gt;"",1,0))</f>
        <v>1</v>
      </c>
      <c r="AC125" s="125">
        <f>IF('Indicator Data'!AD129="No Data",1,IF('Indicator Data imputation'!AD128&lt;&gt;"",1,0))</f>
        <v>0</v>
      </c>
      <c r="AD125" s="125">
        <f>IF('Indicator Data'!AE129="No Data",1,IF('Indicator Data imputation'!AE128&lt;&gt;"",1,0))</f>
        <v>0</v>
      </c>
      <c r="AE125" s="125">
        <f>IF('Indicator Data'!AF129="No Data",1,IF('Indicator Data imputation'!AF128&lt;&gt;"",1,0))</f>
        <v>0</v>
      </c>
      <c r="AF125" s="125">
        <f>IF('Indicator Data'!AG129="No Data",1,IF('Indicator Data imputation'!AG128&lt;&gt;"",1,0))</f>
        <v>0</v>
      </c>
      <c r="AG125" s="125">
        <f>IF('Indicator Data'!AH129="No Data",1,IF('Indicator Data imputation'!AH128&lt;&gt;"",1,0))</f>
        <v>0</v>
      </c>
      <c r="AH125" s="125">
        <f>IF('Indicator Data'!AI129="No Data",1,IF('Indicator Data imputation'!AI128&lt;&gt;"",1,0))</f>
        <v>0</v>
      </c>
      <c r="AI125" s="125">
        <f>IF('Indicator Data'!AJ129="No Data",1,IF('Indicator Data imputation'!AJ128&lt;&gt;"",1,0))</f>
        <v>0</v>
      </c>
      <c r="AJ125" s="125">
        <f>IF('Indicator Data'!AK129="No Data",1,IF('Indicator Data imputation'!AK128&lt;&gt;"",1,0))</f>
        <v>0</v>
      </c>
      <c r="AK125" s="125">
        <f>IF('Indicator Data'!AL129="No Data",1,IF('Indicator Data imputation'!AL128&lt;&gt;"",1,0))</f>
        <v>0</v>
      </c>
      <c r="AL125" s="125">
        <f>IF('Indicator Data'!AM129="No Data",1,IF('Indicator Data imputation'!AM128&lt;&gt;"",1,0))</f>
        <v>0</v>
      </c>
      <c r="AM125" s="125">
        <f>IF('Indicator Data'!AN129="No Data",1,IF('Indicator Data imputation'!AN128&lt;&gt;"",1,0))</f>
        <v>0</v>
      </c>
      <c r="AN125" s="125">
        <f>IF('Indicator Data'!AO129="No Data",1,IF('Indicator Data imputation'!AO128&lt;&gt;"",1,0))</f>
        <v>0</v>
      </c>
      <c r="AO125" s="125">
        <f>IF('Indicator Data'!AP129="No Data",1,IF('Indicator Data imputation'!AP128&lt;&gt;"",1,0))</f>
        <v>0</v>
      </c>
      <c r="AP125" s="125">
        <f>IF('Indicator Data'!AQ129="No Data",1,IF('Indicator Data imputation'!AQ128&lt;&gt;"",1,0))</f>
        <v>0</v>
      </c>
      <c r="AQ125" s="125">
        <f>IF('Indicator Data'!AR129="No Data",1,IF('Indicator Data imputation'!AR128&lt;&gt;"",1,0))</f>
        <v>0</v>
      </c>
      <c r="AR125" s="125">
        <f>IF('Indicator Data'!AS129="No Data",1,IF('Indicator Data imputation'!AS128&lt;&gt;"",1,0))</f>
        <v>0</v>
      </c>
      <c r="AS125" s="125">
        <f>IF('Indicator Data'!AT129="No Data",1,IF('Indicator Data imputation'!AT128&lt;&gt;"",1,0))</f>
        <v>0</v>
      </c>
      <c r="AT125" s="125">
        <f>IF('Indicator Data'!AU129="No Data",1,IF('Indicator Data imputation'!AU128&lt;&gt;"",1,0))</f>
        <v>0</v>
      </c>
      <c r="AU125" s="125">
        <f>IF('Indicator Data'!AV129="No Data",1,IF('Indicator Data imputation'!AV128&lt;&gt;"",1,0))</f>
        <v>0</v>
      </c>
      <c r="AV125" s="125">
        <f>IF('Indicator Data'!AW129="No Data",1,IF('Indicator Data imputation'!AW128&lt;&gt;"",1,0))</f>
        <v>0</v>
      </c>
      <c r="AW125" s="125">
        <f>IF('Indicator Data'!AX129="No Data",1,IF('Indicator Data imputation'!AX128&lt;&gt;"",1,0))</f>
        <v>0</v>
      </c>
      <c r="AX125" s="125">
        <f>IF('Indicator Data'!AY129="No Data",1,IF('Indicator Data imputation'!AY128&lt;&gt;"",1,0))</f>
        <v>0</v>
      </c>
      <c r="AY125" s="125">
        <f>IF('Indicator Data'!AZ129="No Data",1,IF('Indicator Data imputation'!AZ128&lt;&gt;"",1,0))</f>
        <v>0</v>
      </c>
      <c r="AZ125" s="125">
        <f>IF('Indicator Data'!BA129="No Data",1,IF('Indicator Data imputation'!BA128&lt;&gt;"",1,0))</f>
        <v>0</v>
      </c>
      <c r="BA125" s="125">
        <f>IF('Indicator Data'!BB129="No Data",1,IF('Indicator Data imputation'!BB128&lt;&gt;"",1,0))</f>
        <v>0</v>
      </c>
      <c r="BB125" s="125">
        <f>IF('Indicator Data'!BC129="No Data",1,IF('Indicator Data imputation'!BC128&lt;&gt;"",1,0))</f>
        <v>0</v>
      </c>
      <c r="BC125" s="125">
        <f>IF('Indicator Data'!BD129="No Data",1,IF('Indicator Data imputation'!BD128&lt;&gt;"",1,0))</f>
        <v>0</v>
      </c>
      <c r="BD125" s="125">
        <f>IF('Indicator Data'!BF129="No Data",1,IF('Indicator Data imputation'!BE128&lt;&gt;"",1,0))</f>
        <v>0</v>
      </c>
      <c r="BE125" s="125">
        <f>IF('Indicator Data'!BG129="No Data",1,IF('Indicator Data imputation'!BF128&lt;&gt;"",1,0))</f>
        <v>0</v>
      </c>
      <c r="BF125" s="125">
        <f>IF('Indicator Data'!BH129="No Data",1,IF('Indicator Data imputation'!BG128&lt;&gt;"",1,0))</f>
        <v>0</v>
      </c>
      <c r="BG125" s="125">
        <f>IF('Indicator Data'!BI129="No Data",1,IF('Indicator Data imputation'!BH128&lt;&gt;"",1,0))</f>
        <v>0</v>
      </c>
      <c r="BH125" s="125">
        <f>IF('Indicator Data'!BJ129="No Data",1,IF('Indicator Data imputation'!BI128&lt;&gt;"",1,0))</f>
        <v>0</v>
      </c>
      <c r="BI125" s="125">
        <f>IF('Indicator Data'!BK129="No Data",1,IF('Indicator Data imputation'!BJ128&lt;&gt;"",1,0))</f>
        <v>0</v>
      </c>
      <c r="BJ125" s="125">
        <f>IF('Indicator Data'!BL129="No Data",1,IF('Indicator Data imputation'!BK128&lt;&gt;"",1,0))</f>
        <v>0</v>
      </c>
      <c r="BK125" s="125">
        <f>IF('Indicator Data'!BM129="No Data",1,IF('Indicator Data imputation'!BL128&lt;&gt;"",1,0))</f>
        <v>0</v>
      </c>
      <c r="BL125" s="125">
        <f>IF('Indicator Data'!BN129="No Data",1,IF('Indicator Data imputation'!BM128&lt;&gt;"",1,0))</f>
        <v>0</v>
      </c>
      <c r="BM125" s="125">
        <f>IF('Indicator Data'!BO129="No Data",1,IF('Indicator Data imputation'!BN128&lt;&gt;"",1,0))</f>
        <v>0</v>
      </c>
      <c r="BN125" s="125">
        <f>IF('Indicator Data'!BP129="No Data",1,IF('Indicator Data imputation'!BO128&lt;&gt;"",1,0))</f>
        <v>0</v>
      </c>
      <c r="BO125" s="125">
        <f>IF('Indicator Data'!BQ129="No Data",1,IF('Indicator Data imputation'!BP128&lt;&gt;"",1,0))</f>
        <v>0</v>
      </c>
      <c r="BP125" s="125">
        <f>IF('Indicator Data'!BR129="No Data",1,IF('Indicator Data imputation'!BQ128&lt;&gt;"",1,0))</f>
        <v>0</v>
      </c>
      <c r="BQ125" s="125">
        <f>IF('Indicator Data'!BS129="No Data",1,IF('Indicator Data imputation'!BR128&lt;&gt;"",1,0))</f>
        <v>0</v>
      </c>
      <c r="BR125" s="125">
        <f>IF('Indicator Data'!BT129="No Data",1,IF('Indicator Data imputation'!BS128&lt;&gt;"",1,0))</f>
        <v>0</v>
      </c>
      <c r="BS125" s="125">
        <f>IF('Indicator Data'!BU129="No Data",1,IF('Indicator Data imputation'!BT128&lt;&gt;"",1,0))</f>
        <v>0</v>
      </c>
      <c r="BT125" s="125">
        <f>IF('Indicator Data'!BV129="No Data",1,IF('Indicator Data imputation'!BU128&lt;&gt;"",1,0))</f>
        <v>0</v>
      </c>
      <c r="BU125" s="125">
        <f>IF('Indicator Data'!BW129="No Data",1,IF('Indicator Data imputation'!BV128&lt;&gt;"",1,0))</f>
        <v>0</v>
      </c>
      <c r="BV125" s="125">
        <f>IF('Indicator Data'!BX129="No Data",1,IF('Indicator Data imputation'!BW128&lt;&gt;"",1,0))</f>
        <v>0</v>
      </c>
      <c r="BW125" s="125">
        <f>IF('Indicator Data'!BY129="No Data",1,IF('Indicator Data imputation'!BX128&lt;&gt;"",1,0))</f>
        <v>0</v>
      </c>
      <c r="BX125" s="125">
        <f>IF('Indicator Data'!BZ129="No Data",1,IF('Indicator Data imputation'!BY128&lt;&gt;"",1,0))</f>
        <v>0</v>
      </c>
      <c r="BY125" s="3">
        <f t="shared" si="5"/>
        <v>6</v>
      </c>
      <c r="BZ125" s="127">
        <f t="shared" si="4"/>
        <v>0.08</v>
      </c>
    </row>
    <row r="126" spans="1:78" x14ac:dyDescent="0.3">
      <c r="A126" s="3" t="str">
        <f>'Indicator Data'!B130</f>
        <v>NER</v>
      </c>
      <c r="B126" s="125">
        <f>IF('Indicator Data'!C130="No Data",1,IF('Indicator Data imputation'!C129&lt;&gt;"",1,0))</f>
        <v>0</v>
      </c>
      <c r="C126" s="125">
        <f>IF('Indicator Data'!D130="No Data",1,IF('Indicator Data imputation'!D129&lt;&gt;"",1,0))</f>
        <v>0</v>
      </c>
      <c r="D126" s="125">
        <f>IF('Indicator Data'!E130="No Data",1,IF('Indicator Data imputation'!E129&lt;&gt;"",1,0))</f>
        <v>0</v>
      </c>
      <c r="E126" s="125">
        <f>IF('Indicator Data'!F130="No Data",1,IF('Indicator Data imputation'!F129&lt;&gt;"",1,0))</f>
        <v>0</v>
      </c>
      <c r="F126" s="125">
        <f>IF('Indicator Data'!G130="No Data",1,IF('Indicator Data imputation'!G129&lt;&gt;"",1,0))</f>
        <v>0</v>
      </c>
      <c r="G126" s="125">
        <f>IF('Indicator Data'!H130="No Data",1,IF('Indicator Data imputation'!H129&lt;&gt;"",1,0))</f>
        <v>0</v>
      </c>
      <c r="H126" s="125">
        <f>IF('Indicator Data'!I130="No Data",1,IF('Indicator Data imputation'!I129&lt;&gt;"",1,0))</f>
        <v>0</v>
      </c>
      <c r="I126" s="125">
        <f>IF('Indicator Data'!J130="No Data",1,IF('Indicator Data imputation'!J129&lt;&gt;"",1,0))</f>
        <v>0</v>
      </c>
      <c r="J126" s="125">
        <f>IF('Indicator Data'!K130="No Data",1,IF('Indicator Data imputation'!K129&lt;&gt;"",1,0))</f>
        <v>0</v>
      </c>
      <c r="K126" s="125">
        <f>IF('Indicator Data'!L130="No Data",1,IF('Indicator Data imputation'!L129&lt;&gt;"",1,0))</f>
        <v>0</v>
      </c>
      <c r="L126" s="125">
        <f>IF('Indicator Data'!M130="No Data",1,IF('Indicator Data imputation'!M129&lt;&gt;"",1,0))</f>
        <v>0</v>
      </c>
      <c r="M126" s="125">
        <f>IF('Indicator Data'!N130="No Data",1,IF('Indicator Data imputation'!N129&lt;&gt;"",1,0))</f>
        <v>0</v>
      </c>
      <c r="N126" s="125">
        <f>IF('Indicator Data'!O130="No Data",1,IF('Indicator Data imputation'!O129&lt;&gt;"",1,0))</f>
        <v>0</v>
      </c>
      <c r="O126" s="125">
        <f>IF('Indicator Data'!P130="No Data",1,IF('Indicator Data imputation'!P129&lt;&gt;"",1,0))</f>
        <v>0</v>
      </c>
      <c r="P126" s="125">
        <f>IF('Indicator Data'!Q130="No Data",1,IF('Indicator Data imputation'!Q129&lt;&gt;"",1,0))</f>
        <v>0</v>
      </c>
      <c r="Q126" s="125">
        <f>IF('Indicator Data'!R130="No Data",1,IF('Indicator Data imputation'!R129&lt;&gt;"",1,0))</f>
        <v>0</v>
      </c>
      <c r="R126" s="125">
        <f>IF('Indicator Data'!S130="No Data",1,IF('Indicator Data imputation'!S129&lt;&gt;"",1,0))</f>
        <v>0</v>
      </c>
      <c r="S126" s="125">
        <f>IF('Indicator Data'!T130="No Data",1,IF('Indicator Data imputation'!T129&lt;&gt;"",1,0))</f>
        <v>0</v>
      </c>
      <c r="T126" s="125">
        <f>IF('Indicator Data'!U130="No Data",1,IF('Indicator Data imputation'!U129&lt;&gt;"",1,0))</f>
        <v>0</v>
      </c>
      <c r="U126" s="125">
        <f>IF('Indicator Data'!V130="No Data",1,IF('Indicator Data imputation'!V129&lt;&gt;"",1,0))</f>
        <v>0</v>
      </c>
      <c r="V126" s="125">
        <f>IF('Indicator Data'!W130="No Data",1,IF('Indicator Data imputation'!W129&lt;&gt;"",1,0))</f>
        <v>0</v>
      </c>
      <c r="W126" s="125">
        <f>IF('Indicator Data'!X130="No Data",1,IF('Indicator Data imputation'!X129&lt;&gt;"",1,0))</f>
        <v>0</v>
      </c>
      <c r="X126" s="125">
        <f>IF('Indicator Data'!Y130="No Data",1,IF('Indicator Data imputation'!Y129&lt;&gt;"",1,0))</f>
        <v>0</v>
      </c>
      <c r="Y126" s="125">
        <f>IF('Indicator Data'!Z130="No Data",1,IF('Indicator Data imputation'!Z129&lt;&gt;"",1,0))</f>
        <v>0</v>
      </c>
      <c r="Z126" s="125">
        <f>IF('Indicator Data'!AA130="No Data",1,IF('Indicator Data imputation'!AA129&lt;&gt;"",1,0))</f>
        <v>0</v>
      </c>
      <c r="AA126" s="125">
        <f>IF('Indicator Data'!AB130="No Data",1,IF('Indicator Data imputation'!AB129&lt;&gt;"",1,0))</f>
        <v>0</v>
      </c>
      <c r="AB126" s="125">
        <f>IF('Indicator Data'!AC130="No Data",1,IF('Indicator Data imputation'!AC129&lt;&gt;"",1,0))</f>
        <v>0</v>
      </c>
      <c r="AC126" s="125">
        <f>IF('Indicator Data'!AD130="No Data",1,IF('Indicator Data imputation'!AD129&lt;&gt;"",1,0))</f>
        <v>1</v>
      </c>
      <c r="AD126" s="125">
        <f>IF('Indicator Data'!AE130="No Data",1,IF('Indicator Data imputation'!AE129&lt;&gt;"",1,0))</f>
        <v>0</v>
      </c>
      <c r="AE126" s="125">
        <f>IF('Indicator Data'!AF130="No Data",1,IF('Indicator Data imputation'!AF129&lt;&gt;"",1,0))</f>
        <v>0</v>
      </c>
      <c r="AF126" s="125">
        <f>IF('Indicator Data'!AG130="No Data",1,IF('Indicator Data imputation'!AG129&lt;&gt;"",1,0))</f>
        <v>0</v>
      </c>
      <c r="AG126" s="125">
        <f>IF('Indicator Data'!AH130="No Data",1,IF('Indicator Data imputation'!AH129&lt;&gt;"",1,0))</f>
        <v>0</v>
      </c>
      <c r="AH126" s="125">
        <f>IF('Indicator Data'!AI130="No Data",1,IF('Indicator Data imputation'!AI129&lt;&gt;"",1,0))</f>
        <v>0</v>
      </c>
      <c r="AI126" s="125">
        <f>IF('Indicator Data'!AJ130="No Data",1,IF('Indicator Data imputation'!AJ129&lt;&gt;"",1,0))</f>
        <v>0</v>
      </c>
      <c r="AJ126" s="125">
        <f>IF('Indicator Data'!AK130="No Data",1,IF('Indicator Data imputation'!AK129&lt;&gt;"",1,0))</f>
        <v>0</v>
      </c>
      <c r="AK126" s="125">
        <f>IF('Indicator Data'!AL130="No Data",1,IF('Indicator Data imputation'!AL129&lt;&gt;"",1,0))</f>
        <v>0</v>
      </c>
      <c r="AL126" s="125">
        <f>IF('Indicator Data'!AM130="No Data",1,IF('Indicator Data imputation'!AM129&lt;&gt;"",1,0))</f>
        <v>0</v>
      </c>
      <c r="AM126" s="125">
        <f>IF('Indicator Data'!AN130="No Data",1,IF('Indicator Data imputation'!AN129&lt;&gt;"",1,0))</f>
        <v>0</v>
      </c>
      <c r="AN126" s="125">
        <f>IF('Indicator Data'!AO130="No Data",1,IF('Indicator Data imputation'!AO129&lt;&gt;"",1,0))</f>
        <v>0</v>
      </c>
      <c r="AO126" s="125">
        <f>IF('Indicator Data'!AP130="No Data",1,IF('Indicator Data imputation'!AP129&lt;&gt;"",1,0))</f>
        <v>0</v>
      </c>
      <c r="AP126" s="125">
        <f>IF('Indicator Data'!AQ130="No Data",1,IF('Indicator Data imputation'!AQ129&lt;&gt;"",1,0))</f>
        <v>0</v>
      </c>
      <c r="AQ126" s="125">
        <f>IF('Indicator Data'!AR130="No Data",1,IF('Indicator Data imputation'!AR129&lt;&gt;"",1,0))</f>
        <v>0</v>
      </c>
      <c r="AR126" s="125">
        <f>IF('Indicator Data'!AS130="No Data",1,IF('Indicator Data imputation'!AS129&lt;&gt;"",1,0))</f>
        <v>0</v>
      </c>
      <c r="AS126" s="125">
        <f>IF('Indicator Data'!AT130="No Data",1,IF('Indicator Data imputation'!AT129&lt;&gt;"",1,0))</f>
        <v>0</v>
      </c>
      <c r="AT126" s="125">
        <f>IF('Indicator Data'!AU130="No Data",1,IF('Indicator Data imputation'!AU129&lt;&gt;"",1,0))</f>
        <v>0</v>
      </c>
      <c r="AU126" s="125">
        <f>IF('Indicator Data'!AV130="No Data",1,IF('Indicator Data imputation'!AV129&lt;&gt;"",1,0))</f>
        <v>0</v>
      </c>
      <c r="AV126" s="125">
        <f>IF('Indicator Data'!AW130="No Data",1,IF('Indicator Data imputation'!AW129&lt;&gt;"",1,0))</f>
        <v>0</v>
      </c>
      <c r="AW126" s="125">
        <f>IF('Indicator Data'!AX130="No Data",1,IF('Indicator Data imputation'!AX129&lt;&gt;"",1,0))</f>
        <v>0</v>
      </c>
      <c r="AX126" s="125">
        <f>IF('Indicator Data'!AY130="No Data",1,IF('Indicator Data imputation'!AY129&lt;&gt;"",1,0))</f>
        <v>0</v>
      </c>
      <c r="AY126" s="125">
        <f>IF('Indicator Data'!AZ130="No Data",1,IF('Indicator Data imputation'!AZ129&lt;&gt;"",1,0))</f>
        <v>0</v>
      </c>
      <c r="AZ126" s="125">
        <f>IF('Indicator Data'!BA130="No Data",1,IF('Indicator Data imputation'!BA129&lt;&gt;"",1,0))</f>
        <v>0</v>
      </c>
      <c r="BA126" s="125">
        <f>IF('Indicator Data'!BB130="No Data",1,IF('Indicator Data imputation'!BB129&lt;&gt;"",1,0))</f>
        <v>0</v>
      </c>
      <c r="BB126" s="125">
        <f>IF('Indicator Data'!BC130="No Data",1,IF('Indicator Data imputation'!BC129&lt;&gt;"",1,0))</f>
        <v>0</v>
      </c>
      <c r="BC126" s="125">
        <f>IF('Indicator Data'!BD130="No Data",1,IF('Indicator Data imputation'!BD129&lt;&gt;"",1,0))</f>
        <v>0</v>
      </c>
      <c r="BD126" s="125">
        <f>IF('Indicator Data'!BF130="No Data",1,IF('Indicator Data imputation'!BE129&lt;&gt;"",1,0))</f>
        <v>0</v>
      </c>
      <c r="BE126" s="125">
        <f>IF('Indicator Data'!BG130="No Data",1,IF('Indicator Data imputation'!BF129&lt;&gt;"",1,0))</f>
        <v>0</v>
      </c>
      <c r="BF126" s="125">
        <f>IF('Indicator Data'!BH130="No Data",1,IF('Indicator Data imputation'!BG129&lt;&gt;"",1,0))</f>
        <v>0</v>
      </c>
      <c r="BG126" s="125">
        <f>IF('Indicator Data'!BI130="No Data",1,IF('Indicator Data imputation'!BH129&lt;&gt;"",1,0))</f>
        <v>0</v>
      </c>
      <c r="BH126" s="125">
        <f>IF('Indicator Data'!BJ130="No Data",1,IF('Indicator Data imputation'!BI129&lt;&gt;"",1,0))</f>
        <v>1</v>
      </c>
      <c r="BI126" s="125">
        <f>IF('Indicator Data'!BK130="No Data",1,IF('Indicator Data imputation'!BJ129&lt;&gt;"",1,0))</f>
        <v>0</v>
      </c>
      <c r="BJ126" s="125">
        <f>IF('Indicator Data'!BL130="No Data",1,IF('Indicator Data imputation'!BK129&lt;&gt;"",1,0))</f>
        <v>0</v>
      </c>
      <c r="BK126" s="125">
        <f>IF('Indicator Data'!BM130="No Data",1,IF('Indicator Data imputation'!BL129&lt;&gt;"",1,0))</f>
        <v>0</v>
      </c>
      <c r="BL126" s="125">
        <f>IF('Indicator Data'!BN130="No Data",1,IF('Indicator Data imputation'!BM129&lt;&gt;"",1,0))</f>
        <v>0</v>
      </c>
      <c r="BM126" s="125">
        <f>IF('Indicator Data'!BO130="No Data",1,IF('Indicator Data imputation'!BN129&lt;&gt;"",1,0))</f>
        <v>0</v>
      </c>
      <c r="BN126" s="125">
        <f>IF('Indicator Data'!BP130="No Data",1,IF('Indicator Data imputation'!BO129&lt;&gt;"",1,0))</f>
        <v>0</v>
      </c>
      <c r="BO126" s="125">
        <f>IF('Indicator Data'!BQ130="No Data",1,IF('Indicator Data imputation'!BP129&lt;&gt;"",1,0))</f>
        <v>0</v>
      </c>
      <c r="BP126" s="125">
        <f>IF('Indicator Data'!BR130="No Data",1,IF('Indicator Data imputation'!BQ129&lt;&gt;"",1,0))</f>
        <v>0</v>
      </c>
      <c r="BQ126" s="125">
        <f>IF('Indicator Data'!BS130="No Data",1,IF('Indicator Data imputation'!BR129&lt;&gt;"",1,0))</f>
        <v>0</v>
      </c>
      <c r="BR126" s="125">
        <f>IF('Indicator Data'!BT130="No Data",1,IF('Indicator Data imputation'!BS129&lt;&gt;"",1,0))</f>
        <v>0</v>
      </c>
      <c r="BS126" s="125">
        <f>IF('Indicator Data'!BU130="No Data",1,IF('Indicator Data imputation'!BT129&lt;&gt;"",1,0))</f>
        <v>0</v>
      </c>
      <c r="BT126" s="125">
        <f>IF('Indicator Data'!BV130="No Data",1,IF('Indicator Data imputation'!BU129&lt;&gt;"",1,0))</f>
        <v>0</v>
      </c>
      <c r="BU126" s="125">
        <f>IF('Indicator Data'!BW130="No Data",1,IF('Indicator Data imputation'!BV129&lt;&gt;"",1,0))</f>
        <v>0</v>
      </c>
      <c r="BV126" s="125">
        <f>IF('Indicator Data'!BX130="No Data",1,IF('Indicator Data imputation'!BW129&lt;&gt;"",1,0))</f>
        <v>0</v>
      </c>
      <c r="BW126" s="125">
        <f>IF('Indicator Data'!BY130="No Data",1,IF('Indicator Data imputation'!BX129&lt;&gt;"",1,0))</f>
        <v>0</v>
      </c>
      <c r="BX126" s="125">
        <f>IF('Indicator Data'!BZ130="No Data",1,IF('Indicator Data imputation'!BY129&lt;&gt;"",1,0))</f>
        <v>0</v>
      </c>
      <c r="BY126" s="3">
        <f t="shared" si="5"/>
        <v>2</v>
      </c>
      <c r="BZ126" s="127">
        <f t="shared" si="4"/>
        <v>2.6666666666666668E-2</v>
      </c>
    </row>
    <row r="127" spans="1:78" x14ac:dyDescent="0.3">
      <c r="A127" s="3" t="str">
        <f>'Indicator Data'!B131</f>
        <v>NGA</v>
      </c>
      <c r="B127" s="125">
        <f>IF('Indicator Data'!C131="No Data",1,IF('Indicator Data imputation'!C130&lt;&gt;"",1,0))</f>
        <v>0</v>
      </c>
      <c r="C127" s="125">
        <f>IF('Indicator Data'!D131="No Data",1,IF('Indicator Data imputation'!D130&lt;&gt;"",1,0))</f>
        <v>0</v>
      </c>
      <c r="D127" s="125">
        <f>IF('Indicator Data'!E131="No Data",1,IF('Indicator Data imputation'!E130&lt;&gt;"",1,0))</f>
        <v>0</v>
      </c>
      <c r="E127" s="125">
        <f>IF('Indicator Data'!F131="No Data",1,IF('Indicator Data imputation'!F130&lt;&gt;"",1,0))</f>
        <v>0</v>
      </c>
      <c r="F127" s="125">
        <f>IF('Indicator Data'!G131="No Data",1,IF('Indicator Data imputation'!G130&lt;&gt;"",1,0))</f>
        <v>0</v>
      </c>
      <c r="G127" s="125">
        <f>IF('Indicator Data'!H131="No Data",1,IF('Indicator Data imputation'!H130&lt;&gt;"",1,0))</f>
        <v>0</v>
      </c>
      <c r="H127" s="125">
        <f>IF('Indicator Data'!I131="No Data",1,IF('Indicator Data imputation'!I130&lt;&gt;"",1,0))</f>
        <v>0</v>
      </c>
      <c r="I127" s="125">
        <f>IF('Indicator Data'!J131="No Data",1,IF('Indicator Data imputation'!J130&lt;&gt;"",1,0))</f>
        <v>0</v>
      </c>
      <c r="J127" s="125">
        <f>IF('Indicator Data'!K131="No Data",1,IF('Indicator Data imputation'!K130&lt;&gt;"",1,0))</f>
        <v>0</v>
      </c>
      <c r="K127" s="125">
        <f>IF('Indicator Data'!L131="No Data",1,IF('Indicator Data imputation'!L130&lt;&gt;"",1,0))</f>
        <v>0</v>
      </c>
      <c r="L127" s="125">
        <f>IF('Indicator Data'!M131="No Data",1,IF('Indicator Data imputation'!M130&lt;&gt;"",1,0))</f>
        <v>0</v>
      </c>
      <c r="M127" s="125">
        <f>IF('Indicator Data'!N131="No Data",1,IF('Indicator Data imputation'!N130&lt;&gt;"",1,0))</f>
        <v>0</v>
      </c>
      <c r="N127" s="125">
        <f>IF('Indicator Data'!O131="No Data",1,IF('Indicator Data imputation'!O130&lt;&gt;"",1,0))</f>
        <v>0</v>
      </c>
      <c r="O127" s="125">
        <f>IF('Indicator Data'!P131="No Data",1,IF('Indicator Data imputation'!P130&lt;&gt;"",1,0))</f>
        <v>0</v>
      </c>
      <c r="P127" s="125">
        <f>IF('Indicator Data'!Q131="No Data",1,IF('Indicator Data imputation'!Q130&lt;&gt;"",1,0))</f>
        <v>0</v>
      </c>
      <c r="Q127" s="125">
        <f>IF('Indicator Data'!R131="No Data",1,IF('Indicator Data imputation'!R130&lt;&gt;"",1,0))</f>
        <v>0</v>
      </c>
      <c r="R127" s="125">
        <f>IF('Indicator Data'!S131="No Data",1,IF('Indicator Data imputation'!S130&lt;&gt;"",1,0))</f>
        <v>0</v>
      </c>
      <c r="S127" s="125">
        <f>IF('Indicator Data'!T131="No Data",1,IF('Indicator Data imputation'!T130&lt;&gt;"",1,0))</f>
        <v>0</v>
      </c>
      <c r="T127" s="125">
        <f>IF('Indicator Data'!U131="No Data",1,IF('Indicator Data imputation'!U130&lt;&gt;"",1,0))</f>
        <v>0</v>
      </c>
      <c r="U127" s="125">
        <f>IF('Indicator Data'!V131="No Data",1,IF('Indicator Data imputation'!V130&lt;&gt;"",1,0))</f>
        <v>0</v>
      </c>
      <c r="V127" s="125">
        <f>IF('Indicator Data'!W131="No Data",1,IF('Indicator Data imputation'!W130&lt;&gt;"",1,0))</f>
        <v>0</v>
      </c>
      <c r="W127" s="125">
        <f>IF('Indicator Data'!X131="No Data",1,IF('Indicator Data imputation'!X130&lt;&gt;"",1,0))</f>
        <v>0</v>
      </c>
      <c r="X127" s="125">
        <f>IF('Indicator Data'!Y131="No Data",1,IF('Indicator Data imputation'!Y130&lt;&gt;"",1,0))</f>
        <v>0</v>
      </c>
      <c r="Y127" s="125">
        <f>IF('Indicator Data'!Z131="No Data",1,IF('Indicator Data imputation'!Z130&lt;&gt;"",1,0))</f>
        <v>0</v>
      </c>
      <c r="Z127" s="125">
        <f>IF('Indicator Data'!AA131="No Data",1,IF('Indicator Data imputation'!AA130&lt;&gt;"",1,0))</f>
        <v>0</v>
      </c>
      <c r="AA127" s="125">
        <f>IF('Indicator Data'!AB131="No Data",1,IF('Indicator Data imputation'!AB130&lt;&gt;"",1,0))</f>
        <v>0</v>
      </c>
      <c r="AB127" s="125">
        <f>IF('Indicator Data'!AC131="No Data",1,IF('Indicator Data imputation'!AC130&lt;&gt;"",1,0))</f>
        <v>0</v>
      </c>
      <c r="AC127" s="125">
        <f>IF('Indicator Data'!AD131="No Data",1,IF('Indicator Data imputation'!AD130&lt;&gt;"",1,0))</f>
        <v>0</v>
      </c>
      <c r="AD127" s="125">
        <f>IF('Indicator Data'!AE131="No Data",1,IF('Indicator Data imputation'!AE130&lt;&gt;"",1,0))</f>
        <v>0</v>
      </c>
      <c r="AE127" s="125">
        <f>IF('Indicator Data'!AF131="No Data",1,IF('Indicator Data imputation'!AF130&lt;&gt;"",1,0))</f>
        <v>0</v>
      </c>
      <c r="AF127" s="125">
        <f>IF('Indicator Data'!AG131="No Data",1,IF('Indicator Data imputation'!AG130&lt;&gt;"",1,0))</f>
        <v>0</v>
      </c>
      <c r="AG127" s="125">
        <f>IF('Indicator Data'!AH131="No Data",1,IF('Indicator Data imputation'!AH130&lt;&gt;"",1,0))</f>
        <v>0</v>
      </c>
      <c r="AH127" s="125">
        <f>IF('Indicator Data'!AI131="No Data",1,IF('Indicator Data imputation'!AI130&lt;&gt;"",1,0))</f>
        <v>0</v>
      </c>
      <c r="AI127" s="125">
        <f>IF('Indicator Data'!AJ131="No Data",1,IF('Indicator Data imputation'!AJ130&lt;&gt;"",1,0))</f>
        <v>0</v>
      </c>
      <c r="AJ127" s="125">
        <f>IF('Indicator Data'!AK131="No Data",1,IF('Indicator Data imputation'!AK130&lt;&gt;"",1,0))</f>
        <v>0</v>
      </c>
      <c r="AK127" s="125">
        <f>IF('Indicator Data'!AL131="No Data",1,IF('Indicator Data imputation'!AL130&lt;&gt;"",1,0))</f>
        <v>0</v>
      </c>
      <c r="AL127" s="125">
        <f>IF('Indicator Data'!AM131="No Data",1,IF('Indicator Data imputation'!AM130&lt;&gt;"",1,0))</f>
        <v>0</v>
      </c>
      <c r="AM127" s="125">
        <f>IF('Indicator Data'!AN131="No Data",1,IF('Indicator Data imputation'!AN130&lt;&gt;"",1,0))</f>
        <v>0</v>
      </c>
      <c r="AN127" s="125">
        <f>IF('Indicator Data'!AO131="No Data",1,IF('Indicator Data imputation'!AO130&lt;&gt;"",1,0))</f>
        <v>0</v>
      </c>
      <c r="AO127" s="125">
        <f>IF('Indicator Data'!AP131="No Data",1,IF('Indicator Data imputation'!AP130&lt;&gt;"",1,0))</f>
        <v>0</v>
      </c>
      <c r="AP127" s="125">
        <f>IF('Indicator Data'!AQ131="No Data",1,IF('Indicator Data imputation'!AQ130&lt;&gt;"",1,0))</f>
        <v>0</v>
      </c>
      <c r="AQ127" s="125">
        <f>IF('Indicator Data'!AR131="No Data",1,IF('Indicator Data imputation'!AR130&lt;&gt;"",1,0))</f>
        <v>0</v>
      </c>
      <c r="AR127" s="125">
        <f>IF('Indicator Data'!AS131="No Data",1,IF('Indicator Data imputation'!AS130&lt;&gt;"",1,0))</f>
        <v>0</v>
      </c>
      <c r="AS127" s="125">
        <f>IF('Indicator Data'!AT131="No Data",1,IF('Indicator Data imputation'!AT130&lt;&gt;"",1,0))</f>
        <v>0</v>
      </c>
      <c r="AT127" s="125">
        <f>IF('Indicator Data'!AU131="No Data",1,IF('Indicator Data imputation'!AU130&lt;&gt;"",1,0))</f>
        <v>0</v>
      </c>
      <c r="AU127" s="125">
        <f>IF('Indicator Data'!AV131="No Data",1,IF('Indicator Data imputation'!AV130&lt;&gt;"",1,0))</f>
        <v>0</v>
      </c>
      <c r="AV127" s="125">
        <f>IF('Indicator Data'!AW131="No Data",1,IF('Indicator Data imputation'!AW130&lt;&gt;"",1,0))</f>
        <v>0</v>
      </c>
      <c r="AW127" s="125">
        <f>IF('Indicator Data'!AX131="No Data",1,IF('Indicator Data imputation'!AX130&lt;&gt;"",1,0))</f>
        <v>0</v>
      </c>
      <c r="AX127" s="125">
        <f>IF('Indicator Data'!AY131="No Data",1,IF('Indicator Data imputation'!AY130&lt;&gt;"",1,0))</f>
        <v>0</v>
      </c>
      <c r="AY127" s="125">
        <f>IF('Indicator Data'!AZ131="No Data",1,IF('Indicator Data imputation'!AZ130&lt;&gt;"",1,0))</f>
        <v>1</v>
      </c>
      <c r="AZ127" s="125">
        <f>IF('Indicator Data'!BA131="No Data",1,IF('Indicator Data imputation'!BA130&lt;&gt;"",1,0))</f>
        <v>0</v>
      </c>
      <c r="BA127" s="125">
        <f>IF('Indicator Data'!BB131="No Data",1,IF('Indicator Data imputation'!BB130&lt;&gt;"",1,0))</f>
        <v>0</v>
      </c>
      <c r="BB127" s="125">
        <f>IF('Indicator Data'!BC131="No Data",1,IF('Indicator Data imputation'!BC130&lt;&gt;"",1,0))</f>
        <v>0</v>
      </c>
      <c r="BC127" s="125">
        <f>IF('Indicator Data'!BD131="No Data",1,IF('Indicator Data imputation'!BD130&lt;&gt;"",1,0))</f>
        <v>0</v>
      </c>
      <c r="BD127" s="125">
        <f>IF('Indicator Data'!BF131="No Data",1,IF('Indicator Data imputation'!BE130&lt;&gt;"",1,0))</f>
        <v>0</v>
      </c>
      <c r="BE127" s="125">
        <f>IF('Indicator Data'!BG131="No Data",1,IF('Indicator Data imputation'!BF130&lt;&gt;"",1,0))</f>
        <v>0</v>
      </c>
      <c r="BF127" s="125">
        <f>IF('Indicator Data'!BH131="No Data",1,IF('Indicator Data imputation'!BG130&lt;&gt;"",1,0))</f>
        <v>0</v>
      </c>
      <c r="BG127" s="125">
        <f>IF('Indicator Data'!BI131="No Data",1,IF('Indicator Data imputation'!BH130&lt;&gt;"",1,0))</f>
        <v>0</v>
      </c>
      <c r="BH127" s="125">
        <f>IF('Indicator Data'!BJ131="No Data",1,IF('Indicator Data imputation'!BI130&lt;&gt;"",1,0))</f>
        <v>0</v>
      </c>
      <c r="BI127" s="125">
        <f>IF('Indicator Data'!BK131="No Data",1,IF('Indicator Data imputation'!BJ130&lt;&gt;"",1,0))</f>
        <v>0</v>
      </c>
      <c r="BJ127" s="125">
        <f>IF('Indicator Data'!BL131="No Data",1,IF('Indicator Data imputation'!BK130&lt;&gt;"",1,0))</f>
        <v>0</v>
      </c>
      <c r="BK127" s="125">
        <f>IF('Indicator Data'!BM131="No Data",1,IF('Indicator Data imputation'!BL130&lt;&gt;"",1,0))</f>
        <v>0</v>
      </c>
      <c r="BL127" s="125">
        <f>IF('Indicator Data'!BN131="No Data",1,IF('Indicator Data imputation'!BM130&lt;&gt;"",1,0))</f>
        <v>0</v>
      </c>
      <c r="BM127" s="125">
        <f>IF('Indicator Data'!BO131="No Data",1,IF('Indicator Data imputation'!BN130&lt;&gt;"",1,0))</f>
        <v>0</v>
      </c>
      <c r="BN127" s="125">
        <f>IF('Indicator Data'!BP131="No Data",1,IF('Indicator Data imputation'!BO130&lt;&gt;"",1,0))</f>
        <v>0</v>
      </c>
      <c r="BO127" s="125">
        <f>IF('Indicator Data'!BQ131="No Data",1,IF('Indicator Data imputation'!BP130&lt;&gt;"",1,0))</f>
        <v>0</v>
      </c>
      <c r="BP127" s="125">
        <f>IF('Indicator Data'!BR131="No Data",1,IF('Indicator Data imputation'!BQ130&lt;&gt;"",1,0))</f>
        <v>0</v>
      </c>
      <c r="BQ127" s="125">
        <f>IF('Indicator Data'!BS131="No Data",1,IF('Indicator Data imputation'!BR130&lt;&gt;"",1,0))</f>
        <v>0</v>
      </c>
      <c r="BR127" s="125">
        <f>IF('Indicator Data'!BT131="No Data",1,IF('Indicator Data imputation'!BS130&lt;&gt;"",1,0))</f>
        <v>0</v>
      </c>
      <c r="BS127" s="125">
        <f>IF('Indicator Data'!BU131="No Data",1,IF('Indicator Data imputation'!BT130&lt;&gt;"",1,0))</f>
        <v>0</v>
      </c>
      <c r="BT127" s="125">
        <f>IF('Indicator Data'!BV131="No Data",1,IF('Indicator Data imputation'!BU130&lt;&gt;"",1,0))</f>
        <v>0</v>
      </c>
      <c r="BU127" s="125">
        <f>IF('Indicator Data'!BW131="No Data",1,IF('Indicator Data imputation'!BV130&lt;&gt;"",1,0))</f>
        <v>1</v>
      </c>
      <c r="BV127" s="125">
        <f>IF('Indicator Data'!BX131="No Data",1,IF('Indicator Data imputation'!BW130&lt;&gt;"",1,0))</f>
        <v>0</v>
      </c>
      <c r="BW127" s="125">
        <f>IF('Indicator Data'!BY131="No Data",1,IF('Indicator Data imputation'!BX130&lt;&gt;"",1,0))</f>
        <v>0</v>
      </c>
      <c r="BX127" s="125">
        <f>IF('Indicator Data'!BZ131="No Data",1,IF('Indicator Data imputation'!BY130&lt;&gt;"",1,0))</f>
        <v>0</v>
      </c>
      <c r="BY127" s="3">
        <f t="shared" si="5"/>
        <v>2</v>
      </c>
      <c r="BZ127" s="127">
        <f t="shared" si="4"/>
        <v>2.6666666666666668E-2</v>
      </c>
    </row>
    <row r="128" spans="1:78" x14ac:dyDescent="0.3">
      <c r="A128" s="3" t="str">
        <f>'Indicator Data'!B132</f>
        <v>MKD</v>
      </c>
      <c r="B128" s="125">
        <f>IF('Indicator Data'!C132="No Data",1,IF('Indicator Data imputation'!C131&lt;&gt;"",1,0))</f>
        <v>0</v>
      </c>
      <c r="C128" s="125">
        <f>IF('Indicator Data'!D132="No Data",1,IF('Indicator Data imputation'!D131&lt;&gt;"",1,0))</f>
        <v>0</v>
      </c>
      <c r="D128" s="125">
        <f>IF('Indicator Data'!E132="No Data",1,IF('Indicator Data imputation'!E131&lt;&gt;"",1,0))</f>
        <v>0</v>
      </c>
      <c r="E128" s="125">
        <f>IF('Indicator Data'!F132="No Data",1,IF('Indicator Data imputation'!F131&lt;&gt;"",1,0))</f>
        <v>0</v>
      </c>
      <c r="F128" s="125">
        <f>IF('Indicator Data'!G132="No Data",1,IF('Indicator Data imputation'!G131&lt;&gt;"",1,0))</f>
        <v>0</v>
      </c>
      <c r="G128" s="125">
        <f>IF('Indicator Data'!H132="No Data",1,IF('Indicator Data imputation'!H131&lt;&gt;"",1,0))</f>
        <v>0</v>
      </c>
      <c r="H128" s="125">
        <f>IF('Indicator Data'!I132="No Data",1,IF('Indicator Data imputation'!I131&lt;&gt;"",1,0))</f>
        <v>0</v>
      </c>
      <c r="I128" s="125">
        <f>IF('Indicator Data'!J132="No Data",1,IF('Indicator Data imputation'!J131&lt;&gt;"",1,0))</f>
        <v>0</v>
      </c>
      <c r="J128" s="125">
        <f>IF('Indicator Data'!K132="No Data",1,IF('Indicator Data imputation'!K131&lt;&gt;"",1,0))</f>
        <v>0</v>
      </c>
      <c r="K128" s="125">
        <f>IF('Indicator Data'!L132="No Data",1,IF('Indicator Data imputation'!L131&lt;&gt;"",1,0))</f>
        <v>0</v>
      </c>
      <c r="L128" s="125">
        <f>IF('Indicator Data'!M132="No Data",1,IF('Indicator Data imputation'!M131&lt;&gt;"",1,0))</f>
        <v>0</v>
      </c>
      <c r="M128" s="125">
        <f>IF('Indicator Data'!N132="No Data",1,IF('Indicator Data imputation'!N131&lt;&gt;"",1,0))</f>
        <v>1</v>
      </c>
      <c r="N128" s="125">
        <f>IF('Indicator Data'!O132="No Data",1,IF('Indicator Data imputation'!O131&lt;&gt;"",1,0))</f>
        <v>1</v>
      </c>
      <c r="O128" s="125">
        <f>IF('Indicator Data'!P132="No Data",1,IF('Indicator Data imputation'!P131&lt;&gt;"",1,0))</f>
        <v>1</v>
      </c>
      <c r="P128" s="125">
        <f>IF('Indicator Data'!Q132="No Data",1,IF('Indicator Data imputation'!Q131&lt;&gt;"",1,0))</f>
        <v>0</v>
      </c>
      <c r="Q128" s="125">
        <f>IF('Indicator Data'!R132="No Data",1,IF('Indicator Data imputation'!R131&lt;&gt;"",1,0))</f>
        <v>0</v>
      </c>
      <c r="R128" s="125">
        <f>IF('Indicator Data'!S132="No Data",1,IF('Indicator Data imputation'!S131&lt;&gt;"",1,0))</f>
        <v>0</v>
      </c>
      <c r="S128" s="125">
        <f>IF('Indicator Data'!T132="No Data",1,IF('Indicator Data imputation'!T131&lt;&gt;"",1,0))</f>
        <v>0</v>
      </c>
      <c r="T128" s="125">
        <f>IF('Indicator Data'!U132="No Data",1,IF('Indicator Data imputation'!U131&lt;&gt;"",1,0))</f>
        <v>0</v>
      </c>
      <c r="U128" s="125">
        <f>IF('Indicator Data'!V132="No Data",1,IF('Indicator Data imputation'!V131&lt;&gt;"",1,0))</f>
        <v>0</v>
      </c>
      <c r="V128" s="125">
        <f>IF('Indicator Data'!W132="No Data",1,IF('Indicator Data imputation'!W131&lt;&gt;"",1,0))</f>
        <v>0</v>
      </c>
      <c r="W128" s="125">
        <f>IF('Indicator Data'!X132="No Data",1,IF('Indicator Data imputation'!X131&lt;&gt;"",1,0))</f>
        <v>0</v>
      </c>
      <c r="X128" s="125">
        <f>IF('Indicator Data'!Y132="No Data",1,IF('Indicator Data imputation'!Y131&lt;&gt;"",1,0))</f>
        <v>0</v>
      </c>
      <c r="Y128" s="125">
        <f>IF('Indicator Data'!Z132="No Data",1,IF('Indicator Data imputation'!Z131&lt;&gt;"",1,0))</f>
        <v>0</v>
      </c>
      <c r="Z128" s="125">
        <f>IF('Indicator Data'!AA132="No Data",1,IF('Indicator Data imputation'!AA131&lt;&gt;"",1,0))</f>
        <v>1</v>
      </c>
      <c r="AA128" s="125">
        <f>IF('Indicator Data'!AB132="No Data",1,IF('Indicator Data imputation'!AB131&lt;&gt;"",1,0))</f>
        <v>0</v>
      </c>
      <c r="AB128" s="125">
        <f>IF('Indicator Data'!AC132="No Data",1,IF('Indicator Data imputation'!AC131&lt;&gt;"",1,0))</f>
        <v>1</v>
      </c>
      <c r="AC128" s="125">
        <f>IF('Indicator Data'!AD132="No Data",1,IF('Indicator Data imputation'!AD131&lt;&gt;"",1,0))</f>
        <v>0</v>
      </c>
      <c r="AD128" s="125">
        <f>IF('Indicator Data'!AE132="No Data",1,IF('Indicator Data imputation'!AE131&lt;&gt;"",1,0))</f>
        <v>0</v>
      </c>
      <c r="AE128" s="125">
        <f>IF('Indicator Data'!AF132="No Data",1,IF('Indicator Data imputation'!AF131&lt;&gt;"",1,0))</f>
        <v>0</v>
      </c>
      <c r="AF128" s="125">
        <f>IF('Indicator Data'!AG132="No Data",1,IF('Indicator Data imputation'!AG131&lt;&gt;"",1,0))</f>
        <v>0</v>
      </c>
      <c r="AG128" s="125">
        <f>IF('Indicator Data'!AH132="No Data",1,IF('Indicator Data imputation'!AH131&lt;&gt;"",1,0))</f>
        <v>0</v>
      </c>
      <c r="AH128" s="125">
        <f>IF('Indicator Data'!AI132="No Data",1,IF('Indicator Data imputation'!AI131&lt;&gt;"",1,0))</f>
        <v>0</v>
      </c>
      <c r="AI128" s="125">
        <f>IF('Indicator Data'!AJ132="No Data",1,IF('Indicator Data imputation'!AJ131&lt;&gt;"",1,0))</f>
        <v>0</v>
      </c>
      <c r="AJ128" s="125">
        <f>IF('Indicator Data'!AK132="No Data",1,IF('Indicator Data imputation'!AK131&lt;&gt;"",1,0))</f>
        <v>0</v>
      </c>
      <c r="AK128" s="125">
        <f>IF('Indicator Data'!AL132="No Data",1,IF('Indicator Data imputation'!AL131&lt;&gt;"",1,0))</f>
        <v>0</v>
      </c>
      <c r="AL128" s="125">
        <f>IF('Indicator Data'!AM132="No Data",1,IF('Indicator Data imputation'!AM131&lt;&gt;"",1,0))</f>
        <v>0</v>
      </c>
      <c r="AM128" s="125">
        <f>IF('Indicator Data'!AN132="No Data",1,IF('Indicator Data imputation'!AN131&lt;&gt;"",1,0))</f>
        <v>0</v>
      </c>
      <c r="AN128" s="125">
        <f>IF('Indicator Data'!AO132="No Data",1,IF('Indicator Data imputation'!AO131&lt;&gt;"",1,0))</f>
        <v>0</v>
      </c>
      <c r="AO128" s="125">
        <f>IF('Indicator Data'!AP132="No Data",1,IF('Indicator Data imputation'!AP131&lt;&gt;"",1,0))</f>
        <v>0</v>
      </c>
      <c r="AP128" s="125">
        <f>IF('Indicator Data'!AQ132="No Data",1,IF('Indicator Data imputation'!AQ131&lt;&gt;"",1,0))</f>
        <v>0</v>
      </c>
      <c r="AQ128" s="125">
        <f>IF('Indicator Data'!AR132="No Data",1,IF('Indicator Data imputation'!AR131&lt;&gt;"",1,0))</f>
        <v>0</v>
      </c>
      <c r="AR128" s="125">
        <f>IF('Indicator Data'!AS132="No Data",1,IF('Indicator Data imputation'!AS131&lt;&gt;"",1,0))</f>
        <v>0</v>
      </c>
      <c r="AS128" s="125">
        <f>IF('Indicator Data'!AT132="No Data",1,IF('Indicator Data imputation'!AT131&lt;&gt;"",1,0))</f>
        <v>0</v>
      </c>
      <c r="AT128" s="125">
        <f>IF('Indicator Data'!AU132="No Data",1,IF('Indicator Data imputation'!AU131&lt;&gt;"",1,0))</f>
        <v>0</v>
      </c>
      <c r="AU128" s="125">
        <f>IF('Indicator Data'!AV132="No Data",1,IF('Indicator Data imputation'!AV131&lt;&gt;"",1,0))</f>
        <v>1</v>
      </c>
      <c r="AV128" s="125">
        <f>IF('Indicator Data'!AW132="No Data",1,IF('Indicator Data imputation'!AW131&lt;&gt;"",1,0))</f>
        <v>1</v>
      </c>
      <c r="AW128" s="125">
        <f>IF('Indicator Data'!AX132="No Data",1,IF('Indicator Data imputation'!AX131&lt;&gt;"",1,0))</f>
        <v>1</v>
      </c>
      <c r="AX128" s="125">
        <f>IF('Indicator Data'!AY132="No Data",1,IF('Indicator Data imputation'!AY131&lt;&gt;"",1,0))</f>
        <v>0</v>
      </c>
      <c r="AY128" s="125">
        <f>IF('Indicator Data'!AZ132="No Data",1,IF('Indicator Data imputation'!AZ131&lt;&gt;"",1,0))</f>
        <v>0</v>
      </c>
      <c r="AZ128" s="125">
        <f>IF('Indicator Data'!BA132="No Data",1,IF('Indicator Data imputation'!BA131&lt;&gt;"",1,0))</f>
        <v>0</v>
      </c>
      <c r="BA128" s="125">
        <f>IF('Indicator Data'!BB132="No Data",1,IF('Indicator Data imputation'!BB131&lt;&gt;"",1,0))</f>
        <v>0</v>
      </c>
      <c r="BB128" s="125">
        <f>IF('Indicator Data'!BC132="No Data",1,IF('Indicator Data imputation'!BC131&lt;&gt;"",1,0))</f>
        <v>0</v>
      </c>
      <c r="BC128" s="125">
        <f>IF('Indicator Data'!BD132="No Data",1,IF('Indicator Data imputation'!BD131&lt;&gt;"",1,0))</f>
        <v>0</v>
      </c>
      <c r="BD128" s="125">
        <f>IF('Indicator Data'!BF132="No Data",1,IF('Indicator Data imputation'!BE131&lt;&gt;"",1,0))</f>
        <v>0</v>
      </c>
      <c r="BE128" s="125">
        <f>IF('Indicator Data'!BG132="No Data",1,IF('Indicator Data imputation'!BF131&lt;&gt;"",1,0))</f>
        <v>0</v>
      </c>
      <c r="BF128" s="125">
        <f>IF('Indicator Data'!BH132="No Data",1,IF('Indicator Data imputation'!BG131&lt;&gt;"",1,0))</f>
        <v>0</v>
      </c>
      <c r="BG128" s="125">
        <f>IF('Indicator Data'!BI132="No Data",1,IF('Indicator Data imputation'!BH131&lt;&gt;"",1,0))</f>
        <v>0</v>
      </c>
      <c r="BH128" s="125">
        <f>IF('Indicator Data'!BJ132="No Data",1,IF('Indicator Data imputation'!BI131&lt;&gt;"",1,0))</f>
        <v>0</v>
      </c>
      <c r="BI128" s="125">
        <f>IF('Indicator Data'!BK132="No Data",1,IF('Indicator Data imputation'!BJ131&lt;&gt;"",1,0))</f>
        <v>0</v>
      </c>
      <c r="BJ128" s="125">
        <f>IF('Indicator Data'!BL132="No Data",1,IF('Indicator Data imputation'!BK131&lt;&gt;"",1,0))</f>
        <v>0</v>
      </c>
      <c r="BK128" s="125">
        <f>IF('Indicator Data'!BM132="No Data",1,IF('Indicator Data imputation'!BL131&lt;&gt;"",1,0))</f>
        <v>0</v>
      </c>
      <c r="BL128" s="125">
        <f>IF('Indicator Data'!BN132="No Data",1,IF('Indicator Data imputation'!BM131&lt;&gt;"",1,0))</f>
        <v>0</v>
      </c>
      <c r="BM128" s="125">
        <f>IF('Indicator Data'!BO132="No Data",1,IF('Indicator Data imputation'!BN131&lt;&gt;"",1,0))</f>
        <v>0</v>
      </c>
      <c r="BN128" s="125">
        <f>IF('Indicator Data'!BP132="No Data",1,IF('Indicator Data imputation'!BO131&lt;&gt;"",1,0))</f>
        <v>0</v>
      </c>
      <c r="BO128" s="125">
        <f>IF('Indicator Data'!BQ132="No Data",1,IF('Indicator Data imputation'!BP131&lt;&gt;"",1,0))</f>
        <v>0</v>
      </c>
      <c r="BP128" s="125">
        <f>IF('Indicator Data'!BR132="No Data",1,IF('Indicator Data imputation'!BQ131&lt;&gt;"",1,0))</f>
        <v>0</v>
      </c>
      <c r="BQ128" s="125">
        <f>IF('Indicator Data'!BS132="No Data",1,IF('Indicator Data imputation'!BR131&lt;&gt;"",1,0))</f>
        <v>0</v>
      </c>
      <c r="BR128" s="125">
        <f>IF('Indicator Data'!BT132="No Data",1,IF('Indicator Data imputation'!BS131&lt;&gt;"",1,0))</f>
        <v>0</v>
      </c>
      <c r="BS128" s="125">
        <f>IF('Indicator Data'!BU132="No Data",1,IF('Indicator Data imputation'!BT131&lt;&gt;"",1,0))</f>
        <v>0</v>
      </c>
      <c r="BT128" s="125">
        <f>IF('Indicator Data'!BV132="No Data",1,IF('Indicator Data imputation'!BU131&lt;&gt;"",1,0))</f>
        <v>0</v>
      </c>
      <c r="BU128" s="125">
        <f>IF('Indicator Data'!BW132="No Data",1,IF('Indicator Data imputation'!BV131&lt;&gt;"",1,0))</f>
        <v>0</v>
      </c>
      <c r="BV128" s="125">
        <f>IF('Indicator Data'!BX132="No Data",1,IF('Indicator Data imputation'!BW131&lt;&gt;"",1,0))</f>
        <v>1</v>
      </c>
      <c r="BW128" s="125">
        <f>IF('Indicator Data'!BY132="No Data",1,IF('Indicator Data imputation'!BX131&lt;&gt;"",1,0))</f>
        <v>0</v>
      </c>
      <c r="BX128" s="125">
        <f>IF('Indicator Data'!BZ132="No Data",1,IF('Indicator Data imputation'!BY131&lt;&gt;"",1,0))</f>
        <v>0</v>
      </c>
      <c r="BY128" s="3">
        <f t="shared" si="5"/>
        <v>9</v>
      </c>
      <c r="BZ128" s="127">
        <f t="shared" si="4"/>
        <v>0.12</v>
      </c>
    </row>
    <row r="129" spans="1:78" x14ac:dyDescent="0.3">
      <c r="A129" s="3" t="str">
        <f>'Indicator Data'!B133</f>
        <v>NOR</v>
      </c>
      <c r="B129" s="125">
        <f>IF('Indicator Data'!C133="No Data",1,IF('Indicator Data imputation'!C132&lt;&gt;"",1,0))</f>
        <v>0</v>
      </c>
      <c r="C129" s="125">
        <f>IF('Indicator Data'!D133="No Data",1,IF('Indicator Data imputation'!D132&lt;&gt;"",1,0))</f>
        <v>0</v>
      </c>
      <c r="D129" s="125">
        <f>IF('Indicator Data'!E133="No Data",1,IF('Indicator Data imputation'!E132&lt;&gt;"",1,0))</f>
        <v>1</v>
      </c>
      <c r="E129" s="125">
        <f>IF('Indicator Data'!F133="No Data",1,IF('Indicator Data imputation'!F132&lt;&gt;"",1,0))</f>
        <v>0</v>
      </c>
      <c r="F129" s="125">
        <f>IF('Indicator Data'!G133="No Data",1,IF('Indicator Data imputation'!G132&lt;&gt;"",1,0))</f>
        <v>0</v>
      </c>
      <c r="G129" s="125">
        <f>IF('Indicator Data'!H133="No Data",1,IF('Indicator Data imputation'!H132&lt;&gt;"",1,0))</f>
        <v>0</v>
      </c>
      <c r="H129" s="125">
        <f>IF('Indicator Data'!I133="No Data",1,IF('Indicator Data imputation'!I132&lt;&gt;"",1,0))</f>
        <v>0</v>
      </c>
      <c r="I129" s="125">
        <f>IF('Indicator Data'!J133="No Data",1,IF('Indicator Data imputation'!J132&lt;&gt;"",1,0))</f>
        <v>0</v>
      </c>
      <c r="J129" s="125">
        <f>IF('Indicator Data'!K133="No Data",1,IF('Indicator Data imputation'!K132&lt;&gt;"",1,0))</f>
        <v>0</v>
      </c>
      <c r="K129" s="125">
        <f>IF('Indicator Data'!L133="No Data",1,IF('Indicator Data imputation'!L132&lt;&gt;"",1,0))</f>
        <v>0</v>
      </c>
      <c r="L129" s="125">
        <f>IF('Indicator Data'!M133="No Data",1,IF('Indicator Data imputation'!M132&lt;&gt;"",1,0))</f>
        <v>0</v>
      </c>
      <c r="M129" s="125">
        <f>IF('Indicator Data'!N133="No Data",1,IF('Indicator Data imputation'!N132&lt;&gt;"",1,0))</f>
        <v>1</v>
      </c>
      <c r="N129" s="125">
        <f>IF('Indicator Data'!O133="No Data",1,IF('Indicator Data imputation'!O132&lt;&gt;"",1,0))</f>
        <v>1</v>
      </c>
      <c r="O129" s="125">
        <f>IF('Indicator Data'!P133="No Data",1,IF('Indicator Data imputation'!P132&lt;&gt;"",1,0))</f>
        <v>1</v>
      </c>
      <c r="P129" s="125">
        <f>IF('Indicator Data'!Q133="No Data",1,IF('Indicator Data imputation'!Q132&lt;&gt;"",1,0))</f>
        <v>0</v>
      </c>
      <c r="Q129" s="125">
        <f>IF('Indicator Data'!R133="No Data",1,IF('Indicator Data imputation'!R132&lt;&gt;"",1,0))</f>
        <v>0</v>
      </c>
      <c r="R129" s="125">
        <f>IF('Indicator Data'!S133="No Data",1,IF('Indicator Data imputation'!S132&lt;&gt;"",1,0))</f>
        <v>0</v>
      </c>
      <c r="S129" s="125">
        <f>IF('Indicator Data'!T133="No Data",1,IF('Indicator Data imputation'!T132&lt;&gt;"",1,0))</f>
        <v>0</v>
      </c>
      <c r="T129" s="125">
        <f>IF('Indicator Data'!U133="No Data",1,IF('Indicator Data imputation'!U132&lt;&gt;"",1,0))</f>
        <v>0</v>
      </c>
      <c r="U129" s="125">
        <f>IF('Indicator Data'!V133="No Data",1,IF('Indicator Data imputation'!V132&lt;&gt;"",1,0))</f>
        <v>0</v>
      </c>
      <c r="V129" s="125">
        <f>IF('Indicator Data'!W133="No Data",1,IF('Indicator Data imputation'!W132&lt;&gt;"",1,0))</f>
        <v>0</v>
      </c>
      <c r="W129" s="125">
        <f>IF('Indicator Data'!X133="No Data",1,IF('Indicator Data imputation'!X132&lt;&gt;"",1,0))</f>
        <v>0</v>
      </c>
      <c r="X129" s="125">
        <f>IF('Indicator Data'!Y133="No Data",1,IF('Indicator Data imputation'!Y132&lt;&gt;"",1,0))</f>
        <v>0</v>
      </c>
      <c r="Y129" s="125">
        <f>IF('Indicator Data'!Z133="No Data",1,IF('Indicator Data imputation'!Z132&lt;&gt;"",1,0))</f>
        <v>0</v>
      </c>
      <c r="Z129" s="125">
        <f>IF('Indicator Data'!AA133="No Data",1,IF('Indicator Data imputation'!AA132&lt;&gt;"",1,0))</f>
        <v>0</v>
      </c>
      <c r="AA129" s="125">
        <f>IF('Indicator Data'!AB133="No Data",1,IF('Indicator Data imputation'!AB132&lt;&gt;"",1,0))</f>
        <v>0</v>
      </c>
      <c r="AB129" s="125">
        <f>IF('Indicator Data'!AC133="No Data",1,IF('Indicator Data imputation'!AC132&lt;&gt;"",1,0))</f>
        <v>1</v>
      </c>
      <c r="AC129" s="125">
        <f>IF('Indicator Data'!AD133="No Data",1,IF('Indicator Data imputation'!AD132&lt;&gt;"",1,0))</f>
        <v>0</v>
      </c>
      <c r="AD129" s="125">
        <f>IF('Indicator Data'!AE133="No Data",1,IF('Indicator Data imputation'!AE132&lt;&gt;"",1,0))</f>
        <v>0</v>
      </c>
      <c r="AE129" s="125">
        <f>IF('Indicator Data'!AF133="No Data",1,IF('Indicator Data imputation'!AF132&lt;&gt;"",1,0))</f>
        <v>0</v>
      </c>
      <c r="AF129" s="125">
        <f>IF('Indicator Data'!AG133="No Data",1,IF('Indicator Data imputation'!AG132&lt;&gt;"",1,0))</f>
        <v>0</v>
      </c>
      <c r="AG129" s="125">
        <f>IF('Indicator Data'!AH133="No Data",1,IF('Indicator Data imputation'!AH132&lt;&gt;"",1,0))</f>
        <v>0</v>
      </c>
      <c r="AH129" s="125">
        <f>IF('Indicator Data'!AI133="No Data",1,IF('Indicator Data imputation'!AI132&lt;&gt;"",1,0))</f>
        <v>0</v>
      </c>
      <c r="AI129" s="125">
        <f>IF('Indicator Data'!AJ133="No Data",1,IF('Indicator Data imputation'!AJ132&lt;&gt;"",1,0))</f>
        <v>0</v>
      </c>
      <c r="AJ129" s="125">
        <f>IF('Indicator Data'!AK133="No Data",1,IF('Indicator Data imputation'!AK132&lt;&gt;"",1,0))</f>
        <v>0</v>
      </c>
      <c r="AK129" s="125">
        <f>IF('Indicator Data'!AL133="No Data",1,IF('Indicator Data imputation'!AL132&lt;&gt;"",1,0))</f>
        <v>0</v>
      </c>
      <c r="AL129" s="125">
        <f>IF('Indicator Data'!AM133="No Data",1,IF('Indicator Data imputation'!AM132&lt;&gt;"",1,0))</f>
        <v>1</v>
      </c>
      <c r="AM129" s="125">
        <f>IF('Indicator Data'!AN133="No Data",1,IF('Indicator Data imputation'!AN132&lt;&gt;"",1,0))</f>
        <v>0</v>
      </c>
      <c r="AN129" s="125">
        <f>IF('Indicator Data'!AO133="No Data",1,IF('Indicator Data imputation'!AO132&lt;&gt;"",1,0))</f>
        <v>0</v>
      </c>
      <c r="AO129" s="125">
        <f>IF('Indicator Data'!AP133="No Data",1,IF('Indicator Data imputation'!AP132&lt;&gt;"",1,0))</f>
        <v>0</v>
      </c>
      <c r="AP129" s="125">
        <f>IF('Indicator Data'!AQ133="No Data",1,IF('Indicator Data imputation'!AQ132&lt;&gt;"",1,0))</f>
        <v>1</v>
      </c>
      <c r="AQ129" s="125">
        <f>IF('Indicator Data'!AR133="No Data",1,IF('Indicator Data imputation'!AR132&lt;&gt;"",1,0))</f>
        <v>0</v>
      </c>
      <c r="AR129" s="125">
        <f>IF('Indicator Data'!AS133="No Data",1,IF('Indicator Data imputation'!AS132&lt;&gt;"",1,0))</f>
        <v>0</v>
      </c>
      <c r="AS129" s="125">
        <f>IF('Indicator Data'!AT133="No Data",1,IF('Indicator Data imputation'!AT132&lt;&gt;"",1,0))</f>
        <v>1</v>
      </c>
      <c r="AT129" s="125">
        <f>IF('Indicator Data'!AU133="No Data",1,IF('Indicator Data imputation'!AU132&lt;&gt;"",1,0))</f>
        <v>0</v>
      </c>
      <c r="AU129" s="125">
        <f>IF('Indicator Data'!AV133="No Data",1,IF('Indicator Data imputation'!AV132&lt;&gt;"",1,0))</f>
        <v>1</v>
      </c>
      <c r="AV129" s="125">
        <f>IF('Indicator Data'!AW133="No Data",1,IF('Indicator Data imputation'!AW132&lt;&gt;"",1,0))</f>
        <v>1</v>
      </c>
      <c r="AW129" s="125">
        <f>IF('Indicator Data'!AX133="No Data",1,IF('Indicator Data imputation'!AX132&lt;&gt;"",1,0))</f>
        <v>1</v>
      </c>
      <c r="AX129" s="125">
        <f>IF('Indicator Data'!AY133="No Data",1,IF('Indicator Data imputation'!AY132&lt;&gt;"",1,0))</f>
        <v>0</v>
      </c>
      <c r="AY129" s="125">
        <f>IF('Indicator Data'!AZ133="No Data",1,IF('Indicator Data imputation'!AZ132&lt;&gt;"",1,0))</f>
        <v>0</v>
      </c>
      <c r="AZ129" s="125">
        <f>IF('Indicator Data'!BA133="No Data",1,IF('Indicator Data imputation'!BA132&lt;&gt;"",1,0))</f>
        <v>0</v>
      </c>
      <c r="BA129" s="125">
        <f>IF('Indicator Data'!BB133="No Data",1,IF('Indicator Data imputation'!BB132&lt;&gt;"",1,0))</f>
        <v>0</v>
      </c>
      <c r="BB129" s="125">
        <f>IF('Indicator Data'!BC133="No Data",1,IF('Indicator Data imputation'!BC132&lt;&gt;"",1,0))</f>
        <v>0</v>
      </c>
      <c r="BC129" s="125">
        <f>IF('Indicator Data'!BD133="No Data",1,IF('Indicator Data imputation'!BD132&lt;&gt;"",1,0))</f>
        <v>0</v>
      </c>
      <c r="BD129" s="125">
        <f>IF('Indicator Data'!BF133="No Data",1,IF('Indicator Data imputation'!BE132&lt;&gt;"",1,0))</f>
        <v>0</v>
      </c>
      <c r="BE129" s="125">
        <f>IF('Indicator Data'!BG133="No Data",1,IF('Indicator Data imputation'!BF132&lt;&gt;"",1,0))</f>
        <v>0</v>
      </c>
      <c r="BF129" s="125">
        <f>IF('Indicator Data'!BH133="No Data",1,IF('Indicator Data imputation'!BG132&lt;&gt;"",1,0))</f>
        <v>0</v>
      </c>
      <c r="BG129" s="125">
        <f>IF('Indicator Data'!BI133="No Data",1,IF('Indicator Data imputation'!BH132&lt;&gt;"",1,0))</f>
        <v>0</v>
      </c>
      <c r="BH129" s="125">
        <f>IF('Indicator Data'!BJ133="No Data",1,IF('Indicator Data imputation'!BI132&lt;&gt;"",1,0))</f>
        <v>0</v>
      </c>
      <c r="BI129" s="125">
        <f>IF('Indicator Data'!BK133="No Data",1,IF('Indicator Data imputation'!BJ132&lt;&gt;"",1,0))</f>
        <v>0</v>
      </c>
      <c r="BJ129" s="125">
        <f>IF('Indicator Data'!BL133="No Data",1,IF('Indicator Data imputation'!BK132&lt;&gt;"",1,0))</f>
        <v>0</v>
      </c>
      <c r="BK129" s="125">
        <f>IF('Indicator Data'!BM133="No Data",1,IF('Indicator Data imputation'!BL132&lt;&gt;"",1,0))</f>
        <v>0</v>
      </c>
      <c r="BL129" s="125">
        <f>IF('Indicator Data'!BN133="No Data",1,IF('Indicator Data imputation'!BM132&lt;&gt;"",1,0))</f>
        <v>0</v>
      </c>
      <c r="BM129" s="125">
        <f>IF('Indicator Data'!BO133="No Data",1,IF('Indicator Data imputation'!BN132&lt;&gt;"",1,0))</f>
        <v>1</v>
      </c>
      <c r="BN129" s="125">
        <f>IF('Indicator Data'!BP133="No Data",1,IF('Indicator Data imputation'!BO132&lt;&gt;"",1,0))</f>
        <v>0</v>
      </c>
      <c r="BO129" s="125">
        <f>IF('Indicator Data'!BQ133="No Data",1,IF('Indicator Data imputation'!BP132&lt;&gt;"",1,0))</f>
        <v>0</v>
      </c>
      <c r="BP129" s="125">
        <f>IF('Indicator Data'!BR133="No Data",1,IF('Indicator Data imputation'!BQ132&lt;&gt;"",1,0))</f>
        <v>0</v>
      </c>
      <c r="BQ129" s="125">
        <f>IF('Indicator Data'!BS133="No Data",1,IF('Indicator Data imputation'!BR132&lt;&gt;"",1,0))</f>
        <v>0</v>
      </c>
      <c r="BR129" s="125">
        <f>IF('Indicator Data'!BT133="No Data",1,IF('Indicator Data imputation'!BS132&lt;&gt;"",1,0))</f>
        <v>0</v>
      </c>
      <c r="BS129" s="125">
        <f>IF('Indicator Data'!BU133="No Data",1,IF('Indicator Data imputation'!BT132&lt;&gt;"",1,0))</f>
        <v>0</v>
      </c>
      <c r="BT129" s="125">
        <f>IF('Indicator Data'!BV133="No Data",1,IF('Indicator Data imputation'!BU132&lt;&gt;"",1,0))</f>
        <v>0</v>
      </c>
      <c r="BU129" s="125">
        <f>IF('Indicator Data'!BW133="No Data",1,IF('Indicator Data imputation'!BV132&lt;&gt;"",1,0))</f>
        <v>0</v>
      </c>
      <c r="BV129" s="125">
        <f>IF('Indicator Data'!BX133="No Data",1,IF('Indicator Data imputation'!BW132&lt;&gt;"",1,0))</f>
        <v>0</v>
      </c>
      <c r="BW129" s="125">
        <f>IF('Indicator Data'!BY133="No Data",1,IF('Indicator Data imputation'!BX132&lt;&gt;"",1,0))</f>
        <v>0</v>
      </c>
      <c r="BX129" s="125">
        <f>IF('Indicator Data'!BZ133="No Data",1,IF('Indicator Data imputation'!BY132&lt;&gt;"",1,0))</f>
        <v>0</v>
      </c>
      <c r="BY129" s="3">
        <f t="shared" si="5"/>
        <v>12</v>
      </c>
      <c r="BZ129" s="127">
        <f t="shared" si="4"/>
        <v>0.16</v>
      </c>
    </row>
    <row r="130" spans="1:78" x14ac:dyDescent="0.3">
      <c r="A130" s="3" t="str">
        <f>'Indicator Data'!B134</f>
        <v>OMN</v>
      </c>
      <c r="B130" s="125">
        <f>IF('Indicator Data'!C134="No Data",1,IF('Indicator Data imputation'!C133&lt;&gt;"",1,0))</f>
        <v>0</v>
      </c>
      <c r="C130" s="125">
        <f>IF('Indicator Data'!D134="No Data",1,IF('Indicator Data imputation'!D133&lt;&gt;"",1,0))</f>
        <v>0</v>
      </c>
      <c r="D130" s="125">
        <f>IF('Indicator Data'!E134="No Data",1,IF('Indicator Data imputation'!E133&lt;&gt;"",1,0))</f>
        <v>0</v>
      </c>
      <c r="E130" s="125">
        <f>IF('Indicator Data'!F134="No Data",1,IF('Indicator Data imputation'!F133&lt;&gt;"",1,0))</f>
        <v>0</v>
      </c>
      <c r="F130" s="125">
        <f>IF('Indicator Data'!G134="No Data",1,IF('Indicator Data imputation'!G133&lt;&gt;"",1,0))</f>
        <v>0</v>
      </c>
      <c r="G130" s="125">
        <f>IF('Indicator Data'!H134="No Data",1,IF('Indicator Data imputation'!H133&lt;&gt;"",1,0))</f>
        <v>0</v>
      </c>
      <c r="H130" s="125">
        <f>IF('Indicator Data'!I134="No Data",1,IF('Indicator Data imputation'!I133&lt;&gt;"",1,0))</f>
        <v>0</v>
      </c>
      <c r="I130" s="125">
        <f>IF('Indicator Data'!J134="No Data",1,IF('Indicator Data imputation'!J133&lt;&gt;"",1,0))</f>
        <v>0</v>
      </c>
      <c r="J130" s="125">
        <f>IF('Indicator Data'!K134="No Data",1,IF('Indicator Data imputation'!K133&lt;&gt;"",1,0))</f>
        <v>0</v>
      </c>
      <c r="K130" s="125">
        <f>IF('Indicator Data'!L134="No Data",1,IF('Indicator Data imputation'!L133&lt;&gt;"",1,0))</f>
        <v>0</v>
      </c>
      <c r="L130" s="125">
        <f>IF('Indicator Data'!M134="No Data",1,IF('Indicator Data imputation'!M133&lt;&gt;"",1,0))</f>
        <v>0</v>
      </c>
      <c r="M130" s="125">
        <f>IF('Indicator Data'!N134="No Data",1,IF('Indicator Data imputation'!N133&lt;&gt;"",1,0))</f>
        <v>1</v>
      </c>
      <c r="N130" s="125">
        <f>IF('Indicator Data'!O134="No Data",1,IF('Indicator Data imputation'!O133&lt;&gt;"",1,0))</f>
        <v>1</v>
      </c>
      <c r="O130" s="125">
        <f>IF('Indicator Data'!P134="No Data",1,IF('Indicator Data imputation'!P133&lt;&gt;"",1,0))</f>
        <v>1</v>
      </c>
      <c r="P130" s="125">
        <f>IF('Indicator Data'!Q134="No Data",1,IF('Indicator Data imputation'!Q133&lt;&gt;"",1,0))</f>
        <v>0</v>
      </c>
      <c r="Q130" s="125">
        <f>IF('Indicator Data'!R134="No Data",1,IF('Indicator Data imputation'!R133&lt;&gt;"",1,0))</f>
        <v>0</v>
      </c>
      <c r="R130" s="125">
        <f>IF('Indicator Data'!S134="No Data",1,IF('Indicator Data imputation'!S133&lt;&gt;"",1,0))</f>
        <v>0</v>
      </c>
      <c r="S130" s="125">
        <f>IF('Indicator Data'!T134="No Data",1,IF('Indicator Data imputation'!T133&lt;&gt;"",1,0))</f>
        <v>0</v>
      </c>
      <c r="T130" s="125">
        <f>IF('Indicator Data'!U134="No Data",1,IF('Indicator Data imputation'!U133&lt;&gt;"",1,0))</f>
        <v>0</v>
      </c>
      <c r="U130" s="125">
        <f>IF('Indicator Data'!V134="No Data",1,IF('Indicator Data imputation'!V133&lt;&gt;"",1,0))</f>
        <v>0</v>
      </c>
      <c r="V130" s="125">
        <f>IF('Indicator Data'!W134="No Data",1,IF('Indicator Data imputation'!W133&lt;&gt;"",1,0))</f>
        <v>0</v>
      </c>
      <c r="W130" s="125">
        <f>IF('Indicator Data'!X134="No Data",1,IF('Indicator Data imputation'!X133&lt;&gt;"",1,0))</f>
        <v>0</v>
      </c>
      <c r="X130" s="125">
        <f>IF('Indicator Data'!Y134="No Data",1,IF('Indicator Data imputation'!Y133&lt;&gt;"",1,0))</f>
        <v>0</v>
      </c>
      <c r="Y130" s="125">
        <f>IF('Indicator Data'!Z134="No Data",1,IF('Indicator Data imputation'!Z133&lt;&gt;"",1,0))</f>
        <v>0</v>
      </c>
      <c r="Z130" s="125">
        <f>IF('Indicator Data'!AA134="No Data",1,IF('Indicator Data imputation'!AA133&lt;&gt;"",1,0))</f>
        <v>1</v>
      </c>
      <c r="AA130" s="125">
        <f>IF('Indicator Data'!AB134="No Data",1,IF('Indicator Data imputation'!AB133&lt;&gt;"",1,0))</f>
        <v>0</v>
      </c>
      <c r="AB130" s="125">
        <f>IF('Indicator Data'!AC134="No Data",1,IF('Indicator Data imputation'!AC133&lt;&gt;"",1,0))</f>
        <v>0</v>
      </c>
      <c r="AC130" s="125">
        <f>IF('Indicator Data'!AD134="No Data",1,IF('Indicator Data imputation'!AD133&lt;&gt;"",1,0))</f>
        <v>0</v>
      </c>
      <c r="AD130" s="125">
        <f>IF('Indicator Data'!AE134="No Data",1,IF('Indicator Data imputation'!AE133&lt;&gt;"",1,0))</f>
        <v>0</v>
      </c>
      <c r="AE130" s="125">
        <f>IF('Indicator Data'!AF134="No Data",1,IF('Indicator Data imputation'!AF133&lt;&gt;"",1,0))</f>
        <v>1</v>
      </c>
      <c r="AF130" s="125">
        <f>IF('Indicator Data'!AG134="No Data",1,IF('Indicator Data imputation'!AG133&lt;&gt;"",1,0))</f>
        <v>0</v>
      </c>
      <c r="AG130" s="125">
        <f>IF('Indicator Data'!AH134="No Data",1,IF('Indicator Data imputation'!AH133&lt;&gt;"",1,0))</f>
        <v>0</v>
      </c>
      <c r="AH130" s="125">
        <f>IF('Indicator Data'!AI134="No Data",1,IF('Indicator Data imputation'!AI133&lt;&gt;"",1,0))</f>
        <v>0</v>
      </c>
      <c r="AI130" s="125">
        <f>IF('Indicator Data'!AJ134="No Data",1,IF('Indicator Data imputation'!AJ133&lt;&gt;"",1,0))</f>
        <v>0</v>
      </c>
      <c r="AJ130" s="125">
        <f>IF('Indicator Data'!AK134="No Data",1,IF('Indicator Data imputation'!AK133&lt;&gt;"",1,0))</f>
        <v>0</v>
      </c>
      <c r="AK130" s="125">
        <f>IF('Indicator Data'!AL134="No Data",1,IF('Indicator Data imputation'!AL133&lt;&gt;"",1,0))</f>
        <v>0</v>
      </c>
      <c r="AL130" s="125">
        <f>IF('Indicator Data'!AM134="No Data",1,IF('Indicator Data imputation'!AM133&lt;&gt;"",1,0))</f>
        <v>1</v>
      </c>
      <c r="AM130" s="125">
        <f>IF('Indicator Data'!AN134="No Data",1,IF('Indicator Data imputation'!AN133&lt;&gt;"",1,0))</f>
        <v>0</v>
      </c>
      <c r="AN130" s="125">
        <f>IF('Indicator Data'!AO134="No Data",1,IF('Indicator Data imputation'!AO133&lt;&gt;"",1,0))</f>
        <v>0</v>
      </c>
      <c r="AO130" s="125">
        <f>IF('Indicator Data'!AP134="No Data",1,IF('Indicator Data imputation'!AP133&lt;&gt;"",1,0))</f>
        <v>0</v>
      </c>
      <c r="AP130" s="125">
        <f>IF('Indicator Data'!AQ134="No Data",1,IF('Indicator Data imputation'!AQ133&lt;&gt;"",1,0))</f>
        <v>1</v>
      </c>
      <c r="AQ130" s="125">
        <f>IF('Indicator Data'!AR134="No Data",1,IF('Indicator Data imputation'!AR133&lt;&gt;"",1,0))</f>
        <v>0</v>
      </c>
      <c r="AR130" s="125">
        <f>IF('Indicator Data'!AS134="No Data",1,IF('Indicator Data imputation'!AS133&lt;&gt;"",1,0))</f>
        <v>0</v>
      </c>
      <c r="AS130" s="125">
        <f>IF('Indicator Data'!AT134="No Data",1,IF('Indicator Data imputation'!AT133&lt;&gt;"",1,0))</f>
        <v>0</v>
      </c>
      <c r="AT130" s="125">
        <f>IF('Indicator Data'!AU134="No Data",1,IF('Indicator Data imputation'!AU133&lt;&gt;"",1,0))</f>
        <v>0</v>
      </c>
      <c r="AU130" s="125">
        <f>IF('Indicator Data'!AV134="No Data",1,IF('Indicator Data imputation'!AV133&lt;&gt;"",1,0))</f>
        <v>0</v>
      </c>
      <c r="AV130" s="125">
        <f>IF('Indicator Data'!AW134="No Data",1,IF('Indicator Data imputation'!AW133&lt;&gt;"",1,0))</f>
        <v>0</v>
      </c>
      <c r="AW130" s="125">
        <f>IF('Indicator Data'!AX134="No Data",1,IF('Indicator Data imputation'!AX133&lt;&gt;"",1,0))</f>
        <v>0</v>
      </c>
      <c r="AX130" s="125">
        <f>IF('Indicator Data'!AY134="No Data",1,IF('Indicator Data imputation'!AY133&lt;&gt;"",1,0))</f>
        <v>0</v>
      </c>
      <c r="AY130" s="125">
        <f>IF('Indicator Data'!AZ134="No Data",1,IF('Indicator Data imputation'!AZ133&lt;&gt;"",1,0))</f>
        <v>0</v>
      </c>
      <c r="AZ130" s="125">
        <f>IF('Indicator Data'!BA134="No Data",1,IF('Indicator Data imputation'!BA133&lt;&gt;"",1,0))</f>
        <v>1</v>
      </c>
      <c r="BA130" s="125">
        <f>IF('Indicator Data'!BB134="No Data",1,IF('Indicator Data imputation'!BB133&lt;&gt;"",1,0))</f>
        <v>0</v>
      </c>
      <c r="BB130" s="125">
        <f>IF('Indicator Data'!BC134="No Data",1,IF('Indicator Data imputation'!BC133&lt;&gt;"",1,0))</f>
        <v>0</v>
      </c>
      <c r="BC130" s="125">
        <f>IF('Indicator Data'!BD134="No Data",1,IF('Indicator Data imputation'!BD133&lt;&gt;"",1,0))</f>
        <v>0</v>
      </c>
      <c r="BD130" s="125">
        <f>IF('Indicator Data'!BF134="No Data",1,IF('Indicator Data imputation'!BE133&lt;&gt;"",1,0))</f>
        <v>0</v>
      </c>
      <c r="BE130" s="125">
        <f>IF('Indicator Data'!BG134="No Data",1,IF('Indicator Data imputation'!BF133&lt;&gt;"",1,0))</f>
        <v>0</v>
      </c>
      <c r="BF130" s="125">
        <f>IF('Indicator Data'!BH134="No Data",1,IF('Indicator Data imputation'!BG133&lt;&gt;"",1,0))</f>
        <v>0</v>
      </c>
      <c r="BG130" s="125">
        <f>IF('Indicator Data'!BI134="No Data",1,IF('Indicator Data imputation'!BH133&lt;&gt;"",1,0))</f>
        <v>0</v>
      </c>
      <c r="BH130" s="125">
        <f>IF('Indicator Data'!BJ134="No Data",1,IF('Indicator Data imputation'!BI133&lt;&gt;"",1,0))</f>
        <v>0</v>
      </c>
      <c r="BI130" s="125">
        <f>IF('Indicator Data'!BK134="No Data",1,IF('Indicator Data imputation'!BJ133&lt;&gt;"",1,0))</f>
        <v>1</v>
      </c>
      <c r="BJ130" s="125">
        <f>IF('Indicator Data'!BL134="No Data",1,IF('Indicator Data imputation'!BK133&lt;&gt;"",1,0))</f>
        <v>0</v>
      </c>
      <c r="BK130" s="125">
        <f>IF('Indicator Data'!BM134="No Data",1,IF('Indicator Data imputation'!BL133&lt;&gt;"",1,0))</f>
        <v>0</v>
      </c>
      <c r="BL130" s="125">
        <f>IF('Indicator Data'!BN134="No Data",1,IF('Indicator Data imputation'!BM133&lt;&gt;"",1,0))</f>
        <v>0</v>
      </c>
      <c r="BM130" s="125">
        <f>IF('Indicator Data'!BO134="No Data",1,IF('Indicator Data imputation'!BN133&lt;&gt;"",1,0))</f>
        <v>0</v>
      </c>
      <c r="BN130" s="125">
        <f>IF('Indicator Data'!BP134="No Data",1,IF('Indicator Data imputation'!BO133&lt;&gt;"",1,0))</f>
        <v>0</v>
      </c>
      <c r="BO130" s="125">
        <f>IF('Indicator Data'!BQ134="No Data",1,IF('Indicator Data imputation'!BP133&lt;&gt;"",1,0))</f>
        <v>0</v>
      </c>
      <c r="BP130" s="125">
        <f>IF('Indicator Data'!BR134="No Data",1,IF('Indicator Data imputation'!BQ133&lt;&gt;"",1,0))</f>
        <v>0</v>
      </c>
      <c r="BQ130" s="125">
        <f>IF('Indicator Data'!BS134="No Data",1,IF('Indicator Data imputation'!BR133&lt;&gt;"",1,0))</f>
        <v>0</v>
      </c>
      <c r="BR130" s="125">
        <f>IF('Indicator Data'!BT134="No Data",1,IF('Indicator Data imputation'!BS133&lt;&gt;"",1,0))</f>
        <v>0</v>
      </c>
      <c r="BS130" s="125">
        <f>IF('Indicator Data'!BU134="No Data",1,IF('Indicator Data imputation'!BT133&lt;&gt;"",1,0))</f>
        <v>0</v>
      </c>
      <c r="BT130" s="125">
        <f>IF('Indicator Data'!BV134="No Data",1,IF('Indicator Data imputation'!BU133&lt;&gt;"",1,0))</f>
        <v>0</v>
      </c>
      <c r="BU130" s="125">
        <f>IF('Indicator Data'!BW134="No Data",1,IF('Indicator Data imputation'!BV133&lt;&gt;"",1,0))</f>
        <v>0</v>
      </c>
      <c r="BV130" s="125">
        <f>IF('Indicator Data'!BX134="No Data",1,IF('Indicator Data imputation'!BW133&lt;&gt;"",1,0))</f>
        <v>0</v>
      </c>
      <c r="BW130" s="125">
        <f>IF('Indicator Data'!BY134="No Data",1,IF('Indicator Data imputation'!BX133&lt;&gt;"",1,0))</f>
        <v>0</v>
      </c>
      <c r="BX130" s="125">
        <f>IF('Indicator Data'!BZ134="No Data",1,IF('Indicator Data imputation'!BY133&lt;&gt;"",1,0))</f>
        <v>0</v>
      </c>
      <c r="BY130" s="3">
        <f t="shared" ref="BY130:BY161" si="6">SUM(B130:BX130)</f>
        <v>9</v>
      </c>
      <c r="BZ130" s="127">
        <f t="shared" si="4"/>
        <v>0.12</v>
      </c>
    </row>
    <row r="131" spans="1:78" x14ac:dyDescent="0.3">
      <c r="A131" s="3" t="str">
        <f>'Indicator Data'!B135</f>
        <v>PAK</v>
      </c>
      <c r="B131" s="125">
        <f>IF('Indicator Data'!C135="No Data",1,IF('Indicator Data imputation'!C134&lt;&gt;"",1,0))</f>
        <v>0</v>
      </c>
      <c r="C131" s="125">
        <f>IF('Indicator Data'!D135="No Data",1,IF('Indicator Data imputation'!D134&lt;&gt;"",1,0))</f>
        <v>0</v>
      </c>
      <c r="D131" s="125">
        <f>IF('Indicator Data'!E135="No Data",1,IF('Indicator Data imputation'!E134&lt;&gt;"",1,0))</f>
        <v>0</v>
      </c>
      <c r="E131" s="125">
        <f>IF('Indicator Data'!F135="No Data",1,IF('Indicator Data imputation'!F134&lt;&gt;"",1,0))</f>
        <v>0</v>
      </c>
      <c r="F131" s="125">
        <f>IF('Indicator Data'!G135="No Data",1,IF('Indicator Data imputation'!G134&lt;&gt;"",1,0))</f>
        <v>0</v>
      </c>
      <c r="G131" s="125">
        <f>IF('Indicator Data'!H135="No Data",1,IF('Indicator Data imputation'!H134&lt;&gt;"",1,0))</f>
        <v>0</v>
      </c>
      <c r="H131" s="125">
        <f>IF('Indicator Data'!I135="No Data",1,IF('Indicator Data imputation'!I134&lt;&gt;"",1,0))</f>
        <v>0</v>
      </c>
      <c r="I131" s="125">
        <f>IF('Indicator Data'!J135="No Data",1,IF('Indicator Data imputation'!J134&lt;&gt;"",1,0))</f>
        <v>0</v>
      </c>
      <c r="J131" s="125">
        <f>IF('Indicator Data'!K135="No Data",1,IF('Indicator Data imputation'!K134&lt;&gt;"",1,0))</f>
        <v>0</v>
      </c>
      <c r="K131" s="125">
        <f>IF('Indicator Data'!L135="No Data",1,IF('Indicator Data imputation'!L134&lt;&gt;"",1,0))</f>
        <v>0</v>
      </c>
      <c r="L131" s="125">
        <f>IF('Indicator Data'!M135="No Data",1,IF('Indicator Data imputation'!M134&lt;&gt;"",1,0))</f>
        <v>0</v>
      </c>
      <c r="M131" s="125">
        <f>IF('Indicator Data'!N135="No Data",1,IF('Indicator Data imputation'!N134&lt;&gt;"",1,0))</f>
        <v>1</v>
      </c>
      <c r="N131" s="125">
        <f>IF('Indicator Data'!O135="No Data",1,IF('Indicator Data imputation'!O134&lt;&gt;"",1,0))</f>
        <v>1</v>
      </c>
      <c r="O131" s="125">
        <f>IF('Indicator Data'!P135="No Data",1,IF('Indicator Data imputation'!P134&lt;&gt;"",1,0))</f>
        <v>1</v>
      </c>
      <c r="P131" s="125">
        <f>IF('Indicator Data'!Q135="No Data",1,IF('Indicator Data imputation'!Q134&lt;&gt;"",1,0))</f>
        <v>0</v>
      </c>
      <c r="Q131" s="125">
        <f>IF('Indicator Data'!R135="No Data",1,IF('Indicator Data imputation'!R134&lt;&gt;"",1,0))</f>
        <v>0</v>
      </c>
      <c r="R131" s="125">
        <f>IF('Indicator Data'!S135="No Data",1,IF('Indicator Data imputation'!S134&lt;&gt;"",1,0))</f>
        <v>0</v>
      </c>
      <c r="S131" s="125">
        <f>IF('Indicator Data'!T135="No Data",1,IF('Indicator Data imputation'!T134&lt;&gt;"",1,0))</f>
        <v>0</v>
      </c>
      <c r="T131" s="125">
        <f>IF('Indicator Data'!U135="No Data",1,IF('Indicator Data imputation'!U134&lt;&gt;"",1,0))</f>
        <v>0</v>
      </c>
      <c r="U131" s="125">
        <f>IF('Indicator Data'!V135="No Data",1,IF('Indicator Data imputation'!V134&lt;&gt;"",1,0))</f>
        <v>0</v>
      </c>
      <c r="V131" s="125">
        <f>IF('Indicator Data'!W135="No Data",1,IF('Indicator Data imputation'!W134&lt;&gt;"",1,0))</f>
        <v>0</v>
      </c>
      <c r="W131" s="125">
        <f>IF('Indicator Data'!X135="No Data",1,IF('Indicator Data imputation'!X134&lt;&gt;"",1,0))</f>
        <v>0</v>
      </c>
      <c r="X131" s="125">
        <f>IF('Indicator Data'!Y135="No Data",1,IF('Indicator Data imputation'!Y134&lt;&gt;"",1,0))</f>
        <v>0</v>
      </c>
      <c r="Y131" s="125">
        <f>IF('Indicator Data'!Z135="No Data",1,IF('Indicator Data imputation'!Z134&lt;&gt;"",1,0))</f>
        <v>0</v>
      </c>
      <c r="Z131" s="125">
        <f>IF('Indicator Data'!AA135="No Data",1,IF('Indicator Data imputation'!AA134&lt;&gt;"",1,0))</f>
        <v>0</v>
      </c>
      <c r="AA131" s="125">
        <f>IF('Indicator Data'!AB135="No Data",1,IF('Indicator Data imputation'!AB134&lt;&gt;"",1,0))</f>
        <v>0</v>
      </c>
      <c r="AB131" s="125">
        <f>IF('Indicator Data'!AC135="No Data",1,IF('Indicator Data imputation'!AC134&lt;&gt;"",1,0))</f>
        <v>0</v>
      </c>
      <c r="AC131" s="125">
        <f>IF('Indicator Data'!AD135="No Data",1,IF('Indicator Data imputation'!AD134&lt;&gt;"",1,0))</f>
        <v>0</v>
      </c>
      <c r="AD131" s="125">
        <f>IF('Indicator Data'!AE135="No Data",1,IF('Indicator Data imputation'!AE134&lt;&gt;"",1,0))</f>
        <v>0</v>
      </c>
      <c r="AE131" s="125">
        <f>IF('Indicator Data'!AF135="No Data",1,IF('Indicator Data imputation'!AF134&lt;&gt;"",1,0))</f>
        <v>0</v>
      </c>
      <c r="AF131" s="125">
        <f>IF('Indicator Data'!AG135="No Data",1,IF('Indicator Data imputation'!AG134&lt;&gt;"",1,0))</f>
        <v>0</v>
      </c>
      <c r="AG131" s="125">
        <f>IF('Indicator Data'!AH135="No Data",1,IF('Indicator Data imputation'!AH134&lt;&gt;"",1,0))</f>
        <v>0</v>
      </c>
      <c r="AH131" s="125">
        <f>IF('Indicator Data'!AI135="No Data",1,IF('Indicator Data imputation'!AI134&lt;&gt;"",1,0))</f>
        <v>0</v>
      </c>
      <c r="AI131" s="125">
        <f>IF('Indicator Data'!AJ135="No Data",1,IF('Indicator Data imputation'!AJ134&lt;&gt;"",1,0))</f>
        <v>0</v>
      </c>
      <c r="AJ131" s="125">
        <f>IF('Indicator Data'!AK135="No Data",1,IF('Indicator Data imputation'!AK134&lt;&gt;"",1,0))</f>
        <v>0</v>
      </c>
      <c r="AK131" s="125">
        <f>IF('Indicator Data'!AL135="No Data",1,IF('Indicator Data imputation'!AL134&lt;&gt;"",1,0))</f>
        <v>0</v>
      </c>
      <c r="AL131" s="125">
        <f>IF('Indicator Data'!AM135="No Data",1,IF('Indicator Data imputation'!AM134&lt;&gt;"",1,0))</f>
        <v>0</v>
      </c>
      <c r="AM131" s="125">
        <f>IF('Indicator Data'!AN135="No Data",1,IF('Indicator Data imputation'!AN134&lt;&gt;"",1,0))</f>
        <v>0</v>
      </c>
      <c r="AN131" s="125">
        <f>IF('Indicator Data'!AO135="No Data",1,IF('Indicator Data imputation'!AO134&lt;&gt;"",1,0))</f>
        <v>0</v>
      </c>
      <c r="AO131" s="125">
        <f>IF('Indicator Data'!AP135="No Data",1,IF('Indicator Data imputation'!AP134&lt;&gt;"",1,0))</f>
        <v>0</v>
      </c>
      <c r="AP131" s="125">
        <f>IF('Indicator Data'!AQ135="No Data",1,IF('Indicator Data imputation'!AQ134&lt;&gt;"",1,0))</f>
        <v>0</v>
      </c>
      <c r="AQ131" s="125">
        <f>IF('Indicator Data'!AR135="No Data",1,IF('Indicator Data imputation'!AR134&lt;&gt;"",1,0))</f>
        <v>0</v>
      </c>
      <c r="AR131" s="125">
        <f>IF('Indicator Data'!AS135="No Data",1,IF('Indicator Data imputation'!AS134&lt;&gt;"",1,0))</f>
        <v>0</v>
      </c>
      <c r="AS131" s="125">
        <f>IF('Indicator Data'!AT135="No Data",1,IF('Indicator Data imputation'!AT134&lt;&gt;"",1,0))</f>
        <v>0</v>
      </c>
      <c r="AT131" s="125">
        <f>IF('Indicator Data'!AU135="No Data",1,IF('Indicator Data imputation'!AU134&lt;&gt;"",1,0))</f>
        <v>0</v>
      </c>
      <c r="AU131" s="125">
        <f>IF('Indicator Data'!AV135="No Data",1,IF('Indicator Data imputation'!AV134&lt;&gt;"",1,0))</f>
        <v>0</v>
      </c>
      <c r="AV131" s="125">
        <f>IF('Indicator Data'!AW135="No Data",1,IF('Indicator Data imputation'!AW134&lt;&gt;"",1,0))</f>
        <v>0</v>
      </c>
      <c r="AW131" s="125">
        <f>IF('Indicator Data'!AX135="No Data",1,IF('Indicator Data imputation'!AX134&lt;&gt;"",1,0))</f>
        <v>0</v>
      </c>
      <c r="AX131" s="125">
        <f>IF('Indicator Data'!AY135="No Data",1,IF('Indicator Data imputation'!AY134&lt;&gt;"",1,0))</f>
        <v>0</v>
      </c>
      <c r="AY131" s="125">
        <f>IF('Indicator Data'!AZ135="No Data",1,IF('Indicator Data imputation'!AZ134&lt;&gt;"",1,0))</f>
        <v>0</v>
      </c>
      <c r="AZ131" s="125">
        <f>IF('Indicator Data'!BA135="No Data",1,IF('Indicator Data imputation'!BA134&lt;&gt;"",1,0))</f>
        <v>0</v>
      </c>
      <c r="BA131" s="125">
        <f>IF('Indicator Data'!BB135="No Data",1,IF('Indicator Data imputation'!BB134&lt;&gt;"",1,0))</f>
        <v>0</v>
      </c>
      <c r="BB131" s="125">
        <f>IF('Indicator Data'!BC135="No Data",1,IF('Indicator Data imputation'!BC134&lt;&gt;"",1,0))</f>
        <v>0</v>
      </c>
      <c r="BC131" s="125">
        <f>IF('Indicator Data'!BD135="No Data",1,IF('Indicator Data imputation'!BD134&lt;&gt;"",1,0))</f>
        <v>0</v>
      </c>
      <c r="BD131" s="125">
        <f>IF('Indicator Data'!BF135="No Data",1,IF('Indicator Data imputation'!BE134&lt;&gt;"",1,0))</f>
        <v>0</v>
      </c>
      <c r="BE131" s="125">
        <f>IF('Indicator Data'!BG135="No Data",1,IF('Indicator Data imputation'!BF134&lt;&gt;"",1,0))</f>
        <v>0</v>
      </c>
      <c r="BF131" s="125">
        <f>IF('Indicator Data'!BH135="No Data",1,IF('Indicator Data imputation'!BG134&lt;&gt;"",1,0))</f>
        <v>0</v>
      </c>
      <c r="BG131" s="125">
        <f>IF('Indicator Data'!BI135="No Data",1,IF('Indicator Data imputation'!BH134&lt;&gt;"",1,0))</f>
        <v>0</v>
      </c>
      <c r="BH131" s="125">
        <f>IF('Indicator Data'!BJ135="No Data",1,IF('Indicator Data imputation'!BI134&lt;&gt;"",1,0))</f>
        <v>0</v>
      </c>
      <c r="BI131" s="125">
        <f>IF('Indicator Data'!BK135="No Data",1,IF('Indicator Data imputation'!BJ134&lt;&gt;"",1,0))</f>
        <v>0</v>
      </c>
      <c r="BJ131" s="125">
        <f>IF('Indicator Data'!BL135="No Data",1,IF('Indicator Data imputation'!BK134&lt;&gt;"",1,0))</f>
        <v>0</v>
      </c>
      <c r="BK131" s="125">
        <f>IF('Indicator Data'!BM135="No Data",1,IF('Indicator Data imputation'!BL134&lt;&gt;"",1,0))</f>
        <v>0</v>
      </c>
      <c r="BL131" s="125">
        <f>IF('Indicator Data'!BN135="No Data",1,IF('Indicator Data imputation'!BM134&lt;&gt;"",1,0))</f>
        <v>0</v>
      </c>
      <c r="BM131" s="125">
        <f>IF('Indicator Data'!BO135="No Data",1,IF('Indicator Data imputation'!BN134&lt;&gt;"",1,0))</f>
        <v>0</v>
      </c>
      <c r="BN131" s="125">
        <f>IF('Indicator Data'!BP135="No Data",1,IF('Indicator Data imputation'!BO134&lt;&gt;"",1,0))</f>
        <v>0</v>
      </c>
      <c r="BO131" s="125">
        <f>IF('Indicator Data'!BQ135="No Data",1,IF('Indicator Data imputation'!BP134&lt;&gt;"",1,0))</f>
        <v>0</v>
      </c>
      <c r="BP131" s="125">
        <f>IF('Indicator Data'!BR135="No Data",1,IF('Indicator Data imputation'!BQ134&lt;&gt;"",1,0))</f>
        <v>0</v>
      </c>
      <c r="BQ131" s="125">
        <f>IF('Indicator Data'!BS135="No Data",1,IF('Indicator Data imputation'!BR134&lt;&gt;"",1,0))</f>
        <v>0</v>
      </c>
      <c r="BR131" s="125">
        <f>IF('Indicator Data'!BT135="No Data",1,IF('Indicator Data imputation'!BS134&lt;&gt;"",1,0))</f>
        <v>0</v>
      </c>
      <c r="BS131" s="125">
        <f>IF('Indicator Data'!BU135="No Data",1,IF('Indicator Data imputation'!BT134&lt;&gt;"",1,0))</f>
        <v>0</v>
      </c>
      <c r="BT131" s="125">
        <f>IF('Indicator Data'!BV135="No Data",1,IF('Indicator Data imputation'!BU134&lt;&gt;"",1,0))</f>
        <v>0</v>
      </c>
      <c r="BU131" s="125">
        <f>IF('Indicator Data'!BW135="No Data",1,IF('Indicator Data imputation'!BV134&lt;&gt;"",1,0))</f>
        <v>0</v>
      </c>
      <c r="BV131" s="125">
        <f>IF('Indicator Data'!BX135="No Data",1,IF('Indicator Data imputation'!BW134&lt;&gt;"",1,0))</f>
        <v>0</v>
      </c>
      <c r="BW131" s="125">
        <f>IF('Indicator Data'!BY135="No Data",1,IF('Indicator Data imputation'!BX134&lt;&gt;"",1,0))</f>
        <v>0</v>
      </c>
      <c r="BX131" s="125">
        <f>IF('Indicator Data'!BZ135="No Data",1,IF('Indicator Data imputation'!BY134&lt;&gt;"",1,0))</f>
        <v>0</v>
      </c>
      <c r="BY131" s="3">
        <f t="shared" si="6"/>
        <v>3</v>
      </c>
      <c r="BZ131" s="127">
        <f t="shared" ref="BZ131:BZ192" si="7">BY131/75</f>
        <v>0.04</v>
      </c>
    </row>
    <row r="132" spans="1:78" x14ac:dyDescent="0.3">
      <c r="A132" s="3" t="str">
        <f>'Indicator Data'!B136</f>
        <v>PLW</v>
      </c>
      <c r="B132" s="125">
        <f>IF('Indicator Data'!C136="No Data",1,IF('Indicator Data imputation'!C135&lt;&gt;"",1,0))</f>
        <v>0</v>
      </c>
      <c r="C132" s="125">
        <f>IF('Indicator Data'!D136="No Data",1,IF('Indicator Data imputation'!D135&lt;&gt;"",1,0))</f>
        <v>0</v>
      </c>
      <c r="D132" s="125">
        <f>IF('Indicator Data'!E136="No Data",1,IF('Indicator Data imputation'!E135&lt;&gt;"",1,0))</f>
        <v>1</v>
      </c>
      <c r="E132" s="125">
        <f>IF('Indicator Data'!F136="No Data",1,IF('Indicator Data imputation'!F135&lt;&gt;"",1,0))</f>
        <v>0</v>
      </c>
      <c r="F132" s="125">
        <f>IF('Indicator Data'!G136="No Data",1,IF('Indicator Data imputation'!G135&lt;&gt;"",1,0))</f>
        <v>0</v>
      </c>
      <c r="G132" s="125">
        <f>IF('Indicator Data'!H136="No Data",1,IF('Indicator Data imputation'!H135&lt;&gt;"",1,0))</f>
        <v>0</v>
      </c>
      <c r="H132" s="125">
        <f>IF('Indicator Data'!I136="No Data",1,IF('Indicator Data imputation'!I135&lt;&gt;"",1,0))</f>
        <v>0</v>
      </c>
      <c r="I132" s="125">
        <f>IF('Indicator Data'!J136="No Data",1,IF('Indicator Data imputation'!J135&lt;&gt;"",1,0))</f>
        <v>0</v>
      </c>
      <c r="J132" s="125">
        <f>IF('Indicator Data'!K136="No Data",1,IF('Indicator Data imputation'!K135&lt;&gt;"",1,0))</f>
        <v>0</v>
      </c>
      <c r="K132" s="125">
        <f>IF('Indicator Data'!L136="No Data",1,IF('Indicator Data imputation'!L135&lt;&gt;"",1,0))</f>
        <v>1</v>
      </c>
      <c r="L132" s="125">
        <f>IF('Indicator Data'!M136="No Data",1,IF('Indicator Data imputation'!M135&lt;&gt;"",1,0))</f>
        <v>0</v>
      </c>
      <c r="M132" s="125">
        <f>IF('Indicator Data'!N136="No Data",1,IF('Indicator Data imputation'!N135&lt;&gt;"",1,0))</f>
        <v>1</v>
      </c>
      <c r="N132" s="125">
        <f>IF('Indicator Data'!O136="No Data",1,IF('Indicator Data imputation'!O135&lt;&gt;"",1,0))</f>
        <v>1</v>
      </c>
      <c r="O132" s="125">
        <f>IF('Indicator Data'!P136="No Data",1,IF('Indicator Data imputation'!P135&lt;&gt;"",1,0))</f>
        <v>1</v>
      </c>
      <c r="P132" s="125">
        <f>IF('Indicator Data'!Q136="No Data",1,IF('Indicator Data imputation'!Q135&lt;&gt;"",1,0))</f>
        <v>0</v>
      </c>
      <c r="Q132" s="125">
        <f>IF('Indicator Data'!R136="No Data",1,IF('Indicator Data imputation'!R135&lt;&gt;"",1,0))</f>
        <v>0</v>
      </c>
      <c r="R132" s="125">
        <f>IF('Indicator Data'!S136="No Data",1,IF('Indicator Data imputation'!S135&lt;&gt;"",1,0))</f>
        <v>0</v>
      </c>
      <c r="S132" s="125">
        <f>IF('Indicator Data'!T136="No Data",1,IF('Indicator Data imputation'!T135&lt;&gt;"",1,0))</f>
        <v>0</v>
      </c>
      <c r="T132" s="125">
        <f>IF('Indicator Data'!U136="No Data",1,IF('Indicator Data imputation'!U135&lt;&gt;"",1,0))</f>
        <v>0</v>
      </c>
      <c r="U132" s="125">
        <f>IF('Indicator Data'!V136="No Data",1,IF('Indicator Data imputation'!V135&lt;&gt;"",1,0))</f>
        <v>0</v>
      </c>
      <c r="V132" s="125">
        <f>IF('Indicator Data'!W136="No Data",1,IF('Indicator Data imputation'!W135&lt;&gt;"",1,0))</f>
        <v>0</v>
      </c>
      <c r="W132" s="125">
        <f>IF('Indicator Data'!X136="No Data",1,IF('Indicator Data imputation'!X135&lt;&gt;"",1,0))</f>
        <v>0</v>
      </c>
      <c r="X132" s="125">
        <f>IF('Indicator Data'!Y136="No Data",1,IF('Indicator Data imputation'!Y135&lt;&gt;"",1,0))</f>
        <v>0</v>
      </c>
      <c r="Y132" s="125">
        <f>IF('Indicator Data'!Z136="No Data",1,IF('Indicator Data imputation'!Z135&lt;&gt;"",1,0))</f>
        <v>0</v>
      </c>
      <c r="Z132" s="125">
        <f>IF('Indicator Data'!AA136="No Data",1,IF('Indicator Data imputation'!AA135&lt;&gt;"",1,0))</f>
        <v>1</v>
      </c>
      <c r="AA132" s="125">
        <f>IF('Indicator Data'!AB136="No Data",1,IF('Indicator Data imputation'!AB135&lt;&gt;"",1,0))</f>
        <v>0</v>
      </c>
      <c r="AB132" s="125">
        <f>IF('Indicator Data'!AC136="No Data",1,IF('Indicator Data imputation'!AC135&lt;&gt;"",1,0))</f>
        <v>1</v>
      </c>
      <c r="AC132" s="125">
        <f>IF('Indicator Data'!AD136="No Data",1,IF('Indicator Data imputation'!AD135&lt;&gt;"",1,0))</f>
        <v>0</v>
      </c>
      <c r="AD132" s="125">
        <f>IF('Indicator Data'!AE136="No Data",1,IF('Indicator Data imputation'!AE135&lt;&gt;"",1,0))</f>
        <v>0</v>
      </c>
      <c r="AE132" s="125">
        <f>IF('Indicator Data'!AF136="No Data",1,IF('Indicator Data imputation'!AF135&lt;&gt;"",1,0))</f>
        <v>1</v>
      </c>
      <c r="AF132" s="125">
        <f>IF('Indicator Data'!AG136="No Data",1,IF('Indicator Data imputation'!AG135&lt;&gt;"",1,0))</f>
        <v>1</v>
      </c>
      <c r="AG132" s="125">
        <f>IF('Indicator Data'!AH136="No Data",1,IF('Indicator Data imputation'!AH135&lt;&gt;"",1,0))</f>
        <v>0</v>
      </c>
      <c r="AH132" s="125">
        <f>IF('Indicator Data'!AI136="No Data",1,IF('Indicator Data imputation'!AI135&lt;&gt;"",1,0))</f>
        <v>0</v>
      </c>
      <c r="AI132" s="125">
        <f>IF('Indicator Data'!AJ136="No Data",1,IF('Indicator Data imputation'!AJ135&lt;&gt;"",1,0))</f>
        <v>0</v>
      </c>
      <c r="AJ132" s="125">
        <f>IF('Indicator Data'!AK136="No Data",1,IF('Indicator Data imputation'!AK135&lt;&gt;"",1,0))</f>
        <v>0</v>
      </c>
      <c r="AK132" s="125">
        <f>IF('Indicator Data'!AL136="No Data",1,IF('Indicator Data imputation'!AL135&lt;&gt;"",1,0))</f>
        <v>0</v>
      </c>
      <c r="AL132" s="125">
        <f>IF('Indicator Data'!AM136="No Data",1,IF('Indicator Data imputation'!AM135&lt;&gt;"",1,0))</f>
        <v>1</v>
      </c>
      <c r="AM132" s="125">
        <f>IF('Indicator Data'!AN136="No Data",1,IF('Indicator Data imputation'!AN135&lt;&gt;"",1,0))</f>
        <v>0</v>
      </c>
      <c r="AN132" s="125">
        <f>IF('Indicator Data'!AO136="No Data",1,IF('Indicator Data imputation'!AO135&lt;&gt;"",1,0))</f>
        <v>0</v>
      </c>
      <c r="AO132" s="125">
        <f>IF('Indicator Data'!AP136="No Data",1,IF('Indicator Data imputation'!AP135&lt;&gt;"",1,0))</f>
        <v>0</v>
      </c>
      <c r="AP132" s="125">
        <f>IF('Indicator Data'!AQ136="No Data",1,IF('Indicator Data imputation'!AQ135&lt;&gt;"",1,0))</f>
        <v>0</v>
      </c>
      <c r="AQ132" s="125">
        <f>IF('Indicator Data'!AR136="No Data",1,IF('Indicator Data imputation'!AR135&lt;&gt;"",1,0))</f>
        <v>0</v>
      </c>
      <c r="AR132" s="125">
        <f>IF('Indicator Data'!AS136="No Data",1,IF('Indicator Data imputation'!AS135&lt;&gt;"",1,0))</f>
        <v>0</v>
      </c>
      <c r="AS132" s="125">
        <f>IF('Indicator Data'!AT136="No Data",1,IF('Indicator Data imputation'!AT135&lt;&gt;"",1,0))</f>
        <v>1</v>
      </c>
      <c r="AT132" s="125">
        <f>IF('Indicator Data'!AU136="No Data",1,IF('Indicator Data imputation'!AU135&lt;&gt;"",1,0))</f>
        <v>0</v>
      </c>
      <c r="AU132" s="125">
        <f>IF('Indicator Data'!AV136="No Data",1,IF('Indicator Data imputation'!AV135&lt;&gt;"",1,0))</f>
        <v>1</v>
      </c>
      <c r="AV132" s="125">
        <f>IF('Indicator Data'!AW136="No Data",1,IF('Indicator Data imputation'!AW135&lt;&gt;"",1,0))</f>
        <v>1</v>
      </c>
      <c r="AW132" s="125">
        <f>IF('Indicator Data'!AX136="No Data",1,IF('Indicator Data imputation'!AX135&lt;&gt;"",1,0))</f>
        <v>1</v>
      </c>
      <c r="AX132" s="125">
        <f>IF('Indicator Data'!AY136="No Data",1,IF('Indicator Data imputation'!AY135&lt;&gt;"",1,0))</f>
        <v>0</v>
      </c>
      <c r="AY132" s="125">
        <f>IF('Indicator Data'!AZ136="No Data",1,IF('Indicator Data imputation'!AZ135&lt;&gt;"",1,0))</f>
        <v>1</v>
      </c>
      <c r="AZ132" s="125">
        <f>IF('Indicator Data'!BA136="No Data",1,IF('Indicator Data imputation'!BA135&lt;&gt;"",1,0))</f>
        <v>1</v>
      </c>
      <c r="BA132" s="125">
        <f>IF('Indicator Data'!BB136="No Data",1,IF('Indicator Data imputation'!BB135&lt;&gt;"",1,0))</f>
        <v>0</v>
      </c>
      <c r="BB132" s="125">
        <f>IF('Indicator Data'!BC136="No Data",1,IF('Indicator Data imputation'!BC135&lt;&gt;"",1,0))</f>
        <v>0</v>
      </c>
      <c r="BC132" s="125">
        <f>IF('Indicator Data'!BD136="No Data",1,IF('Indicator Data imputation'!BD135&lt;&gt;"",1,0))</f>
        <v>0</v>
      </c>
      <c r="BD132" s="125">
        <f>IF('Indicator Data'!BF136="No Data",1,IF('Indicator Data imputation'!BE135&lt;&gt;"",1,0))</f>
        <v>0</v>
      </c>
      <c r="BE132" s="125">
        <f>IF('Indicator Data'!BG136="No Data",1,IF('Indicator Data imputation'!BF135&lt;&gt;"",1,0))</f>
        <v>0</v>
      </c>
      <c r="BF132" s="125">
        <f>IF('Indicator Data'!BH136="No Data",1,IF('Indicator Data imputation'!BG135&lt;&gt;"",1,0))</f>
        <v>0</v>
      </c>
      <c r="BG132" s="125">
        <f>IF('Indicator Data'!BI136="No Data",1,IF('Indicator Data imputation'!BH135&lt;&gt;"",1,0))</f>
        <v>1</v>
      </c>
      <c r="BH132" s="125">
        <f>IF('Indicator Data'!BJ136="No Data",1,IF('Indicator Data imputation'!BI135&lt;&gt;"",1,0))</f>
        <v>1</v>
      </c>
      <c r="BI132" s="125">
        <f>IF('Indicator Data'!BK136="No Data",1,IF('Indicator Data imputation'!BJ135&lt;&gt;"",1,0))</f>
        <v>0</v>
      </c>
      <c r="BJ132" s="125">
        <f>IF('Indicator Data'!BL136="No Data",1,IF('Indicator Data imputation'!BK135&lt;&gt;"",1,0))</f>
        <v>0</v>
      </c>
      <c r="BK132" s="125">
        <f>IF('Indicator Data'!BM136="No Data",1,IF('Indicator Data imputation'!BL135&lt;&gt;"",1,0))</f>
        <v>1</v>
      </c>
      <c r="BL132" s="125">
        <f>IF('Indicator Data'!BN136="No Data",1,IF('Indicator Data imputation'!BM135&lt;&gt;"",1,0))</f>
        <v>0</v>
      </c>
      <c r="BM132" s="125">
        <f>IF('Indicator Data'!BO136="No Data",1,IF('Indicator Data imputation'!BN135&lt;&gt;"",1,0))</f>
        <v>0</v>
      </c>
      <c r="BN132" s="125">
        <f>IF('Indicator Data'!BP136="No Data",1,IF('Indicator Data imputation'!BO135&lt;&gt;"",1,0))</f>
        <v>1</v>
      </c>
      <c r="BO132" s="125">
        <f>IF('Indicator Data'!BQ136="No Data",1,IF('Indicator Data imputation'!BP135&lt;&gt;"",1,0))</f>
        <v>1</v>
      </c>
      <c r="BP132" s="125">
        <f>IF('Indicator Data'!BR136="No Data",1,IF('Indicator Data imputation'!BQ135&lt;&gt;"",1,0))</f>
        <v>0</v>
      </c>
      <c r="BQ132" s="125">
        <f>IF('Indicator Data'!BS136="No Data",1,IF('Indicator Data imputation'!BR135&lt;&gt;"",1,0))</f>
        <v>0</v>
      </c>
      <c r="BR132" s="125">
        <f>IF('Indicator Data'!BT136="No Data",1,IF('Indicator Data imputation'!BS135&lt;&gt;"",1,0))</f>
        <v>0</v>
      </c>
      <c r="BS132" s="125">
        <f>IF('Indicator Data'!BU136="No Data",1,IF('Indicator Data imputation'!BT135&lt;&gt;"",1,0))</f>
        <v>0</v>
      </c>
      <c r="BT132" s="125">
        <f>IF('Indicator Data'!BV136="No Data",1,IF('Indicator Data imputation'!BU135&lt;&gt;"",1,0))</f>
        <v>0</v>
      </c>
      <c r="BU132" s="125">
        <f>IF('Indicator Data'!BW136="No Data",1,IF('Indicator Data imputation'!BV135&lt;&gt;"",1,0))</f>
        <v>0</v>
      </c>
      <c r="BV132" s="125">
        <f>IF('Indicator Data'!BX136="No Data",1,IF('Indicator Data imputation'!BW135&lt;&gt;"",1,0))</f>
        <v>0</v>
      </c>
      <c r="BW132" s="125">
        <f>IF('Indicator Data'!BY136="No Data",1,IF('Indicator Data imputation'!BX135&lt;&gt;"",1,0))</f>
        <v>0</v>
      </c>
      <c r="BX132" s="125">
        <f>IF('Indicator Data'!BZ136="No Data",1,IF('Indicator Data imputation'!BY135&lt;&gt;"",1,0))</f>
        <v>1</v>
      </c>
      <c r="BY132" s="3">
        <f t="shared" si="6"/>
        <v>22</v>
      </c>
      <c r="BZ132" s="127">
        <f t="shared" si="7"/>
        <v>0.29333333333333333</v>
      </c>
    </row>
    <row r="133" spans="1:78" x14ac:dyDescent="0.3">
      <c r="A133" s="3" t="str">
        <f>'Indicator Data'!B137</f>
        <v>PSE</v>
      </c>
      <c r="B133" s="125">
        <f>IF('Indicator Data'!C137="No Data",1,IF('Indicator Data imputation'!C136&lt;&gt;"",1,0))</f>
        <v>0</v>
      </c>
      <c r="C133" s="125">
        <f>IF('Indicator Data'!D137="No Data",1,IF('Indicator Data imputation'!D136&lt;&gt;"",1,0))</f>
        <v>0</v>
      </c>
      <c r="D133" s="125">
        <f>IF('Indicator Data'!E137="No Data",1,IF('Indicator Data imputation'!E136&lt;&gt;"",1,0))</f>
        <v>0</v>
      </c>
      <c r="E133" s="125">
        <f>IF('Indicator Data'!F137="No Data",1,IF('Indicator Data imputation'!F136&lt;&gt;"",1,0))</f>
        <v>0</v>
      </c>
      <c r="F133" s="125">
        <f>IF('Indicator Data'!G137="No Data",1,IF('Indicator Data imputation'!G136&lt;&gt;"",1,0))</f>
        <v>0</v>
      </c>
      <c r="G133" s="125">
        <f>IF('Indicator Data'!H137="No Data",1,IF('Indicator Data imputation'!H136&lt;&gt;"",1,0))</f>
        <v>0</v>
      </c>
      <c r="H133" s="125">
        <f>IF('Indicator Data'!I137="No Data",1,IF('Indicator Data imputation'!I136&lt;&gt;"",1,0))</f>
        <v>0</v>
      </c>
      <c r="I133" s="125">
        <f>IF('Indicator Data'!J137="No Data",1,IF('Indicator Data imputation'!J136&lt;&gt;"",1,0))</f>
        <v>0</v>
      </c>
      <c r="J133" s="125">
        <f>IF('Indicator Data'!K137="No Data",1,IF('Indicator Data imputation'!K136&lt;&gt;"",1,0))</f>
        <v>0</v>
      </c>
      <c r="K133" s="125">
        <f>IF('Indicator Data'!L137="No Data",1,IF('Indicator Data imputation'!L136&lt;&gt;"",1,0))</f>
        <v>1</v>
      </c>
      <c r="L133" s="125">
        <f>IF('Indicator Data'!M137="No Data",1,IF('Indicator Data imputation'!M136&lt;&gt;"",1,0))</f>
        <v>0</v>
      </c>
      <c r="M133" s="125">
        <f>IF('Indicator Data'!N137="No Data",1,IF('Indicator Data imputation'!N136&lt;&gt;"",1,0))</f>
        <v>1</v>
      </c>
      <c r="N133" s="125">
        <f>IF('Indicator Data'!O137="No Data",1,IF('Indicator Data imputation'!O136&lt;&gt;"",1,0))</f>
        <v>1</v>
      </c>
      <c r="O133" s="125">
        <f>IF('Indicator Data'!P137="No Data",1,IF('Indicator Data imputation'!P136&lt;&gt;"",1,0))</f>
        <v>1</v>
      </c>
      <c r="P133" s="125">
        <f>IF('Indicator Data'!Q137="No Data",1,IF('Indicator Data imputation'!Q136&lt;&gt;"",1,0))</f>
        <v>0</v>
      </c>
      <c r="Q133" s="125">
        <f>IF('Indicator Data'!R137="No Data",1,IF('Indicator Data imputation'!R136&lt;&gt;"",1,0))</f>
        <v>0</v>
      </c>
      <c r="R133" s="125">
        <f>IF('Indicator Data'!S137="No Data",1,IF('Indicator Data imputation'!S136&lt;&gt;"",1,0))</f>
        <v>0</v>
      </c>
      <c r="S133" s="125">
        <f>IF('Indicator Data'!T137="No Data",1,IF('Indicator Data imputation'!T136&lt;&gt;"",1,0))</f>
        <v>0</v>
      </c>
      <c r="T133" s="125">
        <f>IF('Indicator Data'!U137="No Data",1,IF('Indicator Data imputation'!U136&lt;&gt;"",1,0))</f>
        <v>0</v>
      </c>
      <c r="U133" s="125">
        <f>IF('Indicator Data'!V137="No Data",1,IF('Indicator Data imputation'!V136&lt;&gt;"",1,0))</f>
        <v>0</v>
      </c>
      <c r="V133" s="125">
        <f>IF('Indicator Data'!W137="No Data",1,IF('Indicator Data imputation'!W136&lt;&gt;"",1,0))</f>
        <v>0</v>
      </c>
      <c r="W133" s="125">
        <f>IF('Indicator Data'!X137="No Data",1,IF('Indicator Data imputation'!X136&lt;&gt;"",1,0))</f>
        <v>0</v>
      </c>
      <c r="X133" s="125">
        <f>IF('Indicator Data'!Y137="No Data",1,IF('Indicator Data imputation'!Y136&lt;&gt;"",1,0))</f>
        <v>0</v>
      </c>
      <c r="Y133" s="125">
        <f>IF('Indicator Data'!Z137="No Data",1,IF('Indicator Data imputation'!Z136&lt;&gt;"",1,0))</f>
        <v>0</v>
      </c>
      <c r="Z133" s="125">
        <f>IF('Indicator Data'!AA137="No Data",1,IF('Indicator Data imputation'!AA136&lt;&gt;"",1,0))</f>
        <v>1</v>
      </c>
      <c r="AA133" s="125">
        <f>IF('Indicator Data'!AB137="No Data",1,IF('Indicator Data imputation'!AB136&lt;&gt;"",1,0))</f>
        <v>0</v>
      </c>
      <c r="AB133" s="125">
        <f>IF('Indicator Data'!AC137="No Data",1,IF('Indicator Data imputation'!AC136&lt;&gt;"",1,0))</f>
        <v>1</v>
      </c>
      <c r="AC133" s="125">
        <f>IF('Indicator Data'!AD137="No Data",1,IF('Indicator Data imputation'!AD136&lt;&gt;"",1,0))</f>
        <v>0</v>
      </c>
      <c r="AD133" s="125">
        <f>IF('Indicator Data'!AE137="No Data",1,IF('Indicator Data imputation'!AE136&lt;&gt;"",1,0))</f>
        <v>1</v>
      </c>
      <c r="AE133" s="125">
        <f>IF('Indicator Data'!AF137="No Data",1,IF('Indicator Data imputation'!AF136&lt;&gt;"",1,0))</f>
        <v>0</v>
      </c>
      <c r="AF133" s="125">
        <f>IF('Indicator Data'!AG137="No Data",1,IF('Indicator Data imputation'!AG136&lt;&gt;"",1,0))</f>
        <v>0</v>
      </c>
      <c r="AG133" s="125">
        <f>IF('Indicator Data'!AH137="No Data",1,IF('Indicator Data imputation'!AH136&lt;&gt;"",1,0))</f>
        <v>0</v>
      </c>
      <c r="AH133" s="125">
        <f>IF('Indicator Data'!AI137="No Data",1,IF('Indicator Data imputation'!AI136&lt;&gt;"",1,0))</f>
        <v>0</v>
      </c>
      <c r="AI133" s="125">
        <f>IF('Indicator Data'!AJ137="No Data",1,IF('Indicator Data imputation'!AJ136&lt;&gt;"",1,0))</f>
        <v>0</v>
      </c>
      <c r="AJ133" s="125">
        <f>IF('Indicator Data'!AK137="No Data",1,IF('Indicator Data imputation'!AK136&lt;&gt;"",1,0))</f>
        <v>0</v>
      </c>
      <c r="AK133" s="125">
        <f>IF('Indicator Data'!AL137="No Data",1,IF('Indicator Data imputation'!AL136&lt;&gt;"",1,0))</f>
        <v>0</v>
      </c>
      <c r="AL133" s="125">
        <f>IF('Indicator Data'!AM137="No Data",1,IF('Indicator Data imputation'!AM136&lt;&gt;"",1,0))</f>
        <v>0</v>
      </c>
      <c r="AM133" s="125">
        <f>IF('Indicator Data'!AN137="No Data",1,IF('Indicator Data imputation'!AN136&lt;&gt;"",1,0))</f>
        <v>0</v>
      </c>
      <c r="AN133" s="125">
        <f>IF('Indicator Data'!AO137="No Data",1,IF('Indicator Data imputation'!AO136&lt;&gt;"",1,0))</f>
        <v>0</v>
      </c>
      <c r="AO133" s="125">
        <f>IF('Indicator Data'!AP137="No Data",1,IF('Indicator Data imputation'!AP136&lt;&gt;"",1,0))</f>
        <v>0</v>
      </c>
      <c r="AP133" s="125">
        <f>IF('Indicator Data'!AQ137="No Data",1,IF('Indicator Data imputation'!AQ136&lt;&gt;"",1,0))</f>
        <v>0</v>
      </c>
      <c r="AQ133" s="125">
        <f>IF('Indicator Data'!AR137="No Data",1,IF('Indicator Data imputation'!AR136&lt;&gt;"",1,0))</f>
        <v>0</v>
      </c>
      <c r="AR133" s="125">
        <f>IF('Indicator Data'!AS137="No Data",1,IF('Indicator Data imputation'!AS136&lt;&gt;"",1,0))</f>
        <v>0</v>
      </c>
      <c r="AS133" s="125">
        <f>IF('Indicator Data'!AT137="No Data",1,IF('Indicator Data imputation'!AT136&lt;&gt;"",1,0))</f>
        <v>0</v>
      </c>
      <c r="AT133" s="125">
        <f>IF('Indicator Data'!AU137="No Data",1,IF('Indicator Data imputation'!AU136&lt;&gt;"",1,0))</f>
        <v>0</v>
      </c>
      <c r="AU133" s="125">
        <f>IF('Indicator Data'!AV137="No Data",1,IF('Indicator Data imputation'!AV136&lt;&gt;"",1,0))</f>
        <v>1</v>
      </c>
      <c r="AV133" s="125">
        <f>IF('Indicator Data'!AW137="No Data",1,IF('Indicator Data imputation'!AW136&lt;&gt;"",1,0))</f>
        <v>1</v>
      </c>
      <c r="AW133" s="125">
        <f>IF('Indicator Data'!AX137="No Data",1,IF('Indicator Data imputation'!AX136&lt;&gt;"",1,0))</f>
        <v>1</v>
      </c>
      <c r="AX133" s="125">
        <f>IF('Indicator Data'!AY137="No Data",1,IF('Indicator Data imputation'!AY136&lt;&gt;"",1,0))</f>
        <v>1</v>
      </c>
      <c r="AY133" s="125">
        <f>IF('Indicator Data'!AZ137="No Data",1,IF('Indicator Data imputation'!AZ136&lt;&gt;"",1,0))</f>
        <v>1</v>
      </c>
      <c r="AZ133" s="125">
        <f>IF('Indicator Data'!BA137="No Data",1,IF('Indicator Data imputation'!BA136&lt;&gt;"",1,0))</f>
        <v>0</v>
      </c>
      <c r="BA133" s="125">
        <f>IF('Indicator Data'!BB137="No Data",1,IF('Indicator Data imputation'!BB136&lt;&gt;"",1,0))</f>
        <v>0</v>
      </c>
      <c r="BB133" s="125">
        <f>IF('Indicator Data'!BC137="No Data",1,IF('Indicator Data imputation'!BC136&lt;&gt;"",1,0))</f>
        <v>0</v>
      </c>
      <c r="BC133" s="125">
        <f>IF('Indicator Data'!BD137="No Data",1,IF('Indicator Data imputation'!BD136&lt;&gt;"",1,0))</f>
        <v>0</v>
      </c>
      <c r="BD133" s="125">
        <f>IF('Indicator Data'!BF137="No Data",1,IF('Indicator Data imputation'!BE136&lt;&gt;"",1,0))</f>
        <v>0</v>
      </c>
      <c r="BE133" s="125">
        <f>IF('Indicator Data'!BG137="No Data",1,IF('Indicator Data imputation'!BF136&lt;&gt;"",1,0))</f>
        <v>0</v>
      </c>
      <c r="BF133" s="125">
        <f>IF('Indicator Data'!BH137="No Data",1,IF('Indicator Data imputation'!BG136&lt;&gt;"",1,0))</f>
        <v>0</v>
      </c>
      <c r="BG133" s="125">
        <f>IF('Indicator Data'!BI137="No Data",1,IF('Indicator Data imputation'!BH136&lt;&gt;"",1,0))</f>
        <v>0</v>
      </c>
      <c r="BH133" s="125">
        <f>IF('Indicator Data'!BJ137="No Data",1,IF('Indicator Data imputation'!BI136&lt;&gt;"",1,0))</f>
        <v>1</v>
      </c>
      <c r="BI133" s="125">
        <f>IF('Indicator Data'!BK137="No Data",1,IF('Indicator Data imputation'!BJ136&lt;&gt;"",1,0))</f>
        <v>0</v>
      </c>
      <c r="BJ133" s="125">
        <f>IF('Indicator Data'!BL137="No Data",1,IF('Indicator Data imputation'!BK136&lt;&gt;"",1,0))</f>
        <v>0</v>
      </c>
      <c r="BK133" s="125">
        <f>IF('Indicator Data'!BM137="No Data",1,IF('Indicator Data imputation'!BL136&lt;&gt;"",1,0))</f>
        <v>1</v>
      </c>
      <c r="BL133" s="125">
        <f>IF('Indicator Data'!BN137="No Data",1,IF('Indicator Data imputation'!BM136&lt;&gt;"",1,0))</f>
        <v>0</v>
      </c>
      <c r="BM133" s="125">
        <f>IF('Indicator Data'!BO137="No Data",1,IF('Indicator Data imputation'!BN136&lt;&gt;"",1,0))</f>
        <v>0</v>
      </c>
      <c r="BN133" s="125">
        <f>IF('Indicator Data'!BP137="No Data",1,IF('Indicator Data imputation'!BO136&lt;&gt;"",1,0))</f>
        <v>0</v>
      </c>
      <c r="BO133" s="125">
        <f>IF('Indicator Data'!BQ137="No Data",1,IF('Indicator Data imputation'!BP136&lt;&gt;"",1,0))</f>
        <v>0</v>
      </c>
      <c r="BP133" s="125">
        <f>IF('Indicator Data'!BR137="No Data",1,IF('Indicator Data imputation'!BQ136&lt;&gt;"",1,0))</f>
        <v>0</v>
      </c>
      <c r="BQ133" s="125">
        <f>IF('Indicator Data'!BS137="No Data",1,IF('Indicator Data imputation'!BR136&lt;&gt;"",1,0))</f>
        <v>0</v>
      </c>
      <c r="BR133" s="125">
        <f>IF('Indicator Data'!BT137="No Data",1,IF('Indicator Data imputation'!BS136&lt;&gt;"",1,0))</f>
        <v>0</v>
      </c>
      <c r="BS133" s="125">
        <f>IF('Indicator Data'!BU137="No Data",1,IF('Indicator Data imputation'!BT136&lt;&gt;"",1,0))</f>
        <v>1</v>
      </c>
      <c r="BT133" s="125">
        <f>IF('Indicator Data'!BV137="No Data",1,IF('Indicator Data imputation'!BU136&lt;&gt;"",1,0))</f>
        <v>0</v>
      </c>
      <c r="BU133" s="125">
        <f>IF('Indicator Data'!BW137="No Data",1,IF('Indicator Data imputation'!BV136&lt;&gt;"",1,0))</f>
        <v>0</v>
      </c>
      <c r="BV133" s="125">
        <f>IF('Indicator Data'!BX137="No Data",1,IF('Indicator Data imputation'!BW136&lt;&gt;"",1,0))</f>
        <v>0</v>
      </c>
      <c r="BW133" s="125">
        <f>IF('Indicator Data'!BY137="No Data",1,IF('Indicator Data imputation'!BX136&lt;&gt;"",1,0))</f>
        <v>1</v>
      </c>
      <c r="BX133" s="125">
        <f>IF('Indicator Data'!BZ137="No Data",1,IF('Indicator Data imputation'!BY136&lt;&gt;"",1,0))</f>
        <v>0</v>
      </c>
      <c r="BY133" s="3">
        <f t="shared" si="6"/>
        <v>16</v>
      </c>
      <c r="BZ133" s="127">
        <f t="shared" si="7"/>
        <v>0.21333333333333335</v>
      </c>
    </row>
    <row r="134" spans="1:78" x14ac:dyDescent="0.3">
      <c r="A134" s="3" t="str">
        <f>'Indicator Data'!B138</f>
        <v>PAN</v>
      </c>
      <c r="B134" s="125">
        <f>IF('Indicator Data'!C138="No Data",1,IF('Indicator Data imputation'!C137&lt;&gt;"",1,0))</f>
        <v>0</v>
      </c>
      <c r="C134" s="125">
        <f>IF('Indicator Data'!D138="No Data",1,IF('Indicator Data imputation'!D137&lt;&gt;"",1,0))</f>
        <v>0</v>
      </c>
      <c r="D134" s="125">
        <f>IF('Indicator Data'!E138="No Data",1,IF('Indicator Data imputation'!E137&lt;&gt;"",1,0))</f>
        <v>0</v>
      </c>
      <c r="E134" s="125">
        <f>IF('Indicator Data'!F138="No Data",1,IF('Indicator Data imputation'!F137&lt;&gt;"",1,0))</f>
        <v>0</v>
      </c>
      <c r="F134" s="125">
        <f>IF('Indicator Data'!G138="No Data",1,IF('Indicator Data imputation'!G137&lt;&gt;"",1,0))</f>
        <v>0</v>
      </c>
      <c r="G134" s="125">
        <f>IF('Indicator Data'!H138="No Data",1,IF('Indicator Data imputation'!H137&lt;&gt;"",1,0))</f>
        <v>0</v>
      </c>
      <c r="H134" s="125">
        <f>IF('Indicator Data'!I138="No Data",1,IF('Indicator Data imputation'!I137&lt;&gt;"",1,0))</f>
        <v>0</v>
      </c>
      <c r="I134" s="125">
        <f>IF('Indicator Data'!J138="No Data",1,IF('Indicator Data imputation'!J137&lt;&gt;"",1,0))</f>
        <v>0</v>
      </c>
      <c r="J134" s="125">
        <f>IF('Indicator Data'!K138="No Data",1,IF('Indicator Data imputation'!K137&lt;&gt;"",1,0))</f>
        <v>0</v>
      </c>
      <c r="K134" s="125">
        <f>IF('Indicator Data'!L138="No Data",1,IF('Indicator Data imputation'!L137&lt;&gt;"",1,0))</f>
        <v>0</v>
      </c>
      <c r="L134" s="125">
        <f>IF('Indicator Data'!M138="No Data",1,IF('Indicator Data imputation'!M137&lt;&gt;"",1,0))</f>
        <v>1</v>
      </c>
      <c r="M134" s="125">
        <f>IF('Indicator Data'!N138="No Data",1,IF('Indicator Data imputation'!N137&lt;&gt;"",1,0))</f>
        <v>1</v>
      </c>
      <c r="N134" s="125">
        <f>IF('Indicator Data'!O138="No Data",1,IF('Indicator Data imputation'!O137&lt;&gt;"",1,0))</f>
        <v>1</v>
      </c>
      <c r="O134" s="125">
        <f>IF('Indicator Data'!P138="No Data",1,IF('Indicator Data imputation'!P137&lt;&gt;"",1,0))</f>
        <v>1</v>
      </c>
      <c r="P134" s="125">
        <f>IF('Indicator Data'!Q138="No Data",1,IF('Indicator Data imputation'!Q137&lt;&gt;"",1,0))</f>
        <v>0</v>
      </c>
      <c r="Q134" s="125">
        <f>IF('Indicator Data'!R138="No Data",1,IF('Indicator Data imputation'!R137&lt;&gt;"",1,0))</f>
        <v>0</v>
      </c>
      <c r="R134" s="125">
        <f>IF('Indicator Data'!S138="No Data",1,IF('Indicator Data imputation'!S137&lt;&gt;"",1,0))</f>
        <v>0</v>
      </c>
      <c r="S134" s="125">
        <f>IF('Indicator Data'!T138="No Data",1,IF('Indicator Data imputation'!T137&lt;&gt;"",1,0))</f>
        <v>0</v>
      </c>
      <c r="T134" s="125">
        <f>IF('Indicator Data'!U138="No Data",1,IF('Indicator Data imputation'!U137&lt;&gt;"",1,0))</f>
        <v>0</v>
      </c>
      <c r="U134" s="125">
        <f>IF('Indicator Data'!V138="No Data",1,IF('Indicator Data imputation'!V137&lt;&gt;"",1,0))</f>
        <v>0</v>
      </c>
      <c r="V134" s="125">
        <f>IF('Indicator Data'!W138="No Data",1,IF('Indicator Data imputation'!W137&lt;&gt;"",1,0))</f>
        <v>0</v>
      </c>
      <c r="W134" s="125">
        <f>IF('Indicator Data'!X138="No Data",1,IF('Indicator Data imputation'!X137&lt;&gt;"",1,0))</f>
        <v>0</v>
      </c>
      <c r="X134" s="125">
        <f>IF('Indicator Data'!Y138="No Data",1,IF('Indicator Data imputation'!Y137&lt;&gt;"",1,0))</f>
        <v>0</v>
      </c>
      <c r="Y134" s="125">
        <f>IF('Indicator Data'!Z138="No Data",1,IF('Indicator Data imputation'!Z137&lt;&gt;"",1,0))</f>
        <v>0</v>
      </c>
      <c r="Z134" s="125">
        <f>IF('Indicator Data'!AA138="No Data",1,IF('Indicator Data imputation'!AA137&lt;&gt;"",1,0))</f>
        <v>0</v>
      </c>
      <c r="AA134" s="125">
        <f>IF('Indicator Data'!AB138="No Data",1,IF('Indicator Data imputation'!AB137&lt;&gt;"",1,0))</f>
        <v>0</v>
      </c>
      <c r="AB134" s="125">
        <f>IF('Indicator Data'!AC138="No Data",1,IF('Indicator Data imputation'!AC137&lt;&gt;"",1,0))</f>
        <v>1</v>
      </c>
      <c r="AC134" s="125">
        <f>IF('Indicator Data'!AD138="No Data",1,IF('Indicator Data imputation'!AD137&lt;&gt;"",1,0))</f>
        <v>0</v>
      </c>
      <c r="AD134" s="125">
        <f>IF('Indicator Data'!AE138="No Data",1,IF('Indicator Data imputation'!AE137&lt;&gt;"",1,0))</f>
        <v>0</v>
      </c>
      <c r="AE134" s="125">
        <f>IF('Indicator Data'!AF138="No Data",1,IF('Indicator Data imputation'!AF137&lt;&gt;"",1,0))</f>
        <v>0</v>
      </c>
      <c r="AF134" s="125">
        <f>IF('Indicator Data'!AG138="No Data",1,IF('Indicator Data imputation'!AG137&lt;&gt;"",1,0))</f>
        <v>0</v>
      </c>
      <c r="AG134" s="125">
        <f>IF('Indicator Data'!AH138="No Data",1,IF('Indicator Data imputation'!AH137&lt;&gt;"",1,0))</f>
        <v>0</v>
      </c>
      <c r="AH134" s="125">
        <f>IF('Indicator Data'!AI138="No Data",1,IF('Indicator Data imputation'!AI137&lt;&gt;"",1,0))</f>
        <v>0</v>
      </c>
      <c r="AI134" s="125">
        <f>IF('Indicator Data'!AJ138="No Data",1,IF('Indicator Data imputation'!AJ137&lt;&gt;"",1,0))</f>
        <v>0</v>
      </c>
      <c r="AJ134" s="125">
        <f>IF('Indicator Data'!AK138="No Data",1,IF('Indicator Data imputation'!AK137&lt;&gt;"",1,0))</f>
        <v>0</v>
      </c>
      <c r="AK134" s="125">
        <f>IF('Indicator Data'!AL138="No Data",1,IF('Indicator Data imputation'!AL137&lt;&gt;"",1,0))</f>
        <v>0</v>
      </c>
      <c r="AL134" s="125">
        <f>IF('Indicator Data'!AM138="No Data",1,IF('Indicator Data imputation'!AM137&lt;&gt;"",1,0))</f>
        <v>1</v>
      </c>
      <c r="AM134" s="125">
        <f>IF('Indicator Data'!AN138="No Data",1,IF('Indicator Data imputation'!AN137&lt;&gt;"",1,0))</f>
        <v>0</v>
      </c>
      <c r="AN134" s="125">
        <f>IF('Indicator Data'!AO138="No Data",1,IF('Indicator Data imputation'!AO137&lt;&gt;"",1,0))</f>
        <v>0</v>
      </c>
      <c r="AO134" s="125">
        <f>IF('Indicator Data'!AP138="No Data",1,IF('Indicator Data imputation'!AP137&lt;&gt;"",1,0))</f>
        <v>0</v>
      </c>
      <c r="AP134" s="125">
        <f>IF('Indicator Data'!AQ138="No Data",1,IF('Indicator Data imputation'!AQ137&lt;&gt;"",1,0))</f>
        <v>0</v>
      </c>
      <c r="AQ134" s="125">
        <f>IF('Indicator Data'!AR138="No Data",1,IF('Indicator Data imputation'!AR137&lt;&gt;"",1,0))</f>
        <v>0</v>
      </c>
      <c r="AR134" s="125">
        <f>IF('Indicator Data'!AS138="No Data",1,IF('Indicator Data imputation'!AS137&lt;&gt;"",1,0))</f>
        <v>0</v>
      </c>
      <c r="AS134" s="125">
        <f>IF('Indicator Data'!AT138="No Data",1,IF('Indicator Data imputation'!AT137&lt;&gt;"",1,0))</f>
        <v>1</v>
      </c>
      <c r="AT134" s="125">
        <f>IF('Indicator Data'!AU138="No Data",1,IF('Indicator Data imputation'!AU137&lt;&gt;"",1,0))</f>
        <v>0</v>
      </c>
      <c r="AU134" s="125">
        <f>IF('Indicator Data'!AV138="No Data",1,IF('Indicator Data imputation'!AV137&lt;&gt;"",1,0))</f>
        <v>1</v>
      </c>
      <c r="AV134" s="125">
        <f>IF('Indicator Data'!AW138="No Data",1,IF('Indicator Data imputation'!AW137&lt;&gt;"",1,0))</f>
        <v>1</v>
      </c>
      <c r="AW134" s="125">
        <f>IF('Indicator Data'!AX138="No Data",1,IF('Indicator Data imputation'!AX137&lt;&gt;"",1,0))</f>
        <v>0</v>
      </c>
      <c r="AX134" s="125">
        <f>IF('Indicator Data'!AY138="No Data",1,IF('Indicator Data imputation'!AY137&lt;&gt;"",1,0))</f>
        <v>0</v>
      </c>
      <c r="AY134" s="125">
        <f>IF('Indicator Data'!AZ138="No Data",1,IF('Indicator Data imputation'!AZ137&lt;&gt;"",1,0))</f>
        <v>0</v>
      </c>
      <c r="AZ134" s="125">
        <f>IF('Indicator Data'!BA138="No Data",1,IF('Indicator Data imputation'!BA137&lt;&gt;"",1,0))</f>
        <v>0</v>
      </c>
      <c r="BA134" s="125">
        <f>IF('Indicator Data'!BB138="No Data",1,IF('Indicator Data imputation'!BB137&lt;&gt;"",1,0))</f>
        <v>0</v>
      </c>
      <c r="BB134" s="125">
        <f>IF('Indicator Data'!BC138="No Data",1,IF('Indicator Data imputation'!BC137&lt;&gt;"",1,0))</f>
        <v>0</v>
      </c>
      <c r="BC134" s="125">
        <f>IF('Indicator Data'!BD138="No Data",1,IF('Indicator Data imputation'!BD137&lt;&gt;"",1,0))</f>
        <v>0</v>
      </c>
      <c r="BD134" s="125">
        <f>IF('Indicator Data'!BF138="No Data",1,IF('Indicator Data imputation'!BE137&lt;&gt;"",1,0))</f>
        <v>0</v>
      </c>
      <c r="BE134" s="125">
        <f>IF('Indicator Data'!BG138="No Data",1,IF('Indicator Data imputation'!BF137&lt;&gt;"",1,0))</f>
        <v>0</v>
      </c>
      <c r="BF134" s="125">
        <f>IF('Indicator Data'!BH138="No Data",1,IF('Indicator Data imputation'!BG137&lt;&gt;"",1,0))</f>
        <v>0</v>
      </c>
      <c r="BG134" s="125">
        <f>IF('Indicator Data'!BI138="No Data",1,IF('Indicator Data imputation'!BH137&lt;&gt;"",1,0))</f>
        <v>0</v>
      </c>
      <c r="BH134" s="125">
        <f>IF('Indicator Data'!BJ138="No Data",1,IF('Indicator Data imputation'!BI137&lt;&gt;"",1,0))</f>
        <v>0</v>
      </c>
      <c r="BI134" s="125">
        <f>IF('Indicator Data'!BK138="No Data",1,IF('Indicator Data imputation'!BJ137&lt;&gt;"",1,0))</f>
        <v>0</v>
      </c>
      <c r="BJ134" s="125">
        <f>IF('Indicator Data'!BL138="No Data",1,IF('Indicator Data imputation'!BK137&lt;&gt;"",1,0))</f>
        <v>0</v>
      </c>
      <c r="BK134" s="125">
        <f>IF('Indicator Data'!BM138="No Data",1,IF('Indicator Data imputation'!BL137&lt;&gt;"",1,0))</f>
        <v>0</v>
      </c>
      <c r="BL134" s="125">
        <f>IF('Indicator Data'!BN138="No Data",1,IF('Indicator Data imputation'!BM137&lt;&gt;"",1,0))</f>
        <v>0</v>
      </c>
      <c r="BM134" s="125">
        <f>IF('Indicator Data'!BO138="No Data",1,IF('Indicator Data imputation'!BN137&lt;&gt;"",1,0))</f>
        <v>0</v>
      </c>
      <c r="BN134" s="125">
        <f>IF('Indicator Data'!BP138="No Data",1,IF('Indicator Data imputation'!BO137&lt;&gt;"",1,0))</f>
        <v>0</v>
      </c>
      <c r="BO134" s="125">
        <f>IF('Indicator Data'!BQ138="No Data",1,IF('Indicator Data imputation'!BP137&lt;&gt;"",1,0))</f>
        <v>0</v>
      </c>
      <c r="BP134" s="125">
        <f>IF('Indicator Data'!BR138="No Data",1,IF('Indicator Data imputation'!BQ137&lt;&gt;"",1,0))</f>
        <v>0</v>
      </c>
      <c r="BQ134" s="125">
        <f>IF('Indicator Data'!BS138="No Data",1,IF('Indicator Data imputation'!BR137&lt;&gt;"",1,0))</f>
        <v>0</v>
      </c>
      <c r="BR134" s="125">
        <f>IF('Indicator Data'!BT138="No Data",1,IF('Indicator Data imputation'!BS137&lt;&gt;"",1,0))</f>
        <v>0</v>
      </c>
      <c r="BS134" s="125">
        <f>IF('Indicator Data'!BU138="No Data",1,IF('Indicator Data imputation'!BT137&lt;&gt;"",1,0))</f>
        <v>0</v>
      </c>
      <c r="BT134" s="125">
        <f>IF('Indicator Data'!BV138="No Data",1,IF('Indicator Data imputation'!BU137&lt;&gt;"",1,0))</f>
        <v>0</v>
      </c>
      <c r="BU134" s="125">
        <f>IF('Indicator Data'!BW138="No Data",1,IF('Indicator Data imputation'!BV137&lt;&gt;"",1,0))</f>
        <v>0</v>
      </c>
      <c r="BV134" s="125">
        <f>IF('Indicator Data'!BX138="No Data",1,IF('Indicator Data imputation'!BW137&lt;&gt;"",1,0))</f>
        <v>0</v>
      </c>
      <c r="BW134" s="125">
        <f>IF('Indicator Data'!BY138="No Data",1,IF('Indicator Data imputation'!BX137&lt;&gt;"",1,0))</f>
        <v>0</v>
      </c>
      <c r="BX134" s="125">
        <f>IF('Indicator Data'!BZ138="No Data",1,IF('Indicator Data imputation'!BY137&lt;&gt;"",1,0))</f>
        <v>0</v>
      </c>
      <c r="BY134" s="3">
        <f t="shared" si="6"/>
        <v>9</v>
      </c>
      <c r="BZ134" s="127">
        <f t="shared" si="7"/>
        <v>0.12</v>
      </c>
    </row>
    <row r="135" spans="1:78" x14ac:dyDescent="0.3">
      <c r="A135" s="3" t="str">
        <f>'Indicator Data'!B139</f>
        <v>PNG</v>
      </c>
      <c r="B135" s="125">
        <f>IF('Indicator Data'!C139="No Data",1,IF('Indicator Data imputation'!C138&lt;&gt;"",1,0))</f>
        <v>0</v>
      </c>
      <c r="C135" s="125">
        <f>IF('Indicator Data'!D139="No Data",1,IF('Indicator Data imputation'!D138&lt;&gt;"",1,0))</f>
        <v>0</v>
      </c>
      <c r="D135" s="125">
        <f>IF('Indicator Data'!E139="No Data",1,IF('Indicator Data imputation'!E138&lt;&gt;"",1,0))</f>
        <v>0</v>
      </c>
      <c r="E135" s="125">
        <f>IF('Indicator Data'!F139="No Data",1,IF('Indicator Data imputation'!F138&lt;&gt;"",1,0))</f>
        <v>0</v>
      </c>
      <c r="F135" s="125">
        <f>IF('Indicator Data'!G139="No Data",1,IF('Indicator Data imputation'!G138&lt;&gt;"",1,0))</f>
        <v>0</v>
      </c>
      <c r="G135" s="125">
        <f>IF('Indicator Data'!H139="No Data",1,IF('Indicator Data imputation'!H138&lt;&gt;"",1,0))</f>
        <v>0</v>
      </c>
      <c r="H135" s="125">
        <f>IF('Indicator Data'!I139="No Data",1,IF('Indicator Data imputation'!I138&lt;&gt;"",1,0))</f>
        <v>0</v>
      </c>
      <c r="I135" s="125">
        <f>IF('Indicator Data'!J139="No Data",1,IF('Indicator Data imputation'!J138&lt;&gt;"",1,0))</f>
        <v>0</v>
      </c>
      <c r="J135" s="125">
        <f>IF('Indicator Data'!K139="No Data",1,IF('Indicator Data imputation'!K138&lt;&gt;"",1,0))</f>
        <v>0</v>
      </c>
      <c r="K135" s="125">
        <f>IF('Indicator Data'!L139="No Data",1,IF('Indicator Data imputation'!L138&lt;&gt;"",1,0))</f>
        <v>0</v>
      </c>
      <c r="L135" s="125">
        <f>IF('Indicator Data'!M139="No Data",1,IF('Indicator Data imputation'!M138&lt;&gt;"",1,0))</f>
        <v>0</v>
      </c>
      <c r="M135" s="125">
        <f>IF('Indicator Data'!N139="No Data",1,IF('Indicator Data imputation'!N138&lt;&gt;"",1,0))</f>
        <v>1</v>
      </c>
      <c r="N135" s="125">
        <f>IF('Indicator Data'!O139="No Data",1,IF('Indicator Data imputation'!O138&lt;&gt;"",1,0))</f>
        <v>1</v>
      </c>
      <c r="O135" s="125">
        <f>IF('Indicator Data'!P139="No Data",1,IF('Indicator Data imputation'!P138&lt;&gt;"",1,0))</f>
        <v>1</v>
      </c>
      <c r="P135" s="125">
        <f>IF('Indicator Data'!Q139="No Data",1,IF('Indicator Data imputation'!Q138&lt;&gt;"",1,0))</f>
        <v>0</v>
      </c>
      <c r="Q135" s="125">
        <f>IF('Indicator Data'!R139="No Data",1,IF('Indicator Data imputation'!R138&lt;&gt;"",1,0))</f>
        <v>0</v>
      </c>
      <c r="R135" s="125">
        <f>IF('Indicator Data'!S139="No Data",1,IF('Indicator Data imputation'!S138&lt;&gt;"",1,0))</f>
        <v>0</v>
      </c>
      <c r="S135" s="125">
        <f>IF('Indicator Data'!T139="No Data",1,IF('Indicator Data imputation'!T138&lt;&gt;"",1,0))</f>
        <v>0</v>
      </c>
      <c r="T135" s="125">
        <f>IF('Indicator Data'!U139="No Data",1,IF('Indicator Data imputation'!U138&lt;&gt;"",1,0))</f>
        <v>0</v>
      </c>
      <c r="U135" s="125">
        <f>IF('Indicator Data'!V139="No Data",1,IF('Indicator Data imputation'!V138&lt;&gt;"",1,0))</f>
        <v>0</v>
      </c>
      <c r="V135" s="125">
        <f>IF('Indicator Data'!W139="No Data",1,IF('Indicator Data imputation'!W138&lt;&gt;"",1,0))</f>
        <v>0</v>
      </c>
      <c r="W135" s="125">
        <f>IF('Indicator Data'!X139="No Data",1,IF('Indicator Data imputation'!X138&lt;&gt;"",1,0))</f>
        <v>0</v>
      </c>
      <c r="X135" s="125">
        <f>IF('Indicator Data'!Y139="No Data",1,IF('Indicator Data imputation'!Y138&lt;&gt;"",1,0))</f>
        <v>0</v>
      </c>
      <c r="Y135" s="125">
        <f>IF('Indicator Data'!Z139="No Data",1,IF('Indicator Data imputation'!Z138&lt;&gt;"",1,0))</f>
        <v>0</v>
      </c>
      <c r="Z135" s="125">
        <f>IF('Indicator Data'!AA139="No Data",1,IF('Indicator Data imputation'!AA138&lt;&gt;"",1,0))</f>
        <v>1</v>
      </c>
      <c r="AA135" s="125">
        <f>IF('Indicator Data'!AB139="No Data",1,IF('Indicator Data imputation'!AB138&lt;&gt;"",1,0))</f>
        <v>0</v>
      </c>
      <c r="AB135" s="125">
        <f>IF('Indicator Data'!AC139="No Data",1,IF('Indicator Data imputation'!AC138&lt;&gt;"",1,0))</f>
        <v>1</v>
      </c>
      <c r="AC135" s="125">
        <f>IF('Indicator Data'!AD139="No Data",1,IF('Indicator Data imputation'!AD138&lt;&gt;"",1,0))</f>
        <v>0</v>
      </c>
      <c r="AD135" s="125">
        <f>IF('Indicator Data'!AE139="No Data",1,IF('Indicator Data imputation'!AE138&lt;&gt;"",1,0))</f>
        <v>0</v>
      </c>
      <c r="AE135" s="125">
        <f>IF('Indicator Data'!AF139="No Data",1,IF('Indicator Data imputation'!AF138&lt;&gt;"",1,0))</f>
        <v>1</v>
      </c>
      <c r="AF135" s="125">
        <f>IF('Indicator Data'!AG139="No Data",1,IF('Indicator Data imputation'!AG138&lt;&gt;"",1,0))</f>
        <v>0</v>
      </c>
      <c r="AG135" s="125">
        <f>IF('Indicator Data'!AH139="No Data",1,IF('Indicator Data imputation'!AH138&lt;&gt;"",1,0))</f>
        <v>0</v>
      </c>
      <c r="AH135" s="125">
        <f>IF('Indicator Data'!AI139="No Data",1,IF('Indicator Data imputation'!AI138&lt;&gt;"",1,0))</f>
        <v>0</v>
      </c>
      <c r="AI135" s="125">
        <f>IF('Indicator Data'!AJ139="No Data",1,IF('Indicator Data imputation'!AJ138&lt;&gt;"",1,0))</f>
        <v>0</v>
      </c>
      <c r="AJ135" s="125">
        <f>IF('Indicator Data'!AK139="No Data",1,IF('Indicator Data imputation'!AK138&lt;&gt;"",1,0))</f>
        <v>0</v>
      </c>
      <c r="AK135" s="125">
        <f>IF('Indicator Data'!AL139="No Data",1,IF('Indicator Data imputation'!AL138&lt;&gt;"",1,0))</f>
        <v>0</v>
      </c>
      <c r="AL135" s="125">
        <f>IF('Indicator Data'!AM139="No Data",1,IF('Indicator Data imputation'!AM138&lt;&gt;"",1,0))</f>
        <v>0</v>
      </c>
      <c r="AM135" s="125">
        <f>IF('Indicator Data'!AN139="No Data",1,IF('Indicator Data imputation'!AN138&lt;&gt;"",1,0))</f>
        <v>0</v>
      </c>
      <c r="AN135" s="125">
        <f>IF('Indicator Data'!AO139="No Data",1,IF('Indicator Data imputation'!AO138&lt;&gt;"",1,0))</f>
        <v>0</v>
      </c>
      <c r="AO135" s="125">
        <f>IF('Indicator Data'!AP139="No Data",1,IF('Indicator Data imputation'!AP138&lt;&gt;"",1,0))</f>
        <v>0</v>
      </c>
      <c r="AP135" s="125">
        <f>IF('Indicator Data'!AQ139="No Data",1,IF('Indicator Data imputation'!AQ138&lt;&gt;"",1,0))</f>
        <v>0</v>
      </c>
      <c r="AQ135" s="125">
        <f>IF('Indicator Data'!AR139="No Data",1,IF('Indicator Data imputation'!AR138&lt;&gt;"",1,0))</f>
        <v>0</v>
      </c>
      <c r="AR135" s="125">
        <f>IF('Indicator Data'!AS139="No Data",1,IF('Indicator Data imputation'!AS138&lt;&gt;"",1,0))</f>
        <v>0</v>
      </c>
      <c r="AS135" s="125">
        <f>IF('Indicator Data'!AT139="No Data",1,IF('Indicator Data imputation'!AT138&lt;&gt;"",1,0))</f>
        <v>0</v>
      </c>
      <c r="AT135" s="125">
        <f>IF('Indicator Data'!AU139="No Data",1,IF('Indicator Data imputation'!AU138&lt;&gt;"",1,0))</f>
        <v>0</v>
      </c>
      <c r="AU135" s="125">
        <f>IF('Indicator Data'!AV139="No Data",1,IF('Indicator Data imputation'!AV138&lt;&gt;"",1,0))</f>
        <v>0</v>
      </c>
      <c r="AV135" s="125">
        <f>IF('Indicator Data'!AW139="No Data",1,IF('Indicator Data imputation'!AW138&lt;&gt;"",1,0))</f>
        <v>0</v>
      </c>
      <c r="AW135" s="125">
        <f>IF('Indicator Data'!AX139="No Data",1,IF('Indicator Data imputation'!AX138&lt;&gt;"",1,0))</f>
        <v>0</v>
      </c>
      <c r="AX135" s="125">
        <f>IF('Indicator Data'!AY139="No Data",1,IF('Indicator Data imputation'!AY138&lt;&gt;"",1,0))</f>
        <v>0</v>
      </c>
      <c r="AY135" s="125">
        <f>IF('Indicator Data'!AZ139="No Data",1,IF('Indicator Data imputation'!AZ138&lt;&gt;"",1,0))</f>
        <v>0</v>
      </c>
      <c r="AZ135" s="125">
        <f>IF('Indicator Data'!BA139="No Data",1,IF('Indicator Data imputation'!BA138&lt;&gt;"",1,0))</f>
        <v>0</v>
      </c>
      <c r="BA135" s="125">
        <f>IF('Indicator Data'!BB139="No Data",1,IF('Indicator Data imputation'!BB138&lt;&gt;"",1,0))</f>
        <v>0</v>
      </c>
      <c r="BB135" s="125">
        <f>IF('Indicator Data'!BC139="No Data",1,IF('Indicator Data imputation'!BC138&lt;&gt;"",1,0))</f>
        <v>0</v>
      </c>
      <c r="BC135" s="125">
        <f>IF('Indicator Data'!BD139="No Data",1,IF('Indicator Data imputation'!BD138&lt;&gt;"",1,0))</f>
        <v>0</v>
      </c>
      <c r="BD135" s="125">
        <f>IF('Indicator Data'!BF139="No Data",1,IF('Indicator Data imputation'!BE138&lt;&gt;"",1,0))</f>
        <v>0</v>
      </c>
      <c r="BE135" s="125">
        <f>IF('Indicator Data'!BG139="No Data",1,IF('Indicator Data imputation'!BF138&lt;&gt;"",1,0))</f>
        <v>0</v>
      </c>
      <c r="BF135" s="125">
        <f>IF('Indicator Data'!BH139="No Data",1,IF('Indicator Data imputation'!BG138&lt;&gt;"",1,0))</f>
        <v>0</v>
      </c>
      <c r="BG135" s="125">
        <f>IF('Indicator Data'!BI139="No Data",1,IF('Indicator Data imputation'!BH138&lt;&gt;"",1,0))</f>
        <v>0</v>
      </c>
      <c r="BH135" s="125">
        <f>IF('Indicator Data'!BJ139="No Data",1,IF('Indicator Data imputation'!BI138&lt;&gt;"",1,0))</f>
        <v>1</v>
      </c>
      <c r="BI135" s="125">
        <f>IF('Indicator Data'!BK139="No Data",1,IF('Indicator Data imputation'!BJ138&lt;&gt;"",1,0))</f>
        <v>0</v>
      </c>
      <c r="BJ135" s="125">
        <f>IF('Indicator Data'!BL139="No Data",1,IF('Indicator Data imputation'!BK138&lt;&gt;"",1,0))</f>
        <v>0</v>
      </c>
      <c r="BK135" s="125">
        <f>IF('Indicator Data'!BM139="No Data",1,IF('Indicator Data imputation'!BL138&lt;&gt;"",1,0))</f>
        <v>0</v>
      </c>
      <c r="BL135" s="125">
        <f>IF('Indicator Data'!BN139="No Data",1,IF('Indicator Data imputation'!BM138&lt;&gt;"",1,0))</f>
        <v>0</v>
      </c>
      <c r="BM135" s="125">
        <f>IF('Indicator Data'!BO139="No Data",1,IF('Indicator Data imputation'!BN138&lt;&gt;"",1,0))</f>
        <v>0</v>
      </c>
      <c r="BN135" s="125">
        <f>IF('Indicator Data'!BP139="No Data",1,IF('Indicator Data imputation'!BO138&lt;&gt;"",1,0))</f>
        <v>0</v>
      </c>
      <c r="BO135" s="125">
        <f>IF('Indicator Data'!BQ139="No Data",1,IF('Indicator Data imputation'!BP138&lt;&gt;"",1,0))</f>
        <v>0</v>
      </c>
      <c r="BP135" s="125">
        <f>IF('Indicator Data'!BR139="No Data",1,IF('Indicator Data imputation'!BQ138&lt;&gt;"",1,0))</f>
        <v>0</v>
      </c>
      <c r="BQ135" s="125">
        <f>IF('Indicator Data'!BS139="No Data",1,IF('Indicator Data imputation'!BR138&lt;&gt;"",1,0))</f>
        <v>0</v>
      </c>
      <c r="BR135" s="125">
        <f>IF('Indicator Data'!BT139="No Data",1,IF('Indicator Data imputation'!BS138&lt;&gt;"",1,0))</f>
        <v>0</v>
      </c>
      <c r="BS135" s="125">
        <f>IF('Indicator Data'!BU139="No Data",1,IF('Indicator Data imputation'!BT138&lt;&gt;"",1,0))</f>
        <v>1</v>
      </c>
      <c r="BT135" s="125">
        <f>IF('Indicator Data'!BV139="No Data",1,IF('Indicator Data imputation'!BU138&lt;&gt;"",1,0))</f>
        <v>0</v>
      </c>
      <c r="BU135" s="125">
        <f>IF('Indicator Data'!BW139="No Data",1,IF('Indicator Data imputation'!BV138&lt;&gt;"",1,0))</f>
        <v>1</v>
      </c>
      <c r="BV135" s="125">
        <f>IF('Indicator Data'!BX139="No Data",1,IF('Indicator Data imputation'!BW138&lt;&gt;"",1,0))</f>
        <v>0</v>
      </c>
      <c r="BW135" s="125">
        <f>IF('Indicator Data'!BY139="No Data",1,IF('Indicator Data imputation'!BX138&lt;&gt;"",1,0))</f>
        <v>0</v>
      </c>
      <c r="BX135" s="125">
        <f>IF('Indicator Data'!BZ139="No Data",1,IF('Indicator Data imputation'!BY138&lt;&gt;"",1,0))</f>
        <v>0</v>
      </c>
      <c r="BY135" s="3">
        <f t="shared" si="6"/>
        <v>9</v>
      </c>
      <c r="BZ135" s="127">
        <f t="shared" si="7"/>
        <v>0.12</v>
      </c>
    </row>
    <row r="136" spans="1:78" x14ac:dyDescent="0.3">
      <c r="A136" s="3" t="str">
        <f>'Indicator Data'!B140</f>
        <v>PRY</v>
      </c>
      <c r="B136" s="125">
        <f>IF('Indicator Data'!C140="No Data",1,IF('Indicator Data imputation'!C139&lt;&gt;"",1,0))</f>
        <v>0</v>
      </c>
      <c r="C136" s="125">
        <f>IF('Indicator Data'!D140="No Data",1,IF('Indicator Data imputation'!D139&lt;&gt;"",1,0))</f>
        <v>0</v>
      </c>
      <c r="D136" s="125">
        <f>IF('Indicator Data'!E140="No Data",1,IF('Indicator Data imputation'!E139&lt;&gt;"",1,0))</f>
        <v>0</v>
      </c>
      <c r="E136" s="125">
        <f>IF('Indicator Data'!F140="No Data",1,IF('Indicator Data imputation'!F139&lt;&gt;"",1,0))</f>
        <v>0</v>
      </c>
      <c r="F136" s="125">
        <f>IF('Indicator Data'!G140="No Data",1,IF('Indicator Data imputation'!G139&lt;&gt;"",1,0))</f>
        <v>0</v>
      </c>
      <c r="G136" s="125">
        <f>IF('Indicator Data'!H140="No Data",1,IF('Indicator Data imputation'!H139&lt;&gt;"",1,0))</f>
        <v>0</v>
      </c>
      <c r="H136" s="125">
        <f>IF('Indicator Data'!I140="No Data",1,IF('Indicator Data imputation'!I139&lt;&gt;"",1,0))</f>
        <v>0</v>
      </c>
      <c r="I136" s="125">
        <f>IF('Indicator Data'!J140="No Data",1,IF('Indicator Data imputation'!J139&lt;&gt;"",1,0))</f>
        <v>0</v>
      </c>
      <c r="J136" s="125">
        <f>IF('Indicator Data'!K140="No Data",1,IF('Indicator Data imputation'!K139&lt;&gt;"",1,0))</f>
        <v>0</v>
      </c>
      <c r="K136" s="125">
        <f>IF('Indicator Data'!L140="No Data",1,IF('Indicator Data imputation'!L139&lt;&gt;"",1,0))</f>
        <v>0</v>
      </c>
      <c r="L136" s="125">
        <f>IF('Indicator Data'!M140="No Data",1,IF('Indicator Data imputation'!M139&lt;&gt;"",1,0))</f>
        <v>1</v>
      </c>
      <c r="M136" s="125">
        <f>IF('Indicator Data'!N140="No Data",1,IF('Indicator Data imputation'!N139&lt;&gt;"",1,0))</f>
        <v>1</v>
      </c>
      <c r="N136" s="125">
        <f>IF('Indicator Data'!O140="No Data",1,IF('Indicator Data imputation'!O139&lt;&gt;"",1,0))</f>
        <v>1</v>
      </c>
      <c r="O136" s="125">
        <f>IF('Indicator Data'!P140="No Data",1,IF('Indicator Data imputation'!P139&lt;&gt;"",1,0))</f>
        <v>1</v>
      </c>
      <c r="P136" s="125">
        <f>IF('Indicator Data'!Q140="No Data",1,IF('Indicator Data imputation'!Q139&lt;&gt;"",1,0))</f>
        <v>0</v>
      </c>
      <c r="Q136" s="125">
        <f>IF('Indicator Data'!R140="No Data",1,IF('Indicator Data imputation'!R139&lt;&gt;"",1,0))</f>
        <v>0</v>
      </c>
      <c r="R136" s="125">
        <f>IF('Indicator Data'!S140="No Data",1,IF('Indicator Data imputation'!S139&lt;&gt;"",1,0))</f>
        <v>0</v>
      </c>
      <c r="S136" s="125">
        <f>IF('Indicator Data'!T140="No Data",1,IF('Indicator Data imputation'!T139&lt;&gt;"",1,0))</f>
        <v>0</v>
      </c>
      <c r="T136" s="125">
        <f>IF('Indicator Data'!U140="No Data",1,IF('Indicator Data imputation'!U139&lt;&gt;"",1,0))</f>
        <v>0</v>
      </c>
      <c r="U136" s="125">
        <f>IF('Indicator Data'!V140="No Data",1,IF('Indicator Data imputation'!V139&lt;&gt;"",1,0))</f>
        <v>0</v>
      </c>
      <c r="V136" s="125">
        <f>IF('Indicator Data'!W140="No Data",1,IF('Indicator Data imputation'!W139&lt;&gt;"",1,0))</f>
        <v>0</v>
      </c>
      <c r="W136" s="125">
        <f>IF('Indicator Data'!X140="No Data",1,IF('Indicator Data imputation'!X139&lt;&gt;"",1,0))</f>
        <v>0</v>
      </c>
      <c r="X136" s="125">
        <f>IF('Indicator Data'!Y140="No Data",1,IF('Indicator Data imputation'!Y139&lt;&gt;"",1,0))</f>
        <v>0</v>
      </c>
      <c r="Y136" s="125">
        <f>IF('Indicator Data'!Z140="No Data",1,IF('Indicator Data imputation'!Z139&lt;&gt;"",1,0))</f>
        <v>0</v>
      </c>
      <c r="Z136" s="125">
        <f>IF('Indicator Data'!AA140="No Data",1,IF('Indicator Data imputation'!AA139&lt;&gt;"",1,0))</f>
        <v>1</v>
      </c>
      <c r="AA136" s="125">
        <f>IF('Indicator Data'!AB140="No Data",1,IF('Indicator Data imputation'!AB139&lt;&gt;"",1,0))</f>
        <v>0</v>
      </c>
      <c r="AB136" s="125">
        <f>IF('Indicator Data'!AC140="No Data",1,IF('Indicator Data imputation'!AC139&lt;&gt;"",1,0))</f>
        <v>0</v>
      </c>
      <c r="AC136" s="125">
        <f>IF('Indicator Data'!AD140="No Data",1,IF('Indicator Data imputation'!AD139&lt;&gt;"",1,0))</f>
        <v>0</v>
      </c>
      <c r="AD136" s="125">
        <f>IF('Indicator Data'!AE140="No Data",1,IF('Indicator Data imputation'!AE139&lt;&gt;"",1,0))</f>
        <v>0</v>
      </c>
      <c r="AE136" s="125">
        <f>IF('Indicator Data'!AF140="No Data",1,IF('Indicator Data imputation'!AF139&lt;&gt;"",1,0))</f>
        <v>0</v>
      </c>
      <c r="AF136" s="125">
        <f>IF('Indicator Data'!AG140="No Data",1,IF('Indicator Data imputation'!AG139&lt;&gt;"",1,0))</f>
        <v>0</v>
      </c>
      <c r="AG136" s="125">
        <f>IF('Indicator Data'!AH140="No Data",1,IF('Indicator Data imputation'!AH139&lt;&gt;"",1,0))</f>
        <v>0</v>
      </c>
      <c r="AH136" s="125">
        <f>IF('Indicator Data'!AI140="No Data",1,IF('Indicator Data imputation'!AI139&lt;&gt;"",1,0))</f>
        <v>0</v>
      </c>
      <c r="AI136" s="125">
        <f>IF('Indicator Data'!AJ140="No Data",1,IF('Indicator Data imputation'!AJ139&lt;&gt;"",1,0))</f>
        <v>0</v>
      </c>
      <c r="AJ136" s="125">
        <f>IF('Indicator Data'!AK140="No Data",1,IF('Indicator Data imputation'!AK139&lt;&gt;"",1,0))</f>
        <v>0</v>
      </c>
      <c r="AK136" s="125">
        <f>IF('Indicator Data'!AL140="No Data",1,IF('Indicator Data imputation'!AL139&lt;&gt;"",1,0))</f>
        <v>0</v>
      </c>
      <c r="AL136" s="125">
        <f>IF('Indicator Data'!AM140="No Data",1,IF('Indicator Data imputation'!AM139&lt;&gt;"",1,0))</f>
        <v>0</v>
      </c>
      <c r="AM136" s="125">
        <f>IF('Indicator Data'!AN140="No Data",1,IF('Indicator Data imputation'!AN139&lt;&gt;"",1,0))</f>
        <v>0</v>
      </c>
      <c r="AN136" s="125">
        <f>IF('Indicator Data'!AO140="No Data",1,IF('Indicator Data imputation'!AO139&lt;&gt;"",1,0))</f>
        <v>0</v>
      </c>
      <c r="AO136" s="125">
        <f>IF('Indicator Data'!AP140="No Data",1,IF('Indicator Data imputation'!AP139&lt;&gt;"",1,0))</f>
        <v>0</v>
      </c>
      <c r="AP136" s="125">
        <f>IF('Indicator Data'!AQ140="No Data",1,IF('Indicator Data imputation'!AQ139&lt;&gt;"",1,0))</f>
        <v>0</v>
      </c>
      <c r="AQ136" s="125">
        <f>IF('Indicator Data'!AR140="No Data",1,IF('Indicator Data imputation'!AR139&lt;&gt;"",1,0))</f>
        <v>0</v>
      </c>
      <c r="AR136" s="125">
        <f>IF('Indicator Data'!AS140="No Data",1,IF('Indicator Data imputation'!AS139&lt;&gt;"",1,0))</f>
        <v>0</v>
      </c>
      <c r="AS136" s="125">
        <f>IF('Indicator Data'!AT140="No Data",1,IF('Indicator Data imputation'!AT139&lt;&gt;"",1,0))</f>
        <v>0</v>
      </c>
      <c r="AT136" s="125">
        <f>IF('Indicator Data'!AU140="No Data",1,IF('Indicator Data imputation'!AU139&lt;&gt;"",1,0))</f>
        <v>0</v>
      </c>
      <c r="AU136" s="125">
        <f>IF('Indicator Data'!AV140="No Data",1,IF('Indicator Data imputation'!AV139&lt;&gt;"",1,0))</f>
        <v>0</v>
      </c>
      <c r="AV136" s="125">
        <f>IF('Indicator Data'!AW140="No Data",1,IF('Indicator Data imputation'!AW139&lt;&gt;"",1,0))</f>
        <v>0</v>
      </c>
      <c r="AW136" s="125">
        <f>IF('Indicator Data'!AX140="No Data",1,IF('Indicator Data imputation'!AX139&lt;&gt;"",1,0))</f>
        <v>0</v>
      </c>
      <c r="AX136" s="125">
        <f>IF('Indicator Data'!AY140="No Data",1,IF('Indicator Data imputation'!AY139&lt;&gt;"",1,0))</f>
        <v>0</v>
      </c>
      <c r="AY136" s="125">
        <f>IF('Indicator Data'!AZ140="No Data",1,IF('Indicator Data imputation'!AZ139&lt;&gt;"",1,0))</f>
        <v>0</v>
      </c>
      <c r="AZ136" s="125">
        <f>IF('Indicator Data'!BA140="No Data",1,IF('Indicator Data imputation'!BA139&lt;&gt;"",1,0))</f>
        <v>0</v>
      </c>
      <c r="BA136" s="125">
        <f>IF('Indicator Data'!BB140="No Data",1,IF('Indicator Data imputation'!BB139&lt;&gt;"",1,0))</f>
        <v>0</v>
      </c>
      <c r="BB136" s="125">
        <f>IF('Indicator Data'!BC140="No Data",1,IF('Indicator Data imputation'!BC139&lt;&gt;"",1,0))</f>
        <v>0</v>
      </c>
      <c r="BC136" s="125">
        <f>IF('Indicator Data'!BD140="No Data",1,IF('Indicator Data imputation'!BD139&lt;&gt;"",1,0))</f>
        <v>0</v>
      </c>
      <c r="BD136" s="125">
        <f>IF('Indicator Data'!BF140="No Data",1,IF('Indicator Data imputation'!BE139&lt;&gt;"",1,0))</f>
        <v>0</v>
      </c>
      <c r="BE136" s="125">
        <f>IF('Indicator Data'!BG140="No Data",1,IF('Indicator Data imputation'!BF139&lt;&gt;"",1,0))</f>
        <v>0</v>
      </c>
      <c r="BF136" s="125">
        <f>IF('Indicator Data'!BH140="No Data",1,IF('Indicator Data imputation'!BG139&lt;&gt;"",1,0))</f>
        <v>0</v>
      </c>
      <c r="BG136" s="125">
        <f>IF('Indicator Data'!BI140="No Data",1,IF('Indicator Data imputation'!BH139&lt;&gt;"",1,0))</f>
        <v>0</v>
      </c>
      <c r="BH136" s="125">
        <f>IF('Indicator Data'!BJ140="No Data",1,IF('Indicator Data imputation'!BI139&lt;&gt;"",1,0))</f>
        <v>0</v>
      </c>
      <c r="BI136" s="125">
        <f>IF('Indicator Data'!BK140="No Data",1,IF('Indicator Data imputation'!BJ139&lt;&gt;"",1,0))</f>
        <v>0</v>
      </c>
      <c r="BJ136" s="125">
        <f>IF('Indicator Data'!BL140="No Data",1,IF('Indicator Data imputation'!BK139&lt;&gt;"",1,0))</f>
        <v>0</v>
      </c>
      <c r="BK136" s="125">
        <f>IF('Indicator Data'!BM140="No Data",1,IF('Indicator Data imputation'!BL139&lt;&gt;"",1,0))</f>
        <v>0</v>
      </c>
      <c r="BL136" s="125">
        <f>IF('Indicator Data'!BN140="No Data",1,IF('Indicator Data imputation'!BM139&lt;&gt;"",1,0))</f>
        <v>0</v>
      </c>
      <c r="BM136" s="125">
        <f>IF('Indicator Data'!BO140="No Data",1,IF('Indicator Data imputation'!BN139&lt;&gt;"",1,0))</f>
        <v>0</v>
      </c>
      <c r="BN136" s="125">
        <f>IF('Indicator Data'!BP140="No Data",1,IF('Indicator Data imputation'!BO139&lt;&gt;"",1,0))</f>
        <v>0</v>
      </c>
      <c r="BO136" s="125">
        <f>IF('Indicator Data'!BQ140="No Data",1,IF('Indicator Data imputation'!BP139&lt;&gt;"",1,0))</f>
        <v>0</v>
      </c>
      <c r="BP136" s="125">
        <f>IF('Indicator Data'!BR140="No Data",1,IF('Indicator Data imputation'!BQ139&lt;&gt;"",1,0))</f>
        <v>0</v>
      </c>
      <c r="BQ136" s="125">
        <f>IF('Indicator Data'!BS140="No Data",1,IF('Indicator Data imputation'!BR139&lt;&gt;"",1,0))</f>
        <v>0</v>
      </c>
      <c r="BR136" s="125">
        <f>IF('Indicator Data'!BT140="No Data",1,IF('Indicator Data imputation'!BS139&lt;&gt;"",1,0))</f>
        <v>0</v>
      </c>
      <c r="BS136" s="125">
        <f>IF('Indicator Data'!BU140="No Data",1,IF('Indicator Data imputation'!BT139&lt;&gt;"",1,0))</f>
        <v>0</v>
      </c>
      <c r="BT136" s="125">
        <f>IF('Indicator Data'!BV140="No Data",1,IF('Indicator Data imputation'!BU139&lt;&gt;"",1,0))</f>
        <v>0</v>
      </c>
      <c r="BU136" s="125">
        <f>IF('Indicator Data'!BW140="No Data",1,IF('Indicator Data imputation'!BV139&lt;&gt;"",1,0))</f>
        <v>0</v>
      </c>
      <c r="BV136" s="125">
        <f>IF('Indicator Data'!BX140="No Data",1,IF('Indicator Data imputation'!BW139&lt;&gt;"",1,0))</f>
        <v>0</v>
      </c>
      <c r="BW136" s="125">
        <f>IF('Indicator Data'!BY140="No Data",1,IF('Indicator Data imputation'!BX139&lt;&gt;"",1,0))</f>
        <v>0</v>
      </c>
      <c r="BX136" s="125">
        <f>IF('Indicator Data'!BZ140="No Data",1,IF('Indicator Data imputation'!BY139&lt;&gt;"",1,0))</f>
        <v>0</v>
      </c>
      <c r="BY136" s="3">
        <f t="shared" si="6"/>
        <v>5</v>
      </c>
      <c r="BZ136" s="127">
        <f t="shared" si="7"/>
        <v>6.6666666666666666E-2</v>
      </c>
    </row>
    <row r="137" spans="1:78" x14ac:dyDescent="0.3">
      <c r="A137" s="3" t="str">
        <f>'Indicator Data'!B141</f>
        <v>PER</v>
      </c>
      <c r="B137" s="125">
        <f>IF('Indicator Data'!C141="No Data",1,IF('Indicator Data imputation'!C140&lt;&gt;"",1,0))</f>
        <v>0</v>
      </c>
      <c r="C137" s="125">
        <f>IF('Indicator Data'!D141="No Data",1,IF('Indicator Data imputation'!D140&lt;&gt;"",1,0))</f>
        <v>0</v>
      </c>
      <c r="D137" s="125">
        <f>IF('Indicator Data'!E141="No Data",1,IF('Indicator Data imputation'!E140&lt;&gt;"",1,0))</f>
        <v>0</v>
      </c>
      <c r="E137" s="125">
        <f>IF('Indicator Data'!F141="No Data",1,IF('Indicator Data imputation'!F140&lt;&gt;"",1,0))</f>
        <v>0</v>
      </c>
      <c r="F137" s="125">
        <f>IF('Indicator Data'!G141="No Data",1,IF('Indicator Data imputation'!G140&lt;&gt;"",1,0))</f>
        <v>0</v>
      </c>
      <c r="G137" s="125">
        <f>IF('Indicator Data'!H141="No Data",1,IF('Indicator Data imputation'!H140&lt;&gt;"",1,0))</f>
        <v>0</v>
      </c>
      <c r="H137" s="125">
        <f>IF('Indicator Data'!I141="No Data",1,IF('Indicator Data imputation'!I140&lt;&gt;"",1,0))</f>
        <v>0</v>
      </c>
      <c r="I137" s="125">
        <f>IF('Indicator Data'!J141="No Data",1,IF('Indicator Data imputation'!J140&lt;&gt;"",1,0))</f>
        <v>0</v>
      </c>
      <c r="J137" s="125">
        <f>IF('Indicator Data'!K141="No Data",1,IF('Indicator Data imputation'!K140&lt;&gt;"",1,0))</f>
        <v>0</v>
      </c>
      <c r="K137" s="125">
        <f>IF('Indicator Data'!L141="No Data",1,IF('Indicator Data imputation'!L140&lt;&gt;"",1,0))</f>
        <v>0</v>
      </c>
      <c r="L137" s="125">
        <f>IF('Indicator Data'!M141="No Data",1,IF('Indicator Data imputation'!M140&lt;&gt;"",1,0))</f>
        <v>1</v>
      </c>
      <c r="M137" s="125">
        <f>IF('Indicator Data'!N141="No Data",1,IF('Indicator Data imputation'!N140&lt;&gt;"",1,0))</f>
        <v>1</v>
      </c>
      <c r="N137" s="125">
        <f>IF('Indicator Data'!O141="No Data",1,IF('Indicator Data imputation'!O140&lt;&gt;"",1,0))</f>
        <v>1</v>
      </c>
      <c r="O137" s="125">
        <f>IF('Indicator Data'!P141="No Data",1,IF('Indicator Data imputation'!P140&lt;&gt;"",1,0))</f>
        <v>1</v>
      </c>
      <c r="P137" s="125">
        <f>IF('Indicator Data'!Q141="No Data",1,IF('Indicator Data imputation'!Q140&lt;&gt;"",1,0))</f>
        <v>0</v>
      </c>
      <c r="Q137" s="125">
        <f>IF('Indicator Data'!R141="No Data",1,IF('Indicator Data imputation'!R140&lt;&gt;"",1,0))</f>
        <v>0</v>
      </c>
      <c r="R137" s="125">
        <f>IF('Indicator Data'!S141="No Data",1,IF('Indicator Data imputation'!S140&lt;&gt;"",1,0))</f>
        <v>0</v>
      </c>
      <c r="S137" s="125">
        <f>IF('Indicator Data'!T141="No Data",1,IF('Indicator Data imputation'!T140&lt;&gt;"",1,0))</f>
        <v>0</v>
      </c>
      <c r="T137" s="125">
        <f>IF('Indicator Data'!U141="No Data",1,IF('Indicator Data imputation'!U140&lt;&gt;"",1,0))</f>
        <v>0</v>
      </c>
      <c r="U137" s="125">
        <f>IF('Indicator Data'!V141="No Data",1,IF('Indicator Data imputation'!V140&lt;&gt;"",1,0))</f>
        <v>0</v>
      </c>
      <c r="V137" s="125">
        <f>IF('Indicator Data'!W141="No Data",1,IF('Indicator Data imputation'!W140&lt;&gt;"",1,0))</f>
        <v>0</v>
      </c>
      <c r="W137" s="125">
        <f>IF('Indicator Data'!X141="No Data",1,IF('Indicator Data imputation'!X140&lt;&gt;"",1,0))</f>
        <v>0</v>
      </c>
      <c r="X137" s="125">
        <f>IF('Indicator Data'!Y141="No Data",1,IF('Indicator Data imputation'!Y140&lt;&gt;"",1,0))</f>
        <v>0</v>
      </c>
      <c r="Y137" s="125">
        <f>IF('Indicator Data'!Z141="No Data",1,IF('Indicator Data imputation'!Z140&lt;&gt;"",1,0))</f>
        <v>0</v>
      </c>
      <c r="Z137" s="125">
        <f>IF('Indicator Data'!AA141="No Data",1,IF('Indicator Data imputation'!AA140&lt;&gt;"",1,0))</f>
        <v>0</v>
      </c>
      <c r="AA137" s="125">
        <f>IF('Indicator Data'!AB141="No Data",1,IF('Indicator Data imputation'!AB140&lt;&gt;"",1,0))</f>
        <v>0</v>
      </c>
      <c r="AB137" s="125">
        <f>IF('Indicator Data'!AC141="No Data",1,IF('Indicator Data imputation'!AC140&lt;&gt;"",1,0))</f>
        <v>1</v>
      </c>
      <c r="AC137" s="125">
        <f>IF('Indicator Data'!AD141="No Data",1,IF('Indicator Data imputation'!AD140&lt;&gt;"",1,0))</f>
        <v>0</v>
      </c>
      <c r="AD137" s="125">
        <f>IF('Indicator Data'!AE141="No Data",1,IF('Indicator Data imputation'!AE140&lt;&gt;"",1,0))</f>
        <v>0</v>
      </c>
      <c r="AE137" s="125">
        <f>IF('Indicator Data'!AF141="No Data",1,IF('Indicator Data imputation'!AF140&lt;&gt;"",1,0))</f>
        <v>0</v>
      </c>
      <c r="AF137" s="125">
        <f>IF('Indicator Data'!AG141="No Data",1,IF('Indicator Data imputation'!AG140&lt;&gt;"",1,0))</f>
        <v>0</v>
      </c>
      <c r="AG137" s="125">
        <f>IF('Indicator Data'!AH141="No Data",1,IF('Indicator Data imputation'!AH140&lt;&gt;"",1,0))</f>
        <v>0</v>
      </c>
      <c r="AH137" s="125">
        <f>IF('Indicator Data'!AI141="No Data",1,IF('Indicator Data imputation'!AI140&lt;&gt;"",1,0))</f>
        <v>0</v>
      </c>
      <c r="AI137" s="125">
        <f>IF('Indicator Data'!AJ141="No Data",1,IF('Indicator Data imputation'!AJ140&lt;&gt;"",1,0))</f>
        <v>0</v>
      </c>
      <c r="AJ137" s="125">
        <f>IF('Indicator Data'!AK141="No Data",1,IF('Indicator Data imputation'!AK140&lt;&gt;"",1,0))</f>
        <v>0</v>
      </c>
      <c r="AK137" s="125">
        <f>IF('Indicator Data'!AL141="No Data",1,IF('Indicator Data imputation'!AL140&lt;&gt;"",1,0))</f>
        <v>0</v>
      </c>
      <c r="AL137" s="125">
        <f>IF('Indicator Data'!AM141="No Data",1,IF('Indicator Data imputation'!AM140&lt;&gt;"",1,0))</f>
        <v>0</v>
      </c>
      <c r="AM137" s="125">
        <f>IF('Indicator Data'!AN141="No Data",1,IF('Indicator Data imputation'!AN140&lt;&gt;"",1,0))</f>
        <v>0</v>
      </c>
      <c r="AN137" s="125">
        <f>IF('Indicator Data'!AO141="No Data",1,IF('Indicator Data imputation'!AO140&lt;&gt;"",1,0))</f>
        <v>0</v>
      </c>
      <c r="AO137" s="125">
        <f>IF('Indicator Data'!AP141="No Data",1,IF('Indicator Data imputation'!AP140&lt;&gt;"",1,0))</f>
        <v>0</v>
      </c>
      <c r="AP137" s="125">
        <f>IF('Indicator Data'!AQ141="No Data",1,IF('Indicator Data imputation'!AQ140&lt;&gt;"",1,0))</f>
        <v>0</v>
      </c>
      <c r="AQ137" s="125">
        <f>IF('Indicator Data'!AR141="No Data",1,IF('Indicator Data imputation'!AR140&lt;&gt;"",1,0))</f>
        <v>0</v>
      </c>
      <c r="AR137" s="125">
        <f>IF('Indicator Data'!AS141="No Data",1,IF('Indicator Data imputation'!AS140&lt;&gt;"",1,0))</f>
        <v>0</v>
      </c>
      <c r="AS137" s="125">
        <f>IF('Indicator Data'!AT141="No Data",1,IF('Indicator Data imputation'!AT140&lt;&gt;"",1,0))</f>
        <v>0</v>
      </c>
      <c r="AT137" s="125">
        <f>IF('Indicator Data'!AU141="No Data",1,IF('Indicator Data imputation'!AU140&lt;&gt;"",1,0))</f>
        <v>0</v>
      </c>
      <c r="AU137" s="125">
        <f>IF('Indicator Data'!AV141="No Data",1,IF('Indicator Data imputation'!AV140&lt;&gt;"",1,0))</f>
        <v>0</v>
      </c>
      <c r="AV137" s="125">
        <f>IF('Indicator Data'!AW141="No Data",1,IF('Indicator Data imputation'!AW140&lt;&gt;"",1,0))</f>
        <v>0</v>
      </c>
      <c r="AW137" s="125">
        <f>IF('Indicator Data'!AX141="No Data",1,IF('Indicator Data imputation'!AX140&lt;&gt;"",1,0))</f>
        <v>0</v>
      </c>
      <c r="AX137" s="125">
        <f>IF('Indicator Data'!AY141="No Data",1,IF('Indicator Data imputation'!AY140&lt;&gt;"",1,0))</f>
        <v>0</v>
      </c>
      <c r="AY137" s="125">
        <f>IF('Indicator Data'!AZ141="No Data",1,IF('Indicator Data imputation'!AZ140&lt;&gt;"",1,0))</f>
        <v>0</v>
      </c>
      <c r="AZ137" s="125">
        <f>IF('Indicator Data'!BA141="No Data",1,IF('Indicator Data imputation'!BA140&lt;&gt;"",1,0))</f>
        <v>0</v>
      </c>
      <c r="BA137" s="125">
        <f>IF('Indicator Data'!BB141="No Data",1,IF('Indicator Data imputation'!BB140&lt;&gt;"",1,0))</f>
        <v>0</v>
      </c>
      <c r="BB137" s="125">
        <f>IF('Indicator Data'!BC141="No Data",1,IF('Indicator Data imputation'!BC140&lt;&gt;"",1,0))</f>
        <v>0</v>
      </c>
      <c r="BC137" s="125">
        <f>IF('Indicator Data'!BD141="No Data",1,IF('Indicator Data imputation'!BD140&lt;&gt;"",1,0))</f>
        <v>0</v>
      </c>
      <c r="BD137" s="125">
        <f>IF('Indicator Data'!BF141="No Data",1,IF('Indicator Data imputation'!BE140&lt;&gt;"",1,0))</f>
        <v>0</v>
      </c>
      <c r="BE137" s="125">
        <f>IF('Indicator Data'!BG141="No Data",1,IF('Indicator Data imputation'!BF140&lt;&gt;"",1,0))</f>
        <v>0</v>
      </c>
      <c r="BF137" s="125">
        <f>IF('Indicator Data'!BH141="No Data",1,IF('Indicator Data imputation'!BG140&lt;&gt;"",1,0))</f>
        <v>0</v>
      </c>
      <c r="BG137" s="125">
        <f>IF('Indicator Data'!BI141="No Data",1,IF('Indicator Data imputation'!BH140&lt;&gt;"",1,0))</f>
        <v>0</v>
      </c>
      <c r="BH137" s="125">
        <f>IF('Indicator Data'!BJ141="No Data",1,IF('Indicator Data imputation'!BI140&lt;&gt;"",1,0))</f>
        <v>0</v>
      </c>
      <c r="BI137" s="125">
        <f>IF('Indicator Data'!BK141="No Data",1,IF('Indicator Data imputation'!BJ140&lt;&gt;"",1,0))</f>
        <v>0</v>
      </c>
      <c r="BJ137" s="125">
        <f>IF('Indicator Data'!BL141="No Data",1,IF('Indicator Data imputation'!BK140&lt;&gt;"",1,0))</f>
        <v>0</v>
      </c>
      <c r="BK137" s="125">
        <f>IF('Indicator Data'!BM141="No Data",1,IF('Indicator Data imputation'!BL140&lt;&gt;"",1,0))</f>
        <v>0</v>
      </c>
      <c r="BL137" s="125">
        <f>IF('Indicator Data'!BN141="No Data",1,IF('Indicator Data imputation'!BM140&lt;&gt;"",1,0))</f>
        <v>0</v>
      </c>
      <c r="BM137" s="125">
        <f>IF('Indicator Data'!BO141="No Data",1,IF('Indicator Data imputation'!BN140&lt;&gt;"",1,0))</f>
        <v>0</v>
      </c>
      <c r="BN137" s="125">
        <f>IF('Indicator Data'!BP141="No Data",1,IF('Indicator Data imputation'!BO140&lt;&gt;"",1,0))</f>
        <v>0</v>
      </c>
      <c r="BO137" s="125">
        <f>IF('Indicator Data'!BQ141="No Data",1,IF('Indicator Data imputation'!BP140&lt;&gt;"",1,0))</f>
        <v>0</v>
      </c>
      <c r="BP137" s="125">
        <f>IF('Indicator Data'!BR141="No Data",1,IF('Indicator Data imputation'!BQ140&lt;&gt;"",1,0))</f>
        <v>0</v>
      </c>
      <c r="BQ137" s="125">
        <f>IF('Indicator Data'!BS141="No Data",1,IF('Indicator Data imputation'!BR140&lt;&gt;"",1,0))</f>
        <v>0</v>
      </c>
      <c r="BR137" s="125">
        <f>IF('Indicator Data'!BT141="No Data",1,IF('Indicator Data imputation'!BS140&lt;&gt;"",1,0))</f>
        <v>0</v>
      </c>
      <c r="BS137" s="125">
        <f>IF('Indicator Data'!BU141="No Data",1,IF('Indicator Data imputation'!BT140&lt;&gt;"",1,0))</f>
        <v>0</v>
      </c>
      <c r="BT137" s="125">
        <f>IF('Indicator Data'!BV141="No Data",1,IF('Indicator Data imputation'!BU140&lt;&gt;"",1,0))</f>
        <v>0</v>
      </c>
      <c r="BU137" s="125">
        <f>IF('Indicator Data'!BW141="No Data",1,IF('Indicator Data imputation'!BV140&lt;&gt;"",1,0))</f>
        <v>0</v>
      </c>
      <c r="BV137" s="125">
        <f>IF('Indicator Data'!BX141="No Data",1,IF('Indicator Data imputation'!BW140&lt;&gt;"",1,0))</f>
        <v>0</v>
      </c>
      <c r="BW137" s="125">
        <f>IF('Indicator Data'!BY141="No Data",1,IF('Indicator Data imputation'!BX140&lt;&gt;"",1,0))</f>
        <v>0</v>
      </c>
      <c r="BX137" s="125">
        <f>IF('Indicator Data'!BZ141="No Data",1,IF('Indicator Data imputation'!BY140&lt;&gt;"",1,0))</f>
        <v>0</v>
      </c>
      <c r="BY137" s="3">
        <f t="shared" si="6"/>
        <v>5</v>
      </c>
      <c r="BZ137" s="127">
        <f t="shared" si="7"/>
        <v>6.6666666666666666E-2</v>
      </c>
    </row>
    <row r="138" spans="1:78" x14ac:dyDescent="0.3">
      <c r="A138" s="3" t="str">
        <f>'Indicator Data'!B142</f>
        <v>PHL</v>
      </c>
      <c r="B138" s="125">
        <f>IF('Indicator Data'!C142="No Data",1,IF('Indicator Data imputation'!C141&lt;&gt;"",1,0))</f>
        <v>0</v>
      </c>
      <c r="C138" s="125">
        <f>IF('Indicator Data'!D142="No Data",1,IF('Indicator Data imputation'!D141&lt;&gt;"",1,0))</f>
        <v>0</v>
      </c>
      <c r="D138" s="125">
        <f>IF('Indicator Data'!E142="No Data",1,IF('Indicator Data imputation'!E141&lt;&gt;"",1,0))</f>
        <v>0</v>
      </c>
      <c r="E138" s="125">
        <f>IF('Indicator Data'!F142="No Data",1,IF('Indicator Data imputation'!F141&lt;&gt;"",1,0))</f>
        <v>0</v>
      </c>
      <c r="F138" s="125">
        <f>IF('Indicator Data'!G142="No Data",1,IF('Indicator Data imputation'!G141&lt;&gt;"",1,0))</f>
        <v>0</v>
      </c>
      <c r="G138" s="125">
        <f>IF('Indicator Data'!H142="No Data",1,IF('Indicator Data imputation'!H141&lt;&gt;"",1,0))</f>
        <v>0</v>
      </c>
      <c r="H138" s="125">
        <f>IF('Indicator Data'!I142="No Data",1,IF('Indicator Data imputation'!I141&lt;&gt;"",1,0))</f>
        <v>0</v>
      </c>
      <c r="I138" s="125">
        <f>IF('Indicator Data'!J142="No Data",1,IF('Indicator Data imputation'!J141&lt;&gt;"",1,0))</f>
        <v>0</v>
      </c>
      <c r="J138" s="125">
        <f>IF('Indicator Data'!K142="No Data",1,IF('Indicator Data imputation'!K141&lt;&gt;"",1,0))</f>
        <v>0</v>
      </c>
      <c r="K138" s="125">
        <f>IF('Indicator Data'!L142="No Data",1,IF('Indicator Data imputation'!L141&lt;&gt;"",1,0))</f>
        <v>0</v>
      </c>
      <c r="L138" s="125">
        <f>IF('Indicator Data'!M142="No Data",1,IF('Indicator Data imputation'!M141&lt;&gt;"",1,0))</f>
        <v>0</v>
      </c>
      <c r="M138" s="125">
        <f>IF('Indicator Data'!N142="No Data",1,IF('Indicator Data imputation'!N141&lt;&gt;"",1,0))</f>
        <v>1</v>
      </c>
      <c r="N138" s="125">
        <f>IF('Indicator Data'!O142="No Data",1,IF('Indicator Data imputation'!O141&lt;&gt;"",1,0))</f>
        <v>1</v>
      </c>
      <c r="O138" s="125">
        <f>IF('Indicator Data'!P142="No Data",1,IF('Indicator Data imputation'!P141&lt;&gt;"",1,0))</f>
        <v>1</v>
      </c>
      <c r="P138" s="125">
        <f>IF('Indicator Data'!Q142="No Data",1,IF('Indicator Data imputation'!Q141&lt;&gt;"",1,0))</f>
        <v>0</v>
      </c>
      <c r="Q138" s="125">
        <f>IF('Indicator Data'!R142="No Data",1,IF('Indicator Data imputation'!R141&lt;&gt;"",1,0))</f>
        <v>0</v>
      </c>
      <c r="R138" s="125">
        <f>IF('Indicator Data'!S142="No Data",1,IF('Indicator Data imputation'!S141&lt;&gt;"",1,0))</f>
        <v>0</v>
      </c>
      <c r="S138" s="125">
        <f>IF('Indicator Data'!T142="No Data",1,IF('Indicator Data imputation'!T141&lt;&gt;"",1,0))</f>
        <v>0</v>
      </c>
      <c r="T138" s="125">
        <f>IF('Indicator Data'!U142="No Data",1,IF('Indicator Data imputation'!U141&lt;&gt;"",1,0))</f>
        <v>0</v>
      </c>
      <c r="U138" s="125">
        <f>IF('Indicator Data'!V142="No Data",1,IF('Indicator Data imputation'!V141&lt;&gt;"",1,0))</f>
        <v>0</v>
      </c>
      <c r="V138" s="125">
        <f>IF('Indicator Data'!W142="No Data",1,IF('Indicator Data imputation'!W141&lt;&gt;"",1,0))</f>
        <v>0</v>
      </c>
      <c r="W138" s="125">
        <f>IF('Indicator Data'!X142="No Data",1,IF('Indicator Data imputation'!X141&lt;&gt;"",1,0))</f>
        <v>0</v>
      </c>
      <c r="X138" s="125">
        <f>IF('Indicator Data'!Y142="No Data",1,IF('Indicator Data imputation'!Y141&lt;&gt;"",1,0))</f>
        <v>0</v>
      </c>
      <c r="Y138" s="125">
        <f>IF('Indicator Data'!Z142="No Data",1,IF('Indicator Data imputation'!Z141&lt;&gt;"",1,0))</f>
        <v>0</v>
      </c>
      <c r="Z138" s="125">
        <f>IF('Indicator Data'!AA142="No Data",1,IF('Indicator Data imputation'!AA141&lt;&gt;"",1,0))</f>
        <v>0</v>
      </c>
      <c r="AA138" s="125">
        <f>IF('Indicator Data'!AB142="No Data",1,IF('Indicator Data imputation'!AB141&lt;&gt;"",1,0))</f>
        <v>0</v>
      </c>
      <c r="AB138" s="125">
        <f>IF('Indicator Data'!AC142="No Data",1,IF('Indicator Data imputation'!AC141&lt;&gt;"",1,0))</f>
        <v>0</v>
      </c>
      <c r="AC138" s="125">
        <f>IF('Indicator Data'!AD142="No Data",1,IF('Indicator Data imputation'!AD141&lt;&gt;"",1,0))</f>
        <v>0</v>
      </c>
      <c r="AD138" s="125">
        <f>IF('Indicator Data'!AE142="No Data",1,IF('Indicator Data imputation'!AE141&lt;&gt;"",1,0))</f>
        <v>0</v>
      </c>
      <c r="AE138" s="125">
        <f>IF('Indicator Data'!AF142="No Data",1,IF('Indicator Data imputation'!AF141&lt;&gt;"",1,0))</f>
        <v>0</v>
      </c>
      <c r="AF138" s="125">
        <f>IF('Indicator Data'!AG142="No Data",1,IF('Indicator Data imputation'!AG141&lt;&gt;"",1,0))</f>
        <v>0</v>
      </c>
      <c r="AG138" s="125">
        <f>IF('Indicator Data'!AH142="No Data",1,IF('Indicator Data imputation'!AH141&lt;&gt;"",1,0))</f>
        <v>0</v>
      </c>
      <c r="AH138" s="125">
        <f>IF('Indicator Data'!AI142="No Data",1,IF('Indicator Data imputation'!AI141&lt;&gt;"",1,0))</f>
        <v>0</v>
      </c>
      <c r="AI138" s="125">
        <f>IF('Indicator Data'!AJ142="No Data",1,IF('Indicator Data imputation'!AJ141&lt;&gt;"",1,0))</f>
        <v>0</v>
      </c>
      <c r="AJ138" s="125">
        <f>IF('Indicator Data'!AK142="No Data",1,IF('Indicator Data imputation'!AK141&lt;&gt;"",1,0))</f>
        <v>0</v>
      </c>
      <c r="AK138" s="125">
        <f>IF('Indicator Data'!AL142="No Data",1,IF('Indicator Data imputation'!AL141&lt;&gt;"",1,0))</f>
        <v>0</v>
      </c>
      <c r="AL138" s="125">
        <f>IF('Indicator Data'!AM142="No Data",1,IF('Indicator Data imputation'!AM141&lt;&gt;"",1,0))</f>
        <v>0</v>
      </c>
      <c r="AM138" s="125">
        <f>IF('Indicator Data'!AN142="No Data",1,IF('Indicator Data imputation'!AN141&lt;&gt;"",1,0))</f>
        <v>0</v>
      </c>
      <c r="AN138" s="125">
        <f>IF('Indicator Data'!AO142="No Data",1,IF('Indicator Data imputation'!AO141&lt;&gt;"",1,0))</f>
        <v>0</v>
      </c>
      <c r="AO138" s="125">
        <f>IF('Indicator Data'!AP142="No Data",1,IF('Indicator Data imputation'!AP141&lt;&gt;"",1,0))</f>
        <v>0</v>
      </c>
      <c r="AP138" s="125">
        <f>IF('Indicator Data'!AQ142="No Data",1,IF('Indicator Data imputation'!AQ141&lt;&gt;"",1,0))</f>
        <v>0</v>
      </c>
      <c r="AQ138" s="125">
        <f>IF('Indicator Data'!AR142="No Data",1,IF('Indicator Data imputation'!AR141&lt;&gt;"",1,0))</f>
        <v>0</v>
      </c>
      <c r="AR138" s="125">
        <f>IF('Indicator Data'!AS142="No Data",1,IF('Indicator Data imputation'!AS141&lt;&gt;"",1,0))</f>
        <v>0</v>
      </c>
      <c r="AS138" s="125">
        <f>IF('Indicator Data'!AT142="No Data",1,IF('Indicator Data imputation'!AT141&lt;&gt;"",1,0))</f>
        <v>0</v>
      </c>
      <c r="AT138" s="125">
        <f>IF('Indicator Data'!AU142="No Data",1,IF('Indicator Data imputation'!AU141&lt;&gt;"",1,0))</f>
        <v>0</v>
      </c>
      <c r="AU138" s="125">
        <f>IF('Indicator Data'!AV142="No Data",1,IF('Indicator Data imputation'!AV141&lt;&gt;"",1,0))</f>
        <v>0</v>
      </c>
      <c r="AV138" s="125">
        <f>IF('Indicator Data'!AW142="No Data",1,IF('Indicator Data imputation'!AW141&lt;&gt;"",1,0))</f>
        <v>0</v>
      </c>
      <c r="AW138" s="125">
        <f>IF('Indicator Data'!AX142="No Data",1,IF('Indicator Data imputation'!AX141&lt;&gt;"",1,0))</f>
        <v>0</v>
      </c>
      <c r="AX138" s="125">
        <f>IF('Indicator Data'!AY142="No Data",1,IF('Indicator Data imputation'!AY141&lt;&gt;"",1,0))</f>
        <v>0</v>
      </c>
      <c r="AY138" s="125">
        <f>IF('Indicator Data'!AZ142="No Data",1,IF('Indicator Data imputation'!AZ141&lt;&gt;"",1,0))</f>
        <v>0</v>
      </c>
      <c r="AZ138" s="125">
        <f>IF('Indicator Data'!BA142="No Data",1,IF('Indicator Data imputation'!BA141&lt;&gt;"",1,0))</f>
        <v>0</v>
      </c>
      <c r="BA138" s="125">
        <f>IF('Indicator Data'!BB142="No Data",1,IF('Indicator Data imputation'!BB141&lt;&gt;"",1,0))</f>
        <v>0</v>
      </c>
      <c r="BB138" s="125">
        <f>IF('Indicator Data'!BC142="No Data",1,IF('Indicator Data imputation'!BC141&lt;&gt;"",1,0))</f>
        <v>0</v>
      </c>
      <c r="BC138" s="125">
        <f>IF('Indicator Data'!BD142="No Data",1,IF('Indicator Data imputation'!BD141&lt;&gt;"",1,0))</f>
        <v>0</v>
      </c>
      <c r="BD138" s="125">
        <f>IF('Indicator Data'!BF142="No Data",1,IF('Indicator Data imputation'!BE141&lt;&gt;"",1,0))</f>
        <v>0</v>
      </c>
      <c r="BE138" s="125">
        <f>IF('Indicator Data'!BG142="No Data",1,IF('Indicator Data imputation'!BF141&lt;&gt;"",1,0))</f>
        <v>0</v>
      </c>
      <c r="BF138" s="125">
        <f>IF('Indicator Data'!BH142="No Data",1,IF('Indicator Data imputation'!BG141&lt;&gt;"",1,0))</f>
        <v>0</v>
      </c>
      <c r="BG138" s="125">
        <f>IF('Indicator Data'!BI142="No Data",1,IF('Indicator Data imputation'!BH141&lt;&gt;"",1,0))</f>
        <v>0</v>
      </c>
      <c r="BH138" s="125">
        <f>IF('Indicator Data'!BJ142="No Data",1,IF('Indicator Data imputation'!BI141&lt;&gt;"",1,0))</f>
        <v>0</v>
      </c>
      <c r="BI138" s="125">
        <f>IF('Indicator Data'!BK142="No Data",1,IF('Indicator Data imputation'!BJ141&lt;&gt;"",1,0))</f>
        <v>0</v>
      </c>
      <c r="BJ138" s="125">
        <f>IF('Indicator Data'!BL142="No Data",1,IF('Indicator Data imputation'!BK141&lt;&gt;"",1,0))</f>
        <v>0</v>
      </c>
      <c r="BK138" s="125">
        <f>IF('Indicator Data'!BM142="No Data",1,IF('Indicator Data imputation'!BL141&lt;&gt;"",1,0))</f>
        <v>0</v>
      </c>
      <c r="BL138" s="125">
        <f>IF('Indicator Data'!BN142="No Data",1,IF('Indicator Data imputation'!BM141&lt;&gt;"",1,0))</f>
        <v>0</v>
      </c>
      <c r="BM138" s="125">
        <f>IF('Indicator Data'!BO142="No Data",1,IF('Indicator Data imputation'!BN141&lt;&gt;"",1,0))</f>
        <v>0</v>
      </c>
      <c r="BN138" s="125">
        <f>IF('Indicator Data'!BP142="No Data",1,IF('Indicator Data imputation'!BO141&lt;&gt;"",1,0))</f>
        <v>0</v>
      </c>
      <c r="BO138" s="125">
        <f>IF('Indicator Data'!BQ142="No Data",1,IF('Indicator Data imputation'!BP141&lt;&gt;"",1,0))</f>
        <v>0</v>
      </c>
      <c r="BP138" s="125">
        <f>IF('Indicator Data'!BR142="No Data",1,IF('Indicator Data imputation'!BQ141&lt;&gt;"",1,0))</f>
        <v>0</v>
      </c>
      <c r="BQ138" s="125">
        <f>IF('Indicator Data'!BS142="No Data",1,IF('Indicator Data imputation'!BR141&lt;&gt;"",1,0))</f>
        <v>0</v>
      </c>
      <c r="BR138" s="125">
        <f>IF('Indicator Data'!BT142="No Data",1,IF('Indicator Data imputation'!BS141&lt;&gt;"",1,0))</f>
        <v>0</v>
      </c>
      <c r="BS138" s="125">
        <f>IF('Indicator Data'!BU142="No Data",1,IF('Indicator Data imputation'!BT141&lt;&gt;"",1,0))</f>
        <v>1</v>
      </c>
      <c r="BT138" s="125">
        <f>IF('Indicator Data'!BV142="No Data",1,IF('Indicator Data imputation'!BU141&lt;&gt;"",1,0))</f>
        <v>0</v>
      </c>
      <c r="BU138" s="125">
        <f>IF('Indicator Data'!BW142="No Data",1,IF('Indicator Data imputation'!BV141&lt;&gt;"",1,0))</f>
        <v>0</v>
      </c>
      <c r="BV138" s="125">
        <f>IF('Indicator Data'!BX142="No Data",1,IF('Indicator Data imputation'!BW141&lt;&gt;"",1,0))</f>
        <v>0</v>
      </c>
      <c r="BW138" s="125">
        <f>IF('Indicator Data'!BY142="No Data",1,IF('Indicator Data imputation'!BX141&lt;&gt;"",1,0))</f>
        <v>0</v>
      </c>
      <c r="BX138" s="125">
        <f>IF('Indicator Data'!BZ142="No Data",1,IF('Indicator Data imputation'!BY141&lt;&gt;"",1,0))</f>
        <v>0</v>
      </c>
      <c r="BY138" s="3">
        <f t="shared" si="6"/>
        <v>4</v>
      </c>
      <c r="BZ138" s="127">
        <f t="shared" si="7"/>
        <v>5.3333333333333337E-2</v>
      </c>
    </row>
    <row r="139" spans="1:78" x14ac:dyDescent="0.3">
      <c r="A139" s="3" t="str">
        <f>'Indicator Data'!B143</f>
        <v>POL</v>
      </c>
      <c r="B139" s="125">
        <f>IF('Indicator Data'!C143="No Data",1,IF('Indicator Data imputation'!C142&lt;&gt;"",1,0))</f>
        <v>0</v>
      </c>
      <c r="C139" s="125">
        <f>IF('Indicator Data'!D143="No Data",1,IF('Indicator Data imputation'!D142&lt;&gt;"",1,0))</f>
        <v>0</v>
      </c>
      <c r="D139" s="125">
        <f>IF('Indicator Data'!E143="No Data",1,IF('Indicator Data imputation'!E142&lt;&gt;"",1,0))</f>
        <v>0</v>
      </c>
      <c r="E139" s="125">
        <f>IF('Indicator Data'!F143="No Data",1,IF('Indicator Data imputation'!F142&lt;&gt;"",1,0))</f>
        <v>0</v>
      </c>
      <c r="F139" s="125">
        <f>IF('Indicator Data'!G143="No Data",1,IF('Indicator Data imputation'!G142&lt;&gt;"",1,0))</f>
        <v>0</v>
      </c>
      <c r="G139" s="125">
        <f>IF('Indicator Data'!H143="No Data",1,IF('Indicator Data imputation'!H142&lt;&gt;"",1,0))</f>
        <v>0</v>
      </c>
      <c r="H139" s="125">
        <f>IF('Indicator Data'!I143="No Data",1,IF('Indicator Data imputation'!I142&lt;&gt;"",1,0))</f>
        <v>0</v>
      </c>
      <c r="I139" s="125">
        <f>IF('Indicator Data'!J143="No Data",1,IF('Indicator Data imputation'!J142&lt;&gt;"",1,0))</f>
        <v>0</v>
      </c>
      <c r="J139" s="125">
        <f>IF('Indicator Data'!K143="No Data",1,IF('Indicator Data imputation'!K142&lt;&gt;"",1,0))</f>
        <v>0</v>
      </c>
      <c r="K139" s="125">
        <f>IF('Indicator Data'!L143="No Data",1,IF('Indicator Data imputation'!L142&lt;&gt;"",1,0))</f>
        <v>0</v>
      </c>
      <c r="L139" s="125">
        <f>IF('Indicator Data'!M143="No Data",1,IF('Indicator Data imputation'!M142&lt;&gt;"",1,0))</f>
        <v>0</v>
      </c>
      <c r="M139" s="125">
        <f>IF('Indicator Data'!N143="No Data",1,IF('Indicator Data imputation'!N142&lt;&gt;"",1,0))</f>
        <v>1</v>
      </c>
      <c r="N139" s="125">
        <f>IF('Indicator Data'!O143="No Data",1,IF('Indicator Data imputation'!O142&lt;&gt;"",1,0))</f>
        <v>1</v>
      </c>
      <c r="O139" s="125">
        <f>IF('Indicator Data'!P143="No Data",1,IF('Indicator Data imputation'!P142&lt;&gt;"",1,0))</f>
        <v>1</v>
      </c>
      <c r="P139" s="125">
        <f>IF('Indicator Data'!Q143="No Data",1,IF('Indicator Data imputation'!Q142&lt;&gt;"",1,0))</f>
        <v>0</v>
      </c>
      <c r="Q139" s="125">
        <f>IF('Indicator Data'!R143="No Data",1,IF('Indicator Data imputation'!R142&lt;&gt;"",1,0))</f>
        <v>0</v>
      </c>
      <c r="R139" s="125">
        <f>IF('Indicator Data'!S143="No Data",1,IF('Indicator Data imputation'!S142&lt;&gt;"",1,0))</f>
        <v>0</v>
      </c>
      <c r="S139" s="125">
        <f>IF('Indicator Data'!T143="No Data",1,IF('Indicator Data imputation'!T142&lt;&gt;"",1,0))</f>
        <v>0</v>
      </c>
      <c r="T139" s="125">
        <f>IF('Indicator Data'!U143="No Data",1,IF('Indicator Data imputation'!U142&lt;&gt;"",1,0))</f>
        <v>0</v>
      </c>
      <c r="U139" s="125">
        <f>IF('Indicator Data'!V143="No Data",1,IF('Indicator Data imputation'!V142&lt;&gt;"",1,0))</f>
        <v>0</v>
      </c>
      <c r="V139" s="125">
        <f>IF('Indicator Data'!W143="No Data",1,IF('Indicator Data imputation'!W142&lt;&gt;"",1,0))</f>
        <v>0</v>
      </c>
      <c r="W139" s="125">
        <f>IF('Indicator Data'!X143="No Data",1,IF('Indicator Data imputation'!X142&lt;&gt;"",1,0))</f>
        <v>0</v>
      </c>
      <c r="X139" s="125">
        <f>IF('Indicator Data'!Y143="No Data",1,IF('Indicator Data imputation'!Y142&lt;&gt;"",1,0))</f>
        <v>0</v>
      </c>
      <c r="Y139" s="125">
        <f>IF('Indicator Data'!Z143="No Data",1,IF('Indicator Data imputation'!Z142&lt;&gt;"",1,0))</f>
        <v>0</v>
      </c>
      <c r="Z139" s="125">
        <f>IF('Indicator Data'!AA143="No Data",1,IF('Indicator Data imputation'!AA142&lt;&gt;"",1,0))</f>
        <v>0</v>
      </c>
      <c r="AA139" s="125">
        <f>IF('Indicator Data'!AB143="No Data",1,IF('Indicator Data imputation'!AB142&lt;&gt;"",1,0))</f>
        <v>0</v>
      </c>
      <c r="AB139" s="125">
        <f>IF('Indicator Data'!AC143="No Data",1,IF('Indicator Data imputation'!AC142&lt;&gt;"",1,0))</f>
        <v>1</v>
      </c>
      <c r="AC139" s="125">
        <f>IF('Indicator Data'!AD143="No Data",1,IF('Indicator Data imputation'!AD142&lt;&gt;"",1,0))</f>
        <v>0</v>
      </c>
      <c r="AD139" s="125">
        <f>IF('Indicator Data'!AE143="No Data",1,IF('Indicator Data imputation'!AE142&lt;&gt;"",1,0))</f>
        <v>0</v>
      </c>
      <c r="AE139" s="125">
        <f>IF('Indicator Data'!AF143="No Data",1,IF('Indicator Data imputation'!AF142&lt;&gt;"",1,0))</f>
        <v>0</v>
      </c>
      <c r="AF139" s="125">
        <f>IF('Indicator Data'!AG143="No Data",1,IF('Indicator Data imputation'!AG142&lt;&gt;"",1,0))</f>
        <v>0</v>
      </c>
      <c r="AG139" s="125">
        <f>IF('Indicator Data'!AH143="No Data",1,IF('Indicator Data imputation'!AH142&lt;&gt;"",1,0))</f>
        <v>0</v>
      </c>
      <c r="AH139" s="125">
        <f>IF('Indicator Data'!AI143="No Data",1,IF('Indicator Data imputation'!AI142&lt;&gt;"",1,0))</f>
        <v>0</v>
      </c>
      <c r="AI139" s="125">
        <f>IF('Indicator Data'!AJ143="No Data",1,IF('Indicator Data imputation'!AJ142&lt;&gt;"",1,0))</f>
        <v>0</v>
      </c>
      <c r="AJ139" s="125">
        <f>IF('Indicator Data'!AK143="No Data",1,IF('Indicator Data imputation'!AK142&lt;&gt;"",1,0))</f>
        <v>0</v>
      </c>
      <c r="AK139" s="125">
        <f>IF('Indicator Data'!AL143="No Data",1,IF('Indicator Data imputation'!AL142&lt;&gt;"",1,0))</f>
        <v>0</v>
      </c>
      <c r="AL139" s="125">
        <f>IF('Indicator Data'!AM143="No Data",1,IF('Indicator Data imputation'!AM142&lt;&gt;"",1,0))</f>
        <v>1</v>
      </c>
      <c r="AM139" s="125">
        <f>IF('Indicator Data'!AN143="No Data",1,IF('Indicator Data imputation'!AN142&lt;&gt;"",1,0))</f>
        <v>0</v>
      </c>
      <c r="AN139" s="125">
        <f>IF('Indicator Data'!AO143="No Data",1,IF('Indicator Data imputation'!AO142&lt;&gt;"",1,0))</f>
        <v>0</v>
      </c>
      <c r="AO139" s="125">
        <f>IF('Indicator Data'!AP143="No Data",1,IF('Indicator Data imputation'!AP142&lt;&gt;"",1,0))</f>
        <v>0</v>
      </c>
      <c r="AP139" s="125">
        <f>IF('Indicator Data'!AQ143="No Data",1,IF('Indicator Data imputation'!AQ142&lt;&gt;"",1,0))</f>
        <v>1</v>
      </c>
      <c r="AQ139" s="125">
        <f>IF('Indicator Data'!AR143="No Data",1,IF('Indicator Data imputation'!AR142&lt;&gt;"",1,0))</f>
        <v>0</v>
      </c>
      <c r="AR139" s="125">
        <f>IF('Indicator Data'!AS143="No Data",1,IF('Indicator Data imputation'!AS142&lt;&gt;"",1,0))</f>
        <v>0</v>
      </c>
      <c r="AS139" s="125">
        <f>IF('Indicator Data'!AT143="No Data",1,IF('Indicator Data imputation'!AT142&lt;&gt;"",1,0))</f>
        <v>1</v>
      </c>
      <c r="AT139" s="125">
        <f>IF('Indicator Data'!AU143="No Data",1,IF('Indicator Data imputation'!AU142&lt;&gt;"",1,0))</f>
        <v>0</v>
      </c>
      <c r="AU139" s="125">
        <f>IF('Indicator Data'!AV143="No Data",1,IF('Indicator Data imputation'!AV142&lt;&gt;"",1,0))</f>
        <v>1</v>
      </c>
      <c r="AV139" s="125">
        <f>IF('Indicator Data'!AW143="No Data",1,IF('Indicator Data imputation'!AW142&lt;&gt;"",1,0))</f>
        <v>1</v>
      </c>
      <c r="AW139" s="125">
        <f>IF('Indicator Data'!AX143="No Data",1,IF('Indicator Data imputation'!AX142&lt;&gt;"",1,0))</f>
        <v>1</v>
      </c>
      <c r="AX139" s="125">
        <f>IF('Indicator Data'!AY143="No Data",1,IF('Indicator Data imputation'!AY142&lt;&gt;"",1,0))</f>
        <v>0</v>
      </c>
      <c r="AY139" s="125">
        <f>IF('Indicator Data'!AZ143="No Data",1,IF('Indicator Data imputation'!AZ142&lt;&gt;"",1,0))</f>
        <v>0</v>
      </c>
      <c r="AZ139" s="125">
        <f>IF('Indicator Data'!BA143="No Data",1,IF('Indicator Data imputation'!BA142&lt;&gt;"",1,0))</f>
        <v>0</v>
      </c>
      <c r="BA139" s="125">
        <f>IF('Indicator Data'!BB143="No Data",1,IF('Indicator Data imputation'!BB142&lt;&gt;"",1,0))</f>
        <v>0</v>
      </c>
      <c r="BB139" s="125">
        <f>IF('Indicator Data'!BC143="No Data",1,IF('Indicator Data imputation'!BC142&lt;&gt;"",1,0))</f>
        <v>0</v>
      </c>
      <c r="BC139" s="125">
        <f>IF('Indicator Data'!BD143="No Data",1,IF('Indicator Data imputation'!BD142&lt;&gt;"",1,0))</f>
        <v>0</v>
      </c>
      <c r="BD139" s="125">
        <f>IF('Indicator Data'!BF143="No Data",1,IF('Indicator Data imputation'!BE142&lt;&gt;"",1,0))</f>
        <v>0</v>
      </c>
      <c r="BE139" s="125">
        <f>IF('Indicator Data'!BG143="No Data",1,IF('Indicator Data imputation'!BF142&lt;&gt;"",1,0))</f>
        <v>0</v>
      </c>
      <c r="BF139" s="125">
        <f>IF('Indicator Data'!BH143="No Data",1,IF('Indicator Data imputation'!BG142&lt;&gt;"",1,0))</f>
        <v>0</v>
      </c>
      <c r="BG139" s="125">
        <f>IF('Indicator Data'!BI143="No Data",1,IF('Indicator Data imputation'!BH142&lt;&gt;"",1,0))</f>
        <v>0</v>
      </c>
      <c r="BH139" s="125">
        <f>IF('Indicator Data'!BJ143="No Data",1,IF('Indicator Data imputation'!BI142&lt;&gt;"",1,0))</f>
        <v>0</v>
      </c>
      <c r="BI139" s="125">
        <f>IF('Indicator Data'!BK143="No Data",1,IF('Indicator Data imputation'!BJ142&lt;&gt;"",1,0))</f>
        <v>0</v>
      </c>
      <c r="BJ139" s="125">
        <f>IF('Indicator Data'!BL143="No Data",1,IF('Indicator Data imputation'!BK142&lt;&gt;"",1,0))</f>
        <v>0</v>
      </c>
      <c r="BK139" s="125">
        <f>IF('Indicator Data'!BM143="No Data",1,IF('Indicator Data imputation'!BL142&lt;&gt;"",1,0))</f>
        <v>0</v>
      </c>
      <c r="BL139" s="125">
        <f>IF('Indicator Data'!BN143="No Data",1,IF('Indicator Data imputation'!BM142&lt;&gt;"",1,0))</f>
        <v>0</v>
      </c>
      <c r="BM139" s="125">
        <f>IF('Indicator Data'!BO143="No Data",1,IF('Indicator Data imputation'!BN142&lt;&gt;"",1,0))</f>
        <v>1</v>
      </c>
      <c r="BN139" s="125">
        <f>IF('Indicator Data'!BP143="No Data",1,IF('Indicator Data imputation'!BO142&lt;&gt;"",1,0))</f>
        <v>0</v>
      </c>
      <c r="BO139" s="125">
        <f>IF('Indicator Data'!BQ143="No Data",1,IF('Indicator Data imputation'!BP142&lt;&gt;"",1,0))</f>
        <v>0</v>
      </c>
      <c r="BP139" s="125">
        <f>IF('Indicator Data'!BR143="No Data",1,IF('Indicator Data imputation'!BQ142&lt;&gt;"",1,0))</f>
        <v>0</v>
      </c>
      <c r="BQ139" s="125">
        <f>IF('Indicator Data'!BS143="No Data",1,IF('Indicator Data imputation'!BR142&lt;&gt;"",1,0))</f>
        <v>0</v>
      </c>
      <c r="BR139" s="125">
        <f>IF('Indicator Data'!BT143="No Data",1,IF('Indicator Data imputation'!BS142&lt;&gt;"",1,0))</f>
        <v>0</v>
      </c>
      <c r="BS139" s="125">
        <f>IF('Indicator Data'!BU143="No Data",1,IF('Indicator Data imputation'!BT142&lt;&gt;"",1,0))</f>
        <v>0</v>
      </c>
      <c r="BT139" s="125">
        <f>IF('Indicator Data'!BV143="No Data",1,IF('Indicator Data imputation'!BU142&lt;&gt;"",1,0))</f>
        <v>0</v>
      </c>
      <c r="BU139" s="125">
        <f>IF('Indicator Data'!BW143="No Data",1,IF('Indicator Data imputation'!BV142&lt;&gt;"",1,0))</f>
        <v>0</v>
      </c>
      <c r="BV139" s="125">
        <f>IF('Indicator Data'!BX143="No Data",1,IF('Indicator Data imputation'!BW142&lt;&gt;"",1,0))</f>
        <v>0</v>
      </c>
      <c r="BW139" s="125">
        <f>IF('Indicator Data'!BY143="No Data",1,IF('Indicator Data imputation'!BX142&lt;&gt;"",1,0))</f>
        <v>0</v>
      </c>
      <c r="BX139" s="125">
        <f>IF('Indicator Data'!BZ143="No Data",1,IF('Indicator Data imputation'!BY142&lt;&gt;"",1,0))</f>
        <v>0</v>
      </c>
      <c r="BY139" s="3">
        <f t="shared" si="6"/>
        <v>11</v>
      </c>
      <c r="BZ139" s="127">
        <f t="shared" si="7"/>
        <v>0.14666666666666667</v>
      </c>
    </row>
    <row r="140" spans="1:78" x14ac:dyDescent="0.3">
      <c r="A140" s="3" t="str">
        <f>'Indicator Data'!B144</f>
        <v>PRT</v>
      </c>
      <c r="B140" s="125">
        <f>IF('Indicator Data'!C144="No Data",1,IF('Indicator Data imputation'!C143&lt;&gt;"",1,0))</f>
        <v>0</v>
      </c>
      <c r="C140" s="125">
        <f>IF('Indicator Data'!D144="No Data",1,IF('Indicator Data imputation'!D143&lt;&gt;"",1,0))</f>
        <v>0</v>
      </c>
      <c r="D140" s="125">
        <f>IF('Indicator Data'!E144="No Data",1,IF('Indicator Data imputation'!E143&lt;&gt;"",1,0))</f>
        <v>0</v>
      </c>
      <c r="E140" s="125">
        <f>IF('Indicator Data'!F144="No Data",1,IF('Indicator Data imputation'!F143&lt;&gt;"",1,0))</f>
        <v>0</v>
      </c>
      <c r="F140" s="125">
        <f>IF('Indicator Data'!G144="No Data",1,IF('Indicator Data imputation'!G143&lt;&gt;"",1,0))</f>
        <v>0</v>
      </c>
      <c r="G140" s="125">
        <f>IF('Indicator Data'!H144="No Data",1,IF('Indicator Data imputation'!H143&lt;&gt;"",1,0))</f>
        <v>0</v>
      </c>
      <c r="H140" s="125">
        <f>IF('Indicator Data'!I144="No Data",1,IF('Indicator Data imputation'!I143&lt;&gt;"",1,0))</f>
        <v>0</v>
      </c>
      <c r="I140" s="125">
        <f>IF('Indicator Data'!J144="No Data",1,IF('Indicator Data imputation'!J143&lt;&gt;"",1,0))</f>
        <v>0</v>
      </c>
      <c r="J140" s="125">
        <f>IF('Indicator Data'!K144="No Data",1,IF('Indicator Data imputation'!K143&lt;&gt;"",1,0))</f>
        <v>0</v>
      </c>
      <c r="K140" s="125">
        <f>IF('Indicator Data'!L144="No Data",1,IF('Indicator Data imputation'!L143&lt;&gt;"",1,0))</f>
        <v>0</v>
      </c>
      <c r="L140" s="125">
        <f>IF('Indicator Data'!M144="No Data",1,IF('Indicator Data imputation'!M143&lt;&gt;"",1,0))</f>
        <v>0</v>
      </c>
      <c r="M140" s="125">
        <f>IF('Indicator Data'!N144="No Data",1,IF('Indicator Data imputation'!N143&lt;&gt;"",1,0))</f>
        <v>1</v>
      </c>
      <c r="N140" s="125">
        <f>IF('Indicator Data'!O144="No Data",1,IF('Indicator Data imputation'!O143&lt;&gt;"",1,0))</f>
        <v>1</v>
      </c>
      <c r="O140" s="125">
        <f>IF('Indicator Data'!P144="No Data",1,IF('Indicator Data imputation'!P143&lt;&gt;"",1,0))</f>
        <v>1</v>
      </c>
      <c r="P140" s="125">
        <f>IF('Indicator Data'!Q144="No Data",1,IF('Indicator Data imputation'!Q143&lt;&gt;"",1,0))</f>
        <v>0</v>
      </c>
      <c r="Q140" s="125">
        <f>IF('Indicator Data'!R144="No Data",1,IF('Indicator Data imputation'!R143&lt;&gt;"",1,0))</f>
        <v>0</v>
      </c>
      <c r="R140" s="125">
        <f>IF('Indicator Data'!S144="No Data",1,IF('Indicator Data imputation'!S143&lt;&gt;"",1,0))</f>
        <v>0</v>
      </c>
      <c r="S140" s="125">
        <f>IF('Indicator Data'!T144="No Data",1,IF('Indicator Data imputation'!T143&lt;&gt;"",1,0))</f>
        <v>0</v>
      </c>
      <c r="T140" s="125">
        <f>IF('Indicator Data'!U144="No Data",1,IF('Indicator Data imputation'!U143&lt;&gt;"",1,0))</f>
        <v>0</v>
      </c>
      <c r="U140" s="125">
        <f>IF('Indicator Data'!V144="No Data",1,IF('Indicator Data imputation'!V143&lt;&gt;"",1,0))</f>
        <v>0</v>
      </c>
      <c r="V140" s="125">
        <f>IF('Indicator Data'!W144="No Data",1,IF('Indicator Data imputation'!W143&lt;&gt;"",1,0))</f>
        <v>0</v>
      </c>
      <c r="W140" s="125">
        <f>IF('Indicator Data'!X144="No Data",1,IF('Indicator Data imputation'!X143&lt;&gt;"",1,0))</f>
        <v>0</v>
      </c>
      <c r="X140" s="125">
        <f>IF('Indicator Data'!Y144="No Data",1,IF('Indicator Data imputation'!Y143&lt;&gt;"",1,0))</f>
        <v>0</v>
      </c>
      <c r="Y140" s="125">
        <f>IF('Indicator Data'!Z144="No Data",1,IF('Indicator Data imputation'!Z143&lt;&gt;"",1,0))</f>
        <v>0</v>
      </c>
      <c r="Z140" s="125">
        <f>IF('Indicator Data'!AA144="No Data",1,IF('Indicator Data imputation'!AA143&lt;&gt;"",1,0))</f>
        <v>0</v>
      </c>
      <c r="AA140" s="125">
        <f>IF('Indicator Data'!AB144="No Data",1,IF('Indicator Data imputation'!AB143&lt;&gt;"",1,0))</f>
        <v>0</v>
      </c>
      <c r="AB140" s="125">
        <f>IF('Indicator Data'!AC144="No Data",1,IF('Indicator Data imputation'!AC143&lt;&gt;"",1,0))</f>
        <v>1</v>
      </c>
      <c r="AC140" s="125">
        <f>IF('Indicator Data'!AD144="No Data",1,IF('Indicator Data imputation'!AD143&lt;&gt;"",1,0))</f>
        <v>0</v>
      </c>
      <c r="AD140" s="125">
        <f>IF('Indicator Data'!AE144="No Data",1,IF('Indicator Data imputation'!AE143&lt;&gt;"",1,0))</f>
        <v>0</v>
      </c>
      <c r="AE140" s="125">
        <f>IF('Indicator Data'!AF144="No Data",1,IF('Indicator Data imputation'!AF143&lt;&gt;"",1,0))</f>
        <v>0</v>
      </c>
      <c r="AF140" s="125">
        <f>IF('Indicator Data'!AG144="No Data",1,IF('Indicator Data imputation'!AG143&lt;&gt;"",1,0))</f>
        <v>0</v>
      </c>
      <c r="AG140" s="125">
        <f>IF('Indicator Data'!AH144="No Data",1,IF('Indicator Data imputation'!AH143&lt;&gt;"",1,0))</f>
        <v>0</v>
      </c>
      <c r="AH140" s="125">
        <f>IF('Indicator Data'!AI144="No Data",1,IF('Indicator Data imputation'!AI143&lt;&gt;"",1,0))</f>
        <v>0</v>
      </c>
      <c r="AI140" s="125">
        <f>IF('Indicator Data'!AJ144="No Data",1,IF('Indicator Data imputation'!AJ143&lt;&gt;"",1,0))</f>
        <v>0</v>
      </c>
      <c r="AJ140" s="125">
        <f>IF('Indicator Data'!AK144="No Data",1,IF('Indicator Data imputation'!AK143&lt;&gt;"",1,0))</f>
        <v>0</v>
      </c>
      <c r="AK140" s="125">
        <f>IF('Indicator Data'!AL144="No Data",1,IF('Indicator Data imputation'!AL143&lt;&gt;"",1,0))</f>
        <v>0</v>
      </c>
      <c r="AL140" s="125">
        <f>IF('Indicator Data'!AM144="No Data",1,IF('Indicator Data imputation'!AM143&lt;&gt;"",1,0))</f>
        <v>1</v>
      </c>
      <c r="AM140" s="125">
        <f>IF('Indicator Data'!AN144="No Data",1,IF('Indicator Data imputation'!AN143&lt;&gt;"",1,0))</f>
        <v>0</v>
      </c>
      <c r="AN140" s="125">
        <f>IF('Indicator Data'!AO144="No Data",1,IF('Indicator Data imputation'!AO143&lt;&gt;"",1,0))</f>
        <v>0</v>
      </c>
      <c r="AO140" s="125">
        <f>IF('Indicator Data'!AP144="No Data",1,IF('Indicator Data imputation'!AP143&lt;&gt;"",1,0))</f>
        <v>0</v>
      </c>
      <c r="AP140" s="125">
        <f>IF('Indicator Data'!AQ144="No Data",1,IF('Indicator Data imputation'!AQ143&lt;&gt;"",1,0))</f>
        <v>1</v>
      </c>
      <c r="AQ140" s="125">
        <f>IF('Indicator Data'!AR144="No Data",1,IF('Indicator Data imputation'!AR143&lt;&gt;"",1,0))</f>
        <v>0</v>
      </c>
      <c r="AR140" s="125">
        <f>IF('Indicator Data'!AS144="No Data",1,IF('Indicator Data imputation'!AS143&lt;&gt;"",1,0))</f>
        <v>0</v>
      </c>
      <c r="AS140" s="125">
        <f>IF('Indicator Data'!AT144="No Data",1,IF('Indicator Data imputation'!AT143&lt;&gt;"",1,0))</f>
        <v>1</v>
      </c>
      <c r="AT140" s="125">
        <f>IF('Indicator Data'!AU144="No Data",1,IF('Indicator Data imputation'!AU143&lt;&gt;"",1,0))</f>
        <v>0</v>
      </c>
      <c r="AU140" s="125">
        <f>IF('Indicator Data'!AV144="No Data",1,IF('Indicator Data imputation'!AV143&lt;&gt;"",1,0))</f>
        <v>1</v>
      </c>
      <c r="AV140" s="125">
        <f>IF('Indicator Data'!AW144="No Data",1,IF('Indicator Data imputation'!AW143&lt;&gt;"",1,0))</f>
        <v>1</v>
      </c>
      <c r="AW140" s="125">
        <f>IF('Indicator Data'!AX144="No Data",1,IF('Indicator Data imputation'!AX143&lt;&gt;"",1,0))</f>
        <v>1</v>
      </c>
      <c r="AX140" s="125">
        <f>IF('Indicator Data'!AY144="No Data",1,IF('Indicator Data imputation'!AY143&lt;&gt;"",1,0))</f>
        <v>0</v>
      </c>
      <c r="AY140" s="125">
        <f>IF('Indicator Data'!AZ144="No Data",1,IF('Indicator Data imputation'!AZ143&lt;&gt;"",1,0))</f>
        <v>0</v>
      </c>
      <c r="AZ140" s="125">
        <f>IF('Indicator Data'!BA144="No Data",1,IF('Indicator Data imputation'!BA143&lt;&gt;"",1,0))</f>
        <v>0</v>
      </c>
      <c r="BA140" s="125">
        <f>IF('Indicator Data'!BB144="No Data",1,IF('Indicator Data imputation'!BB143&lt;&gt;"",1,0))</f>
        <v>0</v>
      </c>
      <c r="BB140" s="125">
        <f>IF('Indicator Data'!BC144="No Data",1,IF('Indicator Data imputation'!BC143&lt;&gt;"",1,0))</f>
        <v>0</v>
      </c>
      <c r="BC140" s="125">
        <f>IF('Indicator Data'!BD144="No Data",1,IF('Indicator Data imputation'!BD143&lt;&gt;"",1,0))</f>
        <v>0</v>
      </c>
      <c r="BD140" s="125">
        <f>IF('Indicator Data'!BF144="No Data",1,IF('Indicator Data imputation'!BE143&lt;&gt;"",1,0))</f>
        <v>0</v>
      </c>
      <c r="BE140" s="125">
        <f>IF('Indicator Data'!BG144="No Data",1,IF('Indicator Data imputation'!BF143&lt;&gt;"",1,0))</f>
        <v>0</v>
      </c>
      <c r="BF140" s="125">
        <f>IF('Indicator Data'!BH144="No Data",1,IF('Indicator Data imputation'!BG143&lt;&gt;"",1,0))</f>
        <v>0</v>
      </c>
      <c r="BG140" s="125">
        <f>IF('Indicator Data'!BI144="No Data",1,IF('Indicator Data imputation'!BH143&lt;&gt;"",1,0))</f>
        <v>0</v>
      </c>
      <c r="BH140" s="125">
        <f>IF('Indicator Data'!BJ144="No Data",1,IF('Indicator Data imputation'!BI143&lt;&gt;"",1,0))</f>
        <v>0</v>
      </c>
      <c r="BI140" s="125">
        <f>IF('Indicator Data'!BK144="No Data",1,IF('Indicator Data imputation'!BJ143&lt;&gt;"",1,0))</f>
        <v>0</v>
      </c>
      <c r="BJ140" s="125">
        <f>IF('Indicator Data'!BL144="No Data",1,IF('Indicator Data imputation'!BK143&lt;&gt;"",1,0))</f>
        <v>0</v>
      </c>
      <c r="BK140" s="125">
        <f>IF('Indicator Data'!BM144="No Data",1,IF('Indicator Data imputation'!BL143&lt;&gt;"",1,0))</f>
        <v>0</v>
      </c>
      <c r="BL140" s="125">
        <f>IF('Indicator Data'!BN144="No Data",1,IF('Indicator Data imputation'!BM143&lt;&gt;"",1,0))</f>
        <v>0</v>
      </c>
      <c r="BM140" s="125">
        <f>IF('Indicator Data'!BO144="No Data",1,IF('Indicator Data imputation'!BN143&lt;&gt;"",1,0))</f>
        <v>0</v>
      </c>
      <c r="BN140" s="125">
        <f>IF('Indicator Data'!BP144="No Data",1,IF('Indicator Data imputation'!BO143&lt;&gt;"",1,0))</f>
        <v>0</v>
      </c>
      <c r="BO140" s="125">
        <f>IF('Indicator Data'!BQ144="No Data",1,IF('Indicator Data imputation'!BP143&lt;&gt;"",1,0))</f>
        <v>0</v>
      </c>
      <c r="BP140" s="125">
        <f>IF('Indicator Data'!BR144="No Data",1,IF('Indicator Data imputation'!BQ143&lt;&gt;"",1,0))</f>
        <v>0</v>
      </c>
      <c r="BQ140" s="125">
        <f>IF('Indicator Data'!BS144="No Data",1,IF('Indicator Data imputation'!BR143&lt;&gt;"",1,0))</f>
        <v>0</v>
      </c>
      <c r="BR140" s="125">
        <f>IF('Indicator Data'!BT144="No Data",1,IF('Indicator Data imputation'!BS143&lt;&gt;"",1,0))</f>
        <v>0</v>
      </c>
      <c r="BS140" s="125">
        <f>IF('Indicator Data'!BU144="No Data",1,IF('Indicator Data imputation'!BT143&lt;&gt;"",1,0))</f>
        <v>0</v>
      </c>
      <c r="BT140" s="125">
        <f>IF('Indicator Data'!BV144="No Data",1,IF('Indicator Data imputation'!BU143&lt;&gt;"",1,0))</f>
        <v>0</v>
      </c>
      <c r="BU140" s="125">
        <f>IF('Indicator Data'!BW144="No Data",1,IF('Indicator Data imputation'!BV143&lt;&gt;"",1,0))</f>
        <v>0</v>
      </c>
      <c r="BV140" s="125">
        <f>IF('Indicator Data'!BX144="No Data",1,IF('Indicator Data imputation'!BW143&lt;&gt;"",1,0))</f>
        <v>0</v>
      </c>
      <c r="BW140" s="125">
        <f>IF('Indicator Data'!BY144="No Data",1,IF('Indicator Data imputation'!BX143&lt;&gt;"",1,0))</f>
        <v>0</v>
      </c>
      <c r="BX140" s="125">
        <f>IF('Indicator Data'!BZ144="No Data",1,IF('Indicator Data imputation'!BY143&lt;&gt;"",1,0))</f>
        <v>0</v>
      </c>
      <c r="BY140" s="3">
        <f t="shared" si="6"/>
        <v>10</v>
      </c>
      <c r="BZ140" s="127">
        <f t="shared" si="7"/>
        <v>0.13333333333333333</v>
      </c>
    </row>
    <row r="141" spans="1:78" x14ac:dyDescent="0.3">
      <c r="A141" s="3" t="str">
        <f>'Indicator Data'!B145</f>
        <v>QAT</v>
      </c>
      <c r="B141" s="125">
        <f>IF('Indicator Data'!C145="No Data",1,IF('Indicator Data imputation'!C144&lt;&gt;"",1,0))</f>
        <v>0</v>
      </c>
      <c r="C141" s="125">
        <f>IF('Indicator Data'!D145="No Data",1,IF('Indicator Data imputation'!D144&lt;&gt;"",1,0))</f>
        <v>0</v>
      </c>
      <c r="D141" s="125">
        <f>IF('Indicator Data'!E145="No Data",1,IF('Indicator Data imputation'!E144&lt;&gt;"",1,0))</f>
        <v>0</v>
      </c>
      <c r="E141" s="125">
        <f>IF('Indicator Data'!F145="No Data",1,IF('Indicator Data imputation'!F144&lt;&gt;"",1,0))</f>
        <v>0</v>
      </c>
      <c r="F141" s="125">
        <f>IF('Indicator Data'!G145="No Data",1,IF('Indicator Data imputation'!G144&lt;&gt;"",1,0))</f>
        <v>0</v>
      </c>
      <c r="G141" s="125">
        <f>IF('Indicator Data'!H145="No Data",1,IF('Indicator Data imputation'!H144&lt;&gt;"",1,0))</f>
        <v>0</v>
      </c>
      <c r="H141" s="125">
        <f>IF('Indicator Data'!I145="No Data",1,IF('Indicator Data imputation'!I144&lt;&gt;"",1,0))</f>
        <v>0</v>
      </c>
      <c r="I141" s="125">
        <f>IF('Indicator Data'!J145="No Data",1,IF('Indicator Data imputation'!J144&lt;&gt;"",1,0))</f>
        <v>0</v>
      </c>
      <c r="J141" s="125">
        <f>IF('Indicator Data'!K145="No Data",1,IF('Indicator Data imputation'!K144&lt;&gt;"",1,0))</f>
        <v>0</v>
      </c>
      <c r="K141" s="125">
        <f>IF('Indicator Data'!L145="No Data",1,IF('Indicator Data imputation'!L144&lt;&gt;"",1,0))</f>
        <v>0</v>
      </c>
      <c r="L141" s="125">
        <f>IF('Indicator Data'!M145="No Data",1,IF('Indicator Data imputation'!M144&lt;&gt;"",1,0))</f>
        <v>0</v>
      </c>
      <c r="M141" s="125">
        <f>IF('Indicator Data'!N145="No Data",1,IF('Indicator Data imputation'!N144&lt;&gt;"",1,0))</f>
        <v>1</v>
      </c>
      <c r="N141" s="125">
        <f>IF('Indicator Data'!O145="No Data",1,IF('Indicator Data imputation'!O144&lt;&gt;"",1,0))</f>
        <v>1</v>
      </c>
      <c r="O141" s="125">
        <f>IF('Indicator Data'!P145="No Data",1,IF('Indicator Data imputation'!P144&lt;&gt;"",1,0))</f>
        <v>1</v>
      </c>
      <c r="P141" s="125">
        <f>IF('Indicator Data'!Q145="No Data",1,IF('Indicator Data imputation'!Q144&lt;&gt;"",1,0))</f>
        <v>0</v>
      </c>
      <c r="Q141" s="125">
        <f>IF('Indicator Data'!R145="No Data",1,IF('Indicator Data imputation'!R144&lt;&gt;"",1,0))</f>
        <v>0</v>
      </c>
      <c r="R141" s="125">
        <f>IF('Indicator Data'!S145="No Data",1,IF('Indicator Data imputation'!S144&lt;&gt;"",1,0))</f>
        <v>0</v>
      </c>
      <c r="S141" s="125">
        <f>IF('Indicator Data'!T145="No Data",1,IF('Indicator Data imputation'!T144&lt;&gt;"",1,0))</f>
        <v>0</v>
      </c>
      <c r="T141" s="125">
        <f>IF('Indicator Data'!U145="No Data",1,IF('Indicator Data imputation'!U144&lt;&gt;"",1,0))</f>
        <v>0</v>
      </c>
      <c r="U141" s="125">
        <f>IF('Indicator Data'!V145="No Data",1,IF('Indicator Data imputation'!V144&lt;&gt;"",1,0))</f>
        <v>0</v>
      </c>
      <c r="V141" s="125">
        <f>IF('Indicator Data'!W145="No Data",1,IF('Indicator Data imputation'!W144&lt;&gt;"",1,0))</f>
        <v>0</v>
      </c>
      <c r="W141" s="125">
        <f>IF('Indicator Data'!X145="No Data",1,IF('Indicator Data imputation'!X144&lt;&gt;"",1,0))</f>
        <v>0</v>
      </c>
      <c r="X141" s="125">
        <f>IF('Indicator Data'!Y145="No Data",1,IF('Indicator Data imputation'!Y144&lt;&gt;"",1,0))</f>
        <v>0</v>
      </c>
      <c r="Y141" s="125">
        <f>IF('Indicator Data'!Z145="No Data",1,IF('Indicator Data imputation'!Z144&lt;&gt;"",1,0))</f>
        <v>0</v>
      </c>
      <c r="Z141" s="125">
        <f>IF('Indicator Data'!AA145="No Data",1,IF('Indicator Data imputation'!AA144&lt;&gt;"",1,0))</f>
        <v>1</v>
      </c>
      <c r="AA141" s="125">
        <f>IF('Indicator Data'!AB145="No Data",1,IF('Indicator Data imputation'!AB144&lt;&gt;"",1,0))</f>
        <v>0</v>
      </c>
      <c r="AB141" s="125">
        <f>IF('Indicator Data'!AC145="No Data",1,IF('Indicator Data imputation'!AC144&lt;&gt;"",1,0))</f>
        <v>1</v>
      </c>
      <c r="AC141" s="125">
        <f>IF('Indicator Data'!AD145="No Data",1,IF('Indicator Data imputation'!AD144&lt;&gt;"",1,0))</f>
        <v>0</v>
      </c>
      <c r="AD141" s="125">
        <f>IF('Indicator Data'!AE145="No Data",1,IF('Indicator Data imputation'!AE144&lt;&gt;"",1,0))</f>
        <v>0</v>
      </c>
      <c r="AE141" s="125">
        <f>IF('Indicator Data'!AF145="No Data",1,IF('Indicator Data imputation'!AF144&lt;&gt;"",1,0))</f>
        <v>1</v>
      </c>
      <c r="AF141" s="125">
        <f>IF('Indicator Data'!AG145="No Data",1,IF('Indicator Data imputation'!AG144&lt;&gt;"",1,0))</f>
        <v>0</v>
      </c>
      <c r="AG141" s="125">
        <f>IF('Indicator Data'!AH145="No Data",1,IF('Indicator Data imputation'!AH144&lt;&gt;"",1,0))</f>
        <v>0</v>
      </c>
      <c r="AH141" s="125">
        <f>IF('Indicator Data'!AI145="No Data",1,IF('Indicator Data imputation'!AI144&lt;&gt;"",1,0))</f>
        <v>0</v>
      </c>
      <c r="AI141" s="125">
        <f>IF('Indicator Data'!AJ145="No Data",1,IF('Indicator Data imputation'!AJ144&lt;&gt;"",1,0))</f>
        <v>0</v>
      </c>
      <c r="AJ141" s="125">
        <f>IF('Indicator Data'!AK145="No Data",1,IF('Indicator Data imputation'!AK144&lt;&gt;"",1,0))</f>
        <v>0</v>
      </c>
      <c r="AK141" s="125">
        <f>IF('Indicator Data'!AL145="No Data",1,IF('Indicator Data imputation'!AL144&lt;&gt;"",1,0))</f>
        <v>0</v>
      </c>
      <c r="AL141" s="125">
        <f>IF('Indicator Data'!AM145="No Data",1,IF('Indicator Data imputation'!AM144&lt;&gt;"",1,0))</f>
        <v>1</v>
      </c>
      <c r="AM141" s="125">
        <f>IF('Indicator Data'!AN145="No Data",1,IF('Indicator Data imputation'!AN144&lt;&gt;"",1,0))</f>
        <v>0</v>
      </c>
      <c r="AN141" s="125">
        <f>IF('Indicator Data'!AO145="No Data",1,IF('Indicator Data imputation'!AO144&lt;&gt;"",1,0))</f>
        <v>0</v>
      </c>
      <c r="AO141" s="125">
        <f>IF('Indicator Data'!AP145="No Data",1,IF('Indicator Data imputation'!AP144&lt;&gt;"",1,0))</f>
        <v>0</v>
      </c>
      <c r="AP141" s="125">
        <f>IF('Indicator Data'!AQ145="No Data",1,IF('Indicator Data imputation'!AQ144&lt;&gt;"",1,0))</f>
        <v>1</v>
      </c>
      <c r="AQ141" s="125">
        <f>IF('Indicator Data'!AR145="No Data",1,IF('Indicator Data imputation'!AR144&lt;&gt;"",1,0))</f>
        <v>0</v>
      </c>
      <c r="AR141" s="125">
        <f>IF('Indicator Data'!AS145="No Data",1,IF('Indicator Data imputation'!AS144&lt;&gt;"",1,0))</f>
        <v>0</v>
      </c>
      <c r="AS141" s="125">
        <f>IF('Indicator Data'!AT145="No Data",1,IF('Indicator Data imputation'!AT144&lt;&gt;"",1,0))</f>
        <v>1</v>
      </c>
      <c r="AT141" s="125">
        <f>IF('Indicator Data'!AU145="No Data",1,IF('Indicator Data imputation'!AU144&lt;&gt;"",1,0))</f>
        <v>0</v>
      </c>
      <c r="AU141" s="125">
        <f>IF('Indicator Data'!AV145="No Data",1,IF('Indicator Data imputation'!AV144&lt;&gt;"",1,0))</f>
        <v>1</v>
      </c>
      <c r="AV141" s="125">
        <f>IF('Indicator Data'!AW145="No Data",1,IF('Indicator Data imputation'!AW144&lt;&gt;"",1,0))</f>
        <v>1</v>
      </c>
      <c r="AW141" s="125">
        <f>IF('Indicator Data'!AX145="No Data",1,IF('Indicator Data imputation'!AX144&lt;&gt;"",1,0))</f>
        <v>1</v>
      </c>
      <c r="AX141" s="125">
        <f>IF('Indicator Data'!AY145="No Data",1,IF('Indicator Data imputation'!AY144&lt;&gt;"",1,0))</f>
        <v>0</v>
      </c>
      <c r="AY141" s="125">
        <f>IF('Indicator Data'!AZ145="No Data",1,IF('Indicator Data imputation'!AZ144&lt;&gt;"",1,0))</f>
        <v>0</v>
      </c>
      <c r="AZ141" s="125">
        <f>IF('Indicator Data'!BA145="No Data",1,IF('Indicator Data imputation'!BA144&lt;&gt;"",1,0))</f>
        <v>1</v>
      </c>
      <c r="BA141" s="125">
        <f>IF('Indicator Data'!BB145="No Data",1,IF('Indicator Data imputation'!BB144&lt;&gt;"",1,0))</f>
        <v>0</v>
      </c>
      <c r="BB141" s="125">
        <f>IF('Indicator Data'!BC145="No Data",1,IF('Indicator Data imputation'!BC144&lt;&gt;"",1,0))</f>
        <v>0</v>
      </c>
      <c r="BC141" s="125">
        <f>IF('Indicator Data'!BD145="No Data",1,IF('Indicator Data imputation'!BD144&lt;&gt;"",1,0))</f>
        <v>0</v>
      </c>
      <c r="BD141" s="125">
        <f>IF('Indicator Data'!BF145="No Data",1,IF('Indicator Data imputation'!BE144&lt;&gt;"",1,0))</f>
        <v>0</v>
      </c>
      <c r="BE141" s="125">
        <f>IF('Indicator Data'!BG145="No Data",1,IF('Indicator Data imputation'!BF144&lt;&gt;"",1,0))</f>
        <v>0</v>
      </c>
      <c r="BF141" s="125">
        <f>IF('Indicator Data'!BH145="No Data",1,IF('Indicator Data imputation'!BG144&lt;&gt;"",1,0))</f>
        <v>0</v>
      </c>
      <c r="BG141" s="125">
        <f>IF('Indicator Data'!BI145="No Data",1,IF('Indicator Data imputation'!BH144&lt;&gt;"",1,0))</f>
        <v>1</v>
      </c>
      <c r="BH141" s="125">
        <f>IF('Indicator Data'!BJ145="No Data",1,IF('Indicator Data imputation'!BI144&lt;&gt;"",1,0))</f>
        <v>1</v>
      </c>
      <c r="BI141" s="125">
        <f>IF('Indicator Data'!BK145="No Data",1,IF('Indicator Data imputation'!BJ144&lt;&gt;"",1,0))</f>
        <v>0</v>
      </c>
      <c r="BJ141" s="125">
        <f>IF('Indicator Data'!BL145="No Data",1,IF('Indicator Data imputation'!BK144&lt;&gt;"",1,0))</f>
        <v>0</v>
      </c>
      <c r="BK141" s="125">
        <f>IF('Indicator Data'!BM145="No Data",1,IF('Indicator Data imputation'!BL144&lt;&gt;"",1,0))</f>
        <v>0</v>
      </c>
      <c r="BL141" s="125">
        <f>IF('Indicator Data'!BN145="No Data",1,IF('Indicator Data imputation'!BM144&lt;&gt;"",1,0))</f>
        <v>0</v>
      </c>
      <c r="BM141" s="125">
        <f>IF('Indicator Data'!BO145="No Data",1,IF('Indicator Data imputation'!BN144&lt;&gt;"",1,0))</f>
        <v>0</v>
      </c>
      <c r="BN141" s="125">
        <f>IF('Indicator Data'!BP145="No Data",1,IF('Indicator Data imputation'!BO144&lt;&gt;"",1,0))</f>
        <v>0</v>
      </c>
      <c r="BO141" s="125">
        <f>IF('Indicator Data'!BQ145="No Data",1,IF('Indicator Data imputation'!BP144&lt;&gt;"",1,0))</f>
        <v>0</v>
      </c>
      <c r="BP141" s="125">
        <f>IF('Indicator Data'!BR145="No Data",1,IF('Indicator Data imputation'!BQ144&lt;&gt;"",1,0))</f>
        <v>0</v>
      </c>
      <c r="BQ141" s="125">
        <f>IF('Indicator Data'!BS145="No Data",1,IF('Indicator Data imputation'!BR144&lt;&gt;"",1,0))</f>
        <v>0</v>
      </c>
      <c r="BR141" s="125">
        <f>IF('Indicator Data'!BT145="No Data",1,IF('Indicator Data imputation'!BS144&lt;&gt;"",1,0))</f>
        <v>0</v>
      </c>
      <c r="BS141" s="125">
        <f>IF('Indicator Data'!BU145="No Data",1,IF('Indicator Data imputation'!BT144&lt;&gt;"",1,0))</f>
        <v>0</v>
      </c>
      <c r="BT141" s="125">
        <f>IF('Indicator Data'!BV145="No Data",1,IF('Indicator Data imputation'!BU144&lt;&gt;"",1,0))</f>
        <v>0</v>
      </c>
      <c r="BU141" s="125">
        <f>IF('Indicator Data'!BW145="No Data",1,IF('Indicator Data imputation'!BV144&lt;&gt;"",1,0))</f>
        <v>0</v>
      </c>
      <c r="BV141" s="125">
        <f>IF('Indicator Data'!BX145="No Data",1,IF('Indicator Data imputation'!BW144&lt;&gt;"",1,0))</f>
        <v>0</v>
      </c>
      <c r="BW141" s="125">
        <f>IF('Indicator Data'!BY145="No Data",1,IF('Indicator Data imputation'!BX144&lt;&gt;"",1,0))</f>
        <v>0</v>
      </c>
      <c r="BX141" s="125">
        <f>IF('Indicator Data'!BZ145="No Data",1,IF('Indicator Data imputation'!BY144&lt;&gt;"",1,0))</f>
        <v>0</v>
      </c>
      <c r="BY141" s="3">
        <f t="shared" si="6"/>
        <v>15</v>
      </c>
      <c r="BZ141" s="127">
        <f t="shared" si="7"/>
        <v>0.2</v>
      </c>
    </row>
    <row r="142" spans="1:78" x14ac:dyDescent="0.3">
      <c r="A142" s="3" t="str">
        <f>'Indicator Data'!B146</f>
        <v>ROU</v>
      </c>
      <c r="B142" s="125">
        <f>IF('Indicator Data'!C146="No Data",1,IF('Indicator Data imputation'!C145&lt;&gt;"",1,0))</f>
        <v>0</v>
      </c>
      <c r="C142" s="125">
        <f>IF('Indicator Data'!D146="No Data",1,IF('Indicator Data imputation'!D145&lt;&gt;"",1,0))</f>
        <v>0</v>
      </c>
      <c r="D142" s="125">
        <f>IF('Indicator Data'!E146="No Data",1,IF('Indicator Data imputation'!E145&lt;&gt;"",1,0))</f>
        <v>0</v>
      </c>
      <c r="E142" s="125">
        <f>IF('Indicator Data'!F146="No Data",1,IF('Indicator Data imputation'!F145&lt;&gt;"",1,0))</f>
        <v>0</v>
      </c>
      <c r="F142" s="125">
        <f>IF('Indicator Data'!G146="No Data",1,IF('Indicator Data imputation'!G145&lt;&gt;"",1,0))</f>
        <v>0</v>
      </c>
      <c r="G142" s="125">
        <f>IF('Indicator Data'!H146="No Data",1,IF('Indicator Data imputation'!H145&lt;&gt;"",1,0))</f>
        <v>0</v>
      </c>
      <c r="H142" s="125">
        <f>IF('Indicator Data'!I146="No Data",1,IF('Indicator Data imputation'!I145&lt;&gt;"",1,0))</f>
        <v>0</v>
      </c>
      <c r="I142" s="125">
        <f>IF('Indicator Data'!J146="No Data",1,IF('Indicator Data imputation'!J145&lt;&gt;"",1,0))</f>
        <v>0</v>
      </c>
      <c r="J142" s="125">
        <f>IF('Indicator Data'!K146="No Data",1,IF('Indicator Data imputation'!K145&lt;&gt;"",1,0))</f>
        <v>0</v>
      </c>
      <c r="K142" s="125">
        <f>IF('Indicator Data'!L146="No Data",1,IF('Indicator Data imputation'!L145&lt;&gt;"",1,0))</f>
        <v>0</v>
      </c>
      <c r="L142" s="125">
        <f>IF('Indicator Data'!M146="No Data",1,IF('Indicator Data imputation'!M145&lt;&gt;"",1,0))</f>
        <v>0</v>
      </c>
      <c r="M142" s="125">
        <f>IF('Indicator Data'!N146="No Data",1,IF('Indicator Data imputation'!N145&lt;&gt;"",1,0))</f>
        <v>1</v>
      </c>
      <c r="N142" s="125">
        <f>IF('Indicator Data'!O146="No Data",1,IF('Indicator Data imputation'!O145&lt;&gt;"",1,0))</f>
        <v>1</v>
      </c>
      <c r="O142" s="125">
        <f>IF('Indicator Data'!P146="No Data",1,IF('Indicator Data imputation'!P145&lt;&gt;"",1,0))</f>
        <v>1</v>
      </c>
      <c r="P142" s="125">
        <f>IF('Indicator Data'!Q146="No Data",1,IF('Indicator Data imputation'!Q145&lt;&gt;"",1,0))</f>
        <v>0</v>
      </c>
      <c r="Q142" s="125">
        <f>IF('Indicator Data'!R146="No Data",1,IF('Indicator Data imputation'!R145&lt;&gt;"",1,0))</f>
        <v>0</v>
      </c>
      <c r="R142" s="125">
        <f>IF('Indicator Data'!S146="No Data",1,IF('Indicator Data imputation'!S145&lt;&gt;"",1,0))</f>
        <v>0</v>
      </c>
      <c r="S142" s="125">
        <f>IF('Indicator Data'!T146="No Data",1,IF('Indicator Data imputation'!T145&lt;&gt;"",1,0))</f>
        <v>0</v>
      </c>
      <c r="T142" s="125">
        <f>IF('Indicator Data'!U146="No Data",1,IF('Indicator Data imputation'!U145&lt;&gt;"",1,0))</f>
        <v>0</v>
      </c>
      <c r="U142" s="125">
        <f>IF('Indicator Data'!V146="No Data",1,IF('Indicator Data imputation'!V145&lt;&gt;"",1,0))</f>
        <v>0</v>
      </c>
      <c r="V142" s="125">
        <f>IF('Indicator Data'!W146="No Data",1,IF('Indicator Data imputation'!W145&lt;&gt;"",1,0))</f>
        <v>0</v>
      </c>
      <c r="W142" s="125">
        <f>IF('Indicator Data'!X146="No Data",1,IF('Indicator Data imputation'!X145&lt;&gt;"",1,0))</f>
        <v>0</v>
      </c>
      <c r="X142" s="125">
        <f>IF('Indicator Data'!Y146="No Data",1,IF('Indicator Data imputation'!Y145&lt;&gt;"",1,0))</f>
        <v>0</v>
      </c>
      <c r="Y142" s="125">
        <f>IF('Indicator Data'!Z146="No Data",1,IF('Indicator Data imputation'!Z145&lt;&gt;"",1,0))</f>
        <v>0</v>
      </c>
      <c r="Z142" s="125">
        <f>IF('Indicator Data'!AA146="No Data",1,IF('Indicator Data imputation'!AA145&lt;&gt;"",1,0))</f>
        <v>0</v>
      </c>
      <c r="AA142" s="125">
        <f>IF('Indicator Data'!AB146="No Data",1,IF('Indicator Data imputation'!AB145&lt;&gt;"",1,0))</f>
        <v>0</v>
      </c>
      <c r="AB142" s="125">
        <f>IF('Indicator Data'!AC146="No Data",1,IF('Indicator Data imputation'!AC145&lt;&gt;"",1,0))</f>
        <v>1</v>
      </c>
      <c r="AC142" s="125">
        <f>IF('Indicator Data'!AD146="No Data",1,IF('Indicator Data imputation'!AD145&lt;&gt;"",1,0))</f>
        <v>0</v>
      </c>
      <c r="AD142" s="125">
        <f>IF('Indicator Data'!AE146="No Data",1,IF('Indicator Data imputation'!AE145&lt;&gt;"",1,0))</f>
        <v>0</v>
      </c>
      <c r="AE142" s="125">
        <f>IF('Indicator Data'!AF146="No Data",1,IF('Indicator Data imputation'!AF145&lt;&gt;"",1,0))</f>
        <v>0</v>
      </c>
      <c r="AF142" s="125">
        <f>IF('Indicator Data'!AG146="No Data",1,IF('Indicator Data imputation'!AG145&lt;&gt;"",1,0))</f>
        <v>0</v>
      </c>
      <c r="AG142" s="125">
        <f>IF('Indicator Data'!AH146="No Data",1,IF('Indicator Data imputation'!AH145&lt;&gt;"",1,0))</f>
        <v>0</v>
      </c>
      <c r="AH142" s="125">
        <f>IF('Indicator Data'!AI146="No Data",1,IF('Indicator Data imputation'!AI145&lt;&gt;"",1,0))</f>
        <v>0</v>
      </c>
      <c r="AI142" s="125">
        <f>IF('Indicator Data'!AJ146="No Data",1,IF('Indicator Data imputation'!AJ145&lt;&gt;"",1,0))</f>
        <v>0</v>
      </c>
      <c r="AJ142" s="125">
        <f>IF('Indicator Data'!AK146="No Data",1,IF('Indicator Data imputation'!AK145&lt;&gt;"",1,0))</f>
        <v>0</v>
      </c>
      <c r="AK142" s="125">
        <f>IF('Indicator Data'!AL146="No Data",1,IF('Indicator Data imputation'!AL145&lt;&gt;"",1,0))</f>
        <v>0</v>
      </c>
      <c r="AL142" s="125">
        <f>IF('Indicator Data'!AM146="No Data",1,IF('Indicator Data imputation'!AM145&lt;&gt;"",1,0))</f>
        <v>1</v>
      </c>
      <c r="AM142" s="125">
        <f>IF('Indicator Data'!AN146="No Data",1,IF('Indicator Data imputation'!AN145&lt;&gt;"",1,0))</f>
        <v>0</v>
      </c>
      <c r="AN142" s="125">
        <f>IF('Indicator Data'!AO146="No Data",1,IF('Indicator Data imputation'!AO145&lt;&gt;"",1,0))</f>
        <v>0</v>
      </c>
      <c r="AO142" s="125">
        <f>IF('Indicator Data'!AP146="No Data",1,IF('Indicator Data imputation'!AP145&lt;&gt;"",1,0))</f>
        <v>0</v>
      </c>
      <c r="AP142" s="125">
        <f>IF('Indicator Data'!AQ146="No Data",1,IF('Indicator Data imputation'!AQ145&lt;&gt;"",1,0))</f>
        <v>1</v>
      </c>
      <c r="AQ142" s="125">
        <f>IF('Indicator Data'!AR146="No Data",1,IF('Indicator Data imputation'!AR145&lt;&gt;"",1,0))</f>
        <v>0</v>
      </c>
      <c r="AR142" s="125">
        <f>IF('Indicator Data'!AS146="No Data",1,IF('Indicator Data imputation'!AS145&lt;&gt;"",1,0))</f>
        <v>0</v>
      </c>
      <c r="AS142" s="125">
        <f>IF('Indicator Data'!AT146="No Data",1,IF('Indicator Data imputation'!AT145&lt;&gt;"",1,0))</f>
        <v>1</v>
      </c>
      <c r="AT142" s="125">
        <f>IF('Indicator Data'!AU146="No Data",1,IF('Indicator Data imputation'!AU145&lt;&gt;"",1,0))</f>
        <v>0</v>
      </c>
      <c r="AU142" s="125">
        <f>IF('Indicator Data'!AV146="No Data",1,IF('Indicator Data imputation'!AV145&lt;&gt;"",1,0))</f>
        <v>0</v>
      </c>
      <c r="AV142" s="125">
        <f>IF('Indicator Data'!AW146="No Data",1,IF('Indicator Data imputation'!AW145&lt;&gt;"",1,0))</f>
        <v>0</v>
      </c>
      <c r="AW142" s="125">
        <f>IF('Indicator Data'!AX146="No Data",1,IF('Indicator Data imputation'!AX145&lt;&gt;"",1,0))</f>
        <v>1</v>
      </c>
      <c r="AX142" s="125">
        <f>IF('Indicator Data'!AY146="No Data",1,IF('Indicator Data imputation'!AY145&lt;&gt;"",1,0))</f>
        <v>0</v>
      </c>
      <c r="AY142" s="125">
        <f>IF('Indicator Data'!AZ146="No Data",1,IF('Indicator Data imputation'!AZ145&lt;&gt;"",1,0))</f>
        <v>0</v>
      </c>
      <c r="AZ142" s="125">
        <f>IF('Indicator Data'!BA146="No Data",1,IF('Indicator Data imputation'!BA145&lt;&gt;"",1,0))</f>
        <v>0</v>
      </c>
      <c r="BA142" s="125">
        <f>IF('Indicator Data'!BB146="No Data",1,IF('Indicator Data imputation'!BB145&lt;&gt;"",1,0))</f>
        <v>0</v>
      </c>
      <c r="BB142" s="125">
        <f>IF('Indicator Data'!BC146="No Data",1,IF('Indicator Data imputation'!BC145&lt;&gt;"",1,0))</f>
        <v>0</v>
      </c>
      <c r="BC142" s="125">
        <f>IF('Indicator Data'!BD146="No Data",1,IF('Indicator Data imputation'!BD145&lt;&gt;"",1,0))</f>
        <v>0</v>
      </c>
      <c r="BD142" s="125">
        <f>IF('Indicator Data'!BF146="No Data",1,IF('Indicator Data imputation'!BE145&lt;&gt;"",1,0))</f>
        <v>0</v>
      </c>
      <c r="BE142" s="125">
        <f>IF('Indicator Data'!BG146="No Data",1,IF('Indicator Data imputation'!BF145&lt;&gt;"",1,0))</f>
        <v>0</v>
      </c>
      <c r="BF142" s="125">
        <f>IF('Indicator Data'!BH146="No Data",1,IF('Indicator Data imputation'!BG145&lt;&gt;"",1,0))</f>
        <v>0</v>
      </c>
      <c r="BG142" s="125">
        <f>IF('Indicator Data'!BI146="No Data",1,IF('Indicator Data imputation'!BH145&lt;&gt;"",1,0))</f>
        <v>0</v>
      </c>
      <c r="BH142" s="125">
        <f>IF('Indicator Data'!BJ146="No Data",1,IF('Indicator Data imputation'!BI145&lt;&gt;"",1,0))</f>
        <v>0</v>
      </c>
      <c r="BI142" s="125">
        <f>IF('Indicator Data'!BK146="No Data",1,IF('Indicator Data imputation'!BJ145&lt;&gt;"",1,0))</f>
        <v>0</v>
      </c>
      <c r="BJ142" s="125">
        <f>IF('Indicator Data'!BL146="No Data",1,IF('Indicator Data imputation'!BK145&lt;&gt;"",1,0))</f>
        <v>0</v>
      </c>
      <c r="BK142" s="125">
        <f>IF('Indicator Data'!BM146="No Data",1,IF('Indicator Data imputation'!BL145&lt;&gt;"",1,0))</f>
        <v>0</v>
      </c>
      <c r="BL142" s="125">
        <f>IF('Indicator Data'!BN146="No Data",1,IF('Indicator Data imputation'!BM145&lt;&gt;"",1,0))</f>
        <v>0</v>
      </c>
      <c r="BM142" s="125">
        <f>IF('Indicator Data'!BO146="No Data",1,IF('Indicator Data imputation'!BN145&lt;&gt;"",1,0))</f>
        <v>0</v>
      </c>
      <c r="BN142" s="125">
        <f>IF('Indicator Data'!BP146="No Data",1,IF('Indicator Data imputation'!BO145&lt;&gt;"",1,0))</f>
        <v>0</v>
      </c>
      <c r="BO142" s="125">
        <f>IF('Indicator Data'!BQ146="No Data",1,IF('Indicator Data imputation'!BP145&lt;&gt;"",1,0))</f>
        <v>0</v>
      </c>
      <c r="BP142" s="125">
        <f>IF('Indicator Data'!BR146="No Data",1,IF('Indicator Data imputation'!BQ145&lt;&gt;"",1,0))</f>
        <v>0</v>
      </c>
      <c r="BQ142" s="125">
        <f>IF('Indicator Data'!BS146="No Data",1,IF('Indicator Data imputation'!BR145&lt;&gt;"",1,0))</f>
        <v>0</v>
      </c>
      <c r="BR142" s="125">
        <f>IF('Indicator Data'!BT146="No Data",1,IF('Indicator Data imputation'!BS145&lt;&gt;"",1,0))</f>
        <v>0</v>
      </c>
      <c r="BS142" s="125">
        <f>IF('Indicator Data'!BU146="No Data",1,IF('Indicator Data imputation'!BT145&lt;&gt;"",1,0))</f>
        <v>0</v>
      </c>
      <c r="BT142" s="125">
        <f>IF('Indicator Data'!BV146="No Data",1,IF('Indicator Data imputation'!BU145&lt;&gt;"",1,0))</f>
        <v>0</v>
      </c>
      <c r="BU142" s="125">
        <f>IF('Indicator Data'!BW146="No Data",1,IF('Indicator Data imputation'!BV145&lt;&gt;"",1,0))</f>
        <v>0</v>
      </c>
      <c r="BV142" s="125">
        <f>IF('Indicator Data'!BX146="No Data",1,IF('Indicator Data imputation'!BW145&lt;&gt;"",1,0))</f>
        <v>1</v>
      </c>
      <c r="BW142" s="125">
        <f>IF('Indicator Data'!BY146="No Data",1,IF('Indicator Data imputation'!BX145&lt;&gt;"",1,0))</f>
        <v>0</v>
      </c>
      <c r="BX142" s="125">
        <f>IF('Indicator Data'!BZ146="No Data",1,IF('Indicator Data imputation'!BY145&lt;&gt;"",1,0))</f>
        <v>0</v>
      </c>
      <c r="BY142" s="3">
        <f t="shared" si="6"/>
        <v>9</v>
      </c>
      <c r="BZ142" s="127">
        <f t="shared" si="7"/>
        <v>0.12</v>
      </c>
    </row>
    <row r="143" spans="1:78" x14ac:dyDescent="0.3">
      <c r="A143" s="3" t="str">
        <f>'Indicator Data'!B147</f>
        <v>RUS</v>
      </c>
      <c r="B143" s="125">
        <f>IF('Indicator Data'!C147="No Data",1,IF('Indicator Data imputation'!C146&lt;&gt;"",1,0))</f>
        <v>0</v>
      </c>
      <c r="C143" s="125">
        <f>IF('Indicator Data'!D147="No Data",1,IF('Indicator Data imputation'!D146&lt;&gt;"",1,0))</f>
        <v>0</v>
      </c>
      <c r="D143" s="125">
        <f>IF('Indicator Data'!E147="No Data",1,IF('Indicator Data imputation'!E146&lt;&gt;"",1,0))</f>
        <v>0</v>
      </c>
      <c r="E143" s="125">
        <f>IF('Indicator Data'!F147="No Data",1,IF('Indicator Data imputation'!F146&lt;&gt;"",1,0))</f>
        <v>0</v>
      </c>
      <c r="F143" s="125">
        <f>IF('Indicator Data'!G147="No Data",1,IF('Indicator Data imputation'!G146&lt;&gt;"",1,0))</f>
        <v>0</v>
      </c>
      <c r="G143" s="125">
        <f>IF('Indicator Data'!H147="No Data",1,IF('Indicator Data imputation'!H146&lt;&gt;"",1,0))</f>
        <v>0</v>
      </c>
      <c r="H143" s="125">
        <f>IF('Indicator Data'!I147="No Data",1,IF('Indicator Data imputation'!I146&lt;&gt;"",1,0))</f>
        <v>0</v>
      </c>
      <c r="I143" s="125">
        <f>IF('Indicator Data'!J147="No Data",1,IF('Indicator Data imputation'!J146&lt;&gt;"",1,0))</f>
        <v>0</v>
      </c>
      <c r="J143" s="125">
        <f>IF('Indicator Data'!K147="No Data",1,IF('Indicator Data imputation'!K146&lt;&gt;"",1,0))</f>
        <v>0</v>
      </c>
      <c r="K143" s="125">
        <f>IF('Indicator Data'!L147="No Data",1,IF('Indicator Data imputation'!L146&lt;&gt;"",1,0))</f>
        <v>0</v>
      </c>
      <c r="L143" s="125">
        <f>IF('Indicator Data'!M147="No Data",1,IF('Indicator Data imputation'!M146&lt;&gt;"",1,0))</f>
        <v>0</v>
      </c>
      <c r="M143" s="125">
        <f>IF('Indicator Data'!N147="No Data",1,IF('Indicator Data imputation'!N146&lt;&gt;"",1,0))</f>
        <v>1</v>
      </c>
      <c r="N143" s="125">
        <f>IF('Indicator Data'!O147="No Data",1,IF('Indicator Data imputation'!O146&lt;&gt;"",1,0))</f>
        <v>1</v>
      </c>
      <c r="O143" s="125">
        <f>IF('Indicator Data'!P147="No Data",1,IF('Indicator Data imputation'!P146&lt;&gt;"",1,0))</f>
        <v>1</v>
      </c>
      <c r="P143" s="125">
        <f>IF('Indicator Data'!Q147="No Data",1,IF('Indicator Data imputation'!Q146&lt;&gt;"",1,0))</f>
        <v>0</v>
      </c>
      <c r="Q143" s="125">
        <f>IF('Indicator Data'!R147="No Data",1,IF('Indicator Data imputation'!R146&lt;&gt;"",1,0))</f>
        <v>0</v>
      </c>
      <c r="R143" s="125">
        <f>IF('Indicator Data'!S147="No Data",1,IF('Indicator Data imputation'!S146&lt;&gt;"",1,0))</f>
        <v>0</v>
      </c>
      <c r="S143" s="125">
        <f>IF('Indicator Data'!T147="No Data",1,IF('Indicator Data imputation'!T146&lt;&gt;"",1,0))</f>
        <v>0</v>
      </c>
      <c r="T143" s="125">
        <f>IF('Indicator Data'!U147="No Data",1,IF('Indicator Data imputation'!U146&lt;&gt;"",1,0))</f>
        <v>0</v>
      </c>
      <c r="U143" s="125">
        <f>IF('Indicator Data'!V147="No Data",1,IF('Indicator Data imputation'!V146&lt;&gt;"",1,0))</f>
        <v>0</v>
      </c>
      <c r="V143" s="125">
        <f>IF('Indicator Data'!W147="No Data",1,IF('Indicator Data imputation'!W146&lt;&gt;"",1,0))</f>
        <v>0</v>
      </c>
      <c r="W143" s="125">
        <f>IF('Indicator Data'!X147="No Data",1,IF('Indicator Data imputation'!X146&lt;&gt;"",1,0))</f>
        <v>0</v>
      </c>
      <c r="X143" s="125">
        <f>IF('Indicator Data'!Y147="No Data",1,IF('Indicator Data imputation'!Y146&lt;&gt;"",1,0))</f>
        <v>0</v>
      </c>
      <c r="Y143" s="125">
        <f>IF('Indicator Data'!Z147="No Data",1,IF('Indicator Data imputation'!Z146&lt;&gt;"",1,0))</f>
        <v>0</v>
      </c>
      <c r="Z143" s="125">
        <f>IF('Indicator Data'!AA147="No Data",1,IF('Indicator Data imputation'!AA146&lt;&gt;"",1,0))</f>
        <v>0</v>
      </c>
      <c r="AA143" s="125">
        <f>IF('Indicator Data'!AB147="No Data",1,IF('Indicator Data imputation'!AB146&lt;&gt;"",1,0))</f>
        <v>0</v>
      </c>
      <c r="AB143" s="125">
        <f>IF('Indicator Data'!AC147="No Data",1,IF('Indicator Data imputation'!AC146&lt;&gt;"",1,0))</f>
        <v>1</v>
      </c>
      <c r="AC143" s="125">
        <f>IF('Indicator Data'!AD147="No Data",1,IF('Indicator Data imputation'!AD146&lt;&gt;"",1,0))</f>
        <v>0</v>
      </c>
      <c r="AD143" s="125">
        <f>IF('Indicator Data'!AE147="No Data",1,IF('Indicator Data imputation'!AE146&lt;&gt;"",1,0))</f>
        <v>0</v>
      </c>
      <c r="AE143" s="125">
        <f>IF('Indicator Data'!AF147="No Data",1,IF('Indicator Data imputation'!AF146&lt;&gt;"",1,0))</f>
        <v>1</v>
      </c>
      <c r="AF143" s="125">
        <f>IF('Indicator Data'!AG147="No Data",1,IF('Indicator Data imputation'!AG146&lt;&gt;"",1,0))</f>
        <v>0</v>
      </c>
      <c r="AG143" s="125">
        <f>IF('Indicator Data'!AH147="No Data",1,IF('Indicator Data imputation'!AH146&lt;&gt;"",1,0))</f>
        <v>0</v>
      </c>
      <c r="AH143" s="125">
        <f>IF('Indicator Data'!AI147="No Data",1,IF('Indicator Data imputation'!AI146&lt;&gt;"",1,0))</f>
        <v>0</v>
      </c>
      <c r="AI143" s="125">
        <f>IF('Indicator Data'!AJ147="No Data",1,IF('Indicator Data imputation'!AJ146&lt;&gt;"",1,0))</f>
        <v>0</v>
      </c>
      <c r="AJ143" s="125">
        <f>IF('Indicator Data'!AK147="No Data",1,IF('Indicator Data imputation'!AK146&lt;&gt;"",1,0))</f>
        <v>0</v>
      </c>
      <c r="AK143" s="125">
        <f>IF('Indicator Data'!AL147="No Data",1,IF('Indicator Data imputation'!AL146&lt;&gt;"",1,0))</f>
        <v>0</v>
      </c>
      <c r="AL143" s="125">
        <f>IF('Indicator Data'!AM147="No Data",1,IF('Indicator Data imputation'!AM146&lt;&gt;"",1,0))</f>
        <v>1</v>
      </c>
      <c r="AM143" s="125">
        <f>IF('Indicator Data'!AN147="No Data",1,IF('Indicator Data imputation'!AN146&lt;&gt;"",1,0))</f>
        <v>0</v>
      </c>
      <c r="AN143" s="125">
        <f>IF('Indicator Data'!AO147="No Data",1,IF('Indicator Data imputation'!AO146&lt;&gt;"",1,0))</f>
        <v>0</v>
      </c>
      <c r="AO143" s="125">
        <f>IF('Indicator Data'!AP147="No Data",1,IF('Indicator Data imputation'!AP146&lt;&gt;"",1,0))</f>
        <v>0</v>
      </c>
      <c r="AP143" s="125">
        <f>IF('Indicator Data'!AQ147="No Data",1,IF('Indicator Data imputation'!AQ146&lt;&gt;"",1,0))</f>
        <v>1</v>
      </c>
      <c r="AQ143" s="125">
        <f>IF('Indicator Data'!AR147="No Data",1,IF('Indicator Data imputation'!AR146&lt;&gt;"",1,0))</f>
        <v>0</v>
      </c>
      <c r="AR143" s="125">
        <f>IF('Indicator Data'!AS147="No Data",1,IF('Indicator Data imputation'!AS146&lt;&gt;"",1,0))</f>
        <v>0</v>
      </c>
      <c r="AS143" s="125">
        <f>IF('Indicator Data'!AT147="No Data",1,IF('Indicator Data imputation'!AT146&lt;&gt;"",1,0))</f>
        <v>1</v>
      </c>
      <c r="AT143" s="125">
        <f>IF('Indicator Data'!AU147="No Data",1,IF('Indicator Data imputation'!AU146&lt;&gt;"",1,0))</f>
        <v>0</v>
      </c>
      <c r="AU143" s="125">
        <f>IF('Indicator Data'!AV147="No Data",1,IF('Indicator Data imputation'!AV146&lt;&gt;"",1,0))</f>
        <v>1</v>
      </c>
      <c r="AV143" s="125">
        <f>IF('Indicator Data'!AW147="No Data",1,IF('Indicator Data imputation'!AW146&lt;&gt;"",1,0))</f>
        <v>1</v>
      </c>
      <c r="AW143" s="125">
        <f>IF('Indicator Data'!AX147="No Data",1,IF('Indicator Data imputation'!AX146&lt;&gt;"",1,0))</f>
        <v>1</v>
      </c>
      <c r="AX143" s="125">
        <f>IF('Indicator Data'!AY147="No Data",1,IF('Indicator Data imputation'!AY146&lt;&gt;"",1,0))</f>
        <v>0</v>
      </c>
      <c r="AY143" s="125">
        <f>IF('Indicator Data'!AZ147="No Data",1,IF('Indicator Data imputation'!AZ146&lt;&gt;"",1,0))</f>
        <v>0</v>
      </c>
      <c r="AZ143" s="125">
        <f>IF('Indicator Data'!BA147="No Data",1,IF('Indicator Data imputation'!BA146&lt;&gt;"",1,0))</f>
        <v>0</v>
      </c>
      <c r="BA143" s="125">
        <f>IF('Indicator Data'!BB147="No Data",1,IF('Indicator Data imputation'!BB146&lt;&gt;"",1,0))</f>
        <v>0</v>
      </c>
      <c r="BB143" s="125">
        <f>IF('Indicator Data'!BC147="No Data",1,IF('Indicator Data imputation'!BC146&lt;&gt;"",1,0))</f>
        <v>0</v>
      </c>
      <c r="BC143" s="125">
        <f>IF('Indicator Data'!BD147="No Data",1,IF('Indicator Data imputation'!BD146&lt;&gt;"",1,0))</f>
        <v>0</v>
      </c>
      <c r="BD143" s="125">
        <f>IF('Indicator Data'!BF147="No Data",1,IF('Indicator Data imputation'!BE146&lt;&gt;"",1,0))</f>
        <v>0</v>
      </c>
      <c r="BE143" s="125">
        <f>IF('Indicator Data'!BG147="No Data",1,IF('Indicator Data imputation'!BF146&lt;&gt;"",1,0))</f>
        <v>0</v>
      </c>
      <c r="BF143" s="125">
        <f>IF('Indicator Data'!BH147="No Data",1,IF('Indicator Data imputation'!BG146&lt;&gt;"",1,0))</f>
        <v>0</v>
      </c>
      <c r="BG143" s="125">
        <f>IF('Indicator Data'!BI147="No Data",1,IF('Indicator Data imputation'!BH146&lt;&gt;"",1,0))</f>
        <v>0</v>
      </c>
      <c r="BH143" s="125">
        <f>IF('Indicator Data'!BJ147="No Data",1,IF('Indicator Data imputation'!BI146&lt;&gt;"",1,0))</f>
        <v>0</v>
      </c>
      <c r="BI143" s="125">
        <f>IF('Indicator Data'!BK147="No Data",1,IF('Indicator Data imputation'!BJ146&lt;&gt;"",1,0))</f>
        <v>1</v>
      </c>
      <c r="BJ143" s="125">
        <f>IF('Indicator Data'!BL147="No Data",1,IF('Indicator Data imputation'!BK146&lt;&gt;"",1,0))</f>
        <v>0</v>
      </c>
      <c r="BK143" s="125">
        <f>IF('Indicator Data'!BM147="No Data",1,IF('Indicator Data imputation'!BL146&lt;&gt;"",1,0))</f>
        <v>0</v>
      </c>
      <c r="BL143" s="125">
        <f>IF('Indicator Data'!BN147="No Data",1,IF('Indicator Data imputation'!BM146&lt;&gt;"",1,0))</f>
        <v>0</v>
      </c>
      <c r="BM143" s="125">
        <f>IF('Indicator Data'!BO147="No Data",1,IF('Indicator Data imputation'!BN146&lt;&gt;"",1,0))</f>
        <v>0</v>
      </c>
      <c r="BN143" s="125">
        <f>IF('Indicator Data'!BP147="No Data",1,IF('Indicator Data imputation'!BO146&lt;&gt;"",1,0))</f>
        <v>0</v>
      </c>
      <c r="BO143" s="125">
        <f>IF('Indicator Data'!BQ147="No Data",1,IF('Indicator Data imputation'!BP146&lt;&gt;"",1,0))</f>
        <v>0</v>
      </c>
      <c r="BP143" s="125">
        <f>IF('Indicator Data'!BR147="No Data",1,IF('Indicator Data imputation'!BQ146&lt;&gt;"",1,0))</f>
        <v>0</v>
      </c>
      <c r="BQ143" s="125">
        <f>IF('Indicator Data'!BS147="No Data",1,IF('Indicator Data imputation'!BR146&lt;&gt;"",1,0))</f>
        <v>0</v>
      </c>
      <c r="BR143" s="125">
        <f>IF('Indicator Data'!BT147="No Data",1,IF('Indicator Data imputation'!BS146&lt;&gt;"",1,0))</f>
        <v>0</v>
      </c>
      <c r="BS143" s="125">
        <f>IF('Indicator Data'!BU147="No Data",1,IF('Indicator Data imputation'!BT146&lt;&gt;"",1,0))</f>
        <v>0</v>
      </c>
      <c r="BT143" s="125">
        <f>IF('Indicator Data'!BV147="No Data",1,IF('Indicator Data imputation'!BU146&lt;&gt;"",1,0))</f>
        <v>0</v>
      </c>
      <c r="BU143" s="125">
        <f>IF('Indicator Data'!BW147="No Data",1,IF('Indicator Data imputation'!BV146&lt;&gt;"",1,0))</f>
        <v>0</v>
      </c>
      <c r="BV143" s="125">
        <f>IF('Indicator Data'!BX147="No Data",1,IF('Indicator Data imputation'!BW146&lt;&gt;"",1,0))</f>
        <v>0</v>
      </c>
      <c r="BW143" s="125">
        <f>IF('Indicator Data'!BY147="No Data",1,IF('Indicator Data imputation'!BX146&lt;&gt;"",1,0))</f>
        <v>0</v>
      </c>
      <c r="BX143" s="125">
        <f>IF('Indicator Data'!BZ147="No Data",1,IF('Indicator Data imputation'!BY146&lt;&gt;"",1,0))</f>
        <v>0</v>
      </c>
      <c r="BY143" s="3">
        <f t="shared" si="6"/>
        <v>12</v>
      </c>
      <c r="BZ143" s="127">
        <f t="shared" si="7"/>
        <v>0.16</v>
      </c>
    </row>
    <row r="144" spans="1:78" x14ac:dyDescent="0.3">
      <c r="A144" s="3" t="str">
        <f>'Indicator Data'!B148</f>
        <v>RWA</v>
      </c>
      <c r="B144" s="125">
        <f>IF('Indicator Data'!C148="No Data",1,IF('Indicator Data imputation'!C147&lt;&gt;"",1,0))</f>
        <v>0</v>
      </c>
      <c r="C144" s="125">
        <f>IF('Indicator Data'!D148="No Data",1,IF('Indicator Data imputation'!D147&lt;&gt;"",1,0))</f>
        <v>0</v>
      </c>
      <c r="D144" s="125">
        <f>IF('Indicator Data'!E148="No Data",1,IF('Indicator Data imputation'!E147&lt;&gt;"",1,0))</f>
        <v>0</v>
      </c>
      <c r="E144" s="125">
        <f>IF('Indicator Data'!F148="No Data",1,IF('Indicator Data imputation'!F147&lt;&gt;"",1,0))</f>
        <v>0</v>
      </c>
      <c r="F144" s="125">
        <f>IF('Indicator Data'!G148="No Data",1,IF('Indicator Data imputation'!G147&lt;&gt;"",1,0))</f>
        <v>0</v>
      </c>
      <c r="G144" s="125">
        <f>IF('Indicator Data'!H148="No Data",1,IF('Indicator Data imputation'!H147&lt;&gt;"",1,0))</f>
        <v>0</v>
      </c>
      <c r="H144" s="125">
        <f>IF('Indicator Data'!I148="No Data",1,IF('Indicator Data imputation'!I147&lt;&gt;"",1,0))</f>
        <v>0</v>
      </c>
      <c r="I144" s="125">
        <f>IF('Indicator Data'!J148="No Data",1,IF('Indicator Data imputation'!J147&lt;&gt;"",1,0))</f>
        <v>0</v>
      </c>
      <c r="J144" s="125">
        <f>IF('Indicator Data'!K148="No Data",1,IF('Indicator Data imputation'!K147&lt;&gt;"",1,0))</f>
        <v>0</v>
      </c>
      <c r="K144" s="125">
        <f>IF('Indicator Data'!L148="No Data",1,IF('Indicator Data imputation'!L147&lt;&gt;"",1,0))</f>
        <v>0</v>
      </c>
      <c r="L144" s="125">
        <f>IF('Indicator Data'!M148="No Data",1,IF('Indicator Data imputation'!M147&lt;&gt;"",1,0))</f>
        <v>0</v>
      </c>
      <c r="M144" s="125">
        <f>IF('Indicator Data'!N148="No Data",1,IF('Indicator Data imputation'!N147&lt;&gt;"",1,0))</f>
        <v>0</v>
      </c>
      <c r="N144" s="125">
        <f>IF('Indicator Data'!O148="No Data",1,IF('Indicator Data imputation'!O147&lt;&gt;"",1,0))</f>
        <v>0</v>
      </c>
      <c r="O144" s="125">
        <f>IF('Indicator Data'!P148="No Data",1,IF('Indicator Data imputation'!P147&lt;&gt;"",1,0))</f>
        <v>0</v>
      </c>
      <c r="P144" s="125">
        <f>IF('Indicator Data'!Q148="No Data",1,IF('Indicator Data imputation'!Q147&lt;&gt;"",1,0))</f>
        <v>0</v>
      </c>
      <c r="Q144" s="125">
        <f>IF('Indicator Data'!R148="No Data",1,IF('Indicator Data imputation'!R147&lt;&gt;"",1,0))</f>
        <v>0</v>
      </c>
      <c r="R144" s="125">
        <f>IF('Indicator Data'!S148="No Data",1,IF('Indicator Data imputation'!S147&lt;&gt;"",1,0))</f>
        <v>0</v>
      </c>
      <c r="S144" s="125">
        <f>IF('Indicator Data'!T148="No Data",1,IF('Indicator Data imputation'!T147&lt;&gt;"",1,0))</f>
        <v>0</v>
      </c>
      <c r="T144" s="125">
        <f>IF('Indicator Data'!U148="No Data",1,IF('Indicator Data imputation'!U147&lt;&gt;"",1,0))</f>
        <v>0</v>
      </c>
      <c r="U144" s="125">
        <f>IF('Indicator Data'!V148="No Data",1,IF('Indicator Data imputation'!V147&lt;&gt;"",1,0))</f>
        <v>0</v>
      </c>
      <c r="V144" s="125">
        <f>IF('Indicator Data'!W148="No Data",1,IF('Indicator Data imputation'!W147&lt;&gt;"",1,0))</f>
        <v>0</v>
      </c>
      <c r="W144" s="125">
        <f>IF('Indicator Data'!X148="No Data",1,IF('Indicator Data imputation'!X147&lt;&gt;"",1,0))</f>
        <v>0</v>
      </c>
      <c r="X144" s="125">
        <f>IF('Indicator Data'!Y148="No Data",1,IF('Indicator Data imputation'!Y147&lt;&gt;"",1,0))</f>
        <v>0</v>
      </c>
      <c r="Y144" s="125">
        <f>IF('Indicator Data'!Z148="No Data",1,IF('Indicator Data imputation'!Z147&lt;&gt;"",1,0))</f>
        <v>0</v>
      </c>
      <c r="Z144" s="125">
        <f>IF('Indicator Data'!AA148="No Data",1,IF('Indicator Data imputation'!AA147&lt;&gt;"",1,0))</f>
        <v>0</v>
      </c>
      <c r="AA144" s="125">
        <f>IF('Indicator Data'!AB148="No Data",1,IF('Indicator Data imputation'!AB147&lt;&gt;"",1,0))</f>
        <v>0</v>
      </c>
      <c r="AB144" s="125">
        <f>IF('Indicator Data'!AC148="No Data",1,IF('Indicator Data imputation'!AC147&lt;&gt;"",1,0))</f>
        <v>0</v>
      </c>
      <c r="AC144" s="125">
        <f>IF('Indicator Data'!AD148="No Data",1,IF('Indicator Data imputation'!AD147&lt;&gt;"",1,0))</f>
        <v>0</v>
      </c>
      <c r="AD144" s="125">
        <f>IF('Indicator Data'!AE148="No Data",1,IF('Indicator Data imputation'!AE147&lt;&gt;"",1,0))</f>
        <v>0</v>
      </c>
      <c r="AE144" s="125">
        <f>IF('Indicator Data'!AF148="No Data",1,IF('Indicator Data imputation'!AF147&lt;&gt;"",1,0))</f>
        <v>0</v>
      </c>
      <c r="AF144" s="125">
        <f>IF('Indicator Data'!AG148="No Data",1,IF('Indicator Data imputation'!AG147&lt;&gt;"",1,0))</f>
        <v>0</v>
      </c>
      <c r="AG144" s="125">
        <f>IF('Indicator Data'!AH148="No Data",1,IF('Indicator Data imputation'!AH147&lt;&gt;"",1,0))</f>
        <v>0</v>
      </c>
      <c r="AH144" s="125">
        <f>IF('Indicator Data'!AI148="No Data",1,IF('Indicator Data imputation'!AI147&lt;&gt;"",1,0))</f>
        <v>0</v>
      </c>
      <c r="AI144" s="125">
        <f>IF('Indicator Data'!AJ148="No Data",1,IF('Indicator Data imputation'!AJ147&lt;&gt;"",1,0))</f>
        <v>0</v>
      </c>
      <c r="AJ144" s="125">
        <f>IF('Indicator Data'!AK148="No Data",1,IF('Indicator Data imputation'!AK147&lt;&gt;"",1,0))</f>
        <v>0</v>
      </c>
      <c r="AK144" s="125">
        <f>IF('Indicator Data'!AL148="No Data",1,IF('Indicator Data imputation'!AL147&lt;&gt;"",1,0))</f>
        <v>0</v>
      </c>
      <c r="AL144" s="125">
        <f>IF('Indicator Data'!AM148="No Data",1,IF('Indicator Data imputation'!AM147&lt;&gt;"",1,0))</f>
        <v>0</v>
      </c>
      <c r="AM144" s="125">
        <f>IF('Indicator Data'!AN148="No Data",1,IF('Indicator Data imputation'!AN147&lt;&gt;"",1,0))</f>
        <v>0</v>
      </c>
      <c r="AN144" s="125">
        <f>IF('Indicator Data'!AO148="No Data",1,IF('Indicator Data imputation'!AO147&lt;&gt;"",1,0))</f>
        <v>0</v>
      </c>
      <c r="AO144" s="125">
        <f>IF('Indicator Data'!AP148="No Data",1,IF('Indicator Data imputation'!AP147&lt;&gt;"",1,0))</f>
        <v>0</v>
      </c>
      <c r="AP144" s="125">
        <f>IF('Indicator Data'!AQ148="No Data",1,IF('Indicator Data imputation'!AQ147&lt;&gt;"",1,0))</f>
        <v>0</v>
      </c>
      <c r="AQ144" s="125">
        <f>IF('Indicator Data'!AR148="No Data",1,IF('Indicator Data imputation'!AR147&lt;&gt;"",1,0))</f>
        <v>0</v>
      </c>
      <c r="AR144" s="125">
        <f>IF('Indicator Data'!AS148="No Data",1,IF('Indicator Data imputation'!AS147&lt;&gt;"",1,0))</f>
        <v>0</v>
      </c>
      <c r="AS144" s="125">
        <f>IF('Indicator Data'!AT148="No Data",1,IF('Indicator Data imputation'!AT147&lt;&gt;"",1,0))</f>
        <v>0</v>
      </c>
      <c r="AT144" s="125">
        <f>IF('Indicator Data'!AU148="No Data",1,IF('Indicator Data imputation'!AU147&lt;&gt;"",1,0))</f>
        <v>0</v>
      </c>
      <c r="AU144" s="125">
        <f>IF('Indicator Data'!AV148="No Data",1,IF('Indicator Data imputation'!AV147&lt;&gt;"",1,0))</f>
        <v>0</v>
      </c>
      <c r="AV144" s="125">
        <f>IF('Indicator Data'!AW148="No Data",1,IF('Indicator Data imputation'!AW147&lt;&gt;"",1,0))</f>
        <v>0</v>
      </c>
      <c r="AW144" s="125">
        <f>IF('Indicator Data'!AX148="No Data",1,IF('Indicator Data imputation'!AX147&lt;&gt;"",1,0))</f>
        <v>0</v>
      </c>
      <c r="AX144" s="125">
        <f>IF('Indicator Data'!AY148="No Data",1,IF('Indicator Data imputation'!AY147&lt;&gt;"",1,0))</f>
        <v>0</v>
      </c>
      <c r="AY144" s="125">
        <f>IF('Indicator Data'!AZ148="No Data",1,IF('Indicator Data imputation'!AZ147&lt;&gt;"",1,0))</f>
        <v>0</v>
      </c>
      <c r="AZ144" s="125">
        <f>IF('Indicator Data'!BA148="No Data",1,IF('Indicator Data imputation'!BA147&lt;&gt;"",1,0))</f>
        <v>0</v>
      </c>
      <c r="BA144" s="125">
        <f>IF('Indicator Data'!BB148="No Data",1,IF('Indicator Data imputation'!BB147&lt;&gt;"",1,0))</f>
        <v>0</v>
      </c>
      <c r="BB144" s="125">
        <f>IF('Indicator Data'!BC148="No Data",1,IF('Indicator Data imputation'!BC147&lt;&gt;"",1,0))</f>
        <v>0</v>
      </c>
      <c r="BC144" s="125">
        <f>IF('Indicator Data'!BD148="No Data",1,IF('Indicator Data imputation'!BD147&lt;&gt;"",1,0))</f>
        <v>0</v>
      </c>
      <c r="BD144" s="125">
        <f>IF('Indicator Data'!BF148="No Data",1,IF('Indicator Data imputation'!BE147&lt;&gt;"",1,0))</f>
        <v>0</v>
      </c>
      <c r="BE144" s="125">
        <f>IF('Indicator Data'!BG148="No Data",1,IF('Indicator Data imputation'!BF147&lt;&gt;"",1,0))</f>
        <v>0</v>
      </c>
      <c r="BF144" s="125">
        <f>IF('Indicator Data'!BH148="No Data",1,IF('Indicator Data imputation'!BG147&lt;&gt;"",1,0))</f>
        <v>0</v>
      </c>
      <c r="BG144" s="125">
        <f>IF('Indicator Data'!BI148="No Data",1,IF('Indicator Data imputation'!BH147&lt;&gt;"",1,0))</f>
        <v>0</v>
      </c>
      <c r="BH144" s="125">
        <f>IF('Indicator Data'!BJ148="No Data",1,IF('Indicator Data imputation'!BI147&lt;&gt;"",1,0))</f>
        <v>0</v>
      </c>
      <c r="BI144" s="125">
        <f>IF('Indicator Data'!BK148="No Data",1,IF('Indicator Data imputation'!BJ147&lt;&gt;"",1,0))</f>
        <v>0</v>
      </c>
      <c r="BJ144" s="125">
        <f>IF('Indicator Data'!BL148="No Data",1,IF('Indicator Data imputation'!BK147&lt;&gt;"",1,0))</f>
        <v>0</v>
      </c>
      <c r="BK144" s="125">
        <f>IF('Indicator Data'!BM148="No Data",1,IF('Indicator Data imputation'!BL147&lt;&gt;"",1,0))</f>
        <v>0</v>
      </c>
      <c r="BL144" s="125">
        <f>IF('Indicator Data'!BN148="No Data",1,IF('Indicator Data imputation'!BM147&lt;&gt;"",1,0))</f>
        <v>0</v>
      </c>
      <c r="BM144" s="125">
        <f>IF('Indicator Data'!BO148="No Data",1,IF('Indicator Data imputation'!BN147&lt;&gt;"",1,0))</f>
        <v>0</v>
      </c>
      <c r="BN144" s="125">
        <f>IF('Indicator Data'!BP148="No Data",1,IF('Indicator Data imputation'!BO147&lt;&gt;"",1,0))</f>
        <v>0</v>
      </c>
      <c r="BO144" s="125">
        <f>IF('Indicator Data'!BQ148="No Data",1,IF('Indicator Data imputation'!BP147&lt;&gt;"",1,0))</f>
        <v>0</v>
      </c>
      <c r="BP144" s="125">
        <f>IF('Indicator Data'!BR148="No Data",1,IF('Indicator Data imputation'!BQ147&lt;&gt;"",1,0))</f>
        <v>0</v>
      </c>
      <c r="BQ144" s="125">
        <f>IF('Indicator Data'!BS148="No Data",1,IF('Indicator Data imputation'!BR147&lt;&gt;"",1,0))</f>
        <v>0</v>
      </c>
      <c r="BR144" s="125">
        <f>IF('Indicator Data'!BT148="No Data",1,IF('Indicator Data imputation'!BS147&lt;&gt;"",1,0))</f>
        <v>0</v>
      </c>
      <c r="BS144" s="125">
        <f>IF('Indicator Data'!BU148="No Data",1,IF('Indicator Data imputation'!BT147&lt;&gt;"",1,0))</f>
        <v>0</v>
      </c>
      <c r="BT144" s="125">
        <f>IF('Indicator Data'!BV148="No Data",1,IF('Indicator Data imputation'!BU147&lt;&gt;"",1,0))</f>
        <v>0</v>
      </c>
      <c r="BU144" s="125">
        <f>IF('Indicator Data'!BW148="No Data",1,IF('Indicator Data imputation'!BV147&lt;&gt;"",1,0))</f>
        <v>0</v>
      </c>
      <c r="BV144" s="125">
        <f>IF('Indicator Data'!BX148="No Data",1,IF('Indicator Data imputation'!BW147&lt;&gt;"",1,0))</f>
        <v>0</v>
      </c>
      <c r="BW144" s="125">
        <f>IF('Indicator Data'!BY148="No Data",1,IF('Indicator Data imputation'!BX147&lt;&gt;"",1,0))</f>
        <v>0</v>
      </c>
      <c r="BX144" s="125">
        <f>IF('Indicator Data'!BZ148="No Data",1,IF('Indicator Data imputation'!BY147&lt;&gt;"",1,0))</f>
        <v>0</v>
      </c>
      <c r="BY144" s="3">
        <f t="shared" si="6"/>
        <v>0</v>
      </c>
      <c r="BZ144" s="127">
        <f t="shared" si="7"/>
        <v>0</v>
      </c>
    </row>
    <row r="145" spans="1:78" x14ac:dyDescent="0.3">
      <c r="A145" s="3" t="str">
        <f>'Indicator Data'!B149</f>
        <v>KNA</v>
      </c>
      <c r="B145" s="125">
        <f>IF('Indicator Data'!C149="No Data",1,IF('Indicator Data imputation'!C148&lt;&gt;"",1,0))</f>
        <v>0</v>
      </c>
      <c r="C145" s="125">
        <f>IF('Indicator Data'!D149="No Data",1,IF('Indicator Data imputation'!D148&lt;&gt;"",1,0))</f>
        <v>0</v>
      </c>
      <c r="D145" s="125">
        <f>IF('Indicator Data'!E149="No Data",1,IF('Indicator Data imputation'!E148&lt;&gt;"",1,0))</f>
        <v>1</v>
      </c>
      <c r="E145" s="125">
        <f>IF('Indicator Data'!F149="No Data",1,IF('Indicator Data imputation'!F148&lt;&gt;"",1,0))</f>
        <v>0</v>
      </c>
      <c r="F145" s="125">
        <f>IF('Indicator Data'!G149="No Data",1,IF('Indicator Data imputation'!G148&lt;&gt;"",1,0))</f>
        <v>0</v>
      </c>
      <c r="G145" s="125">
        <f>IF('Indicator Data'!H149="No Data",1,IF('Indicator Data imputation'!H148&lt;&gt;"",1,0))</f>
        <v>0</v>
      </c>
      <c r="H145" s="125">
        <f>IF('Indicator Data'!I149="No Data",1,IF('Indicator Data imputation'!I148&lt;&gt;"",1,0))</f>
        <v>0</v>
      </c>
      <c r="I145" s="125">
        <f>IF('Indicator Data'!J149="No Data",1,IF('Indicator Data imputation'!J148&lt;&gt;"",1,0))</f>
        <v>0</v>
      </c>
      <c r="J145" s="125">
        <f>IF('Indicator Data'!K149="No Data",1,IF('Indicator Data imputation'!K148&lt;&gt;"",1,0))</f>
        <v>0</v>
      </c>
      <c r="K145" s="125">
        <f>IF('Indicator Data'!L149="No Data",1,IF('Indicator Data imputation'!L148&lt;&gt;"",1,0))</f>
        <v>0</v>
      </c>
      <c r="L145" s="125">
        <f>IF('Indicator Data'!M149="No Data",1,IF('Indicator Data imputation'!M148&lt;&gt;"",1,0))</f>
        <v>1</v>
      </c>
      <c r="M145" s="125">
        <f>IF('Indicator Data'!N149="No Data",1,IF('Indicator Data imputation'!N148&lt;&gt;"",1,0))</f>
        <v>1</v>
      </c>
      <c r="N145" s="125">
        <f>IF('Indicator Data'!O149="No Data",1,IF('Indicator Data imputation'!O148&lt;&gt;"",1,0))</f>
        <v>1</v>
      </c>
      <c r="O145" s="125">
        <f>IF('Indicator Data'!P149="No Data",1,IF('Indicator Data imputation'!P148&lt;&gt;"",1,0))</f>
        <v>1</v>
      </c>
      <c r="P145" s="125">
        <f>IF('Indicator Data'!Q149="No Data",1,IF('Indicator Data imputation'!Q148&lt;&gt;"",1,0))</f>
        <v>0</v>
      </c>
      <c r="Q145" s="125">
        <f>IF('Indicator Data'!R149="No Data",1,IF('Indicator Data imputation'!R148&lt;&gt;"",1,0))</f>
        <v>0</v>
      </c>
      <c r="R145" s="125">
        <f>IF('Indicator Data'!S149="No Data",1,IF('Indicator Data imputation'!S148&lt;&gt;"",1,0))</f>
        <v>0</v>
      </c>
      <c r="S145" s="125">
        <f>IF('Indicator Data'!T149="No Data",1,IF('Indicator Data imputation'!T148&lt;&gt;"",1,0))</f>
        <v>0</v>
      </c>
      <c r="T145" s="125">
        <f>IF('Indicator Data'!U149="No Data",1,IF('Indicator Data imputation'!U148&lt;&gt;"",1,0))</f>
        <v>0</v>
      </c>
      <c r="U145" s="125">
        <f>IF('Indicator Data'!V149="No Data",1,IF('Indicator Data imputation'!V148&lt;&gt;"",1,0))</f>
        <v>0</v>
      </c>
      <c r="V145" s="125">
        <f>IF('Indicator Data'!W149="No Data",1,IF('Indicator Data imputation'!W148&lt;&gt;"",1,0))</f>
        <v>0</v>
      </c>
      <c r="W145" s="125">
        <f>IF('Indicator Data'!X149="No Data",1,IF('Indicator Data imputation'!X148&lt;&gt;"",1,0))</f>
        <v>0</v>
      </c>
      <c r="X145" s="125">
        <f>IF('Indicator Data'!Y149="No Data",1,IF('Indicator Data imputation'!Y148&lt;&gt;"",1,0))</f>
        <v>0</v>
      </c>
      <c r="Y145" s="125">
        <f>IF('Indicator Data'!Z149="No Data",1,IF('Indicator Data imputation'!Z148&lt;&gt;"",1,0))</f>
        <v>0</v>
      </c>
      <c r="Z145" s="125">
        <f>IF('Indicator Data'!AA149="No Data",1,IF('Indicator Data imputation'!AA148&lt;&gt;"",1,0))</f>
        <v>1</v>
      </c>
      <c r="AA145" s="125">
        <f>IF('Indicator Data'!AB149="No Data",1,IF('Indicator Data imputation'!AB148&lt;&gt;"",1,0))</f>
        <v>0</v>
      </c>
      <c r="AB145" s="125">
        <f>IF('Indicator Data'!AC149="No Data",1,IF('Indicator Data imputation'!AC148&lt;&gt;"",1,0))</f>
        <v>1</v>
      </c>
      <c r="AC145" s="125">
        <f>IF('Indicator Data'!AD149="No Data",1,IF('Indicator Data imputation'!AD148&lt;&gt;"",1,0))</f>
        <v>1</v>
      </c>
      <c r="AD145" s="125">
        <f>IF('Indicator Data'!AE149="No Data",1,IF('Indicator Data imputation'!AE148&lt;&gt;"",1,0))</f>
        <v>0</v>
      </c>
      <c r="AE145" s="125">
        <f>IF('Indicator Data'!AF149="No Data",1,IF('Indicator Data imputation'!AF148&lt;&gt;"",1,0))</f>
        <v>1</v>
      </c>
      <c r="AF145" s="125">
        <f>IF('Indicator Data'!AG149="No Data",1,IF('Indicator Data imputation'!AG148&lt;&gt;"",1,0))</f>
        <v>1</v>
      </c>
      <c r="AG145" s="125">
        <f>IF('Indicator Data'!AH149="No Data",1,IF('Indicator Data imputation'!AH148&lt;&gt;"",1,0))</f>
        <v>0</v>
      </c>
      <c r="AH145" s="125">
        <f>IF('Indicator Data'!AI149="No Data",1,IF('Indicator Data imputation'!AI148&lt;&gt;"",1,0))</f>
        <v>0</v>
      </c>
      <c r="AI145" s="125">
        <f>IF('Indicator Data'!AJ149="No Data",1,IF('Indicator Data imputation'!AJ148&lt;&gt;"",1,0))</f>
        <v>0</v>
      </c>
      <c r="AJ145" s="125">
        <f>IF('Indicator Data'!AK149="No Data",1,IF('Indicator Data imputation'!AK148&lt;&gt;"",1,0))</f>
        <v>0</v>
      </c>
      <c r="AK145" s="125">
        <f>IF('Indicator Data'!AL149="No Data",1,IF('Indicator Data imputation'!AL148&lt;&gt;"",1,0))</f>
        <v>0</v>
      </c>
      <c r="AL145" s="125">
        <f>IF('Indicator Data'!AM149="No Data",1,IF('Indicator Data imputation'!AM148&lt;&gt;"",1,0))</f>
        <v>1</v>
      </c>
      <c r="AM145" s="125">
        <f>IF('Indicator Data'!AN149="No Data",1,IF('Indicator Data imputation'!AN148&lt;&gt;"",1,0))</f>
        <v>0</v>
      </c>
      <c r="AN145" s="125">
        <f>IF('Indicator Data'!AO149="No Data",1,IF('Indicator Data imputation'!AO148&lt;&gt;"",1,0))</f>
        <v>0</v>
      </c>
      <c r="AO145" s="125">
        <f>IF('Indicator Data'!AP149="No Data",1,IF('Indicator Data imputation'!AP148&lt;&gt;"",1,0))</f>
        <v>0</v>
      </c>
      <c r="AP145" s="125">
        <f>IF('Indicator Data'!AQ149="No Data",1,IF('Indicator Data imputation'!AQ148&lt;&gt;"",1,0))</f>
        <v>1</v>
      </c>
      <c r="AQ145" s="125">
        <f>IF('Indicator Data'!AR149="No Data",1,IF('Indicator Data imputation'!AR148&lt;&gt;"",1,0))</f>
        <v>0</v>
      </c>
      <c r="AR145" s="125">
        <f>IF('Indicator Data'!AS149="No Data",1,IF('Indicator Data imputation'!AS148&lt;&gt;"",1,0))</f>
        <v>0</v>
      </c>
      <c r="AS145" s="125">
        <f>IF('Indicator Data'!AT149="No Data",1,IF('Indicator Data imputation'!AT148&lt;&gt;"",1,0))</f>
        <v>1</v>
      </c>
      <c r="AT145" s="125">
        <f>IF('Indicator Data'!AU149="No Data",1,IF('Indicator Data imputation'!AU148&lt;&gt;"",1,0))</f>
        <v>0</v>
      </c>
      <c r="AU145" s="125">
        <f>IF('Indicator Data'!AV149="No Data",1,IF('Indicator Data imputation'!AV148&lt;&gt;"",1,0))</f>
        <v>1</v>
      </c>
      <c r="AV145" s="125">
        <f>IF('Indicator Data'!AW149="No Data",1,IF('Indicator Data imputation'!AW148&lt;&gt;"",1,0))</f>
        <v>1</v>
      </c>
      <c r="AW145" s="125">
        <f>IF('Indicator Data'!AX149="No Data",1,IF('Indicator Data imputation'!AX148&lt;&gt;"",1,0))</f>
        <v>1</v>
      </c>
      <c r="AX145" s="125">
        <f>IF('Indicator Data'!AY149="No Data",1,IF('Indicator Data imputation'!AY148&lt;&gt;"",1,0))</f>
        <v>0</v>
      </c>
      <c r="AY145" s="125">
        <f>IF('Indicator Data'!AZ149="No Data",1,IF('Indicator Data imputation'!AZ148&lt;&gt;"",1,0))</f>
        <v>1</v>
      </c>
      <c r="AZ145" s="125">
        <f>IF('Indicator Data'!BA149="No Data",1,IF('Indicator Data imputation'!BA148&lt;&gt;"",1,0))</f>
        <v>1</v>
      </c>
      <c r="BA145" s="125">
        <f>IF('Indicator Data'!BB149="No Data",1,IF('Indicator Data imputation'!BB148&lt;&gt;"",1,0))</f>
        <v>0</v>
      </c>
      <c r="BB145" s="125">
        <f>IF('Indicator Data'!BC149="No Data",1,IF('Indicator Data imputation'!BC148&lt;&gt;"",1,0))</f>
        <v>0</v>
      </c>
      <c r="BC145" s="125">
        <f>IF('Indicator Data'!BD149="No Data",1,IF('Indicator Data imputation'!BD148&lt;&gt;"",1,0))</f>
        <v>0</v>
      </c>
      <c r="BD145" s="125">
        <f>IF('Indicator Data'!BF149="No Data",1,IF('Indicator Data imputation'!BE148&lt;&gt;"",1,0))</f>
        <v>0</v>
      </c>
      <c r="BE145" s="125">
        <f>IF('Indicator Data'!BG149="No Data",1,IF('Indicator Data imputation'!BF148&lt;&gt;"",1,0))</f>
        <v>0</v>
      </c>
      <c r="BF145" s="125">
        <f>IF('Indicator Data'!BH149="No Data",1,IF('Indicator Data imputation'!BG148&lt;&gt;"",1,0))</f>
        <v>0</v>
      </c>
      <c r="BG145" s="125">
        <f>IF('Indicator Data'!BI149="No Data",1,IF('Indicator Data imputation'!BH148&lt;&gt;"",1,0))</f>
        <v>0</v>
      </c>
      <c r="BH145" s="125">
        <f>IF('Indicator Data'!BJ149="No Data",1,IF('Indicator Data imputation'!BI148&lt;&gt;"",1,0))</f>
        <v>1</v>
      </c>
      <c r="BI145" s="125">
        <f>IF('Indicator Data'!BK149="No Data",1,IF('Indicator Data imputation'!BJ148&lt;&gt;"",1,0))</f>
        <v>0</v>
      </c>
      <c r="BJ145" s="125">
        <f>IF('Indicator Data'!BL149="No Data",1,IF('Indicator Data imputation'!BK148&lt;&gt;"",1,0))</f>
        <v>0</v>
      </c>
      <c r="BK145" s="125">
        <f>IF('Indicator Data'!BM149="No Data",1,IF('Indicator Data imputation'!BL148&lt;&gt;"",1,0))</f>
        <v>1</v>
      </c>
      <c r="BL145" s="125">
        <f>IF('Indicator Data'!BN149="No Data",1,IF('Indicator Data imputation'!BM148&lt;&gt;"",1,0))</f>
        <v>0</v>
      </c>
      <c r="BM145" s="125">
        <f>IF('Indicator Data'!BO149="No Data",1,IF('Indicator Data imputation'!BN148&lt;&gt;"",1,0))</f>
        <v>1</v>
      </c>
      <c r="BN145" s="125">
        <f>IF('Indicator Data'!BP149="No Data",1,IF('Indicator Data imputation'!BO148&lt;&gt;"",1,0))</f>
        <v>0</v>
      </c>
      <c r="BO145" s="125">
        <f>IF('Indicator Data'!BQ149="No Data",1,IF('Indicator Data imputation'!BP148&lt;&gt;"",1,0))</f>
        <v>0</v>
      </c>
      <c r="BP145" s="125">
        <f>IF('Indicator Data'!BR149="No Data",1,IF('Indicator Data imputation'!BQ148&lt;&gt;"",1,0))</f>
        <v>0</v>
      </c>
      <c r="BQ145" s="125">
        <f>IF('Indicator Data'!BS149="No Data",1,IF('Indicator Data imputation'!BR148&lt;&gt;"",1,0))</f>
        <v>0</v>
      </c>
      <c r="BR145" s="125">
        <f>IF('Indicator Data'!BT149="No Data",1,IF('Indicator Data imputation'!BS148&lt;&gt;"",1,0))</f>
        <v>0</v>
      </c>
      <c r="BS145" s="125">
        <f>IF('Indicator Data'!BU149="No Data",1,IF('Indicator Data imputation'!BT148&lt;&gt;"",1,0))</f>
        <v>0</v>
      </c>
      <c r="BT145" s="125">
        <f>IF('Indicator Data'!BV149="No Data",1,IF('Indicator Data imputation'!BU148&lt;&gt;"",1,0))</f>
        <v>0</v>
      </c>
      <c r="BU145" s="125">
        <f>IF('Indicator Data'!BW149="No Data",1,IF('Indicator Data imputation'!BV148&lt;&gt;"",1,0))</f>
        <v>0</v>
      </c>
      <c r="BV145" s="125">
        <f>IF('Indicator Data'!BX149="No Data",1,IF('Indicator Data imputation'!BW148&lt;&gt;"",1,0))</f>
        <v>1</v>
      </c>
      <c r="BW145" s="125">
        <f>IF('Indicator Data'!BY149="No Data",1,IF('Indicator Data imputation'!BX148&lt;&gt;"",1,0))</f>
        <v>0</v>
      </c>
      <c r="BX145" s="125">
        <f>IF('Indicator Data'!BZ149="No Data",1,IF('Indicator Data imputation'!BY148&lt;&gt;"",1,0))</f>
        <v>1</v>
      </c>
      <c r="BY145" s="3">
        <f t="shared" si="6"/>
        <v>23</v>
      </c>
      <c r="BZ145" s="127">
        <f t="shared" si="7"/>
        <v>0.30666666666666664</v>
      </c>
    </row>
    <row r="146" spans="1:78" x14ac:dyDescent="0.3">
      <c r="A146" s="3" t="str">
        <f>'Indicator Data'!B150</f>
        <v>LCA</v>
      </c>
      <c r="B146" s="125">
        <f>IF('Indicator Data'!C150="No Data",1,IF('Indicator Data imputation'!C149&lt;&gt;"",1,0))</f>
        <v>0</v>
      </c>
      <c r="C146" s="125">
        <f>IF('Indicator Data'!D150="No Data",1,IF('Indicator Data imputation'!D149&lt;&gt;"",1,0))</f>
        <v>0</v>
      </c>
      <c r="D146" s="125">
        <f>IF('Indicator Data'!E150="No Data",1,IF('Indicator Data imputation'!E149&lt;&gt;"",1,0))</f>
        <v>1</v>
      </c>
      <c r="E146" s="125">
        <f>IF('Indicator Data'!F150="No Data",1,IF('Indicator Data imputation'!F149&lt;&gt;"",1,0))</f>
        <v>0</v>
      </c>
      <c r="F146" s="125">
        <f>IF('Indicator Data'!G150="No Data",1,IF('Indicator Data imputation'!G149&lt;&gt;"",1,0))</f>
        <v>0</v>
      </c>
      <c r="G146" s="125">
        <f>IF('Indicator Data'!H150="No Data",1,IF('Indicator Data imputation'!H149&lt;&gt;"",1,0))</f>
        <v>0</v>
      </c>
      <c r="H146" s="125">
        <f>IF('Indicator Data'!I150="No Data",1,IF('Indicator Data imputation'!I149&lt;&gt;"",1,0))</f>
        <v>0</v>
      </c>
      <c r="I146" s="125">
        <f>IF('Indicator Data'!J150="No Data",1,IF('Indicator Data imputation'!J149&lt;&gt;"",1,0))</f>
        <v>0</v>
      </c>
      <c r="J146" s="125">
        <f>IF('Indicator Data'!K150="No Data",1,IF('Indicator Data imputation'!K149&lt;&gt;"",1,0))</f>
        <v>0</v>
      </c>
      <c r="K146" s="125">
        <f>IF('Indicator Data'!L150="No Data",1,IF('Indicator Data imputation'!L149&lt;&gt;"",1,0))</f>
        <v>0</v>
      </c>
      <c r="L146" s="125">
        <f>IF('Indicator Data'!M150="No Data",1,IF('Indicator Data imputation'!M149&lt;&gt;"",1,0))</f>
        <v>1</v>
      </c>
      <c r="M146" s="125">
        <f>IF('Indicator Data'!N150="No Data",1,IF('Indicator Data imputation'!N149&lt;&gt;"",1,0))</f>
        <v>1</v>
      </c>
      <c r="N146" s="125">
        <f>IF('Indicator Data'!O150="No Data",1,IF('Indicator Data imputation'!O149&lt;&gt;"",1,0))</f>
        <v>1</v>
      </c>
      <c r="O146" s="125">
        <f>IF('Indicator Data'!P150="No Data",1,IF('Indicator Data imputation'!P149&lt;&gt;"",1,0))</f>
        <v>1</v>
      </c>
      <c r="P146" s="125">
        <f>IF('Indicator Data'!Q150="No Data",1,IF('Indicator Data imputation'!Q149&lt;&gt;"",1,0))</f>
        <v>0</v>
      </c>
      <c r="Q146" s="125">
        <f>IF('Indicator Data'!R150="No Data",1,IF('Indicator Data imputation'!R149&lt;&gt;"",1,0))</f>
        <v>0</v>
      </c>
      <c r="R146" s="125">
        <f>IF('Indicator Data'!S150="No Data",1,IF('Indicator Data imputation'!S149&lt;&gt;"",1,0))</f>
        <v>0</v>
      </c>
      <c r="S146" s="125">
        <f>IF('Indicator Data'!T150="No Data",1,IF('Indicator Data imputation'!T149&lt;&gt;"",1,0))</f>
        <v>0</v>
      </c>
      <c r="T146" s="125">
        <f>IF('Indicator Data'!U150="No Data",1,IF('Indicator Data imputation'!U149&lt;&gt;"",1,0))</f>
        <v>0</v>
      </c>
      <c r="U146" s="125">
        <f>IF('Indicator Data'!V150="No Data",1,IF('Indicator Data imputation'!V149&lt;&gt;"",1,0))</f>
        <v>0</v>
      </c>
      <c r="V146" s="125">
        <f>IF('Indicator Data'!W150="No Data",1,IF('Indicator Data imputation'!W149&lt;&gt;"",1,0))</f>
        <v>0</v>
      </c>
      <c r="W146" s="125">
        <f>IF('Indicator Data'!X150="No Data",1,IF('Indicator Data imputation'!X149&lt;&gt;"",1,0))</f>
        <v>0</v>
      </c>
      <c r="X146" s="125">
        <f>IF('Indicator Data'!Y150="No Data",1,IF('Indicator Data imputation'!Y149&lt;&gt;"",1,0))</f>
        <v>0</v>
      </c>
      <c r="Y146" s="125">
        <f>IF('Indicator Data'!Z150="No Data",1,IF('Indicator Data imputation'!Z149&lt;&gt;"",1,0))</f>
        <v>0</v>
      </c>
      <c r="Z146" s="125">
        <f>IF('Indicator Data'!AA150="No Data",1,IF('Indicator Data imputation'!AA149&lt;&gt;"",1,0))</f>
        <v>1</v>
      </c>
      <c r="AA146" s="125">
        <f>IF('Indicator Data'!AB150="No Data",1,IF('Indicator Data imputation'!AB149&lt;&gt;"",1,0))</f>
        <v>0</v>
      </c>
      <c r="AB146" s="125">
        <f>IF('Indicator Data'!AC150="No Data",1,IF('Indicator Data imputation'!AC149&lt;&gt;"",1,0))</f>
        <v>0</v>
      </c>
      <c r="AC146" s="125">
        <f>IF('Indicator Data'!AD150="No Data",1,IF('Indicator Data imputation'!AD149&lt;&gt;"",1,0))</f>
        <v>0</v>
      </c>
      <c r="AD146" s="125">
        <f>IF('Indicator Data'!AE150="No Data",1,IF('Indicator Data imputation'!AE149&lt;&gt;"",1,0))</f>
        <v>0</v>
      </c>
      <c r="AE146" s="125">
        <f>IF('Indicator Data'!AF150="No Data",1,IF('Indicator Data imputation'!AF149&lt;&gt;"",1,0))</f>
        <v>0</v>
      </c>
      <c r="AF146" s="125">
        <f>IF('Indicator Data'!AG150="No Data",1,IF('Indicator Data imputation'!AG149&lt;&gt;"",1,0))</f>
        <v>0</v>
      </c>
      <c r="AG146" s="125">
        <f>IF('Indicator Data'!AH150="No Data",1,IF('Indicator Data imputation'!AH149&lt;&gt;"",1,0))</f>
        <v>0</v>
      </c>
      <c r="AH146" s="125">
        <f>IF('Indicator Data'!AI150="No Data",1,IF('Indicator Data imputation'!AI149&lt;&gt;"",1,0))</f>
        <v>0</v>
      </c>
      <c r="AI146" s="125">
        <f>IF('Indicator Data'!AJ150="No Data",1,IF('Indicator Data imputation'!AJ149&lt;&gt;"",1,0))</f>
        <v>0</v>
      </c>
      <c r="AJ146" s="125">
        <f>IF('Indicator Data'!AK150="No Data",1,IF('Indicator Data imputation'!AK149&lt;&gt;"",1,0))</f>
        <v>0</v>
      </c>
      <c r="AK146" s="125">
        <f>IF('Indicator Data'!AL150="No Data",1,IF('Indicator Data imputation'!AL149&lt;&gt;"",1,0))</f>
        <v>0</v>
      </c>
      <c r="AL146" s="125">
        <f>IF('Indicator Data'!AM150="No Data",1,IF('Indicator Data imputation'!AM149&lt;&gt;"",1,0))</f>
        <v>0</v>
      </c>
      <c r="AM146" s="125">
        <f>IF('Indicator Data'!AN150="No Data",1,IF('Indicator Data imputation'!AN149&lt;&gt;"",1,0))</f>
        <v>0</v>
      </c>
      <c r="AN146" s="125">
        <f>IF('Indicator Data'!AO150="No Data",1,IF('Indicator Data imputation'!AO149&lt;&gt;"",1,0))</f>
        <v>0</v>
      </c>
      <c r="AO146" s="125">
        <f>IF('Indicator Data'!AP150="No Data",1,IF('Indicator Data imputation'!AP149&lt;&gt;"",1,0))</f>
        <v>0</v>
      </c>
      <c r="AP146" s="125">
        <f>IF('Indicator Data'!AQ150="No Data",1,IF('Indicator Data imputation'!AQ149&lt;&gt;"",1,0))</f>
        <v>0</v>
      </c>
      <c r="AQ146" s="125">
        <f>IF('Indicator Data'!AR150="No Data",1,IF('Indicator Data imputation'!AR149&lt;&gt;"",1,0))</f>
        <v>0</v>
      </c>
      <c r="AR146" s="125">
        <f>IF('Indicator Data'!AS150="No Data",1,IF('Indicator Data imputation'!AS149&lt;&gt;"",1,0))</f>
        <v>0</v>
      </c>
      <c r="AS146" s="125">
        <f>IF('Indicator Data'!AT150="No Data",1,IF('Indicator Data imputation'!AT149&lt;&gt;"",1,0))</f>
        <v>0</v>
      </c>
      <c r="AT146" s="125">
        <f>IF('Indicator Data'!AU150="No Data",1,IF('Indicator Data imputation'!AU149&lt;&gt;"",1,0))</f>
        <v>0</v>
      </c>
      <c r="AU146" s="125">
        <f>IF('Indicator Data'!AV150="No Data",1,IF('Indicator Data imputation'!AV149&lt;&gt;"",1,0))</f>
        <v>1</v>
      </c>
      <c r="AV146" s="125">
        <f>IF('Indicator Data'!AW150="No Data",1,IF('Indicator Data imputation'!AW149&lt;&gt;"",1,0))</f>
        <v>1</v>
      </c>
      <c r="AW146" s="125">
        <f>IF('Indicator Data'!AX150="No Data",1,IF('Indicator Data imputation'!AX149&lt;&gt;"",1,0))</f>
        <v>1</v>
      </c>
      <c r="AX146" s="125">
        <f>IF('Indicator Data'!AY150="No Data",1,IF('Indicator Data imputation'!AY149&lt;&gt;"",1,0))</f>
        <v>0</v>
      </c>
      <c r="AY146" s="125">
        <f>IF('Indicator Data'!AZ150="No Data",1,IF('Indicator Data imputation'!AZ149&lt;&gt;"",1,0))</f>
        <v>0</v>
      </c>
      <c r="AZ146" s="125">
        <f>IF('Indicator Data'!BA150="No Data",1,IF('Indicator Data imputation'!BA149&lt;&gt;"",1,0))</f>
        <v>0</v>
      </c>
      <c r="BA146" s="125">
        <f>IF('Indicator Data'!BB150="No Data",1,IF('Indicator Data imputation'!BB149&lt;&gt;"",1,0))</f>
        <v>0</v>
      </c>
      <c r="BB146" s="125">
        <f>IF('Indicator Data'!BC150="No Data",1,IF('Indicator Data imputation'!BC149&lt;&gt;"",1,0))</f>
        <v>0</v>
      </c>
      <c r="BC146" s="125">
        <f>IF('Indicator Data'!BD150="No Data",1,IF('Indicator Data imputation'!BD149&lt;&gt;"",1,0))</f>
        <v>0</v>
      </c>
      <c r="BD146" s="125">
        <f>IF('Indicator Data'!BF150="No Data",1,IF('Indicator Data imputation'!BE149&lt;&gt;"",1,0))</f>
        <v>0</v>
      </c>
      <c r="BE146" s="125">
        <f>IF('Indicator Data'!BG150="No Data",1,IF('Indicator Data imputation'!BF149&lt;&gt;"",1,0))</f>
        <v>0</v>
      </c>
      <c r="BF146" s="125">
        <f>IF('Indicator Data'!BH150="No Data",1,IF('Indicator Data imputation'!BG149&lt;&gt;"",1,0))</f>
        <v>0</v>
      </c>
      <c r="BG146" s="125">
        <f>IF('Indicator Data'!BI150="No Data",1,IF('Indicator Data imputation'!BH149&lt;&gt;"",1,0))</f>
        <v>0</v>
      </c>
      <c r="BH146" s="125">
        <f>IF('Indicator Data'!BJ150="No Data",1,IF('Indicator Data imputation'!BI149&lt;&gt;"",1,0))</f>
        <v>1</v>
      </c>
      <c r="BI146" s="125">
        <f>IF('Indicator Data'!BK150="No Data",1,IF('Indicator Data imputation'!BJ149&lt;&gt;"",1,0))</f>
        <v>0</v>
      </c>
      <c r="BJ146" s="125">
        <f>IF('Indicator Data'!BL150="No Data",1,IF('Indicator Data imputation'!BK149&lt;&gt;"",1,0))</f>
        <v>0</v>
      </c>
      <c r="BK146" s="125">
        <f>IF('Indicator Data'!BM150="No Data",1,IF('Indicator Data imputation'!BL149&lt;&gt;"",1,0))</f>
        <v>0</v>
      </c>
      <c r="BL146" s="125">
        <f>IF('Indicator Data'!BN150="No Data",1,IF('Indicator Data imputation'!BM149&lt;&gt;"",1,0))</f>
        <v>0</v>
      </c>
      <c r="BM146" s="125">
        <f>IF('Indicator Data'!BO150="No Data",1,IF('Indicator Data imputation'!BN149&lt;&gt;"",1,0))</f>
        <v>1</v>
      </c>
      <c r="BN146" s="125">
        <f>IF('Indicator Data'!BP150="No Data",1,IF('Indicator Data imputation'!BO149&lt;&gt;"",1,0))</f>
        <v>0</v>
      </c>
      <c r="BO146" s="125">
        <f>IF('Indicator Data'!BQ150="No Data",1,IF('Indicator Data imputation'!BP149&lt;&gt;"",1,0))</f>
        <v>0</v>
      </c>
      <c r="BP146" s="125">
        <f>IF('Indicator Data'!BR150="No Data",1,IF('Indicator Data imputation'!BQ149&lt;&gt;"",1,0))</f>
        <v>0</v>
      </c>
      <c r="BQ146" s="125">
        <f>IF('Indicator Data'!BS150="No Data",1,IF('Indicator Data imputation'!BR149&lt;&gt;"",1,0))</f>
        <v>0</v>
      </c>
      <c r="BR146" s="125">
        <f>IF('Indicator Data'!BT150="No Data",1,IF('Indicator Data imputation'!BS149&lt;&gt;"",1,0))</f>
        <v>0</v>
      </c>
      <c r="BS146" s="125">
        <f>IF('Indicator Data'!BU150="No Data",1,IF('Indicator Data imputation'!BT149&lt;&gt;"",1,0))</f>
        <v>1</v>
      </c>
      <c r="BT146" s="125">
        <f>IF('Indicator Data'!BV150="No Data",1,IF('Indicator Data imputation'!BU149&lt;&gt;"",1,0))</f>
        <v>0</v>
      </c>
      <c r="BU146" s="125">
        <f>IF('Indicator Data'!BW150="No Data",1,IF('Indicator Data imputation'!BV149&lt;&gt;"",1,0))</f>
        <v>0</v>
      </c>
      <c r="BV146" s="125">
        <f>IF('Indicator Data'!BX150="No Data",1,IF('Indicator Data imputation'!BW149&lt;&gt;"",1,0))</f>
        <v>1</v>
      </c>
      <c r="BW146" s="125">
        <f>IF('Indicator Data'!BY150="No Data",1,IF('Indicator Data imputation'!BX149&lt;&gt;"",1,0))</f>
        <v>0</v>
      </c>
      <c r="BX146" s="125">
        <f>IF('Indicator Data'!BZ150="No Data",1,IF('Indicator Data imputation'!BY149&lt;&gt;"",1,0))</f>
        <v>0</v>
      </c>
      <c r="BY146" s="3">
        <f t="shared" si="6"/>
        <v>13</v>
      </c>
      <c r="BZ146" s="127">
        <f t="shared" si="7"/>
        <v>0.17333333333333334</v>
      </c>
    </row>
    <row r="147" spans="1:78" x14ac:dyDescent="0.3">
      <c r="A147" s="3" t="str">
        <f>'Indicator Data'!B151</f>
        <v>VCT</v>
      </c>
      <c r="B147" s="125">
        <f>IF('Indicator Data'!C151="No Data",1,IF('Indicator Data imputation'!C150&lt;&gt;"",1,0))</f>
        <v>0</v>
      </c>
      <c r="C147" s="125">
        <f>IF('Indicator Data'!D151="No Data",1,IF('Indicator Data imputation'!D150&lt;&gt;"",1,0))</f>
        <v>0</v>
      </c>
      <c r="D147" s="125">
        <f>IF('Indicator Data'!E151="No Data",1,IF('Indicator Data imputation'!E150&lt;&gt;"",1,0))</f>
        <v>1</v>
      </c>
      <c r="E147" s="125">
        <f>IF('Indicator Data'!F151="No Data",1,IF('Indicator Data imputation'!F150&lt;&gt;"",1,0))</f>
        <v>0</v>
      </c>
      <c r="F147" s="125">
        <f>IF('Indicator Data'!G151="No Data",1,IF('Indicator Data imputation'!G150&lt;&gt;"",1,0))</f>
        <v>0</v>
      </c>
      <c r="G147" s="125">
        <f>IF('Indicator Data'!H151="No Data",1,IF('Indicator Data imputation'!H150&lt;&gt;"",1,0))</f>
        <v>0</v>
      </c>
      <c r="H147" s="125">
        <f>IF('Indicator Data'!I151="No Data",1,IF('Indicator Data imputation'!I150&lt;&gt;"",1,0))</f>
        <v>0</v>
      </c>
      <c r="I147" s="125">
        <f>IF('Indicator Data'!J151="No Data",1,IF('Indicator Data imputation'!J150&lt;&gt;"",1,0))</f>
        <v>0</v>
      </c>
      <c r="J147" s="125">
        <f>IF('Indicator Data'!K151="No Data",1,IF('Indicator Data imputation'!K150&lt;&gt;"",1,0))</f>
        <v>0</v>
      </c>
      <c r="K147" s="125">
        <f>IF('Indicator Data'!L151="No Data",1,IF('Indicator Data imputation'!L150&lt;&gt;"",1,0))</f>
        <v>1</v>
      </c>
      <c r="L147" s="125">
        <f>IF('Indicator Data'!M151="No Data",1,IF('Indicator Data imputation'!M150&lt;&gt;"",1,0))</f>
        <v>1</v>
      </c>
      <c r="M147" s="125">
        <f>IF('Indicator Data'!N151="No Data",1,IF('Indicator Data imputation'!N150&lt;&gt;"",1,0))</f>
        <v>1</v>
      </c>
      <c r="N147" s="125">
        <f>IF('Indicator Data'!O151="No Data",1,IF('Indicator Data imputation'!O150&lt;&gt;"",1,0))</f>
        <v>1</v>
      </c>
      <c r="O147" s="125">
        <f>IF('Indicator Data'!P151="No Data",1,IF('Indicator Data imputation'!P150&lt;&gt;"",1,0))</f>
        <v>1</v>
      </c>
      <c r="P147" s="125">
        <f>IF('Indicator Data'!Q151="No Data",1,IF('Indicator Data imputation'!Q150&lt;&gt;"",1,0))</f>
        <v>0</v>
      </c>
      <c r="Q147" s="125">
        <f>IF('Indicator Data'!R151="No Data",1,IF('Indicator Data imputation'!R150&lt;&gt;"",1,0))</f>
        <v>0</v>
      </c>
      <c r="R147" s="125">
        <f>IF('Indicator Data'!S151="No Data",1,IF('Indicator Data imputation'!S150&lt;&gt;"",1,0))</f>
        <v>0</v>
      </c>
      <c r="S147" s="125">
        <f>IF('Indicator Data'!T151="No Data",1,IF('Indicator Data imputation'!T150&lt;&gt;"",1,0))</f>
        <v>0</v>
      </c>
      <c r="T147" s="125">
        <f>IF('Indicator Data'!U151="No Data",1,IF('Indicator Data imputation'!U150&lt;&gt;"",1,0))</f>
        <v>0</v>
      </c>
      <c r="U147" s="125">
        <f>IF('Indicator Data'!V151="No Data",1,IF('Indicator Data imputation'!V150&lt;&gt;"",1,0))</f>
        <v>0</v>
      </c>
      <c r="V147" s="125">
        <f>IF('Indicator Data'!W151="No Data",1,IF('Indicator Data imputation'!W150&lt;&gt;"",1,0))</f>
        <v>0</v>
      </c>
      <c r="W147" s="125">
        <f>IF('Indicator Data'!X151="No Data",1,IF('Indicator Data imputation'!X150&lt;&gt;"",1,0))</f>
        <v>0</v>
      </c>
      <c r="X147" s="125">
        <f>IF('Indicator Data'!Y151="No Data",1,IF('Indicator Data imputation'!Y150&lt;&gt;"",1,0))</f>
        <v>0</v>
      </c>
      <c r="Y147" s="125">
        <f>IF('Indicator Data'!Z151="No Data",1,IF('Indicator Data imputation'!Z150&lt;&gt;"",1,0))</f>
        <v>0</v>
      </c>
      <c r="Z147" s="125">
        <f>IF('Indicator Data'!AA151="No Data",1,IF('Indicator Data imputation'!AA150&lt;&gt;"",1,0))</f>
        <v>1</v>
      </c>
      <c r="AA147" s="125">
        <f>IF('Indicator Data'!AB151="No Data",1,IF('Indicator Data imputation'!AB150&lt;&gt;"",1,0))</f>
        <v>0</v>
      </c>
      <c r="AB147" s="125">
        <f>IF('Indicator Data'!AC151="No Data",1,IF('Indicator Data imputation'!AC150&lt;&gt;"",1,0))</f>
        <v>1</v>
      </c>
      <c r="AC147" s="125">
        <f>IF('Indicator Data'!AD151="No Data",1,IF('Indicator Data imputation'!AD150&lt;&gt;"",1,0))</f>
        <v>0</v>
      </c>
      <c r="AD147" s="125">
        <f>IF('Indicator Data'!AE151="No Data",1,IF('Indicator Data imputation'!AE150&lt;&gt;"",1,0))</f>
        <v>0</v>
      </c>
      <c r="AE147" s="125">
        <f>IF('Indicator Data'!AF151="No Data",1,IF('Indicator Data imputation'!AF150&lt;&gt;"",1,0))</f>
        <v>1</v>
      </c>
      <c r="AF147" s="125">
        <f>IF('Indicator Data'!AG151="No Data",1,IF('Indicator Data imputation'!AG150&lt;&gt;"",1,0))</f>
        <v>0</v>
      </c>
      <c r="AG147" s="125">
        <f>IF('Indicator Data'!AH151="No Data",1,IF('Indicator Data imputation'!AH150&lt;&gt;"",1,0))</f>
        <v>0</v>
      </c>
      <c r="AH147" s="125">
        <f>IF('Indicator Data'!AI151="No Data",1,IF('Indicator Data imputation'!AI150&lt;&gt;"",1,0))</f>
        <v>0</v>
      </c>
      <c r="AI147" s="125">
        <f>IF('Indicator Data'!AJ151="No Data",1,IF('Indicator Data imputation'!AJ150&lt;&gt;"",1,0))</f>
        <v>0</v>
      </c>
      <c r="AJ147" s="125">
        <f>IF('Indicator Data'!AK151="No Data",1,IF('Indicator Data imputation'!AK150&lt;&gt;"",1,0))</f>
        <v>0</v>
      </c>
      <c r="AK147" s="125">
        <f>IF('Indicator Data'!AL151="No Data",1,IF('Indicator Data imputation'!AL150&lt;&gt;"",1,0))</f>
        <v>0</v>
      </c>
      <c r="AL147" s="125">
        <f>IF('Indicator Data'!AM151="No Data",1,IF('Indicator Data imputation'!AM150&lt;&gt;"",1,0))</f>
        <v>1</v>
      </c>
      <c r="AM147" s="125">
        <f>IF('Indicator Data'!AN151="No Data",1,IF('Indicator Data imputation'!AN150&lt;&gt;"",1,0))</f>
        <v>0</v>
      </c>
      <c r="AN147" s="125">
        <f>IF('Indicator Data'!AO151="No Data",1,IF('Indicator Data imputation'!AO150&lt;&gt;"",1,0))</f>
        <v>0</v>
      </c>
      <c r="AO147" s="125">
        <f>IF('Indicator Data'!AP151="No Data",1,IF('Indicator Data imputation'!AP150&lt;&gt;"",1,0))</f>
        <v>0</v>
      </c>
      <c r="AP147" s="125">
        <f>IF('Indicator Data'!AQ151="No Data",1,IF('Indicator Data imputation'!AQ150&lt;&gt;"",1,0))</f>
        <v>0</v>
      </c>
      <c r="AQ147" s="125">
        <f>IF('Indicator Data'!AR151="No Data",1,IF('Indicator Data imputation'!AR150&lt;&gt;"",1,0))</f>
        <v>0</v>
      </c>
      <c r="AR147" s="125">
        <f>IF('Indicator Data'!AS151="No Data",1,IF('Indicator Data imputation'!AS150&lt;&gt;"",1,0))</f>
        <v>0</v>
      </c>
      <c r="AS147" s="125">
        <f>IF('Indicator Data'!AT151="No Data",1,IF('Indicator Data imputation'!AT150&lt;&gt;"",1,0))</f>
        <v>1</v>
      </c>
      <c r="AT147" s="125">
        <f>IF('Indicator Data'!AU151="No Data",1,IF('Indicator Data imputation'!AU150&lt;&gt;"",1,0))</f>
        <v>0</v>
      </c>
      <c r="AU147" s="125">
        <f>IF('Indicator Data'!AV151="No Data",1,IF('Indicator Data imputation'!AV150&lt;&gt;"",1,0))</f>
        <v>1</v>
      </c>
      <c r="AV147" s="125">
        <f>IF('Indicator Data'!AW151="No Data",1,IF('Indicator Data imputation'!AW150&lt;&gt;"",1,0))</f>
        <v>1</v>
      </c>
      <c r="AW147" s="125">
        <f>IF('Indicator Data'!AX151="No Data",1,IF('Indicator Data imputation'!AX150&lt;&gt;"",1,0))</f>
        <v>1</v>
      </c>
      <c r="AX147" s="125">
        <f>IF('Indicator Data'!AY151="No Data",1,IF('Indicator Data imputation'!AY150&lt;&gt;"",1,0))</f>
        <v>0</v>
      </c>
      <c r="AY147" s="125">
        <f>IF('Indicator Data'!AZ151="No Data",1,IF('Indicator Data imputation'!AZ150&lt;&gt;"",1,0))</f>
        <v>1</v>
      </c>
      <c r="AZ147" s="125">
        <f>IF('Indicator Data'!BA151="No Data",1,IF('Indicator Data imputation'!BA150&lt;&gt;"",1,0))</f>
        <v>1</v>
      </c>
      <c r="BA147" s="125">
        <f>IF('Indicator Data'!BB151="No Data",1,IF('Indicator Data imputation'!BB150&lt;&gt;"",1,0))</f>
        <v>0</v>
      </c>
      <c r="BB147" s="125">
        <f>IF('Indicator Data'!BC151="No Data",1,IF('Indicator Data imputation'!BC150&lt;&gt;"",1,0))</f>
        <v>0</v>
      </c>
      <c r="BC147" s="125">
        <f>IF('Indicator Data'!BD151="No Data",1,IF('Indicator Data imputation'!BD150&lt;&gt;"",1,0))</f>
        <v>0</v>
      </c>
      <c r="BD147" s="125">
        <f>IF('Indicator Data'!BF151="No Data",1,IF('Indicator Data imputation'!BE150&lt;&gt;"",1,0))</f>
        <v>0</v>
      </c>
      <c r="BE147" s="125">
        <f>IF('Indicator Data'!BG151="No Data",1,IF('Indicator Data imputation'!BF150&lt;&gt;"",1,0))</f>
        <v>0</v>
      </c>
      <c r="BF147" s="125">
        <f>IF('Indicator Data'!BH151="No Data",1,IF('Indicator Data imputation'!BG150&lt;&gt;"",1,0))</f>
        <v>0</v>
      </c>
      <c r="BG147" s="125">
        <f>IF('Indicator Data'!BI151="No Data",1,IF('Indicator Data imputation'!BH150&lt;&gt;"",1,0))</f>
        <v>0</v>
      </c>
      <c r="BH147" s="125">
        <f>IF('Indicator Data'!BJ151="No Data",1,IF('Indicator Data imputation'!BI150&lt;&gt;"",1,0))</f>
        <v>0</v>
      </c>
      <c r="BI147" s="125">
        <f>IF('Indicator Data'!BK151="No Data",1,IF('Indicator Data imputation'!BJ150&lt;&gt;"",1,0))</f>
        <v>1</v>
      </c>
      <c r="BJ147" s="125">
        <f>IF('Indicator Data'!BL151="No Data",1,IF('Indicator Data imputation'!BK150&lt;&gt;"",1,0))</f>
        <v>0</v>
      </c>
      <c r="BK147" s="125">
        <f>IF('Indicator Data'!BM151="No Data",1,IF('Indicator Data imputation'!BL150&lt;&gt;"",1,0))</f>
        <v>0</v>
      </c>
      <c r="BL147" s="125">
        <f>IF('Indicator Data'!BN151="No Data",1,IF('Indicator Data imputation'!BM150&lt;&gt;"",1,0))</f>
        <v>0</v>
      </c>
      <c r="BM147" s="125">
        <f>IF('Indicator Data'!BO151="No Data",1,IF('Indicator Data imputation'!BN150&lt;&gt;"",1,0))</f>
        <v>1</v>
      </c>
      <c r="BN147" s="125">
        <f>IF('Indicator Data'!BP151="No Data",1,IF('Indicator Data imputation'!BO150&lt;&gt;"",1,0))</f>
        <v>0</v>
      </c>
      <c r="BO147" s="125">
        <f>IF('Indicator Data'!BQ151="No Data",1,IF('Indicator Data imputation'!BP150&lt;&gt;"",1,0))</f>
        <v>0</v>
      </c>
      <c r="BP147" s="125">
        <f>IF('Indicator Data'!BR151="No Data",1,IF('Indicator Data imputation'!BQ150&lt;&gt;"",1,0))</f>
        <v>0</v>
      </c>
      <c r="BQ147" s="125">
        <f>IF('Indicator Data'!BS151="No Data",1,IF('Indicator Data imputation'!BR150&lt;&gt;"",1,0))</f>
        <v>0</v>
      </c>
      <c r="BR147" s="125">
        <f>IF('Indicator Data'!BT151="No Data",1,IF('Indicator Data imputation'!BS150&lt;&gt;"",1,0))</f>
        <v>0</v>
      </c>
      <c r="BS147" s="125">
        <f>IF('Indicator Data'!BU151="No Data",1,IF('Indicator Data imputation'!BT150&lt;&gt;"",1,0))</f>
        <v>1</v>
      </c>
      <c r="BT147" s="125">
        <f>IF('Indicator Data'!BV151="No Data",1,IF('Indicator Data imputation'!BU150&lt;&gt;"",1,0))</f>
        <v>0</v>
      </c>
      <c r="BU147" s="125">
        <f>IF('Indicator Data'!BW151="No Data",1,IF('Indicator Data imputation'!BV150&lt;&gt;"",1,0))</f>
        <v>0</v>
      </c>
      <c r="BV147" s="125">
        <f>IF('Indicator Data'!BX151="No Data",1,IF('Indicator Data imputation'!BW150&lt;&gt;"",1,0))</f>
        <v>1</v>
      </c>
      <c r="BW147" s="125">
        <f>IF('Indicator Data'!BY151="No Data",1,IF('Indicator Data imputation'!BX150&lt;&gt;"",1,0))</f>
        <v>0</v>
      </c>
      <c r="BX147" s="125">
        <f>IF('Indicator Data'!BZ151="No Data",1,IF('Indicator Data imputation'!BY150&lt;&gt;"",1,0))</f>
        <v>0</v>
      </c>
      <c r="BY147" s="3">
        <f t="shared" si="6"/>
        <v>20</v>
      </c>
      <c r="BZ147" s="127">
        <f t="shared" si="7"/>
        <v>0.26666666666666666</v>
      </c>
    </row>
    <row r="148" spans="1:78" x14ac:dyDescent="0.3">
      <c r="A148" s="3" t="str">
        <f>'Indicator Data'!B152</f>
        <v>WSM</v>
      </c>
      <c r="B148" s="125">
        <f>IF('Indicator Data'!C152="No Data",1,IF('Indicator Data imputation'!C151&lt;&gt;"",1,0))</f>
        <v>0</v>
      </c>
      <c r="C148" s="125">
        <f>IF('Indicator Data'!D152="No Data",1,IF('Indicator Data imputation'!D151&lt;&gt;"",1,0))</f>
        <v>0</v>
      </c>
      <c r="D148" s="125">
        <f>IF('Indicator Data'!E152="No Data",1,IF('Indicator Data imputation'!E151&lt;&gt;"",1,0))</f>
        <v>1</v>
      </c>
      <c r="E148" s="125">
        <f>IF('Indicator Data'!F152="No Data",1,IF('Indicator Data imputation'!F151&lt;&gt;"",1,0))</f>
        <v>0</v>
      </c>
      <c r="F148" s="125">
        <f>IF('Indicator Data'!G152="No Data",1,IF('Indicator Data imputation'!G151&lt;&gt;"",1,0))</f>
        <v>0</v>
      </c>
      <c r="G148" s="125">
        <f>IF('Indicator Data'!H152="No Data",1,IF('Indicator Data imputation'!H151&lt;&gt;"",1,0))</f>
        <v>0</v>
      </c>
      <c r="H148" s="125">
        <f>IF('Indicator Data'!I152="No Data",1,IF('Indicator Data imputation'!I151&lt;&gt;"",1,0))</f>
        <v>0</v>
      </c>
      <c r="I148" s="125">
        <f>IF('Indicator Data'!J152="No Data",1,IF('Indicator Data imputation'!J151&lt;&gt;"",1,0))</f>
        <v>0</v>
      </c>
      <c r="J148" s="125">
        <f>IF('Indicator Data'!K152="No Data",1,IF('Indicator Data imputation'!K151&lt;&gt;"",1,0))</f>
        <v>0</v>
      </c>
      <c r="K148" s="125">
        <f>IF('Indicator Data'!L152="No Data",1,IF('Indicator Data imputation'!L151&lt;&gt;"",1,0))</f>
        <v>1</v>
      </c>
      <c r="L148" s="125">
        <f>IF('Indicator Data'!M152="No Data",1,IF('Indicator Data imputation'!M151&lt;&gt;"",1,0))</f>
        <v>1</v>
      </c>
      <c r="M148" s="125">
        <f>IF('Indicator Data'!N152="No Data",1,IF('Indicator Data imputation'!N151&lt;&gt;"",1,0))</f>
        <v>1</v>
      </c>
      <c r="N148" s="125">
        <f>IF('Indicator Data'!O152="No Data",1,IF('Indicator Data imputation'!O151&lt;&gt;"",1,0))</f>
        <v>1</v>
      </c>
      <c r="O148" s="125">
        <f>IF('Indicator Data'!P152="No Data",1,IF('Indicator Data imputation'!P151&lt;&gt;"",1,0))</f>
        <v>1</v>
      </c>
      <c r="P148" s="125">
        <f>IF('Indicator Data'!Q152="No Data",1,IF('Indicator Data imputation'!Q151&lt;&gt;"",1,0))</f>
        <v>0</v>
      </c>
      <c r="Q148" s="125">
        <f>IF('Indicator Data'!R152="No Data",1,IF('Indicator Data imputation'!R151&lt;&gt;"",1,0))</f>
        <v>0</v>
      </c>
      <c r="R148" s="125">
        <f>IF('Indicator Data'!S152="No Data",1,IF('Indicator Data imputation'!S151&lt;&gt;"",1,0))</f>
        <v>0</v>
      </c>
      <c r="S148" s="125">
        <f>IF('Indicator Data'!T152="No Data",1,IF('Indicator Data imputation'!T151&lt;&gt;"",1,0))</f>
        <v>0</v>
      </c>
      <c r="T148" s="125">
        <f>IF('Indicator Data'!U152="No Data",1,IF('Indicator Data imputation'!U151&lt;&gt;"",1,0))</f>
        <v>0</v>
      </c>
      <c r="U148" s="125">
        <f>IF('Indicator Data'!V152="No Data",1,IF('Indicator Data imputation'!V151&lt;&gt;"",1,0))</f>
        <v>0</v>
      </c>
      <c r="V148" s="125">
        <f>IF('Indicator Data'!W152="No Data",1,IF('Indicator Data imputation'!W151&lt;&gt;"",1,0))</f>
        <v>0</v>
      </c>
      <c r="W148" s="125">
        <f>IF('Indicator Data'!X152="No Data",1,IF('Indicator Data imputation'!X151&lt;&gt;"",1,0))</f>
        <v>0</v>
      </c>
      <c r="X148" s="125">
        <f>IF('Indicator Data'!Y152="No Data",1,IF('Indicator Data imputation'!Y151&lt;&gt;"",1,0))</f>
        <v>0</v>
      </c>
      <c r="Y148" s="125">
        <f>IF('Indicator Data'!Z152="No Data",1,IF('Indicator Data imputation'!Z151&lt;&gt;"",1,0))</f>
        <v>0</v>
      </c>
      <c r="Z148" s="125">
        <f>IF('Indicator Data'!AA152="No Data",1,IF('Indicator Data imputation'!AA151&lt;&gt;"",1,0))</f>
        <v>1</v>
      </c>
      <c r="AA148" s="125">
        <f>IF('Indicator Data'!AB152="No Data",1,IF('Indicator Data imputation'!AB151&lt;&gt;"",1,0))</f>
        <v>0</v>
      </c>
      <c r="AB148" s="125">
        <f>IF('Indicator Data'!AC152="No Data",1,IF('Indicator Data imputation'!AC151&lt;&gt;"",1,0))</f>
        <v>1</v>
      </c>
      <c r="AC148" s="125">
        <f>IF('Indicator Data'!AD152="No Data",1,IF('Indicator Data imputation'!AD151&lt;&gt;"",1,0))</f>
        <v>0</v>
      </c>
      <c r="AD148" s="125">
        <f>IF('Indicator Data'!AE152="No Data",1,IF('Indicator Data imputation'!AE151&lt;&gt;"",1,0))</f>
        <v>0</v>
      </c>
      <c r="AE148" s="125">
        <f>IF('Indicator Data'!AF152="No Data",1,IF('Indicator Data imputation'!AF151&lt;&gt;"",1,0))</f>
        <v>1</v>
      </c>
      <c r="AF148" s="125">
        <f>IF('Indicator Data'!AG152="No Data",1,IF('Indicator Data imputation'!AG151&lt;&gt;"",1,0))</f>
        <v>0</v>
      </c>
      <c r="AG148" s="125">
        <f>IF('Indicator Data'!AH152="No Data",1,IF('Indicator Data imputation'!AH151&lt;&gt;"",1,0))</f>
        <v>0</v>
      </c>
      <c r="AH148" s="125">
        <f>IF('Indicator Data'!AI152="No Data",1,IF('Indicator Data imputation'!AI151&lt;&gt;"",1,0))</f>
        <v>0</v>
      </c>
      <c r="AI148" s="125">
        <f>IF('Indicator Data'!AJ152="No Data",1,IF('Indicator Data imputation'!AJ151&lt;&gt;"",1,0))</f>
        <v>0</v>
      </c>
      <c r="AJ148" s="125">
        <f>IF('Indicator Data'!AK152="No Data",1,IF('Indicator Data imputation'!AK151&lt;&gt;"",1,0))</f>
        <v>0</v>
      </c>
      <c r="AK148" s="125">
        <f>IF('Indicator Data'!AL152="No Data",1,IF('Indicator Data imputation'!AL151&lt;&gt;"",1,0))</f>
        <v>0</v>
      </c>
      <c r="AL148" s="125">
        <f>IF('Indicator Data'!AM152="No Data",1,IF('Indicator Data imputation'!AM151&lt;&gt;"",1,0))</f>
        <v>1</v>
      </c>
      <c r="AM148" s="125">
        <f>IF('Indicator Data'!AN152="No Data",1,IF('Indicator Data imputation'!AN151&lt;&gt;"",1,0))</f>
        <v>0</v>
      </c>
      <c r="AN148" s="125">
        <f>IF('Indicator Data'!AO152="No Data",1,IF('Indicator Data imputation'!AO151&lt;&gt;"",1,0))</f>
        <v>0</v>
      </c>
      <c r="AO148" s="125">
        <f>IF('Indicator Data'!AP152="No Data",1,IF('Indicator Data imputation'!AP151&lt;&gt;"",1,0))</f>
        <v>0</v>
      </c>
      <c r="AP148" s="125">
        <f>IF('Indicator Data'!AQ152="No Data",1,IF('Indicator Data imputation'!AQ151&lt;&gt;"",1,0))</f>
        <v>0</v>
      </c>
      <c r="AQ148" s="125">
        <f>IF('Indicator Data'!AR152="No Data",1,IF('Indicator Data imputation'!AR151&lt;&gt;"",1,0))</f>
        <v>0</v>
      </c>
      <c r="AR148" s="125">
        <f>IF('Indicator Data'!AS152="No Data",1,IF('Indicator Data imputation'!AS151&lt;&gt;"",1,0))</f>
        <v>0</v>
      </c>
      <c r="AS148" s="125">
        <f>IF('Indicator Data'!AT152="No Data",1,IF('Indicator Data imputation'!AT151&lt;&gt;"",1,0))</f>
        <v>0</v>
      </c>
      <c r="AT148" s="125">
        <f>IF('Indicator Data'!AU152="No Data",1,IF('Indicator Data imputation'!AU151&lt;&gt;"",1,0))</f>
        <v>0</v>
      </c>
      <c r="AU148" s="125">
        <f>IF('Indicator Data'!AV152="No Data",1,IF('Indicator Data imputation'!AV151&lt;&gt;"",1,0))</f>
        <v>1</v>
      </c>
      <c r="AV148" s="125">
        <f>IF('Indicator Data'!AW152="No Data",1,IF('Indicator Data imputation'!AW151&lt;&gt;"",1,0))</f>
        <v>1</v>
      </c>
      <c r="AW148" s="125">
        <f>IF('Indicator Data'!AX152="No Data",1,IF('Indicator Data imputation'!AX151&lt;&gt;"",1,0))</f>
        <v>1</v>
      </c>
      <c r="AX148" s="125">
        <f>IF('Indicator Data'!AY152="No Data",1,IF('Indicator Data imputation'!AY151&lt;&gt;"",1,0))</f>
        <v>0</v>
      </c>
      <c r="AY148" s="125">
        <f>IF('Indicator Data'!AZ152="No Data",1,IF('Indicator Data imputation'!AZ151&lt;&gt;"",1,0))</f>
        <v>0</v>
      </c>
      <c r="AZ148" s="125">
        <f>IF('Indicator Data'!BA152="No Data",1,IF('Indicator Data imputation'!BA151&lt;&gt;"",1,0))</f>
        <v>0</v>
      </c>
      <c r="BA148" s="125">
        <f>IF('Indicator Data'!BB152="No Data",1,IF('Indicator Data imputation'!BB151&lt;&gt;"",1,0))</f>
        <v>0</v>
      </c>
      <c r="BB148" s="125">
        <f>IF('Indicator Data'!BC152="No Data",1,IF('Indicator Data imputation'!BC151&lt;&gt;"",1,0))</f>
        <v>0</v>
      </c>
      <c r="BC148" s="125">
        <f>IF('Indicator Data'!BD152="No Data",1,IF('Indicator Data imputation'!BD151&lt;&gt;"",1,0))</f>
        <v>0</v>
      </c>
      <c r="BD148" s="125">
        <f>IF('Indicator Data'!BF152="No Data",1,IF('Indicator Data imputation'!BE151&lt;&gt;"",1,0))</f>
        <v>0</v>
      </c>
      <c r="BE148" s="125">
        <f>IF('Indicator Data'!BG152="No Data",1,IF('Indicator Data imputation'!BF151&lt;&gt;"",1,0))</f>
        <v>0</v>
      </c>
      <c r="BF148" s="125">
        <f>IF('Indicator Data'!BH152="No Data",1,IF('Indicator Data imputation'!BG151&lt;&gt;"",1,0))</f>
        <v>0</v>
      </c>
      <c r="BG148" s="125">
        <f>IF('Indicator Data'!BI152="No Data",1,IF('Indicator Data imputation'!BH151&lt;&gt;"",1,0))</f>
        <v>0</v>
      </c>
      <c r="BH148" s="125">
        <f>IF('Indicator Data'!BJ152="No Data",1,IF('Indicator Data imputation'!BI151&lt;&gt;"",1,0))</f>
        <v>0</v>
      </c>
      <c r="BI148" s="125">
        <f>IF('Indicator Data'!BK152="No Data",1,IF('Indicator Data imputation'!BJ151&lt;&gt;"",1,0))</f>
        <v>0</v>
      </c>
      <c r="BJ148" s="125">
        <f>IF('Indicator Data'!BL152="No Data",1,IF('Indicator Data imputation'!BK151&lt;&gt;"",1,0))</f>
        <v>0</v>
      </c>
      <c r="BK148" s="125">
        <f>IF('Indicator Data'!BM152="No Data",1,IF('Indicator Data imputation'!BL151&lt;&gt;"",1,0))</f>
        <v>1</v>
      </c>
      <c r="BL148" s="125">
        <f>IF('Indicator Data'!BN152="No Data",1,IF('Indicator Data imputation'!BM151&lt;&gt;"",1,0))</f>
        <v>0</v>
      </c>
      <c r="BM148" s="125">
        <f>IF('Indicator Data'!BO152="No Data",1,IF('Indicator Data imputation'!BN151&lt;&gt;"",1,0))</f>
        <v>0</v>
      </c>
      <c r="BN148" s="125">
        <f>IF('Indicator Data'!BP152="No Data",1,IF('Indicator Data imputation'!BO151&lt;&gt;"",1,0))</f>
        <v>0</v>
      </c>
      <c r="BO148" s="125">
        <f>IF('Indicator Data'!BQ152="No Data",1,IF('Indicator Data imputation'!BP151&lt;&gt;"",1,0))</f>
        <v>0</v>
      </c>
      <c r="BP148" s="125">
        <f>IF('Indicator Data'!BR152="No Data",1,IF('Indicator Data imputation'!BQ151&lt;&gt;"",1,0))</f>
        <v>0</v>
      </c>
      <c r="BQ148" s="125">
        <f>IF('Indicator Data'!BS152="No Data",1,IF('Indicator Data imputation'!BR151&lt;&gt;"",1,0))</f>
        <v>0</v>
      </c>
      <c r="BR148" s="125">
        <f>IF('Indicator Data'!BT152="No Data",1,IF('Indicator Data imputation'!BS151&lt;&gt;"",1,0))</f>
        <v>0</v>
      </c>
      <c r="BS148" s="125">
        <f>IF('Indicator Data'!BU152="No Data",1,IF('Indicator Data imputation'!BT151&lt;&gt;"",1,0))</f>
        <v>0</v>
      </c>
      <c r="BT148" s="125">
        <f>IF('Indicator Data'!BV152="No Data",1,IF('Indicator Data imputation'!BU151&lt;&gt;"",1,0))</f>
        <v>0</v>
      </c>
      <c r="BU148" s="125">
        <f>IF('Indicator Data'!BW152="No Data",1,IF('Indicator Data imputation'!BV151&lt;&gt;"",1,0))</f>
        <v>0</v>
      </c>
      <c r="BV148" s="125">
        <f>IF('Indicator Data'!BX152="No Data",1,IF('Indicator Data imputation'!BW151&lt;&gt;"",1,0))</f>
        <v>1</v>
      </c>
      <c r="BW148" s="125">
        <f>IF('Indicator Data'!BY152="No Data",1,IF('Indicator Data imputation'!BX151&lt;&gt;"",1,0))</f>
        <v>0</v>
      </c>
      <c r="BX148" s="125">
        <f>IF('Indicator Data'!BZ152="No Data",1,IF('Indicator Data imputation'!BY151&lt;&gt;"",1,0))</f>
        <v>0</v>
      </c>
      <c r="BY148" s="3">
        <f t="shared" si="6"/>
        <v>15</v>
      </c>
      <c r="BZ148" s="127">
        <f t="shared" si="7"/>
        <v>0.2</v>
      </c>
    </row>
    <row r="149" spans="1:78" x14ac:dyDescent="0.3">
      <c r="A149" s="3" t="str">
        <f>'Indicator Data'!B153</f>
        <v>STP</v>
      </c>
      <c r="B149" s="125">
        <f>IF('Indicator Data'!C153="No Data",1,IF('Indicator Data imputation'!C152&lt;&gt;"",1,0))</f>
        <v>0</v>
      </c>
      <c r="C149" s="125">
        <f>IF('Indicator Data'!D153="No Data",1,IF('Indicator Data imputation'!D152&lt;&gt;"",1,0))</f>
        <v>0</v>
      </c>
      <c r="D149" s="125">
        <f>IF('Indicator Data'!E153="No Data",1,IF('Indicator Data imputation'!E152&lt;&gt;"",1,0))</f>
        <v>1</v>
      </c>
      <c r="E149" s="125">
        <f>IF('Indicator Data'!F153="No Data",1,IF('Indicator Data imputation'!F152&lt;&gt;"",1,0))</f>
        <v>0</v>
      </c>
      <c r="F149" s="125">
        <f>IF('Indicator Data'!G153="No Data",1,IF('Indicator Data imputation'!G152&lt;&gt;"",1,0))</f>
        <v>0</v>
      </c>
      <c r="G149" s="125">
        <f>IF('Indicator Data'!H153="No Data",1,IF('Indicator Data imputation'!H152&lt;&gt;"",1,0))</f>
        <v>0</v>
      </c>
      <c r="H149" s="125">
        <f>IF('Indicator Data'!I153="No Data",1,IF('Indicator Data imputation'!I152&lt;&gt;"",1,0))</f>
        <v>0</v>
      </c>
      <c r="I149" s="125">
        <f>IF('Indicator Data'!J153="No Data",1,IF('Indicator Data imputation'!J152&lt;&gt;"",1,0))</f>
        <v>0</v>
      </c>
      <c r="J149" s="125">
        <f>IF('Indicator Data'!K153="No Data",1,IF('Indicator Data imputation'!K152&lt;&gt;"",1,0))</f>
        <v>0</v>
      </c>
      <c r="K149" s="125">
        <f>IF('Indicator Data'!L153="No Data",1,IF('Indicator Data imputation'!L152&lt;&gt;"",1,0))</f>
        <v>0</v>
      </c>
      <c r="L149" s="125">
        <f>IF('Indicator Data'!M153="No Data",1,IF('Indicator Data imputation'!M152&lt;&gt;"",1,0))</f>
        <v>0</v>
      </c>
      <c r="M149" s="125">
        <f>IF('Indicator Data'!N153="No Data",1,IF('Indicator Data imputation'!N152&lt;&gt;"",1,0))</f>
        <v>0</v>
      </c>
      <c r="N149" s="125">
        <f>IF('Indicator Data'!O153="No Data",1,IF('Indicator Data imputation'!O152&lt;&gt;"",1,0))</f>
        <v>0</v>
      </c>
      <c r="O149" s="125">
        <f>IF('Indicator Data'!P153="No Data",1,IF('Indicator Data imputation'!P152&lt;&gt;"",1,0))</f>
        <v>0</v>
      </c>
      <c r="P149" s="125">
        <f>IF('Indicator Data'!Q153="No Data",1,IF('Indicator Data imputation'!Q152&lt;&gt;"",1,0))</f>
        <v>0</v>
      </c>
      <c r="Q149" s="125">
        <f>IF('Indicator Data'!R153="No Data",1,IF('Indicator Data imputation'!R152&lt;&gt;"",1,0))</f>
        <v>0</v>
      </c>
      <c r="R149" s="125">
        <f>IF('Indicator Data'!S153="No Data",1,IF('Indicator Data imputation'!S152&lt;&gt;"",1,0))</f>
        <v>0</v>
      </c>
      <c r="S149" s="125">
        <f>IF('Indicator Data'!T153="No Data",1,IF('Indicator Data imputation'!T152&lt;&gt;"",1,0))</f>
        <v>0</v>
      </c>
      <c r="T149" s="125">
        <f>IF('Indicator Data'!U153="No Data",1,IF('Indicator Data imputation'!U152&lt;&gt;"",1,0))</f>
        <v>0</v>
      </c>
      <c r="U149" s="125">
        <f>IF('Indicator Data'!V153="No Data",1,IF('Indicator Data imputation'!V152&lt;&gt;"",1,0))</f>
        <v>0</v>
      </c>
      <c r="V149" s="125">
        <f>IF('Indicator Data'!W153="No Data",1,IF('Indicator Data imputation'!W152&lt;&gt;"",1,0))</f>
        <v>0</v>
      </c>
      <c r="W149" s="125">
        <f>IF('Indicator Data'!X153="No Data",1,IF('Indicator Data imputation'!X152&lt;&gt;"",1,0))</f>
        <v>0</v>
      </c>
      <c r="X149" s="125">
        <f>IF('Indicator Data'!Y153="No Data",1,IF('Indicator Data imputation'!Y152&lt;&gt;"",1,0))</f>
        <v>0</v>
      </c>
      <c r="Y149" s="125">
        <f>IF('Indicator Data'!Z153="No Data",1,IF('Indicator Data imputation'!Z152&lt;&gt;"",1,0))</f>
        <v>0</v>
      </c>
      <c r="Z149" s="125">
        <f>IF('Indicator Data'!AA153="No Data",1,IF('Indicator Data imputation'!AA152&lt;&gt;"",1,0))</f>
        <v>0</v>
      </c>
      <c r="AA149" s="125">
        <f>IF('Indicator Data'!AB153="No Data",1,IF('Indicator Data imputation'!AB152&lt;&gt;"",1,0))</f>
        <v>0</v>
      </c>
      <c r="AB149" s="125">
        <f>IF('Indicator Data'!AC153="No Data",1,IF('Indicator Data imputation'!AC152&lt;&gt;"",1,0))</f>
        <v>0</v>
      </c>
      <c r="AC149" s="125">
        <f>IF('Indicator Data'!AD153="No Data",1,IF('Indicator Data imputation'!AD152&lt;&gt;"",1,0))</f>
        <v>0</v>
      </c>
      <c r="AD149" s="125">
        <f>IF('Indicator Data'!AE153="No Data",1,IF('Indicator Data imputation'!AE152&lt;&gt;"",1,0))</f>
        <v>0</v>
      </c>
      <c r="AE149" s="125">
        <f>IF('Indicator Data'!AF153="No Data",1,IF('Indicator Data imputation'!AF152&lt;&gt;"",1,0))</f>
        <v>0</v>
      </c>
      <c r="AF149" s="125">
        <f>IF('Indicator Data'!AG153="No Data",1,IF('Indicator Data imputation'!AG152&lt;&gt;"",1,0))</f>
        <v>0</v>
      </c>
      <c r="AG149" s="125">
        <f>IF('Indicator Data'!AH153="No Data",1,IF('Indicator Data imputation'!AH152&lt;&gt;"",1,0))</f>
        <v>0</v>
      </c>
      <c r="AH149" s="125">
        <f>IF('Indicator Data'!AI153="No Data",1,IF('Indicator Data imputation'!AI152&lt;&gt;"",1,0))</f>
        <v>0</v>
      </c>
      <c r="AI149" s="125">
        <f>IF('Indicator Data'!AJ153="No Data",1,IF('Indicator Data imputation'!AJ152&lt;&gt;"",1,0))</f>
        <v>0</v>
      </c>
      <c r="AJ149" s="125">
        <f>IF('Indicator Data'!AK153="No Data",1,IF('Indicator Data imputation'!AK152&lt;&gt;"",1,0))</f>
        <v>0</v>
      </c>
      <c r="AK149" s="125">
        <f>IF('Indicator Data'!AL153="No Data",1,IF('Indicator Data imputation'!AL152&lt;&gt;"",1,0))</f>
        <v>0</v>
      </c>
      <c r="AL149" s="125">
        <f>IF('Indicator Data'!AM153="No Data",1,IF('Indicator Data imputation'!AM152&lt;&gt;"",1,0))</f>
        <v>0</v>
      </c>
      <c r="AM149" s="125">
        <f>IF('Indicator Data'!AN153="No Data",1,IF('Indicator Data imputation'!AN152&lt;&gt;"",1,0))</f>
        <v>0</v>
      </c>
      <c r="AN149" s="125">
        <f>IF('Indicator Data'!AO153="No Data",1,IF('Indicator Data imputation'!AO152&lt;&gt;"",1,0))</f>
        <v>0</v>
      </c>
      <c r="AO149" s="125">
        <f>IF('Indicator Data'!AP153="No Data",1,IF('Indicator Data imputation'!AP152&lt;&gt;"",1,0))</f>
        <v>0</v>
      </c>
      <c r="AP149" s="125">
        <f>IF('Indicator Data'!AQ153="No Data",1,IF('Indicator Data imputation'!AQ152&lt;&gt;"",1,0))</f>
        <v>0</v>
      </c>
      <c r="AQ149" s="125">
        <f>IF('Indicator Data'!AR153="No Data",1,IF('Indicator Data imputation'!AR152&lt;&gt;"",1,0))</f>
        <v>0</v>
      </c>
      <c r="AR149" s="125">
        <f>IF('Indicator Data'!AS153="No Data",1,IF('Indicator Data imputation'!AS152&lt;&gt;"",1,0))</f>
        <v>0</v>
      </c>
      <c r="AS149" s="125">
        <f>IF('Indicator Data'!AT153="No Data",1,IF('Indicator Data imputation'!AT152&lt;&gt;"",1,0))</f>
        <v>0</v>
      </c>
      <c r="AT149" s="125">
        <f>IF('Indicator Data'!AU153="No Data",1,IF('Indicator Data imputation'!AU152&lt;&gt;"",1,0))</f>
        <v>0</v>
      </c>
      <c r="AU149" s="125">
        <f>IF('Indicator Data'!AV153="No Data",1,IF('Indicator Data imputation'!AV152&lt;&gt;"",1,0))</f>
        <v>1</v>
      </c>
      <c r="AV149" s="125">
        <f>IF('Indicator Data'!AW153="No Data",1,IF('Indicator Data imputation'!AW152&lt;&gt;"",1,0))</f>
        <v>1</v>
      </c>
      <c r="AW149" s="125">
        <f>IF('Indicator Data'!AX153="No Data",1,IF('Indicator Data imputation'!AX152&lt;&gt;"",1,0))</f>
        <v>0</v>
      </c>
      <c r="AX149" s="125">
        <f>IF('Indicator Data'!AY153="No Data",1,IF('Indicator Data imputation'!AY152&lt;&gt;"",1,0))</f>
        <v>0</v>
      </c>
      <c r="AY149" s="125">
        <f>IF('Indicator Data'!AZ153="No Data",1,IF('Indicator Data imputation'!AZ152&lt;&gt;"",1,0))</f>
        <v>0</v>
      </c>
      <c r="AZ149" s="125">
        <f>IF('Indicator Data'!BA153="No Data",1,IF('Indicator Data imputation'!BA152&lt;&gt;"",1,0))</f>
        <v>0</v>
      </c>
      <c r="BA149" s="125">
        <f>IF('Indicator Data'!BB153="No Data",1,IF('Indicator Data imputation'!BB152&lt;&gt;"",1,0))</f>
        <v>0</v>
      </c>
      <c r="BB149" s="125">
        <f>IF('Indicator Data'!BC153="No Data",1,IF('Indicator Data imputation'!BC152&lt;&gt;"",1,0))</f>
        <v>0</v>
      </c>
      <c r="BC149" s="125">
        <f>IF('Indicator Data'!BD153="No Data",1,IF('Indicator Data imputation'!BD152&lt;&gt;"",1,0))</f>
        <v>0</v>
      </c>
      <c r="BD149" s="125">
        <f>IF('Indicator Data'!BF153="No Data",1,IF('Indicator Data imputation'!BE152&lt;&gt;"",1,0))</f>
        <v>0</v>
      </c>
      <c r="BE149" s="125">
        <f>IF('Indicator Data'!BG153="No Data",1,IF('Indicator Data imputation'!BF152&lt;&gt;"",1,0))</f>
        <v>0</v>
      </c>
      <c r="BF149" s="125">
        <f>IF('Indicator Data'!BH153="No Data",1,IF('Indicator Data imputation'!BG152&lt;&gt;"",1,0))</f>
        <v>0</v>
      </c>
      <c r="BG149" s="125">
        <f>IF('Indicator Data'!BI153="No Data",1,IF('Indicator Data imputation'!BH152&lt;&gt;"",1,0))</f>
        <v>0</v>
      </c>
      <c r="BH149" s="125">
        <f>IF('Indicator Data'!BJ153="No Data",1,IF('Indicator Data imputation'!BI152&lt;&gt;"",1,0))</f>
        <v>0</v>
      </c>
      <c r="BI149" s="125">
        <f>IF('Indicator Data'!BK153="No Data",1,IF('Indicator Data imputation'!BJ152&lt;&gt;"",1,0))</f>
        <v>1</v>
      </c>
      <c r="BJ149" s="125">
        <f>IF('Indicator Data'!BL153="No Data",1,IF('Indicator Data imputation'!BK152&lt;&gt;"",1,0))</f>
        <v>0</v>
      </c>
      <c r="BK149" s="125">
        <f>IF('Indicator Data'!BM153="No Data",1,IF('Indicator Data imputation'!BL152&lt;&gt;"",1,0))</f>
        <v>0</v>
      </c>
      <c r="BL149" s="125">
        <f>IF('Indicator Data'!BN153="No Data",1,IF('Indicator Data imputation'!BM152&lt;&gt;"",1,0))</f>
        <v>0</v>
      </c>
      <c r="BM149" s="125">
        <f>IF('Indicator Data'!BO153="No Data",1,IF('Indicator Data imputation'!BN152&lt;&gt;"",1,0))</f>
        <v>0</v>
      </c>
      <c r="BN149" s="125">
        <f>IF('Indicator Data'!BP153="No Data",1,IF('Indicator Data imputation'!BO152&lt;&gt;"",1,0))</f>
        <v>0</v>
      </c>
      <c r="BO149" s="125">
        <f>IF('Indicator Data'!BQ153="No Data",1,IF('Indicator Data imputation'!BP152&lt;&gt;"",1,0))</f>
        <v>0</v>
      </c>
      <c r="BP149" s="125">
        <f>IF('Indicator Data'!BR153="No Data",1,IF('Indicator Data imputation'!BQ152&lt;&gt;"",1,0))</f>
        <v>0</v>
      </c>
      <c r="BQ149" s="125">
        <f>IF('Indicator Data'!BS153="No Data",1,IF('Indicator Data imputation'!BR152&lt;&gt;"",1,0))</f>
        <v>0</v>
      </c>
      <c r="BR149" s="125">
        <f>IF('Indicator Data'!BT153="No Data",1,IF('Indicator Data imputation'!BS152&lt;&gt;"",1,0))</f>
        <v>0</v>
      </c>
      <c r="BS149" s="125">
        <f>IF('Indicator Data'!BU153="No Data",1,IF('Indicator Data imputation'!BT152&lt;&gt;"",1,0))</f>
        <v>0</v>
      </c>
      <c r="BT149" s="125">
        <f>IF('Indicator Data'!BV153="No Data",1,IF('Indicator Data imputation'!BU152&lt;&gt;"",1,0))</f>
        <v>0</v>
      </c>
      <c r="BU149" s="125">
        <f>IF('Indicator Data'!BW153="No Data",1,IF('Indicator Data imputation'!BV152&lt;&gt;"",1,0))</f>
        <v>0</v>
      </c>
      <c r="BV149" s="125">
        <f>IF('Indicator Data'!BX153="No Data",1,IF('Indicator Data imputation'!BW152&lt;&gt;"",1,0))</f>
        <v>0</v>
      </c>
      <c r="BW149" s="125">
        <f>IF('Indicator Data'!BY153="No Data",1,IF('Indicator Data imputation'!BX152&lt;&gt;"",1,0))</f>
        <v>0</v>
      </c>
      <c r="BX149" s="125">
        <f>IF('Indicator Data'!BZ153="No Data",1,IF('Indicator Data imputation'!BY152&lt;&gt;"",1,0))</f>
        <v>0</v>
      </c>
      <c r="BY149" s="3">
        <f t="shared" si="6"/>
        <v>4</v>
      </c>
      <c r="BZ149" s="127">
        <f t="shared" si="7"/>
        <v>5.3333333333333337E-2</v>
      </c>
    </row>
    <row r="150" spans="1:78" x14ac:dyDescent="0.3">
      <c r="A150" s="3" t="str">
        <f>'Indicator Data'!B154</f>
        <v>SAU</v>
      </c>
      <c r="B150" s="125">
        <f>IF('Indicator Data'!C154="No Data",1,IF('Indicator Data imputation'!C153&lt;&gt;"",1,0))</f>
        <v>0</v>
      </c>
      <c r="C150" s="125">
        <f>IF('Indicator Data'!D154="No Data",1,IF('Indicator Data imputation'!D153&lt;&gt;"",1,0))</f>
        <v>0</v>
      </c>
      <c r="D150" s="125">
        <f>IF('Indicator Data'!E154="No Data",1,IF('Indicator Data imputation'!E153&lt;&gt;"",1,0))</f>
        <v>0</v>
      </c>
      <c r="E150" s="125">
        <f>IF('Indicator Data'!F154="No Data",1,IF('Indicator Data imputation'!F153&lt;&gt;"",1,0))</f>
        <v>0</v>
      </c>
      <c r="F150" s="125">
        <f>IF('Indicator Data'!G154="No Data",1,IF('Indicator Data imputation'!G153&lt;&gt;"",1,0))</f>
        <v>0</v>
      </c>
      <c r="G150" s="125">
        <f>IF('Indicator Data'!H154="No Data",1,IF('Indicator Data imputation'!H153&lt;&gt;"",1,0))</f>
        <v>0</v>
      </c>
      <c r="H150" s="125">
        <f>IF('Indicator Data'!I154="No Data",1,IF('Indicator Data imputation'!I153&lt;&gt;"",1,0))</f>
        <v>0</v>
      </c>
      <c r="I150" s="125">
        <f>IF('Indicator Data'!J154="No Data",1,IF('Indicator Data imputation'!J153&lt;&gt;"",1,0))</f>
        <v>0</v>
      </c>
      <c r="J150" s="125">
        <f>IF('Indicator Data'!K154="No Data",1,IF('Indicator Data imputation'!K153&lt;&gt;"",1,0))</f>
        <v>0</v>
      </c>
      <c r="K150" s="125">
        <f>IF('Indicator Data'!L154="No Data",1,IF('Indicator Data imputation'!L153&lt;&gt;"",1,0))</f>
        <v>0</v>
      </c>
      <c r="L150" s="125">
        <f>IF('Indicator Data'!M154="No Data",1,IF('Indicator Data imputation'!M153&lt;&gt;"",1,0))</f>
        <v>0</v>
      </c>
      <c r="M150" s="125">
        <f>IF('Indicator Data'!N154="No Data",1,IF('Indicator Data imputation'!N153&lt;&gt;"",1,0))</f>
        <v>1</v>
      </c>
      <c r="N150" s="125">
        <f>IF('Indicator Data'!O154="No Data",1,IF('Indicator Data imputation'!O153&lt;&gt;"",1,0))</f>
        <v>1</v>
      </c>
      <c r="O150" s="125">
        <f>IF('Indicator Data'!P154="No Data",1,IF('Indicator Data imputation'!P153&lt;&gt;"",1,0))</f>
        <v>1</v>
      </c>
      <c r="P150" s="125">
        <f>IF('Indicator Data'!Q154="No Data",1,IF('Indicator Data imputation'!Q153&lt;&gt;"",1,0))</f>
        <v>0</v>
      </c>
      <c r="Q150" s="125">
        <f>IF('Indicator Data'!R154="No Data",1,IF('Indicator Data imputation'!R153&lt;&gt;"",1,0))</f>
        <v>0</v>
      </c>
      <c r="R150" s="125">
        <f>IF('Indicator Data'!S154="No Data",1,IF('Indicator Data imputation'!S153&lt;&gt;"",1,0))</f>
        <v>0</v>
      </c>
      <c r="S150" s="125">
        <f>IF('Indicator Data'!T154="No Data",1,IF('Indicator Data imputation'!T153&lt;&gt;"",1,0))</f>
        <v>0</v>
      </c>
      <c r="T150" s="125">
        <f>IF('Indicator Data'!U154="No Data",1,IF('Indicator Data imputation'!U153&lt;&gt;"",1,0))</f>
        <v>0</v>
      </c>
      <c r="U150" s="125">
        <f>IF('Indicator Data'!V154="No Data",1,IF('Indicator Data imputation'!V153&lt;&gt;"",1,0))</f>
        <v>0</v>
      </c>
      <c r="V150" s="125">
        <f>IF('Indicator Data'!W154="No Data",1,IF('Indicator Data imputation'!W153&lt;&gt;"",1,0))</f>
        <v>0</v>
      </c>
      <c r="W150" s="125">
        <f>IF('Indicator Data'!X154="No Data",1,IF('Indicator Data imputation'!X153&lt;&gt;"",1,0))</f>
        <v>0</v>
      </c>
      <c r="X150" s="125">
        <f>IF('Indicator Data'!Y154="No Data",1,IF('Indicator Data imputation'!Y153&lt;&gt;"",1,0))</f>
        <v>0</v>
      </c>
      <c r="Y150" s="125">
        <f>IF('Indicator Data'!Z154="No Data",1,IF('Indicator Data imputation'!Z153&lt;&gt;"",1,0))</f>
        <v>0</v>
      </c>
      <c r="Z150" s="125">
        <f>IF('Indicator Data'!AA154="No Data",1,IF('Indicator Data imputation'!AA153&lt;&gt;"",1,0))</f>
        <v>1</v>
      </c>
      <c r="AA150" s="125">
        <f>IF('Indicator Data'!AB154="No Data",1,IF('Indicator Data imputation'!AB153&lt;&gt;"",1,0))</f>
        <v>0</v>
      </c>
      <c r="AB150" s="125">
        <f>IF('Indicator Data'!AC154="No Data",1,IF('Indicator Data imputation'!AC153&lt;&gt;"",1,0))</f>
        <v>1</v>
      </c>
      <c r="AC150" s="125">
        <f>IF('Indicator Data'!AD154="No Data",1,IF('Indicator Data imputation'!AD153&lt;&gt;"",1,0))</f>
        <v>0</v>
      </c>
      <c r="AD150" s="125">
        <f>IF('Indicator Data'!AE154="No Data",1,IF('Indicator Data imputation'!AE153&lt;&gt;"",1,0))</f>
        <v>0</v>
      </c>
      <c r="AE150" s="125">
        <f>IF('Indicator Data'!AF154="No Data",1,IF('Indicator Data imputation'!AF153&lt;&gt;"",1,0))</f>
        <v>0</v>
      </c>
      <c r="AF150" s="125">
        <f>IF('Indicator Data'!AG154="No Data",1,IF('Indicator Data imputation'!AG153&lt;&gt;"",1,0))</f>
        <v>0</v>
      </c>
      <c r="AG150" s="125">
        <f>IF('Indicator Data'!AH154="No Data",1,IF('Indicator Data imputation'!AH153&lt;&gt;"",1,0))</f>
        <v>0</v>
      </c>
      <c r="AH150" s="125">
        <f>IF('Indicator Data'!AI154="No Data",1,IF('Indicator Data imputation'!AI153&lt;&gt;"",1,0))</f>
        <v>0</v>
      </c>
      <c r="AI150" s="125">
        <f>IF('Indicator Data'!AJ154="No Data",1,IF('Indicator Data imputation'!AJ153&lt;&gt;"",1,0))</f>
        <v>0</v>
      </c>
      <c r="AJ150" s="125">
        <f>IF('Indicator Data'!AK154="No Data",1,IF('Indicator Data imputation'!AK153&lt;&gt;"",1,0))</f>
        <v>0</v>
      </c>
      <c r="AK150" s="125">
        <f>IF('Indicator Data'!AL154="No Data",1,IF('Indicator Data imputation'!AL153&lt;&gt;"",1,0))</f>
        <v>0</v>
      </c>
      <c r="AL150" s="125">
        <f>IF('Indicator Data'!AM154="No Data",1,IF('Indicator Data imputation'!AM153&lt;&gt;"",1,0))</f>
        <v>1</v>
      </c>
      <c r="AM150" s="125">
        <f>IF('Indicator Data'!AN154="No Data",1,IF('Indicator Data imputation'!AN153&lt;&gt;"",1,0))</f>
        <v>0</v>
      </c>
      <c r="AN150" s="125">
        <f>IF('Indicator Data'!AO154="No Data",1,IF('Indicator Data imputation'!AO153&lt;&gt;"",1,0))</f>
        <v>0</v>
      </c>
      <c r="AO150" s="125">
        <f>IF('Indicator Data'!AP154="No Data",1,IF('Indicator Data imputation'!AP153&lt;&gt;"",1,0))</f>
        <v>0</v>
      </c>
      <c r="AP150" s="125">
        <f>IF('Indicator Data'!AQ154="No Data",1,IF('Indicator Data imputation'!AQ153&lt;&gt;"",1,0))</f>
        <v>1</v>
      </c>
      <c r="AQ150" s="125">
        <f>IF('Indicator Data'!AR154="No Data",1,IF('Indicator Data imputation'!AR153&lt;&gt;"",1,0))</f>
        <v>0</v>
      </c>
      <c r="AR150" s="125">
        <f>IF('Indicator Data'!AS154="No Data",1,IF('Indicator Data imputation'!AS153&lt;&gt;"",1,0))</f>
        <v>0</v>
      </c>
      <c r="AS150" s="125">
        <f>IF('Indicator Data'!AT154="No Data",1,IF('Indicator Data imputation'!AT153&lt;&gt;"",1,0))</f>
        <v>1</v>
      </c>
      <c r="AT150" s="125">
        <f>IF('Indicator Data'!AU154="No Data",1,IF('Indicator Data imputation'!AU153&lt;&gt;"",1,0))</f>
        <v>0</v>
      </c>
      <c r="AU150" s="125">
        <f>IF('Indicator Data'!AV154="No Data",1,IF('Indicator Data imputation'!AV153&lt;&gt;"",1,0))</f>
        <v>1</v>
      </c>
      <c r="AV150" s="125">
        <f>IF('Indicator Data'!AW154="No Data",1,IF('Indicator Data imputation'!AW153&lt;&gt;"",1,0))</f>
        <v>1</v>
      </c>
      <c r="AW150" s="125">
        <f>IF('Indicator Data'!AX154="No Data",1,IF('Indicator Data imputation'!AX153&lt;&gt;"",1,0))</f>
        <v>0</v>
      </c>
      <c r="AX150" s="125">
        <f>IF('Indicator Data'!AY154="No Data",1,IF('Indicator Data imputation'!AY153&lt;&gt;"",1,0))</f>
        <v>0</v>
      </c>
      <c r="AY150" s="125">
        <f>IF('Indicator Data'!AZ154="No Data",1,IF('Indicator Data imputation'!AZ153&lt;&gt;"",1,0))</f>
        <v>0</v>
      </c>
      <c r="AZ150" s="125">
        <f>IF('Indicator Data'!BA154="No Data",1,IF('Indicator Data imputation'!BA153&lt;&gt;"",1,0))</f>
        <v>1</v>
      </c>
      <c r="BA150" s="125">
        <f>IF('Indicator Data'!BB154="No Data",1,IF('Indicator Data imputation'!BB153&lt;&gt;"",1,0))</f>
        <v>0</v>
      </c>
      <c r="BB150" s="125">
        <f>IF('Indicator Data'!BC154="No Data",1,IF('Indicator Data imputation'!BC153&lt;&gt;"",1,0))</f>
        <v>0</v>
      </c>
      <c r="BC150" s="125">
        <f>IF('Indicator Data'!BD154="No Data",1,IF('Indicator Data imputation'!BD153&lt;&gt;"",1,0))</f>
        <v>0</v>
      </c>
      <c r="BD150" s="125">
        <f>IF('Indicator Data'!BF154="No Data",1,IF('Indicator Data imputation'!BE153&lt;&gt;"",1,0))</f>
        <v>0</v>
      </c>
      <c r="BE150" s="125">
        <f>IF('Indicator Data'!BG154="No Data",1,IF('Indicator Data imputation'!BF153&lt;&gt;"",1,0))</f>
        <v>0</v>
      </c>
      <c r="BF150" s="125">
        <f>IF('Indicator Data'!BH154="No Data",1,IF('Indicator Data imputation'!BG153&lt;&gt;"",1,0))</f>
        <v>0</v>
      </c>
      <c r="BG150" s="125">
        <f>IF('Indicator Data'!BI154="No Data",1,IF('Indicator Data imputation'!BH153&lt;&gt;"",1,0))</f>
        <v>0</v>
      </c>
      <c r="BH150" s="125">
        <f>IF('Indicator Data'!BJ154="No Data",1,IF('Indicator Data imputation'!BI153&lt;&gt;"",1,0))</f>
        <v>0</v>
      </c>
      <c r="BI150" s="125">
        <f>IF('Indicator Data'!BK154="No Data",1,IF('Indicator Data imputation'!BJ153&lt;&gt;"",1,0))</f>
        <v>1</v>
      </c>
      <c r="BJ150" s="125">
        <f>IF('Indicator Data'!BL154="No Data",1,IF('Indicator Data imputation'!BK153&lt;&gt;"",1,0))</f>
        <v>0</v>
      </c>
      <c r="BK150" s="125">
        <f>IF('Indicator Data'!BM154="No Data",1,IF('Indicator Data imputation'!BL153&lt;&gt;"",1,0))</f>
        <v>0</v>
      </c>
      <c r="BL150" s="125">
        <f>IF('Indicator Data'!BN154="No Data",1,IF('Indicator Data imputation'!BM153&lt;&gt;"",1,0))</f>
        <v>0</v>
      </c>
      <c r="BM150" s="125">
        <f>IF('Indicator Data'!BO154="No Data",1,IF('Indicator Data imputation'!BN153&lt;&gt;"",1,0))</f>
        <v>0</v>
      </c>
      <c r="BN150" s="125">
        <f>IF('Indicator Data'!BP154="No Data",1,IF('Indicator Data imputation'!BO153&lt;&gt;"",1,0))</f>
        <v>0</v>
      </c>
      <c r="BO150" s="125">
        <f>IF('Indicator Data'!BQ154="No Data",1,IF('Indicator Data imputation'!BP153&lt;&gt;"",1,0))</f>
        <v>0</v>
      </c>
      <c r="BP150" s="125">
        <f>IF('Indicator Data'!BR154="No Data",1,IF('Indicator Data imputation'!BQ153&lt;&gt;"",1,0))</f>
        <v>0</v>
      </c>
      <c r="BQ150" s="125">
        <f>IF('Indicator Data'!BS154="No Data",1,IF('Indicator Data imputation'!BR153&lt;&gt;"",1,0))</f>
        <v>0</v>
      </c>
      <c r="BR150" s="125">
        <f>IF('Indicator Data'!BT154="No Data",1,IF('Indicator Data imputation'!BS153&lt;&gt;"",1,0))</f>
        <v>0</v>
      </c>
      <c r="BS150" s="125">
        <f>IF('Indicator Data'!BU154="No Data",1,IF('Indicator Data imputation'!BT153&lt;&gt;"",1,0))</f>
        <v>0</v>
      </c>
      <c r="BT150" s="125">
        <f>IF('Indicator Data'!BV154="No Data",1,IF('Indicator Data imputation'!BU153&lt;&gt;"",1,0))</f>
        <v>0</v>
      </c>
      <c r="BU150" s="125">
        <f>IF('Indicator Data'!BW154="No Data",1,IF('Indicator Data imputation'!BV153&lt;&gt;"",1,0))</f>
        <v>0</v>
      </c>
      <c r="BV150" s="125">
        <f>IF('Indicator Data'!BX154="No Data",1,IF('Indicator Data imputation'!BW153&lt;&gt;"",1,0))</f>
        <v>0</v>
      </c>
      <c r="BW150" s="125">
        <f>IF('Indicator Data'!BY154="No Data",1,IF('Indicator Data imputation'!BX153&lt;&gt;"",1,0))</f>
        <v>0</v>
      </c>
      <c r="BX150" s="125">
        <f>IF('Indicator Data'!BZ154="No Data",1,IF('Indicator Data imputation'!BY153&lt;&gt;"",1,0))</f>
        <v>0</v>
      </c>
      <c r="BY150" s="3">
        <f t="shared" si="6"/>
        <v>12</v>
      </c>
      <c r="BZ150" s="127">
        <f t="shared" si="7"/>
        <v>0.16</v>
      </c>
    </row>
    <row r="151" spans="1:78" x14ac:dyDescent="0.3">
      <c r="A151" s="3" t="str">
        <f>'Indicator Data'!B155</f>
        <v>SEN</v>
      </c>
      <c r="B151" s="125">
        <f>IF('Indicator Data'!C155="No Data",1,IF('Indicator Data imputation'!C154&lt;&gt;"",1,0))</f>
        <v>0</v>
      </c>
      <c r="C151" s="125">
        <f>IF('Indicator Data'!D155="No Data",1,IF('Indicator Data imputation'!D154&lt;&gt;"",1,0))</f>
        <v>0</v>
      </c>
      <c r="D151" s="125">
        <f>IF('Indicator Data'!E155="No Data",1,IF('Indicator Data imputation'!E154&lt;&gt;"",1,0))</f>
        <v>0</v>
      </c>
      <c r="E151" s="125">
        <f>IF('Indicator Data'!F155="No Data",1,IF('Indicator Data imputation'!F154&lt;&gt;"",1,0))</f>
        <v>0</v>
      </c>
      <c r="F151" s="125">
        <f>IF('Indicator Data'!G155="No Data",1,IF('Indicator Data imputation'!G154&lt;&gt;"",1,0))</f>
        <v>0</v>
      </c>
      <c r="G151" s="125">
        <f>IF('Indicator Data'!H155="No Data",1,IF('Indicator Data imputation'!H154&lt;&gt;"",1,0))</f>
        <v>0</v>
      </c>
      <c r="H151" s="125">
        <f>IF('Indicator Data'!I155="No Data",1,IF('Indicator Data imputation'!I154&lt;&gt;"",1,0))</f>
        <v>0</v>
      </c>
      <c r="I151" s="125">
        <f>IF('Indicator Data'!J155="No Data",1,IF('Indicator Data imputation'!J154&lt;&gt;"",1,0))</f>
        <v>0</v>
      </c>
      <c r="J151" s="125">
        <f>IF('Indicator Data'!K155="No Data",1,IF('Indicator Data imputation'!K154&lt;&gt;"",1,0))</f>
        <v>0</v>
      </c>
      <c r="K151" s="125">
        <f>IF('Indicator Data'!L155="No Data",1,IF('Indicator Data imputation'!L154&lt;&gt;"",1,0))</f>
        <v>0</v>
      </c>
      <c r="L151" s="125">
        <f>IF('Indicator Data'!M155="No Data",1,IF('Indicator Data imputation'!M154&lt;&gt;"",1,0))</f>
        <v>0</v>
      </c>
      <c r="M151" s="125">
        <f>IF('Indicator Data'!N155="No Data",1,IF('Indicator Data imputation'!N154&lt;&gt;"",1,0))</f>
        <v>0</v>
      </c>
      <c r="N151" s="125">
        <f>IF('Indicator Data'!O155="No Data",1,IF('Indicator Data imputation'!O154&lt;&gt;"",1,0))</f>
        <v>0</v>
      </c>
      <c r="O151" s="125">
        <f>IF('Indicator Data'!P155="No Data",1,IF('Indicator Data imputation'!P154&lt;&gt;"",1,0))</f>
        <v>0</v>
      </c>
      <c r="P151" s="125">
        <f>IF('Indicator Data'!Q155="No Data",1,IF('Indicator Data imputation'!Q154&lt;&gt;"",1,0))</f>
        <v>0</v>
      </c>
      <c r="Q151" s="125">
        <f>IF('Indicator Data'!R155="No Data",1,IF('Indicator Data imputation'!R154&lt;&gt;"",1,0))</f>
        <v>0</v>
      </c>
      <c r="R151" s="125">
        <f>IF('Indicator Data'!S155="No Data",1,IF('Indicator Data imputation'!S154&lt;&gt;"",1,0))</f>
        <v>0</v>
      </c>
      <c r="S151" s="125">
        <f>IF('Indicator Data'!T155="No Data",1,IF('Indicator Data imputation'!T154&lt;&gt;"",1,0))</f>
        <v>0</v>
      </c>
      <c r="T151" s="125">
        <f>IF('Indicator Data'!U155="No Data",1,IF('Indicator Data imputation'!U154&lt;&gt;"",1,0))</f>
        <v>0</v>
      </c>
      <c r="U151" s="125">
        <f>IF('Indicator Data'!V155="No Data",1,IF('Indicator Data imputation'!V154&lt;&gt;"",1,0))</f>
        <v>0</v>
      </c>
      <c r="V151" s="125">
        <f>IF('Indicator Data'!W155="No Data",1,IF('Indicator Data imputation'!W154&lt;&gt;"",1,0))</f>
        <v>0</v>
      </c>
      <c r="W151" s="125">
        <f>IF('Indicator Data'!X155="No Data",1,IF('Indicator Data imputation'!X154&lt;&gt;"",1,0))</f>
        <v>0</v>
      </c>
      <c r="X151" s="125">
        <f>IF('Indicator Data'!Y155="No Data",1,IF('Indicator Data imputation'!Y154&lt;&gt;"",1,0))</f>
        <v>0</v>
      </c>
      <c r="Y151" s="125">
        <f>IF('Indicator Data'!Z155="No Data",1,IF('Indicator Data imputation'!Z154&lt;&gt;"",1,0))</f>
        <v>0</v>
      </c>
      <c r="Z151" s="125">
        <f>IF('Indicator Data'!AA155="No Data",1,IF('Indicator Data imputation'!AA154&lt;&gt;"",1,0))</f>
        <v>0</v>
      </c>
      <c r="AA151" s="125">
        <f>IF('Indicator Data'!AB155="No Data",1,IF('Indicator Data imputation'!AB154&lt;&gt;"",1,0))</f>
        <v>0</v>
      </c>
      <c r="AB151" s="125">
        <f>IF('Indicator Data'!AC155="No Data",1,IF('Indicator Data imputation'!AC154&lt;&gt;"",1,0))</f>
        <v>0</v>
      </c>
      <c r="AC151" s="125">
        <f>IF('Indicator Data'!AD155="No Data",1,IF('Indicator Data imputation'!AD154&lt;&gt;"",1,0))</f>
        <v>0</v>
      </c>
      <c r="AD151" s="125">
        <f>IF('Indicator Data'!AE155="No Data",1,IF('Indicator Data imputation'!AE154&lt;&gt;"",1,0))</f>
        <v>0</v>
      </c>
      <c r="AE151" s="125">
        <f>IF('Indicator Data'!AF155="No Data",1,IF('Indicator Data imputation'!AF154&lt;&gt;"",1,0))</f>
        <v>0</v>
      </c>
      <c r="AF151" s="125">
        <f>IF('Indicator Data'!AG155="No Data",1,IF('Indicator Data imputation'!AG154&lt;&gt;"",1,0))</f>
        <v>0</v>
      </c>
      <c r="AG151" s="125">
        <f>IF('Indicator Data'!AH155="No Data",1,IF('Indicator Data imputation'!AH154&lt;&gt;"",1,0))</f>
        <v>0</v>
      </c>
      <c r="AH151" s="125">
        <f>IF('Indicator Data'!AI155="No Data",1,IF('Indicator Data imputation'!AI154&lt;&gt;"",1,0))</f>
        <v>0</v>
      </c>
      <c r="AI151" s="125">
        <f>IF('Indicator Data'!AJ155="No Data",1,IF('Indicator Data imputation'!AJ154&lt;&gt;"",1,0))</f>
        <v>0</v>
      </c>
      <c r="AJ151" s="125">
        <f>IF('Indicator Data'!AK155="No Data",1,IF('Indicator Data imputation'!AK154&lt;&gt;"",1,0))</f>
        <v>0</v>
      </c>
      <c r="AK151" s="125">
        <f>IF('Indicator Data'!AL155="No Data",1,IF('Indicator Data imputation'!AL154&lt;&gt;"",1,0))</f>
        <v>0</v>
      </c>
      <c r="AL151" s="125">
        <f>IF('Indicator Data'!AM155="No Data",1,IF('Indicator Data imputation'!AM154&lt;&gt;"",1,0))</f>
        <v>0</v>
      </c>
      <c r="AM151" s="125">
        <f>IF('Indicator Data'!AN155="No Data",1,IF('Indicator Data imputation'!AN154&lt;&gt;"",1,0))</f>
        <v>0</v>
      </c>
      <c r="AN151" s="125">
        <f>IF('Indicator Data'!AO155="No Data",1,IF('Indicator Data imputation'!AO154&lt;&gt;"",1,0))</f>
        <v>0</v>
      </c>
      <c r="AO151" s="125">
        <f>IF('Indicator Data'!AP155="No Data",1,IF('Indicator Data imputation'!AP154&lt;&gt;"",1,0))</f>
        <v>0</v>
      </c>
      <c r="AP151" s="125">
        <f>IF('Indicator Data'!AQ155="No Data",1,IF('Indicator Data imputation'!AQ154&lt;&gt;"",1,0))</f>
        <v>0</v>
      </c>
      <c r="AQ151" s="125">
        <f>IF('Indicator Data'!AR155="No Data",1,IF('Indicator Data imputation'!AR154&lt;&gt;"",1,0))</f>
        <v>0</v>
      </c>
      <c r="AR151" s="125">
        <f>IF('Indicator Data'!AS155="No Data",1,IF('Indicator Data imputation'!AS154&lt;&gt;"",1,0))</f>
        <v>0</v>
      </c>
      <c r="AS151" s="125">
        <f>IF('Indicator Data'!AT155="No Data",1,IF('Indicator Data imputation'!AT154&lt;&gt;"",1,0))</f>
        <v>0</v>
      </c>
      <c r="AT151" s="125">
        <f>IF('Indicator Data'!AU155="No Data",1,IF('Indicator Data imputation'!AU154&lt;&gt;"",1,0))</f>
        <v>0</v>
      </c>
      <c r="AU151" s="125">
        <f>IF('Indicator Data'!AV155="No Data",1,IF('Indicator Data imputation'!AV154&lt;&gt;"",1,0))</f>
        <v>0</v>
      </c>
      <c r="AV151" s="125">
        <f>IF('Indicator Data'!AW155="No Data",1,IF('Indicator Data imputation'!AW154&lt;&gt;"",1,0))</f>
        <v>0</v>
      </c>
      <c r="AW151" s="125">
        <f>IF('Indicator Data'!AX155="No Data",1,IF('Indicator Data imputation'!AX154&lt;&gt;"",1,0))</f>
        <v>0</v>
      </c>
      <c r="AX151" s="125">
        <f>IF('Indicator Data'!AY155="No Data",1,IF('Indicator Data imputation'!AY154&lt;&gt;"",1,0))</f>
        <v>0</v>
      </c>
      <c r="AY151" s="125">
        <f>IF('Indicator Data'!AZ155="No Data",1,IF('Indicator Data imputation'!AZ154&lt;&gt;"",1,0))</f>
        <v>0</v>
      </c>
      <c r="AZ151" s="125">
        <f>IF('Indicator Data'!BA155="No Data",1,IF('Indicator Data imputation'!BA154&lt;&gt;"",1,0))</f>
        <v>0</v>
      </c>
      <c r="BA151" s="125">
        <f>IF('Indicator Data'!BB155="No Data",1,IF('Indicator Data imputation'!BB154&lt;&gt;"",1,0))</f>
        <v>0</v>
      </c>
      <c r="BB151" s="125">
        <f>IF('Indicator Data'!BC155="No Data",1,IF('Indicator Data imputation'!BC154&lt;&gt;"",1,0))</f>
        <v>0</v>
      </c>
      <c r="BC151" s="125">
        <f>IF('Indicator Data'!BD155="No Data",1,IF('Indicator Data imputation'!BD154&lt;&gt;"",1,0))</f>
        <v>0</v>
      </c>
      <c r="BD151" s="125">
        <f>IF('Indicator Data'!BF155="No Data",1,IF('Indicator Data imputation'!BE154&lt;&gt;"",1,0))</f>
        <v>0</v>
      </c>
      <c r="BE151" s="125">
        <f>IF('Indicator Data'!BG155="No Data",1,IF('Indicator Data imputation'!BF154&lt;&gt;"",1,0))</f>
        <v>0</v>
      </c>
      <c r="BF151" s="125">
        <f>IF('Indicator Data'!BH155="No Data",1,IF('Indicator Data imputation'!BG154&lt;&gt;"",1,0))</f>
        <v>0</v>
      </c>
      <c r="BG151" s="125">
        <f>IF('Indicator Data'!BI155="No Data",1,IF('Indicator Data imputation'!BH154&lt;&gt;"",1,0))</f>
        <v>0</v>
      </c>
      <c r="BH151" s="125">
        <f>IF('Indicator Data'!BJ155="No Data",1,IF('Indicator Data imputation'!BI154&lt;&gt;"",1,0))</f>
        <v>0</v>
      </c>
      <c r="BI151" s="125">
        <f>IF('Indicator Data'!BK155="No Data",1,IF('Indicator Data imputation'!BJ154&lt;&gt;"",1,0))</f>
        <v>0</v>
      </c>
      <c r="BJ151" s="125">
        <f>IF('Indicator Data'!BL155="No Data",1,IF('Indicator Data imputation'!BK154&lt;&gt;"",1,0))</f>
        <v>0</v>
      </c>
      <c r="BK151" s="125">
        <f>IF('Indicator Data'!BM155="No Data",1,IF('Indicator Data imputation'!BL154&lt;&gt;"",1,0))</f>
        <v>0</v>
      </c>
      <c r="BL151" s="125">
        <f>IF('Indicator Data'!BN155="No Data",1,IF('Indicator Data imputation'!BM154&lt;&gt;"",1,0))</f>
        <v>0</v>
      </c>
      <c r="BM151" s="125">
        <f>IF('Indicator Data'!BO155="No Data",1,IF('Indicator Data imputation'!BN154&lt;&gt;"",1,0))</f>
        <v>0</v>
      </c>
      <c r="BN151" s="125">
        <f>IF('Indicator Data'!BP155="No Data",1,IF('Indicator Data imputation'!BO154&lt;&gt;"",1,0))</f>
        <v>0</v>
      </c>
      <c r="BO151" s="125">
        <f>IF('Indicator Data'!BQ155="No Data",1,IF('Indicator Data imputation'!BP154&lt;&gt;"",1,0))</f>
        <v>0</v>
      </c>
      <c r="BP151" s="125">
        <f>IF('Indicator Data'!BR155="No Data",1,IF('Indicator Data imputation'!BQ154&lt;&gt;"",1,0))</f>
        <v>0</v>
      </c>
      <c r="BQ151" s="125">
        <f>IF('Indicator Data'!BS155="No Data",1,IF('Indicator Data imputation'!BR154&lt;&gt;"",1,0))</f>
        <v>0</v>
      </c>
      <c r="BR151" s="125">
        <f>IF('Indicator Data'!BT155="No Data",1,IF('Indicator Data imputation'!BS154&lt;&gt;"",1,0))</f>
        <v>0</v>
      </c>
      <c r="BS151" s="125">
        <f>IF('Indicator Data'!BU155="No Data",1,IF('Indicator Data imputation'!BT154&lt;&gt;"",1,0))</f>
        <v>0</v>
      </c>
      <c r="BT151" s="125">
        <f>IF('Indicator Data'!BV155="No Data",1,IF('Indicator Data imputation'!BU154&lt;&gt;"",1,0))</f>
        <v>0</v>
      </c>
      <c r="BU151" s="125">
        <f>IF('Indicator Data'!BW155="No Data",1,IF('Indicator Data imputation'!BV154&lt;&gt;"",1,0))</f>
        <v>0</v>
      </c>
      <c r="BV151" s="125">
        <f>IF('Indicator Data'!BX155="No Data",1,IF('Indicator Data imputation'!BW154&lt;&gt;"",1,0))</f>
        <v>0</v>
      </c>
      <c r="BW151" s="125">
        <f>IF('Indicator Data'!BY155="No Data",1,IF('Indicator Data imputation'!BX154&lt;&gt;"",1,0))</f>
        <v>0</v>
      </c>
      <c r="BX151" s="125">
        <f>IF('Indicator Data'!BZ155="No Data",1,IF('Indicator Data imputation'!BY154&lt;&gt;"",1,0))</f>
        <v>0</v>
      </c>
      <c r="BY151" s="3">
        <f t="shared" si="6"/>
        <v>0</v>
      </c>
      <c r="BZ151" s="127">
        <f t="shared" si="7"/>
        <v>0</v>
      </c>
    </row>
    <row r="152" spans="1:78" x14ac:dyDescent="0.3">
      <c r="A152" s="3" t="str">
        <f>'Indicator Data'!B156</f>
        <v>SRB</v>
      </c>
      <c r="B152" s="125">
        <f>IF('Indicator Data'!C156="No Data",1,IF('Indicator Data imputation'!C155&lt;&gt;"",1,0))</f>
        <v>0</v>
      </c>
      <c r="C152" s="125">
        <f>IF('Indicator Data'!D156="No Data",1,IF('Indicator Data imputation'!D155&lt;&gt;"",1,0))</f>
        <v>0</v>
      </c>
      <c r="D152" s="125">
        <f>IF('Indicator Data'!E156="No Data",1,IF('Indicator Data imputation'!E155&lt;&gt;"",1,0))</f>
        <v>0</v>
      </c>
      <c r="E152" s="125">
        <f>IF('Indicator Data'!F156="No Data",1,IF('Indicator Data imputation'!F155&lt;&gt;"",1,0))</f>
        <v>0</v>
      </c>
      <c r="F152" s="125">
        <f>IF('Indicator Data'!G156="No Data",1,IF('Indicator Data imputation'!G155&lt;&gt;"",1,0))</f>
        <v>0</v>
      </c>
      <c r="G152" s="125">
        <f>IF('Indicator Data'!H156="No Data",1,IF('Indicator Data imputation'!H155&lt;&gt;"",1,0))</f>
        <v>0</v>
      </c>
      <c r="H152" s="125">
        <f>IF('Indicator Data'!I156="No Data",1,IF('Indicator Data imputation'!I155&lt;&gt;"",1,0))</f>
        <v>0</v>
      </c>
      <c r="I152" s="125">
        <f>IF('Indicator Data'!J156="No Data",1,IF('Indicator Data imputation'!J155&lt;&gt;"",1,0))</f>
        <v>0</v>
      </c>
      <c r="J152" s="125">
        <f>IF('Indicator Data'!K156="No Data",1,IF('Indicator Data imputation'!K155&lt;&gt;"",1,0))</f>
        <v>0</v>
      </c>
      <c r="K152" s="125">
        <f>IF('Indicator Data'!L156="No Data",1,IF('Indicator Data imputation'!L155&lt;&gt;"",1,0))</f>
        <v>0</v>
      </c>
      <c r="L152" s="125">
        <f>IF('Indicator Data'!M156="No Data",1,IF('Indicator Data imputation'!M155&lt;&gt;"",1,0))</f>
        <v>0</v>
      </c>
      <c r="M152" s="125">
        <f>IF('Indicator Data'!N156="No Data",1,IF('Indicator Data imputation'!N155&lt;&gt;"",1,0))</f>
        <v>1</v>
      </c>
      <c r="N152" s="125">
        <f>IF('Indicator Data'!O156="No Data",1,IF('Indicator Data imputation'!O155&lt;&gt;"",1,0))</f>
        <v>1</v>
      </c>
      <c r="O152" s="125">
        <f>IF('Indicator Data'!P156="No Data",1,IF('Indicator Data imputation'!P155&lt;&gt;"",1,0))</f>
        <v>1</v>
      </c>
      <c r="P152" s="125">
        <f>IF('Indicator Data'!Q156="No Data",1,IF('Indicator Data imputation'!Q155&lt;&gt;"",1,0))</f>
        <v>0</v>
      </c>
      <c r="Q152" s="125">
        <f>IF('Indicator Data'!R156="No Data",1,IF('Indicator Data imputation'!R155&lt;&gt;"",1,0))</f>
        <v>0</v>
      </c>
      <c r="R152" s="125">
        <f>IF('Indicator Data'!S156="No Data",1,IF('Indicator Data imputation'!S155&lt;&gt;"",1,0))</f>
        <v>0</v>
      </c>
      <c r="S152" s="125">
        <f>IF('Indicator Data'!T156="No Data",1,IF('Indicator Data imputation'!T155&lt;&gt;"",1,0))</f>
        <v>0</v>
      </c>
      <c r="T152" s="125">
        <f>IF('Indicator Data'!U156="No Data",1,IF('Indicator Data imputation'!U155&lt;&gt;"",1,0))</f>
        <v>0</v>
      </c>
      <c r="U152" s="125">
        <f>IF('Indicator Data'!V156="No Data",1,IF('Indicator Data imputation'!V155&lt;&gt;"",1,0))</f>
        <v>0</v>
      </c>
      <c r="V152" s="125">
        <f>IF('Indicator Data'!W156="No Data",1,IF('Indicator Data imputation'!W155&lt;&gt;"",1,0))</f>
        <v>0</v>
      </c>
      <c r="W152" s="125">
        <f>IF('Indicator Data'!X156="No Data",1,IF('Indicator Data imputation'!X155&lt;&gt;"",1,0))</f>
        <v>0</v>
      </c>
      <c r="X152" s="125">
        <f>IF('Indicator Data'!Y156="No Data",1,IF('Indicator Data imputation'!Y155&lt;&gt;"",1,0))</f>
        <v>0</v>
      </c>
      <c r="Y152" s="125">
        <f>IF('Indicator Data'!Z156="No Data",1,IF('Indicator Data imputation'!Z155&lt;&gt;"",1,0))</f>
        <v>0</v>
      </c>
      <c r="Z152" s="125">
        <f>IF('Indicator Data'!AA156="No Data",1,IF('Indicator Data imputation'!AA155&lt;&gt;"",1,0))</f>
        <v>0</v>
      </c>
      <c r="AA152" s="125">
        <f>IF('Indicator Data'!AB156="No Data",1,IF('Indicator Data imputation'!AB155&lt;&gt;"",1,0))</f>
        <v>0</v>
      </c>
      <c r="AB152" s="125">
        <f>IF('Indicator Data'!AC156="No Data",1,IF('Indicator Data imputation'!AC155&lt;&gt;"",1,0))</f>
        <v>0</v>
      </c>
      <c r="AC152" s="125">
        <f>IF('Indicator Data'!AD156="No Data",1,IF('Indicator Data imputation'!AD155&lt;&gt;"",1,0))</f>
        <v>0</v>
      </c>
      <c r="AD152" s="125">
        <f>IF('Indicator Data'!AE156="No Data",1,IF('Indicator Data imputation'!AE155&lt;&gt;"",1,0))</f>
        <v>0</v>
      </c>
      <c r="AE152" s="125">
        <f>IF('Indicator Data'!AF156="No Data",1,IF('Indicator Data imputation'!AF155&lt;&gt;"",1,0))</f>
        <v>0</v>
      </c>
      <c r="AF152" s="125">
        <f>IF('Indicator Data'!AG156="No Data",1,IF('Indicator Data imputation'!AG155&lt;&gt;"",1,0))</f>
        <v>0</v>
      </c>
      <c r="AG152" s="125">
        <f>IF('Indicator Data'!AH156="No Data",1,IF('Indicator Data imputation'!AH155&lt;&gt;"",1,0))</f>
        <v>0</v>
      </c>
      <c r="AH152" s="125">
        <f>IF('Indicator Data'!AI156="No Data",1,IF('Indicator Data imputation'!AI155&lt;&gt;"",1,0))</f>
        <v>0</v>
      </c>
      <c r="AI152" s="125">
        <f>IF('Indicator Data'!AJ156="No Data",1,IF('Indicator Data imputation'!AJ155&lt;&gt;"",1,0))</f>
        <v>0</v>
      </c>
      <c r="AJ152" s="125">
        <f>IF('Indicator Data'!AK156="No Data",1,IF('Indicator Data imputation'!AK155&lt;&gt;"",1,0))</f>
        <v>0</v>
      </c>
      <c r="AK152" s="125">
        <f>IF('Indicator Data'!AL156="No Data",1,IF('Indicator Data imputation'!AL155&lt;&gt;"",1,0))</f>
        <v>0</v>
      </c>
      <c r="AL152" s="125">
        <f>IF('Indicator Data'!AM156="No Data",1,IF('Indicator Data imputation'!AM155&lt;&gt;"",1,0))</f>
        <v>0</v>
      </c>
      <c r="AM152" s="125">
        <f>IF('Indicator Data'!AN156="No Data",1,IF('Indicator Data imputation'!AN155&lt;&gt;"",1,0))</f>
        <v>0</v>
      </c>
      <c r="AN152" s="125">
        <f>IF('Indicator Data'!AO156="No Data",1,IF('Indicator Data imputation'!AO155&lt;&gt;"",1,0))</f>
        <v>0</v>
      </c>
      <c r="AO152" s="125">
        <f>IF('Indicator Data'!AP156="No Data",1,IF('Indicator Data imputation'!AP155&lt;&gt;"",1,0))</f>
        <v>0</v>
      </c>
      <c r="AP152" s="125">
        <f>IF('Indicator Data'!AQ156="No Data",1,IF('Indicator Data imputation'!AQ155&lt;&gt;"",1,0))</f>
        <v>0</v>
      </c>
      <c r="AQ152" s="125">
        <f>IF('Indicator Data'!AR156="No Data",1,IF('Indicator Data imputation'!AR155&lt;&gt;"",1,0))</f>
        <v>0</v>
      </c>
      <c r="AR152" s="125">
        <f>IF('Indicator Data'!AS156="No Data",1,IF('Indicator Data imputation'!AS155&lt;&gt;"",1,0))</f>
        <v>0</v>
      </c>
      <c r="AS152" s="125">
        <f>IF('Indicator Data'!AT156="No Data",1,IF('Indicator Data imputation'!AT155&lt;&gt;"",1,0))</f>
        <v>0</v>
      </c>
      <c r="AT152" s="125">
        <f>IF('Indicator Data'!AU156="No Data",1,IF('Indicator Data imputation'!AU155&lt;&gt;"",1,0))</f>
        <v>0</v>
      </c>
      <c r="AU152" s="125">
        <f>IF('Indicator Data'!AV156="No Data",1,IF('Indicator Data imputation'!AV155&lt;&gt;"",1,0))</f>
        <v>0</v>
      </c>
      <c r="AV152" s="125">
        <f>IF('Indicator Data'!AW156="No Data",1,IF('Indicator Data imputation'!AW155&lt;&gt;"",1,0))</f>
        <v>0</v>
      </c>
      <c r="AW152" s="125">
        <f>IF('Indicator Data'!AX156="No Data",1,IF('Indicator Data imputation'!AX155&lt;&gt;"",1,0))</f>
        <v>1</v>
      </c>
      <c r="AX152" s="125">
        <f>IF('Indicator Data'!AY156="No Data",1,IF('Indicator Data imputation'!AY155&lt;&gt;"",1,0))</f>
        <v>0</v>
      </c>
      <c r="AY152" s="125">
        <f>IF('Indicator Data'!AZ156="No Data",1,IF('Indicator Data imputation'!AZ155&lt;&gt;"",1,0))</f>
        <v>0</v>
      </c>
      <c r="AZ152" s="125">
        <f>IF('Indicator Data'!BA156="No Data",1,IF('Indicator Data imputation'!BA155&lt;&gt;"",1,0))</f>
        <v>0</v>
      </c>
      <c r="BA152" s="125">
        <f>IF('Indicator Data'!BB156="No Data",1,IF('Indicator Data imputation'!BB155&lt;&gt;"",1,0))</f>
        <v>0</v>
      </c>
      <c r="BB152" s="125">
        <f>IF('Indicator Data'!BC156="No Data",1,IF('Indicator Data imputation'!BC155&lt;&gt;"",1,0))</f>
        <v>0</v>
      </c>
      <c r="BC152" s="125">
        <f>IF('Indicator Data'!BD156="No Data",1,IF('Indicator Data imputation'!BD155&lt;&gt;"",1,0))</f>
        <v>0</v>
      </c>
      <c r="BD152" s="125">
        <f>IF('Indicator Data'!BF156="No Data",1,IF('Indicator Data imputation'!BE155&lt;&gt;"",1,0))</f>
        <v>0</v>
      </c>
      <c r="BE152" s="125">
        <f>IF('Indicator Data'!BG156="No Data",1,IF('Indicator Data imputation'!BF155&lt;&gt;"",1,0))</f>
        <v>0</v>
      </c>
      <c r="BF152" s="125">
        <f>IF('Indicator Data'!BH156="No Data",1,IF('Indicator Data imputation'!BG155&lt;&gt;"",1,0))</f>
        <v>0</v>
      </c>
      <c r="BG152" s="125">
        <f>IF('Indicator Data'!BI156="No Data",1,IF('Indicator Data imputation'!BH155&lt;&gt;"",1,0))</f>
        <v>0</v>
      </c>
      <c r="BH152" s="125">
        <f>IF('Indicator Data'!BJ156="No Data",1,IF('Indicator Data imputation'!BI155&lt;&gt;"",1,0))</f>
        <v>0</v>
      </c>
      <c r="BI152" s="125">
        <f>IF('Indicator Data'!BK156="No Data",1,IF('Indicator Data imputation'!BJ155&lt;&gt;"",1,0))</f>
        <v>0</v>
      </c>
      <c r="BJ152" s="125">
        <f>IF('Indicator Data'!BL156="No Data",1,IF('Indicator Data imputation'!BK155&lt;&gt;"",1,0))</f>
        <v>0</v>
      </c>
      <c r="BK152" s="125">
        <f>IF('Indicator Data'!BM156="No Data",1,IF('Indicator Data imputation'!BL155&lt;&gt;"",1,0))</f>
        <v>0</v>
      </c>
      <c r="BL152" s="125">
        <f>IF('Indicator Data'!BN156="No Data",1,IF('Indicator Data imputation'!BM155&lt;&gt;"",1,0))</f>
        <v>0</v>
      </c>
      <c r="BM152" s="125">
        <f>IF('Indicator Data'!BO156="No Data",1,IF('Indicator Data imputation'!BN155&lt;&gt;"",1,0))</f>
        <v>0</v>
      </c>
      <c r="BN152" s="125">
        <f>IF('Indicator Data'!BP156="No Data",1,IF('Indicator Data imputation'!BO155&lt;&gt;"",1,0))</f>
        <v>0</v>
      </c>
      <c r="BO152" s="125">
        <f>IF('Indicator Data'!BQ156="No Data",1,IF('Indicator Data imputation'!BP155&lt;&gt;"",1,0))</f>
        <v>0</v>
      </c>
      <c r="BP152" s="125">
        <f>IF('Indicator Data'!BR156="No Data",1,IF('Indicator Data imputation'!BQ155&lt;&gt;"",1,0))</f>
        <v>0</v>
      </c>
      <c r="BQ152" s="125">
        <f>IF('Indicator Data'!BS156="No Data",1,IF('Indicator Data imputation'!BR155&lt;&gt;"",1,0))</f>
        <v>0</v>
      </c>
      <c r="BR152" s="125">
        <f>IF('Indicator Data'!BT156="No Data",1,IF('Indicator Data imputation'!BS155&lt;&gt;"",1,0))</f>
        <v>0</v>
      </c>
      <c r="BS152" s="125">
        <f>IF('Indicator Data'!BU156="No Data",1,IF('Indicator Data imputation'!BT155&lt;&gt;"",1,0))</f>
        <v>0</v>
      </c>
      <c r="BT152" s="125">
        <f>IF('Indicator Data'!BV156="No Data",1,IF('Indicator Data imputation'!BU155&lt;&gt;"",1,0))</f>
        <v>0</v>
      </c>
      <c r="BU152" s="125">
        <f>IF('Indicator Data'!BW156="No Data",1,IF('Indicator Data imputation'!BV155&lt;&gt;"",1,0))</f>
        <v>0</v>
      </c>
      <c r="BV152" s="125">
        <f>IF('Indicator Data'!BX156="No Data",1,IF('Indicator Data imputation'!BW155&lt;&gt;"",1,0))</f>
        <v>0</v>
      </c>
      <c r="BW152" s="125">
        <f>IF('Indicator Data'!BY156="No Data",1,IF('Indicator Data imputation'!BX155&lt;&gt;"",1,0))</f>
        <v>0</v>
      </c>
      <c r="BX152" s="125">
        <f>IF('Indicator Data'!BZ156="No Data",1,IF('Indicator Data imputation'!BY155&lt;&gt;"",1,0))</f>
        <v>0</v>
      </c>
      <c r="BY152" s="3">
        <f t="shared" si="6"/>
        <v>4</v>
      </c>
      <c r="BZ152" s="127">
        <f t="shared" si="7"/>
        <v>5.3333333333333337E-2</v>
      </c>
    </row>
    <row r="153" spans="1:78" x14ac:dyDescent="0.3">
      <c r="A153" s="3" t="str">
        <f>'Indicator Data'!B157</f>
        <v>SYC</v>
      </c>
      <c r="B153" s="125">
        <f>IF('Indicator Data'!C157="No Data",1,IF('Indicator Data imputation'!C156&lt;&gt;"",1,0))</f>
        <v>0</v>
      </c>
      <c r="C153" s="125">
        <f>IF('Indicator Data'!D157="No Data",1,IF('Indicator Data imputation'!D156&lt;&gt;"",1,0))</f>
        <v>0</v>
      </c>
      <c r="D153" s="125">
        <f>IF('Indicator Data'!E157="No Data",1,IF('Indicator Data imputation'!E156&lt;&gt;"",1,0))</f>
        <v>1</v>
      </c>
      <c r="E153" s="125">
        <f>IF('Indicator Data'!F157="No Data",1,IF('Indicator Data imputation'!F156&lt;&gt;"",1,0))</f>
        <v>0</v>
      </c>
      <c r="F153" s="125">
        <f>IF('Indicator Data'!G157="No Data",1,IF('Indicator Data imputation'!G156&lt;&gt;"",1,0))</f>
        <v>0</v>
      </c>
      <c r="G153" s="125">
        <f>IF('Indicator Data'!H157="No Data",1,IF('Indicator Data imputation'!H156&lt;&gt;"",1,0))</f>
        <v>0</v>
      </c>
      <c r="H153" s="125">
        <f>IF('Indicator Data'!I157="No Data",1,IF('Indicator Data imputation'!I156&lt;&gt;"",1,0))</f>
        <v>0</v>
      </c>
      <c r="I153" s="125">
        <f>IF('Indicator Data'!J157="No Data",1,IF('Indicator Data imputation'!J156&lt;&gt;"",1,0))</f>
        <v>0</v>
      </c>
      <c r="J153" s="125">
        <f>IF('Indicator Data'!K157="No Data",1,IF('Indicator Data imputation'!K156&lt;&gt;"",1,0))</f>
        <v>0</v>
      </c>
      <c r="K153" s="125">
        <f>IF('Indicator Data'!L157="No Data",1,IF('Indicator Data imputation'!L156&lt;&gt;"",1,0))</f>
        <v>1</v>
      </c>
      <c r="L153" s="125">
        <f>IF('Indicator Data'!M157="No Data",1,IF('Indicator Data imputation'!M156&lt;&gt;"",1,0))</f>
        <v>0</v>
      </c>
      <c r="M153" s="125">
        <f>IF('Indicator Data'!N157="No Data",1,IF('Indicator Data imputation'!N156&lt;&gt;"",1,0))</f>
        <v>0</v>
      </c>
      <c r="N153" s="125">
        <f>IF('Indicator Data'!O157="No Data",1,IF('Indicator Data imputation'!O156&lt;&gt;"",1,0))</f>
        <v>0</v>
      </c>
      <c r="O153" s="125">
        <f>IF('Indicator Data'!P157="No Data",1,IF('Indicator Data imputation'!P156&lt;&gt;"",1,0))</f>
        <v>0</v>
      </c>
      <c r="P153" s="125">
        <f>IF('Indicator Data'!Q157="No Data",1,IF('Indicator Data imputation'!Q156&lt;&gt;"",1,0))</f>
        <v>0</v>
      </c>
      <c r="Q153" s="125">
        <f>IF('Indicator Data'!R157="No Data",1,IF('Indicator Data imputation'!R156&lt;&gt;"",1,0))</f>
        <v>0</v>
      </c>
      <c r="R153" s="125">
        <f>IF('Indicator Data'!S157="No Data",1,IF('Indicator Data imputation'!S156&lt;&gt;"",1,0))</f>
        <v>0</v>
      </c>
      <c r="S153" s="125">
        <f>IF('Indicator Data'!T157="No Data",1,IF('Indicator Data imputation'!T156&lt;&gt;"",1,0))</f>
        <v>0</v>
      </c>
      <c r="T153" s="125">
        <f>IF('Indicator Data'!U157="No Data",1,IF('Indicator Data imputation'!U156&lt;&gt;"",1,0))</f>
        <v>0</v>
      </c>
      <c r="U153" s="125">
        <f>IF('Indicator Data'!V157="No Data",1,IF('Indicator Data imputation'!V156&lt;&gt;"",1,0))</f>
        <v>0</v>
      </c>
      <c r="V153" s="125">
        <f>IF('Indicator Data'!W157="No Data",1,IF('Indicator Data imputation'!W156&lt;&gt;"",1,0))</f>
        <v>0</v>
      </c>
      <c r="W153" s="125">
        <f>IF('Indicator Data'!X157="No Data",1,IF('Indicator Data imputation'!X156&lt;&gt;"",1,0))</f>
        <v>0</v>
      </c>
      <c r="X153" s="125">
        <f>IF('Indicator Data'!Y157="No Data",1,IF('Indicator Data imputation'!Y156&lt;&gt;"",1,0))</f>
        <v>0</v>
      </c>
      <c r="Y153" s="125">
        <f>IF('Indicator Data'!Z157="No Data",1,IF('Indicator Data imputation'!Z156&lt;&gt;"",1,0))</f>
        <v>0</v>
      </c>
      <c r="Z153" s="125">
        <f>IF('Indicator Data'!AA157="No Data",1,IF('Indicator Data imputation'!AA156&lt;&gt;"",1,0))</f>
        <v>1</v>
      </c>
      <c r="AA153" s="125">
        <f>IF('Indicator Data'!AB157="No Data",1,IF('Indicator Data imputation'!AB156&lt;&gt;"",1,0))</f>
        <v>0</v>
      </c>
      <c r="AB153" s="125">
        <f>IF('Indicator Data'!AC157="No Data",1,IF('Indicator Data imputation'!AC156&lt;&gt;"",1,0))</f>
        <v>1</v>
      </c>
      <c r="AC153" s="125">
        <f>IF('Indicator Data'!AD157="No Data",1,IF('Indicator Data imputation'!AD156&lt;&gt;"",1,0))</f>
        <v>1</v>
      </c>
      <c r="AD153" s="125">
        <f>IF('Indicator Data'!AE157="No Data",1,IF('Indicator Data imputation'!AE156&lt;&gt;"",1,0))</f>
        <v>0</v>
      </c>
      <c r="AE153" s="125">
        <f>IF('Indicator Data'!AF157="No Data",1,IF('Indicator Data imputation'!AF156&lt;&gt;"",1,0))</f>
        <v>1</v>
      </c>
      <c r="AF153" s="125">
        <f>IF('Indicator Data'!AG157="No Data",1,IF('Indicator Data imputation'!AG156&lt;&gt;"",1,0))</f>
        <v>0</v>
      </c>
      <c r="AG153" s="125">
        <f>IF('Indicator Data'!AH157="No Data",1,IF('Indicator Data imputation'!AH156&lt;&gt;"",1,0))</f>
        <v>0</v>
      </c>
      <c r="AH153" s="125">
        <f>IF('Indicator Data'!AI157="No Data",1,IF('Indicator Data imputation'!AI156&lt;&gt;"",1,0))</f>
        <v>0</v>
      </c>
      <c r="AI153" s="125">
        <f>IF('Indicator Data'!AJ157="No Data",1,IF('Indicator Data imputation'!AJ156&lt;&gt;"",1,0))</f>
        <v>0</v>
      </c>
      <c r="AJ153" s="125">
        <f>IF('Indicator Data'!AK157="No Data",1,IF('Indicator Data imputation'!AK156&lt;&gt;"",1,0))</f>
        <v>0</v>
      </c>
      <c r="AK153" s="125">
        <f>IF('Indicator Data'!AL157="No Data",1,IF('Indicator Data imputation'!AL156&lt;&gt;"",1,0))</f>
        <v>0</v>
      </c>
      <c r="AL153" s="125">
        <f>IF('Indicator Data'!AM157="No Data",1,IF('Indicator Data imputation'!AM156&lt;&gt;"",1,0))</f>
        <v>0</v>
      </c>
      <c r="AM153" s="125">
        <f>IF('Indicator Data'!AN157="No Data",1,IF('Indicator Data imputation'!AN156&lt;&gt;"",1,0))</f>
        <v>0</v>
      </c>
      <c r="AN153" s="125">
        <f>IF('Indicator Data'!AO157="No Data",1,IF('Indicator Data imputation'!AO156&lt;&gt;"",1,0))</f>
        <v>0</v>
      </c>
      <c r="AO153" s="125">
        <f>IF('Indicator Data'!AP157="No Data",1,IF('Indicator Data imputation'!AP156&lt;&gt;"",1,0))</f>
        <v>0</v>
      </c>
      <c r="AP153" s="125">
        <f>IF('Indicator Data'!AQ157="No Data",1,IF('Indicator Data imputation'!AQ156&lt;&gt;"",1,0))</f>
        <v>0</v>
      </c>
      <c r="AQ153" s="125">
        <f>IF('Indicator Data'!AR157="No Data",1,IF('Indicator Data imputation'!AR156&lt;&gt;"",1,0))</f>
        <v>0</v>
      </c>
      <c r="AR153" s="125">
        <f>IF('Indicator Data'!AS157="No Data",1,IF('Indicator Data imputation'!AS156&lt;&gt;"",1,0))</f>
        <v>0</v>
      </c>
      <c r="AS153" s="125">
        <f>IF('Indicator Data'!AT157="No Data",1,IF('Indicator Data imputation'!AT156&lt;&gt;"",1,0))</f>
        <v>0</v>
      </c>
      <c r="AT153" s="125">
        <f>IF('Indicator Data'!AU157="No Data",1,IF('Indicator Data imputation'!AU156&lt;&gt;"",1,0))</f>
        <v>0</v>
      </c>
      <c r="AU153" s="125">
        <f>IF('Indicator Data'!AV157="No Data",1,IF('Indicator Data imputation'!AV156&lt;&gt;"",1,0))</f>
        <v>1</v>
      </c>
      <c r="AV153" s="125">
        <f>IF('Indicator Data'!AW157="No Data",1,IF('Indicator Data imputation'!AW156&lt;&gt;"",1,0))</f>
        <v>1</v>
      </c>
      <c r="AW153" s="125">
        <f>IF('Indicator Data'!AX157="No Data",1,IF('Indicator Data imputation'!AX156&lt;&gt;"",1,0))</f>
        <v>1</v>
      </c>
      <c r="AX153" s="125">
        <f>IF('Indicator Data'!AY157="No Data",1,IF('Indicator Data imputation'!AY156&lt;&gt;"",1,0))</f>
        <v>0</v>
      </c>
      <c r="AY153" s="125">
        <f>IF('Indicator Data'!AZ157="No Data",1,IF('Indicator Data imputation'!AZ156&lt;&gt;"",1,0))</f>
        <v>1</v>
      </c>
      <c r="AZ153" s="125">
        <f>IF('Indicator Data'!BA157="No Data",1,IF('Indicator Data imputation'!BA156&lt;&gt;"",1,0))</f>
        <v>0</v>
      </c>
      <c r="BA153" s="125">
        <f>IF('Indicator Data'!BB157="No Data",1,IF('Indicator Data imputation'!BB156&lt;&gt;"",1,0))</f>
        <v>0</v>
      </c>
      <c r="BB153" s="125">
        <f>IF('Indicator Data'!BC157="No Data",1,IF('Indicator Data imputation'!BC156&lt;&gt;"",1,0))</f>
        <v>0</v>
      </c>
      <c r="BC153" s="125">
        <f>IF('Indicator Data'!BD157="No Data",1,IF('Indicator Data imputation'!BD156&lt;&gt;"",1,0))</f>
        <v>0</v>
      </c>
      <c r="BD153" s="125">
        <f>IF('Indicator Data'!BF157="No Data",1,IF('Indicator Data imputation'!BE156&lt;&gt;"",1,0))</f>
        <v>0</v>
      </c>
      <c r="BE153" s="125">
        <f>IF('Indicator Data'!BG157="No Data",1,IF('Indicator Data imputation'!BF156&lt;&gt;"",1,0))</f>
        <v>0</v>
      </c>
      <c r="BF153" s="125">
        <f>IF('Indicator Data'!BH157="No Data",1,IF('Indicator Data imputation'!BG156&lt;&gt;"",1,0))</f>
        <v>0</v>
      </c>
      <c r="BG153" s="125">
        <f>IF('Indicator Data'!BI157="No Data",1,IF('Indicator Data imputation'!BH156&lt;&gt;"",1,0))</f>
        <v>1</v>
      </c>
      <c r="BH153" s="125">
        <f>IF('Indicator Data'!BJ157="No Data",1,IF('Indicator Data imputation'!BI156&lt;&gt;"",1,0))</f>
        <v>1</v>
      </c>
      <c r="BI153" s="125">
        <f>IF('Indicator Data'!BK157="No Data",1,IF('Indicator Data imputation'!BJ156&lt;&gt;"",1,0))</f>
        <v>0</v>
      </c>
      <c r="BJ153" s="125">
        <f>IF('Indicator Data'!BL157="No Data",1,IF('Indicator Data imputation'!BK156&lt;&gt;"",1,0))</f>
        <v>0</v>
      </c>
      <c r="BK153" s="125">
        <f>IF('Indicator Data'!BM157="No Data",1,IF('Indicator Data imputation'!BL156&lt;&gt;"",1,0))</f>
        <v>0</v>
      </c>
      <c r="BL153" s="125">
        <f>IF('Indicator Data'!BN157="No Data",1,IF('Indicator Data imputation'!BM156&lt;&gt;"",1,0))</f>
        <v>0</v>
      </c>
      <c r="BM153" s="125">
        <f>IF('Indicator Data'!BO157="No Data",1,IF('Indicator Data imputation'!BN156&lt;&gt;"",1,0))</f>
        <v>0</v>
      </c>
      <c r="BN153" s="125">
        <f>IF('Indicator Data'!BP157="No Data",1,IF('Indicator Data imputation'!BO156&lt;&gt;"",1,0))</f>
        <v>0</v>
      </c>
      <c r="BO153" s="125">
        <f>IF('Indicator Data'!BQ157="No Data",1,IF('Indicator Data imputation'!BP156&lt;&gt;"",1,0))</f>
        <v>0</v>
      </c>
      <c r="BP153" s="125">
        <f>IF('Indicator Data'!BR157="No Data",1,IF('Indicator Data imputation'!BQ156&lt;&gt;"",1,0))</f>
        <v>0</v>
      </c>
      <c r="BQ153" s="125">
        <f>IF('Indicator Data'!BS157="No Data",1,IF('Indicator Data imputation'!BR156&lt;&gt;"",1,0))</f>
        <v>0</v>
      </c>
      <c r="BR153" s="125">
        <f>IF('Indicator Data'!BT157="No Data",1,IF('Indicator Data imputation'!BS156&lt;&gt;"",1,0))</f>
        <v>0</v>
      </c>
      <c r="BS153" s="125">
        <f>IF('Indicator Data'!BU157="No Data",1,IF('Indicator Data imputation'!BT156&lt;&gt;"",1,0))</f>
        <v>0</v>
      </c>
      <c r="BT153" s="125">
        <f>IF('Indicator Data'!BV157="No Data",1,IF('Indicator Data imputation'!BU156&lt;&gt;"",1,0))</f>
        <v>0</v>
      </c>
      <c r="BU153" s="125">
        <f>IF('Indicator Data'!BW157="No Data",1,IF('Indicator Data imputation'!BV156&lt;&gt;"",1,0))</f>
        <v>0</v>
      </c>
      <c r="BV153" s="125">
        <f>IF('Indicator Data'!BX157="No Data",1,IF('Indicator Data imputation'!BW156&lt;&gt;"",1,0))</f>
        <v>0</v>
      </c>
      <c r="BW153" s="125">
        <f>IF('Indicator Data'!BY157="No Data",1,IF('Indicator Data imputation'!BX156&lt;&gt;"",1,0))</f>
        <v>0</v>
      </c>
      <c r="BX153" s="125">
        <f>IF('Indicator Data'!BZ157="No Data",1,IF('Indicator Data imputation'!BY156&lt;&gt;"",1,0))</f>
        <v>0</v>
      </c>
      <c r="BY153" s="3">
        <f t="shared" si="6"/>
        <v>12</v>
      </c>
      <c r="BZ153" s="127">
        <f t="shared" si="7"/>
        <v>0.16</v>
      </c>
    </row>
    <row r="154" spans="1:78" x14ac:dyDescent="0.3">
      <c r="A154" s="3" t="str">
        <f>'Indicator Data'!B158</f>
        <v>SLE</v>
      </c>
      <c r="B154" s="125">
        <f>IF('Indicator Data'!C158="No Data",1,IF('Indicator Data imputation'!C157&lt;&gt;"",1,0))</f>
        <v>0</v>
      </c>
      <c r="C154" s="125">
        <f>IF('Indicator Data'!D158="No Data",1,IF('Indicator Data imputation'!D157&lt;&gt;"",1,0))</f>
        <v>0</v>
      </c>
      <c r="D154" s="125">
        <f>IF('Indicator Data'!E158="No Data",1,IF('Indicator Data imputation'!E157&lt;&gt;"",1,0))</f>
        <v>0</v>
      </c>
      <c r="E154" s="125">
        <f>IF('Indicator Data'!F158="No Data",1,IF('Indicator Data imputation'!F157&lt;&gt;"",1,0))</f>
        <v>0</v>
      </c>
      <c r="F154" s="125">
        <f>IF('Indicator Data'!G158="No Data",1,IF('Indicator Data imputation'!G157&lt;&gt;"",1,0))</f>
        <v>0</v>
      </c>
      <c r="G154" s="125">
        <f>IF('Indicator Data'!H158="No Data",1,IF('Indicator Data imputation'!H157&lt;&gt;"",1,0))</f>
        <v>0</v>
      </c>
      <c r="H154" s="125">
        <f>IF('Indicator Data'!I158="No Data",1,IF('Indicator Data imputation'!I157&lt;&gt;"",1,0))</f>
        <v>0</v>
      </c>
      <c r="I154" s="125">
        <f>IF('Indicator Data'!J158="No Data",1,IF('Indicator Data imputation'!J157&lt;&gt;"",1,0))</f>
        <v>0</v>
      </c>
      <c r="J154" s="125">
        <f>IF('Indicator Data'!K158="No Data",1,IF('Indicator Data imputation'!K157&lt;&gt;"",1,0))</f>
        <v>0</v>
      </c>
      <c r="K154" s="125">
        <f>IF('Indicator Data'!L158="No Data",1,IF('Indicator Data imputation'!L157&lt;&gt;"",1,0))</f>
        <v>0</v>
      </c>
      <c r="L154" s="125">
        <f>IF('Indicator Data'!M158="No Data",1,IF('Indicator Data imputation'!M157&lt;&gt;"",1,0))</f>
        <v>0</v>
      </c>
      <c r="M154" s="125">
        <f>IF('Indicator Data'!N158="No Data",1,IF('Indicator Data imputation'!N157&lt;&gt;"",1,0))</f>
        <v>0</v>
      </c>
      <c r="N154" s="125">
        <f>IF('Indicator Data'!O158="No Data",1,IF('Indicator Data imputation'!O157&lt;&gt;"",1,0))</f>
        <v>0</v>
      </c>
      <c r="O154" s="125">
        <f>IF('Indicator Data'!P158="No Data",1,IF('Indicator Data imputation'!P157&lt;&gt;"",1,0))</f>
        <v>0</v>
      </c>
      <c r="P154" s="125">
        <f>IF('Indicator Data'!Q158="No Data",1,IF('Indicator Data imputation'!Q157&lt;&gt;"",1,0))</f>
        <v>0</v>
      </c>
      <c r="Q154" s="125">
        <f>IF('Indicator Data'!R158="No Data",1,IF('Indicator Data imputation'!R157&lt;&gt;"",1,0))</f>
        <v>0</v>
      </c>
      <c r="R154" s="125">
        <f>IF('Indicator Data'!S158="No Data",1,IF('Indicator Data imputation'!S157&lt;&gt;"",1,0))</f>
        <v>0</v>
      </c>
      <c r="S154" s="125">
        <f>IF('Indicator Data'!T158="No Data",1,IF('Indicator Data imputation'!T157&lt;&gt;"",1,0))</f>
        <v>0</v>
      </c>
      <c r="T154" s="125">
        <f>IF('Indicator Data'!U158="No Data",1,IF('Indicator Data imputation'!U157&lt;&gt;"",1,0))</f>
        <v>0</v>
      </c>
      <c r="U154" s="125">
        <f>IF('Indicator Data'!V158="No Data",1,IF('Indicator Data imputation'!V157&lt;&gt;"",1,0))</f>
        <v>0</v>
      </c>
      <c r="V154" s="125">
        <f>IF('Indicator Data'!W158="No Data",1,IF('Indicator Data imputation'!W157&lt;&gt;"",1,0))</f>
        <v>0</v>
      </c>
      <c r="W154" s="125">
        <f>IF('Indicator Data'!X158="No Data",1,IF('Indicator Data imputation'!X157&lt;&gt;"",1,0))</f>
        <v>0</v>
      </c>
      <c r="X154" s="125">
        <f>IF('Indicator Data'!Y158="No Data",1,IF('Indicator Data imputation'!Y157&lt;&gt;"",1,0))</f>
        <v>0</v>
      </c>
      <c r="Y154" s="125">
        <f>IF('Indicator Data'!Z158="No Data",1,IF('Indicator Data imputation'!Z157&lt;&gt;"",1,0))</f>
        <v>0</v>
      </c>
      <c r="Z154" s="125">
        <f>IF('Indicator Data'!AA158="No Data",1,IF('Indicator Data imputation'!AA157&lt;&gt;"",1,0))</f>
        <v>0</v>
      </c>
      <c r="AA154" s="125">
        <f>IF('Indicator Data'!AB158="No Data",1,IF('Indicator Data imputation'!AB157&lt;&gt;"",1,0))</f>
        <v>0</v>
      </c>
      <c r="AB154" s="125">
        <f>IF('Indicator Data'!AC158="No Data",1,IF('Indicator Data imputation'!AC157&lt;&gt;"",1,0))</f>
        <v>0</v>
      </c>
      <c r="AC154" s="125">
        <f>IF('Indicator Data'!AD158="No Data",1,IF('Indicator Data imputation'!AD157&lt;&gt;"",1,0))</f>
        <v>0</v>
      </c>
      <c r="AD154" s="125">
        <f>IF('Indicator Data'!AE158="No Data",1,IF('Indicator Data imputation'!AE157&lt;&gt;"",1,0))</f>
        <v>0</v>
      </c>
      <c r="AE154" s="125">
        <f>IF('Indicator Data'!AF158="No Data",1,IF('Indicator Data imputation'!AF157&lt;&gt;"",1,0))</f>
        <v>0</v>
      </c>
      <c r="AF154" s="125">
        <f>IF('Indicator Data'!AG158="No Data",1,IF('Indicator Data imputation'!AG157&lt;&gt;"",1,0))</f>
        <v>0</v>
      </c>
      <c r="AG154" s="125">
        <f>IF('Indicator Data'!AH158="No Data",1,IF('Indicator Data imputation'!AH157&lt;&gt;"",1,0))</f>
        <v>0</v>
      </c>
      <c r="AH154" s="125">
        <f>IF('Indicator Data'!AI158="No Data",1,IF('Indicator Data imputation'!AI157&lt;&gt;"",1,0))</f>
        <v>0</v>
      </c>
      <c r="AI154" s="125">
        <f>IF('Indicator Data'!AJ158="No Data",1,IF('Indicator Data imputation'!AJ157&lt;&gt;"",1,0))</f>
        <v>0</v>
      </c>
      <c r="AJ154" s="125">
        <f>IF('Indicator Data'!AK158="No Data",1,IF('Indicator Data imputation'!AK157&lt;&gt;"",1,0))</f>
        <v>0</v>
      </c>
      <c r="AK154" s="125">
        <f>IF('Indicator Data'!AL158="No Data",1,IF('Indicator Data imputation'!AL157&lt;&gt;"",1,0))</f>
        <v>0</v>
      </c>
      <c r="AL154" s="125">
        <f>IF('Indicator Data'!AM158="No Data",1,IF('Indicator Data imputation'!AM157&lt;&gt;"",1,0))</f>
        <v>0</v>
      </c>
      <c r="AM154" s="125">
        <f>IF('Indicator Data'!AN158="No Data",1,IF('Indicator Data imputation'!AN157&lt;&gt;"",1,0))</f>
        <v>0</v>
      </c>
      <c r="AN154" s="125">
        <f>IF('Indicator Data'!AO158="No Data",1,IF('Indicator Data imputation'!AO157&lt;&gt;"",1,0))</f>
        <v>0</v>
      </c>
      <c r="AO154" s="125">
        <f>IF('Indicator Data'!AP158="No Data",1,IF('Indicator Data imputation'!AP157&lt;&gt;"",1,0))</f>
        <v>0</v>
      </c>
      <c r="AP154" s="125">
        <f>IF('Indicator Data'!AQ158="No Data",1,IF('Indicator Data imputation'!AQ157&lt;&gt;"",1,0))</f>
        <v>0</v>
      </c>
      <c r="AQ154" s="125">
        <f>IF('Indicator Data'!AR158="No Data",1,IF('Indicator Data imputation'!AR157&lt;&gt;"",1,0))</f>
        <v>0</v>
      </c>
      <c r="AR154" s="125">
        <f>IF('Indicator Data'!AS158="No Data",1,IF('Indicator Data imputation'!AS157&lt;&gt;"",1,0))</f>
        <v>0</v>
      </c>
      <c r="AS154" s="125">
        <f>IF('Indicator Data'!AT158="No Data",1,IF('Indicator Data imputation'!AT157&lt;&gt;"",1,0))</f>
        <v>0</v>
      </c>
      <c r="AT154" s="125">
        <f>IF('Indicator Data'!AU158="No Data",1,IF('Indicator Data imputation'!AU157&lt;&gt;"",1,0))</f>
        <v>0</v>
      </c>
      <c r="AU154" s="125">
        <f>IF('Indicator Data'!AV158="No Data",1,IF('Indicator Data imputation'!AV157&lt;&gt;"",1,0))</f>
        <v>0</v>
      </c>
      <c r="AV154" s="125">
        <f>IF('Indicator Data'!AW158="No Data",1,IF('Indicator Data imputation'!AW157&lt;&gt;"",1,0))</f>
        <v>0</v>
      </c>
      <c r="AW154" s="125">
        <f>IF('Indicator Data'!AX158="No Data",1,IF('Indicator Data imputation'!AX157&lt;&gt;"",1,0))</f>
        <v>0</v>
      </c>
      <c r="AX154" s="125">
        <f>IF('Indicator Data'!AY158="No Data",1,IF('Indicator Data imputation'!AY157&lt;&gt;"",1,0))</f>
        <v>0</v>
      </c>
      <c r="AY154" s="125">
        <f>IF('Indicator Data'!AZ158="No Data",1,IF('Indicator Data imputation'!AZ157&lt;&gt;"",1,0))</f>
        <v>0</v>
      </c>
      <c r="AZ154" s="125">
        <f>IF('Indicator Data'!BA158="No Data",1,IF('Indicator Data imputation'!BA157&lt;&gt;"",1,0))</f>
        <v>0</v>
      </c>
      <c r="BA154" s="125">
        <f>IF('Indicator Data'!BB158="No Data",1,IF('Indicator Data imputation'!BB157&lt;&gt;"",1,0))</f>
        <v>0</v>
      </c>
      <c r="BB154" s="125">
        <f>IF('Indicator Data'!BC158="No Data",1,IF('Indicator Data imputation'!BC157&lt;&gt;"",1,0))</f>
        <v>0</v>
      </c>
      <c r="BC154" s="125">
        <f>IF('Indicator Data'!BD158="No Data",1,IF('Indicator Data imputation'!BD157&lt;&gt;"",1,0))</f>
        <v>0</v>
      </c>
      <c r="BD154" s="125">
        <f>IF('Indicator Data'!BF158="No Data",1,IF('Indicator Data imputation'!BE157&lt;&gt;"",1,0))</f>
        <v>0</v>
      </c>
      <c r="BE154" s="125">
        <f>IF('Indicator Data'!BG158="No Data",1,IF('Indicator Data imputation'!BF157&lt;&gt;"",1,0))</f>
        <v>0</v>
      </c>
      <c r="BF154" s="125">
        <f>IF('Indicator Data'!BH158="No Data",1,IF('Indicator Data imputation'!BG157&lt;&gt;"",1,0))</f>
        <v>0</v>
      </c>
      <c r="BG154" s="125">
        <f>IF('Indicator Data'!BI158="No Data",1,IF('Indicator Data imputation'!BH157&lt;&gt;"",1,0))</f>
        <v>0</v>
      </c>
      <c r="BH154" s="125">
        <f>IF('Indicator Data'!BJ158="No Data",1,IF('Indicator Data imputation'!BI157&lt;&gt;"",1,0))</f>
        <v>0</v>
      </c>
      <c r="BI154" s="125">
        <f>IF('Indicator Data'!BK158="No Data",1,IF('Indicator Data imputation'!BJ157&lt;&gt;"",1,0))</f>
        <v>0</v>
      </c>
      <c r="BJ154" s="125">
        <f>IF('Indicator Data'!BL158="No Data",1,IF('Indicator Data imputation'!BK157&lt;&gt;"",1,0))</f>
        <v>0</v>
      </c>
      <c r="BK154" s="125">
        <f>IF('Indicator Data'!BM158="No Data",1,IF('Indicator Data imputation'!BL157&lt;&gt;"",1,0))</f>
        <v>0</v>
      </c>
      <c r="BL154" s="125">
        <f>IF('Indicator Data'!BN158="No Data",1,IF('Indicator Data imputation'!BM157&lt;&gt;"",1,0))</f>
        <v>0</v>
      </c>
      <c r="BM154" s="125">
        <f>IF('Indicator Data'!BO158="No Data",1,IF('Indicator Data imputation'!BN157&lt;&gt;"",1,0))</f>
        <v>0</v>
      </c>
      <c r="BN154" s="125">
        <f>IF('Indicator Data'!BP158="No Data",1,IF('Indicator Data imputation'!BO157&lt;&gt;"",1,0))</f>
        <v>0</v>
      </c>
      <c r="BO154" s="125">
        <f>IF('Indicator Data'!BQ158="No Data",1,IF('Indicator Data imputation'!BP157&lt;&gt;"",1,0))</f>
        <v>0</v>
      </c>
      <c r="BP154" s="125">
        <f>IF('Indicator Data'!BR158="No Data",1,IF('Indicator Data imputation'!BQ157&lt;&gt;"",1,0))</f>
        <v>0</v>
      </c>
      <c r="BQ154" s="125">
        <f>IF('Indicator Data'!BS158="No Data",1,IF('Indicator Data imputation'!BR157&lt;&gt;"",1,0))</f>
        <v>0</v>
      </c>
      <c r="BR154" s="125">
        <f>IF('Indicator Data'!BT158="No Data",1,IF('Indicator Data imputation'!BS157&lt;&gt;"",1,0))</f>
        <v>0</v>
      </c>
      <c r="BS154" s="125">
        <f>IF('Indicator Data'!BU158="No Data",1,IF('Indicator Data imputation'!BT157&lt;&gt;"",1,0))</f>
        <v>0</v>
      </c>
      <c r="BT154" s="125">
        <f>IF('Indicator Data'!BV158="No Data",1,IF('Indicator Data imputation'!BU157&lt;&gt;"",1,0))</f>
        <v>0</v>
      </c>
      <c r="BU154" s="125">
        <f>IF('Indicator Data'!BW158="No Data",1,IF('Indicator Data imputation'!BV157&lt;&gt;"",1,0))</f>
        <v>0</v>
      </c>
      <c r="BV154" s="125">
        <f>IF('Indicator Data'!BX158="No Data",1,IF('Indicator Data imputation'!BW157&lt;&gt;"",1,0))</f>
        <v>0</v>
      </c>
      <c r="BW154" s="125">
        <f>IF('Indicator Data'!BY158="No Data",1,IF('Indicator Data imputation'!BX157&lt;&gt;"",1,0))</f>
        <v>0</v>
      </c>
      <c r="BX154" s="125">
        <f>IF('Indicator Data'!BZ158="No Data",1,IF('Indicator Data imputation'!BY157&lt;&gt;"",1,0))</f>
        <v>0</v>
      </c>
      <c r="BY154" s="3">
        <f t="shared" si="6"/>
        <v>0</v>
      </c>
      <c r="BZ154" s="127">
        <f t="shared" si="7"/>
        <v>0</v>
      </c>
    </row>
    <row r="155" spans="1:78" x14ac:dyDescent="0.3">
      <c r="A155" s="3" t="str">
        <f>'Indicator Data'!B159</f>
        <v>SGP</v>
      </c>
      <c r="B155" s="125">
        <f>IF('Indicator Data'!C159="No Data",1,IF('Indicator Data imputation'!C158&lt;&gt;"",1,0))</f>
        <v>0</v>
      </c>
      <c r="C155" s="125">
        <f>IF('Indicator Data'!D159="No Data",1,IF('Indicator Data imputation'!D158&lt;&gt;"",1,0))</f>
        <v>0</v>
      </c>
      <c r="D155" s="125">
        <f>IF('Indicator Data'!E159="No Data",1,IF('Indicator Data imputation'!E158&lt;&gt;"",1,0))</f>
        <v>1</v>
      </c>
      <c r="E155" s="125">
        <f>IF('Indicator Data'!F159="No Data",1,IF('Indicator Data imputation'!F158&lt;&gt;"",1,0))</f>
        <v>0</v>
      </c>
      <c r="F155" s="125">
        <f>IF('Indicator Data'!G159="No Data",1,IF('Indicator Data imputation'!G158&lt;&gt;"",1,0))</f>
        <v>0</v>
      </c>
      <c r="G155" s="125">
        <f>IF('Indicator Data'!H159="No Data",1,IF('Indicator Data imputation'!H158&lt;&gt;"",1,0))</f>
        <v>0</v>
      </c>
      <c r="H155" s="125">
        <f>IF('Indicator Data'!I159="No Data",1,IF('Indicator Data imputation'!I158&lt;&gt;"",1,0))</f>
        <v>0</v>
      </c>
      <c r="I155" s="125">
        <f>IF('Indicator Data'!J159="No Data",1,IF('Indicator Data imputation'!J158&lt;&gt;"",1,0))</f>
        <v>0</v>
      </c>
      <c r="J155" s="125">
        <f>IF('Indicator Data'!K159="No Data",1,IF('Indicator Data imputation'!K158&lt;&gt;"",1,0))</f>
        <v>0</v>
      </c>
      <c r="K155" s="125">
        <f>IF('Indicator Data'!L159="No Data",1,IF('Indicator Data imputation'!L158&lt;&gt;"",1,0))</f>
        <v>0</v>
      </c>
      <c r="L155" s="125">
        <f>IF('Indicator Data'!M159="No Data",1,IF('Indicator Data imputation'!M158&lt;&gt;"",1,0))</f>
        <v>0</v>
      </c>
      <c r="M155" s="125">
        <f>IF('Indicator Data'!N159="No Data",1,IF('Indicator Data imputation'!N158&lt;&gt;"",1,0))</f>
        <v>1</v>
      </c>
      <c r="N155" s="125">
        <f>IF('Indicator Data'!O159="No Data",1,IF('Indicator Data imputation'!O158&lt;&gt;"",1,0))</f>
        <v>1</v>
      </c>
      <c r="O155" s="125">
        <f>IF('Indicator Data'!P159="No Data",1,IF('Indicator Data imputation'!P158&lt;&gt;"",1,0))</f>
        <v>1</v>
      </c>
      <c r="P155" s="125">
        <f>IF('Indicator Data'!Q159="No Data",1,IF('Indicator Data imputation'!Q158&lt;&gt;"",1,0))</f>
        <v>0</v>
      </c>
      <c r="Q155" s="125">
        <f>IF('Indicator Data'!R159="No Data",1,IF('Indicator Data imputation'!R158&lt;&gt;"",1,0))</f>
        <v>0</v>
      </c>
      <c r="R155" s="125">
        <f>IF('Indicator Data'!S159="No Data",1,IF('Indicator Data imputation'!S158&lt;&gt;"",1,0))</f>
        <v>0</v>
      </c>
      <c r="S155" s="125">
        <f>IF('Indicator Data'!T159="No Data",1,IF('Indicator Data imputation'!T158&lt;&gt;"",1,0))</f>
        <v>0</v>
      </c>
      <c r="T155" s="125">
        <f>IF('Indicator Data'!U159="No Data",1,IF('Indicator Data imputation'!U158&lt;&gt;"",1,0))</f>
        <v>0</v>
      </c>
      <c r="U155" s="125">
        <f>IF('Indicator Data'!V159="No Data",1,IF('Indicator Data imputation'!V158&lt;&gt;"",1,0))</f>
        <v>0</v>
      </c>
      <c r="V155" s="125">
        <f>IF('Indicator Data'!W159="No Data",1,IF('Indicator Data imputation'!W158&lt;&gt;"",1,0))</f>
        <v>0</v>
      </c>
      <c r="W155" s="125">
        <f>IF('Indicator Data'!X159="No Data",1,IF('Indicator Data imputation'!X158&lt;&gt;"",1,0))</f>
        <v>0</v>
      </c>
      <c r="X155" s="125">
        <f>IF('Indicator Data'!Y159="No Data",1,IF('Indicator Data imputation'!Y158&lt;&gt;"",1,0))</f>
        <v>0</v>
      </c>
      <c r="Y155" s="125">
        <f>IF('Indicator Data'!Z159="No Data",1,IF('Indicator Data imputation'!Z158&lt;&gt;"",1,0))</f>
        <v>0</v>
      </c>
      <c r="Z155" s="125">
        <f>IF('Indicator Data'!AA159="No Data",1,IF('Indicator Data imputation'!AA158&lt;&gt;"",1,0))</f>
        <v>0</v>
      </c>
      <c r="AA155" s="125">
        <f>IF('Indicator Data'!AB159="No Data",1,IF('Indicator Data imputation'!AB158&lt;&gt;"",1,0))</f>
        <v>0</v>
      </c>
      <c r="AB155" s="125">
        <f>IF('Indicator Data'!AC159="No Data",1,IF('Indicator Data imputation'!AC158&lt;&gt;"",1,0))</f>
        <v>1</v>
      </c>
      <c r="AC155" s="125">
        <f>IF('Indicator Data'!AD159="No Data",1,IF('Indicator Data imputation'!AD158&lt;&gt;"",1,0))</f>
        <v>0</v>
      </c>
      <c r="AD155" s="125">
        <f>IF('Indicator Data'!AE159="No Data",1,IF('Indicator Data imputation'!AE158&lt;&gt;"",1,0))</f>
        <v>0</v>
      </c>
      <c r="AE155" s="125">
        <f>IF('Indicator Data'!AF159="No Data",1,IF('Indicator Data imputation'!AF158&lt;&gt;"",1,0))</f>
        <v>1</v>
      </c>
      <c r="AF155" s="125">
        <f>IF('Indicator Data'!AG159="No Data",1,IF('Indicator Data imputation'!AG158&lt;&gt;"",1,0))</f>
        <v>0</v>
      </c>
      <c r="AG155" s="125">
        <f>IF('Indicator Data'!AH159="No Data",1,IF('Indicator Data imputation'!AH158&lt;&gt;"",1,0))</f>
        <v>0</v>
      </c>
      <c r="AH155" s="125">
        <f>IF('Indicator Data'!AI159="No Data",1,IF('Indicator Data imputation'!AI158&lt;&gt;"",1,0))</f>
        <v>0</v>
      </c>
      <c r="AI155" s="125">
        <f>IF('Indicator Data'!AJ159="No Data",1,IF('Indicator Data imputation'!AJ158&lt;&gt;"",1,0))</f>
        <v>0</v>
      </c>
      <c r="AJ155" s="125">
        <f>IF('Indicator Data'!AK159="No Data",1,IF('Indicator Data imputation'!AK158&lt;&gt;"",1,0))</f>
        <v>0</v>
      </c>
      <c r="AK155" s="125">
        <f>IF('Indicator Data'!AL159="No Data",1,IF('Indicator Data imputation'!AL158&lt;&gt;"",1,0))</f>
        <v>0</v>
      </c>
      <c r="AL155" s="125">
        <f>IF('Indicator Data'!AM159="No Data",1,IF('Indicator Data imputation'!AM158&lt;&gt;"",1,0))</f>
        <v>1</v>
      </c>
      <c r="AM155" s="125">
        <f>IF('Indicator Data'!AN159="No Data",1,IF('Indicator Data imputation'!AN158&lt;&gt;"",1,0))</f>
        <v>0</v>
      </c>
      <c r="AN155" s="125">
        <f>IF('Indicator Data'!AO159="No Data",1,IF('Indicator Data imputation'!AO158&lt;&gt;"",1,0))</f>
        <v>0</v>
      </c>
      <c r="AO155" s="125">
        <f>IF('Indicator Data'!AP159="No Data",1,IF('Indicator Data imputation'!AP158&lt;&gt;"",1,0))</f>
        <v>0</v>
      </c>
      <c r="AP155" s="125">
        <f>IF('Indicator Data'!AQ159="No Data",1,IF('Indicator Data imputation'!AQ158&lt;&gt;"",1,0))</f>
        <v>1</v>
      </c>
      <c r="AQ155" s="125">
        <f>IF('Indicator Data'!AR159="No Data",1,IF('Indicator Data imputation'!AR158&lt;&gt;"",1,0))</f>
        <v>0</v>
      </c>
      <c r="AR155" s="125">
        <f>IF('Indicator Data'!AS159="No Data",1,IF('Indicator Data imputation'!AS158&lt;&gt;"",1,0))</f>
        <v>0</v>
      </c>
      <c r="AS155" s="125">
        <f>IF('Indicator Data'!AT159="No Data",1,IF('Indicator Data imputation'!AT158&lt;&gt;"",1,0))</f>
        <v>1</v>
      </c>
      <c r="AT155" s="125">
        <f>IF('Indicator Data'!AU159="No Data",1,IF('Indicator Data imputation'!AU158&lt;&gt;"",1,0))</f>
        <v>0</v>
      </c>
      <c r="AU155" s="125">
        <f>IF('Indicator Data'!AV159="No Data",1,IF('Indicator Data imputation'!AV158&lt;&gt;"",1,0))</f>
        <v>0</v>
      </c>
      <c r="AV155" s="125">
        <f>IF('Indicator Data'!AW159="No Data",1,IF('Indicator Data imputation'!AW158&lt;&gt;"",1,0))</f>
        <v>0</v>
      </c>
      <c r="AW155" s="125">
        <f>IF('Indicator Data'!AX159="No Data",1,IF('Indicator Data imputation'!AX158&lt;&gt;"",1,0))</f>
        <v>1</v>
      </c>
      <c r="AX155" s="125">
        <f>IF('Indicator Data'!AY159="No Data",1,IF('Indicator Data imputation'!AY158&lt;&gt;"",1,0))</f>
        <v>0</v>
      </c>
      <c r="AY155" s="125">
        <f>IF('Indicator Data'!AZ159="No Data",1,IF('Indicator Data imputation'!AZ158&lt;&gt;"",1,0))</f>
        <v>0</v>
      </c>
      <c r="AZ155" s="125">
        <f>IF('Indicator Data'!BA159="No Data",1,IF('Indicator Data imputation'!BA158&lt;&gt;"",1,0))</f>
        <v>1</v>
      </c>
      <c r="BA155" s="125">
        <f>IF('Indicator Data'!BB159="No Data",1,IF('Indicator Data imputation'!BB158&lt;&gt;"",1,0))</f>
        <v>0</v>
      </c>
      <c r="BB155" s="125">
        <f>IF('Indicator Data'!BC159="No Data",1,IF('Indicator Data imputation'!BC158&lt;&gt;"",1,0))</f>
        <v>0</v>
      </c>
      <c r="BC155" s="125">
        <f>IF('Indicator Data'!BD159="No Data",1,IF('Indicator Data imputation'!BD158&lt;&gt;"",1,0))</f>
        <v>0</v>
      </c>
      <c r="BD155" s="125">
        <f>IF('Indicator Data'!BF159="No Data",1,IF('Indicator Data imputation'!BE158&lt;&gt;"",1,0))</f>
        <v>0</v>
      </c>
      <c r="BE155" s="125">
        <f>IF('Indicator Data'!BG159="No Data",1,IF('Indicator Data imputation'!BF158&lt;&gt;"",1,0))</f>
        <v>0</v>
      </c>
      <c r="BF155" s="125">
        <f>IF('Indicator Data'!BH159="No Data",1,IF('Indicator Data imputation'!BG158&lt;&gt;"",1,0))</f>
        <v>0</v>
      </c>
      <c r="BG155" s="125">
        <f>IF('Indicator Data'!BI159="No Data",1,IF('Indicator Data imputation'!BH158&lt;&gt;"",1,0))</f>
        <v>1</v>
      </c>
      <c r="BH155" s="125">
        <f>IF('Indicator Data'!BJ159="No Data",1,IF('Indicator Data imputation'!BI158&lt;&gt;"",1,0))</f>
        <v>1</v>
      </c>
      <c r="BI155" s="125">
        <f>IF('Indicator Data'!BK159="No Data",1,IF('Indicator Data imputation'!BJ158&lt;&gt;"",1,0))</f>
        <v>0</v>
      </c>
      <c r="BJ155" s="125">
        <f>IF('Indicator Data'!BL159="No Data",1,IF('Indicator Data imputation'!BK158&lt;&gt;"",1,0))</f>
        <v>0</v>
      </c>
      <c r="BK155" s="125">
        <f>IF('Indicator Data'!BM159="No Data",1,IF('Indicator Data imputation'!BL158&lt;&gt;"",1,0))</f>
        <v>0</v>
      </c>
      <c r="BL155" s="125">
        <f>IF('Indicator Data'!BN159="No Data",1,IF('Indicator Data imputation'!BM158&lt;&gt;"",1,0))</f>
        <v>0</v>
      </c>
      <c r="BM155" s="125">
        <f>IF('Indicator Data'!BO159="No Data",1,IF('Indicator Data imputation'!BN158&lt;&gt;"",1,0))</f>
        <v>0</v>
      </c>
      <c r="BN155" s="125">
        <f>IF('Indicator Data'!BP159="No Data",1,IF('Indicator Data imputation'!BO158&lt;&gt;"",1,0))</f>
        <v>0</v>
      </c>
      <c r="BO155" s="125">
        <f>IF('Indicator Data'!BQ159="No Data",1,IF('Indicator Data imputation'!BP158&lt;&gt;"",1,0))</f>
        <v>0</v>
      </c>
      <c r="BP155" s="125">
        <f>IF('Indicator Data'!BR159="No Data",1,IF('Indicator Data imputation'!BQ158&lt;&gt;"",1,0))</f>
        <v>0</v>
      </c>
      <c r="BQ155" s="125">
        <f>IF('Indicator Data'!BS159="No Data",1,IF('Indicator Data imputation'!BR158&lt;&gt;"",1,0))</f>
        <v>0</v>
      </c>
      <c r="BR155" s="125">
        <f>IF('Indicator Data'!BT159="No Data",1,IF('Indicator Data imputation'!BS158&lt;&gt;"",1,0))</f>
        <v>0</v>
      </c>
      <c r="BS155" s="125">
        <f>IF('Indicator Data'!BU159="No Data",1,IF('Indicator Data imputation'!BT158&lt;&gt;"",1,0))</f>
        <v>0</v>
      </c>
      <c r="BT155" s="125">
        <f>IF('Indicator Data'!BV159="No Data",1,IF('Indicator Data imputation'!BU158&lt;&gt;"",1,0))</f>
        <v>0</v>
      </c>
      <c r="BU155" s="125">
        <f>IF('Indicator Data'!BW159="No Data",1,IF('Indicator Data imputation'!BV158&lt;&gt;"",1,0))</f>
        <v>0</v>
      </c>
      <c r="BV155" s="125">
        <f>IF('Indicator Data'!BX159="No Data",1,IF('Indicator Data imputation'!BW158&lt;&gt;"",1,0))</f>
        <v>0</v>
      </c>
      <c r="BW155" s="125">
        <f>IF('Indicator Data'!BY159="No Data",1,IF('Indicator Data imputation'!BX158&lt;&gt;"",1,0))</f>
        <v>0</v>
      </c>
      <c r="BX155" s="125">
        <f>IF('Indicator Data'!BZ159="No Data",1,IF('Indicator Data imputation'!BY158&lt;&gt;"",1,0))</f>
        <v>0</v>
      </c>
      <c r="BY155" s="3">
        <f t="shared" si="6"/>
        <v>13</v>
      </c>
      <c r="BZ155" s="127">
        <f t="shared" si="7"/>
        <v>0.17333333333333334</v>
      </c>
    </row>
    <row r="156" spans="1:78" x14ac:dyDescent="0.3">
      <c r="A156" s="3" t="str">
        <f>'Indicator Data'!B160</f>
        <v>SVK</v>
      </c>
      <c r="B156" s="125">
        <f>IF('Indicator Data'!C160="No Data",1,IF('Indicator Data imputation'!C159&lt;&gt;"",1,0))</f>
        <v>0</v>
      </c>
      <c r="C156" s="125">
        <f>IF('Indicator Data'!D160="No Data",1,IF('Indicator Data imputation'!D159&lt;&gt;"",1,0))</f>
        <v>0</v>
      </c>
      <c r="D156" s="125">
        <f>IF('Indicator Data'!E160="No Data",1,IF('Indicator Data imputation'!E159&lt;&gt;"",1,0))</f>
        <v>0</v>
      </c>
      <c r="E156" s="125">
        <f>IF('Indicator Data'!F160="No Data",1,IF('Indicator Data imputation'!F159&lt;&gt;"",1,0))</f>
        <v>0</v>
      </c>
      <c r="F156" s="125">
        <f>IF('Indicator Data'!G160="No Data",1,IF('Indicator Data imputation'!G159&lt;&gt;"",1,0))</f>
        <v>0</v>
      </c>
      <c r="G156" s="125">
        <f>IF('Indicator Data'!H160="No Data",1,IF('Indicator Data imputation'!H159&lt;&gt;"",1,0))</f>
        <v>0</v>
      </c>
      <c r="H156" s="125">
        <f>IF('Indicator Data'!I160="No Data",1,IF('Indicator Data imputation'!I159&lt;&gt;"",1,0))</f>
        <v>0</v>
      </c>
      <c r="I156" s="125">
        <f>IF('Indicator Data'!J160="No Data",1,IF('Indicator Data imputation'!J159&lt;&gt;"",1,0))</f>
        <v>0</v>
      </c>
      <c r="J156" s="125">
        <f>IF('Indicator Data'!K160="No Data",1,IF('Indicator Data imputation'!K159&lt;&gt;"",1,0))</f>
        <v>0</v>
      </c>
      <c r="K156" s="125">
        <f>IF('Indicator Data'!L160="No Data",1,IF('Indicator Data imputation'!L159&lt;&gt;"",1,0))</f>
        <v>0</v>
      </c>
      <c r="L156" s="125">
        <f>IF('Indicator Data'!M160="No Data",1,IF('Indicator Data imputation'!M159&lt;&gt;"",1,0))</f>
        <v>0</v>
      </c>
      <c r="M156" s="125">
        <f>IF('Indicator Data'!N160="No Data",1,IF('Indicator Data imputation'!N159&lt;&gt;"",1,0))</f>
        <v>1</v>
      </c>
      <c r="N156" s="125">
        <f>IF('Indicator Data'!O160="No Data",1,IF('Indicator Data imputation'!O159&lt;&gt;"",1,0))</f>
        <v>1</v>
      </c>
      <c r="O156" s="125">
        <f>IF('Indicator Data'!P160="No Data",1,IF('Indicator Data imputation'!P159&lt;&gt;"",1,0))</f>
        <v>1</v>
      </c>
      <c r="P156" s="125">
        <f>IF('Indicator Data'!Q160="No Data",1,IF('Indicator Data imputation'!Q159&lt;&gt;"",1,0))</f>
        <v>0</v>
      </c>
      <c r="Q156" s="125">
        <f>IF('Indicator Data'!R160="No Data",1,IF('Indicator Data imputation'!R159&lt;&gt;"",1,0))</f>
        <v>0</v>
      </c>
      <c r="R156" s="125">
        <f>IF('Indicator Data'!S160="No Data",1,IF('Indicator Data imputation'!S159&lt;&gt;"",1,0))</f>
        <v>0</v>
      </c>
      <c r="S156" s="125">
        <f>IF('Indicator Data'!T160="No Data",1,IF('Indicator Data imputation'!T159&lt;&gt;"",1,0))</f>
        <v>0</v>
      </c>
      <c r="T156" s="125">
        <f>IF('Indicator Data'!U160="No Data",1,IF('Indicator Data imputation'!U159&lt;&gt;"",1,0))</f>
        <v>0</v>
      </c>
      <c r="U156" s="125">
        <f>IF('Indicator Data'!V160="No Data",1,IF('Indicator Data imputation'!V159&lt;&gt;"",1,0))</f>
        <v>0</v>
      </c>
      <c r="V156" s="125">
        <f>IF('Indicator Data'!W160="No Data",1,IF('Indicator Data imputation'!W159&lt;&gt;"",1,0))</f>
        <v>0</v>
      </c>
      <c r="W156" s="125">
        <f>IF('Indicator Data'!X160="No Data",1,IF('Indicator Data imputation'!X159&lt;&gt;"",1,0))</f>
        <v>0</v>
      </c>
      <c r="X156" s="125">
        <f>IF('Indicator Data'!Y160="No Data",1,IF('Indicator Data imputation'!Y159&lt;&gt;"",1,0))</f>
        <v>0</v>
      </c>
      <c r="Y156" s="125">
        <f>IF('Indicator Data'!Z160="No Data",1,IF('Indicator Data imputation'!Z159&lt;&gt;"",1,0))</f>
        <v>0</v>
      </c>
      <c r="Z156" s="125">
        <f>IF('Indicator Data'!AA160="No Data",1,IF('Indicator Data imputation'!AA159&lt;&gt;"",1,0))</f>
        <v>0</v>
      </c>
      <c r="AA156" s="125">
        <f>IF('Indicator Data'!AB160="No Data",1,IF('Indicator Data imputation'!AB159&lt;&gt;"",1,0))</f>
        <v>0</v>
      </c>
      <c r="AB156" s="125">
        <f>IF('Indicator Data'!AC160="No Data",1,IF('Indicator Data imputation'!AC159&lt;&gt;"",1,0))</f>
        <v>1</v>
      </c>
      <c r="AC156" s="125">
        <f>IF('Indicator Data'!AD160="No Data",1,IF('Indicator Data imputation'!AD159&lt;&gt;"",1,0))</f>
        <v>0</v>
      </c>
      <c r="AD156" s="125">
        <f>IF('Indicator Data'!AE160="No Data",1,IF('Indicator Data imputation'!AE159&lt;&gt;"",1,0))</f>
        <v>0</v>
      </c>
      <c r="AE156" s="125">
        <f>IF('Indicator Data'!AF160="No Data",1,IF('Indicator Data imputation'!AF159&lt;&gt;"",1,0))</f>
        <v>1</v>
      </c>
      <c r="AF156" s="125">
        <f>IF('Indicator Data'!AG160="No Data",1,IF('Indicator Data imputation'!AG159&lt;&gt;"",1,0))</f>
        <v>0</v>
      </c>
      <c r="AG156" s="125">
        <f>IF('Indicator Data'!AH160="No Data",1,IF('Indicator Data imputation'!AH159&lt;&gt;"",1,0))</f>
        <v>0</v>
      </c>
      <c r="AH156" s="125">
        <f>IF('Indicator Data'!AI160="No Data",1,IF('Indicator Data imputation'!AI159&lt;&gt;"",1,0))</f>
        <v>0</v>
      </c>
      <c r="AI156" s="125">
        <f>IF('Indicator Data'!AJ160="No Data",1,IF('Indicator Data imputation'!AJ159&lt;&gt;"",1,0))</f>
        <v>0</v>
      </c>
      <c r="AJ156" s="125">
        <f>IF('Indicator Data'!AK160="No Data",1,IF('Indicator Data imputation'!AK159&lt;&gt;"",1,0))</f>
        <v>0</v>
      </c>
      <c r="AK156" s="125">
        <f>IF('Indicator Data'!AL160="No Data",1,IF('Indicator Data imputation'!AL159&lt;&gt;"",1,0))</f>
        <v>0</v>
      </c>
      <c r="AL156" s="125">
        <f>IF('Indicator Data'!AM160="No Data",1,IF('Indicator Data imputation'!AM159&lt;&gt;"",1,0))</f>
        <v>1</v>
      </c>
      <c r="AM156" s="125">
        <f>IF('Indicator Data'!AN160="No Data",1,IF('Indicator Data imputation'!AN159&lt;&gt;"",1,0))</f>
        <v>0</v>
      </c>
      <c r="AN156" s="125">
        <f>IF('Indicator Data'!AO160="No Data",1,IF('Indicator Data imputation'!AO159&lt;&gt;"",1,0))</f>
        <v>0</v>
      </c>
      <c r="AO156" s="125">
        <f>IF('Indicator Data'!AP160="No Data",1,IF('Indicator Data imputation'!AP159&lt;&gt;"",1,0))</f>
        <v>0</v>
      </c>
      <c r="AP156" s="125">
        <f>IF('Indicator Data'!AQ160="No Data",1,IF('Indicator Data imputation'!AQ159&lt;&gt;"",1,0))</f>
        <v>1</v>
      </c>
      <c r="AQ156" s="125">
        <f>IF('Indicator Data'!AR160="No Data",1,IF('Indicator Data imputation'!AR159&lt;&gt;"",1,0))</f>
        <v>0</v>
      </c>
      <c r="AR156" s="125">
        <f>IF('Indicator Data'!AS160="No Data",1,IF('Indicator Data imputation'!AS159&lt;&gt;"",1,0))</f>
        <v>0</v>
      </c>
      <c r="AS156" s="125">
        <f>IF('Indicator Data'!AT160="No Data",1,IF('Indicator Data imputation'!AT159&lt;&gt;"",1,0))</f>
        <v>1</v>
      </c>
      <c r="AT156" s="125">
        <f>IF('Indicator Data'!AU160="No Data",1,IF('Indicator Data imputation'!AU159&lt;&gt;"",1,0))</f>
        <v>0</v>
      </c>
      <c r="AU156" s="125">
        <f>IF('Indicator Data'!AV160="No Data",1,IF('Indicator Data imputation'!AV159&lt;&gt;"",1,0))</f>
        <v>1</v>
      </c>
      <c r="AV156" s="125">
        <f>IF('Indicator Data'!AW160="No Data",1,IF('Indicator Data imputation'!AW159&lt;&gt;"",1,0))</f>
        <v>1</v>
      </c>
      <c r="AW156" s="125">
        <f>IF('Indicator Data'!AX160="No Data",1,IF('Indicator Data imputation'!AX159&lt;&gt;"",1,0))</f>
        <v>1</v>
      </c>
      <c r="AX156" s="125">
        <f>IF('Indicator Data'!AY160="No Data",1,IF('Indicator Data imputation'!AY159&lt;&gt;"",1,0))</f>
        <v>0</v>
      </c>
      <c r="AY156" s="125">
        <f>IF('Indicator Data'!AZ160="No Data",1,IF('Indicator Data imputation'!AZ159&lt;&gt;"",1,0))</f>
        <v>0</v>
      </c>
      <c r="AZ156" s="125">
        <f>IF('Indicator Data'!BA160="No Data",1,IF('Indicator Data imputation'!BA159&lt;&gt;"",1,0))</f>
        <v>0</v>
      </c>
      <c r="BA156" s="125">
        <f>IF('Indicator Data'!BB160="No Data",1,IF('Indicator Data imputation'!BB159&lt;&gt;"",1,0))</f>
        <v>0</v>
      </c>
      <c r="BB156" s="125">
        <f>IF('Indicator Data'!BC160="No Data",1,IF('Indicator Data imputation'!BC159&lt;&gt;"",1,0))</f>
        <v>0</v>
      </c>
      <c r="BC156" s="125">
        <f>IF('Indicator Data'!BD160="No Data",1,IF('Indicator Data imputation'!BD159&lt;&gt;"",1,0))</f>
        <v>0</v>
      </c>
      <c r="BD156" s="125">
        <f>IF('Indicator Data'!BF160="No Data",1,IF('Indicator Data imputation'!BE159&lt;&gt;"",1,0))</f>
        <v>0</v>
      </c>
      <c r="BE156" s="125">
        <f>IF('Indicator Data'!BG160="No Data",1,IF('Indicator Data imputation'!BF159&lt;&gt;"",1,0))</f>
        <v>0</v>
      </c>
      <c r="BF156" s="125">
        <f>IF('Indicator Data'!BH160="No Data",1,IF('Indicator Data imputation'!BG159&lt;&gt;"",1,0))</f>
        <v>0</v>
      </c>
      <c r="BG156" s="125">
        <f>IF('Indicator Data'!BI160="No Data",1,IF('Indicator Data imputation'!BH159&lt;&gt;"",1,0))</f>
        <v>0</v>
      </c>
      <c r="BH156" s="125">
        <f>IF('Indicator Data'!BJ160="No Data",1,IF('Indicator Data imputation'!BI159&lt;&gt;"",1,0))</f>
        <v>0</v>
      </c>
      <c r="BI156" s="125">
        <f>IF('Indicator Data'!BK160="No Data",1,IF('Indicator Data imputation'!BJ159&lt;&gt;"",1,0))</f>
        <v>0</v>
      </c>
      <c r="BJ156" s="125">
        <f>IF('Indicator Data'!BL160="No Data",1,IF('Indicator Data imputation'!BK159&lt;&gt;"",1,0))</f>
        <v>0</v>
      </c>
      <c r="BK156" s="125">
        <f>IF('Indicator Data'!BM160="No Data",1,IF('Indicator Data imputation'!BL159&lt;&gt;"",1,0))</f>
        <v>0</v>
      </c>
      <c r="BL156" s="125">
        <f>IF('Indicator Data'!BN160="No Data",1,IF('Indicator Data imputation'!BM159&lt;&gt;"",1,0))</f>
        <v>0</v>
      </c>
      <c r="BM156" s="125">
        <f>IF('Indicator Data'!BO160="No Data",1,IF('Indicator Data imputation'!BN159&lt;&gt;"",1,0))</f>
        <v>1</v>
      </c>
      <c r="BN156" s="125">
        <f>IF('Indicator Data'!BP160="No Data",1,IF('Indicator Data imputation'!BO159&lt;&gt;"",1,0))</f>
        <v>0</v>
      </c>
      <c r="BO156" s="125">
        <f>IF('Indicator Data'!BQ160="No Data",1,IF('Indicator Data imputation'!BP159&lt;&gt;"",1,0))</f>
        <v>0</v>
      </c>
      <c r="BP156" s="125">
        <f>IF('Indicator Data'!BR160="No Data",1,IF('Indicator Data imputation'!BQ159&lt;&gt;"",1,0))</f>
        <v>0</v>
      </c>
      <c r="BQ156" s="125">
        <f>IF('Indicator Data'!BS160="No Data",1,IF('Indicator Data imputation'!BR159&lt;&gt;"",1,0))</f>
        <v>0</v>
      </c>
      <c r="BR156" s="125">
        <f>IF('Indicator Data'!BT160="No Data",1,IF('Indicator Data imputation'!BS159&lt;&gt;"",1,0))</f>
        <v>0</v>
      </c>
      <c r="BS156" s="125">
        <f>IF('Indicator Data'!BU160="No Data",1,IF('Indicator Data imputation'!BT159&lt;&gt;"",1,0))</f>
        <v>0</v>
      </c>
      <c r="BT156" s="125">
        <f>IF('Indicator Data'!BV160="No Data",1,IF('Indicator Data imputation'!BU159&lt;&gt;"",1,0))</f>
        <v>0</v>
      </c>
      <c r="BU156" s="125">
        <f>IF('Indicator Data'!BW160="No Data",1,IF('Indicator Data imputation'!BV159&lt;&gt;"",1,0))</f>
        <v>0</v>
      </c>
      <c r="BV156" s="125">
        <f>IF('Indicator Data'!BX160="No Data",1,IF('Indicator Data imputation'!BW159&lt;&gt;"",1,0))</f>
        <v>0</v>
      </c>
      <c r="BW156" s="125">
        <f>IF('Indicator Data'!BY160="No Data",1,IF('Indicator Data imputation'!BX159&lt;&gt;"",1,0))</f>
        <v>0</v>
      </c>
      <c r="BX156" s="125">
        <f>IF('Indicator Data'!BZ160="No Data",1,IF('Indicator Data imputation'!BY159&lt;&gt;"",1,0))</f>
        <v>0</v>
      </c>
      <c r="BY156" s="3">
        <f t="shared" si="6"/>
        <v>12</v>
      </c>
      <c r="BZ156" s="127">
        <f t="shared" si="7"/>
        <v>0.16</v>
      </c>
    </row>
    <row r="157" spans="1:78" x14ac:dyDescent="0.3">
      <c r="A157" s="3" t="str">
        <f>'Indicator Data'!B161</f>
        <v>SVN</v>
      </c>
      <c r="B157" s="125">
        <f>IF('Indicator Data'!C161="No Data",1,IF('Indicator Data imputation'!C160&lt;&gt;"",1,0))</f>
        <v>0</v>
      </c>
      <c r="C157" s="125">
        <f>IF('Indicator Data'!D161="No Data",1,IF('Indicator Data imputation'!D160&lt;&gt;"",1,0))</f>
        <v>0</v>
      </c>
      <c r="D157" s="125">
        <f>IF('Indicator Data'!E161="No Data",1,IF('Indicator Data imputation'!E160&lt;&gt;"",1,0))</f>
        <v>0</v>
      </c>
      <c r="E157" s="125">
        <f>IF('Indicator Data'!F161="No Data",1,IF('Indicator Data imputation'!F160&lt;&gt;"",1,0))</f>
        <v>0</v>
      </c>
      <c r="F157" s="125">
        <f>IF('Indicator Data'!G161="No Data",1,IF('Indicator Data imputation'!G160&lt;&gt;"",1,0))</f>
        <v>0</v>
      </c>
      <c r="G157" s="125">
        <f>IF('Indicator Data'!H161="No Data",1,IF('Indicator Data imputation'!H160&lt;&gt;"",1,0))</f>
        <v>0</v>
      </c>
      <c r="H157" s="125">
        <f>IF('Indicator Data'!I161="No Data",1,IF('Indicator Data imputation'!I160&lt;&gt;"",1,0))</f>
        <v>0</v>
      </c>
      <c r="I157" s="125">
        <f>IF('Indicator Data'!J161="No Data",1,IF('Indicator Data imputation'!J160&lt;&gt;"",1,0))</f>
        <v>0</v>
      </c>
      <c r="J157" s="125">
        <f>IF('Indicator Data'!K161="No Data",1,IF('Indicator Data imputation'!K160&lt;&gt;"",1,0))</f>
        <v>0</v>
      </c>
      <c r="K157" s="125">
        <f>IF('Indicator Data'!L161="No Data",1,IF('Indicator Data imputation'!L160&lt;&gt;"",1,0))</f>
        <v>0</v>
      </c>
      <c r="L157" s="125">
        <f>IF('Indicator Data'!M161="No Data",1,IF('Indicator Data imputation'!M160&lt;&gt;"",1,0))</f>
        <v>0</v>
      </c>
      <c r="M157" s="125">
        <f>IF('Indicator Data'!N161="No Data",1,IF('Indicator Data imputation'!N160&lt;&gt;"",1,0))</f>
        <v>1</v>
      </c>
      <c r="N157" s="125">
        <f>IF('Indicator Data'!O161="No Data",1,IF('Indicator Data imputation'!O160&lt;&gt;"",1,0))</f>
        <v>1</v>
      </c>
      <c r="O157" s="125">
        <f>IF('Indicator Data'!P161="No Data",1,IF('Indicator Data imputation'!P160&lt;&gt;"",1,0))</f>
        <v>1</v>
      </c>
      <c r="P157" s="125">
        <f>IF('Indicator Data'!Q161="No Data",1,IF('Indicator Data imputation'!Q160&lt;&gt;"",1,0))</f>
        <v>0</v>
      </c>
      <c r="Q157" s="125">
        <f>IF('Indicator Data'!R161="No Data",1,IF('Indicator Data imputation'!R160&lt;&gt;"",1,0))</f>
        <v>0</v>
      </c>
      <c r="R157" s="125">
        <f>IF('Indicator Data'!S161="No Data",1,IF('Indicator Data imputation'!S160&lt;&gt;"",1,0))</f>
        <v>0</v>
      </c>
      <c r="S157" s="125">
        <f>IF('Indicator Data'!T161="No Data",1,IF('Indicator Data imputation'!T160&lt;&gt;"",1,0))</f>
        <v>0</v>
      </c>
      <c r="T157" s="125">
        <f>IF('Indicator Data'!U161="No Data",1,IF('Indicator Data imputation'!U160&lt;&gt;"",1,0))</f>
        <v>0</v>
      </c>
      <c r="U157" s="125">
        <f>IF('Indicator Data'!V161="No Data",1,IF('Indicator Data imputation'!V160&lt;&gt;"",1,0))</f>
        <v>0</v>
      </c>
      <c r="V157" s="125">
        <f>IF('Indicator Data'!W161="No Data",1,IF('Indicator Data imputation'!W160&lt;&gt;"",1,0))</f>
        <v>0</v>
      </c>
      <c r="W157" s="125">
        <f>IF('Indicator Data'!X161="No Data",1,IF('Indicator Data imputation'!X160&lt;&gt;"",1,0))</f>
        <v>0</v>
      </c>
      <c r="X157" s="125">
        <f>IF('Indicator Data'!Y161="No Data",1,IF('Indicator Data imputation'!Y160&lt;&gt;"",1,0))</f>
        <v>0</v>
      </c>
      <c r="Y157" s="125">
        <f>IF('Indicator Data'!Z161="No Data",1,IF('Indicator Data imputation'!Z160&lt;&gt;"",1,0))</f>
        <v>0</v>
      </c>
      <c r="Z157" s="125">
        <f>IF('Indicator Data'!AA161="No Data",1,IF('Indicator Data imputation'!AA160&lt;&gt;"",1,0))</f>
        <v>0</v>
      </c>
      <c r="AA157" s="125">
        <f>IF('Indicator Data'!AB161="No Data",1,IF('Indicator Data imputation'!AB160&lt;&gt;"",1,0))</f>
        <v>0</v>
      </c>
      <c r="AB157" s="125">
        <f>IF('Indicator Data'!AC161="No Data",1,IF('Indicator Data imputation'!AC160&lt;&gt;"",1,0))</f>
        <v>1</v>
      </c>
      <c r="AC157" s="125">
        <f>IF('Indicator Data'!AD161="No Data",1,IF('Indicator Data imputation'!AD160&lt;&gt;"",1,0))</f>
        <v>0</v>
      </c>
      <c r="AD157" s="125">
        <f>IF('Indicator Data'!AE161="No Data",1,IF('Indicator Data imputation'!AE160&lt;&gt;"",1,0))</f>
        <v>0</v>
      </c>
      <c r="AE157" s="125">
        <f>IF('Indicator Data'!AF161="No Data",1,IF('Indicator Data imputation'!AF160&lt;&gt;"",1,0))</f>
        <v>0</v>
      </c>
      <c r="AF157" s="125">
        <f>IF('Indicator Data'!AG161="No Data",1,IF('Indicator Data imputation'!AG160&lt;&gt;"",1,0))</f>
        <v>0</v>
      </c>
      <c r="AG157" s="125">
        <f>IF('Indicator Data'!AH161="No Data",1,IF('Indicator Data imputation'!AH160&lt;&gt;"",1,0))</f>
        <v>0</v>
      </c>
      <c r="AH157" s="125">
        <f>IF('Indicator Data'!AI161="No Data",1,IF('Indicator Data imputation'!AI160&lt;&gt;"",1,0))</f>
        <v>0</v>
      </c>
      <c r="AI157" s="125">
        <f>IF('Indicator Data'!AJ161="No Data",1,IF('Indicator Data imputation'!AJ160&lt;&gt;"",1,0))</f>
        <v>0</v>
      </c>
      <c r="AJ157" s="125">
        <f>IF('Indicator Data'!AK161="No Data",1,IF('Indicator Data imputation'!AK160&lt;&gt;"",1,0))</f>
        <v>0</v>
      </c>
      <c r="AK157" s="125">
        <f>IF('Indicator Data'!AL161="No Data",1,IF('Indicator Data imputation'!AL160&lt;&gt;"",1,0))</f>
        <v>0</v>
      </c>
      <c r="AL157" s="125">
        <f>IF('Indicator Data'!AM161="No Data",1,IF('Indicator Data imputation'!AM160&lt;&gt;"",1,0))</f>
        <v>1</v>
      </c>
      <c r="AM157" s="125">
        <f>IF('Indicator Data'!AN161="No Data",1,IF('Indicator Data imputation'!AN160&lt;&gt;"",1,0))</f>
        <v>0</v>
      </c>
      <c r="AN157" s="125">
        <f>IF('Indicator Data'!AO161="No Data",1,IF('Indicator Data imputation'!AO160&lt;&gt;"",1,0))</f>
        <v>0</v>
      </c>
      <c r="AO157" s="125">
        <f>IF('Indicator Data'!AP161="No Data",1,IF('Indicator Data imputation'!AP160&lt;&gt;"",1,0))</f>
        <v>0</v>
      </c>
      <c r="AP157" s="125">
        <f>IF('Indicator Data'!AQ161="No Data",1,IF('Indicator Data imputation'!AQ160&lt;&gt;"",1,0))</f>
        <v>1</v>
      </c>
      <c r="AQ157" s="125">
        <f>IF('Indicator Data'!AR161="No Data",1,IF('Indicator Data imputation'!AR160&lt;&gt;"",1,0))</f>
        <v>0</v>
      </c>
      <c r="AR157" s="125">
        <f>IF('Indicator Data'!AS161="No Data",1,IF('Indicator Data imputation'!AS160&lt;&gt;"",1,0))</f>
        <v>0</v>
      </c>
      <c r="AS157" s="125">
        <f>IF('Indicator Data'!AT161="No Data",1,IF('Indicator Data imputation'!AT160&lt;&gt;"",1,0))</f>
        <v>1</v>
      </c>
      <c r="AT157" s="125">
        <f>IF('Indicator Data'!AU161="No Data",1,IF('Indicator Data imputation'!AU160&lt;&gt;"",1,0))</f>
        <v>0</v>
      </c>
      <c r="AU157" s="125">
        <f>IF('Indicator Data'!AV161="No Data",1,IF('Indicator Data imputation'!AV160&lt;&gt;"",1,0))</f>
        <v>1</v>
      </c>
      <c r="AV157" s="125">
        <f>IF('Indicator Data'!AW161="No Data",1,IF('Indicator Data imputation'!AW160&lt;&gt;"",1,0))</f>
        <v>1</v>
      </c>
      <c r="AW157" s="125">
        <f>IF('Indicator Data'!AX161="No Data",1,IF('Indicator Data imputation'!AX160&lt;&gt;"",1,0))</f>
        <v>1</v>
      </c>
      <c r="AX157" s="125">
        <f>IF('Indicator Data'!AY161="No Data",1,IF('Indicator Data imputation'!AY160&lt;&gt;"",1,0))</f>
        <v>0</v>
      </c>
      <c r="AY157" s="125">
        <f>IF('Indicator Data'!AZ161="No Data",1,IF('Indicator Data imputation'!AZ160&lt;&gt;"",1,0))</f>
        <v>0</v>
      </c>
      <c r="AZ157" s="125">
        <f>IF('Indicator Data'!BA161="No Data",1,IF('Indicator Data imputation'!BA160&lt;&gt;"",1,0))</f>
        <v>0</v>
      </c>
      <c r="BA157" s="125">
        <f>IF('Indicator Data'!BB161="No Data",1,IF('Indicator Data imputation'!BB160&lt;&gt;"",1,0))</f>
        <v>0</v>
      </c>
      <c r="BB157" s="125">
        <f>IF('Indicator Data'!BC161="No Data",1,IF('Indicator Data imputation'!BC160&lt;&gt;"",1,0))</f>
        <v>0</v>
      </c>
      <c r="BC157" s="125">
        <f>IF('Indicator Data'!BD161="No Data",1,IF('Indicator Data imputation'!BD160&lt;&gt;"",1,0))</f>
        <v>0</v>
      </c>
      <c r="BD157" s="125">
        <f>IF('Indicator Data'!BF161="No Data",1,IF('Indicator Data imputation'!BE160&lt;&gt;"",1,0))</f>
        <v>0</v>
      </c>
      <c r="BE157" s="125">
        <f>IF('Indicator Data'!BG161="No Data",1,IF('Indicator Data imputation'!BF160&lt;&gt;"",1,0))</f>
        <v>0</v>
      </c>
      <c r="BF157" s="125">
        <f>IF('Indicator Data'!BH161="No Data",1,IF('Indicator Data imputation'!BG160&lt;&gt;"",1,0))</f>
        <v>0</v>
      </c>
      <c r="BG157" s="125">
        <f>IF('Indicator Data'!BI161="No Data",1,IF('Indicator Data imputation'!BH160&lt;&gt;"",1,0))</f>
        <v>0</v>
      </c>
      <c r="BH157" s="125">
        <f>IF('Indicator Data'!BJ161="No Data",1,IF('Indicator Data imputation'!BI160&lt;&gt;"",1,0))</f>
        <v>0</v>
      </c>
      <c r="BI157" s="125">
        <f>IF('Indicator Data'!BK161="No Data",1,IF('Indicator Data imputation'!BJ160&lt;&gt;"",1,0))</f>
        <v>0</v>
      </c>
      <c r="BJ157" s="125">
        <f>IF('Indicator Data'!BL161="No Data",1,IF('Indicator Data imputation'!BK160&lt;&gt;"",1,0))</f>
        <v>0</v>
      </c>
      <c r="BK157" s="125">
        <f>IF('Indicator Data'!BM161="No Data",1,IF('Indicator Data imputation'!BL160&lt;&gt;"",1,0))</f>
        <v>0</v>
      </c>
      <c r="BL157" s="125">
        <f>IF('Indicator Data'!BN161="No Data",1,IF('Indicator Data imputation'!BM160&lt;&gt;"",1,0))</f>
        <v>0</v>
      </c>
      <c r="BM157" s="125">
        <f>IF('Indicator Data'!BO161="No Data",1,IF('Indicator Data imputation'!BN160&lt;&gt;"",1,0))</f>
        <v>0</v>
      </c>
      <c r="BN157" s="125">
        <f>IF('Indicator Data'!BP161="No Data",1,IF('Indicator Data imputation'!BO160&lt;&gt;"",1,0))</f>
        <v>0</v>
      </c>
      <c r="BO157" s="125">
        <f>IF('Indicator Data'!BQ161="No Data",1,IF('Indicator Data imputation'!BP160&lt;&gt;"",1,0))</f>
        <v>0</v>
      </c>
      <c r="BP157" s="125">
        <f>IF('Indicator Data'!BR161="No Data",1,IF('Indicator Data imputation'!BQ160&lt;&gt;"",1,0))</f>
        <v>0</v>
      </c>
      <c r="BQ157" s="125">
        <f>IF('Indicator Data'!BS161="No Data",1,IF('Indicator Data imputation'!BR160&lt;&gt;"",1,0))</f>
        <v>0</v>
      </c>
      <c r="BR157" s="125">
        <f>IF('Indicator Data'!BT161="No Data",1,IF('Indicator Data imputation'!BS160&lt;&gt;"",1,0))</f>
        <v>0</v>
      </c>
      <c r="BS157" s="125">
        <f>IF('Indicator Data'!BU161="No Data",1,IF('Indicator Data imputation'!BT160&lt;&gt;"",1,0))</f>
        <v>0</v>
      </c>
      <c r="BT157" s="125">
        <f>IF('Indicator Data'!BV161="No Data",1,IF('Indicator Data imputation'!BU160&lt;&gt;"",1,0))</f>
        <v>0</v>
      </c>
      <c r="BU157" s="125">
        <f>IF('Indicator Data'!BW161="No Data",1,IF('Indicator Data imputation'!BV160&lt;&gt;"",1,0))</f>
        <v>0</v>
      </c>
      <c r="BV157" s="125">
        <f>IF('Indicator Data'!BX161="No Data",1,IF('Indicator Data imputation'!BW160&lt;&gt;"",1,0))</f>
        <v>0</v>
      </c>
      <c r="BW157" s="125">
        <f>IF('Indicator Data'!BY161="No Data",1,IF('Indicator Data imputation'!BX160&lt;&gt;"",1,0))</f>
        <v>0</v>
      </c>
      <c r="BX157" s="125">
        <f>IF('Indicator Data'!BZ161="No Data",1,IF('Indicator Data imputation'!BY160&lt;&gt;"",1,0))</f>
        <v>0</v>
      </c>
      <c r="BY157" s="3">
        <f t="shared" si="6"/>
        <v>10</v>
      </c>
      <c r="BZ157" s="127">
        <f t="shared" si="7"/>
        <v>0.13333333333333333</v>
      </c>
    </row>
    <row r="158" spans="1:78" x14ac:dyDescent="0.3">
      <c r="A158" s="3" t="str">
        <f>'Indicator Data'!B162</f>
        <v>SLB</v>
      </c>
      <c r="B158" s="125">
        <f>IF('Indicator Data'!C162="No Data",1,IF('Indicator Data imputation'!C161&lt;&gt;"",1,0))</f>
        <v>0</v>
      </c>
      <c r="C158" s="125">
        <f>IF('Indicator Data'!D162="No Data",1,IF('Indicator Data imputation'!D161&lt;&gt;"",1,0))</f>
        <v>0</v>
      </c>
      <c r="D158" s="125">
        <f>IF('Indicator Data'!E162="No Data",1,IF('Indicator Data imputation'!E161&lt;&gt;"",1,0))</f>
        <v>1</v>
      </c>
      <c r="E158" s="125">
        <f>IF('Indicator Data'!F162="No Data",1,IF('Indicator Data imputation'!F161&lt;&gt;"",1,0))</f>
        <v>0</v>
      </c>
      <c r="F158" s="125">
        <f>IF('Indicator Data'!G162="No Data",1,IF('Indicator Data imputation'!G161&lt;&gt;"",1,0))</f>
        <v>0</v>
      </c>
      <c r="G158" s="125">
        <f>IF('Indicator Data'!H162="No Data",1,IF('Indicator Data imputation'!H161&lt;&gt;"",1,0))</f>
        <v>0</v>
      </c>
      <c r="H158" s="125">
        <f>IF('Indicator Data'!I162="No Data",1,IF('Indicator Data imputation'!I161&lt;&gt;"",1,0))</f>
        <v>0</v>
      </c>
      <c r="I158" s="125">
        <f>IF('Indicator Data'!J162="No Data",1,IF('Indicator Data imputation'!J161&lt;&gt;"",1,0))</f>
        <v>0</v>
      </c>
      <c r="J158" s="125">
        <f>IF('Indicator Data'!K162="No Data",1,IF('Indicator Data imputation'!K161&lt;&gt;"",1,0))</f>
        <v>0</v>
      </c>
      <c r="K158" s="125">
        <f>IF('Indicator Data'!L162="No Data",1,IF('Indicator Data imputation'!L161&lt;&gt;"",1,0))</f>
        <v>0</v>
      </c>
      <c r="L158" s="125">
        <f>IF('Indicator Data'!M162="No Data",1,IF('Indicator Data imputation'!M161&lt;&gt;"",1,0))</f>
        <v>0</v>
      </c>
      <c r="M158" s="125">
        <f>IF('Indicator Data'!N162="No Data",1,IF('Indicator Data imputation'!N161&lt;&gt;"",1,0))</f>
        <v>1</v>
      </c>
      <c r="N158" s="125">
        <f>IF('Indicator Data'!O162="No Data",1,IF('Indicator Data imputation'!O161&lt;&gt;"",1,0))</f>
        <v>1</v>
      </c>
      <c r="O158" s="125">
        <f>IF('Indicator Data'!P162="No Data",1,IF('Indicator Data imputation'!P161&lt;&gt;"",1,0))</f>
        <v>1</v>
      </c>
      <c r="P158" s="125">
        <f>IF('Indicator Data'!Q162="No Data",1,IF('Indicator Data imputation'!Q161&lt;&gt;"",1,0))</f>
        <v>0</v>
      </c>
      <c r="Q158" s="125">
        <f>IF('Indicator Data'!R162="No Data",1,IF('Indicator Data imputation'!R161&lt;&gt;"",1,0))</f>
        <v>0</v>
      </c>
      <c r="R158" s="125">
        <f>IF('Indicator Data'!S162="No Data",1,IF('Indicator Data imputation'!S161&lt;&gt;"",1,0))</f>
        <v>0</v>
      </c>
      <c r="S158" s="125">
        <f>IF('Indicator Data'!T162="No Data",1,IF('Indicator Data imputation'!T161&lt;&gt;"",1,0))</f>
        <v>0</v>
      </c>
      <c r="T158" s="125">
        <f>IF('Indicator Data'!U162="No Data",1,IF('Indicator Data imputation'!U161&lt;&gt;"",1,0))</f>
        <v>0</v>
      </c>
      <c r="U158" s="125">
        <f>IF('Indicator Data'!V162="No Data",1,IF('Indicator Data imputation'!V161&lt;&gt;"",1,0))</f>
        <v>0</v>
      </c>
      <c r="V158" s="125">
        <f>IF('Indicator Data'!W162="No Data",1,IF('Indicator Data imputation'!W161&lt;&gt;"",1,0))</f>
        <v>0</v>
      </c>
      <c r="W158" s="125">
        <f>IF('Indicator Data'!X162="No Data",1,IF('Indicator Data imputation'!X161&lt;&gt;"",1,0))</f>
        <v>0</v>
      </c>
      <c r="X158" s="125">
        <f>IF('Indicator Data'!Y162="No Data",1,IF('Indicator Data imputation'!Y161&lt;&gt;"",1,0))</f>
        <v>0</v>
      </c>
      <c r="Y158" s="125">
        <f>IF('Indicator Data'!Z162="No Data",1,IF('Indicator Data imputation'!Z161&lt;&gt;"",1,0))</f>
        <v>0</v>
      </c>
      <c r="Z158" s="125">
        <f>IF('Indicator Data'!AA162="No Data",1,IF('Indicator Data imputation'!AA161&lt;&gt;"",1,0))</f>
        <v>1</v>
      </c>
      <c r="AA158" s="125">
        <f>IF('Indicator Data'!AB162="No Data",1,IF('Indicator Data imputation'!AB161&lt;&gt;"",1,0))</f>
        <v>0</v>
      </c>
      <c r="AB158" s="125">
        <f>IF('Indicator Data'!AC162="No Data",1,IF('Indicator Data imputation'!AC161&lt;&gt;"",1,0))</f>
        <v>0</v>
      </c>
      <c r="AC158" s="125">
        <f>IF('Indicator Data'!AD162="No Data",1,IF('Indicator Data imputation'!AD161&lt;&gt;"",1,0))</f>
        <v>1</v>
      </c>
      <c r="AD158" s="125">
        <f>IF('Indicator Data'!AE162="No Data",1,IF('Indicator Data imputation'!AE161&lt;&gt;"",1,0))</f>
        <v>0</v>
      </c>
      <c r="AE158" s="125">
        <f>IF('Indicator Data'!AF162="No Data",1,IF('Indicator Data imputation'!AF161&lt;&gt;"",1,0))</f>
        <v>1</v>
      </c>
      <c r="AF158" s="125">
        <f>IF('Indicator Data'!AG162="No Data",1,IF('Indicator Data imputation'!AG161&lt;&gt;"",1,0))</f>
        <v>0</v>
      </c>
      <c r="AG158" s="125">
        <f>IF('Indicator Data'!AH162="No Data",1,IF('Indicator Data imputation'!AH161&lt;&gt;"",1,0))</f>
        <v>0</v>
      </c>
      <c r="AH158" s="125">
        <f>IF('Indicator Data'!AI162="No Data",1,IF('Indicator Data imputation'!AI161&lt;&gt;"",1,0))</f>
        <v>0</v>
      </c>
      <c r="AI158" s="125">
        <f>IF('Indicator Data'!AJ162="No Data",1,IF('Indicator Data imputation'!AJ161&lt;&gt;"",1,0))</f>
        <v>0</v>
      </c>
      <c r="AJ158" s="125">
        <f>IF('Indicator Data'!AK162="No Data",1,IF('Indicator Data imputation'!AK161&lt;&gt;"",1,0))</f>
        <v>0</v>
      </c>
      <c r="AK158" s="125">
        <f>IF('Indicator Data'!AL162="No Data",1,IF('Indicator Data imputation'!AL161&lt;&gt;"",1,0))</f>
        <v>0</v>
      </c>
      <c r="AL158" s="125">
        <f>IF('Indicator Data'!AM162="No Data",1,IF('Indicator Data imputation'!AM161&lt;&gt;"",1,0))</f>
        <v>1</v>
      </c>
      <c r="AM158" s="125">
        <f>IF('Indicator Data'!AN162="No Data",1,IF('Indicator Data imputation'!AN161&lt;&gt;"",1,0))</f>
        <v>0</v>
      </c>
      <c r="AN158" s="125">
        <f>IF('Indicator Data'!AO162="No Data",1,IF('Indicator Data imputation'!AO161&lt;&gt;"",1,0))</f>
        <v>0</v>
      </c>
      <c r="AO158" s="125">
        <f>IF('Indicator Data'!AP162="No Data",1,IF('Indicator Data imputation'!AP161&lt;&gt;"",1,0))</f>
        <v>0</v>
      </c>
      <c r="AP158" s="125">
        <f>IF('Indicator Data'!AQ162="No Data",1,IF('Indicator Data imputation'!AQ161&lt;&gt;"",1,0))</f>
        <v>0</v>
      </c>
      <c r="AQ158" s="125">
        <f>IF('Indicator Data'!AR162="No Data",1,IF('Indicator Data imputation'!AR161&lt;&gt;"",1,0))</f>
        <v>0</v>
      </c>
      <c r="AR158" s="125">
        <f>IF('Indicator Data'!AS162="No Data",1,IF('Indicator Data imputation'!AS161&lt;&gt;"",1,0))</f>
        <v>0</v>
      </c>
      <c r="AS158" s="125">
        <f>IF('Indicator Data'!AT162="No Data",1,IF('Indicator Data imputation'!AT161&lt;&gt;"",1,0))</f>
        <v>0</v>
      </c>
      <c r="AT158" s="125">
        <f>IF('Indicator Data'!AU162="No Data",1,IF('Indicator Data imputation'!AU161&lt;&gt;"",1,0))</f>
        <v>0</v>
      </c>
      <c r="AU158" s="125">
        <f>IF('Indicator Data'!AV162="No Data",1,IF('Indicator Data imputation'!AV161&lt;&gt;"",1,0))</f>
        <v>1</v>
      </c>
      <c r="AV158" s="125">
        <f>IF('Indicator Data'!AW162="No Data",1,IF('Indicator Data imputation'!AW161&lt;&gt;"",1,0))</f>
        <v>1</v>
      </c>
      <c r="AW158" s="125">
        <f>IF('Indicator Data'!AX162="No Data",1,IF('Indicator Data imputation'!AX161&lt;&gt;"",1,0))</f>
        <v>0</v>
      </c>
      <c r="AX158" s="125">
        <f>IF('Indicator Data'!AY162="No Data",1,IF('Indicator Data imputation'!AY161&lt;&gt;"",1,0))</f>
        <v>0</v>
      </c>
      <c r="AY158" s="125">
        <f>IF('Indicator Data'!AZ162="No Data",1,IF('Indicator Data imputation'!AZ161&lt;&gt;"",1,0))</f>
        <v>1</v>
      </c>
      <c r="AZ158" s="125">
        <f>IF('Indicator Data'!BA162="No Data",1,IF('Indicator Data imputation'!BA161&lt;&gt;"",1,0))</f>
        <v>0</v>
      </c>
      <c r="BA158" s="125">
        <f>IF('Indicator Data'!BB162="No Data",1,IF('Indicator Data imputation'!BB161&lt;&gt;"",1,0))</f>
        <v>0</v>
      </c>
      <c r="BB158" s="125">
        <f>IF('Indicator Data'!BC162="No Data",1,IF('Indicator Data imputation'!BC161&lt;&gt;"",1,0))</f>
        <v>0</v>
      </c>
      <c r="BC158" s="125">
        <f>IF('Indicator Data'!BD162="No Data",1,IF('Indicator Data imputation'!BD161&lt;&gt;"",1,0))</f>
        <v>0</v>
      </c>
      <c r="BD158" s="125">
        <f>IF('Indicator Data'!BF162="No Data",1,IF('Indicator Data imputation'!BE161&lt;&gt;"",1,0))</f>
        <v>0</v>
      </c>
      <c r="BE158" s="125">
        <f>IF('Indicator Data'!BG162="No Data",1,IF('Indicator Data imputation'!BF161&lt;&gt;"",1,0))</f>
        <v>0</v>
      </c>
      <c r="BF158" s="125">
        <f>IF('Indicator Data'!BH162="No Data",1,IF('Indicator Data imputation'!BG161&lt;&gt;"",1,0))</f>
        <v>0</v>
      </c>
      <c r="BG158" s="125">
        <f>IF('Indicator Data'!BI162="No Data",1,IF('Indicator Data imputation'!BH161&lt;&gt;"",1,0))</f>
        <v>0</v>
      </c>
      <c r="BH158" s="125">
        <f>IF('Indicator Data'!BJ162="No Data",1,IF('Indicator Data imputation'!BI161&lt;&gt;"",1,0))</f>
        <v>0</v>
      </c>
      <c r="BI158" s="125">
        <f>IF('Indicator Data'!BK162="No Data",1,IF('Indicator Data imputation'!BJ161&lt;&gt;"",1,0))</f>
        <v>0</v>
      </c>
      <c r="BJ158" s="125">
        <f>IF('Indicator Data'!BL162="No Data",1,IF('Indicator Data imputation'!BK161&lt;&gt;"",1,0))</f>
        <v>0</v>
      </c>
      <c r="BK158" s="125">
        <f>IF('Indicator Data'!BM162="No Data",1,IF('Indicator Data imputation'!BL161&lt;&gt;"",1,0))</f>
        <v>0</v>
      </c>
      <c r="BL158" s="125">
        <f>IF('Indicator Data'!BN162="No Data",1,IF('Indicator Data imputation'!BM161&lt;&gt;"",1,0))</f>
        <v>0</v>
      </c>
      <c r="BM158" s="125">
        <f>IF('Indicator Data'!BO162="No Data",1,IF('Indicator Data imputation'!BN161&lt;&gt;"",1,0))</f>
        <v>0</v>
      </c>
      <c r="BN158" s="125">
        <f>IF('Indicator Data'!BP162="No Data",1,IF('Indicator Data imputation'!BO161&lt;&gt;"",1,0))</f>
        <v>0</v>
      </c>
      <c r="BO158" s="125">
        <f>IF('Indicator Data'!BQ162="No Data",1,IF('Indicator Data imputation'!BP161&lt;&gt;"",1,0))</f>
        <v>0</v>
      </c>
      <c r="BP158" s="125">
        <f>IF('Indicator Data'!BR162="No Data",1,IF('Indicator Data imputation'!BQ161&lt;&gt;"",1,0))</f>
        <v>0</v>
      </c>
      <c r="BQ158" s="125">
        <f>IF('Indicator Data'!BS162="No Data",1,IF('Indicator Data imputation'!BR161&lt;&gt;"",1,0))</f>
        <v>0</v>
      </c>
      <c r="BR158" s="125">
        <f>IF('Indicator Data'!BT162="No Data",1,IF('Indicator Data imputation'!BS161&lt;&gt;"",1,0))</f>
        <v>0</v>
      </c>
      <c r="BS158" s="125">
        <f>IF('Indicator Data'!BU162="No Data",1,IF('Indicator Data imputation'!BT161&lt;&gt;"",1,0))</f>
        <v>0</v>
      </c>
      <c r="BT158" s="125">
        <f>IF('Indicator Data'!BV162="No Data",1,IF('Indicator Data imputation'!BU161&lt;&gt;"",1,0))</f>
        <v>0</v>
      </c>
      <c r="BU158" s="125">
        <f>IF('Indicator Data'!BW162="No Data",1,IF('Indicator Data imputation'!BV161&lt;&gt;"",1,0))</f>
        <v>0</v>
      </c>
      <c r="BV158" s="125">
        <f>IF('Indicator Data'!BX162="No Data",1,IF('Indicator Data imputation'!BW161&lt;&gt;"",1,0))</f>
        <v>0</v>
      </c>
      <c r="BW158" s="125">
        <f>IF('Indicator Data'!BY162="No Data",1,IF('Indicator Data imputation'!BX161&lt;&gt;"",1,0))</f>
        <v>0</v>
      </c>
      <c r="BX158" s="125">
        <f>IF('Indicator Data'!BZ162="No Data",1,IF('Indicator Data imputation'!BY161&lt;&gt;"",1,0))</f>
        <v>0</v>
      </c>
      <c r="BY158" s="3">
        <f t="shared" si="6"/>
        <v>11</v>
      </c>
      <c r="BZ158" s="127">
        <f t="shared" si="7"/>
        <v>0.14666666666666667</v>
      </c>
    </row>
    <row r="159" spans="1:78" x14ac:dyDescent="0.3">
      <c r="A159" s="3" t="str">
        <f>'Indicator Data'!B163</f>
        <v>SOM</v>
      </c>
      <c r="B159" s="125">
        <f>IF('Indicator Data'!C163="No Data",1,IF('Indicator Data imputation'!C162&lt;&gt;"",1,0))</f>
        <v>0</v>
      </c>
      <c r="C159" s="125">
        <f>IF('Indicator Data'!D163="No Data",1,IF('Indicator Data imputation'!D162&lt;&gt;"",1,0))</f>
        <v>0</v>
      </c>
      <c r="D159" s="125">
        <f>IF('Indicator Data'!E163="No Data",1,IF('Indicator Data imputation'!E162&lt;&gt;"",1,0))</f>
        <v>0</v>
      </c>
      <c r="E159" s="125">
        <f>IF('Indicator Data'!F163="No Data",1,IF('Indicator Data imputation'!F162&lt;&gt;"",1,0))</f>
        <v>0</v>
      </c>
      <c r="F159" s="125">
        <f>IF('Indicator Data'!G163="No Data",1,IF('Indicator Data imputation'!G162&lt;&gt;"",1,0))</f>
        <v>0</v>
      </c>
      <c r="G159" s="125">
        <f>IF('Indicator Data'!H163="No Data",1,IF('Indicator Data imputation'!H162&lt;&gt;"",1,0))</f>
        <v>0</v>
      </c>
      <c r="H159" s="125">
        <f>IF('Indicator Data'!I163="No Data",1,IF('Indicator Data imputation'!I162&lt;&gt;"",1,0))</f>
        <v>0</v>
      </c>
      <c r="I159" s="125">
        <f>IF('Indicator Data'!J163="No Data",1,IF('Indicator Data imputation'!J162&lt;&gt;"",1,0))</f>
        <v>0</v>
      </c>
      <c r="J159" s="125">
        <f>IF('Indicator Data'!K163="No Data",1,IF('Indicator Data imputation'!K162&lt;&gt;"",1,0))</f>
        <v>0</v>
      </c>
      <c r="K159" s="125">
        <f>IF('Indicator Data'!L163="No Data",1,IF('Indicator Data imputation'!L162&lt;&gt;"",1,0))</f>
        <v>0</v>
      </c>
      <c r="L159" s="125">
        <f>IF('Indicator Data'!M163="No Data",1,IF('Indicator Data imputation'!M162&lt;&gt;"",1,0))</f>
        <v>0</v>
      </c>
      <c r="M159" s="125">
        <f>IF('Indicator Data'!N163="No Data",1,IF('Indicator Data imputation'!N162&lt;&gt;"",1,0))</f>
        <v>0</v>
      </c>
      <c r="N159" s="125">
        <f>IF('Indicator Data'!O163="No Data",1,IF('Indicator Data imputation'!O162&lt;&gt;"",1,0))</f>
        <v>0</v>
      </c>
      <c r="O159" s="125">
        <f>IF('Indicator Data'!P163="No Data",1,IF('Indicator Data imputation'!P162&lt;&gt;"",1,0))</f>
        <v>0</v>
      </c>
      <c r="P159" s="125">
        <f>IF('Indicator Data'!Q163="No Data",1,IF('Indicator Data imputation'!Q162&lt;&gt;"",1,0))</f>
        <v>0</v>
      </c>
      <c r="Q159" s="125">
        <f>IF('Indicator Data'!R163="No Data",1,IF('Indicator Data imputation'!R162&lt;&gt;"",1,0))</f>
        <v>0</v>
      </c>
      <c r="R159" s="125">
        <f>IF('Indicator Data'!S163="No Data",1,IF('Indicator Data imputation'!S162&lt;&gt;"",1,0))</f>
        <v>0</v>
      </c>
      <c r="S159" s="125">
        <f>IF('Indicator Data'!T163="No Data",1,IF('Indicator Data imputation'!T162&lt;&gt;"",1,0))</f>
        <v>0</v>
      </c>
      <c r="T159" s="125">
        <f>IF('Indicator Data'!U163="No Data",1,IF('Indicator Data imputation'!U162&lt;&gt;"",1,0))</f>
        <v>0</v>
      </c>
      <c r="U159" s="125">
        <f>IF('Indicator Data'!V163="No Data",1,IF('Indicator Data imputation'!V162&lt;&gt;"",1,0))</f>
        <v>0</v>
      </c>
      <c r="V159" s="125">
        <f>IF('Indicator Data'!W163="No Data",1,IF('Indicator Data imputation'!W162&lt;&gt;"",1,0))</f>
        <v>0</v>
      </c>
      <c r="W159" s="125">
        <f>IF('Indicator Data'!X163="No Data",1,IF('Indicator Data imputation'!X162&lt;&gt;"",1,0))</f>
        <v>0</v>
      </c>
      <c r="X159" s="125">
        <f>IF('Indicator Data'!Y163="No Data",1,IF('Indicator Data imputation'!Y162&lt;&gt;"",1,0))</f>
        <v>0</v>
      </c>
      <c r="Y159" s="125">
        <f>IF('Indicator Data'!Z163="No Data",1,IF('Indicator Data imputation'!Z162&lt;&gt;"",1,0))</f>
        <v>0</v>
      </c>
      <c r="Z159" s="125">
        <f>IF('Indicator Data'!AA163="No Data",1,IF('Indicator Data imputation'!AA162&lt;&gt;"",1,0))</f>
        <v>1</v>
      </c>
      <c r="AA159" s="125">
        <f>IF('Indicator Data'!AB163="No Data",1,IF('Indicator Data imputation'!AB162&lt;&gt;"",1,0))</f>
        <v>0</v>
      </c>
      <c r="AB159" s="125">
        <f>IF('Indicator Data'!AC163="No Data",1,IF('Indicator Data imputation'!AC162&lt;&gt;"",1,0))</f>
        <v>0</v>
      </c>
      <c r="AC159" s="125">
        <f>IF('Indicator Data'!AD163="No Data",1,IF('Indicator Data imputation'!AD162&lt;&gt;"",1,0))</f>
        <v>0</v>
      </c>
      <c r="AD159" s="125">
        <f>IF('Indicator Data'!AE163="No Data",1,IF('Indicator Data imputation'!AE162&lt;&gt;"",1,0))</f>
        <v>0</v>
      </c>
      <c r="AE159" s="125">
        <f>IF('Indicator Data'!AF163="No Data",1,IF('Indicator Data imputation'!AF162&lt;&gt;"",1,0))</f>
        <v>0</v>
      </c>
      <c r="AF159" s="125">
        <f>IF('Indicator Data'!AG163="No Data",1,IF('Indicator Data imputation'!AG162&lt;&gt;"",1,0))</f>
        <v>0</v>
      </c>
      <c r="AG159" s="125">
        <f>IF('Indicator Data'!AH163="No Data",1,IF('Indicator Data imputation'!AH162&lt;&gt;"",1,0))</f>
        <v>0</v>
      </c>
      <c r="AH159" s="125">
        <f>IF('Indicator Data'!AI163="No Data",1,IF('Indicator Data imputation'!AI162&lt;&gt;"",1,0))</f>
        <v>0</v>
      </c>
      <c r="AI159" s="125">
        <f>IF('Indicator Data'!AJ163="No Data",1,IF('Indicator Data imputation'!AJ162&lt;&gt;"",1,0))</f>
        <v>0</v>
      </c>
      <c r="AJ159" s="125">
        <f>IF('Indicator Data'!AK163="No Data",1,IF('Indicator Data imputation'!AK162&lt;&gt;"",1,0))</f>
        <v>0</v>
      </c>
      <c r="AK159" s="125">
        <f>IF('Indicator Data'!AL163="No Data",1,IF('Indicator Data imputation'!AL162&lt;&gt;"",1,0))</f>
        <v>1</v>
      </c>
      <c r="AL159" s="125">
        <f>IF('Indicator Data'!AM163="No Data",1,IF('Indicator Data imputation'!AM162&lt;&gt;"",1,0))</f>
        <v>1</v>
      </c>
      <c r="AM159" s="125">
        <f>IF('Indicator Data'!AN163="No Data",1,IF('Indicator Data imputation'!AN162&lt;&gt;"",1,0))</f>
        <v>0</v>
      </c>
      <c r="AN159" s="125">
        <f>IF('Indicator Data'!AO163="No Data",1,IF('Indicator Data imputation'!AO162&lt;&gt;"",1,0))</f>
        <v>0</v>
      </c>
      <c r="AO159" s="125">
        <f>IF('Indicator Data'!AP163="No Data",1,IF('Indicator Data imputation'!AP162&lt;&gt;"",1,0))</f>
        <v>0</v>
      </c>
      <c r="AP159" s="125">
        <f>IF('Indicator Data'!AQ163="No Data",1,IF('Indicator Data imputation'!AQ162&lt;&gt;"",1,0))</f>
        <v>1</v>
      </c>
      <c r="AQ159" s="125">
        <f>IF('Indicator Data'!AR163="No Data",1,IF('Indicator Data imputation'!AR162&lt;&gt;"",1,0))</f>
        <v>0</v>
      </c>
      <c r="AR159" s="125">
        <f>IF('Indicator Data'!AS163="No Data",1,IF('Indicator Data imputation'!AS162&lt;&gt;"",1,0))</f>
        <v>0</v>
      </c>
      <c r="AS159" s="125">
        <f>IF('Indicator Data'!AT163="No Data",1,IF('Indicator Data imputation'!AT162&lt;&gt;"",1,0))</f>
        <v>0</v>
      </c>
      <c r="AT159" s="125">
        <f>IF('Indicator Data'!AU163="No Data",1,IF('Indicator Data imputation'!AU162&lt;&gt;"",1,0))</f>
        <v>0</v>
      </c>
      <c r="AU159" s="125">
        <f>IF('Indicator Data'!AV163="No Data",1,IF('Indicator Data imputation'!AV162&lt;&gt;"",1,0))</f>
        <v>0</v>
      </c>
      <c r="AV159" s="125">
        <f>IF('Indicator Data'!AW163="No Data",1,IF('Indicator Data imputation'!AW162&lt;&gt;"",1,0))</f>
        <v>0</v>
      </c>
      <c r="AW159" s="125">
        <f>IF('Indicator Data'!AX163="No Data",1,IF('Indicator Data imputation'!AX162&lt;&gt;"",1,0))</f>
        <v>0</v>
      </c>
      <c r="AX159" s="125">
        <f>IF('Indicator Data'!AY163="No Data",1,IF('Indicator Data imputation'!AY162&lt;&gt;"",1,0))</f>
        <v>0</v>
      </c>
      <c r="AY159" s="125">
        <f>IF('Indicator Data'!AZ163="No Data",1,IF('Indicator Data imputation'!AZ162&lt;&gt;"",1,0))</f>
        <v>1</v>
      </c>
      <c r="AZ159" s="125">
        <f>IF('Indicator Data'!BA163="No Data",1,IF('Indicator Data imputation'!BA162&lt;&gt;"",1,0))</f>
        <v>0</v>
      </c>
      <c r="BA159" s="125">
        <f>IF('Indicator Data'!BB163="No Data",1,IF('Indicator Data imputation'!BB162&lt;&gt;"",1,0))</f>
        <v>0</v>
      </c>
      <c r="BB159" s="125">
        <f>IF('Indicator Data'!BC163="No Data",1,IF('Indicator Data imputation'!BC162&lt;&gt;"",1,0))</f>
        <v>0</v>
      </c>
      <c r="BC159" s="125">
        <f>IF('Indicator Data'!BD163="No Data",1,IF('Indicator Data imputation'!BD162&lt;&gt;"",1,0))</f>
        <v>0</v>
      </c>
      <c r="BD159" s="125">
        <f>IF('Indicator Data'!BF163="No Data",1,IF('Indicator Data imputation'!BE162&lt;&gt;"",1,0))</f>
        <v>0</v>
      </c>
      <c r="BE159" s="125">
        <f>IF('Indicator Data'!BG163="No Data",1,IF('Indicator Data imputation'!BF162&lt;&gt;"",1,0))</f>
        <v>0</v>
      </c>
      <c r="BF159" s="125">
        <f>IF('Indicator Data'!BH163="No Data",1,IF('Indicator Data imputation'!BG162&lt;&gt;"",1,0))</f>
        <v>0</v>
      </c>
      <c r="BG159" s="125">
        <f>IF('Indicator Data'!BI163="No Data",1,IF('Indicator Data imputation'!BH162&lt;&gt;"",1,0))</f>
        <v>0</v>
      </c>
      <c r="BH159" s="125">
        <f>IF('Indicator Data'!BJ163="No Data",1,IF('Indicator Data imputation'!BI162&lt;&gt;"",1,0))</f>
        <v>1</v>
      </c>
      <c r="BI159" s="125">
        <f>IF('Indicator Data'!BK163="No Data",1,IF('Indicator Data imputation'!BJ162&lt;&gt;"",1,0))</f>
        <v>1</v>
      </c>
      <c r="BJ159" s="125">
        <f>IF('Indicator Data'!BL163="No Data",1,IF('Indicator Data imputation'!BK162&lt;&gt;"",1,0))</f>
        <v>0</v>
      </c>
      <c r="BK159" s="125">
        <f>IF('Indicator Data'!BM163="No Data",1,IF('Indicator Data imputation'!BL162&lt;&gt;"",1,0))</f>
        <v>0</v>
      </c>
      <c r="BL159" s="125">
        <f>IF('Indicator Data'!BN163="No Data",1,IF('Indicator Data imputation'!BM162&lt;&gt;"",1,0))</f>
        <v>0</v>
      </c>
      <c r="BM159" s="125">
        <f>IF('Indicator Data'!BO163="No Data",1,IF('Indicator Data imputation'!BN162&lt;&gt;"",1,0))</f>
        <v>1</v>
      </c>
      <c r="BN159" s="125">
        <f>IF('Indicator Data'!BP163="No Data",1,IF('Indicator Data imputation'!BO162&lt;&gt;"",1,0))</f>
        <v>0</v>
      </c>
      <c r="BO159" s="125">
        <f>IF('Indicator Data'!BQ163="No Data",1,IF('Indicator Data imputation'!BP162&lt;&gt;"",1,0))</f>
        <v>0</v>
      </c>
      <c r="BP159" s="125">
        <f>IF('Indicator Data'!BR163="No Data",1,IF('Indicator Data imputation'!BQ162&lt;&gt;"",1,0))</f>
        <v>0</v>
      </c>
      <c r="BQ159" s="125">
        <f>IF('Indicator Data'!BS163="No Data",1,IF('Indicator Data imputation'!BR162&lt;&gt;"",1,0))</f>
        <v>0</v>
      </c>
      <c r="BR159" s="125">
        <f>IF('Indicator Data'!BT163="No Data",1,IF('Indicator Data imputation'!BS162&lt;&gt;"",1,0))</f>
        <v>0</v>
      </c>
      <c r="BS159" s="125">
        <f>IF('Indicator Data'!BU163="No Data",1,IF('Indicator Data imputation'!BT162&lt;&gt;"",1,0))</f>
        <v>0</v>
      </c>
      <c r="BT159" s="125">
        <f>IF('Indicator Data'!BV163="No Data",1,IF('Indicator Data imputation'!BU162&lt;&gt;"",1,0))</f>
        <v>0</v>
      </c>
      <c r="BU159" s="125">
        <f>IF('Indicator Data'!BW163="No Data",1,IF('Indicator Data imputation'!BV162&lt;&gt;"",1,0))</f>
        <v>1</v>
      </c>
      <c r="BV159" s="125">
        <f>IF('Indicator Data'!BX163="No Data",1,IF('Indicator Data imputation'!BW162&lt;&gt;"",1,0))</f>
        <v>1</v>
      </c>
      <c r="BW159" s="125">
        <f>IF('Indicator Data'!BY163="No Data",1,IF('Indicator Data imputation'!BX162&lt;&gt;"",1,0))</f>
        <v>1</v>
      </c>
      <c r="BX159" s="125">
        <f>IF('Indicator Data'!BZ163="No Data",1,IF('Indicator Data imputation'!BY162&lt;&gt;"",1,0))</f>
        <v>0</v>
      </c>
      <c r="BY159" s="3">
        <f t="shared" si="6"/>
        <v>11</v>
      </c>
      <c r="BZ159" s="127">
        <f t="shared" si="7"/>
        <v>0.14666666666666667</v>
      </c>
    </row>
    <row r="160" spans="1:78" x14ac:dyDescent="0.3">
      <c r="A160" s="3" t="str">
        <f>'Indicator Data'!B164</f>
        <v>ZAF</v>
      </c>
      <c r="B160" s="125">
        <f>IF('Indicator Data'!C164="No Data",1,IF('Indicator Data imputation'!C163&lt;&gt;"",1,0))</f>
        <v>0</v>
      </c>
      <c r="C160" s="125">
        <f>IF('Indicator Data'!D164="No Data",1,IF('Indicator Data imputation'!D163&lt;&gt;"",1,0))</f>
        <v>0</v>
      </c>
      <c r="D160" s="125">
        <f>IF('Indicator Data'!E164="No Data",1,IF('Indicator Data imputation'!E163&lt;&gt;"",1,0))</f>
        <v>0</v>
      </c>
      <c r="E160" s="125">
        <f>IF('Indicator Data'!F164="No Data",1,IF('Indicator Data imputation'!F163&lt;&gt;"",1,0))</f>
        <v>0</v>
      </c>
      <c r="F160" s="125">
        <f>IF('Indicator Data'!G164="No Data",1,IF('Indicator Data imputation'!G163&lt;&gt;"",1,0))</f>
        <v>0</v>
      </c>
      <c r="G160" s="125">
        <f>IF('Indicator Data'!H164="No Data",1,IF('Indicator Data imputation'!H163&lt;&gt;"",1,0))</f>
        <v>0</v>
      </c>
      <c r="H160" s="125">
        <f>IF('Indicator Data'!I164="No Data",1,IF('Indicator Data imputation'!I163&lt;&gt;"",1,0))</f>
        <v>0</v>
      </c>
      <c r="I160" s="125">
        <f>IF('Indicator Data'!J164="No Data",1,IF('Indicator Data imputation'!J163&lt;&gt;"",1,0))</f>
        <v>0</v>
      </c>
      <c r="J160" s="125">
        <f>IF('Indicator Data'!K164="No Data",1,IF('Indicator Data imputation'!K163&lt;&gt;"",1,0))</f>
        <v>0</v>
      </c>
      <c r="K160" s="125">
        <f>IF('Indicator Data'!L164="No Data",1,IF('Indicator Data imputation'!L163&lt;&gt;"",1,0))</f>
        <v>0</v>
      </c>
      <c r="L160" s="125">
        <f>IF('Indicator Data'!M164="No Data",1,IF('Indicator Data imputation'!M163&lt;&gt;"",1,0))</f>
        <v>0</v>
      </c>
      <c r="M160" s="125">
        <f>IF('Indicator Data'!N164="No Data",1,IF('Indicator Data imputation'!N163&lt;&gt;"",1,0))</f>
        <v>0</v>
      </c>
      <c r="N160" s="125">
        <f>IF('Indicator Data'!O164="No Data",1,IF('Indicator Data imputation'!O163&lt;&gt;"",1,0))</f>
        <v>0</v>
      </c>
      <c r="O160" s="125">
        <f>IF('Indicator Data'!P164="No Data",1,IF('Indicator Data imputation'!P163&lt;&gt;"",1,0))</f>
        <v>0</v>
      </c>
      <c r="P160" s="125">
        <f>IF('Indicator Data'!Q164="No Data",1,IF('Indicator Data imputation'!Q163&lt;&gt;"",1,0))</f>
        <v>0</v>
      </c>
      <c r="Q160" s="125">
        <f>IF('Indicator Data'!R164="No Data",1,IF('Indicator Data imputation'!R163&lt;&gt;"",1,0))</f>
        <v>0</v>
      </c>
      <c r="R160" s="125">
        <f>IF('Indicator Data'!S164="No Data",1,IF('Indicator Data imputation'!S163&lt;&gt;"",1,0))</f>
        <v>0</v>
      </c>
      <c r="S160" s="125">
        <f>IF('Indicator Data'!T164="No Data",1,IF('Indicator Data imputation'!T163&lt;&gt;"",1,0))</f>
        <v>0</v>
      </c>
      <c r="T160" s="125">
        <f>IF('Indicator Data'!U164="No Data",1,IF('Indicator Data imputation'!U163&lt;&gt;"",1,0))</f>
        <v>0</v>
      </c>
      <c r="U160" s="125">
        <f>IF('Indicator Data'!V164="No Data",1,IF('Indicator Data imputation'!V163&lt;&gt;"",1,0))</f>
        <v>0</v>
      </c>
      <c r="V160" s="125">
        <f>IF('Indicator Data'!W164="No Data",1,IF('Indicator Data imputation'!W163&lt;&gt;"",1,0))</f>
        <v>0</v>
      </c>
      <c r="W160" s="125">
        <f>IF('Indicator Data'!X164="No Data",1,IF('Indicator Data imputation'!X163&lt;&gt;"",1,0))</f>
        <v>0</v>
      </c>
      <c r="X160" s="125">
        <f>IF('Indicator Data'!Y164="No Data",1,IF('Indicator Data imputation'!Y163&lt;&gt;"",1,0))</f>
        <v>0</v>
      </c>
      <c r="Y160" s="125">
        <f>IF('Indicator Data'!Z164="No Data",1,IF('Indicator Data imputation'!Z163&lt;&gt;"",1,0))</f>
        <v>0</v>
      </c>
      <c r="Z160" s="125">
        <f>IF('Indicator Data'!AA164="No Data",1,IF('Indicator Data imputation'!AA163&lt;&gt;"",1,0))</f>
        <v>0</v>
      </c>
      <c r="AA160" s="125">
        <f>IF('Indicator Data'!AB164="No Data",1,IF('Indicator Data imputation'!AB163&lt;&gt;"",1,0))</f>
        <v>0</v>
      </c>
      <c r="AB160" s="125">
        <f>IF('Indicator Data'!AC164="No Data",1,IF('Indicator Data imputation'!AC163&lt;&gt;"",1,0))</f>
        <v>0</v>
      </c>
      <c r="AC160" s="125">
        <f>IF('Indicator Data'!AD164="No Data",1,IF('Indicator Data imputation'!AD163&lt;&gt;"",1,0))</f>
        <v>0</v>
      </c>
      <c r="AD160" s="125">
        <f>IF('Indicator Data'!AE164="No Data",1,IF('Indicator Data imputation'!AE163&lt;&gt;"",1,0))</f>
        <v>0</v>
      </c>
      <c r="AE160" s="125">
        <f>IF('Indicator Data'!AF164="No Data",1,IF('Indicator Data imputation'!AF163&lt;&gt;"",1,0))</f>
        <v>0</v>
      </c>
      <c r="AF160" s="125">
        <f>IF('Indicator Data'!AG164="No Data",1,IF('Indicator Data imputation'!AG163&lt;&gt;"",1,0))</f>
        <v>0</v>
      </c>
      <c r="AG160" s="125">
        <f>IF('Indicator Data'!AH164="No Data",1,IF('Indicator Data imputation'!AH163&lt;&gt;"",1,0))</f>
        <v>0</v>
      </c>
      <c r="AH160" s="125">
        <f>IF('Indicator Data'!AI164="No Data",1,IF('Indicator Data imputation'!AI163&lt;&gt;"",1,0))</f>
        <v>0</v>
      </c>
      <c r="AI160" s="125">
        <f>IF('Indicator Data'!AJ164="No Data",1,IF('Indicator Data imputation'!AJ163&lt;&gt;"",1,0))</f>
        <v>0</v>
      </c>
      <c r="AJ160" s="125">
        <f>IF('Indicator Data'!AK164="No Data",1,IF('Indicator Data imputation'!AK163&lt;&gt;"",1,0))</f>
        <v>0</v>
      </c>
      <c r="AK160" s="125">
        <f>IF('Indicator Data'!AL164="No Data",1,IF('Indicator Data imputation'!AL163&lt;&gt;"",1,0))</f>
        <v>0</v>
      </c>
      <c r="AL160" s="125">
        <f>IF('Indicator Data'!AM164="No Data",1,IF('Indicator Data imputation'!AM163&lt;&gt;"",1,0))</f>
        <v>0</v>
      </c>
      <c r="AM160" s="125">
        <f>IF('Indicator Data'!AN164="No Data",1,IF('Indicator Data imputation'!AN163&lt;&gt;"",1,0))</f>
        <v>0</v>
      </c>
      <c r="AN160" s="125">
        <f>IF('Indicator Data'!AO164="No Data",1,IF('Indicator Data imputation'!AO163&lt;&gt;"",1,0))</f>
        <v>0</v>
      </c>
      <c r="AO160" s="125">
        <f>IF('Indicator Data'!AP164="No Data",1,IF('Indicator Data imputation'!AP163&lt;&gt;"",1,0))</f>
        <v>0</v>
      </c>
      <c r="AP160" s="125">
        <f>IF('Indicator Data'!AQ164="No Data",1,IF('Indicator Data imputation'!AQ163&lt;&gt;"",1,0))</f>
        <v>0</v>
      </c>
      <c r="AQ160" s="125">
        <f>IF('Indicator Data'!AR164="No Data",1,IF('Indicator Data imputation'!AR163&lt;&gt;"",1,0))</f>
        <v>0</v>
      </c>
      <c r="AR160" s="125">
        <f>IF('Indicator Data'!AS164="No Data",1,IF('Indicator Data imputation'!AS163&lt;&gt;"",1,0))</f>
        <v>0</v>
      </c>
      <c r="AS160" s="125">
        <f>IF('Indicator Data'!AT164="No Data",1,IF('Indicator Data imputation'!AT163&lt;&gt;"",1,0))</f>
        <v>0</v>
      </c>
      <c r="AT160" s="125">
        <f>IF('Indicator Data'!AU164="No Data",1,IF('Indicator Data imputation'!AU163&lt;&gt;"",1,0))</f>
        <v>0</v>
      </c>
      <c r="AU160" s="125">
        <f>IF('Indicator Data'!AV164="No Data",1,IF('Indicator Data imputation'!AV163&lt;&gt;"",1,0))</f>
        <v>0</v>
      </c>
      <c r="AV160" s="125">
        <f>IF('Indicator Data'!AW164="No Data",1,IF('Indicator Data imputation'!AW163&lt;&gt;"",1,0))</f>
        <v>0</v>
      </c>
      <c r="AW160" s="125">
        <f>IF('Indicator Data'!AX164="No Data",1,IF('Indicator Data imputation'!AX163&lt;&gt;"",1,0))</f>
        <v>0</v>
      </c>
      <c r="AX160" s="125">
        <f>IF('Indicator Data'!AY164="No Data",1,IF('Indicator Data imputation'!AY163&lt;&gt;"",1,0))</f>
        <v>0</v>
      </c>
      <c r="AY160" s="125">
        <f>IF('Indicator Data'!AZ164="No Data",1,IF('Indicator Data imputation'!AZ163&lt;&gt;"",1,0))</f>
        <v>0</v>
      </c>
      <c r="AZ160" s="125">
        <f>IF('Indicator Data'!BA164="No Data",1,IF('Indicator Data imputation'!BA163&lt;&gt;"",1,0))</f>
        <v>0</v>
      </c>
      <c r="BA160" s="125">
        <f>IF('Indicator Data'!BB164="No Data",1,IF('Indicator Data imputation'!BB163&lt;&gt;"",1,0))</f>
        <v>0</v>
      </c>
      <c r="BB160" s="125">
        <f>IF('Indicator Data'!BC164="No Data",1,IF('Indicator Data imputation'!BC163&lt;&gt;"",1,0))</f>
        <v>0</v>
      </c>
      <c r="BC160" s="125">
        <f>IF('Indicator Data'!BD164="No Data",1,IF('Indicator Data imputation'!BD163&lt;&gt;"",1,0))</f>
        <v>0</v>
      </c>
      <c r="BD160" s="125">
        <f>IF('Indicator Data'!BF164="No Data",1,IF('Indicator Data imputation'!BE163&lt;&gt;"",1,0))</f>
        <v>0</v>
      </c>
      <c r="BE160" s="125">
        <f>IF('Indicator Data'!BG164="No Data",1,IF('Indicator Data imputation'!BF163&lt;&gt;"",1,0))</f>
        <v>0</v>
      </c>
      <c r="BF160" s="125">
        <f>IF('Indicator Data'!BH164="No Data",1,IF('Indicator Data imputation'!BG163&lt;&gt;"",1,0))</f>
        <v>0</v>
      </c>
      <c r="BG160" s="125">
        <f>IF('Indicator Data'!BI164="No Data",1,IF('Indicator Data imputation'!BH163&lt;&gt;"",1,0))</f>
        <v>0</v>
      </c>
      <c r="BH160" s="125">
        <f>IF('Indicator Data'!BJ164="No Data",1,IF('Indicator Data imputation'!BI163&lt;&gt;"",1,0))</f>
        <v>0</v>
      </c>
      <c r="BI160" s="125">
        <f>IF('Indicator Data'!BK164="No Data",1,IF('Indicator Data imputation'!BJ163&lt;&gt;"",1,0))</f>
        <v>0</v>
      </c>
      <c r="BJ160" s="125">
        <f>IF('Indicator Data'!BL164="No Data",1,IF('Indicator Data imputation'!BK163&lt;&gt;"",1,0))</f>
        <v>0</v>
      </c>
      <c r="BK160" s="125">
        <f>IF('Indicator Data'!BM164="No Data",1,IF('Indicator Data imputation'!BL163&lt;&gt;"",1,0))</f>
        <v>0</v>
      </c>
      <c r="BL160" s="125">
        <f>IF('Indicator Data'!BN164="No Data",1,IF('Indicator Data imputation'!BM163&lt;&gt;"",1,0))</f>
        <v>0</v>
      </c>
      <c r="BM160" s="125">
        <f>IF('Indicator Data'!BO164="No Data",1,IF('Indicator Data imputation'!BN163&lt;&gt;"",1,0))</f>
        <v>0</v>
      </c>
      <c r="BN160" s="125">
        <f>IF('Indicator Data'!BP164="No Data",1,IF('Indicator Data imputation'!BO163&lt;&gt;"",1,0))</f>
        <v>0</v>
      </c>
      <c r="BO160" s="125">
        <f>IF('Indicator Data'!BQ164="No Data",1,IF('Indicator Data imputation'!BP163&lt;&gt;"",1,0))</f>
        <v>0</v>
      </c>
      <c r="BP160" s="125">
        <f>IF('Indicator Data'!BR164="No Data",1,IF('Indicator Data imputation'!BQ163&lt;&gt;"",1,0))</f>
        <v>0</v>
      </c>
      <c r="BQ160" s="125">
        <f>IF('Indicator Data'!BS164="No Data",1,IF('Indicator Data imputation'!BR163&lt;&gt;"",1,0))</f>
        <v>0</v>
      </c>
      <c r="BR160" s="125">
        <f>IF('Indicator Data'!BT164="No Data",1,IF('Indicator Data imputation'!BS163&lt;&gt;"",1,0))</f>
        <v>0</v>
      </c>
      <c r="BS160" s="125">
        <f>IF('Indicator Data'!BU164="No Data",1,IF('Indicator Data imputation'!BT163&lt;&gt;"",1,0))</f>
        <v>0</v>
      </c>
      <c r="BT160" s="125">
        <f>IF('Indicator Data'!BV164="No Data",1,IF('Indicator Data imputation'!BU163&lt;&gt;"",1,0))</f>
        <v>0</v>
      </c>
      <c r="BU160" s="125">
        <f>IF('Indicator Data'!BW164="No Data",1,IF('Indicator Data imputation'!BV163&lt;&gt;"",1,0))</f>
        <v>0</v>
      </c>
      <c r="BV160" s="125">
        <f>IF('Indicator Data'!BX164="No Data",1,IF('Indicator Data imputation'!BW163&lt;&gt;"",1,0))</f>
        <v>0</v>
      </c>
      <c r="BW160" s="125">
        <f>IF('Indicator Data'!BY164="No Data",1,IF('Indicator Data imputation'!BX163&lt;&gt;"",1,0))</f>
        <v>0</v>
      </c>
      <c r="BX160" s="125">
        <f>IF('Indicator Data'!BZ164="No Data",1,IF('Indicator Data imputation'!BY163&lt;&gt;"",1,0))</f>
        <v>0</v>
      </c>
      <c r="BY160" s="3">
        <f t="shared" si="6"/>
        <v>0</v>
      </c>
      <c r="BZ160" s="127">
        <f t="shared" si="7"/>
        <v>0</v>
      </c>
    </row>
    <row r="161" spans="1:78" x14ac:dyDescent="0.3">
      <c r="A161" s="3" t="str">
        <f>'Indicator Data'!B165</f>
        <v>SSD</v>
      </c>
      <c r="B161" s="125">
        <f>IF('Indicator Data'!C165="No Data",1,IF('Indicator Data imputation'!C164&lt;&gt;"",1,0))</f>
        <v>0</v>
      </c>
      <c r="C161" s="125">
        <f>IF('Indicator Data'!D165="No Data",1,IF('Indicator Data imputation'!D164&lt;&gt;"",1,0))</f>
        <v>0</v>
      </c>
      <c r="D161" s="125">
        <f>IF('Indicator Data'!E165="No Data",1,IF('Indicator Data imputation'!E164&lt;&gt;"",1,0))</f>
        <v>0</v>
      </c>
      <c r="E161" s="125">
        <f>IF('Indicator Data'!F165="No Data",1,IF('Indicator Data imputation'!F164&lt;&gt;"",1,0))</f>
        <v>0</v>
      </c>
      <c r="F161" s="125">
        <f>IF('Indicator Data'!G165="No Data",1,IF('Indicator Data imputation'!G164&lt;&gt;"",1,0))</f>
        <v>0</v>
      </c>
      <c r="G161" s="125">
        <f>IF('Indicator Data'!H165="No Data",1,IF('Indicator Data imputation'!H164&lt;&gt;"",1,0))</f>
        <v>0</v>
      </c>
      <c r="H161" s="125">
        <f>IF('Indicator Data'!I165="No Data",1,IF('Indicator Data imputation'!I164&lt;&gt;"",1,0))</f>
        <v>0</v>
      </c>
      <c r="I161" s="125">
        <f>IF('Indicator Data'!J165="No Data",1,IF('Indicator Data imputation'!J164&lt;&gt;"",1,0))</f>
        <v>0</v>
      </c>
      <c r="J161" s="125">
        <f>IF('Indicator Data'!K165="No Data",1,IF('Indicator Data imputation'!K164&lt;&gt;"",1,0))</f>
        <v>0</v>
      </c>
      <c r="K161" s="125">
        <f>IF('Indicator Data'!L165="No Data",1,IF('Indicator Data imputation'!L164&lt;&gt;"",1,0))</f>
        <v>0</v>
      </c>
      <c r="L161" s="125">
        <f>IF('Indicator Data'!M165="No Data",1,IF('Indicator Data imputation'!M164&lt;&gt;"",1,0))</f>
        <v>0</v>
      </c>
      <c r="M161" s="125">
        <f>IF('Indicator Data'!N165="No Data",1,IF('Indicator Data imputation'!N164&lt;&gt;"",1,0))</f>
        <v>0</v>
      </c>
      <c r="N161" s="125">
        <f>IF('Indicator Data'!O165="No Data",1,IF('Indicator Data imputation'!O164&lt;&gt;"",1,0))</f>
        <v>0</v>
      </c>
      <c r="O161" s="125">
        <f>IF('Indicator Data'!P165="No Data",1,IF('Indicator Data imputation'!P164&lt;&gt;"",1,0))</f>
        <v>0</v>
      </c>
      <c r="P161" s="125">
        <f>IF('Indicator Data'!Q165="No Data",1,IF('Indicator Data imputation'!Q164&lt;&gt;"",1,0))</f>
        <v>0</v>
      </c>
      <c r="Q161" s="125">
        <f>IF('Indicator Data'!R165="No Data",1,IF('Indicator Data imputation'!R164&lt;&gt;"",1,0))</f>
        <v>0</v>
      </c>
      <c r="R161" s="125">
        <f>IF('Indicator Data'!S165="No Data",1,IF('Indicator Data imputation'!S164&lt;&gt;"",1,0))</f>
        <v>0</v>
      </c>
      <c r="S161" s="125">
        <f>IF('Indicator Data'!T165="No Data",1,IF('Indicator Data imputation'!T164&lt;&gt;"",1,0))</f>
        <v>0</v>
      </c>
      <c r="T161" s="125">
        <f>IF('Indicator Data'!U165="No Data",1,IF('Indicator Data imputation'!U164&lt;&gt;"",1,0))</f>
        <v>0</v>
      </c>
      <c r="U161" s="125">
        <f>IF('Indicator Data'!V165="No Data",1,IF('Indicator Data imputation'!V164&lt;&gt;"",1,0))</f>
        <v>0</v>
      </c>
      <c r="V161" s="125">
        <f>IF('Indicator Data'!W165="No Data",1,IF('Indicator Data imputation'!W164&lt;&gt;"",1,0))</f>
        <v>0</v>
      </c>
      <c r="W161" s="125">
        <f>IF('Indicator Data'!X165="No Data",1,IF('Indicator Data imputation'!X164&lt;&gt;"",1,0))</f>
        <v>0</v>
      </c>
      <c r="X161" s="125">
        <f>IF('Indicator Data'!Y165="No Data",1,IF('Indicator Data imputation'!Y164&lt;&gt;"",1,0))</f>
        <v>0</v>
      </c>
      <c r="Y161" s="125">
        <f>IF('Indicator Data'!Z165="No Data",1,IF('Indicator Data imputation'!Z164&lt;&gt;"",1,0))</f>
        <v>0</v>
      </c>
      <c r="Z161" s="125">
        <f>IF('Indicator Data'!AA165="No Data",1,IF('Indicator Data imputation'!AA164&lt;&gt;"",1,0))</f>
        <v>0</v>
      </c>
      <c r="AA161" s="125">
        <f>IF('Indicator Data'!AB165="No Data",1,IF('Indicator Data imputation'!AB164&lt;&gt;"",1,0))</f>
        <v>0</v>
      </c>
      <c r="AB161" s="125">
        <f>IF('Indicator Data'!AC165="No Data",1,IF('Indicator Data imputation'!AC164&lt;&gt;"",1,0))</f>
        <v>1</v>
      </c>
      <c r="AC161" s="125">
        <f>IF('Indicator Data'!AD165="No Data",1,IF('Indicator Data imputation'!AD164&lt;&gt;"",1,0))</f>
        <v>0</v>
      </c>
      <c r="AD161" s="125">
        <f>IF('Indicator Data'!AE165="No Data",1,IF('Indicator Data imputation'!AE164&lt;&gt;"",1,0))</f>
        <v>0</v>
      </c>
      <c r="AE161" s="125">
        <f>IF('Indicator Data'!AF165="No Data",1,IF('Indicator Data imputation'!AF164&lt;&gt;"",1,0))</f>
        <v>0</v>
      </c>
      <c r="AF161" s="125">
        <f>IF('Indicator Data'!AG165="No Data",1,IF('Indicator Data imputation'!AG164&lt;&gt;"",1,0))</f>
        <v>0</v>
      </c>
      <c r="AG161" s="125">
        <f>IF('Indicator Data'!AH165="No Data",1,IF('Indicator Data imputation'!AH164&lt;&gt;"",1,0))</f>
        <v>0</v>
      </c>
      <c r="AH161" s="125">
        <f>IF('Indicator Data'!AI165="No Data",1,IF('Indicator Data imputation'!AI164&lt;&gt;"",1,0))</f>
        <v>0</v>
      </c>
      <c r="AI161" s="125">
        <f>IF('Indicator Data'!AJ165="No Data",1,IF('Indicator Data imputation'!AJ164&lt;&gt;"",1,0))</f>
        <v>0</v>
      </c>
      <c r="AJ161" s="125">
        <f>IF('Indicator Data'!AK165="No Data",1,IF('Indicator Data imputation'!AK164&lt;&gt;"",1,0))</f>
        <v>0</v>
      </c>
      <c r="AK161" s="125">
        <f>IF('Indicator Data'!AL165="No Data",1,IF('Indicator Data imputation'!AL164&lt;&gt;"",1,0))</f>
        <v>0</v>
      </c>
      <c r="AL161" s="125">
        <f>IF('Indicator Data'!AM165="No Data",1,IF('Indicator Data imputation'!AM164&lt;&gt;"",1,0))</f>
        <v>0</v>
      </c>
      <c r="AM161" s="125">
        <f>IF('Indicator Data'!AN165="No Data",1,IF('Indicator Data imputation'!AN164&lt;&gt;"",1,0))</f>
        <v>0</v>
      </c>
      <c r="AN161" s="125">
        <f>IF('Indicator Data'!AO165="No Data",1,IF('Indicator Data imputation'!AO164&lt;&gt;"",1,0))</f>
        <v>0</v>
      </c>
      <c r="AO161" s="125">
        <f>IF('Indicator Data'!AP165="No Data",1,IF('Indicator Data imputation'!AP164&lt;&gt;"",1,0))</f>
        <v>0</v>
      </c>
      <c r="AP161" s="125">
        <f>IF('Indicator Data'!AQ165="No Data",1,IF('Indicator Data imputation'!AQ164&lt;&gt;"",1,0))</f>
        <v>0</v>
      </c>
      <c r="AQ161" s="125">
        <f>IF('Indicator Data'!AR165="No Data",1,IF('Indicator Data imputation'!AR164&lt;&gt;"",1,0))</f>
        <v>0</v>
      </c>
      <c r="AR161" s="125">
        <f>IF('Indicator Data'!AS165="No Data",1,IF('Indicator Data imputation'!AS164&lt;&gt;"",1,0))</f>
        <v>0</v>
      </c>
      <c r="AS161" s="125">
        <f>IF('Indicator Data'!AT165="No Data",1,IF('Indicator Data imputation'!AT164&lt;&gt;"",1,0))</f>
        <v>0</v>
      </c>
      <c r="AT161" s="125">
        <f>IF('Indicator Data'!AU165="No Data",1,IF('Indicator Data imputation'!AU164&lt;&gt;"",1,0))</f>
        <v>0</v>
      </c>
      <c r="AU161" s="125">
        <f>IF('Indicator Data'!AV165="No Data",1,IF('Indicator Data imputation'!AV164&lt;&gt;"",1,0))</f>
        <v>0</v>
      </c>
      <c r="AV161" s="125">
        <f>IF('Indicator Data'!AW165="No Data",1,IF('Indicator Data imputation'!AW164&lt;&gt;"",1,0))</f>
        <v>0</v>
      </c>
      <c r="AW161" s="125">
        <f>IF('Indicator Data'!AX165="No Data",1,IF('Indicator Data imputation'!AX164&lt;&gt;"",1,0))</f>
        <v>0</v>
      </c>
      <c r="AX161" s="125">
        <f>IF('Indicator Data'!AY165="No Data",1,IF('Indicator Data imputation'!AY164&lt;&gt;"",1,0))</f>
        <v>0</v>
      </c>
      <c r="AY161" s="125">
        <f>IF('Indicator Data'!AZ165="No Data",1,IF('Indicator Data imputation'!AZ164&lt;&gt;"",1,0))</f>
        <v>1</v>
      </c>
      <c r="AZ161" s="125">
        <f>IF('Indicator Data'!BA165="No Data",1,IF('Indicator Data imputation'!BA164&lt;&gt;"",1,0))</f>
        <v>0</v>
      </c>
      <c r="BA161" s="125">
        <f>IF('Indicator Data'!BB165="No Data",1,IF('Indicator Data imputation'!BB164&lt;&gt;"",1,0))</f>
        <v>0</v>
      </c>
      <c r="BB161" s="125">
        <f>IF('Indicator Data'!BC165="No Data",1,IF('Indicator Data imputation'!BC164&lt;&gt;"",1,0))</f>
        <v>0</v>
      </c>
      <c r="BC161" s="125">
        <f>IF('Indicator Data'!BD165="No Data",1,IF('Indicator Data imputation'!BD164&lt;&gt;"",1,0))</f>
        <v>0</v>
      </c>
      <c r="BD161" s="125">
        <f>IF('Indicator Data'!BF165="No Data",1,IF('Indicator Data imputation'!BE164&lt;&gt;"",1,0))</f>
        <v>0</v>
      </c>
      <c r="BE161" s="125">
        <f>IF('Indicator Data'!BG165="No Data",1,IF('Indicator Data imputation'!BF164&lt;&gt;"",1,0))</f>
        <v>0</v>
      </c>
      <c r="BF161" s="125">
        <f>IF('Indicator Data'!BH165="No Data",1,IF('Indicator Data imputation'!BG164&lt;&gt;"",1,0))</f>
        <v>0</v>
      </c>
      <c r="BG161" s="125">
        <f>IF('Indicator Data'!BI165="No Data",1,IF('Indicator Data imputation'!BH164&lt;&gt;"",1,0))</f>
        <v>1</v>
      </c>
      <c r="BH161" s="125">
        <f>IF('Indicator Data'!BJ165="No Data",1,IF('Indicator Data imputation'!BI164&lt;&gt;"",1,0))</f>
        <v>1</v>
      </c>
      <c r="BI161" s="125">
        <f>IF('Indicator Data'!BK165="No Data",1,IF('Indicator Data imputation'!BJ164&lt;&gt;"",1,0))</f>
        <v>1</v>
      </c>
      <c r="BJ161" s="125">
        <f>IF('Indicator Data'!BL165="No Data",1,IF('Indicator Data imputation'!BK164&lt;&gt;"",1,0))</f>
        <v>0</v>
      </c>
      <c r="BK161" s="125">
        <f>IF('Indicator Data'!BM165="No Data",1,IF('Indicator Data imputation'!BL164&lt;&gt;"",1,0))</f>
        <v>0</v>
      </c>
      <c r="BL161" s="125">
        <f>IF('Indicator Data'!BN165="No Data",1,IF('Indicator Data imputation'!BM164&lt;&gt;"",1,0))</f>
        <v>0</v>
      </c>
      <c r="BM161" s="125">
        <f>IF('Indicator Data'!BO165="No Data",1,IF('Indicator Data imputation'!BN164&lt;&gt;"",1,0))</f>
        <v>0</v>
      </c>
      <c r="BN161" s="125">
        <f>IF('Indicator Data'!BP165="No Data",1,IF('Indicator Data imputation'!BO164&lt;&gt;"",1,0))</f>
        <v>0</v>
      </c>
      <c r="BO161" s="125">
        <f>IF('Indicator Data'!BQ165="No Data",1,IF('Indicator Data imputation'!BP164&lt;&gt;"",1,0))</f>
        <v>0</v>
      </c>
      <c r="BP161" s="125">
        <f>IF('Indicator Data'!BR165="No Data",1,IF('Indicator Data imputation'!BQ164&lt;&gt;"",1,0))</f>
        <v>0</v>
      </c>
      <c r="BQ161" s="125">
        <f>IF('Indicator Data'!BS165="No Data",1,IF('Indicator Data imputation'!BR164&lt;&gt;"",1,0))</f>
        <v>0</v>
      </c>
      <c r="BR161" s="125">
        <f>IF('Indicator Data'!BT165="No Data",1,IF('Indicator Data imputation'!BS164&lt;&gt;"",1,0))</f>
        <v>0</v>
      </c>
      <c r="BS161" s="125">
        <f>IF('Indicator Data'!BU165="No Data",1,IF('Indicator Data imputation'!BT164&lt;&gt;"",1,0))</f>
        <v>1</v>
      </c>
      <c r="BT161" s="125">
        <f>IF('Indicator Data'!BV165="No Data",1,IF('Indicator Data imputation'!BU164&lt;&gt;"",1,0))</f>
        <v>0</v>
      </c>
      <c r="BU161" s="125">
        <f>IF('Indicator Data'!BW165="No Data",1,IF('Indicator Data imputation'!BV164&lt;&gt;"",1,0))</f>
        <v>1</v>
      </c>
      <c r="BV161" s="125">
        <f>IF('Indicator Data'!BX165="No Data",1,IF('Indicator Data imputation'!BW164&lt;&gt;"",1,0))</f>
        <v>1</v>
      </c>
      <c r="BW161" s="125">
        <f>IF('Indicator Data'!BY165="No Data",1,IF('Indicator Data imputation'!BX164&lt;&gt;"",1,0))</f>
        <v>0</v>
      </c>
      <c r="BX161" s="125">
        <f>IF('Indicator Data'!BZ165="No Data",1,IF('Indicator Data imputation'!BY164&lt;&gt;"",1,0))</f>
        <v>0</v>
      </c>
      <c r="BY161" s="3">
        <f t="shared" si="6"/>
        <v>8</v>
      </c>
      <c r="BZ161" s="127">
        <f t="shared" si="7"/>
        <v>0.10666666666666667</v>
      </c>
    </row>
    <row r="162" spans="1:78" x14ac:dyDescent="0.3">
      <c r="A162" s="3" t="str">
        <f>'Indicator Data'!B166</f>
        <v>ESP</v>
      </c>
      <c r="B162" s="125">
        <f>IF('Indicator Data'!C166="No Data",1,IF('Indicator Data imputation'!C165&lt;&gt;"",1,0))</f>
        <v>0</v>
      </c>
      <c r="C162" s="125">
        <f>IF('Indicator Data'!D166="No Data",1,IF('Indicator Data imputation'!D165&lt;&gt;"",1,0))</f>
        <v>0</v>
      </c>
      <c r="D162" s="125">
        <f>IF('Indicator Data'!E166="No Data",1,IF('Indicator Data imputation'!E165&lt;&gt;"",1,0))</f>
        <v>0</v>
      </c>
      <c r="E162" s="125">
        <f>IF('Indicator Data'!F166="No Data",1,IF('Indicator Data imputation'!F165&lt;&gt;"",1,0))</f>
        <v>0</v>
      </c>
      <c r="F162" s="125">
        <f>IF('Indicator Data'!G166="No Data",1,IF('Indicator Data imputation'!G165&lt;&gt;"",1,0))</f>
        <v>0</v>
      </c>
      <c r="G162" s="125">
        <f>IF('Indicator Data'!H166="No Data",1,IF('Indicator Data imputation'!H165&lt;&gt;"",1,0))</f>
        <v>0</v>
      </c>
      <c r="H162" s="125">
        <f>IF('Indicator Data'!I166="No Data",1,IF('Indicator Data imputation'!I165&lt;&gt;"",1,0))</f>
        <v>0</v>
      </c>
      <c r="I162" s="125">
        <f>IF('Indicator Data'!J166="No Data",1,IF('Indicator Data imputation'!J165&lt;&gt;"",1,0))</f>
        <v>0</v>
      </c>
      <c r="J162" s="125">
        <f>IF('Indicator Data'!K166="No Data",1,IF('Indicator Data imputation'!K165&lt;&gt;"",1,0))</f>
        <v>0</v>
      </c>
      <c r="K162" s="125">
        <f>IF('Indicator Data'!L166="No Data",1,IF('Indicator Data imputation'!L165&lt;&gt;"",1,0))</f>
        <v>0</v>
      </c>
      <c r="L162" s="125">
        <f>IF('Indicator Data'!M166="No Data",1,IF('Indicator Data imputation'!M165&lt;&gt;"",1,0))</f>
        <v>0</v>
      </c>
      <c r="M162" s="125">
        <f>IF('Indicator Data'!N166="No Data",1,IF('Indicator Data imputation'!N165&lt;&gt;"",1,0))</f>
        <v>1</v>
      </c>
      <c r="N162" s="125">
        <f>IF('Indicator Data'!O166="No Data",1,IF('Indicator Data imputation'!O165&lt;&gt;"",1,0))</f>
        <v>1</v>
      </c>
      <c r="O162" s="125">
        <f>IF('Indicator Data'!P166="No Data",1,IF('Indicator Data imputation'!P165&lt;&gt;"",1,0))</f>
        <v>1</v>
      </c>
      <c r="P162" s="125">
        <f>IF('Indicator Data'!Q166="No Data",1,IF('Indicator Data imputation'!Q165&lt;&gt;"",1,0))</f>
        <v>0</v>
      </c>
      <c r="Q162" s="125">
        <f>IF('Indicator Data'!R166="No Data",1,IF('Indicator Data imputation'!R165&lt;&gt;"",1,0))</f>
        <v>0</v>
      </c>
      <c r="R162" s="125">
        <f>IF('Indicator Data'!S166="No Data",1,IF('Indicator Data imputation'!S165&lt;&gt;"",1,0))</f>
        <v>0</v>
      </c>
      <c r="S162" s="125">
        <f>IF('Indicator Data'!T166="No Data",1,IF('Indicator Data imputation'!T165&lt;&gt;"",1,0))</f>
        <v>0</v>
      </c>
      <c r="T162" s="125">
        <f>IF('Indicator Data'!U166="No Data",1,IF('Indicator Data imputation'!U165&lt;&gt;"",1,0))</f>
        <v>0</v>
      </c>
      <c r="U162" s="125">
        <f>IF('Indicator Data'!V166="No Data",1,IF('Indicator Data imputation'!V165&lt;&gt;"",1,0))</f>
        <v>0</v>
      </c>
      <c r="V162" s="125">
        <f>IF('Indicator Data'!W166="No Data",1,IF('Indicator Data imputation'!W165&lt;&gt;"",1,0))</f>
        <v>0</v>
      </c>
      <c r="W162" s="125">
        <f>IF('Indicator Data'!X166="No Data",1,IF('Indicator Data imputation'!X165&lt;&gt;"",1,0))</f>
        <v>0</v>
      </c>
      <c r="X162" s="125">
        <f>IF('Indicator Data'!Y166="No Data",1,IF('Indicator Data imputation'!Y165&lt;&gt;"",1,0))</f>
        <v>0</v>
      </c>
      <c r="Y162" s="125">
        <f>IF('Indicator Data'!Z166="No Data",1,IF('Indicator Data imputation'!Z165&lt;&gt;"",1,0))</f>
        <v>0</v>
      </c>
      <c r="Z162" s="125">
        <f>IF('Indicator Data'!AA166="No Data",1,IF('Indicator Data imputation'!AA165&lt;&gt;"",1,0))</f>
        <v>0</v>
      </c>
      <c r="AA162" s="125">
        <f>IF('Indicator Data'!AB166="No Data",1,IF('Indicator Data imputation'!AB165&lt;&gt;"",1,0))</f>
        <v>0</v>
      </c>
      <c r="AB162" s="125">
        <f>IF('Indicator Data'!AC166="No Data",1,IF('Indicator Data imputation'!AC165&lt;&gt;"",1,0))</f>
        <v>1</v>
      </c>
      <c r="AC162" s="125">
        <f>IF('Indicator Data'!AD166="No Data",1,IF('Indicator Data imputation'!AD165&lt;&gt;"",1,0))</f>
        <v>0</v>
      </c>
      <c r="AD162" s="125">
        <f>IF('Indicator Data'!AE166="No Data",1,IF('Indicator Data imputation'!AE165&lt;&gt;"",1,0))</f>
        <v>0</v>
      </c>
      <c r="AE162" s="125">
        <f>IF('Indicator Data'!AF166="No Data",1,IF('Indicator Data imputation'!AF165&lt;&gt;"",1,0))</f>
        <v>0</v>
      </c>
      <c r="AF162" s="125">
        <f>IF('Indicator Data'!AG166="No Data",1,IF('Indicator Data imputation'!AG165&lt;&gt;"",1,0))</f>
        <v>0</v>
      </c>
      <c r="AG162" s="125">
        <f>IF('Indicator Data'!AH166="No Data",1,IF('Indicator Data imputation'!AH165&lt;&gt;"",1,0))</f>
        <v>0</v>
      </c>
      <c r="AH162" s="125">
        <f>IF('Indicator Data'!AI166="No Data",1,IF('Indicator Data imputation'!AI165&lt;&gt;"",1,0))</f>
        <v>0</v>
      </c>
      <c r="AI162" s="125">
        <f>IF('Indicator Data'!AJ166="No Data",1,IF('Indicator Data imputation'!AJ165&lt;&gt;"",1,0))</f>
        <v>0</v>
      </c>
      <c r="AJ162" s="125">
        <f>IF('Indicator Data'!AK166="No Data",1,IF('Indicator Data imputation'!AK165&lt;&gt;"",1,0))</f>
        <v>0</v>
      </c>
      <c r="AK162" s="125">
        <f>IF('Indicator Data'!AL166="No Data",1,IF('Indicator Data imputation'!AL165&lt;&gt;"",1,0))</f>
        <v>0</v>
      </c>
      <c r="AL162" s="125">
        <f>IF('Indicator Data'!AM166="No Data",1,IF('Indicator Data imputation'!AM165&lt;&gt;"",1,0))</f>
        <v>1</v>
      </c>
      <c r="AM162" s="125">
        <f>IF('Indicator Data'!AN166="No Data",1,IF('Indicator Data imputation'!AN165&lt;&gt;"",1,0))</f>
        <v>0</v>
      </c>
      <c r="AN162" s="125">
        <f>IF('Indicator Data'!AO166="No Data",1,IF('Indicator Data imputation'!AO165&lt;&gt;"",1,0))</f>
        <v>0</v>
      </c>
      <c r="AO162" s="125">
        <f>IF('Indicator Data'!AP166="No Data",1,IF('Indicator Data imputation'!AP165&lt;&gt;"",1,0))</f>
        <v>0</v>
      </c>
      <c r="AP162" s="125">
        <f>IF('Indicator Data'!AQ166="No Data",1,IF('Indicator Data imputation'!AQ165&lt;&gt;"",1,0))</f>
        <v>1</v>
      </c>
      <c r="AQ162" s="125">
        <f>IF('Indicator Data'!AR166="No Data",1,IF('Indicator Data imputation'!AR165&lt;&gt;"",1,0))</f>
        <v>0</v>
      </c>
      <c r="AR162" s="125">
        <f>IF('Indicator Data'!AS166="No Data",1,IF('Indicator Data imputation'!AS165&lt;&gt;"",1,0))</f>
        <v>0</v>
      </c>
      <c r="AS162" s="125">
        <f>IF('Indicator Data'!AT166="No Data",1,IF('Indicator Data imputation'!AT165&lt;&gt;"",1,0))</f>
        <v>1</v>
      </c>
      <c r="AT162" s="125">
        <f>IF('Indicator Data'!AU166="No Data",1,IF('Indicator Data imputation'!AU165&lt;&gt;"",1,0))</f>
        <v>0</v>
      </c>
      <c r="AU162" s="125">
        <f>IF('Indicator Data'!AV166="No Data",1,IF('Indicator Data imputation'!AV165&lt;&gt;"",1,0))</f>
        <v>0</v>
      </c>
      <c r="AV162" s="125">
        <f>IF('Indicator Data'!AW166="No Data",1,IF('Indicator Data imputation'!AW165&lt;&gt;"",1,0))</f>
        <v>0</v>
      </c>
      <c r="AW162" s="125">
        <f>IF('Indicator Data'!AX166="No Data",1,IF('Indicator Data imputation'!AX165&lt;&gt;"",1,0))</f>
        <v>1</v>
      </c>
      <c r="AX162" s="125">
        <f>IF('Indicator Data'!AY166="No Data",1,IF('Indicator Data imputation'!AY165&lt;&gt;"",1,0))</f>
        <v>0</v>
      </c>
      <c r="AY162" s="125">
        <f>IF('Indicator Data'!AZ166="No Data",1,IF('Indicator Data imputation'!AZ165&lt;&gt;"",1,0))</f>
        <v>0</v>
      </c>
      <c r="AZ162" s="125">
        <f>IF('Indicator Data'!BA166="No Data",1,IF('Indicator Data imputation'!BA165&lt;&gt;"",1,0))</f>
        <v>0</v>
      </c>
      <c r="BA162" s="125">
        <f>IF('Indicator Data'!BB166="No Data",1,IF('Indicator Data imputation'!BB165&lt;&gt;"",1,0))</f>
        <v>0</v>
      </c>
      <c r="BB162" s="125">
        <f>IF('Indicator Data'!BC166="No Data",1,IF('Indicator Data imputation'!BC165&lt;&gt;"",1,0))</f>
        <v>0</v>
      </c>
      <c r="BC162" s="125">
        <f>IF('Indicator Data'!BD166="No Data",1,IF('Indicator Data imputation'!BD165&lt;&gt;"",1,0))</f>
        <v>0</v>
      </c>
      <c r="BD162" s="125">
        <f>IF('Indicator Data'!BF166="No Data",1,IF('Indicator Data imputation'!BE165&lt;&gt;"",1,0))</f>
        <v>0</v>
      </c>
      <c r="BE162" s="125">
        <f>IF('Indicator Data'!BG166="No Data",1,IF('Indicator Data imputation'!BF165&lt;&gt;"",1,0))</f>
        <v>0</v>
      </c>
      <c r="BF162" s="125">
        <f>IF('Indicator Data'!BH166="No Data",1,IF('Indicator Data imputation'!BG165&lt;&gt;"",1,0))</f>
        <v>0</v>
      </c>
      <c r="BG162" s="125">
        <f>IF('Indicator Data'!BI166="No Data",1,IF('Indicator Data imputation'!BH165&lt;&gt;"",1,0))</f>
        <v>0</v>
      </c>
      <c r="BH162" s="125">
        <f>IF('Indicator Data'!BJ166="No Data",1,IF('Indicator Data imputation'!BI165&lt;&gt;"",1,0))</f>
        <v>0</v>
      </c>
      <c r="BI162" s="125">
        <f>IF('Indicator Data'!BK166="No Data",1,IF('Indicator Data imputation'!BJ165&lt;&gt;"",1,0))</f>
        <v>0</v>
      </c>
      <c r="BJ162" s="125">
        <f>IF('Indicator Data'!BL166="No Data",1,IF('Indicator Data imputation'!BK165&lt;&gt;"",1,0))</f>
        <v>0</v>
      </c>
      <c r="BK162" s="125">
        <f>IF('Indicator Data'!BM166="No Data",1,IF('Indicator Data imputation'!BL165&lt;&gt;"",1,0))</f>
        <v>0</v>
      </c>
      <c r="BL162" s="125">
        <f>IF('Indicator Data'!BN166="No Data",1,IF('Indicator Data imputation'!BM165&lt;&gt;"",1,0))</f>
        <v>0</v>
      </c>
      <c r="BM162" s="125">
        <f>IF('Indicator Data'!BO166="No Data",1,IF('Indicator Data imputation'!BN165&lt;&gt;"",1,0))</f>
        <v>0</v>
      </c>
      <c r="BN162" s="125">
        <f>IF('Indicator Data'!BP166="No Data",1,IF('Indicator Data imputation'!BO165&lt;&gt;"",1,0))</f>
        <v>0</v>
      </c>
      <c r="BO162" s="125">
        <f>IF('Indicator Data'!BQ166="No Data",1,IF('Indicator Data imputation'!BP165&lt;&gt;"",1,0))</f>
        <v>0</v>
      </c>
      <c r="BP162" s="125">
        <f>IF('Indicator Data'!BR166="No Data",1,IF('Indicator Data imputation'!BQ165&lt;&gt;"",1,0))</f>
        <v>0</v>
      </c>
      <c r="BQ162" s="125">
        <f>IF('Indicator Data'!BS166="No Data",1,IF('Indicator Data imputation'!BR165&lt;&gt;"",1,0))</f>
        <v>0</v>
      </c>
      <c r="BR162" s="125">
        <f>IF('Indicator Data'!BT166="No Data",1,IF('Indicator Data imputation'!BS165&lt;&gt;"",1,0))</f>
        <v>0</v>
      </c>
      <c r="BS162" s="125">
        <f>IF('Indicator Data'!BU166="No Data",1,IF('Indicator Data imputation'!BT165&lt;&gt;"",1,0))</f>
        <v>0</v>
      </c>
      <c r="BT162" s="125">
        <f>IF('Indicator Data'!BV166="No Data",1,IF('Indicator Data imputation'!BU165&lt;&gt;"",1,0))</f>
        <v>0</v>
      </c>
      <c r="BU162" s="125">
        <f>IF('Indicator Data'!BW166="No Data",1,IF('Indicator Data imputation'!BV165&lt;&gt;"",1,0))</f>
        <v>0</v>
      </c>
      <c r="BV162" s="125">
        <f>IF('Indicator Data'!BX166="No Data",1,IF('Indicator Data imputation'!BW165&lt;&gt;"",1,0))</f>
        <v>0</v>
      </c>
      <c r="BW162" s="125">
        <f>IF('Indicator Data'!BY166="No Data",1,IF('Indicator Data imputation'!BX165&lt;&gt;"",1,0))</f>
        <v>0</v>
      </c>
      <c r="BX162" s="125">
        <f>IF('Indicator Data'!BZ166="No Data",1,IF('Indicator Data imputation'!BY165&lt;&gt;"",1,0))</f>
        <v>0</v>
      </c>
      <c r="BY162" s="3">
        <f t="shared" ref="BY162:BY192" si="8">SUM(B162:BX162)</f>
        <v>8</v>
      </c>
      <c r="BZ162" s="127">
        <f t="shared" si="7"/>
        <v>0.10666666666666667</v>
      </c>
    </row>
    <row r="163" spans="1:78" x14ac:dyDescent="0.3">
      <c r="A163" s="3" t="str">
        <f>'Indicator Data'!B167</f>
        <v>LKA</v>
      </c>
      <c r="B163" s="125">
        <f>IF('Indicator Data'!C167="No Data",1,IF('Indicator Data imputation'!C166&lt;&gt;"",1,0))</f>
        <v>0</v>
      </c>
      <c r="C163" s="125">
        <f>IF('Indicator Data'!D167="No Data",1,IF('Indicator Data imputation'!D166&lt;&gt;"",1,0))</f>
        <v>0</v>
      </c>
      <c r="D163" s="125">
        <f>IF('Indicator Data'!E167="No Data",1,IF('Indicator Data imputation'!E166&lt;&gt;"",1,0))</f>
        <v>0</v>
      </c>
      <c r="E163" s="125">
        <f>IF('Indicator Data'!F167="No Data",1,IF('Indicator Data imputation'!F166&lt;&gt;"",1,0))</f>
        <v>0</v>
      </c>
      <c r="F163" s="125">
        <f>IF('Indicator Data'!G167="No Data",1,IF('Indicator Data imputation'!G166&lt;&gt;"",1,0))</f>
        <v>0</v>
      </c>
      <c r="G163" s="125">
        <f>IF('Indicator Data'!H167="No Data",1,IF('Indicator Data imputation'!H166&lt;&gt;"",1,0))</f>
        <v>0</v>
      </c>
      <c r="H163" s="125">
        <f>IF('Indicator Data'!I167="No Data",1,IF('Indicator Data imputation'!I166&lt;&gt;"",1,0))</f>
        <v>0</v>
      </c>
      <c r="I163" s="125">
        <f>IF('Indicator Data'!J167="No Data",1,IF('Indicator Data imputation'!J166&lt;&gt;"",1,0))</f>
        <v>0</v>
      </c>
      <c r="J163" s="125">
        <f>IF('Indicator Data'!K167="No Data",1,IF('Indicator Data imputation'!K166&lt;&gt;"",1,0))</f>
        <v>0</v>
      </c>
      <c r="K163" s="125">
        <f>IF('Indicator Data'!L167="No Data",1,IF('Indicator Data imputation'!L166&lt;&gt;"",1,0))</f>
        <v>0</v>
      </c>
      <c r="L163" s="125">
        <f>IF('Indicator Data'!M167="No Data",1,IF('Indicator Data imputation'!M166&lt;&gt;"",1,0))</f>
        <v>0</v>
      </c>
      <c r="M163" s="125">
        <f>IF('Indicator Data'!N167="No Data",1,IF('Indicator Data imputation'!N166&lt;&gt;"",1,0))</f>
        <v>1</v>
      </c>
      <c r="N163" s="125">
        <f>IF('Indicator Data'!O167="No Data",1,IF('Indicator Data imputation'!O166&lt;&gt;"",1,0))</f>
        <v>1</v>
      </c>
      <c r="O163" s="125">
        <f>IF('Indicator Data'!P167="No Data",1,IF('Indicator Data imputation'!P166&lt;&gt;"",1,0))</f>
        <v>1</v>
      </c>
      <c r="P163" s="125">
        <f>IF('Indicator Data'!Q167="No Data",1,IF('Indicator Data imputation'!Q166&lt;&gt;"",1,0))</f>
        <v>0</v>
      </c>
      <c r="Q163" s="125">
        <f>IF('Indicator Data'!R167="No Data",1,IF('Indicator Data imputation'!R166&lt;&gt;"",1,0))</f>
        <v>0</v>
      </c>
      <c r="R163" s="125">
        <f>IF('Indicator Data'!S167="No Data",1,IF('Indicator Data imputation'!S166&lt;&gt;"",1,0))</f>
        <v>0</v>
      </c>
      <c r="S163" s="125">
        <f>IF('Indicator Data'!T167="No Data",1,IF('Indicator Data imputation'!T166&lt;&gt;"",1,0))</f>
        <v>0</v>
      </c>
      <c r="T163" s="125">
        <f>IF('Indicator Data'!U167="No Data",1,IF('Indicator Data imputation'!U166&lt;&gt;"",1,0))</f>
        <v>0</v>
      </c>
      <c r="U163" s="125">
        <f>IF('Indicator Data'!V167="No Data",1,IF('Indicator Data imputation'!V166&lt;&gt;"",1,0))</f>
        <v>0</v>
      </c>
      <c r="V163" s="125">
        <f>IF('Indicator Data'!W167="No Data",1,IF('Indicator Data imputation'!W166&lt;&gt;"",1,0))</f>
        <v>0</v>
      </c>
      <c r="W163" s="125">
        <f>IF('Indicator Data'!X167="No Data",1,IF('Indicator Data imputation'!X166&lt;&gt;"",1,0))</f>
        <v>0</v>
      </c>
      <c r="X163" s="125">
        <f>IF('Indicator Data'!Y167="No Data",1,IF('Indicator Data imputation'!Y166&lt;&gt;"",1,0))</f>
        <v>0</v>
      </c>
      <c r="Y163" s="125">
        <f>IF('Indicator Data'!Z167="No Data",1,IF('Indicator Data imputation'!Z166&lt;&gt;"",1,0))</f>
        <v>0</v>
      </c>
      <c r="Z163" s="125">
        <f>IF('Indicator Data'!AA167="No Data",1,IF('Indicator Data imputation'!AA166&lt;&gt;"",1,0))</f>
        <v>1</v>
      </c>
      <c r="AA163" s="125">
        <f>IF('Indicator Data'!AB167="No Data",1,IF('Indicator Data imputation'!AB166&lt;&gt;"",1,0))</f>
        <v>0</v>
      </c>
      <c r="AB163" s="125">
        <f>IF('Indicator Data'!AC167="No Data",1,IF('Indicator Data imputation'!AC166&lt;&gt;"",1,0))</f>
        <v>1</v>
      </c>
      <c r="AC163" s="125">
        <f>IF('Indicator Data'!AD167="No Data",1,IF('Indicator Data imputation'!AD166&lt;&gt;"",1,0))</f>
        <v>0</v>
      </c>
      <c r="AD163" s="125">
        <f>IF('Indicator Data'!AE167="No Data",1,IF('Indicator Data imputation'!AE166&lt;&gt;"",1,0))</f>
        <v>0</v>
      </c>
      <c r="AE163" s="125">
        <f>IF('Indicator Data'!AF167="No Data",1,IF('Indicator Data imputation'!AF166&lt;&gt;"",1,0))</f>
        <v>1</v>
      </c>
      <c r="AF163" s="125">
        <f>IF('Indicator Data'!AG167="No Data",1,IF('Indicator Data imputation'!AG166&lt;&gt;"",1,0))</f>
        <v>0</v>
      </c>
      <c r="AG163" s="125">
        <f>IF('Indicator Data'!AH167="No Data",1,IF('Indicator Data imputation'!AH166&lt;&gt;"",1,0))</f>
        <v>0</v>
      </c>
      <c r="AH163" s="125">
        <f>IF('Indicator Data'!AI167="No Data",1,IF('Indicator Data imputation'!AI166&lt;&gt;"",1,0))</f>
        <v>0</v>
      </c>
      <c r="AI163" s="125">
        <f>IF('Indicator Data'!AJ167="No Data",1,IF('Indicator Data imputation'!AJ166&lt;&gt;"",1,0))</f>
        <v>0</v>
      </c>
      <c r="AJ163" s="125">
        <f>IF('Indicator Data'!AK167="No Data",1,IF('Indicator Data imputation'!AK166&lt;&gt;"",1,0))</f>
        <v>0</v>
      </c>
      <c r="AK163" s="125">
        <f>IF('Indicator Data'!AL167="No Data",1,IF('Indicator Data imputation'!AL166&lt;&gt;"",1,0))</f>
        <v>0</v>
      </c>
      <c r="AL163" s="125">
        <f>IF('Indicator Data'!AM167="No Data",1,IF('Indicator Data imputation'!AM166&lt;&gt;"",1,0))</f>
        <v>0</v>
      </c>
      <c r="AM163" s="125">
        <f>IF('Indicator Data'!AN167="No Data",1,IF('Indicator Data imputation'!AN166&lt;&gt;"",1,0))</f>
        <v>0</v>
      </c>
      <c r="AN163" s="125">
        <f>IF('Indicator Data'!AO167="No Data",1,IF('Indicator Data imputation'!AO166&lt;&gt;"",1,0))</f>
        <v>0</v>
      </c>
      <c r="AO163" s="125">
        <f>IF('Indicator Data'!AP167="No Data",1,IF('Indicator Data imputation'!AP166&lt;&gt;"",1,0))</f>
        <v>0</v>
      </c>
      <c r="AP163" s="125">
        <f>IF('Indicator Data'!AQ167="No Data",1,IF('Indicator Data imputation'!AQ166&lt;&gt;"",1,0))</f>
        <v>0</v>
      </c>
      <c r="AQ163" s="125">
        <f>IF('Indicator Data'!AR167="No Data",1,IF('Indicator Data imputation'!AR166&lt;&gt;"",1,0))</f>
        <v>0</v>
      </c>
      <c r="AR163" s="125">
        <f>IF('Indicator Data'!AS167="No Data",1,IF('Indicator Data imputation'!AS166&lt;&gt;"",1,0))</f>
        <v>0</v>
      </c>
      <c r="AS163" s="125">
        <f>IF('Indicator Data'!AT167="No Data",1,IF('Indicator Data imputation'!AT166&lt;&gt;"",1,0))</f>
        <v>0</v>
      </c>
      <c r="AT163" s="125">
        <f>IF('Indicator Data'!AU167="No Data",1,IF('Indicator Data imputation'!AU166&lt;&gt;"",1,0))</f>
        <v>0</v>
      </c>
      <c r="AU163" s="125">
        <f>IF('Indicator Data'!AV167="No Data",1,IF('Indicator Data imputation'!AV166&lt;&gt;"",1,0))</f>
        <v>0</v>
      </c>
      <c r="AV163" s="125">
        <f>IF('Indicator Data'!AW167="No Data",1,IF('Indicator Data imputation'!AW166&lt;&gt;"",1,0))</f>
        <v>0</v>
      </c>
      <c r="AW163" s="125">
        <f>IF('Indicator Data'!AX167="No Data",1,IF('Indicator Data imputation'!AX166&lt;&gt;"",1,0))</f>
        <v>0</v>
      </c>
      <c r="AX163" s="125">
        <f>IF('Indicator Data'!AY167="No Data",1,IF('Indicator Data imputation'!AY166&lt;&gt;"",1,0))</f>
        <v>0</v>
      </c>
      <c r="AY163" s="125">
        <f>IF('Indicator Data'!AZ167="No Data",1,IF('Indicator Data imputation'!AZ166&lt;&gt;"",1,0))</f>
        <v>0</v>
      </c>
      <c r="AZ163" s="125">
        <f>IF('Indicator Data'!BA167="No Data",1,IF('Indicator Data imputation'!BA166&lt;&gt;"",1,0))</f>
        <v>0</v>
      </c>
      <c r="BA163" s="125">
        <f>IF('Indicator Data'!BB167="No Data",1,IF('Indicator Data imputation'!BB166&lt;&gt;"",1,0))</f>
        <v>0</v>
      </c>
      <c r="BB163" s="125">
        <f>IF('Indicator Data'!BC167="No Data",1,IF('Indicator Data imputation'!BC166&lt;&gt;"",1,0))</f>
        <v>0</v>
      </c>
      <c r="BC163" s="125">
        <f>IF('Indicator Data'!BD167="No Data",1,IF('Indicator Data imputation'!BD166&lt;&gt;"",1,0))</f>
        <v>0</v>
      </c>
      <c r="BD163" s="125">
        <f>IF('Indicator Data'!BF167="No Data",1,IF('Indicator Data imputation'!BE166&lt;&gt;"",1,0))</f>
        <v>0</v>
      </c>
      <c r="BE163" s="125">
        <f>IF('Indicator Data'!BG167="No Data",1,IF('Indicator Data imputation'!BF166&lt;&gt;"",1,0))</f>
        <v>0</v>
      </c>
      <c r="BF163" s="125">
        <f>IF('Indicator Data'!BH167="No Data",1,IF('Indicator Data imputation'!BG166&lt;&gt;"",1,0))</f>
        <v>0</v>
      </c>
      <c r="BG163" s="125">
        <f>IF('Indicator Data'!BI167="No Data",1,IF('Indicator Data imputation'!BH166&lt;&gt;"",1,0))</f>
        <v>0</v>
      </c>
      <c r="BH163" s="125">
        <f>IF('Indicator Data'!BJ167="No Data",1,IF('Indicator Data imputation'!BI166&lt;&gt;"",1,0))</f>
        <v>0</v>
      </c>
      <c r="BI163" s="125">
        <f>IF('Indicator Data'!BK167="No Data",1,IF('Indicator Data imputation'!BJ166&lt;&gt;"",1,0))</f>
        <v>0</v>
      </c>
      <c r="BJ163" s="125">
        <f>IF('Indicator Data'!BL167="No Data",1,IF('Indicator Data imputation'!BK166&lt;&gt;"",1,0))</f>
        <v>0</v>
      </c>
      <c r="BK163" s="125">
        <f>IF('Indicator Data'!BM167="No Data",1,IF('Indicator Data imputation'!BL166&lt;&gt;"",1,0))</f>
        <v>0</v>
      </c>
      <c r="BL163" s="125">
        <f>IF('Indicator Data'!BN167="No Data",1,IF('Indicator Data imputation'!BM166&lt;&gt;"",1,0))</f>
        <v>0</v>
      </c>
      <c r="BM163" s="125">
        <f>IF('Indicator Data'!BO167="No Data",1,IF('Indicator Data imputation'!BN166&lt;&gt;"",1,0))</f>
        <v>0</v>
      </c>
      <c r="BN163" s="125">
        <f>IF('Indicator Data'!BP167="No Data",1,IF('Indicator Data imputation'!BO166&lt;&gt;"",1,0))</f>
        <v>0</v>
      </c>
      <c r="BO163" s="125">
        <f>IF('Indicator Data'!BQ167="No Data",1,IF('Indicator Data imputation'!BP166&lt;&gt;"",1,0))</f>
        <v>0</v>
      </c>
      <c r="BP163" s="125">
        <f>IF('Indicator Data'!BR167="No Data",1,IF('Indicator Data imputation'!BQ166&lt;&gt;"",1,0))</f>
        <v>0</v>
      </c>
      <c r="BQ163" s="125">
        <f>IF('Indicator Data'!BS167="No Data",1,IF('Indicator Data imputation'!BR166&lt;&gt;"",1,0))</f>
        <v>0</v>
      </c>
      <c r="BR163" s="125">
        <f>IF('Indicator Data'!BT167="No Data",1,IF('Indicator Data imputation'!BS166&lt;&gt;"",1,0))</f>
        <v>0</v>
      </c>
      <c r="BS163" s="125">
        <f>IF('Indicator Data'!BU167="No Data",1,IF('Indicator Data imputation'!BT166&lt;&gt;"",1,0))</f>
        <v>0</v>
      </c>
      <c r="BT163" s="125">
        <f>IF('Indicator Data'!BV167="No Data",1,IF('Indicator Data imputation'!BU166&lt;&gt;"",1,0))</f>
        <v>0</v>
      </c>
      <c r="BU163" s="125">
        <f>IF('Indicator Data'!BW167="No Data",1,IF('Indicator Data imputation'!BV166&lt;&gt;"",1,0))</f>
        <v>0</v>
      </c>
      <c r="BV163" s="125">
        <f>IF('Indicator Data'!BX167="No Data",1,IF('Indicator Data imputation'!BW166&lt;&gt;"",1,0))</f>
        <v>1</v>
      </c>
      <c r="BW163" s="125">
        <f>IF('Indicator Data'!BY167="No Data",1,IF('Indicator Data imputation'!BX166&lt;&gt;"",1,0))</f>
        <v>0</v>
      </c>
      <c r="BX163" s="125">
        <f>IF('Indicator Data'!BZ167="No Data",1,IF('Indicator Data imputation'!BY166&lt;&gt;"",1,0))</f>
        <v>0</v>
      </c>
      <c r="BY163" s="3">
        <f t="shared" si="8"/>
        <v>7</v>
      </c>
      <c r="BZ163" s="127">
        <f t="shared" si="7"/>
        <v>9.3333333333333338E-2</v>
      </c>
    </row>
    <row r="164" spans="1:78" x14ac:dyDescent="0.3">
      <c r="A164" s="3" t="str">
        <f>'Indicator Data'!B168</f>
        <v>SDN</v>
      </c>
      <c r="B164" s="125">
        <f>IF('Indicator Data'!C168="No Data",1,IF('Indicator Data imputation'!C167&lt;&gt;"",1,0))</f>
        <v>0</v>
      </c>
      <c r="C164" s="125">
        <f>IF('Indicator Data'!D168="No Data",1,IF('Indicator Data imputation'!D167&lt;&gt;"",1,0))</f>
        <v>0</v>
      </c>
      <c r="D164" s="125">
        <f>IF('Indicator Data'!E168="No Data",1,IF('Indicator Data imputation'!E167&lt;&gt;"",1,0))</f>
        <v>0</v>
      </c>
      <c r="E164" s="125">
        <f>IF('Indicator Data'!F168="No Data",1,IF('Indicator Data imputation'!F167&lt;&gt;"",1,0))</f>
        <v>0</v>
      </c>
      <c r="F164" s="125">
        <f>IF('Indicator Data'!G168="No Data",1,IF('Indicator Data imputation'!G167&lt;&gt;"",1,0))</f>
        <v>0</v>
      </c>
      <c r="G164" s="125">
        <f>IF('Indicator Data'!H168="No Data",1,IF('Indicator Data imputation'!H167&lt;&gt;"",1,0))</f>
        <v>0</v>
      </c>
      <c r="H164" s="125">
        <f>IF('Indicator Data'!I168="No Data",1,IF('Indicator Data imputation'!I167&lt;&gt;"",1,0))</f>
        <v>0</v>
      </c>
      <c r="I164" s="125">
        <f>IF('Indicator Data'!J168="No Data",1,IF('Indicator Data imputation'!J167&lt;&gt;"",1,0))</f>
        <v>0</v>
      </c>
      <c r="J164" s="125">
        <f>IF('Indicator Data'!K168="No Data",1,IF('Indicator Data imputation'!K167&lt;&gt;"",1,0))</f>
        <v>0</v>
      </c>
      <c r="K164" s="125">
        <f>IF('Indicator Data'!L168="No Data",1,IF('Indicator Data imputation'!L167&lt;&gt;"",1,0))</f>
        <v>0</v>
      </c>
      <c r="L164" s="125">
        <f>IF('Indicator Data'!M168="No Data",1,IF('Indicator Data imputation'!M167&lt;&gt;"",1,0))</f>
        <v>0</v>
      </c>
      <c r="M164" s="125">
        <f>IF('Indicator Data'!N168="No Data",1,IF('Indicator Data imputation'!N167&lt;&gt;"",1,0))</f>
        <v>0</v>
      </c>
      <c r="N164" s="125">
        <f>IF('Indicator Data'!O168="No Data",1,IF('Indicator Data imputation'!O167&lt;&gt;"",1,0))</f>
        <v>0</v>
      </c>
      <c r="O164" s="125">
        <f>IF('Indicator Data'!P168="No Data",1,IF('Indicator Data imputation'!P167&lt;&gt;"",1,0))</f>
        <v>0</v>
      </c>
      <c r="P164" s="125">
        <f>IF('Indicator Data'!Q168="No Data",1,IF('Indicator Data imputation'!Q167&lt;&gt;"",1,0))</f>
        <v>0</v>
      </c>
      <c r="Q164" s="125">
        <f>IF('Indicator Data'!R168="No Data",1,IF('Indicator Data imputation'!R167&lt;&gt;"",1,0))</f>
        <v>0</v>
      </c>
      <c r="R164" s="125">
        <f>IF('Indicator Data'!S168="No Data",1,IF('Indicator Data imputation'!S167&lt;&gt;"",1,0))</f>
        <v>0</v>
      </c>
      <c r="S164" s="125">
        <f>IF('Indicator Data'!T168="No Data",1,IF('Indicator Data imputation'!T167&lt;&gt;"",1,0))</f>
        <v>0</v>
      </c>
      <c r="T164" s="125">
        <f>IF('Indicator Data'!U168="No Data",1,IF('Indicator Data imputation'!U167&lt;&gt;"",1,0))</f>
        <v>0</v>
      </c>
      <c r="U164" s="125">
        <f>IF('Indicator Data'!V168="No Data",1,IF('Indicator Data imputation'!V167&lt;&gt;"",1,0))</f>
        <v>0</v>
      </c>
      <c r="V164" s="125">
        <f>IF('Indicator Data'!W168="No Data",1,IF('Indicator Data imputation'!W167&lt;&gt;"",1,0))</f>
        <v>0</v>
      </c>
      <c r="W164" s="125">
        <f>IF('Indicator Data'!X168="No Data",1,IF('Indicator Data imputation'!X167&lt;&gt;"",1,0))</f>
        <v>0</v>
      </c>
      <c r="X164" s="125">
        <f>IF('Indicator Data'!Y168="No Data",1,IF('Indicator Data imputation'!Y167&lt;&gt;"",1,0))</f>
        <v>0</v>
      </c>
      <c r="Y164" s="125">
        <f>IF('Indicator Data'!Z168="No Data",1,IF('Indicator Data imputation'!Z167&lt;&gt;"",1,0))</f>
        <v>0</v>
      </c>
      <c r="Z164" s="125">
        <f>IF('Indicator Data'!AA168="No Data",1,IF('Indicator Data imputation'!AA167&lt;&gt;"",1,0))</f>
        <v>0</v>
      </c>
      <c r="AA164" s="125">
        <f>IF('Indicator Data'!AB168="No Data",1,IF('Indicator Data imputation'!AB167&lt;&gt;"",1,0))</f>
        <v>0</v>
      </c>
      <c r="AB164" s="125">
        <f>IF('Indicator Data'!AC168="No Data",1,IF('Indicator Data imputation'!AC167&lt;&gt;"",1,0))</f>
        <v>0</v>
      </c>
      <c r="AC164" s="125">
        <f>IF('Indicator Data'!AD168="No Data",1,IF('Indicator Data imputation'!AD167&lt;&gt;"",1,0))</f>
        <v>0</v>
      </c>
      <c r="AD164" s="125">
        <f>IF('Indicator Data'!AE168="No Data",1,IF('Indicator Data imputation'!AE167&lt;&gt;"",1,0))</f>
        <v>0</v>
      </c>
      <c r="AE164" s="125">
        <f>IF('Indicator Data'!AF168="No Data",1,IF('Indicator Data imputation'!AF167&lt;&gt;"",1,0))</f>
        <v>0</v>
      </c>
      <c r="AF164" s="125">
        <f>IF('Indicator Data'!AG168="No Data",1,IF('Indicator Data imputation'!AG167&lt;&gt;"",1,0))</f>
        <v>0</v>
      </c>
      <c r="AG164" s="125">
        <f>IF('Indicator Data'!AH168="No Data",1,IF('Indicator Data imputation'!AH167&lt;&gt;"",1,0))</f>
        <v>0</v>
      </c>
      <c r="AH164" s="125">
        <f>IF('Indicator Data'!AI168="No Data",1,IF('Indicator Data imputation'!AI167&lt;&gt;"",1,0))</f>
        <v>0</v>
      </c>
      <c r="AI164" s="125">
        <f>IF('Indicator Data'!AJ168="No Data",1,IF('Indicator Data imputation'!AJ167&lt;&gt;"",1,0))</f>
        <v>0</v>
      </c>
      <c r="AJ164" s="125">
        <f>IF('Indicator Data'!AK168="No Data",1,IF('Indicator Data imputation'!AK167&lt;&gt;"",1,0))</f>
        <v>0</v>
      </c>
      <c r="AK164" s="125">
        <f>IF('Indicator Data'!AL168="No Data",1,IF('Indicator Data imputation'!AL167&lt;&gt;"",1,0))</f>
        <v>0</v>
      </c>
      <c r="AL164" s="125">
        <f>IF('Indicator Data'!AM168="No Data",1,IF('Indicator Data imputation'!AM167&lt;&gt;"",1,0))</f>
        <v>0</v>
      </c>
      <c r="AM164" s="125">
        <f>IF('Indicator Data'!AN168="No Data",1,IF('Indicator Data imputation'!AN167&lt;&gt;"",1,0))</f>
        <v>0</v>
      </c>
      <c r="AN164" s="125">
        <f>IF('Indicator Data'!AO168="No Data",1,IF('Indicator Data imputation'!AO167&lt;&gt;"",1,0))</f>
        <v>0</v>
      </c>
      <c r="AO164" s="125">
        <f>IF('Indicator Data'!AP168="No Data",1,IF('Indicator Data imputation'!AP167&lt;&gt;"",1,0))</f>
        <v>0</v>
      </c>
      <c r="AP164" s="125">
        <f>IF('Indicator Data'!AQ168="No Data",1,IF('Indicator Data imputation'!AQ167&lt;&gt;"",1,0))</f>
        <v>0</v>
      </c>
      <c r="AQ164" s="125">
        <f>IF('Indicator Data'!AR168="No Data",1,IF('Indicator Data imputation'!AR167&lt;&gt;"",1,0))</f>
        <v>0</v>
      </c>
      <c r="AR164" s="125">
        <f>IF('Indicator Data'!AS168="No Data",1,IF('Indicator Data imputation'!AS167&lt;&gt;"",1,0))</f>
        <v>0</v>
      </c>
      <c r="AS164" s="125">
        <f>IF('Indicator Data'!AT168="No Data",1,IF('Indicator Data imputation'!AT167&lt;&gt;"",1,0))</f>
        <v>0</v>
      </c>
      <c r="AT164" s="125">
        <f>IF('Indicator Data'!AU168="No Data",1,IF('Indicator Data imputation'!AU167&lt;&gt;"",1,0))</f>
        <v>0</v>
      </c>
      <c r="AU164" s="125">
        <f>IF('Indicator Data'!AV168="No Data",1,IF('Indicator Data imputation'!AV167&lt;&gt;"",1,0))</f>
        <v>0</v>
      </c>
      <c r="AV164" s="125">
        <f>IF('Indicator Data'!AW168="No Data",1,IF('Indicator Data imputation'!AW167&lt;&gt;"",1,0))</f>
        <v>0</v>
      </c>
      <c r="AW164" s="125">
        <f>IF('Indicator Data'!AX168="No Data",1,IF('Indicator Data imputation'!AX167&lt;&gt;"",1,0))</f>
        <v>0</v>
      </c>
      <c r="AX164" s="125">
        <f>IF('Indicator Data'!AY168="No Data",1,IF('Indicator Data imputation'!AY167&lt;&gt;"",1,0))</f>
        <v>0</v>
      </c>
      <c r="AY164" s="125">
        <f>IF('Indicator Data'!AZ168="No Data",1,IF('Indicator Data imputation'!AZ167&lt;&gt;"",1,0))</f>
        <v>0</v>
      </c>
      <c r="AZ164" s="125">
        <f>IF('Indicator Data'!BA168="No Data",1,IF('Indicator Data imputation'!BA167&lt;&gt;"",1,0))</f>
        <v>0</v>
      </c>
      <c r="BA164" s="125">
        <f>IF('Indicator Data'!BB168="No Data",1,IF('Indicator Data imputation'!BB167&lt;&gt;"",1,0))</f>
        <v>0</v>
      </c>
      <c r="BB164" s="125">
        <f>IF('Indicator Data'!BC168="No Data",1,IF('Indicator Data imputation'!BC167&lt;&gt;"",1,0))</f>
        <v>0</v>
      </c>
      <c r="BC164" s="125">
        <f>IF('Indicator Data'!BD168="No Data",1,IF('Indicator Data imputation'!BD167&lt;&gt;"",1,0))</f>
        <v>0</v>
      </c>
      <c r="BD164" s="125">
        <f>IF('Indicator Data'!BF168="No Data",1,IF('Indicator Data imputation'!BE167&lt;&gt;"",1,0))</f>
        <v>0</v>
      </c>
      <c r="BE164" s="125">
        <f>IF('Indicator Data'!BG168="No Data",1,IF('Indicator Data imputation'!BF167&lt;&gt;"",1,0))</f>
        <v>0</v>
      </c>
      <c r="BF164" s="125">
        <f>IF('Indicator Data'!BH168="No Data",1,IF('Indicator Data imputation'!BG167&lt;&gt;"",1,0))</f>
        <v>0</v>
      </c>
      <c r="BG164" s="125">
        <f>IF('Indicator Data'!BI168="No Data",1,IF('Indicator Data imputation'!BH167&lt;&gt;"",1,0))</f>
        <v>0</v>
      </c>
      <c r="BH164" s="125">
        <f>IF('Indicator Data'!BJ168="No Data",1,IF('Indicator Data imputation'!BI167&lt;&gt;"",1,0))</f>
        <v>0</v>
      </c>
      <c r="BI164" s="125">
        <f>IF('Indicator Data'!BK168="No Data",1,IF('Indicator Data imputation'!BJ167&lt;&gt;"",1,0))</f>
        <v>0</v>
      </c>
      <c r="BJ164" s="125">
        <f>IF('Indicator Data'!BL168="No Data",1,IF('Indicator Data imputation'!BK167&lt;&gt;"",1,0))</f>
        <v>0</v>
      </c>
      <c r="BK164" s="125">
        <f>IF('Indicator Data'!BM168="No Data",1,IF('Indicator Data imputation'!BL167&lt;&gt;"",1,0))</f>
        <v>0</v>
      </c>
      <c r="BL164" s="125">
        <f>IF('Indicator Data'!BN168="No Data",1,IF('Indicator Data imputation'!BM167&lt;&gt;"",1,0))</f>
        <v>0</v>
      </c>
      <c r="BM164" s="125">
        <f>IF('Indicator Data'!BO168="No Data",1,IF('Indicator Data imputation'!BN167&lt;&gt;"",1,0))</f>
        <v>0</v>
      </c>
      <c r="BN164" s="125">
        <f>IF('Indicator Data'!BP168="No Data",1,IF('Indicator Data imputation'!BO167&lt;&gt;"",1,0))</f>
        <v>0</v>
      </c>
      <c r="BO164" s="125">
        <f>IF('Indicator Data'!BQ168="No Data",1,IF('Indicator Data imputation'!BP167&lt;&gt;"",1,0))</f>
        <v>0</v>
      </c>
      <c r="BP164" s="125">
        <f>IF('Indicator Data'!BR168="No Data",1,IF('Indicator Data imputation'!BQ167&lt;&gt;"",1,0))</f>
        <v>0</v>
      </c>
      <c r="BQ164" s="125">
        <f>IF('Indicator Data'!BS168="No Data",1,IF('Indicator Data imputation'!BR167&lt;&gt;"",1,0))</f>
        <v>0</v>
      </c>
      <c r="BR164" s="125">
        <f>IF('Indicator Data'!BT168="No Data",1,IF('Indicator Data imputation'!BS167&lt;&gt;"",1,0))</f>
        <v>0</v>
      </c>
      <c r="BS164" s="125">
        <f>IF('Indicator Data'!BU168="No Data",1,IF('Indicator Data imputation'!BT167&lt;&gt;"",1,0))</f>
        <v>0</v>
      </c>
      <c r="BT164" s="125">
        <f>IF('Indicator Data'!BV168="No Data",1,IF('Indicator Data imputation'!BU167&lt;&gt;"",1,0))</f>
        <v>0</v>
      </c>
      <c r="BU164" s="125">
        <f>IF('Indicator Data'!BW168="No Data",1,IF('Indicator Data imputation'!BV167&lt;&gt;"",1,0))</f>
        <v>0</v>
      </c>
      <c r="BV164" s="125">
        <f>IF('Indicator Data'!BX168="No Data",1,IF('Indicator Data imputation'!BW167&lt;&gt;"",1,0))</f>
        <v>0</v>
      </c>
      <c r="BW164" s="125">
        <f>IF('Indicator Data'!BY168="No Data",1,IF('Indicator Data imputation'!BX167&lt;&gt;"",1,0))</f>
        <v>0</v>
      </c>
      <c r="BX164" s="125">
        <f>IF('Indicator Data'!BZ168="No Data",1,IF('Indicator Data imputation'!BY167&lt;&gt;"",1,0))</f>
        <v>0</v>
      </c>
      <c r="BY164" s="3">
        <f t="shared" si="8"/>
        <v>0</v>
      </c>
      <c r="BZ164" s="127">
        <f t="shared" si="7"/>
        <v>0</v>
      </c>
    </row>
    <row r="165" spans="1:78" x14ac:dyDescent="0.3">
      <c r="A165" s="3" t="str">
        <f>'Indicator Data'!B169</f>
        <v>SUR</v>
      </c>
      <c r="B165" s="125">
        <f>IF('Indicator Data'!C169="No Data",1,IF('Indicator Data imputation'!C168&lt;&gt;"",1,0))</f>
        <v>0</v>
      </c>
      <c r="C165" s="125">
        <f>IF('Indicator Data'!D169="No Data",1,IF('Indicator Data imputation'!D168&lt;&gt;"",1,0))</f>
        <v>0</v>
      </c>
      <c r="D165" s="125">
        <f>IF('Indicator Data'!E169="No Data",1,IF('Indicator Data imputation'!E168&lt;&gt;"",1,0))</f>
        <v>0</v>
      </c>
      <c r="E165" s="125">
        <f>IF('Indicator Data'!F169="No Data",1,IF('Indicator Data imputation'!F168&lt;&gt;"",1,0))</f>
        <v>0</v>
      </c>
      <c r="F165" s="125">
        <f>IF('Indicator Data'!G169="No Data",1,IF('Indicator Data imputation'!G168&lt;&gt;"",1,0))</f>
        <v>0</v>
      </c>
      <c r="G165" s="125">
        <f>IF('Indicator Data'!H169="No Data",1,IF('Indicator Data imputation'!H168&lt;&gt;"",1,0))</f>
        <v>0</v>
      </c>
      <c r="H165" s="125">
        <f>IF('Indicator Data'!I169="No Data",1,IF('Indicator Data imputation'!I168&lt;&gt;"",1,0))</f>
        <v>0</v>
      </c>
      <c r="I165" s="125">
        <f>IF('Indicator Data'!J169="No Data",1,IF('Indicator Data imputation'!J168&lt;&gt;"",1,0))</f>
        <v>0</v>
      </c>
      <c r="J165" s="125">
        <f>IF('Indicator Data'!K169="No Data",1,IF('Indicator Data imputation'!K168&lt;&gt;"",1,0))</f>
        <v>0</v>
      </c>
      <c r="K165" s="125">
        <f>IF('Indicator Data'!L169="No Data",1,IF('Indicator Data imputation'!L168&lt;&gt;"",1,0))</f>
        <v>0</v>
      </c>
      <c r="L165" s="125">
        <f>IF('Indicator Data'!M169="No Data",1,IF('Indicator Data imputation'!M168&lt;&gt;"",1,0))</f>
        <v>1</v>
      </c>
      <c r="M165" s="125">
        <f>IF('Indicator Data'!N169="No Data",1,IF('Indicator Data imputation'!N168&lt;&gt;"",1,0))</f>
        <v>1</v>
      </c>
      <c r="N165" s="125">
        <f>IF('Indicator Data'!O169="No Data",1,IF('Indicator Data imputation'!O168&lt;&gt;"",1,0))</f>
        <v>1</v>
      </c>
      <c r="O165" s="125">
        <f>IF('Indicator Data'!P169="No Data",1,IF('Indicator Data imputation'!P168&lt;&gt;"",1,0))</f>
        <v>1</v>
      </c>
      <c r="P165" s="125">
        <f>IF('Indicator Data'!Q169="No Data",1,IF('Indicator Data imputation'!Q168&lt;&gt;"",1,0))</f>
        <v>0</v>
      </c>
      <c r="Q165" s="125">
        <f>IF('Indicator Data'!R169="No Data",1,IF('Indicator Data imputation'!R168&lt;&gt;"",1,0))</f>
        <v>0</v>
      </c>
      <c r="R165" s="125">
        <f>IF('Indicator Data'!S169="No Data",1,IF('Indicator Data imputation'!S168&lt;&gt;"",1,0))</f>
        <v>0</v>
      </c>
      <c r="S165" s="125">
        <f>IF('Indicator Data'!T169="No Data",1,IF('Indicator Data imputation'!T168&lt;&gt;"",1,0))</f>
        <v>0</v>
      </c>
      <c r="T165" s="125">
        <f>IF('Indicator Data'!U169="No Data",1,IF('Indicator Data imputation'!U168&lt;&gt;"",1,0))</f>
        <v>0</v>
      </c>
      <c r="U165" s="125">
        <f>IF('Indicator Data'!V169="No Data",1,IF('Indicator Data imputation'!V168&lt;&gt;"",1,0))</f>
        <v>0</v>
      </c>
      <c r="V165" s="125">
        <f>IF('Indicator Data'!W169="No Data",1,IF('Indicator Data imputation'!W168&lt;&gt;"",1,0))</f>
        <v>0</v>
      </c>
      <c r="W165" s="125">
        <f>IF('Indicator Data'!X169="No Data",1,IF('Indicator Data imputation'!X168&lt;&gt;"",1,0))</f>
        <v>0</v>
      </c>
      <c r="X165" s="125">
        <f>IF('Indicator Data'!Y169="No Data",1,IF('Indicator Data imputation'!Y168&lt;&gt;"",1,0))</f>
        <v>0</v>
      </c>
      <c r="Y165" s="125">
        <f>IF('Indicator Data'!Z169="No Data",1,IF('Indicator Data imputation'!Z168&lt;&gt;"",1,0))</f>
        <v>0</v>
      </c>
      <c r="Z165" s="125">
        <f>IF('Indicator Data'!AA169="No Data",1,IF('Indicator Data imputation'!AA168&lt;&gt;"",1,0))</f>
        <v>1</v>
      </c>
      <c r="AA165" s="125">
        <f>IF('Indicator Data'!AB169="No Data",1,IF('Indicator Data imputation'!AB168&lt;&gt;"",1,0))</f>
        <v>0</v>
      </c>
      <c r="AB165" s="125">
        <f>IF('Indicator Data'!AC169="No Data",1,IF('Indicator Data imputation'!AC168&lt;&gt;"",1,0))</f>
        <v>0</v>
      </c>
      <c r="AC165" s="125">
        <f>IF('Indicator Data'!AD169="No Data",1,IF('Indicator Data imputation'!AD168&lt;&gt;"",1,0))</f>
        <v>0</v>
      </c>
      <c r="AD165" s="125">
        <f>IF('Indicator Data'!AE169="No Data",1,IF('Indicator Data imputation'!AE168&lt;&gt;"",1,0))</f>
        <v>0</v>
      </c>
      <c r="AE165" s="125">
        <f>IF('Indicator Data'!AF169="No Data",1,IF('Indicator Data imputation'!AF168&lt;&gt;"",1,0))</f>
        <v>0</v>
      </c>
      <c r="AF165" s="125">
        <f>IF('Indicator Data'!AG169="No Data",1,IF('Indicator Data imputation'!AG168&lt;&gt;"",1,0))</f>
        <v>0</v>
      </c>
      <c r="AG165" s="125">
        <f>IF('Indicator Data'!AH169="No Data",1,IF('Indicator Data imputation'!AH168&lt;&gt;"",1,0))</f>
        <v>0</v>
      </c>
      <c r="AH165" s="125">
        <f>IF('Indicator Data'!AI169="No Data",1,IF('Indicator Data imputation'!AI168&lt;&gt;"",1,0))</f>
        <v>0</v>
      </c>
      <c r="AI165" s="125">
        <f>IF('Indicator Data'!AJ169="No Data",1,IF('Indicator Data imputation'!AJ168&lt;&gt;"",1,0))</f>
        <v>0</v>
      </c>
      <c r="AJ165" s="125">
        <f>IF('Indicator Data'!AK169="No Data",1,IF('Indicator Data imputation'!AK168&lt;&gt;"",1,0))</f>
        <v>0</v>
      </c>
      <c r="AK165" s="125">
        <f>IF('Indicator Data'!AL169="No Data",1,IF('Indicator Data imputation'!AL168&lt;&gt;"",1,0))</f>
        <v>0</v>
      </c>
      <c r="AL165" s="125">
        <f>IF('Indicator Data'!AM169="No Data",1,IF('Indicator Data imputation'!AM168&lt;&gt;"",1,0))</f>
        <v>0</v>
      </c>
      <c r="AM165" s="125">
        <f>IF('Indicator Data'!AN169="No Data",1,IF('Indicator Data imputation'!AN168&lt;&gt;"",1,0))</f>
        <v>0</v>
      </c>
      <c r="AN165" s="125">
        <f>IF('Indicator Data'!AO169="No Data",1,IF('Indicator Data imputation'!AO168&lt;&gt;"",1,0))</f>
        <v>0</v>
      </c>
      <c r="AO165" s="125">
        <f>IF('Indicator Data'!AP169="No Data",1,IF('Indicator Data imputation'!AP168&lt;&gt;"",1,0))</f>
        <v>0</v>
      </c>
      <c r="AP165" s="125">
        <f>IF('Indicator Data'!AQ169="No Data",1,IF('Indicator Data imputation'!AQ168&lt;&gt;"",1,0))</f>
        <v>0</v>
      </c>
      <c r="AQ165" s="125">
        <f>IF('Indicator Data'!AR169="No Data",1,IF('Indicator Data imputation'!AR168&lt;&gt;"",1,0))</f>
        <v>0</v>
      </c>
      <c r="AR165" s="125">
        <f>IF('Indicator Data'!AS169="No Data",1,IF('Indicator Data imputation'!AS168&lt;&gt;"",1,0))</f>
        <v>0</v>
      </c>
      <c r="AS165" s="125">
        <f>IF('Indicator Data'!AT169="No Data",1,IF('Indicator Data imputation'!AT168&lt;&gt;"",1,0))</f>
        <v>0</v>
      </c>
      <c r="AT165" s="125">
        <f>IF('Indicator Data'!AU169="No Data",1,IF('Indicator Data imputation'!AU168&lt;&gt;"",1,0))</f>
        <v>0</v>
      </c>
      <c r="AU165" s="125">
        <f>IF('Indicator Data'!AV169="No Data",1,IF('Indicator Data imputation'!AV168&lt;&gt;"",1,0))</f>
        <v>0</v>
      </c>
      <c r="AV165" s="125">
        <f>IF('Indicator Data'!AW169="No Data",1,IF('Indicator Data imputation'!AW168&lt;&gt;"",1,0))</f>
        <v>0</v>
      </c>
      <c r="AW165" s="125">
        <f>IF('Indicator Data'!AX169="No Data",1,IF('Indicator Data imputation'!AX168&lt;&gt;"",1,0))</f>
        <v>0</v>
      </c>
      <c r="AX165" s="125">
        <f>IF('Indicator Data'!AY169="No Data",1,IF('Indicator Data imputation'!AY168&lt;&gt;"",1,0))</f>
        <v>0</v>
      </c>
      <c r="AY165" s="125">
        <f>IF('Indicator Data'!AZ169="No Data",1,IF('Indicator Data imputation'!AZ168&lt;&gt;"",1,0))</f>
        <v>0</v>
      </c>
      <c r="AZ165" s="125">
        <f>IF('Indicator Data'!BA169="No Data",1,IF('Indicator Data imputation'!BA168&lt;&gt;"",1,0))</f>
        <v>1</v>
      </c>
      <c r="BA165" s="125">
        <f>IF('Indicator Data'!BB169="No Data",1,IF('Indicator Data imputation'!BB168&lt;&gt;"",1,0))</f>
        <v>0</v>
      </c>
      <c r="BB165" s="125">
        <f>IF('Indicator Data'!BC169="No Data",1,IF('Indicator Data imputation'!BC168&lt;&gt;"",1,0))</f>
        <v>0</v>
      </c>
      <c r="BC165" s="125">
        <f>IF('Indicator Data'!BD169="No Data",1,IF('Indicator Data imputation'!BD168&lt;&gt;"",1,0))</f>
        <v>0</v>
      </c>
      <c r="BD165" s="125">
        <f>IF('Indicator Data'!BF169="No Data",1,IF('Indicator Data imputation'!BE168&lt;&gt;"",1,0))</f>
        <v>0</v>
      </c>
      <c r="BE165" s="125">
        <f>IF('Indicator Data'!BG169="No Data",1,IF('Indicator Data imputation'!BF168&lt;&gt;"",1,0))</f>
        <v>0</v>
      </c>
      <c r="BF165" s="125">
        <f>IF('Indicator Data'!BH169="No Data",1,IF('Indicator Data imputation'!BG168&lt;&gt;"",1,0))</f>
        <v>0</v>
      </c>
      <c r="BG165" s="125">
        <f>IF('Indicator Data'!BI169="No Data",1,IF('Indicator Data imputation'!BH168&lt;&gt;"",1,0))</f>
        <v>0</v>
      </c>
      <c r="BH165" s="125">
        <f>IF('Indicator Data'!BJ169="No Data",1,IF('Indicator Data imputation'!BI168&lt;&gt;"",1,0))</f>
        <v>0</v>
      </c>
      <c r="BI165" s="125">
        <f>IF('Indicator Data'!BK169="No Data",1,IF('Indicator Data imputation'!BJ168&lt;&gt;"",1,0))</f>
        <v>1</v>
      </c>
      <c r="BJ165" s="125">
        <f>IF('Indicator Data'!BL169="No Data",1,IF('Indicator Data imputation'!BK168&lt;&gt;"",1,0))</f>
        <v>0</v>
      </c>
      <c r="BK165" s="125">
        <f>IF('Indicator Data'!BM169="No Data",1,IF('Indicator Data imputation'!BL168&lt;&gt;"",1,0))</f>
        <v>0</v>
      </c>
      <c r="BL165" s="125">
        <f>IF('Indicator Data'!BN169="No Data",1,IF('Indicator Data imputation'!BM168&lt;&gt;"",1,0))</f>
        <v>0</v>
      </c>
      <c r="BM165" s="125">
        <f>IF('Indicator Data'!BO169="No Data",1,IF('Indicator Data imputation'!BN168&lt;&gt;"",1,0))</f>
        <v>0</v>
      </c>
      <c r="BN165" s="125">
        <f>IF('Indicator Data'!BP169="No Data",1,IF('Indicator Data imputation'!BO168&lt;&gt;"",1,0))</f>
        <v>0</v>
      </c>
      <c r="BO165" s="125">
        <f>IF('Indicator Data'!BQ169="No Data",1,IF('Indicator Data imputation'!BP168&lt;&gt;"",1,0))</f>
        <v>0</v>
      </c>
      <c r="BP165" s="125">
        <f>IF('Indicator Data'!BR169="No Data",1,IF('Indicator Data imputation'!BQ168&lt;&gt;"",1,0))</f>
        <v>0</v>
      </c>
      <c r="BQ165" s="125">
        <f>IF('Indicator Data'!BS169="No Data",1,IF('Indicator Data imputation'!BR168&lt;&gt;"",1,0))</f>
        <v>0</v>
      </c>
      <c r="BR165" s="125">
        <f>IF('Indicator Data'!BT169="No Data",1,IF('Indicator Data imputation'!BS168&lt;&gt;"",1,0))</f>
        <v>0</v>
      </c>
      <c r="BS165" s="125">
        <f>IF('Indicator Data'!BU169="No Data",1,IF('Indicator Data imputation'!BT168&lt;&gt;"",1,0))</f>
        <v>0</v>
      </c>
      <c r="BT165" s="125">
        <f>IF('Indicator Data'!BV169="No Data",1,IF('Indicator Data imputation'!BU168&lt;&gt;"",1,0))</f>
        <v>0</v>
      </c>
      <c r="BU165" s="125">
        <f>IF('Indicator Data'!BW169="No Data",1,IF('Indicator Data imputation'!BV168&lt;&gt;"",1,0))</f>
        <v>0</v>
      </c>
      <c r="BV165" s="125">
        <f>IF('Indicator Data'!BX169="No Data",1,IF('Indicator Data imputation'!BW168&lt;&gt;"",1,0))</f>
        <v>1</v>
      </c>
      <c r="BW165" s="125">
        <f>IF('Indicator Data'!BY169="No Data",1,IF('Indicator Data imputation'!BX168&lt;&gt;"",1,0))</f>
        <v>0</v>
      </c>
      <c r="BX165" s="125">
        <f>IF('Indicator Data'!BZ169="No Data",1,IF('Indicator Data imputation'!BY168&lt;&gt;"",1,0))</f>
        <v>0</v>
      </c>
      <c r="BY165" s="3">
        <f t="shared" si="8"/>
        <v>8</v>
      </c>
      <c r="BZ165" s="127">
        <f t="shared" si="7"/>
        <v>0.10666666666666667</v>
      </c>
    </row>
    <row r="166" spans="1:78" x14ac:dyDescent="0.3">
      <c r="A166" s="3" t="str">
        <f>'Indicator Data'!B170</f>
        <v>SWE</v>
      </c>
      <c r="B166" s="125">
        <f>IF('Indicator Data'!C170="No Data",1,IF('Indicator Data imputation'!C169&lt;&gt;"",1,0))</f>
        <v>0</v>
      </c>
      <c r="C166" s="125">
        <f>IF('Indicator Data'!D170="No Data",1,IF('Indicator Data imputation'!D169&lt;&gt;"",1,0))</f>
        <v>0</v>
      </c>
      <c r="D166" s="125">
        <f>IF('Indicator Data'!E170="No Data",1,IF('Indicator Data imputation'!E169&lt;&gt;"",1,0))</f>
        <v>0</v>
      </c>
      <c r="E166" s="125">
        <f>IF('Indicator Data'!F170="No Data",1,IF('Indicator Data imputation'!F169&lt;&gt;"",1,0))</f>
        <v>0</v>
      </c>
      <c r="F166" s="125">
        <f>IF('Indicator Data'!G170="No Data",1,IF('Indicator Data imputation'!G169&lt;&gt;"",1,0))</f>
        <v>0</v>
      </c>
      <c r="G166" s="125">
        <f>IF('Indicator Data'!H170="No Data",1,IF('Indicator Data imputation'!H169&lt;&gt;"",1,0))</f>
        <v>0</v>
      </c>
      <c r="H166" s="125">
        <f>IF('Indicator Data'!I170="No Data",1,IF('Indicator Data imputation'!I169&lt;&gt;"",1,0))</f>
        <v>0</v>
      </c>
      <c r="I166" s="125">
        <f>IF('Indicator Data'!J170="No Data",1,IF('Indicator Data imputation'!J169&lt;&gt;"",1,0))</f>
        <v>0</v>
      </c>
      <c r="J166" s="125">
        <f>IF('Indicator Data'!K170="No Data",1,IF('Indicator Data imputation'!K169&lt;&gt;"",1,0))</f>
        <v>0</v>
      </c>
      <c r="K166" s="125">
        <f>IF('Indicator Data'!L170="No Data",1,IF('Indicator Data imputation'!L169&lt;&gt;"",1,0))</f>
        <v>0</v>
      </c>
      <c r="L166" s="125">
        <f>IF('Indicator Data'!M170="No Data",1,IF('Indicator Data imputation'!M169&lt;&gt;"",1,0))</f>
        <v>0</v>
      </c>
      <c r="M166" s="125">
        <f>IF('Indicator Data'!N170="No Data",1,IF('Indicator Data imputation'!N169&lt;&gt;"",1,0))</f>
        <v>1</v>
      </c>
      <c r="N166" s="125">
        <f>IF('Indicator Data'!O170="No Data",1,IF('Indicator Data imputation'!O169&lt;&gt;"",1,0))</f>
        <v>1</v>
      </c>
      <c r="O166" s="125">
        <f>IF('Indicator Data'!P170="No Data",1,IF('Indicator Data imputation'!P169&lt;&gt;"",1,0))</f>
        <v>1</v>
      </c>
      <c r="P166" s="125">
        <f>IF('Indicator Data'!Q170="No Data",1,IF('Indicator Data imputation'!Q169&lt;&gt;"",1,0))</f>
        <v>0</v>
      </c>
      <c r="Q166" s="125">
        <f>IF('Indicator Data'!R170="No Data",1,IF('Indicator Data imputation'!R169&lt;&gt;"",1,0))</f>
        <v>0</v>
      </c>
      <c r="R166" s="125">
        <f>IF('Indicator Data'!S170="No Data",1,IF('Indicator Data imputation'!S169&lt;&gt;"",1,0))</f>
        <v>0</v>
      </c>
      <c r="S166" s="125">
        <f>IF('Indicator Data'!T170="No Data",1,IF('Indicator Data imputation'!T169&lt;&gt;"",1,0))</f>
        <v>0</v>
      </c>
      <c r="T166" s="125">
        <f>IF('Indicator Data'!U170="No Data",1,IF('Indicator Data imputation'!U169&lt;&gt;"",1,0))</f>
        <v>0</v>
      </c>
      <c r="U166" s="125">
        <f>IF('Indicator Data'!V170="No Data",1,IF('Indicator Data imputation'!V169&lt;&gt;"",1,0))</f>
        <v>0</v>
      </c>
      <c r="V166" s="125">
        <f>IF('Indicator Data'!W170="No Data",1,IF('Indicator Data imputation'!W169&lt;&gt;"",1,0))</f>
        <v>0</v>
      </c>
      <c r="W166" s="125">
        <f>IF('Indicator Data'!X170="No Data",1,IF('Indicator Data imputation'!X169&lt;&gt;"",1,0))</f>
        <v>0</v>
      </c>
      <c r="X166" s="125">
        <f>IF('Indicator Data'!Y170="No Data",1,IF('Indicator Data imputation'!Y169&lt;&gt;"",1,0))</f>
        <v>0</v>
      </c>
      <c r="Y166" s="125">
        <f>IF('Indicator Data'!Z170="No Data",1,IF('Indicator Data imputation'!Z169&lt;&gt;"",1,0))</f>
        <v>0</v>
      </c>
      <c r="Z166" s="125">
        <f>IF('Indicator Data'!AA170="No Data",1,IF('Indicator Data imputation'!AA169&lt;&gt;"",1,0))</f>
        <v>1</v>
      </c>
      <c r="AA166" s="125">
        <f>IF('Indicator Data'!AB170="No Data",1,IF('Indicator Data imputation'!AB169&lt;&gt;"",1,0))</f>
        <v>0</v>
      </c>
      <c r="AB166" s="125">
        <f>IF('Indicator Data'!AC170="No Data",1,IF('Indicator Data imputation'!AC169&lt;&gt;"",1,0))</f>
        <v>1</v>
      </c>
      <c r="AC166" s="125">
        <f>IF('Indicator Data'!AD170="No Data",1,IF('Indicator Data imputation'!AD169&lt;&gt;"",1,0))</f>
        <v>0</v>
      </c>
      <c r="AD166" s="125">
        <f>IF('Indicator Data'!AE170="No Data",1,IF('Indicator Data imputation'!AE169&lt;&gt;"",1,0))</f>
        <v>0</v>
      </c>
      <c r="AE166" s="125">
        <f>IF('Indicator Data'!AF170="No Data",1,IF('Indicator Data imputation'!AF169&lt;&gt;"",1,0))</f>
        <v>0</v>
      </c>
      <c r="AF166" s="125">
        <f>IF('Indicator Data'!AG170="No Data",1,IF('Indicator Data imputation'!AG169&lt;&gt;"",1,0))</f>
        <v>0</v>
      </c>
      <c r="AG166" s="125">
        <f>IF('Indicator Data'!AH170="No Data",1,IF('Indicator Data imputation'!AH169&lt;&gt;"",1,0))</f>
        <v>0</v>
      </c>
      <c r="AH166" s="125">
        <f>IF('Indicator Data'!AI170="No Data",1,IF('Indicator Data imputation'!AI169&lt;&gt;"",1,0))</f>
        <v>0</v>
      </c>
      <c r="AI166" s="125">
        <f>IF('Indicator Data'!AJ170="No Data",1,IF('Indicator Data imputation'!AJ169&lt;&gt;"",1,0))</f>
        <v>0</v>
      </c>
      <c r="AJ166" s="125">
        <f>IF('Indicator Data'!AK170="No Data",1,IF('Indicator Data imputation'!AK169&lt;&gt;"",1,0))</f>
        <v>0</v>
      </c>
      <c r="AK166" s="125">
        <f>IF('Indicator Data'!AL170="No Data",1,IF('Indicator Data imputation'!AL169&lt;&gt;"",1,0))</f>
        <v>0</v>
      </c>
      <c r="AL166" s="125">
        <f>IF('Indicator Data'!AM170="No Data",1,IF('Indicator Data imputation'!AM169&lt;&gt;"",1,0))</f>
        <v>1</v>
      </c>
      <c r="AM166" s="125">
        <f>IF('Indicator Data'!AN170="No Data",1,IF('Indicator Data imputation'!AN169&lt;&gt;"",1,0))</f>
        <v>0</v>
      </c>
      <c r="AN166" s="125">
        <f>IF('Indicator Data'!AO170="No Data",1,IF('Indicator Data imputation'!AO169&lt;&gt;"",1,0))</f>
        <v>0</v>
      </c>
      <c r="AO166" s="125">
        <f>IF('Indicator Data'!AP170="No Data",1,IF('Indicator Data imputation'!AP169&lt;&gt;"",1,0))</f>
        <v>0</v>
      </c>
      <c r="AP166" s="125">
        <f>IF('Indicator Data'!AQ170="No Data",1,IF('Indicator Data imputation'!AQ169&lt;&gt;"",1,0))</f>
        <v>1</v>
      </c>
      <c r="AQ166" s="125">
        <f>IF('Indicator Data'!AR170="No Data",1,IF('Indicator Data imputation'!AR169&lt;&gt;"",1,0))</f>
        <v>0</v>
      </c>
      <c r="AR166" s="125">
        <f>IF('Indicator Data'!AS170="No Data",1,IF('Indicator Data imputation'!AS169&lt;&gt;"",1,0))</f>
        <v>0</v>
      </c>
      <c r="AS166" s="125">
        <f>IF('Indicator Data'!AT170="No Data",1,IF('Indicator Data imputation'!AT169&lt;&gt;"",1,0))</f>
        <v>1</v>
      </c>
      <c r="AT166" s="125">
        <f>IF('Indicator Data'!AU170="No Data",1,IF('Indicator Data imputation'!AU169&lt;&gt;"",1,0))</f>
        <v>0</v>
      </c>
      <c r="AU166" s="125">
        <f>IF('Indicator Data'!AV170="No Data",1,IF('Indicator Data imputation'!AV169&lt;&gt;"",1,0))</f>
        <v>1</v>
      </c>
      <c r="AV166" s="125">
        <f>IF('Indicator Data'!AW170="No Data",1,IF('Indicator Data imputation'!AW169&lt;&gt;"",1,0))</f>
        <v>1</v>
      </c>
      <c r="AW166" s="125">
        <f>IF('Indicator Data'!AX170="No Data",1,IF('Indicator Data imputation'!AX169&lt;&gt;"",1,0))</f>
        <v>1</v>
      </c>
      <c r="AX166" s="125">
        <f>IF('Indicator Data'!AY170="No Data",1,IF('Indicator Data imputation'!AY169&lt;&gt;"",1,0))</f>
        <v>0</v>
      </c>
      <c r="AY166" s="125">
        <f>IF('Indicator Data'!AZ170="No Data",1,IF('Indicator Data imputation'!AZ169&lt;&gt;"",1,0))</f>
        <v>0</v>
      </c>
      <c r="AZ166" s="125">
        <f>IF('Indicator Data'!BA170="No Data",1,IF('Indicator Data imputation'!BA169&lt;&gt;"",1,0))</f>
        <v>0</v>
      </c>
      <c r="BA166" s="125">
        <f>IF('Indicator Data'!BB170="No Data",1,IF('Indicator Data imputation'!BB169&lt;&gt;"",1,0))</f>
        <v>0</v>
      </c>
      <c r="BB166" s="125">
        <f>IF('Indicator Data'!BC170="No Data",1,IF('Indicator Data imputation'!BC169&lt;&gt;"",1,0))</f>
        <v>0</v>
      </c>
      <c r="BC166" s="125">
        <f>IF('Indicator Data'!BD170="No Data",1,IF('Indicator Data imputation'!BD169&lt;&gt;"",1,0))</f>
        <v>0</v>
      </c>
      <c r="BD166" s="125">
        <f>IF('Indicator Data'!BF170="No Data",1,IF('Indicator Data imputation'!BE169&lt;&gt;"",1,0))</f>
        <v>0</v>
      </c>
      <c r="BE166" s="125">
        <f>IF('Indicator Data'!BG170="No Data",1,IF('Indicator Data imputation'!BF169&lt;&gt;"",1,0))</f>
        <v>0</v>
      </c>
      <c r="BF166" s="125">
        <f>IF('Indicator Data'!BH170="No Data",1,IF('Indicator Data imputation'!BG169&lt;&gt;"",1,0))</f>
        <v>0</v>
      </c>
      <c r="BG166" s="125">
        <f>IF('Indicator Data'!BI170="No Data",1,IF('Indicator Data imputation'!BH169&lt;&gt;"",1,0))</f>
        <v>0</v>
      </c>
      <c r="BH166" s="125">
        <f>IF('Indicator Data'!BJ170="No Data",1,IF('Indicator Data imputation'!BI169&lt;&gt;"",1,0))</f>
        <v>0</v>
      </c>
      <c r="BI166" s="125">
        <f>IF('Indicator Data'!BK170="No Data",1,IF('Indicator Data imputation'!BJ169&lt;&gt;"",1,0))</f>
        <v>0</v>
      </c>
      <c r="BJ166" s="125">
        <f>IF('Indicator Data'!BL170="No Data",1,IF('Indicator Data imputation'!BK169&lt;&gt;"",1,0))</f>
        <v>0</v>
      </c>
      <c r="BK166" s="125">
        <f>IF('Indicator Data'!BM170="No Data",1,IF('Indicator Data imputation'!BL169&lt;&gt;"",1,0))</f>
        <v>0</v>
      </c>
      <c r="BL166" s="125">
        <f>IF('Indicator Data'!BN170="No Data",1,IF('Indicator Data imputation'!BM169&lt;&gt;"",1,0))</f>
        <v>0</v>
      </c>
      <c r="BM166" s="125">
        <f>IF('Indicator Data'!BO170="No Data",1,IF('Indicator Data imputation'!BN169&lt;&gt;"",1,0))</f>
        <v>1</v>
      </c>
      <c r="BN166" s="125">
        <f>IF('Indicator Data'!BP170="No Data",1,IF('Indicator Data imputation'!BO169&lt;&gt;"",1,0))</f>
        <v>0</v>
      </c>
      <c r="BO166" s="125">
        <f>IF('Indicator Data'!BQ170="No Data",1,IF('Indicator Data imputation'!BP169&lt;&gt;"",1,0))</f>
        <v>0</v>
      </c>
      <c r="BP166" s="125">
        <f>IF('Indicator Data'!BR170="No Data",1,IF('Indicator Data imputation'!BQ169&lt;&gt;"",1,0))</f>
        <v>0</v>
      </c>
      <c r="BQ166" s="125">
        <f>IF('Indicator Data'!BS170="No Data",1,IF('Indicator Data imputation'!BR169&lt;&gt;"",1,0))</f>
        <v>0</v>
      </c>
      <c r="BR166" s="125">
        <f>IF('Indicator Data'!BT170="No Data",1,IF('Indicator Data imputation'!BS169&lt;&gt;"",1,0))</f>
        <v>0</v>
      </c>
      <c r="BS166" s="125">
        <f>IF('Indicator Data'!BU170="No Data",1,IF('Indicator Data imputation'!BT169&lt;&gt;"",1,0))</f>
        <v>0</v>
      </c>
      <c r="BT166" s="125">
        <f>IF('Indicator Data'!BV170="No Data",1,IF('Indicator Data imputation'!BU169&lt;&gt;"",1,0))</f>
        <v>0</v>
      </c>
      <c r="BU166" s="125">
        <f>IF('Indicator Data'!BW170="No Data",1,IF('Indicator Data imputation'!BV169&lt;&gt;"",1,0))</f>
        <v>0</v>
      </c>
      <c r="BV166" s="125">
        <f>IF('Indicator Data'!BX170="No Data",1,IF('Indicator Data imputation'!BW169&lt;&gt;"",1,0))</f>
        <v>0</v>
      </c>
      <c r="BW166" s="125">
        <f>IF('Indicator Data'!BY170="No Data",1,IF('Indicator Data imputation'!BX169&lt;&gt;"",1,0))</f>
        <v>0</v>
      </c>
      <c r="BX166" s="125">
        <f>IF('Indicator Data'!BZ170="No Data",1,IF('Indicator Data imputation'!BY169&lt;&gt;"",1,0))</f>
        <v>0</v>
      </c>
      <c r="BY166" s="3">
        <f t="shared" si="8"/>
        <v>12</v>
      </c>
      <c r="BZ166" s="127">
        <f t="shared" si="7"/>
        <v>0.16</v>
      </c>
    </row>
    <row r="167" spans="1:78" x14ac:dyDescent="0.3">
      <c r="A167" s="3" t="str">
        <f>'Indicator Data'!B171</f>
        <v>CHE</v>
      </c>
      <c r="B167" s="125">
        <f>IF('Indicator Data'!C171="No Data",1,IF('Indicator Data imputation'!C170&lt;&gt;"",1,0))</f>
        <v>0</v>
      </c>
      <c r="C167" s="125">
        <f>IF('Indicator Data'!D171="No Data",1,IF('Indicator Data imputation'!D170&lt;&gt;"",1,0))</f>
        <v>0</v>
      </c>
      <c r="D167" s="125">
        <f>IF('Indicator Data'!E171="No Data",1,IF('Indicator Data imputation'!E170&lt;&gt;"",1,0))</f>
        <v>0</v>
      </c>
      <c r="E167" s="125">
        <f>IF('Indicator Data'!F171="No Data",1,IF('Indicator Data imputation'!F170&lt;&gt;"",1,0))</f>
        <v>0</v>
      </c>
      <c r="F167" s="125">
        <f>IF('Indicator Data'!G171="No Data",1,IF('Indicator Data imputation'!G170&lt;&gt;"",1,0))</f>
        <v>0</v>
      </c>
      <c r="G167" s="125">
        <f>IF('Indicator Data'!H171="No Data",1,IF('Indicator Data imputation'!H170&lt;&gt;"",1,0))</f>
        <v>0</v>
      </c>
      <c r="H167" s="125">
        <f>IF('Indicator Data'!I171="No Data",1,IF('Indicator Data imputation'!I170&lt;&gt;"",1,0))</f>
        <v>0</v>
      </c>
      <c r="I167" s="125">
        <f>IF('Indicator Data'!J171="No Data",1,IF('Indicator Data imputation'!J170&lt;&gt;"",1,0))</f>
        <v>0</v>
      </c>
      <c r="J167" s="125">
        <f>IF('Indicator Data'!K171="No Data",1,IF('Indicator Data imputation'!K170&lt;&gt;"",1,0))</f>
        <v>0</v>
      </c>
      <c r="K167" s="125">
        <f>IF('Indicator Data'!L171="No Data",1,IF('Indicator Data imputation'!L170&lt;&gt;"",1,0))</f>
        <v>0</v>
      </c>
      <c r="L167" s="125">
        <f>IF('Indicator Data'!M171="No Data",1,IF('Indicator Data imputation'!M170&lt;&gt;"",1,0))</f>
        <v>0</v>
      </c>
      <c r="M167" s="125">
        <f>IF('Indicator Data'!N171="No Data",1,IF('Indicator Data imputation'!N170&lt;&gt;"",1,0))</f>
        <v>1</v>
      </c>
      <c r="N167" s="125">
        <f>IF('Indicator Data'!O171="No Data",1,IF('Indicator Data imputation'!O170&lt;&gt;"",1,0))</f>
        <v>1</v>
      </c>
      <c r="O167" s="125">
        <f>IF('Indicator Data'!P171="No Data",1,IF('Indicator Data imputation'!P170&lt;&gt;"",1,0))</f>
        <v>1</v>
      </c>
      <c r="P167" s="125">
        <f>IF('Indicator Data'!Q171="No Data",1,IF('Indicator Data imputation'!Q170&lt;&gt;"",1,0))</f>
        <v>0</v>
      </c>
      <c r="Q167" s="125">
        <f>IF('Indicator Data'!R171="No Data",1,IF('Indicator Data imputation'!R170&lt;&gt;"",1,0))</f>
        <v>0</v>
      </c>
      <c r="R167" s="125">
        <f>IF('Indicator Data'!S171="No Data",1,IF('Indicator Data imputation'!S170&lt;&gt;"",1,0))</f>
        <v>0</v>
      </c>
      <c r="S167" s="125">
        <f>IF('Indicator Data'!T171="No Data",1,IF('Indicator Data imputation'!T170&lt;&gt;"",1,0))</f>
        <v>0</v>
      </c>
      <c r="T167" s="125">
        <f>IF('Indicator Data'!U171="No Data",1,IF('Indicator Data imputation'!U170&lt;&gt;"",1,0))</f>
        <v>0</v>
      </c>
      <c r="U167" s="125">
        <f>IF('Indicator Data'!V171="No Data",1,IF('Indicator Data imputation'!V170&lt;&gt;"",1,0))</f>
        <v>0</v>
      </c>
      <c r="V167" s="125">
        <f>IF('Indicator Data'!W171="No Data",1,IF('Indicator Data imputation'!W170&lt;&gt;"",1,0))</f>
        <v>0</v>
      </c>
      <c r="W167" s="125">
        <f>IF('Indicator Data'!X171="No Data",1,IF('Indicator Data imputation'!X170&lt;&gt;"",1,0))</f>
        <v>0</v>
      </c>
      <c r="X167" s="125">
        <f>IF('Indicator Data'!Y171="No Data",1,IF('Indicator Data imputation'!Y170&lt;&gt;"",1,0))</f>
        <v>0</v>
      </c>
      <c r="Y167" s="125">
        <f>IF('Indicator Data'!Z171="No Data",1,IF('Indicator Data imputation'!Z170&lt;&gt;"",1,0))</f>
        <v>0</v>
      </c>
      <c r="Z167" s="125">
        <f>IF('Indicator Data'!AA171="No Data",1,IF('Indicator Data imputation'!AA170&lt;&gt;"",1,0))</f>
        <v>1</v>
      </c>
      <c r="AA167" s="125">
        <f>IF('Indicator Data'!AB171="No Data",1,IF('Indicator Data imputation'!AB170&lt;&gt;"",1,0))</f>
        <v>0</v>
      </c>
      <c r="AB167" s="125">
        <f>IF('Indicator Data'!AC171="No Data",1,IF('Indicator Data imputation'!AC170&lt;&gt;"",1,0))</f>
        <v>1</v>
      </c>
      <c r="AC167" s="125">
        <f>IF('Indicator Data'!AD171="No Data",1,IF('Indicator Data imputation'!AD170&lt;&gt;"",1,0))</f>
        <v>0</v>
      </c>
      <c r="AD167" s="125">
        <f>IF('Indicator Data'!AE171="No Data",1,IF('Indicator Data imputation'!AE170&lt;&gt;"",1,0))</f>
        <v>0</v>
      </c>
      <c r="AE167" s="125">
        <f>IF('Indicator Data'!AF171="No Data",1,IF('Indicator Data imputation'!AF170&lt;&gt;"",1,0))</f>
        <v>1</v>
      </c>
      <c r="AF167" s="125">
        <f>IF('Indicator Data'!AG171="No Data",1,IF('Indicator Data imputation'!AG170&lt;&gt;"",1,0))</f>
        <v>0</v>
      </c>
      <c r="AG167" s="125">
        <f>IF('Indicator Data'!AH171="No Data",1,IF('Indicator Data imputation'!AH170&lt;&gt;"",1,0))</f>
        <v>0</v>
      </c>
      <c r="AH167" s="125">
        <f>IF('Indicator Data'!AI171="No Data",1,IF('Indicator Data imputation'!AI170&lt;&gt;"",1,0))</f>
        <v>0</v>
      </c>
      <c r="AI167" s="125">
        <f>IF('Indicator Data'!AJ171="No Data",1,IF('Indicator Data imputation'!AJ170&lt;&gt;"",1,0))</f>
        <v>0</v>
      </c>
      <c r="AJ167" s="125">
        <f>IF('Indicator Data'!AK171="No Data",1,IF('Indicator Data imputation'!AK170&lt;&gt;"",1,0))</f>
        <v>0</v>
      </c>
      <c r="AK167" s="125">
        <f>IF('Indicator Data'!AL171="No Data",1,IF('Indicator Data imputation'!AL170&lt;&gt;"",1,0))</f>
        <v>0</v>
      </c>
      <c r="AL167" s="125">
        <f>IF('Indicator Data'!AM171="No Data",1,IF('Indicator Data imputation'!AM170&lt;&gt;"",1,0))</f>
        <v>1</v>
      </c>
      <c r="AM167" s="125">
        <f>IF('Indicator Data'!AN171="No Data",1,IF('Indicator Data imputation'!AN170&lt;&gt;"",1,0))</f>
        <v>0</v>
      </c>
      <c r="AN167" s="125">
        <f>IF('Indicator Data'!AO171="No Data",1,IF('Indicator Data imputation'!AO170&lt;&gt;"",1,0))</f>
        <v>0</v>
      </c>
      <c r="AO167" s="125">
        <f>IF('Indicator Data'!AP171="No Data",1,IF('Indicator Data imputation'!AP170&lt;&gt;"",1,0))</f>
        <v>0</v>
      </c>
      <c r="AP167" s="125">
        <f>IF('Indicator Data'!AQ171="No Data",1,IF('Indicator Data imputation'!AQ170&lt;&gt;"",1,0))</f>
        <v>1</v>
      </c>
      <c r="AQ167" s="125">
        <f>IF('Indicator Data'!AR171="No Data",1,IF('Indicator Data imputation'!AR170&lt;&gt;"",1,0))</f>
        <v>0</v>
      </c>
      <c r="AR167" s="125">
        <f>IF('Indicator Data'!AS171="No Data",1,IF('Indicator Data imputation'!AS170&lt;&gt;"",1,0))</f>
        <v>0</v>
      </c>
      <c r="AS167" s="125">
        <f>IF('Indicator Data'!AT171="No Data",1,IF('Indicator Data imputation'!AT170&lt;&gt;"",1,0))</f>
        <v>1</v>
      </c>
      <c r="AT167" s="125">
        <f>IF('Indicator Data'!AU171="No Data",1,IF('Indicator Data imputation'!AU170&lt;&gt;"",1,0))</f>
        <v>0</v>
      </c>
      <c r="AU167" s="125">
        <f>IF('Indicator Data'!AV171="No Data",1,IF('Indicator Data imputation'!AV170&lt;&gt;"",1,0))</f>
        <v>0</v>
      </c>
      <c r="AV167" s="125">
        <f>IF('Indicator Data'!AW171="No Data",1,IF('Indicator Data imputation'!AW170&lt;&gt;"",1,0))</f>
        <v>0</v>
      </c>
      <c r="AW167" s="125">
        <f>IF('Indicator Data'!AX171="No Data",1,IF('Indicator Data imputation'!AX170&lt;&gt;"",1,0))</f>
        <v>1</v>
      </c>
      <c r="AX167" s="125">
        <f>IF('Indicator Data'!AY171="No Data",1,IF('Indicator Data imputation'!AY170&lt;&gt;"",1,0))</f>
        <v>0</v>
      </c>
      <c r="AY167" s="125">
        <f>IF('Indicator Data'!AZ171="No Data",1,IF('Indicator Data imputation'!AZ170&lt;&gt;"",1,0))</f>
        <v>0</v>
      </c>
      <c r="AZ167" s="125">
        <f>IF('Indicator Data'!BA171="No Data",1,IF('Indicator Data imputation'!BA170&lt;&gt;"",1,0))</f>
        <v>0</v>
      </c>
      <c r="BA167" s="125">
        <f>IF('Indicator Data'!BB171="No Data",1,IF('Indicator Data imputation'!BB170&lt;&gt;"",1,0))</f>
        <v>0</v>
      </c>
      <c r="BB167" s="125">
        <f>IF('Indicator Data'!BC171="No Data",1,IF('Indicator Data imputation'!BC170&lt;&gt;"",1,0))</f>
        <v>0</v>
      </c>
      <c r="BC167" s="125">
        <f>IF('Indicator Data'!BD171="No Data",1,IF('Indicator Data imputation'!BD170&lt;&gt;"",1,0))</f>
        <v>0</v>
      </c>
      <c r="BD167" s="125">
        <f>IF('Indicator Data'!BF171="No Data",1,IF('Indicator Data imputation'!BE170&lt;&gt;"",1,0))</f>
        <v>0</v>
      </c>
      <c r="BE167" s="125">
        <f>IF('Indicator Data'!BG171="No Data",1,IF('Indicator Data imputation'!BF170&lt;&gt;"",1,0))</f>
        <v>0</v>
      </c>
      <c r="BF167" s="125">
        <f>IF('Indicator Data'!BH171="No Data",1,IF('Indicator Data imputation'!BG170&lt;&gt;"",1,0))</f>
        <v>0</v>
      </c>
      <c r="BG167" s="125">
        <f>IF('Indicator Data'!BI171="No Data",1,IF('Indicator Data imputation'!BH170&lt;&gt;"",1,0))</f>
        <v>0</v>
      </c>
      <c r="BH167" s="125">
        <f>IF('Indicator Data'!BJ171="No Data",1,IF('Indicator Data imputation'!BI170&lt;&gt;"",1,0))</f>
        <v>0</v>
      </c>
      <c r="BI167" s="125">
        <f>IF('Indicator Data'!BK171="No Data",1,IF('Indicator Data imputation'!BJ170&lt;&gt;"",1,0))</f>
        <v>0</v>
      </c>
      <c r="BJ167" s="125">
        <f>IF('Indicator Data'!BL171="No Data",1,IF('Indicator Data imputation'!BK170&lt;&gt;"",1,0))</f>
        <v>0</v>
      </c>
      <c r="BK167" s="125">
        <f>IF('Indicator Data'!BM171="No Data",1,IF('Indicator Data imputation'!BL170&lt;&gt;"",1,0))</f>
        <v>0</v>
      </c>
      <c r="BL167" s="125">
        <f>IF('Indicator Data'!BN171="No Data",1,IF('Indicator Data imputation'!BM170&lt;&gt;"",1,0))</f>
        <v>0</v>
      </c>
      <c r="BM167" s="125">
        <f>IF('Indicator Data'!BO171="No Data",1,IF('Indicator Data imputation'!BN170&lt;&gt;"",1,0))</f>
        <v>1</v>
      </c>
      <c r="BN167" s="125">
        <f>IF('Indicator Data'!BP171="No Data",1,IF('Indicator Data imputation'!BO170&lt;&gt;"",1,0))</f>
        <v>0</v>
      </c>
      <c r="BO167" s="125">
        <f>IF('Indicator Data'!BQ171="No Data",1,IF('Indicator Data imputation'!BP170&lt;&gt;"",1,0))</f>
        <v>0</v>
      </c>
      <c r="BP167" s="125">
        <f>IF('Indicator Data'!BR171="No Data",1,IF('Indicator Data imputation'!BQ170&lt;&gt;"",1,0))</f>
        <v>0</v>
      </c>
      <c r="BQ167" s="125">
        <f>IF('Indicator Data'!BS171="No Data",1,IF('Indicator Data imputation'!BR170&lt;&gt;"",1,0))</f>
        <v>0</v>
      </c>
      <c r="BR167" s="125">
        <f>IF('Indicator Data'!BT171="No Data",1,IF('Indicator Data imputation'!BS170&lt;&gt;"",1,0))</f>
        <v>0</v>
      </c>
      <c r="BS167" s="125">
        <f>IF('Indicator Data'!BU171="No Data",1,IF('Indicator Data imputation'!BT170&lt;&gt;"",1,0))</f>
        <v>0</v>
      </c>
      <c r="BT167" s="125">
        <f>IF('Indicator Data'!BV171="No Data",1,IF('Indicator Data imputation'!BU170&lt;&gt;"",1,0))</f>
        <v>0</v>
      </c>
      <c r="BU167" s="125">
        <f>IF('Indicator Data'!BW171="No Data",1,IF('Indicator Data imputation'!BV170&lt;&gt;"",1,0))</f>
        <v>0</v>
      </c>
      <c r="BV167" s="125">
        <f>IF('Indicator Data'!BX171="No Data",1,IF('Indicator Data imputation'!BW170&lt;&gt;"",1,0))</f>
        <v>0</v>
      </c>
      <c r="BW167" s="125">
        <f>IF('Indicator Data'!BY171="No Data",1,IF('Indicator Data imputation'!BX170&lt;&gt;"",1,0))</f>
        <v>0</v>
      </c>
      <c r="BX167" s="125">
        <f>IF('Indicator Data'!BZ171="No Data",1,IF('Indicator Data imputation'!BY170&lt;&gt;"",1,0))</f>
        <v>0</v>
      </c>
      <c r="BY167" s="3">
        <f t="shared" si="8"/>
        <v>11</v>
      </c>
      <c r="BZ167" s="127">
        <f t="shared" si="7"/>
        <v>0.14666666666666667</v>
      </c>
    </row>
    <row r="168" spans="1:78" x14ac:dyDescent="0.3">
      <c r="A168" s="3" t="str">
        <f>'Indicator Data'!B172</f>
        <v>SYR</v>
      </c>
      <c r="B168" s="125">
        <f>IF('Indicator Data'!C172="No Data",1,IF('Indicator Data imputation'!C171&lt;&gt;"",1,0))</f>
        <v>0</v>
      </c>
      <c r="C168" s="125">
        <f>IF('Indicator Data'!D172="No Data",1,IF('Indicator Data imputation'!D171&lt;&gt;"",1,0))</f>
        <v>0</v>
      </c>
      <c r="D168" s="125">
        <f>IF('Indicator Data'!E172="No Data",1,IF('Indicator Data imputation'!E171&lt;&gt;"",1,0))</f>
        <v>0</v>
      </c>
      <c r="E168" s="125">
        <f>IF('Indicator Data'!F172="No Data",1,IF('Indicator Data imputation'!F171&lt;&gt;"",1,0))</f>
        <v>0</v>
      </c>
      <c r="F168" s="125">
        <f>IF('Indicator Data'!G172="No Data",1,IF('Indicator Data imputation'!G171&lt;&gt;"",1,0))</f>
        <v>0</v>
      </c>
      <c r="G168" s="125">
        <f>IF('Indicator Data'!H172="No Data",1,IF('Indicator Data imputation'!H171&lt;&gt;"",1,0))</f>
        <v>0</v>
      </c>
      <c r="H168" s="125">
        <f>IF('Indicator Data'!I172="No Data",1,IF('Indicator Data imputation'!I171&lt;&gt;"",1,0))</f>
        <v>0</v>
      </c>
      <c r="I168" s="125">
        <f>IF('Indicator Data'!J172="No Data",1,IF('Indicator Data imputation'!J171&lt;&gt;"",1,0))</f>
        <v>0</v>
      </c>
      <c r="J168" s="125">
        <f>IF('Indicator Data'!K172="No Data",1,IF('Indicator Data imputation'!K171&lt;&gt;"",1,0))</f>
        <v>0</v>
      </c>
      <c r="K168" s="125">
        <f>IF('Indicator Data'!L172="No Data",1,IF('Indicator Data imputation'!L171&lt;&gt;"",1,0))</f>
        <v>0</v>
      </c>
      <c r="L168" s="125">
        <f>IF('Indicator Data'!M172="No Data",1,IF('Indicator Data imputation'!M171&lt;&gt;"",1,0))</f>
        <v>0</v>
      </c>
      <c r="M168" s="125">
        <f>IF('Indicator Data'!N172="No Data",1,IF('Indicator Data imputation'!N171&lt;&gt;"",1,0))</f>
        <v>1</v>
      </c>
      <c r="N168" s="125">
        <f>IF('Indicator Data'!O172="No Data",1,IF('Indicator Data imputation'!O171&lt;&gt;"",1,0))</f>
        <v>1</v>
      </c>
      <c r="O168" s="125">
        <f>IF('Indicator Data'!P172="No Data",1,IF('Indicator Data imputation'!P171&lt;&gt;"",1,0))</f>
        <v>1</v>
      </c>
      <c r="P168" s="125">
        <f>IF('Indicator Data'!Q172="No Data",1,IF('Indicator Data imputation'!Q171&lt;&gt;"",1,0))</f>
        <v>0</v>
      </c>
      <c r="Q168" s="125">
        <f>IF('Indicator Data'!R172="No Data",1,IF('Indicator Data imputation'!R171&lt;&gt;"",1,0))</f>
        <v>0</v>
      </c>
      <c r="R168" s="125">
        <f>IF('Indicator Data'!S172="No Data",1,IF('Indicator Data imputation'!S171&lt;&gt;"",1,0))</f>
        <v>0</v>
      </c>
      <c r="S168" s="125">
        <f>IF('Indicator Data'!T172="No Data",1,IF('Indicator Data imputation'!T171&lt;&gt;"",1,0))</f>
        <v>0</v>
      </c>
      <c r="T168" s="125">
        <f>IF('Indicator Data'!U172="No Data",1,IF('Indicator Data imputation'!U171&lt;&gt;"",1,0))</f>
        <v>0</v>
      </c>
      <c r="U168" s="125">
        <f>IF('Indicator Data'!V172="No Data",1,IF('Indicator Data imputation'!V171&lt;&gt;"",1,0))</f>
        <v>0</v>
      </c>
      <c r="V168" s="125">
        <f>IF('Indicator Data'!W172="No Data",1,IF('Indicator Data imputation'!W171&lt;&gt;"",1,0))</f>
        <v>0</v>
      </c>
      <c r="W168" s="125">
        <f>IF('Indicator Data'!X172="No Data",1,IF('Indicator Data imputation'!X171&lt;&gt;"",1,0))</f>
        <v>0</v>
      </c>
      <c r="X168" s="125">
        <f>IF('Indicator Data'!Y172="No Data",1,IF('Indicator Data imputation'!Y171&lt;&gt;"",1,0))</f>
        <v>0</v>
      </c>
      <c r="Y168" s="125">
        <f>IF('Indicator Data'!Z172="No Data",1,IF('Indicator Data imputation'!Z171&lt;&gt;"",1,0))</f>
        <v>0</v>
      </c>
      <c r="Z168" s="125">
        <f>IF('Indicator Data'!AA172="No Data",1,IF('Indicator Data imputation'!AA171&lt;&gt;"",1,0))</f>
        <v>1</v>
      </c>
      <c r="AA168" s="125">
        <f>IF('Indicator Data'!AB172="No Data",1,IF('Indicator Data imputation'!AB171&lt;&gt;"",1,0))</f>
        <v>0</v>
      </c>
      <c r="AB168" s="125">
        <f>IF('Indicator Data'!AC172="No Data",1,IF('Indicator Data imputation'!AC171&lt;&gt;"",1,0))</f>
        <v>0</v>
      </c>
      <c r="AC168" s="125">
        <f>IF('Indicator Data'!AD172="No Data",1,IF('Indicator Data imputation'!AD171&lt;&gt;"",1,0))</f>
        <v>0</v>
      </c>
      <c r="AD168" s="125">
        <f>IF('Indicator Data'!AE172="No Data",1,IF('Indicator Data imputation'!AE171&lt;&gt;"",1,0))</f>
        <v>0</v>
      </c>
      <c r="AE168" s="125">
        <f>IF('Indicator Data'!AF172="No Data",1,IF('Indicator Data imputation'!AF171&lt;&gt;"",1,0))</f>
        <v>0</v>
      </c>
      <c r="AF168" s="125">
        <f>IF('Indicator Data'!AG172="No Data",1,IF('Indicator Data imputation'!AG171&lt;&gt;"",1,0))</f>
        <v>0</v>
      </c>
      <c r="AG168" s="125">
        <f>IF('Indicator Data'!AH172="No Data",1,IF('Indicator Data imputation'!AH171&lt;&gt;"",1,0))</f>
        <v>0</v>
      </c>
      <c r="AH168" s="125">
        <f>IF('Indicator Data'!AI172="No Data",1,IF('Indicator Data imputation'!AI171&lt;&gt;"",1,0))</f>
        <v>0</v>
      </c>
      <c r="AI168" s="125">
        <f>IF('Indicator Data'!AJ172="No Data",1,IF('Indicator Data imputation'!AJ171&lt;&gt;"",1,0))</f>
        <v>0</v>
      </c>
      <c r="AJ168" s="125">
        <f>IF('Indicator Data'!AK172="No Data",1,IF('Indicator Data imputation'!AK171&lt;&gt;"",1,0))</f>
        <v>0</v>
      </c>
      <c r="AK168" s="125">
        <f>IF('Indicator Data'!AL172="No Data",1,IF('Indicator Data imputation'!AL171&lt;&gt;"",1,0))</f>
        <v>0</v>
      </c>
      <c r="AL168" s="125">
        <f>IF('Indicator Data'!AM172="No Data",1,IF('Indicator Data imputation'!AM171&lt;&gt;"",1,0))</f>
        <v>0</v>
      </c>
      <c r="AM168" s="125">
        <f>IF('Indicator Data'!AN172="No Data",1,IF('Indicator Data imputation'!AN171&lt;&gt;"",1,0))</f>
        <v>0</v>
      </c>
      <c r="AN168" s="125">
        <f>IF('Indicator Data'!AO172="No Data",1,IF('Indicator Data imputation'!AO171&lt;&gt;"",1,0))</f>
        <v>0</v>
      </c>
      <c r="AO168" s="125">
        <f>IF('Indicator Data'!AP172="No Data",1,IF('Indicator Data imputation'!AP171&lt;&gt;"",1,0))</f>
        <v>0</v>
      </c>
      <c r="AP168" s="125">
        <f>IF('Indicator Data'!AQ172="No Data",1,IF('Indicator Data imputation'!AQ171&lt;&gt;"",1,0))</f>
        <v>1</v>
      </c>
      <c r="AQ168" s="125">
        <f>IF('Indicator Data'!AR172="No Data",1,IF('Indicator Data imputation'!AR171&lt;&gt;"",1,0))</f>
        <v>1</v>
      </c>
      <c r="AR168" s="125">
        <f>IF('Indicator Data'!AS172="No Data",1,IF('Indicator Data imputation'!AS171&lt;&gt;"",1,0))</f>
        <v>0</v>
      </c>
      <c r="AS168" s="125">
        <f>IF('Indicator Data'!AT172="No Data",1,IF('Indicator Data imputation'!AT171&lt;&gt;"",1,0))</f>
        <v>0</v>
      </c>
      <c r="AT168" s="125">
        <f>IF('Indicator Data'!AU172="No Data",1,IF('Indicator Data imputation'!AU171&lt;&gt;"",1,0))</f>
        <v>0</v>
      </c>
      <c r="AU168" s="125">
        <f>IF('Indicator Data'!AV172="No Data",1,IF('Indicator Data imputation'!AV171&lt;&gt;"",1,0))</f>
        <v>0</v>
      </c>
      <c r="AV168" s="125">
        <f>IF('Indicator Data'!AW172="No Data",1,IF('Indicator Data imputation'!AW171&lt;&gt;"",1,0))</f>
        <v>0</v>
      </c>
      <c r="AW168" s="125">
        <f>IF('Indicator Data'!AX172="No Data",1,IF('Indicator Data imputation'!AX171&lt;&gt;"",1,0))</f>
        <v>0</v>
      </c>
      <c r="AX168" s="125">
        <f>IF('Indicator Data'!AY172="No Data",1,IF('Indicator Data imputation'!AY171&lt;&gt;"",1,0))</f>
        <v>0</v>
      </c>
      <c r="AY168" s="125">
        <f>IF('Indicator Data'!AZ172="No Data",1,IF('Indicator Data imputation'!AZ171&lt;&gt;"",1,0))</f>
        <v>0</v>
      </c>
      <c r="AZ168" s="125">
        <f>IF('Indicator Data'!BA172="No Data",1,IF('Indicator Data imputation'!BA171&lt;&gt;"",1,0))</f>
        <v>1</v>
      </c>
      <c r="BA168" s="125">
        <f>IF('Indicator Data'!BB172="No Data",1,IF('Indicator Data imputation'!BB171&lt;&gt;"",1,0))</f>
        <v>0</v>
      </c>
      <c r="BB168" s="125">
        <f>IF('Indicator Data'!BC172="No Data",1,IF('Indicator Data imputation'!BC171&lt;&gt;"",1,0))</f>
        <v>0</v>
      </c>
      <c r="BC168" s="125">
        <f>IF('Indicator Data'!BD172="No Data",1,IF('Indicator Data imputation'!BD171&lt;&gt;"",1,0))</f>
        <v>0</v>
      </c>
      <c r="BD168" s="125">
        <f>IF('Indicator Data'!BF172="No Data",1,IF('Indicator Data imputation'!BE171&lt;&gt;"",1,0))</f>
        <v>0</v>
      </c>
      <c r="BE168" s="125">
        <f>IF('Indicator Data'!BG172="No Data",1,IF('Indicator Data imputation'!BF171&lt;&gt;"",1,0))</f>
        <v>0</v>
      </c>
      <c r="BF168" s="125">
        <f>IF('Indicator Data'!BH172="No Data",1,IF('Indicator Data imputation'!BG171&lt;&gt;"",1,0))</f>
        <v>0</v>
      </c>
      <c r="BG168" s="125">
        <f>IF('Indicator Data'!BI172="No Data",1,IF('Indicator Data imputation'!BH171&lt;&gt;"",1,0))</f>
        <v>0</v>
      </c>
      <c r="BH168" s="125">
        <f>IF('Indicator Data'!BJ172="No Data",1,IF('Indicator Data imputation'!BI171&lt;&gt;"",1,0))</f>
        <v>1</v>
      </c>
      <c r="BI168" s="125">
        <f>IF('Indicator Data'!BK172="No Data",1,IF('Indicator Data imputation'!BJ171&lt;&gt;"",1,0))</f>
        <v>0</v>
      </c>
      <c r="BJ168" s="125">
        <f>IF('Indicator Data'!BL172="No Data",1,IF('Indicator Data imputation'!BK171&lt;&gt;"",1,0))</f>
        <v>0</v>
      </c>
      <c r="BK168" s="125">
        <f>IF('Indicator Data'!BM172="No Data",1,IF('Indicator Data imputation'!BL171&lt;&gt;"",1,0))</f>
        <v>0</v>
      </c>
      <c r="BL168" s="125">
        <f>IF('Indicator Data'!BN172="No Data",1,IF('Indicator Data imputation'!BM171&lt;&gt;"",1,0))</f>
        <v>0</v>
      </c>
      <c r="BM168" s="125">
        <f>IF('Indicator Data'!BO172="No Data",1,IF('Indicator Data imputation'!BN171&lt;&gt;"",1,0))</f>
        <v>1</v>
      </c>
      <c r="BN168" s="125">
        <f>IF('Indicator Data'!BP172="No Data",1,IF('Indicator Data imputation'!BO171&lt;&gt;"",1,0))</f>
        <v>0</v>
      </c>
      <c r="BO168" s="125">
        <f>IF('Indicator Data'!BQ172="No Data",1,IF('Indicator Data imputation'!BP171&lt;&gt;"",1,0))</f>
        <v>0</v>
      </c>
      <c r="BP168" s="125">
        <f>IF('Indicator Data'!BR172="No Data",1,IF('Indicator Data imputation'!BQ171&lt;&gt;"",1,0))</f>
        <v>0</v>
      </c>
      <c r="BQ168" s="125">
        <f>IF('Indicator Data'!BS172="No Data",1,IF('Indicator Data imputation'!BR171&lt;&gt;"",1,0))</f>
        <v>0</v>
      </c>
      <c r="BR168" s="125">
        <f>IF('Indicator Data'!BT172="No Data",1,IF('Indicator Data imputation'!BS171&lt;&gt;"",1,0))</f>
        <v>0</v>
      </c>
      <c r="BS168" s="125">
        <f>IF('Indicator Data'!BU172="No Data",1,IF('Indicator Data imputation'!BT171&lt;&gt;"",1,0))</f>
        <v>0</v>
      </c>
      <c r="BT168" s="125">
        <f>IF('Indicator Data'!BV172="No Data",1,IF('Indicator Data imputation'!BU171&lt;&gt;"",1,0))</f>
        <v>0</v>
      </c>
      <c r="BU168" s="125">
        <f>IF('Indicator Data'!BW172="No Data",1,IF('Indicator Data imputation'!BV171&lt;&gt;"",1,0))</f>
        <v>0</v>
      </c>
      <c r="BV168" s="125">
        <f>IF('Indicator Data'!BX172="No Data",1,IF('Indicator Data imputation'!BW171&lt;&gt;"",1,0))</f>
        <v>1</v>
      </c>
      <c r="BW168" s="125">
        <f>IF('Indicator Data'!BY172="No Data",1,IF('Indicator Data imputation'!BX171&lt;&gt;"",1,0))</f>
        <v>1</v>
      </c>
      <c r="BX168" s="125">
        <f>IF('Indicator Data'!BZ172="No Data",1,IF('Indicator Data imputation'!BY171&lt;&gt;"",1,0))</f>
        <v>0</v>
      </c>
      <c r="BY168" s="3">
        <f t="shared" si="8"/>
        <v>11</v>
      </c>
      <c r="BZ168" s="127">
        <f t="shared" si="7"/>
        <v>0.14666666666666667</v>
      </c>
    </row>
    <row r="169" spans="1:78" x14ac:dyDescent="0.3">
      <c r="A169" s="3" t="str">
        <f>'Indicator Data'!B173</f>
        <v>TJK</v>
      </c>
      <c r="B169" s="125">
        <f>IF('Indicator Data'!C173="No Data",1,IF('Indicator Data imputation'!C172&lt;&gt;"",1,0))</f>
        <v>0</v>
      </c>
      <c r="C169" s="125">
        <f>IF('Indicator Data'!D173="No Data",1,IF('Indicator Data imputation'!D172&lt;&gt;"",1,0))</f>
        <v>0</v>
      </c>
      <c r="D169" s="125">
        <f>IF('Indicator Data'!E173="No Data",1,IF('Indicator Data imputation'!E172&lt;&gt;"",1,0))</f>
        <v>0</v>
      </c>
      <c r="E169" s="125">
        <f>IF('Indicator Data'!F173="No Data",1,IF('Indicator Data imputation'!F172&lt;&gt;"",1,0))</f>
        <v>0</v>
      </c>
      <c r="F169" s="125">
        <f>IF('Indicator Data'!G173="No Data",1,IF('Indicator Data imputation'!G172&lt;&gt;"",1,0))</f>
        <v>0</v>
      </c>
      <c r="G169" s="125">
        <f>IF('Indicator Data'!H173="No Data",1,IF('Indicator Data imputation'!H172&lt;&gt;"",1,0))</f>
        <v>0</v>
      </c>
      <c r="H169" s="125">
        <f>IF('Indicator Data'!I173="No Data",1,IF('Indicator Data imputation'!I172&lt;&gt;"",1,0))</f>
        <v>0</v>
      </c>
      <c r="I169" s="125">
        <f>IF('Indicator Data'!J173="No Data",1,IF('Indicator Data imputation'!J172&lt;&gt;"",1,0))</f>
        <v>0</v>
      </c>
      <c r="J169" s="125">
        <f>IF('Indicator Data'!K173="No Data",1,IF('Indicator Data imputation'!K172&lt;&gt;"",1,0))</f>
        <v>0</v>
      </c>
      <c r="K169" s="125">
        <f>IF('Indicator Data'!L173="No Data",1,IF('Indicator Data imputation'!L172&lt;&gt;"",1,0))</f>
        <v>0</v>
      </c>
      <c r="L169" s="125">
        <f>IF('Indicator Data'!M173="No Data",1,IF('Indicator Data imputation'!M172&lt;&gt;"",1,0))</f>
        <v>0</v>
      </c>
      <c r="M169" s="125">
        <f>IF('Indicator Data'!N173="No Data",1,IF('Indicator Data imputation'!N172&lt;&gt;"",1,0))</f>
        <v>1</v>
      </c>
      <c r="N169" s="125">
        <f>IF('Indicator Data'!O173="No Data",1,IF('Indicator Data imputation'!O172&lt;&gt;"",1,0))</f>
        <v>1</v>
      </c>
      <c r="O169" s="125">
        <f>IF('Indicator Data'!P173="No Data",1,IF('Indicator Data imputation'!P172&lt;&gt;"",1,0))</f>
        <v>1</v>
      </c>
      <c r="P169" s="125">
        <f>IF('Indicator Data'!Q173="No Data",1,IF('Indicator Data imputation'!Q172&lt;&gt;"",1,0))</f>
        <v>0</v>
      </c>
      <c r="Q169" s="125">
        <f>IF('Indicator Data'!R173="No Data",1,IF('Indicator Data imputation'!R172&lt;&gt;"",1,0))</f>
        <v>0</v>
      </c>
      <c r="R169" s="125">
        <f>IF('Indicator Data'!S173="No Data",1,IF('Indicator Data imputation'!S172&lt;&gt;"",1,0))</f>
        <v>0</v>
      </c>
      <c r="S169" s="125">
        <f>IF('Indicator Data'!T173="No Data",1,IF('Indicator Data imputation'!T172&lt;&gt;"",1,0))</f>
        <v>0</v>
      </c>
      <c r="T169" s="125">
        <f>IF('Indicator Data'!U173="No Data",1,IF('Indicator Data imputation'!U172&lt;&gt;"",1,0))</f>
        <v>0</v>
      </c>
      <c r="U169" s="125">
        <f>IF('Indicator Data'!V173="No Data",1,IF('Indicator Data imputation'!V172&lt;&gt;"",1,0))</f>
        <v>0</v>
      </c>
      <c r="V169" s="125">
        <f>IF('Indicator Data'!W173="No Data",1,IF('Indicator Data imputation'!W172&lt;&gt;"",1,0))</f>
        <v>0</v>
      </c>
      <c r="W169" s="125">
        <f>IF('Indicator Data'!X173="No Data",1,IF('Indicator Data imputation'!X172&lt;&gt;"",1,0))</f>
        <v>0</v>
      </c>
      <c r="X169" s="125">
        <f>IF('Indicator Data'!Y173="No Data",1,IF('Indicator Data imputation'!Y172&lt;&gt;"",1,0))</f>
        <v>0</v>
      </c>
      <c r="Y169" s="125">
        <f>IF('Indicator Data'!Z173="No Data",1,IF('Indicator Data imputation'!Z172&lt;&gt;"",1,0))</f>
        <v>0</v>
      </c>
      <c r="Z169" s="125">
        <f>IF('Indicator Data'!AA173="No Data",1,IF('Indicator Data imputation'!AA172&lt;&gt;"",1,0))</f>
        <v>0</v>
      </c>
      <c r="AA169" s="125">
        <f>IF('Indicator Data'!AB173="No Data",1,IF('Indicator Data imputation'!AB172&lt;&gt;"",1,0))</f>
        <v>0</v>
      </c>
      <c r="AB169" s="125">
        <f>IF('Indicator Data'!AC173="No Data",1,IF('Indicator Data imputation'!AC172&lt;&gt;"",1,0))</f>
        <v>0</v>
      </c>
      <c r="AC169" s="125">
        <f>IF('Indicator Data'!AD173="No Data",1,IF('Indicator Data imputation'!AD172&lt;&gt;"",1,0))</f>
        <v>1</v>
      </c>
      <c r="AD169" s="125">
        <f>IF('Indicator Data'!AE173="No Data",1,IF('Indicator Data imputation'!AE172&lt;&gt;"",1,0))</f>
        <v>0</v>
      </c>
      <c r="AE169" s="125">
        <f>IF('Indicator Data'!AF173="No Data",1,IF('Indicator Data imputation'!AF172&lt;&gt;"",1,0))</f>
        <v>0</v>
      </c>
      <c r="AF169" s="125">
        <f>IF('Indicator Data'!AG173="No Data",1,IF('Indicator Data imputation'!AG172&lt;&gt;"",1,0))</f>
        <v>0</v>
      </c>
      <c r="AG169" s="125">
        <f>IF('Indicator Data'!AH173="No Data",1,IF('Indicator Data imputation'!AH172&lt;&gt;"",1,0))</f>
        <v>0</v>
      </c>
      <c r="AH169" s="125">
        <f>IF('Indicator Data'!AI173="No Data",1,IF('Indicator Data imputation'!AI172&lt;&gt;"",1,0))</f>
        <v>0</v>
      </c>
      <c r="AI169" s="125">
        <f>IF('Indicator Data'!AJ173="No Data",1,IF('Indicator Data imputation'!AJ172&lt;&gt;"",1,0))</f>
        <v>0</v>
      </c>
      <c r="AJ169" s="125">
        <f>IF('Indicator Data'!AK173="No Data",1,IF('Indicator Data imputation'!AK172&lt;&gt;"",1,0))</f>
        <v>0</v>
      </c>
      <c r="AK169" s="125">
        <f>IF('Indicator Data'!AL173="No Data",1,IF('Indicator Data imputation'!AL172&lt;&gt;"",1,0))</f>
        <v>0</v>
      </c>
      <c r="AL169" s="125">
        <f>IF('Indicator Data'!AM173="No Data",1,IF('Indicator Data imputation'!AM172&lt;&gt;"",1,0))</f>
        <v>0</v>
      </c>
      <c r="AM169" s="125">
        <f>IF('Indicator Data'!AN173="No Data",1,IF('Indicator Data imputation'!AN172&lt;&gt;"",1,0))</f>
        <v>0</v>
      </c>
      <c r="AN169" s="125">
        <f>IF('Indicator Data'!AO173="No Data",1,IF('Indicator Data imputation'!AO172&lt;&gt;"",1,0))</f>
        <v>0</v>
      </c>
      <c r="AO169" s="125">
        <f>IF('Indicator Data'!AP173="No Data",1,IF('Indicator Data imputation'!AP172&lt;&gt;"",1,0))</f>
        <v>0</v>
      </c>
      <c r="AP169" s="125">
        <f>IF('Indicator Data'!AQ173="No Data",1,IF('Indicator Data imputation'!AQ172&lt;&gt;"",1,0))</f>
        <v>0</v>
      </c>
      <c r="AQ169" s="125">
        <f>IF('Indicator Data'!AR173="No Data",1,IF('Indicator Data imputation'!AR172&lt;&gt;"",1,0))</f>
        <v>0</v>
      </c>
      <c r="AR169" s="125">
        <f>IF('Indicator Data'!AS173="No Data",1,IF('Indicator Data imputation'!AS172&lt;&gt;"",1,0))</f>
        <v>0</v>
      </c>
      <c r="AS169" s="125">
        <f>IF('Indicator Data'!AT173="No Data",1,IF('Indicator Data imputation'!AT172&lt;&gt;"",1,0))</f>
        <v>0</v>
      </c>
      <c r="AT169" s="125">
        <f>IF('Indicator Data'!AU173="No Data",1,IF('Indicator Data imputation'!AU172&lt;&gt;"",1,0))</f>
        <v>0</v>
      </c>
      <c r="AU169" s="125">
        <f>IF('Indicator Data'!AV173="No Data",1,IF('Indicator Data imputation'!AV172&lt;&gt;"",1,0))</f>
        <v>0</v>
      </c>
      <c r="AV169" s="125">
        <f>IF('Indicator Data'!AW173="No Data",1,IF('Indicator Data imputation'!AW172&lt;&gt;"",1,0))</f>
        <v>0</v>
      </c>
      <c r="AW169" s="125">
        <f>IF('Indicator Data'!AX173="No Data",1,IF('Indicator Data imputation'!AX172&lt;&gt;"",1,0))</f>
        <v>0</v>
      </c>
      <c r="AX169" s="125">
        <f>IF('Indicator Data'!AY173="No Data",1,IF('Indicator Data imputation'!AY172&lt;&gt;"",1,0))</f>
        <v>0</v>
      </c>
      <c r="AY169" s="125">
        <f>IF('Indicator Data'!AZ173="No Data",1,IF('Indicator Data imputation'!AZ172&lt;&gt;"",1,0))</f>
        <v>0</v>
      </c>
      <c r="AZ169" s="125">
        <f>IF('Indicator Data'!BA173="No Data",1,IF('Indicator Data imputation'!BA172&lt;&gt;"",1,0))</f>
        <v>0</v>
      </c>
      <c r="BA169" s="125">
        <f>IF('Indicator Data'!BB173="No Data",1,IF('Indicator Data imputation'!BB172&lt;&gt;"",1,0))</f>
        <v>0</v>
      </c>
      <c r="BB169" s="125">
        <f>IF('Indicator Data'!BC173="No Data",1,IF('Indicator Data imputation'!BC172&lt;&gt;"",1,0))</f>
        <v>0</v>
      </c>
      <c r="BC169" s="125">
        <f>IF('Indicator Data'!BD173="No Data",1,IF('Indicator Data imputation'!BD172&lt;&gt;"",1,0))</f>
        <v>0</v>
      </c>
      <c r="BD169" s="125">
        <f>IF('Indicator Data'!BF173="No Data",1,IF('Indicator Data imputation'!BE172&lt;&gt;"",1,0))</f>
        <v>0</v>
      </c>
      <c r="BE169" s="125">
        <f>IF('Indicator Data'!BG173="No Data",1,IF('Indicator Data imputation'!BF172&lt;&gt;"",1,0))</f>
        <v>0</v>
      </c>
      <c r="BF169" s="125">
        <f>IF('Indicator Data'!BH173="No Data",1,IF('Indicator Data imputation'!BG172&lt;&gt;"",1,0))</f>
        <v>0</v>
      </c>
      <c r="BG169" s="125">
        <f>IF('Indicator Data'!BI173="No Data",1,IF('Indicator Data imputation'!BH172&lt;&gt;"",1,0))</f>
        <v>0</v>
      </c>
      <c r="BH169" s="125">
        <f>IF('Indicator Data'!BJ173="No Data",1,IF('Indicator Data imputation'!BI172&lt;&gt;"",1,0))</f>
        <v>1</v>
      </c>
      <c r="BI169" s="125">
        <f>IF('Indicator Data'!BK173="No Data",1,IF('Indicator Data imputation'!BJ172&lt;&gt;"",1,0))</f>
        <v>0</v>
      </c>
      <c r="BJ169" s="125">
        <f>IF('Indicator Data'!BL173="No Data",1,IF('Indicator Data imputation'!BK172&lt;&gt;"",1,0))</f>
        <v>0</v>
      </c>
      <c r="BK169" s="125">
        <f>IF('Indicator Data'!BM173="No Data",1,IF('Indicator Data imputation'!BL172&lt;&gt;"",1,0))</f>
        <v>0</v>
      </c>
      <c r="BL169" s="125">
        <f>IF('Indicator Data'!BN173="No Data",1,IF('Indicator Data imputation'!BM172&lt;&gt;"",1,0))</f>
        <v>0</v>
      </c>
      <c r="BM169" s="125">
        <f>IF('Indicator Data'!BO173="No Data",1,IF('Indicator Data imputation'!BN172&lt;&gt;"",1,0))</f>
        <v>0</v>
      </c>
      <c r="BN169" s="125">
        <f>IF('Indicator Data'!BP173="No Data",1,IF('Indicator Data imputation'!BO172&lt;&gt;"",1,0))</f>
        <v>0</v>
      </c>
      <c r="BO169" s="125">
        <f>IF('Indicator Data'!BQ173="No Data",1,IF('Indicator Data imputation'!BP172&lt;&gt;"",1,0))</f>
        <v>0</v>
      </c>
      <c r="BP169" s="125">
        <f>IF('Indicator Data'!BR173="No Data",1,IF('Indicator Data imputation'!BQ172&lt;&gt;"",1,0))</f>
        <v>0</v>
      </c>
      <c r="BQ169" s="125">
        <f>IF('Indicator Data'!BS173="No Data",1,IF('Indicator Data imputation'!BR172&lt;&gt;"",1,0))</f>
        <v>0</v>
      </c>
      <c r="BR169" s="125">
        <f>IF('Indicator Data'!BT173="No Data",1,IF('Indicator Data imputation'!BS172&lt;&gt;"",1,0))</f>
        <v>0</v>
      </c>
      <c r="BS169" s="125">
        <f>IF('Indicator Data'!BU173="No Data",1,IF('Indicator Data imputation'!BT172&lt;&gt;"",1,0))</f>
        <v>0</v>
      </c>
      <c r="BT169" s="125">
        <f>IF('Indicator Data'!BV173="No Data",1,IF('Indicator Data imputation'!BU172&lt;&gt;"",1,0))</f>
        <v>0</v>
      </c>
      <c r="BU169" s="125">
        <f>IF('Indicator Data'!BW173="No Data",1,IF('Indicator Data imputation'!BV172&lt;&gt;"",1,0))</f>
        <v>0</v>
      </c>
      <c r="BV169" s="125">
        <f>IF('Indicator Data'!BX173="No Data",1,IF('Indicator Data imputation'!BW172&lt;&gt;"",1,0))</f>
        <v>1</v>
      </c>
      <c r="BW169" s="125">
        <f>IF('Indicator Data'!BY173="No Data",1,IF('Indicator Data imputation'!BX172&lt;&gt;"",1,0))</f>
        <v>0</v>
      </c>
      <c r="BX169" s="125">
        <f>IF('Indicator Data'!BZ173="No Data",1,IF('Indicator Data imputation'!BY172&lt;&gt;"",1,0))</f>
        <v>0</v>
      </c>
      <c r="BY169" s="3">
        <f t="shared" si="8"/>
        <v>6</v>
      </c>
      <c r="BZ169" s="127">
        <f t="shared" si="7"/>
        <v>0.08</v>
      </c>
    </row>
    <row r="170" spans="1:78" x14ac:dyDescent="0.3">
      <c r="A170" s="3" t="str">
        <f>'Indicator Data'!B174</f>
        <v>TZA</v>
      </c>
      <c r="B170" s="125">
        <f>IF('Indicator Data'!C174="No Data",1,IF('Indicator Data imputation'!C173&lt;&gt;"",1,0))</f>
        <v>0</v>
      </c>
      <c r="C170" s="125">
        <f>IF('Indicator Data'!D174="No Data",1,IF('Indicator Data imputation'!D173&lt;&gt;"",1,0))</f>
        <v>0</v>
      </c>
      <c r="D170" s="125">
        <f>IF('Indicator Data'!E174="No Data",1,IF('Indicator Data imputation'!E173&lt;&gt;"",1,0))</f>
        <v>0</v>
      </c>
      <c r="E170" s="125">
        <f>IF('Indicator Data'!F174="No Data",1,IF('Indicator Data imputation'!F173&lt;&gt;"",1,0))</f>
        <v>0</v>
      </c>
      <c r="F170" s="125">
        <f>IF('Indicator Data'!G174="No Data",1,IF('Indicator Data imputation'!G173&lt;&gt;"",1,0))</f>
        <v>0</v>
      </c>
      <c r="G170" s="125">
        <f>IF('Indicator Data'!H174="No Data",1,IF('Indicator Data imputation'!H173&lt;&gt;"",1,0))</f>
        <v>0</v>
      </c>
      <c r="H170" s="125">
        <f>IF('Indicator Data'!I174="No Data",1,IF('Indicator Data imputation'!I173&lt;&gt;"",1,0))</f>
        <v>0</v>
      </c>
      <c r="I170" s="125">
        <f>IF('Indicator Data'!J174="No Data",1,IF('Indicator Data imputation'!J173&lt;&gt;"",1,0))</f>
        <v>0</v>
      </c>
      <c r="J170" s="125">
        <f>IF('Indicator Data'!K174="No Data",1,IF('Indicator Data imputation'!K173&lt;&gt;"",1,0))</f>
        <v>0</v>
      </c>
      <c r="K170" s="125">
        <f>IF('Indicator Data'!L174="No Data",1,IF('Indicator Data imputation'!L173&lt;&gt;"",1,0))</f>
        <v>0</v>
      </c>
      <c r="L170" s="125">
        <f>IF('Indicator Data'!M174="No Data",1,IF('Indicator Data imputation'!M173&lt;&gt;"",1,0))</f>
        <v>0</v>
      </c>
      <c r="M170" s="125">
        <f>IF('Indicator Data'!N174="No Data",1,IF('Indicator Data imputation'!N173&lt;&gt;"",1,0))</f>
        <v>0</v>
      </c>
      <c r="N170" s="125">
        <f>IF('Indicator Data'!O174="No Data",1,IF('Indicator Data imputation'!O173&lt;&gt;"",1,0))</f>
        <v>0</v>
      </c>
      <c r="O170" s="125">
        <f>IF('Indicator Data'!P174="No Data",1,IF('Indicator Data imputation'!P173&lt;&gt;"",1,0))</f>
        <v>0</v>
      </c>
      <c r="P170" s="125">
        <f>IF('Indicator Data'!Q174="No Data",1,IF('Indicator Data imputation'!Q173&lt;&gt;"",1,0))</f>
        <v>0</v>
      </c>
      <c r="Q170" s="125">
        <f>IF('Indicator Data'!R174="No Data",1,IF('Indicator Data imputation'!R173&lt;&gt;"",1,0))</f>
        <v>0</v>
      </c>
      <c r="R170" s="125">
        <f>IF('Indicator Data'!S174="No Data",1,IF('Indicator Data imputation'!S173&lt;&gt;"",1,0))</f>
        <v>0</v>
      </c>
      <c r="S170" s="125">
        <f>IF('Indicator Data'!T174="No Data",1,IF('Indicator Data imputation'!T173&lt;&gt;"",1,0))</f>
        <v>0</v>
      </c>
      <c r="T170" s="125">
        <f>IF('Indicator Data'!U174="No Data",1,IF('Indicator Data imputation'!U173&lt;&gt;"",1,0))</f>
        <v>0</v>
      </c>
      <c r="U170" s="125">
        <f>IF('Indicator Data'!V174="No Data",1,IF('Indicator Data imputation'!V173&lt;&gt;"",1,0))</f>
        <v>0</v>
      </c>
      <c r="V170" s="125">
        <f>IF('Indicator Data'!W174="No Data",1,IF('Indicator Data imputation'!W173&lt;&gt;"",1,0))</f>
        <v>0</v>
      </c>
      <c r="W170" s="125">
        <f>IF('Indicator Data'!X174="No Data",1,IF('Indicator Data imputation'!X173&lt;&gt;"",1,0))</f>
        <v>0</v>
      </c>
      <c r="X170" s="125">
        <f>IF('Indicator Data'!Y174="No Data",1,IF('Indicator Data imputation'!Y173&lt;&gt;"",1,0))</f>
        <v>0</v>
      </c>
      <c r="Y170" s="125">
        <f>IF('Indicator Data'!Z174="No Data",1,IF('Indicator Data imputation'!Z173&lt;&gt;"",1,0))</f>
        <v>0</v>
      </c>
      <c r="Z170" s="125">
        <f>IF('Indicator Data'!AA174="No Data",1,IF('Indicator Data imputation'!AA173&lt;&gt;"",1,0))</f>
        <v>0</v>
      </c>
      <c r="AA170" s="125">
        <f>IF('Indicator Data'!AB174="No Data",1,IF('Indicator Data imputation'!AB173&lt;&gt;"",1,0))</f>
        <v>0</v>
      </c>
      <c r="AB170" s="125">
        <f>IF('Indicator Data'!AC174="No Data",1,IF('Indicator Data imputation'!AC173&lt;&gt;"",1,0))</f>
        <v>0</v>
      </c>
      <c r="AC170" s="125">
        <f>IF('Indicator Data'!AD174="No Data",1,IF('Indicator Data imputation'!AD173&lt;&gt;"",1,0))</f>
        <v>0</v>
      </c>
      <c r="AD170" s="125">
        <f>IF('Indicator Data'!AE174="No Data",1,IF('Indicator Data imputation'!AE173&lt;&gt;"",1,0))</f>
        <v>0</v>
      </c>
      <c r="AE170" s="125">
        <f>IF('Indicator Data'!AF174="No Data",1,IF('Indicator Data imputation'!AF173&lt;&gt;"",1,0))</f>
        <v>0</v>
      </c>
      <c r="AF170" s="125">
        <f>IF('Indicator Data'!AG174="No Data",1,IF('Indicator Data imputation'!AG173&lt;&gt;"",1,0))</f>
        <v>0</v>
      </c>
      <c r="AG170" s="125">
        <f>IF('Indicator Data'!AH174="No Data",1,IF('Indicator Data imputation'!AH173&lt;&gt;"",1,0))</f>
        <v>0</v>
      </c>
      <c r="AH170" s="125">
        <f>IF('Indicator Data'!AI174="No Data",1,IF('Indicator Data imputation'!AI173&lt;&gt;"",1,0))</f>
        <v>0</v>
      </c>
      <c r="AI170" s="125">
        <f>IF('Indicator Data'!AJ174="No Data",1,IF('Indicator Data imputation'!AJ173&lt;&gt;"",1,0))</f>
        <v>0</v>
      </c>
      <c r="AJ170" s="125">
        <f>IF('Indicator Data'!AK174="No Data",1,IF('Indicator Data imputation'!AK173&lt;&gt;"",1,0))</f>
        <v>0</v>
      </c>
      <c r="AK170" s="125">
        <f>IF('Indicator Data'!AL174="No Data",1,IF('Indicator Data imputation'!AL173&lt;&gt;"",1,0))</f>
        <v>0</v>
      </c>
      <c r="AL170" s="125">
        <f>IF('Indicator Data'!AM174="No Data",1,IF('Indicator Data imputation'!AM173&lt;&gt;"",1,0))</f>
        <v>0</v>
      </c>
      <c r="AM170" s="125">
        <f>IF('Indicator Data'!AN174="No Data",1,IF('Indicator Data imputation'!AN173&lt;&gt;"",1,0))</f>
        <v>0</v>
      </c>
      <c r="AN170" s="125">
        <f>IF('Indicator Data'!AO174="No Data",1,IF('Indicator Data imputation'!AO173&lt;&gt;"",1,0))</f>
        <v>0</v>
      </c>
      <c r="AO170" s="125">
        <f>IF('Indicator Data'!AP174="No Data",1,IF('Indicator Data imputation'!AP173&lt;&gt;"",1,0))</f>
        <v>0</v>
      </c>
      <c r="AP170" s="125">
        <f>IF('Indicator Data'!AQ174="No Data",1,IF('Indicator Data imputation'!AQ173&lt;&gt;"",1,0))</f>
        <v>0</v>
      </c>
      <c r="AQ170" s="125">
        <f>IF('Indicator Data'!AR174="No Data",1,IF('Indicator Data imputation'!AR173&lt;&gt;"",1,0))</f>
        <v>0</v>
      </c>
      <c r="AR170" s="125">
        <f>IF('Indicator Data'!AS174="No Data",1,IF('Indicator Data imputation'!AS173&lt;&gt;"",1,0))</f>
        <v>0</v>
      </c>
      <c r="AS170" s="125">
        <f>IF('Indicator Data'!AT174="No Data",1,IF('Indicator Data imputation'!AT173&lt;&gt;"",1,0))</f>
        <v>0</v>
      </c>
      <c r="AT170" s="125">
        <f>IF('Indicator Data'!AU174="No Data",1,IF('Indicator Data imputation'!AU173&lt;&gt;"",1,0))</f>
        <v>0</v>
      </c>
      <c r="AU170" s="125">
        <f>IF('Indicator Data'!AV174="No Data",1,IF('Indicator Data imputation'!AV173&lt;&gt;"",1,0))</f>
        <v>0</v>
      </c>
      <c r="AV170" s="125">
        <f>IF('Indicator Data'!AW174="No Data",1,IF('Indicator Data imputation'!AW173&lt;&gt;"",1,0))</f>
        <v>0</v>
      </c>
      <c r="AW170" s="125">
        <f>IF('Indicator Data'!AX174="No Data",1,IF('Indicator Data imputation'!AX173&lt;&gt;"",1,0))</f>
        <v>0</v>
      </c>
      <c r="AX170" s="125">
        <f>IF('Indicator Data'!AY174="No Data",1,IF('Indicator Data imputation'!AY173&lt;&gt;"",1,0))</f>
        <v>0</v>
      </c>
      <c r="AY170" s="125">
        <f>IF('Indicator Data'!AZ174="No Data",1,IF('Indicator Data imputation'!AZ173&lt;&gt;"",1,0))</f>
        <v>0</v>
      </c>
      <c r="AZ170" s="125">
        <f>IF('Indicator Data'!BA174="No Data",1,IF('Indicator Data imputation'!BA173&lt;&gt;"",1,0))</f>
        <v>0</v>
      </c>
      <c r="BA170" s="125">
        <f>IF('Indicator Data'!BB174="No Data",1,IF('Indicator Data imputation'!BB173&lt;&gt;"",1,0))</f>
        <v>0</v>
      </c>
      <c r="BB170" s="125">
        <f>IF('Indicator Data'!BC174="No Data",1,IF('Indicator Data imputation'!BC173&lt;&gt;"",1,0))</f>
        <v>0</v>
      </c>
      <c r="BC170" s="125">
        <f>IF('Indicator Data'!BD174="No Data",1,IF('Indicator Data imputation'!BD173&lt;&gt;"",1,0))</f>
        <v>0</v>
      </c>
      <c r="BD170" s="125">
        <f>IF('Indicator Data'!BF174="No Data",1,IF('Indicator Data imputation'!BE173&lt;&gt;"",1,0))</f>
        <v>0</v>
      </c>
      <c r="BE170" s="125">
        <f>IF('Indicator Data'!BG174="No Data",1,IF('Indicator Data imputation'!BF173&lt;&gt;"",1,0))</f>
        <v>0</v>
      </c>
      <c r="BF170" s="125">
        <f>IF('Indicator Data'!BH174="No Data",1,IF('Indicator Data imputation'!BG173&lt;&gt;"",1,0))</f>
        <v>0</v>
      </c>
      <c r="BG170" s="125">
        <f>IF('Indicator Data'!BI174="No Data",1,IF('Indicator Data imputation'!BH173&lt;&gt;"",1,0))</f>
        <v>0</v>
      </c>
      <c r="BH170" s="125">
        <f>IF('Indicator Data'!BJ174="No Data",1,IF('Indicator Data imputation'!BI173&lt;&gt;"",1,0))</f>
        <v>0</v>
      </c>
      <c r="BI170" s="125">
        <f>IF('Indicator Data'!BK174="No Data",1,IF('Indicator Data imputation'!BJ173&lt;&gt;"",1,0))</f>
        <v>0</v>
      </c>
      <c r="BJ170" s="125">
        <f>IF('Indicator Data'!BL174="No Data",1,IF('Indicator Data imputation'!BK173&lt;&gt;"",1,0))</f>
        <v>0</v>
      </c>
      <c r="BK170" s="125">
        <f>IF('Indicator Data'!BM174="No Data",1,IF('Indicator Data imputation'!BL173&lt;&gt;"",1,0))</f>
        <v>0</v>
      </c>
      <c r="BL170" s="125">
        <f>IF('Indicator Data'!BN174="No Data",1,IF('Indicator Data imputation'!BM173&lt;&gt;"",1,0))</f>
        <v>0</v>
      </c>
      <c r="BM170" s="125">
        <f>IF('Indicator Data'!BO174="No Data",1,IF('Indicator Data imputation'!BN173&lt;&gt;"",1,0))</f>
        <v>0</v>
      </c>
      <c r="BN170" s="125">
        <f>IF('Indicator Data'!BP174="No Data",1,IF('Indicator Data imputation'!BO173&lt;&gt;"",1,0))</f>
        <v>0</v>
      </c>
      <c r="BO170" s="125">
        <f>IF('Indicator Data'!BQ174="No Data",1,IF('Indicator Data imputation'!BP173&lt;&gt;"",1,0))</f>
        <v>0</v>
      </c>
      <c r="BP170" s="125">
        <f>IF('Indicator Data'!BR174="No Data",1,IF('Indicator Data imputation'!BQ173&lt;&gt;"",1,0))</f>
        <v>0</v>
      </c>
      <c r="BQ170" s="125">
        <f>IF('Indicator Data'!BS174="No Data",1,IF('Indicator Data imputation'!BR173&lt;&gt;"",1,0))</f>
        <v>0</v>
      </c>
      <c r="BR170" s="125">
        <f>IF('Indicator Data'!BT174="No Data",1,IF('Indicator Data imputation'!BS173&lt;&gt;"",1,0))</f>
        <v>0</v>
      </c>
      <c r="BS170" s="125">
        <f>IF('Indicator Data'!BU174="No Data",1,IF('Indicator Data imputation'!BT173&lt;&gt;"",1,0))</f>
        <v>0</v>
      </c>
      <c r="BT170" s="125">
        <f>IF('Indicator Data'!BV174="No Data",1,IF('Indicator Data imputation'!BU173&lt;&gt;"",1,0))</f>
        <v>0</v>
      </c>
      <c r="BU170" s="125">
        <f>IF('Indicator Data'!BW174="No Data",1,IF('Indicator Data imputation'!BV173&lt;&gt;"",1,0))</f>
        <v>0</v>
      </c>
      <c r="BV170" s="125">
        <f>IF('Indicator Data'!BX174="No Data",1,IF('Indicator Data imputation'!BW173&lt;&gt;"",1,0))</f>
        <v>0</v>
      </c>
      <c r="BW170" s="125">
        <f>IF('Indicator Data'!BY174="No Data",1,IF('Indicator Data imputation'!BX173&lt;&gt;"",1,0))</f>
        <v>0</v>
      </c>
      <c r="BX170" s="125">
        <f>IF('Indicator Data'!BZ174="No Data",1,IF('Indicator Data imputation'!BY173&lt;&gt;"",1,0))</f>
        <v>0</v>
      </c>
      <c r="BY170" s="3">
        <f t="shared" si="8"/>
        <v>0</v>
      </c>
      <c r="BZ170" s="127">
        <f t="shared" si="7"/>
        <v>0</v>
      </c>
    </row>
    <row r="171" spans="1:78" x14ac:dyDescent="0.3">
      <c r="A171" s="3" t="str">
        <f>'Indicator Data'!B175</f>
        <v>THA</v>
      </c>
      <c r="B171" s="125">
        <f>IF('Indicator Data'!C175="No Data",1,IF('Indicator Data imputation'!C174&lt;&gt;"",1,0))</f>
        <v>0</v>
      </c>
      <c r="C171" s="125">
        <f>IF('Indicator Data'!D175="No Data",1,IF('Indicator Data imputation'!D174&lt;&gt;"",1,0))</f>
        <v>0</v>
      </c>
      <c r="D171" s="125">
        <f>IF('Indicator Data'!E175="No Data",1,IF('Indicator Data imputation'!E174&lt;&gt;"",1,0))</f>
        <v>0</v>
      </c>
      <c r="E171" s="125">
        <f>IF('Indicator Data'!F175="No Data",1,IF('Indicator Data imputation'!F174&lt;&gt;"",1,0))</f>
        <v>0</v>
      </c>
      <c r="F171" s="125">
        <f>IF('Indicator Data'!G175="No Data",1,IF('Indicator Data imputation'!G174&lt;&gt;"",1,0))</f>
        <v>0</v>
      </c>
      <c r="G171" s="125">
        <f>IF('Indicator Data'!H175="No Data",1,IF('Indicator Data imputation'!H174&lt;&gt;"",1,0))</f>
        <v>0</v>
      </c>
      <c r="H171" s="125">
        <f>IF('Indicator Data'!I175="No Data",1,IF('Indicator Data imputation'!I174&lt;&gt;"",1,0))</f>
        <v>0</v>
      </c>
      <c r="I171" s="125">
        <f>IF('Indicator Data'!J175="No Data",1,IF('Indicator Data imputation'!J174&lt;&gt;"",1,0))</f>
        <v>0</v>
      </c>
      <c r="J171" s="125">
        <f>IF('Indicator Data'!K175="No Data",1,IF('Indicator Data imputation'!K174&lt;&gt;"",1,0))</f>
        <v>0</v>
      </c>
      <c r="K171" s="125">
        <f>IF('Indicator Data'!L175="No Data",1,IF('Indicator Data imputation'!L174&lt;&gt;"",1,0))</f>
        <v>0</v>
      </c>
      <c r="L171" s="125">
        <f>IF('Indicator Data'!M175="No Data",1,IF('Indicator Data imputation'!M174&lt;&gt;"",1,0))</f>
        <v>0</v>
      </c>
      <c r="M171" s="125">
        <f>IF('Indicator Data'!N175="No Data",1,IF('Indicator Data imputation'!N174&lt;&gt;"",1,0))</f>
        <v>1</v>
      </c>
      <c r="N171" s="125">
        <f>IF('Indicator Data'!O175="No Data",1,IF('Indicator Data imputation'!O174&lt;&gt;"",1,0))</f>
        <v>1</v>
      </c>
      <c r="O171" s="125">
        <f>IF('Indicator Data'!P175="No Data",1,IF('Indicator Data imputation'!P174&lt;&gt;"",1,0))</f>
        <v>1</v>
      </c>
      <c r="P171" s="125">
        <f>IF('Indicator Data'!Q175="No Data",1,IF('Indicator Data imputation'!Q174&lt;&gt;"",1,0))</f>
        <v>0</v>
      </c>
      <c r="Q171" s="125">
        <f>IF('Indicator Data'!R175="No Data",1,IF('Indicator Data imputation'!R174&lt;&gt;"",1,0))</f>
        <v>0</v>
      </c>
      <c r="R171" s="125">
        <f>IF('Indicator Data'!S175="No Data",1,IF('Indicator Data imputation'!S174&lt;&gt;"",1,0))</f>
        <v>0</v>
      </c>
      <c r="S171" s="125">
        <f>IF('Indicator Data'!T175="No Data",1,IF('Indicator Data imputation'!T174&lt;&gt;"",1,0))</f>
        <v>0</v>
      </c>
      <c r="T171" s="125">
        <f>IF('Indicator Data'!U175="No Data",1,IF('Indicator Data imputation'!U174&lt;&gt;"",1,0))</f>
        <v>0</v>
      </c>
      <c r="U171" s="125">
        <f>IF('Indicator Data'!V175="No Data",1,IF('Indicator Data imputation'!V174&lt;&gt;"",1,0))</f>
        <v>0</v>
      </c>
      <c r="V171" s="125">
        <f>IF('Indicator Data'!W175="No Data",1,IF('Indicator Data imputation'!W174&lt;&gt;"",1,0))</f>
        <v>0</v>
      </c>
      <c r="W171" s="125">
        <f>IF('Indicator Data'!X175="No Data",1,IF('Indicator Data imputation'!X174&lt;&gt;"",1,0))</f>
        <v>0</v>
      </c>
      <c r="X171" s="125">
        <f>IF('Indicator Data'!Y175="No Data",1,IF('Indicator Data imputation'!Y174&lt;&gt;"",1,0))</f>
        <v>0</v>
      </c>
      <c r="Y171" s="125">
        <f>IF('Indicator Data'!Z175="No Data",1,IF('Indicator Data imputation'!Z174&lt;&gt;"",1,0))</f>
        <v>0</v>
      </c>
      <c r="Z171" s="125">
        <f>IF('Indicator Data'!AA175="No Data",1,IF('Indicator Data imputation'!AA174&lt;&gt;"",1,0))</f>
        <v>1</v>
      </c>
      <c r="AA171" s="125">
        <f>IF('Indicator Data'!AB175="No Data",1,IF('Indicator Data imputation'!AB174&lt;&gt;"",1,0))</f>
        <v>0</v>
      </c>
      <c r="AB171" s="125">
        <f>IF('Indicator Data'!AC175="No Data",1,IF('Indicator Data imputation'!AC174&lt;&gt;"",1,0))</f>
        <v>0</v>
      </c>
      <c r="AC171" s="125">
        <f>IF('Indicator Data'!AD175="No Data",1,IF('Indicator Data imputation'!AD174&lt;&gt;"",1,0))</f>
        <v>0</v>
      </c>
      <c r="AD171" s="125">
        <f>IF('Indicator Data'!AE175="No Data",1,IF('Indicator Data imputation'!AE174&lt;&gt;"",1,0))</f>
        <v>0</v>
      </c>
      <c r="AE171" s="125">
        <f>IF('Indicator Data'!AF175="No Data",1,IF('Indicator Data imputation'!AF174&lt;&gt;"",1,0))</f>
        <v>0</v>
      </c>
      <c r="AF171" s="125">
        <f>IF('Indicator Data'!AG175="No Data",1,IF('Indicator Data imputation'!AG174&lt;&gt;"",1,0))</f>
        <v>0</v>
      </c>
      <c r="AG171" s="125">
        <f>IF('Indicator Data'!AH175="No Data",1,IF('Indicator Data imputation'!AH174&lt;&gt;"",1,0))</f>
        <v>0</v>
      </c>
      <c r="AH171" s="125">
        <f>IF('Indicator Data'!AI175="No Data",1,IF('Indicator Data imputation'!AI174&lt;&gt;"",1,0))</f>
        <v>0</v>
      </c>
      <c r="AI171" s="125">
        <f>IF('Indicator Data'!AJ175="No Data",1,IF('Indicator Data imputation'!AJ174&lt;&gt;"",1,0))</f>
        <v>0</v>
      </c>
      <c r="AJ171" s="125">
        <f>IF('Indicator Data'!AK175="No Data",1,IF('Indicator Data imputation'!AK174&lt;&gt;"",1,0))</f>
        <v>0</v>
      </c>
      <c r="AK171" s="125">
        <f>IF('Indicator Data'!AL175="No Data",1,IF('Indicator Data imputation'!AL174&lt;&gt;"",1,0))</f>
        <v>0</v>
      </c>
      <c r="AL171" s="125">
        <f>IF('Indicator Data'!AM175="No Data",1,IF('Indicator Data imputation'!AM174&lt;&gt;"",1,0))</f>
        <v>0</v>
      </c>
      <c r="AM171" s="125">
        <f>IF('Indicator Data'!AN175="No Data",1,IF('Indicator Data imputation'!AN174&lt;&gt;"",1,0))</f>
        <v>0</v>
      </c>
      <c r="AN171" s="125">
        <f>IF('Indicator Data'!AO175="No Data",1,IF('Indicator Data imputation'!AO174&lt;&gt;"",1,0))</f>
        <v>0</v>
      </c>
      <c r="AO171" s="125">
        <f>IF('Indicator Data'!AP175="No Data",1,IF('Indicator Data imputation'!AP174&lt;&gt;"",1,0))</f>
        <v>0</v>
      </c>
      <c r="AP171" s="125">
        <f>IF('Indicator Data'!AQ175="No Data",1,IF('Indicator Data imputation'!AQ174&lt;&gt;"",1,0))</f>
        <v>0</v>
      </c>
      <c r="AQ171" s="125">
        <f>IF('Indicator Data'!AR175="No Data",1,IF('Indicator Data imputation'!AR174&lt;&gt;"",1,0))</f>
        <v>0</v>
      </c>
      <c r="AR171" s="125">
        <f>IF('Indicator Data'!AS175="No Data",1,IF('Indicator Data imputation'!AS174&lt;&gt;"",1,0))</f>
        <v>0</v>
      </c>
      <c r="AS171" s="125">
        <f>IF('Indicator Data'!AT175="No Data",1,IF('Indicator Data imputation'!AT174&lt;&gt;"",1,0))</f>
        <v>0</v>
      </c>
      <c r="AT171" s="125">
        <f>IF('Indicator Data'!AU175="No Data",1,IF('Indicator Data imputation'!AU174&lt;&gt;"",1,0))</f>
        <v>0</v>
      </c>
      <c r="AU171" s="125">
        <f>IF('Indicator Data'!AV175="No Data",1,IF('Indicator Data imputation'!AV174&lt;&gt;"",1,0))</f>
        <v>0</v>
      </c>
      <c r="AV171" s="125">
        <f>IF('Indicator Data'!AW175="No Data",1,IF('Indicator Data imputation'!AW174&lt;&gt;"",1,0))</f>
        <v>0</v>
      </c>
      <c r="AW171" s="125">
        <f>IF('Indicator Data'!AX175="No Data",1,IF('Indicator Data imputation'!AX174&lt;&gt;"",1,0))</f>
        <v>0</v>
      </c>
      <c r="AX171" s="125">
        <f>IF('Indicator Data'!AY175="No Data",1,IF('Indicator Data imputation'!AY174&lt;&gt;"",1,0))</f>
        <v>0</v>
      </c>
      <c r="AY171" s="125">
        <f>IF('Indicator Data'!AZ175="No Data",1,IF('Indicator Data imputation'!AZ174&lt;&gt;"",1,0))</f>
        <v>0</v>
      </c>
      <c r="AZ171" s="125">
        <f>IF('Indicator Data'!BA175="No Data",1,IF('Indicator Data imputation'!BA174&lt;&gt;"",1,0))</f>
        <v>0</v>
      </c>
      <c r="BA171" s="125">
        <f>IF('Indicator Data'!BB175="No Data",1,IF('Indicator Data imputation'!BB174&lt;&gt;"",1,0))</f>
        <v>0</v>
      </c>
      <c r="BB171" s="125">
        <f>IF('Indicator Data'!BC175="No Data",1,IF('Indicator Data imputation'!BC174&lt;&gt;"",1,0))</f>
        <v>0</v>
      </c>
      <c r="BC171" s="125">
        <f>IF('Indicator Data'!BD175="No Data",1,IF('Indicator Data imputation'!BD174&lt;&gt;"",1,0))</f>
        <v>0</v>
      </c>
      <c r="BD171" s="125">
        <f>IF('Indicator Data'!BF175="No Data",1,IF('Indicator Data imputation'!BE174&lt;&gt;"",1,0))</f>
        <v>0</v>
      </c>
      <c r="BE171" s="125">
        <f>IF('Indicator Data'!BG175="No Data",1,IF('Indicator Data imputation'!BF174&lt;&gt;"",1,0))</f>
        <v>0</v>
      </c>
      <c r="BF171" s="125">
        <f>IF('Indicator Data'!BH175="No Data",1,IF('Indicator Data imputation'!BG174&lt;&gt;"",1,0))</f>
        <v>0</v>
      </c>
      <c r="BG171" s="125">
        <f>IF('Indicator Data'!BI175="No Data",1,IF('Indicator Data imputation'!BH174&lt;&gt;"",1,0))</f>
        <v>0</v>
      </c>
      <c r="BH171" s="125">
        <f>IF('Indicator Data'!BJ175="No Data",1,IF('Indicator Data imputation'!BI174&lt;&gt;"",1,0))</f>
        <v>0</v>
      </c>
      <c r="BI171" s="125">
        <f>IF('Indicator Data'!BK175="No Data",1,IF('Indicator Data imputation'!BJ174&lt;&gt;"",1,0))</f>
        <v>0</v>
      </c>
      <c r="BJ171" s="125">
        <f>IF('Indicator Data'!BL175="No Data",1,IF('Indicator Data imputation'!BK174&lt;&gt;"",1,0))</f>
        <v>0</v>
      </c>
      <c r="BK171" s="125">
        <f>IF('Indicator Data'!BM175="No Data",1,IF('Indicator Data imputation'!BL174&lt;&gt;"",1,0))</f>
        <v>0</v>
      </c>
      <c r="BL171" s="125">
        <f>IF('Indicator Data'!BN175="No Data",1,IF('Indicator Data imputation'!BM174&lt;&gt;"",1,0))</f>
        <v>0</v>
      </c>
      <c r="BM171" s="125">
        <f>IF('Indicator Data'!BO175="No Data",1,IF('Indicator Data imputation'!BN174&lt;&gt;"",1,0))</f>
        <v>0</v>
      </c>
      <c r="BN171" s="125">
        <f>IF('Indicator Data'!BP175="No Data",1,IF('Indicator Data imputation'!BO174&lt;&gt;"",1,0))</f>
        <v>0</v>
      </c>
      <c r="BO171" s="125">
        <f>IF('Indicator Data'!BQ175="No Data",1,IF('Indicator Data imputation'!BP174&lt;&gt;"",1,0))</f>
        <v>0</v>
      </c>
      <c r="BP171" s="125">
        <f>IF('Indicator Data'!BR175="No Data",1,IF('Indicator Data imputation'!BQ174&lt;&gt;"",1,0))</f>
        <v>0</v>
      </c>
      <c r="BQ171" s="125">
        <f>IF('Indicator Data'!BS175="No Data",1,IF('Indicator Data imputation'!BR174&lt;&gt;"",1,0))</f>
        <v>0</v>
      </c>
      <c r="BR171" s="125">
        <f>IF('Indicator Data'!BT175="No Data",1,IF('Indicator Data imputation'!BS174&lt;&gt;"",1,0))</f>
        <v>0</v>
      </c>
      <c r="BS171" s="125">
        <f>IF('Indicator Data'!BU175="No Data",1,IF('Indicator Data imputation'!BT174&lt;&gt;"",1,0))</f>
        <v>0</v>
      </c>
      <c r="BT171" s="125">
        <f>IF('Indicator Data'!BV175="No Data",1,IF('Indicator Data imputation'!BU174&lt;&gt;"",1,0))</f>
        <v>0</v>
      </c>
      <c r="BU171" s="125">
        <f>IF('Indicator Data'!BW175="No Data",1,IF('Indicator Data imputation'!BV174&lt;&gt;"",1,0))</f>
        <v>0</v>
      </c>
      <c r="BV171" s="125">
        <f>IF('Indicator Data'!BX175="No Data",1,IF('Indicator Data imputation'!BW174&lt;&gt;"",1,0))</f>
        <v>1</v>
      </c>
      <c r="BW171" s="125">
        <f>IF('Indicator Data'!BY175="No Data",1,IF('Indicator Data imputation'!BX174&lt;&gt;"",1,0))</f>
        <v>0</v>
      </c>
      <c r="BX171" s="125">
        <f>IF('Indicator Data'!BZ175="No Data",1,IF('Indicator Data imputation'!BY174&lt;&gt;"",1,0))</f>
        <v>0</v>
      </c>
      <c r="BY171" s="3">
        <f t="shared" si="8"/>
        <v>5</v>
      </c>
      <c r="BZ171" s="127">
        <f t="shared" si="7"/>
        <v>6.6666666666666666E-2</v>
      </c>
    </row>
    <row r="172" spans="1:78" x14ac:dyDescent="0.3">
      <c r="A172" s="3" t="str">
        <f>'Indicator Data'!B176</f>
        <v>TLS</v>
      </c>
      <c r="B172" s="125">
        <f>IF('Indicator Data'!C176="No Data",1,IF('Indicator Data imputation'!C175&lt;&gt;"",1,0))</f>
        <v>0</v>
      </c>
      <c r="C172" s="125">
        <f>IF('Indicator Data'!D176="No Data",1,IF('Indicator Data imputation'!D175&lt;&gt;"",1,0))</f>
        <v>0</v>
      </c>
      <c r="D172" s="125">
        <f>IF('Indicator Data'!E176="No Data",1,IF('Indicator Data imputation'!E175&lt;&gt;"",1,0))</f>
        <v>0</v>
      </c>
      <c r="E172" s="125">
        <f>IF('Indicator Data'!F176="No Data",1,IF('Indicator Data imputation'!F175&lt;&gt;"",1,0))</f>
        <v>0</v>
      </c>
      <c r="F172" s="125">
        <f>IF('Indicator Data'!G176="No Data",1,IF('Indicator Data imputation'!G175&lt;&gt;"",1,0))</f>
        <v>0</v>
      </c>
      <c r="G172" s="125">
        <f>IF('Indicator Data'!H176="No Data",1,IF('Indicator Data imputation'!H175&lt;&gt;"",1,0))</f>
        <v>0</v>
      </c>
      <c r="H172" s="125">
        <f>IF('Indicator Data'!I176="No Data",1,IF('Indicator Data imputation'!I175&lt;&gt;"",1,0))</f>
        <v>0</v>
      </c>
      <c r="I172" s="125">
        <f>IF('Indicator Data'!J176="No Data",1,IF('Indicator Data imputation'!J175&lt;&gt;"",1,0))</f>
        <v>0</v>
      </c>
      <c r="J172" s="125">
        <f>IF('Indicator Data'!K176="No Data",1,IF('Indicator Data imputation'!K175&lt;&gt;"",1,0))</f>
        <v>0</v>
      </c>
      <c r="K172" s="125">
        <f>IF('Indicator Data'!L176="No Data",1,IF('Indicator Data imputation'!L175&lt;&gt;"",1,0))</f>
        <v>0</v>
      </c>
      <c r="L172" s="125">
        <f>IF('Indicator Data'!M176="No Data",1,IF('Indicator Data imputation'!M175&lt;&gt;"",1,0))</f>
        <v>0</v>
      </c>
      <c r="M172" s="125">
        <f>IF('Indicator Data'!N176="No Data",1,IF('Indicator Data imputation'!N175&lt;&gt;"",1,0))</f>
        <v>1</v>
      </c>
      <c r="N172" s="125">
        <f>IF('Indicator Data'!O176="No Data",1,IF('Indicator Data imputation'!O175&lt;&gt;"",1,0))</f>
        <v>1</v>
      </c>
      <c r="O172" s="125">
        <f>IF('Indicator Data'!P176="No Data",1,IF('Indicator Data imputation'!P175&lt;&gt;"",1,0))</f>
        <v>1</v>
      </c>
      <c r="P172" s="125">
        <f>IF('Indicator Data'!Q176="No Data",1,IF('Indicator Data imputation'!Q175&lt;&gt;"",1,0))</f>
        <v>0</v>
      </c>
      <c r="Q172" s="125">
        <f>IF('Indicator Data'!R176="No Data",1,IF('Indicator Data imputation'!R175&lt;&gt;"",1,0))</f>
        <v>0</v>
      </c>
      <c r="R172" s="125">
        <f>IF('Indicator Data'!S176="No Data",1,IF('Indicator Data imputation'!S175&lt;&gt;"",1,0))</f>
        <v>0</v>
      </c>
      <c r="S172" s="125">
        <f>IF('Indicator Data'!T176="No Data",1,IF('Indicator Data imputation'!T175&lt;&gt;"",1,0))</f>
        <v>0</v>
      </c>
      <c r="T172" s="125">
        <f>IF('Indicator Data'!U176="No Data",1,IF('Indicator Data imputation'!U175&lt;&gt;"",1,0))</f>
        <v>0</v>
      </c>
      <c r="U172" s="125">
        <f>IF('Indicator Data'!V176="No Data",1,IF('Indicator Data imputation'!V175&lt;&gt;"",1,0))</f>
        <v>0</v>
      </c>
      <c r="V172" s="125">
        <f>IF('Indicator Data'!W176="No Data",1,IF('Indicator Data imputation'!W175&lt;&gt;"",1,0))</f>
        <v>0</v>
      </c>
      <c r="W172" s="125">
        <f>IF('Indicator Data'!X176="No Data",1,IF('Indicator Data imputation'!X175&lt;&gt;"",1,0))</f>
        <v>0</v>
      </c>
      <c r="X172" s="125">
        <f>IF('Indicator Data'!Y176="No Data",1,IF('Indicator Data imputation'!Y175&lt;&gt;"",1,0))</f>
        <v>0</v>
      </c>
      <c r="Y172" s="125">
        <f>IF('Indicator Data'!Z176="No Data",1,IF('Indicator Data imputation'!Z175&lt;&gt;"",1,0))</f>
        <v>0</v>
      </c>
      <c r="Z172" s="125">
        <f>IF('Indicator Data'!AA176="No Data",1,IF('Indicator Data imputation'!AA175&lt;&gt;"",1,0))</f>
        <v>0</v>
      </c>
      <c r="AA172" s="125">
        <f>IF('Indicator Data'!AB176="No Data",1,IF('Indicator Data imputation'!AB175&lt;&gt;"",1,0))</f>
        <v>0</v>
      </c>
      <c r="AB172" s="125">
        <f>IF('Indicator Data'!AC176="No Data",1,IF('Indicator Data imputation'!AC175&lt;&gt;"",1,0))</f>
        <v>0</v>
      </c>
      <c r="AC172" s="125">
        <f>IF('Indicator Data'!AD176="No Data",1,IF('Indicator Data imputation'!AD175&lt;&gt;"",1,0))</f>
        <v>1</v>
      </c>
      <c r="AD172" s="125">
        <f>IF('Indicator Data'!AE176="No Data",1,IF('Indicator Data imputation'!AE175&lt;&gt;"",1,0))</f>
        <v>0</v>
      </c>
      <c r="AE172" s="125">
        <f>IF('Indicator Data'!AF176="No Data",1,IF('Indicator Data imputation'!AF175&lt;&gt;"",1,0))</f>
        <v>0</v>
      </c>
      <c r="AF172" s="125">
        <f>IF('Indicator Data'!AG176="No Data",1,IF('Indicator Data imputation'!AG175&lt;&gt;"",1,0))</f>
        <v>0</v>
      </c>
      <c r="AG172" s="125">
        <f>IF('Indicator Data'!AH176="No Data",1,IF('Indicator Data imputation'!AH175&lt;&gt;"",1,0))</f>
        <v>0</v>
      </c>
      <c r="AH172" s="125">
        <f>IF('Indicator Data'!AI176="No Data",1,IF('Indicator Data imputation'!AI175&lt;&gt;"",1,0))</f>
        <v>0</v>
      </c>
      <c r="AI172" s="125">
        <f>IF('Indicator Data'!AJ176="No Data",1,IF('Indicator Data imputation'!AJ175&lt;&gt;"",1,0))</f>
        <v>0</v>
      </c>
      <c r="AJ172" s="125">
        <f>IF('Indicator Data'!AK176="No Data",1,IF('Indicator Data imputation'!AK175&lt;&gt;"",1,0))</f>
        <v>0</v>
      </c>
      <c r="AK172" s="125">
        <f>IF('Indicator Data'!AL176="No Data",1,IF('Indicator Data imputation'!AL175&lt;&gt;"",1,0))</f>
        <v>0</v>
      </c>
      <c r="AL172" s="125">
        <f>IF('Indicator Data'!AM176="No Data",1,IF('Indicator Data imputation'!AM175&lt;&gt;"",1,0))</f>
        <v>0</v>
      </c>
      <c r="AM172" s="125">
        <f>IF('Indicator Data'!AN176="No Data",1,IF('Indicator Data imputation'!AN175&lt;&gt;"",1,0))</f>
        <v>0</v>
      </c>
      <c r="AN172" s="125">
        <f>IF('Indicator Data'!AO176="No Data",1,IF('Indicator Data imputation'!AO175&lt;&gt;"",1,0))</f>
        <v>0</v>
      </c>
      <c r="AO172" s="125">
        <f>IF('Indicator Data'!AP176="No Data",1,IF('Indicator Data imputation'!AP175&lt;&gt;"",1,0))</f>
        <v>0</v>
      </c>
      <c r="AP172" s="125">
        <f>IF('Indicator Data'!AQ176="No Data",1,IF('Indicator Data imputation'!AQ175&lt;&gt;"",1,0))</f>
        <v>0</v>
      </c>
      <c r="AQ172" s="125">
        <f>IF('Indicator Data'!AR176="No Data",1,IF('Indicator Data imputation'!AR175&lt;&gt;"",1,0))</f>
        <v>0</v>
      </c>
      <c r="AR172" s="125">
        <f>IF('Indicator Data'!AS176="No Data",1,IF('Indicator Data imputation'!AS175&lt;&gt;"",1,0))</f>
        <v>0</v>
      </c>
      <c r="AS172" s="125">
        <f>IF('Indicator Data'!AT176="No Data",1,IF('Indicator Data imputation'!AT175&lt;&gt;"",1,0))</f>
        <v>0</v>
      </c>
      <c r="AT172" s="125">
        <f>IF('Indicator Data'!AU176="No Data",1,IF('Indicator Data imputation'!AU175&lt;&gt;"",1,0))</f>
        <v>0</v>
      </c>
      <c r="AU172" s="125">
        <f>IF('Indicator Data'!AV176="No Data",1,IF('Indicator Data imputation'!AV175&lt;&gt;"",1,0))</f>
        <v>0</v>
      </c>
      <c r="AV172" s="125">
        <f>IF('Indicator Data'!AW176="No Data",1,IF('Indicator Data imputation'!AW175&lt;&gt;"",1,0))</f>
        <v>0</v>
      </c>
      <c r="AW172" s="125">
        <f>IF('Indicator Data'!AX176="No Data",1,IF('Indicator Data imputation'!AX175&lt;&gt;"",1,0))</f>
        <v>0</v>
      </c>
      <c r="AX172" s="125">
        <f>IF('Indicator Data'!AY176="No Data",1,IF('Indicator Data imputation'!AY175&lt;&gt;"",1,0))</f>
        <v>0</v>
      </c>
      <c r="AY172" s="125">
        <f>IF('Indicator Data'!AZ176="No Data",1,IF('Indicator Data imputation'!AZ175&lt;&gt;"",1,0))</f>
        <v>1</v>
      </c>
      <c r="AZ172" s="125">
        <f>IF('Indicator Data'!BA176="No Data",1,IF('Indicator Data imputation'!BA175&lt;&gt;"",1,0))</f>
        <v>0</v>
      </c>
      <c r="BA172" s="125">
        <f>IF('Indicator Data'!BB176="No Data",1,IF('Indicator Data imputation'!BB175&lt;&gt;"",1,0))</f>
        <v>0</v>
      </c>
      <c r="BB172" s="125">
        <f>IF('Indicator Data'!BC176="No Data",1,IF('Indicator Data imputation'!BC175&lt;&gt;"",1,0))</f>
        <v>0</v>
      </c>
      <c r="BC172" s="125">
        <f>IF('Indicator Data'!BD176="No Data",1,IF('Indicator Data imputation'!BD175&lt;&gt;"",1,0))</f>
        <v>0</v>
      </c>
      <c r="BD172" s="125">
        <f>IF('Indicator Data'!BF176="No Data",1,IF('Indicator Data imputation'!BE175&lt;&gt;"",1,0))</f>
        <v>0</v>
      </c>
      <c r="BE172" s="125">
        <f>IF('Indicator Data'!BG176="No Data",1,IF('Indicator Data imputation'!BF175&lt;&gt;"",1,0))</f>
        <v>0</v>
      </c>
      <c r="BF172" s="125">
        <f>IF('Indicator Data'!BH176="No Data",1,IF('Indicator Data imputation'!BG175&lt;&gt;"",1,0))</f>
        <v>0</v>
      </c>
      <c r="BG172" s="125">
        <f>IF('Indicator Data'!BI176="No Data",1,IF('Indicator Data imputation'!BH175&lt;&gt;"",1,0))</f>
        <v>0</v>
      </c>
      <c r="BH172" s="125">
        <f>IF('Indicator Data'!BJ176="No Data",1,IF('Indicator Data imputation'!BI175&lt;&gt;"",1,0))</f>
        <v>0</v>
      </c>
      <c r="BI172" s="125">
        <f>IF('Indicator Data'!BK176="No Data",1,IF('Indicator Data imputation'!BJ175&lt;&gt;"",1,0))</f>
        <v>0</v>
      </c>
      <c r="BJ172" s="125">
        <f>IF('Indicator Data'!BL176="No Data",1,IF('Indicator Data imputation'!BK175&lt;&gt;"",1,0))</f>
        <v>0</v>
      </c>
      <c r="BK172" s="125">
        <f>IF('Indicator Data'!BM176="No Data",1,IF('Indicator Data imputation'!BL175&lt;&gt;"",1,0))</f>
        <v>0</v>
      </c>
      <c r="BL172" s="125">
        <f>IF('Indicator Data'!BN176="No Data",1,IF('Indicator Data imputation'!BM175&lt;&gt;"",1,0))</f>
        <v>0</v>
      </c>
      <c r="BM172" s="125">
        <f>IF('Indicator Data'!BO176="No Data",1,IF('Indicator Data imputation'!BN175&lt;&gt;"",1,0))</f>
        <v>0</v>
      </c>
      <c r="BN172" s="125">
        <f>IF('Indicator Data'!BP176="No Data",1,IF('Indicator Data imputation'!BO175&lt;&gt;"",1,0))</f>
        <v>0</v>
      </c>
      <c r="BO172" s="125">
        <f>IF('Indicator Data'!BQ176="No Data",1,IF('Indicator Data imputation'!BP175&lt;&gt;"",1,0))</f>
        <v>0</v>
      </c>
      <c r="BP172" s="125">
        <f>IF('Indicator Data'!BR176="No Data",1,IF('Indicator Data imputation'!BQ175&lt;&gt;"",1,0))</f>
        <v>0</v>
      </c>
      <c r="BQ172" s="125">
        <f>IF('Indicator Data'!BS176="No Data",1,IF('Indicator Data imputation'!BR175&lt;&gt;"",1,0))</f>
        <v>0</v>
      </c>
      <c r="BR172" s="125">
        <f>IF('Indicator Data'!BT176="No Data",1,IF('Indicator Data imputation'!BS175&lt;&gt;"",1,0))</f>
        <v>0</v>
      </c>
      <c r="BS172" s="125">
        <f>IF('Indicator Data'!BU176="No Data",1,IF('Indicator Data imputation'!BT175&lt;&gt;"",1,0))</f>
        <v>0</v>
      </c>
      <c r="BT172" s="125">
        <f>IF('Indicator Data'!BV176="No Data",1,IF('Indicator Data imputation'!BU175&lt;&gt;"",1,0))</f>
        <v>0</v>
      </c>
      <c r="BU172" s="125">
        <f>IF('Indicator Data'!BW176="No Data",1,IF('Indicator Data imputation'!BV175&lt;&gt;"",1,0))</f>
        <v>0</v>
      </c>
      <c r="BV172" s="125">
        <f>IF('Indicator Data'!BX176="No Data",1,IF('Indicator Data imputation'!BW175&lt;&gt;"",1,0))</f>
        <v>1</v>
      </c>
      <c r="BW172" s="125">
        <f>IF('Indicator Data'!BY176="No Data",1,IF('Indicator Data imputation'!BX175&lt;&gt;"",1,0))</f>
        <v>0</v>
      </c>
      <c r="BX172" s="125">
        <f>IF('Indicator Data'!BZ176="No Data",1,IF('Indicator Data imputation'!BY175&lt;&gt;"",1,0))</f>
        <v>0</v>
      </c>
      <c r="BY172" s="3">
        <f t="shared" si="8"/>
        <v>6</v>
      </c>
      <c r="BZ172" s="127">
        <f t="shared" si="7"/>
        <v>0.08</v>
      </c>
    </row>
    <row r="173" spans="1:78" x14ac:dyDescent="0.3">
      <c r="A173" s="3" t="str">
        <f>'Indicator Data'!B177</f>
        <v>TGO</v>
      </c>
      <c r="B173" s="125">
        <f>IF('Indicator Data'!C177="No Data",1,IF('Indicator Data imputation'!C176&lt;&gt;"",1,0))</f>
        <v>0</v>
      </c>
      <c r="C173" s="125">
        <f>IF('Indicator Data'!D177="No Data",1,IF('Indicator Data imputation'!D176&lt;&gt;"",1,0))</f>
        <v>0</v>
      </c>
      <c r="D173" s="125">
        <f>IF('Indicator Data'!E177="No Data",1,IF('Indicator Data imputation'!E176&lt;&gt;"",1,0))</f>
        <v>0</v>
      </c>
      <c r="E173" s="125">
        <f>IF('Indicator Data'!F177="No Data",1,IF('Indicator Data imputation'!F176&lt;&gt;"",1,0))</f>
        <v>0</v>
      </c>
      <c r="F173" s="125">
        <f>IF('Indicator Data'!G177="No Data",1,IF('Indicator Data imputation'!G176&lt;&gt;"",1,0))</f>
        <v>0</v>
      </c>
      <c r="G173" s="125">
        <f>IF('Indicator Data'!H177="No Data",1,IF('Indicator Data imputation'!H176&lt;&gt;"",1,0))</f>
        <v>0</v>
      </c>
      <c r="H173" s="125">
        <f>IF('Indicator Data'!I177="No Data",1,IF('Indicator Data imputation'!I176&lt;&gt;"",1,0))</f>
        <v>0</v>
      </c>
      <c r="I173" s="125">
        <f>IF('Indicator Data'!J177="No Data",1,IF('Indicator Data imputation'!J176&lt;&gt;"",1,0))</f>
        <v>0</v>
      </c>
      <c r="J173" s="125">
        <f>IF('Indicator Data'!K177="No Data",1,IF('Indicator Data imputation'!K176&lt;&gt;"",1,0))</f>
        <v>0</v>
      </c>
      <c r="K173" s="125">
        <f>IF('Indicator Data'!L177="No Data",1,IF('Indicator Data imputation'!L176&lt;&gt;"",1,0))</f>
        <v>0</v>
      </c>
      <c r="L173" s="125">
        <f>IF('Indicator Data'!M177="No Data",1,IF('Indicator Data imputation'!M176&lt;&gt;"",1,0))</f>
        <v>0</v>
      </c>
      <c r="M173" s="125">
        <f>IF('Indicator Data'!N177="No Data",1,IF('Indicator Data imputation'!N176&lt;&gt;"",1,0))</f>
        <v>0</v>
      </c>
      <c r="N173" s="125">
        <f>IF('Indicator Data'!O177="No Data",1,IF('Indicator Data imputation'!O176&lt;&gt;"",1,0))</f>
        <v>0</v>
      </c>
      <c r="O173" s="125">
        <f>IF('Indicator Data'!P177="No Data",1,IF('Indicator Data imputation'!P176&lt;&gt;"",1,0))</f>
        <v>0</v>
      </c>
      <c r="P173" s="125">
        <f>IF('Indicator Data'!Q177="No Data",1,IF('Indicator Data imputation'!Q176&lt;&gt;"",1,0))</f>
        <v>0</v>
      </c>
      <c r="Q173" s="125">
        <f>IF('Indicator Data'!R177="No Data",1,IF('Indicator Data imputation'!R176&lt;&gt;"",1,0))</f>
        <v>0</v>
      </c>
      <c r="R173" s="125">
        <f>IF('Indicator Data'!S177="No Data",1,IF('Indicator Data imputation'!S176&lt;&gt;"",1,0))</f>
        <v>0</v>
      </c>
      <c r="S173" s="125">
        <f>IF('Indicator Data'!T177="No Data",1,IF('Indicator Data imputation'!T176&lt;&gt;"",1,0))</f>
        <v>0</v>
      </c>
      <c r="T173" s="125">
        <f>IF('Indicator Data'!U177="No Data",1,IF('Indicator Data imputation'!U176&lt;&gt;"",1,0))</f>
        <v>0</v>
      </c>
      <c r="U173" s="125">
        <f>IF('Indicator Data'!V177="No Data",1,IF('Indicator Data imputation'!V176&lt;&gt;"",1,0))</f>
        <v>0</v>
      </c>
      <c r="V173" s="125">
        <f>IF('Indicator Data'!W177="No Data",1,IF('Indicator Data imputation'!W176&lt;&gt;"",1,0))</f>
        <v>0</v>
      </c>
      <c r="W173" s="125">
        <f>IF('Indicator Data'!X177="No Data",1,IF('Indicator Data imputation'!X176&lt;&gt;"",1,0))</f>
        <v>0</v>
      </c>
      <c r="X173" s="125">
        <f>IF('Indicator Data'!Y177="No Data",1,IF('Indicator Data imputation'!Y176&lt;&gt;"",1,0))</f>
        <v>0</v>
      </c>
      <c r="Y173" s="125">
        <f>IF('Indicator Data'!Z177="No Data",1,IF('Indicator Data imputation'!Z176&lt;&gt;"",1,0))</f>
        <v>0</v>
      </c>
      <c r="Z173" s="125">
        <f>IF('Indicator Data'!AA177="No Data",1,IF('Indicator Data imputation'!AA176&lt;&gt;"",1,0))</f>
        <v>0</v>
      </c>
      <c r="AA173" s="125">
        <f>IF('Indicator Data'!AB177="No Data",1,IF('Indicator Data imputation'!AB176&lt;&gt;"",1,0))</f>
        <v>0</v>
      </c>
      <c r="AB173" s="125">
        <f>IF('Indicator Data'!AC177="No Data",1,IF('Indicator Data imputation'!AC176&lt;&gt;"",1,0))</f>
        <v>0</v>
      </c>
      <c r="AC173" s="125">
        <f>IF('Indicator Data'!AD177="No Data",1,IF('Indicator Data imputation'!AD176&lt;&gt;"",1,0))</f>
        <v>0</v>
      </c>
      <c r="AD173" s="125">
        <f>IF('Indicator Data'!AE177="No Data",1,IF('Indicator Data imputation'!AE176&lt;&gt;"",1,0))</f>
        <v>0</v>
      </c>
      <c r="AE173" s="125">
        <f>IF('Indicator Data'!AF177="No Data",1,IF('Indicator Data imputation'!AF176&lt;&gt;"",1,0))</f>
        <v>0</v>
      </c>
      <c r="AF173" s="125">
        <f>IF('Indicator Data'!AG177="No Data",1,IF('Indicator Data imputation'!AG176&lt;&gt;"",1,0))</f>
        <v>0</v>
      </c>
      <c r="AG173" s="125">
        <f>IF('Indicator Data'!AH177="No Data",1,IF('Indicator Data imputation'!AH176&lt;&gt;"",1,0))</f>
        <v>0</v>
      </c>
      <c r="AH173" s="125">
        <f>IF('Indicator Data'!AI177="No Data",1,IF('Indicator Data imputation'!AI176&lt;&gt;"",1,0))</f>
        <v>0</v>
      </c>
      <c r="AI173" s="125">
        <f>IF('Indicator Data'!AJ177="No Data",1,IF('Indicator Data imputation'!AJ176&lt;&gt;"",1,0))</f>
        <v>0</v>
      </c>
      <c r="AJ173" s="125">
        <f>IF('Indicator Data'!AK177="No Data",1,IF('Indicator Data imputation'!AK176&lt;&gt;"",1,0))</f>
        <v>0</v>
      </c>
      <c r="AK173" s="125">
        <f>IF('Indicator Data'!AL177="No Data",1,IF('Indicator Data imputation'!AL176&lt;&gt;"",1,0))</f>
        <v>0</v>
      </c>
      <c r="AL173" s="125">
        <f>IF('Indicator Data'!AM177="No Data",1,IF('Indicator Data imputation'!AM176&lt;&gt;"",1,0))</f>
        <v>0</v>
      </c>
      <c r="AM173" s="125">
        <f>IF('Indicator Data'!AN177="No Data",1,IF('Indicator Data imputation'!AN176&lt;&gt;"",1,0))</f>
        <v>0</v>
      </c>
      <c r="AN173" s="125">
        <f>IF('Indicator Data'!AO177="No Data",1,IF('Indicator Data imputation'!AO176&lt;&gt;"",1,0))</f>
        <v>0</v>
      </c>
      <c r="AO173" s="125">
        <f>IF('Indicator Data'!AP177="No Data",1,IF('Indicator Data imputation'!AP176&lt;&gt;"",1,0))</f>
        <v>0</v>
      </c>
      <c r="AP173" s="125">
        <f>IF('Indicator Data'!AQ177="No Data",1,IF('Indicator Data imputation'!AQ176&lt;&gt;"",1,0))</f>
        <v>0</v>
      </c>
      <c r="AQ173" s="125">
        <f>IF('Indicator Data'!AR177="No Data",1,IF('Indicator Data imputation'!AR176&lt;&gt;"",1,0))</f>
        <v>0</v>
      </c>
      <c r="AR173" s="125">
        <f>IF('Indicator Data'!AS177="No Data",1,IF('Indicator Data imputation'!AS176&lt;&gt;"",1,0))</f>
        <v>0</v>
      </c>
      <c r="AS173" s="125">
        <f>IF('Indicator Data'!AT177="No Data",1,IF('Indicator Data imputation'!AT176&lt;&gt;"",1,0))</f>
        <v>0</v>
      </c>
      <c r="AT173" s="125">
        <f>IF('Indicator Data'!AU177="No Data",1,IF('Indicator Data imputation'!AU176&lt;&gt;"",1,0))</f>
        <v>0</v>
      </c>
      <c r="AU173" s="125">
        <f>IF('Indicator Data'!AV177="No Data",1,IF('Indicator Data imputation'!AV176&lt;&gt;"",1,0))</f>
        <v>0</v>
      </c>
      <c r="AV173" s="125">
        <f>IF('Indicator Data'!AW177="No Data",1,IF('Indicator Data imputation'!AW176&lt;&gt;"",1,0))</f>
        <v>0</v>
      </c>
      <c r="AW173" s="125">
        <f>IF('Indicator Data'!AX177="No Data",1,IF('Indicator Data imputation'!AX176&lt;&gt;"",1,0))</f>
        <v>0</v>
      </c>
      <c r="AX173" s="125">
        <f>IF('Indicator Data'!AY177="No Data",1,IF('Indicator Data imputation'!AY176&lt;&gt;"",1,0))</f>
        <v>0</v>
      </c>
      <c r="AY173" s="125">
        <f>IF('Indicator Data'!AZ177="No Data",1,IF('Indicator Data imputation'!AZ176&lt;&gt;"",1,0))</f>
        <v>0</v>
      </c>
      <c r="AZ173" s="125">
        <f>IF('Indicator Data'!BA177="No Data",1,IF('Indicator Data imputation'!BA176&lt;&gt;"",1,0))</f>
        <v>0</v>
      </c>
      <c r="BA173" s="125">
        <f>IF('Indicator Data'!BB177="No Data",1,IF('Indicator Data imputation'!BB176&lt;&gt;"",1,0))</f>
        <v>0</v>
      </c>
      <c r="BB173" s="125">
        <f>IF('Indicator Data'!BC177="No Data",1,IF('Indicator Data imputation'!BC176&lt;&gt;"",1,0))</f>
        <v>0</v>
      </c>
      <c r="BC173" s="125">
        <f>IF('Indicator Data'!BD177="No Data",1,IF('Indicator Data imputation'!BD176&lt;&gt;"",1,0))</f>
        <v>0</v>
      </c>
      <c r="BD173" s="125">
        <f>IF('Indicator Data'!BF177="No Data",1,IF('Indicator Data imputation'!BE176&lt;&gt;"",1,0))</f>
        <v>0</v>
      </c>
      <c r="BE173" s="125">
        <f>IF('Indicator Data'!BG177="No Data",1,IF('Indicator Data imputation'!BF176&lt;&gt;"",1,0))</f>
        <v>0</v>
      </c>
      <c r="BF173" s="125">
        <f>IF('Indicator Data'!BH177="No Data",1,IF('Indicator Data imputation'!BG176&lt;&gt;"",1,0))</f>
        <v>0</v>
      </c>
      <c r="BG173" s="125">
        <f>IF('Indicator Data'!BI177="No Data",1,IF('Indicator Data imputation'!BH176&lt;&gt;"",1,0))</f>
        <v>0</v>
      </c>
      <c r="BH173" s="125">
        <f>IF('Indicator Data'!BJ177="No Data",1,IF('Indicator Data imputation'!BI176&lt;&gt;"",1,0))</f>
        <v>0</v>
      </c>
      <c r="BI173" s="125">
        <f>IF('Indicator Data'!BK177="No Data",1,IF('Indicator Data imputation'!BJ176&lt;&gt;"",1,0))</f>
        <v>0</v>
      </c>
      <c r="BJ173" s="125">
        <f>IF('Indicator Data'!BL177="No Data",1,IF('Indicator Data imputation'!BK176&lt;&gt;"",1,0))</f>
        <v>0</v>
      </c>
      <c r="BK173" s="125">
        <f>IF('Indicator Data'!BM177="No Data",1,IF('Indicator Data imputation'!BL176&lt;&gt;"",1,0))</f>
        <v>0</v>
      </c>
      <c r="BL173" s="125">
        <f>IF('Indicator Data'!BN177="No Data",1,IF('Indicator Data imputation'!BM176&lt;&gt;"",1,0))</f>
        <v>0</v>
      </c>
      <c r="BM173" s="125">
        <f>IF('Indicator Data'!BO177="No Data",1,IF('Indicator Data imputation'!BN176&lt;&gt;"",1,0))</f>
        <v>0</v>
      </c>
      <c r="BN173" s="125">
        <f>IF('Indicator Data'!BP177="No Data",1,IF('Indicator Data imputation'!BO176&lt;&gt;"",1,0))</f>
        <v>0</v>
      </c>
      <c r="BO173" s="125">
        <f>IF('Indicator Data'!BQ177="No Data",1,IF('Indicator Data imputation'!BP176&lt;&gt;"",1,0))</f>
        <v>0</v>
      </c>
      <c r="BP173" s="125">
        <f>IF('Indicator Data'!BR177="No Data",1,IF('Indicator Data imputation'!BQ176&lt;&gt;"",1,0))</f>
        <v>0</v>
      </c>
      <c r="BQ173" s="125">
        <f>IF('Indicator Data'!BS177="No Data",1,IF('Indicator Data imputation'!BR176&lt;&gt;"",1,0))</f>
        <v>0</v>
      </c>
      <c r="BR173" s="125">
        <f>IF('Indicator Data'!BT177="No Data",1,IF('Indicator Data imputation'!BS176&lt;&gt;"",1,0))</f>
        <v>0</v>
      </c>
      <c r="BS173" s="125">
        <f>IF('Indicator Data'!BU177="No Data",1,IF('Indicator Data imputation'!BT176&lt;&gt;"",1,0))</f>
        <v>0</v>
      </c>
      <c r="BT173" s="125">
        <f>IF('Indicator Data'!BV177="No Data",1,IF('Indicator Data imputation'!BU176&lt;&gt;"",1,0))</f>
        <v>0</v>
      </c>
      <c r="BU173" s="125">
        <f>IF('Indicator Data'!BW177="No Data",1,IF('Indicator Data imputation'!BV176&lt;&gt;"",1,0))</f>
        <v>1</v>
      </c>
      <c r="BV173" s="125">
        <f>IF('Indicator Data'!BX177="No Data",1,IF('Indicator Data imputation'!BW176&lt;&gt;"",1,0))</f>
        <v>0</v>
      </c>
      <c r="BW173" s="125">
        <f>IF('Indicator Data'!BY177="No Data",1,IF('Indicator Data imputation'!BX176&lt;&gt;"",1,0))</f>
        <v>0</v>
      </c>
      <c r="BX173" s="125">
        <f>IF('Indicator Data'!BZ177="No Data",1,IF('Indicator Data imputation'!BY176&lt;&gt;"",1,0))</f>
        <v>0</v>
      </c>
      <c r="BY173" s="3">
        <f t="shared" si="8"/>
        <v>1</v>
      </c>
      <c r="BZ173" s="127">
        <f t="shared" si="7"/>
        <v>1.3333333333333334E-2</v>
      </c>
    </row>
    <row r="174" spans="1:78" x14ac:dyDescent="0.3">
      <c r="A174" s="3" t="str">
        <f>'Indicator Data'!B178</f>
        <v>TON</v>
      </c>
      <c r="B174" s="125">
        <f>IF('Indicator Data'!C178="No Data",1,IF('Indicator Data imputation'!C177&lt;&gt;"",1,0))</f>
        <v>0</v>
      </c>
      <c r="C174" s="125">
        <f>IF('Indicator Data'!D178="No Data",1,IF('Indicator Data imputation'!D177&lt;&gt;"",1,0))</f>
        <v>0</v>
      </c>
      <c r="D174" s="125">
        <f>IF('Indicator Data'!E178="No Data",1,IF('Indicator Data imputation'!E177&lt;&gt;"",1,0))</f>
        <v>1</v>
      </c>
      <c r="E174" s="125">
        <f>IF('Indicator Data'!F178="No Data",1,IF('Indicator Data imputation'!F177&lt;&gt;"",1,0))</f>
        <v>0</v>
      </c>
      <c r="F174" s="125">
        <f>IF('Indicator Data'!G178="No Data",1,IF('Indicator Data imputation'!G177&lt;&gt;"",1,0))</f>
        <v>0</v>
      </c>
      <c r="G174" s="125">
        <f>IF('Indicator Data'!H178="No Data",1,IF('Indicator Data imputation'!H177&lt;&gt;"",1,0))</f>
        <v>0</v>
      </c>
      <c r="H174" s="125">
        <f>IF('Indicator Data'!I178="No Data",1,IF('Indicator Data imputation'!I177&lt;&gt;"",1,0))</f>
        <v>0</v>
      </c>
      <c r="I174" s="125">
        <f>IF('Indicator Data'!J178="No Data",1,IF('Indicator Data imputation'!J177&lt;&gt;"",1,0))</f>
        <v>0</v>
      </c>
      <c r="J174" s="125">
        <f>IF('Indicator Data'!K178="No Data",1,IF('Indicator Data imputation'!K177&lt;&gt;"",1,0))</f>
        <v>0</v>
      </c>
      <c r="K174" s="125">
        <f>IF('Indicator Data'!L178="No Data",1,IF('Indicator Data imputation'!L177&lt;&gt;"",1,0))</f>
        <v>1</v>
      </c>
      <c r="L174" s="125">
        <f>IF('Indicator Data'!M178="No Data",1,IF('Indicator Data imputation'!M177&lt;&gt;"",1,0))</f>
        <v>1</v>
      </c>
      <c r="M174" s="125">
        <f>IF('Indicator Data'!N178="No Data",1,IF('Indicator Data imputation'!N177&lt;&gt;"",1,0))</f>
        <v>1</v>
      </c>
      <c r="N174" s="125">
        <f>IF('Indicator Data'!O178="No Data",1,IF('Indicator Data imputation'!O177&lt;&gt;"",1,0))</f>
        <v>1</v>
      </c>
      <c r="O174" s="125">
        <f>IF('Indicator Data'!P178="No Data",1,IF('Indicator Data imputation'!P177&lt;&gt;"",1,0))</f>
        <v>1</v>
      </c>
      <c r="P174" s="125">
        <f>IF('Indicator Data'!Q178="No Data",1,IF('Indicator Data imputation'!Q177&lt;&gt;"",1,0))</f>
        <v>0</v>
      </c>
      <c r="Q174" s="125">
        <f>IF('Indicator Data'!R178="No Data",1,IF('Indicator Data imputation'!R177&lt;&gt;"",1,0))</f>
        <v>0</v>
      </c>
      <c r="R174" s="125">
        <f>IF('Indicator Data'!S178="No Data",1,IF('Indicator Data imputation'!S177&lt;&gt;"",1,0))</f>
        <v>0</v>
      </c>
      <c r="S174" s="125">
        <f>IF('Indicator Data'!T178="No Data",1,IF('Indicator Data imputation'!T177&lt;&gt;"",1,0))</f>
        <v>0</v>
      </c>
      <c r="T174" s="125">
        <f>IF('Indicator Data'!U178="No Data",1,IF('Indicator Data imputation'!U177&lt;&gt;"",1,0))</f>
        <v>0</v>
      </c>
      <c r="U174" s="125">
        <f>IF('Indicator Data'!V178="No Data",1,IF('Indicator Data imputation'!V177&lt;&gt;"",1,0))</f>
        <v>0</v>
      </c>
      <c r="V174" s="125">
        <f>IF('Indicator Data'!W178="No Data",1,IF('Indicator Data imputation'!W177&lt;&gt;"",1,0))</f>
        <v>0</v>
      </c>
      <c r="W174" s="125">
        <f>IF('Indicator Data'!X178="No Data",1,IF('Indicator Data imputation'!X177&lt;&gt;"",1,0))</f>
        <v>0</v>
      </c>
      <c r="X174" s="125">
        <f>IF('Indicator Data'!Y178="No Data",1,IF('Indicator Data imputation'!Y177&lt;&gt;"",1,0))</f>
        <v>0</v>
      </c>
      <c r="Y174" s="125">
        <f>IF('Indicator Data'!Z178="No Data",1,IF('Indicator Data imputation'!Z177&lt;&gt;"",1,0))</f>
        <v>0</v>
      </c>
      <c r="Z174" s="125">
        <f>IF('Indicator Data'!AA178="No Data",1,IF('Indicator Data imputation'!AA177&lt;&gt;"",1,0))</f>
        <v>1</v>
      </c>
      <c r="AA174" s="125">
        <f>IF('Indicator Data'!AB178="No Data",1,IF('Indicator Data imputation'!AB177&lt;&gt;"",1,0))</f>
        <v>0</v>
      </c>
      <c r="AB174" s="125">
        <f>IF('Indicator Data'!AC178="No Data",1,IF('Indicator Data imputation'!AC177&lt;&gt;"",1,0))</f>
        <v>1</v>
      </c>
      <c r="AC174" s="125">
        <f>IF('Indicator Data'!AD178="No Data",1,IF('Indicator Data imputation'!AD177&lt;&gt;"",1,0))</f>
        <v>0</v>
      </c>
      <c r="AD174" s="125">
        <f>IF('Indicator Data'!AE178="No Data",1,IF('Indicator Data imputation'!AE177&lt;&gt;"",1,0))</f>
        <v>0</v>
      </c>
      <c r="AE174" s="125">
        <f>IF('Indicator Data'!AF178="No Data",1,IF('Indicator Data imputation'!AF177&lt;&gt;"",1,0))</f>
        <v>1</v>
      </c>
      <c r="AF174" s="125">
        <f>IF('Indicator Data'!AG178="No Data",1,IF('Indicator Data imputation'!AG177&lt;&gt;"",1,0))</f>
        <v>0</v>
      </c>
      <c r="AG174" s="125">
        <f>IF('Indicator Data'!AH178="No Data",1,IF('Indicator Data imputation'!AH177&lt;&gt;"",1,0))</f>
        <v>0</v>
      </c>
      <c r="AH174" s="125">
        <f>IF('Indicator Data'!AI178="No Data",1,IF('Indicator Data imputation'!AI177&lt;&gt;"",1,0))</f>
        <v>0</v>
      </c>
      <c r="AI174" s="125">
        <f>IF('Indicator Data'!AJ178="No Data",1,IF('Indicator Data imputation'!AJ177&lt;&gt;"",1,0))</f>
        <v>0</v>
      </c>
      <c r="AJ174" s="125">
        <f>IF('Indicator Data'!AK178="No Data",1,IF('Indicator Data imputation'!AK177&lt;&gt;"",1,0))</f>
        <v>0</v>
      </c>
      <c r="AK174" s="125">
        <f>IF('Indicator Data'!AL178="No Data",1,IF('Indicator Data imputation'!AL177&lt;&gt;"",1,0))</f>
        <v>0</v>
      </c>
      <c r="AL174" s="125">
        <f>IF('Indicator Data'!AM178="No Data",1,IF('Indicator Data imputation'!AM177&lt;&gt;"",1,0))</f>
        <v>1</v>
      </c>
      <c r="AM174" s="125">
        <f>IF('Indicator Data'!AN178="No Data",1,IF('Indicator Data imputation'!AN177&lt;&gt;"",1,0))</f>
        <v>0</v>
      </c>
      <c r="AN174" s="125">
        <f>IF('Indicator Data'!AO178="No Data",1,IF('Indicator Data imputation'!AO177&lt;&gt;"",1,0))</f>
        <v>0</v>
      </c>
      <c r="AO174" s="125">
        <f>IF('Indicator Data'!AP178="No Data",1,IF('Indicator Data imputation'!AP177&lt;&gt;"",1,0))</f>
        <v>0</v>
      </c>
      <c r="AP174" s="125">
        <f>IF('Indicator Data'!AQ178="No Data",1,IF('Indicator Data imputation'!AQ177&lt;&gt;"",1,0))</f>
        <v>0</v>
      </c>
      <c r="AQ174" s="125">
        <f>IF('Indicator Data'!AR178="No Data",1,IF('Indicator Data imputation'!AR177&lt;&gt;"",1,0))</f>
        <v>0</v>
      </c>
      <c r="AR174" s="125">
        <f>IF('Indicator Data'!AS178="No Data",1,IF('Indicator Data imputation'!AS177&lt;&gt;"",1,0))</f>
        <v>0</v>
      </c>
      <c r="AS174" s="125">
        <f>IF('Indicator Data'!AT178="No Data",1,IF('Indicator Data imputation'!AT177&lt;&gt;"",1,0))</f>
        <v>0</v>
      </c>
      <c r="AT174" s="125">
        <f>IF('Indicator Data'!AU178="No Data",1,IF('Indicator Data imputation'!AU177&lt;&gt;"",1,0))</f>
        <v>0</v>
      </c>
      <c r="AU174" s="125">
        <f>IF('Indicator Data'!AV178="No Data",1,IF('Indicator Data imputation'!AV177&lt;&gt;"",1,0))</f>
        <v>1</v>
      </c>
      <c r="AV174" s="125">
        <f>IF('Indicator Data'!AW178="No Data",1,IF('Indicator Data imputation'!AW177&lt;&gt;"",1,0))</f>
        <v>1</v>
      </c>
      <c r="AW174" s="125">
        <f>IF('Indicator Data'!AX178="No Data",1,IF('Indicator Data imputation'!AX177&lt;&gt;"",1,0))</f>
        <v>1</v>
      </c>
      <c r="AX174" s="125">
        <f>IF('Indicator Data'!AY178="No Data",1,IF('Indicator Data imputation'!AY177&lt;&gt;"",1,0))</f>
        <v>0</v>
      </c>
      <c r="AY174" s="125">
        <f>IF('Indicator Data'!AZ178="No Data",1,IF('Indicator Data imputation'!AZ177&lt;&gt;"",1,0))</f>
        <v>0</v>
      </c>
      <c r="AZ174" s="125">
        <f>IF('Indicator Data'!BA178="No Data",1,IF('Indicator Data imputation'!BA177&lt;&gt;"",1,0))</f>
        <v>0</v>
      </c>
      <c r="BA174" s="125">
        <f>IF('Indicator Data'!BB178="No Data",1,IF('Indicator Data imputation'!BB177&lt;&gt;"",1,0))</f>
        <v>0</v>
      </c>
      <c r="BB174" s="125">
        <f>IF('Indicator Data'!BC178="No Data",1,IF('Indicator Data imputation'!BC177&lt;&gt;"",1,0))</f>
        <v>0</v>
      </c>
      <c r="BC174" s="125">
        <f>IF('Indicator Data'!BD178="No Data",1,IF('Indicator Data imputation'!BD177&lt;&gt;"",1,0))</f>
        <v>0</v>
      </c>
      <c r="BD174" s="125">
        <f>IF('Indicator Data'!BF178="No Data",1,IF('Indicator Data imputation'!BE177&lt;&gt;"",1,0))</f>
        <v>0</v>
      </c>
      <c r="BE174" s="125">
        <f>IF('Indicator Data'!BG178="No Data",1,IF('Indicator Data imputation'!BF177&lt;&gt;"",1,0))</f>
        <v>0</v>
      </c>
      <c r="BF174" s="125">
        <f>IF('Indicator Data'!BH178="No Data",1,IF('Indicator Data imputation'!BG177&lt;&gt;"",1,0))</f>
        <v>0</v>
      </c>
      <c r="BG174" s="125">
        <f>IF('Indicator Data'!BI178="No Data",1,IF('Indicator Data imputation'!BH177&lt;&gt;"",1,0))</f>
        <v>1</v>
      </c>
      <c r="BH174" s="125">
        <f>IF('Indicator Data'!BJ178="No Data",1,IF('Indicator Data imputation'!BI177&lt;&gt;"",1,0))</f>
        <v>1</v>
      </c>
      <c r="BI174" s="125">
        <f>IF('Indicator Data'!BK178="No Data",1,IF('Indicator Data imputation'!BJ177&lt;&gt;"",1,0))</f>
        <v>0</v>
      </c>
      <c r="BJ174" s="125">
        <f>IF('Indicator Data'!BL178="No Data",1,IF('Indicator Data imputation'!BK177&lt;&gt;"",1,0))</f>
        <v>0</v>
      </c>
      <c r="BK174" s="125">
        <f>IF('Indicator Data'!BM178="No Data",1,IF('Indicator Data imputation'!BL177&lt;&gt;"",1,0))</f>
        <v>1</v>
      </c>
      <c r="BL174" s="125">
        <f>IF('Indicator Data'!BN178="No Data",1,IF('Indicator Data imputation'!BM177&lt;&gt;"",1,0))</f>
        <v>0</v>
      </c>
      <c r="BM174" s="125">
        <f>IF('Indicator Data'!BO178="No Data",1,IF('Indicator Data imputation'!BN177&lt;&gt;"",1,0))</f>
        <v>0</v>
      </c>
      <c r="BN174" s="125">
        <f>IF('Indicator Data'!BP178="No Data",1,IF('Indicator Data imputation'!BO177&lt;&gt;"",1,0))</f>
        <v>0</v>
      </c>
      <c r="BO174" s="125">
        <f>IF('Indicator Data'!BQ178="No Data",1,IF('Indicator Data imputation'!BP177&lt;&gt;"",1,0))</f>
        <v>0</v>
      </c>
      <c r="BP174" s="125">
        <f>IF('Indicator Data'!BR178="No Data",1,IF('Indicator Data imputation'!BQ177&lt;&gt;"",1,0))</f>
        <v>0</v>
      </c>
      <c r="BQ174" s="125">
        <f>IF('Indicator Data'!BS178="No Data",1,IF('Indicator Data imputation'!BR177&lt;&gt;"",1,0))</f>
        <v>0</v>
      </c>
      <c r="BR174" s="125">
        <f>IF('Indicator Data'!BT178="No Data",1,IF('Indicator Data imputation'!BS177&lt;&gt;"",1,0))</f>
        <v>0</v>
      </c>
      <c r="BS174" s="125">
        <f>IF('Indicator Data'!BU178="No Data",1,IF('Indicator Data imputation'!BT177&lt;&gt;"",1,0))</f>
        <v>0</v>
      </c>
      <c r="BT174" s="125">
        <f>IF('Indicator Data'!BV178="No Data",1,IF('Indicator Data imputation'!BU177&lt;&gt;"",1,0))</f>
        <v>0</v>
      </c>
      <c r="BU174" s="125">
        <f>IF('Indicator Data'!BW178="No Data",1,IF('Indicator Data imputation'!BV177&lt;&gt;"",1,0))</f>
        <v>0</v>
      </c>
      <c r="BV174" s="125">
        <f>IF('Indicator Data'!BX178="No Data",1,IF('Indicator Data imputation'!BW177&lt;&gt;"",1,0))</f>
        <v>1</v>
      </c>
      <c r="BW174" s="125">
        <f>IF('Indicator Data'!BY178="No Data",1,IF('Indicator Data imputation'!BX177&lt;&gt;"",1,0))</f>
        <v>0</v>
      </c>
      <c r="BX174" s="125">
        <f>IF('Indicator Data'!BZ178="No Data",1,IF('Indicator Data imputation'!BY177&lt;&gt;"",1,0))</f>
        <v>0</v>
      </c>
      <c r="BY174" s="3">
        <f t="shared" si="8"/>
        <v>17</v>
      </c>
      <c r="BZ174" s="127">
        <f t="shared" si="7"/>
        <v>0.22666666666666666</v>
      </c>
    </row>
    <row r="175" spans="1:78" x14ac:dyDescent="0.3">
      <c r="A175" s="3" t="str">
        <f>'Indicator Data'!B179</f>
        <v>TTO</v>
      </c>
      <c r="B175" s="125">
        <f>IF('Indicator Data'!C179="No Data",1,IF('Indicator Data imputation'!C178&lt;&gt;"",1,0))</f>
        <v>0</v>
      </c>
      <c r="C175" s="125">
        <f>IF('Indicator Data'!D179="No Data",1,IF('Indicator Data imputation'!D178&lt;&gt;"",1,0))</f>
        <v>0</v>
      </c>
      <c r="D175" s="125">
        <f>IF('Indicator Data'!E179="No Data",1,IF('Indicator Data imputation'!E178&lt;&gt;"",1,0))</f>
        <v>0</v>
      </c>
      <c r="E175" s="125">
        <f>IF('Indicator Data'!F179="No Data",1,IF('Indicator Data imputation'!F178&lt;&gt;"",1,0))</f>
        <v>0</v>
      </c>
      <c r="F175" s="125">
        <f>IF('Indicator Data'!G179="No Data",1,IF('Indicator Data imputation'!G178&lt;&gt;"",1,0))</f>
        <v>0</v>
      </c>
      <c r="G175" s="125">
        <f>IF('Indicator Data'!H179="No Data",1,IF('Indicator Data imputation'!H178&lt;&gt;"",1,0))</f>
        <v>0</v>
      </c>
      <c r="H175" s="125">
        <f>IF('Indicator Data'!I179="No Data",1,IF('Indicator Data imputation'!I178&lt;&gt;"",1,0))</f>
        <v>0</v>
      </c>
      <c r="I175" s="125">
        <f>IF('Indicator Data'!J179="No Data",1,IF('Indicator Data imputation'!J178&lt;&gt;"",1,0))</f>
        <v>0</v>
      </c>
      <c r="J175" s="125">
        <f>IF('Indicator Data'!K179="No Data",1,IF('Indicator Data imputation'!K178&lt;&gt;"",1,0))</f>
        <v>0</v>
      </c>
      <c r="K175" s="125">
        <f>IF('Indicator Data'!L179="No Data",1,IF('Indicator Data imputation'!L178&lt;&gt;"",1,0))</f>
        <v>0</v>
      </c>
      <c r="L175" s="125">
        <f>IF('Indicator Data'!M179="No Data",1,IF('Indicator Data imputation'!M178&lt;&gt;"",1,0))</f>
        <v>1</v>
      </c>
      <c r="M175" s="125">
        <f>IF('Indicator Data'!N179="No Data",1,IF('Indicator Data imputation'!N178&lt;&gt;"",1,0))</f>
        <v>1</v>
      </c>
      <c r="N175" s="125">
        <f>IF('Indicator Data'!O179="No Data",1,IF('Indicator Data imputation'!O178&lt;&gt;"",1,0))</f>
        <v>1</v>
      </c>
      <c r="O175" s="125">
        <f>IF('Indicator Data'!P179="No Data",1,IF('Indicator Data imputation'!P178&lt;&gt;"",1,0))</f>
        <v>1</v>
      </c>
      <c r="P175" s="125">
        <f>IF('Indicator Data'!Q179="No Data",1,IF('Indicator Data imputation'!Q178&lt;&gt;"",1,0))</f>
        <v>0</v>
      </c>
      <c r="Q175" s="125">
        <f>IF('Indicator Data'!R179="No Data",1,IF('Indicator Data imputation'!R178&lt;&gt;"",1,0))</f>
        <v>0</v>
      </c>
      <c r="R175" s="125">
        <f>IF('Indicator Data'!S179="No Data",1,IF('Indicator Data imputation'!S178&lt;&gt;"",1,0))</f>
        <v>0</v>
      </c>
      <c r="S175" s="125">
        <f>IF('Indicator Data'!T179="No Data",1,IF('Indicator Data imputation'!T178&lt;&gt;"",1,0))</f>
        <v>0</v>
      </c>
      <c r="T175" s="125">
        <f>IF('Indicator Data'!U179="No Data",1,IF('Indicator Data imputation'!U178&lt;&gt;"",1,0))</f>
        <v>0</v>
      </c>
      <c r="U175" s="125">
        <f>IF('Indicator Data'!V179="No Data",1,IF('Indicator Data imputation'!V178&lt;&gt;"",1,0))</f>
        <v>0</v>
      </c>
      <c r="V175" s="125">
        <f>IF('Indicator Data'!W179="No Data",1,IF('Indicator Data imputation'!W178&lt;&gt;"",1,0))</f>
        <v>0</v>
      </c>
      <c r="W175" s="125">
        <f>IF('Indicator Data'!X179="No Data",1,IF('Indicator Data imputation'!X178&lt;&gt;"",1,0))</f>
        <v>0</v>
      </c>
      <c r="X175" s="125">
        <f>IF('Indicator Data'!Y179="No Data",1,IF('Indicator Data imputation'!Y178&lt;&gt;"",1,0))</f>
        <v>0</v>
      </c>
      <c r="Y175" s="125">
        <f>IF('Indicator Data'!Z179="No Data",1,IF('Indicator Data imputation'!Z178&lt;&gt;"",1,0))</f>
        <v>0</v>
      </c>
      <c r="Z175" s="125">
        <f>IF('Indicator Data'!AA179="No Data",1,IF('Indicator Data imputation'!AA178&lt;&gt;"",1,0))</f>
        <v>0</v>
      </c>
      <c r="AA175" s="125">
        <f>IF('Indicator Data'!AB179="No Data",1,IF('Indicator Data imputation'!AB178&lt;&gt;"",1,0))</f>
        <v>0</v>
      </c>
      <c r="AB175" s="125">
        <f>IF('Indicator Data'!AC179="No Data",1,IF('Indicator Data imputation'!AC178&lt;&gt;"",1,0))</f>
        <v>0</v>
      </c>
      <c r="AC175" s="125">
        <f>IF('Indicator Data'!AD179="No Data",1,IF('Indicator Data imputation'!AD178&lt;&gt;"",1,0))</f>
        <v>0</v>
      </c>
      <c r="AD175" s="125">
        <f>IF('Indicator Data'!AE179="No Data",1,IF('Indicator Data imputation'!AE178&lt;&gt;"",1,0))</f>
        <v>0</v>
      </c>
      <c r="AE175" s="125">
        <f>IF('Indicator Data'!AF179="No Data",1,IF('Indicator Data imputation'!AF178&lt;&gt;"",1,0))</f>
        <v>0</v>
      </c>
      <c r="AF175" s="125">
        <f>IF('Indicator Data'!AG179="No Data",1,IF('Indicator Data imputation'!AG178&lt;&gt;"",1,0))</f>
        <v>0</v>
      </c>
      <c r="AG175" s="125">
        <f>IF('Indicator Data'!AH179="No Data",1,IF('Indicator Data imputation'!AH178&lt;&gt;"",1,0))</f>
        <v>0</v>
      </c>
      <c r="AH175" s="125">
        <f>IF('Indicator Data'!AI179="No Data",1,IF('Indicator Data imputation'!AI178&lt;&gt;"",1,0))</f>
        <v>0</v>
      </c>
      <c r="AI175" s="125">
        <f>IF('Indicator Data'!AJ179="No Data",1,IF('Indicator Data imputation'!AJ178&lt;&gt;"",1,0))</f>
        <v>0</v>
      </c>
      <c r="AJ175" s="125">
        <f>IF('Indicator Data'!AK179="No Data",1,IF('Indicator Data imputation'!AK178&lt;&gt;"",1,0))</f>
        <v>0</v>
      </c>
      <c r="AK175" s="125">
        <f>IF('Indicator Data'!AL179="No Data",1,IF('Indicator Data imputation'!AL178&lt;&gt;"",1,0))</f>
        <v>0</v>
      </c>
      <c r="AL175" s="125">
        <f>IF('Indicator Data'!AM179="No Data",1,IF('Indicator Data imputation'!AM178&lt;&gt;"",1,0))</f>
        <v>0</v>
      </c>
      <c r="AM175" s="125">
        <f>IF('Indicator Data'!AN179="No Data",1,IF('Indicator Data imputation'!AN178&lt;&gt;"",1,0))</f>
        <v>0</v>
      </c>
      <c r="AN175" s="125">
        <f>IF('Indicator Data'!AO179="No Data",1,IF('Indicator Data imputation'!AO178&lt;&gt;"",1,0))</f>
        <v>0</v>
      </c>
      <c r="AO175" s="125">
        <f>IF('Indicator Data'!AP179="No Data",1,IF('Indicator Data imputation'!AP178&lt;&gt;"",1,0))</f>
        <v>0</v>
      </c>
      <c r="AP175" s="125">
        <f>IF('Indicator Data'!AQ179="No Data",1,IF('Indicator Data imputation'!AQ178&lt;&gt;"",1,0))</f>
        <v>1</v>
      </c>
      <c r="AQ175" s="125">
        <f>IF('Indicator Data'!AR179="No Data",1,IF('Indicator Data imputation'!AR178&lt;&gt;"",1,0))</f>
        <v>0</v>
      </c>
      <c r="AR175" s="125">
        <f>IF('Indicator Data'!AS179="No Data",1,IF('Indicator Data imputation'!AS178&lt;&gt;"",1,0))</f>
        <v>0</v>
      </c>
      <c r="AS175" s="125">
        <f>IF('Indicator Data'!AT179="No Data",1,IF('Indicator Data imputation'!AT178&lt;&gt;"",1,0))</f>
        <v>0</v>
      </c>
      <c r="AT175" s="125">
        <f>IF('Indicator Data'!AU179="No Data",1,IF('Indicator Data imputation'!AU178&lt;&gt;"",1,0))</f>
        <v>0</v>
      </c>
      <c r="AU175" s="125">
        <f>IF('Indicator Data'!AV179="No Data",1,IF('Indicator Data imputation'!AV178&lt;&gt;"",1,0))</f>
        <v>0</v>
      </c>
      <c r="AV175" s="125">
        <f>IF('Indicator Data'!AW179="No Data",1,IF('Indicator Data imputation'!AW178&lt;&gt;"",1,0))</f>
        <v>0</v>
      </c>
      <c r="AW175" s="125">
        <f>IF('Indicator Data'!AX179="No Data",1,IF('Indicator Data imputation'!AX178&lt;&gt;"",1,0))</f>
        <v>1</v>
      </c>
      <c r="AX175" s="125">
        <f>IF('Indicator Data'!AY179="No Data",1,IF('Indicator Data imputation'!AY178&lt;&gt;"",1,0))</f>
        <v>0</v>
      </c>
      <c r="AY175" s="125">
        <f>IF('Indicator Data'!AZ179="No Data",1,IF('Indicator Data imputation'!AZ178&lt;&gt;"",1,0))</f>
        <v>0</v>
      </c>
      <c r="AZ175" s="125">
        <f>IF('Indicator Data'!BA179="No Data",1,IF('Indicator Data imputation'!BA178&lt;&gt;"",1,0))</f>
        <v>1</v>
      </c>
      <c r="BA175" s="125">
        <f>IF('Indicator Data'!BB179="No Data",1,IF('Indicator Data imputation'!BB178&lt;&gt;"",1,0))</f>
        <v>0</v>
      </c>
      <c r="BB175" s="125">
        <f>IF('Indicator Data'!BC179="No Data",1,IF('Indicator Data imputation'!BC178&lt;&gt;"",1,0))</f>
        <v>0</v>
      </c>
      <c r="BC175" s="125">
        <f>IF('Indicator Data'!BD179="No Data",1,IF('Indicator Data imputation'!BD178&lt;&gt;"",1,0))</f>
        <v>0</v>
      </c>
      <c r="BD175" s="125">
        <f>IF('Indicator Data'!BF179="No Data",1,IF('Indicator Data imputation'!BE178&lt;&gt;"",1,0))</f>
        <v>0</v>
      </c>
      <c r="BE175" s="125">
        <f>IF('Indicator Data'!BG179="No Data",1,IF('Indicator Data imputation'!BF178&lt;&gt;"",1,0))</f>
        <v>0</v>
      </c>
      <c r="BF175" s="125">
        <f>IF('Indicator Data'!BH179="No Data",1,IF('Indicator Data imputation'!BG178&lt;&gt;"",1,0))</f>
        <v>0</v>
      </c>
      <c r="BG175" s="125">
        <f>IF('Indicator Data'!BI179="No Data",1,IF('Indicator Data imputation'!BH178&lt;&gt;"",1,0))</f>
        <v>0</v>
      </c>
      <c r="BH175" s="125">
        <f>IF('Indicator Data'!BJ179="No Data",1,IF('Indicator Data imputation'!BI178&lt;&gt;"",1,0))</f>
        <v>0</v>
      </c>
      <c r="BI175" s="125">
        <f>IF('Indicator Data'!BK179="No Data",1,IF('Indicator Data imputation'!BJ178&lt;&gt;"",1,0))</f>
        <v>0</v>
      </c>
      <c r="BJ175" s="125">
        <f>IF('Indicator Data'!BL179="No Data",1,IF('Indicator Data imputation'!BK178&lt;&gt;"",1,0))</f>
        <v>0</v>
      </c>
      <c r="BK175" s="125">
        <f>IF('Indicator Data'!BM179="No Data",1,IF('Indicator Data imputation'!BL178&lt;&gt;"",1,0))</f>
        <v>0</v>
      </c>
      <c r="BL175" s="125">
        <f>IF('Indicator Data'!BN179="No Data",1,IF('Indicator Data imputation'!BM178&lt;&gt;"",1,0))</f>
        <v>0</v>
      </c>
      <c r="BM175" s="125">
        <f>IF('Indicator Data'!BO179="No Data",1,IF('Indicator Data imputation'!BN178&lt;&gt;"",1,0))</f>
        <v>0</v>
      </c>
      <c r="BN175" s="125">
        <f>IF('Indicator Data'!BP179="No Data",1,IF('Indicator Data imputation'!BO178&lt;&gt;"",1,0))</f>
        <v>0</v>
      </c>
      <c r="BO175" s="125">
        <f>IF('Indicator Data'!BQ179="No Data",1,IF('Indicator Data imputation'!BP178&lt;&gt;"",1,0))</f>
        <v>0</v>
      </c>
      <c r="BP175" s="125">
        <f>IF('Indicator Data'!BR179="No Data",1,IF('Indicator Data imputation'!BQ178&lt;&gt;"",1,0))</f>
        <v>0</v>
      </c>
      <c r="BQ175" s="125">
        <f>IF('Indicator Data'!BS179="No Data",1,IF('Indicator Data imputation'!BR178&lt;&gt;"",1,0))</f>
        <v>0</v>
      </c>
      <c r="BR175" s="125">
        <f>IF('Indicator Data'!BT179="No Data",1,IF('Indicator Data imputation'!BS178&lt;&gt;"",1,0))</f>
        <v>0</v>
      </c>
      <c r="BS175" s="125">
        <f>IF('Indicator Data'!BU179="No Data",1,IF('Indicator Data imputation'!BT178&lt;&gt;"",1,0))</f>
        <v>0</v>
      </c>
      <c r="BT175" s="125">
        <f>IF('Indicator Data'!BV179="No Data",1,IF('Indicator Data imputation'!BU178&lt;&gt;"",1,0))</f>
        <v>0</v>
      </c>
      <c r="BU175" s="125">
        <f>IF('Indicator Data'!BW179="No Data",1,IF('Indicator Data imputation'!BV178&lt;&gt;"",1,0))</f>
        <v>0</v>
      </c>
      <c r="BV175" s="125">
        <f>IF('Indicator Data'!BX179="No Data",1,IF('Indicator Data imputation'!BW178&lt;&gt;"",1,0))</f>
        <v>0</v>
      </c>
      <c r="BW175" s="125">
        <f>IF('Indicator Data'!BY179="No Data",1,IF('Indicator Data imputation'!BX178&lt;&gt;"",1,0))</f>
        <v>0</v>
      </c>
      <c r="BX175" s="125">
        <f>IF('Indicator Data'!BZ179="No Data",1,IF('Indicator Data imputation'!BY178&lt;&gt;"",1,0))</f>
        <v>0</v>
      </c>
      <c r="BY175" s="3">
        <f t="shared" si="8"/>
        <v>7</v>
      </c>
      <c r="BZ175" s="127">
        <f t="shared" si="7"/>
        <v>9.3333333333333338E-2</v>
      </c>
    </row>
    <row r="176" spans="1:78" x14ac:dyDescent="0.3">
      <c r="A176" s="3" t="str">
        <f>'Indicator Data'!B180</f>
        <v>TUN</v>
      </c>
      <c r="B176" s="125">
        <f>IF('Indicator Data'!C180="No Data",1,IF('Indicator Data imputation'!C179&lt;&gt;"",1,0))</f>
        <v>0</v>
      </c>
      <c r="C176" s="125">
        <f>IF('Indicator Data'!D180="No Data",1,IF('Indicator Data imputation'!D179&lt;&gt;"",1,0))</f>
        <v>0</v>
      </c>
      <c r="D176" s="125">
        <f>IF('Indicator Data'!E180="No Data",1,IF('Indicator Data imputation'!E179&lt;&gt;"",1,0))</f>
        <v>0</v>
      </c>
      <c r="E176" s="125">
        <f>IF('Indicator Data'!F180="No Data",1,IF('Indicator Data imputation'!F179&lt;&gt;"",1,0))</f>
        <v>0</v>
      </c>
      <c r="F176" s="125">
        <f>IF('Indicator Data'!G180="No Data",1,IF('Indicator Data imputation'!G179&lt;&gt;"",1,0))</f>
        <v>0</v>
      </c>
      <c r="G176" s="125">
        <f>IF('Indicator Data'!H180="No Data",1,IF('Indicator Data imputation'!H179&lt;&gt;"",1,0))</f>
        <v>0</v>
      </c>
      <c r="H176" s="125">
        <f>IF('Indicator Data'!I180="No Data",1,IF('Indicator Data imputation'!I179&lt;&gt;"",1,0))</f>
        <v>0</v>
      </c>
      <c r="I176" s="125">
        <f>IF('Indicator Data'!J180="No Data",1,IF('Indicator Data imputation'!J179&lt;&gt;"",1,0))</f>
        <v>0</v>
      </c>
      <c r="J176" s="125">
        <f>IF('Indicator Data'!K180="No Data",1,IF('Indicator Data imputation'!K179&lt;&gt;"",1,0))</f>
        <v>0</v>
      </c>
      <c r="K176" s="125">
        <f>IF('Indicator Data'!L180="No Data",1,IF('Indicator Data imputation'!L179&lt;&gt;"",1,0))</f>
        <v>0</v>
      </c>
      <c r="L176" s="125">
        <f>IF('Indicator Data'!M180="No Data",1,IF('Indicator Data imputation'!M179&lt;&gt;"",1,0))</f>
        <v>0</v>
      </c>
      <c r="M176" s="125">
        <f>IF('Indicator Data'!N180="No Data",1,IF('Indicator Data imputation'!N179&lt;&gt;"",1,0))</f>
        <v>0</v>
      </c>
      <c r="N176" s="125">
        <f>IF('Indicator Data'!O180="No Data",1,IF('Indicator Data imputation'!O179&lt;&gt;"",1,0))</f>
        <v>0</v>
      </c>
      <c r="O176" s="125">
        <f>IF('Indicator Data'!P180="No Data",1,IF('Indicator Data imputation'!P179&lt;&gt;"",1,0))</f>
        <v>0</v>
      </c>
      <c r="P176" s="125">
        <f>IF('Indicator Data'!Q180="No Data",1,IF('Indicator Data imputation'!Q179&lt;&gt;"",1,0))</f>
        <v>0</v>
      </c>
      <c r="Q176" s="125">
        <f>IF('Indicator Data'!R180="No Data",1,IF('Indicator Data imputation'!R179&lt;&gt;"",1,0))</f>
        <v>0</v>
      </c>
      <c r="R176" s="125">
        <f>IF('Indicator Data'!S180="No Data",1,IF('Indicator Data imputation'!S179&lt;&gt;"",1,0))</f>
        <v>0</v>
      </c>
      <c r="S176" s="125">
        <f>IF('Indicator Data'!T180="No Data",1,IF('Indicator Data imputation'!T179&lt;&gt;"",1,0))</f>
        <v>0</v>
      </c>
      <c r="T176" s="125">
        <f>IF('Indicator Data'!U180="No Data",1,IF('Indicator Data imputation'!U179&lt;&gt;"",1,0))</f>
        <v>0</v>
      </c>
      <c r="U176" s="125">
        <f>IF('Indicator Data'!V180="No Data",1,IF('Indicator Data imputation'!V179&lt;&gt;"",1,0))</f>
        <v>0</v>
      </c>
      <c r="V176" s="125">
        <f>IF('Indicator Data'!W180="No Data",1,IF('Indicator Data imputation'!W179&lt;&gt;"",1,0))</f>
        <v>0</v>
      </c>
      <c r="W176" s="125">
        <f>IF('Indicator Data'!X180="No Data",1,IF('Indicator Data imputation'!X179&lt;&gt;"",1,0))</f>
        <v>0</v>
      </c>
      <c r="X176" s="125">
        <f>IF('Indicator Data'!Y180="No Data",1,IF('Indicator Data imputation'!Y179&lt;&gt;"",1,0))</f>
        <v>0</v>
      </c>
      <c r="Y176" s="125">
        <f>IF('Indicator Data'!Z180="No Data",1,IF('Indicator Data imputation'!Z179&lt;&gt;"",1,0))</f>
        <v>0</v>
      </c>
      <c r="Z176" s="125">
        <f>IF('Indicator Data'!AA180="No Data",1,IF('Indicator Data imputation'!AA179&lt;&gt;"",1,0))</f>
        <v>1</v>
      </c>
      <c r="AA176" s="125">
        <f>IF('Indicator Data'!AB180="No Data",1,IF('Indicator Data imputation'!AB179&lt;&gt;"",1,0))</f>
        <v>0</v>
      </c>
      <c r="AB176" s="125">
        <f>IF('Indicator Data'!AC180="No Data",1,IF('Indicator Data imputation'!AC179&lt;&gt;"",1,0))</f>
        <v>0</v>
      </c>
      <c r="AC176" s="125">
        <f>IF('Indicator Data'!AD180="No Data",1,IF('Indicator Data imputation'!AD179&lt;&gt;"",1,0))</f>
        <v>0</v>
      </c>
      <c r="AD176" s="125">
        <f>IF('Indicator Data'!AE180="No Data",1,IF('Indicator Data imputation'!AE179&lt;&gt;"",1,0))</f>
        <v>0</v>
      </c>
      <c r="AE176" s="125">
        <f>IF('Indicator Data'!AF180="No Data",1,IF('Indicator Data imputation'!AF179&lt;&gt;"",1,0))</f>
        <v>0</v>
      </c>
      <c r="AF176" s="125">
        <f>IF('Indicator Data'!AG180="No Data",1,IF('Indicator Data imputation'!AG179&lt;&gt;"",1,0))</f>
        <v>0</v>
      </c>
      <c r="AG176" s="125">
        <f>IF('Indicator Data'!AH180="No Data",1,IF('Indicator Data imputation'!AH179&lt;&gt;"",1,0))</f>
        <v>0</v>
      </c>
      <c r="AH176" s="125">
        <f>IF('Indicator Data'!AI180="No Data",1,IF('Indicator Data imputation'!AI179&lt;&gt;"",1,0))</f>
        <v>0</v>
      </c>
      <c r="AI176" s="125">
        <f>IF('Indicator Data'!AJ180="No Data",1,IF('Indicator Data imputation'!AJ179&lt;&gt;"",1,0))</f>
        <v>0</v>
      </c>
      <c r="AJ176" s="125">
        <f>IF('Indicator Data'!AK180="No Data",1,IF('Indicator Data imputation'!AK179&lt;&gt;"",1,0))</f>
        <v>0</v>
      </c>
      <c r="AK176" s="125">
        <f>IF('Indicator Data'!AL180="No Data",1,IF('Indicator Data imputation'!AL179&lt;&gt;"",1,0))</f>
        <v>0</v>
      </c>
      <c r="AL176" s="125">
        <f>IF('Indicator Data'!AM180="No Data",1,IF('Indicator Data imputation'!AM179&lt;&gt;"",1,0))</f>
        <v>0</v>
      </c>
      <c r="AM176" s="125">
        <f>IF('Indicator Data'!AN180="No Data",1,IF('Indicator Data imputation'!AN179&lt;&gt;"",1,0))</f>
        <v>0</v>
      </c>
      <c r="AN176" s="125">
        <f>IF('Indicator Data'!AO180="No Data",1,IF('Indicator Data imputation'!AO179&lt;&gt;"",1,0))</f>
        <v>0</v>
      </c>
      <c r="AO176" s="125">
        <f>IF('Indicator Data'!AP180="No Data",1,IF('Indicator Data imputation'!AP179&lt;&gt;"",1,0))</f>
        <v>0</v>
      </c>
      <c r="AP176" s="125">
        <f>IF('Indicator Data'!AQ180="No Data",1,IF('Indicator Data imputation'!AQ179&lt;&gt;"",1,0))</f>
        <v>0</v>
      </c>
      <c r="AQ176" s="125">
        <f>IF('Indicator Data'!AR180="No Data",1,IF('Indicator Data imputation'!AR179&lt;&gt;"",1,0))</f>
        <v>0</v>
      </c>
      <c r="AR176" s="125">
        <f>IF('Indicator Data'!AS180="No Data",1,IF('Indicator Data imputation'!AS179&lt;&gt;"",1,0))</f>
        <v>0</v>
      </c>
      <c r="AS176" s="125">
        <f>IF('Indicator Data'!AT180="No Data",1,IF('Indicator Data imputation'!AT179&lt;&gt;"",1,0))</f>
        <v>0</v>
      </c>
      <c r="AT176" s="125">
        <f>IF('Indicator Data'!AU180="No Data",1,IF('Indicator Data imputation'!AU179&lt;&gt;"",1,0))</f>
        <v>0</v>
      </c>
      <c r="AU176" s="125">
        <f>IF('Indicator Data'!AV180="No Data",1,IF('Indicator Data imputation'!AV179&lt;&gt;"",1,0))</f>
        <v>0</v>
      </c>
      <c r="AV176" s="125">
        <f>IF('Indicator Data'!AW180="No Data",1,IF('Indicator Data imputation'!AW179&lt;&gt;"",1,0))</f>
        <v>0</v>
      </c>
      <c r="AW176" s="125">
        <f>IF('Indicator Data'!AX180="No Data",1,IF('Indicator Data imputation'!AX179&lt;&gt;"",1,0))</f>
        <v>1</v>
      </c>
      <c r="AX176" s="125">
        <f>IF('Indicator Data'!AY180="No Data",1,IF('Indicator Data imputation'!AY179&lt;&gt;"",1,0))</f>
        <v>0</v>
      </c>
      <c r="AY176" s="125">
        <f>IF('Indicator Data'!AZ180="No Data",1,IF('Indicator Data imputation'!AZ179&lt;&gt;"",1,0))</f>
        <v>0</v>
      </c>
      <c r="AZ176" s="125">
        <f>IF('Indicator Data'!BA180="No Data",1,IF('Indicator Data imputation'!BA179&lt;&gt;"",1,0))</f>
        <v>0</v>
      </c>
      <c r="BA176" s="125">
        <f>IF('Indicator Data'!BB180="No Data",1,IF('Indicator Data imputation'!BB179&lt;&gt;"",1,0))</f>
        <v>0</v>
      </c>
      <c r="BB176" s="125">
        <f>IF('Indicator Data'!BC180="No Data",1,IF('Indicator Data imputation'!BC179&lt;&gt;"",1,0))</f>
        <v>0</v>
      </c>
      <c r="BC176" s="125">
        <f>IF('Indicator Data'!BD180="No Data",1,IF('Indicator Data imputation'!BD179&lt;&gt;"",1,0))</f>
        <v>0</v>
      </c>
      <c r="BD176" s="125">
        <f>IF('Indicator Data'!BF180="No Data",1,IF('Indicator Data imputation'!BE179&lt;&gt;"",1,0))</f>
        <v>0</v>
      </c>
      <c r="BE176" s="125">
        <f>IF('Indicator Data'!BG180="No Data",1,IF('Indicator Data imputation'!BF179&lt;&gt;"",1,0))</f>
        <v>0</v>
      </c>
      <c r="BF176" s="125">
        <f>IF('Indicator Data'!BH180="No Data",1,IF('Indicator Data imputation'!BG179&lt;&gt;"",1,0))</f>
        <v>0</v>
      </c>
      <c r="BG176" s="125">
        <f>IF('Indicator Data'!BI180="No Data",1,IF('Indicator Data imputation'!BH179&lt;&gt;"",1,0))</f>
        <v>0</v>
      </c>
      <c r="BH176" s="125">
        <f>IF('Indicator Data'!BJ180="No Data",1,IF('Indicator Data imputation'!BI179&lt;&gt;"",1,0))</f>
        <v>0</v>
      </c>
      <c r="BI176" s="125">
        <f>IF('Indicator Data'!BK180="No Data",1,IF('Indicator Data imputation'!BJ179&lt;&gt;"",1,0))</f>
        <v>0</v>
      </c>
      <c r="BJ176" s="125">
        <f>IF('Indicator Data'!BL180="No Data",1,IF('Indicator Data imputation'!BK179&lt;&gt;"",1,0))</f>
        <v>0</v>
      </c>
      <c r="BK176" s="125">
        <f>IF('Indicator Data'!BM180="No Data",1,IF('Indicator Data imputation'!BL179&lt;&gt;"",1,0))</f>
        <v>0</v>
      </c>
      <c r="BL176" s="125">
        <f>IF('Indicator Data'!BN180="No Data",1,IF('Indicator Data imputation'!BM179&lt;&gt;"",1,0))</f>
        <v>0</v>
      </c>
      <c r="BM176" s="125">
        <f>IF('Indicator Data'!BO180="No Data",1,IF('Indicator Data imputation'!BN179&lt;&gt;"",1,0))</f>
        <v>0</v>
      </c>
      <c r="BN176" s="125">
        <f>IF('Indicator Data'!BP180="No Data",1,IF('Indicator Data imputation'!BO179&lt;&gt;"",1,0))</f>
        <v>0</v>
      </c>
      <c r="BO176" s="125">
        <f>IF('Indicator Data'!BQ180="No Data",1,IF('Indicator Data imputation'!BP179&lt;&gt;"",1,0))</f>
        <v>0</v>
      </c>
      <c r="BP176" s="125">
        <f>IF('Indicator Data'!BR180="No Data",1,IF('Indicator Data imputation'!BQ179&lt;&gt;"",1,0))</f>
        <v>0</v>
      </c>
      <c r="BQ176" s="125">
        <f>IF('Indicator Data'!BS180="No Data",1,IF('Indicator Data imputation'!BR179&lt;&gt;"",1,0))</f>
        <v>0</v>
      </c>
      <c r="BR176" s="125">
        <f>IF('Indicator Data'!BT180="No Data",1,IF('Indicator Data imputation'!BS179&lt;&gt;"",1,0))</f>
        <v>0</v>
      </c>
      <c r="BS176" s="125">
        <f>IF('Indicator Data'!BU180="No Data",1,IF('Indicator Data imputation'!BT179&lt;&gt;"",1,0))</f>
        <v>0</v>
      </c>
      <c r="BT176" s="125">
        <f>IF('Indicator Data'!BV180="No Data",1,IF('Indicator Data imputation'!BU179&lt;&gt;"",1,0))</f>
        <v>0</v>
      </c>
      <c r="BU176" s="125">
        <f>IF('Indicator Data'!BW180="No Data",1,IF('Indicator Data imputation'!BV179&lt;&gt;"",1,0))</f>
        <v>0</v>
      </c>
      <c r="BV176" s="125">
        <f>IF('Indicator Data'!BX180="No Data",1,IF('Indicator Data imputation'!BW179&lt;&gt;"",1,0))</f>
        <v>1</v>
      </c>
      <c r="BW176" s="125">
        <f>IF('Indicator Data'!BY180="No Data",1,IF('Indicator Data imputation'!BX179&lt;&gt;"",1,0))</f>
        <v>0</v>
      </c>
      <c r="BX176" s="125">
        <f>IF('Indicator Data'!BZ180="No Data",1,IF('Indicator Data imputation'!BY179&lt;&gt;"",1,0))</f>
        <v>0</v>
      </c>
      <c r="BY176" s="3">
        <f t="shared" si="8"/>
        <v>3</v>
      </c>
      <c r="BZ176" s="127">
        <f t="shared" si="7"/>
        <v>0.04</v>
      </c>
    </row>
    <row r="177" spans="1:78" x14ac:dyDescent="0.3">
      <c r="A177" s="3" t="str">
        <f>'Indicator Data'!B181</f>
        <v>TUR</v>
      </c>
      <c r="B177" s="125">
        <f>IF('Indicator Data'!C181="No Data",1,IF('Indicator Data imputation'!C180&lt;&gt;"",1,0))</f>
        <v>0</v>
      </c>
      <c r="C177" s="125">
        <f>IF('Indicator Data'!D181="No Data",1,IF('Indicator Data imputation'!D180&lt;&gt;"",1,0))</f>
        <v>0</v>
      </c>
      <c r="D177" s="125">
        <f>IF('Indicator Data'!E181="No Data",1,IF('Indicator Data imputation'!E180&lt;&gt;"",1,0))</f>
        <v>0</v>
      </c>
      <c r="E177" s="125">
        <f>IF('Indicator Data'!F181="No Data",1,IF('Indicator Data imputation'!F180&lt;&gt;"",1,0))</f>
        <v>0</v>
      </c>
      <c r="F177" s="125">
        <f>IF('Indicator Data'!G181="No Data",1,IF('Indicator Data imputation'!G180&lt;&gt;"",1,0))</f>
        <v>0</v>
      </c>
      <c r="G177" s="125">
        <f>IF('Indicator Data'!H181="No Data",1,IF('Indicator Data imputation'!H180&lt;&gt;"",1,0))</f>
        <v>0</v>
      </c>
      <c r="H177" s="125">
        <f>IF('Indicator Data'!I181="No Data",1,IF('Indicator Data imputation'!I180&lt;&gt;"",1,0))</f>
        <v>0</v>
      </c>
      <c r="I177" s="125">
        <f>IF('Indicator Data'!J181="No Data",1,IF('Indicator Data imputation'!J180&lt;&gt;"",1,0))</f>
        <v>0</v>
      </c>
      <c r="J177" s="125">
        <f>IF('Indicator Data'!K181="No Data",1,IF('Indicator Data imputation'!K180&lt;&gt;"",1,0))</f>
        <v>0</v>
      </c>
      <c r="K177" s="125">
        <f>IF('Indicator Data'!L181="No Data",1,IF('Indicator Data imputation'!L180&lt;&gt;"",1,0))</f>
        <v>0</v>
      </c>
      <c r="L177" s="125">
        <f>IF('Indicator Data'!M181="No Data",1,IF('Indicator Data imputation'!M180&lt;&gt;"",1,0))</f>
        <v>0</v>
      </c>
      <c r="M177" s="125">
        <f>IF('Indicator Data'!N181="No Data",1,IF('Indicator Data imputation'!N180&lt;&gt;"",1,0))</f>
        <v>1</v>
      </c>
      <c r="N177" s="125">
        <f>IF('Indicator Data'!O181="No Data",1,IF('Indicator Data imputation'!O180&lt;&gt;"",1,0))</f>
        <v>1</v>
      </c>
      <c r="O177" s="125">
        <f>IF('Indicator Data'!P181="No Data",1,IF('Indicator Data imputation'!P180&lt;&gt;"",1,0))</f>
        <v>1</v>
      </c>
      <c r="P177" s="125">
        <f>IF('Indicator Data'!Q181="No Data",1,IF('Indicator Data imputation'!Q180&lt;&gt;"",1,0))</f>
        <v>0</v>
      </c>
      <c r="Q177" s="125">
        <f>IF('Indicator Data'!R181="No Data",1,IF('Indicator Data imputation'!R180&lt;&gt;"",1,0))</f>
        <v>0</v>
      </c>
      <c r="R177" s="125">
        <f>IF('Indicator Data'!S181="No Data",1,IF('Indicator Data imputation'!S180&lt;&gt;"",1,0))</f>
        <v>0</v>
      </c>
      <c r="S177" s="125">
        <f>IF('Indicator Data'!T181="No Data",1,IF('Indicator Data imputation'!T180&lt;&gt;"",1,0))</f>
        <v>0</v>
      </c>
      <c r="T177" s="125">
        <f>IF('Indicator Data'!U181="No Data",1,IF('Indicator Data imputation'!U180&lt;&gt;"",1,0))</f>
        <v>0</v>
      </c>
      <c r="U177" s="125">
        <f>IF('Indicator Data'!V181="No Data",1,IF('Indicator Data imputation'!V180&lt;&gt;"",1,0))</f>
        <v>0</v>
      </c>
      <c r="V177" s="125">
        <f>IF('Indicator Data'!W181="No Data",1,IF('Indicator Data imputation'!W180&lt;&gt;"",1,0))</f>
        <v>0</v>
      </c>
      <c r="W177" s="125">
        <f>IF('Indicator Data'!X181="No Data",1,IF('Indicator Data imputation'!X180&lt;&gt;"",1,0))</f>
        <v>0</v>
      </c>
      <c r="X177" s="125">
        <f>IF('Indicator Data'!Y181="No Data",1,IF('Indicator Data imputation'!Y180&lt;&gt;"",1,0))</f>
        <v>0</v>
      </c>
      <c r="Y177" s="125">
        <f>IF('Indicator Data'!Z181="No Data",1,IF('Indicator Data imputation'!Z180&lt;&gt;"",1,0))</f>
        <v>0</v>
      </c>
      <c r="Z177" s="125">
        <f>IF('Indicator Data'!AA181="No Data",1,IF('Indicator Data imputation'!AA180&lt;&gt;"",1,0))</f>
        <v>1</v>
      </c>
      <c r="AA177" s="125">
        <f>IF('Indicator Data'!AB181="No Data",1,IF('Indicator Data imputation'!AB180&lt;&gt;"",1,0))</f>
        <v>0</v>
      </c>
      <c r="AB177" s="125">
        <f>IF('Indicator Data'!AC181="No Data",1,IF('Indicator Data imputation'!AC180&lt;&gt;"",1,0))</f>
        <v>1</v>
      </c>
      <c r="AC177" s="125">
        <f>IF('Indicator Data'!AD181="No Data",1,IF('Indicator Data imputation'!AD180&lt;&gt;"",1,0))</f>
        <v>0</v>
      </c>
      <c r="AD177" s="125">
        <f>IF('Indicator Data'!AE181="No Data",1,IF('Indicator Data imputation'!AE180&lt;&gt;"",1,0))</f>
        <v>0</v>
      </c>
      <c r="AE177" s="125">
        <f>IF('Indicator Data'!AF181="No Data",1,IF('Indicator Data imputation'!AF180&lt;&gt;"",1,0))</f>
        <v>0</v>
      </c>
      <c r="AF177" s="125">
        <f>IF('Indicator Data'!AG181="No Data",1,IF('Indicator Data imputation'!AG180&lt;&gt;"",1,0))</f>
        <v>0</v>
      </c>
      <c r="AG177" s="125">
        <f>IF('Indicator Data'!AH181="No Data",1,IF('Indicator Data imputation'!AH180&lt;&gt;"",1,0))</f>
        <v>0</v>
      </c>
      <c r="AH177" s="125">
        <f>IF('Indicator Data'!AI181="No Data",1,IF('Indicator Data imputation'!AI180&lt;&gt;"",1,0))</f>
        <v>0</v>
      </c>
      <c r="AI177" s="125">
        <f>IF('Indicator Data'!AJ181="No Data",1,IF('Indicator Data imputation'!AJ180&lt;&gt;"",1,0))</f>
        <v>0</v>
      </c>
      <c r="AJ177" s="125">
        <f>IF('Indicator Data'!AK181="No Data",1,IF('Indicator Data imputation'!AK180&lt;&gt;"",1,0))</f>
        <v>0</v>
      </c>
      <c r="AK177" s="125">
        <f>IF('Indicator Data'!AL181="No Data",1,IF('Indicator Data imputation'!AL180&lt;&gt;"",1,0))</f>
        <v>0</v>
      </c>
      <c r="AL177" s="125">
        <f>IF('Indicator Data'!AM181="No Data",1,IF('Indicator Data imputation'!AM180&lt;&gt;"",1,0))</f>
        <v>1</v>
      </c>
      <c r="AM177" s="125">
        <f>IF('Indicator Data'!AN181="No Data",1,IF('Indicator Data imputation'!AN180&lt;&gt;"",1,0))</f>
        <v>0</v>
      </c>
      <c r="AN177" s="125">
        <f>IF('Indicator Data'!AO181="No Data",1,IF('Indicator Data imputation'!AO180&lt;&gt;"",1,0))</f>
        <v>0</v>
      </c>
      <c r="AO177" s="125">
        <f>IF('Indicator Data'!AP181="No Data",1,IF('Indicator Data imputation'!AP180&lt;&gt;"",1,0))</f>
        <v>0</v>
      </c>
      <c r="AP177" s="125">
        <f>IF('Indicator Data'!AQ181="No Data",1,IF('Indicator Data imputation'!AQ180&lt;&gt;"",1,0))</f>
        <v>0</v>
      </c>
      <c r="AQ177" s="125">
        <f>IF('Indicator Data'!AR181="No Data",1,IF('Indicator Data imputation'!AR180&lt;&gt;"",1,0))</f>
        <v>0</v>
      </c>
      <c r="AR177" s="125">
        <f>IF('Indicator Data'!AS181="No Data",1,IF('Indicator Data imputation'!AS180&lt;&gt;"",1,0))</f>
        <v>0</v>
      </c>
      <c r="AS177" s="125">
        <f>IF('Indicator Data'!AT181="No Data",1,IF('Indicator Data imputation'!AT180&lt;&gt;"",1,0))</f>
        <v>0</v>
      </c>
      <c r="AT177" s="125">
        <f>IF('Indicator Data'!AU181="No Data",1,IF('Indicator Data imputation'!AU180&lt;&gt;"",1,0))</f>
        <v>0</v>
      </c>
      <c r="AU177" s="125">
        <f>IF('Indicator Data'!AV181="No Data",1,IF('Indicator Data imputation'!AV180&lt;&gt;"",1,0))</f>
        <v>1</v>
      </c>
      <c r="AV177" s="125">
        <f>IF('Indicator Data'!AW181="No Data",1,IF('Indicator Data imputation'!AW180&lt;&gt;"",1,0))</f>
        <v>1</v>
      </c>
      <c r="AW177" s="125">
        <f>IF('Indicator Data'!AX181="No Data",1,IF('Indicator Data imputation'!AX180&lt;&gt;"",1,0))</f>
        <v>0</v>
      </c>
      <c r="AX177" s="125">
        <f>IF('Indicator Data'!AY181="No Data",1,IF('Indicator Data imputation'!AY180&lt;&gt;"",1,0))</f>
        <v>0</v>
      </c>
      <c r="AY177" s="125">
        <f>IF('Indicator Data'!AZ181="No Data",1,IF('Indicator Data imputation'!AZ180&lt;&gt;"",1,0))</f>
        <v>0</v>
      </c>
      <c r="AZ177" s="125">
        <f>IF('Indicator Data'!BA181="No Data",1,IF('Indicator Data imputation'!BA180&lt;&gt;"",1,0))</f>
        <v>0</v>
      </c>
      <c r="BA177" s="125">
        <f>IF('Indicator Data'!BB181="No Data",1,IF('Indicator Data imputation'!BB180&lt;&gt;"",1,0))</f>
        <v>0</v>
      </c>
      <c r="BB177" s="125">
        <f>IF('Indicator Data'!BC181="No Data",1,IF('Indicator Data imputation'!BC180&lt;&gt;"",1,0))</f>
        <v>0</v>
      </c>
      <c r="BC177" s="125">
        <f>IF('Indicator Data'!BD181="No Data",1,IF('Indicator Data imputation'!BD180&lt;&gt;"",1,0))</f>
        <v>0</v>
      </c>
      <c r="BD177" s="125">
        <f>IF('Indicator Data'!BF181="No Data",1,IF('Indicator Data imputation'!BE180&lt;&gt;"",1,0))</f>
        <v>0</v>
      </c>
      <c r="BE177" s="125">
        <f>IF('Indicator Data'!BG181="No Data",1,IF('Indicator Data imputation'!BF180&lt;&gt;"",1,0))</f>
        <v>0</v>
      </c>
      <c r="BF177" s="125">
        <f>IF('Indicator Data'!BH181="No Data",1,IF('Indicator Data imputation'!BG180&lt;&gt;"",1,0))</f>
        <v>0</v>
      </c>
      <c r="BG177" s="125">
        <f>IF('Indicator Data'!BI181="No Data",1,IF('Indicator Data imputation'!BH180&lt;&gt;"",1,0))</f>
        <v>0</v>
      </c>
      <c r="BH177" s="125">
        <f>IF('Indicator Data'!BJ181="No Data",1,IF('Indicator Data imputation'!BI180&lt;&gt;"",1,0))</f>
        <v>0</v>
      </c>
      <c r="BI177" s="125">
        <f>IF('Indicator Data'!BK181="No Data",1,IF('Indicator Data imputation'!BJ180&lt;&gt;"",1,0))</f>
        <v>0</v>
      </c>
      <c r="BJ177" s="125">
        <f>IF('Indicator Data'!BL181="No Data",1,IF('Indicator Data imputation'!BK180&lt;&gt;"",1,0))</f>
        <v>0</v>
      </c>
      <c r="BK177" s="125">
        <f>IF('Indicator Data'!BM181="No Data",1,IF('Indicator Data imputation'!BL180&lt;&gt;"",1,0))</f>
        <v>0</v>
      </c>
      <c r="BL177" s="125">
        <f>IF('Indicator Data'!BN181="No Data",1,IF('Indicator Data imputation'!BM180&lt;&gt;"",1,0))</f>
        <v>0</v>
      </c>
      <c r="BM177" s="125">
        <f>IF('Indicator Data'!BO181="No Data",1,IF('Indicator Data imputation'!BN180&lt;&gt;"",1,0))</f>
        <v>0</v>
      </c>
      <c r="BN177" s="125">
        <f>IF('Indicator Data'!BP181="No Data",1,IF('Indicator Data imputation'!BO180&lt;&gt;"",1,0))</f>
        <v>0</v>
      </c>
      <c r="BO177" s="125">
        <f>IF('Indicator Data'!BQ181="No Data",1,IF('Indicator Data imputation'!BP180&lt;&gt;"",1,0))</f>
        <v>0</v>
      </c>
      <c r="BP177" s="125">
        <f>IF('Indicator Data'!BR181="No Data",1,IF('Indicator Data imputation'!BQ180&lt;&gt;"",1,0))</f>
        <v>0</v>
      </c>
      <c r="BQ177" s="125">
        <f>IF('Indicator Data'!BS181="No Data",1,IF('Indicator Data imputation'!BR180&lt;&gt;"",1,0))</f>
        <v>0</v>
      </c>
      <c r="BR177" s="125">
        <f>IF('Indicator Data'!BT181="No Data",1,IF('Indicator Data imputation'!BS180&lt;&gt;"",1,0))</f>
        <v>0</v>
      </c>
      <c r="BS177" s="125">
        <f>IF('Indicator Data'!BU181="No Data",1,IF('Indicator Data imputation'!BT180&lt;&gt;"",1,0))</f>
        <v>0</v>
      </c>
      <c r="BT177" s="125">
        <f>IF('Indicator Data'!BV181="No Data",1,IF('Indicator Data imputation'!BU180&lt;&gt;"",1,0))</f>
        <v>0</v>
      </c>
      <c r="BU177" s="125">
        <f>IF('Indicator Data'!BW181="No Data",1,IF('Indicator Data imputation'!BV180&lt;&gt;"",1,0))</f>
        <v>0</v>
      </c>
      <c r="BV177" s="125">
        <f>IF('Indicator Data'!BX181="No Data",1,IF('Indicator Data imputation'!BW180&lt;&gt;"",1,0))</f>
        <v>0</v>
      </c>
      <c r="BW177" s="125">
        <f>IF('Indicator Data'!BY181="No Data",1,IF('Indicator Data imputation'!BX180&lt;&gt;"",1,0))</f>
        <v>0</v>
      </c>
      <c r="BX177" s="125">
        <f>IF('Indicator Data'!BZ181="No Data",1,IF('Indicator Data imputation'!BY180&lt;&gt;"",1,0))</f>
        <v>0</v>
      </c>
      <c r="BY177" s="3">
        <f t="shared" si="8"/>
        <v>8</v>
      </c>
      <c r="BZ177" s="127">
        <f t="shared" si="7"/>
        <v>0.10666666666666667</v>
      </c>
    </row>
    <row r="178" spans="1:78" x14ac:dyDescent="0.3">
      <c r="A178" s="3" t="str">
        <f>'Indicator Data'!B182</f>
        <v>TKM</v>
      </c>
      <c r="B178" s="125">
        <f>IF('Indicator Data'!C182="No Data",1,IF('Indicator Data imputation'!C181&lt;&gt;"",1,0))</f>
        <v>0</v>
      </c>
      <c r="C178" s="125">
        <f>IF('Indicator Data'!D182="No Data",1,IF('Indicator Data imputation'!D181&lt;&gt;"",1,0))</f>
        <v>0</v>
      </c>
      <c r="D178" s="125">
        <f>IF('Indicator Data'!E182="No Data",1,IF('Indicator Data imputation'!E181&lt;&gt;"",1,0))</f>
        <v>0</v>
      </c>
      <c r="E178" s="125">
        <f>IF('Indicator Data'!F182="No Data",1,IF('Indicator Data imputation'!F181&lt;&gt;"",1,0))</f>
        <v>0</v>
      </c>
      <c r="F178" s="125">
        <f>IF('Indicator Data'!G182="No Data",1,IF('Indicator Data imputation'!G181&lt;&gt;"",1,0))</f>
        <v>0</v>
      </c>
      <c r="G178" s="125">
        <f>IF('Indicator Data'!H182="No Data",1,IF('Indicator Data imputation'!H181&lt;&gt;"",1,0))</f>
        <v>0</v>
      </c>
      <c r="H178" s="125">
        <f>IF('Indicator Data'!I182="No Data",1,IF('Indicator Data imputation'!I181&lt;&gt;"",1,0))</f>
        <v>0</v>
      </c>
      <c r="I178" s="125">
        <f>IF('Indicator Data'!J182="No Data",1,IF('Indicator Data imputation'!J181&lt;&gt;"",1,0))</f>
        <v>0</v>
      </c>
      <c r="J178" s="125">
        <f>IF('Indicator Data'!K182="No Data",1,IF('Indicator Data imputation'!K181&lt;&gt;"",1,0))</f>
        <v>0</v>
      </c>
      <c r="K178" s="125">
        <f>IF('Indicator Data'!L182="No Data",1,IF('Indicator Data imputation'!L181&lt;&gt;"",1,0))</f>
        <v>0</v>
      </c>
      <c r="L178" s="125">
        <f>IF('Indicator Data'!M182="No Data",1,IF('Indicator Data imputation'!M181&lt;&gt;"",1,0))</f>
        <v>0</v>
      </c>
      <c r="M178" s="125">
        <f>IF('Indicator Data'!N182="No Data",1,IF('Indicator Data imputation'!N181&lt;&gt;"",1,0))</f>
        <v>1</v>
      </c>
      <c r="N178" s="125">
        <f>IF('Indicator Data'!O182="No Data",1,IF('Indicator Data imputation'!O181&lt;&gt;"",1,0))</f>
        <v>1</v>
      </c>
      <c r="O178" s="125">
        <f>IF('Indicator Data'!P182="No Data",1,IF('Indicator Data imputation'!P181&lt;&gt;"",1,0))</f>
        <v>1</v>
      </c>
      <c r="P178" s="125">
        <f>IF('Indicator Data'!Q182="No Data",1,IF('Indicator Data imputation'!Q181&lt;&gt;"",1,0))</f>
        <v>0</v>
      </c>
      <c r="Q178" s="125">
        <f>IF('Indicator Data'!R182="No Data",1,IF('Indicator Data imputation'!R181&lt;&gt;"",1,0))</f>
        <v>0</v>
      </c>
      <c r="R178" s="125">
        <f>IF('Indicator Data'!S182="No Data",1,IF('Indicator Data imputation'!S181&lt;&gt;"",1,0))</f>
        <v>0</v>
      </c>
      <c r="S178" s="125">
        <f>IF('Indicator Data'!T182="No Data",1,IF('Indicator Data imputation'!T181&lt;&gt;"",1,0))</f>
        <v>0</v>
      </c>
      <c r="T178" s="125">
        <f>IF('Indicator Data'!U182="No Data",1,IF('Indicator Data imputation'!U181&lt;&gt;"",1,0))</f>
        <v>0</v>
      </c>
      <c r="U178" s="125">
        <f>IF('Indicator Data'!V182="No Data",1,IF('Indicator Data imputation'!V181&lt;&gt;"",1,0))</f>
        <v>0</v>
      </c>
      <c r="V178" s="125">
        <f>IF('Indicator Data'!W182="No Data",1,IF('Indicator Data imputation'!W181&lt;&gt;"",1,0))</f>
        <v>0</v>
      </c>
      <c r="W178" s="125">
        <f>IF('Indicator Data'!X182="No Data",1,IF('Indicator Data imputation'!X181&lt;&gt;"",1,0))</f>
        <v>0</v>
      </c>
      <c r="X178" s="125">
        <f>IF('Indicator Data'!Y182="No Data",1,IF('Indicator Data imputation'!Y181&lt;&gt;"",1,0))</f>
        <v>0</v>
      </c>
      <c r="Y178" s="125">
        <f>IF('Indicator Data'!Z182="No Data",1,IF('Indicator Data imputation'!Z181&lt;&gt;"",1,0))</f>
        <v>0</v>
      </c>
      <c r="Z178" s="125">
        <f>IF('Indicator Data'!AA182="No Data",1,IF('Indicator Data imputation'!AA181&lt;&gt;"",1,0))</f>
        <v>1</v>
      </c>
      <c r="AA178" s="125">
        <f>IF('Indicator Data'!AB182="No Data",1,IF('Indicator Data imputation'!AB181&lt;&gt;"",1,0))</f>
        <v>0</v>
      </c>
      <c r="AB178" s="125">
        <f>IF('Indicator Data'!AC182="No Data",1,IF('Indicator Data imputation'!AC181&lt;&gt;"",1,0))</f>
        <v>0</v>
      </c>
      <c r="AC178" s="125">
        <f>IF('Indicator Data'!AD182="No Data",1,IF('Indicator Data imputation'!AD181&lt;&gt;"",1,0))</f>
        <v>0</v>
      </c>
      <c r="AD178" s="125">
        <f>IF('Indicator Data'!AE182="No Data",1,IF('Indicator Data imputation'!AE181&lt;&gt;"",1,0))</f>
        <v>0</v>
      </c>
      <c r="AE178" s="125">
        <f>IF('Indicator Data'!AF182="No Data",1,IF('Indicator Data imputation'!AF181&lt;&gt;"",1,0))</f>
        <v>1</v>
      </c>
      <c r="AF178" s="125">
        <f>IF('Indicator Data'!AG182="No Data",1,IF('Indicator Data imputation'!AG181&lt;&gt;"",1,0))</f>
        <v>0</v>
      </c>
      <c r="AG178" s="125">
        <f>IF('Indicator Data'!AH182="No Data",1,IF('Indicator Data imputation'!AH181&lt;&gt;"",1,0))</f>
        <v>0</v>
      </c>
      <c r="AH178" s="125">
        <f>IF('Indicator Data'!AI182="No Data",1,IF('Indicator Data imputation'!AI181&lt;&gt;"",1,0))</f>
        <v>0</v>
      </c>
      <c r="AI178" s="125">
        <f>IF('Indicator Data'!AJ182="No Data",1,IF('Indicator Data imputation'!AJ181&lt;&gt;"",1,0))</f>
        <v>0</v>
      </c>
      <c r="AJ178" s="125">
        <f>IF('Indicator Data'!AK182="No Data",1,IF('Indicator Data imputation'!AK181&lt;&gt;"",1,0))</f>
        <v>0</v>
      </c>
      <c r="AK178" s="125">
        <f>IF('Indicator Data'!AL182="No Data",1,IF('Indicator Data imputation'!AL181&lt;&gt;"",1,0))</f>
        <v>0</v>
      </c>
      <c r="AL178" s="125">
        <f>IF('Indicator Data'!AM182="No Data",1,IF('Indicator Data imputation'!AM181&lt;&gt;"",1,0))</f>
        <v>0</v>
      </c>
      <c r="AM178" s="125">
        <f>IF('Indicator Data'!AN182="No Data",1,IF('Indicator Data imputation'!AN181&lt;&gt;"",1,0))</f>
        <v>0</v>
      </c>
      <c r="AN178" s="125">
        <f>IF('Indicator Data'!AO182="No Data",1,IF('Indicator Data imputation'!AO181&lt;&gt;"",1,0))</f>
        <v>0</v>
      </c>
      <c r="AO178" s="125">
        <f>IF('Indicator Data'!AP182="No Data",1,IF('Indicator Data imputation'!AP181&lt;&gt;"",1,0))</f>
        <v>0</v>
      </c>
      <c r="AP178" s="125">
        <f>IF('Indicator Data'!AQ182="No Data",1,IF('Indicator Data imputation'!AQ181&lt;&gt;"",1,0))</f>
        <v>0</v>
      </c>
      <c r="AQ178" s="125">
        <f>IF('Indicator Data'!AR182="No Data",1,IF('Indicator Data imputation'!AR181&lt;&gt;"",1,0))</f>
        <v>0</v>
      </c>
      <c r="AR178" s="125">
        <f>IF('Indicator Data'!AS182="No Data",1,IF('Indicator Data imputation'!AS181&lt;&gt;"",1,0))</f>
        <v>0</v>
      </c>
      <c r="AS178" s="125">
        <f>IF('Indicator Data'!AT182="No Data",1,IF('Indicator Data imputation'!AT181&lt;&gt;"",1,0))</f>
        <v>0</v>
      </c>
      <c r="AT178" s="125">
        <f>IF('Indicator Data'!AU182="No Data",1,IF('Indicator Data imputation'!AU181&lt;&gt;"",1,0))</f>
        <v>0</v>
      </c>
      <c r="AU178" s="125">
        <f>IF('Indicator Data'!AV182="No Data",1,IF('Indicator Data imputation'!AV181&lt;&gt;"",1,0))</f>
        <v>1</v>
      </c>
      <c r="AV178" s="125">
        <f>IF('Indicator Data'!AW182="No Data",1,IF('Indicator Data imputation'!AW181&lt;&gt;"",1,0))</f>
        <v>1</v>
      </c>
      <c r="AW178" s="125">
        <f>IF('Indicator Data'!AX182="No Data",1,IF('Indicator Data imputation'!AX181&lt;&gt;"",1,0))</f>
        <v>0</v>
      </c>
      <c r="AX178" s="125">
        <f>IF('Indicator Data'!AY182="No Data",1,IF('Indicator Data imputation'!AY181&lt;&gt;"",1,0))</f>
        <v>0</v>
      </c>
      <c r="AY178" s="125">
        <f>IF('Indicator Data'!AZ182="No Data",1,IF('Indicator Data imputation'!AZ181&lt;&gt;"",1,0))</f>
        <v>1</v>
      </c>
      <c r="AZ178" s="125">
        <f>IF('Indicator Data'!BA182="No Data",1,IF('Indicator Data imputation'!BA181&lt;&gt;"",1,0))</f>
        <v>1</v>
      </c>
      <c r="BA178" s="125">
        <f>IF('Indicator Data'!BB182="No Data",1,IF('Indicator Data imputation'!BB181&lt;&gt;"",1,0))</f>
        <v>0</v>
      </c>
      <c r="BB178" s="125">
        <f>IF('Indicator Data'!BC182="No Data",1,IF('Indicator Data imputation'!BC181&lt;&gt;"",1,0))</f>
        <v>0</v>
      </c>
      <c r="BC178" s="125">
        <f>IF('Indicator Data'!BD182="No Data",1,IF('Indicator Data imputation'!BD181&lt;&gt;"",1,0))</f>
        <v>0</v>
      </c>
      <c r="BD178" s="125">
        <f>IF('Indicator Data'!BF182="No Data",1,IF('Indicator Data imputation'!BE181&lt;&gt;"",1,0))</f>
        <v>0</v>
      </c>
      <c r="BE178" s="125">
        <f>IF('Indicator Data'!BG182="No Data",1,IF('Indicator Data imputation'!BF181&lt;&gt;"",1,0))</f>
        <v>0</v>
      </c>
      <c r="BF178" s="125">
        <f>IF('Indicator Data'!BH182="No Data",1,IF('Indicator Data imputation'!BG181&lt;&gt;"",1,0))</f>
        <v>0</v>
      </c>
      <c r="BG178" s="125">
        <f>IF('Indicator Data'!BI182="No Data",1,IF('Indicator Data imputation'!BH181&lt;&gt;"",1,0))</f>
        <v>0</v>
      </c>
      <c r="BH178" s="125">
        <f>IF('Indicator Data'!BJ182="No Data",1,IF('Indicator Data imputation'!BI181&lt;&gt;"",1,0))</f>
        <v>0</v>
      </c>
      <c r="BI178" s="125">
        <f>IF('Indicator Data'!BK182="No Data",1,IF('Indicator Data imputation'!BJ181&lt;&gt;"",1,0))</f>
        <v>1</v>
      </c>
      <c r="BJ178" s="125">
        <f>IF('Indicator Data'!BL182="No Data",1,IF('Indicator Data imputation'!BK181&lt;&gt;"",1,0))</f>
        <v>0</v>
      </c>
      <c r="BK178" s="125">
        <f>IF('Indicator Data'!BM182="No Data",1,IF('Indicator Data imputation'!BL181&lt;&gt;"",1,0))</f>
        <v>0</v>
      </c>
      <c r="BL178" s="125">
        <f>IF('Indicator Data'!BN182="No Data",1,IF('Indicator Data imputation'!BM181&lt;&gt;"",1,0))</f>
        <v>0</v>
      </c>
      <c r="BM178" s="125">
        <f>IF('Indicator Data'!BO182="No Data",1,IF('Indicator Data imputation'!BN181&lt;&gt;"",1,0))</f>
        <v>0</v>
      </c>
      <c r="BN178" s="125">
        <f>IF('Indicator Data'!BP182="No Data",1,IF('Indicator Data imputation'!BO181&lt;&gt;"",1,0))</f>
        <v>0</v>
      </c>
      <c r="BO178" s="125">
        <f>IF('Indicator Data'!BQ182="No Data",1,IF('Indicator Data imputation'!BP181&lt;&gt;"",1,0))</f>
        <v>0</v>
      </c>
      <c r="BP178" s="125">
        <f>IF('Indicator Data'!BR182="No Data",1,IF('Indicator Data imputation'!BQ181&lt;&gt;"",1,0))</f>
        <v>0</v>
      </c>
      <c r="BQ178" s="125">
        <f>IF('Indicator Data'!BS182="No Data",1,IF('Indicator Data imputation'!BR181&lt;&gt;"",1,0))</f>
        <v>0</v>
      </c>
      <c r="BR178" s="125">
        <f>IF('Indicator Data'!BT182="No Data",1,IF('Indicator Data imputation'!BS181&lt;&gt;"",1,0))</f>
        <v>0</v>
      </c>
      <c r="BS178" s="125">
        <f>IF('Indicator Data'!BU182="No Data",1,IF('Indicator Data imputation'!BT181&lt;&gt;"",1,0))</f>
        <v>0</v>
      </c>
      <c r="BT178" s="125">
        <f>IF('Indicator Data'!BV182="No Data",1,IF('Indicator Data imputation'!BU181&lt;&gt;"",1,0))</f>
        <v>0</v>
      </c>
      <c r="BU178" s="125">
        <f>IF('Indicator Data'!BW182="No Data",1,IF('Indicator Data imputation'!BV181&lt;&gt;"",1,0))</f>
        <v>0</v>
      </c>
      <c r="BV178" s="125">
        <f>IF('Indicator Data'!BX182="No Data",1,IF('Indicator Data imputation'!BW181&lt;&gt;"",1,0))</f>
        <v>1</v>
      </c>
      <c r="BW178" s="125">
        <f>IF('Indicator Data'!BY182="No Data",1,IF('Indicator Data imputation'!BX181&lt;&gt;"",1,0))</f>
        <v>0</v>
      </c>
      <c r="BX178" s="125">
        <f>IF('Indicator Data'!BZ182="No Data",1,IF('Indicator Data imputation'!BY181&lt;&gt;"",1,0))</f>
        <v>0</v>
      </c>
      <c r="BY178" s="3">
        <f t="shared" si="8"/>
        <v>11</v>
      </c>
      <c r="BZ178" s="127">
        <f t="shared" si="7"/>
        <v>0.14666666666666667</v>
      </c>
    </row>
    <row r="179" spans="1:78" x14ac:dyDescent="0.3">
      <c r="A179" s="3" t="str">
        <f>'Indicator Data'!B183</f>
        <v>TUV</v>
      </c>
      <c r="B179" s="125">
        <f>IF('Indicator Data'!C183="No Data",1,IF('Indicator Data imputation'!C182&lt;&gt;"",1,0))</f>
        <v>0</v>
      </c>
      <c r="C179" s="125">
        <f>IF('Indicator Data'!D183="No Data",1,IF('Indicator Data imputation'!D182&lt;&gt;"",1,0))</f>
        <v>0</v>
      </c>
      <c r="D179" s="125">
        <f>IF('Indicator Data'!E183="No Data",1,IF('Indicator Data imputation'!E182&lt;&gt;"",1,0))</f>
        <v>1</v>
      </c>
      <c r="E179" s="125">
        <f>IF('Indicator Data'!F183="No Data",1,IF('Indicator Data imputation'!F182&lt;&gt;"",1,0))</f>
        <v>0</v>
      </c>
      <c r="F179" s="125">
        <f>IF('Indicator Data'!G183="No Data",1,IF('Indicator Data imputation'!G182&lt;&gt;"",1,0))</f>
        <v>0</v>
      </c>
      <c r="G179" s="125">
        <f>IF('Indicator Data'!H183="No Data",1,IF('Indicator Data imputation'!H182&lt;&gt;"",1,0))</f>
        <v>0</v>
      </c>
      <c r="H179" s="125">
        <f>IF('Indicator Data'!I183="No Data",1,IF('Indicator Data imputation'!I182&lt;&gt;"",1,0))</f>
        <v>0</v>
      </c>
      <c r="I179" s="125">
        <f>IF('Indicator Data'!J183="No Data",1,IF('Indicator Data imputation'!J182&lt;&gt;"",1,0))</f>
        <v>0</v>
      </c>
      <c r="J179" s="125">
        <f>IF('Indicator Data'!K183="No Data",1,IF('Indicator Data imputation'!K182&lt;&gt;"",1,0))</f>
        <v>0</v>
      </c>
      <c r="K179" s="125">
        <f>IF('Indicator Data'!L183="No Data",1,IF('Indicator Data imputation'!L182&lt;&gt;"",1,0))</f>
        <v>1</v>
      </c>
      <c r="L179" s="125">
        <f>IF('Indicator Data'!M183="No Data",1,IF('Indicator Data imputation'!M182&lt;&gt;"",1,0))</f>
        <v>1</v>
      </c>
      <c r="M179" s="125">
        <f>IF('Indicator Data'!N183="No Data",1,IF('Indicator Data imputation'!N182&lt;&gt;"",1,0))</f>
        <v>1</v>
      </c>
      <c r="N179" s="125">
        <f>IF('Indicator Data'!O183="No Data",1,IF('Indicator Data imputation'!O182&lt;&gt;"",1,0))</f>
        <v>1</v>
      </c>
      <c r="O179" s="125">
        <f>IF('Indicator Data'!P183="No Data",1,IF('Indicator Data imputation'!P182&lt;&gt;"",1,0))</f>
        <v>1</v>
      </c>
      <c r="P179" s="125">
        <f>IF('Indicator Data'!Q183="No Data",1,IF('Indicator Data imputation'!Q182&lt;&gt;"",1,0))</f>
        <v>0</v>
      </c>
      <c r="Q179" s="125">
        <f>IF('Indicator Data'!R183="No Data",1,IF('Indicator Data imputation'!R182&lt;&gt;"",1,0))</f>
        <v>0</v>
      </c>
      <c r="R179" s="125">
        <f>IF('Indicator Data'!S183="No Data",1,IF('Indicator Data imputation'!S182&lt;&gt;"",1,0))</f>
        <v>0</v>
      </c>
      <c r="S179" s="125">
        <f>IF('Indicator Data'!T183="No Data",1,IF('Indicator Data imputation'!T182&lt;&gt;"",1,0))</f>
        <v>0</v>
      </c>
      <c r="T179" s="125">
        <f>IF('Indicator Data'!U183="No Data",1,IF('Indicator Data imputation'!U182&lt;&gt;"",1,0))</f>
        <v>0</v>
      </c>
      <c r="U179" s="125">
        <f>IF('Indicator Data'!V183="No Data",1,IF('Indicator Data imputation'!V182&lt;&gt;"",1,0))</f>
        <v>0</v>
      </c>
      <c r="V179" s="125">
        <f>IF('Indicator Data'!W183="No Data",1,IF('Indicator Data imputation'!W182&lt;&gt;"",1,0))</f>
        <v>0</v>
      </c>
      <c r="W179" s="125">
        <f>IF('Indicator Data'!X183="No Data",1,IF('Indicator Data imputation'!X182&lt;&gt;"",1,0))</f>
        <v>0</v>
      </c>
      <c r="X179" s="125">
        <f>IF('Indicator Data'!Y183="No Data",1,IF('Indicator Data imputation'!Y182&lt;&gt;"",1,0))</f>
        <v>0</v>
      </c>
      <c r="Y179" s="125">
        <f>IF('Indicator Data'!Z183="No Data",1,IF('Indicator Data imputation'!Z182&lt;&gt;"",1,0))</f>
        <v>0</v>
      </c>
      <c r="Z179" s="125">
        <f>IF('Indicator Data'!AA183="No Data",1,IF('Indicator Data imputation'!AA182&lt;&gt;"",1,0))</f>
        <v>1</v>
      </c>
      <c r="AA179" s="125">
        <f>IF('Indicator Data'!AB183="No Data",1,IF('Indicator Data imputation'!AB182&lt;&gt;"",1,0))</f>
        <v>0</v>
      </c>
      <c r="AB179" s="125">
        <f>IF('Indicator Data'!AC183="No Data",1,IF('Indicator Data imputation'!AC182&lt;&gt;"",1,0))</f>
        <v>1</v>
      </c>
      <c r="AC179" s="125">
        <f>IF('Indicator Data'!AD183="No Data",1,IF('Indicator Data imputation'!AD182&lt;&gt;"",1,0))</f>
        <v>1</v>
      </c>
      <c r="AD179" s="125">
        <f>IF('Indicator Data'!AE183="No Data",1,IF('Indicator Data imputation'!AE182&lt;&gt;"",1,0))</f>
        <v>0</v>
      </c>
      <c r="AE179" s="125">
        <f>IF('Indicator Data'!AF183="No Data",1,IF('Indicator Data imputation'!AF182&lt;&gt;"",1,0))</f>
        <v>1</v>
      </c>
      <c r="AF179" s="125">
        <f>IF('Indicator Data'!AG183="No Data",1,IF('Indicator Data imputation'!AG182&lt;&gt;"",1,0))</f>
        <v>1</v>
      </c>
      <c r="AG179" s="125">
        <f>IF('Indicator Data'!AH183="No Data",1,IF('Indicator Data imputation'!AH182&lt;&gt;"",1,0))</f>
        <v>0</v>
      </c>
      <c r="AH179" s="125">
        <f>IF('Indicator Data'!AI183="No Data",1,IF('Indicator Data imputation'!AI182&lt;&gt;"",1,0))</f>
        <v>0</v>
      </c>
      <c r="AI179" s="125">
        <f>IF('Indicator Data'!AJ183="No Data",1,IF('Indicator Data imputation'!AJ182&lt;&gt;"",1,0))</f>
        <v>0</v>
      </c>
      <c r="AJ179" s="125">
        <f>IF('Indicator Data'!AK183="No Data",1,IF('Indicator Data imputation'!AK182&lt;&gt;"",1,0))</f>
        <v>0</v>
      </c>
      <c r="AK179" s="125">
        <f>IF('Indicator Data'!AL183="No Data",1,IF('Indicator Data imputation'!AL182&lt;&gt;"",1,0))</f>
        <v>1</v>
      </c>
      <c r="AL179" s="125">
        <f>IF('Indicator Data'!AM183="No Data",1,IF('Indicator Data imputation'!AM182&lt;&gt;"",1,0))</f>
        <v>1</v>
      </c>
      <c r="AM179" s="125">
        <f>IF('Indicator Data'!AN183="No Data",1,IF('Indicator Data imputation'!AN182&lt;&gt;"",1,0))</f>
        <v>0</v>
      </c>
      <c r="AN179" s="125">
        <f>IF('Indicator Data'!AO183="No Data",1,IF('Indicator Data imputation'!AO182&lt;&gt;"",1,0))</f>
        <v>0</v>
      </c>
      <c r="AO179" s="125">
        <f>IF('Indicator Data'!AP183="No Data",1,IF('Indicator Data imputation'!AP182&lt;&gt;"",1,0))</f>
        <v>0</v>
      </c>
      <c r="AP179" s="125">
        <f>IF('Indicator Data'!AQ183="No Data",1,IF('Indicator Data imputation'!AQ182&lt;&gt;"",1,0))</f>
        <v>0</v>
      </c>
      <c r="AQ179" s="125">
        <f>IF('Indicator Data'!AR183="No Data",1,IF('Indicator Data imputation'!AR182&lt;&gt;"",1,0))</f>
        <v>1</v>
      </c>
      <c r="AR179" s="125">
        <f>IF('Indicator Data'!AS183="No Data",1,IF('Indicator Data imputation'!AS182&lt;&gt;"",1,0))</f>
        <v>0</v>
      </c>
      <c r="AS179" s="125">
        <f>IF('Indicator Data'!AT183="No Data",1,IF('Indicator Data imputation'!AT182&lt;&gt;"",1,0))</f>
        <v>1</v>
      </c>
      <c r="AT179" s="125">
        <f>IF('Indicator Data'!AU183="No Data",1,IF('Indicator Data imputation'!AU182&lt;&gt;"",1,0))</f>
        <v>0</v>
      </c>
      <c r="AU179" s="125">
        <f>IF('Indicator Data'!AV183="No Data",1,IF('Indicator Data imputation'!AV182&lt;&gt;"",1,0))</f>
        <v>1</v>
      </c>
      <c r="AV179" s="125">
        <f>IF('Indicator Data'!AW183="No Data",1,IF('Indicator Data imputation'!AW182&lt;&gt;"",1,0))</f>
        <v>1</v>
      </c>
      <c r="AW179" s="125">
        <f>IF('Indicator Data'!AX183="No Data",1,IF('Indicator Data imputation'!AX182&lt;&gt;"",1,0))</f>
        <v>1</v>
      </c>
      <c r="AX179" s="125">
        <f>IF('Indicator Data'!AY183="No Data",1,IF('Indicator Data imputation'!AY182&lt;&gt;"",1,0))</f>
        <v>0</v>
      </c>
      <c r="AY179" s="125">
        <f>IF('Indicator Data'!AZ183="No Data",1,IF('Indicator Data imputation'!AZ182&lt;&gt;"",1,0))</f>
        <v>1</v>
      </c>
      <c r="AZ179" s="125">
        <f>IF('Indicator Data'!BA183="No Data",1,IF('Indicator Data imputation'!BA182&lt;&gt;"",1,0))</f>
        <v>0</v>
      </c>
      <c r="BA179" s="125">
        <f>IF('Indicator Data'!BB183="No Data",1,IF('Indicator Data imputation'!BB182&lt;&gt;"",1,0))</f>
        <v>0</v>
      </c>
      <c r="BB179" s="125">
        <f>IF('Indicator Data'!BC183="No Data",1,IF('Indicator Data imputation'!BC182&lt;&gt;"",1,0))</f>
        <v>0</v>
      </c>
      <c r="BC179" s="125">
        <f>IF('Indicator Data'!BD183="No Data",1,IF('Indicator Data imputation'!BD182&lt;&gt;"",1,0))</f>
        <v>0</v>
      </c>
      <c r="BD179" s="125">
        <f>IF('Indicator Data'!BF183="No Data",1,IF('Indicator Data imputation'!BE182&lt;&gt;"",1,0))</f>
        <v>0</v>
      </c>
      <c r="BE179" s="125">
        <f>IF('Indicator Data'!BG183="No Data",1,IF('Indicator Data imputation'!BF182&lt;&gt;"",1,0))</f>
        <v>0</v>
      </c>
      <c r="BF179" s="125">
        <f>IF('Indicator Data'!BH183="No Data",1,IF('Indicator Data imputation'!BG182&lt;&gt;"",1,0))</f>
        <v>0</v>
      </c>
      <c r="BG179" s="125">
        <f>IF('Indicator Data'!BI183="No Data",1,IF('Indicator Data imputation'!BH182&lt;&gt;"",1,0))</f>
        <v>1</v>
      </c>
      <c r="BH179" s="125">
        <f>IF('Indicator Data'!BJ183="No Data",1,IF('Indicator Data imputation'!BI182&lt;&gt;"",1,0))</f>
        <v>1</v>
      </c>
      <c r="BI179" s="125">
        <f>IF('Indicator Data'!BK183="No Data",1,IF('Indicator Data imputation'!BJ182&lt;&gt;"",1,0))</f>
        <v>1</v>
      </c>
      <c r="BJ179" s="125">
        <f>IF('Indicator Data'!BL183="No Data",1,IF('Indicator Data imputation'!BK182&lt;&gt;"",1,0))</f>
        <v>0</v>
      </c>
      <c r="BK179" s="125">
        <f>IF('Indicator Data'!BM183="No Data",1,IF('Indicator Data imputation'!BL182&lt;&gt;"",1,0))</f>
        <v>1</v>
      </c>
      <c r="BL179" s="125">
        <f>IF('Indicator Data'!BN183="No Data",1,IF('Indicator Data imputation'!BM182&lt;&gt;"",1,0))</f>
        <v>0</v>
      </c>
      <c r="BM179" s="125">
        <f>IF('Indicator Data'!BO183="No Data",1,IF('Indicator Data imputation'!BN182&lt;&gt;"",1,0))</f>
        <v>1</v>
      </c>
      <c r="BN179" s="125">
        <f>IF('Indicator Data'!BP183="No Data",1,IF('Indicator Data imputation'!BO182&lt;&gt;"",1,0))</f>
        <v>0</v>
      </c>
      <c r="BO179" s="125">
        <f>IF('Indicator Data'!BQ183="No Data",1,IF('Indicator Data imputation'!BP182&lt;&gt;"",1,0))</f>
        <v>0</v>
      </c>
      <c r="BP179" s="125">
        <f>IF('Indicator Data'!BR183="No Data",1,IF('Indicator Data imputation'!BQ182&lt;&gt;"",1,0))</f>
        <v>0</v>
      </c>
      <c r="BQ179" s="125">
        <f>IF('Indicator Data'!BS183="No Data",1,IF('Indicator Data imputation'!BR182&lt;&gt;"",1,0))</f>
        <v>0</v>
      </c>
      <c r="BR179" s="125">
        <f>IF('Indicator Data'!BT183="No Data",1,IF('Indicator Data imputation'!BS182&lt;&gt;"",1,0))</f>
        <v>0</v>
      </c>
      <c r="BS179" s="125">
        <f>IF('Indicator Data'!BU183="No Data",1,IF('Indicator Data imputation'!BT182&lt;&gt;"",1,0))</f>
        <v>0</v>
      </c>
      <c r="BT179" s="125">
        <f>IF('Indicator Data'!BV183="No Data",1,IF('Indicator Data imputation'!BU182&lt;&gt;"",1,0))</f>
        <v>0</v>
      </c>
      <c r="BU179" s="125">
        <f>IF('Indicator Data'!BW183="No Data",1,IF('Indicator Data imputation'!BV182&lt;&gt;"",1,0))</f>
        <v>0</v>
      </c>
      <c r="BV179" s="125">
        <f>IF('Indicator Data'!BX183="No Data",1,IF('Indicator Data imputation'!BW182&lt;&gt;"",1,0))</f>
        <v>1</v>
      </c>
      <c r="BW179" s="125">
        <f>IF('Indicator Data'!BY183="No Data",1,IF('Indicator Data imputation'!BX182&lt;&gt;"",1,0))</f>
        <v>0</v>
      </c>
      <c r="BX179" s="125">
        <f>IF('Indicator Data'!BZ183="No Data",1,IF('Indicator Data imputation'!BY182&lt;&gt;"",1,0))</f>
        <v>1</v>
      </c>
      <c r="BY179" s="3">
        <f t="shared" si="8"/>
        <v>26</v>
      </c>
      <c r="BZ179" s="127">
        <f t="shared" si="7"/>
        <v>0.34666666666666668</v>
      </c>
    </row>
    <row r="180" spans="1:78" x14ac:dyDescent="0.3">
      <c r="A180" s="3" t="str">
        <f>'Indicator Data'!B184</f>
        <v>UGA</v>
      </c>
      <c r="B180" s="125">
        <f>IF('Indicator Data'!C184="No Data",1,IF('Indicator Data imputation'!C183&lt;&gt;"",1,0))</f>
        <v>0</v>
      </c>
      <c r="C180" s="125">
        <f>IF('Indicator Data'!D184="No Data",1,IF('Indicator Data imputation'!D183&lt;&gt;"",1,0))</f>
        <v>0</v>
      </c>
      <c r="D180" s="125">
        <f>IF('Indicator Data'!E184="No Data",1,IF('Indicator Data imputation'!E183&lt;&gt;"",1,0))</f>
        <v>0</v>
      </c>
      <c r="E180" s="125">
        <f>IF('Indicator Data'!F184="No Data",1,IF('Indicator Data imputation'!F183&lt;&gt;"",1,0))</f>
        <v>0</v>
      </c>
      <c r="F180" s="125">
        <f>IF('Indicator Data'!G184="No Data",1,IF('Indicator Data imputation'!G183&lt;&gt;"",1,0))</f>
        <v>0</v>
      </c>
      <c r="G180" s="125">
        <f>IF('Indicator Data'!H184="No Data",1,IF('Indicator Data imputation'!H183&lt;&gt;"",1,0))</f>
        <v>0</v>
      </c>
      <c r="H180" s="125">
        <f>IF('Indicator Data'!I184="No Data",1,IF('Indicator Data imputation'!I183&lt;&gt;"",1,0))</f>
        <v>0</v>
      </c>
      <c r="I180" s="125">
        <f>IF('Indicator Data'!J184="No Data",1,IF('Indicator Data imputation'!J183&lt;&gt;"",1,0))</f>
        <v>0</v>
      </c>
      <c r="J180" s="125">
        <f>IF('Indicator Data'!K184="No Data",1,IF('Indicator Data imputation'!K183&lt;&gt;"",1,0))</f>
        <v>0</v>
      </c>
      <c r="K180" s="125">
        <f>IF('Indicator Data'!L184="No Data",1,IF('Indicator Data imputation'!L183&lt;&gt;"",1,0))</f>
        <v>0</v>
      </c>
      <c r="L180" s="125">
        <f>IF('Indicator Data'!M184="No Data",1,IF('Indicator Data imputation'!M183&lt;&gt;"",1,0))</f>
        <v>0</v>
      </c>
      <c r="M180" s="125">
        <f>IF('Indicator Data'!N184="No Data",1,IF('Indicator Data imputation'!N183&lt;&gt;"",1,0))</f>
        <v>0</v>
      </c>
      <c r="N180" s="125">
        <f>IF('Indicator Data'!O184="No Data",1,IF('Indicator Data imputation'!O183&lt;&gt;"",1,0))</f>
        <v>0</v>
      </c>
      <c r="O180" s="125">
        <f>IF('Indicator Data'!P184="No Data",1,IF('Indicator Data imputation'!P183&lt;&gt;"",1,0))</f>
        <v>0</v>
      </c>
      <c r="P180" s="125">
        <f>IF('Indicator Data'!Q184="No Data",1,IF('Indicator Data imputation'!Q183&lt;&gt;"",1,0))</f>
        <v>0</v>
      </c>
      <c r="Q180" s="125">
        <f>IF('Indicator Data'!R184="No Data",1,IF('Indicator Data imputation'!R183&lt;&gt;"",1,0))</f>
        <v>0</v>
      </c>
      <c r="R180" s="125">
        <f>IF('Indicator Data'!S184="No Data",1,IF('Indicator Data imputation'!S183&lt;&gt;"",1,0))</f>
        <v>0</v>
      </c>
      <c r="S180" s="125">
        <f>IF('Indicator Data'!T184="No Data",1,IF('Indicator Data imputation'!T183&lt;&gt;"",1,0))</f>
        <v>0</v>
      </c>
      <c r="T180" s="125">
        <f>IF('Indicator Data'!U184="No Data",1,IF('Indicator Data imputation'!U183&lt;&gt;"",1,0))</f>
        <v>0</v>
      </c>
      <c r="U180" s="125">
        <f>IF('Indicator Data'!V184="No Data",1,IF('Indicator Data imputation'!V183&lt;&gt;"",1,0))</f>
        <v>0</v>
      </c>
      <c r="V180" s="125">
        <f>IF('Indicator Data'!W184="No Data",1,IF('Indicator Data imputation'!W183&lt;&gt;"",1,0))</f>
        <v>0</v>
      </c>
      <c r="W180" s="125">
        <f>IF('Indicator Data'!X184="No Data",1,IF('Indicator Data imputation'!X183&lt;&gt;"",1,0))</f>
        <v>0</v>
      </c>
      <c r="X180" s="125">
        <f>IF('Indicator Data'!Y184="No Data",1,IF('Indicator Data imputation'!Y183&lt;&gt;"",1,0))</f>
        <v>0</v>
      </c>
      <c r="Y180" s="125">
        <f>IF('Indicator Data'!Z184="No Data",1,IF('Indicator Data imputation'!Z183&lt;&gt;"",1,0))</f>
        <v>0</v>
      </c>
      <c r="Z180" s="125">
        <f>IF('Indicator Data'!AA184="No Data",1,IF('Indicator Data imputation'!AA183&lt;&gt;"",1,0))</f>
        <v>0</v>
      </c>
      <c r="AA180" s="125">
        <f>IF('Indicator Data'!AB184="No Data",1,IF('Indicator Data imputation'!AB183&lt;&gt;"",1,0))</f>
        <v>0</v>
      </c>
      <c r="AB180" s="125">
        <f>IF('Indicator Data'!AC184="No Data",1,IF('Indicator Data imputation'!AC183&lt;&gt;"",1,0))</f>
        <v>0</v>
      </c>
      <c r="AC180" s="125">
        <f>IF('Indicator Data'!AD184="No Data",1,IF('Indicator Data imputation'!AD183&lt;&gt;"",1,0))</f>
        <v>0</v>
      </c>
      <c r="AD180" s="125">
        <f>IF('Indicator Data'!AE184="No Data",1,IF('Indicator Data imputation'!AE183&lt;&gt;"",1,0))</f>
        <v>0</v>
      </c>
      <c r="AE180" s="125">
        <f>IF('Indicator Data'!AF184="No Data",1,IF('Indicator Data imputation'!AF183&lt;&gt;"",1,0))</f>
        <v>0</v>
      </c>
      <c r="AF180" s="125">
        <f>IF('Indicator Data'!AG184="No Data",1,IF('Indicator Data imputation'!AG183&lt;&gt;"",1,0))</f>
        <v>0</v>
      </c>
      <c r="AG180" s="125">
        <f>IF('Indicator Data'!AH184="No Data",1,IF('Indicator Data imputation'!AH183&lt;&gt;"",1,0))</f>
        <v>0</v>
      </c>
      <c r="AH180" s="125">
        <f>IF('Indicator Data'!AI184="No Data",1,IF('Indicator Data imputation'!AI183&lt;&gt;"",1,0))</f>
        <v>0</v>
      </c>
      <c r="AI180" s="125">
        <f>IF('Indicator Data'!AJ184="No Data",1,IF('Indicator Data imputation'!AJ183&lt;&gt;"",1,0))</f>
        <v>0</v>
      </c>
      <c r="AJ180" s="125">
        <f>IF('Indicator Data'!AK184="No Data",1,IF('Indicator Data imputation'!AK183&lt;&gt;"",1,0))</f>
        <v>0</v>
      </c>
      <c r="AK180" s="125">
        <f>IF('Indicator Data'!AL184="No Data",1,IF('Indicator Data imputation'!AL183&lt;&gt;"",1,0))</f>
        <v>0</v>
      </c>
      <c r="AL180" s="125">
        <f>IF('Indicator Data'!AM184="No Data",1,IF('Indicator Data imputation'!AM183&lt;&gt;"",1,0))</f>
        <v>0</v>
      </c>
      <c r="AM180" s="125">
        <f>IF('Indicator Data'!AN184="No Data",1,IF('Indicator Data imputation'!AN183&lt;&gt;"",1,0))</f>
        <v>0</v>
      </c>
      <c r="AN180" s="125">
        <f>IF('Indicator Data'!AO184="No Data",1,IF('Indicator Data imputation'!AO183&lt;&gt;"",1,0))</f>
        <v>0</v>
      </c>
      <c r="AO180" s="125">
        <f>IF('Indicator Data'!AP184="No Data",1,IF('Indicator Data imputation'!AP183&lt;&gt;"",1,0))</f>
        <v>0</v>
      </c>
      <c r="AP180" s="125">
        <f>IF('Indicator Data'!AQ184="No Data",1,IF('Indicator Data imputation'!AQ183&lt;&gt;"",1,0))</f>
        <v>0</v>
      </c>
      <c r="AQ180" s="125">
        <f>IF('Indicator Data'!AR184="No Data",1,IF('Indicator Data imputation'!AR183&lt;&gt;"",1,0))</f>
        <v>0</v>
      </c>
      <c r="AR180" s="125">
        <f>IF('Indicator Data'!AS184="No Data",1,IF('Indicator Data imputation'!AS183&lt;&gt;"",1,0))</f>
        <v>0</v>
      </c>
      <c r="AS180" s="125">
        <f>IF('Indicator Data'!AT184="No Data",1,IF('Indicator Data imputation'!AT183&lt;&gt;"",1,0))</f>
        <v>0</v>
      </c>
      <c r="AT180" s="125">
        <f>IF('Indicator Data'!AU184="No Data",1,IF('Indicator Data imputation'!AU183&lt;&gt;"",1,0))</f>
        <v>0</v>
      </c>
      <c r="AU180" s="125">
        <f>IF('Indicator Data'!AV184="No Data",1,IF('Indicator Data imputation'!AV183&lt;&gt;"",1,0))</f>
        <v>0</v>
      </c>
      <c r="AV180" s="125">
        <f>IF('Indicator Data'!AW184="No Data",1,IF('Indicator Data imputation'!AW183&lt;&gt;"",1,0))</f>
        <v>0</v>
      </c>
      <c r="AW180" s="125">
        <f>IF('Indicator Data'!AX184="No Data",1,IF('Indicator Data imputation'!AX183&lt;&gt;"",1,0))</f>
        <v>0</v>
      </c>
      <c r="AX180" s="125">
        <f>IF('Indicator Data'!AY184="No Data",1,IF('Indicator Data imputation'!AY183&lt;&gt;"",1,0))</f>
        <v>0</v>
      </c>
      <c r="AY180" s="125">
        <f>IF('Indicator Data'!AZ184="No Data",1,IF('Indicator Data imputation'!AZ183&lt;&gt;"",1,0))</f>
        <v>0</v>
      </c>
      <c r="AZ180" s="125">
        <f>IF('Indicator Data'!BA184="No Data",1,IF('Indicator Data imputation'!BA183&lt;&gt;"",1,0))</f>
        <v>0</v>
      </c>
      <c r="BA180" s="125">
        <f>IF('Indicator Data'!BB184="No Data",1,IF('Indicator Data imputation'!BB183&lt;&gt;"",1,0))</f>
        <v>0</v>
      </c>
      <c r="BB180" s="125">
        <f>IF('Indicator Data'!BC184="No Data",1,IF('Indicator Data imputation'!BC183&lt;&gt;"",1,0))</f>
        <v>0</v>
      </c>
      <c r="BC180" s="125">
        <f>IF('Indicator Data'!BD184="No Data",1,IF('Indicator Data imputation'!BD183&lt;&gt;"",1,0))</f>
        <v>0</v>
      </c>
      <c r="BD180" s="125">
        <f>IF('Indicator Data'!BF184="No Data",1,IF('Indicator Data imputation'!BE183&lt;&gt;"",1,0))</f>
        <v>0</v>
      </c>
      <c r="BE180" s="125">
        <f>IF('Indicator Data'!BG184="No Data",1,IF('Indicator Data imputation'!BF183&lt;&gt;"",1,0))</f>
        <v>0</v>
      </c>
      <c r="BF180" s="125">
        <f>IF('Indicator Data'!BH184="No Data",1,IF('Indicator Data imputation'!BG183&lt;&gt;"",1,0))</f>
        <v>0</v>
      </c>
      <c r="BG180" s="125">
        <f>IF('Indicator Data'!BI184="No Data",1,IF('Indicator Data imputation'!BH183&lt;&gt;"",1,0))</f>
        <v>1</v>
      </c>
      <c r="BH180" s="125">
        <f>IF('Indicator Data'!BJ184="No Data",1,IF('Indicator Data imputation'!BI183&lt;&gt;"",1,0))</f>
        <v>0</v>
      </c>
      <c r="BI180" s="125">
        <f>IF('Indicator Data'!BK184="No Data",1,IF('Indicator Data imputation'!BJ183&lt;&gt;"",1,0))</f>
        <v>1</v>
      </c>
      <c r="BJ180" s="125">
        <f>IF('Indicator Data'!BL184="No Data",1,IF('Indicator Data imputation'!BK183&lt;&gt;"",1,0))</f>
        <v>0</v>
      </c>
      <c r="BK180" s="125">
        <f>IF('Indicator Data'!BM184="No Data",1,IF('Indicator Data imputation'!BL183&lt;&gt;"",1,0))</f>
        <v>0</v>
      </c>
      <c r="BL180" s="125">
        <f>IF('Indicator Data'!BN184="No Data",1,IF('Indicator Data imputation'!BM183&lt;&gt;"",1,0))</f>
        <v>0</v>
      </c>
      <c r="BM180" s="125">
        <f>IF('Indicator Data'!BO184="No Data",1,IF('Indicator Data imputation'!BN183&lt;&gt;"",1,0))</f>
        <v>0</v>
      </c>
      <c r="BN180" s="125">
        <f>IF('Indicator Data'!BP184="No Data",1,IF('Indicator Data imputation'!BO183&lt;&gt;"",1,0))</f>
        <v>0</v>
      </c>
      <c r="BO180" s="125">
        <f>IF('Indicator Data'!BQ184="No Data",1,IF('Indicator Data imputation'!BP183&lt;&gt;"",1,0))</f>
        <v>0</v>
      </c>
      <c r="BP180" s="125">
        <f>IF('Indicator Data'!BR184="No Data",1,IF('Indicator Data imputation'!BQ183&lt;&gt;"",1,0))</f>
        <v>0</v>
      </c>
      <c r="BQ180" s="125">
        <f>IF('Indicator Data'!BS184="No Data",1,IF('Indicator Data imputation'!BR183&lt;&gt;"",1,0))</f>
        <v>0</v>
      </c>
      <c r="BR180" s="125">
        <f>IF('Indicator Data'!BT184="No Data",1,IF('Indicator Data imputation'!BS183&lt;&gt;"",1,0))</f>
        <v>0</v>
      </c>
      <c r="BS180" s="125">
        <f>IF('Indicator Data'!BU184="No Data",1,IF('Indicator Data imputation'!BT183&lt;&gt;"",1,0))</f>
        <v>0</v>
      </c>
      <c r="BT180" s="125">
        <f>IF('Indicator Data'!BV184="No Data",1,IF('Indicator Data imputation'!BU183&lt;&gt;"",1,0))</f>
        <v>0</v>
      </c>
      <c r="BU180" s="125">
        <f>IF('Indicator Data'!BW184="No Data",1,IF('Indicator Data imputation'!BV183&lt;&gt;"",1,0))</f>
        <v>1</v>
      </c>
      <c r="BV180" s="125">
        <f>IF('Indicator Data'!BX184="No Data",1,IF('Indicator Data imputation'!BW183&lt;&gt;"",1,0))</f>
        <v>0</v>
      </c>
      <c r="BW180" s="125">
        <f>IF('Indicator Data'!BY184="No Data",1,IF('Indicator Data imputation'!BX183&lt;&gt;"",1,0))</f>
        <v>0</v>
      </c>
      <c r="BX180" s="125">
        <f>IF('Indicator Data'!BZ184="No Data",1,IF('Indicator Data imputation'!BY183&lt;&gt;"",1,0))</f>
        <v>0</v>
      </c>
      <c r="BY180" s="3">
        <f t="shared" si="8"/>
        <v>3</v>
      </c>
      <c r="BZ180" s="127">
        <f t="shared" si="7"/>
        <v>0.04</v>
      </c>
    </row>
    <row r="181" spans="1:78" x14ac:dyDescent="0.3">
      <c r="A181" s="3" t="str">
        <f>'Indicator Data'!B185</f>
        <v>UKR</v>
      </c>
      <c r="B181" s="125">
        <f>IF('Indicator Data'!C185="No Data",1,IF('Indicator Data imputation'!C184&lt;&gt;"",1,0))</f>
        <v>0</v>
      </c>
      <c r="C181" s="125">
        <f>IF('Indicator Data'!D185="No Data",1,IF('Indicator Data imputation'!D184&lt;&gt;"",1,0))</f>
        <v>0</v>
      </c>
      <c r="D181" s="125">
        <f>IF('Indicator Data'!E185="No Data",1,IF('Indicator Data imputation'!E184&lt;&gt;"",1,0))</f>
        <v>0</v>
      </c>
      <c r="E181" s="125">
        <f>IF('Indicator Data'!F185="No Data",1,IF('Indicator Data imputation'!F184&lt;&gt;"",1,0))</f>
        <v>0</v>
      </c>
      <c r="F181" s="125">
        <f>IF('Indicator Data'!G185="No Data",1,IF('Indicator Data imputation'!G184&lt;&gt;"",1,0))</f>
        <v>0</v>
      </c>
      <c r="G181" s="125">
        <f>IF('Indicator Data'!H185="No Data",1,IF('Indicator Data imputation'!H184&lt;&gt;"",1,0))</f>
        <v>0</v>
      </c>
      <c r="H181" s="125">
        <f>IF('Indicator Data'!I185="No Data",1,IF('Indicator Data imputation'!I184&lt;&gt;"",1,0))</f>
        <v>0</v>
      </c>
      <c r="I181" s="125">
        <f>IF('Indicator Data'!J185="No Data",1,IF('Indicator Data imputation'!J184&lt;&gt;"",1,0))</f>
        <v>0</v>
      </c>
      <c r="J181" s="125">
        <f>IF('Indicator Data'!K185="No Data",1,IF('Indicator Data imputation'!K184&lt;&gt;"",1,0))</f>
        <v>0</v>
      </c>
      <c r="K181" s="125">
        <f>IF('Indicator Data'!L185="No Data",1,IF('Indicator Data imputation'!L184&lt;&gt;"",1,0))</f>
        <v>0</v>
      </c>
      <c r="L181" s="125">
        <f>IF('Indicator Data'!M185="No Data",1,IF('Indicator Data imputation'!M184&lt;&gt;"",1,0))</f>
        <v>0</v>
      </c>
      <c r="M181" s="125">
        <f>IF('Indicator Data'!N185="No Data",1,IF('Indicator Data imputation'!N184&lt;&gt;"",1,0))</f>
        <v>1</v>
      </c>
      <c r="N181" s="125">
        <f>IF('Indicator Data'!O185="No Data",1,IF('Indicator Data imputation'!O184&lt;&gt;"",1,0))</f>
        <v>1</v>
      </c>
      <c r="O181" s="125">
        <f>IF('Indicator Data'!P185="No Data",1,IF('Indicator Data imputation'!P184&lt;&gt;"",1,0))</f>
        <v>1</v>
      </c>
      <c r="P181" s="125">
        <f>IF('Indicator Data'!Q185="No Data",1,IF('Indicator Data imputation'!Q184&lt;&gt;"",1,0))</f>
        <v>0</v>
      </c>
      <c r="Q181" s="125">
        <f>IF('Indicator Data'!R185="No Data",1,IF('Indicator Data imputation'!R184&lt;&gt;"",1,0))</f>
        <v>0</v>
      </c>
      <c r="R181" s="125">
        <f>IF('Indicator Data'!S185="No Data",1,IF('Indicator Data imputation'!S184&lt;&gt;"",1,0))</f>
        <v>0</v>
      </c>
      <c r="S181" s="125">
        <f>IF('Indicator Data'!T185="No Data",1,IF('Indicator Data imputation'!T184&lt;&gt;"",1,0))</f>
        <v>0</v>
      </c>
      <c r="T181" s="125">
        <f>IF('Indicator Data'!U185="No Data",1,IF('Indicator Data imputation'!U184&lt;&gt;"",1,0))</f>
        <v>0</v>
      </c>
      <c r="U181" s="125">
        <f>IF('Indicator Data'!V185="No Data",1,IF('Indicator Data imputation'!V184&lt;&gt;"",1,0))</f>
        <v>0</v>
      </c>
      <c r="V181" s="125">
        <f>IF('Indicator Data'!W185="No Data",1,IF('Indicator Data imputation'!W184&lt;&gt;"",1,0))</f>
        <v>0</v>
      </c>
      <c r="W181" s="125">
        <f>IF('Indicator Data'!X185="No Data",1,IF('Indicator Data imputation'!X184&lt;&gt;"",1,0))</f>
        <v>0</v>
      </c>
      <c r="X181" s="125">
        <f>IF('Indicator Data'!Y185="No Data",1,IF('Indicator Data imputation'!Y184&lt;&gt;"",1,0))</f>
        <v>0</v>
      </c>
      <c r="Y181" s="125">
        <f>IF('Indicator Data'!Z185="No Data",1,IF('Indicator Data imputation'!Z184&lt;&gt;"",1,0))</f>
        <v>0</v>
      </c>
      <c r="Z181" s="125">
        <f>IF('Indicator Data'!AA185="No Data",1,IF('Indicator Data imputation'!AA184&lt;&gt;"",1,0))</f>
        <v>1</v>
      </c>
      <c r="AA181" s="125">
        <f>IF('Indicator Data'!AB185="No Data",1,IF('Indicator Data imputation'!AB184&lt;&gt;"",1,0))</f>
        <v>0</v>
      </c>
      <c r="AB181" s="125">
        <f>IF('Indicator Data'!AC185="No Data",1,IF('Indicator Data imputation'!AC184&lt;&gt;"",1,0))</f>
        <v>1</v>
      </c>
      <c r="AC181" s="125">
        <f>IF('Indicator Data'!AD185="No Data",1,IF('Indicator Data imputation'!AD184&lt;&gt;"",1,0))</f>
        <v>0</v>
      </c>
      <c r="AD181" s="125">
        <f>IF('Indicator Data'!AE185="No Data",1,IF('Indicator Data imputation'!AE184&lt;&gt;"",1,0))</f>
        <v>0</v>
      </c>
      <c r="AE181" s="125">
        <f>IF('Indicator Data'!AF185="No Data",1,IF('Indicator Data imputation'!AF184&lt;&gt;"",1,0))</f>
        <v>0</v>
      </c>
      <c r="AF181" s="125">
        <f>IF('Indicator Data'!AG185="No Data",1,IF('Indicator Data imputation'!AG184&lt;&gt;"",1,0))</f>
        <v>0</v>
      </c>
      <c r="AG181" s="125">
        <f>IF('Indicator Data'!AH185="No Data",1,IF('Indicator Data imputation'!AH184&lt;&gt;"",1,0))</f>
        <v>0</v>
      </c>
      <c r="AH181" s="125">
        <f>IF('Indicator Data'!AI185="No Data",1,IF('Indicator Data imputation'!AI184&lt;&gt;"",1,0))</f>
        <v>0</v>
      </c>
      <c r="AI181" s="125">
        <f>IF('Indicator Data'!AJ185="No Data",1,IF('Indicator Data imputation'!AJ184&lt;&gt;"",1,0))</f>
        <v>0</v>
      </c>
      <c r="AJ181" s="125">
        <f>IF('Indicator Data'!AK185="No Data",1,IF('Indicator Data imputation'!AK184&lt;&gt;"",1,0))</f>
        <v>0</v>
      </c>
      <c r="AK181" s="125">
        <f>IF('Indicator Data'!AL185="No Data",1,IF('Indicator Data imputation'!AL184&lt;&gt;"",1,0))</f>
        <v>0</v>
      </c>
      <c r="AL181" s="125">
        <f>IF('Indicator Data'!AM185="No Data",1,IF('Indicator Data imputation'!AM184&lt;&gt;"",1,0))</f>
        <v>0</v>
      </c>
      <c r="AM181" s="125">
        <f>IF('Indicator Data'!AN185="No Data",1,IF('Indicator Data imputation'!AN184&lt;&gt;"",1,0))</f>
        <v>0</v>
      </c>
      <c r="AN181" s="125">
        <f>IF('Indicator Data'!AO185="No Data",1,IF('Indicator Data imputation'!AO184&lt;&gt;"",1,0))</f>
        <v>0</v>
      </c>
      <c r="AO181" s="125">
        <f>IF('Indicator Data'!AP185="No Data",1,IF('Indicator Data imputation'!AP184&lt;&gt;"",1,0))</f>
        <v>0</v>
      </c>
      <c r="AP181" s="125">
        <f>IF('Indicator Data'!AQ185="No Data",1,IF('Indicator Data imputation'!AQ184&lt;&gt;"",1,0))</f>
        <v>0</v>
      </c>
      <c r="AQ181" s="125">
        <f>IF('Indicator Data'!AR185="No Data",1,IF('Indicator Data imputation'!AR184&lt;&gt;"",1,0))</f>
        <v>0</v>
      </c>
      <c r="AR181" s="125">
        <f>IF('Indicator Data'!AS185="No Data",1,IF('Indicator Data imputation'!AS184&lt;&gt;"",1,0))</f>
        <v>0</v>
      </c>
      <c r="AS181" s="125">
        <f>IF('Indicator Data'!AT185="No Data",1,IF('Indicator Data imputation'!AT184&lt;&gt;"",1,0))</f>
        <v>1</v>
      </c>
      <c r="AT181" s="125">
        <f>IF('Indicator Data'!AU185="No Data",1,IF('Indicator Data imputation'!AU184&lt;&gt;"",1,0))</f>
        <v>0</v>
      </c>
      <c r="AU181" s="125">
        <f>IF('Indicator Data'!AV185="No Data",1,IF('Indicator Data imputation'!AV184&lt;&gt;"",1,0))</f>
        <v>0</v>
      </c>
      <c r="AV181" s="125">
        <f>IF('Indicator Data'!AW185="No Data",1,IF('Indicator Data imputation'!AW184&lt;&gt;"",1,0))</f>
        <v>0</v>
      </c>
      <c r="AW181" s="125">
        <f>IF('Indicator Data'!AX185="No Data",1,IF('Indicator Data imputation'!AX184&lt;&gt;"",1,0))</f>
        <v>1</v>
      </c>
      <c r="AX181" s="125">
        <f>IF('Indicator Data'!AY185="No Data",1,IF('Indicator Data imputation'!AY184&lt;&gt;"",1,0))</f>
        <v>0</v>
      </c>
      <c r="AY181" s="125">
        <f>IF('Indicator Data'!AZ185="No Data",1,IF('Indicator Data imputation'!AZ184&lt;&gt;"",1,0))</f>
        <v>0</v>
      </c>
      <c r="AZ181" s="125">
        <f>IF('Indicator Data'!BA185="No Data",1,IF('Indicator Data imputation'!BA184&lt;&gt;"",1,0))</f>
        <v>0</v>
      </c>
      <c r="BA181" s="125">
        <f>IF('Indicator Data'!BB185="No Data",1,IF('Indicator Data imputation'!BB184&lt;&gt;"",1,0))</f>
        <v>0</v>
      </c>
      <c r="BB181" s="125">
        <f>IF('Indicator Data'!BC185="No Data",1,IF('Indicator Data imputation'!BC184&lt;&gt;"",1,0))</f>
        <v>0</v>
      </c>
      <c r="BC181" s="125">
        <f>IF('Indicator Data'!BD185="No Data",1,IF('Indicator Data imputation'!BD184&lt;&gt;"",1,0))</f>
        <v>0</v>
      </c>
      <c r="BD181" s="125">
        <f>IF('Indicator Data'!BF185="No Data",1,IF('Indicator Data imputation'!BE184&lt;&gt;"",1,0))</f>
        <v>0</v>
      </c>
      <c r="BE181" s="125">
        <f>IF('Indicator Data'!BG185="No Data",1,IF('Indicator Data imputation'!BF184&lt;&gt;"",1,0))</f>
        <v>0</v>
      </c>
      <c r="BF181" s="125">
        <f>IF('Indicator Data'!BH185="No Data",1,IF('Indicator Data imputation'!BG184&lt;&gt;"",1,0))</f>
        <v>0</v>
      </c>
      <c r="BG181" s="125">
        <f>IF('Indicator Data'!BI185="No Data",1,IF('Indicator Data imputation'!BH184&lt;&gt;"",1,0))</f>
        <v>0</v>
      </c>
      <c r="BH181" s="125">
        <f>IF('Indicator Data'!BJ185="No Data",1,IF('Indicator Data imputation'!BI184&lt;&gt;"",1,0))</f>
        <v>0</v>
      </c>
      <c r="BI181" s="125">
        <f>IF('Indicator Data'!BK185="No Data",1,IF('Indicator Data imputation'!BJ184&lt;&gt;"",1,0))</f>
        <v>1</v>
      </c>
      <c r="BJ181" s="125">
        <f>IF('Indicator Data'!BL185="No Data",1,IF('Indicator Data imputation'!BK184&lt;&gt;"",1,0))</f>
        <v>0</v>
      </c>
      <c r="BK181" s="125">
        <f>IF('Indicator Data'!BM185="No Data",1,IF('Indicator Data imputation'!BL184&lt;&gt;"",1,0))</f>
        <v>0</v>
      </c>
      <c r="BL181" s="125">
        <f>IF('Indicator Data'!BN185="No Data",1,IF('Indicator Data imputation'!BM184&lt;&gt;"",1,0))</f>
        <v>0</v>
      </c>
      <c r="BM181" s="125">
        <f>IF('Indicator Data'!BO185="No Data",1,IF('Indicator Data imputation'!BN184&lt;&gt;"",1,0))</f>
        <v>0</v>
      </c>
      <c r="BN181" s="125">
        <f>IF('Indicator Data'!BP185="No Data",1,IF('Indicator Data imputation'!BO184&lt;&gt;"",1,0))</f>
        <v>0</v>
      </c>
      <c r="BO181" s="125">
        <f>IF('Indicator Data'!BQ185="No Data",1,IF('Indicator Data imputation'!BP184&lt;&gt;"",1,0))</f>
        <v>0</v>
      </c>
      <c r="BP181" s="125">
        <f>IF('Indicator Data'!BR185="No Data",1,IF('Indicator Data imputation'!BQ184&lt;&gt;"",1,0))</f>
        <v>0</v>
      </c>
      <c r="BQ181" s="125">
        <f>IF('Indicator Data'!BS185="No Data",1,IF('Indicator Data imputation'!BR184&lt;&gt;"",1,0))</f>
        <v>0</v>
      </c>
      <c r="BR181" s="125">
        <f>IF('Indicator Data'!BT185="No Data",1,IF('Indicator Data imputation'!BS184&lt;&gt;"",1,0))</f>
        <v>0</v>
      </c>
      <c r="BS181" s="125">
        <f>IF('Indicator Data'!BU185="No Data",1,IF('Indicator Data imputation'!BT184&lt;&gt;"",1,0))</f>
        <v>0</v>
      </c>
      <c r="BT181" s="125">
        <f>IF('Indicator Data'!BV185="No Data",1,IF('Indicator Data imputation'!BU184&lt;&gt;"",1,0))</f>
        <v>0</v>
      </c>
      <c r="BU181" s="125">
        <f>IF('Indicator Data'!BW185="No Data",1,IF('Indicator Data imputation'!BV184&lt;&gt;"",1,0))</f>
        <v>0</v>
      </c>
      <c r="BV181" s="125">
        <f>IF('Indicator Data'!BX185="No Data",1,IF('Indicator Data imputation'!BW184&lt;&gt;"",1,0))</f>
        <v>1</v>
      </c>
      <c r="BW181" s="125">
        <f>IF('Indicator Data'!BY185="No Data",1,IF('Indicator Data imputation'!BX184&lt;&gt;"",1,0))</f>
        <v>0</v>
      </c>
      <c r="BX181" s="125">
        <f>IF('Indicator Data'!BZ185="No Data",1,IF('Indicator Data imputation'!BY184&lt;&gt;"",1,0))</f>
        <v>0</v>
      </c>
      <c r="BY181" s="3">
        <f t="shared" si="8"/>
        <v>9</v>
      </c>
      <c r="BZ181" s="127">
        <f t="shared" si="7"/>
        <v>0.12</v>
      </c>
    </row>
    <row r="182" spans="1:78" x14ac:dyDescent="0.3">
      <c r="A182" s="3" t="str">
        <f>'Indicator Data'!B186</f>
        <v>ARE</v>
      </c>
      <c r="B182" s="125">
        <f>IF('Indicator Data'!C186="No Data",1,IF('Indicator Data imputation'!C185&lt;&gt;"",1,0))</f>
        <v>0</v>
      </c>
      <c r="C182" s="125">
        <f>IF('Indicator Data'!D186="No Data",1,IF('Indicator Data imputation'!D185&lt;&gt;"",1,0))</f>
        <v>0</v>
      </c>
      <c r="D182" s="125">
        <f>IF('Indicator Data'!E186="No Data",1,IF('Indicator Data imputation'!E185&lt;&gt;"",1,0))</f>
        <v>0</v>
      </c>
      <c r="E182" s="125">
        <f>IF('Indicator Data'!F186="No Data",1,IF('Indicator Data imputation'!F185&lt;&gt;"",1,0))</f>
        <v>0</v>
      </c>
      <c r="F182" s="125">
        <f>IF('Indicator Data'!G186="No Data",1,IF('Indicator Data imputation'!G185&lt;&gt;"",1,0))</f>
        <v>0</v>
      </c>
      <c r="G182" s="125">
        <f>IF('Indicator Data'!H186="No Data",1,IF('Indicator Data imputation'!H185&lt;&gt;"",1,0))</f>
        <v>0</v>
      </c>
      <c r="H182" s="125">
        <f>IF('Indicator Data'!I186="No Data",1,IF('Indicator Data imputation'!I185&lt;&gt;"",1,0))</f>
        <v>0</v>
      </c>
      <c r="I182" s="125">
        <f>IF('Indicator Data'!J186="No Data",1,IF('Indicator Data imputation'!J185&lt;&gt;"",1,0))</f>
        <v>0</v>
      </c>
      <c r="J182" s="125">
        <f>IF('Indicator Data'!K186="No Data",1,IF('Indicator Data imputation'!K185&lt;&gt;"",1,0))</f>
        <v>0</v>
      </c>
      <c r="K182" s="125">
        <f>IF('Indicator Data'!L186="No Data",1,IF('Indicator Data imputation'!L185&lt;&gt;"",1,0))</f>
        <v>0</v>
      </c>
      <c r="L182" s="125">
        <f>IF('Indicator Data'!M186="No Data",1,IF('Indicator Data imputation'!M185&lt;&gt;"",1,0))</f>
        <v>0</v>
      </c>
      <c r="M182" s="125">
        <f>IF('Indicator Data'!N186="No Data",1,IF('Indicator Data imputation'!N185&lt;&gt;"",1,0))</f>
        <v>1</v>
      </c>
      <c r="N182" s="125">
        <f>IF('Indicator Data'!O186="No Data",1,IF('Indicator Data imputation'!O185&lt;&gt;"",1,0))</f>
        <v>1</v>
      </c>
      <c r="O182" s="125">
        <f>IF('Indicator Data'!P186="No Data",1,IF('Indicator Data imputation'!P185&lt;&gt;"",1,0))</f>
        <v>1</v>
      </c>
      <c r="P182" s="125">
        <f>IF('Indicator Data'!Q186="No Data",1,IF('Indicator Data imputation'!Q185&lt;&gt;"",1,0))</f>
        <v>0</v>
      </c>
      <c r="Q182" s="125">
        <f>IF('Indicator Data'!R186="No Data",1,IF('Indicator Data imputation'!R185&lt;&gt;"",1,0))</f>
        <v>0</v>
      </c>
      <c r="R182" s="125">
        <f>IF('Indicator Data'!S186="No Data",1,IF('Indicator Data imputation'!S185&lt;&gt;"",1,0))</f>
        <v>0</v>
      </c>
      <c r="S182" s="125">
        <f>IF('Indicator Data'!T186="No Data",1,IF('Indicator Data imputation'!T185&lt;&gt;"",1,0))</f>
        <v>0</v>
      </c>
      <c r="T182" s="125">
        <f>IF('Indicator Data'!U186="No Data",1,IF('Indicator Data imputation'!U185&lt;&gt;"",1,0))</f>
        <v>0</v>
      </c>
      <c r="U182" s="125">
        <f>IF('Indicator Data'!V186="No Data",1,IF('Indicator Data imputation'!V185&lt;&gt;"",1,0))</f>
        <v>0</v>
      </c>
      <c r="V182" s="125">
        <f>IF('Indicator Data'!W186="No Data",1,IF('Indicator Data imputation'!W185&lt;&gt;"",1,0))</f>
        <v>0</v>
      </c>
      <c r="W182" s="125">
        <f>IF('Indicator Data'!X186="No Data",1,IF('Indicator Data imputation'!X185&lt;&gt;"",1,0))</f>
        <v>0</v>
      </c>
      <c r="X182" s="125">
        <f>IF('Indicator Data'!Y186="No Data",1,IF('Indicator Data imputation'!Y185&lt;&gt;"",1,0))</f>
        <v>0</v>
      </c>
      <c r="Y182" s="125">
        <f>IF('Indicator Data'!Z186="No Data",1,IF('Indicator Data imputation'!Z185&lt;&gt;"",1,0))</f>
        <v>0</v>
      </c>
      <c r="Z182" s="125">
        <f>IF('Indicator Data'!AA186="No Data",1,IF('Indicator Data imputation'!AA185&lt;&gt;"",1,0))</f>
        <v>1</v>
      </c>
      <c r="AA182" s="125">
        <f>IF('Indicator Data'!AB186="No Data",1,IF('Indicator Data imputation'!AB185&lt;&gt;"",1,0))</f>
        <v>0</v>
      </c>
      <c r="AB182" s="125">
        <f>IF('Indicator Data'!AC186="No Data",1,IF('Indicator Data imputation'!AC185&lt;&gt;"",1,0))</f>
        <v>1</v>
      </c>
      <c r="AC182" s="125">
        <f>IF('Indicator Data'!AD186="No Data",1,IF('Indicator Data imputation'!AD185&lt;&gt;"",1,0))</f>
        <v>0</v>
      </c>
      <c r="AD182" s="125">
        <f>IF('Indicator Data'!AE186="No Data",1,IF('Indicator Data imputation'!AE185&lt;&gt;"",1,0))</f>
        <v>0</v>
      </c>
      <c r="AE182" s="125">
        <f>IF('Indicator Data'!AF186="No Data",1,IF('Indicator Data imputation'!AF185&lt;&gt;"",1,0))</f>
        <v>1</v>
      </c>
      <c r="AF182" s="125">
        <f>IF('Indicator Data'!AG186="No Data",1,IF('Indicator Data imputation'!AG185&lt;&gt;"",1,0))</f>
        <v>0</v>
      </c>
      <c r="AG182" s="125">
        <f>IF('Indicator Data'!AH186="No Data",1,IF('Indicator Data imputation'!AH185&lt;&gt;"",1,0))</f>
        <v>0</v>
      </c>
      <c r="AH182" s="125">
        <f>IF('Indicator Data'!AI186="No Data",1,IF('Indicator Data imputation'!AI185&lt;&gt;"",1,0))</f>
        <v>0</v>
      </c>
      <c r="AI182" s="125">
        <f>IF('Indicator Data'!AJ186="No Data",1,IF('Indicator Data imputation'!AJ185&lt;&gt;"",1,0))</f>
        <v>0</v>
      </c>
      <c r="AJ182" s="125">
        <f>IF('Indicator Data'!AK186="No Data",1,IF('Indicator Data imputation'!AK185&lt;&gt;"",1,0))</f>
        <v>0</v>
      </c>
      <c r="AK182" s="125">
        <f>IF('Indicator Data'!AL186="No Data",1,IF('Indicator Data imputation'!AL185&lt;&gt;"",1,0))</f>
        <v>0</v>
      </c>
      <c r="AL182" s="125">
        <f>IF('Indicator Data'!AM186="No Data",1,IF('Indicator Data imputation'!AM185&lt;&gt;"",1,0))</f>
        <v>1</v>
      </c>
      <c r="AM182" s="125">
        <f>IF('Indicator Data'!AN186="No Data",1,IF('Indicator Data imputation'!AN185&lt;&gt;"",1,0))</f>
        <v>0</v>
      </c>
      <c r="AN182" s="125">
        <f>IF('Indicator Data'!AO186="No Data",1,IF('Indicator Data imputation'!AO185&lt;&gt;"",1,0))</f>
        <v>0</v>
      </c>
      <c r="AO182" s="125">
        <f>IF('Indicator Data'!AP186="No Data",1,IF('Indicator Data imputation'!AP185&lt;&gt;"",1,0))</f>
        <v>0</v>
      </c>
      <c r="AP182" s="125">
        <f>IF('Indicator Data'!AQ186="No Data",1,IF('Indicator Data imputation'!AQ185&lt;&gt;"",1,0))</f>
        <v>1</v>
      </c>
      <c r="AQ182" s="125">
        <f>IF('Indicator Data'!AR186="No Data",1,IF('Indicator Data imputation'!AR185&lt;&gt;"",1,0))</f>
        <v>1</v>
      </c>
      <c r="AR182" s="125">
        <f>IF('Indicator Data'!AS186="No Data",1,IF('Indicator Data imputation'!AS185&lt;&gt;"",1,0))</f>
        <v>0</v>
      </c>
      <c r="AS182" s="125">
        <f>IF('Indicator Data'!AT186="No Data",1,IF('Indicator Data imputation'!AT185&lt;&gt;"",1,0))</f>
        <v>1</v>
      </c>
      <c r="AT182" s="125">
        <f>IF('Indicator Data'!AU186="No Data",1,IF('Indicator Data imputation'!AU185&lt;&gt;"",1,0))</f>
        <v>0</v>
      </c>
      <c r="AU182" s="125">
        <f>IF('Indicator Data'!AV186="No Data",1,IF('Indicator Data imputation'!AV185&lt;&gt;"",1,0))</f>
        <v>1</v>
      </c>
      <c r="AV182" s="125">
        <f>IF('Indicator Data'!AW186="No Data",1,IF('Indicator Data imputation'!AW185&lt;&gt;"",1,0))</f>
        <v>1</v>
      </c>
      <c r="AW182" s="125">
        <f>IF('Indicator Data'!AX186="No Data",1,IF('Indicator Data imputation'!AX185&lt;&gt;"",1,0))</f>
        <v>0</v>
      </c>
      <c r="AX182" s="125">
        <f>IF('Indicator Data'!AY186="No Data",1,IF('Indicator Data imputation'!AY185&lt;&gt;"",1,0))</f>
        <v>0</v>
      </c>
      <c r="AY182" s="125">
        <f>IF('Indicator Data'!AZ186="No Data",1,IF('Indicator Data imputation'!AZ185&lt;&gt;"",1,0))</f>
        <v>0</v>
      </c>
      <c r="AZ182" s="125">
        <f>IF('Indicator Data'!BA186="No Data",1,IF('Indicator Data imputation'!BA185&lt;&gt;"",1,0))</f>
        <v>0</v>
      </c>
      <c r="BA182" s="125">
        <f>IF('Indicator Data'!BB186="No Data",1,IF('Indicator Data imputation'!BB185&lt;&gt;"",1,0))</f>
        <v>0</v>
      </c>
      <c r="BB182" s="125">
        <f>IF('Indicator Data'!BC186="No Data",1,IF('Indicator Data imputation'!BC185&lt;&gt;"",1,0))</f>
        <v>0</v>
      </c>
      <c r="BC182" s="125">
        <f>IF('Indicator Data'!BD186="No Data",1,IF('Indicator Data imputation'!BD185&lt;&gt;"",1,0))</f>
        <v>0</v>
      </c>
      <c r="BD182" s="125">
        <f>IF('Indicator Data'!BF186="No Data",1,IF('Indicator Data imputation'!BE185&lt;&gt;"",1,0))</f>
        <v>0</v>
      </c>
      <c r="BE182" s="125">
        <f>IF('Indicator Data'!BG186="No Data",1,IF('Indicator Data imputation'!BF185&lt;&gt;"",1,0))</f>
        <v>0</v>
      </c>
      <c r="BF182" s="125">
        <f>IF('Indicator Data'!BH186="No Data",1,IF('Indicator Data imputation'!BG185&lt;&gt;"",1,0))</f>
        <v>0</v>
      </c>
      <c r="BG182" s="125">
        <f>IF('Indicator Data'!BI186="No Data",1,IF('Indicator Data imputation'!BH185&lt;&gt;"",1,0))</f>
        <v>0</v>
      </c>
      <c r="BH182" s="125">
        <f>IF('Indicator Data'!BJ186="No Data",1,IF('Indicator Data imputation'!BI185&lt;&gt;"",1,0))</f>
        <v>0</v>
      </c>
      <c r="BI182" s="125">
        <f>IF('Indicator Data'!BK186="No Data",1,IF('Indicator Data imputation'!BJ185&lt;&gt;"",1,0))</f>
        <v>0</v>
      </c>
      <c r="BJ182" s="125">
        <f>IF('Indicator Data'!BL186="No Data",1,IF('Indicator Data imputation'!BK185&lt;&gt;"",1,0))</f>
        <v>0</v>
      </c>
      <c r="BK182" s="125">
        <f>IF('Indicator Data'!BM186="No Data",1,IF('Indicator Data imputation'!BL185&lt;&gt;"",1,0))</f>
        <v>0</v>
      </c>
      <c r="BL182" s="125">
        <f>IF('Indicator Data'!BN186="No Data",1,IF('Indicator Data imputation'!BM185&lt;&gt;"",1,0))</f>
        <v>0</v>
      </c>
      <c r="BM182" s="125">
        <f>IF('Indicator Data'!BO186="No Data",1,IF('Indicator Data imputation'!BN185&lt;&gt;"",1,0))</f>
        <v>0</v>
      </c>
      <c r="BN182" s="125">
        <f>IF('Indicator Data'!BP186="No Data",1,IF('Indicator Data imputation'!BO185&lt;&gt;"",1,0))</f>
        <v>0</v>
      </c>
      <c r="BO182" s="125">
        <f>IF('Indicator Data'!BQ186="No Data",1,IF('Indicator Data imputation'!BP185&lt;&gt;"",1,0))</f>
        <v>0</v>
      </c>
      <c r="BP182" s="125">
        <f>IF('Indicator Data'!BR186="No Data",1,IF('Indicator Data imputation'!BQ185&lt;&gt;"",1,0))</f>
        <v>0</v>
      </c>
      <c r="BQ182" s="125">
        <f>IF('Indicator Data'!BS186="No Data",1,IF('Indicator Data imputation'!BR185&lt;&gt;"",1,0))</f>
        <v>0</v>
      </c>
      <c r="BR182" s="125">
        <f>IF('Indicator Data'!BT186="No Data",1,IF('Indicator Data imputation'!BS185&lt;&gt;"",1,0))</f>
        <v>0</v>
      </c>
      <c r="BS182" s="125">
        <f>IF('Indicator Data'!BU186="No Data",1,IF('Indicator Data imputation'!BT185&lt;&gt;"",1,0))</f>
        <v>0</v>
      </c>
      <c r="BT182" s="125">
        <f>IF('Indicator Data'!BV186="No Data",1,IF('Indicator Data imputation'!BU185&lt;&gt;"",1,0))</f>
        <v>0</v>
      </c>
      <c r="BU182" s="125">
        <f>IF('Indicator Data'!BW186="No Data",1,IF('Indicator Data imputation'!BV185&lt;&gt;"",1,0))</f>
        <v>0</v>
      </c>
      <c r="BV182" s="125">
        <f>IF('Indicator Data'!BX186="No Data",1,IF('Indicator Data imputation'!BW185&lt;&gt;"",1,0))</f>
        <v>0</v>
      </c>
      <c r="BW182" s="125">
        <f>IF('Indicator Data'!BY186="No Data",1,IF('Indicator Data imputation'!BX185&lt;&gt;"",1,0))</f>
        <v>0</v>
      </c>
      <c r="BX182" s="125">
        <f>IF('Indicator Data'!BZ186="No Data",1,IF('Indicator Data imputation'!BY185&lt;&gt;"",1,0))</f>
        <v>0</v>
      </c>
      <c r="BY182" s="3">
        <f t="shared" si="8"/>
        <v>12</v>
      </c>
      <c r="BZ182" s="127">
        <f t="shared" si="7"/>
        <v>0.16</v>
      </c>
    </row>
    <row r="183" spans="1:78" x14ac:dyDescent="0.3">
      <c r="A183" s="3" t="str">
        <f>'Indicator Data'!B187</f>
        <v>GBR</v>
      </c>
      <c r="B183" s="125">
        <f>IF('Indicator Data'!C187="No Data",1,IF('Indicator Data imputation'!C186&lt;&gt;"",1,0))</f>
        <v>0</v>
      </c>
      <c r="C183" s="125">
        <f>IF('Indicator Data'!D187="No Data",1,IF('Indicator Data imputation'!D186&lt;&gt;"",1,0))</f>
        <v>0</v>
      </c>
      <c r="D183" s="125">
        <f>IF('Indicator Data'!E187="No Data",1,IF('Indicator Data imputation'!E186&lt;&gt;"",1,0))</f>
        <v>0</v>
      </c>
      <c r="E183" s="125">
        <f>IF('Indicator Data'!F187="No Data",1,IF('Indicator Data imputation'!F186&lt;&gt;"",1,0))</f>
        <v>0</v>
      </c>
      <c r="F183" s="125">
        <f>IF('Indicator Data'!G187="No Data",1,IF('Indicator Data imputation'!G186&lt;&gt;"",1,0))</f>
        <v>0</v>
      </c>
      <c r="G183" s="125">
        <f>IF('Indicator Data'!H187="No Data",1,IF('Indicator Data imputation'!H186&lt;&gt;"",1,0))</f>
        <v>0</v>
      </c>
      <c r="H183" s="125">
        <f>IF('Indicator Data'!I187="No Data",1,IF('Indicator Data imputation'!I186&lt;&gt;"",1,0))</f>
        <v>0</v>
      </c>
      <c r="I183" s="125">
        <f>IF('Indicator Data'!J187="No Data",1,IF('Indicator Data imputation'!J186&lt;&gt;"",1,0))</f>
        <v>0</v>
      </c>
      <c r="J183" s="125">
        <f>IF('Indicator Data'!K187="No Data",1,IF('Indicator Data imputation'!K186&lt;&gt;"",1,0))</f>
        <v>0</v>
      </c>
      <c r="K183" s="125">
        <f>IF('Indicator Data'!L187="No Data",1,IF('Indicator Data imputation'!L186&lt;&gt;"",1,0))</f>
        <v>0</v>
      </c>
      <c r="L183" s="125">
        <f>IF('Indicator Data'!M187="No Data",1,IF('Indicator Data imputation'!M186&lt;&gt;"",1,0))</f>
        <v>0</v>
      </c>
      <c r="M183" s="125">
        <f>IF('Indicator Data'!N187="No Data",1,IF('Indicator Data imputation'!N186&lt;&gt;"",1,0))</f>
        <v>1</v>
      </c>
      <c r="N183" s="125">
        <f>IF('Indicator Data'!O187="No Data",1,IF('Indicator Data imputation'!O186&lt;&gt;"",1,0))</f>
        <v>1</v>
      </c>
      <c r="O183" s="125">
        <f>IF('Indicator Data'!P187="No Data",1,IF('Indicator Data imputation'!P186&lt;&gt;"",1,0))</f>
        <v>1</v>
      </c>
      <c r="P183" s="125">
        <f>IF('Indicator Data'!Q187="No Data",1,IF('Indicator Data imputation'!Q186&lt;&gt;"",1,0))</f>
        <v>0</v>
      </c>
      <c r="Q183" s="125">
        <f>IF('Indicator Data'!R187="No Data",1,IF('Indicator Data imputation'!R186&lt;&gt;"",1,0))</f>
        <v>0</v>
      </c>
      <c r="R183" s="125">
        <f>IF('Indicator Data'!S187="No Data",1,IF('Indicator Data imputation'!S186&lt;&gt;"",1,0))</f>
        <v>0</v>
      </c>
      <c r="S183" s="125">
        <f>IF('Indicator Data'!T187="No Data",1,IF('Indicator Data imputation'!T186&lt;&gt;"",1,0))</f>
        <v>0</v>
      </c>
      <c r="T183" s="125">
        <f>IF('Indicator Data'!U187="No Data",1,IF('Indicator Data imputation'!U186&lt;&gt;"",1,0))</f>
        <v>0</v>
      </c>
      <c r="U183" s="125">
        <f>IF('Indicator Data'!V187="No Data",1,IF('Indicator Data imputation'!V186&lt;&gt;"",1,0))</f>
        <v>0</v>
      </c>
      <c r="V183" s="125">
        <f>IF('Indicator Data'!W187="No Data",1,IF('Indicator Data imputation'!W186&lt;&gt;"",1,0))</f>
        <v>0</v>
      </c>
      <c r="W183" s="125">
        <f>IF('Indicator Data'!X187="No Data",1,IF('Indicator Data imputation'!X186&lt;&gt;"",1,0))</f>
        <v>0</v>
      </c>
      <c r="X183" s="125">
        <f>IF('Indicator Data'!Y187="No Data",1,IF('Indicator Data imputation'!Y186&lt;&gt;"",1,0))</f>
        <v>0</v>
      </c>
      <c r="Y183" s="125">
        <f>IF('Indicator Data'!Z187="No Data",1,IF('Indicator Data imputation'!Z186&lt;&gt;"",1,0))</f>
        <v>0</v>
      </c>
      <c r="Z183" s="125">
        <f>IF('Indicator Data'!AA187="No Data",1,IF('Indicator Data imputation'!AA186&lt;&gt;"",1,0))</f>
        <v>0</v>
      </c>
      <c r="AA183" s="125">
        <f>IF('Indicator Data'!AB187="No Data",1,IF('Indicator Data imputation'!AB186&lt;&gt;"",1,0))</f>
        <v>0</v>
      </c>
      <c r="AB183" s="125">
        <f>IF('Indicator Data'!AC187="No Data",1,IF('Indicator Data imputation'!AC186&lt;&gt;"",1,0))</f>
        <v>1</v>
      </c>
      <c r="AC183" s="125">
        <f>IF('Indicator Data'!AD187="No Data",1,IF('Indicator Data imputation'!AD186&lt;&gt;"",1,0))</f>
        <v>0</v>
      </c>
      <c r="AD183" s="125">
        <f>IF('Indicator Data'!AE187="No Data",1,IF('Indicator Data imputation'!AE186&lt;&gt;"",1,0))</f>
        <v>0</v>
      </c>
      <c r="AE183" s="125">
        <f>IF('Indicator Data'!AF187="No Data",1,IF('Indicator Data imputation'!AF186&lt;&gt;"",1,0))</f>
        <v>1</v>
      </c>
      <c r="AF183" s="125">
        <f>IF('Indicator Data'!AG187="No Data",1,IF('Indicator Data imputation'!AG186&lt;&gt;"",1,0))</f>
        <v>0</v>
      </c>
      <c r="AG183" s="125">
        <f>IF('Indicator Data'!AH187="No Data",1,IF('Indicator Data imputation'!AH186&lt;&gt;"",1,0))</f>
        <v>0</v>
      </c>
      <c r="AH183" s="125">
        <f>IF('Indicator Data'!AI187="No Data",1,IF('Indicator Data imputation'!AI186&lt;&gt;"",1,0))</f>
        <v>0</v>
      </c>
      <c r="AI183" s="125">
        <f>IF('Indicator Data'!AJ187="No Data",1,IF('Indicator Data imputation'!AJ186&lt;&gt;"",1,0))</f>
        <v>0</v>
      </c>
      <c r="AJ183" s="125">
        <f>IF('Indicator Data'!AK187="No Data",1,IF('Indicator Data imputation'!AK186&lt;&gt;"",1,0))</f>
        <v>0</v>
      </c>
      <c r="AK183" s="125">
        <f>IF('Indicator Data'!AL187="No Data",1,IF('Indicator Data imputation'!AL186&lt;&gt;"",1,0))</f>
        <v>0</v>
      </c>
      <c r="AL183" s="125">
        <f>IF('Indicator Data'!AM187="No Data",1,IF('Indicator Data imputation'!AM186&lt;&gt;"",1,0))</f>
        <v>1</v>
      </c>
      <c r="AM183" s="125">
        <f>IF('Indicator Data'!AN187="No Data",1,IF('Indicator Data imputation'!AN186&lt;&gt;"",1,0))</f>
        <v>0</v>
      </c>
      <c r="AN183" s="125">
        <f>IF('Indicator Data'!AO187="No Data",1,IF('Indicator Data imputation'!AO186&lt;&gt;"",1,0))</f>
        <v>0</v>
      </c>
      <c r="AO183" s="125">
        <f>IF('Indicator Data'!AP187="No Data",1,IF('Indicator Data imputation'!AP186&lt;&gt;"",1,0))</f>
        <v>0</v>
      </c>
      <c r="AP183" s="125">
        <f>IF('Indicator Data'!AQ187="No Data",1,IF('Indicator Data imputation'!AQ186&lt;&gt;"",1,0))</f>
        <v>1</v>
      </c>
      <c r="AQ183" s="125">
        <f>IF('Indicator Data'!AR187="No Data",1,IF('Indicator Data imputation'!AR186&lt;&gt;"",1,0))</f>
        <v>0</v>
      </c>
      <c r="AR183" s="125">
        <f>IF('Indicator Data'!AS187="No Data",1,IF('Indicator Data imputation'!AS186&lt;&gt;"",1,0))</f>
        <v>0</v>
      </c>
      <c r="AS183" s="125">
        <f>IF('Indicator Data'!AT187="No Data",1,IF('Indicator Data imputation'!AT186&lt;&gt;"",1,0))</f>
        <v>1</v>
      </c>
      <c r="AT183" s="125">
        <f>IF('Indicator Data'!AU187="No Data",1,IF('Indicator Data imputation'!AU186&lt;&gt;"",1,0))</f>
        <v>0</v>
      </c>
      <c r="AU183" s="125">
        <f>IF('Indicator Data'!AV187="No Data",1,IF('Indicator Data imputation'!AV186&lt;&gt;"",1,0))</f>
        <v>1</v>
      </c>
      <c r="AV183" s="125">
        <f>IF('Indicator Data'!AW187="No Data",1,IF('Indicator Data imputation'!AW186&lt;&gt;"",1,0))</f>
        <v>1</v>
      </c>
      <c r="AW183" s="125">
        <f>IF('Indicator Data'!AX187="No Data",1,IF('Indicator Data imputation'!AX186&lt;&gt;"",1,0))</f>
        <v>1</v>
      </c>
      <c r="AX183" s="125">
        <f>IF('Indicator Data'!AY187="No Data",1,IF('Indicator Data imputation'!AY186&lt;&gt;"",1,0))</f>
        <v>0</v>
      </c>
      <c r="AY183" s="125">
        <f>IF('Indicator Data'!AZ187="No Data",1,IF('Indicator Data imputation'!AZ186&lt;&gt;"",1,0))</f>
        <v>0</v>
      </c>
      <c r="AZ183" s="125">
        <f>IF('Indicator Data'!BA187="No Data",1,IF('Indicator Data imputation'!BA186&lt;&gt;"",1,0))</f>
        <v>0</v>
      </c>
      <c r="BA183" s="125">
        <f>IF('Indicator Data'!BB187="No Data",1,IF('Indicator Data imputation'!BB186&lt;&gt;"",1,0))</f>
        <v>0</v>
      </c>
      <c r="BB183" s="125">
        <f>IF('Indicator Data'!BC187="No Data",1,IF('Indicator Data imputation'!BC186&lt;&gt;"",1,0))</f>
        <v>0</v>
      </c>
      <c r="BC183" s="125">
        <f>IF('Indicator Data'!BD187="No Data",1,IF('Indicator Data imputation'!BD186&lt;&gt;"",1,0))</f>
        <v>0</v>
      </c>
      <c r="BD183" s="125">
        <f>IF('Indicator Data'!BF187="No Data",1,IF('Indicator Data imputation'!BE186&lt;&gt;"",1,0))</f>
        <v>0</v>
      </c>
      <c r="BE183" s="125">
        <f>IF('Indicator Data'!BG187="No Data",1,IF('Indicator Data imputation'!BF186&lt;&gt;"",1,0))</f>
        <v>0</v>
      </c>
      <c r="BF183" s="125">
        <f>IF('Indicator Data'!BH187="No Data",1,IF('Indicator Data imputation'!BG186&lt;&gt;"",1,0))</f>
        <v>0</v>
      </c>
      <c r="BG183" s="125">
        <f>IF('Indicator Data'!BI187="No Data",1,IF('Indicator Data imputation'!BH186&lt;&gt;"",1,0))</f>
        <v>0</v>
      </c>
      <c r="BH183" s="125">
        <f>IF('Indicator Data'!BJ187="No Data",1,IF('Indicator Data imputation'!BI186&lt;&gt;"",1,0))</f>
        <v>0</v>
      </c>
      <c r="BI183" s="125">
        <f>IF('Indicator Data'!BK187="No Data",1,IF('Indicator Data imputation'!BJ186&lt;&gt;"",1,0))</f>
        <v>0</v>
      </c>
      <c r="BJ183" s="125">
        <f>IF('Indicator Data'!BL187="No Data",1,IF('Indicator Data imputation'!BK186&lt;&gt;"",1,0))</f>
        <v>0</v>
      </c>
      <c r="BK183" s="125">
        <f>IF('Indicator Data'!BM187="No Data",1,IF('Indicator Data imputation'!BL186&lt;&gt;"",1,0))</f>
        <v>0</v>
      </c>
      <c r="BL183" s="125">
        <f>IF('Indicator Data'!BN187="No Data",1,IF('Indicator Data imputation'!BM186&lt;&gt;"",1,0))</f>
        <v>0</v>
      </c>
      <c r="BM183" s="125">
        <f>IF('Indicator Data'!BO187="No Data",1,IF('Indicator Data imputation'!BN186&lt;&gt;"",1,0))</f>
        <v>1</v>
      </c>
      <c r="BN183" s="125">
        <f>IF('Indicator Data'!BP187="No Data",1,IF('Indicator Data imputation'!BO186&lt;&gt;"",1,0))</f>
        <v>0</v>
      </c>
      <c r="BO183" s="125">
        <f>IF('Indicator Data'!BQ187="No Data",1,IF('Indicator Data imputation'!BP186&lt;&gt;"",1,0))</f>
        <v>0</v>
      </c>
      <c r="BP183" s="125">
        <f>IF('Indicator Data'!BR187="No Data",1,IF('Indicator Data imputation'!BQ186&lt;&gt;"",1,0))</f>
        <v>0</v>
      </c>
      <c r="BQ183" s="125">
        <f>IF('Indicator Data'!BS187="No Data",1,IF('Indicator Data imputation'!BR186&lt;&gt;"",1,0))</f>
        <v>0</v>
      </c>
      <c r="BR183" s="125">
        <f>IF('Indicator Data'!BT187="No Data",1,IF('Indicator Data imputation'!BS186&lt;&gt;"",1,0))</f>
        <v>0</v>
      </c>
      <c r="BS183" s="125">
        <f>IF('Indicator Data'!BU187="No Data",1,IF('Indicator Data imputation'!BT186&lt;&gt;"",1,0))</f>
        <v>0</v>
      </c>
      <c r="BT183" s="125">
        <f>IF('Indicator Data'!BV187="No Data",1,IF('Indicator Data imputation'!BU186&lt;&gt;"",1,0))</f>
        <v>0</v>
      </c>
      <c r="BU183" s="125">
        <f>IF('Indicator Data'!BW187="No Data",1,IF('Indicator Data imputation'!BV186&lt;&gt;"",1,0))</f>
        <v>0</v>
      </c>
      <c r="BV183" s="125">
        <f>IF('Indicator Data'!BX187="No Data",1,IF('Indicator Data imputation'!BW186&lt;&gt;"",1,0))</f>
        <v>0</v>
      </c>
      <c r="BW183" s="125">
        <f>IF('Indicator Data'!BY187="No Data",1,IF('Indicator Data imputation'!BX186&lt;&gt;"",1,0))</f>
        <v>0</v>
      </c>
      <c r="BX183" s="125">
        <f>IF('Indicator Data'!BZ187="No Data",1,IF('Indicator Data imputation'!BY186&lt;&gt;"",1,0))</f>
        <v>0</v>
      </c>
      <c r="BY183" s="3">
        <f t="shared" si="8"/>
        <v>12</v>
      </c>
      <c r="BZ183" s="127">
        <f t="shared" si="7"/>
        <v>0.16</v>
      </c>
    </row>
    <row r="184" spans="1:78" x14ac:dyDescent="0.3">
      <c r="A184" s="3" t="str">
        <f>'Indicator Data'!B188</f>
        <v>USA</v>
      </c>
      <c r="B184" s="125">
        <f>IF('Indicator Data'!C188="No Data",1,IF('Indicator Data imputation'!C187&lt;&gt;"",1,0))</f>
        <v>0</v>
      </c>
      <c r="C184" s="125">
        <f>IF('Indicator Data'!D188="No Data",1,IF('Indicator Data imputation'!D187&lt;&gt;"",1,0))</f>
        <v>0</v>
      </c>
      <c r="D184" s="125">
        <f>IF('Indicator Data'!E188="No Data",1,IF('Indicator Data imputation'!E187&lt;&gt;"",1,0))</f>
        <v>0</v>
      </c>
      <c r="E184" s="125">
        <f>IF('Indicator Data'!F188="No Data",1,IF('Indicator Data imputation'!F187&lt;&gt;"",1,0))</f>
        <v>0</v>
      </c>
      <c r="F184" s="125">
        <f>IF('Indicator Data'!G188="No Data",1,IF('Indicator Data imputation'!G187&lt;&gt;"",1,0))</f>
        <v>0</v>
      </c>
      <c r="G184" s="125">
        <f>IF('Indicator Data'!H188="No Data",1,IF('Indicator Data imputation'!H187&lt;&gt;"",1,0))</f>
        <v>0</v>
      </c>
      <c r="H184" s="125">
        <f>IF('Indicator Data'!I188="No Data",1,IF('Indicator Data imputation'!I187&lt;&gt;"",1,0))</f>
        <v>0</v>
      </c>
      <c r="I184" s="125">
        <f>IF('Indicator Data'!J188="No Data",1,IF('Indicator Data imputation'!J187&lt;&gt;"",1,0))</f>
        <v>0</v>
      </c>
      <c r="J184" s="125">
        <f>IF('Indicator Data'!K188="No Data",1,IF('Indicator Data imputation'!K187&lt;&gt;"",1,0))</f>
        <v>0</v>
      </c>
      <c r="K184" s="125">
        <f>IF('Indicator Data'!L188="No Data",1,IF('Indicator Data imputation'!L187&lt;&gt;"",1,0))</f>
        <v>0</v>
      </c>
      <c r="L184" s="125">
        <f>IF('Indicator Data'!M188="No Data",1,IF('Indicator Data imputation'!M187&lt;&gt;"",1,0))</f>
        <v>1</v>
      </c>
      <c r="M184" s="125">
        <f>IF('Indicator Data'!N188="No Data",1,IF('Indicator Data imputation'!N187&lt;&gt;"",1,0))</f>
        <v>1</v>
      </c>
      <c r="N184" s="125">
        <f>IF('Indicator Data'!O188="No Data",1,IF('Indicator Data imputation'!O187&lt;&gt;"",1,0))</f>
        <v>1</v>
      </c>
      <c r="O184" s="125">
        <f>IF('Indicator Data'!P188="No Data",1,IF('Indicator Data imputation'!P187&lt;&gt;"",1,0))</f>
        <v>1</v>
      </c>
      <c r="P184" s="125">
        <f>IF('Indicator Data'!Q188="No Data",1,IF('Indicator Data imputation'!Q187&lt;&gt;"",1,0))</f>
        <v>0</v>
      </c>
      <c r="Q184" s="125">
        <f>IF('Indicator Data'!R188="No Data",1,IF('Indicator Data imputation'!R187&lt;&gt;"",1,0))</f>
        <v>0</v>
      </c>
      <c r="R184" s="125">
        <f>IF('Indicator Data'!S188="No Data",1,IF('Indicator Data imputation'!S187&lt;&gt;"",1,0))</f>
        <v>0</v>
      </c>
      <c r="S184" s="125">
        <f>IF('Indicator Data'!T188="No Data",1,IF('Indicator Data imputation'!T187&lt;&gt;"",1,0))</f>
        <v>0</v>
      </c>
      <c r="T184" s="125">
        <f>IF('Indicator Data'!U188="No Data",1,IF('Indicator Data imputation'!U187&lt;&gt;"",1,0))</f>
        <v>0</v>
      </c>
      <c r="U184" s="125">
        <f>IF('Indicator Data'!V188="No Data",1,IF('Indicator Data imputation'!V187&lt;&gt;"",1,0))</f>
        <v>0</v>
      </c>
      <c r="V184" s="125">
        <f>IF('Indicator Data'!W188="No Data",1,IF('Indicator Data imputation'!W187&lt;&gt;"",1,0))</f>
        <v>0</v>
      </c>
      <c r="W184" s="125">
        <f>IF('Indicator Data'!X188="No Data",1,IF('Indicator Data imputation'!X187&lt;&gt;"",1,0))</f>
        <v>0</v>
      </c>
      <c r="X184" s="125">
        <f>IF('Indicator Data'!Y188="No Data",1,IF('Indicator Data imputation'!Y187&lt;&gt;"",1,0))</f>
        <v>0</v>
      </c>
      <c r="Y184" s="125">
        <f>IF('Indicator Data'!Z188="No Data",1,IF('Indicator Data imputation'!Z187&lt;&gt;"",1,0))</f>
        <v>0</v>
      </c>
      <c r="Z184" s="125">
        <f>IF('Indicator Data'!AA188="No Data",1,IF('Indicator Data imputation'!AA187&lt;&gt;"",1,0))</f>
        <v>0</v>
      </c>
      <c r="AA184" s="125">
        <f>IF('Indicator Data'!AB188="No Data",1,IF('Indicator Data imputation'!AB187&lt;&gt;"",1,0))</f>
        <v>0</v>
      </c>
      <c r="AB184" s="125">
        <f>IF('Indicator Data'!AC188="No Data",1,IF('Indicator Data imputation'!AC187&lt;&gt;"",1,0))</f>
        <v>1</v>
      </c>
      <c r="AC184" s="125">
        <f>IF('Indicator Data'!AD188="No Data",1,IF('Indicator Data imputation'!AD187&lt;&gt;"",1,0))</f>
        <v>0</v>
      </c>
      <c r="AD184" s="125">
        <f>IF('Indicator Data'!AE188="No Data",1,IF('Indicator Data imputation'!AE187&lt;&gt;"",1,0))</f>
        <v>0</v>
      </c>
      <c r="AE184" s="125">
        <f>IF('Indicator Data'!AF188="No Data",1,IF('Indicator Data imputation'!AF187&lt;&gt;"",1,0))</f>
        <v>1</v>
      </c>
      <c r="AF184" s="125">
        <f>IF('Indicator Data'!AG188="No Data",1,IF('Indicator Data imputation'!AG187&lt;&gt;"",1,0))</f>
        <v>0</v>
      </c>
      <c r="AG184" s="125">
        <f>IF('Indicator Data'!AH188="No Data",1,IF('Indicator Data imputation'!AH187&lt;&gt;"",1,0))</f>
        <v>0</v>
      </c>
      <c r="AH184" s="125">
        <f>IF('Indicator Data'!AI188="No Data",1,IF('Indicator Data imputation'!AI187&lt;&gt;"",1,0))</f>
        <v>0</v>
      </c>
      <c r="AI184" s="125">
        <f>IF('Indicator Data'!AJ188="No Data",1,IF('Indicator Data imputation'!AJ187&lt;&gt;"",1,0))</f>
        <v>0</v>
      </c>
      <c r="AJ184" s="125">
        <f>IF('Indicator Data'!AK188="No Data",1,IF('Indicator Data imputation'!AK187&lt;&gt;"",1,0))</f>
        <v>0</v>
      </c>
      <c r="AK184" s="125">
        <f>IF('Indicator Data'!AL188="No Data",1,IF('Indicator Data imputation'!AL187&lt;&gt;"",1,0))</f>
        <v>0</v>
      </c>
      <c r="AL184" s="125">
        <f>IF('Indicator Data'!AM188="No Data",1,IF('Indicator Data imputation'!AM187&lt;&gt;"",1,0))</f>
        <v>1</v>
      </c>
      <c r="AM184" s="125">
        <f>IF('Indicator Data'!AN188="No Data",1,IF('Indicator Data imputation'!AN187&lt;&gt;"",1,0))</f>
        <v>0</v>
      </c>
      <c r="AN184" s="125">
        <f>IF('Indicator Data'!AO188="No Data",1,IF('Indicator Data imputation'!AO187&lt;&gt;"",1,0))</f>
        <v>0</v>
      </c>
      <c r="AO184" s="125">
        <f>IF('Indicator Data'!AP188="No Data",1,IF('Indicator Data imputation'!AP187&lt;&gt;"",1,0))</f>
        <v>0</v>
      </c>
      <c r="AP184" s="125">
        <f>IF('Indicator Data'!AQ188="No Data",1,IF('Indicator Data imputation'!AQ187&lt;&gt;"",1,0))</f>
        <v>1</v>
      </c>
      <c r="AQ184" s="125">
        <f>IF('Indicator Data'!AR188="No Data",1,IF('Indicator Data imputation'!AR187&lt;&gt;"",1,0))</f>
        <v>0</v>
      </c>
      <c r="AR184" s="125">
        <f>IF('Indicator Data'!AS188="No Data",1,IF('Indicator Data imputation'!AS187&lt;&gt;"",1,0))</f>
        <v>0</v>
      </c>
      <c r="AS184" s="125">
        <f>IF('Indicator Data'!AT188="No Data",1,IF('Indicator Data imputation'!AT187&lt;&gt;"",1,0))</f>
        <v>0</v>
      </c>
      <c r="AT184" s="125">
        <f>IF('Indicator Data'!AU188="No Data",1,IF('Indicator Data imputation'!AU187&lt;&gt;"",1,0))</f>
        <v>0</v>
      </c>
      <c r="AU184" s="125">
        <f>IF('Indicator Data'!AV188="No Data",1,IF('Indicator Data imputation'!AV187&lt;&gt;"",1,0))</f>
        <v>0</v>
      </c>
      <c r="AV184" s="125">
        <f>IF('Indicator Data'!AW188="No Data",1,IF('Indicator Data imputation'!AW187&lt;&gt;"",1,0))</f>
        <v>0</v>
      </c>
      <c r="AW184" s="125">
        <f>IF('Indicator Data'!AX188="No Data",1,IF('Indicator Data imputation'!AX187&lt;&gt;"",1,0))</f>
        <v>1</v>
      </c>
      <c r="AX184" s="125">
        <f>IF('Indicator Data'!AY188="No Data",1,IF('Indicator Data imputation'!AY187&lt;&gt;"",1,0))</f>
        <v>0</v>
      </c>
      <c r="AY184" s="125">
        <f>IF('Indicator Data'!AZ188="No Data",1,IF('Indicator Data imputation'!AZ187&lt;&gt;"",1,0))</f>
        <v>0</v>
      </c>
      <c r="AZ184" s="125">
        <f>IF('Indicator Data'!BA188="No Data",1,IF('Indicator Data imputation'!BA187&lt;&gt;"",1,0))</f>
        <v>0</v>
      </c>
      <c r="BA184" s="125">
        <f>IF('Indicator Data'!BB188="No Data",1,IF('Indicator Data imputation'!BB187&lt;&gt;"",1,0))</f>
        <v>0</v>
      </c>
      <c r="BB184" s="125">
        <f>IF('Indicator Data'!BC188="No Data",1,IF('Indicator Data imputation'!BC187&lt;&gt;"",1,0))</f>
        <v>0</v>
      </c>
      <c r="BC184" s="125">
        <f>IF('Indicator Data'!BD188="No Data",1,IF('Indicator Data imputation'!BD187&lt;&gt;"",1,0))</f>
        <v>0</v>
      </c>
      <c r="BD184" s="125">
        <f>IF('Indicator Data'!BF188="No Data",1,IF('Indicator Data imputation'!BE187&lt;&gt;"",1,0))</f>
        <v>0</v>
      </c>
      <c r="BE184" s="125">
        <f>IF('Indicator Data'!BG188="No Data",1,IF('Indicator Data imputation'!BF187&lt;&gt;"",1,0))</f>
        <v>0</v>
      </c>
      <c r="BF184" s="125">
        <f>IF('Indicator Data'!BH188="No Data",1,IF('Indicator Data imputation'!BG187&lt;&gt;"",1,0))</f>
        <v>0</v>
      </c>
      <c r="BG184" s="125">
        <f>IF('Indicator Data'!BI188="No Data",1,IF('Indicator Data imputation'!BH187&lt;&gt;"",1,0))</f>
        <v>0</v>
      </c>
      <c r="BH184" s="125">
        <f>IF('Indicator Data'!BJ188="No Data",1,IF('Indicator Data imputation'!BI187&lt;&gt;"",1,0))</f>
        <v>0</v>
      </c>
      <c r="BI184" s="125">
        <f>IF('Indicator Data'!BK188="No Data",1,IF('Indicator Data imputation'!BJ187&lt;&gt;"",1,0))</f>
        <v>0</v>
      </c>
      <c r="BJ184" s="125">
        <f>IF('Indicator Data'!BL188="No Data",1,IF('Indicator Data imputation'!BK187&lt;&gt;"",1,0))</f>
        <v>0</v>
      </c>
      <c r="BK184" s="125">
        <f>IF('Indicator Data'!BM188="No Data",1,IF('Indicator Data imputation'!BL187&lt;&gt;"",1,0))</f>
        <v>0</v>
      </c>
      <c r="BL184" s="125">
        <f>IF('Indicator Data'!BN188="No Data",1,IF('Indicator Data imputation'!BM187&lt;&gt;"",1,0))</f>
        <v>0</v>
      </c>
      <c r="BM184" s="125">
        <f>IF('Indicator Data'!BO188="No Data",1,IF('Indicator Data imputation'!BN187&lt;&gt;"",1,0))</f>
        <v>1</v>
      </c>
      <c r="BN184" s="125">
        <f>IF('Indicator Data'!BP188="No Data",1,IF('Indicator Data imputation'!BO187&lt;&gt;"",1,0))</f>
        <v>0</v>
      </c>
      <c r="BO184" s="125">
        <f>IF('Indicator Data'!BQ188="No Data",1,IF('Indicator Data imputation'!BP187&lt;&gt;"",1,0))</f>
        <v>0</v>
      </c>
      <c r="BP184" s="125">
        <f>IF('Indicator Data'!BR188="No Data",1,IF('Indicator Data imputation'!BQ187&lt;&gt;"",1,0))</f>
        <v>0</v>
      </c>
      <c r="BQ184" s="125">
        <f>IF('Indicator Data'!BS188="No Data",1,IF('Indicator Data imputation'!BR187&lt;&gt;"",1,0))</f>
        <v>0</v>
      </c>
      <c r="BR184" s="125">
        <f>IF('Indicator Data'!BT188="No Data",1,IF('Indicator Data imputation'!BS187&lt;&gt;"",1,0))</f>
        <v>0</v>
      </c>
      <c r="BS184" s="125">
        <f>IF('Indicator Data'!BU188="No Data",1,IF('Indicator Data imputation'!BT187&lt;&gt;"",1,0))</f>
        <v>0</v>
      </c>
      <c r="BT184" s="125">
        <f>IF('Indicator Data'!BV188="No Data",1,IF('Indicator Data imputation'!BU187&lt;&gt;"",1,0))</f>
        <v>0</v>
      </c>
      <c r="BU184" s="125">
        <f>IF('Indicator Data'!BW188="No Data",1,IF('Indicator Data imputation'!BV187&lt;&gt;"",1,0))</f>
        <v>0</v>
      </c>
      <c r="BV184" s="125">
        <f>IF('Indicator Data'!BX188="No Data",1,IF('Indicator Data imputation'!BW187&lt;&gt;"",1,0))</f>
        <v>0</v>
      </c>
      <c r="BW184" s="125">
        <f>IF('Indicator Data'!BY188="No Data",1,IF('Indicator Data imputation'!BX187&lt;&gt;"",1,0))</f>
        <v>0</v>
      </c>
      <c r="BX184" s="125">
        <f>IF('Indicator Data'!BZ188="No Data",1,IF('Indicator Data imputation'!BY187&lt;&gt;"",1,0))</f>
        <v>0</v>
      </c>
      <c r="BY184" s="3">
        <f t="shared" si="8"/>
        <v>10</v>
      </c>
      <c r="BZ184" s="127">
        <f t="shared" si="7"/>
        <v>0.13333333333333333</v>
      </c>
    </row>
    <row r="185" spans="1:78" x14ac:dyDescent="0.3">
      <c r="A185" s="3" t="str">
        <f>'Indicator Data'!B189</f>
        <v>URY</v>
      </c>
      <c r="B185" s="125">
        <f>IF('Indicator Data'!C189="No Data",1,IF('Indicator Data imputation'!C188&lt;&gt;"",1,0))</f>
        <v>0</v>
      </c>
      <c r="C185" s="125">
        <f>IF('Indicator Data'!D189="No Data",1,IF('Indicator Data imputation'!D188&lt;&gt;"",1,0))</f>
        <v>0</v>
      </c>
      <c r="D185" s="125">
        <f>IF('Indicator Data'!E189="No Data",1,IF('Indicator Data imputation'!E188&lt;&gt;"",1,0))</f>
        <v>0</v>
      </c>
      <c r="E185" s="125">
        <f>IF('Indicator Data'!F189="No Data",1,IF('Indicator Data imputation'!F188&lt;&gt;"",1,0))</f>
        <v>0</v>
      </c>
      <c r="F185" s="125">
        <f>IF('Indicator Data'!G189="No Data",1,IF('Indicator Data imputation'!G188&lt;&gt;"",1,0))</f>
        <v>0</v>
      </c>
      <c r="G185" s="125">
        <f>IF('Indicator Data'!H189="No Data",1,IF('Indicator Data imputation'!H188&lt;&gt;"",1,0))</f>
        <v>0</v>
      </c>
      <c r="H185" s="125">
        <f>IF('Indicator Data'!I189="No Data",1,IF('Indicator Data imputation'!I188&lt;&gt;"",1,0))</f>
        <v>0</v>
      </c>
      <c r="I185" s="125">
        <f>IF('Indicator Data'!J189="No Data",1,IF('Indicator Data imputation'!J188&lt;&gt;"",1,0))</f>
        <v>0</v>
      </c>
      <c r="J185" s="125">
        <f>IF('Indicator Data'!K189="No Data",1,IF('Indicator Data imputation'!K188&lt;&gt;"",1,0))</f>
        <v>0</v>
      </c>
      <c r="K185" s="125">
        <f>IF('Indicator Data'!L189="No Data",1,IF('Indicator Data imputation'!L188&lt;&gt;"",1,0))</f>
        <v>0</v>
      </c>
      <c r="L185" s="125">
        <f>IF('Indicator Data'!M189="No Data",1,IF('Indicator Data imputation'!M188&lt;&gt;"",1,0))</f>
        <v>1</v>
      </c>
      <c r="M185" s="125">
        <f>IF('Indicator Data'!N189="No Data",1,IF('Indicator Data imputation'!N188&lt;&gt;"",1,0))</f>
        <v>1</v>
      </c>
      <c r="N185" s="125">
        <f>IF('Indicator Data'!O189="No Data",1,IF('Indicator Data imputation'!O188&lt;&gt;"",1,0))</f>
        <v>1</v>
      </c>
      <c r="O185" s="125">
        <f>IF('Indicator Data'!P189="No Data",1,IF('Indicator Data imputation'!P188&lt;&gt;"",1,0))</f>
        <v>1</v>
      </c>
      <c r="P185" s="125">
        <f>IF('Indicator Data'!Q189="No Data",1,IF('Indicator Data imputation'!Q188&lt;&gt;"",1,0))</f>
        <v>0</v>
      </c>
      <c r="Q185" s="125">
        <f>IF('Indicator Data'!R189="No Data",1,IF('Indicator Data imputation'!R188&lt;&gt;"",1,0))</f>
        <v>0</v>
      </c>
      <c r="R185" s="125">
        <f>IF('Indicator Data'!S189="No Data",1,IF('Indicator Data imputation'!S188&lt;&gt;"",1,0))</f>
        <v>0</v>
      </c>
      <c r="S185" s="125">
        <f>IF('Indicator Data'!T189="No Data",1,IF('Indicator Data imputation'!T188&lt;&gt;"",1,0))</f>
        <v>0</v>
      </c>
      <c r="T185" s="125">
        <f>IF('Indicator Data'!U189="No Data",1,IF('Indicator Data imputation'!U188&lt;&gt;"",1,0))</f>
        <v>0</v>
      </c>
      <c r="U185" s="125">
        <f>IF('Indicator Data'!V189="No Data",1,IF('Indicator Data imputation'!V188&lt;&gt;"",1,0))</f>
        <v>0</v>
      </c>
      <c r="V185" s="125">
        <f>IF('Indicator Data'!W189="No Data",1,IF('Indicator Data imputation'!W188&lt;&gt;"",1,0))</f>
        <v>0</v>
      </c>
      <c r="W185" s="125">
        <f>IF('Indicator Data'!X189="No Data",1,IF('Indicator Data imputation'!X188&lt;&gt;"",1,0))</f>
        <v>0</v>
      </c>
      <c r="X185" s="125">
        <f>IF('Indicator Data'!Y189="No Data",1,IF('Indicator Data imputation'!Y188&lt;&gt;"",1,0))</f>
        <v>0</v>
      </c>
      <c r="Y185" s="125">
        <f>IF('Indicator Data'!Z189="No Data",1,IF('Indicator Data imputation'!Z188&lt;&gt;"",1,0))</f>
        <v>0</v>
      </c>
      <c r="Z185" s="125">
        <f>IF('Indicator Data'!AA189="No Data",1,IF('Indicator Data imputation'!AA188&lt;&gt;"",1,0))</f>
        <v>0</v>
      </c>
      <c r="AA185" s="125">
        <f>IF('Indicator Data'!AB189="No Data",1,IF('Indicator Data imputation'!AB188&lt;&gt;"",1,0))</f>
        <v>0</v>
      </c>
      <c r="AB185" s="125">
        <f>IF('Indicator Data'!AC189="No Data",1,IF('Indicator Data imputation'!AC188&lt;&gt;"",1,0))</f>
        <v>1</v>
      </c>
      <c r="AC185" s="125">
        <f>IF('Indicator Data'!AD189="No Data",1,IF('Indicator Data imputation'!AD188&lt;&gt;"",1,0))</f>
        <v>0</v>
      </c>
      <c r="AD185" s="125">
        <f>IF('Indicator Data'!AE189="No Data",1,IF('Indicator Data imputation'!AE188&lt;&gt;"",1,0))</f>
        <v>0</v>
      </c>
      <c r="AE185" s="125">
        <f>IF('Indicator Data'!AF189="No Data",1,IF('Indicator Data imputation'!AF188&lt;&gt;"",1,0))</f>
        <v>1</v>
      </c>
      <c r="AF185" s="125">
        <f>IF('Indicator Data'!AG189="No Data",1,IF('Indicator Data imputation'!AG188&lt;&gt;"",1,0))</f>
        <v>0</v>
      </c>
      <c r="AG185" s="125">
        <f>IF('Indicator Data'!AH189="No Data",1,IF('Indicator Data imputation'!AH188&lt;&gt;"",1,0))</f>
        <v>0</v>
      </c>
      <c r="AH185" s="125">
        <f>IF('Indicator Data'!AI189="No Data",1,IF('Indicator Data imputation'!AI188&lt;&gt;"",1,0))</f>
        <v>0</v>
      </c>
      <c r="AI185" s="125">
        <f>IF('Indicator Data'!AJ189="No Data",1,IF('Indicator Data imputation'!AJ188&lt;&gt;"",1,0))</f>
        <v>0</v>
      </c>
      <c r="AJ185" s="125">
        <f>IF('Indicator Data'!AK189="No Data",1,IF('Indicator Data imputation'!AK188&lt;&gt;"",1,0))</f>
        <v>0</v>
      </c>
      <c r="AK185" s="125">
        <f>IF('Indicator Data'!AL189="No Data",1,IF('Indicator Data imputation'!AL188&lt;&gt;"",1,0))</f>
        <v>0</v>
      </c>
      <c r="AL185" s="125">
        <f>IF('Indicator Data'!AM189="No Data",1,IF('Indicator Data imputation'!AM188&lt;&gt;"",1,0))</f>
        <v>1</v>
      </c>
      <c r="AM185" s="125">
        <f>IF('Indicator Data'!AN189="No Data",1,IF('Indicator Data imputation'!AN188&lt;&gt;"",1,0))</f>
        <v>0</v>
      </c>
      <c r="AN185" s="125">
        <f>IF('Indicator Data'!AO189="No Data",1,IF('Indicator Data imputation'!AO188&lt;&gt;"",1,0))</f>
        <v>0</v>
      </c>
      <c r="AO185" s="125">
        <f>IF('Indicator Data'!AP189="No Data",1,IF('Indicator Data imputation'!AP188&lt;&gt;"",1,0))</f>
        <v>0</v>
      </c>
      <c r="AP185" s="125">
        <f>IF('Indicator Data'!AQ189="No Data",1,IF('Indicator Data imputation'!AQ188&lt;&gt;"",1,0))</f>
        <v>0</v>
      </c>
      <c r="AQ185" s="125">
        <f>IF('Indicator Data'!AR189="No Data",1,IF('Indicator Data imputation'!AR188&lt;&gt;"",1,0))</f>
        <v>0</v>
      </c>
      <c r="AR185" s="125">
        <f>IF('Indicator Data'!AS189="No Data",1,IF('Indicator Data imputation'!AS188&lt;&gt;"",1,0))</f>
        <v>0</v>
      </c>
      <c r="AS185" s="125">
        <f>IF('Indicator Data'!AT189="No Data",1,IF('Indicator Data imputation'!AT188&lt;&gt;"",1,0))</f>
        <v>0</v>
      </c>
      <c r="AT185" s="125">
        <f>IF('Indicator Data'!AU189="No Data",1,IF('Indicator Data imputation'!AU188&lt;&gt;"",1,0))</f>
        <v>0</v>
      </c>
      <c r="AU185" s="125">
        <f>IF('Indicator Data'!AV189="No Data",1,IF('Indicator Data imputation'!AV188&lt;&gt;"",1,0))</f>
        <v>1</v>
      </c>
      <c r="AV185" s="125">
        <f>IF('Indicator Data'!AW189="No Data",1,IF('Indicator Data imputation'!AW188&lt;&gt;"",1,0))</f>
        <v>1</v>
      </c>
      <c r="AW185" s="125">
        <f>IF('Indicator Data'!AX189="No Data",1,IF('Indicator Data imputation'!AX188&lt;&gt;"",1,0))</f>
        <v>1</v>
      </c>
      <c r="AX185" s="125">
        <f>IF('Indicator Data'!AY189="No Data",1,IF('Indicator Data imputation'!AY188&lt;&gt;"",1,0))</f>
        <v>0</v>
      </c>
      <c r="AY185" s="125">
        <f>IF('Indicator Data'!AZ189="No Data",1,IF('Indicator Data imputation'!AZ188&lt;&gt;"",1,0))</f>
        <v>0</v>
      </c>
      <c r="AZ185" s="125">
        <f>IF('Indicator Data'!BA189="No Data",1,IF('Indicator Data imputation'!BA188&lt;&gt;"",1,0))</f>
        <v>0</v>
      </c>
      <c r="BA185" s="125">
        <f>IF('Indicator Data'!BB189="No Data",1,IF('Indicator Data imputation'!BB188&lt;&gt;"",1,0))</f>
        <v>0</v>
      </c>
      <c r="BB185" s="125">
        <f>IF('Indicator Data'!BC189="No Data",1,IF('Indicator Data imputation'!BC188&lt;&gt;"",1,0))</f>
        <v>0</v>
      </c>
      <c r="BC185" s="125">
        <f>IF('Indicator Data'!BD189="No Data",1,IF('Indicator Data imputation'!BD188&lt;&gt;"",1,0))</f>
        <v>0</v>
      </c>
      <c r="BD185" s="125">
        <f>IF('Indicator Data'!BF189="No Data",1,IF('Indicator Data imputation'!BE188&lt;&gt;"",1,0))</f>
        <v>0</v>
      </c>
      <c r="BE185" s="125">
        <f>IF('Indicator Data'!BG189="No Data",1,IF('Indicator Data imputation'!BF188&lt;&gt;"",1,0))</f>
        <v>0</v>
      </c>
      <c r="BF185" s="125">
        <f>IF('Indicator Data'!BH189="No Data",1,IF('Indicator Data imputation'!BG188&lt;&gt;"",1,0))</f>
        <v>0</v>
      </c>
      <c r="BG185" s="125">
        <f>IF('Indicator Data'!BI189="No Data",1,IF('Indicator Data imputation'!BH188&lt;&gt;"",1,0))</f>
        <v>0</v>
      </c>
      <c r="BH185" s="125">
        <f>IF('Indicator Data'!BJ189="No Data",1,IF('Indicator Data imputation'!BI188&lt;&gt;"",1,0))</f>
        <v>0</v>
      </c>
      <c r="BI185" s="125">
        <f>IF('Indicator Data'!BK189="No Data",1,IF('Indicator Data imputation'!BJ188&lt;&gt;"",1,0))</f>
        <v>0</v>
      </c>
      <c r="BJ185" s="125">
        <f>IF('Indicator Data'!BL189="No Data",1,IF('Indicator Data imputation'!BK188&lt;&gt;"",1,0))</f>
        <v>0</v>
      </c>
      <c r="BK185" s="125">
        <f>IF('Indicator Data'!BM189="No Data",1,IF('Indicator Data imputation'!BL188&lt;&gt;"",1,0))</f>
        <v>0</v>
      </c>
      <c r="BL185" s="125">
        <f>IF('Indicator Data'!BN189="No Data",1,IF('Indicator Data imputation'!BM188&lt;&gt;"",1,0))</f>
        <v>0</v>
      </c>
      <c r="BM185" s="125">
        <f>IF('Indicator Data'!BO189="No Data",1,IF('Indicator Data imputation'!BN188&lt;&gt;"",1,0))</f>
        <v>0</v>
      </c>
      <c r="BN185" s="125">
        <f>IF('Indicator Data'!BP189="No Data",1,IF('Indicator Data imputation'!BO188&lt;&gt;"",1,0))</f>
        <v>0</v>
      </c>
      <c r="BO185" s="125">
        <f>IF('Indicator Data'!BQ189="No Data",1,IF('Indicator Data imputation'!BP188&lt;&gt;"",1,0))</f>
        <v>0</v>
      </c>
      <c r="BP185" s="125">
        <f>IF('Indicator Data'!BR189="No Data",1,IF('Indicator Data imputation'!BQ188&lt;&gt;"",1,0))</f>
        <v>0</v>
      </c>
      <c r="BQ185" s="125">
        <f>IF('Indicator Data'!BS189="No Data",1,IF('Indicator Data imputation'!BR188&lt;&gt;"",1,0))</f>
        <v>0</v>
      </c>
      <c r="BR185" s="125">
        <f>IF('Indicator Data'!BT189="No Data",1,IF('Indicator Data imputation'!BS188&lt;&gt;"",1,0))</f>
        <v>0</v>
      </c>
      <c r="BS185" s="125">
        <f>IF('Indicator Data'!BU189="No Data",1,IF('Indicator Data imputation'!BT188&lt;&gt;"",1,0))</f>
        <v>0</v>
      </c>
      <c r="BT185" s="125">
        <f>IF('Indicator Data'!BV189="No Data",1,IF('Indicator Data imputation'!BU188&lt;&gt;"",1,0))</f>
        <v>0</v>
      </c>
      <c r="BU185" s="125">
        <f>IF('Indicator Data'!BW189="No Data",1,IF('Indicator Data imputation'!BV188&lt;&gt;"",1,0))</f>
        <v>0</v>
      </c>
      <c r="BV185" s="125">
        <f>IF('Indicator Data'!BX189="No Data",1,IF('Indicator Data imputation'!BW188&lt;&gt;"",1,0))</f>
        <v>0</v>
      </c>
      <c r="BW185" s="125">
        <f>IF('Indicator Data'!BY189="No Data",1,IF('Indicator Data imputation'!BX188&lt;&gt;"",1,0))</f>
        <v>0</v>
      </c>
      <c r="BX185" s="125">
        <f>IF('Indicator Data'!BZ189="No Data",1,IF('Indicator Data imputation'!BY188&lt;&gt;"",1,0))</f>
        <v>0</v>
      </c>
      <c r="BY185" s="3">
        <f t="shared" si="8"/>
        <v>10</v>
      </c>
      <c r="BZ185" s="127">
        <f t="shared" si="7"/>
        <v>0.13333333333333333</v>
      </c>
    </row>
    <row r="186" spans="1:78" x14ac:dyDescent="0.3">
      <c r="A186" s="3" t="str">
        <f>'Indicator Data'!B190</f>
        <v>UZB</v>
      </c>
      <c r="B186" s="125">
        <f>IF('Indicator Data'!C190="No Data",1,IF('Indicator Data imputation'!C189&lt;&gt;"",1,0))</f>
        <v>0</v>
      </c>
      <c r="C186" s="125">
        <f>IF('Indicator Data'!D190="No Data",1,IF('Indicator Data imputation'!D189&lt;&gt;"",1,0))</f>
        <v>0</v>
      </c>
      <c r="D186" s="125">
        <f>IF('Indicator Data'!E190="No Data",1,IF('Indicator Data imputation'!E189&lt;&gt;"",1,0))</f>
        <v>0</v>
      </c>
      <c r="E186" s="125">
        <f>IF('Indicator Data'!F190="No Data",1,IF('Indicator Data imputation'!F189&lt;&gt;"",1,0))</f>
        <v>0</v>
      </c>
      <c r="F186" s="125">
        <f>IF('Indicator Data'!G190="No Data",1,IF('Indicator Data imputation'!G189&lt;&gt;"",1,0))</f>
        <v>0</v>
      </c>
      <c r="G186" s="125">
        <f>IF('Indicator Data'!H190="No Data",1,IF('Indicator Data imputation'!H189&lt;&gt;"",1,0))</f>
        <v>0</v>
      </c>
      <c r="H186" s="125">
        <f>IF('Indicator Data'!I190="No Data",1,IF('Indicator Data imputation'!I189&lt;&gt;"",1,0))</f>
        <v>0</v>
      </c>
      <c r="I186" s="125">
        <f>IF('Indicator Data'!J190="No Data",1,IF('Indicator Data imputation'!J189&lt;&gt;"",1,0))</f>
        <v>0</v>
      </c>
      <c r="J186" s="125">
        <f>IF('Indicator Data'!K190="No Data",1,IF('Indicator Data imputation'!K189&lt;&gt;"",1,0))</f>
        <v>0</v>
      </c>
      <c r="K186" s="125">
        <f>IF('Indicator Data'!L190="No Data",1,IF('Indicator Data imputation'!L189&lt;&gt;"",1,0))</f>
        <v>0</v>
      </c>
      <c r="L186" s="125">
        <f>IF('Indicator Data'!M190="No Data",1,IF('Indicator Data imputation'!M189&lt;&gt;"",1,0))</f>
        <v>0</v>
      </c>
      <c r="M186" s="125">
        <f>IF('Indicator Data'!N190="No Data",1,IF('Indicator Data imputation'!N189&lt;&gt;"",1,0))</f>
        <v>1</v>
      </c>
      <c r="N186" s="125">
        <f>IF('Indicator Data'!O190="No Data",1,IF('Indicator Data imputation'!O189&lt;&gt;"",1,0))</f>
        <v>1</v>
      </c>
      <c r="O186" s="125">
        <f>IF('Indicator Data'!P190="No Data",1,IF('Indicator Data imputation'!P189&lt;&gt;"",1,0))</f>
        <v>1</v>
      </c>
      <c r="P186" s="125">
        <f>IF('Indicator Data'!Q190="No Data",1,IF('Indicator Data imputation'!Q189&lt;&gt;"",1,0))</f>
        <v>0</v>
      </c>
      <c r="Q186" s="125">
        <f>IF('Indicator Data'!R190="No Data",1,IF('Indicator Data imputation'!R189&lt;&gt;"",1,0))</f>
        <v>0</v>
      </c>
      <c r="R186" s="125">
        <f>IF('Indicator Data'!S190="No Data",1,IF('Indicator Data imputation'!S189&lt;&gt;"",1,0))</f>
        <v>0</v>
      </c>
      <c r="S186" s="125">
        <f>IF('Indicator Data'!T190="No Data",1,IF('Indicator Data imputation'!T189&lt;&gt;"",1,0))</f>
        <v>0</v>
      </c>
      <c r="T186" s="125">
        <f>IF('Indicator Data'!U190="No Data",1,IF('Indicator Data imputation'!U189&lt;&gt;"",1,0))</f>
        <v>0</v>
      </c>
      <c r="U186" s="125">
        <f>IF('Indicator Data'!V190="No Data",1,IF('Indicator Data imputation'!V189&lt;&gt;"",1,0))</f>
        <v>0</v>
      </c>
      <c r="V186" s="125">
        <f>IF('Indicator Data'!W190="No Data",1,IF('Indicator Data imputation'!W189&lt;&gt;"",1,0))</f>
        <v>0</v>
      </c>
      <c r="W186" s="125">
        <f>IF('Indicator Data'!X190="No Data",1,IF('Indicator Data imputation'!X189&lt;&gt;"",1,0))</f>
        <v>0</v>
      </c>
      <c r="X186" s="125">
        <f>IF('Indicator Data'!Y190="No Data",1,IF('Indicator Data imputation'!Y189&lt;&gt;"",1,0))</f>
        <v>0</v>
      </c>
      <c r="Y186" s="125">
        <f>IF('Indicator Data'!Z190="No Data",1,IF('Indicator Data imputation'!Z189&lt;&gt;"",1,0))</f>
        <v>0</v>
      </c>
      <c r="Z186" s="125">
        <f>IF('Indicator Data'!AA190="No Data",1,IF('Indicator Data imputation'!AA189&lt;&gt;"",1,0))</f>
        <v>1</v>
      </c>
      <c r="AA186" s="125">
        <f>IF('Indicator Data'!AB190="No Data",1,IF('Indicator Data imputation'!AB189&lt;&gt;"",1,0))</f>
        <v>0</v>
      </c>
      <c r="AB186" s="125">
        <f>IF('Indicator Data'!AC190="No Data",1,IF('Indicator Data imputation'!AC189&lt;&gt;"",1,0))</f>
        <v>1</v>
      </c>
      <c r="AC186" s="125">
        <f>IF('Indicator Data'!AD190="No Data",1,IF('Indicator Data imputation'!AD189&lt;&gt;"",1,0))</f>
        <v>0</v>
      </c>
      <c r="AD186" s="125">
        <f>IF('Indicator Data'!AE190="No Data",1,IF('Indicator Data imputation'!AE189&lt;&gt;"",1,0))</f>
        <v>0</v>
      </c>
      <c r="AE186" s="125">
        <f>IF('Indicator Data'!AF190="No Data",1,IF('Indicator Data imputation'!AF189&lt;&gt;"",1,0))</f>
        <v>0</v>
      </c>
      <c r="AF186" s="125">
        <f>IF('Indicator Data'!AG190="No Data",1,IF('Indicator Data imputation'!AG189&lt;&gt;"",1,0))</f>
        <v>0</v>
      </c>
      <c r="AG186" s="125">
        <f>IF('Indicator Data'!AH190="No Data",1,IF('Indicator Data imputation'!AH189&lt;&gt;"",1,0))</f>
        <v>0</v>
      </c>
      <c r="AH186" s="125">
        <f>IF('Indicator Data'!AI190="No Data",1,IF('Indicator Data imputation'!AI189&lt;&gt;"",1,0))</f>
        <v>0</v>
      </c>
      <c r="AI186" s="125">
        <f>IF('Indicator Data'!AJ190="No Data",1,IF('Indicator Data imputation'!AJ189&lt;&gt;"",1,0))</f>
        <v>0</v>
      </c>
      <c r="AJ186" s="125">
        <f>IF('Indicator Data'!AK190="No Data",1,IF('Indicator Data imputation'!AK189&lt;&gt;"",1,0))</f>
        <v>0</v>
      </c>
      <c r="AK186" s="125">
        <f>IF('Indicator Data'!AL190="No Data",1,IF('Indicator Data imputation'!AL189&lt;&gt;"",1,0))</f>
        <v>0</v>
      </c>
      <c r="AL186" s="125">
        <f>IF('Indicator Data'!AM190="No Data",1,IF('Indicator Data imputation'!AM189&lt;&gt;"",1,0))</f>
        <v>1</v>
      </c>
      <c r="AM186" s="125">
        <f>IF('Indicator Data'!AN190="No Data",1,IF('Indicator Data imputation'!AN189&lt;&gt;"",1,0))</f>
        <v>0</v>
      </c>
      <c r="AN186" s="125">
        <f>IF('Indicator Data'!AO190="No Data",1,IF('Indicator Data imputation'!AO189&lt;&gt;"",1,0))</f>
        <v>0</v>
      </c>
      <c r="AO186" s="125">
        <f>IF('Indicator Data'!AP190="No Data",1,IF('Indicator Data imputation'!AP189&lt;&gt;"",1,0))</f>
        <v>0</v>
      </c>
      <c r="AP186" s="125">
        <f>IF('Indicator Data'!AQ190="No Data",1,IF('Indicator Data imputation'!AQ189&lt;&gt;"",1,0))</f>
        <v>0</v>
      </c>
      <c r="AQ186" s="125">
        <f>IF('Indicator Data'!AR190="No Data",1,IF('Indicator Data imputation'!AR189&lt;&gt;"",1,0))</f>
        <v>0</v>
      </c>
      <c r="AR186" s="125">
        <f>IF('Indicator Data'!AS190="No Data",1,IF('Indicator Data imputation'!AS189&lt;&gt;"",1,0))</f>
        <v>0</v>
      </c>
      <c r="AS186" s="125">
        <f>IF('Indicator Data'!AT190="No Data",1,IF('Indicator Data imputation'!AT189&lt;&gt;"",1,0))</f>
        <v>0</v>
      </c>
      <c r="AT186" s="125">
        <f>IF('Indicator Data'!AU190="No Data",1,IF('Indicator Data imputation'!AU189&lt;&gt;"",1,0))</f>
        <v>0</v>
      </c>
      <c r="AU186" s="125">
        <f>IF('Indicator Data'!AV190="No Data",1,IF('Indicator Data imputation'!AV189&lt;&gt;"",1,0))</f>
        <v>0</v>
      </c>
      <c r="AV186" s="125">
        <f>IF('Indicator Data'!AW190="No Data",1,IF('Indicator Data imputation'!AW189&lt;&gt;"",1,0))</f>
        <v>0</v>
      </c>
      <c r="AW186" s="125">
        <f>IF('Indicator Data'!AX190="No Data",1,IF('Indicator Data imputation'!AX189&lt;&gt;"",1,0))</f>
        <v>0</v>
      </c>
      <c r="AX186" s="125">
        <f>IF('Indicator Data'!AY190="No Data",1,IF('Indicator Data imputation'!AY189&lt;&gt;"",1,0))</f>
        <v>0</v>
      </c>
      <c r="AY186" s="125">
        <f>IF('Indicator Data'!AZ190="No Data",1,IF('Indicator Data imputation'!AZ189&lt;&gt;"",1,0))</f>
        <v>0</v>
      </c>
      <c r="AZ186" s="125">
        <f>IF('Indicator Data'!BA190="No Data",1,IF('Indicator Data imputation'!BA189&lt;&gt;"",1,0))</f>
        <v>1</v>
      </c>
      <c r="BA186" s="125">
        <f>IF('Indicator Data'!BB190="No Data",1,IF('Indicator Data imputation'!BB189&lt;&gt;"",1,0))</f>
        <v>0</v>
      </c>
      <c r="BB186" s="125">
        <f>IF('Indicator Data'!BC190="No Data",1,IF('Indicator Data imputation'!BC189&lt;&gt;"",1,0))</f>
        <v>0</v>
      </c>
      <c r="BC186" s="125">
        <f>IF('Indicator Data'!BD190="No Data",1,IF('Indicator Data imputation'!BD189&lt;&gt;"",1,0))</f>
        <v>0</v>
      </c>
      <c r="BD186" s="125">
        <f>IF('Indicator Data'!BF190="No Data",1,IF('Indicator Data imputation'!BE189&lt;&gt;"",1,0))</f>
        <v>0</v>
      </c>
      <c r="BE186" s="125">
        <f>IF('Indicator Data'!BG190="No Data",1,IF('Indicator Data imputation'!BF189&lt;&gt;"",1,0))</f>
        <v>0</v>
      </c>
      <c r="BF186" s="125">
        <f>IF('Indicator Data'!BH190="No Data",1,IF('Indicator Data imputation'!BG189&lt;&gt;"",1,0))</f>
        <v>0</v>
      </c>
      <c r="BG186" s="125">
        <f>IF('Indicator Data'!BI190="No Data",1,IF('Indicator Data imputation'!BH189&lt;&gt;"",1,0))</f>
        <v>0</v>
      </c>
      <c r="BH186" s="125">
        <f>IF('Indicator Data'!BJ190="No Data",1,IF('Indicator Data imputation'!BI189&lt;&gt;"",1,0))</f>
        <v>0</v>
      </c>
      <c r="BI186" s="125">
        <f>IF('Indicator Data'!BK190="No Data",1,IF('Indicator Data imputation'!BJ189&lt;&gt;"",1,0))</f>
        <v>0</v>
      </c>
      <c r="BJ186" s="125">
        <f>IF('Indicator Data'!BL190="No Data",1,IF('Indicator Data imputation'!BK189&lt;&gt;"",1,0))</f>
        <v>0</v>
      </c>
      <c r="BK186" s="125">
        <f>IF('Indicator Data'!BM190="No Data",1,IF('Indicator Data imputation'!BL189&lt;&gt;"",1,0))</f>
        <v>0</v>
      </c>
      <c r="BL186" s="125">
        <f>IF('Indicator Data'!BN190="No Data",1,IF('Indicator Data imputation'!BM189&lt;&gt;"",1,0))</f>
        <v>0</v>
      </c>
      <c r="BM186" s="125">
        <f>IF('Indicator Data'!BO190="No Data",1,IF('Indicator Data imputation'!BN189&lt;&gt;"",1,0))</f>
        <v>0</v>
      </c>
      <c r="BN186" s="125">
        <f>IF('Indicator Data'!BP190="No Data",1,IF('Indicator Data imputation'!BO189&lt;&gt;"",1,0))</f>
        <v>0</v>
      </c>
      <c r="BO186" s="125">
        <f>IF('Indicator Data'!BQ190="No Data",1,IF('Indicator Data imputation'!BP189&lt;&gt;"",1,0))</f>
        <v>0</v>
      </c>
      <c r="BP186" s="125">
        <f>IF('Indicator Data'!BR190="No Data",1,IF('Indicator Data imputation'!BQ189&lt;&gt;"",1,0))</f>
        <v>0</v>
      </c>
      <c r="BQ186" s="125">
        <f>IF('Indicator Data'!BS190="No Data",1,IF('Indicator Data imputation'!BR189&lt;&gt;"",1,0))</f>
        <v>0</v>
      </c>
      <c r="BR186" s="125">
        <f>IF('Indicator Data'!BT190="No Data",1,IF('Indicator Data imputation'!BS189&lt;&gt;"",1,0))</f>
        <v>0</v>
      </c>
      <c r="BS186" s="125">
        <f>IF('Indicator Data'!BU190="No Data",1,IF('Indicator Data imputation'!BT189&lt;&gt;"",1,0))</f>
        <v>0</v>
      </c>
      <c r="BT186" s="125">
        <f>IF('Indicator Data'!BV190="No Data",1,IF('Indicator Data imputation'!BU189&lt;&gt;"",1,0))</f>
        <v>0</v>
      </c>
      <c r="BU186" s="125">
        <f>IF('Indicator Data'!BW190="No Data",1,IF('Indicator Data imputation'!BV189&lt;&gt;"",1,0))</f>
        <v>0</v>
      </c>
      <c r="BV186" s="125">
        <f>IF('Indicator Data'!BX190="No Data",1,IF('Indicator Data imputation'!BW189&lt;&gt;"",1,0))</f>
        <v>0</v>
      </c>
      <c r="BW186" s="125">
        <f>IF('Indicator Data'!BY190="No Data",1,IF('Indicator Data imputation'!BX189&lt;&gt;"",1,0))</f>
        <v>0</v>
      </c>
      <c r="BX186" s="125">
        <f>IF('Indicator Data'!BZ190="No Data",1,IF('Indicator Data imputation'!BY189&lt;&gt;"",1,0))</f>
        <v>0</v>
      </c>
      <c r="BY186" s="3">
        <f t="shared" si="8"/>
        <v>7</v>
      </c>
      <c r="BZ186" s="127">
        <f t="shared" si="7"/>
        <v>9.3333333333333338E-2</v>
      </c>
    </row>
    <row r="187" spans="1:78" x14ac:dyDescent="0.3">
      <c r="A187" s="3" t="str">
        <f>'Indicator Data'!B191</f>
        <v>VUT</v>
      </c>
      <c r="B187" s="125">
        <f>IF('Indicator Data'!C191="No Data",1,IF('Indicator Data imputation'!C190&lt;&gt;"",1,0))</f>
        <v>0</v>
      </c>
      <c r="C187" s="125">
        <f>IF('Indicator Data'!D191="No Data",1,IF('Indicator Data imputation'!D190&lt;&gt;"",1,0))</f>
        <v>0</v>
      </c>
      <c r="D187" s="125">
        <f>IF('Indicator Data'!E191="No Data",1,IF('Indicator Data imputation'!E190&lt;&gt;"",1,0))</f>
        <v>1</v>
      </c>
      <c r="E187" s="125">
        <f>IF('Indicator Data'!F191="No Data",1,IF('Indicator Data imputation'!F190&lt;&gt;"",1,0))</f>
        <v>0</v>
      </c>
      <c r="F187" s="125">
        <f>IF('Indicator Data'!G191="No Data",1,IF('Indicator Data imputation'!G190&lt;&gt;"",1,0))</f>
        <v>0</v>
      </c>
      <c r="G187" s="125">
        <f>IF('Indicator Data'!H191="No Data",1,IF('Indicator Data imputation'!H190&lt;&gt;"",1,0))</f>
        <v>0</v>
      </c>
      <c r="H187" s="125">
        <f>IF('Indicator Data'!I191="No Data",1,IF('Indicator Data imputation'!I190&lt;&gt;"",1,0))</f>
        <v>0</v>
      </c>
      <c r="I187" s="125">
        <f>IF('Indicator Data'!J191="No Data",1,IF('Indicator Data imputation'!J190&lt;&gt;"",1,0))</f>
        <v>0</v>
      </c>
      <c r="J187" s="125">
        <f>IF('Indicator Data'!K191="No Data",1,IF('Indicator Data imputation'!K190&lt;&gt;"",1,0))</f>
        <v>0</v>
      </c>
      <c r="K187" s="125">
        <f>IF('Indicator Data'!L191="No Data",1,IF('Indicator Data imputation'!L190&lt;&gt;"",1,0))</f>
        <v>0</v>
      </c>
      <c r="L187" s="125">
        <f>IF('Indicator Data'!M191="No Data",1,IF('Indicator Data imputation'!M190&lt;&gt;"",1,0))</f>
        <v>0</v>
      </c>
      <c r="M187" s="125">
        <f>IF('Indicator Data'!N191="No Data",1,IF('Indicator Data imputation'!N190&lt;&gt;"",1,0))</f>
        <v>1</v>
      </c>
      <c r="N187" s="125">
        <f>IF('Indicator Data'!O191="No Data",1,IF('Indicator Data imputation'!O190&lt;&gt;"",1,0))</f>
        <v>1</v>
      </c>
      <c r="O187" s="125">
        <f>IF('Indicator Data'!P191="No Data",1,IF('Indicator Data imputation'!P190&lt;&gt;"",1,0))</f>
        <v>1</v>
      </c>
      <c r="P187" s="125">
        <f>IF('Indicator Data'!Q191="No Data",1,IF('Indicator Data imputation'!Q190&lt;&gt;"",1,0))</f>
        <v>0</v>
      </c>
      <c r="Q187" s="125">
        <f>IF('Indicator Data'!R191="No Data",1,IF('Indicator Data imputation'!R190&lt;&gt;"",1,0))</f>
        <v>0</v>
      </c>
      <c r="R187" s="125">
        <f>IF('Indicator Data'!S191="No Data",1,IF('Indicator Data imputation'!S190&lt;&gt;"",1,0))</f>
        <v>0</v>
      </c>
      <c r="S187" s="125">
        <f>IF('Indicator Data'!T191="No Data",1,IF('Indicator Data imputation'!T190&lt;&gt;"",1,0))</f>
        <v>0</v>
      </c>
      <c r="T187" s="125">
        <f>IF('Indicator Data'!U191="No Data",1,IF('Indicator Data imputation'!U190&lt;&gt;"",1,0))</f>
        <v>0</v>
      </c>
      <c r="U187" s="125">
        <f>IF('Indicator Data'!V191="No Data",1,IF('Indicator Data imputation'!V190&lt;&gt;"",1,0))</f>
        <v>0</v>
      </c>
      <c r="V187" s="125">
        <f>IF('Indicator Data'!W191="No Data",1,IF('Indicator Data imputation'!W190&lt;&gt;"",1,0))</f>
        <v>0</v>
      </c>
      <c r="W187" s="125">
        <f>IF('Indicator Data'!X191="No Data",1,IF('Indicator Data imputation'!X190&lt;&gt;"",1,0))</f>
        <v>0</v>
      </c>
      <c r="X187" s="125">
        <f>IF('Indicator Data'!Y191="No Data",1,IF('Indicator Data imputation'!Y190&lt;&gt;"",1,0))</f>
        <v>0</v>
      </c>
      <c r="Y187" s="125">
        <f>IF('Indicator Data'!Z191="No Data",1,IF('Indicator Data imputation'!Z190&lt;&gt;"",1,0))</f>
        <v>0</v>
      </c>
      <c r="Z187" s="125">
        <f>IF('Indicator Data'!AA191="No Data",1,IF('Indicator Data imputation'!AA190&lt;&gt;"",1,0))</f>
        <v>1</v>
      </c>
      <c r="AA187" s="125">
        <f>IF('Indicator Data'!AB191="No Data",1,IF('Indicator Data imputation'!AB190&lt;&gt;"",1,0))</f>
        <v>0</v>
      </c>
      <c r="AB187" s="125">
        <f>IF('Indicator Data'!AC191="No Data",1,IF('Indicator Data imputation'!AC190&lt;&gt;"",1,0))</f>
        <v>0</v>
      </c>
      <c r="AC187" s="125">
        <f>IF('Indicator Data'!AD191="No Data",1,IF('Indicator Data imputation'!AD190&lt;&gt;"",1,0))</f>
        <v>0</v>
      </c>
      <c r="AD187" s="125">
        <f>IF('Indicator Data'!AE191="No Data",1,IF('Indicator Data imputation'!AE190&lt;&gt;"",1,0))</f>
        <v>0</v>
      </c>
      <c r="AE187" s="125">
        <f>IF('Indicator Data'!AF191="No Data",1,IF('Indicator Data imputation'!AF190&lt;&gt;"",1,0))</f>
        <v>1</v>
      </c>
      <c r="AF187" s="125">
        <f>IF('Indicator Data'!AG191="No Data",1,IF('Indicator Data imputation'!AG190&lt;&gt;"",1,0))</f>
        <v>0</v>
      </c>
      <c r="AG187" s="125">
        <f>IF('Indicator Data'!AH191="No Data",1,IF('Indicator Data imputation'!AH190&lt;&gt;"",1,0))</f>
        <v>0</v>
      </c>
      <c r="AH187" s="125">
        <f>IF('Indicator Data'!AI191="No Data",1,IF('Indicator Data imputation'!AI190&lt;&gt;"",1,0))</f>
        <v>0</v>
      </c>
      <c r="AI187" s="125">
        <f>IF('Indicator Data'!AJ191="No Data",1,IF('Indicator Data imputation'!AJ190&lt;&gt;"",1,0))</f>
        <v>0</v>
      </c>
      <c r="AJ187" s="125">
        <f>IF('Indicator Data'!AK191="No Data",1,IF('Indicator Data imputation'!AK190&lt;&gt;"",1,0))</f>
        <v>0</v>
      </c>
      <c r="AK187" s="125">
        <f>IF('Indicator Data'!AL191="No Data",1,IF('Indicator Data imputation'!AL190&lt;&gt;"",1,0))</f>
        <v>0</v>
      </c>
      <c r="AL187" s="125">
        <f>IF('Indicator Data'!AM191="No Data",1,IF('Indicator Data imputation'!AM190&lt;&gt;"",1,0))</f>
        <v>1</v>
      </c>
      <c r="AM187" s="125">
        <f>IF('Indicator Data'!AN191="No Data",1,IF('Indicator Data imputation'!AN190&lt;&gt;"",1,0))</f>
        <v>0</v>
      </c>
      <c r="AN187" s="125">
        <f>IF('Indicator Data'!AO191="No Data",1,IF('Indicator Data imputation'!AO190&lt;&gt;"",1,0))</f>
        <v>0</v>
      </c>
      <c r="AO187" s="125">
        <f>IF('Indicator Data'!AP191="No Data",1,IF('Indicator Data imputation'!AP190&lt;&gt;"",1,0))</f>
        <v>0</v>
      </c>
      <c r="AP187" s="125">
        <f>IF('Indicator Data'!AQ191="No Data",1,IF('Indicator Data imputation'!AQ190&lt;&gt;"",1,0))</f>
        <v>0</v>
      </c>
      <c r="AQ187" s="125">
        <f>IF('Indicator Data'!AR191="No Data",1,IF('Indicator Data imputation'!AR190&lt;&gt;"",1,0))</f>
        <v>0</v>
      </c>
      <c r="AR187" s="125">
        <f>IF('Indicator Data'!AS191="No Data",1,IF('Indicator Data imputation'!AS190&lt;&gt;"",1,0))</f>
        <v>0</v>
      </c>
      <c r="AS187" s="125">
        <f>IF('Indicator Data'!AT191="No Data",1,IF('Indicator Data imputation'!AT190&lt;&gt;"",1,0))</f>
        <v>0</v>
      </c>
      <c r="AT187" s="125">
        <f>IF('Indicator Data'!AU191="No Data",1,IF('Indicator Data imputation'!AU190&lt;&gt;"",1,0))</f>
        <v>0</v>
      </c>
      <c r="AU187" s="125">
        <f>IF('Indicator Data'!AV191="No Data",1,IF('Indicator Data imputation'!AV190&lt;&gt;"",1,0))</f>
        <v>1</v>
      </c>
      <c r="AV187" s="125">
        <f>IF('Indicator Data'!AW191="No Data",1,IF('Indicator Data imputation'!AW190&lt;&gt;"",1,0))</f>
        <v>1</v>
      </c>
      <c r="AW187" s="125">
        <f>IF('Indicator Data'!AX191="No Data",1,IF('Indicator Data imputation'!AX190&lt;&gt;"",1,0))</f>
        <v>0</v>
      </c>
      <c r="AX187" s="125">
        <f>IF('Indicator Data'!AY191="No Data",1,IF('Indicator Data imputation'!AY190&lt;&gt;"",1,0))</f>
        <v>0</v>
      </c>
      <c r="AY187" s="125">
        <f>IF('Indicator Data'!AZ191="No Data",1,IF('Indicator Data imputation'!AZ190&lt;&gt;"",1,0))</f>
        <v>1</v>
      </c>
      <c r="AZ187" s="125">
        <f>IF('Indicator Data'!BA191="No Data",1,IF('Indicator Data imputation'!BA190&lt;&gt;"",1,0))</f>
        <v>0</v>
      </c>
      <c r="BA187" s="125">
        <f>IF('Indicator Data'!BB191="No Data",1,IF('Indicator Data imputation'!BB190&lt;&gt;"",1,0))</f>
        <v>0</v>
      </c>
      <c r="BB187" s="125">
        <f>IF('Indicator Data'!BC191="No Data",1,IF('Indicator Data imputation'!BC190&lt;&gt;"",1,0))</f>
        <v>0</v>
      </c>
      <c r="BC187" s="125">
        <f>IF('Indicator Data'!BD191="No Data",1,IF('Indicator Data imputation'!BD190&lt;&gt;"",1,0))</f>
        <v>0</v>
      </c>
      <c r="BD187" s="125">
        <f>IF('Indicator Data'!BF191="No Data",1,IF('Indicator Data imputation'!BE190&lt;&gt;"",1,0))</f>
        <v>0</v>
      </c>
      <c r="BE187" s="125">
        <f>IF('Indicator Data'!BG191="No Data",1,IF('Indicator Data imputation'!BF190&lt;&gt;"",1,0))</f>
        <v>0</v>
      </c>
      <c r="BF187" s="125">
        <f>IF('Indicator Data'!BH191="No Data",1,IF('Indicator Data imputation'!BG190&lt;&gt;"",1,0))</f>
        <v>0</v>
      </c>
      <c r="BG187" s="125">
        <f>IF('Indicator Data'!BI191="No Data",1,IF('Indicator Data imputation'!BH190&lt;&gt;"",1,0))</f>
        <v>0</v>
      </c>
      <c r="BH187" s="125">
        <f>IF('Indicator Data'!BJ191="No Data",1,IF('Indicator Data imputation'!BI190&lt;&gt;"",1,0))</f>
        <v>0</v>
      </c>
      <c r="BI187" s="125">
        <f>IF('Indicator Data'!BK191="No Data",1,IF('Indicator Data imputation'!BJ190&lt;&gt;"",1,0))</f>
        <v>0</v>
      </c>
      <c r="BJ187" s="125">
        <f>IF('Indicator Data'!BL191="No Data",1,IF('Indicator Data imputation'!BK190&lt;&gt;"",1,0))</f>
        <v>0</v>
      </c>
      <c r="BK187" s="125">
        <f>IF('Indicator Data'!BM191="No Data",1,IF('Indicator Data imputation'!BL190&lt;&gt;"",1,0))</f>
        <v>0</v>
      </c>
      <c r="BL187" s="125">
        <f>IF('Indicator Data'!BN191="No Data",1,IF('Indicator Data imputation'!BM190&lt;&gt;"",1,0))</f>
        <v>0</v>
      </c>
      <c r="BM187" s="125">
        <f>IF('Indicator Data'!BO191="No Data",1,IF('Indicator Data imputation'!BN190&lt;&gt;"",1,0))</f>
        <v>0</v>
      </c>
      <c r="BN187" s="125">
        <f>IF('Indicator Data'!BP191="No Data",1,IF('Indicator Data imputation'!BO190&lt;&gt;"",1,0))</f>
        <v>0</v>
      </c>
      <c r="BO187" s="125">
        <f>IF('Indicator Data'!BQ191="No Data",1,IF('Indicator Data imputation'!BP190&lt;&gt;"",1,0))</f>
        <v>0</v>
      </c>
      <c r="BP187" s="125">
        <f>IF('Indicator Data'!BR191="No Data",1,IF('Indicator Data imputation'!BQ190&lt;&gt;"",1,0))</f>
        <v>0</v>
      </c>
      <c r="BQ187" s="125">
        <f>IF('Indicator Data'!BS191="No Data",1,IF('Indicator Data imputation'!BR190&lt;&gt;"",1,0))</f>
        <v>0</v>
      </c>
      <c r="BR187" s="125">
        <f>IF('Indicator Data'!BT191="No Data",1,IF('Indicator Data imputation'!BS190&lt;&gt;"",1,0))</f>
        <v>0</v>
      </c>
      <c r="BS187" s="125">
        <f>IF('Indicator Data'!BU191="No Data",1,IF('Indicator Data imputation'!BT190&lt;&gt;"",1,0))</f>
        <v>0</v>
      </c>
      <c r="BT187" s="125">
        <f>IF('Indicator Data'!BV191="No Data",1,IF('Indicator Data imputation'!BU190&lt;&gt;"",1,0))</f>
        <v>0</v>
      </c>
      <c r="BU187" s="125">
        <f>IF('Indicator Data'!BW191="No Data",1,IF('Indicator Data imputation'!BV190&lt;&gt;"",1,0))</f>
        <v>1</v>
      </c>
      <c r="BV187" s="125">
        <f>IF('Indicator Data'!BX191="No Data",1,IF('Indicator Data imputation'!BW190&lt;&gt;"",1,0))</f>
        <v>1</v>
      </c>
      <c r="BW187" s="125">
        <f>IF('Indicator Data'!BY191="No Data",1,IF('Indicator Data imputation'!BX190&lt;&gt;"",1,0))</f>
        <v>0</v>
      </c>
      <c r="BX187" s="125">
        <f>IF('Indicator Data'!BZ191="No Data",1,IF('Indicator Data imputation'!BY190&lt;&gt;"",1,0))</f>
        <v>0</v>
      </c>
      <c r="BY187" s="3">
        <f t="shared" si="8"/>
        <v>12</v>
      </c>
      <c r="BZ187" s="127">
        <f t="shared" si="7"/>
        <v>0.16</v>
      </c>
    </row>
    <row r="188" spans="1:78" x14ac:dyDescent="0.3">
      <c r="A188" s="3" t="str">
        <f>'Indicator Data'!B192</f>
        <v>VEN</v>
      </c>
      <c r="B188" s="125">
        <f>IF('Indicator Data'!C192="No Data",1,IF('Indicator Data imputation'!C191&lt;&gt;"",1,0))</f>
        <v>0</v>
      </c>
      <c r="C188" s="125">
        <f>IF('Indicator Data'!D192="No Data",1,IF('Indicator Data imputation'!D191&lt;&gt;"",1,0))</f>
        <v>0</v>
      </c>
      <c r="D188" s="125">
        <f>IF('Indicator Data'!E192="No Data",1,IF('Indicator Data imputation'!E191&lt;&gt;"",1,0))</f>
        <v>0</v>
      </c>
      <c r="E188" s="125">
        <f>IF('Indicator Data'!F192="No Data",1,IF('Indicator Data imputation'!F191&lt;&gt;"",1,0))</f>
        <v>0</v>
      </c>
      <c r="F188" s="125">
        <f>IF('Indicator Data'!G192="No Data",1,IF('Indicator Data imputation'!G191&lt;&gt;"",1,0))</f>
        <v>0</v>
      </c>
      <c r="G188" s="125">
        <f>IF('Indicator Data'!H192="No Data",1,IF('Indicator Data imputation'!H191&lt;&gt;"",1,0))</f>
        <v>0</v>
      </c>
      <c r="H188" s="125">
        <f>IF('Indicator Data'!I192="No Data",1,IF('Indicator Data imputation'!I191&lt;&gt;"",1,0))</f>
        <v>0</v>
      </c>
      <c r="I188" s="125">
        <f>IF('Indicator Data'!J192="No Data",1,IF('Indicator Data imputation'!J191&lt;&gt;"",1,0))</f>
        <v>0</v>
      </c>
      <c r="J188" s="125">
        <f>IF('Indicator Data'!K192="No Data",1,IF('Indicator Data imputation'!K191&lt;&gt;"",1,0))</f>
        <v>0</v>
      </c>
      <c r="K188" s="125">
        <f>IF('Indicator Data'!L192="No Data",1,IF('Indicator Data imputation'!L191&lt;&gt;"",1,0))</f>
        <v>0</v>
      </c>
      <c r="L188" s="125">
        <f>IF('Indicator Data'!M192="No Data",1,IF('Indicator Data imputation'!M191&lt;&gt;"",1,0))</f>
        <v>1</v>
      </c>
      <c r="M188" s="125">
        <f>IF('Indicator Data'!N192="No Data",1,IF('Indicator Data imputation'!N191&lt;&gt;"",1,0))</f>
        <v>1</v>
      </c>
      <c r="N188" s="125">
        <f>IF('Indicator Data'!O192="No Data",1,IF('Indicator Data imputation'!O191&lt;&gt;"",1,0))</f>
        <v>1</v>
      </c>
      <c r="O188" s="125">
        <f>IF('Indicator Data'!P192="No Data",1,IF('Indicator Data imputation'!P191&lt;&gt;"",1,0))</f>
        <v>1</v>
      </c>
      <c r="P188" s="125">
        <f>IF('Indicator Data'!Q192="No Data",1,IF('Indicator Data imputation'!Q191&lt;&gt;"",1,0))</f>
        <v>0</v>
      </c>
      <c r="Q188" s="125">
        <f>IF('Indicator Data'!R192="No Data",1,IF('Indicator Data imputation'!R191&lt;&gt;"",1,0))</f>
        <v>0</v>
      </c>
      <c r="R188" s="125">
        <f>IF('Indicator Data'!S192="No Data",1,IF('Indicator Data imputation'!S191&lt;&gt;"",1,0))</f>
        <v>0</v>
      </c>
      <c r="S188" s="125">
        <f>IF('Indicator Data'!T192="No Data",1,IF('Indicator Data imputation'!T191&lt;&gt;"",1,0))</f>
        <v>0</v>
      </c>
      <c r="T188" s="125">
        <f>IF('Indicator Data'!U192="No Data",1,IF('Indicator Data imputation'!U191&lt;&gt;"",1,0))</f>
        <v>0</v>
      </c>
      <c r="U188" s="125">
        <f>IF('Indicator Data'!V192="No Data",1,IF('Indicator Data imputation'!V191&lt;&gt;"",1,0))</f>
        <v>0</v>
      </c>
      <c r="V188" s="125">
        <f>IF('Indicator Data'!W192="No Data",1,IF('Indicator Data imputation'!W191&lt;&gt;"",1,0))</f>
        <v>0</v>
      </c>
      <c r="W188" s="125">
        <f>IF('Indicator Data'!X192="No Data",1,IF('Indicator Data imputation'!X191&lt;&gt;"",1,0))</f>
        <v>0</v>
      </c>
      <c r="X188" s="125">
        <f>IF('Indicator Data'!Y192="No Data",1,IF('Indicator Data imputation'!Y191&lt;&gt;"",1,0))</f>
        <v>0</v>
      </c>
      <c r="Y188" s="125">
        <f>IF('Indicator Data'!Z192="No Data",1,IF('Indicator Data imputation'!Z191&lt;&gt;"",1,0))</f>
        <v>0</v>
      </c>
      <c r="Z188" s="125">
        <f>IF('Indicator Data'!AA192="No Data",1,IF('Indicator Data imputation'!AA191&lt;&gt;"",1,0))</f>
        <v>1</v>
      </c>
      <c r="AA188" s="125">
        <f>IF('Indicator Data'!AB192="No Data",1,IF('Indicator Data imputation'!AB191&lt;&gt;"",1,0))</f>
        <v>0</v>
      </c>
      <c r="AB188" s="125">
        <f>IF('Indicator Data'!AC192="No Data",1,IF('Indicator Data imputation'!AC191&lt;&gt;"",1,0))</f>
        <v>1</v>
      </c>
      <c r="AC188" s="125">
        <f>IF('Indicator Data'!AD192="No Data",1,IF('Indicator Data imputation'!AD191&lt;&gt;"",1,0))</f>
        <v>0</v>
      </c>
      <c r="AD188" s="125">
        <f>IF('Indicator Data'!AE192="No Data",1,IF('Indicator Data imputation'!AE191&lt;&gt;"",1,0))</f>
        <v>0</v>
      </c>
      <c r="AE188" s="125">
        <f>IF('Indicator Data'!AF192="No Data",1,IF('Indicator Data imputation'!AF191&lt;&gt;"",1,0))</f>
        <v>0</v>
      </c>
      <c r="AF188" s="125">
        <f>IF('Indicator Data'!AG192="No Data",1,IF('Indicator Data imputation'!AG191&lt;&gt;"",1,0))</f>
        <v>0</v>
      </c>
      <c r="AG188" s="125">
        <f>IF('Indicator Data'!AH192="No Data",1,IF('Indicator Data imputation'!AH191&lt;&gt;"",1,0))</f>
        <v>0</v>
      </c>
      <c r="AH188" s="125">
        <f>IF('Indicator Data'!AI192="No Data",1,IF('Indicator Data imputation'!AI191&lt;&gt;"",1,0))</f>
        <v>0</v>
      </c>
      <c r="AI188" s="125">
        <f>IF('Indicator Data'!AJ192="No Data",1,IF('Indicator Data imputation'!AJ191&lt;&gt;"",1,0))</f>
        <v>0</v>
      </c>
      <c r="AJ188" s="125">
        <f>IF('Indicator Data'!AK192="No Data",1,IF('Indicator Data imputation'!AK191&lt;&gt;"",1,0))</f>
        <v>0</v>
      </c>
      <c r="AK188" s="125">
        <f>IF('Indicator Data'!AL192="No Data",1,IF('Indicator Data imputation'!AL191&lt;&gt;"",1,0))</f>
        <v>0</v>
      </c>
      <c r="AL188" s="125">
        <f>IF('Indicator Data'!AM192="No Data",1,IF('Indicator Data imputation'!AM191&lt;&gt;"",1,0))</f>
        <v>1</v>
      </c>
      <c r="AM188" s="125">
        <f>IF('Indicator Data'!AN192="No Data",1,IF('Indicator Data imputation'!AN191&lt;&gt;"",1,0))</f>
        <v>0</v>
      </c>
      <c r="AN188" s="125">
        <f>IF('Indicator Data'!AO192="No Data",1,IF('Indicator Data imputation'!AO191&lt;&gt;"",1,0))</f>
        <v>0</v>
      </c>
      <c r="AO188" s="125">
        <f>IF('Indicator Data'!AP192="No Data",1,IF('Indicator Data imputation'!AP191&lt;&gt;"",1,0))</f>
        <v>0</v>
      </c>
      <c r="AP188" s="125">
        <f>IF('Indicator Data'!AQ192="No Data",1,IF('Indicator Data imputation'!AQ191&lt;&gt;"",1,0))</f>
        <v>1</v>
      </c>
      <c r="AQ188" s="125">
        <f>IF('Indicator Data'!AR192="No Data",1,IF('Indicator Data imputation'!AR191&lt;&gt;"",1,0))</f>
        <v>1</v>
      </c>
      <c r="AR188" s="125">
        <f>IF('Indicator Data'!AS192="No Data",1,IF('Indicator Data imputation'!AS191&lt;&gt;"",1,0))</f>
        <v>0</v>
      </c>
      <c r="AS188" s="125">
        <f>IF('Indicator Data'!AT192="No Data",1,IF('Indicator Data imputation'!AT191&lt;&gt;"",1,0))</f>
        <v>0</v>
      </c>
      <c r="AT188" s="125">
        <f>IF('Indicator Data'!AU192="No Data",1,IF('Indicator Data imputation'!AU191&lt;&gt;"",1,0))</f>
        <v>0</v>
      </c>
      <c r="AU188" s="125">
        <f>IF('Indicator Data'!AV192="No Data",1,IF('Indicator Data imputation'!AV191&lt;&gt;"",1,0))</f>
        <v>0</v>
      </c>
      <c r="AV188" s="125">
        <f>IF('Indicator Data'!AW192="No Data",1,IF('Indicator Data imputation'!AW191&lt;&gt;"",1,0))</f>
        <v>0</v>
      </c>
      <c r="AW188" s="125">
        <f>IF('Indicator Data'!AX192="No Data",1,IF('Indicator Data imputation'!AX191&lt;&gt;"",1,0))</f>
        <v>0</v>
      </c>
      <c r="AX188" s="125">
        <f>IF('Indicator Data'!AY192="No Data",1,IF('Indicator Data imputation'!AY191&lt;&gt;"",1,0))</f>
        <v>0</v>
      </c>
      <c r="AY188" s="125">
        <f>IF('Indicator Data'!AZ192="No Data",1,IF('Indicator Data imputation'!AZ191&lt;&gt;"",1,0))</f>
        <v>0</v>
      </c>
      <c r="AZ188" s="125">
        <f>IF('Indicator Data'!BA192="No Data",1,IF('Indicator Data imputation'!BA191&lt;&gt;"",1,0))</f>
        <v>1</v>
      </c>
      <c r="BA188" s="125">
        <f>IF('Indicator Data'!BB192="No Data",1,IF('Indicator Data imputation'!BB191&lt;&gt;"",1,0))</f>
        <v>0</v>
      </c>
      <c r="BB188" s="125">
        <f>IF('Indicator Data'!BC192="No Data",1,IF('Indicator Data imputation'!BC191&lt;&gt;"",1,0))</f>
        <v>0</v>
      </c>
      <c r="BC188" s="125">
        <f>IF('Indicator Data'!BD192="No Data",1,IF('Indicator Data imputation'!BD191&lt;&gt;"",1,0))</f>
        <v>0</v>
      </c>
      <c r="BD188" s="125">
        <f>IF('Indicator Data'!BF192="No Data",1,IF('Indicator Data imputation'!BE191&lt;&gt;"",1,0))</f>
        <v>0</v>
      </c>
      <c r="BE188" s="125">
        <f>IF('Indicator Data'!BG192="No Data",1,IF('Indicator Data imputation'!BF191&lt;&gt;"",1,0))</f>
        <v>0</v>
      </c>
      <c r="BF188" s="125">
        <f>IF('Indicator Data'!BH192="No Data",1,IF('Indicator Data imputation'!BG191&lt;&gt;"",1,0))</f>
        <v>0</v>
      </c>
      <c r="BG188" s="125">
        <f>IF('Indicator Data'!BI192="No Data",1,IF('Indicator Data imputation'!BH191&lt;&gt;"",1,0))</f>
        <v>0</v>
      </c>
      <c r="BH188" s="125">
        <f>IF('Indicator Data'!BJ192="No Data",1,IF('Indicator Data imputation'!BI191&lt;&gt;"",1,0))</f>
        <v>0</v>
      </c>
      <c r="BI188" s="125">
        <f>IF('Indicator Data'!BK192="No Data",1,IF('Indicator Data imputation'!BJ191&lt;&gt;"",1,0))</f>
        <v>0</v>
      </c>
      <c r="BJ188" s="125">
        <f>IF('Indicator Data'!BL192="No Data",1,IF('Indicator Data imputation'!BK191&lt;&gt;"",1,0))</f>
        <v>0</v>
      </c>
      <c r="BK188" s="125">
        <f>IF('Indicator Data'!BM192="No Data",1,IF('Indicator Data imputation'!BL191&lt;&gt;"",1,0))</f>
        <v>0</v>
      </c>
      <c r="BL188" s="125">
        <f>IF('Indicator Data'!BN192="No Data",1,IF('Indicator Data imputation'!BM191&lt;&gt;"",1,0))</f>
        <v>0</v>
      </c>
      <c r="BM188" s="125">
        <f>IF('Indicator Data'!BO192="No Data",1,IF('Indicator Data imputation'!BN191&lt;&gt;"",1,0))</f>
        <v>0</v>
      </c>
      <c r="BN188" s="125">
        <f>IF('Indicator Data'!BP192="No Data",1,IF('Indicator Data imputation'!BO191&lt;&gt;"",1,0))</f>
        <v>0</v>
      </c>
      <c r="BO188" s="125">
        <f>IF('Indicator Data'!BQ192="No Data",1,IF('Indicator Data imputation'!BP191&lt;&gt;"",1,0))</f>
        <v>0</v>
      </c>
      <c r="BP188" s="125">
        <f>IF('Indicator Data'!BR192="No Data",1,IF('Indicator Data imputation'!BQ191&lt;&gt;"",1,0))</f>
        <v>0</v>
      </c>
      <c r="BQ188" s="125">
        <f>IF('Indicator Data'!BS192="No Data",1,IF('Indicator Data imputation'!BR191&lt;&gt;"",1,0))</f>
        <v>0</v>
      </c>
      <c r="BR188" s="125">
        <f>IF('Indicator Data'!BT192="No Data",1,IF('Indicator Data imputation'!BS191&lt;&gt;"",1,0))</f>
        <v>0</v>
      </c>
      <c r="BS188" s="125">
        <f>IF('Indicator Data'!BU192="No Data",1,IF('Indicator Data imputation'!BT191&lt;&gt;"",1,0))</f>
        <v>1</v>
      </c>
      <c r="BT188" s="125">
        <f>IF('Indicator Data'!BV192="No Data",1,IF('Indicator Data imputation'!BU191&lt;&gt;"",1,0))</f>
        <v>0</v>
      </c>
      <c r="BU188" s="125">
        <f>IF('Indicator Data'!BW192="No Data",1,IF('Indicator Data imputation'!BV191&lt;&gt;"",1,0))</f>
        <v>0</v>
      </c>
      <c r="BV188" s="125">
        <f>IF('Indicator Data'!BX192="No Data",1,IF('Indicator Data imputation'!BW191&lt;&gt;"",1,0))</f>
        <v>0</v>
      </c>
      <c r="BW188" s="125">
        <f>IF('Indicator Data'!BY192="No Data",1,IF('Indicator Data imputation'!BX191&lt;&gt;"",1,0))</f>
        <v>0</v>
      </c>
      <c r="BX188" s="125">
        <f>IF('Indicator Data'!BZ192="No Data",1,IF('Indicator Data imputation'!BY191&lt;&gt;"",1,0))</f>
        <v>0</v>
      </c>
      <c r="BY188" s="3">
        <f t="shared" si="8"/>
        <v>11</v>
      </c>
      <c r="BZ188" s="127">
        <f t="shared" si="7"/>
        <v>0.14666666666666667</v>
      </c>
    </row>
    <row r="189" spans="1:78" x14ac:dyDescent="0.3">
      <c r="A189" s="3" t="str">
        <f>'Indicator Data'!B193</f>
        <v>VNM</v>
      </c>
      <c r="B189" s="125">
        <f>IF('Indicator Data'!C193="No Data",1,IF('Indicator Data imputation'!C192&lt;&gt;"",1,0))</f>
        <v>0</v>
      </c>
      <c r="C189" s="125">
        <f>IF('Indicator Data'!D193="No Data",1,IF('Indicator Data imputation'!D192&lt;&gt;"",1,0))</f>
        <v>0</v>
      </c>
      <c r="D189" s="125">
        <f>IF('Indicator Data'!E193="No Data",1,IF('Indicator Data imputation'!E192&lt;&gt;"",1,0))</f>
        <v>0</v>
      </c>
      <c r="E189" s="125">
        <f>IF('Indicator Data'!F193="No Data",1,IF('Indicator Data imputation'!F192&lt;&gt;"",1,0))</f>
        <v>0</v>
      </c>
      <c r="F189" s="125">
        <f>IF('Indicator Data'!G193="No Data",1,IF('Indicator Data imputation'!G192&lt;&gt;"",1,0))</f>
        <v>0</v>
      </c>
      <c r="G189" s="125">
        <f>IF('Indicator Data'!H193="No Data",1,IF('Indicator Data imputation'!H192&lt;&gt;"",1,0))</f>
        <v>0</v>
      </c>
      <c r="H189" s="125">
        <f>IF('Indicator Data'!I193="No Data",1,IF('Indicator Data imputation'!I192&lt;&gt;"",1,0))</f>
        <v>0</v>
      </c>
      <c r="I189" s="125">
        <f>IF('Indicator Data'!J193="No Data",1,IF('Indicator Data imputation'!J192&lt;&gt;"",1,0))</f>
        <v>0</v>
      </c>
      <c r="J189" s="125">
        <f>IF('Indicator Data'!K193="No Data",1,IF('Indicator Data imputation'!K192&lt;&gt;"",1,0))</f>
        <v>0</v>
      </c>
      <c r="K189" s="125">
        <f>IF('Indicator Data'!L193="No Data",1,IF('Indicator Data imputation'!L192&lt;&gt;"",1,0))</f>
        <v>0</v>
      </c>
      <c r="L189" s="125">
        <f>IF('Indicator Data'!M193="No Data",1,IF('Indicator Data imputation'!M192&lt;&gt;"",1,0))</f>
        <v>0</v>
      </c>
      <c r="M189" s="125">
        <f>IF('Indicator Data'!N193="No Data",1,IF('Indicator Data imputation'!N192&lt;&gt;"",1,0))</f>
        <v>1</v>
      </c>
      <c r="N189" s="125">
        <f>IF('Indicator Data'!O193="No Data",1,IF('Indicator Data imputation'!O192&lt;&gt;"",1,0))</f>
        <v>1</v>
      </c>
      <c r="O189" s="125">
        <f>IF('Indicator Data'!P193="No Data",1,IF('Indicator Data imputation'!P192&lt;&gt;"",1,0))</f>
        <v>1</v>
      </c>
      <c r="P189" s="125">
        <f>IF('Indicator Data'!Q193="No Data",1,IF('Indicator Data imputation'!Q192&lt;&gt;"",1,0))</f>
        <v>0</v>
      </c>
      <c r="Q189" s="125">
        <f>IF('Indicator Data'!R193="No Data",1,IF('Indicator Data imputation'!R192&lt;&gt;"",1,0))</f>
        <v>0</v>
      </c>
      <c r="R189" s="125">
        <f>IF('Indicator Data'!S193="No Data",1,IF('Indicator Data imputation'!S192&lt;&gt;"",1,0))</f>
        <v>0</v>
      </c>
      <c r="S189" s="125">
        <f>IF('Indicator Data'!T193="No Data",1,IF('Indicator Data imputation'!T192&lt;&gt;"",1,0))</f>
        <v>0</v>
      </c>
      <c r="T189" s="125">
        <f>IF('Indicator Data'!U193="No Data",1,IF('Indicator Data imputation'!U192&lt;&gt;"",1,0))</f>
        <v>0</v>
      </c>
      <c r="U189" s="125">
        <f>IF('Indicator Data'!V193="No Data",1,IF('Indicator Data imputation'!V192&lt;&gt;"",1,0))</f>
        <v>0</v>
      </c>
      <c r="V189" s="125">
        <f>IF('Indicator Data'!W193="No Data",1,IF('Indicator Data imputation'!W192&lt;&gt;"",1,0))</f>
        <v>0</v>
      </c>
      <c r="W189" s="125">
        <f>IF('Indicator Data'!X193="No Data",1,IF('Indicator Data imputation'!X192&lt;&gt;"",1,0))</f>
        <v>0</v>
      </c>
      <c r="X189" s="125">
        <f>IF('Indicator Data'!Y193="No Data",1,IF('Indicator Data imputation'!Y192&lt;&gt;"",1,0))</f>
        <v>0</v>
      </c>
      <c r="Y189" s="125">
        <f>IF('Indicator Data'!Z193="No Data",1,IF('Indicator Data imputation'!Z192&lt;&gt;"",1,0))</f>
        <v>0</v>
      </c>
      <c r="Z189" s="125">
        <f>IF('Indicator Data'!AA193="No Data",1,IF('Indicator Data imputation'!AA192&lt;&gt;"",1,0))</f>
        <v>0</v>
      </c>
      <c r="AA189" s="125">
        <f>IF('Indicator Data'!AB193="No Data",1,IF('Indicator Data imputation'!AB192&lt;&gt;"",1,0))</f>
        <v>0</v>
      </c>
      <c r="AB189" s="125">
        <f>IF('Indicator Data'!AC193="No Data",1,IF('Indicator Data imputation'!AC192&lt;&gt;"",1,0))</f>
        <v>0</v>
      </c>
      <c r="AC189" s="125">
        <f>IF('Indicator Data'!AD193="No Data",1,IF('Indicator Data imputation'!AD192&lt;&gt;"",1,0))</f>
        <v>0</v>
      </c>
      <c r="AD189" s="125">
        <f>IF('Indicator Data'!AE193="No Data",1,IF('Indicator Data imputation'!AE192&lt;&gt;"",1,0))</f>
        <v>0</v>
      </c>
      <c r="AE189" s="125">
        <f>IF('Indicator Data'!AF193="No Data",1,IF('Indicator Data imputation'!AF192&lt;&gt;"",1,0))</f>
        <v>0</v>
      </c>
      <c r="AF189" s="125">
        <f>IF('Indicator Data'!AG193="No Data",1,IF('Indicator Data imputation'!AG192&lt;&gt;"",1,0))</f>
        <v>0</v>
      </c>
      <c r="AG189" s="125">
        <f>IF('Indicator Data'!AH193="No Data",1,IF('Indicator Data imputation'!AH192&lt;&gt;"",1,0))</f>
        <v>0</v>
      </c>
      <c r="AH189" s="125">
        <f>IF('Indicator Data'!AI193="No Data",1,IF('Indicator Data imputation'!AI192&lt;&gt;"",1,0))</f>
        <v>0</v>
      </c>
      <c r="AI189" s="125">
        <f>IF('Indicator Data'!AJ193="No Data",1,IF('Indicator Data imputation'!AJ192&lt;&gt;"",1,0))</f>
        <v>0</v>
      </c>
      <c r="AJ189" s="125">
        <f>IF('Indicator Data'!AK193="No Data",1,IF('Indicator Data imputation'!AK192&lt;&gt;"",1,0))</f>
        <v>0</v>
      </c>
      <c r="AK189" s="125">
        <f>IF('Indicator Data'!AL193="No Data",1,IF('Indicator Data imputation'!AL192&lt;&gt;"",1,0))</f>
        <v>0</v>
      </c>
      <c r="AL189" s="125">
        <f>IF('Indicator Data'!AM193="No Data",1,IF('Indicator Data imputation'!AM192&lt;&gt;"",1,0))</f>
        <v>0</v>
      </c>
      <c r="AM189" s="125">
        <f>IF('Indicator Data'!AN193="No Data",1,IF('Indicator Data imputation'!AN192&lt;&gt;"",1,0))</f>
        <v>0</v>
      </c>
      <c r="AN189" s="125">
        <f>IF('Indicator Data'!AO193="No Data",1,IF('Indicator Data imputation'!AO192&lt;&gt;"",1,0))</f>
        <v>0</v>
      </c>
      <c r="AO189" s="125">
        <f>IF('Indicator Data'!AP193="No Data",1,IF('Indicator Data imputation'!AP192&lt;&gt;"",1,0))</f>
        <v>0</v>
      </c>
      <c r="AP189" s="125">
        <f>IF('Indicator Data'!AQ193="No Data",1,IF('Indicator Data imputation'!AQ192&lt;&gt;"",1,0))</f>
        <v>0</v>
      </c>
      <c r="AQ189" s="125">
        <f>IF('Indicator Data'!AR193="No Data",1,IF('Indicator Data imputation'!AR192&lt;&gt;"",1,0))</f>
        <v>0</v>
      </c>
      <c r="AR189" s="125">
        <f>IF('Indicator Data'!AS193="No Data",1,IF('Indicator Data imputation'!AS192&lt;&gt;"",1,0))</f>
        <v>0</v>
      </c>
      <c r="AS189" s="125">
        <f>IF('Indicator Data'!AT193="No Data",1,IF('Indicator Data imputation'!AT192&lt;&gt;"",1,0))</f>
        <v>0</v>
      </c>
      <c r="AT189" s="125">
        <f>IF('Indicator Data'!AU193="No Data",1,IF('Indicator Data imputation'!AU192&lt;&gt;"",1,0))</f>
        <v>0</v>
      </c>
      <c r="AU189" s="125">
        <f>IF('Indicator Data'!AV193="No Data",1,IF('Indicator Data imputation'!AV192&lt;&gt;"",1,0))</f>
        <v>0</v>
      </c>
      <c r="AV189" s="125">
        <f>IF('Indicator Data'!AW193="No Data",1,IF('Indicator Data imputation'!AW192&lt;&gt;"",1,0))</f>
        <v>0</v>
      </c>
      <c r="AW189" s="125">
        <f>IF('Indicator Data'!AX193="No Data",1,IF('Indicator Data imputation'!AX192&lt;&gt;"",1,0))</f>
        <v>0</v>
      </c>
      <c r="AX189" s="125">
        <f>IF('Indicator Data'!AY193="No Data",1,IF('Indicator Data imputation'!AY192&lt;&gt;"",1,0))</f>
        <v>0</v>
      </c>
      <c r="AY189" s="125">
        <f>IF('Indicator Data'!AZ193="No Data",1,IF('Indicator Data imputation'!AZ192&lt;&gt;"",1,0))</f>
        <v>0</v>
      </c>
      <c r="AZ189" s="125">
        <f>IF('Indicator Data'!BA193="No Data",1,IF('Indicator Data imputation'!BA192&lt;&gt;"",1,0))</f>
        <v>0</v>
      </c>
      <c r="BA189" s="125">
        <f>IF('Indicator Data'!BB193="No Data",1,IF('Indicator Data imputation'!BB192&lt;&gt;"",1,0))</f>
        <v>0</v>
      </c>
      <c r="BB189" s="125">
        <f>IF('Indicator Data'!BC193="No Data",1,IF('Indicator Data imputation'!BC192&lt;&gt;"",1,0))</f>
        <v>0</v>
      </c>
      <c r="BC189" s="125">
        <f>IF('Indicator Data'!BD193="No Data",1,IF('Indicator Data imputation'!BD192&lt;&gt;"",1,0))</f>
        <v>0</v>
      </c>
      <c r="BD189" s="125">
        <f>IF('Indicator Data'!BF193="No Data",1,IF('Indicator Data imputation'!BE192&lt;&gt;"",1,0))</f>
        <v>0</v>
      </c>
      <c r="BE189" s="125">
        <f>IF('Indicator Data'!BG193="No Data",1,IF('Indicator Data imputation'!BF192&lt;&gt;"",1,0))</f>
        <v>0</v>
      </c>
      <c r="BF189" s="125">
        <f>IF('Indicator Data'!BH193="No Data",1,IF('Indicator Data imputation'!BG192&lt;&gt;"",1,0))</f>
        <v>0</v>
      </c>
      <c r="BG189" s="125">
        <f>IF('Indicator Data'!BI193="No Data",1,IF('Indicator Data imputation'!BH192&lt;&gt;"",1,0))</f>
        <v>0</v>
      </c>
      <c r="BH189" s="125">
        <f>IF('Indicator Data'!BJ193="No Data",1,IF('Indicator Data imputation'!BI192&lt;&gt;"",1,0))</f>
        <v>0</v>
      </c>
      <c r="BI189" s="125">
        <f>IF('Indicator Data'!BK193="No Data",1,IF('Indicator Data imputation'!BJ192&lt;&gt;"",1,0))</f>
        <v>0</v>
      </c>
      <c r="BJ189" s="125">
        <f>IF('Indicator Data'!BL193="No Data",1,IF('Indicator Data imputation'!BK192&lt;&gt;"",1,0))</f>
        <v>0</v>
      </c>
      <c r="BK189" s="125">
        <f>IF('Indicator Data'!BM193="No Data",1,IF('Indicator Data imputation'!BL192&lt;&gt;"",1,0))</f>
        <v>0</v>
      </c>
      <c r="BL189" s="125">
        <f>IF('Indicator Data'!BN193="No Data",1,IF('Indicator Data imputation'!BM192&lt;&gt;"",1,0))</f>
        <v>0</v>
      </c>
      <c r="BM189" s="125">
        <f>IF('Indicator Data'!BO193="No Data",1,IF('Indicator Data imputation'!BN192&lt;&gt;"",1,0))</f>
        <v>0</v>
      </c>
      <c r="BN189" s="125">
        <f>IF('Indicator Data'!BP193="No Data",1,IF('Indicator Data imputation'!BO192&lt;&gt;"",1,0))</f>
        <v>0</v>
      </c>
      <c r="BO189" s="125">
        <f>IF('Indicator Data'!BQ193="No Data",1,IF('Indicator Data imputation'!BP192&lt;&gt;"",1,0))</f>
        <v>0</v>
      </c>
      <c r="BP189" s="125">
        <f>IF('Indicator Data'!BR193="No Data",1,IF('Indicator Data imputation'!BQ192&lt;&gt;"",1,0))</f>
        <v>0</v>
      </c>
      <c r="BQ189" s="125">
        <f>IF('Indicator Data'!BS193="No Data",1,IF('Indicator Data imputation'!BR192&lt;&gt;"",1,0))</f>
        <v>0</v>
      </c>
      <c r="BR189" s="125">
        <f>IF('Indicator Data'!BT193="No Data",1,IF('Indicator Data imputation'!BS192&lt;&gt;"",1,0))</f>
        <v>0</v>
      </c>
      <c r="BS189" s="125">
        <f>IF('Indicator Data'!BU193="No Data",1,IF('Indicator Data imputation'!BT192&lt;&gt;"",1,0))</f>
        <v>0</v>
      </c>
      <c r="BT189" s="125">
        <f>IF('Indicator Data'!BV193="No Data",1,IF('Indicator Data imputation'!BU192&lt;&gt;"",1,0))</f>
        <v>0</v>
      </c>
      <c r="BU189" s="125">
        <f>IF('Indicator Data'!BW193="No Data",1,IF('Indicator Data imputation'!BV192&lt;&gt;"",1,0))</f>
        <v>0</v>
      </c>
      <c r="BV189" s="125">
        <f>IF('Indicator Data'!BX193="No Data",1,IF('Indicator Data imputation'!BW192&lt;&gt;"",1,0))</f>
        <v>1</v>
      </c>
      <c r="BW189" s="125">
        <f>IF('Indicator Data'!BY193="No Data",1,IF('Indicator Data imputation'!BX192&lt;&gt;"",1,0))</f>
        <v>0</v>
      </c>
      <c r="BX189" s="125">
        <f>IF('Indicator Data'!BZ193="No Data",1,IF('Indicator Data imputation'!BY192&lt;&gt;"",1,0))</f>
        <v>0</v>
      </c>
      <c r="BY189" s="3">
        <f t="shared" si="8"/>
        <v>4</v>
      </c>
      <c r="BZ189" s="127">
        <f t="shared" si="7"/>
        <v>5.3333333333333337E-2</v>
      </c>
    </row>
    <row r="190" spans="1:78" x14ac:dyDescent="0.3">
      <c r="A190" s="3" t="str">
        <f>'Indicator Data'!B194</f>
        <v>YEM</v>
      </c>
      <c r="B190" s="125">
        <f>IF('Indicator Data'!C194="No Data",1,IF('Indicator Data imputation'!C193&lt;&gt;"",1,0))</f>
        <v>0</v>
      </c>
      <c r="C190" s="125">
        <f>IF('Indicator Data'!D194="No Data",1,IF('Indicator Data imputation'!D193&lt;&gt;"",1,0))</f>
        <v>0</v>
      </c>
      <c r="D190" s="125">
        <f>IF('Indicator Data'!E194="No Data",1,IF('Indicator Data imputation'!E193&lt;&gt;"",1,0))</f>
        <v>0</v>
      </c>
      <c r="E190" s="125">
        <f>IF('Indicator Data'!F194="No Data",1,IF('Indicator Data imputation'!F193&lt;&gt;"",1,0))</f>
        <v>0</v>
      </c>
      <c r="F190" s="125">
        <f>IF('Indicator Data'!G194="No Data",1,IF('Indicator Data imputation'!G193&lt;&gt;"",1,0))</f>
        <v>0</v>
      </c>
      <c r="G190" s="125">
        <f>IF('Indicator Data'!H194="No Data",1,IF('Indicator Data imputation'!H193&lt;&gt;"",1,0))</f>
        <v>0</v>
      </c>
      <c r="H190" s="125">
        <f>IF('Indicator Data'!I194="No Data",1,IF('Indicator Data imputation'!I193&lt;&gt;"",1,0))</f>
        <v>0</v>
      </c>
      <c r="I190" s="125">
        <f>IF('Indicator Data'!J194="No Data",1,IF('Indicator Data imputation'!J193&lt;&gt;"",1,0))</f>
        <v>0</v>
      </c>
      <c r="J190" s="125">
        <f>IF('Indicator Data'!K194="No Data",1,IF('Indicator Data imputation'!K193&lt;&gt;"",1,0))</f>
        <v>0</v>
      </c>
      <c r="K190" s="125">
        <f>IF('Indicator Data'!L194="No Data",1,IF('Indicator Data imputation'!L193&lt;&gt;"",1,0))</f>
        <v>0</v>
      </c>
      <c r="L190" s="125">
        <f>IF('Indicator Data'!M194="No Data",1,IF('Indicator Data imputation'!M193&lt;&gt;"",1,0))</f>
        <v>0</v>
      </c>
      <c r="M190" s="125">
        <f>IF('Indicator Data'!N194="No Data",1,IF('Indicator Data imputation'!N193&lt;&gt;"",1,0))</f>
        <v>1</v>
      </c>
      <c r="N190" s="125">
        <f>IF('Indicator Data'!O194="No Data",1,IF('Indicator Data imputation'!O193&lt;&gt;"",1,0))</f>
        <v>1</v>
      </c>
      <c r="O190" s="125">
        <f>IF('Indicator Data'!P194="No Data",1,IF('Indicator Data imputation'!P193&lt;&gt;"",1,0))</f>
        <v>1</v>
      </c>
      <c r="P190" s="125">
        <f>IF('Indicator Data'!Q194="No Data",1,IF('Indicator Data imputation'!Q193&lt;&gt;"",1,0))</f>
        <v>0</v>
      </c>
      <c r="Q190" s="125">
        <f>IF('Indicator Data'!R194="No Data",1,IF('Indicator Data imputation'!R193&lt;&gt;"",1,0))</f>
        <v>0</v>
      </c>
      <c r="R190" s="125">
        <f>IF('Indicator Data'!S194="No Data",1,IF('Indicator Data imputation'!S193&lt;&gt;"",1,0))</f>
        <v>0</v>
      </c>
      <c r="S190" s="125">
        <f>IF('Indicator Data'!T194="No Data",1,IF('Indicator Data imputation'!T193&lt;&gt;"",1,0))</f>
        <v>0</v>
      </c>
      <c r="T190" s="125">
        <f>IF('Indicator Data'!U194="No Data",1,IF('Indicator Data imputation'!U193&lt;&gt;"",1,0))</f>
        <v>0</v>
      </c>
      <c r="U190" s="125">
        <f>IF('Indicator Data'!V194="No Data",1,IF('Indicator Data imputation'!V193&lt;&gt;"",1,0))</f>
        <v>0</v>
      </c>
      <c r="V190" s="125">
        <f>IF('Indicator Data'!W194="No Data",1,IF('Indicator Data imputation'!W193&lt;&gt;"",1,0))</f>
        <v>0</v>
      </c>
      <c r="W190" s="125">
        <f>IF('Indicator Data'!X194="No Data",1,IF('Indicator Data imputation'!X193&lt;&gt;"",1,0))</f>
        <v>0</v>
      </c>
      <c r="X190" s="125">
        <f>IF('Indicator Data'!Y194="No Data",1,IF('Indicator Data imputation'!Y193&lt;&gt;"",1,0))</f>
        <v>0</v>
      </c>
      <c r="Y190" s="125">
        <f>IF('Indicator Data'!Z194="No Data",1,IF('Indicator Data imputation'!Z193&lt;&gt;"",1,0))</f>
        <v>0</v>
      </c>
      <c r="Z190" s="125">
        <f>IF('Indicator Data'!AA194="No Data",1,IF('Indicator Data imputation'!AA193&lt;&gt;"",1,0))</f>
        <v>0</v>
      </c>
      <c r="AA190" s="125">
        <f>IF('Indicator Data'!AB194="No Data",1,IF('Indicator Data imputation'!AB193&lt;&gt;"",1,0))</f>
        <v>0</v>
      </c>
      <c r="AB190" s="125">
        <f>IF('Indicator Data'!AC194="No Data",1,IF('Indicator Data imputation'!AC193&lt;&gt;"",1,0))</f>
        <v>0</v>
      </c>
      <c r="AC190" s="125">
        <f>IF('Indicator Data'!AD194="No Data",1,IF('Indicator Data imputation'!AD193&lt;&gt;"",1,0))</f>
        <v>0</v>
      </c>
      <c r="AD190" s="125">
        <f>IF('Indicator Data'!AE194="No Data",1,IF('Indicator Data imputation'!AE193&lt;&gt;"",1,0))</f>
        <v>0</v>
      </c>
      <c r="AE190" s="125">
        <f>IF('Indicator Data'!AF194="No Data",1,IF('Indicator Data imputation'!AF193&lt;&gt;"",1,0))</f>
        <v>0</v>
      </c>
      <c r="AF190" s="125">
        <f>IF('Indicator Data'!AG194="No Data",1,IF('Indicator Data imputation'!AG193&lt;&gt;"",1,0))</f>
        <v>0</v>
      </c>
      <c r="AG190" s="125">
        <f>IF('Indicator Data'!AH194="No Data",1,IF('Indicator Data imputation'!AH193&lt;&gt;"",1,0))</f>
        <v>0</v>
      </c>
      <c r="AH190" s="125">
        <f>IF('Indicator Data'!AI194="No Data",1,IF('Indicator Data imputation'!AI193&lt;&gt;"",1,0))</f>
        <v>0</v>
      </c>
      <c r="AI190" s="125">
        <f>IF('Indicator Data'!AJ194="No Data",1,IF('Indicator Data imputation'!AJ193&lt;&gt;"",1,0))</f>
        <v>0</v>
      </c>
      <c r="AJ190" s="125">
        <f>IF('Indicator Data'!AK194="No Data",1,IF('Indicator Data imputation'!AK193&lt;&gt;"",1,0))</f>
        <v>0</v>
      </c>
      <c r="AK190" s="125">
        <f>IF('Indicator Data'!AL194="No Data",1,IF('Indicator Data imputation'!AL193&lt;&gt;"",1,0))</f>
        <v>0</v>
      </c>
      <c r="AL190" s="125">
        <f>IF('Indicator Data'!AM194="No Data",1,IF('Indicator Data imputation'!AM193&lt;&gt;"",1,0))</f>
        <v>0</v>
      </c>
      <c r="AM190" s="125">
        <f>IF('Indicator Data'!AN194="No Data",1,IF('Indicator Data imputation'!AN193&lt;&gt;"",1,0))</f>
        <v>0</v>
      </c>
      <c r="AN190" s="125">
        <f>IF('Indicator Data'!AO194="No Data",1,IF('Indicator Data imputation'!AO193&lt;&gt;"",1,0))</f>
        <v>0</v>
      </c>
      <c r="AO190" s="125">
        <f>IF('Indicator Data'!AP194="No Data",1,IF('Indicator Data imputation'!AP193&lt;&gt;"",1,0))</f>
        <v>0</v>
      </c>
      <c r="AP190" s="125">
        <f>IF('Indicator Data'!AQ194="No Data",1,IF('Indicator Data imputation'!AQ193&lt;&gt;"",1,0))</f>
        <v>0</v>
      </c>
      <c r="AQ190" s="125">
        <f>IF('Indicator Data'!AR194="No Data",1,IF('Indicator Data imputation'!AR193&lt;&gt;"",1,0))</f>
        <v>0</v>
      </c>
      <c r="AR190" s="125">
        <f>IF('Indicator Data'!AS194="No Data",1,IF('Indicator Data imputation'!AS193&lt;&gt;"",1,0))</f>
        <v>0</v>
      </c>
      <c r="AS190" s="125">
        <f>IF('Indicator Data'!AT194="No Data",1,IF('Indicator Data imputation'!AT193&lt;&gt;"",1,0))</f>
        <v>0</v>
      </c>
      <c r="AT190" s="125">
        <f>IF('Indicator Data'!AU194="No Data",1,IF('Indicator Data imputation'!AU193&lt;&gt;"",1,0))</f>
        <v>0</v>
      </c>
      <c r="AU190" s="125">
        <f>IF('Indicator Data'!AV194="No Data",1,IF('Indicator Data imputation'!AV193&lt;&gt;"",1,0))</f>
        <v>0</v>
      </c>
      <c r="AV190" s="125">
        <f>IF('Indicator Data'!AW194="No Data",1,IF('Indicator Data imputation'!AW193&lt;&gt;"",1,0))</f>
        <v>0</v>
      </c>
      <c r="AW190" s="125">
        <f>IF('Indicator Data'!AX194="No Data",1,IF('Indicator Data imputation'!AX193&lt;&gt;"",1,0))</f>
        <v>0</v>
      </c>
      <c r="AX190" s="125">
        <f>IF('Indicator Data'!AY194="No Data",1,IF('Indicator Data imputation'!AY193&lt;&gt;"",1,0))</f>
        <v>0</v>
      </c>
      <c r="AY190" s="125">
        <f>IF('Indicator Data'!AZ194="No Data",1,IF('Indicator Data imputation'!AZ193&lt;&gt;"",1,0))</f>
        <v>0</v>
      </c>
      <c r="AZ190" s="125">
        <f>IF('Indicator Data'!BA194="No Data",1,IF('Indicator Data imputation'!BA193&lt;&gt;"",1,0))</f>
        <v>0</v>
      </c>
      <c r="BA190" s="125">
        <f>IF('Indicator Data'!BB194="No Data",1,IF('Indicator Data imputation'!BB193&lt;&gt;"",1,0))</f>
        <v>0</v>
      </c>
      <c r="BB190" s="125">
        <f>IF('Indicator Data'!BC194="No Data",1,IF('Indicator Data imputation'!BC193&lt;&gt;"",1,0))</f>
        <v>0</v>
      </c>
      <c r="BC190" s="125">
        <f>IF('Indicator Data'!BD194="No Data",1,IF('Indicator Data imputation'!BD193&lt;&gt;"",1,0))</f>
        <v>0</v>
      </c>
      <c r="BD190" s="125">
        <f>IF('Indicator Data'!BF194="No Data",1,IF('Indicator Data imputation'!BE193&lt;&gt;"",1,0))</f>
        <v>0</v>
      </c>
      <c r="BE190" s="125">
        <f>IF('Indicator Data'!BG194="No Data",1,IF('Indicator Data imputation'!BF193&lt;&gt;"",1,0))</f>
        <v>0</v>
      </c>
      <c r="BF190" s="125">
        <f>IF('Indicator Data'!BH194="No Data",1,IF('Indicator Data imputation'!BG193&lt;&gt;"",1,0))</f>
        <v>0</v>
      </c>
      <c r="BG190" s="125">
        <f>IF('Indicator Data'!BI194="No Data",1,IF('Indicator Data imputation'!BH193&lt;&gt;"",1,0))</f>
        <v>0</v>
      </c>
      <c r="BH190" s="125">
        <f>IF('Indicator Data'!BJ194="No Data",1,IF('Indicator Data imputation'!BI193&lt;&gt;"",1,0))</f>
        <v>1</v>
      </c>
      <c r="BI190" s="125">
        <f>IF('Indicator Data'!BK194="No Data",1,IF('Indicator Data imputation'!BJ193&lt;&gt;"",1,0))</f>
        <v>0</v>
      </c>
      <c r="BJ190" s="125">
        <f>IF('Indicator Data'!BL194="No Data",1,IF('Indicator Data imputation'!BK193&lt;&gt;"",1,0))</f>
        <v>0</v>
      </c>
      <c r="BK190" s="125">
        <f>IF('Indicator Data'!BM194="No Data",1,IF('Indicator Data imputation'!BL193&lt;&gt;"",1,0))</f>
        <v>0</v>
      </c>
      <c r="BL190" s="125">
        <f>IF('Indicator Data'!BN194="No Data",1,IF('Indicator Data imputation'!BM193&lt;&gt;"",1,0))</f>
        <v>0</v>
      </c>
      <c r="BM190" s="125">
        <f>IF('Indicator Data'!BO194="No Data",1,IF('Indicator Data imputation'!BN193&lt;&gt;"",1,0))</f>
        <v>1</v>
      </c>
      <c r="BN190" s="125">
        <f>IF('Indicator Data'!BP194="No Data",1,IF('Indicator Data imputation'!BO193&lt;&gt;"",1,0))</f>
        <v>0</v>
      </c>
      <c r="BO190" s="125">
        <f>IF('Indicator Data'!BQ194="No Data",1,IF('Indicator Data imputation'!BP193&lt;&gt;"",1,0))</f>
        <v>0</v>
      </c>
      <c r="BP190" s="125">
        <f>IF('Indicator Data'!BR194="No Data",1,IF('Indicator Data imputation'!BQ193&lt;&gt;"",1,0))</f>
        <v>0</v>
      </c>
      <c r="BQ190" s="125">
        <f>IF('Indicator Data'!BS194="No Data",1,IF('Indicator Data imputation'!BR193&lt;&gt;"",1,0))</f>
        <v>0</v>
      </c>
      <c r="BR190" s="125">
        <f>IF('Indicator Data'!BT194="No Data",1,IF('Indicator Data imputation'!BS193&lt;&gt;"",1,0))</f>
        <v>0</v>
      </c>
      <c r="BS190" s="125">
        <f>IF('Indicator Data'!BU194="No Data",1,IF('Indicator Data imputation'!BT193&lt;&gt;"",1,0))</f>
        <v>0</v>
      </c>
      <c r="BT190" s="125">
        <f>IF('Indicator Data'!BV194="No Data",1,IF('Indicator Data imputation'!BU193&lt;&gt;"",1,0))</f>
        <v>0</v>
      </c>
      <c r="BU190" s="125">
        <f>IF('Indicator Data'!BW194="No Data",1,IF('Indicator Data imputation'!BV193&lt;&gt;"",1,0))</f>
        <v>0</v>
      </c>
      <c r="BV190" s="125">
        <f>IF('Indicator Data'!BX194="No Data",1,IF('Indicator Data imputation'!BW193&lt;&gt;"",1,0))</f>
        <v>0</v>
      </c>
      <c r="BW190" s="125">
        <f>IF('Indicator Data'!BY194="No Data",1,IF('Indicator Data imputation'!BX193&lt;&gt;"",1,0))</f>
        <v>0</v>
      </c>
      <c r="BX190" s="125">
        <f>IF('Indicator Data'!BZ194="No Data",1,IF('Indicator Data imputation'!BY193&lt;&gt;"",1,0))</f>
        <v>0</v>
      </c>
      <c r="BY190" s="3">
        <f t="shared" si="8"/>
        <v>5</v>
      </c>
      <c r="BZ190" s="127">
        <f t="shared" si="7"/>
        <v>6.6666666666666666E-2</v>
      </c>
    </row>
    <row r="191" spans="1:78" x14ac:dyDescent="0.3">
      <c r="A191" s="3" t="str">
        <f>'Indicator Data'!B195</f>
        <v>ZMB</v>
      </c>
      <c r="B191" s="125">
        <f>IF('Indicator Data'!C195="No Data",1,IF('Indicator Data imputation'!C194&lt;&gt;"",1,0))</f>
        <v>0</v>
      </c>
      <c r="C191" s="125">
        <f>IF('Indicator Data'!D195="No Data",1,IF('Indicator Data imputation'!D194&lt;&gt;"",1,0))</f>
        <v>0</v>
      </c>
      <c r="D191" s="125">
        <f>IF('Indicator Data'!E195="No Data",1,IF('Indicator Data imputation'!E194&lt;&gt;"",1,0))</f>
        <v>0</v>
      </c>
      <c r="E191" s="125">
        <f>IF('Indicator Data'!F195="No Data",1,IF('Indicator Data imputation'!F194&lt;&gt;"",1,0))</f>
        <v>0</v>
      </c>
      <c r="F191" s="125">
        <f>IF('Indicator Data'!G195="No Data",1,IF('Indicator Data imputation'!G194&lt;&gt;"",1,0))</f>
        <v>0</v>
      </c>
      <c r="G191" s="125">
        <f>IF('Indicator Data'!H195="No Data",1,IF('Indicator Data imputation'!H194&lt;&gt;"",1,0))</f>
        <v>0</v>
      </c>
      <c r="H191" s="125">
        <f>IF('Indicator Data'!I195="No Data",1,IF('Indicator Data imputation'!I194&lt;&gt;"",1,0))</f>
        <v>0</v>
      </c>
      <c r="I191" s="125">
        <f>IF('Indicator Data'!J195="No Data",1,IF('Indicator Data imputation'!J194&lt;&gt;"",1,0))</f>
        <v>0</v>
      </c>
      <c r="J191" s="125">
        <f>IF('Indicator Data'!K195="No Data",1,IF('Indicator Data imputation'!K194&lt;&gt;"",1,0))</f>
        <v>0</v>
      </c>
      <c r="K191" s="125">
        <f>IF('Indicator Data'!L195="No Data",1,IF('Indicator Data imputation'!L194&lt;&gt;"",1,0))</f>
        <v>0</v>
      </c>
      <c r="L191" s="125">
        <f>IF('Indicator Data'!M195="No Data",1,IF('Indicator Data imputation'!M194&lt;&gt;"",1,0))</f>
        <v>0</v>
      </c>
      <c r="M191" s="125">
        <f>IF('Indicator Data'!N195="No Data",1,IF('Indicator Data imputation'!N194&lt;&gt;"",1,0))</f>
        <v>0</v>
      </c>
      <c r="N191" s="125">
        <f>IF('Indicator Data'!O195="No Data",1,IF('Indicator Data imputation'!O194&lt;&gt;"",1,0))</f>
        <v>0</v>
      </c>
      <c r="O191" s="125">
        <f>IF('Indicator Data'!P195="No Data",1,IF('Indicator Data imputation'!P194&lt;&gt;"",1,0))</f>
        <v>0</v>
      </c>
      <c r="P191" s="125">
        <f>IF('Indicator Data'!Q195="No Data",1,IF('Indicator Data imputation'!Q194&lt;&gt;"",1,0))</f>
        <v>0</v>
      </c>
      <c r="Q191" s="125">
        <f>IF('Indicator Data'!R195="No Data",1,IF('Indicator Data imputation'!R194&lt;&gt;"",1,0))</f>
        <v>0</v>
      </c>
      <c r="R191" s="125">
        <f>IF('Indicator Data'!S195="No Data",1,IF('Indicator Data imputation'!S194&lt;&gt;"",1,0))</f>
        <v>0</v>
      </c>
      <c r="S191" s="125">
        <f>IF('Indicator Data'!T195="No Data",1,IF('Indicator Data imputation'!T194&lt;&gt;"",1,0))</f>
        <v>0</v>
      </c>
      <c r="T191" s="125">
        <f>IF('Indicator Data'!U195="No Data",1,IF('Indicator Data imputation'!U194&lt;&gt;"",1,0))</f>
        <v>0</v>
      </c>
      <c r="U191" s="125">
        <f>IF('Indicator Data'!V195="No Data",1,IF('Indicator Data imputation'!V194&lt;&gt;"",1,0))</f>
        <v>0</v>
      </c>
      <c r="V191" s="125">
        <f>IF('Indicator Data'!W195="No Data",1,IF('Indicator Data imputation'!W194&lt;&gt;"",1,0))</f>
        <v>0</v>
      </c>
      <c r="W191" s="125">
        <f>IF('Indicator Data'!X195="No Data",1,IF('Indicator Data imputation'!X194&lt;&gt;"",1,0))</f>
        <v>0</v>
      </c>
      <c r="X191" s="125">
        <f>IF('Indicator Data'!Y195="No Data",1,IF('Indicator Data imputation'!Y194&lt;&gt;"",1,0))</f>
        <v>0</v>
      </c>
      <c r="Y191" s="125">
        <f>IF('Indicator Data'!Z195="No Data",1,IF('Indicator Data imputation'!Z194&lt;&gt;"",1,0))</f>
        <v>0</v>
      </c>
      <c r="Z191" s="125">
        <f>IF('Indicator Data'!AA195="No Data",1,IF('Indicator Data imputation'!AA194&lt;&gt;"",1,0))</f>
        <v>0</v>
      </c>
      <c r="AA191" s="125">
        <f>IF('Indicator Data'!AB195="No Data",1,IF('Indicator Data imputation'!AB194&lt;&gt;"",1,0))</f>
        <v>0</v>
      </c>
      <c r="AB191" s="125">
        <f>IF('Indicator Data'!AC195="No Data",1,IF('Indicator Data imputation'!AC194&lt;&gt;"",1,0))</f>
        <v>0</v>
      </c>
      <c r="AC191" s="125">
        <f>IF('Indicator Data'!AD195="No Data",1,IF('Indicator Data imputation'!AD194&lt;&gt;"",1,0))</f>
        <v>0</v>
      </c>
      <c r="AD191" s="125">
        <f>IF('Indicator Data'!AE195="No Data",1,IF('Indicator Data imputation'!AE194&lt;&gt;"",1,0))</f>
        <v>0</v>
      </c>
      <c r="AE191" s="125">
        <f>IF('Indicator Data'!AF195="No Data",1,IF('Indicator Data imputation'!AF194&lt;&gt;"",1,0))</f>
        <v>0</v>
      </c>
      <c r="AF191" s="125">
        <f>IF('Indicator Data'!AG195="No Data",1,IF('Indicator Data imputation'!AG194&lt;&gt;"",1,0))</f>
        <v>0</v>
      </c>
      <c r="AG191" s="125">
        <f>IF('Indicator Data'!AH195="No Data",1,IF('Indicator Data imputation'!AH194&lt;&gt;"",1,0))</f>
        <v>0</v>
      </c>
      <c r="AH191" s="125">
        <f>IF('Indicator Data'!AI195="No Data",1,IF('Indicator Data imputation'!AI194&lt;&gt;"",1,0))</f>
        <v>0</v>
      </c>
      <c r="AI191" s="125">
        <f>IF('Indicator Data'!AJ195="No Data",1,IF('Indicator Data imputation'!AJ194&lt;&gt;"",1,0))</f>
        <v>0</v>
      </c>
      <c r="AJ191" s="125">
        <f>IF('Indicator Data'!AK195="No Data",1,IF('Indicator Data imputation'!AK194&lt;&gt;"",1,0))</f>
        <v>0</v>
      </c>
      <c r="AK191" s="125">
        <f>IF('Indicator Data'!AL195="No Data",1,IF('Indicator Data imputation'!AL194&lt;&gt;"",1,0))</f>
        <v>0</v>
      </c>
      <c r="AL191" s="125">
        <f>IF('Indicator Data'!AM195="No Data",1,IF('Indicator Data imputation'!AM194&lt;&gt;"",1,0))</f>
        <v>0</v>
      </c>
      <c r="AM191" s="125">
        <f>IF('Indicator Data'!AN195="No Data",1,IF('Indicator Data imputation'!AN194&lt;&gt;"",1,0))</f>
        <v>0</v>
      </c>
      <c r="AN191" s="125">
        <f>IF('Indicator Data'!AO195="No Data",1,IF('Indicator Data imputation'!AO194&lt;&gt;"",1,0))</f>
        <v>0</v>
      </c>
      <c r="AO191" s="125">
        <f>IF('Indicator Data'!AP195="No Data",1,IF('Indicator Data imputation'!AP194&lt;&gt;"",1,0))</f>
        <v>0</v>
      </c>
      <c r="AP191" s="125">
        <f>IF('Indicator Data'!AQ195="No Data",1,IF('Indicator Data imputation'!AQ194&lt;&gt;"",1,0))</f>
        <v>0</v>
      </c>
      <c r="AQ191" s="125">
        <f>IF('Indicator Data'!AR195="No Data",1,IF('Indicator Data imputation'!AR194&lt;&gt;"",1,0))</f>
        <v>0</v>
      </c>
      <c r="AR191" s="125">
        <f>IF('Indicator Data'!AS195="No Data",1,IF('Indicator Data imputation'!AS194&lt;&gt;"",1,0))</f>
        <v>0</v>
      </c>
      <c r="AS191" s="125">
        <f>IF('Indicator Data'!AT195="No Data",1,IF('Indicator Data imputation'!AT194&lt;&gt;"",1,0))</f>
        <v>0</v>
      </c>
      <c r="AT191" s="125">
        <f>IF('Indicator Data'!AU195="No Data",1,IF('Indicator Data imputation'!AU194&lt;&gt;"",1,0))</f>
        <v>0</v>
      </c>
      <c r="AU191" s="125">
        <f>IF('Indicator Data'!AV195="No Data",1,IF('Indicator Data imputation'!AV194&lt;&gt;"",1,0))</f>
        <v>0</v>
      </c>
      <c r="AV191" s="125">
        <f>IF('Indicator Data'!AW195="No Data",1,IF('Indicator Data imputation'!AW194&lt;&gt;"",1,0))</f>
        <v>0</v>
      </c>
      <c r="AW191" s="125">
        <f>IF('Indicator Data'!AX195="No Data",1,IF('Indicator Data imputation'!AX194&lt;&gt;"",1,0))</f>
        <v>0</v>
      </c>
      <c r="AX191" s="125">
        <f>IF('Indicator Data'!AY195="No Data",1,IF('Indicator Data imputation'!AY194&lt;&gt;"",1,0))</f>
        <v>0</v>
      </c>
      <c r="AY191" s="125">
        <f>IF('Indicator Data'!AZ195="No Data",1,IF('Indicator Data imputation'!AZ194&lt;&gt;"",1,0))</f>
        <v>0</v>
      </c>
      <c r="AZ191" s="125">
        <f>IF('Indicator Data'!BA195="No Data",1,IF('Indicator Data imputation'!BA194&lt;&gt;"",1,0))</f>
        <v>0</v>
      </c>
      <c r="BA191" s="125">
        <f>IF('Indicator Data'!BB195="No Data",1,IF('Indicator Data imputation'!BB194&lt;&gt;"",1,0))</f>
        <v>0</v>
      </c>
      <c r="BB191" s="125">
        <f>IF('Indicator Data'!BC195="No Data",1,IF('Indicator Data imputation'!BC194&lt;&gt;"",1,0))</f>
        <v>0</v>
      </c>
      <c r="BC191" s="125">
        <f>IF('Indicator Data'!BD195="No Data",1,IF('Indicator Data imputation'!BD194&lt;&gt;"",1,0))</f>
        <v>0</v>
      </c>
      <c r="BD191" s="125">
        <f>IF('Indicator Data'!BF195="No Data",1,IF('Indicator Data imputation'!BE194&lt;&gt;"",1,0))</f>
        <v>0</v>
      </c>
      <c r="BE191" s="125">
        <f>IF('Indicator Data'!BG195="No Data",1,IF('Indicator Data imputation'!BF194&lt;&gt;"",1,0))</f>
        <v>0</v>
      </c>
      <c r="BF191" s="125">
        <f>IF('Indicator Data'!BH195="No Data",1,IF('Indicator Data imputation'!BG194&lt;&gt;"",1,0))</f>
        <v>0</v>
      </c>
      <c r="BG191" s="125">
        <f>IF('Indicator Data'!BI195="No Data",1,IF('Indicator Data imputation'!BH194&lt;&gt;"",1,0))</f>
        <v>0</v>
      </c>
      <c r="BH191" s="125">
        <f>IF('Indicator Data'!BJ195="No Data",1,IF('Indicator Data imputation'!BI194&lt;&gt;"",1,0))</f>
        <v>1</v>
      </c>
      <c r="BI191" s="125">
        <f>IF('Indicator Data'!BK195="No Data",1,IF('Indicator Data imputation'!BJ194&lt;&gt;"",1,0))</f>
        <v>0</v>
      </c>
      <c r="BJ191" s="125">
        <f>IF('Indicator Data'!BL195="No Data",1,IF('Indicator Data imputation'!BK194&lt;&gt;"",1,0))</f>
        <v>0</v>
      </c>
      <c r="BK191" s="125">
        <f>IF('Indicator Data'!BM195="No Data",1,IF('Indicator Data imputation'!BL194&lt;&gt;"",1,0))</f>
        <v>0</v>
      </c>
      <c r="BL191" s="125">
        <f>IF('Indicator Data'!BN195="No Data",1,IF('Indicator Data imputation'!BM194&lt;&gt;"",1,0))</f>
        <v>0</v>
      </c>
      <c r="BM191" s="125">
        <f>IF('Indicator Data'!BO195="No Data",1,IF('Indicator Data imputation'!BN194&lt;&gt;"",1,0))</f>
        <v>0</v>
      </c>
      <c r="BN191" s="125">
        <f>IF('Indicator Data'!BP195="No Data",1,IF('Indicator Data imputation'!BO194&lt;&gt;"",1,0))</f>
        <v>0</v>
      </c>
      <c r="BO191" s="125">
        <f>IF('Indicator Data'!BQ195="No Data",1,IF('Indicator Data imputation'!BP194&lt;&gt;"",1,0))</f>
        <v>0</v>
      </c>
      <c r="BP191" s="125">
        <f>IF('Indicator Data'!BR195="No Data",1,IF('Indicator Data imputation'!BQ194&lt;&gt;"",1,0))</f>
        <v>0</v>
      </c>
      <c r="BQ191" s="125">
        <f>IF('Indicator Data'!BS195="No Data",1,IF('Indicator Data imputation'!BR194&lt;&gt;"",1,0))</f>
        <v>0</v>
      </c>
      <c r="BR191" s="125">
        <f>IF('Indicator Data'!BT195="No Data",1,IF('Indicator Data imputation'!BS194&lt;&gt;"",1,0))</f>
        <v>0</v>
      </c>
      <c r="BS191" s="125">
        <f>IF('Indicator Data'!BU195="No Data",1,IF('Indicator Data imputation'!BT194&lt;&gt;"",1,0))</f>
        <v>0</v>
      </c>
      <c r="BT191" s="125">
        <f>IF('Indicator Data'!BV195="No Data",1,IF('Indicator Data imputation'!BU194&lt;&gt;"",1,0))</f>
        <v>0</v>
      </c>
      <c r="BU191" s="125">
        <f>IF('Indicator Data'!BW195="No Data",1,IF('Indicator Data imputation'!BV194&lt;&gt;"",1,0))</f>
        <v>0</v>
      </c>
      <c r="BV191" s="125">
        <f>IF('Indicator Data'!BX195="No Data",1,IF('Indicator Data imputation'!BW194&lt;&gt;"",1,0))</f>
        <v>0</v>
      </c>
      <c r="BW191" s="125">
        <f>IF('Indicator Data'!BY195="No Data",1,IF('Indicator Data imputation'!BX194&lt;&gt;"",1,0))</f>
        <v>0</v>
      </c>
      <c r="BX191" s="125">
        <f>IF('Indicator Data'!BZ195="No Data",1,IF('Indicator Data imputation'!BY194&lt;&gt;"",1,0))</f>
        <v>0</v>
      </c>
      <c r="BY191" s="3">
        <f t="shared" si="8"/>
        <v>1</v>
      </c>
      <c r="BZ191" s="127">
        <f t="shared" si="7"/>
        <v>1.3333333333333334E-2</v>
      </c>
    </row>
    <row r="192" spans="1:78" x14ac:dyDescent="0.3">
      <c r="A192" s="3" t="str">
        <f>'Indicator Data'!B196</f>
        <v>ZWE</v>
      </c>
      <c r="B192" s="125">
        <f>IF('Indicator Data'!C196="No Data",1,IF('Indicator Data imputation'!C195&lt;&gt;"",1,0))</f>
        <v>0</v>
      </c>
      <c r="C192" s="125">
        <f>IF('Indicator Data'!D196="No Data",1,IF('Indicator Data imputation'!D195&lt;&gt;"",1,0))</f>
        <v>0</v>
      </c>
      <c r="D192" s="125">
        <f>IF('Indicator Data'!E196="No Data",1,IF('Indicator Data imputation'!E195&lt;&gt;"",1,0))</f>
        <v>0</v>
      </c>
      <c r="E192" s="125">
        <f>IF('Indicator Data'!F196="No Data",1,IF('Indicator Data imputation'!F195&lt;&gt;"",1,0))</f>
        <v>0</v>
      </c>
      <c r="F192" s="125">
        <f>IF('Indicator Data'!G196="No Data",1,IF('Indicator Data imputation'!G195&lt;&gt;"",1,0))</f>
        <v>0</v>
      </c>
      <c r="G192" s="125">
        <f>IF('Indicator Data'!H196="No Data",1,IF('Indicator Data imputation'!H195&lt;&gt;"",1,0))</f>
        <v>0</v>
      </c>
      <c r="H192" s="125">
        <f>IF('Indicator Data'!I196="No Data",1,IF('Indicator Data imputation'!I195&lt;&gt;"",1,0))</f>
        <v>0</v>
      </c>
      <c r="I192" s="125">
        <f>IF('Indicator Data'!J196="No Data",1,IF('Indicator Data imputation'!J195&lt;&gt;"",1,0))</f>
        <v>0</v>
      </c>
      <c r="J192" s="125">
        <f>IF('Indicator Data'!K196="No Data",1,IF('Indicator Data imputation'!K195&lt;&gt;"",1,0))</f>
        <v>0</v>
      </c>
      <c r="K192" s="125">
        <f>IF('Indicator Data'!L196="No Data",1,IF('Indicator Data imputation'!L195&lt;&gt;"",1,0))</f>
        <v>0</v>
      </c>
      <c r="L192" s="125">
        <f>IF('Indicator Data'!M196="No Data",1,IF('Indicator Data imputation'!M195&lt;&gt;"",1,0))</f>
        <v>0</v>
      </c>
      <c r="M192" s="125">
        <f>IF('Indicator Data'!N196="No Data",1,IF('Indicator Data imputation'!N195&lt;&gt;"",1,0))</f>
        <v>0</v>
      </c>
      <c r="N192" s="125">
        <f>IF('Indicator Data'!O196="No Data",1,IF('Indicator Data imputation'!O195&lt;&gt;"",1,0))</f>
        <v>0</v>
      </c>
      <c r="O192" s="125">
        <f>IF('Indicator Data'!P196="No Data",1,IF('Indicator Data imputation'!P195&lt;&gt;"",1,0))</f>
        <v>0</v>
      </c>
      <c r="P192" s="125">
        <f>IF('Indicator Data'!Q196="No Data",1,IF('Indicator Data imputation'!Q195&lt;&gt;"",1,0))</f>
        <v>0</v>
      </c>
      <c r="Q192" s="125">
        <f>IF('Indicator Data'!R196="No Data",1,IF('Indicator Data imputation'!R195&lt;&gt;"",1,0))</f>
        <v>0</v>
      </c>
      <c r="R192" s="125">
        <f>IF('Indicator Data'!S196="No Data",1,IF('Indicator Data imputation'!S195&lt;&gt;"",1,0))</f>
        <v>0</v>
      </c>
      <c r="S192" s="125">
        <f>IF('Indicator Data'!T196="No Data",1,IF('Indicator Data imputation'!T195&lt;&gt;"",1,0))</f>
        <v>0</v>
      </c>
      <c r="T192" s="125">
        <f>IF('Indicator Data'!U196="No Data",1,IF('Indicator Data imputation'!U195&lt;&gt;"",1,0))</f>
        <v>0</v>
      </c>
      <c r="U192" s="125">
        <f>IF('Indicator Data'!V196="No Data",1,IF('Indicator Data imputation'!V195&lt;&gt;"",1,0))</f>
        <v>0</v>
      </c>
      <c r="V192" s="125">
        <f>IF('Indicator Data'!W196="No Data",1,IF('Indicator Data imputation'!W195&lt;&gt;"",1,0))</f>
        <v>0</v>
      </c>
      <c r="W192" s="125">
        <f>IF('Indicator Data'!X196="No Data",1,IF('Indicator Data imputation'!X195&lt;&gt;"",1,0))</f>
        <v>0</v>
      </c>
      <c r="X192" s="125">
        <f>IF('Indicator Data'!Y196="No Data",1,IF('Indicator Data imputation'!Y195&lt;&gt;"",1,0))</f>
        <v>0</v>
      </c>
      <c r="Y192" s="125">
        <f>IF('Indicator Data'!Z196="No Data",1,IF('Indicator Data imputation'!Z195&lt;&gt;"",1,0))</f>
        <v>0</v>
      </c>
      <c r="Z192" s="125">
        <f>IF('Indicator Data'!AA196="No Data",1,IF('Indicator Data imputation'!AA195&lt;&gt;"",1,0))</f>
        <v>0</v>
      </c>
      <c r="AA192" s="125">
        <f>IF('Indicator Data'!AB196="No Data",1,IF('Indicator Data imputation'!AB195&lt;&gt;"",1,0))</f>
        <v>0</v>
      </c>
      <c r="AB192" s="125">
        <f>IF('Indicator Data'!AC196="No Data",1,IF('Indicator Data imputation'!AC195&lt;&gt;"",1,0))</f>
        <v>0</v>
      </c>
      <c r="AC192" s="125">
        <f>IF('Indicator Data'!AD196="No Data",1,IF('Indicator Data imputation'!AD195&lt;&gt;"",1,0))</f>
        <v>0</v>
      </c>
      <c r="AD192" s="125">
        <f>IF('Indicator Data'!AE196="No Data",1,IF('Indicator Data imputation'!AE195&lt;&gt;"",1,0))</f>
        <v>0</v>
      </c>
      <c r="AE192" s="125">
        <f>IF('Indicator Data'!AF196="No Data",1,IF('Indicator Data imputation'!AF195&lt;&gt;"",1,0))</f>
        <v>0</v>
      </c>
      <c r="AF192" s="125">
        <f>IF('Indicator Data'!AG196="No Data",1,IF('Indicator Data imputation'!AG195&lt;&gt;"",1,0))</f>
        <v>0</v>
      </c>
      <c r="AG192" s="125">
        <f>IF('Indicator Data'!AH196="No Data",1,IF('Indicator Data imputation'!AH195&lt;&gt;"",1,0))</f>
        <v>0</v>
      </c>
      <c r="AH192" s="125">
        <f>IF('Indicator Data'!AI196="No Data",1,IF('Indicator Data imputation'!AI195&lt;&gt;"",1,0))</f>
        <v>0</v>
      </c>
      <c r="AI192" s="125">
        <f>IF('Indicator Data'!AJ196="No Data",1,IF('Indicator Data imputation'!AJ195&lt;&gt;"",1,0))</f>
        <v>0</v>
      </c>
      <c r="AJ192" s="125">
        <f>IF('Indicator Data'!AK196="No Data",1,IF('Indicator Data imputation'!AK195&lt;&gt;"",1,0))</f>
        <v>0</v>
      </c>
      <c r="AK192" s="125">
        <f>IF('Indicator Data'!AL196="No Data",1,IF('Indicator Data imputation'!AL195&lt;&gt;"",1,0))</f>
        <v>0</v>
      </c>
      <c r="AL192" s="125">
        <f>IF('Indicator Data'!AM196="No Data",1,IF('Indicator Data imputation'!AM195&lt;&gt;"",1,0))</f>
        <v>0</v>
      </c>
      <c r="AM192" s="125">
        <f>IF('Indicator Data'!AN196="No Data",1,IF('Indicator Data imputation'!AN195&lt;&gt;"",1,0))</f>
        <v>0</v>
      </c>
      <c r="AN192" s="125">
        <f>IF('Indicator Data'!AO196="No Data",1,IF('Indicator Data imputation'!AO195&lt;&gt;"",1,0))</f>
        <v>0</v>
      </c>
      <c r="AO192" s="125">
        <f>IF('Indicator Data'!AP196="No Data",1,IF('Indicator Data imputation'!AP195&lt;&gt;"",1,0))</f>
        <v>0</v>
      </c>
      <c r="AP192" s="125">
        <f>IF('Indicator Data'!AQ196="No Data",1,IF('Indicator Data imputation'!AQ195&lt;&gt;"",1,0))</f>
        <v>0</v>
      </c>
      <c r="AQ192" s="125">
        <f>IF('Indicator Data'!AR196="No Data",1,IF('Indicator Data imputation'!AR195&lt;&gt;"",1,0))</f>
        <v>0</v>
      </c>
      <c r="AR192" s="125">
        <f>IF('Indicator Data'!AS196="No Data",1,IF('Indicator Data imputation'!AS195&lt;&gt;"",1,0))</f>
        <v>0</v>
      </c>
      <c r="AS192" s="125">
        <f>IF('Indicator Data'!AT196="No Data",1,IF('Indicator Data imputation'!AT195&lt;&gt;"",1,0))</f>
        <v>0</v>
      </c>
      <c r="AT192" s="125">
        <f>IF('Indicator Data'!AU196="No Data",1,IF('Indicator Data imputation'!AU195&lt;&gt;"",1,0))</f>
        <v>0</v>
      </c>
      <c r="AU192" s="125">
        <f>IF('Indicator Data'!AV196="No Data",1,IF('Indicator Data imputation'!AV195&lt;&gt;"",1,0))</f>
        <v>0</v>
      </c>
      <c r="AV192" s="125">
        <f>IF('Indicator Data'!AW196="No Data",1,IF('Indicator Data imputation'!AW195&lt;&gt;"",1,0))</f>
        <v>0</v>
      </c>
      <c r="AW192" s="125">
        <f>IF('Indicator Data'!AX196="No Data",1,IF('Indicator Data imputation'!AX195&lt;&gt;"",1,0))</f>
        <v>0</v>
      </c>
      <c r="AX192" s="125">
        <f>IF('Indicator Data'!AY196="No Data",1,IF('Indicator Data imputation'!AY195&lt;&gt;"",1,0))</f>
        <v>0</v>
      </c>
      <c r="AY192" s="125">
        <f>IF('Indicator Data'!AZ196="No Data",1,IF('Indicator Data imputation'!AZ195&lt;&gt;"",1,0))</f>
        <v>0</v>
      </c>
      <c r="AZ192" s="125">
        <f>IF('Indicator Data'!BA196="No Data",1,IF('Indicator Data imputation'!BA195&lt;&gt;"",1,0))</f>
        <v>0</v>
      </c>
      <c r="BA192" s="125">
        <f>IF('Indicator Data'!BB196="No Data",1,IF('Indicator Data imputation'!BB195&lt;&gt;"",1,0))</f>
        <v>0</v>
      </c>
      <c r="BB192" s="125">
        <f>IF('Indicator Data'!BC196="No Data",1,IF('Indicator Data imputation'!BC195&lt;&gt;"",1,0))</f>
        <v>0</v>
      </c>
      <c r="BC192" s="125">
        <f>IF('Indicator Data'!BD196="No Data",1,IF('Indicator Data imputation'!BD195&lt;&gt;"",1,0))</f>
        <v>0</v>
      </c>
      <c r="BD192" s="125">
        <f>IF('Indicator Data'!BF196="No Data",1,IF('Indicator Data imputation'!BE195&lt;&gt;"",1,0))</f>
        <v>0</v>
      </c>
      <c r="BE192" s="125">
        <f>IF('Indicator Data'!BG196="No Data",1,IF('Indicator Data imputation'!BF195&lt;&gt;"",1,0))</f>
        <v>0</v>
      </c>
      <c r="BF192" s="125">
        <f>IF('Indicator Data'!BH196="No Data",1,IF('Indicator Data imputation'!BG195&lt;&gt;"",1,0))</f>
        <v>0</v>
      </c>
      <c r="BG192" s="125">
        <f>IF('Indicator Data'!BI196="No Data",1,IF('Indicator Data imputation'!BH195&lt;&gt;"",1,0))</f>
        <v>0</v>
      </c>
      <c r="BH192" s="125">
        <f>IF('Indicator Data'!BJ196="No Data",1,IF('Indicator Data imputation'!BI195&lt;&gt;"",1,0))</f>
        <v>1</v>
      </c>
      <c r="BI192" s="125">
        <f>IF('Indicator Data'!BK196="No Data",1,IF('Indicator Data imputation'!BJ195&lt;&gt;"",1,0))</f>
        <v>0</v>
      </c>
      <c r="BJ192" s="125">
        <f>IF('Indicator Data'!BL196="No Data",1,IF('Indicator Data imputation'!BK195&lt;&gt;"",1,0))</f>
        <v>0</v>
      </c>
      <c r="BK192" s="125">
        <f>IF('Indicator Data'!BM196="No Data",1,IF('Indicator Data imputation'!BL195&lt;&gt;"",1,0))</f>
        <v>0</v>
      </c>
      <c r="BL192" s="125">
        <f>IF('Indicator Data'!BN196="No Data",1,IF('Indicator Data imputation'!BM195&lt;&gt;"",1,0))</f>
        <v>0</v>
      </c>
      <c r="BM192" s="125">
        <f>IF('Indicator Data'!BO196="No Data",1,IF('Indicator Data imputation'!BN195&lt;&gt;"",1,0))</f>
        <v>0</v>
      </c>
      <c r="BN192" s="125">
        <f>IF('Indicator Data'!BP196="No Data",1,IF('Indicator Data imputation'!BO195&lt;&gt;"",1,0))</f>
        <v>0</v>
      </c>
      <c r="BO192" s="125">
        <f>IF('Indicator Data'!BQ196="No Data",1,IF('Indicator Data imputation'!BP195&lt;&gt;"",1,0))</f>
        <v>0</v>
      </c>
      <c r="BP192" s="125">
        <f>IF('Indicator Data'!BR196="No Data",1,IF('Indicator Data imputation'!BQ195&lt;&gt;"",1,0))</f>
        <v>0</v>
      </c>
      <c r="BQ192" s="125">
        <f>IF('Indicator Data'!BS196="No Data",1,IF('Indicator Data imputation'!BR195&lt;&gt;"",1,0))</f>
        <v>0</v>
      </c>
      <c r="BR192" s="125">
        <f>IF('Indicator Data'!BT196="No Data",1,IF('Indicator Data imputation'!BS195&lt;&gt;"",1,0))</f>
        <v>0</v>
      </c>
      <c r="BS192" s="125">
        <f>IF('Indicator Data'!BU196="No Data",1,IF('Indicator Data imputation'!BT195&lt;&gt;"",1,0))</f>
        <v>0</v>
      </c>
      <c r="BT192" s="125">
        <f>IF('Indicator Data'!BV196="No Data",1,IF('Indicator Data imputation'!BU195&lt;&gt;"",1,0))</f>
        <v>0</v>
      </c>
      <c r="BU192" s="125">
        <f>IF('Indicator Data'!BW196="No Data",1,IF('Indicator Data imputation'!BV195&lt;&gt;"",1,0))</f>
        <v>0</v>
      </c>
      <c r="BV192" s="125">
        <f>IF('Indicator Data'!BX196="No Data",1,IF('Indicator Data imputation'!BW195&lt;&gt;"",1,0))</f>
        <v>0</v>
      </c>
      <c r="BW192" s="125">
        <f>IF('Indicator Data'!BY196="No Data",1,IF('Indicator Data imputation'!BX195&lt;&gt;"",1,0))</f>
        <v>0</v>
      </c>
      <c r="BX192" s="125">
        <f>IF('Indicator Data'!BZ196="No Data",1,IF('Indicator Data imputation'!BY195&lt;&gt;"",1,0))</f>
        <v>0</v>
      </c>
      <c r="BY192" s="3">
        <f t="shared" si="8"/>
        <v>1</v>
      </c>
      <c r="BZ192" s="127">
        <f t="shared" si="7"/>
        <v>1.3333333333333334E-2</v>
      </c>
    </row>
    <row r="193" spans="1:76" x14ac:dyDescent="0.3">
      <c r="A193" s="3">
        <f>'Indicator Data'!B197</f>
        <v>0</v>
      </c>
      <c r="B193">
        <f>SUM(B2:B192)</f>
        <v>0</v>
      </c>
      <c r="C193" s="3">
        <f t="shared" ref="C193:BF193" si="9">SUM(C2:C192)</f>
        <v>0</v>
      </c>
      <c r="D193" s="3">
        <f t="shared" si="9"/>
        <v>32</v>
      </c>
      <c r="E193" s="3">
        <f t="shared" si="9"/>
        <v>0</v>
      </c>
      <c r="F193" s="3">
        <f t="shared" si="9"/>
        <v>0</v>
      </c>
      <c r="G193" s="3">
        <f t="shared" si="9"/>
        <v>0</v>
      </c>
      <c r="H193" s="3">
        <f t="shared" si="9"/>
        <v>0</v>
      </c>
      <c r="I193" s="3">
        <f t="shared" si="9"/>
        <v>0</v>
      </c>
      <c r="J193" s="3">
        <f t="shared" si="9"/>
        <v>0</v>
      </c>
      <c r="K193" s="3">
        <f t="shared" si="9"/>
        <v>17</v>
      </c>
      <c r="L193" s="3">
        <f t="shared" si="9"/>
        <v>44</v>
      </c>
      <c r="M193" s="3">
        <f t="shared" si="9"/>
        <v>139</v>
      </c>
      <c r="N193" s="3">
        <f t="shared" si="9"/>
        <v>139</v>
      </c>
      <c r="O193" s="3">
        <f t="shared" si="9"/>
        <v>139</v>
      </c>
      <c r="P193" s="3">
        <f t="shared" si="9"/>
        <v>0</v>
      </c>
      <c r="Q193" s="3">
        <f t="shared" si="9"/>
        <v>0</v>
      </c>
      <c r="R193" s="3">
        <f t="shared" si="9"/>
        <v>0</v>
      </c>
      <c r="S193" s="3">
        <f t="shared" si="9"/>
        <v>0</v>
      </c>
      <c r="T193" s="3">
        <f t="shared" si="9"/>
        <v>0</v>
      </c>
      <c r="U193" s="3">
        <f t="shared" si="9"/>
        <v>0</v>
      </c>
      <c r="V193" s="3">
        <f t="shared" si="9"/>
        <v>0</v>
      </c>
      <c r="W193" s="3">
        <f t="shared" si="9"/>
        <v>0</v>
      </c>
      <c r="X193" s="3">
        <f t="shared" si="9"/>
        <v>1</v>
      </c>
      <c r="Y193" s="3">
        <f t="shared" si="9"/>
        <v>1</v>
      </c>
      <c r="Z193" s="3">
        <f t="shared" si="9"/>
        <v>68</v>
      </c>
      <c r="AA193" s="3">
        <f t="shared" si="9"/>
        <v>0</v>
      </c>
      <c r="AB193" s="3">
        <f t="shared" si="9"/>
        <v>96</v>
      </c>
      <c r="AC193" s="3">
        <f t="shared" si="9"/>
        <v>24</v>
      </c>
      <c r="AD193" s="3">
        <f t="shared" si="9"/>
        <v>7</v>
      </c>
      <c r="AE193" s="3">
        <f t="shared" si="9"/>
        <v>68</v>
      </c>
      <c r="AF193" s="3">
        <f t="shared" si="9"/>
        <v>7</v>
      </c>
      <c r="AG193" s="3">
        <f t="shared" si="9"/>
        <v>0</v>
      </c>
      <c r="AH193" s="3">
        <f t="shared" si="9"/>
        <v>0</v>
      </c>
      <c r="AI193" s="3">
        <f t="shared" si="9"/>
        <v>0</v>
      </c>
      <c r="AJ193" s="3">
        <f t="shared" si="9"/>
        <v>0</v>
      </c>
      <c r="AK193" s="3">
        <f t="shared" si="9"/>
        <v>4</v>
      </c>
      <c r="AL193" s="3">
        <f t="shared" si="9"/>
        <v>84</v>
      </c>
      <c r="AM193" s="3">
        <f t="shared" si="9"/>
        <v>0</v>
      </c>
      <c r="AN193" s="3">
        <f t="shared" si="9"/>
        <v>0</v>
      </c>
      <c r="AO193" s="3">
        <f t="shared" si="9"/>
        <v>0</v>
      </c>
      <c r="AP193" s="3">
        <f t="shared" si="9"/>
        <v>57</v>
      </c>
      <c r="AQ193" s="3">
        <f t="shared" si="9"/>
        <v>15</v>
      </c>
      <c r="AR193" s="3">
        <f t="shared" si="9"/>
        <v>1</v>
      </c>
      <c r="AS193" s="3">
        <f t="shared" si="9"/>
        <v>61</v>
      </c>
      <c r="AT193" s="3">
        <f t="shared" si="9"/>
        <v>1</v>
      </c>
      <c r="AU193" s="3">
        <f t="shared" si="9"/>
        <v>69</v>
      </c>
      <c r="AV193" s="3">
        <f t="shared" si="9"/>
        <v>75</v>
      </c>
      <c r="AW193" s="3">
        <f t="shared" si="9"/>
        <v>84</v>
      </c>
      <c r="AX193" s="3">
        <f t="shared" si="9"/>
        <v>2</v>
      </c>
      <c r="AY193" s="3">
        <f t="shared" si="9"/>
        <v>29</v>
      </c>
      <c r="AZ193" s="3">
        <f t="shared" si="9"/>
        <v>36</v>
      </c>
      <c r="BA193" s="3">
        <f t="shared" si="9"/>
        <v>0</v>
      </c>
      <c r="BB193" s="3">
        <f t="shared" si="9"/>
        <v>0</v>
      </c>
      <c r="BC193" s="3">
        <f t="shared" si="9"/>
        <v>0</v>
      </c>
      <c r="BD193" s="3">
        <f t="shared" si="9"/>
        <v>0</v>
      </c>
      <c r="BE193" s="3">
        <f t="shared" si="9"/>
        <v>0</v>
      </c>
      <c r="BF193" s="3">
        <f t="shared" si="9"/>
        <v>0</v>
      </c>
      <c r="BG193" s="3">
        <f t="shared" ref="BG193:BX193" si="10">SUM(BG2:BG192)</f>
        <v>19</v>
      </c>
      <c r="BH193" s="3">
        <f t="shared" si="10"/>
        <v>40</v>
      </c>
      <c r="BI193" s="3">
        <f t="shared" si="10"/>
        <v>40</v>
      </c>
      <c r="BJ193" s="3">
        <f t="shared" si="10"/>
        <v>0</v>
      </c>
      <c r="BK193" s="3">
        <f t="shared" si="10"/>
        <v>14</v>
      </c>
      <c r="BL193" s="3">
        <f t="shared" si="10"/>
        <v>0</v>
      </c>
      <c r="BM193" s="3">
        <f t="shared" si="10"/>
        <v>40</v>
      </c>
      <c r="BN193" s="3">
        <f t="shared" si="10"/>
        <v>2</v>
      </c>
      <c r="BO193" s="3">
        <f t="shared" si="10"/>
        <v>1</v>
      </c>
      <c r="BP193" s="3">
        <f t="shared" si="10"/>
        <v>0</v>
      </c>
      <c r="BQ193" s="3">
        <f t="shared" si="10"/>
        <v>0</v>
      </c>
      <c r="BR193" s="3">
        <f t="shared" si="10"/>
        <v>0</v>
      </c>
      <c r="BS193" s="3">
        <f t="shared" si="10"/>
        <v>12</v>
      </c>
      <c r="BT193" s="3">
        <f t="shared" si="10"/>
        <v>1</v>
      </c>
      <c r="BU193" s="3">
        <f t="shared" si="10"/>
        <v>26</v>
      </c>
      <c r="BV193" s="3">
        <f t="shared" si="10"/>
        <v>52</v>
      </c>
      <c r="BW193" s="3">
        <f t="shared" si="10"/>
        <v>6</v>
      </c>
      <c r="BX193" s="3">
        <f t="shared" si="10"/>
        <v>7</v>
      </c>
    </row>
    <row r="194" spans="1:76" x14ac:dyDescent="0.3">
      <c r="A194" s="3">
        <f>'Indicator Data'!B198</f>
        <v>0</v>
      </c>
      <c r="B194" s="127">
        <f>B193/191</f>
        <v>0</v>
      </c>
      <c r="C194" s="127">
        <f t="shared" ref="C194:BF194" si="11">C193/191</f>
        <v>0</v>
      </c>
      <c r="D194" s="127">
        <f t="shared" si="11"/>
        <v>0.16753926701570682</v>
      </c>
      <c r="E194" s="127">
        <f t="shared" si="11"/>
        <v>0</v>
      </c>
      <c r="F194" s="127">
        <f t="shared" si="11"/>
        <v>0</v>
      </c>
      <c r="G194" s="127">
        <f t="shared" si="11"/>
        <v>0</v>
      </c>
      <c r="H194" s="127">
        <f t="shared" si="11"/>
        <v>0</v>
      </c>
      <c r="I194" s="127">
        <f t="shared" si="11"/>
        <v>0</v>
      </c>
      <c r="J194" s="127">
        <f t="shared" si="11"/>
        <v>0</v>
      </c>
      <c r="K194" s="127">
        <f t="shared" si="11"/>
        <v>8.9005235602094238E-2</v>
      </c>
      <c r="L194" s="127">
        <f t="shared" si="11"/>
        <v>0.23036649214659685</v>
      </c>
      <c r="M194" s="127">
        <f t="shared" si="11"/>
        <v>0.72774869109947649</v>
      </c>
      <c r="N194" s="127">
        <f t="shared" si="11"/>
        <v>0.72774869109947649</v>
      </c>
      <c r="O194" s="127">
        <f t="shared" si="11"/>
        <v>0.72774869109947649</v>
      </c>
      <c r="P194" s="127">
        <f t="shared" si="11"/>
        <v>0</v>
      </c>
      <c r="Q194" s="127">
        <f t="shared" si="11"/>
        <v>0</v>
      </c>
      <c r="R194" s="127">
        <f t="shared" si="11"/>
        <v>0</v>
      </c>
      <c r="S194" s="127">
        <f t="shared" si="11"/>
        <v>0</v>
      </c>
      <c r="T194" s="127">
        <f t="shared" si="11"/>
        <v>0</v>
      </c>
      <c r="U194" s="127">
        <f t="shared" si="11"/>
        <v>0</v>
      </c>
      <c r="V194" s="127">
        <f t="shared" si="11"/>
        <v>0</v>
      </c>
      <c r="W194" s="127">
        <f t="shared" si="11"/>
        <v>0</v>
      </c>
      <c r="X194" s="127">
        <f t="shared" si="11"/>
        <v>5.235602094240838E-3</v>
      </c>
      <c r="Y194" s="127">
        <f t="shared" si="11"/>
        <v>5.235602094240838E-3</v>
      </c>
      <c r="Z194" s="127">
        <f t="shared" si="11"/>
        <v>0.35602094240837695</v>
      </c>
      <c r="AA194" s="127">
        <f t="shared" si="11"/>
        <v>0</v>
      </c>
      <c r="AB194" s="127">
        <f t="shared" si="11"/>
        <v>0.50261780104712039</v>
      </c>
      <c r="AC194" s="127">
        <f t="shared" si="11"/>
        <v>0.1256544502617801</v>
      </c>
      <c r="AD194" s="127">
        <f t="shared" si="11"/>
        <v>3.6649214659685861E-2</v>
      </c>
      <c r="AE194" s="127">
        <f t="shared" si="11"/>
        <v>0.35602094240837695</v>
      </c>
      <c r="AF194" s="127">
        <f t="shared" si="11"/>
        <v>3.6649214659685861E-2</v>
      </c>
      <c r="AG194" s="127">
        <f t="shared" si="11"/>
        <v>0</v>
      </c>
      <c r="AH194" s="127">
        <f t="shared" si="11"/>
        <v>0</v>
      </c>
      <c r="AI194" s="127">
        <f t="shared" si="11"/>
        <v>0</v>
      </c>
      <c r="AJ194" s="127">
        <f t="shared" si="11"/>
        <v>0</v>
      </c>
      <c r="AK194" s="127">
        <f t="shared" si="11"/>
        <v>2.0942408376963352E-2</v>
      </c>
      <c r="AL194" s="127">
        <f t="shared" si="11"/>
        <v>0.43979057591623039</v>
      </c>
      <c r="AM194" s="127">
        <f t="shared" si="11"/>
        <v>0</v>
      </c>
      <c r="AN194" s="127">
        <f t="shared" si="11"/>
        <v>0</v>
      </c>
      <c r="AO194" s="127">
        <f t="shared" si="11"/>
        <v>0</v>
      </c>
      <c r="AP194" s="127">
        <f t="shared" si="11"/>
        <v>0.29842931937172773</v>
      </c>
      <c r="AQ194" s="127">
        <f t="shared" si="11"/>
        <v>7.8534031413612565E-2</v>
      </c>
      <c r="AR194" s="127">
        <f t="shared" si="11"/>
        <v>5.235602094240838E-3</v>
      </c>
      <c r="AS194" s="127">
        <f t="shared" si="11"/>
        <v>0.3193717277486911</v>
      </c>
      <c r="AT194" s="127">
        <f t="shared" si="11"/>
        <v>5.235602094240838E-3</v>
      </c>
      <c r="AU194" s="127">
        <f t="shared" si="11"/>
        <v>0.36125654450261779</v>
      </c>
      <c r="AV194" s="127">
        <f t="shared" si="11"/>
        <v>0.39267015706806285</v>
      </c>
      <c r="AW194" s="127">
        <f t="shared" si="11"/>
        <v>0.43979057591623039</v>
      </c>
      <c r="AX194" s="127">
        <f t="shared" si="11"/>
        <v>1.0471204188481676E-2</v>
      </c>
      <c r="AY194" s="127">
        <f t="shared" si="11"/>
        <v>0.15183246073298429</v>
      </c>
      <c r="AZ194" s="127">
        <f t="shared" si="11"/>
        <v>0.18848167539267016</v>
      </c>
      <c r="BA194" s="127">
        <f t="shared" si="11"/>
        <v>0</v>
      </c>
      <c r="BB194" s="127">
        <f t="shared" si="11"/>
        <v>0</v>
      </c>
      <c r="BC194" s="127">
        <f t="shared" si="11"/>
        <v>0</v>
      </c>
      <c r="BD194" s="127">
        <f t="shared" si="11"/>
        <v>0</v>
      </c>
      <c r="BE194" s="127">
        <f t="shared" si="11"/>
        <v>0</v>
      </c>
      <c r="BF194" s="127">
        <f t="shared" si="11"/>
        <v>0</v>
      </c>
      <c r="BG194" s="127">
        <f t="shared" ref="BG194:BX194" si="12">BG193/191</f>
        <v>9.947643979057591E-2</v>
      </c>
      <c r="BH194" s="127">
        <f t="shared" si="12"/>
        <v>0.20942408376963351</v>
      </c>
      <c r="BI194" s="127">
        <f t="shared" si="12"/>
        <v>0.20942408376963351</v>
      </c>
      <c r="BJ194" s="127">
        <f t="shared" si="12"/>
        <v>0</v>
      </c>
      <c r="BK194" s="127">
        <f t="shared" si="12"/>
        <v>7.3298429319371722E-2</v>
      </c>
      <c r="BL194" s="127">
        <f t="shared" si="12"/>
        <v>0</v>
      </c>
      <c r="BM194" s="127">
        <f t="shared" si="12"/>
        <v>0.20942408376963351</v>
      </c>
      <c r="BN194" s="127">
        <f t="shared" si="12"/>
        <v>1.0471204188481676E-2</v>
      </c>
      <c r="BO194" s="127">
        <f t="shared" si="12"/>
        <v>5.235602094240838E-3</v>
      </c>
      <c r="BP194" s="127">
        <f t="shared" si="12"/>
        <v>0</v>
      </c>
      <c r="BQ194" s="127">
        <f t="shared" si="12"/>
        <v>0</v>
      </c>
      <c r="BR194" s="127">
        <f t="shared" si="12"/>
        <v>0</v>
      </c>
      <c r="BS194" s="127">
        <f t="shared" si="12"/>
        <v>6.2827225130890049E-2</v>
      </c>
      <c r="BT194" s="127">
        <f t="shared" si="12"/>
        <v>5.235602094240838E-3</v>
      </c>
      <c r="BU194" s="127">
        <f t="shared" si="12"/>
        <v>0.13612565445026178</v>
      </c>
      <c r="BV194" s="127">
        <f t="shared" si="12"/>
        <v>0.27225130890052357</v>
      </c>
      <c r="BW194" s="127">
        <f t="shared" si="12"/>
        <v>3.1413612565445025E-2</v>
      </c>
      <c r="BX194" s="127">
        <f t="shared" si="12"/>
        <v>3.6649214659685861E-2</v>
      </c>
    </row>
    <row r="197" spans="1:76" x14ac:dyDescent="0.3">
      <c r="B197" t="s">
        <v>1041</v>
      </c>
      <c r="C197" s="127">
        <f>SUM(B193:AI193)/(COUNT(B193:AI193)*191)</f>
        <v>0.12041884816753927</v>
      </c>
    </row>
    <row r="198" spans="1:76" x14ac:dyDescent="0.3">
      <c r="B198" t="s">
        <v>1042</v>
      </c>
      <c r="C198" s="127">
        <f>SUM(AJ193:BF193)/(COUNT(AJ193:BF193)*191)</f>
        <v>0.11791486455725017</v>
      </c>
    </row>
    <row r="199" spans="1:76" x14ac:dyDescent="0.3">
      <c r="B199" t="s">
        <v>1043</v>
      </c>
      <c r="C199" s="127">
        <f>SUM(BG193:BX193)/(COUNT(BG193:BX193)*191)</f>
        <v>7.5625363583478766E-2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activeCell="H2" sqref="H2"/>
    </sheetView>
  </sheetViews>
  <sheetFormatPr defaultRowHeight="14.4" x14ac:dyDescent="0.3"/>
  <cols>
    <col min="1" max="1" width="23.33203125" style="3" bestFit="1" customWidth="1"/>
    <col min="2" max="6" width="9.109375" style="3"/>
    <col min="7" max="7" width="8.88671875" style="3" customWidth="1"/>
    <col min="8" max="8" width="9.109375" style="3"/>
  </cols>
  <sheetData>
    <row r="1" spans="1:10" ht="178.8" x14ac:dyDescent="0.3">
      <c r="A1" s="3" t="s">
        <v>935</v>
      </c>
      <c r="B1" s="117" t="s">
        <v>885</v>
      </c>
      <c r="C1" s="128" t="s">
        <v>886</v>
      </c>
      <c r="D1" s="117" t="s">
        <v>933</v>
      </c>
      <c r="E1" s="117" t="s">
        <v>885</v>
      </c>
      <c r="F1" s="128" t="s">
        <v>936</v>
      </c>
      <c r="G1" s="117" t="s">
        <v>933</v>
      </c>
      <c r="H1" s="117" t="s">
        <v>937</v>
      </c>
    </row>
    <row r="2" spans="1:10" x14ac:dyDescent="0.3">
      <c r="A2" s="3" t="s">
        <v>0</v>
      </c>
      <c r="B2" s="3">
        <f>'Imputed and missing data hidden'!BY2</f>
        <v>4</v>
      </c>
      <c r="C2" s="3">
        <f>IF(VLOOKUP(A2,'Hazard &amp; Exposure'!$B$3:$DT$193,123,FALSE)&gt;0,1,0)</f>
        <v>1</v>
      </c>
      <c r="D2" s="129">
        <f>'Indicator Date hidden2'!BZ3</f>
        <v>0.25675675675675674</v>
      </c>
      <c r="E2" s="129">
        <f t="shared" ref="E2:E33" si="0">IF(B2&gt;B$197,10,10-(B$197-B2)/(B$197-B$196)*10)</f>
        <v>2.666666666666667</v>
      </c>
      <c r="F2" s="129">
        <f t="shared" ref="F2:F33" si="1">IF(C2=1,$B$199,1)</f>
        <v>1.25</v>
      </c>
      <c r="G2" s="129">
        <f t="shared" ref="G2:G33" si="2">IF(D2&gt;D$197,10,10-(D$197-D2)/(D$197-D$196)*10)</f>
        <v>3.4234234234234231</v>
      </c>
      <c r="H2" s="129">
        <f t="shared" ref="H2:H33" si="3">10-(12.5-AVERAGE(E2,G2)*F2)/12.5*10</f>
        <v>3.045045045045045</v>
      </c>
    </row>
    <row r="3" spans="1:10" x14ac:dyDescent="0.3">
      <c r="A3" s="3" t="s">
        <v>2</v>
      </c>
      <c r="B3" s="3">
        <f>'Imputed and missing data hidden'!BY3</f>
        <v>7</v>
      </c>
      <c r="C3" s="3">
        <f>IF(VLOOKUP(A3,'Hazard &amp; Exposure'!$B$3:$DT$193,123,FALSE)&gt;0,1,0)</f>
        <v>0</v>
      </c>
      <c r="D3" s="129">
        <f>'Indicator Date hidden2'!BZ4</f>
        <v>0.21428571428571427</v>
      </c>
      <c r="E3" s="129">
        <f t="shared" si="0"/>
        <v>4.666666666666667</v>
      </c>
      <c r="F3" s="129">
        <f t="shared" si="1"/>
        <v>1</v>
      </c>
      <c r="G3" s="129">
        <f t="shared" si="2"/>
        <v>2.8571428571428568</v>
      </c>
      <c r="H3" s="129">
        <f t="shared" si="3"/>
        <v>3.0095238095238095</v>
      </c>
      <c r="J3" s="3"/>
    </row>
    <row r="4" spans="1:10" x14ac:dyDescent="0.3">
      <c r="A4" s="3" t="s">
        <v>4</v>
      </c>
      <c r="B4" s="3">
        <f>'Imputed and missing data hidden'!BY4</f>
        <v>2</v>
      </c>
      <c r="C4" s="3">
        <f>IF(VLOOKUP(A4,'Hazard &amp; Exposure'!$B$3:$DT$193,123,FALSE)&gt;0,1,0)</f>
        <v>0</v>
      </c>
      <c r="D4" s="129">
        <f>'Indicator Date hidden2'!BZ5</f>
        <v>0.47222222222222221</v>
      </c>
      <c r="E4" s="129">
        <f t="shared" si="0"/>
        <v>1.3333333333333321</v>
      </c>
      <c r="F4" s="129">
        <f t="shared" si="1"/>
        <v>1</v>
      </c>
      <c r="G4" s="129">
        <f t="shared" si="2"/>
        <v>6.2962962962962958</v>
      </c>
      <c r="H4" s="129">
        <f t="shared" si="3"/>
        <v>3.0518518518518505</v>
      </c>
      <c r="J4" s="3"/>
    </row>
    <row r="5" spans="1:10" x14ac:dyDescent="0.3">
      <c r="A5" s="3" t="s">
        <v>6</v>
      </c>
      <c r="B5" s="3">
        <f>'Imputed and missing data hidden'!BY5</f>
        <v>0</v>
      </c>
      <c r="C5" s="3">
        <f>IF(VLOOKUP(A5,'Hazard &amp; Exposure'!$B$3:$DT$193,123,FALSE)&gt;0,1,0)</f>
        <v>0</v>
      </c>
      <c r="D5" s="129">
        <f>'Indicator Date hidden2'!BZ6</f>
        <v>0.32432432432432434</v>
      </c>
      <c r="E5" s="129">
        <f t="shared" si="0"/>
        <v>0</v>
      </c>
      <c r="F5" s="129">
        <f t="shared" si="1"/>
        <v>1</v>
      </c>
      <c r="G5" s="129">
        <f t="shared" si="2"/>
        <v>4.3243243243243246</v>
      </c>
      <c r="H5" s="129">
        <f t="shared" si="3"/>
        <v>1.729729729729728</v>
      </c>
      <c r="J5" s="3"/>
    </row>
    <row r="6" spans="1:10" x14ac:dyDescent="0.3">
      <c r="A6" s="3" t="s">
        <v>8</v>
      </c>
      <c r="B6" s="3">
        <f>'Imputed and missing data hidden'!BY6</f>
        <v>19</v>
      </c>
      <c r="C6" s="3">
        <f>IF(VLOOKUP(A6,'Hazard &amp; Exposure'!$B$3:$DT$193,123,FALSE)&gt;0,1,0)</f>
        <v>0</v>
      </c>
      <c r="D6" s="129">
        <f>'Indicator Date hidden2'!BZ7</f>
        <v>0.26229508196721313</v>
      </c>
      <c r="E6" s="129">
        <f t="shared" si="0"/>
        <v>10</v>
      </c>
      <c r="F6" s="129">
        <f t="shared" si="1"/>
        <v>1</v>
      </c>
      <c r="G6" s="129">
        <f t="shared" si="2"/>
        <v>3.4972677595628419</v>
      </c>
      <c r="H6" s="129">
        <f t="shared" si="3"/>
        <v>5.3989071038251364</v>
      </c>
      <c r="J6" s="3"/>
    </row>
    <row r="7" spans="1:10" x14ac:dyDescent="0.3">
      <c r="A7" s="3" t="s">
        <v>10</v>
      </c>
      <c r="B7" s="3">
        <f>'Imputed and missing data hidden'!BY7</f>
        <v>6</v>
      </c>
      <c r="C7" s="3">
        <f>IF(VLOOKUP(A7,'Hazard &amp; Exposure'!$B$3:$DT$193,123,FALSE)&gt;0,1,0)</f>
        <v>0</v>
      </c>
      <c r="D7" s="129">
        <f>'Indicator Date hidden2'!BZ8</f>
        <v>0.27777777777777779</v>
      </c>
      <c r="E7" s="129">
        <f t="shared" si="0"/>
        <v>4</v>
      </c>
      <c r="F7" s="129">
        <f t="shared" si="1"/>
        <v>1</v>
      </c>
      <c r="G7" s="129">
        <f t="shared" si="2"/>
        <v>3.7037037037037033</v>
      </c>
      <c r="H7" s="129">
        <f t="shared" si="3"/>
        <v>3.0814814814814806</v>
      </c>
      <c r="J7" s="3"/>
    </row>
    <row r="8" spans="1:10" x14ac:dyDescent="0.3">
      <c r="A8" s="3" t="s">
        <v>12</v>
      </c>
      <c r="B8" s="3">
        <f>'Imputed and missing data hidden'!BY8</f>
        <v>3</v>
      </c>
      <c r="C8" s="3">
        <f>IF(VLOOKUP(A8,'Hazard &amp; Exposure'!$B$3:$DT$193,123,FALSE)&gt;0,1,0)</f>
        <v>1</v>
      </c>
      <c r="D8" s="129">
        <f>'Indicator Date hidden2'!BZ9</f>
        <v>0.28000000000000003</v>
      </c>
      <c r="E8" s="129">
        <f t="shared" si="0"/>
        <v>2</v>
      </c>
      <c r="F8" s="129">
        <f t="shared" si="1"/>
        <v>1.25</v>
      </c>
      <c r="G8" s="129">
        <f t="shared" si="2"/>
        <v>3.7333333333333343</v>
      </c>
      <c r="H8" s="129">
        <f t="shared" si="3"/>
        <v>2.8666666666666671</v>
      </c>
      <c r="J8" s="3"/>
    </row>
    <row r="9" spans="1:10" x14ac:dyDescent="0.3">
      <c r="A9" s="3" t="s">
        <v>14</v>
      </c>
      <c r="B9" s="3">
        <f>'Imputed and missing data hidden'!BY9</f>
        <v>10</v>
      </c>
      <c r="C9" s="3">
        <f>IF(VLOOKUP(A9,'Hazard &amp; Exposure'!$B$3:$DT$193,123,FALSE)&gt;0,1,0)</f>
        <v>0</v>
      </c>
      <c r="D9" s="129">
        <f>'Indicator Date hidden2'!BZ10</f>
        <v>0.22388059701492538</v>
      </c>
      <c r="E9" s="129">
        <f t="shared" si="0"/>
        <v>6.666666666666667</v>
      </c>
      <c r="F9" s="129">
        <f t="shared" si="1"/>
        <v>1</v>
      </c>
      <c r="G9" s="129">
        <f t="shared" si="2"/>
        <v>2.9850746268656714</v>
      </c>
      <c r="H9" s="129">
        <f t="shared" si="3"/>
        <v>3.8606965174129364</v>
      </c>
      <c r="J9" s="3"/>
    </row>
    <row r="10" spans="1:10" x14ac:dyDescent="0.3">
      <c r="A10" s="3" t="s">
        <v>16</v>
      </c>
      <c r="B10" s="3">
        <f>'Imputed and missing data hidden'!BY10</f>
        <v>13</v>
      </c>
      <c r="C10" s="3">
        <f>IF(VLOOKUP(A10,'Hazard &amp; Exposure'!$B$3:$DT$193,123,FALSE)&gt;0,1,0)</f>
        <v>0</v>
      </c>
      <c r="D10" s="129">
        <f>'Indicator Date hidden2'!BZ11</f>
        <v>0.234375</v>
      </c>
      <c r="E10" s="129">
        <f t="shared" si="0"/>
        <v>8.6666666666666661</v>
      </c>
      <c r="F10" s="129">
        <f t="shared" si="1"/>
        <v>1</v>
      </c>
      <c r="G10" s="129">
        <f t="shared" si="2"/>
        <v>3.125</v>
      </c>
      <c r="H10" s="129">
        <f t="shared" si="3"/>
        <v>4.7166666666666668</v>
      </c>
      <c r="J10" s="3"/>
    </row>
    <row r="11" spans="1:10" x14ac:dyDescent="0.3">
      <c r="A11" s="3" t="s">
        <v>18</v>
      </c>
      <c r="B11" s="3">
        <f>'Imputed and missing data hidden'!BY11</f>
        <v>7</v>
      </c>
      <c r="C11" s="3">
        <f>IF(VLOOKUP(A11,'Hazard &amp; Exposure'!$B$3:$DT$193,123,FALSE)&gt;0,1,0)</f>
        <v>1</v>
      </c>
      <c r="D11" s="129">
        <f>'Indicator Date hidden2'!BZ12</f>
        <v>0.38028169014084506</v>
      </c>
      <c r="E11" s="129">
        <f t="shared" si="0"/>
        <v>4.666666666666667</v>
      </c>
      <c r="F11" s="129">
        <f t="shared" si="1"/>
        <v>1.25</v>
      </c>
      <c r="G11" s="129">
        <f t="shared" si="2"/>
        <v>5.070422535211268</v>
      </c>
      <c r="H11" s="129">
        <f t="shared" si="3"/>
        <v>4.8685446009389679</v>
      </c>
      <c r="J11" s="3"/>
    </row>
    <row r="12" spans="1:10" x14ac:dyDescent="0.3">
      <c r="A12" s="3" t="s">
        <v>20</v>
      </c>
      <c r="B12" s="3">
        <f>'Imputed and missing data hidden'!BY12</f>
        <v>18</v>
      </c>
      <c r="C12" s="3">
        <f>IF(VLOOKUP(A12,'Hazard &amp; Exposure'!$B$3:$DT$193,123,FALSE)&gt;0,1,0)</f>
        <v>0</v>
      </c>
      <c r="D12" s="129">
        <f>'Indicator Date hidden2'!BZ13</f>
        <v>0.25806451612903225</v>
      </c>
      <c r="E12" s="129">
        <f t="shared" si="0"/>
        <v>10</v>
      </c>
      <c r="F12" s="129">
        <f t="shared" si="1"/>
        <v>1</v>
      </c>
      <c r="G12" s="129">
        <f t="shared" si="2"/>
        <v>3.4408602150537639</v>
      </c>
      <c r="H12" s="129">
        <f t="shared" si="3"/>
        <v>5.3763440860215059</v>
      </c>
      <c r="J12" s="3"/>
    </row>
    <row r="13" spans="1:10" x14ac:dyDescent="0.3">
      <c r="A13" s="3" t="s">
        <v>22</v>
      </c>
      <c r="B13" s="3">
        <f>'Imputed and missing data hidden'!BY13</f>
        <v>18</v>
      </c>
      <c r="C13" s="3">
        <f>IF(VLOOKUP(A13,'Hazard &amp; Exposure'!$B$3:$DT$193,123,FALSE)&gt;0,1,0)</f>
        <v>0</v>
      </c>
      <c r="D13" s="129">
        <f>'Indicator Date hidden2'!BZ14</f>
        <v>0.17741935483870969</v>
      </c>
      <c r="E13" s="129">
        <f t="shared" si="0"/>
        <v>10</v>
      </c>
      <c r="F13" s="129">
        <f t="shared" si="1"/>
        <v>1</v>
      </c>
      <c r="G13" s="129">
        <f t="shared" si="2"/>
        <v>2.3655913978494638</v>
      </c>
      <c r="H13" s="129">
        <f t="shared" si="3"/>
        <v>4.946236559139785</v>
      </c>
      <c r="J13" s="3"/>
    </row>
    <row r="14" spans="1:10" x14ac:dyDescent="0.3">
      <c r="A14" s="3" t="s">
        <v>24</v>
      </c>
      <c r="B14" s="3">
        <f>'Imputed and missing data hidden'!BY14</f>
        <v>5</v>
      </c>
      <c r="C14" s="3">
        <f>IF(VLOOKUP(A14,'Hazard &amp; Exposure'!$B$3:$DT$193,123,FALSE)&gt;0,1,0)</f>
        <v>0</v>
      </c>
      <c r="D14" s="129">
        <f>'Indicator Date hidden2'!BZ15</f>
        <v>0.19178082191780821</v>
      </c>
      <c r="E14" s="129">
        <f t="shared" si="0"/>
        <v>3.3333333333333339</v>
      </c>
      <c r="F14" s="129">
        <f t="shared" si="1"/>
        <v>1</v>
      </c>
      <c r="G14" s="129">
        <f t="shared" si="2"/>
        <v>2.5570776255707761</v>
      </c>
      <c r="H14" s="129">
        <f t="shared" si="3"/>
        <v>2.3561643835616444</v>
      </c>
      <c r="J14" s="3"/>
    </row>
    <row r="15" spans="1:10" x14ac:dyDescent="0.3">
      <c r="A15" s="3" t="s">
        <v>26</v>
      </c>
      <c r="B15" s="3">
        <f>'Imputed and missing data hidden'!BY15</f>
        <v>12</v>
      </c>
      <c r="C15" s="3">
        <f>IF(VLOOKUP(A15,'Hazard &amp; Exposure'!$B$3:$DT$193,123,FALSE)&gt;0,1,0)</f>
        <v>0</v>
      </c>
      <c r="D15" s="129">
        <f>'Indicator Date hidden2'!BZ16</f>
        <v>0.44776119402985076</v>
      </c>
      <c r="E15" s="129">
        <f t="shared" si="0"/>
        <v>8</v>
      </c>
      <c r="F15" s="129">
        <f t="shared" si="1"/>
        <v>1</v>
      </c>
      <c r="G15" s="129">
        <f t="shared" si="2"/>
        <v>5.9701492537313436</v>
      </c>
      <c r="H15" s="129">
        <f t="shared" si="3"/>
        <v>5.5880597014925373</v>
      </c>
      <c r="J15" s="3"/>
    </row>
    <row r="16" spans="1:10" x14ac:dyDescent="0.3">
      <c r="A16" s="3" t="s">
        <v>28</v>
      </c>
      <c r="B16" s="3">
        <f>'Imputed and missing data hidden'!BY16</f>
        <v>10</v>
      </c>
      <c r="C16" s="3">
        <f>IF(VLOOKUP(A16,'Hazard &amp; Exposure'!$B$3:$DT$193,123,FALSE)&gt;0,1,0)</f>
        <v>0</v>
      </c>
      <c r="D16" s="129">
        <f>'Indicator Date hidden2'!BZ17</f>
        <v>0.2537313432835821</v>
      </c>
      <c r="E16" s="129">
        <f t="shared" si="0"/>
        <v>6.666666666666667</v>
      </c>
      <c r="F16" s="129">
        <f t="shared" si="1"/>
        <v>1</v>
      </c>
      <c r="G16" s="129">
        <f t="shared" si="2"/>
        <v>3.3830845771144276</v>
      </c>
      <c r="H16" s="129">
        <f t="shared" si="3"/>
        <v>4.0199004975124382</v>
      </c>
      <c r="J16" s="3"/>
    </row>
    <row r="17" spans="1:10" x14ac:dyDescent="0.3">
      <c r="A17" s="3" t="s">
        <v>30</v>
      </c>
      <c r="B17" s="3">
        <f>'Imputed and missing data hidden'!BY17</f>
        <v>13</v>
      </c>
      <c r="C17" s="3">
        <f>IF(VLOOKUP(A17,'Hazard &amp; Exposure'!$B$3:$DT$193,123,FALSE)&gt;0,1,0)</f>
        <v>0</v>
      </c>
      <c r="D17" s="129">
        <f>'Indicator Date hidden2'!BZ18</f>
        <v>0.21875</v>
      </c>
      <c r="E17" s="129">
        <f t="shared" si="0"/>
        <v>8.6666666666666661</v>
      </c>
      <c r="F17" s="129">
        <f t="shared" si="1"/>
        <v>1</v>
      </c>
      <c r="G17" s="129">
        <f t="shared" si="2"/>
        <v>2.9166666666666661</v>
      </c>
      <c r="H17" s="129">
        <f t="shared" si="3"/>
        <v>4.6333333333333329</v>
      </c>
      <c r="J17" s="3"/>
    </row>
    <row r="18" spans="1:10" x14ac:dyDescent="0.3">
      <c r="A18" s="3" t="s">
        <v>32</v>
      </c>
      <c r="B18" s="3">
        <f>'Imputed and missing data hidden'!BY18</f>
        <v>13</v>
      </c>
      <c r="C18" s="3">
        <f>IF(VLOOKUP(A18,'Hazard &amp; Exposure'!$B$3:$DT$193,123,FALSE)&gt;0,1,0)</f>
        <v>0</v>
      </c>
      <c r="D18" s="129">
        <f>'Indicator Date hidden2'!BZ19</f>
        <v>0.2153846153846154</v>
      </c>
      <c r="E18" s="129">
        <f t="shared" si="0"/>
        <v>8.6666666666666661</v>
      </c>
      <c r="F18" s="129">
        <f t="shared" si="1"/>
        <v>1</v>
      </c>
      <c r="G18" s="129">
        <f t="shared" si="2"/>
        <v>2.8717948717948714</v>
      </c>
      <c r="H18" s="129">
        <f t="shared" si="3"/>
        <v>4.615384615384615</v>
      </c>
      <c r="J18" s="3"/>
    </row>
    <row r="19" spans="1:10" x14ac:dyDescent="0.3">
      <c r="A19" s="3" t="s">
        <v>34</v>
      </c>
      <c r="B19" s="3">
        <f>'Imputed and missing data hidden'!BY19</f>
        <v>1</v>
      </c>
      <c r="C19" s="3">
        <f>IF(VLOOKUP(A19,'Hazard &amp; Exposure'!$B$3:$DT$193,123,FALSE)&gt;0,1,0)</f>
        <v>0</v>
      </c>
      <c r="D19" s="129">
        <f>'Indicator Date hidden2'!BZ20</f>
        <v>0.23287671232876711</v>
      </c>
      <c r="E19" s="129">
        <f t="shared" si="0"/>
        <v>0.66666666666666607</v>
      </c>
      <c r="F19" s="129">
        <f t="shared" si="1"/>
        <v>1</v>
      </c>
      <c r="G19" s="129">
        <f t="shared" si="2"/>
        <v>3.1050228310502295</v>
      </c>
      <c r="H19" s="129">
        <f t="shared" si="3"/>
        <v>1.5086757990867579</v>
      </c>
      <c r="J19" s="3"/>
    </row>
    <row r="20" spans="1:10" x14ac:dyDescent="0.3">
      <c r="A20" s="3" t="s">
        <v>36</v>
      </c>
      <c r="B20" s="3">
        <f>'Imputed and missing data hidden'!BY20</f>
        <v>10</v>
      </c>
      <c r="C20" s="3">
        <f>IF(VLOOKUP(A20,'Hazard &amp; Exposure'!$B$3:$DT$193,123,FALSE)&gt;0,1,0)</f>
        <v>0</v>
      </c>
      <c r="D20" s="129">
        <f>'Indicator Date hidden2'!BZ21</f>
        <v>0.47826086956521741</v>
      </c>
      <c r="E20" s="129">
        <f t="shared" si="0"/>
        <v>6.666666666666667</v>
      </c>
      <c r="F20" s="129">
        <f t="shared" si="1"/>
        <v>1</v>
      </c>
      <c r="G20" s="129">
        <f t="shared" si="2"/>
        <v>6.3768115942028984</v>
      </c>
      <c r="H20" s="129">
        <f t="shared" si="3"/>
        <v>5.2173913043478262</v>
      </c>
      <c r="J20" s="3"/>
    </row>
    <row r="21" spans="1:10" x14ac:dyDescent="0.3">
      <c r="A21" s="3" t="s">
        <v>38</v>
      </c>
      <c r="B21" s="3">
        <f>'Imputed and missing data hidden'!BY21</f>
        <v>5</v>
      </c>
      <c r="C21" s="3">
        <f>IF(VLOOKUP(A21,'Hazard &amp; Exposure'!$B$3:$DT$193,123,FALSE)&gt;0,1,0)</f>
        <v>0</v>
      </c>
      <c r="D21" s="129">
        <f>'Indicator Date hidden2'!BZ22</f>
        <v>0.47297297297297297</v>
      </c>
      <c r="E21" s="129">
        <f t="shared" si="0"/>
        <v>3.3333333333333339</v>
      </c>
      <c r="F21" s="129">
        <f t="shared" si="1"/>
        <v>1</v>
      </c>
      <c r="G21" s="129">
        <f t="shared" si="2"/>
        <v>6.3063063063063058</v>
      </c>
      <c r="H21" s="129">
        <f t="shared" si="3"/>
        <v>3.8558558558558564</v>
      </c>
      <c r="J21" s="3"/>
    </row>
    <row r="22" spans="1:10" x14ac:dyDescent="0.3">
      <c r="A22" s="3" t="s">
        <v>39</v>
      </c>
      <c r="B22" s="3">
        <f>'Imputed and missing data hidden'!BY22</f>
        <v>9</v>
      </c>
      <c r="C22" s="3">
        <f>IF(VLOOKUP(A22,'Hazard &amp; Exposure'!$B$3:$DT$193,123,FALSE)&gt;0,1,0)</f>
        <v>0</v>
      </c>
      <c r="D22" s="129">
        <f>'Indicator Date hidden2'!BZ23</f>
        <v>0.59420289855072461</v>
      </c>
      <c r="E22" s="129">
        <f t="shared" si="0"/>
        <v>6</v>
      </c>
      <c r="F22" s="129">
        <f t="shared" si="1"/>
        <v>1</v>
      </c>
      <c r="G22" s="129">
        <f t="shared" si="2"/>
        <v>7.9227053140096615</v>
      </c>
      <c r="H22" s="129">
        <f t="shared" si="3"/>
        <v>5.569082125603865</v>
      </c>
      <c r="J22" s="3"/>
    </row>
    <row r="23" spans="1:10" x14ac:dyDescent="0.3">
      <c r="A23" s="3" t="s">
        <v>41</v>
      </c>
      <c r="B23" s="3">
        <f>'Imputed and missing data hidden'!BY23</f>
        <v>3</v>
      </c>
      <c r="C23" s="3">
        <f>IF(VLOOKUP(A23,'Hazard &amp; Exposure'!$B$3:$DT$193,123,FALSE)&gt;0,1,0)</f>
        <v>0</v>
      </c>
      <c r="D23" s="129">
        <f>'Indicator Date hidden2'!BZ24</f>
        <v>0.40845070422535212</v>
      </c>
      <c r="E23" s="129">
        <f t="shared" si="0"/>
        <v>2</v>
      </c>
      <c r="F23" s="129">
        <f t="shared" si="1"/>
        <v>1</v>
      </c>
      <c r="G23" s="129">
        <f t="shared" si="2"/>
        <v>5.4460093896713619</v>
      </c>
      <c r="H23" s="129">
        <f t="shared" si="3"/>
        <v>2.9784037558685439</v>
      </c>
      <c r="J23" s="3"/>
    </row>
    <row r="24" spans="1:10" x14ac:dyDescent="0.3">
      <c r="A24" s="3" t="s">
        <v>43</v>
      </c>
      <c r="B24" s="3">
        <f>'Imputed and missing data hidden'!BY24</f>
        <v>7</v>
      </c>
      <c r="C24" s="3">
        <f>IF(VLOOKUP(A24,'Hazard &amp; Exposure'!$B$3:$DT$193,123,FALSE)&gt;0,1,0)</f>
        <v>1</v>
      </c>
      <c r="D24" s="129">
        <f>'Indicator Date hidden2'!BZ25</f>
        <v>0.28169014084507044</v>
      </c>
      <c r="E24" s="129">
        <f t="shared" si="0"/>
        <v>4.666666666666667</v>
      </c>
      <c r="F24" s="129">
        <f t="shared" si="1"/>
        <v>1.25</v>
      </c>
      <c r="G24" s="129">
        <f t="shared" si="2"/>
        <v>3.755868544600939</v>
      </c>
      <c r="H24" s="129">
        <f t="shared" si="3"/>
        <v>4.211267605633803</v>
      </c>
      <c r="J24" s="3"/>
    </row>
    <row r="25" spans="1:10" x14ac:dyDescent="0.3">
      <c r="A25" s="3" t="s">
        <v>45</v>
      </c>
      <c r="B25" s="3">
        <f>'Imputed and missing data hidden'!BY25</f>
        <v>15</v>
      </c>
      <c r="C25" s="3">
        <f>IF(VLOOKUP(A25,'Hazard &amp; Exposure'!$B$3:$DT$193,123,FALSE)&gt;0,1,0)</f>
        <v>0</v>
      </c>
      <c r="D25" s="129">
        <f>'Indicator Date hidden2'!BZ26</f>
        <v>0.40322580645161288</v>
      </c>
      <c r="E25" s="129">
        <f t="shared" si="0"/>
        <v>10</v>
      </c>
      <c r="F25" s="129">
        <f t="shared" si="1"/>
        <v>1</v>
      </c>
      <c r="G25" s="129">
        <f t="shared" si="2"/>
        <v>5.376344086021505</v>
      </c>
      <c r="H25" s="129">
        <f t="shared" si="3"/>
        <v>6.150537634408602</v>
      </c>
      <c r="J25" s="3"/>
    </row>
    <row r="26" spans="1:10" x14ac:dyDescent="0.3">
      <c r="A26" s="3" t="s">
        <v>46</v>
      </c>
      <c r="B26" s="3">
        <f>'Imputed and missing data hidden'!BY26</f>
        <v>8</v>
      </c>
      <c r="C26" s="3">
        <f>IF(VLOOKUP(A26,'Hazard &amp; Exposure'!$B$3:$DT$193,123,FALSE)&gt;0,1,0)</f>
        <v>0</v>
      </c>
      <c r="D26" s="129">
        <f>'Indicator Date hidden2'!BZ27</f>
        <v>0.43478260869565216</v>
      </c>
      <c r="E26" s="129">
        <f t="shared" si="0"/>
        <v>5.333333333333333</v>
      </c>
      <c r="F26" s="129">
        <f t="shared" si="1"/>
        <v>1</v>
      </c>
      <c r="G26" s="129">
        <f t="shared" si="2"/>
        <v>5.7971014492753623</v>
      </c>
      <c r="H26" s="129">
        <f t="shared" si="3"/>
        <v>4.4521739130434774</v>
      </c>
      <c r="J26" s="3"/>
    </row>
    <row r="27" spans="1:10" x14ac:dyDescent="0.3">
      <c r="A27" s="3" t="s">
        <v>48</v>
      </c>
      <c r="B27" s="3">
        <f>'Imputed and missing data hidden'!BY27</f>
        <v>0</v>
      </c>
      <c r="C27" s="3">
        <f>IF(VLOOKUP(A27,'Hazard &amp; Exposure'!$B$3:$DT$193,123,FALSE)&gt;0,1,0)</f>
        <v>1</v>
      </c>
      <c r="D27" s="129">
        <f>'Indicator Date hidden2'!BZ28</f>
        <v>0.37333333333333335</v>
      </c>
      <c r="E27" s="129">
        <f t="shared" si="0"/>
        <v>0</v>
      </c>
      <c r="F27" s="129">
        <f t="shared" si="1"/>
        <v>1.25</v>
      </c>
      <c r="G27" s="129">
        <f t="shared" si="2"/>
        <v>4.9777777777777779</v>
      </c>
      <c r="H27" s="129">
        <f t="shared" si="3"/>
        <v>2.488888888888888</v>
      </c>
      <c r="J27" s="3"/>
    </row>
    <row r="28" spans="1:10" x14ac:dyDescent="0.3">
      <c r="A28" s="3" t="s">
        <v>50</v>
      </c>
      <c r="B28" s="3">
        <f>'Imputed and missing data hidden'!BY28</f>
        <v>2</v>
      </c>
      <c r="C28" s="3">
        <f>IF(VLOOKUP(A28,'Hazard &amp; Exposure'!$B$3:$DT$193,123,FALSE)&gt;0,1,0)</f>
        <v>0</v>
      </c>
      <c r="D28" s="129">
        <f>'Indicator Date hidden2'!BZ29</f>
        <v>0.29333333333333333</v>
      </c>
      <c r="E28" s="129">
        <f t="shared" si="0"/>
        <v>1.3333333333333321</v>
      </c>
      <c r="F28" s="129">
        <f t="shared" si="1"/>
        <v>1</v>
      </c>
      <c r="G28" s="129">
        <f t="shared" si="2"/>
        <v>3.9111111111111105</v>
      </c>
      <c r="H28" s="129">
        <f t="shared" si="3"/>
        <v>2.0977777777777771</v>
      </c>
      <c r="J28" s="3"/>
    </row>
    <row r="29" spans="1:10" x14ac:dyDescent="0.3">
      <c r="A29" s="3" t="s">
        <v>58</v>
      </c>
      <c r="B29" s="3">
        <f>'Imputed and missing data hidden'!BY29</f>
        <v>11</v>
      </c>
      <c r="C29" s="3">
        <f>IF(VLOOKUP(A29,'Hazard &amp; Exposure'!$B$3:$DT$193,123,FALSE)&gt;0,1,0)</f>
        <v>0</v>
      </c>
      <c r="D29" s="129">
        <f>'Indicator Date hidden2'!BZ30</f>
        <v>0.2537313432835821</v>
      </c>
      <c r="E29" s="129">
        <f t="shared" si="0"/>
        <v>7.3333333333333339</v>
      </c>
      <c r="F29" s="129">
        <f t="shared" si="1"/>
        <v>1</v>
      </c>
      <c r="G29" s="129">
        <f t="shared" si="2"/>
        <v>3.3830845771144276</v>
      </c>
      <c r="H29" s="129">
        <f t="shared" si="3"/>
        <v>4.2865671641791048</v>
      </c>
      <c r="J29" s="3"/>
    </row>
    <row r="30" spans="1:10" x14ac:dyDescent="0.3">
      <c r="A30" s="3" t="s">
        <v>52</v>
      </c>
      <c r="B30" s="3">
        <f>'Imputed and missing data hidden'!BY30</f>
        <v>4</v>
      </c>
      <c r="C30" s="3">
        <f>IF(VLOOKUP(A30,'Hazard &amp; Exposure'!$B$3:$DT$193,123,FALSE)&gt;0,1,0)</f>
        <v>0</v>
      </c>
      <c r="D30" s="129">
        <f>'Indicator Date hidden2'!BZ31</f>
        <v>0.38356164383561642</v>
      </c>
      <c r="E30" s="129">
        <f t="shared" si="0"/>
        <v>2.666666666666667</v>
      </c>
      <c r="F30" s="129">
        <f t="shared" si="1"/>
        <v>1</v>
      </c>
      <c r="G30" s="129">
        <f t="shared" si="2"/>
        <v>5.1141552511415522</v>
      </c>
      <c r="H30" s="129">
        <f t="shared" si="3"/>
        <v>3.1123287671232873</v>
      </c>
      <c r="J30" s="3"/>
    </row>
    <row r="31" spans="1:10" x14ac:dyDescent="0.3">
      <c r="A31" s="3" t="s">
        <v>54</v>
      </c>
      <c r="B31" s="3">
        <f>'Imputed and missing data hidden'!BY31</f>
        <v>1</v>
      </c>
      <c r="C31" s="3">
        <f>IF(VLOOKUP(A31,'Hazard &amp; Exposure'!$B$3:$DT$193,123,FALSE)&gt;0,1,0)</f>
        <v>1</v>
      </c>
      <c r="D31" s="129">
        <f>'Indicator Date hidden2'!BZ32</f>
        <v>0.47297297297297297</v>
      </c>
      <c r="E31" s="129">
        <f t="shared" si="0"/>
        <v>0.66666666666666607</v>
      </c>
      <c r="F31" s="129">
        <f t="shared" si="1"/>
        <v>1.25</v>
      </c>
      <c r="G31" s="129">
        <f t="shared" si="2"/>
        <v>6.3063063063063058</v>
      </c>
      <c r="H31" s="129">
        <f t="shared" si="3"/>
        <v>3.4864864864864851</v>
      </c>
      <c r="J31" s="3"/>
    </row>
    <row r="32" spans="1:10" x14ac:dyDescent="0.3">
      <c r="A32" s="3" t="s">
        <v>56</v>
      </c>
      <c r="B32" s="3">
        <f>'Imputed and missing data hidden'!BY32</f>
        <v>12</v>
      </c>
      <c r="C32" s="3">
        <f>IF(VLOOKUP(A32,'Hazard &amp; Exposure'!$B$3:$DT$193,123,FALSE)&gt;0,1,0)</f>
        <v>0</v>
      </c>
      <c r="D32" s="129">
        <f>'Indicator Date hidden2'!BZ33</f>
        <v>0.21212121212121213</v>
      </c>
      <c r="E32" s="129">
        <f t="shared" si="0"/>
        <v>8</v>
      </c>
      <c r="F32" s="129">
        <f t="shared" si="1"/>
        <v>1</v>
      </c>
      <c r="G32" s="129">
        <f t="shared" si="2"/>
        <v>2.8282828282828287</v>
      </c>
      <c r="H32" s="129">
        <f t="shared" si="3"/>
        <v>4.3313131313131317</v>
      </c>
      <c r="J32" s="3"/>
    </row>
    <row r="33" spans="1:10" x14ac:dyDescent="0.3">
      <c r="A33" s="3" t="s">
        <v>59</v>
      </c>
      <c r="B33" s="3">
        <f>'Imputed and missing data hidden'!BY33</f>
        <v>5</v>
      </c>
      <c r="C33" s="3">
        <f>IF(VLOOKUP(A33,'Hazard &amp; Exposure'!$B$3:$DT$193,123,FALSE)&gt;0,1,0)</f>
        <v>1</v>
      </c>
      <c r="D33" s="129">
        <f>'Indicator Date hidden2'!BZ34</f>
        <v>0.52112676056338025</v>
      </c>
      <c r="E33" s="129">
        <f t="shared" si="0"/>
        <v>3.3333333333333339</v>
      </c>
      <c r="F33" s="129">
        <f t="shared" si="1"/>
        <v>1.25</v>
      </c>
      <c r="G33" s="129">
        <f t="shared" si="2"/>
        <v>6.948356807511737</v>
      </c>
      <c r="H33" s="129">
        <f t="shared" si="3"/>
        <v>5.1408450704225359</v>
      </c>
      <c r="J33" s="3"/>
    </row>
    <row r="34" spans="1:10" x14ac:dyDescent="0.3">
      <c r="A34" s="3" t="s">
        <v>61</v>
      </c>
      <c r="B34" s="3">
        <f>'Imputed and missing data hidden'!BY34</f>
        <v>4</v>
      </c>
      <c r="C34" s="3">
        <f>IF(VLOOKUP(A34,'Hazard &amp; Exposure'!$B$3:$DT$193,123,FALSE)&gt;0,1,0)</f>
        <v>1</v>
      </c>
      <c r="D34" s="129">
        <f>'Indicator Date hidden2'!BZ35</f>
        <v>0.40845070422535212</v>
      </c>
      <c r="E34" s="129">
        <f t="shared" ref="E34:E65" si="4">IF(B34&gt;B$197,10,10-(B$197-B34)/(B$197-B$196)*10)</f>
        <v>2.666666666666667</v>
      </c>
      <c r="F34" s="129">
        <f t="shared" ref="F34:F65" si="5">IF(C34=1,$B$199,1)</f>
        <v>1.25</v>
      </c>
      <c r="G34" s="129">
        <f t="shared" ref="G34:G65" si="6">IF(D34&gt;D$197,10,10-(D$197-D34)/(D$197-D$196)*10)</f>
        <v>5.4460093896713619</v>
      </c>
      <c r="H34" s="129">
        <f t="shared" ref="H34:H65" si="7">10-(12.5-AVERAGE(E34,G34)*F34)/12.5*10</f>
        <v>4.056338028169014</v>
      </c>
      <c r="J34" s="3"/>
    </row>
    <row r="35" spans="1:10" x14ac:dyDescent="0.3">
      <c r="A35" s="3" t="s">
        <v>63</v>
      </c>
      <c r="B35" s="3">
        <f>'Imputed and missing data hidden'!BY35</f>
        <v>8</v>
      </c>
      <c r="C35" s="3">
        <f>IF(VLOOKUP(A35,'Hazard &amp; Exposure'!$B$3:$DT$193,123,FALSE)&gt;0,1,0)</f>
        <v>0</v>
      </c>
      <c r="D35" s="129">
        <f>'Indicator Date hidden2'!BZ36</f>
        <v>0.2857142857142857</v>
      </c>
      <c r="E35" s="129">
        <f t="shared" si="4"/>
        <v>5.333333333333333</v>
      </c>
      <c r="F35" s="129">
        <f t="shared" si="5"/>
        <v>1</v>
      </c>
      <c r="G35" s="129">
        <f t="shared" si="6"/>
        <v>3.8095238095238093</v>
      </c>
      <c r="H35" s="129">
        <f t="shared" si="7"/>
        <v>3.6571428571428566</v>
      </c>
      <c r="J35" s="3"/>
    </row>
    <row r="36" spans="1:10" x14ac:dyDescent="0.3">
      <c r="A36" s="3" t="s">
        <v>65</v>
      </c>
      <c r="B36" s="3">
        <f>'Imputed and missing data hidden'!BY36</f>
        <v>9</v>
      </c>
      <c r="C36" s="3">
        <f>IF(VLOOKUP(A36,'Hazard &amp; Exposure'!$B$3:$DT$193,123,FALSE)&gt;0,1,0)</f>
        <v>0</v>
      </c>
      <c r="D36" s="129">
        <f>'Indicator Date hidden2'!BZ37</f>
        <v>0.36764705882352944</v>
      </c>
      <c r="E36" s="129">
        <f t="shared" si="4"/>
        <v>6</v>
      </c>
      <c r="F36" s="129">
        <f t="shared" si="5"/>
        <v>1</v>
      </c>
      <c r="G36" s="129">
        <f t="shared" si="6"/>
        <v>4.9019607843137258</v>
      </c>
      <c r="H36" s="129">
        <f t="shared" si="7"/>
        <v>4.3607843137254898</v>
      </c>
      <c r="J36" s="3"/>
    </row>
    <row r="37" spans="1:10" x14ac:dyDescent="0.3">
      <c r="A37" s="3" t="s">
        <v>66</v>
      </c>
      <c r="B37" s="3">
        <f>'Imputed and missing data hidden'!BY37</f>
        <v>4</v>
      </c>
      <c r="C37" s="3">
        <f>IF(VLOOKUP(A37,'Hazard &amp; Exposure'!$B$3:$DT$193,123,FALSE)&gt;0,1,0)</f>
        <v>1</v>
      </c>
      <c r="D37" s="129">
        <f>'Indicator Date hidden2'!BZ38</f>
        <v>0.21333333333333335</v>
      </c>
      <c r="E37" s="129">
        <f t="shared" si="4"/>
        <v>2.666666666666667</v>
      </c>
      <c r="F37" s="129">
        <f t="shared" si="5"/>
        <v>1.25</v>
      </c>
      <c r="G37" s="129">
        <f t="shared" si="6"/>
        <v>2.844444444444445</v>
      </c>
      <c r="H37" s="129">
        <f t="shared" si="7"/>
        <v>2.7555555555555555</v>
      </c>
      <c r="J37" s="3"/>
    </row>
    <row r="38" spans="1:10" x14ac:dyDescent="0.3">
      <c r="A38" s="3" t="s">
        <v>68</v>
      </c>
      <c r="B38" s="3">
        <f>'Imputed and missing data hidden'!BY38</f>
        <v>5</v>
      </c>
      <c r="C38" s="3">
        <f>IF(VLOOKUP(A38,'Hazard &amp; Exposure'!$B$3:$DT$193,123,FALSE)&gt;0,1,0)</f>
        <v>0</v>
      </c>
      <c r="D38" s="129">
        <f>'Indicator Date hidden2'!BZ39</f>
        <v>0.59154929577464788</v>
      </c>
      <c r="E38" s="129">
        <f t="shared" si="4"/>
        <v>3.3333333333333339</v>
      </c>
      <c r="F38" s="129">
        <f t="shared" si="5"/>
        <v>1</v>
      </c>
      <c r="G38" s="129">
        <f t="shared" si="6"/>
        <v>7.887323943661972</v>
      </c>
      <c r="H38" s="129">
        <f t="shared" si="7"/>
        <v>4.488262910798122</v>
      </c>
      <c r="J38" s="3"/>
    </row>
    <row r="39" spans="1:10" x14ac:dyDescent="0.3">
      <c r="A39" s="3" t="s">
        <v>71</v>
      </c>
      <c r="B39" s="3">
        <f>'Imputed and missing data hidden'!BY39</f>
        <v>2</v>
      </c>
      <c r="C39" s="3">
        <f>IF(VLOOKUP(A39,'Hazard &amp; Exposure'!$B$3:$DT$193,123,FALSE)&gt;0,1,0)</f>
        <v>0</v>
      </c>
      <c r="D39" s="129">
        <f>'Indicator Date hidden2'!BZ40</f>
        <v>0.57534246575342463</v>
      </c>
      <c r="E39" s="129">
        <f t="shared" si="4"/>
        <v>1.3333333333333321</v>
      </c>
      <c r="F39" s="129">
        <f t="shared" si="5"/>
        <v>1</v>
      </c>
      <c r="G39" s="129">
        <f t="shared" si="6"/>
        <v>7.6712328767123283</v>
      </c>
      <c r="H39" s="129">
        <f t="shared" si="7"/>
        <v>3.6018264840182637</v>
      </c>
      <c r="J39" s="3"/>
    </row>
    <row r="40" spans="1:10" x14ac:dyDescent="0.3">
      <c r="A40" s="3" t="s">
        <v>70</v>
      </c>
      <c r="B40" s="3">
        <f>'Imputed and missing data hidden'!BY40</f>
        <v>2</v>
      </c>
      <c r="C40" s="3">
        <f>IF(VLOOKUP(A40,'Hazard &amp; Exposure'!$B$3:$DT$193,123,FALSE)&gt;0,1,0)</f>
        <v>1</v>
      </c>
      <c r="D40" s="129">
        <f>'Indicator Date hidden2'!BZ41</f>
        <v>0.47297297297297297</v>
      </c>
      <c r="E40" s="129">
        <f t="shared" si="4"/>
        <v>1.3333333333333321</v>
      </c>
      <c r="F40" s="129">
        <f t="shared" si="5"/>
        <v>1.25</v>
      </c>
      <c r="G40" s="129">
        <f t="shared" si="6"/>
        <v>6.3063063063063058</v>
      </c>
      <c r="H40" s="129">
        <f t="shared" si="7"/>
        <v>3.8198198198198199</v>
      </c>
      <c r="J40" s="3"/>
    </row>
    <row r="41" spans="1:10" x14ac:dyDescent="0.3">
      <c r="A41" s="3" t="s">
        <v>72</v>
      </c>
      <c r="B41" s="3">
        <f>'Imputed and missing data hidden'!BY41</f>
        <v>6</v>
      </c>
      <c r="C41" s="3">
        <f>IF(VLOOKUP(A41,'Hazard &amp; Exposure'!$B$3:$DT$193,123,FALSE)&gt;0,1,0)</f>
        <v>0</v>
      </c>
      <c r="D41" s="129">
        <f>'Indicator Date hidden2'!BZ42</f>
        <v>0.30555555555555558</v>
      </c>
      <c r="E41" s="129">
        <f t="shared" si="4"/>
        <v>4</v>
      </c>
      <c r="F41" s="129">
        <f t="shared" si="5"/>
        <v>1</v>
      </c>
      <c r="G41" s="129">
        <f t="shared" si="6"/>
        <v>4.0740740740740744</v>
      </c>
      <c r="H41" s="129">
        <f t="shared" si="7"/>
        <v>3.2296296296296303</v>
      </c>
      <c r="J41" s="3"/>
    </row>
    <row r="42" spans="1:10" x14ac:dyDescent="0.3">
      <c r="A42" s="3" t="s">
        <v>74</v>
      </c>
      <c r="B42" s="3">
        <f>'Imputed and missing data hidden'!BY42</f>
        <v>1</v>
      </c>
      <c r="C42" s="3">
        <f>IF(VLOOKUP(A42,'Hazard &amp; Exposure'!$B$3:$DT$193,123,FALSE)&gt;0,1,0)</f>
        <v>0</v>
      </c>
      <c r="D42" s="129">
        <f>'Indicator Date hidden2'!BZ43</f>
        <v>0.3783783783783784</v>
      </c>
      <c r="E42" s="129">
        <f t="shared" si="4"/>
        <v>0.66666666666666607</v>
      </c>
      <c r="F42" s="129">
        <f t="shared" si="5"/>
        <v>1</v>
      </c>
      <c r="G42" s="129">
        <f t="shared" si="6"/>
        <v>5.045045045045045</v>
      </c>
      <c r="H42" s="129">
        <f t="shared" si="7"/>
        <v>2.2846846846846844</v>
      </c>
      <c r="J42" s="3"/>
    </row>
    <row r="43" spans="1:10" x14ac:dyDescent="0.3">
      <c r="A43" s="3" t="s">
        <v>75</v>
      </c>
      <c r="B43" s="3">
        <f>'Imputed and missing data hidden'!BY43</f>
        <v>10</v>
      </c>
      <c r="C43" s="3">
        <f>IF(VLOOKUP(A43,'Hazard &amp; Exposure'!$B$3:$DT$193,123,FALSE)&gt;0,1,0)</f>
        <v>0</v>
      </c>
      <c r="D43" s="129">
        <f>'Indicator Date hidden2'!BZ44</f>
        <v>0.5</v>
      </c>
      <c r="E43" s="129">
        <f t="shared" si="4"/>
        <v>6.666666666666667</v>
      </c>
      <c r="F43" s="129">
        <f t="shared" si="5"/>
        <v>1</v>
      </c>
      <c r="G43" s="129">
        <f t="shared" si="6"/>
        <v>6.666666666666667</v>
      </c>
      <c r="H43" s="129">
        <f t="shared" si="7"/>
        <v>5.3333333333333339</v>
      </c>
      <c r="J43" s="3"/>
    </row>
    <row r="44" spans="1:10" x14ac:dyDescent="0.3">
      <c r="A44" s="3" t="s">
        <v>77</v>
      </c>
      <c r="B44" s="3">
        <f>'Imputed and missing data hidden'!BY44</f>
        <v>10</v>
      </c>
      <c r="C44" s="3">
        <f>IF(VLOOKUP(A44,'Hazard &amp; Exposure'!$B$3:$DT$193,123,FALSE)&gt;0,1,0)</f>
        <v>0</v>
      </c>
      <c r="D44" s="129">
        <f>'Indicator Date hidden2'!BZ45</f>
        <v>0.2537313432835821</v>
      </c>
      <c r="E44" s="129">
        <f t="shared" si="4"/>
        <v>6.666666666666667</v>
      </c>
      <c r="F44" s="129">
        <f t="shared" si="5"/>
        <v>1</v>
      </c>
      <c r="G44" s="129">
        <f t="shared" si="6"/>
        <v>3.3830845771144276</v>
      </c>
      <c r="H44" s="129">
        <f t="shared" si="7"/>
        <v>4.0199004975124382</v>
      </c>
      <c r="J44" s="3"/>
    </row>
    <row r="45" spans="1:10" x14ac:dyDescent="0.3">
      <c r="A45" s="3" t="s">
        <v>79</v>
      </c>
      <c r="B45" s="3">
        <f>'Imputed and missing data hidden'!BY45</f>
        <v>12</v>
      </c>
      <c r="C45" s="3">
        <f>IF(VLOOKUP(A45,'Hazard &amp; Exposure'!$B$3:$DT$193,123,FALSE)&gt;0,1,0)</f>
        <v>0</v>
      </c>
      <c r="D45" s="129">
        <f>'Indicator Date hidden2'!BZ46</f>
        <v>0.34848484848484851</v>
      </c>
      <c r="E45" s="129">
        <f t="shared" si="4"/>
        <v>8</v>
      </c>
      <c r="F45" s="129">
        <f t="shared" si="5"/>
        <v>1</v>
      </c>
      <c r="G45" s="129">
        <f t="shared" si="6"/>
        <v>4.6464646464646462</v>
      </c>
      <c r="H45" s="129">
        <f t="shared" si="7"/>
        <v>5.0585858585858592</v>
      </c>
      <c r="J45" s="3"/>
    </row>
    <row r="46" spans="1:10" x14ac:dyDescent="0.3">
      <c r="A46" s="3" t="s">
        <v>81</v>
      </c>
      <c r="B46" s="3">
        <f>'Imputed and missing data hidden'!BY46</f>
        <v>12</v>
      </c>
      <c r="C46" s="3">
        <f>IF(VLOOKUP(A46,'Hazard &amp; Exposure'!$B$3:$DT$193,123,FALSE)&gt;0,1,0)</f>
        <v>0</v>
      </c>
      <c r="D46" s="129">
        <f>'Indicator Date hidden2'!BZ47</f>
        <v>0.26153846153846155</v>
      </c>
      <c r="E46" s="129">
        <f t="shared" si="4"/>
        <v>8</v>
      </c>
      <c r="F46" s="129">
        <f t="shared" si="5"/>
        <v>1</v>
      </c>
      <c r="G46" s="129">
        <f t="shared" si="6"/>
        <v>3.4871794871794872</v>
      </c>
      <c r="H46" s="129">
        <f t="shared" si="7"/>
        <v>4.5948717948717954</v>
      </c>
      <c r="J46" s="3"/>
    </row>
    <row r="47" spans="1:10" x14ac:dyDescent="0.3">
      <c r="A47" s="3" t="s">
        <v>83</v>
      </c>
      <c r="B47" s="3">
        <f>'Imputed and missing data hidden'!BY47</f>
        <v>12</v>
      </c>
      <c r="C47" s="3">
        <f>IF(VLOOKUP(A47,'Hazard &amp; Exposure'!$B$3:$DT$193,123,FALSE)&gt;0,1,0)</f>
        <v>0</v>
      </c>
      <c r="D47" s="129">
        <f>'Indicator Date hidden2'!BZ48</f>
        <v>0.1076923076923077</v>
      </c>
      <c r="E47" s="129">
        <f t="shared" si="4"/>
        <v>8</v>
      </c>
      <c r="F47" s="129">
        <f t="shared" si="5"/>
        <v>1</v>
      </c>
      <c r="G47" s="129">
        <f t="shared" si="6"/>
        <v>1.4358974358974361</v>
      </c>
      <c r="H47" s="129">
        <f t="shared" si="7"/>
        <v>3.7743589743589743</v>
      </c>
      <c r="J47" s="3"/>
    </row>
    <row r="48" spans="1:10" x14ac:dyDescent="0.3">
      <c r="A48" s="3" t="s">
        <v>85</v>
      </c>
      <c r="B48" s="3">
        <f>'Imputed and missing data hidden'!BY48</f>
        <v>7</v>
      </c>
      <c r="C48" s="3">
        <f>IF(VLOOKUP(A48,'Hazard &amp; Exposure'!$B$3:$DT$193,123,FALSE)&gt;0,1,0)</f>
        <v>0</v>
      </c>
      <c r="D48" s="129">
        <f>'Indicator Date hidden2'!BZ49</f>
        <v>0.27941176470588236</v>
      </c>
      <c r="E48" s="129">
        <f t="shared" si="4"/>
        <v>4.666666666666667</v>
      </c>
      <c r="F48" s="129">
        <f t="shared" si="5"/>
        <v>1</v>
      </c>
      <c r="G48" s="129">
        <f t="shared" si="6"/>
        <v>3.7254901960784315</v>
      </c>
      <c r="H48" s="129">
        <f t="shared" si="7"/>
        <v>3.3568627450980379</v>
      </c>
      <c r="J48" s="3"/>
    </row>
    <row r="49" spans="1:10" x14ac:dyDescent="0.3">
      <c r="A49" s="3" t="s">
        <v>87</v>
      </c>
      <c r="B49" s="3">
        <f>'Imputed and missing data hidden'!BY49</f>
        <v>21</v>
      </c>
      <c r="C49" s="3">
        <f>IF(VLOOKUP(A49,'Hazard &amp; Exposure'!$B$3:$DT$193,123,FALSE)&gt;0,1,0)</f>
        <v>0</v>
      </c>
      <c r="D49" s="129">
        <f>'Indicator Date hidden2'!BZ50</f>
        <v>0.22033898305084745</v>
      </c>
      <c r="E49" s="129">
        <f t="shared" si="4"/>
        <v>10</v>
      </c>
      <c r="F49" s="129">
        <f t="shared" si="5"/>
        <v>1</v>
      </c>
      <c r="G49" s="129">
        <f t="shared" si="6"/>
        <v>2.9378531073446323</v>
      </c>
      <c r="H49" s="129">
        <f t="shared" si="7"/>
        <v>5.1751412429378538</v>
      </c>
      <c r="J49" s="3"/>
    </row>
    <row r="50" spans="1:10" x14ac:dyDescent="0.3">
      <c r="A50" s="3" t="s">
        <v>89</v>
      </c>
      <c r="B50" s="3">
        <f>'Imputed and missing data hidden'!BY50</f>
        <v>4</v>
      </c>
      <c r="C50" s="3">
        <f>IF(VLOOKUP(A50,'Hazard &amp; Exposure'!$B$3:$DT$193,123,FALSE)&gt;0,1,0)</f>
        <v>0</v>
      </c>
      <c r="D50" s="129">
        <f>'Indicator Date hidden2'!BZ51</f>
        <v>0.35135135135135137</v>
      </c>
      <c r="E50" s="129">
        <f t="shared" si="4"/>
        <v>2.666666666666667</v>
      </c>
      <c r="F50" s="129">
        <f t="shared" si="5"/>
        <v>1</v>
      </c>
      <c r="G50" s="129">
        <f t="shared" si="6"/>
        <v>4.6846846846846848</v>
      </c>
      <c r="H50" s="129">
        <f t="shared" si="7"/>
        <v>2.9405405405405407</v>
      </c>
      <c r="J50" s="3"/>
    </row>
    <row r="51" spans="1:10" x14ac:dyDescent="0.3">
      <c r="A51" s="3" t="s">
        <v>92</v>
      </c>
      <c r="B51" s="3">
        <f>'Imputed and missing data hidden'!BY51</f>
        <v>4</v>
      </c>
      <c r="C51" s="3">
        <f>IF(VLOOKUP(A51,'Hazard &amp; Exposure'!$B$3:$DT$193,123,FALSE)&gt;0,1,0)</f>
        <v>0</v>
      </c>
      <c r="D51" s="129">
        <f>'Indicator Date hidden2'!BZ52</f>
        <v>0.39189189189189189</v>
      </c>
      <c r="E51" s="129">
        <f t="shared" si="4"/>
        <v>2.666666666666667</v>
      </c>
      <c r="F51" s="129">
        <f t="shared" si="5"/>
        <v>1</v>
      </c>
      <c r="G51" s="129">
        <f t="shared" si="6"/>
        <v>5.2252252252252251</v>
      </c>
      <c r="H51" s="129">
        <f t="shared" si="7"/>
        <v>3.1567567567567565</v>
      </c>
      <c r="J51" s="3"/>
    </row>
    <row r="52" spans="1:10" x14ac:dyDescent="0.3">
      <c r="A52" s="3" t="s">
        <v>94</v>
      </c>
      <c r="B52" s="3">
        <f>'Imputed and missing data hidden'!BY52</f>
        <v>1</v>
      </c>
      <c r="C52" s="3">
        <f>IF(VLOOKUP(A52,'Hazard &amp; Exposure'!$B$3:$DT$193,123,FALSE)&gt;0,1,0)</f>
        <v>1</v>
      </c>
      <c r="D52" s="129">
        <f>'Indicator Date hidden2'!BZ53</f>
        <v>0.3108108108108108</v>
      </c>
      <c r="E52" s="129">
        <f t="shared" si="4"/>
        <v>0.66666666666666607</v>
      </c>
      <c r="F52" s="129">
        <f t="shared" si="5"/>
        <v>1.25</v>
      </c>
      <c r="G52" s="129">
        <f t="shared" si="6"/>
        <v>4.1441441441441444</v>
      </c>
      <c r="H52" s="129">
        <f t="shared" si="7"/>
        <v>2.4054054054054053</v>
      </c>
      <c r="J52" s="3"/>
    </row>
    <row r="53" spans="1:10" x14ac:dyDescent="0.3">
      <c r="A53" s="3" t="s">
        <v>96</v>
      </c>
      <c r="B53" s="3">
        <f>'Imputed and missing data hidden'!BY53</f>
        <v>5</v>
      </c>
      <c r="C53" s="3">
        <f>IF(VLOOKUP(A53,'Hazard &amp; Exposure'!$B$3:$DT$193,123,FALSE)&gt;0,1,0)</f>
        <v>0</v>
      </c>
      <c r="D53" s="129">
        <f>'Indicator Date hidden2'!BZ54</f>
        <v>0.35135135135135137</v>
      </c>
      <c r="E53" s="129">
        <f t="shared" si="4"/>
        <v>3.3333333333333339</v>
      </c>
      <c r="F53" s="129">
        <f t="shared" si="5"/>
        <v>1</v>
      </c>
      <c r="G53" s="129">
        <f t="shared" si="6"/>
        <v>4.6846846846846848</v>
      </c>
      <c r="H53" s="129">
        <f t="shared" si="7"/>
        <v>3.2072072072072082</v>
      </c>
      <c r="J53" s="3"/>
    </row>
    <row r="54" spans="1:10" x14ac:dyDescent="0.3">
      <c r="A54" s="3" t="s">
        <v>98</v>
      </c>
      <c r="B54" s="3">
        <f>'Imputed and missing data hidden'!BY54</f>
        <v>11</v>
      </c>
      <c r="C54" s="3">
        <f>IF(VLOOKUP(A54,'Hazard &amp; Exposure'!$B$3:$DT$193,123,FALSE)&gt;0,1,0)</f>
        <v>0</v>
      </c>
      <c r="D54" s="129">
        <f>'Indicator Date hidden2'!BZ55</f>
        <v>0.4</v>
      </c>
      <c r="E54" s="129">
        <f t="shared" si="4"/>
        <v>7.3333333333333339</v>
      </c>
      <c r="F54" s="129">
        <f t="shared" si="5"/>
        <v>1</v>
      </c>
      <c r="G54" s="129">
        <f t="shared" si="6"/>
        <v>5.3333333333333339</v>
      </c>
      <c r="H54" s="129">
        <f t="shared" si="7"/>
        <v>5.0666666666666673</v>
      </c>
      <c r="J54" s="3"/>
    </row>
    <row r="55" spans="1:10" x14ac:dyDescent="0.3">
      <c r="A55" s="3" t="s">
        <v>100</v>
      </c>
      <c r="B55" s="3">
        <f>'Imputed and missing data hidden'!BY55</f>
        <v>14</v>
      </c>
      <c r="C55" s="3">
        <f>IF(VLOOKUP(A55,'Hazard &amp; Exposure'!$B$3:$DT$193,123,FALSE)&gt;0,1,0)</f>
        <v>0</v>
      </c>
      <c r="D55" s="129">
        <f>'Indicator Date hidden2'!BZ56</f>
        <v>0.33870967741935482</v>
      </c>
      <c r="E55" s="129">
        <f t="shared" si="4"/>
        <v>9.3333333333333339</v>
      </c>
      <c r="F55" s="129">
        <f t="shared" si="5"/>
        <v>1</v>
      </c>
      <c r="G55" s="129">
        <f t="shared" si="6"/>
        <v>4.5161290322580641</v>
      </c>
      <c r="H55" s="129">
        <f t="shared" si="7"/>
        <v>5.5397849462365585</v>
      </c>
      <c r="J55" s="3"/>
    </row>
    <row r="56" spans="1:10" x14ac:dyDescent="0.3">
      <c r="A56" s="3" t="s">
        <v>102</v>
      </c>
      <c r="B56" s="3">
        <f>'Imputed and missing data hidden'!BY56</f>
        <v>13</v>
      </c>
      <c r="C56" s="3">
        <f>IF(VLOOKUP(A56,'Hazard &amp; Exposure'!$B$3:$DT$193,123,FALSE)&gt;0,1,0)</f>
        <v>0</v>
      </c>
      <c r="D56" s="129">
        <f>'Indicator Date hidden2'!BZ57</f>
        <v>0.34375</v>
      </c>
      <c r="E56" s="129">
        <f t="shared" si="4"/>
        <v>8.6666666666666661</v>
      </c>
      <c r="F56" s="129">
        <f t="shared" si="5"/>
        <v>1</v>
      </c>
      <c r="G56" s="129">
        <f t="shared" si="6"/>
        <v>4.5833333333333339</v>
      </c>
      <c r="H56" s="129">
        <f t="shared" si="7"/>
        <v>5.3000000000000007</v>
      </c>
      <c r="J56" s="3"/>
    </row>
    <row r="57" spans="1:10" x14ac:dyDescent="0.3">
      <c r="A57" s="3" t="s">
        <v>308</v>
      </c>
      <c r="B57" s="3">
        <f>'Imputed and missing data hidden'!BY57</f>
        <v>1</v>
      </c>
      <c r="C57" s="3">
        <f>IF(VLOOKUP(A57,'Hazard &amp; Exposure'!$B$3:$DT$193,123,FALSE)&gt;0,1,0)</f>
        <v>0</v>
      </c>
      <c r="D57" s="129">
        <f>'Indicator Date hidden2'!BZ58</f>
        <v>0.32876712328767121</v>
      </c>
      <c r="E57" s="129">
        <f t="shared" si="4"/>
        <v>0.66666666666666607</v>
      </c>
      <c r="F57" s="129">
        <f t="shared" si="5"/>
        <v>1</v>
      </c>
      <c r="G57" s="129">
        <f t="shared" si="6"/>
        <v>4.3835616438356162</v>
      </c>
      <c r="H57" s="129">
        <f t="shared" si="7"/>
        <v>2.0200913242009131</v>
      </c>
      <c r="J57" s="3"/>
    </row>
    <row r="58" spans="1:10" x14ac:dyDescent="0.3">
      <c r="A58" s="3" t="s">
        <v>104</v>
      </c>
      <c r="B58" s="3">
        <f>'Imputed and missing data hidden'!BY58</f>
        <v>1</v>
      </c>
      <c r="C58" s="3">
        <f>IF(VLOOKUP(A58,'Hazard &amp; Exposure'!$B$3:$DT$193,123,FALSE)&gt;0,1,0)</f>
        <v>1</v>
      </c>
      <c r="D58" s="129">
        <f>'Indicator Date hidden2'!BZ59</f>
        <v>0.28378378378378377</v>
      </c>
      <c r="E58" s="129">
        <f t="shared" si="4"/>
        <v>0.66666666666666607</v>
      </c>
      <c r="F58" s="129">
        <f t="shared" si="5"/>
        <v>1.25</v>
      </c>
      <c r="G58" s="129">
        <f t="shared" si="6"/>
        <v>3.7837837837837842</v>
      </c>
      <c r="H58" s="129">
        <f t="shared" si="7"/>
        <v>2.2252252252252251</v>
      </c>
      <c r="J58" s="3"/>
    </row>
    <row r="59" spans="1:10" x14ac:dyDescent="0.3">
      <c r="A59" s="3" t="s">
        <v>106</v>
      </c>
      <c r="B59" s="3">
        <f>'Imputed and missing data hidden'!BY59</f>
        <v>9</v>
      </c>
      <c r="C59" s="3">
        <f>IF(VLOOKUP(A59,'Hazard &amp; Exposure'!$B$3:$DT$193,123,FALSE)&gt;0,1,0)</f>
        <v>0</v>
      </c>
      <c r="D59" s="129">
        <f>'Indicator Date hidden2'!BZ60</f>
        <v>0.34782608695652173</v>
      </c>
      <c r="E59" s="129">
        <f t="shared" si="4"/>
        <v>6</v>
      </c>
      <c r="F59" s="129">
        <f t="shared" si="5"/>
        <v>1</v>
      </c>
      <c r="G59" s="129">
        <f t="shared" si="6"/>
        <v>4.6376811594202891</v>
      </c>
      <c r="H59" s="129">
        <f t="shared" si="7"/>
        <v>4.2550724637681157</v>
      </c>
      <c r="J59" s="3"/>
    </row>
    <row r="60" spans="1:10" x14ac:dyDescent="0.3">
      <c r="A60" s="3" t="s">
        <v>108</v>
      </c>
      <c r="B60" s="3">
        <f>'Imputed and missing data hidden'!BY60</f>
        <v>13</v>
      </c>
      <c r="C60" s="3">
        <f>IF(VLOOKUP(A60,'Hazard &amp; Exposure'!$B$3:$DT$193,123,FALSE)&gt;0,1,0)</f>
        <v>0</v>
      </c>
      <c r="D60" s="129">
        <f>'Indicator Date hidden2'!BZ61</f>
        <v>0.24615384615384617</v>
      </c>
      <c r="E60" s="129">
        <f t="shared" si="4"/>
        <v>8.6666666666666661</v>
      </c>
      <c r="F60" s="129">
        <f t="shared" si="5"/>
        <v>1</v>
      </c>
      <c r="G60" s="129">
        <f t="shared" si="6"/>
        <v>3.2820512820512828</v>
      </c>
      <c r="H60" s="129">
        <f t="shared" si="7"/>
        <v>4.7794871794871794</v>
      </c>
      <c r="J60" s="3"/>
    </row>
    <row r="61" spans="1:10" x14ac:dyDescent="0.3">
      <c r="A61" s="3" t="s">
        <v>110</v>
      </c>
      <c r="B61" s="3">
        <f>'Imputed and missing data hidden'!BY61</f>
        <v>11</v>
      </c>
      <c r="C61" s="3">
        <f>IF(VLOOKUP(A61,'Hazard &amp; Exposure'!$B$3:$DT$193,123,FALSE)&gt;0,1,0)</f>
        <v>0</v>
      </c>
      <c r="D61" s="129">
        <f>'Indicator Date hidden2'!BZ62</f>
        <v>0.16666666666666666</v>
      </c>
      <c r="E61" s="129">
        <f t="shared" si="4"/>
        <v>7.3333333333333339</v>
      </c>
      <c r="F61" s="129">
        <f t="shared" si="5"/>
        <v>1</v>
      </c>
      <c r="G61" s="129">
        <f t="shared" si="6"/>
        <v>2.2222222222222223</v>
      </c>
      <c r="H61" s="129">
        <f t="shared" si="7"/>
        <v>3.8222222222222229</v>
      </c>
      <c r="J61" s="3"/>
    </row>
    <row r="62" spans="1:10" x14ac:dyDescent="0.3">
      <c r="A62" s="3" t="s">
        <v>112</v>
      </c>
      <c r="B62" s="3">
        <f>'Imputed and missing data hidden'!BY62</f>
        <v>4</v>
      </c>
      <c r="C62" s="3">
        <f>IF(VLOOKUP(A62,'Hazard &amp; Exposure'!$B$3:$DT$193,123,FALSE)&gt;0,1,0)</f>
        <v>0</v>
      </c>
      <c r="D62" s="129">
        <f>'Indicator Date hidden2'!BZ63</f>
        <v>0.42857142857142855</v>
      </c>
      <c r="E62" s="129">
        <f t="shared" si="4"/>
        <v>2.666666666666667</v>
      </c>
      <c r="F62" s="129">
        <f t="shared" si="5"/>
        <v>1</v>
      </c>
      <c r="G62" s="129">
        <f t="shared" si="6"/>
        <v>5.7142857142857135</v>
      </c>
      <c r="H62" s="129">
        <f t="shared" si="7"/>
        <v>3.352380952380952</v>
      </c>
      <c r="J62" s="3"/>
    </row>
    <row r="63" spans="1:10" x14ac:dyDescent="0.3">
      <c r="A63" s="3" t="s">
        <v>114</v>
      </c>
      <c r="B63" s="3">
        <f>'Imputed and missing data hidden'!BY63</f>
        <v>0</v>
      </c>
      <c r="C63" s="3">
        <f>IF(VLOOKUP(A63,'Hazard &amp; Exposure'!$B$3:$DT$193,123,FALSE)&gt;0,1,0)</f>
        <v>0</v>
      </c>
      <c r="D63" s="129">
        <f>'Indicator Date hidden2'!BZ64</f>
        <v>0.33783783783783783</v>
      </c>
      <c r="E63" s="129">
        <f t="shared" si="4"/>
        <v>0</v>
      </c>
      <c r="F63" s="129">
        <f t="shared" si="5"/>
        <v>1</v>
      </c>
      <c r="G63" s="129">
        <f t="shared" si="6"/>
        <v>4.5045045045045038</v>
      </c>
      <c r="H63" s="129">
        <f t="shared" si="7"/>
        <v>1.8018018018018012</v>
      </c>
      <c r="J63" s="3"/>
    </row>
    <row r="64" spans="1:10" x14ac:dyDescent="0.3">
      <c r="A64" s="3" t="s">
        <v>116</v>
      </c>
      <c r="B64" s="3">
        <f>'Imputed and missing data hidden'!BY64</f>
        <v>5</v>
      </c>
      <c r="C64" s="3">
        <f>IF(VLOOKUP(A64,'Hazard &amp; Exposure'!$B$3:$DT$193,123,FALSE)&gt;0,1,0)</f>
        <v>0</v>
      </c>
      <c r="D64" s="129">
        <f>'Indicator Date hidden2'!BZ65</f>
        <v>0.34246575342465752</v>
      </c>
      <c r="E64" s="129">
        <f t="shared" si="4"/>
        <v>3.3333333333333339</v>
      </c>
      <c r="F64" s="129">
        <f t="shared" si="5"/>
        <v>1</v>
      </c>
      <c r="G64" s="129">
        <f t="shared" si="6"/>
        <v>4.5662100456620998</v>
      </c>
      <c r="H64" s="129">
        <f t="shared" si="7"/>
        <v>3.1598173515981731</v>
      </c>
      <c r="J64" s="3"/>
    </row>
    <row r="65" spans="1:10" x14ac:dyDescent="0.3">
      <c r="A65" s="3" t="s">
        <v>118</v>
      </c>
      <c r="B65" s="3">
        <f>'Imputed and missing data hidden'!BY65</f>
        <v>10</v>
      </c>
      <c r="C65" s="3">
        <f>IF(VLOOKUP(A65,'Hazard &amp; Exposure'!$B$3:$DT$193,123,FALSE)&gt;0,1,0)</f>
        <v>0</v>
      </c>
      <c r="D65" s="129">
        <f>'Indicator Date hidden2'!BZ66</f>
        <v>0.26865671641791045</v>
      </c>
      <c r="E65" s="129">
        <f t="shared" si="4"/>
        <v>6.666666666666667</v>
      </c>
      <c r="F65" s="129">
        <f t="shared" si="5"/>
        <v>1</v>
      </c>
      <c r="G65" s="129">
        <f t="shared" si="6"/>
        <v>3.5820895522388065</v>
      </c>
      <c r="H65" s="129">
        <f t="shared" si="7"/>
        <v>4.0995024875621899</v>
      </c>
      <c r="J65" s="3"/>
    </row>
    <row r="66" spans="1:10" x14ac:dyDescent="0.3">
      <c r="A66" s="3" t="s">
        <v>120</v>
      </c>
      <c r="B66" s="3">
        <f>'Imputed and missing data hidden'!BY66</f>
        <v>0</v>
      </c>
      <c r="C66" s="3">
        <f>IF(VLOOKUP(A66,'Hazard &amp; Exposure'!$B$3:$DT$193,123,FALSE)&gt;0,1,0)</f>
        <v>0</v>
      </c>
      <c r="D66" s="129">
        <f>'Indicator Date hidden2'!BZ67</f>
        <v>0.32</v>
      </c>
      <c r="E66" s="129">
        <f t="shared" ref="E66:E97" si="8">IF(B66&gt;B$197,10,10-(B$197-B66)/(B$197-B$196)*10)</f>
        <v>0</v>
      </c>
      <c r="F66" s="129">
        <f t="shared" ref="F66:F97" si="9">IF(C66=1,$B$199,1)</f>
        <v>1</v>
      </c>
      <c r="G66" s="129">
        <f t="shared" ref="G66:G97" si="10">IF(D66&gt;D$197,10,10-(D$197-D66)/(D$197-D$196)*10)</f>
        <v>4.2666666666666666</v>
      </c>
      <c r="H66" s="129">
        <f t="shared" ref="H66:H97" si="11">10-(12.5-AVERAGE(E66,G66)*F66)/12.5*10</f>
        <v>1.706666666666667</v>
      </c>
      <c r="J66" s="3"/>
    </row>
    <row r="67" spans="1:10" x14ac:dyDescent="0.3">
      <c r="A67" s="3" t="s">
        <v>122</v>
      </c>
      <c r="B67" s="3">
        <f>'Imputed and missing data hidden'!BY67</f>
        <v>10</v>
      </c>
      <c r="C67" s="3">
        <f>IF(VLOOKUP(A67,'Hazard &amp; Exposure'!$B$3:$DT$193,123,FALSE)&gt;0,1,0)</f>
        <v>0</v>
      </c>
      <c r="D67" s="129">
        <f>'Indicator Date hidden2'!BZ68</f>
        <v>0.26865671641791045</v>
      </c>
      <c r="E67" s="129">
        <f t="shared" si="8"/>
        <v>6.666666666666667</v>
      </c>
      <c r="F67" s="129">
        <f t="shared" si="9"/>
        <v>1</v>
      </c>
      <c r="G67" s="129">
        <f t="shared" si="10"/>
        <v>3.5820895522388065</v>
      </c>
      <c r="H67" s="129">
        <f t="shared" si="11"/>
        <v>4.0995024875621899</v>
      </c>
      <c r="J67" s="3"/>
    </row>
    <row r="68" spans="1:10" x14ac:dyDescent="0.3">
      <c r="A68" s="3" t="s">
        <v>124</v>
      </c>
      <c r="B68" s="3">
        <f>'Imputed and missing data hidden'!BY68</f>
        <v>19</v>
      </c>
      <c r="C68" s="3">
        <f>IF(VLOOKUP(A68,'Hazard &amp; Exposure'!$B$3:$DT$193,123,FALSE)&gt;0,1,0)</f>
        <v>0</v>
      </c>
      <c r="D68" s="129">
        <f>'Indicator Date hidden2'!BZ69</f>
        <v>0.22950819672131148</v>
      </c>
      <c r="E68" s="129">
        <f t="shared" si="8"/>
        <v>10</v>
      </c>
      <c r="F68" s="129">
        <f t="shared" si="9"/>
        <v>1</v>
      </c>
      <c r="G68" s="129">
        <f t="shared" si="10"/>
        <v>3.0601092896174862</v>
      </c>
      <c r="H68" s="129">
        <f t="shared" si="11"/>
        <v>5.2240437158469941</v>
      </c>
      <c r="J68" s="3"/>
    </row>
    <row r="69" spans="1:10" x14ac:dyDescent="0.3">
      <c r="A69" s="3" t="s">
        <v>126</v>
      </c>
      <c r="B69" s="3">
        <f>'Imputed and missing data hidden'!BY69</f>
        <v>4</v>
      </c>
      <c r="C69" s="3">
        <f>IF(VLOOKUP(A69,'Hazard &amp; Exposure'!$B$3:$DT$193,123,FALSE)&gt;0,1,0)</f>
        <v>0</v>
      </c>
      <c r="D69" s="129">
        <f>'Indicator Date hidden2'!BZ70</f>
        <v>0.4</v>
      </c>
      <c r="E69" s="129">
        <f t="shared" si="8"/>
        <v>2.666666666666667</v>
      </c>
      <c r="F69" s="129">
        <f t="shared" si="9"/>
        <v>1</v>
      </c>
      <c r="G69" s="129">
        <f t="shared" si="10"/>
        <v>5.3333333333333339</v>
      </c>
      <c r="H69" s="129">
        <f t="shared" si="11"/>
        <v>3.1999999999999993</v>
      </c>
      <c r="J69" s="3"/>
    </row>
    <row r="70" spans="1:10" x14ac:dyDescent="0.3">
      <c r="A70" s="3" t="s">
        <v>128</v>
      </c>
      <c r="B70" s="3">
        <f>'Imputed and missing data hidden'!BY70</f>
        <v>4</v>
      </c>
      <c r="C70" s="3">
        <f>IF(VLOOKUP(A70,'Hazard &amp; Exposure'!$B$3:$DT$193,123,FALSE)&gt;0,1,0)</f>
        <v>0</v>
      </c>
      <c r="D70" s="129">
        <f>'Indicator Date hidden2'!BZ71</f>
        <v>0.38028169014084506</v>
      </c>
      <c r="E70" s="129">
        <f t="shared" si="8"/>
        <v>2.666666666666667</v>
      </c>
      <c r="F70" s="129">
        <f t="shared" si="9"/>
        <v>1</v>
      </c>
      <c r="G70" s="129">
        <f t="shared" si="10"/>
        <v>5.070422535211268</v>
      </c>
      <c r="H70" s="129">
        <f t="shared" si="11"/>
        <v>3.0948356807511743</v>
      </c>
      <c r="J70" s="3"/>
    </row>
    <row r="71" spans="1:10" x14ac:dyDescent="0.3">
      <c r="A71" s="3" t="s">
        <v>130</v>
      </c>
      <c r="B71" s="3">
        <f>'Imputed and missing data hidden'!BY71</f>
        <v>4</v>
      </c>
      <c r="C71" s="3">
        <f>IF(VLOOKUP(A71,'Hazard &amp; Exposure'!$B$3:$DT$193,123,FALSE)&gt;0,1,0)</f>
        <v>0</v>
      </c>
      <c r="D71" s="129">
        <f>'Indicator Date hidden2'!BZ72</f>
        <v>0.46478873239436619</v>
      </c>
      <c r="E71" s="129">
        <f t="shared" si="8"/>
        <v>2.666666666666667</v>
      </c>
      <c r="F71" s="129">
        <f t="shared" si="9"/>
        <v>1</v>
      </c>
      <c r="G71" s="129">
        <f t="shared" si="10"/>
        <v>6.1971830985915499</v>
      </c>
      <c r="H71" s="129">
        <f t="shared" si="11"/>
        <v>3.5455399061032864</v>
      </c>
      <c r="J71" s="3"/>
    </row>
    <row r="72" spans="1:10" x14ac:dyDescent="0.3">
      <c r="A72" s="3" t="s">
        <v>131</v>
      </c>
      <c r="B72" s="3">
        <f>'Imputed and missing data hidden'!BY72</f>
        <v>6</v>
      </c>
      <c r="C72" s="3">
        <f>IF(VLOOKUP(A72,'Hazard &amp; Exposure'!$B$3:$DT$193,123,FALSE)&gt;0,1,0)</f>
        <v>0</v>
      </c>
      <c r="D72" s="129">
        <f>'Indicator Date hidden2'!BZ73</f>
        <v>0.44444444444444442</v>
      </c>
      <c r="E72" s="129">
        <f t="shared" si="8"/>
        <v>4</v>
      </c>
      <c r="F72" s="129">
        <f t="shared" si="9"/>
        <v>1</v>
      </c>
      <c r="G72" s="129">
        <f t="shared" si="10"/>
        <v>5.9259259259259256</v>
      </c>
      <c r="H72" s="129">
        <f t="shared" si="11"/>
        <v>3.9703703703703708</v>
      </c>
      <c r="J72" s="3"/>
    </row>
    <row r="73" spans="1:10" x14ac:dyDescent="0.3">
      <c r="A73" s="3" t="s">
        <v>133</v>
      </c>
      <c r="B73" s="3">
        <f>'Imputed and missing data hidden'!BY73</f>
        <v>4</v>
      </c>
      <c r="C73" s="3">
        <f>IF(VLOOKUP(A73,'Hazard &amp; Exposure'!$B$3:$DT$193,123,FALSE)&gt;0,1,0)</f>
        <v>0</v>
      </c>
      <c r="D73" s="129">
        <f>'Indicator Date hidden2'!BZ74</f>
        <v>0.33333333333333331</v>
      </c>
      <c r="E73" s="129">
        <f t="shared" si="8"/>
        <v>2.666666666666667</v>
      </c>
      <c r="F73" s="129">
        <f t="shared" si="9"/>
        <v>1</v>
      </c>
      <c r="G73" s="129">
        <f t="shared" si="10"/>
        <v>4.4444444444444446</v>
      </c>
      <c r="H73" s="129">
        <f t="shared" si="11"/>
        <v>2.8444444444444441</v>
      </c>
      <c r="J73" s="3"/>
    </row>
    <row r="74" spans="1:10" x14ac:dyDescent="0.3">
      <c r="A74" s="3" t="s">
        <v>135</v>
      </c>
      <c r="B74" s="3">
        <f>'Imputed and missing data hidden'!BY74</f>
        <v>4</v>
      </c>
      <c r="C74" s="3">
        <f>IF(VLOOKUP(A74,'Hazard &amp; Exposure'!$B$3:$DT$193,123,FALSE)&gt;0,1,0)</f>
        <v>0</v>
      </c>
      <c r="D74" s="129">
        <f>'Indicator Date hidden2'!BZ75</f>
        <v>0.48</v>
      </c>
      <c r="E74" s="129">
        <f t="shared" si="8"/>
        <v>2.666666666666667</v>
      </c>
      <c r="F74" s="129">
        <f t="shared" si="9"/>
        <v>1</v>
      </c>
      <c r="G74" s="129">
        <f t="shared" si="10"/>
        <v>6.3999999999999995</v>
      </c>
      <c r="H74" s="129">
        <f t="shared" si="11"/>
        <v>3.6266666666666669</v>
      </c>
      <c r="J74" s="3"/>
    </row>
    <row r="75" spans="1:10" x14ac:dyDescent="0.3">
      <c r="A75" s="3" t="s">
        <v>137</v>
      </c>
      <c r="B75" s="3">
        <f>'Imputed and missing data hidden'!BY75</f>
        <v>10</v>
      </c>
      <c r="C75" s="3">
        <f>IF(VLOOKUP(A75,'Hazard &amp; Exposure'!$B$3:$DT$193,123,FALSE)&gt;0,1,0)</f>
        <v>0</v>
      </c>
      <c r="D75" s="129">
        <f>'Indicator Date hidden2'!BZ76</f>
        <v>0.28358208955223879</v>
      </c>
      <c r="E75" s="129">
        <f t="shared" si="8"/>
        <v>6.666666666666667</v>
      </c>
      <c r="F75" s="129">
        <f t="shared" si="9"/>
        <v>1</v>
      </c>
      <c r="G75" s="129">
        <f t="shared" si="10"/>
        <v>3.7810945273631837</v>
      </c>
      <c r="H75" s="129">
        <f t="shared" si="11"/>
        <v>4.1791044776119399</v>
      </c>
      <c r="J75" s="3"/>
    </row>
    <row r="76" spans="1:10" x14ac:dyDescent="0.3">
      <c r="A76" s="3" t="s">
        <v>139</v>
      </c>
      <c r="B76" s="3">
        <f>'Imputed and missing data hidden'!BY76</f>
        <v>16</v>
      </c>
      <c r="C76" s="3">
        <f>IF(VLOOKUP(A76,'Hazard &amp; Exposure'!$B$3:$DT$193,123,FALSE)&gt;0,1,0)</f>
        <v>0</v>
      </c>
      <c r="D76" s="129">
        <f>'Indicator Date hidden2'!BZ77</f>
        <v>0.1111111111111111</v>
      </c>
      <c r="E76" s="129">
        <f t="shared" si="8"/>
        <v>10</v>
      </c>
      <c r="F76" s="129">
        <f t="shared" si="9"/>
        <v>1</v>
      </c>
      <c r="G76" s="129">
        <f t="shared" si="10"/>
        <v>1.4814814814814827</v>
      </c>
      <c r="H76" s="129">
        <f t="shared" si="11"/>
        <v>4.5925925925925926</v>
      </c>
      <c r="J76" s="3"/>
    </row>
    <row r="77" spans="1:10" x14ac:dyDescent="0.3">
      <c r="A77" s="3" t="s">
        <v>141</v>
      </c>
      <c r="B77" s="3">
        <f>'Imputed and missing data hidden'!BY77</f>
        <v>5</v>
      </c>
      <c r="C77" s="3">
        <f>IF(VLOOKUP(A77,'Hazard &amp; Exposure'!$B$3:$DT$193,123,FALSE)&gt;0,1,0)</f>
        <v>0</v>
      </c>
      <c r="D77" s="129">
        <f>'Indicator Date hidden2'!BZ78</f>
        <v>0.35616438356164382</v>
      </c>
      <c r="E77" s="129">
        <f t="shared" si="8"/>
        <v>3.3333333333333339</v>
      </c>
      <c r="F77" s="129">
        <f t="shared" si="9"/>
        <v>1</v>
      </c>
      <c r="G77" s="129">
        <f t="shared" si="10"/>
        <v>4.7488584474885842</v>
      </c>
      <c r="H77" s="129">
        <f t="shared" si="11"/>
        <v>3.2328767123287676</v>
      </c>
      <c r="J77" s="3"/>
    </row>
    <row r="78" spans="1:10" x14ac:dyDescent="0.3">
      <c r="A78" s="3" t="s">
        <v>143</v>
      </c>
      <c r="B78" s="3">
        <f>'Imputed and missing data hidden'!BY78</f>
        <v>5</v>
      </c>
      <c r="C78" s="3">
        <f>IF(VLOOKUP(A78,'Hazard &amp; Exposure'!$B$3:$DT$193,123,FALSE)&gt;0,1,0)</f>
        <v>0</v>
      </c>
      <c r="D78" s="129">
        <f>'Indicator Date hidden2'!BZ79</f>
        <v>0.16438356164383561</v>
      </c>
      <c r="E78" s="129">
        <f t="shared" si="8"/>
        <v>3.3333333333333339</v>
      </c>
      <c r="F78" s="129">
        <f t="shared" si="9"/>
        <v>1</v>
      </c>
      <c r="G78" s="129">
        <f t="shared" si="10"/>
        <v>2.1917808219178081</v>
      </c>
      <c r="H78" s="129">
        <f t="shared" si="11"/>
        <v>2.2100456621004572</v>
      </c>
      <c r="J78" s="3"/>
    </row>
    <row r="79" spans="1:10" x14ac:dyDescent="0.3">
      <c r="A79" s="3" t="s">
        <v>145</v>
      </c>
      <c r="B79" s="3">
        <f>'Imputed and missing data hidden'!BY79</f>
        <v>6</v>
      </c>
      <c r="C79" s="3">
        <f>IF(VLOOKUP(A79,'Hazard &amp; Exposure'!$B$3:$DT$193,123,FALSE)&gt;0,1,0)</f>
        <v>0</v>
      </c>
      <c r="D79" s="129">
        <f>'Indicator Date hidden2'!BZ80</f>
        <v>0.47887323943661969</v>
      </c>
      <c r="E79" s="129">
        <f t="shared" si="8"/>
        <v>4</v>
      </c>
      <c r="F79" s="129">
        <f t="shared" si="9"/>
        <v>1</v>
      </c>
      <c r="G79" s="129">
        <f t="shared" si="10"/>
        <v>6.384976525821596</v>
      </c>
      <c r="H79" s="129">
        <f t="shared" si="11"/>
        <v>4.1539906103286386</v>
      </c>
      <c r="J79" s="3"/>
    </row>
    <row r="80" spans="1:10" x14ac:dyDescent="0.3">
      <c r="A80" s="3" t="s">
        <v>146</v>
      </c>
      <c r="B80" s="3">
        <f>'Imputed and missing data hidden'!BY80</f>
        <v>6</v>
      </c>
      <c r="C80" s="3">
        <f>IF(VLOOKUP(A80,'Hazard &amp; Exposure'!$B$3:$DT$193,123,FALSE)&gt;0,1,0)</f>
        <v>1</v>
      </c>
      <c r="D80" s="129">
        <f>'Indicator Date hidden2'!BZ81</f>
        <v>0.22222222222222221</v>
      </c>
      <c r="E80" s="129">
        <f t="shared" si="8"/>
        <v>4</v>
      </c>
      <c r="F80" s="129">
        <f t="shared" si="9"/>
        <v>1.25</v>
      </c>
      <c r="G80" s="129">
        <f t="shared" si="10"/>
        <v>2.9629629629629628</v>
      </c>
      <c r="H80" s="129">
        <f t="shared" si="11"/>
        <v>3.481481481481481</v>
      </c>
      <c r="J80" s="3"/>
    </row>
    <row r="81" spans="1:10" x14ac:dyDescent="0.3">
      <c r="A81" s="3" t="s">
        <v>148</v>
      </c>
      <c r="B81" s="3">
        <f>'Imputed and missing data hidden'!BY81</f>
        <v>13</v>
      </c>
      <c r="C81" s="3">
        <f>IF(VLOOKUP(A81,'Hazard &amp; Exposure'!$B$3:$DT$193,123,FALSE)&gt;0,1,0)</f>
        <v>0</v>
      </c>
      <c r="D81" s="129">
        <f>'Indicator Date hidden2'!BZ82</f>
        <v>0.234375</v>
      </c>
      <c r="E81" s="129">
        <f t="shared" si="8"/>
        <v>8.6666666666666661</v>
      </c>
      <c r="F81" s="129">
        <f t="shared" si="9"/>
        <v>1</v>
      </c>
      <c r="G81" s="129">
        <f t="shared" si="10"/>
        <v>3.125</v>
      </c>
      <c r="H81" s="129">
        <f t="shared" si="11"/>
        <v>4.7166666666666668</v>
      </c>
      <c r="J81" s="3"/>
    </row>
    <row r="82" spans="1:10" x14ac:dyDescent="0.3">
      <c r="A82" s="3" t="s">
        <v>150</v>
      </c>
      <c r="B82" s="3">
        <f>'Imputed and missing data hidden'!BY82</f>
        <v>13</v>
      </c>
      <c r="C82" s="3">
        <f>IF(VLOOKUP(A82,'Hazard &amp; Exposure'!$B$3:$DT$193,123,FALSE)&gt;0,1,0)</f>
        <v>0</v>
      </c>
      <c r="D82" s="129">
        <f>'Indicator Date hidden2'!BZ83</f>
        <v>0.28125</v>
      </c>
      <c r="E82" s="129">
        <f t="shared" si="8"/>
        <v>8.6666666666666661</v>
      </c>
      <c r="F82" s="129">
        <f t="shared" si="9"/>
        <v>1</v>
      </c>
      <c r="G82" s="129">
        <f t="shared" si="10"/>
        <v>3.75</v>
      </c>
      <c r="H82" s="129">
        <f t="shared" si="11"/>
        <v>4.9666666666666659</v>
      </c>
      <c r="J82" s="3"/>
    </row>
    <row r="83" spans="1:10" x14ac:dyDescent="0.3">
      <c r="A83" s="3" t="s">
        <v>152</v>
      </c>
      <c r="B83" s="3">
        <f>'Imputed and missing data hidden'!BY83</f>
        <v>9</v>
      </c>
      <c r="C83" s="3">
        <f>IF(VLOOKUP(A83,'Hazard &amp; Exposure'!$B$3:$DT$193,123,FALSE)&gt;0,1,0)</f>
        <v>0</v>
      </c>
      <c r="D83" s="129">
        <f>'Indicator Date hidden2'!BZ84</f>
        <v>0.25</v>
      </c>
      <c r="E83" s="129">
        <f t="shared" si="8"/>
        <v>6</v>
      </c>
      <c r="F83" s="129">
        <f t="shared" si="9"/>
        <v>1</v>
      </c>
      <c r="G83" s="129">
        <f t="shared" si="10"/>
        <v>3.3333333333333339</v>
      </c>
      <c r="H83" s="129">
        <f t="shared" si="11"/>
        <v>3.7333333333333343</v>
      </c>
      <c r="J83" s="3"/>
    </row>
    <row r="84" spans="1:10" x14ac:dyDescent="0.3">
      <c r="A84" s="3" t="s">
        <v>154</v>
      </c>
      <c r="B84" s="3">
        <f>'Imputed and missing data hidden'!BY84</f>
        <v>7</v>
      </c>
      <c r="C84" s="3">
        <f>IF(VLOOKUP(A84,'Hazard &amp; Exposure'!$B$3:$DT$193,123,FALSE)&gt;0,1,0)</f>
        <v>0</v>
      </c>
      <c r="D84" s="129">
        <f>'Indicator Date hidden2'!BZ85</f>
        <v>0.46478873239436619</v>
      </c>
      <c r="E84" s="129">
        <f t="shared" si="8"/>
        <v>4.666666666666667</v>
      </c>
      <c r="F84" s="129">
        <f t="shared" si="9"/>
        <v>1</v>
      </c>
      <c r="G84" s="129">
        <f t="shared" si="10"/>
        <v>6.1971830985915499</v>
      </c>
      <c r="H84" s="129">
        <f t="shared" si="11"/>
        <v>4.3455399061032862</v>
      </c>
      <c r="J84" s="3"/>
    </row>
    <row r="85" spans="1:10" x14ac:dyDescent="0.3">
      <c r="A85" s="3" t="s">
        <v>156</v>
      </c>
      <c r="B85" s="3">
        <f>'Imputed and missing data hidden'!BY85</f>
        <v>11</v>
      </c>
      <c r="C85" s="3">
        <f>IF(VLOOKUP(A85,'Hazard &amp; Exposure'!$B$3:$DT$193,123,FALSE)&gt;0,1,0)</f>
        <v>0</v>
      </c>
      <c r="D85" s="129">
        <f>'Indicator Date hidden2'!BZ86</f>
        <v>0.42424242424242425</v>
      </c>
      <c r="E85" s="129">
        <f t="shared" si="8"/>
        <v>7.3333333333333339</v>
      </c>
      <c r="F85" s="129">
        <f t="shared" si="9"/>
        <v>1</v>
      </c>
      <c r="G85" s="129">
        <f t="shared" si="10"/>
        <v>5.6565656565656566</v>
      </c>
      <c r="H85" s="129">
        <f t="shared" si="11"/>
        <v>5.1959595959595966</v>
      </c>
      <c r="J85" s="3"/>
    </row>
    <row r="86" spans="1:10" x14ac:dyDescent="0.3">
      <c r="A86" s="3" t="s">
        <v>158</v>
      </c>
      <c r="B86" s="3">
        <f>'Imputed and missing data hidden'!BY86</f>
        <v>8</v>
      </c>
      <c r="C86" s="3">
        <f>IF(VLOOKUP(A86,'Hazard &amp; Exposure'!$B$3:$DT$193,123,FALSE)&gt;0,1,0)</f>
        <v>0</v>
      </c>
      <c r="D86" s="129">
        <f>'Indicator Date hidden2'!BZ87</f>
        <v>0.40579710144927539</v>
      </c>
      <c r="E86" s="129">
        <f t="shared" si="8"/>
        <v>5.333333333333333</v>
      </c>
      <c r="F86" s="129">
        <f t="shared" si="9"/>
        <v>1</v>
      </c>
      <c r="G86" s="129">
        <f t="shared" si="10"/>
        <v>5.4106280193236715</v>
      </c>
      <c r="H86" s="129">
        <f t="shared" si="11"/>
        <v>4.2975845410628022</v>
      </c>
      <c r="J86" s="3"/>
    </row>
    <row r="87" spans="1:10" x14ac:dyDescent="0.3">
      <c r="A87" s="3" t="s">
        <v>160</v>
      </c>
      <c r="B87" s="3">
        <f>'Imputed and missing data hidden'!BY87</f>
        <v>4</v>
      </c>
      <c r="C87" s="3">
        <f>IF(VLOOKUP(A87,'Hazard &amp; Exposure'!$B$3:$DT$193,123,FALSE)&gt;0,1,0)</f>
        <v>0</v>
      </c>
      <c r="D87" s="129">
        <f>'Indicator Date hidden2'!BZ88</f>
        <v>0.38356164383561642</v>
      </c>
      <c r="E87" s="129">
        <f t="shared" si="8"/>
        <v>2.666666666666667</v>
      </c>
      <c r="F87" s="129">
        <f t="shared" si="9"/>
        <v>1</v>
      </c>
      <c r="G87" s="129">
        <f t="shared" si="10"/>
        <v>5.1141552511415522</v>
      </c>
      <c r="H87" s="129">
        <f t="shared" si="11"/>
        <v>3.1123287671232873</v>
      </c>
      <c r="J87" s="3"/>
    </row>
    <row r="88" spans="1:10" x14ac:dyDescent="0.3">
      <c r="A88" s="3" t="s">
        <v>162</v>
      </c>
      <c r="B88" s="3">
        <f>'Imputed and missing data hidden'!BY88</f>
        <v>0</v>
      </c>
      <c r="C88" s="3">
        <f>IF(VLOOKUP(A88,'Hazard &amp; Exposure'!$B$3:$DT$193,123,FALSE)&gt;0,1,0)</f>
        <v>0</v>
      </c>
      <c r="D88" s="129">
        <f>'Indicator Date hidden2'!BZ89</f>
        <v>0.36</v>
      </c>
      <c r="E88" s="129">
        <f t="shared" si="8"/>
        <v>0</v>
      </c>
      <c r="F88" s="129">
        <f t="shared" si="9"/>
        <v>1</v>
      </c>
      <c r="G88" s="129">
        <f t="shared" si="10"/>
        <v>4.8</v>
      </c>
      <c r="H88" s="129">
        <f t="shared" si="11"/>
        <v>1.92</v>
      </c>
      <c r="J88" s="3"/>
    </row>
    <row r="89" spans="1:10" x14ac:dyDescent="0.3">
      <c r="A89" s="3" t="s">
        <v>164</v>
      </c>
      <c r="B89" s="3">
        <f>'Imputed and missing data hidden'!BY89</f>
        <v>18</v>
      </c>
      <c r="C89" s="3">
        <f>IF(VLOOKUP(A89,'Hazard &amp; Exposure'!$B$3:$DT$193,123,FALSE)&gt;0,1,0)</f>
        <v>0</v>
      </c>
      <c r="D89" s="129">
        <f>'Indicator Date hidden2'!BZ90</f>
        <v>0.33333333333333331</v>
      </c>
      <c r="E89" s="129">
        <f t="shared" si="8"/>
        <v>10</v>
      </c>
      <c r="F89" s="129">
        <f t="shared" si="9"/>
        <v>1</v>
      </c>
      <c r="G89" s="129">
        <f t="shared" si="10"/>
        <v>4.4444444444444446</v>
      </c>
      <c r="H89" s="129">
        <f t="shared" si="11"/>
        <v>5.7777777777777777</v>
      </c>
      <c r="J89" s="3"/>
    </row>
    <row r="90" spans="1:10" x14ac:dyDescent="0.3">
      <c r="A90" s="3" t="s">
        <v>166</v>
      </c>
      <c r="B90" s="3">
        <f>'Imputed and missing data hidden'!BY90</f>
        <v>19</v>
      </c>
      <c r="C90" s="3">
        <f>IF(VLOOKUP(A90,'Hazard &amp; Exposure'!$B$3:$DT$193,123,FALSE)&gt;0,1,0)</f>
        <v>0</v>
      </c>
      <c r="D90" s="129">
        <f>'Indicator Date hidden2'!BZ91</f>
        <v>0.2807017543859649</v>
      </c>
      <c r="E90" s="129">
        <f t="shared" si="8"/>
        <v>10</v>
      </c>
      <c r="F90" s="129">
        <f t="shared" si="9"/>
        <v>1</v>
      </c>
      <c r="G90" s="129">
        <f t="shared" si="10"/>
        <v>3.742690058479532</v>
      </c>
      <c r="H90" s="129">
        <f t="shared" si="11"/>
        <v>5.4970760233918128</v>
      </c>
      <c r="J90" s="3"/>
    </row>
    <row r="91" spans="1:10" x14ac:dyDescent="0.3">
      <c r="A91" s="3" t="s">
        <v>297</v>
      </c>
      <c r="B91" s="3">
        <f>'Imputed and missing data hidden'!BY91</f>
        <v>10</v>
      </c>
      <c r="C91" s="3">
        <f>IF(VLOOKUP(A91,'Hazard &amp; Exposure'!$B$3:$DT$193,123,FALSE)&gt;0,1,0)</f>
        <v>0</v>
      </c>
      <c r="D91" s="129">
        <f>'Indicator Date hidden2'!BZ92</f>
        <v>0.37313432835820898</v>
      </c>
      <c r="E91" s="129">
        <f t="shared" si="8"/>
        <v>6.666666666666667</v>
      </c>
      <c r="F91" s="129">
        <f t="shared" si="9"/>
        <v>1</v>
      </c>
      <c r="G91" s="129">
        <f t="shared" si="10"/>
        <v>4.9751243781094532</v>
      </c>
      <c r="H91" s="129">
        <f t="shared" si="11"/>
        <v>4.6567164179104479</v>
      </c>
      <c r="J91" s="3"/>
    </row>
    <row r="92" spans="1:10" x14ac:dyDescent="0.3">
      <c r="A92" s="3" t="s">
        <v>167</v>
      </c>
      <c r="B92" s="3">
        <f>'Imputed and missing data hidden'!BY92</f>
        <v>13</v>
      </c>
      <c r="C92" s="3">
        <f>IF(VLOOKUP(A92,'Hazard &amp; Exposure'!$B$3:$DT$193,123,FALSE)&gt;0,1,0)</f>
        <v>0</v>
      </c>
      <c r="D92" s="129">
        <f>'Indicator Date hidden2'!BZ93</f>
        <v>0.203125</v>
      </c>
      <c r="E92" s="129">
        <f t="shared" si="8"/>
        <v>8.6666666666666661</v>
      </c>
      <c r="F92" s="129">
        <f t="shared" si="9"/>
        <v>1</v>
      </c>
      <c r="G92" s="129">
        <f t="shared" si="10"/>
        <v>2.7083333333333339</v>
      </c>
      <c r="H92" s="129">
        <f t="shared" si="11"/>
        <v>4.55</v>
      </c>
      <c r="J92" s="3"/>
    </row>
    <row r="93" spans="1:10" x14ac:dyDescent="0.3">
      <c r="A93" s="3" t="s">
        <v>169</v>
      </c>
      <c r="B93" s="3">
        <f>'Imputed and missing data hidden'!BY93</f>
        <v>3</v>
      </c>
      <c r="C93" s="3">
        <f>IF(VLOOKUP(A93,'Hazard &amp; Exposure'!$B$3:$DT$193,123,FALSE)&gt;0,1,0)</f>
        <v>0</v>
      </c>
      <c r="D93" s="129">
        <f>'Indicator Date hidden2'!BZ94</f>
        <v>0.25675675675675674</v>
      </c>
      <c r="E93" s="129">
        <f t="shared" si="8"/>
        <v>2</v>
      </c>
      <c r="F93" s="129">
        <f t="shared" si="9"/>
        <v>1</v>
      </c>
      <c r="G93" s="129">
        <f t="shared" si="10"/>
        <v>3.4234234234234231</v>
      </c>
      <c r="H93" s="129">
        <f t="shared" si="11"/>
        <v>2.1693693693693694</v>
      </c>
      <c r="J93" s="3"/>
    </row>
    <row r="94" spans="1:10" x14ac:dyDescent="0.3">
      <c r="A94" s="3" t="s">
        <v>171</v>
      </c>
      <c r="B94" s="3">
        <f>'Imputed and missing data hidden'!BY94</f>
        <v>5</v>
      </c>
      <c r="C94" s="3">
        <f>IF(VLOOKUP(A94,'Hazard &amp; Exposure'!$B$3:$DT$193,123,FALSE)&gt;0,1,0)</f>
        <v>0</v>
      </c>
      <c r="D94" s="129">
        <f>'Indicator Date hidden2'!BZ95</f>
        <v>0.27397260273972601</v>
      </c>
      <c r="E94" s="129">
        <f t="shared" si="8"/>
        <v>3.3333333333333339</v>
      </c>
      <c r="F94" s="129">
        <f t="shared" si="9"/>
        <v>1</v>
      </c>
      <c r="G94" s="129">
        <f t="shared" si="10"/>
        <v>3.6529680365296802</v>
      </c>
      <c r="H94" s="129">
        <f t="shared" si="11"/>
        <v>2.7945205479452051</v>
      </c>
      <c r="J94" s="3"/>
    </row>
    <row r="95" spans="1:10" x14ac:dyDescent="0.3">
      <c r="A95" s="3" t="s">
        <v>172</v>
      </c>
      <c r="B95" s="3">
        <f>'Imputed and missing data hidden'!BY95</f>
        <v>10</v>
      </c>
      <c r="C95" s="3">
        <f>IF(VLOOKUP(A95,'Hazard &amp; Exposure'!$B$3:$DT$193,123,FALSE)&gt;0,1,0)</f>
        <v>0</v>
      </c>
      <c r="D95" s="129">
        <f>'Indicator Date hidden2'!BZ96</f>
        <v>0.22388059701492538</v>
      </c>
      <c r="E95" s="129">
        <f t="shared" si="8"/>
        <v>6.666666666666667</v>
      </c>
      <c r="F95" s="129">
        <f t="shared" si="9"/>
        <v>1</v>
      </c>
      <c r="G95" s="129">
        <f t="shared" si="10"/>
        <v>2.9850746268656714</v>
      </c>
      <c r="H95" s="129">
        <f t="shared" si="11"/>
        <v>3.8606965174129364</v>
      </c>
      <c r="J95" s="3"/>
    </row>
    <row r="96" spans="1:10" x14ac:dyDescent="0.3">
      <c r="A96" s="3" t="s">
        <v>173</v>
      </c>
      <c r="B96" s="3">
        <f>'Imputed and missing data hidden'!BY96</f>
        <v>9</v>
      </c>
      <c r="C96" s="3">
        <f>IF(VLOOKUP(A96,'Hazard &amp; Exposure'!$B$3:$DT$193,123,FALSE)&gt;0,1,0)</f>
        <v>0</v>
      </c>
      <c r="D96" s="129">
        <f>'Indicator Date hidden2'!BZ97</f>
        <v>0.24637681159420291</v>
      </c>
      <c r="E96" s="129">
        <f t="shared" si="8"/>
        <v>6</v>
      </c>
      <c r="F96" s="129">
        <f t="shared" si="9"/>
        <v>1</v>
      </c>
      <c r="G96" s="129">
        <f t="shared" si="10"/>
        <v>3.2850241545893724</v>
      </c>
      <c r="H96" s="129">
        <f t="shared" si="11"/>
        <v>3.7140096618357488</v>
      </c>
      <c r="J96" s="3"/>
    </row>
    <row r="97" spans="1:10" x14ac:dyDescent="0.3">
      <c r="A97" s="3" t="s">
        <v>175</v>
      </c>
      <c r="B97" s="3">
        <f>'Imputed and missing data hidden'!BY97</f>
        <v>2</v>
      </c>
      <c r="C97" s="3">
        <f>IF(VLOOKUP(A97,'Hazard &amp; Exposure'!$B$3:$DT$193,123,FALSE)&gt;0,1,0)</f>
        <v>0</v>
      </c>
      <c r="D97" s="129">
        <f>'Indicator Date hidden2'!BZ98</f>
        <v>0.3611111111111111</v>
      </c>
      <c r="E97" s="129">
        <f t="shared" si="8"/>
        <v>1.3333333333333321</v>
      </c>
      <c r="F97" s="129">
        <f t="shared" si="9"/>
        <v>1</v>
      </c>
      <c r="G97" s="129">
        <f t="shared" si="10"/>
        <v>4.8148148148148149</v>
      </c>
      <c r="H97" s="129">
        <f t="shared" si="11"/>
        <v>2.4592592592592579</v>
      </c>
      <c r="J97" s="3"/>
    </row>
    <row r="98" spans="1:10" x14ac:dyDescent="0.3">
      <c r="A98" s="3" t="s">
        <v>177</v>
      </c>
      <c r="B98" s="3">
        <f>'Imputed and missing data hidden'!BY98</f>
        <v>3</v>
      </c>
      <c r="C98" s="3">
        <f>IF(VLOOKUP(A98,'Hazard &amp; Exposure'!$B$3:$DT$193,123,FALSE)&gt;0,1,0)</f>
        <v>0</v>
      </c>
      <c r="D98" s="129">
        <f>'Indicator Date hidden2'!BZ99</f>
        <v>0.40845070422535212</v>
      </c>
      <c r="E98" s="129">
        <f t="shared" ref="E98:E129" si="12">IF(B98&gt;B$197,10,10-(B$197-B98)/(B$197-B$196)*10)</f>
        <v>2</v>
      </c>
      <c r="F98" s="129">
        <f t="shared" ref="F98:F129" si="13">IF(C98=1,$B$199,1)</f>
        <v>1</v>
      </c>
      <c r="G98" s="129">
        <f t="shared" ref="G98:G129" si="14">IF(D98&gt;D$197,10,10-(D$197-D98)/(D$197-D$196)*10)</f>
        <v>5.4460093896713619</v>
      </c>
      <c r="H98" s="129">
        <f t="shared" ref="H98:H129" si="15">10-(12.5-AVERAGE(E98,G98)*F98)/12.5*10</f>
        <v>2.9784037558685439</v>
      </c>
      <c r="J98" s="3"/>
    </row>
    <row r="99" spans="1:10" x14ac:dyDescent="0.3">
      <c r="A99" s="3" t="s">
        <v>179</v>
      </c>
      <c r="B99" s="3">
        <f>'Imputed and missing data hidden'!BY99</f>
        <v>11</v>
      </c>
      <c r="C99" s="3">
        <f>IF(VLOOKUP(A99,'Hazard &amp; Exposure'!$B$3:$DT$193,123,FALSE)&gt;0,1,0)</f>
        <v>1</v>
      </c>
      <c r="D99" s="129">
        <f>'Indicator Date hidden2'!BZ100</f>
        <v>0.33333333333333331</v>
      </c>
      <c r="E99" s="129">
        <f t="shared" si="12"/>
        <v>7.3333333333333339</v>
      </c>
      <c r="F99" s="129">
        <f t="shared" si="13"/>
        <v>1.25</v>
      </c>
      <c r="G99" s="129">
        <f t="shared" si="14"/>
        <v>4.4444444444444446</v>
      </c>
      <c r="H99" s="129">
        <f t="shared" si="15"/>
        <v>5.8888888888888893</v>
      </c>
      <c r="J99" s="3"/>
    </row>
    <row r="100" spans="1:10" x14ac:dyDescent="0.3">
      <c r="A100" s="3" t="s">
        <v>181</v>
      </c>
      <c r="B100" s="3">
        <f>'Imputed and missing data hidden'!BY100</f>
        <v>31</v>
      </c>
      <c r="C100" s="3">
        <f>IF(VLOOKUP(A100,'Hazard &amp; Exposure'!$B$3:$DT$193,123,FALSE)&gt;0,1,0)</f>
        <v>0</v>
      </c>
      <c r="D100" s="129">
        <f>'Indicator Date hidden2'!BZ101</f>
        <v>0.25</v>
      </c>
      <c r="E100" s="129">
        <f t="shared" si="12"/>
        <v>10</v>
      </c>
      <c r="F100" s="129">
        <f t="shared" si="13"/>
        <v>1</v>
      </c>
      <c r="G100" s="129">
        <f t="shared" si="14"/>
        <v>3.3333333333333339</v>
      </c>
      <c r="H100" s="129">
        <f t="shared" si="15"/>
        <v>5.3333333333333339</v>
      </c>
      <c r="J100" s="3"/>
    </row>
    <row r="101" spans="1:10" x14ac:dyDescent="0.3">
      <c r="A101" s="3" t="s">
        <v>183</v>
      </c>
      <c r="B101" s="3">
        <f>'Imputed and missing data hidden'!BY101</f>
        <v>10</v>
      </c>
      <c r="C101" s="3">
        <f>IF(VLOOKUP(A101,'Hazard &amp; Exposure'!$B$3:$DT$193,123,FALSE)&gt;0,1,0)</f>
        <v>0</v>
      </c>
      <c r="D101" s="129">
        <f>'Indicator Date hidden2'!BZ102</f>
        <v>0.32835820895522388</v>
      </c>
      <c r="E101" s="129">
        <f t="shared" si="12"/>
        <v>6.666666666666667</v>
      </c>
      <c r="F101" s="129">
        <f t="shared" si="13"/>
        <v>1</v>
      </c>
      <c r="G101" s="129">
        <f t="shared" si="14"/>
        <v>4.378109452736318</v>
      </c>
      <c r="H101" s="129">
        <f t="shared" si="15"/>
        <v>4.4179104477611943</v>
      </c>
      <c r="J101" s="3"/>
    </row>
    <row r="102" spans="1:10" x14ac:dyDescent="0.3">
      <c r="A102" s="3" t="s">
        <v>185</v>
      </c>
      <c r="B102" s="3">
        <f>'Imputed and missing data hidden'!BY102</f>
        <v>14</v>
      </c>
      <c r="C102" s="3">
        <f>IF(VLOOKUP(A102,'Hazard &amp; Exposure'!$B$3:$DT$193,123,FALSE)&gt;0,1,0)</f>
        <v>0</v>
      </c>
      <c r="D102" s="129">
        <f>'Indicator Date hidden2'!BZ103</f>
        <v>0.20634920634920634</v>
      </c>
      <c r="E102" s="129">
        <f t="shared" si="12"/>
        <v>9.3333333333333339</v>
      </c>
      <c r="F102" s="129">
        <f t="shared" si="13"/>
        <v>1</v>
      </c>
      <c r="G102" s="129">
        <f t="shared" si="14"/>
        <v>2.7513227513227498</v>
      </c>
      <c r="H102" s="129">
        <f t="shared" si="15"/>
        <v>4.8338624338624339</v>
      </c>
      <c r="J102" s="3"/>
    </row>
    <row r="103" spans="1:10" x14ac:dyDescent="0.3">
      <c r="A103" s="3" t="s">
        <v>188</v>
      </c>
      <c r="B103" s="3">
        <f>'Imputed and missing data hidden'!BY103</f>
        <v>2</v>
      </c>
      <c r="C103" s="3">
        <f>IF(VLOOKUP(A103,'Hazard &amp; Exposure'!$B$3:$DT$193,123,FALSE)&gt;0,1,0)</f>
        <v>0</v>
      </c>
      <c r="D103" s="129">
        <f>'Indicator Date hidden2'!BZ104</f>
        <v>0.45205479452054792</v>
      </c>
      <c r="E103" s="129">
        <f t="shared" si="12"/>
        <v>1.3333333333333321</v>
      </c>
      <c r="F103" s="129">
        <f t="shared" si="13"/>
        <v>1</v>
      </c>
      <c r="G103" s="129">
        <f t="shared" si="14"/>
        <v>6.0273972602739718</v>
      </c>
      <c r="H103" s="129">
        <f t="shared" si="15"/>
        <v>2.9442922374429212</v>
      </c>
      <c r="J103" s="3"/>
    </row>
    <row r="104" spans="1:10" x14ac:dyDescent="0.3">
      <c r="A104" s="3" t="s">
        <v>190</v>
      </c>
      <c r="B104" s="3">
        <f>'Imputed and missing data hidden'!BY104</f>
        <v>0</v>
      </c>
      <c r="C104" s="3">
        <f>IF(VLOOKUP(A104,'Hazard &amp; Exposure'!$B$3:$DT$193,123,FALSE)&gt;0,1,0)</f>
        <v>0</v>
      </c>
      <c r="D104" s="129">
        <f>'Indicator Date hidden2'!BZ105</f>
        <v>0.30666666666666664</v>
      </c>
      <c r="E104" s="129">
        <f t="shared" si="12"/>
        <v>0</v>
      </c>
      <c r="F104" s="129">
        <f t="shared" si="13"/>
        <v>1</v>
      </c>
      <c r="G104" s="129">
        <f t="shared" si="14"/>
        <v>4.0888888888888886</v>
      </c>
      <c r="H104" s="129">
        <f t="shared" si="15"/>
        <v>1.6355555555555554</v>
      </c>
      <c r="J104" s="3"/>
    </row>
    <row r="105" spans="1:10" x14ac:dyDescent="0.3">
      <c r="A105" s="3" t="s">
        <v>192</v>
      </c>
      <c r="B105" s="3">
        <f>'Imputed and missing data hidden'!BY105</f>
        <v>8</v>
      </c>
      <c r="C105" s="3">
        <f>IF(VLOOKUP(A105,'Hazard &amp; Exposure'!$B$3:$DT$193,123,FALSE)&gt;0,1,0)</f>
        <v>0</v>
      </c>
      <c r="D105" s="129">
        <f>'Indicator Date hidden2'!BZ106</f>
        <v>0.28985507246376813</v>
      </c>
      <c r="E105" s="129">
        <f t="shared" si="12"/>
        <v>5.333333333333333</v>
      </c>
      <c r="F105" s="129">
        <f t="shared" si="13"/>
        <v>1</v>
      </c>
      <c r="G105" s="129">
        <f t="shared" si="14"/>
        <v>3.8647342995169085</v>
      </c>
      <c r="H105" s="129">
        <f t="shared" si="15"/>
        <v>3.6792270531400959</v>
      </c>
      <c r="J105" s="3"/>
    </row>
    <row r="106" spans="1:10" x14ac:dyDescent="0.3">
      <c r="A106" s="3" t="s">
        <v>194</v>
      </c>
      <c r="B106" s="3">
        <f>'Imputed and missing data hidden'!BY106</f>
        <v>12</v>
      </c>
      <c r="C106" s="3">
        <f>IF(VLOOKUP(A106,'Hazard &amp; Exposure'!$B$3:$DT$193,123,FALSE)&gt;0,1,0)</f>
        <v>0</v>
      </c>
      <c r="D106" s="129">
        <f>'Indicator Date hidden2'!BZ107</f>
        <v>0.40298507462686567</v>
      </c>
      <c r="E106" s="129">
        <f t="shared" si="12"/>
        <v>8</v>
      </c>
      <c r="F106" s="129">
        <f t="shared" si="13"/>
        <v>1</v>
      </c>
      <c r="G106" s="129">
        <f t="shared" si="14"/>
        <v>5.3731343283582085</v>
      </c>
      <c r="H106" s="129">
        <f t="shared" si="15"/>
        <v>5.3492537313432837</v>
      </c>
      <c r="J106" s="3"/>
    </row>
    <row r="107" spans="1:10" x14ac:dyDescent="0.3">
      <c r="A107" s="3" t="s">
        <v>196</v>
      </c>
      <c r="B107" s="3">
        <f>'Imputed and missing data hidden'!BY107</f>
        <v>2</v>
      </c>
      <c r="C107" s="3">
        <f>IF(VLOOKUP(A107,'Hazard &amp; Exposure'!$B$3:$DT$193,123,FALSE)&gt;0,1,0)</f>
        <v>1</v>
      </c>
      <c r="D107" s="129">
        <f>'Indicator Date hidden2'!BZ108</f>
        <v>0.30136986301369861</v>
      </c>
      <c r="E107" s="129">
        <f t="shared" si="12"/>
        <v>1.3333333333333321</v>
      </c>
      <c r="F107" s="129">
        <f t="shared" si="13"/>
        <v>1.25</v>
      </c>
      <c r="G107" s="129">
        <f t="shared" si="14"/>
        <v>4.0182648401826482</v>
      </c>
      <c r="H107" s="129">
        <f t="shared" si="15"/>
        <v>2.6757990867579906</v>
      </c>
      <c r="J107" s="3"/>
    </row>
    <row r="108" spans="1:10" x14ac:dyDescent="0.3">
      <c r="A108" s="3" t="s">
        <v>198</v>
      </c>
      <c r="B108" s="3">
        <f>'Imputed and missing data hidden'!BY108</f>
        <v>14</v>
      </c>
      <c r="C108" s="3">
        <f>IF(VLOOKUP(A108,'Hazard &amp; Exposure'!$B$3:$DT$193,123,FALSE)&gt;0,1,0)</f>
        <v>0</v>
      </c>
      <c r="D108" s="129">
        <f>'Indicator Date hidden2'!BZ109</f>
        <v>0.296875</v>
      </c>
      <c r="E108" s="129">
        <f t="shared" si="12"/>
        <v>9.3333333333333339</v>
      </c>
      <c r="F108" s="129">
        <f t="shared" si="13"/>
        <v>1</v>
      </c>
      <c r="G108" s="129">
        <f t="shared" si="14"/>
        <v>3.9583333333333339</v>
      </c>
      <c r="H108" s="129">
        <f t="shared" si="15"/>
        <v>5.3166666666666673</v>
      </c>
      <c r="J108" s="3"/>
    </row>
    <row r="109" spans="1:10" x14ac:dyDescent="0.3">
      <c r="A109" s="3" t="s">
        <v>200</v>
      </c>
      <c r="B109" s="3">
        <f>'Imputed and missing data hidden'!BY109</f>
        <v>20</v>
      </c>
      <c r="C109" s="3">
        <f>IF(VLOOKUP(A109,'Hazard &amp; Exposure'!$B$3:$DT$193,123,FALSE)&gt;0,1,0)</f>
        <v>0</v>
      </c>
      <c r="D109" s="129">
        <f>'Indicator Date hidden2'!BZ110</f>
        <v>0.44262295081967212</v>
      </c>
      <c r="E109" s="129">
        <f t="shared" si="12"/>
        <v>10</v>
      </c>
      <c r="F109" s="129">
        <f t="shared" si="13"/>
        <v>1</v>
      </c>
      <c r="G109" s="129">
        <f t="shared" si="14"/>
        <v>5.9016393442622945</v>
      </c>
      <c r="H109" s="129">
        <f t="shared" si="15"/>
        <v>6.360655737704918</v>
      </c>
      <c r="J109" s="3"/>
    </row>
    <row r="110" spans="1:10" x14ac:dyDescent="0.3">
      <c r="A110" s="3" t="s">
        <v>202</v>
      </c>
      <c r="B110" s="3">
        <f>'Imputed and missing data hidden'!BY110</f>
        <v>4</v>
      </c>
      <c r="C110" s="3">
        <f>IF(VLOOKUP(A110,'Hazard &amp; Exposure'!$B$3:$DT$193,123,FALSE)&gt;0,1,0)</f>
        <v>0</v>
      </c>
      <c r="D110" s="129">
        <f>'Indicator Date hidden2'!BZ111</f>
        <v>0.27142857142857141</v>
      </c>
      <c r="E110" s="129">
        <f t="shared" si="12"/>
        <v>2.666666666666667</v>
      </c>
      <c r="F110" s="129">
        <f t="shared" si="13"/>
        <v>1</v>
      </c>
      <c r="G110" s="129">
        <f t="shared" si="14"/>
        <v>3.6190476190476186</v>
      </c>
      <c r="H110" s="129">
        <f t="shared" si="15"/>
        <v>2.5142857142857133</v>
      </c>
      <c r="J110" s="3"/>
    </row>
    <row r="111" spans="1:10" x14ac:dyDescent="0.3">
      <c r="A111" s="3" t="s">
        <v>204</v>
      </c>
      <c r="B111" s="3">
        <f>'Imputed and missing data hidden'!BY111</f>
        <v>9</v>
      </c>
      <c r="C111" s="3">
        <f>IF(VLOOKUP(A111,'Hazard &amp; Exposure'!$B$3:$DT$193,123,FALSE)&gt;0,1,0)</f>
        <v>0</v>
      </c>
      <c r="D111" s="129">
        <f>'Indicator Date hidden2'!BZ112</f>
        <v>0.24637681159420291</v>
      </c>
      <c r="E111" s="129">
        <f t="shared" si="12"/>
        <v>6</v>
      </c>
      <c r="F111" s="129">
        <f t="shared" si="13"/>
        <v>1</v>
      </c>
      <c r="G111" s="129">
        <f t="shared" si="14"/>
        <v>3.2850241545893724</v>
      </c>
      <c r="H111" s="129">
        <f t="shared" si="15"/>
        <v>3.7140096618357488</v>
      </c>
      <c r="J111" s="3"/>
    </row>
    <row r="112" spans="1:10" x14ac:dyDescent="0.3">
      <c r="A112" s="3" t="s">
        <v>206</v>
      </c>
      <c r="B112" s="3">
        <f>'Imputed and missing data hidden'!BY112</f>
        <v>6</v>
      </c>
      <c r="C112" s="3">
        <f>IF(VLOOKUP(A112,'Hazard &amp; Exposure'!$B$3:$DT$193,123,FALSE)&gt;0,1,0)</f>
        <v>1</v>
      </c>
      <c r="D112" s="129">
        <f>'Indicator Date hidden2'!BZ113</f>
        <v>0.26027397260273971</v>
      </c>
      <c r="E112" s="129">
        <f t="shared" si="12"/>
        <v>4</v>
      </c>
      <c r="F112" s="129">
        <f t="shared" si="13"/>
        <v>1.25</v>
      </c>
      <c r="G112" s="129">
        <f t="shared" si="14"/>
        <v>3.4703196347031966</v>
      </c>
      <c r="H112" s="129">
        <f t="shared" si="15"/>
        <v>3.7351598173515974</v>
      </c>
      <c r="J112" s="3"/>
    </row>
    <row r="113" spans="1:10" x14ac:dyDescent="0.3">
      <c r="A113" s="3" t="s">
        <v>208</v>
      </c>
      <c r="B113" s="3">
        <f>'Imputed and missing data hidden'!BY113</f>
        <v>19</v>
      </c>
      <c r="C113" s="3">
        <f>IF(VLOOKUP(A113,'Hazard &amp; Exposure'!$B$3:$DT$193,123,FALSE)&gt;0,1,0)</f>
        <v>0</v>
      </c>
      <c r="D113" s="129">
        <f>'Indicator Date hidden2'!BZ114</f>
        <v>0.37096774193548387</v>
      </c>
      <c r="E113" s="129">
        <f t="shared" si="12"/>
        <v>10</v>
      </c>
      <c r="F113" s="129">
        <f t="shared" si="13"/>
        <v>1</v>
      </c>
      <c r="G113" s="129">
        <f t="shared" si="14"/>
        <v>4.946236559139785</v>
      </c>
      <c r="H113" s="129">
        <f t="shared" si="15"/>
        <v>5.978494623655914</v>
      </c>
      <c r="J113" s="3"/>
    </row>
    <row r="114" spans="1:10" x14ac:dyDescent="0.3">
      <c r="A114" s="3" t="s">
        <v>209</v>
      </c>
      <c r="B114" s="3">
        <f>'Imputed and missing data hidden'!BY114</f>
        <v>5</v>
      </c>
      <c r="C114" s="3">
        <f>IF(VLOOKUP(A114,'Hazard &amp; Exposure'!$B$3:$DT$193,123,FALSE)&gt;0,1,0)</f>
        <v>0</v>
      </c>
      <c r="D114" s="129">
        <f>'Indicator Date hidden2'!BZ115</f>
        <v>0.47945205479452052</v>
      </c>
      <c r="E114" s="129">
        <f t="shared" si="12"/>
        <v>3.3333333333333339</v>
      </c>
      <c r="F114" s="129">
        <f t="shared" si="13"/>
        <v>1</v>
      </c>
      <c r="G114" s="129">
        <f t="shared" si="14"/>
        <v>6.3926940639269407</v>
      </c>
      <c r="H114" s="129">
        <f t="shared" si="15"/>
        <v>3.89041095890411</v>
      </c>
      <c r="J114" s="3"/>
    </row>
    <row r="115" spans="1:10" x14ac:dyDescent="0.3">
      <c r="A115" s="3" t="s">
        <v>210</v>
      </c>
      <c r="B115" s="3">
        <f>'Imputed and missing data hidden'!BY115</f>
        <v>5</v>
      </c>
      <c r="C115" s="3">
        <f>IF(VLOOKUP(A115,'Hazard &amp; Exposure'!$B$3:$DT$193,123,FALSE)&gt;0,1,0)</f>
        <v>0</v>
      </c>
      <c r="D115" s="129">
        <f>'Indicator Date hidden2'!BZ116</f>
        <v>0.20833333333333334</v>
      </c>
      <c r="E115" s="129">
        <f t="shared" si="12"/>
        <v>3.3333333333333339</v>
      </c>
      <c r="F115" s="129">
        <f t="shared" si="13"/>
        <v>1</v>
      </c>
      <c r="G115" s="129">
        <f t="shared" si="14"/>
        <v>2.7777777777777777</v>
      </c>
      <c r="H115" s="129">
        <f t="shared" si="15"/>
        <v>2.4444444444444446</v>
      </c>
      <c r="J115" s="3"/>
    </row>
    <row r="116" spans="1:10" x14ac:dyDescent="0.3">
      <c r="A116" s="3" t="s">
        <v>212</v>
      </c>
      <c r="B116" s="3">
        <f>'Imputed and missing data hidden'!BY116</f>
        <v>6</v>
      </c>
      <c r="C116" s="3">
        <f>IF(VLOOKUP(A116,'Hazard &amp; Exposure'!$B$3:$DT$193,123,FALSE)&gt;0,1,0)</f>
        <v>0</v>
      </c>
      <c r="D116" s="129">
        <f>'Indicator Date hidden2'!BZ117</f>
        <v>0.39436619718309857</v>
      </c>
      <c r="E116" s="129">
        <f t="shared" si="12"/>
        <v>4</v>
      </c>
      <c r="F116" s="129">
        <f t="shared" si="13"/>
        <v>1</v>
      </c>
      <c r="G116" s="129">
        <f t="shared" si="14"/>
        <v>5.2582159624413141</v>
      </c>
      <c r="H116" s="129">
        <f t="shared" si="15"/>
        <v>3.7032863849765256</v>
      </c>
      <c r="J116" s="3"/>
    </row>
    <row r="117" spans="1:10" x14ac:dyDescent="0.3">
      <c r="A117" s="3" t="s">
        <v>214</v>
      </c>
      <c r="B117" s="3">
        <f>'Imputed and missing data hidden'!BY117</f>
        <v>2</v>
      </c>
      <c r="C117" s="3">
        <f>IF(VLOOKUP(A117,'Hazard &amp; Exposure'!$B$3:$DT$193,123,FALSE)&gt;0,1,0)</f>
        <v>0</v>
      </c>
      <c r="D117" s="129">
        <f>'Indicator Date hidden2'!BZ118</f>
        <v>0.34722222222222221</v>
      </c>
      <c r="E117" s="129">
        <f t="shared" si="12"/>
        <v>1.3333333333333321</v>
      </c>
      <c r="F117" s="129">
        <f t="shared" si="13"/>
        <v>1</v>
      </c>
      <c r="G117" s="129">
        <f t="shared" si="14"/>
        <v>4.6296296296296289</v>
      </c>
      <c r="H117" s="129">
        <f t="shared" si="15"/>
        <v>2.3851851851851844</v>
      </c>
      <c r="J117" s="3"/>
    </row>
    <row r="118" spans="1:10" x14ac:dyDescent="0.3">
      <c r="A118" s="3" t="s">
        <v>216</v>
      </c>
      <c r="B118" s="3">
        <f>'Imputed and missing data hidden'!BY118</f>
        <v>0</v>
      </c>
      <c r="C118" s="3">
        <f>IF(VLOOKUP(A118,'Hazard &amp; Exposure'!$B$3:$DT$193,123,FALSE)&gt;0,1,0)</f>
        <v>1</v>
      </c>
      <c r="D118" s="129">
        <f>'Indicator Date hidden2'!BZ119</f>
        <v>0.48</v>
      </c>
      <c r="E118" s="129">
        <f t="shared" si="12"/>
        <v>0</v>
      </c>
      <c r="F118" s="129">
        <f t="shared" si="13"/>
        <v>1.25</v>
      </c>
      <c r="G118" s="129">
        <f t="shared" si="14"/>
        <v>6.3999999999999995</v>
      </c>
      <c r="H118" s="129">
        <f t="shared" si="15"/>
        <v>3.1999999999999993</v>
      </c>
      <c r="J118" s="3"/>
    </row>
    <row r="119" spans="1:10" x14ac:dyDescent="0.3">
      <c r="A119" s="3" t="s">
        <v>218</v>
      </c>
      <c r="B119" s="3">
        <f>'Imputed and missing data hidden'!BY119</f>
        <v>3</v>
      </c>
      <c r="C119" s="3">
        <f>IF(VLOOKUP(A119,'Hazard &amp; Exposure'!$B$3:$DT$193,123,FALSE)&gt;0,1,0)</f>
        <v>1</v>
      </c>
      <c r="D119" s="129">
        <f>'Indicator Date hidden2'!BZ120</f>
        <v>0.33333333333333331</v>
      </c>
      <c r="E119" s="129">
        <f t="shared" si="12"/>
        <v>2</v>
      </c>
      <c r="F119" s="129">
        <f t="shared" si="13"/>
        <v>1.25</v>
      </c>
      <c r="G119" s="129">
        <f t="shared" si="14"/>
        <v>4.4444444444444446</v>
      </c>
      <c r="H119" s="129">
        <f t="shared" si="15"/>
        <v>3.2222222222222232</v>
      </c>
      <c r="J119" s="3"/>
    </row>
    <row r="120" spans="1:10" x14ac:dyDescent="0.3">
      <c r="A120" s="3" t="s">
        <v>219</v>
      </c>
      <c r="B120" s="3">
        <f>'Imputed and missing data hidden'!BY120</f>
        <v>2</v>
      </c>
      <c r="C120" s="3">
        <f>IF(VLOOKUP(A120,'Hazard &amp; Exposure'!$B$3:$DT$193,123,FALSE)&gt;0,1,0)</f>
        <v>0</v>
      </c>
      <c r="D120" s="129">
        <f>'Indicator Date hidden2'!BZ121</f>
        <v>0.41095890410958902</v>
      </c>
      <c r="E120" s="129">
        <f t="shared" si="12"/>
        <v>1.3333333333333321</v>
      </c>
      <c r="F120" s="129">
        <f t="shared" si="13"/>
        <v>1</v>
      </c>
      <c r="G120" s="129">
        <f t="shared" si="14"/>
        <v>5.4794520547945202</v>
      </c>
      <c r="H120" s="129">
        <f t="shared" si="15"/>
        <v>2.7251141552511413</v>
      </c>
      <c r="J120" s="3"/>
    </row>
    <row r="121" spans="1:10" x14ac:dyDescent="0.3">
      <c r="A121" s="3" t="s">
        <v>221</v>
      </c>
      <c r="B121" s="3">
        <f>'Imputed and missing data hidden'!BY121</f>
        <v>24</v>
      </c>
      <c r="C121" s="3">
        <f>IF(VLOOKUP(A121,'Hazard &amp; Exposure'!$B$3:$DT$193,123,FALSE)&gt;0,1,0)</f>
        <v>0</v>
      </c>
      <c r="D121" s="129">
        <f>'Indicator Date hidden2'!BZ122</f>
        <v>0.34482758620689657</v>
      </c>
      <c r="E121" s="129">
        <f t="shared" si="12"/>
        <v>10</v>
      </c>
      <c r="F121" s="129">
        <f t="shared" si="13"/>
        <v>1</v>
      </c>
      <c r="G121" s="129">
        <f t="shared" si="14"/>
        <v>4.5977011494252871</v>
      </c>
      <c r="H121" s="129">
        <f t="shared" si="15"/>
        <v>5.8390804597701145</v>
      </c>
      <c r="J121" s="3"/>
    </row>
    <row r="122" spans="1:10" x14ac:dyDescent="0.3">
      <c r="A122" s="3" t="s">
        <v>223</v>
      </c>
      <c r="B122" s="3">
        <f>'Imputed and missing data hidden'!BY122</f>
        <v>3</v>
      </c>
      <c r="C122" s="3">
        <f>IF(VLOOKUP(A122,'Hazard &amp; Exposure'!$B$3:$DT$193,123,FALSE)&gt;0,1,0)</f>
        <v>0</v>
      </c>
      <c r="D122" s="129">
        <f>'Indicator Date hidden2'!BZ123</f>
        <v>0.35135135135135137</v>
      </c>
      <c r="E122" s="129">
        <f t="shared" si="12"/>
        <v>2</v>
      </c>
      <c r="F122" s="129">
        <f t="shared" si="13"/>
        <v>1</v>
      </c>
      <c r="G122" s="129">
        <f t="shared" si="14"/>
        <v>4.6846846846846848</v>
      </c>
      <c r="H122" s="129">
        <f t="shared" si="15"/>
        <v>2.6738738738738732</v>
      </c>
      <c r="J122" s="3"/>
    </row>
    <row r="123" spans="1:10" x14ac:dyDescent="0.3">
      <c r="A123" s="3" t="s">
        <v>225</v>
      </c>
      <c r="B123" s="3">
        <f>'Imputed and missing data hidden'!BY123</f>
        <v>10</v>
      </c>
      <c r="C123" s="3">
        <f>IF(VLOOKUP(A123,'Hazard &amp; Exposure'!$B$3:$DT$193,123,FALSE)&gt;0,1,0)</f>
        <v>0</v>
      </c>
      <c r="D123" s="129">
        <f>'Indicator Date hidden2'!BZ124</f>
        <v>0.20895522388059701</v>
      </c>
      <c r="E123" s="129">
        <f t="shared" si="12"/>
        <v>6.666666666666667</v>
      </c>
      <c r="F123" s="129">
        <f t="shared" si="13"/>
        <v>1</v>
      </c>
      <c r="G123" s="129">
        <f t="shared" si="14"/>
        <v>2.7860696517412933</v>
      </c>
      <c r="H123" s="129">
        <f t="shared" si="15"/>
        <v>3.7810945273631846</v>
      </c>
      <c r="J123" s="3"/>
    </row>
    <row r="124" spans="1:10" x14ac:dyDescent="0.3">
      <c r="A124" s="3" t="s">
        <v>227</v>
      </c>
      <c r="B124" s="3">
        <f>'Imputed and missing data hidden'!BY124</f>
        <v>12</v>
      </c>
      <c r="C124" s="3">
        <f>IF(VLOOKUP(A124,'Hazard &amp; Exposure'!$B$3:$DT$193,123,FALSE)&gt;0,1,0)</f>
        <v>0</v>
      </c>
      <c r="D124" s="129">
        <f>'Indicator Date hidden2'!BZ125</f>
        <v>0.22727272727272727</v>
      </c>
      <c r="E124" s="129">
        <f t="shared" si="12"/>
        <v>8</v>
      </c>
      <c r="F124" s="129">
        <f t="shared" si="13"/>
        <v>1</v>
      </c>
      <c r="G124" s="129">
        <f t="shared" si="14"/>
        <v>3.0303030303030312</v>
      </c>
      <c r="H124" s="129">
        <f t="shared" si="15"/>
        <v>4.412121212121213</v>
      </c>
      <c r="J124" s="3"/>
    </row>
    <row r="125" spans="1:10" x14ac:dyDescent="0.3">
      <c r="A125" s="3" t="s">
        <v>229</v>
      </c>
      <c r="B125" s="3">
        <f>'Imputed and missing data hidden'!BY125</f>
        <v>6</v>
      </c>
      <c r="C125" s="3">
        <f>IF(VLOOKUP(A125,'Hazard &amp; Exposure'!$B$3:$DT$193,123,FALSE)&gt;0,1,0)</f>
        <v>0</v>
      </c>
      <c r="D125" s="129">
        <f>'Indicator Date hidden2'!BZ126</f>
        <v>0.43055555555555558</v>
      </c>
      <c r="E125" s="129">
        <f t="shared" si="12"/>
        <v>4</v>
      </c>
      <c r="F125" s="129">
        <f t="shared" si="13"/>
        <v>1</v>
      </c>
      <c r="G125" s="129">
        <f t="shared" si="14"/>
        <v>5.7407407407407414</v>
      </c>
      <c r="H125" s="129">
        <f t="shared" si="15"/>
        <v>3.8962962962962964</v>
      </c>
      <c r="J125" s="3"/>
    </row>
    <row r="126" spans="1:10" x14ac:dyDescent="0.3">
      <c r="A126" s="3" t="s">
        <v>231</v>
      </c>
      <c r="B126" s="3">
        <f>'Imputed and missing data hidden'!BY126</f>
        <v>2</v>
      </c>
      <c r="C126" s="3">
        <f>IF(VLOOKUP(A126,'Hazard &amp; Exposure'!$B$3:$DT$193,123,FALSE)&gt;0,1,0)</f>
        <v>1</v>
      </c>
      <c r="D126" s="129">
        <f>'Indicator Date hidden2'!BZ127</f>
        <v>0.51351351351351349</v>
      </c>
      <c r="E126" s="129">
        <f t="shared" si="12"/>
        <v>1.3333333333333321</v>
      </c>
      <c r="F126" s="129">
        <f t="shared" si="13"/>
        <v>1.25</v>
      </c>
      <c r="G126" s="129">
        <f t="shared" si="14"/>
        <v>6.8468468468468462</v>
      </c>
      <c r="H126" s="129">
        <f t="shared" si="15"/>
        <v>4.0900900900900892</v>
      </c>
      <c r="J126" s="3"/>
    </row>
    <row r="127" spans="1:10" x14ac:dyDescent="0.3">
      <c r="A127" s="3" t="s">
        <v>233</v>
      </c>
      <c r="B127" s="3">
        <f>'Imputed and missing data hidden'!BY127</f>
        <v>2</v>
      </c>
      <c r="C127" s="3">
        <f>IF(VLOOKUP(A127,'Hazard &amp; Exposure'!$B$3:$DT$193,123,FALSE)&gt;0,1,0)</f>
        <v>1</v>
      </c>
      <c r="D127" s="129">
        <f>'Indicator Date hidden2'!BZ128</f>
        <v>0.27397260273972601</v>
      </c>
      <c r="E127" s="129">
        <f t="shared" si="12"/>
        <v>1.3333333333333321</v>
      </c>
      <c r="F127" s="129">
        <f t="shared" si="13"/>
        <v>1.25</v>
      </c>
      <c r="G127" s="129">
        <f t="shared" si="14"/>
        <v>3.6529680365296802</v>
      </c>
      <c r="H127" s="129">
        <f t="shared" si="15"/>
        <v>2.493150684931507</v>
      </c>
      <c r="J127" s="3"/>
    </row>
    <row r="128" spans="1:10" x14ac:dyDescent="0.3">
      <c r="A128" s="3" t="s">
        <v>187</v>
      </c>
      <c r="B128" s="3">
        <f>'Imputed and missing data hidden'!BY128</f>
        <v>9</v>
      </c>
      <c r="C128" s="3">
        <f>IF(VLOOKUP(A128,'Hazard &amp; Exposure'!$B$3:$DT$193,123,FALSE)&gt;0,1,0)</f>
        <v>0</v>
      </c>
      <c r="D128" s="129">
        <f>'Indicator Date hidden2'!BZ129</f>
        <v>0.46376811594202899</v>
      </c>
      <c r="E128" s="129">
        <f t="shared" si="12"/>
        <v>6</v>
      </c>
      <c r="F128" s="129">
        <f t="shared" si="13"/>
        <v>1</v>
      </c>
      <c r="G128" s="129">
        <f t="shared" si="14"/>
        <v>6.183574879227054</v>
      </c>
      <c r="H128" s="129">
        <f t="shared" si="15"/>
        <v>4.8734299516908219</v>
      </c>
      <c r="J128" s="3"/>
    </row>
    <row r="129" spans="1:10" x14ac:dyDescent="0.3">
      <c r="A129" s="3" t="s">
        <v>235</v>
      </c>
      <c r="B129" s="3">
        <f>'Imputed and missing data hidden'!BY129</f>
        <v>12</v>
      </c>
      <c r="C129" s="3">
        <f>IF(VLOOKUP(A129,'Hazard &amp; Exposure'!$B$3:$DT$193,123,FALSE)&gt;0,1,0)</f>
        <v>0</v>
      </c>
      <c r="D129" s="129">
        <f>'Indicator Date hidden2'!BZ130</f>
        <v>0.21212121212121213</v>
      </c>
      <c r="E129" s="129">
        <f t="shared" si="12"/>
        <v>8</v>
      </c>
      <c r="F129" s="129">
        <f t="shared" si="13"/>
        <v>1</v>
      </c>
      <c r="G129" s="129">
        <f t="shared" si="14"/>
        <v>2.8282828282828287</v>
      </c>
      <c r="H129" s="129">
        <f t="shared" si="15"/>
        <v>4.3313131313131317</v>
      </c>
      <c r="J129" s="3"/>
    </row>
    <row r="130" spans="1:10" x14ac:dyDescent="0.3">
      <c r="A130" s="3" t="s">
        <v>238</v>
      </c>
      <c r="B130" s="3">
        <f>'Imputed and missing data hidden'!BY130</f>
        <v>9</v>
      </c>
      <c r="C130" s="3">
        <f>IF(VLOOKUP(A130,'Hazard &amp; Exposure'!$B$3:$DT$193,123,FALSE)&gt;0,1,0)</f>
        <v>0</v>
      </c>
      <c r="D130" s="129">
        <f>'Indicator Date hidden2'!BZ131</f>
        <v>0.11764705882352941</v>
      </c>
      <c r="E130" s="129">
        <f t="shared" ref="E130:E161" si="16">IF(B130&gt;B$197,10,10-(B$197-B130)/(B$197-B$196)*10)</f>
        <v>6</v>
      </c>
      <c r="F130" s="129">
        <f t="shared" ref="F130:F161" si="17">IF(C130=1,$B$199,1)</f>
        <v>1</v>
      </c>
      <c r="G130" s="129">
        <f t="shared" ref="G130:G161" si="18">IF(D130&gt;D$197,10,10-(D$197-D130)/(D$197-D$196)*10)</f>
        <v>1.5686274509803919</v>
      </c>
      <c r="H130" s="129">
        <f t="shared" ref="H130:H161" si="19">10-(12.5-AVERAGE(E130,G130)*F130)/12.5*10</f>
        <v>3.0274509803921577</v>
      </c>
      <c r="J130" s="3"/>
    </row>
    <row r="131" spans="1:10" x14ac:dyDescent="0.3">
      <c r="A131" s="3" t="s">
        <v>240</v>
      </c>
      <c r="B131" s="3">
        <f>'Imputed and missing data hidden'!BY131</f>
        <v>3</v>
      </c>
      <c r="C131" s="3">
        <f>IF(VLOOKUP(A131,'Hazard &amp; Exposure'!$B$3:$DT$193,123,FALSE)&gt;0,1,0)</f>
        <v>0</v>
      </c>
      <c r="D131" s="129">
        <f>'Indicator Date hidden2'!BZ132</f>
        <v>0.26666666666666666</v>
      </c>
      <c r="E131" s="129">
        <f t="shared" si="16"/>
        <v>2</v>
      </c>
      <c r="F131" s="129">
        <f t="shared" si="17"/>
        <v>1</v>
      </c>
      <c r="G131" s="129">
        <f t="shared" si="18"/>
        <v>3.5555555555555554</v>
      </c>
      <c r="H131" s="129">
        <f t="shared" si="19"/>
        <v>2.2222222222222232</v>
      </c>
      <c r="J131" s="3"/>
    </row>
    <row r="132" spans="1:10" x14ac:dyDescent="0.3">
      <c r="A132" s="3" t="s">
        <v>242</v>
      </c>
      <c r="B132" s="3">
        <f>'Imputed and missing data hidden'!BY132</f>
        <v>22</v>
      </c>
      <c r="C132" s="3">
        <f>IF(VLOOKUP(A132,'Hazard &amp; Exposure'!$B$3:$DT$193,123,FALSE)&gt;0,1,0)</f>
        <v>0</v>
      </c>
      <c r="D132" s="129">
        <f>'Indicator Date hidden2'!BZ133</f>
        <v>0.28813559322033899</v>
      </c>
      <c r="E132" s="129">
        <f t="shared" si="16"/>
        <v>10</v>
      </c>
      <c r="F132" s="129">
        <f t="shared" si="17"/>
        <v>1</v>
      </c>
      <c r="G132" s="129">
        <f t="shared" si="18"/>
        <v>3.8418079096045199</v>
      </c>
      <c r="H132" s="129">
        <f t="shared" si="19"/>
        <v>5.5367231638418071</v>
      </c>
      <c r="J132" s="3"/>
    </row>
    <row r="133" spans="1:10" x14ac:dyDescent="0.3">
      <c r="A133" s="3" t="s">
        <v>237</v>
      </c>
      <c r="B133" s="3">
        <f>'Imputed and missing data hidden'!BY133</f>
        <v>16</v>
      </c>
      <c r="C133" s="3">
        <f>IF(VLOOKUP(A133,'Hazard &amp; Exposure'!$B$3:$DT$193,123,FALSE)&gt;0,1,0)</f>
        <v>0</v>
      </c>
      <c r="D133" s="129">
        <f>'Indicator Date hidden2'!BZ134</f>
        <v>0.328125</v>
      </c>
      <c r="E133" s="129">
        <f t="shared" si="16"/>
        <v>10</v>
      </c>
      <c r="F133" s="129">
        <f t="shared" si="17"/>
        <v>1</v>
      </c>
      <c r="G133" s="129">
        <f t="shared" si="18"/>
        <v>4.375</v>
      </c>
      <c r="H133" s="129">
        <f t="shared" si="19"/>
        <v>5.75</v>
      </c>
      <c r="J133" s="3"/>
    </row>
    <row r="134" spans="1:10" x14ac:dyDescent="0.3">
      <c r="A134" s="3" t="s">
        <v>244</v>
      </c>
      <c r="B134" s="3">
        <f>'Imputed and missing data hidden'!BY134</f>
        <v>9</v>
      </c>
      <c r="C134" s="3">
        <f>IF(VLOOKUP(A134,'Hazard &amp; Exposure'!$B$3:$DT$193,123,FALSE)&gt;0,1,0)</f>
        <v>0</v>
      </c>
      <c r="D134" s="129">
        <f>'Indicator Date hidden2'!BZ135</f>
        <v>0.2608695652173913</v>
      </c>
      <c r="E134" s="129">
        <f t="shared" si="16"/>
        <v>6</v>
      </c>
      <c r="F134" s="129">
        <f t="shared" si="17"/>
        <v>1</v>
      </c>
      <c r="G134" s="129">
        <f t="shared" si="18"/>
        <v>3.4782608695652169</v>
      </c>
      <c r="H134" s="129">
        <f t="shared" si="19"/>
        <v>3.7913043478260864</v>
      </c>
      <c r="J134" s="3"/>
    </row>
    <row r="135" spans="1:10" x14ac:dyDescent="0.3">
      <c r="A135" s="3" t="s">
        <v>246</v>
      </c>
      <c r="B135" s="3">
        <f>'Imputed and missing data hidden'!BY135</f>
        <v>9</v>
      </c>
      <c r="C135" s="3">
        <f>IF(VLOOKUP(A135,'Hazard &amp; Exposure'!$B$3:$DT$193,123,FALSE)&gt;0,1,0)</f>
        <v>0</v>
      </c>
      <c r="D135" s="129">
        <f>'Indicator Date hidden2'!BZ136</f>
        <v>0.6</v>
      </c>
      <c r="E135" s="129">
        <f t="shared" si="16"/>
        <v>6</v>
      </c>
      <c r="F135" s="129">
        <f t="shared" si="17"/>
        <v>1</v>
      </c>
      <c r="G135" s="129">
        <f t="shared" si="18"/>
        <v>8</v>
      </c>
      <c r="H135" s="129">
        <f t="shared" si="19"/>
        <v>5.6</v>
      </c>
      <c r="J135" s="3"/>
    </row>
    <row r="136" spans="1:10" x14ac:dyDescent="0.3">
      <c r="A136" s="3" t="s">
        <v>248</v>
      </c>
      <c r="B136" s="3">
        <f>'Imputed and missing data hidden'!BY136</f>
        <v>5</v>
      </c>
      <c r="C136" s="3">
        <f>IF(VLOOKUP(A136,'Hazard &amp; Exposure'!$B$3:$DT$193,123,FALSE)&gt;0,1,0)</f>
        <v>0</v>
      </c>
      <c r="D136" s="129">
        <f>'Indicator Date hidden2'!BZ137</f>
        <v>0.16438356164383561</v>
      </c>
      <c r="E136" s="129">
        <f t="shared" si="16"/>
        <v>3.3333333333333339</v>
      </c>
      <c r="F136" s="129">
        <f t="shared" si="17"/>
        <v>1</v>
      </c>
      <c r="G136" s="129">
        <f t="shared" si="18"/>
        <v>2.1917808219178081</v>
      </c>
      <c r="H136" s="129">
        <f t="shared" si="19"/>
        <v>2.2100456621004572</v>
      </c>
      <c r="J136" s="3"/>
    </row>
    <row r="137" spans="1:10" x14ac:dyDescent="0.3">
      <c r="A137" s="3" t="s">
        <v>250</v>
      </c>
      <c r="B137" s="3">
        <f>'Imputed and missing data hidden'!BY137</f>
        <v>5</v>
      </c>
      <c r="C137" s="3">
        <f>IF(VLOOKUP(A137,'Hazard &amp; Exposure'!$B$3:$DT$193,123,FALSE)&gt;0,1,0)</f>
        <v>0</v>
      </c>
      <c r="D137" s="129">
        <f>'Indicator Date hidden2'!BZ138</f>
        <v>0.25675675675675674</v>
      </c>
      <c r="E137" s="129">
        <f t="shared" si="16"/>
        <v>3.3333333333333339</v>
      </c>
      <c r="F137" s="129">
        <f t="shared" si="17"/>
        <v>1</v>
      </c>
      <c r="G137" s="129">
        <f t="shared" si="18"/>
        <v>3.4234234234234231</v>
      </c>
      <c r="H137" s="129">
        <f t="shared" si="19"/>
        <v>2.7027027027027026</v>
      </c>
      <c r="J137" s="3"/>
    </row>
    <row r="138" spans="1:10" x14ac:dyDescent="0.3">
      <c r="A138" s="3" t="s">
        <v>252</v>
      </c>
      <c r="B138" s="3">
        <f>'Imputed and missing data hidden'!BY138</f>
        <v>4</v>
      </c>
      <c r="C138" s="3">
        <f>IF(VLOOKUP(A138,'Hazard &amp; Exposure'!$B$3:$DT$193,123,FALSE)&gt;0,1,0)</f>
        <v>1</v>
      </c>
      <c r="D138" s="129">
        <f>'Indicator Date hidden2'!BZ139</f>
        <v>0.21621621621621623</v>
      </c>
      <c r="E138" s="129">
        <f t="shared" si="16"/>
        <v>2.666666666666667</v>
      </c>
      <c r="F138" s="129">
        <f t="shared" si="17"/>
        <v>1.25</v>
      </c>
      <c r="G138" s="129">
        <f t="shared" si="18"/>
        <v>2.8828828828828836</v>
      </c>
      <c r="H138" s="129">
        <f t="shared" si="19"/>
        <v>2.7747747747747749</v>
      </c>
      <c r="J138" s="3"/>
    </row>
    <row r="139" spans="1:10" x14ac:dyDescent="0.3">
      <c r="A139" s="3" t="s">
        <v>254</v>
      </c>
      <c r="B139" s="3">
        <f>'Imputed and missing data hidden'!BY139</f>
        <v>11</v>
      </c>
      <c r="C139" s="3">
        <f>IF(VLOOKUP(A139,'Hazard &amp; Exposure'!$B$3:$DT$193,123,FALSE)&gt;0,1,0)</f>
        <v>0</v>
      </c>
      <c r="D139" s="129">
        <f>'Indicator Date hidden2'!BZ140</f>
        <v>0.21212121212121213</v>
      </c>
      <c r="E139" s="129">
        <f t="shared" si="16"/>
        <v>7.3333333333333339</v>
      </c>
      <c r="F139" s="129">
        <f t="shared" si="17"/>
        <v>1</v>
      </c>
      <c r="G139" s="129">
        <f t="shared" si="18"/>
        <v>2.8282828282828287</v>
      </c>
      <c r="H139" s="129">
        <f t="shared" si="19"/>
        <v>4.0646464646464651</v>
      </c>
      <c r="J139" s="3"/>
    </row>
    <row r="140" spans="1:10" x14ac:dyDescent="0.3">
      <c r="A140" s="3" t="s">
        <v>256</v>
      </c>
      <c r="B140" s="3">
        <f>'Imputed and missing data hidden'!BY140</f>
        <v>10</v>
      </c>
      <c r="C140" s="3">
        <f>IF(VLOOKUP(A140,'Hazard &amp; Exposure'!$B$3:$DT$193,123,FALSE)&gt;0,1,0)</f>
        <v>0</v>
      </c>
      <c r="D140" s="129">
        <f>'Indicator Date hidden2'!BZ141</f>
        <v>0.23880597014925373</v>
      </c>
      <c r="E140" s="129">
        <f t="shared" si="16"/>
        <v>6.666666666666667</v>
      </c>
      <c r="F140" s="129">
        <f t="shared" si="17"/>
        <v>1</v>
      </c>
      <c r="G140" s="129">
        <f t="shared" si="18"/>
        <v>3.1840796019900495</v>
      </c>
      <c r="H140" s="129">
        <f t="shared" si="19"/>
        <v>3.9402985074626873</v>
      </c>
      <c r="J140" s="3"/>
    </row>
    <row r="141" spans="1:10" x14ac:dyDescent="0.3">
      <c r="A141" s="3" t="s">
        <v>258</v>
      </c>
      <c r="B141" s="3">
        <f>'Imputed and missing data hidden'!BY141</f>
        <v>15</v>
      </c>
      <c r="C141" s="3">
        <f>IF(VLOOKUP(A141,'Hazard &amp; Exposure'!$B$3:$DT$193,123,FALSE)&gt;0,1,0)</f>
        <v>0</v>
      </c>
      <c r="D141" s="129">
        <f>'Indicator Date hidden2'!BZ142</f>
        <v>9.375E-2</v>
      </c>
      <c r="E141" s="129">
        <f t="shared" si="16"/>
        <v>10</v>
      </c>
      <c r="F141" s="129">
        <f t="shared" si="17"/>
        <v>1</v>
      </c>
      <c r="G141" s="129">
        <f t="shared" si="18"/>
        <v>1.25</v>
      </c>
      <c r="H141" s="129">
        <f t="shared" si="19"/>
        <v>4.5</v>
      </c>
      <c r="J141" s="3"/>
    </row>
    <row r="142" spans="1:10" x14ac:dyDescent="0.3">
      <c r="A142" s="3" t="s">
        <v>260</v>
      </c>
      <c r="B142" s="3">
        <f>'Imputed and missing data hidden'!BY142</f>
        <v>9</v>
      </c>
      <c r="C142" s="3">
        <f>IF(VLOOKUP(A142,'Hazard &amp; Exposure'!$B$3:$DT$193,123,FALSE)&gt;0,1,0)</f>
        <v>0</v>
      </c>
      <c r="D142" s="129">
        <f>'Indicator Date hidden2'!BZ143</f>
        <v>0.22058823529411764</v>
      </c>
      <c r="E142" s="129">
        <f t="shared" si="16"/>
        <v>6</v>
      </c>
      <c r="F142" s="129">
        <f t="shared" si="17"/>
        <v>1</v>
      </c>
      <c r="G142" s="129">
        <f t="shared" si="18"/>
        <v>2.9411764705882346</v>
      </c>
      <c r="H142" s="129">
        <f t="shared" si="19"/>
        <v>3.5764705882352938</v>
      </c>
      <c r="J142" s="3"/>
    </row>
    <row r="143" spans="1:10" x14ac:dyDescent="0.3">
      <c r="A143" s="3" t="s">
        <v>262</v>
      </c>
      <c r="B143" s="3">
        <f>'Imputed and missing data hidden'!BY143</f>
        <v>12</v>
      </c>
      <c r="C143" s="3">
        <f>IF(VLOOKUP(A143,'Hazard &amp; Exposure'!$B$3:$DT$193,123,FALSE)&gt;0,1,0)</f>
        <v>0</v>
      </c>
      <c r="D143" s="129">
        <f>'Indicator Date hidden2'!BZ144</f>
        <v>0.25757575757575757</v>
      </c>
      <c r="E143" s="129">
        <f t="shared" si="16"/>
        <v>8</v>
      </c>
      <c r="F143" s="129">
        <f t="shared" si="17"/>
        <v>1</v>
      </c>
      <c r="G143" s="129">
        <f t="shared" si="18"/>
        <v>3.4343434343434343</v>
      </c>
      <c r="H143" s="129">
        <f t="shared" si="19"/>
        <v>4.573737373737373</v>
      </c>
      <c r="J143" s="3"/>
    </row>
    <row r="144" spans="1:10" x14ac:dyDescent="0.3">
      <c r="A144" s="3" t="s">
        <v>263</v>
      </c>
      <c r="B144" s="3">
        <f>'Imputed and missing data hidden'!BY144</f>
        <v>0</v>
      </c>
      <c r="C144" s="3">
        <f>IF(VLOOKUP(A144,'Hazard &amp; Exposure'!$B$3:$DT$193,123,FALSE)&gt;0,1,0)</f>
        <v>0</v>
      </c>
      <c r="D144" s="129">
        <f>'Indicator Date hidden2'!BZ145</f>
        <v>0.28378378378378377</v>
      </c>
      <c r="E144" s="129">
        <f t="shared" si="16"/>
        <v>0</v>
      </c>
      <c r="F144" s="129">
        <f t="shared" si="17"/>
        <v>1</v>
      </c>
      <c r="G144" s="129">
        <f t="shared" si="18"/>
        <v>3.7837837837837842</v>
      </c>
      <c r="H144" s="129">
        <f t="shared" si="19"/>
        <v>1.5135135135135123</v>
      </c>
      <c r="J144" s="3"/>
    </row>
    <row r="145" spans="1:10" x14ac:dyDescent="0.3">
      <c r="A145" s="3" t="s">
        <v>265</v>
      </c>
      <c r="B145" s="3">
        <f>'Imputed and missing data hidden'!BY145</f>
        <v>23</v>
      </c>
      <c r="C145" s="3">
        <f>IF(VLOOKUP(A145,'Hazard &amp; Exposure'!$B$3:$DT$193,123,FALSE)&gt;0,1,0)</f>
        <v>0</v>
      </c>
      <c r="D145" s="129">
        <f>'Indicator Date hidden2'!BZ146</f>
        <v>0.37931034482758619</v>
      </c>
      <c r="E145" s="129">
        <f t="shared" si="16"/>
        <v>10</v>
      </c>
      <c r="F145" s="129">
        <f t="shared" si="17"/>
        <v>1</v>
      </c>
      <c r="G145" s="129">
        <f t="shared" si="18"/>
        <v>5.0574712643678161</v>
      </c>
      <c r="H145" s="129">
        <f t="shared" si="19"/>
        <v>6.0229885057471266</v>
      </c>
      <c r="J145" s="3"/>
    </row>
    <row r="146" spans="1:10" x14ac:dyDescent="0.3">
      <c r="A146" s="3" t="s">
        <v>267</v>
      </c>
      <c r="B146" s="3">
        <f>'Imputed and missing data hidden'!BY146</f>
        <v>13</v>
      </c>
      <c r="C146" s="3">
        <f>IF(VLOOKUP(A146,'Hazard &amp; Exposure'!$B$3:$DT$193,123,FALSE)&gt;0,1,0)</f>
        <v>0</v>
      </c>
      <c r="D146" s="129">
        <f>'Indicator Date hidden2'!BZ147</f>
        <v>0.40298507462686567</v>
      </c>
      <c r="E146" s="129">
        <f t="shared" si="16"/>
        <v>8.6666666666666661</v>
      </c>
      <c r="F146" s="129">
        <f t="shared" si="17"/>
        <v>1</v>
      </c>
      <c r="G146" s="129">
        <f t="shared" si="18"/>
        <v>5.3731343283582085</v>
      </c>
      <c r="H146" s="129">
        <f t="shared" si="19"/>
        <v>5.6159203980099495</v>
      </c>
      <c r="J146" s="3"/>
    </row>
    <row r="147" spans="1:10" x14ac:dyDescent="0.3">
      <c r="A147" s="3" t="s">
        <v>269</v>
      </c>
      <c r="B147" s="3">
        <f>'Imputed and missing data hidden'!BY147</f>
        <v>20</v>
      </c>
      <c r="C147" s="3">
        <f>IF(VLOOKUP(A147,'Hazard &amp; Exposure'!$B$3:$DT$193,123,FALSE)&gt;0,1,0)</f>
        <v>0</v>
      </c>
      <c r="D147" s="129">
        <f>'Indicator Date hidden2'!BZ148</f>
        <v>0.13559322033898305</v>
      </c>
      <c r="E147" s="129">
        <f t="shared" si="16"/>
        <v>10</v>
      </c>
      <c r="F147" s="129">
        <f t="shared" si="17"/>
        <v>1</v>
      </c>
      <c r="G147" s="129">
        <f t="shared" si="18"/>
        <v>1.8079096045197733</v>
      </c>
      <c r="H147" s="129">
        <f t="shared" si="19"/>
        <v>4.7231638418079092</v>
      </c>
      <c r="J147" s="3"/>
    </row>
    <row r="148" spans="1:10" x14ac:dyDescent="0.3">
      <c r="A148" s="3" t="s">
        <v>271</v>
      </c>
      <c r="B148" s="3">
        <f>'Imputed and missing data hidden'!BY148</f>
        <v>15</v>
      </c>
      <c r="C148" s="3">
        <f>IF(VLOOKUP(A148,'Hazard &amp; Exposure'!$B$3:$DT$193,123,FALSE)&gt;0,1,0)</f>
        <v>0</v>
      </c>
      <c r="D148" s="129">
        <f>'Indicator Date hidden2'!BZ149</f>
        <v>0.390625</v>
      </c>
      <c r="E148" s="129">
        <f t="shared" si="16"/>
        <v>10</v>
      </c>
      <c r="F148" s="129">
        <f t="shared" si="17"/>
        <v>1</v>
      </c>
      <c r="G148" s="129">
        <f t="shared" si="18"/>
        <v>5.208333333333333</v>
      </c>
      <c r="H148" s="129">
        <f t="shared" si="19"/>
        <v>6.083333333333333</v>
      </c>
      <c r="J148" s="3"/>
    </row>
    <row r="149" spans="1:10" x14ac:dyDescent="0.3">
      <c r="A149" s="3" t="s">
        <v>273</v>
      </c>
      <c r="B149" s="3">
        <f>'Imputed and missing data hidden'!BY149</f>
        <v>4</v>
      </c>
      <c r="C149" s="3">
        <f>IF(VLOOKUP(A149,'Hazard &amp; Exposure'!$B$3:$DT$193,123,FALSE)&gt;0,1,0)</f>
        <v>0</v>
      </c>
      <c r="D149" s="129">
        <f>'Indicator Date hidden2'!BZ150</f>
        <v>0.45070422535211269</v>
      </c>
      <c r="E149" s="129">
        <f t="shared" si="16"/>
        <v>2.666666666666667</v>
      </c>
      <c r="F149" s="129">
        <f t="shared" si="17"/>
        <v>1</v>
      </c>
      <c r="G149" s="129">
        <f t="shared" si="18"/>
        <v>6.009389671361502</v>
      </c>
      <c r="H149" s="129">
        <f t="shared" si="19"/>
        <v>3.4704225352112674</v>
      </c>
      <c r="J149" s="3"/>
    </row>
    <row r="150" spans="1:10" x14ac:dyDescent="0.3">
      <c r="A150" s="3" t="s">
        <v>275</v>
      </c>
      <c r="B150" s="3">
        <f>'Imputed and missing data hidden'!BY150</f>
        <v>12</v>
      </c>
      <c r="C150" s="3">
        <f>IF(VLOOKUP(A150,'Hazard &amp; Exposure'!$B$3:$DT$193,123,FALSE)&gt;0,1,0)</f>
        <v>0</v>
      </c>
      <c r="D150" s="129">
        <f>'Indicator Date hidden2'!BZ151</f>
        <v>0.12307692307692308</v>
      </c>
      <c r="E150" s="129">
        <f t="shared" si="16"/>
        <v>8</v>
      </c>
      <c r="F150" s="129">
        <f t="shared" si="17"/>
        <v>1</v>
      </c>
      <c r="G150" s="129">
        <f t="shared" si="18"/>
        <v>1.6410256410256405</v>
      </c>
      <c r="H150" s="129">
        <f t="shared" si="19"/>
        <v>3.8564102564102569</v>
      </c>
      <c r="J150" s="3"/>
    </row>
    <row r="151" spans="1:10" x14ac:dyDescent="0.3">
      <c r="A151" s="3" t="s">
        <v>277</v>
      </c>
      <c r="B151" s="3">
        <f>'Imputed and missing data hidden'!BY151</f>
        <v>0</v>
      </c>
      <c r="C151" s="3">
        <f>IF(VLOOKUP(A151,'Hazard &amp; Exposure'!$B$3:$DT$193,123,FALSE)&gt;0,1,0)</f>
        <v>0</v>
      </c>
      <c r="D151" s="129">
        <f>'Indicator Date hidden2'!BZ152</f>
        <v>0.32</v>
      </c>
      <c r="E151" s="129">
        <f t="shared" si="16"/>
        <v>0</v>
      </c>
      <c r="F151" s="129">
        <f t="shared" si="17"/>
        <v>1</v>
      </c>
      <c r="G151" s="129">
        <f t="shared" si="18"/>
        <v>4.2666666666666666</v>
      </c>
      <c r="H151" s="129">
        <f t="shared" si="19"/>
        <v>1.706666666666667</v>
      </c>
      <c r="J151" s="3"/>
    </row>
    <row r="152" spans="1:10" x14ac:dyDescent="0.3">
      <c r="A152" s="3" t="s">
        <v>279</v>
      </c>
      <c r="B152" s="3">
        <f>'Imputed and missing data hidden'!BY152</f>
        <v>4</v>
      </c>
      <c r="C152" s="3">
        <f>IF(VLOOKUP(A152,'Hazard &amp; Exposure'!$B$3:$DT$193,123,FALSE)&gt;0,1,0)</f>
        <v>0</v>
      </c>
      <c r="D152" s="129">
        <f>'Indicator Date hidden2'!BZ153</f>
        <v>0.42465753424657532</v>
      </c>
      <c r="E152" s="129">
        <f t="shared" si="16"/>
        <v>2.666666666666667</v>
      </c>
      <c r="F152" s="129">
        <f t="shared" si="17"/>
        <v>1</v>
      </c>
      <c r="G152" s="129">
        <f t="shared" si="18"/>
        <v>5.6621004566210047</v>
      </c>
      <c r="H152" s="129">
        <f t="shared" si="19"/>
        <v>3.331506849315069</v>
      </c>
      <c r="J152" s="3"/>
    </row>
    <row r="153" spans="1:10" x14ac:dyDescent="0.3">
      <c r="A153" s="3" t="s">
        <v>281</v>
      </c>
      <c r="B153" s="3">
        <f>'Imputed and missing data hidden'!BY153</f>
        <v>12</v>
      </c>
      <c r="C153" s="3">
        <f>IF(VLOOKUP(A153,'Hazard &amp; Exposure'!$B$3:$DT$193,123,FALSE)&gt;0,1,0)</f>
        <v>0</v>
      </c>
      <c r="D153" s="129">
        <f>'Indicator Date hidden2'!BZ154</f>
        <v>0.27692307692307694</v>
      </c>
      <c r="E153" s="129">
        <f t="shared" si="16"/>
        <v>8</v>
      </c>
      <c r="F153" s="129">
        <f t="shared" si="17"/>
        <v>1</v>
      </c>
      <c r="G153" s="129">
        <f t="shared" si="18"/>
        <v>3.6923076923076925</v>
      </c>
      <c r="H153" s="129">
        <f t="shared" si="19"/>
        <v>4.6769230769230772</v>
      </c>
      <c r="J153" s="3"/>
    </row>
    <row r="154" spans="1:10" x14ac:dyDescent="0.3">
      <c r="A154" s="3" t="s">
        <v>283</v>
      </c>
      <c r="B154" s="3">
        <f>'Imputed and missing data hidden'!BY154</f>
        <v>0</v>
      </c>
      <c r="C154" s="3">
        <f>IF(VLOOKUP(A154,'Hazard &amp; Exposure'!$B$3:$DT$193,123,FALSE)&gt;0,1,0)</f>
        <v>0</v>
      </c>
      <c r="D154" s="129">
        <f>'Indicator Date hidden2'!BZ155</f>
        <v>0.36486486486486486</v>
      </c>
      <c r="E154" s="129">
        <f t="shared" si="16"/>
        <v>0</v>
      </c>
      <c r="F154" s="129">
        <f t="shared" si="17"/>
        <v>1</v>
      </c>
      <c r="G154" s="129">
        <f t="shared" si="18"/>
        <v>4.8648648648648649</v>
      </c>
      <c r="H154" s="129">
        <f t="shared" si="19"/>
        <v>1.9459459459459456</v>
      </c>
      <c r="J154" s="3"/>
    </row>
    <row r="155" spans="1:10" x14ac:dyDescent="0.3">
      <c r="A155" s="3" t="s">
        <v>285</v>
      </c>
      <c r="B155" s="3">
        <f>'Imputed and missing data hidden'!BY155</f>
        <v>13</v>
      </c>
      <c r="C155" s="3">
        <f>IF(VLOOKUP(A155,'Hazard &amp; Exposure'!$B$3:$DT$193,123,FALSE)&gt;0,1,0)</f>
        <v>0</v>
      </c>
      <c r="D155" s="129">
        <f>'Indicator Date hidden2'!BZ156</f>
        <v>0.2537313432835821</v>
      </c>
      <c r="E155" s="129">
        <f t="shared" si="16"/>
        <v>8.6666666666666661</v>
      </c>
      <c r="F155" s="129">
        <f t="shared" si="17"/>
        <v>1</v>
      </c>
      <c r="G155" s="129">
        <f t="shared" si="18"/>
        <v>3.3830845771144276</v>
      </c>
      <c r="H155" s="129">
        <f t="shared" si="19"/>
        <v>4.8199004975124371</v>
      </c>
      <c r="J155" s="3"/>
    </row>
    <row r="156" spans="1:10" x14ac:dyDescent="0.3">
      <c r="A156" s="3" t="s">
        <v>287</v>
      </c>
      <c r="B156" s="3">
        <f>'Imputed and missing data hidden'!BY156</f>
        <v>12</v>
      </c>
      <c r="C156" s="3">
        <f>IF(VLOOKUP(A156,'Hazard &amp; Exposure'!$B$3:$DT$193,123,FALSE)&gt;0,1,0)</f>
        <v>0</v>
      </c>
      <c r="D156" s="129">
        <f>'Indicator Date hidden2'!BZ157</f>
        <v>0.2153846153846154</v>
      </c>
      <c r="E156" s="129">
        <f t="shared" si="16"/>
        <v>8</v>
      </c>
      <c r="F156" s="129">
        <f t="shared" si="17"/>
        <v>1</v>
      </c>
      <c r="G156" s="129">
        <f t="shared" si="18"/>
        <v>2.8717948717948714</v>
      </c>
      <c r="H156" s="129">
        <f t="shared" si="19"/>
        <v>4.3487179487179484</v>
      </c>
      <c r="J156" s="3"/>
    </row>
    <row r="157" spans="1:10" x14ac:dyDescent="0.3">
      <c r="A157" s="3" t="s">
        <v>289</v>
      </c>
      <c r="B157" s="3">
        <f>'Imputed and missing data hidden'!BY157</f>
        <v>10</v>
      </c>
      <c r="C157" s="3">
        <f>IF(VLOOKUP(A157,'Hazard &amp; Exposure'!$B$3:$DT$193,123,FALSE)&gt;0,1,0)</f>
        <v>0</v>
      </c>
      <c r="D157" s="129">
        <f>'Indicator Date hidden2'!BZ158</f>
        <v>0.22388059701492538</v>
      </c>
      <c r="E157" s="129">
        <f t="shared" si="16"/>
        <v>6.666666666666667</v>
      </c>
      <c r="F157" s="129">
        <f t="shared" si="17"/>
        <v>1</v>
      </c>
      <c r="G157" s="129">
        <f t="shared" si="18"/>
        <v>2.9850746268656714</v>
      </c>
      <c r="H157" s="129">
        <f t="shared" si="19"/>
        <v>3.8606965174129364</v>
      </c>
      <c r="J157" s="3"/>
    </row>
    <row r="158" spans="1:10" x14ac:dyDescent="0.3">
      <c r="A158" s="3" t="s">
        <v>291</v>
      </c>
      <c r="B158" s="3">
        <f>'Imputed and missing data hidden'!BY158</f>
        <v>11</v>
      </c>
      <c r="C158" s="3">
        <f>IF(VLOOKUP(A158,'Hazard &amp; Exposure'!$B$3:$DT$193,123,FALSE)&gt;0,1,0)</f>
        <v>0</v>
      </c>
      <c r="D158" s="129">
        <f>'Indicator Date hidden2'!BZ159</f>
        <v>0.46268656716417911</v>
      </c>
      <c r="E158" s="129">
        <f t="shared" si="16"/>
        <v>7.3333333333333339</v>
      </c>
      <c r="F158" s="129">
        <f t="shared" si="17"/>
        <v>1</v>
      </c>
      <c r="G158" s="129">
        <f t="shared" si="18"/>
        <v>6.1691542288557217</v>
      </c>
      <c r="H158" s="129">
        <f t="shared" si="19"/>
        <v>5.4009950248756224</v>
      </c>
      <c r="J158" s="3"/>
    </row>
    <row r="159" spans="1:10" x14ac:dyDescent="0.3">
      <c r="A159" s="3" t="s">
        <v>293</v>
      </c>
      <c r="B159" s="3">
        <f>'Imputed and missing data hidden'!BY159</f>
        <v>11</v>
      </c>
      <c r="C159" s="3">
        <f>IF(VLOOKUP(A159,'Hazard &amp; Exposure'!$B$3:$DT$193,123,FALSE)&gt;0,1,0)</f>
        <v>1</v>
      </c>
      <c r="D159" s="129">
        <f>'Indicator Date hidden2'!BZ160</f>
        <v>0.36923076923076925</v>
      </c>
      <c r="E159" s="129">
        <f t="shared" si="16"/>
        <v>7.3333333333333339</v>
      </c>
      <c r="F159" s="129">
        <f t="shared" si="17"/>
        <v>1.25</v>
      </c>
      <c r="G159" s="129">
        <f t="shared" si="18"/>
        <v>4.9230769230769234</v>
      </c>
      <c r="H159" s="129">
        <f t="shared" si="19"/>
        <v>6.1282051282051286</v>
      </c>
      <c r="J159" s="3"/>
    </row>
    <row r="160" spans="1:10" x14ac:dyDescent="0.3">
      <c r="A160" s="3" t="s">
        <v>295</v>
      </c>
      <c r="B160" s="3">
        <f>'Imputed and missing data hidden'!BY160</f>
        <v>0</v>
      </c>
      <c r="C160" s="3">
        <f>IF(VLOOKUP(A160,'Hazard &amp; Exposure'!$B$3:$DT$193,123,FALSE)&gt;0,1,0)</f>
        <v>0</v>
      </c>
      <c r="D160" s="129">
        <f>'Indicator Date hidden2'!BZ161</f>
        <v>0.30666666666666664</v>
      </c>
      <c r="E160" s="129">
        <f t="shared" si="16"/>
        <v>0</v>
      </c>
      <c r="F160" s="129">
        <f t="shared" si="17"/>
        <v>1</v>
      </c>
      <c r="G160" s="129">
        <f t="shared" si="18"/>
        <v>4.0888888888888886</v>
      </c>
      <c r="H160" s="129">
        <f t="shared" si="19"/>
        <v>1.6355555555555554</v>
      </c>
      <c r="J160" s="3"/>
    </row>
    <row r="161" spans="1:10" x14ac:dyDescent="0.3">
      <c r="A161" s="3" t="s">
        <v>298</v>
      </c>
      <c r="B161" s="3">
        <f>'Imputed and missing data hidden'!BY161</f>
        <v>8</v>
      </c>
      <c r="C161" s="3">
        <f>IF(VLOOKUP(A161,'Hazard &amp; Exposure'!$B$3:$DT$193,123,FALSE)&gt;0,1,0)</f>
        <v>1</v>
      </c>
      <c r="D161" s="129">
        <f>'Indicator Date hidden2'!BZ162</f>
        <v>0.6811594202898551</v>
      </c>
      <c r="E161" s="129">
        <f t="shared" si="16"/>
        <v>5.333333333333333</v>
      </c>
      <c r="F161" s="129">
        <f t="shared" si="17"/>
        <v>1.25</v>
      </c>
      <c r="G161" s="129">
        <f t="shared" si="18"/>
        <v>9.0821256038647356</v>
      </c>
      <c r="H161" s="129">
        <f t="shared" si="19"/>
        <v>7.2077294685990339</v>
      </c>
      <c r="J161" s="3"/>
    </row>
    <row r="162" spans="1:10" x14ac:dyDescent="0.3">
      <c r="A162" s="3" t="s">
        <v>300</v>
      </c>
      <c r="B162" s="3">
        <f>'Imputed and missing data hidden'!BY162</f>
        <v>8</v>
      </c>
      <c r="C162" s="3">
        <f>IF(VLOOKUP(A162,'Hazard &amp; Exposure'!$B$3:$DT$193,123,FALSE)&gt;0,1,0)</f>
        <v>0</v>
      </c>
      <c r="D162" s="129">
        <f>'Indicator Date hidden2'!BZ163</f>
        <v>0.20289855072463769</v>
      </c>
      <c r="E162" s="129">
        <f t="shared" ref="E162:E192" si="20">IF(B162&gt;B$197,10,10-(B$197-B162)/(B$197-B$196)*10)</f>
        <v>5.333333333333333</v>
      </c>
      <c r="F162" s="129">
        <f t="shared" ref="F162:F192" si="21">IF(C162=1,$B$199,1)</f>
        <v>1</v>
      </c>
      <c r="G162" s="129">
        <f t="shared" ref="G162:G192" si="22">IF(D162&gt;D$197,10,10-(D$197-D162)/(D$197-D$196)*10)</f>
        <v>2.7053140096618353</v>
      </c>
      <c r="H162" s="129">
        <f t="shared" ref="H162:H192" si="23">10-(12.5-AVERAGE(E162,G162)*F162)/12.5*10</f>
        <v>3.2154589371980684</v>
      </c>
      <c r="J162" s="3"/>
    </row>
    <row r="163" spans="1:10" x14ac:dyDescent="0.3">
      <c r="A163" s="3" t="s">
        <v>302</v>
      </c>
      <c r="B163" s="3">
        <f>'Imputed and missing data hidden'!BY163</f>
        <v>7</v>
      </c>
      <c r="C163" s="3">
        <f>IF(VLOOKUP(A163,'Hazard &amp; Exposure'!$B$3:$DT$193,123,FALSE)&gt;0,1,0)</f>
        <v>0</v>
      </c>
      <c r="D163" s="129">
        <f>'Indicator Date hidden2'!BZ164</f>
        <v>0.26760563380281688</v>
      </c>
      <c r="E163" s="129">
        <f t="shared" si="20"/>
        <v>4.666666666666667</v>
      </c>
      <c r="F163" s="129">
        <f t="shared" si="21"/>
        <v>1</v>
      </c>
      <c r="G163" s="129">
        <f t="shared" si="22"/>
        <v>3.5680751173708911</v>
      </c>
      <c r="H163" s="129">
        <f t="shared" si="23"/>
        <v>3.2938967136150241</v>
      </c>
      <c r="J163" s="3"/>
    </row>
    <row r="164" spans="1:10" x14ac:dyDescent="0.3">
      <c r="A164" s="3" t="s">
        <v>304</v>
      </c>
      <c r="B164" s="3">
        <f>'Imputed and missing data hidden'!BY164</f>
        <v>0</v>
      </c>
      <c r="C164" s="3">
        <f>IF(VLOOKUP(A164,'Hazard &amp; Exposure'!$B$3:$DT$193,123,FALSE)&gt;0,1,0)</f>
        <v>1</v>
      </c>
      <c r="D164" s="129">
        <f>'Indicator Date hidden2'!BZ165</f>
        <v>0.49333333333333335</v>
      </c>
      <c r="E164" s="129">
        <f t="shared" si="20"/>
        <v>0</v>
      </c>
      <c r="F164" s="129">
        <f t="shared" si="21"/>
        <v>1.25</v>
      </c>
      <c r="G164" s="129">
        <f t="shared" si="22"/>
        <v>6.5777777777777775</v>
      </c>
      <c r="H164" s="129">
        <f t="shared" si="23"/>
        <v>3.2888888888888888</v>
      </c>
      <c r="J164" s="3"/>
    </row>
    <row r="165" spans="1:10" x14ac:dyDescent="0.3">
      <c r="A165" s="3" t="s">
        <v>306</v>
      </c>
      <c r="B165" s="3">
        <f>'Imputed and missing data hidden'!BY165</f>
        <v>8</v>
      </c>
      <c r="C165" s="3">
        <f>IF(VLOOKUP(A165,'Hazard &amp; Exposure'!$B$3:$DT$193,123,FALSE)&gt;0,1,0)</f>
        <v>0</v>
      </c>
      <c r="D165" s="129">
        <f>'Indicator Date hidden2'!BZ166</f>
        <v>0.2857142857142857</v>
      </c>
      <c r="E165" s="129">
        <f t="shared" si="20"/>
        <v>5.333333333333333</v>
      </c>
      <c r="F165" s="129">
        <f t="shared" si="21"/>
        <v>1</v>
      </c>
      <c r="G165" s="129">
        <f t="shared" si="22"/>
        <v>3.8095238095238093</v>
      </c>
      <c r="H165" s="129">
        <f t="shared" si="23"/>
        <v>3.6571428571428566</v>
      </c>
      <c r="J165" s="3"/>
    </row>
    <row r="166" spans="1:10" x14ac:dyDescent="0.3">
      <c r="A166" s="3" t="s">
        <v>309</v>
      </c>
      <c r="B166" s="3">
        <f>'Imputed and missing data hidden'!BY166</f>
        <v>12</v>
      </c>
      <c r="C166" s="3">
        <f>IF(VLOOKUP(A166,'Hazard &amp; Exposure'!$B$3:$DT$193,123,FALSE)&gt;0,1,0)</f>
        <v>0</v>
      </c>
      <c r="D166" s="129">
        <f>'Indicator Date hidden2'!BZ167</f>
        <v>0.1076923076923077</v>
      </c>
      <c r="E166" s="129">
        <f t="shared" si="20"/>
        <v>8</v>
      </c>
      <c r="F166" s="129">
        <f t="shared" si="21"/>
        <v>1</v>
      </c>
      <c r="G166" s="129">
        <f t="shared" si="22"/>
        <v>1.4358974358974361</v>
      </c>
      <c r="H166" s="129">
        <f t="shared" si="23"/>
        <v>3.7743589743589743</v>
      </c>
      <c r="J166" s="3"/>
    </row>
    <row r="167" spans="1:10" x14ac:dyDescent="0.3">
      <c r="A167" s="3" t="s">
        <v>311</v>
      </c>
      <c r="B167" s="3">
        <f>'Imputed and missing data hidden'!BY167</f>
        <v>11</v>
      </c>
      <c r="C167" s="3">
        <f>IF(VLOOKUP(A167,'Hazard &amp; Exposure'!$B$3:$DT$193,123,FALSE)&gt;0,1,0)</f>
        <v>0</v>
      </c>
      <c r="D167" s="129">
        <f>'Indicator Date hidden2'!BZ168</f>
        <v>0.10606060606060606</v>
      </c>
      <c r="E167" s="129">
        <f t="shared" si="20"/>
        <v>7.3333333333333339</v>
      </c>
      <c r="F167" s="129">
        <f t="shared" si="21"/>
        <v>1</v>
      </c>
      <c r="G167" s="129">
        <f t="shared" si="22"/>
        <v>1.4141414141414153</v>
      </c>
      <c r="H167" s="129">
        <f t="shared" si="23"/>
        <v>3.4989898989898993</v>
      </c>
      <c r="J167" s="3"/>
    </row>
    <row r="168" spans="1:10" x14ac:dyDescent="0.3">
      <c r="A168" s="3" t="s">
        <v>313</v>
      </c>
      <c r="B168" s="3">
        <f>'Imputed and missing data hidden'!BY168</f>
        <v>11</v>
      </c>
      <c r="C168" s="3">
        <f>IF(VLOOKUP(A168,'Hazard &amp; Exposure'!$B$3:$DT$193,123,FALSE)&gt;0,1,0)</f>
        <v>1</v>
      </c>
      <c r="D168" s="129">
        <f>'Indicator Date hidden2'!BZ169</f>
        <v>0.45588235294117646</v>
      </c>
      <c r="E168" s="129">
        <f t="shared" si="20"/>
        <v>7.3333333333333339</v>
      </c>
      <c r="F168" s="129">
        <f t="shared" si="21"/>
        <v>1.25</v>
      </c>
      <c r="G168" s="129">
        <f t="shared" si="22"/>
        <v>6.0784313725490193</v>
      </c>
      <c r="H168" s="129">
        <f t="shared" si="23"/>
        <v>6.7058823529411775</v>
      </c>
      <c r="J168" s="3"/>
    </row>
    <row r="169" spans="1:10" x14ac:dyDescent="0.3">
      <c r="A169" s="3" t="s">
        <v>315</v>
      </c>
      <c r="B169" s="3">
        <f>'Imputed and missing data hidden'!BY169</f>
        <v>6</v>
      </c>
      <c r="C169" s="3">
        <f>IF(VLOOKUP(A169,'Hazard &amp; Exposure'!$B$3:$DT$193,123,FALSE)&gt;0,1,0)</f>
        <v>0</v>
      </c>
      <c r="D169" s="129">
        <f>'Indicator Date hidden2'!BZ170</f>
        <v>0.375</v>
      </c>
      <c r="E169" s="129">
        <f t="shared" si="20"/>
        <v>4</v>
      </c>
      <c r="F169" s="129">
        <f t="shared" si="21"/>
        <v>1</v>
      </c>
      <c r="G169" s="129">
        <f t="shared" si="22"/>
        <v>5</v>
      </c>
      <c r="H169" s="129">
        <f t="shared" si="23"/>
        <v>3.5999999999999996</v>
      </c>
      <c r="J169" s="3"/>
    </row>
    <row r="170" spans="1:10" x14ac:dyDescent="0.3">
      <c r="A170" s="3" t="s">
        <v>317</v>
      </c>
      <c r="B170" s="3">
        <f>'Imputed and missing data hidden'!BY170</f>
        <v>0</v>
      </c>
      <c r="C170" s="3">
        <f>IF(VLOOKUP(A170,'Hazard &amp; Exposure'!$B$3:$DT$193,123,FALSE)&gt;0,1,0)</f>
        <v>0</v>
      </c>
      <c r="D170" s="129">
        <f>'Indicator Date hidden2'!BZ171</f>
        <v>0.29729729729729731</v>
      </c>
      <c r="E170" s="129">
        <f t="shared" si="20"/>
        <v>0</v>
      </c>
      <c r="F170" s="129">
        <f t="shared" si="21"/>
        <v>1</v>
      </c>
      <c r="G170" s="129">
        <f t="shared" si="22"/>
        <v>3.9639639639639643</v>
      </c>
      <c r="H170" s="129">
        <f t="shared" si="23"/>
        <v>1.5855855855855854</v>
      </c>
      <c r="J170" s="3"/>
    </row>
    <row r="171" spans="1:10" x14ac:dyDescent="0.3">
      <c r="A171" s="3" t="s">
        <v>318</v>
      </c>
      <c r="B171" s="3">
        <f>'Imputed and missing data hidden'!BY171</f>
        <v>5</v>
      </c>
      <c r="C171" s="3">
        <f>IF(VLOOKUP(A171,'Hazard &amp; Exposure'!$B$3:$DT$193,123,FALSE)&gt;0,1,0)</f>
        <v>0</v>
      </c>
      <c r="D171" s="129">
        <f>'Indicator Date hidden2'!BZ172</f>
        <v>0.17808219178082191</v>
      </c>
      <c r="E171" s="129">
        <f t="shared" si="20"/>
        <v>3.3333333333333339</v>
      </c>
      <c r="F171" s="129">
        <f t="shared" si="21"/>
        <v>1</v>
      </c>
      <c r="G171" s="129">
        <f t="shared" si="22"/>
        <v>2.3744292237442934</v>
      </c>
      <c r="H171" s="129">
        <f t="shared" si="23"/>
        <v>2.2831050228310517</v>
      </c>
      <c r="J171" s="3"/>
    </row>
    <row r="172" spans="1:10" x14ac:dyDescent="0.3">
      <c r="A172" s="3" t="s">
        <v>91</v>
      </c>
      <c r="B172" s="3">
        <f>'Imputed and missing data hidden'!BY172</f>
        <v>6</v>
      </c>
      <c r="C172" s="3">
        <f>IF(VLOOKUP(A172,'Hazard &amp; Exposure'!$B$3:$DT$193,123,FALSE)&gt;0,1,0)</f>
        <v>0</v>
      </c>
      <c r="D172" s="129">
        <f>'Indicator Date hidden2'!BZ173</f>
        <v>0.352112676056338</v>
      </c>
      <c r="E172" s="129">
        <f t="shared" si="20"/>
        <v>4</v>
      </c>
      <c r="F172" s="129">
        <f t="shared" si="21"/>
        <v>1</v>
      </c>
      <c r="G172" s="129">
        <f t="shared" si="22"/>
        <v>4.694835680751174</v>
      </c>
      <c r="H172" s="129">
        <f t="shared" si="23"/>
        <v>3.4779342723004705</v>
      </c>
      <c r="J172" s="3"/>
    </row>
    <row r="173" spans="1:10" x14ac:dyDescent="0.3">
      <c r="A173" s="3" t="s">
        <v>320</v>
      </c>
      <c r="B173" s="3">
        <f>'Imputed and missing data hidden'!BY173</f>
        <v>1</v>
      </c>
      <c r="C173" s="3">
        <f>IF(VLOOKUP(A173,'Hazard &amp; Exposure'!$B$3:$DT$193,123,FALSE)&gt;0,1,0)</f>
        <v>0</v>
      </c>
      <c r="D173" s="129">
        <f>'Indicator Date hidden2'!BZ174</f>
        <v>0.36486486486486486</v>
      </c>
      <c r="E173" s="129">
        <f t="shared" si="20"/>
        <v>0.66666666666666607</v>
      </c>
      <c r="F173" s="129">
        <f t="shared" si="21"/>
        <v>1</v>
      </c>
      <c r="G173" s="129">
        <f t="shared" si="22"/>
        <v>4.8648648648648649</v>
      </c>
      <c r="H173" s="129">
        <f t="shared" si="23"/>
        <v>2.2126126126126122</v>
      </c>
      <c r="J173" s="3"/>
    </row>
    <row r="174" spans="1:10" x14ac:dyDescent="0.3">
      <c r="A174" s="3" t="s">
        <v>322</v>
      </c>
      <c r="B174" s="3">
        <f>'Imputed and missing data hidden'!BY174</f>
        <v>17</v>
      </c>
      <c r="C174" s="3">
        <f>IF(VLOOKUP(A174,'Hazard &amp; Exposure'!$B$3:$DT$193,123,FALSE)&gt;0,1,0)</f>
        <v>0</v>
      </c>
      <c r="D174" s="129">
        <f>'Indicator Date hidden2'!BZ175</f>
        <v>0.40625</v>
      </c>
      <c r="E174" s="129">
        <f t="shared" si="20"/>
        <v>10</v>
      </c>
      <c r="F174" s="129">
        <f t="shared" si="21"/>
        <v>1</v>
      </c>
      <c r="G174" s="129">
        <f t="shared" si="22"/>
        <v>5.416666666666667</v>
      </c>
      <c r="H174" s="129">
        <f t="shared" si="23"/>
        <v>6.166666666666667</v>
      </c>
      <c r="J174" s="3"/>
    </row>
    <row r="175" spans="1:10" x14ac:dyDescent="0.3">
      <c r="A175" s="3" t="s">
        <v>324</v>
      </c>
      <c r="B175" s="3">
        <f>'Imputed and missing data hidden'!BY175</f>
        <v>7</v>
      </c>
      <c r="C175" s="3">
        <f>IF(VLOOKUP(A175,'Hazard &amp; Exposure'!$B$3:$DT$193,123,FALSE)&gt;0,1,0)</f>
        <v>0</v>
      </c>
      <c r="D175" s="129">
        <f>'Indicator Date hidden2'!BZ176</f>
        <v>0.647887323943662</v>
      </c>
      <c r="E175" s="129">
        <f t="shared" si="20"/>
        <v>4.666666666666667</v>
      </c>
      <c r="F175" s="129">
        <f t="shared" si="21"/>
        <v>1</v>
      </c>
      <c r="G175" s="129">
        <f t="shared" si="22"/>
        <v>8.63849765258216</v>
      </c>
      <c r="H175" s="129">
        <f t="shared" si="23"/>
        <v>5.3220657276995311</v>
      </c>
      <c r="J175" s="3"/>
    </row>
    <row r="176" spans="1:10" x14ac:dyDescent="0.3">
      <c r="A176" s="3" t="s">
        <v>326</v>
      </c>
      <c r="B176" s="3">
        <f>'Imputed and missing data hidden'!BY176</f>
        <v>3</v>
      </c>
      <c r="C176" s="3">
        <f>IF(VLOOKUP(A176,'Hazard &amp; Exposure'!$B$3:$DT$193,123,FALSE)&gt;0,1,0)</f>
        <v>0</v>
      </c>
      <c r="D176" s="129">
        <f>'Indicator Date hidden2'!BZ177</f>
        <v>0.29166666666666669</v>
      </c>
      <c r="E176" s="129">
        <f t="shared" si="20"/>
        <v>2</v>
      </c>
      <c r="F176" s="129">
        <f t="shared" si="21"/>
        <v>1</v>
      </c>
      <c r="G176" s="129">
        <f t="shared" si="22"/>
        <v>3.8888888888888893</v>
      </c>
      <c r="H176" s="129">
        <f t="shared" si="23"/>
        <v>2.3555555555555552</v>
      </c>
      <c r="J176" s="3"/>
    </row>
    <row r="177" spans="1:10" x14ac:dyDescent="0.3">
      <c r="A177" s="3" t="s">
        <v>328</v>
      </c>
      <c r="B177" s="3">
        <f>'Imputed and missing data hidden'!BY177</f>
        <v>8</v>
      </c>
      <c r="C177" s="3">
        <f>IF(VLOOKUP(A177,'Hazard &amp; Exposure'!$B$3:$DT$193,123,FALSE)&gt;0,1,0)</f>
        <v>1</v>
      </c>
      <c r="D177" s="129">
        <f>'Indicator Date hidden2'!BZ178</f>
        <v>0.15714285714285714</v>
      </c>
      <c r="E177" s="129">
        <f t="shared" si="20"/>
        <v>5.333333333333333</v>
      </c>
      <c r="F177" s="129">
        <f t="shared" si="21"/>
        <v>1.25</v>
      </c>
      <c r="G177" s="129">
        <f t="shared" si="22"/>
        <v>2.0952380952380958</v>
      </c>
      <c r="H177" s="129">
        <f t="shared" si="23"/>
        <v>3.7142857142857144</v>
      </c>
      <c r="J177" s="3"/>
    </row>
    <row r="178" spans="1:10" x14ac:dyDescent="0.3">
      <c r="A178" s="3" t="s">
        <v>330</v>
      </c>
      <c r="B178" s="3">
        <f>'Imputed and missing data hidden'!BY178</f>
        <v>11</v>
      </c>
      <c r="C178" s="3">
        <f>IF(VLOOKUP(A178,'Hazard &amp; Exposure'!$B$3:$DT$193,123,FALSE)&gt;0,1,0)</f>
        <v>0</v>
      </c>
      <c r="D178" s="129">
        <f>'Indicator Date hidden2'!BZ179</f>
        <v>0.39393939393939392</v>
      </c>
      <c r="E178" s="129">
        <f t="shared" si="20"/>
        <v>7.3333333333333339</v>
      </c>
      <c r="F178" s="129">
        <f t="shared" si="21"/>
        <v>1</v>
      </c>
      <c r="G178" s="129">
        <f t="shared" si="22"/>
        <v>5.2525252525252526</v>
      </c>
      <c r="H178" s="129">
        <f t="shared" si="23"/>
        <v>5.0343434343434348</v>
      </c>
      <c r="J178" s="3"/>
    </row>
    <row r="179" spans="1:10" x14ac:dyDescent="0.3">
      <c r="A179" s="3" t="s">
        <v>332</v>
      </c>
      <c r="B179" s="3">
        <f>'Imputed and missing data hidden'!BY179</f>
        <v>26</v>
      </c>
      <c r="C179" s="3">
        <f>IF(VLOOKUP(A179,'Hazard &amp; Exposure'!$B$3:$DT$193,123,FALSE)&gt;0,1,0)</f>
        <v>0</v>
      </c>
      <c r="D179" s="129">
        <f>'Indicator Date hidden2'!BZ180</f>
        <v>0.34545454545454546</v>
      </c>
      <c r="E179" s="129">
        <f t="shared" si="20"/>
        <v>10</v>
      </c>
      <c r="F179" s="129">
        <f t="shared" si="21"/>
        <v>1</v>
      </c>
      <c r="G179" s="129">
        <f t="shared" si="22"/>
        <v>4.6060606060606055</v>
      </c>
      <c r="H179" s="129">
        <f t="shared" si="23"/>
        <v>5.8424242424242419</v>
      </c>
      <c r="J179" s="3"/>
    </row>
    <row r="180" spans="1:10" x14ac:dyDescent="0.3">
      <c r="A180" s="3" t="s">
        <v>334</v>
      </c>
      <c r="B180" s="3">
        <f>'Imputed and missing data hidden'!BY180</f>
        <v>3</v>
      </c>
      <c r="C180" s="3">
        <f>IF(VLOOKUP(A180,'Hazard &amp; Exposure'!$B$3:$DT$193,123,FALSE)&gt;0,1,0)</f>
        <v>0</v>
      </c>
      <c r="D180" s="129">
        <f>'Indicator Date hidden2'!BZ181</f>
        <v>0.31506849315068491</v>
      </c>
      <c r="E180" s="129">
        <f t="shared" si="20"/>
        <v>2</v>
      </c>
      <c r="F180" s="129">
        <f t="shared" si="21"/>
        <v>1</v>
      </c>
      <c r="G180" s="129">
        <f t="shared" si="22"/>
        <v>4.2009132420091326</v>
      </c>
      <c r="H180" s="129">
        <f t="shared" si="23"/>
        <v>2.4803652968036527</v>
      </c>
      <c r="J180" s="3"/>
    </row>
    <row r="181" spans="1:10" x14ac:dyDescent="0.3">
      <c r="A181" s="3" t="s">
        <v>336</v>
      </c>
      <c r="B181" s="3">
        <f>'Imputed and missing data hidden'!BY181</f>
        <v>9</v>
      </c>
      <c r="C181" s="3">
        <f>IF(VLOOKUP(A181,'Hazard &amp; Exposure'!$B$3:$DT$193,123,FALSE)&gt;0,1,0)</f>
        <v>1</v>
      </c>
      <c r="D181" s="129">
        <f>'Indicator Date hidden2'!BZ182</f>
        <v>0.36231884057971014</v>
      </c>
      <c r="E181" s="129">
        <f t="shared" si="20"/>
        <v>6</v>
      </c>
      <c r="F181" s="129">
        <f t="shared" si="21"/>
        <v>1.25</v>
      </c>
      <c r="G181" s="129">
        <f t="shared" si="22"/>
        <v>4.8309178743961354</v>
      </c>
      <c r="H181" s="129">
        <f t="shared" si="23"/>
        <v>5.4154589371980677</v>
      </c>
      <c r="J181" s="3"/>
    </row>
    <row r="182" spans="1:10" x14ac:dyDescent="0.3">
      <c r="A182" s="3" t="s">
        <v>338</v>
      </c>
      <c r="B182" s="3">
        <f>'Imputed and missing data hidden'!BY182</f>
        <v>12</v>
      </c>
      <c r="C182" s="3">
        <f>IF(VLOOKUP(A182,'Hazard &amp; Exposure'!$B$3:$DT$193,123,FALSE)&gt;0,1,0)</f>
        <v>0</v>
      </c>
      <c r="D182" s="129">
        <f>'Indicator Date hidden2'!BZ183</f>
        <v>0.15384615384615385</v>
      </c>
      <c r="E182" s="129">
        <f t="shared" si="20"/>
        <v>8</v>
      </c>
      <c r="F182" s="129">
        <f t="shared" si="21"/>
        <v>1</v>
      </c>
      <c r="G182" s="129">
        <f t="shared" si="22"/>
        <v>2.051282051282052</v>
      </c>
      <c r="H182" s="129">
        <f t="shared" si="23"/>
        <v>4.0205128205128204</v>
      </c>
      <c r="J182" s="3"/>
    </row>
    <row r="183" spans="1:10" x14ac:dyDescent="0.3">
      <c r="A183" s="3" t="s">
        <v>340</v>
      </c>
      <c r="B183" s="3">
        <f>'Imputed and missing data hidden'!BY183</f>
        <v>12</v>
      </c>
      <c r="C183" s="3">
        <f>IF(VLOOKUP(A183,'Hazard &amp; Exposure'!$B$3:$DT$193,123,FALSE)&gt;0,1,0)</f>
        <v>0</v>
      </c>
      <c r="D183" s="129">
        <f>'Indicator Date hidden2'!BZ184</f>
        <v>0.23076923076923078</v>
      </c>
      <c r="E183" s="129">
        <f t="shared" si="20"/>
        <v>8</v>
      </c>
      <c r="F183" s="129">
        <f t="shared" si="21"/>
        <v>1</v>
      </c>
      <c r="G183" s="129">
        <f t="shared" si="22"/>
        <v>3.0769230769230784</v>
      </c>
      <c r="H183" s="129">
        <f t="shared" si="23"/>
        <v>4.430769230769231</v>
      </c>
      <c r="J183" s="3"/>
    </row>
    <row r="184" spans="1:10" x14ac:dyDescent="0.3">
      <c r="A184" s="3" t="s">
        <v>341</v>
      </c>
      <c r="B184" s="3">
        <f>'Imputed and missing data hidden'!BY184</f>
        <v>10</v>
      </c>
      <c r="C184" s="3">
        <f>IF(VLOOKUP(A184,'Hazard &amp; Exposure'!$B$3:$DT$193,123,FALSE)&gt;0,1,0)</f>
        <v>0</v>
      </c>
      <c r="D184" s="129">
        <f>'Indicator Date hidden2'!BZ185</f>
        <v>0.33823529411764708</v>
      </c>
      <c r="E184" s="129">
        <f t="shared" si="20"/>
        <v>6.666666666666667</v>
      </c>
      <c r="F184" s="129">
        <f t="shared" si="21"/>
        <v>1</v>
      </c>
      <c r="G184" s="129">
        <f t="shared" si="22"/>
        <v>4.5098039215686283</v>
      </c>
      <c r="H184" s="129">
        <f t="shared" si="23"/>
        <v>4.4705882352941186</v>
      </c>
      <c r="J184" s="3"/>
    </row>
    <row r="185" spans="1:10" x14ac:dyDescent="0.3">
      <c r="A185" s="3" t="s">
        <v>343</v>
      </c>
      <c r="B185" s="3">
        <f>'Imputed and missing data hidden'!BY185</f>
        <v>10</v>
      </c>
      <c r="C185" s="3">
        <f>IF(VLOOKUP(A185,'Hazard &amp; Exposure'!$B$3:$DT$193,123,FALSE)&gt;0,1,0)</f>
        <v>0</v>
      </c>
      <c r="D185" s="129">
        <f>'Indicator Date hidden2'!BZ186</f>
        <v>0.33823529411764708</v>
      </c>
      <c r="E185" s="129">
        <f t="shared" si="20"/>
        <v>6.666666666666667</v>
      </c>
      <c r="F185" s="129">
        <f t="shared" si="21"/>
        <v>1</v>
      </c>
      <c r="G185" s="129">
        <f t="shared" si="22"/>
        <v>4.5098039215686283</v>
      </c>
      <c r="H185" s="129">
        <f t="shared" si="23"/>
        <v>4.4705882352941186</v>
      </c>
      <c r="J185" s="3"/>
    </row>
    <row r="186" spans="1:10" x14ac:dyDescent="0.3">
      <c r="A186" s="3" t="s">
        <v>345</v>
      </c>
      <c r="B186" s="3">
        <f>'Imputed and missing data hidden'!BY186</f>
        <v>7</v>
      </c>
      <c r="C186" s="3">
        <f>IF(VLOOKUP(A186,'Hazard &amp; Exposure'!$B$3:$DT$193,123,FALSE)&gt;0,1,0)</f>
        <v>0</v>
      </c>
      <c r="D186" s="129">
        <f>'Indicator Date hidden2'!BZ187</f>
        <v>0.18571428571428572</v>
      </c>
      <c r="E186" s="129">
        <f t="shared" si="20"/>
        <v>4.666666666666667</v>
      </c>
      <c r="F186" s="129">
        <f t="shared" si="21"/>
        <v>1</v>
      </c>
      <c r="G186" s="129">
        <f t="shared" si="22"/>
        <v>2.4761904761904763</v>
      </c>
      <c r="H186" s="129">
        <f t="shared" si="23"/>
        <v>2.8571428571428568</v>
      </c>
      <c r="J186" s="3"/>
    </row>
    <row r="187" spans="1:10" x14ac:dyDescent="0.3">
      <c r="A187" s="3" t="s">
        <v>347</v>
      </c>
      <c r="B187" s="3">
        <f>'Imputed and missing data hidden'!BY187</f>
        <v>12</v>
      </c>
      <c r="C187" s="3">
        <f>IF(VLOOKUP(A187,'Hazard &amp; Exposure'!$B$3:$DT$193,123,FALSE)&gt;0,1,0)</f>
        <v>0</v>
      </c>
      <c r="D187" s="129">
        <f>'Indicator Date hidden2'!BZ188</f>
        <v>0.45454545454545453</v>
      </c>
      <c r="E187" s="129">
        <f t="shared" si="20"/>
        <v>8</v>
      </c>
      <c r="F187" s="129">
        <f t="shared" si="21"/>
        <v>1</v>
      </c>
      <c r="G187" s="129">
        <f t="shared" si="22"/>
        <v>6.0606060606060606</v>
      </c>
      <c r="H187" s="129">
        <f t="shared" si="23"/>
        <v>5.624242424242424</v>
      </c>
      <c r="J187" s="3"/>
    </row>
    <row r="188" spans="1:10" x14ac:dyDescent="0.3">
      <c r="A188" s="3" t="s">
        <v>349</v>
      </c>
      <c r="B188" s="3">
        <f>'Imputed and missing data hidden'!BY188</f>
        <v>11</v>
      </c>
      <c r="C188" s="3">
        <f>IF(VLOOKUP(A188,'Hazard &amp; Exposure'!$B$3:$DT$193,123,FALSE)&gt;0,1,0)</f>
        <v>0</v>
      </c>
      <c r="D188" s="129">
        <f>'Indicator Date hidden2'!BZ189</f>
        <v>0.28358208955223879</v>
      </c>
      <c r="E188" s="129">
        <f t="shared" si="20"/>
        <v>7.3333333333333339</v>
      </c>
      <c r="F188" s="129">
        <f t="shared" si="21"/>
        <v>1</v>
      </c>
      <c r="G188" s="129">
        <f t="shared" si="22"/>
        <v>3.7810945273631837</v>
      </c>
      <c r="H188" s="129">
        <f t="shared" si="23"/>
        <v>4.4457711442786074</v>
      </c>
      <c r="J188" s="3"/>
    </row>
    <row r="189" spans="1:10" x14ac:dyDescent="0.3">
      <c r="A189" s="3" t="s">
        <v>350</v>
      </c>
      <c r="B189" s="3">
        <f>'Imputed and missing data hidden'!BY189</f>
        <v>4</v>
      </c>
      <c r="C189" s="3">
        <f>IF(VLOOKUP(A189,'Hazard &amp; Exposure'!$B$3:$DT$193,123,FALSE)&gt;0,1,0)</f>
        <v>0</v>
      </c>
      <c r="D189" s="129">
        <f>'Indicator Date hidden2'!BZ190</f>
        <v>0.32876712328767121</v>
      </c>
      <c r="E189" s="129">
        <f t="shared" si="20"/>
        <v>2.666666666666667</v>
      </c>
      <c r="F189" s="129">
        <f t="shared" si="21"/>
        <v>1</v>
      </c>
      <c r="G189" s="129">
        <f t="shared" si="22"/>
        <v>4.3835616438356162</v>
      </c>
      <c r="H189" s="129">
        <f t="shared" si="23"/>
        <v>2.8200913242009138</v>
      </c>
      <c r="J189" s="3"/>
    </row>
    <row r="190" spans="1:10" x14ac:dyDescent="0.3">
      <c r="A190" s="3" t="s">
        <v>351</v>
      </c>
      <c r="B190" s="3">
        <f>'Imputed and missing data hidden'!BY190</f>
        <v>5</v>
      </c>
      <c r="C190" s="3">
        <f>IF(VLOOKUP(A190,'Hazard &amp; Exposure'!$B$3:$DT$193,123,FALSE)&gt;0,1,0)</f>
        <v>1</v>
      </c>
      <c r="D190" s="129">
        <f>'Indicator Date hidden2'!BZ191</f>
        <v>0.51351351351351349</v>
      </c>
      <c r="E190" s="129">
        <f t="shared" si="20"/>
        <v>3.3333333333333339</v>
      </c>
      <c r="F190" s="129">
        <f t="shared" si="21"/>
        <v>1.25</v>
      </c>
      <c r="G190" s="129">
        <f t="shared" si="22"/>
        <v>6.8468468468468462</v>
      </c>
      <c r="H190" s="129">
        <f t="shared" si="23"/>
        <v>5.0900900900900901</v>
      </c>
      <c r="J190" s="3"/>
    </row>
    <row r="191" spans="1:10" x14ac:dyDescent="0.3">
      <c r="A191" s="3" t="s">
        <v>353</v>
      </c>
      <c r="B191" s="3">
        <f>'Imputed and missing data hidden'!BY191</f>
        <v>1</v>
      </c>
      <c r="C191" s="3">
        <f>IF(VLOOKUP(A191,'Hazard &amp; Exposure'!$B$3:$DT$193,123,FALSE)&gt;0,1,0)</f>
        <v>0</v>
      </c>
      <c r="D191" s="129">
        <f>'Indicator Date hidden2'!BZ192</f>
        <v>0.29729729729729731</v>
      </c>
      <c r="E191" s="129">
        <f t="shared" si="20"/>
        <v>0.66666666666666607</v>
      </c>
      <c r="F191" s="129">
        <f t="shared" si="21"/>
        <v>1</v>
      </c>
      <c r="G191" s="129">
        <f t="shared" si="22"/>
        <v>3.9639639639639643</v>
      </c>
      <c r="H191" s="129">
        <f t="shared" si="23"/>
        <v>1.8522522522522529</v>
      </c>
      <c r="J191" s="3"/>
    </row>
    <row r="192" spans="1:10" x14ac:dyDescent="0.3">
      <c r="A192" s="3" t="s">
        <v>355</v>
      </c>
      <c r="B192" s="3">
        <f>'Imputed and missing data hidden'!BY192</f>
        <v>1</v>
      </c>
      <c r="C192" s="3">
        <f>IF(VLOOKUP(A192,'Hazard &amp; Exposure'!$B$3:$DT$193,123,FALSE)&gt;0,1,0)</f>
        <v>0</v>
      </c>
      <c r="D192" s="129">
        <f>'Indicator Date hidden2'!BZ193</f>
        <v>0.22972972972972974</v>
      </c>
      <c r="E192" s="129">
        <f t="shared" si="20"/>
        <v>0.66666666666666607</v>
      </c>
      <c r="F192" s="129">
        <f t="shared" si="21"/>
        <v>1</v>
      </c>
      <c r="G192" s="129">
        <f t="shared" si="22"/>
        <v>3.0630630630630629</v>
      </c>
      <c r="H192" s="129">
        <f t="shared" si="23"/>
        <v>1.4918918918918926</v>
      </c>
      <c r="J192" s="3"/>
    </row>
    <row r="194" spans="1:4" x14ac:dyDescent="0.3">
      <c r="A194" s="3" t="s">
        <v>389</v>
      </c>
      <c r="B194" s="3">
        <f>MIN(B2:B192)</f>
        <v>0</v>
      </c>
      <c r="C194" s="3">
        <f>MIN(C2:C192)</f>
        <v>0</v>
      </c>
      <c r="D194" s="3">
        <f>MIN(D2:D192)</f>
        <v>9.375E-2</v>
      </c>
    </row>
    <row r="195" spans="1:4" x14ac:dyDescent="0.3">
      <c r="A195" s="3" t="s">
        <v>390</v>
      </c>
      <c r="B195" s="3">
        <f>MAX(B2:B192)</f>
        <v>31</v>
      </c>
      <c r="C195" s="3">
        <f>MAX(C2:C192)</f>
        <v>1</v>
      </c>
      <c r="D195" s="3">
        <f>MAX(D2:D192)</f>
        <v>0.6811594202898551</v>
      </c>
    </row>
    <row r="196" spans="1:4" x14ac:dyDescent="0.3">
      <c r="A196" s="3" t="s">
        <v>389</v>
      </c>
      <c r="B196" s="3">
        <v>0</v>
      </c>
      <c r="C196" s="3">
        <v>0</v>
      </c>
      <c r="D196" s="3">
        <v>0</v>
      </c>
    </row>
    <row r="197" spans="1:4" x14ac:dyDescent="0.3">
      <c r="A197" s="3" t="s">
        <v>390</v>
      </c>
      <c r="B197" s="3">
        <v>15</v>
      </c>
      <c r="C197" s="3">
        <v>1</v>
      </c>
      <c r="D197" s="3">
        <v>0.75</v>
      </c>
    </row>
    <row r="198" spans="1:4" ht="15" thickBot="1" x14ac:dyDescent="0.35"/>
    <row r="199" spans="1:4" ht="15" thickBot="1" x14ac:dyDescent="0.35">
      <c r="A199" s="3" t="s">
        <v>936</v>
      </c>
      <c r="B199" s="132">
        <v>1.25</v>
      </c>
    </row>
  </sheetData>
  <autoFilter ref="A1:H1" xr:uid="{00000000-0009-0000-0000-00000D000000}">
    <sortState ref="A2:H192">
      <sortCondition ref="A1"/>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O91"/>
  <sheetViews>
    <sheetView zoomScale="80" zoomScaleNormal="80" workbookViewId="0">
      <pane xSplit="6" ySplit="2" topLeftCell="M67" activePane="bottomRight" state="frozen"/>
      <selection pane="topRight" activeCell="G1" sqref="G1"/>
      <selection pane="bottomLeft" activeCell="A3" sqref="A3"/>
      <selection pane="bottomRight" activeCell="N72" sqref="N72"/>
    </sheetView>
  </sheetViews>
  <sheetFormatPr defaultColWidth="9.109375" defaultRowHeight="14.4" x14ac:dyDescent="0.3"/>
  <cols>
    <col min="1" max="1" width="13.109375" style="16" customWidth="1"/>
    <col min="2" max="2" width="15.44140625" style="16" customWidth="1"/>
    <col min="3" max="3" width="23.44140625" style="16" customWidth="1"/>
    <col min="4" max="4" width="17.6640625" style="16" bestFit="1" customWidth="1"/>
    <col min="5" max="5" width="22" style="16" customWidth="1"/>
    <col min="6" max="6" width="24" style="16" customWidth="1"/>
    <col min="7" max="11" width="57.109375" style="16" customWidth="1"/>
    <col min="12" max="13" width="33.6640625" style="16" customWidth="1"/>
    <col min="14" max="14" width="15.33203125" style="16" customWidth="1"/>
    <col min="15" max="15" width="63.33203125" style="16" customWidth="1"/>
    <col min="16" max="16384" width="9.109375" style="16"/>
  </cols>
  <sheetData>
    <row r="1" spans="1:15" s="2" customFormat="1" x14ac:dyDescent="0.3">
      <c r="A1" s="236"/>
      <c r="B1" s="236"/>
      <c r="C1" s="236"/>
      <c r="D1" s="236"/>
      <c r="E1" s="236"/>
      <c r="F1" s="236"/>
      <c r="G1" s="236"/>
      <c r="H1" s="236"/>
      <c r="I1" s="236"/>
      <c r="J1" s="236"/>
      <c r="K1" s="236"/>
      <c r="L1" s="236"/>
      <c r="M1" s="236"/>
      <c r="N1" s="236"/>
      <c r="O1" s="236"/>
    </row>
    <row r="2" spans="1:15" ht="15" thickBot="1" x14ac:dyDescent="0.35">
      <c r="A2" s="88" t="s">
        <v>476</v>
      </c>
      <c r="B2" s="88" t="s">
        <v>477</v>
      </c>
      <c r="C2" s="88" t="s">
        <v>478</v>
      </c>
      <c r="D2" s="88" t="s">
        <v>479</v>
      </c>
      <c r="E2" s="88" t="s">
        <v>872</v>
      </c>
      <c r="F2" s="88" t="s">
        <v>480</v>
      </c>
      <c r="G2" s="88" t="s">
        <v>481</v>
      </c>
      <c r="H2" s="88" t="s">
        <v>647</v>
      </c>
      <c r="I2" s="88" t="s">
        <v>648</v>
      </c>
      <c r="J2" s="88" t="s">
        <v>1291</v>
      </c>
      <c r="K2" s="88" t="s">
        <v>649</v>
      </c>
      <c r="L2" s="88" t="s">
        <v>546</v>
      </c>
      <c r="M2" s="88" t="s">
        <v>976</v>
      </c>
      <c r="N2" s="88" t="s">
        <v>981</v>
      </c>
      <c r="O2" s="88" t="s">
        <v>547</v>
      </c>
    </row>
    <row r="3" spans="1:15" ht="99" customHeight="1" x14ac:dyDescent="0.3">
      <c r="A3" s="103" t="s">
        <v>482</v>
      </c>
      <c r="B3" s="104" t="s">
        <v>364</v>
      </c>
      <c r="C3" s="104" t="s">
        <v>483</v>
      </c>
      <c r="D3" s="104" t="s">
        <v>823</v>
      </c>
      <c r="E3" s="106" t="s">
        <v>834</v>
      </c>
      <c r="F3" s="104" t="s">
        <v>827</v>
      </c>
      <c r="G3" s="104" t="s">
        <v>947</v>
      </c>
      <c r="H3" s="104" t="s">
        <v>948</v>
      </c>
      <c r="I3" s="104" t="s">
        <v>853</v>
      </c>
      <c r="J3" s="104"/>
      <c r="K3" s="104" t="s">
        <v>854</v>
      </c>
      <c r="L3" s="104" t="s">
        <v>1222</v>
      </c>
      <c r="M3" s="104" t="s">
        <v>1226</v>
      </c>
      <c r="N3" s="165">
        <v>43627</v>
      </c>
      <c r="O3" s="137" t="s">
        <v>1223</v>
      </c>
    </row>
    <row r="4" spans="1:15" ht="99" customHeight="1" x14ac:dyDescent="0.3">
      <c r="A4" s="105" t="s">
        <v>482</v>
      </c>
      <c r="B4" s="106" t="s">
        <v>364</v>
      </c>
      <c r="C4" s="106" t="s">
        <v>483</v>
      </c>
      <c r="D4" s="104" t="s">
        <v>824</v>
      </c>
      <c r="E4" s="106" t="s">
        <v>835</v>
      </c>
      <c r="F4" s="106" t="s">
        <v>828</v>
      </c>
      <c r="G4" s="106" t="s">
        <v>949</v>
      </c>
      <c r="H4" s="106" t="s">
        <v>950</v>
      </c>
      <c r="I4" s="106" t="s">
        <v>853</v>
      </c>
      <c r="J4" s="104"/>
      <c r="K4" s="104" t="s">
        <v>855</v>
      </c>
      <c r="L4" s="104" t="s">
        <v>1222</v>
      </c>
      <c r="M4" s="104" t="s">
        <v>1226</v>
      </c>
      <c r="N4" s="165">
        <v>43627</v>
      </c>
      <c r="O4" s="137" t="s">
        <v>1223</v>
      </c>
    </row>
    <row r="5" spans="1:15" ht="99" customHeight="1" x14ac:dyDescent="0.3">
      <c r="A5" s="105" t="s">
        <v>482</v>
      </c>
      <c r="B5" s="106" t="s">
        <v>364</v>
      </c>
      <c r="C5" s="106" t="s">
        <v>483</v>
      </c>
      <c r="D5" s="106" t="s">
        <v>825</v>
      </c>
      <c r="E5" s="106" t="s">
        <v>832</v>
      </c>
      <c r="F5" s="106" t="s">
        <v>829</v>
      </c>
      <c r="G5" s="104" t="s">
        <v>951</v>
      </c>
      <c r="H5" s="106" t="s">
        <v>952</v>
      </c>
      <c r="I5" s="106" t="s">
        <v>856</v>
      </c>
      <c r="J5" s="104"/>
      <c r="K5" s="104" t="s">
        <v>854</v>
      </c>
      <c r="L5" s="104" t="s">
        <v>1222</v>
      </c>
      <c r="M5" s="104" t="s">
        <v>1226</v>
      </c>
      <c r="N5" s="165">
        <v>43627</v>
      </c>
      <c r="O5" s="137" t="s">
        <v>1223</v>
      </c>
    </row>
    <row r="6" spans="1:15" ht="99" customHeight="1" x14ac:dyDescent="0.3">
      <c r="A6" s="105" t="s">
        <v>482</v>
      </c>
      <c r="B6" s="106" t="s">
        <v>364</v>
      </c>
      <c r="C6" s="106" t="s">
        <v>483</v>
      </c>
      <c r="D6" s="106" t="s">
        <v>826</v>
      </c>
      <c r="E6" s="106" t="s">
        <v>833</v>
      </c>
      <c r="F6" s="106" t="s">
        <v>830</v>
      </c>
      <c r="G6" s="106" t="s">
        <v>953</v>
      </c>
      <c r="H6" s="106" t="s">
        <v>954</v>
      </c>
      <c r="I6" s="106" t="s">
        <v>856</v>
      </c>
      <c r="J6" s="104"/>
      <c r="K6" s="104" t="s">
        <v>854</v>
      </c>
      <c r="L6" s="104" t="s">
        <v>1222</v>
      </c>
      <c r="M6" s="104" t="s">
        <v>1226</v>
      </c>
      <c r="N6" s="165">
        <v>43627</v>
      </c>
      <c r="O6" s="137" t="s">
        <v>1223</v>
      </c>
    </row>
    <row r="7" spans="1:15" ht="99" customHeight="1" x14ac:dyDescent="0.3">
      <c r="A7" s="105" t="s">
        <v>482</v>
      </c>
      <c r="B7" s="106" t="s">
        <v>364</v>
      </c>
      <c r="C7" s="106" t="s">
        <v>484</v>
      </c>
      <c r="D7" s="106" t="s">
        <v>865</v>
      </c>
      <c r="E7" s="106" t="s">
        <v>485</v>
      </c>
      <c r="F7" s="106" t="s">
        <v>486</v>
      </c>
      <c r="G7" s="106" t="s">
        <v>549</v>
      </c>
      <c r="H7" s="106" t="s">
        <v>589</v>
      </c>
      <c r="I7" s="106" t="s">
        <v>590</v>
      </c>
      <c r="J7" s="104"/>
      <c r="K7" s="104" t="s">
        <v>831</v>
      </c>
      <c r="L7" s="104" t="s">
        <v>1260</v>
      </c>
      <c r="M7" s="104" t="s">
        <v>1225</v>
      </c>
      <c r="N7" s="104"/>
      <c r="O7" s="137" t="s">
        <v>1224</v>
      </c>
    </row>
    <row r="8" spans="1:15" ht="99" customHeight="1" x14ac:dyDescent="0.3">
      <c r="A8" s="105" t="s">
        <v>482</v>
      </c>
      <c r="B8" s="106" t="s">
        <v>364</v>
      </c>
      <c r="C8" s="106" t="s">
        <v>484</v>
      </c>
      <c r="D8" s="106" t="s">
        <v>866</v>
      </c>
      <c r="E8" s="106" t="s">
        <v>487</v>
      </c>
      <c r="F8" s="106" t="s">
        <v>488</v>
      </c>
      <c r="G8" s="106" t="s">
        <v>550</v>
      </c>
      <c r="H8" s="106" t="s">
        <v>591</v>
      </c>
      <c r="I8" s="106" t="s">
        <v>590</v>
      </c>
      <c r="J8" s="104"/>
      <c r="K8" s="104" t="s">
        <v>831</v>
      </c>
      <c r="L8" s="104" t="s">
        <v>1260</v>
      </c>
      <c r="M8" s="104" t="s">
        <v>1225</v>
      </c>
      <c r="N8" s="104"/>
      <c r="O8" s="137" t="s">
        <v>1224</v>
      </c>
    </row>
    <row r="9" spans="1:15" ht="99" customHeight="1" x14ac:dyDescent="0.3">
      <c r="A9" s="105" t="s">
        <v>482</v>
      </c>
      <c r="B9" s="106" t="s">
        <v>364</v>
      </c>
      <c r="C9" s="106" t="s">
        <v>489</v>
      </c>
      <c r="D9" s="106" t="s">
        <v>867</v>
      </c>
      <c r="E9" s="106" t="s">
        <v>490</v>
      </c>
      <c r="F9" s="106" t="s">
        <v>436</v>
      </c>
      <c r="G9" s="106" t="s">
        <v>551</v>
      </c>
      <c r="H9" s="106" t="s">
        <v>592</v>
      </c>
      <c r="I9" s="106" t="s">
        <v>593</v>
      </c>
      <c r="J9" s="104"/>
      <c r="K9" s="104" t="s">
        <v>831</v>
      </c>
      <c r="L9" s="104" t="s">
        <v>1260</v>
      </c>
      <c r="M9" s="104" t="s">
        <v>1225</v>
      </c>
      <c r="N9" s="104"/>
      <c r="O9" s="137" t="s">
        <v>1224</v>
      </c>
    </row>
    <row r="10" spans="1:15" ht="99" customHeight="1" x14ac:dyDescent="0.3">
      <c r="A10" s="105" t="s">
        <v>482</v>
      </c>
      <c r="B10" s="106" t="s">
        <v>364</v>
      </c>
      <c r="C10" s="106" t="s">
        <v>489</v>
      </c>
      <c r="D10" s="106" t="s">
        <v>868</v>
      </c>
      <c r="E10" s="106" t="s">
        <v>491</v>
      </c>
      <c r="F10" s="106" t="s">
        <v>438</v>
      </c>
      <c r="G10" s="106" t="s">
        <v>552</v>
      </c>
      <c r="H10" s="106" t="s">
        <v>594</v>
      </c>
      <c r="I10" s="106" t="s">
        <v>593</v>
      </c>
      <c r="J10" s="104"/>
      <c r="K10" s="104" t="s">
        <v>831</v>
      </c>
      <c r="L10" s="104" t="s">
        <v>1260</v>
      </c>
      <c r="M10" s="104" t="s">
        <v>1225</v>
      </c>
      <c r="N10" s="104"/>
      <c r="O10" s="137" t="s">
        <v>1224</v>
      </c>
    </row>
    <row r="11" spans="1:15" ht="99" customHeight="1" x14ac:dyDescent="0.3">
      <c r="A11" s="105" t="s">
        <v>482</v>
      </c>
      <c r="B11" s="106" t="s">
        <v>364</v>
      </c>
      <c r="C11" s="106" t="s">
        <v>492</v>
      </c>
      <c r="D11" s="106" t="s">
        <v>493</v>
      </c>
      <c r="E11" s="106" t="s">
        <v>494</v>
      </c>
      <c r="F11" s="106" t="s">
        <v>553</v>
      </c>
      <c r="G11" s="106" t="s">
        <v>554</v>
      </c>
      <c r="H11" s="106" t="s">
        <v>595</v>
      </c>
      <c r="I11" s="106" t="s">
        <v>596</v>
      </c>
      <c r="J11" s="104"/>
      <c r="K11" s="104" t="s">
        <v>831</v>
      </c>
      <c r="L11" s="104" t="s">
        <v>1260</v>
      </c>
      <c r="M11" s="104" t="s">
        <v>1225</v>
      </c>
      <c r="N11" s="104"/>
      <c r="O11" s="137" t="s">
        <v>1224</v>
      </c>
    </row>
    <row r="12" spans="1:15" ht="99" customHeight="1" x14ac:dyDescent="0.3">
      <c r="A12" s="105" t="s">
        <v>482</v>
      </c>
      <c r="B12" s="106" t="s">
        <v>364</v>
      </c>
      <c r="C12" s="106" t="s">
        <v>492</v>
      </c>
      <c r="D12" s="106" t="s">
        <v>495</v>
      </c>
      <c r="E12" s="106" t="s">
        <v>496</v>
      </c>
      <c r="F12" s="106" t="s">
        <v>555</v>
      </c>
      <c r="G12" s="106" t="s">
        <v>955</v>
      </c>
      <c r="H12" s="106" t="s">
        <v>597</v>
      </c>
      <c r="I12" s="106" t="s">
        <v>596</v>
      </c>
      <c r="J12" s="104"/>
      <c r="K12" s="104" t="s">
        <v>831</v>
      </c>
      <c r="L12" s="104" t="s">
        <v>1260</v>
      </c>
      <c r="M12" s="104" t="s">
        <v>1225</v>
      </c>
      <c r="N12" s="104"/>
      <c r="O12" s="137" t="s">
        <v>1224</v>
      </c>
    </row>
    <row r="13" spans="1:15" ht="99" customHeight="1" x14ac:dyDescent="0.3">
      <c r="A13" s="105" t="s">
        <v>482</v>
      </c>
      <c r="B13" s="106" t="s">
        <v>364</v>
      </c>
      <c r="C13" s="106" t="s">
        <v>492</v>
      </c>
      <c r="D13" s="106" t="s">
        <v>863</v>
      </c>
      <c r="E13" s="106" t="s">
        <v>836</v>
      </c>
      <c r="F13" s="106" t="s">
        <v>840</v>
      </c>
      <c r="G13" s="106" t="s">
        <v>956</v>
      </c>
      <c r="H13" s="106" t="s">
        <v>960</v>
      </c>
      <c r="I13" s="106" t="s">
        <v>598</v>
      </c>
      <c r="J13" s="104"/>
      <c r="K13" s="104" t="s">
        <v>831</v>
      </c>
      <c r="L13" s="104" t="s">
        <v>1260</v>
      </c>
      <c r="M13" s="104" t="s">
        <v>1225</v>
      </c>
      <c r="N13" s="104"/>
      <c r="O13" s="137" t="s">
        <v>1224</v>
      </c>
    </row>
    <row r="14" spans="1:15" ht="99" customHeight="1" x14ac:dyDescent="0.3">
      <c r="A14" s="105" t="s">
        <v>482</v>
      </c>
      <c r="B14" s="106" t="s">
        <v>364</v>
      </c>
      <c r="C14" s="106" t="s">
        <v>492</v>
      </c>
      <c r="D14" s="106" t="s">
        <v>862</v>
      </c>
      <c r="E14" s="106" t="s">
        <v>837</v>
      </c>
      <c r="F14" s="106" t="s">
        <v>841</v>
      </c>
      <c r="G14" s="106" t="s">
        <v>957</v>
      </c>
      <c r="H14" s="106" t="s">
        <v>961</v>
      </c>
      <c r="I14" s="106" t="s">
        <v>598</v>
      </c>
      <c r="J14" s="104"/>
      <c r="K14" s="104" t="s">
        <v>831</v>
      </c>
      <c r="L14" s="104" t="s">
        <v>1260</v>
      </c>
      <c r="M14" s="104" t="s">
        <v>1225</v>
      </c>
      <c r="N14" s="104"/>
      <c r="O14" s="137" t="s">
        <v>1224</v>
      </c>
    </row>
    <row r="15" spans="1:15" ht="99" customHeight="1" x14ac:dyDescent="0.3">
      <c r="A15" s="105" t="s">
        <v>482</v>
      </c>
      <c r="B15" s="106" t="s">
        <v>364</v>
      </c>
      <c r="C15" s="106" t="s">
        <v>492</v>
      </c>
      <c r="D15" s="106" t="s">
        <v>863</v>
      </c>
      <c r="E15" s="106" t="s">
        <v>838</v>
      </c>
      <c r="F15" s="106" t="s">
        <v>842</v>
      </c>
      <c r="G15" s="106" t="s">
        <v>958</v>
      </c>
      <c r="H15" s="106" t="s">
        <v>962</v>
      </c>
      <c r="I15" s="106" t="s">
        <v>599</v>
      </c>
      <c r="J15" s="104"/>
      <c r="K15" s="104" t="s">
        <v>831</v>
      </c>
      <c r="L15" s="104" t="s">
        <v>1260</v>
      </c>
      <c r="M15" s="104" t="s">
        <v>1225</v>
      </c>
      <c r="N15" s="104"/>
      <c r="O15" s="137" t="s">
        <v>1224</v>
      </c>
    </row>
    <row r="16" spans="1:15" ht="99" customHeight="1" x14ac:dyDescent="0.3">
      <c r="A16" s="105" t="s">
        <v>482</v>
      </c>
      <c r="B16" s="106" t="s">
        <v>364</v>
      </c>
      <c r="C16" s="106" t="s">
        <v>492</v>
      </c>
      <c r="D16" s="106" t="s">
        <v>864</v>
      </c>
      <c r="E16" s="106" t="s">
        <v>839</v>
      </c>
      <c r="F16" s="106" t="s">
        <v>843</v>
      </c>
      <c r="G16" s="106" t="s">
        <v>959</v>
      </c>
      <c r="H16" s="106" t="s">
        <v>963</v>
      </c>
      <c r="I16" s="106" t="s">
        <v>599</v>
      </c>
      <c r="J16" s="104"/>
      <c r="K16" s="104" t="s">
        <v>831</v>
      </c>
      <c r="L16" s="104" t="s">
        <v>1260</v>
      </c>
      <c r="M16" s="104" t="s">
        <v>1225</v>
      </c>
      <c r="N16" s="104"/>
      <c r="O16" s="137" t="s">
        <v>1224</v>
      </c>
    </row>
    <row r="17" spans="1:15" ht="52.8" x14ac:dyDescent="0.3">
      <c r="A17" s="105" t="s">
        <v>482</v>
      </c>
      <c r="B17" s="106" t="s">
        <v>364</v>
      </c>
      <c r="C17" s="106" t="s">
        <v>497</v>
      </c>
      <c r="D17" s="106"/>
      <c r="E17" s="106" t="s">
        <v>771</v>
      </c>
      <c r="F17" s="106" t="s">
        <v>782</v>
      </c>
      <c r="G17" s="106" t="s">
        <v>731</v>
      </c>
      <c r="H17" s="106" t="s">
        <v>737</v>
      </c>
      <c r="I17" s="106" t="s">
        <v>600</v>
      </c>
      <c r="J17" s="106"/>
      <c r="K17" s="106"/>
      <c r="L17" s="106" t="s">
        <v>526</v>
      </c>
      <c r="M17" s="106"/>
      <c r="N17" s="135">
        <v>44071</v>
      </c>
      <c r="O17" s="137" t="s">
        <v>983</v>
      </c>
    </row>
    <row r="18" spans="1:15" ht="66" x14ac:dyDescent="0.3">
      <c r="A18" s="105" t="s">
        <v>482</v>
      </c>
      <c r="B18" s="106" t="s">
        <v>364</v>
      </c>
      <c r="C18" s="106" t="s">
        <v>497</v>
      </c>
      <c r="D18" s="106" t="s">
        <v>869</v>
      </c>
      <c r="E18" s="106" t="s">
        <v>764</v>
      </c>
      <c r="F18" s="106" t="s">
        <v>418</v>
      </c>
      <c r="G18" s="106" t="s">
        <v>765</v>
      </c>
      <c r="H18" s="106" t="s">
        <v>766</v>
      </c>
      <c r="I18" s="106" t="s">
        <v>600</v>
      </c>
      <c r="J18" s="106"/>
      <c r="K18" s="106" t="s">
        <v>767</v>
      </c>
      <c r="L18" s="106" t="s">
        <v>978</v>
      </c>
      <c r="M18" s="106" t="s">
        <v>968</v>
      </c>
      <c r="N18" s="135">
        <v>44071</v>
      </c>
      <c r="O18" s="137" t="s">
        <v>498</v>
      </c>
    </row>
    <row r="19" spans="1:15" ht="66" x14ac:dyDescent="0.3">
      <c r="A19" s="105" t="s">
        <v>482</v>
      </c>
      <c r="B19" s="106" t="s">
        <v>364</v>
      </c>
      <c r="C19" s="106" t="s">
        <v>497</v>
      </c>
      <c r="D19" s="106" t="s">
        <v>870</v>
      </c>
      <c r="E19" s="106" t="s">
        <v>768</v>
      </c>
      <c r="F19" s="106" t="s">
        <v>419</v>
      </c>
      <c r="G19" s="106" t="s">
        <v>769</v>
      </c>
      <c r="H19" s="106" t="s">
        <v>770</v>
      </c>
      <c r="I19" s="106" t="s">
        <v>600</v>
      </c>
      <c r="J19" s="106"/>
      <c r="K19" s="106" t="s">
        <v>767</v>
      </c>
      <c r="L19" s="106" t="s">
        <v>978</v>
      </c>
      <c r="M19" s="106" t="s">
        <v>968</v>
      </c>
      <c r="N19" s="135">
        <v>44071</v>
      </c>
      <c r="O19" s="137" t="s">
        <v>498</v>
      </c>
    </row>
    <row r="20" spans="1:15" ht="66" x14ac:dyDescent="0.3">
      <c r="A20" s="105" t="s">
        <v>482</v>
      </c>
      <c r="B20" s="106" t="s">
        <v>364</v>
      </c>
      <c r="C20" s="106" t="s">
        <v>497</v>
      </c>
      <c r="D20" s="106" t="s">
        <v>871</v>
      </c>
      <c r="E20" s="106" t="s">
        <v>776</v>
      </c>
      <c r="F20" s="106" t="s">
        <v>777</v>
      </c>
      <c r="G20" s="106" t="s">
        <v>777</v>
      </c>
      <c r="H20" s="106" t="s">
        <v>778</v>
      </c>
      <c r="I20" s="106" t="s">
        <v>600</v>
      </c>
      <c r="J20" s="106"/>
      <c r="K20" s="106" t="s">
        <v>767</v>
      </c>
      <c r="L20" s="106" t="s">
        <v>978</v>
      </c>
      <c r="M20" s="106" t="s">
        <v>968</v>
      </c>
      <c r="N20" s="135">
        <v>44071</v>
      </c>
      <c r="O20" s="137" t="s">
        <v>498</v>
      </c>
    </row>
    <row r="21" spans="1:15" ht="79.2" x14ac:dyDescent="0.3">
      <c r="A21" s="105" t="s">
        <v>482</v>
      </c>
      <c r="B21" s="106" t="s">
        <v>364</v>
      </c>
      <c r="C21" s="106" t="s">
        <v>1110</v>
      </c>
      <c r="D21" s="106" t="s">
        <v>1111</v>
      </c>
      <c r="E21" s="106" t="s">
        <v>1066</v>
      </c>
      <c r="F21" s="106" t="s">
        <v>1117</v>
      </c>
      <c r="G21" s="106" t="s">
        <v>1117</v>
      </c>
      <c r="H21" s="106" t="s">
        <v>1127</v>
      </c>
      <c r="I21" s="106" t="s">
        <v>1128</v>
      </c>
      <c r="J21" s="106"/>
      <c r="K21" s="106"/>
      <c r="L21" s="106"/>
      <c r="M21" s="106" t="s">
        <v>1147</v>
      </c>
      <c r="N21" s="135">
        <v>43480</v>
      </c>
      <c r="O21" s="137" t="s">
        <v>1147</v>
      </c>
    </row>
    <row r="22" spans="1:15" ht="105.6" x14ac:dyDescent="0.3">
      <c r="A22" s="105" t="s">
        <v>482</v>
      </c>
      <c r="B22" s="106" t="s">
        <v>364</v>
      </c>
      <c r="C22" s="106" t="s">
        <v>1110</v>
      </c>
      <c r="D22" s="106" t="s">
        <v>1111</v>
      </c>
      <c r="E22" s="106" t="s">
        <v>1115</v>
      </c>
      <c r="F22" s="106" t="s">
        <v>1118</v>
      </c>
      <c r="G22" s="106" t="s">
        <v>1118</v>
      </c>
      <c r="H22" s="106" t="s">
        <v>1127</v>
      </c>
      <c r="I22" s="106" t="s">
        <v>1128</v>
      </c>
      <c r="J22" s="106"/>
      <c r="K22" s="106"/>
      <c r="L22" s="106"/>
      <c r="M22" s="106" t="s">
        <v>1148</v>
      </c>
      <c r="N22" s="135">
        <v>43480</v>
      </c>
      <c r="O22" s="137" t="s">
        <v>1148</v>
      </c>
    </row>
    <row r="23" spans="1:15" ht="79.2" x14ac:dyDescent="0.3">
      <c r="A23" s="105" t="s">
        <v>482</v>
      </c>
      <c r="B23" s="106" t="s">
        <v>364</v>
      </c>
      <c r="C23" s="106" t="s">
        <v>1110</v>
      </c>
      <c r="D23" s="106" t="s">
        <v>1111</v>
      </c>
      <c r="E23" s="106" t="s">
        <v>1067</v>
      </c>
      <c r="F23" s="106" t="s">
        <v>1119</v>
      </c>
      <c r="G23" s="106" t="s">
        <v>1119</v>
      </c>
      <c r="H23" s="106" t="s">
        <v>1127</v>
      </c>
      <c r="I23" s="106" t="s">
        <v>1128</v>
      </c>
      <c r="J23" s="106"/>
      <c r="K23" s="106"/>
      <c r="L23" s="106"/>
      <c r="M23" s="106" t="s">
        <v>1149</v>
      </c>
      <c r="N23" s="135">
        <v>43480</v>
      </c>
      <c r="O23" s="137" t="s">
        <v>1149</v>
      </c>
    </row>
    <row r="24" spans="1:15" ht="79.2" x14ac:dyDescent="0.3">
      <c r="A24" s="105" t="s">
        <v>482</v>
      </c>
      <c r="B24" s="106" t="s">
        <v>364</v>
      </c>
      <c r="C24" s="106" t="s">
        <v>1110</v>
      </c>
      <c r="D24" s="106" t="s">
        <v>1111</v>
      </c>
      <c r="E24" s="106" t="s">
        <v>1068</v>
      </c>
      <c r="F24" s="106" t="s">
        <v>1120</v>
      </c>
      <c r="G24" s="106" t="s">
        <v>1120</v>
      </c>
      <c r="H24" s="106" t="s">
        <v>1127</v>
      </c>
      <c r="I24" s="106" t="s">
        <v>1128</v>
      </c>
      <c r="J24" s="106"/>
      <c r="K24" s="106"/>
      <c r="L24" s="106"/>
      <c r="M24" s="106" t="s">
        <v>1150</v>
      </c>
      <c r="N24" s="135">
        <v>43480</v>
      </c>
      <c r="O24" s="137" t="s">
        <v>1150</v>
      </c>
    </row>
    <row r="25" spans="1:15" ht="145.19999999999999" x14ac:dyDescent="0.3">
      <c r="A25" s="105" t="s">
        <v>482</v>
      </c>
      <c r="B25" s="106" t="s">
        <v>364</v>
      </c>
      <c r="C25" s="106" t="s">
        <v>1110</v>
      </c>
      <c r="D25" s="106" t="s">
        <v>1112</v>
      </c>
      <c r="E25" s="106" t="s">
        <v>1069</v>
      </c>
      <c r="F25" s="106" t="s">
        <v>1121</v>
      </c>
      <c r="G25" s="106" t="s">
        <v>1121</v>
      </c>
      <c r="H25" s="106" t="s">
        <v>1129</v>
      </c>
      <c r="I25" s="106" t="s">
        <v>1130</v>
      </c>
      <c r="J25" s="106"/>
      <c r="K25" s="106"/>
      <c r="L25" s="106" t="s">
        <v>1259</v>
      </c>
      <c r="M25" s="106" t="s">
        <v>1151</v>
      </c>
      <c r="N25" s="135">
        <v>43480</v>
      </c>
      <c r="O25" s="137" t="s">
        <v>1158</v>
      </c>
    </row>
    <row r="26" spans="1:15" ht="145.19999999999999" x14ac:dyDescent="0.3">
      <c r="A26" s="105" t="s">
        <v>482</v>
      </c>
      <c r="B26" s="106" t="s">
        <v>364</v>
      </c>
      <c r="C26" s="106" t="s">
        <v>1110</v>
      </c>
      <c r="D26" s="106" t="s">
        <v>1112</v>
      </c>
      <c r="E26" s="106" t="s">
        <v>1070</v>
      </c>
      <c r="F26" s="106" t="s">
        <v>1122</v>
      </c>
      <c r="G26" s="106" t="s">
        <v>1122</v>
      </c>
      <c r="H26" s="106" t="s">
        <v>1131</v>
      </c>
      <c r="I26" s="106" t="s">
        <v>1130</v>
      </c>
      <c r="J26" s="106"/>
      <c r="K26" s="106"/>
      <c r="L26" s="106" t="s">
        <v>1259</v>
      </c>
      <c r="M26" s="106" t="s">
        <v>1151</v>
      </c>
      <c r="N26" s="135">
        <v>43480</v>
      </c>
      <c r="O26" s="137" t="s">
        <v>1158</v>
      </c>
    </row>
    <row r="27" spans="1:15" ht="105.6" x14ac:dyDescent="0.3">
      <c r="A27" s="105" t="s">
        <v>482</v>
      </c>
      <c r="B27" s="106" t="s">
        <v>364</v>
      </c>
      <c r="C27" s="106" t="s">
        <v>1110</v>
      </c>
      <c r="D27" s="106" t="s">
        <v>1112</v>
      </c>
      <c r="E27" s="106" t="s">
        <v>1071</v>
      </c>
      <c r="F27" s="106" t="s">
        <v>1123</v>
      </c>
      <c r="G27" s="106" t="s">
        <v>1123</v>
      </c>
      <c r="H27" s="106" t="s">
        <v>1129</v>
      </c>
      <c r="I27" s="106" t="s">
        <v>1130</v>
      </c>
      <c r="J27" s="106"/>
      <c r="K27" s="106"/>
      <c r="L27" s="106" t="s">
        <v>1259</v>
      </c>
      <c r="M27" s="106" t="s">
        <v>1152</v>
      </c>
      <c r="N27" s="135">
        <v>43480</v>
      </c>
      <c r="O27" s="137" t="s">
        <v>1158</v>
      </c>
    </row>
    <row r="28" spans="1:15" ht="105.6" x14ac:dyDescent="0.3">
      <c r="A28" s="105" t="s">
        <v>482</v>
      </c>
      <c r="B28" s="106" t="s">
        <v>364</v>
      </c>
      <c r="C28" s="106" t="s">
        <v>1110</v>
      </c>
      <c r="D28" s="106" t="s">
        <v>1112</v>
      </c>
      <c r="E28" s="106" t="s">
        <v>1072</v>
      </c>
      <c r="F28" s="106" t="s">
        <v>1124</v>
      </c>
      <c r="G28" s="106" t="s">
        <v>1124</v>
      </c>
      <c r="H28" s="106" t="s">
        <v>1131</v>
      </c>
      <c r="I28" s="106" t="s">
        <v>1130</v>
      </c>
      <c r="J28" s="106"/>
      <c r="K28" s="106"/>
      <c r="L28" s="106" t="s">
        <v>1259</v>
      </c>
      <c r="M28" s="106" t="s">
        <v>1152</v>
      </c>
      <c r="N28" s="135">
        <v>43480</v>
      </c>
      <c r="O28" s="137" t="s">
        <v>1158</v>
      </c>
    </row>
    <row r="29" spans="1:15" ht="66" x14ac:dyDescent="0.3">
      <c r="A29" s="105" t="s">
        <v>482</v>
      </c>
      <c r="B29" s="106" t="s">
        <v>364</v>
      </c>
      <c r="C29" s="106" t="s">
        <v>1110</v>
      </c>
      <c r="D29" s="106" t="s">
        <v>1112</v>
      </c>
      <c r="E29" s="106" t="s">
        <v>1073</v>
      </c>
      <c r="F29" s="106" t="s">
        <v>1125</v>
      </c>
      <c r="G29" s="106" t="s">
        <v>1125</v>
      </c>
      <c r="H29" s="106" t="s">
        <v>1274</v>
      </c>
      <c r="I29" s="106" t="s">
        <v>1273</v>
      </c>
      <c r="J29" s="106"/>
      <c r="K29" s="106" t="s">
        <v>1272</v>
      </c>
      <c r="L29" s="106"/>
      <c r="M29" s="106" t="s">
        <v>1153</v>
      </c>
      <c r="N29" s="135">
        <v>43480</v>
      </c>
      <c r="O29" s="137" t="s">
        <v>1159</v>
      </c>
    </row>
    <row r="30" spans="1:15" ht="81.75" customHeight="1" x14ac:dyDescent="0.3">
      <c r="A30" s="105" t="s">
        <v>482</v>
      </c>
      <c r="B30" s="106" t="s">
        <v>364</v>
      </c>
      <c r="C30" s="106" t="s">
        <v>1110</v>
      </c>
      <c r="D30" s="106" t="s">
        <v>1112</v>
      </c>
      <c r="E30" s="106" t="s">
        <v>1074</v>
      </c>
      <c r="F30" s="106" t="s">
        <v>1052</v>
      </c>
      <c r="G30" s="106" t="s">
        <v>1052</v>
      </c>
      <c r="H30" s="106" t="s">
        <v>1275</v>
      </c>
      <c r="I30" s="106" t="s">
        <v>1227</v>
      </c>
      <c r="J30" s="106"/>
      <c r="K30" s="106" t="s">
        <v>1228</v>
      </c>
      <c r="L30" s="106"/>
      <c r="M30" s="106" t="s">
        <v>1154</v>
      </c>
      <c r="N30" s="135">
        <v>43480</v>
      </c>
      <c r="O30" s="137"/>
    </row>
    <row r="31" spans="1:15" ht="132" x14ac:dyDescent="0.3">
      <c r="A31" s="105" t="s">
        <v>482</v>
      </c>
      <c r="B31" s="106" t="s">
        <v>364</v>
      </c>
      <c r="C31" s="106" t="s">
        <v>1110</v>
      </c>
      <c r="D31" s="106" t="s">
        <v>1112</v>
      </c>
      <c r="E31" s="106" t="s">
        <v>1075</v>
      </c>
      <c r="F31" s="106" t="s">
        <v>1210</v>
      </c>
      <c r="G31" s="106" t="s">
        <v>1210</v>
      </c>
      <c r="H31" s="106" t="s">
        <v>1276</v>
      </c>
      <c r="I31" s="106" t="s">
        <v>1277</v>
      </c>
      <c r="J31" s="106"/>
      <c r="K31" s="106" t="s">
        <v>1229</v>
      </c>
      <c r="L31" s="106"/>
      <c r="M31" s="106" t="s">
        <v>1230</v>
      </c>
      <c r="N31" s="135">
        <v>43480</v>
      </c>
      <c r="O31" s="137" t="s">
        <v>1231</v>
      </c>
    </row>
    <row r="32" spans="1:15" ht="39.6" hidden="1" x14ac:dyDescent="0.3">
      <c r="A32" s="105" t="s">
        <v>482</v>
      </c>
      <c r="B32" s="106" t="s">
        <v>364</v>
      </c>
      <c r="C32" s="106" t="s">
        <v>1110</v>
      </c>
      <c r="D32" s="106" t="s">
        <v>1112</v>
      </c>
      <c r="E32" s="106"/>
      <c r="F32" s="106" t="s">
        <v>1126</v>
      </c>
      <c r="G32" s="106" t="s">
        <v>1126</v>
      </c>
      <c r="H32" s="106"/>
      <c r="I32" s="106"/>
      <c r="J32" s="106"/>
      <c r="K32" s="106"/>
      <c r="L32" s="106"/>
      <c r="M32" s="106"/>
      <c r="N32" s="135"/>
      <c r="O32" s="137" t="s">
        <v>1160</v>
      </c>
    </row>
    <row r="33" spans="1:15" ht="145.19999999999999" x14ac:dyDescent="0.3">
      <c r="A33" s="105" t="s">
        <v>482</v>
      </c>
      <c r="B33" s="106" t="s">
        <v>364</v>
      </c>
      <c r="C33" s="106" t="s">
        <v>1110</v>
      </c>
      <c r="D33" s="106" t="s">
        <v>1113</v>
      </c>
      <c r="E33" s="106" t="s">
        <v>1077</v>
      </c>
      <c r="F33" s="106" t="s">
        <v>1054</v>
      </c>
      <c r="G33" s="106" t="s">
        <v>1054</v>
      </c>
      <c r="H33" s="106" t="s">
        <v>1132</v>
      </c>
      <c r="I33" s="106" t="s">
        <v>1133</v>
      </c>
      <c r="J33" s="106"/>
      <c r="K33" s="106"/>
      <c r="L33" s="106" t="s">
        <v>538</v>
      </c>
      <c r="M33" s="106"/>
      <c r="N33" s="135">
        <v>44070</v>
      </c>
      <c r="O33" s="137" t="s">
        <v>1161</v>
      </c>
    </row>
    <row r="34" spans="1:15" ht="52.8" x14ac:dyDescent="0.3">
      <c r="A34" s="105" t="s">
        <v>482</v>
      </c>
      <c r="B34" s="106" t="s">
        <v>364</v>
      </c>
      <c r="C34" s="106" t="s">
        <v>1110</v>
      </c>
      <c r="D34" s="106" t="s">
        <v>1113</v>
      </c>
      <c r="E34" s="106" t="s">
        <v>1078</v>
      </c>
      <c r="F34" s="106" t="s">
        <v>1055</v>
      </c>
      <c r="G34" s="106" t="s">
        <v>1055</v>
      </c>
      <c r="H34" s="106" t="s">
        <v>1134</v>
      </c>
      <c r="I34" s="106"/>
      <c r="J34" s="106"/>
      <c r="K34" s="106"/>
      <c r="L34" s="106" t="s">
        <v>538</v>
      </c>
      <c r="M34" s="106"/>
      <c r="N34" s="135">
        <v>44274</v>
      </c>
      <c r="O34" s="137" t="s">
        <v>1278</v>
      </c>
    </row>
    <row r="35" spans="1:15" ht="303.60000000000002" x14ac:dyDescent="0.3">
      <c r="A35" s="105" t="s">
        <v>482</v>
      </c>
      <c r="B35" s="106" t="s">
        <v>364</v>
      </c>
      <c r="C35" s="106" t="s">
        <v>1110</v>
      </c>
      <c r="D35" s="106" t="s">
        <v>1113</v>
      </c>
      <c r="E35" s="106" t="s">
        <v>1079</v>
      </c>
      <c r="F35" s="106" t="s">
        <v>1436</v>
      </c>
      <c r="G35" s="106" t="s">
        <v>1056</v>
      </c>
      <c r="H35" s="106" t="s">
        <v>1135</v>
      </c>
      <c r="I35" s="106" t="s">
        <v>1136</v>
      </c>
      <c r="J35" s="106"/>
      <c r="K35" s="106"/>
      <c r="L35" s="106" t="s">
        <v>538</v>
      </c>
      <c r="M35" s="106"/>
      <c r="N35" s="135">
        <v>44274</v>
      </c>
      <c r="O35" s="137" t="s">
        <v>1162</v>
      </c>
    </row>
    <row r="36" spans="1:15" ht="66" x14ac:dyDescent="0.3">
      <c r="A36" s="105" t="s">
        <v>482</v>
      </c>
      <c r="B36" s="106" t="s">
        <v>364</v>
      </c>
      <c r="C36" s="106" t="s">
        <v>1110</v>
      </c>
      <c r="D36" s="106" t="s">
        <v>1113</v>
      </c>
      <c r="E36" s="106" t="s">
        <v>1080</v>
      </c>
      <c r="F36" s="106" t="s">
        <v>1057</v>
      </c>
      <c r="G36" s="106" t="s">
        <v>1232</v>
      </c>
      <c r="H36" s="106" t="s">
        <v>1233</v>
      </c>
      <c r="I36" s="106"/>
      <c r="J36" s="106"/>
      <c r="K36" s="106"/>
      <c r="L36" s="106" t="s">
        <v>1217</v>
      </c>
      <c r="M36" s="106" t="s">
        <v>1235</v>
      </c>
      <c r="N36" s="135">
        <v>44070</v>
      </c>
      <c r="O36" s="137" t="s">
        <v>1234</v>
      </c>
    </row>
    <row r="37" spans="1:15" ht="26.4" hidden="1" x14ac:dyDescent="0.3">
      <c r="A37" s="105" t="s">
        <v>482</v>
      </c>
      <c r="B37" s="106" t="s">
        <v>364</v>
      </c>
      <c r="C37" s="106" t="s">
        <v>1110</v>
      </c>
      <c r="D37" s="106" t="s">
        <v>1113</v>
      </c>
      <c r="E37" s="106"/>
      <c r="F37" s="106" t="s">
        <v>1058</v>
      </c>
      <c r="G37" s="106" t="s">
        <v>1058</v>
      </c>
      <c r="H37" s="106"/>
      <c r="I37" s="106"/>
      <c r="J37" s="106"/>
      <c r="K37" s="106"/>
      <c r="L37" s="106"/>
      <c r="M37" s="106"/>
      <c r="N37" s="135"/>
      <c r="O37" s="137" t="s">
        <v>1163</v>
      </c>
    </row>
    <row r="38" spans="1:15" ht="290.39999999999998" x14ac:dyDescent="0.3">
      <c r="A38" s="105" t="s">
        <v>482</v>
      </c>
      <c r="B38" s="106" t="s">
        <v>364</v>
      </c>
      <c r="C38" s="106" t="s">
        <v>1110</v>
      </c>
      <c r="D38" s="106" t="s">
        <v>1113</v>
      </c>
      <c r="E38" s="106" t="s">
        <v>1081</v>
      </c>
      <c r="F38" s="106" t="s">
        <v>1059</v>
      </c>
      <c r="G38" s="106" t="s">
        <v>1059</v>
      </c>
      <c r="H38" s="106" t="s">
        <v>1137</v>
      </c>
      <c r="I38" s="106" t="s">
        <v>1138</v>
      </c>
      <c r="J38" s="106" t="s">
        <v>1282</v>
      </c>
      <c r="K38" s="106"/>
      <c r="L38" s="106" t="s">
        <v>852</v>
      </c>
      <c r="M38" s="106"/>
      <c r="N38" s="135">
        <v>44070</v>
      </c>
      <c r="O38" s="137" t="s">
        <v>979</v>
      </c>
    </row>
    <row r="39" spans="1:15" ht="330" x14ac:dyDescent="0.3">
      <c r="A39" s="105" t="s">
        <v>482</v>
      </c>
      <c r="B39" s="106" t="s">
        <v>364</v>
      </c>
      <c r="C39" s="106" t="s">
        <v>1110</v>
      </c>
      <c r="D39" s="106" t="s">
        <v>1113</v>
      </c>
      <c r="E39" s="106" t="s">
        <v>1082</v>
      </c>
      <c r="F39" s="106" t="s">
        <v>1060</v>
      </c>
      <c r="G39" s="106" t="s">
        <v>1060</v>
      </c>
      <c r="H39" s="106" t="s">
        <v>1139</v>
      </c>
      <c r="I39" s="106" t="s">
        <v>1140</v>
      </c>
      <c r="J39" s="106" t="s">
        <v>1281</v>
      </c>
      <c r="K39" s="106"/>
      <c r="L39" s="106" t="s">
        <v>852</v>
      </c>
      <c r="M39" s="106"/>
      <c r="N39" s="135">
        <v>44070</v>
      </c>
      <c r="O39" s="137" t="s">
        <v>979</v>
      </c>
    </row>
    <row r="40" spans="1:15" ht="92.4" x14ac:dyDescent="0.3">
      <c r="A40" s="105" t="s">
        <v>482</v>
      </c>
      <c r="B40" s="106" t="s">
        <v>364</v>
      </c>
      <c r="C40" s="106" t="s">
        <v>1110</v>
      </c>
      <c r="D40" s="106" t="s">
        <v>1113</v>
      </c>
      <c r="E40" s="106" t="s">
        <v>1083</v>
      </c>
      <c r="F40" s="106" t="s">
        <v>1061</v>
      </c>
      <c r="G40" s="106" t="s">
        <v>1061</v>
      </c>
      <c r="H40" s="106" t="s">
        <v>1141</v>
      </c>
      <c r="I40" s="106" t="s">
        <v>1280</v>
      </c>
      <c r="J40" s="106" t="s">
        <v>1282</v>
      </c>
      <c r="K40" s="106"/>
      <c r="L40" s="106" t="s">
        <v>852</v>
      </c>
      <c r="M40" s="106"/>
      <c r="N40" s="135">
        <v>44070</v>
      </c>
      <c r="O40" s="137" t="s">
        <v>1236</v>
      </c>
    </row>
    <row r="41" spans="1:15" ht="92.4" x14ac:dyDescent="0.3">
      <c r="A41" s="105" t="s">
        <v>482</v>
      </c>
      <c r="B41" s="106" t="s">
        <v>364</v>
      </c>
      <c r="C41" s="106" t="s">
        <v>1110</v>
      </c>
      <c r="D41" s="106" t="s">
        <v>1114</v>
      </c>
      <c r="E41" s="106" t="s">
        <v>1211</v>
      </c>
      <c r="F41" s="106" t="s">
        <v>1384</v>
      </c>
      <c r="G41" s="106" t="s">
        <v>1384</v>
      </c>
      <c r="H41" s="106" t="s">
        <v>1385</v>
      </c>
      <c r="I41" s="106" t="s">
        <v>1279</v>
      </c>
      <c r="J41" s="106" t="s">
        <v>1282</v>
      </c>
      <c r="K41" s="106"/>
      <c r="L41" s="106" t="s">
        <v>852</v>
      </c>
      <c r="M41" s="106"/>
      <c r="N41" s="135">
        <v>44070</v>
      </c>
      <c r="O41" s="137" t="s">
        <v>979</v>
      </c>
    </row>
    <row r="42" spans="1:15" ht="66" x14ac:dyDescent="0.3">
      <c r="A42" s="105" t="s">
        <v>482</v>
      </c>
      <c r="B42" s="106" t="s">
        <v>364</v>
      </c>
      <c r="C42" s="106" t="s">
        <v>1110</v>
      </c>
      <c r="D42" s="106" t="s">
        <v>1114</v>
      </c>
      <c r="E42" s="106" t="s">
        <v>1084</v>
      </c>
      <c r="F42" s="106" t="s">
        <v>1062</v>
      </c>
      <c r="G42" s="106" t="s">
        <v>1062</v>
      </c>
      <c r="H42" s="106" t="s">
        <v>1142</v>
      </c>
      <c r="I42" s="106" t="s">
        <v>1143</v>
      </c>
      <c r="J42" s="106"/>
      <c r="K42" s="106"/>
      <c r="L42" s="106" t="s">
        <v>1263</v>
      </c>
      <c r="M42" s="106" t="s">
        <v>1262</v>
      </c>
      <c r="N42" s="135">
        <v>44070</v>
      </c>
      <c r="O42" s="228" t="s">
        <v>1261</v>
      </c>
    </row>
    <row r="43" spans="1:15" ht="116.25" customHeight="1" x14ac:dyDescent="0.3">
      <c r="A43" s="105" t="s">
        <v>482</v>
      </c>
      <c r="B43" s="106" t="s">
        <v>364</v>
      </c>
      <c r="C43" s="106" t="s">
        <v>1110</v>
      </c>
      <c r="D43" s="106" t="s">
        <v>1114</v>
      </c>
      <c r="E43" s="106" t="s">
        <v>1116</v>
      </c>
      <c r="F43" s="106" t="s">
        <v>1063</v>
      </c>
      <c r="G43" s="106" t="s">
        <v>1063</v>
      </c>
      <c r="H43" s="106" t="s">
        <v>1214</v>
      </c>
      <c r="I43" s="106" t="s">
        <v>1215</v>
      </c>
      <c r="J43" s="106"/>
      <c r="K43" s="106"/>
      <c r="L43" s="106" t="s">
        <v>891</v>
      </c>
      <c r="M43" s="106"/>
      <c r="N43" s="135">
        <v>44070</v>
      </c>
      <c r="O43" s="137" t="s">
        <v>1216</v>
      </c>
    </row>
    <row r="44" spans="1:15" ht="79.2" hidden="1" x14ac:dyDescent="0.3">
      <c r="A44" s="105" t="s">
        <v>482</v>
      </c>
      <c r="B44" s="106" t="s">
        <v>364</v>
      </c>
      <c r="C44" s="106" t="s">
        <v>1110</v>
      </c>
      <c r="D44" s="106" t="s">
        <v>1114</v>
      </c>
      <c r="E44" s="106" t="s">
        <v>1076</v>
      </c>
      <c r="F44" s="106" t="s">
        <v>1053</v>
      </c>
      <c r="G44" s="106" t="s">
        <v>1053</v>
      </c>
      <c r="H44" s="106"/>
      <c r="I44" s="106"/>
      <c r="J44" s="106"/>
      <c r="K44" s="106"/>
      <c r="L44" s="106"/>
      <c r="M44" s="106" t="s">
        <v>1155</v>
      </c>
      <c r="N44" s="135"/>
      <c r="O44" s="137"/>
    </row>
    <row r="45" spans="1:15" ht="79.2" x14ac:dyDescent="0.3">
      <c r="A45" s="105" t="s">
        <v>482</v>
      </c>
      <c r="B45" s="106" t="s">
        <v>364</v>
      </c>
      <c r="C45" s="106" t="s">
        <v>1110</v>
      </c>
      <c r="D45" s="106" t="s">
        <v>1114</v>
      </c>
      <c r="E45" s="106" t="s">
        <v>1086</v>
      </c>
      <c r="F45" s="106" t="s">
        <v>1064</v>
      </c>
      <c r="G45" s="106" t="s">
        <v>1064</v>
      </c>
      <c r="H45" s="106" t="s">
        <v>1144</v>
      </c>
      <c r="I45" s="106" t="s">
        <v>1145</v>
      </c>
      <c r="J45" s="106" t="s">
        <v>1338</v>
      </c>
      <c r="K45" s="106"/>
      <c r="L45" s="106" t="s">
        <v>1157</v>
      </c>
      <c r="M45" s="106"/>
      <c r="N45" s="135">
        <v>44070</v>
      </c>
      <c r="O45" s="137" t="s">
        <v>1164</v>
      </c>
    </row>
    <row r="46" spans="1:15" ht="66" x14ac:dyDescent="0.3">
      <c r="A46" s="105" t="s">
        <v>482</v>
      </c>
      <c r="B46" s="106" t="s">
        <v>364</v>
      </c>
      <c r="C46" s="106" t="s">
        <v>1110</v>
      </c>
      <c r="D46" s="106" t="s">
        <v>1114</v>
      </c>
      <c r="E46" s="106" t="s">
        <v>1087</v>
      </c>
      <c r="F46" s="106" t="s">
        <v>1065</v>
      </c>
      <c r="G46" s="106" t="s">
        <v>1344</v>
      </c>
      <c r="H46" s="106" t="s">
        <v>1345</v>
      </c>
      <c r="I46" s="106" t="s">
        <v>1146</v>
      </c>
      <c r="J46" s="106"/>
      <c r="K46" s="106"/>
      <c r="L46" s="106" t="s">
        <v>1217</v>
      </c>
      <c r="M46" s="106" t="s">
        <v>1405</v>
      </c>
      <c r="N46" s="135">
        <v>44070</v>
      </c>
      <c r="O46" s="137" t="s">
        <v>1246</v>
      </c>
    </row>
    <row r="47" spans="1:15" ht="39.6" x14ac:dyDescent="0.3">
      <c r="A47" s="105" t="s">
        <v>482</v>
      </c>
      <c r="B47" s="106" t="s">
        <v>365</v>
      </c>
      <c r="C47" s="106" t="s">
        <v>724</v>
      </c>
      <c r="D47" s="106" t="s">
        <v>744</v>
      </c>
      <c r="E47" s="106" t="s">
        <v>774</v>
      </c>
      <c r="F47" s="106" t="s">
        <v>775</v>
      </c>
      <c r="G47" s="106" t="s">
        <v>775</v>
      </c>
      <c r="H47" s="106" t="s">
        <v>752</v>
      </c>
      <c r="I47" s="106" t="s">
        <v>735</v>
      </c>
      <c r="J47" s="106"/>
      <c r="K47" s="106"/>
      <c r="L47" s="106" t="s">
        <v>753</v>
      </c>
      <c r="M47" s="106" t="s">
        <v>1406</v>
      </c>
      <c r="N47" s="135">
        <v>44281</v>
      </c>
      <c r="O47" s="137" t="s">
        <v>754</v>
      </c>
    </row>
    <row r="48" spans="1:15" ht="39.6" x14ac:dyDescent="0.3">
      <c r="A48" s="105" t="s">
        <v>482</v>
      </c>
      <c r="B48" s="106" t="s">
        <v>365</v>
      </c>
      <c r="C48" s="106" t="s">
        <v>724</v>
      </c>
      <c r="D48" s="106" t="s">
        <v>744</v>
      </c>
      <c r="E48" s="106" t="s">
        <v>772</v>
      </c>
      <c r="F48" s="106" t="s">
        <v>773</v>
      </c>
      <c r="G48" s="106" t="s">
        <v>773</v>
      </c>
      <c r="H48" s="106" t="s">
        <v>752</v>
      </c>
      <c r="I48" s="106" t="s">
        <v>735</v>
      </c>
      <c r="J48" s="106"/>
      <c r="K48" s="106"/>
      <c r="L48" s="106" t="s">
        <v>753</v>
      </c>
      <c r="M48" s="106" t="s">
        <v>1406</v>
      </c>
      <c r="N48" s="135">
        <v>44281</v>
      </c>
      <c r="O48" s="137" t="s">
        <v>754</v>
      </c>
    </row>
    <row r="49" spans="1:15" ht="79.2" x14ac:dyDescent="0.3">
      <c r="A49" s="105" t="s">
        <v>482</v>
      </c>
      <c r="B49" s="106" t="s">
        <v>365</v>
      </c>
      <c r="C49" s="106" t="s">
        <v>724</v>
      </c>
      <c r="D49" s="106" t="s">
        <v>751</v>
      </c>
      <c r="E49" s="106" t="s">
        <v>1398</v>
      </c>
      <c r="F49" s="106" t="s">
        <v>1397</v>
      </c>
      <c r="G49" s="106" t="s">
        <v>1401</v>
      </c>
      <c r="H49" s="106" t="s">
        <v>1404</v>
      </c>
      <c r="I49" s="106" t="s">
        <v>735</v>
      </c>
      <c r="J49" s="106"/>
      <c r="K49" s="106"/>
      <c r="L49" s="106" t="s">
        <v>988</v>
      </c>
      <c r="M49" s="106" t="s">
        <v>1396</v>
      </c>
      <c r="N49" s="135">
        <v>44285</v>
      </c>
      <c r="O49" s="137" t="s">
        <v>1435</v>
      </c>
    </row>
    <row r="50" spans="1:15" ht="79.2" x14ac:dyDescent="0.3">
      <c r="A50" s="105" t="s">
        <v>482</v>
      </c>
      <c r="B50" s="106" t="s">
        <v>365</v>
      </c>
      <c r="C50" s="106" t="s">
        <v>724</v>
      </c>
      <c r="D50" s="106" t="s">
        <v>751</v>
      </c>
      <c r="E50" s="106" t="s">
        <v>1399</v>
      </c>
      <c r="F50" s="106" t="s">
        <v>1400</v>
      </c>
      <c r="G50" s="106" t="s">
        <v>1402</v>
      </c>
      <c r="H50" s="106" t="s">
        <v>1403</v>
      </c>
      <c r="I50" s="106" t="s">
        <v>735</v>
      </c>
      <c r="J50" s="106"/>
      <c r="K50" s="106"/>
      <c r="L50" s="106" t="s">
        <v>988</v>
      </c>
      <c r="M50" s="106" t="s">
        <v>1396</v>
      </c>
      <c r="N50" s="135">
        <v>44285</v>
      </c>
      <c r="O50" s="137" t="s">
        <v>1435</v>
      </c>
    </row>
    <row r="51" spans="1:15" ht="39.6" x14ac:dyDescent="0.3">
      <c r="A51" s="107" t="s">
        <v>382</v>
      </c>
      <c r="B51" s="106" t="s">
        <v>500</v>
      </c>
      <c r="C51" s="106" t="s">
        <v>501</v>
      </c>
      <c r="D51" s="106"/>
      <c r="E51" s="106" t="s">
        <v>502</v>
      </c>
      <c r="F51" s="106" t="s">
        <v>385</v>
      </c>
      <c r="G51" s="106" t="s">
        <v>385</v>
      </c>
      <c r="H51" s="106" t="s">
        <v>732</v>
      </c>
      <c r="I51" s="106" t="s">
        <v>601</v>
      </c>
      <c r="J51" s="106"/>
      <c r="K51" s="106"/>
      <c r="L51" s="106" t="s">
        <v>503</v>
      </c>
      <c r="M51" s="106"/>
      <c r="N51" s="135">
        <v>44281</v>
      </c>
      <c r="O51" s="137" t="s">
        <v>972</v>
      </c>
    </row>
    <row r="52" spans="1:15" ht="66" x14ac:dyDescent="0.3">
      <c r="A52" s="107" t="s">
        <v>382</v>
      </c>
      <c r="B52" s="106" t="s">
        <v>500</v>
      </c>
      <c r="C52" s="106" t="s">
        <v>501</v>
      </c>
      <c r="D52" s="106"/>
      <c r="E52" s="106" t="s">
        <v>504</v>
      </c>
      <c r="F52" s="106" t="s">
        <v>386</v>
      </c>
      <c r="G52" s="106" t="s">
        <v>386</v>
      </c>
      <c r="H52" s="106" t="s">
        <v>733</v>
      </c>
      <c r="I52" s="106" t="s">
        <v>602</v>
      </c>
      <c r="J52" s="106"/>
      <c r="K52" s="106"/>
      <c r="L52" s="106" t="s">
        <v>503</v>
      </c>
      <c r="M52" s="106"/>
      <c r="N52" s="135">
        <v>44281</v>
      </c>
      <c r="O52" s="137" t="s">
        <v>971</v>
      </c>
    </row>
    <row r="53" spans="1:15" ht="92.4" x14ac:dyDescent="0.3">
      <c r="A53" s="107" t="s">
        <v>382</v>
      </c>
      <c r="B53" s="106" t="s">
        <v>500</v>
      </c>
      <c r="C53" s="106" t="s">
        <v>397</v>
      </c>
      <c r="D53" s="106"/>
      <c r="E53" s="106" t="s">
        <v>505</v>
      </c>
      <c r="F53" s="106" t="s">
        <v>384</v>
      </c>
      <c r="G53" s="106" t="s">
        <v>384</v>
      </c>
      <c r="H53" s="106" t="s">
        <v>603</v>
      </c>
      <c r="I53" s="106" t="s">
        <v>604</v>
      </c>
      <c r="J53" s="106"/>
      <c r="K53" s="106"/>
      <c r="L53" s="106" t="s">
        <v>503</v>
      </c>
      <c r="M53" s="106"/>
      <c r="N53" s="135">
        <v>44281</v>
      </c>
      <c r="O53" s="137" t="s">
        <v>973</v>
      </c>
    </row>
    <row r="54" spans="1:15" ht="66" x14ac:dyDescent="0.3">
      <c r="A54" s="107" t="s">
        <v>382</v>
      </c>
      <c r="B54" s="106" t="s">
        <v>500</v>
      </c>
      <c r="C54" s="106" t="s">
        <v>397</v>
      </c>
      <c r="D54" s="106"/>
      <c r="E54" s="106" t="s">
        <v>506</v>
      </c>
      <c r="F54" s="106" t="s">
        <v>507</v>
      </c>
      <c r="G54" s="106" t="s">
        <v>507</v>
      </c>
      <c r="H54" s="106" t="s">
        <v>605</v>
      </c>
      <c r="I54" s="106" t="s">
        <v>606</v>
      </c>
      <c r="J54" s="106"/>
      <c r="K54" s="106"/>
      <c r="L54" s="106" t="s">
        <v>538</v>
      </c>
      <c r="M54" s="106"/>
      <c r="N54" s="135">
        <v>44281</v>
      </c>
      <c r="O54" s="137" t="s">
        <v>719</v>
      </c>
    </row>
    <row r="55" spans="1:15" ht="39.6" x14ac:dyDescent="0.3">
      <c r="A55" s="107" t="s">
        <v>382</v>
      </c>
      <c r="B55" s="106" t="s">
        <v>500</v>
      </c>
      <c r="C55" s="106" t="s">
        <v>508</v>
      </c>
      <c r="D55" s="106"/>
      <c r="E55" s="106" t="s">
        <v>509</v>
      </c>
      <c r="F55" s="106" t="s">
        <v>510</v>
      </c>
      <c r="G55" s="106" t="s">
        <v>556</v>
      </c>
      <c r="H55" s="106" t="s">
        <v>607</v>
      </c>
      <c r="I55" s="106" t="s">
        <v>608</v>
      </c>
      <c r="J55" s="106"/>
      <c r="K55" s="106"/>
      <c r="L55" s="106" t="s">
        <v>511</v>
      </c>
      <c r="M55" s="106"/>
      <c r="N55" s="135">
        <v>44281</v>
      </c>
      <c r="O55" s="137" t="s">
        <v>974</v>
      </c>
    </row>
    <row r="56" spans="1:15" ht="118.8" x14ac:dyDescent="0.3">
      <c r="A56" s="107" t="s">
        <v>382</v>
      </c>
      <c r="B56" s="106" t="s">
        <v>500</v>
      </c>
      <c r="C56" s="106" t="s">
        <v>508</v>
      </c>
      <c r="D56" s="106"/>
      <c r="E56" s="106" t="s">
        <v>512</v>
      </c>
      <c r="F56" s="106" t="s">
        <v>394</v>
      </c>
      <c r="G56" s="106" t="s">
        <v>394</v>
      </c>
      <c r="H56" s="106" t="s">
        <v>734</v>
      </c>
      <c r="I56" s="106" t="s">
        <v>608</v>
      </c>
      <c r="J56" s="106"/>
      <c r="K56" s="106"/>
      <c r="L56" s="106" t="s">
        <v>538</v>
      </c>
      <c r="M56" s="106"/>
      <c r="N56" s="135">
        <v>44281</v>
      </c>
      <c r="O56" s="137" t="s">
        <v>513</v>
      </c>
    </row>
    <row r="57" spans="1:15" ht="52.8" x14ac:dyDescent="0.3">
      <c r="A57" s="107" t="s">
        <v>382</v>
      </c>
      <c r="B57" s="106" t="s">
        <v>500</v>
      </c>
      <c r="C57" s="106" t="s">
        <v>508</v>
      </c>
      <c r="D57" s="106"/>
      <c r="E57" s="106" t="s">
        <v>1283</v>
      </c>
      <c r="F57" s="106" t="s">
        <v>1284</v>
      </c>
      <c r="G57" s="106" t="s">
        <v>1285</v>
      </c>
      <c r="H57" s="106" t="s">
        <v>1286</v>
      </c>
      <c r="I57" s="106"/>
      <c r="J57" s="106" t="s">
        <v>1287</v>
      </c>
      <c r="K57" s="106"/>
      <c r="L57" s="106" t="s">
        <v>538</v>
      </c>
      <c r="M57" s="106"/>
      <c r="N57" s="135">
        <v>44281</v>
      </c>
      <c r="O57" s="137" t="s">
        <v>1299</v>
      </c>
    </row>
    <row r="58" spans="1:15" ht="52.8" x14ac:dyDescent="0.3">
      <c r="A58" s="107" t="s">
        <v>382</v>
      </c>
      <c r="B58" s="106" t="s">
        <v>408</v>
      </c>
      <c r="C58" s="106" t="s">
        <v>396</v>
      </c>
      <c r="D58" s="106"/>
      <c r="E58" s="106" t="s">
        <v>517</v>
      </c>
      <c r="F58" s="106" t="s">
        <v>1221</v>
      </c>
      <c r="G58" s="106" t="s">
        <v>1221</v>
      </c>
      <c r="H58" s="106" t="s">
        <v>609</v>
      </c>
      <c r="I58" s="106" t="s">
        <v>610</v>
      </c>
      <c r="J58" s="106"/>
      <c r="K58" s="106"/>
      <c r="L58" s="106" t="s">
        <v>902</v>
      </c>
      <c r="M58" s="106" t="s">
        <v>1388</v>
      </c>
      <c r="N58" s="135">
        <v>44281</v>
      </c>
      <c r="O58" s="137" t="s">
        <v>1390</v>
      </c>
    </row>
    <row r="59" spans="1:15" ht="79.2" x14ac:dyDescent="0.3">
      <c r="A59" s="107" t="s">
        <v>382</v>
      </c>
      <c r="B59" s="106" t="s">
        <v>408</v>
      </c>
      <c r="C59" s="106" t="s">
        <v>396</v>
      </c>
      <c r="D59" s="106"/>
      <c r="E59" s="106" t="s">
        <v>518</v>
      </c>
      <c r="F59" s="106" t="s">
        <v>469</v>
      </c>
      <c r="G59" s="106" t="s">
        <v>469</v>
      </c>
      <c r="H59" s="106" t="s">
        <v>609</v>
      </c>
      <c r="I59" s="106" t="s">
        <v>610</v>
      </c>
      <c r="J59" s="106"/>
      <c r="K59" s="106" t="s">
        <v>611</v>
      </c>
      <c r="L59" s="106" t="s">
        <v>519</v>
      </c>
      <c r="M59" s="106" t="s">
        <v>1386</v>
      </c>
      <c r="N59" s="135">
        <v>44281</v>
      </c>
      <c r="O59" s="137" t="s">
        <v>520</v>
      </c>
    </row>
    <row r="60" spans="1:15" ht="52.8" x14ac:dyDescent="0.3">
      <c r="A60" s="107" t="s">
        <v>382</v>
      </c>
      <c r="B60" s="106" t="s">
        <v>408</v>
      </c>
      <c r="C60" s="106" t="s">
        <v>396</v>
      </c>
      <c r="D60" s="106"/>
      <c r="E60" s="106" t="s">
        <v>557</v>
      </c>
      <c r="F60" s="106" t="s">
        <v>521</v>
      </c>
      <c r="G60" s="106" t="s">
        <v>521</v>
      </c>
      <c r="H60" s="106" t="s">
        <v>609</v>
      </c>
      <c r="I60" s="106" t="s">
        <v>610</v>
      </c>
      <c r="J60" s="106"/>
      <c r="K60" s="106"/>
      <c r="L60" s="106" t="s">
        <v>902</v>
      </c>
      <c r="M60" s="106" t="s">
        <v>1387</v>
      </c>
      <c r="N60" s="135">
        <v>44069</v>
      </c>
      <c r="O60" s="137" t="s">
        <v>1389</v>
      </c>
    </row>
    <row r="61" spans="1:15" ht="52.8" x14ac:dyDescent="0.3">
      <c r="A61" s="107" t="s">
        <v>382</v>
      </c>
      <c r="B61" s="106" t="s">
        <v>408</v>
      </c>
      <c r="C61" s="106" t="s">
        <v>415</v>
      </c>
      <c r="D61" s="106" t="s">
        <v>1300</v>
      </c>
      <c r="E61" s="106" t="s">
        <v>1304</v>
      </c>
      <c r="F61" s="106" t="s">
        <v>558</v>
      </c>
      <c r="G61" s="106" t="s">
        <v>559</v>
      </c>
      <c r="H61" s="106" t="s">
        <v>612</v>
      </c>
      <c r="I61" s="106" t="s">
        <v>613</v>
      </c>
      <c r="J61" s="106" t="s">
        <v>614</v>
      </c>
      <c r="K61" s="106"/>
      <c r="L61" s="106" t="s">
        <v>522</v>
      </c>
      <c r="M61" s="106"/>
      <c r="N61" s="135">
        <v>44281</v>
      </c>
      <c r="O61" s="137" t="s">
        <v>523</v>
      </c>
    </row>
    <row r="62" spans="1:15" ht="66" x14ac:dyDescent="0.3">
      <c r="A62" s="107" t="s">
        <v>382</v>
      </c>
      <c r="B62" s="106" t="s">
        <v>408</v>
      </c>
      <c r="C62" s="106" t="s">
        <v>415</v>
      </c>
      <c r="D62" s="106" t="s">
        <v>1300</v>
      </c>
      <c r="E62" s="106" t="s">
        <v>1305</v>
      </c>
      <c r="F62" s="106" t="s">
        <v>1381</v>
      </c>
      <c r="G62" s="106" t="s">
        <v>1382</v>
      </c>
      <c r="H62" s="106" t="s">
        <v>1303</v>
      </c>
      <c r="I62" s="106" t="s">
        <v>1302</v>
      </c>
      <c r="J62" s="106" t="s">
        <v>1308</v>
      </c>
      <c r="K62" s="106"/>
      <c r="L62" s="106" t="s">
        <v>1301</v>
      </c>
      <c r="M62" s="106"/>
      <c r="N62" s="135">
        <v>44281</v>
      </c>
      <c r="O62" s="137" t="s">
        <v>1236</v>
      </c>
    </row>
    <row r="63" spans="1:15" ht="52.8" x14ac:dyDescent="0.3">
      <c r="A63" s="107" t="s">
        <v>382</v>
      </c>
      <c r="B63" s="106" t="s">
        <v>408</v>
      </c>
      <c r="C63" s="106" t="s">
        <v>415</v>
      </c>
      <c r="D63" s="106" t="s">
        <v>548</v>
      </c>
      <c r="E63" s="106" t="s">
        <v>560</v>
      </c>
      <c r="F63" s="106" t="s">
        <v>1192</v>
      </c>
      <c r="G63" s="106" t="s">
        <v>1297</v>
      </c>
      <c r="H63" s="106" t="s">
        <v>1296</v>
      </c>
      <c r="I63" s="106" t="s">
        <v>615</v>
      </c>
      <c r="J63" s="106" t="s">
        <v>1309</v>
      </c>
      <c r="K63" s="106" t="s">
        <v>1298</v>
      </c>
      <c r="L63" s="106" t="s">
        <v>1295</v>
      </c>
      <c r="M63" s="106"/>
      <c r="N63" s="135">
        <v>44070</v>
      </c>
      <c r="O63" s="137" t="s">
        <v>1236</v>
      </c>
    </row>
    <row r="64" spans="1:15" ht="66" x14ac:dyDescent="0.3">
      <c r="A64" s="107" t="s">
        <v>382</v>
      </c>
      <c r="B64" s="106" t="s">
        <v>408</v>
      </c>
      <c r="C64" s="106" t="s">
        <v>415</v>
      </c>
      <c r="D64" s="106" t="s">
        <v>548</v>
      </c>
      <c r="E64" s="106" t="s">
        <v>561</v>
      </c>
      <c r="F64" s="106" t="s">
        <v>849</v>
      </c>
      <c r="G64" s="106" t="s">
        <v>850</v>
      </c>
      <c r="H64" s="106" t="s">
        <v>851</v>
      </c>
      <c r="I64" s="106" t="s">
        <v>616</v>
      </c>
      <c r="J64" s="106" t="s">
        <v>1310</v>
      </c>
      <c r="K64" s="106"/>
      <c r="L64" s="106" t="s">
        <v>522</v>
      </c>
      <c r="M64" s="106"/>
      <c r="N64" s="135">
        <v>44281</v>
      </c>
      <c r="O64" s="137" t="s">
        <v>523</v>
      </c>
    </row>
    <row r="65" spans="1:15" ht="79.2" x14ac:dyDescent="0.3">
      <c r="A65" s="107" t="s">
        <v>382</v>
      </c>
      <c r="B65" s="106" t="s">
        <v>408</v>
      </c>
      <c r="C65" s="106" t="s">
        <v>415</v>
      </c>
      <c r="D65" s="106" t="s">
        <v>548</v>
      </c>
      <c r="E65" s="106" t="s">
        <v>1306</v>
      </c>
      <c r="F65" s="106" t="s">
        <v>1247</v>
      </c>
      <c r="G65" s="106" t="s">
        <v>1288</v>
      </c>
      <c r="H65" s="106" t="s">
        <v>1289</v>
      </c>
      <c r="I65" s="106"/>
      <c r="J65" s="106" t="s">
        <v>1311</v>
      </c>
      <c r="K65" s="106" t="s">
        <v>1290</v>
      </c>
      <c r="L65" s="106" t="s">
        <v>1294</v>
      </c>
      <c r="M65" s="106"/>
      <c r="N65" s="135">
        <v>44281</v>
      </c>
      <c r="O65" s="137" t="s">
        <v>1236</v>
      </c>
    </row>
    <row r="66" spans="1:15" ht="118.8" x14ac:dyDescent="0.3">
      <c r="A66" s="107" t="s">
        <v>382</v>
      </c>
      <c r="B66" s="106" t="s">
        <v>408</v>
      </c>
      <c r="C66" s="106" t="s">
        <v>415</v>
      </c>
      <c r="D66" s="106" t="s">
        <v>514</v>
      </c>
      <c r="E66" s="106" t="s">
        <v>562</v>
      </c>
      <c r="F66" s="106" t="s">
        <v>358</v>
      </c>
      <c r="G66" s="106" t="s">
        <v>515</v>
      </c>
      <c r="H66" s="106" t="s">
        <v>617</v>
      </c>
      <c r="I66" s="106" t="s">
        <v>618</v>
      </c>
      <c r="J66" s="106" t="s">
        <v>1307</v>
      </c>
      <c r="K66" s="106" t="s">
        <v>1292</v>
      </c>
      <c r="L66" s="106" t="s">
        <v>887</v>
      </c>
      <c r="M66" s="106"/>
      <c r="N66" s="135">
        <v>44281</v>
      </c>
      <c r="O66" s="137" t="s">
        <v>888</v>
      </c>
    </row>
    <row r="67" spans="1:15" ht="132" x14ac:dyDescent="0.3">
      <c r="A67" s="107" t="s">
        <v>382</v>
      </c>
      <c r="B67" s="106" t="s">
        <v>408</v>
      </c>
      <c r="C67" s="106" t="s">
        <v>415</v>
      </c>
      <c r="D67" s="106" t="s">
        <v>514</v>
      </c>
      <c r="E67" s="106" t="s">
        <v>563</v>
      </c>
      <c r="F67" s="106" t="s">
        <v>516</v>
      </c>
      <c r="G67" s="106" t="s">
        <v>564</v>
      </c>
      <c r="H67" s="106" t="s">
        <v>619</v>
      </c>
      <c r="I67" s="106" t="s">
        <v>620</v>
      </c>
      <c r="J67" s="106"/>
      <c r="K67" s="106" t="s">
        <v>1293</v>
      </c>
      <c r="L67" s="106" t="s">
        <v>889</v>
      </c>
      <c r="M67" s="106"/>
      <c r="N67" s="135">
        <v>44070</v>
      </c>
      <c r="O67" s="137" t="s">
        <v>890</v>
      </c>
    </row>
    <row r="68" spans="1:15" ht="118.8" x14ac:dyDescent="0.3">
      <c r="A68" s="107" t="s">
        <v>382</v>
      </c>
      <c r="B68" s="106" t="s">
        <v>408</v>
      </c>
      <c r="C68" s="106" t="s">
        <v>415</v>
      </c>
      <c r="D68" s="106" t="s">
        <v>524</v>
      </c>
      <c r="E68" s="106" t="s">
        <v>565</v>
      </c>
      <c r="F68" s="106" t="s">
        <v>566</v>
      </c>
      <c r="G68" s="106" t="s">
        <v>567</v>
      </c>
      <c r="H68" s="106" t="s">
        <v>621</v>
      </c>
      <c r="I68" s="106" t="s">
        <v>622</v>
      </c>
      <c r="J68" s="106" t="s">
        <v>1315</v>
      </c>
      <c r="K68" s="106" t="s">
        <v>623</v>
      </c>
      <c r="L68" s="106" t="s">
        <v>978</v>
      </c>
      <c r="M68" s="106" t="s">
        <v>968</v>
      </c>
      <c r="N68" s="135">
        <v>44281</v>
      </c>
      <c r="O68" s="137" t="s">
        <v>498</v>
      </c>
    </row>
    <row r="69" spans="1:15" ht="39.6" x14ac:dyDescent="0.3">
      <c r="A69" s="107" t="s">
        <v>382</v>
      </c>
      <c r="B69" s="106" t="s">
        <v>408</v>
      </c>
      <c r="C69" s="106" t="s">
        <v>415</v>
      </c>
      <c r="D69" s="106" t="s">
        <v>745</v>
      </c>
      <c r="E69" s="106" t="s">
        <v>568</v>
      </c>
      <c r="F69" s="106" t="s">
        <v>525</v>
      </c>
      <c r="G69" s="106" t="s">
        <v>525</v>
      </c>
      <c r="H69" s="106" t="s">
        <v>624</v>
      </c>
      <c r="I69" s="106" t="s">
        <v>747</v>
      </c>
      <c r="J69" s="106"/>
      <c r="K69" s="106" t="s">
        <v>625</v>
      </c>
      <c r="L69" s="106" t="s">
        <v>526</v>
      </c>
      <c r="M69" s="106"/>
      <c r="N69" s="135">
        <v>44070</v>
      </c>
      <c r="O69" s="137" t="s">
        <v>527</v>
      </c>
    </row>
    <row r="70" spans="1:15" ht="66" x14ac:dyDescent="0.3">
      <c r="A70" s="107" t="s">
        <v>382</v>
      </c>
      <c r="B70" s="106" t="s">
        <v>408</v>
      </c>
      <c r="C70" s="106" t="s">
        <v>415</v>
      </c>
      <c r="D70" s="106" t="s">
        <v>746</v>
      </c>
      <c r="E70" s="106" t="s">
        <v>569</v>
      </c>
      <c r="F70" s="106" t="s">
        <v>528</v>
      </c>
      <c r="G70" s="106" t="s">
        <v>570</v>
      </c>
      <c r="H70" s="106" t="s">
        <v>626</v>
      </c>
      <c r="I70" s="106" t="s">
        <v>748</v>
      </c>
      <c r="J70" s="106" t="s">
        <v>1313</v>
      </c>
      <c r="K70" s="106" t="s">
        <v>1314</v>
      </c>
      <c r="L70" s="106" t="s">
        <v>526</v>
      </c>
      <c r="M70" s="106"/>
      <c r="N70" s="135">
        <v>44070</v>
      </c>
      <c r="O70" s="137" t="s">
        <v>527</v>
      </c>
    </row>
    <row r="71" spans="1:15" ht="66" x14ac:dyDescent="0.3">
      <c r="A71" s="108" t="s">
        <v>460</v>
      </c>
      <c r="B71" s="106" t="s">
        <v>366</v>
      </c>
      <c r="C71" s="106" t="s">
        <v>410</v>
      </c>
      <c r="D71" s="106"/>
      <c r="E71" s="106" t="s">
        <v>571</v>
      </c>
      <c r="F71" s="106" t="s">
        <v>529</v>
      </c>
      <c r="G71" s="106" t="s">
        <v>529</v>
      </c>
      <c r="H71" s="106" t="s">
        <v>627</v>
      </c>
      <c r="I71" s="106" t="s">
        <v>628</v>
      </c>
      <c r="J71" s="106"/>
      <c r="K71" s="106"/>
      <c r="L71" s="106" t="s">
        <v>499</v>
      </c>
      <c r="M71" s="106"/>
      <c r="N71" s="135">
        <v>44281</v>
      </c>
      <c r="O71" s="137" t="s">
        <v>970</v>
      </c>
    </row>
    <row r="72" spans="1:15" ht="52.8" x14ac:dyDescent="0.3">
      <c r="A72" s="108" t="s">
        <v>460</v>
      </c>
      <c r="B72" s="106" t="s">
        <v>366</v>
      </c>
      <c r="C72" s="106" t="s">
        <v>410</v>
      </c>
      <c r="D72" s="106"/>
      <c r="E72" s="106" t="s">
        <v>572</v>
      </c>
      <c r="F72" s="106" t="s">
        <v>404</v>
      </c>
      <c r="G72" s="106" t="s">
        <v>573</v>
      </c>
      <c r="H72" s="106" t="s">
        <v>629</v>
      </c>
      <c r="I72" s="106" t="s">
        <v>630</v>
      </c>
      <c r="J72" s="106"/>
      <c r="K72" s="106"/>
      <c r="L72" s="106" t="s">
        <v>530</v>
      </c>
      <c r="M72" s="106"/>
      <c r="N72" s="135">
        <v>44281</v>
      </c>
      <c r="O72" s="137" t="s">
        <v>969</v>
      </c>
    </row>
    <row r="73" spans="1:15" ht="92.4" x14ac:dyDescent="0.3">
      <c r="A73" s="108" t="s">
        <v>460</v>
      </c>
      <c r="B73" s="106" t="s">
        <v>366</v>
      </c>
      <c r="C73" s="106" t="s">
        <v>531</v>
      </c>
      <c r="D73" s="106"/>
      <c r="E73" s="106" t="s">
        <v>574</v>
      </c>
      <c r="F73" s="106" t="s">
        <v>532</v>
      </c>
      <c r="G73" s="106" t="s">
        <v>575</v>
      </c>
      <c r="H73" s="106" t="s">
        <v>631</v>
      </c>
      <c r="I73" s="106" t="s">
        <v>632</v>
      </c>
      <c r="J73" s="106"/>
      <c r="K73" s="106" t="s">
        <v>633</v>
      </c>
      <c r="L73" s="106" t="s">
        <v>898</v>
      </c>
      <c r="M73" s="106"/>
      <c r="N73" s="135">
        <v>43340</v>
      </c>
      <c r="O73" s="137" t="s">
        <v>533</v>
      </c>
    </row>
    <row r="74" spans="1:15" ht="79.2" x14ac:dyDescent="0.3">
      <c r="A74" s="108" t="s">
        <v>460</v>
      </c>
      <c r="B74" s="106" t="s">
        <v>367</v>
      </c>
      <c r="C74" s="106" t="s">
        <v>380</v>
      </c>
      <c r="D74" s="106"/>
      <c r="E74" s="106" t="s">
        <v>576</v>
      </c>
      <c r="F74" s="106" t="s">
        <v>360</v>
      </c>
      <c r="G74" s="106" t="s">
        <v>534</v>
      </c>
      <c r="H74" s="106" t="s">
        <v>634</v>
      </c>
      <c r="I74" s="106" t="s">
        <v>635</v>
      </c>
      <c r="J74" s="106"/>
      <c r="K74" s="106"/>
      <c r="L74" s="106" t="s">
        <v>535</v>
      </c>
      <c r="M74" s="106"/>
      <c r="N74" s="135">
        <v>43888</v>
      </c>
      <c r="O74" s="137" t="s">
        <v>536</v>
      </c>
    </row>
    <row r="75" spans="1:15" ht="79.2" x14ac:dyDescent="0.3">
      <c r="A75" s="108" t="s">
        <v>460</v>
      </c>
      <c r="B75" s="106" t="s">
        <v>367</v>
      </c>
      <c r="C75" s="106" t="s">
        <v>380</v>
      </c>
      <c r="D75" s="106"/>
      <c r="E75" s="106" t="s">
        <v>577</v>
      </c>
      <c r="F75" s="106" t="s">
        <v>361</v>
      </c>
      <c r="G75" s="106" t="s">
        <v>537</v>
      </c>
      <c r="H75" s="106" t="s">
        <v>636</v>
      </c>
      <c r="I75" s="106" t="s">
        <v>635</v>
      </c>
      <c r="J75" s="106" t="s">
        <v>1336</v>
      </c>
      <c r="K75" s="106"/>
      <c r="L75" s="106" t="s">
        <v>538</v>
      </c>
      <c r="M75" s="106"/>
      <c r="N75" s="135">
        <v>44070</v>
      </c>
      <c r="O75" s="137" t="s">
        <v>539</v>
      </c>
    </row>
    <row r="76" spans="1:15" ht="79.2" x14ac:dyDescent="0.3">
      <c r="A76" s="108" t="s">
        <v>460</v>
      </c>
      <c r="B76" s="106" t="s">
        <v>367</v>
      </c>
      <c r="C76" s="106" t="s">
        <v>380</v>
      </c>
      <c r="D76" s="106"/>
      <c r="E76" s="106" t="s">
        <v>578</v>
      </c>
      <c r="F76" s="106" t="s">
        <v>579</v>
      </c>
      <c r="G76" s="106" t="s">
        <v>1346</v>
      </c>
      <c r="H76" s="106" t="s">
        <v>1347</v>
      </c>
      <c r="I76" s="106" t="s">
        <v>635</v>
      </c>
      <c r="J76" s="106" t="s">
        <v>1339</v>
      </c>
      <c r="K76" s="106"/>
      <c r="L76" s="106" t="s">
        <v>975</v>
      </c>
      <c r="M76" s="106" t="s">
        <v>977</v>
      </c>
      <c r="N76" s="135">
        <v>44281</v>
      </c>
      <c r="O76" s="137" t="s">
        <v>1348</v>
      </c>
    </row>
    <row r="77" spans="1:15" ht="79.2" x14ac:dyDescent="0.3">
      <c r="A77" s="108" t="s">
        <v>460</v>
      </c>
      <c r="B77" s="106" t="s">
        <v>367</v>
      </c>
      <c r="C77" s="106" t="s">
        <v>380</v>
      </c>
      <c r="D77" s="106"/>
      <c r="E77" s="106" t="s">
        <v>580</v>
      </c>
      <c r="F77" s="106" t="s">
        <v>581</v>
      </c>
      <c r="G77" s="106" t="s">
        <v>540</v>
      </c>
      <c r="H77" s="106" t="s">
        <v>637</v>
      </c>
      <c r="I77" s="106" t="s">
        <v>635</v>
      </c>
      <c r="J77" s="106" t="s">
        <v>1337</v>
      </c>
      <c r="K77" s="106"/>
      <c r="L77" s="106" t="s">
        <v>975</v>
      </c>
      <c r="M77" s="106" t="s">
        <v>977</v>
      </c>
      <c r="N77" s="135">
        <v>44281</v>
      </c>
      <c r="O77" s="137" t="s">
        <v>541</v>
      </c>
    </row>
    <row r="78" spans="1:15" ht="105.6" hidden="1" x14ac:dyDescent="0.3">
      <c r="A78" s="108" t="s">
        <v>460</v>
      </c>
      <c r="B78" s="106" t="s">
        <v>367</v>
      </c>
      <c r="C78" s="106" t="s">
        <v>381</v>
      </c>
      <c r="D78" s="106"/>
      <c r="E78" s="163" t="s">
        <v>582</v>
      </c>
      <c r="F78" s="163" t="s">
        <v>583</v>
      </c>
      <c r="G78" s="163" t="s">
        <v>388</v>
      </c>
      <c r="H78" s="106" t="s">
        <v>638</v>
      </c>
      <c r="I78" s="106" t="s">
        <v>639</v>
      </c>
      <c r="J78" s="106"/>
      <c r="K78" s="106" t="s">
        <v>640</v>
      </c>
      <c r="L78" s="106" t="s">
        <v>852</v>
      </c>
      <c r="M78" s="106"/>
      <c r="N78" s="135">
        <v>43340</v>
      </c>
      <c r="O78" s="137" t="s">
        <v>979</v>
      </c>
    </row>
    <row r="79" spans="1:15" ht="145.19999999999999" hidden="1" x14ac:dyDescent="0.3">
      <c r="A79" s="108" t="s">
        <v>460</v>
      </c>
      <c r="B79" s="106" t="s">
        <v>367</v>
      </c>
      <c r="C79" s="106" t="s">
        <v>381</v>
      </c>
      <c r="D79" s="106"/>
      <c r="E79" s="163" t="s">
        <v>584</v>
      </c>
      <c r="F79" s="163" t="s">
        <v>585</v>
      </c>
      <c r="G79" s="163" t="s">
        <v>387</v>
      </c>
      <c r="H79" s="106" t="s">
        <v>641</v>
      </c>
      <c r="I79" s="106" t="s">
        <v>642</v>
      </c>
      <c r="J79" s="106"/>
      <c r="K79" s="106" t="s">
        <v>643</v>
      </c>
      <c r="L79" s="106" t="s">
        <v>852</v>
      </c>
      <c r="M79" s="106"/>
      <c r="N79" s="135">
        <v>43340</v>
      </c>
      <c r="O79" s="137" t="s">
        <v>979</v>
      </c>
    </row>
    <row r="80" spans="1:15" s="17" customFormat="1" ht="66" x14ac:dyDescent="0.3">
      <c r="A80" s="108" t="s">
        <v>460</v>
      </c>
      <c r="B80" s="106" t="s">
        <v>367</v>
      </c>
      <c r="C80" s="106" t="s">
        <v>381</v>
      </c>
      <c r="D80" s="106"/>
      <c r="E80" s="106" t="s">
        <v>586</v>
      </c>
      <c r="F80" s="106" t="s">
        <v>420</v>
      </c>
      <c r="G80" s="106" t="s">
        <v>542</v>
      </c>
      <c r="H80" s="106" t="s">
        <v>644</v>
      </c>
      <c r="I80" s="106" t="s">
        <v>645</v>
      </c>
      <c r="J80" s="106"/>
      <c r="K80" s="106"/>
      <c r="L80" s="106" t="s">
        <v>844</v>
      </c>
      <c r="M80" s="106"/>
      <c r="N80" s="135">
        <v>43340</v>
      </c>
      <c r="O80" s="137" t="s">
        <v>845</v>
      </c>
    </row>
    <row r="81" spans="1:15" s="17" customFormat="1" ht="105.6" x14ac:dyDescent="0.3">
      <c r="A81" s="108" t="s">
        <v>460</v>
      </c>
      <c r="B81" s="106" t="s">
        <v>367</v>
      </c>
      <c r="C81" s="106" t="s">
        <v>381</v>
      </c>
      <c r="D81" s="106"/>
      <c r="E81" s="106" t="s">
        <v>1081</v>
      </c>
      <c r="F81" s="106" t="s">
        <v>1059</v>
      </c>
      <c r="G81" s="106" t="s">
        <v>1059</v>
      </c>
      <c r="H81" s="106" t="s">
        <v>1137</v>
      </c>
      <c r="I81" s="106" t="s">
        <v>1335</v>
      </c>
      <c r="J81" s="106" t="s">
        <v>1282</v>
      </c>
      <c r="K81" s="106"/>
      <c r="L81" s="106" t="s">
        <v>852</v>
      </c>
      <c r="M81" s="106"/>
      <c r="N81" s="135">
        <v>43705</v>
      </c>
      <c r="O81" s="137" t="s">
        <v>979</v>
      </c>
    </row>
    <row r="82" spans="1:15" s="17" customFormat="1" ht="105.6" x14ac:dyDescent="0.3">
      <c r="A82" s="108" t="s">
        <v>460</v>
      </c>
      <c r="B82" s="106" t="s">
        <v>367</v>
      </c>
      <c r="C82" s="106" t="s">
        <v>381</v>
      </c>
      <c r="D82" s="106"/>
      <c r="E82" s="106" t="s">
        <v>1082</v>
      </c>
      <c r="F82" s="106" t="s">
        <v>1060</v>
      </c>
      <c r="G82" s="106" t="s">
        <v>1060</v>
      </c>
      <c r="H82" s="106" t="s">
        <v>1139</v>
      </c>
      <c r="I82" s="106" t="s">
        <v>1334</v>
      </c>
      <c r="J82" s="106" t="s">
        <v>1281</v>
      </c>
      <c r="K82" s="106"/>
      <c r="L82" s="106" t="s">
        <v>852</v>
      </c>
      <c r="M82" s="106"/>
      <c r="N82" s="135">
        <v>43705</v>
      </c>
      <c r="O82" s="137" t="s">
        <v>979</v>
      </c>
    </row>
    <row r="83" spans="1:15" ht="39.6" x14ac:dyDescent="0.3">
      <c r="A83" s="108" t="s">
        <v>460</v>
      </c>
      <c r="B83" s="106" t="s">
        <v>367</v>
      </c>
      <c r="C83" s="106" t="s">
        <v>412</v>
      </c>
      <c r="D83" s="106"/>
      <c r="E83" s="106" t="s">
        <v>587</v>
      </c>
      <c r="F83" s="106" t="s">
        <v>985</v>
      </c>
      <c r="G83" s="106" t="s">
        <v>986</v>
      </c>
      <c r="H83" s="106" t="s">
        <v>987</v>
      </c>
      <c r="I83" s="106" t="s">
        <v>645</v>
      </c>
      <c r="J83" s="106"/>
      <c r="K83" s="106"/>
      <c r="L83" s="106" t="s">
        <v>522</v>
      </c>
      <c r="M83" s="106"/>
      <c r="N83" s="135">
        <v>44281</v>
      </c>
      <c r="O83" s="137" t="s">
        <v>1218</v>
      </c>
    </row>
    <row r="84" spans="1:15" ht="158.4" x14ac:dyDescent="0.3">
      <c r="A84" s="108" t="s">
        <v>460</v>
      </c>
      <c r="B84" s="106" t="s">
        <v>367</v>
      </c>
      <c r="C84" s="106" t="s">
        <v>412</v>
      </c>
      <c r="D84" s="106" t="s">
        <v>1204</v>
      </c>
      <c r="E84" s="106" t="s">
        <v>1331</v>
      </c>
      <c r="F84" s="106" t="s">
        <v>1327</v>
      </c>
      <c r="G84" s="106" t="s">
        <v>1317</v>
      </c>
      <c r="H84" s="106" t="s">
        <v>1318</v>
      </c>
      <c r="I84" s="106" t="s">
        <v>1319</v>
      </c>
      <c r="J84" s="106" t="s">
        <v>1320</v>
      </c>
      <c r="K84" s="106"/>
      <c r="L84" s="106" t="s">
        <v>1330</v>
      </c>
      <c r="M84" s="106"/>
      <c r="N84" s="135">
        <v>44070</v>
      </c>
      <c r="O84" s="137" t="s">
        <v>1236</v>
      </c>
    </row>
    <row r="85" spans="1:15" ht="158.4" x14ac:dyDescent="0.3">
      <c r="A85" s="108" t="s">
        <v>460</v>
      </c>
      <c r="B85" s="106" t="s">
        <v>367</v>
      </c>
      <c r="C85" s="106" t="s">
        <v>412</v>
      </c>
      <c r="D85" s="106" t="s">
        <v>1204</v>
      </c>
      <c r="E85" s="106" t="s">
        <v>1332</v>
      </c>
      <c r="F85" s="106" t="s">
        <v>1321</v>
      </c>
      <c r="G85" s="106" t="s">
        <v>1322</v>
      </c>
      <c r="H85" s="106" t="s">
        <v>1323</v>
      </c>
      <c r="I85" s="106" t="s">
        <v>1324</v>
      </c>
      <c r="J85" s="106" t="s">
        <v>1320</v>
      </c>
      <c r="K85" s="106"/>
      <c r="L85" s="106" t="s">
        <v>1330</v>
      </c>
      <c r="M85" s="106"/>
      <c r="N85" s="135">
        <v>44070</v>
      </c>
      <c r="O85" s="137" t="s">
        <v>1236</v>
      </c>
    </row>
    <row r="86" spans="1:15" ht="158.4" x14ac:dyDescent="0.3">
      <c r="A86" s="108" t="s">
        <v>460</v>
      </c>
      <c r="B86" s="106" t="s">
        <v>367</v>
      </c>
      <c r="C86" s="106" t="s">
        <v>412</v>
      </c>
      <c r="D86" s="106" t="s">
        <v>1204</v>
      </c>
      <c r="E86" s="106" t="s">
        <v>1333</v>
      </c>
      <c r="F86" s="106" t="s">
        <v>1325</v>
      </c>
      <c r="G86" s="106" t="s">
        <v>1326</v>
      </c>
      <c r="H86" s="106" t="s">
        <v>1329</v>
      </c>
      <c r="I86" s="106" t="s">
        <v>1328</v>
      </c>
      <c r="J86" s="106" t="s">
        <v>1320</v>
      </c>
      <c r="K86" s="106"/>
      <c r="L86" s="106" t="s">
        <v>1330</v>
      </c>
      <c r="M86" s="106"/>
      <c r="N86" s="135">
        <v>44070</v>
      </c>
      <c r="O86" s="137" t="s">
        <v>1236</v>
      </c>
    </row>
    <row r="87" spans="1:15" ht="79.2" x14ac:dyDescent="0.3">
      <c r="A87" s="108" t="s">
        <v>460</v>
      </c>
      <c r="B87" s="106" t="s">
        <v>367</v>
      </c>
      <c r="C87" s="106" t="s">
        <v>412</v>
      </c>
      <c r="D87" s="106"/>
      <c r="E87" s="106" t="s">
        <v>588</v>
      </c>
      <c r="F87" s="106" t="s">
        <v>543</v>
      </c>
      <c r="G87" s="106" t="s">
        <v>847</v>
      </c>
      <c r="H87" s="106" t="s">
        <v>1213</v>
      </c>
      <c r="I87" s="106" t="s">
        <v>646</v>
      </c>
      <c r="J87" s="106" t="s">
        <v>1316</v>
      </c>
      <c r="K87" s="106"/>
      <c r="L87" s="106" t="s">
        <v>1355</v>
      </c>
      <c r="M87" s="106"/>
      <c r="N87" s="135">
        <v>43888</v>
      </c>
      <c r="O87" s="137" t="s">
        <v>1356</v>
      </c>
    </row>
    <row r="88" spans="1:15" ht="92.4" x14ac:dyDescent="0.3">
      <c r="A88" s="108" t="s">
        <v>460</v>
      </c>
      <c r="B88" s="106" t="s">
        <v>367</v>
      </c>
      <c r="C88" s="106" t="s">
        <v>412</v>
      </c>
      <c r="D88" s="106"/>
      <c r="E88" s="106" t="s">
        <v>980</v>
      </c>
      <c r="F88" s="106" t="s">
        <v>893</v>
      </c>
      <c r="G88" s="106" t="s">
        <v>1351</v>
      </c>
      <c r="H88" s="106" t="s">
        <v>894</v>
      </c>
      <c r="I88" s="106" t="s">
        <v>895</v>
      </c>
      <c r="J88" s="106" t="s">
        <v>1312</v>
      </c>
      <c r="K88" s="106" t="s">
        <v>896</v>
      </c>
      <c r="L88" s="106" t="s">
        <v>1354</v>
      </c>
      <c r="M88" s="106" t="s">
        <v>1352</v>
      </c>
      <c r="N88" s="135">
        <v>43888</v>
      </c>
      <c r="O88" s="137" t="s">
        <v>1353</v>
      </c>
    </row>
    <row r="89" spans="1:15" ht="145.19999999999999" x14ac:dyDescent="0.3">
      <c r="A89" s="109" t="s">
        <v>544</v>
      </c>
      <c r="B89" s="106"/>
      <c r="C89" s="106"/>
      <c r="D89" s="106"/>
      <c r="E89" s="106" t="s">
        <v>989</v>
      </c>
      <c r="F89" s="106" t="s">
        <v>940</v>
      </c>
      <c r="G89" s="106" t="s">
        <v>941</v>
      </c>
      <c r="H89" s="106"/>
      <c r="I89" s="106"/>
      <c r="J89" s="106"/>
      <c r="K89" s="106"/>
      <c r="L89" s="106" t="s">
        <v>988</v>
      </c>
      <c r="M89" s="106" t="s">
        <v>1108</v>
      </c>
      <c r="N89" s="135">
        <v>43696</v>
      </c>
      <c r="O89" s="137" t="s">
        <v>1109</v>
      </c>
    </row>
    <row r="90" spans="1:15" ht="66" x14ac:dyDescent="0.3">
      <c r="A90" s="109" t="s">
        <v>544</v>
      </c>
      <c r="B90" s="106"/>
      <c r="C90" s="106"/>
      <c r="D90" s="106"/>
      <c r="E90" s="106" t="s">
        <v>1027</v>
      </c>
      <c r="F90" s="106" t="s">
        <v>545</v>
      </c>
      <c r="G90" s="106" t="s">
        <v>1243</v>
      </c>
      <c r="H90" s="106" t="s">
        <v>1244</v>
      </c>
      <c r="I90" s="106"/>
      <c r="J90" s="106"/>
      <c r="K90" s="106"/>
      <c r="L90" s="106" t="s">
        <v>1217</v>
      </c>
      <c r="M90" s="106" t="s">
        <v>1245</v>
      </c>
      <c r="N90" s="135">
        <v>44281</v>
      </c>
      <c r="O90" s="137" t="s">
        <v>1246</v>
      </c>
    </row>
    <row r="91" spans="1:15" ht="92.4" x14ac:dyDescent="0.3">
      <c r="A91" s="109" t="s">
        <v>544</v>
      </c>
      <c r="B91" s="106"/>
      <c r="C91" s="106"/>
      <c r="D91" s="106"/>
      <c r="E91" s="106"/>
      <c r="F91" s="106" t="s">
        <v>722</v>
      </c>
      <c r="G91" s="106" t="s">
        <v>1238</v>
      </c>
      <c r="H91" s="106" t="s">
        <v>1241</v>
      </c>
      <c r="I91" s="106" t="s">
        <v>723</v>
      </c>
      <c r="J91" s="106"/>
      <c r="K91" s="106"/>
      <c r="L91" s="106" t="s">
        <v>538</v>
      </c>
      <c r="M91" s="106"/>
      <c r="N91" s="135">
        <v>44070</v>
      </c>
      <c r="O91" s="137" t="s">
        <v>1242</v>
      </c>
    </row>
  </sheetData>
  <mergeCells count="1">
    <mergeCell ref="A1:O1"/>
  </mergeCells>
  <hyperlinks>
    <hyperlink ref="O7" r:id="rId1" xr:uid="{00000000-0004-0000-0E00-000000000000}"/>
    <hyperlink ref="O8" r:id="rId2" xr:uid="{00000000-0004-0000-0E00-000001000000}"/>
    <hyperlink ref="O9" r:id="rId3" xr:uid="{00000000-0004-0000-0E00-000002000000}"/>
    <hyperlink ref="O10" r:id="rId4" xr:uid="{00000000-0004-0000-0E00-000003000000}"/>
    <hyperlink ref="O11" r:id="rId5" xr:uid="{00000000-0004-0000-0E00-000004000000}"/>
    <hyperlink ref="O12" r:id="rId6" xr:uid="{00000000-0004-0000-0E00-000005000000}"/>
    <hyperlink ref="O13" r:id="rId7" xr:uid="{00000000-0004-0000-0E00-000006000000}"/>
    <hyperlink ref="O14" r:id="rId8" xr:uid="{00000000-0004-0000-0E00-000007000000}"/>
    <hyperlink ref="O15" r:id="rId9" xr:uid="{00000000-0004-0000-0E00-000008000000}"/>
    <hyperlink ref="O16" r:id="rId10" xr:uid="{00000000-0004-0000-0E00-000009000000}"/>
    <hyperlink ref="O91" r:id="rId11" xr:uid="{00000000-0004-0000-0E00-00000A000000}"/>
    <hyperlink ref="O88" r:id="rId12" xr:uid="{211521C5-951C-4539-88F8-D599170CBF37}"/>
    <hyperlink ref="O87" r:id="rId13" display="http://data.worldbank.org/indicator/SH.STA.MMRT" xr:uid="{32DF4C18-849A-4226-A041-8201780BE20B}"/>
    <hyperlink ref="O42" r:id="rId14" xr:uid="{A695E3A4-003A-477F-A823-33F03D0DB3FB}"/>
  </hyperlinks>
  <pageMargins left="0.7" right="0.7" top="0.75" bottom="0.75" header="0.3" footer="0.3"/>
  <pageSetup paperSize="9" orientation="portrait"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193"/>
  <sheetViews>
    <sheetView topLeftCell="B1" workbookViewId="0">
      <pane ySplit="2" topLeftCell="A3" activePane="bottomLeft" state="frozen"/>
      <selection pane="bottomLeft" sqref="A1:J1"/>
    </sheetView>
  </sheetViews>
  <sheetFormatPr defaultColWidth="9.109375" defaultRowHeight="14.4" x14ac:dyDescent="0.3"/>
  <cols>
    <col min="1" max="1" width="49.44140625" style="3" bestFit="1" customWidth="1"/>
    <col min="2" max="2" width="7.33203125" style="3" bestFit="1" customWidth="1"/>
    <col min="3" max="4" width="7.33203125" style="3" customWidth="1"/>
    <col min="5" max="5" width="24.6640625" style="3" bestFit="1" customWidth="1"/>
    <col min="6" max="6" width="21.6640625" style="3" bestFit="1" customWidth="1"/>
    <col min="7" max="7" width="18.5546875" style="3" bestFit="1" customWidth="1"/>
    <col min="8" max="8" width="37.109375" style="3" bestFit="1" customWidth="1"/>
    <col min="9" max="9" width="22.6640625" style="3" bestFit="1" customWidth="1"/>
    <col min="10" max="10" width="26.88671875" style="3" bestFit="1" customWidth="1"/>
    <col min="11" max="16384" width="9.109375" style="3"/>
  </cols>
  <sheetData>
    <row r="1" spans="1:11" x14ac:dyDescent="0.3">
      <c r="A1" s="236"/>
      <c r="B1" s="236"/>
      <c r="C1" s="236"/>
      <c r="D1" s="236"/>
      <c r="E1" s="236"/>
      <c r="F1" s="236"/>
      <c r="G1" s="236"/>
      <c r="H1" s="236"/>
      <c r="I1" s="236"/>
      <c r="J1" s="236"/>
    </row>
    <row r="2" spans="1:11" x14ac:dyDescent="0.3">
      <c r="A2" s="89" t="s">
        <v>379</v>
      </c>
      <c r="B2" s="89" t="s">
        <v>357</v>
      </c>
      <c r="C2" s="89" t="s">
        <v>1426</v>
      </c>
      <c r="D2" s="89" t="s">
        <v>1427</v>
      </c>
      <c r="E2" s="90" t="s">
        <v>652</v>
      </c>
      <c r="F2" s="90" t="s">
        <v>653</v>
      </c>
      <c r="G2" s="91" t="s">
        <v>654</v>
      </c>
      <c r="H2" s="91" t="s">
        <v>655</v>
      </c>
      <c r="I2" s="91" t="s">
        <v>656</v>
      </c>
      <c r="J2" s="91" t="s">
        <v>657</v>
      </c>
      <c r="K2" s="18"/>
    </row>
    <row r="3" spans="1:11" x14ac:dyDescent="0.3">
      <c r="A3" s="86" t="s">
        <v>1</v>
      </c>
      <c r="B3" s="86" t="s">
        <v>0</v>
      </c>
      <c r="C3" s="86">
        <v>4</v>
      </c>
      <c r="D3" s="86">
        <v>2</v>
      </c>
      <c r="E3" s="86" t="s">
        <v>658</v>
      </c>
      <c r="F3" s="86" t="s">
        <v>659</v>
      </c>
      <c r="G3" s="86" t="s">
        <v>660</v>
      </c>
      <c r="H3" s="86" t="s">
        <v>658</v>
      </c>
      <c r="I3" s="86" t="s">
        <v>661</v>
      </c>
      <c r="J3" s="86" t="s">
        <v>662</v>
      </c>
    </row>
    <row r="4" spans="1:11" x14ac:dyDescent="0.3">
      <c r="A4" s="86" t="s">
        <v>3</v>
      </c>
      <c r="B4" s="86" t="s">
        <v>2</v>
      </c>
      <c r="C4" s="86">
        <v>8</v>
      </c>
      <c r="D4" s="86">
        <v>3</v>
      </c>
      <c r="E4" s="86" t="s">
        <v>663</v>
      </c>
      <c r="F4" s="86" t="s">
        <v>664</v>
      </c>
      <c r="G4" s="86" t="s">
        <v>665</v>
      </c>
      <c r="H4" s="86" t="s">
        <v>666</v>
      </c>
      <c r="I4" s="86" t="s">
        <v>667</v>
      </c>
      <c r="J4" s="86" t="s">
        <v>668</v>
      </c>
    </row>
    <row r="5" spans="1:11" x14ac:dyDescent="0.3">
      <c r="A5" s="86" t="s">
        <v>5</v>
      </c>
      <c r="B5" s="86" t="s">
        <v>4</v>
      </c>
      <c r="C5" s="86">
        <v>12</v>
      </c>
      <c r="D5" s="86">
        <v>4</v>
      </c>
      <c r="E5" s="86" t="s">
        <v>669</v>
      </c>
      <c r="F5" s="86" t="s">
        <v>682</v>
      </c>
      <c r="G5" s="86" t="s">
        <v>660</v>
      </c>
      <c r="H5" s="86" t="s">
        <v>669</v>
      </c>
      <c r="I5" s="86" t="s">
        <v>670</v>
      </c>
      <c r="J5" s="86" t="s">
        <v>671</v>
      </c>
    </row>
    <row r="6" spans="1:11" x14ac:dyDescent="0.3">
      <c r="A6" s="86" t="s">
        <v>7</v>
      </c>
      <c r="B6" s="86" t="s">
        <v>6</v>
      </c>
      <c r="C6" s="86">
        <v>24</v>
      </c>
      <c r="D6" s="86">
        <v>7</v>
      </c>
      <c r="E6" s="86" t="s">
        <v>672</v>
      </c>
      <c r="F6" s="86" t="s">
        <v>682</v>
      </c>
      <c r="G6" s="86" t="s">
        <v>673</v>
      </c>
      <c r="H6" s="86" t="s">
        <v>672</v>
      </c>
      <c r="I6" s="86" t="s">
        <v>670</v>
      </c>
      <c r="J6" s="86" t="s">
        <v>674</v>
      </c>
    </row>
    <row r="7" spans="1:11" x14ac:dyDescent="0.3">
      <c r="A7" s="86" t="s">
        <v>9</v>
      </c>
      <c r="B7" s="86" t="s">
        <v>8</v>
      </c>
      <c r="C7" s="86">
        <v>28</v>
      </c>
      <c r="D7" s="86">
        <v>8</v>
      </c>
      <c r="E7" s="86" t="s">
        <v>675</v>
      </c>
      <c r="F7" s="86" t="s">
        <v>1425</v>
      </c>
      <c r="G7" s="86" t="s">
        <v>676</v>
      </c>
      <c r="H7" s="86" t="s">
        <v>677</v>
      </c>
      <c r="I7" s="86" t="s">
        <v>678</v>
      </c>
      <c r="J7" s="86" t="s">
        <v>679</v>
      </c>
    </row>
    <row r="8" spans="1:11" x14ac:dyDescent="0.3">
      <c r="A8" s="86" t="s">
        <v>11</v>
      </c>
      <c r="B8" s="86" t="s">
        <v>10</v>
      </c>
      <c r="C8" s="86">
        <v>32</v>
      </c>
      <c r="D8" s="86">
        <v>9</v>
      </c>
      <c r="E8" s="86" t="s">
        <v>675</v>
      </c>
      <c r="F8" s="86" t="s">
        <v>664</v>
      </c>
      <c r="G8" s="86" t="s">
        <v>676</v>
      </c>
      <c r="H8" s="86" t="s">
        <v>680</v>
      </c>
      <c r="I8" s="86" t="s">
        <v>678</v>
      </c>
      <c r="J8" s="86" t="s">
        <v>681</v>
      </c>
    </row>
    <row r="9" spans="1:11" x14ac:dyDescent="0.3">
      <c r="A9" s="86" t="s">
        <v>13</v>
      </c>
      <c r="B9" s="86" t="s">
        <v>12</v>
      </c>
      <c r="C9" s="86">
        <v>51</v>
      </c>
      <c r="D9" s="86">
        <v>1</v>
      </c>
      <c r="E9" s="86" t="s">
        <v>663</v>
      </c>
      <c r="F9" s="86" t="s">
        <v>664</v>
      </c>
      <c r="G9" s="86" t="s">
        <v>683</v>
      </c>
      <c r="H9" s="86" t="s">
        <v>666</v>
      </c>
      <c r="I9" s="86" t="s">
        <v>661</v>
      </c>
      <c r="J9" s="86" t="s">
        <v>684</v>
      </c>
    </row>
    <row r="10" spans="1:11" x14ac:dyDescent="0.3">
      <c r="A10" s="86" t="s">
        <v>15</v>
      </c>
      <c r="B10" s="86" t="s">
        <v>14</v>
      </c>
      <c r="C10" s="86">
        <v>36</v>
      </c>
      <c r="D10" s="86">
        <v>10</v>
      </c>
      <c r="E10" s="86" t="s">
        <v>685</v>
      </c>
      <c r="F10" s="86" t="s">
        <v>1425</v>
      </c>
      <c r="G10" s="86" t="s">
        <v>686</v>
      </c>
      <c r="H10" s="86" t="s">
        <v>685</v>
      </c>
      <c r="I10" s="86" t="s">
        <v>687</v>
      </c>
      <c r="J10" s="86" t="s">
        <v>688</v>
      </c>
    </row>
    <row r="11" spans="1:11" x14ac:dyDescent="0.3">
      <c r="A11" s="86" t="s">
        <v>17</v>
      </c>
      <c r="B11" s="86" t="s">
        <v>16</v>
      </c>
      <c r="C11" s="86">
        <v>40</v>
      </c>
      <c r="D11" s="86">
        <v>11</v>
      </c>
      <c r="E11" s="86" t="s">
        <v>663</v>
      </c>
      <c r="F11" s="86" t="s">
        <v>1425</v>
      </c>
      <c r="G11" s="86" t="s">
        <v>665</v>
      </c>
      <c r="H11" s="86" t="s">
        <v>689</v>
      </c>
      <c r="I11" s="86" t="s">
        <v>667</v>
      </c>
      <c r="J11" s="86" t="s">
        <v>690</v>
      </c>
    </row>
    <row r="12" spans="1:11" x14ac:dyDescent="0.3">
      <c r="A12" s="86" t="s">
        <v>19</v>
      </c>
      <c r="B12" s="86" t="s">
        <v>18</v>
      </c>
      <c r="C12" s="86">
        <v>31</v>
      </c>
      <c r="D12" s="86">
        <v>52</v>
      </c>
      <c r="E12" s="86" t="s">
        <v>663</v>
      </c>
      <c r="F12" s="86" t="s">
        <v>664</v>
      </c>
      <c r="G12" s="86" t="s">
        <v>683</v>
      </c>
      <c r="H12" s="86" t="s">
        <v>666</v>
      </c>
      <c r="I12" s="86" t="s">
        <v>661</v>
      </c>
      <c r="J12" s="86" t="s">
        <v>684</v>
      </c>
    </row>
    <row r="13" spans="1:11" x14ac:dyDescent="0.3">
      <c r="A13" s="86" t="s">
        <v>21</v>
      </c>
      <c r="B13" s="86" t="s">
        <v>20</v>
      </c>
      <c r="C13" s="86">
        <v>44</v>
      </c>
      <c r="D13" s="86">
        <v>12</v>
      </c>
      <c r="E13" s="86" t="s">
        <v>675</v>
      </c>
      <c r="F13" s="86" t="s">
        <v>1425</v>
      </c>
      <c r="G13" s="86" t="s">
        <v>676</v>
      </c>
      <c r="H13" s="86" t="s">
        <v>677</v>
      </c>
      <c r="I13" s="86" t="s">
        <v>678</v>
      </c>
      <c r="J13" s="86" t="s">
        <v>679</v>
      </c>
    </row>
    <row r="14" spans="1:11" x14ac:dyDescent="0.3">
      <c r="A14" s="86" t="s">
        <v>23</v>
      </c>
      <c r="B14" s="86" t="s">
        <v>22</v>
      </c>
      <c r="C14" s="86">
        <v>48</v>
      </c>
      <c r="D14" s="86">
        <v>13</v>
      </c>
      <c r="E14" s="86" t="s">
        <v>669</v>
      </c>
      <c r="F14" s="86" t="s">
        <v>1425</v>
      </c>
      <c r="G14" s="86" t="s">
        <v>660</v>
      </c>
      <c r="H14" s="86" t="s">
        <v>669</v>
      </c>
      <c r="I14" s="86" t="s">
        <v>661</v>
      </c>
      <c r="J14" s="86" t="s">
        <v>684</v>
      </c>
    </row>
    <row r="15" spans="1:11" x14ac:dyDescent="0.3">
      <c r="A15" s="86" t="s">
        <v>25</v>
      </c>
      <c r="B15" s="86" t="s">
        <v>24</v>
      </c>
      <c r="C15" s="86">
        <v>50</v>
      </c>
      <c r="D15" s="86">
        <v>16</v>
      </c>
      <c r="E15" s="86" t="s">
        <v>658</v>
      </c>
      <c r="F15" s="86" t="s">
        <v>682</v>
      </c>
      <c r="G15" s="86" t="s">
        <v>686</v>
      </c>
      <c r="H15" s="86" t="s">
        <v>658</v>
      </c>
      <c r="I15" s="86" t="s">
        <v>661</v>
      </c>
      <c r="J15" s="86" t="s">
        <v>662</v>
      </c>
    </row>
    <row r="16" spans="1:11" x14ac:dyDescent="0.3">
      <c r="A16" s="86" t="s">
        <v>27</v>
      </c>
      <c r="B16" s="86" t="s">
        <v>26</v>
      </c>
      <c r="C16" s="86">
        <v>52</v>
      </c>
      <c r="D16" s="86">
        <v>14</v>
      </c>
      <c r="E16" s="86" t="s">
        <v>675</v>
      </c>
      <c r="F16" s="86" t="s">
        <v>1425</v>
      </c>
      <c r="G16" s="86" t="s">
        <v>676</v>
      </c>
      <c r="H16" s="86" t="s">
        <v>677</v>
      </c>
      <c r="I16" s="86" t="s">
        <v>678</v>
      </c>
      <c r="J16" s="86" t="s">
        <v>679</v>
      </c>
    </row>
    <row r="17" spans="1:10" x14ac:dyDescent="0.3">
      <c r="A17" s="86" t="s">
        <v>29</v>
      </c>
      <c r="B17" s="86" t="s">
        <v>28</v>
      </c>
      <c r="C17" s="86">
        <v>112</v>
      </c>
      <c r="D17" s="86">
        <v>57</v>
      </c>
      <c r="E17" s="86" t="s">
        <v>663</v>
      </c>
      <c r="F17" s="86" t="s">
        <v>664</v>
      </c>
      <c r="G17" s="86" t="s">
        <v>665</v>
      </c>
      <c r="H17" s="86" t="s">
        <v>666</v>
      </c>
      <c r="I17" s="86" t="s">
        <v>667</v>
      </c>
      <c r="J17" s="86" t="s">
        <v>691</v>
      </c>
    </row>
    <row r="18" spans="1:10" x14ac:dyDescent="0.3">
      <c r="A18" s="86" t="s">
        <v>31</v>
      </c>
      <c r="B18" s="86" t="s">
        <v>30</v>
      </c>
      <c r="C18" s="86">
        <v>56</v>
      </c>
      <c r="D18" s="86">
        <v>255</v>
      </c>
      <c r="E18" s="86" t="s">
        <v>663</v>
      </c>
      <c r="F18" s="86" t="s">
        <v>1425</v>
      </c>
      <c r="G18" s="86" t="s">
        <v>665</v>
      </c>
      <c r="H18" s="86" t="s">
        <v>689</v>
      </c>
      <c r="I18" s="86" t="s">
        <v>667</v>
      </c>
      <c r="J18" s="86" t="s">
        <v>690</v>
      </c>
    </row>
    <row r="19" spans="1:10" x14ac:dyDescent="0.3">
      <c r="A19" s="86" t="s">
        <v>33</v>
      </c>
      <c r="B19" s="86" t="s">
        <v>32</v>
      </c>
      <c r="C19" s="86">
        <v>84</v>
      </c>
      <c r="D19" s="86">
        <v>23</v>
      </c>
      <c r="E19" s="86" t="s">
        <v>675</v>
      </c>
      <c r="F19" s="86" t="s">
        <v>664</v>
      </c>
      <c r="G19" s="86" t="s">
        <v>676</v>
      </c>
      <c r="H19" s="86" t="s">
        <v>677</v>
      </c>
      <c r="I19" s="86" t="s">
        <v>678</v>
      </c>
      <c r="J19" s="86" t="s">
        <v>692</v>
      </c>
    </row>
    <row r="20" spans="1:10" x14ac:dyDescent="0.3">
      <c r="A20" s="86" t="s">
        <v>35</v>
      </c>
      <c r="B20" s="86" t="s">
        <v>34</v>
      </c>
      <c r="C20" s="86">
        <v>204</v>
      </c>
      <c r="D20" s="86">
        <v>53</v>
      </c>
      <c r="E20" s="86" t="s">
        <v>672</v>
      </c>
      <c r="F20" s="86" t="s">
        <v>682</v>
      </c>
      <c r="G20" s="86" t="s">
        <v>693</v>
      </c>
      <c r="H20" s="86" t="s">
        <v>672</v>
      </c>
      <c r="I20" s="86" t="s">
        <v>670</v>
      </c>
      <c r="J20" s="86" t="s">
        <v>694</v>
      </c>
    </row>
    <row r="21" spans="1:10" x14ac:dyDescent="0.3">
      <c r="A21" s="86" t="s">
        <v>37</v>
      </c>
      <c r="B21" s="86" t="s">
        <v>36</v>
      </c>
      <c r="C21" s="86">
        <v>64</v>
      </c>
      <c r="D21" s="86">
        <v>18</v>
      </c>
      <c r="E21" s="86" t="s">
        <v>658</v>
      </c>
      <c r="F21" s="86" t="s">
        <v>682</v>
      </c>
      <c r="G21" s="86" t="s">
        <v>686</v>
      </c>
      <c r="H21" s="86" t="s">
        <v>658</v>
      </c>
      <c r="I21" s="86" t="s">
        <v>661</v>
      </c>
      <c r="J21" s="86" t="s">
        <v>662</v>
      </c>
    </row>
    <row r="22" spans="1:10" x14ac:dyDescent="0.3">
      <c r="A22" s="86" t="s">
        <v>785</v>
      </c>
      <c r="B22" s="86" t="s">
        <v>38</v>
      </c>
      <c r="C22" s="86">
        <v>68</v>
      </c>
      <c r="D22" s="86">
        <v>19</v>
      </c>
      <c r="E22" s="86" t="s">
        <v>675</v>
      </c>
      <c r="F22" s="86" t="s">
        <v>682</v>
      </c>
      <c r="G22" s="86" t="s">
        <v>676</v>
      </c>
      <c r="H22" s="86" t="s">
        <v>677</v>
      </c>
      <c r="I22" s="86" t="s">
        <v>678</v>
      </c>
      <c r="J22" s="86" t="s">
        <v>681</v>
      </c>
    </row>
    <row r="23" spans="1:10" x14ac:dyDescent="0.3">
      <c r="A23" s="86" t="s">
        <v>40</v>
      </c>
      <c r="B23" s="86" t="s">
        <v>39</v>
      </c>
      <c r="C23" s="86">
        <v>70</v>
      </c>
      <c r="D23" s="86">
        <v>80</v>
      </c>
      <c r="E23" s="86" t="s">
        <v>663</v>
      </c>
      <c r="F23" s="86" t="s">
        <v>664</v>
      </c>
      <c r="G23" s="86" t="s">
        <v>665</v>
      </c>
      <c r="H23" s="86" t="s">
        <v>666</v>
      </c>
      <c r="I23" s="86" t="s">
        <v>667</v>
      </c>
      <c r="J23" s="86" t="s">
        <v>668</v>
      </c>
    </row>
    <row r="24" spans="1:10" x14ac:dyDescent="0.3">
      <c r="A24" s="86" t="s">
        <v>42</v>
      </c>
      <c r="B24" s="86" t="s">
        <v>41</v>
      </c>
      <c r="C24" s="86">
        <v>72</v>
      </c>
      <c r="D24" s="86">
        <v>20</v>
      </c>
      <c r="E24" s="86" t="s">
        <v>672</v>
      </c>
      <c r="F24" s="86" t="s">
        <v>664</v>
      </c>
      <c r="G24" s="86" t="s">
        <v>673</v>
      </c>
      <c r="H24" s="86" t="s">
        <v>672</v>
      </c>
      <c r="I24" s="86" t="s">
        <v>670</v>
      </c>
      <c r="J24" s="86" t="s">
        <v>695</v>
      </c>
    </row>
    <row r="25" spans="1:10" x14ac:dyDescent="0.3">
      <c r="A25" s="86" t="s">
        <v>44</v>
      </c>
      <c r="B25" s="86" t="s">
        <v>43</v>
      </c>
      <c r="C25" s="86">
        <v>76</v>
      </c>
      <c r="D25" s="86">
        <v>21</v>
      </c>
      <c r="E25" s="86" t="s">
        <v>675</v>
      </c>
      <c r="F25" s="86" t="s">
        <v>664</v>
      </c>
      <c r="G25" s="86" t="s">
        <v>676</v>
      </c>
      <c r="H25" s="86" t="s">
        <v>680</v>
      </c>
      <c r="I25" s="86" t="s">
        <v>678</v>
      </c>
      <c r="J25" s="86" t="s">
        <v>681</v>
      </c>
    </row>
    <row r="26" spans="1:10" x14ac:dyDescent="0.3">
      <c r="A26" s="86" t="s">
        <v>378</v>
      </c>
      <c r="B26" s="86" t="s">
        <v>45</v>
      </c>
      <c r="C26" s="86">
        <v>96</v>
      </c>
      <c r="D26" s="86">
        <v>26</v>
      </c>
      <c r="E26" s="86" t="s">
        <v>685</v>
      </c>
      <c r="F26" s="86" t="s">
        <v>1425</v>
      </c>
      <c r="G26" s="86" t="s">
        <v>686</v>
      </c>
      <c r="H26" s="86" t="s">
        <v>685</v>
      </c>
      <c r="I26" s="86" t="s">
        <v>661</v>
      </c>
      <c r="J26" s="86" t="s">
        <v>696</v>
      </c>
    </row>
    <row r="27" spans="1:10" x14ac:dyDescent="0.3">
      <c r="A27" s="86" t="s">
        <v>47</v>
      </c>
      <c r="B27" s="86" t="s">
        <v>46</v>
      </c>
      <c r="C27" s="86">
        <v>100</v>
      </c>
      <c r="D27" s="86">
        <v>27</v>
      </c>
      <c r="E27" s="86" t="s">
        <v>663</v>
      </c>
      <c r="F27" s="86" t="s">
        <v>664</v>
      </c>
      <c r="G27" s="86" t="s">
        <v>665</v>
      </c>
      <c r="H27" s="86" t="s">
        <v>689</v>
      </c>
      <c r="I27" s="86" t="s">
        <v>667</v>
      </c>
      <c r="J27" s="86" t="s">
        <v>691</v>
      </c>
    </row>
    <row r="28" spans="1:10" x14ac:dyDescent="0.3">
      <c r="A28" s="86" t="s">
        <v>49</v>
      </c>
      <c r="B28" s="86" t="s">
        <v>48</v>
      </c>
      <c r="C28" s="86">
        <v>854</v>
      </c>
      <c r="D28" s="86">
        <v>233</v>
      </c>
      <c r="E28" s="86" t="s">
        <v>672</v>
      </c>
      <c r="F28" s="86" t="s">
        <v>659</v>
      </c>
      <c r="G28" s="86" t="s">
        <v>693</v>
      </c>
      <c r="H28" s="86" t="s">
        <v>672</v>
      </c>
      <c r="I28" s="86" t="s">
        <v>670</v>
      </c>
      <c r="J28" s="86" t="s">
        <v>694</v>
      </c>
    </row>
    <row r="29" spans="1:10" x14ac:dyDescent="0.3">
      <c r="A29" s="86" t="s">
        <v>51</v>
      </c>
      <c r="B29" s="86" t="s">
        <v>50</v>
      </c>
      <c r="C29" s="86">
        <v>108</v>
      </c>
      <c r="D29" s="86">
        <v>29</v>
      </c>
      <c r="E29" s="86" t="s">
        <v>672</v>
      </c>
      <c r="F29" s="86" t="s">
        <v>659</v>
      </c>
      <c r="G29" s="86" t="s">
        <v>697</v>
      </c>
      <c r="H29" s="86" t="s">
        <v>672</v>
      </c>
      <c r="I29" s="86" t="s">
        <v>670</v>
      </c>
      <c r="J29" s="86" t="s">
        <v>698</v>
      </c>
    </row>
    <row r="30" spans="1:10" x14ac:dyDescent="0.3">
      <c r="A30" s="86" t="s">
        <v>786</v>
      </c>
      <c r="B30" s="86" t="s">
        <v>58</v>
      </c>
      <c r="C30" s="86">
        <v>132</v>
      </c>
      <c r="D30" s="86">
        <v>35</v>
      </c>
      <c r="E30" s="86" t="s">
        <v>672</v>
      </c>
      <c r="F30" s="86" t="s">
        <v>682</v>
      </c>
      <c r="G30" s="86" t="s">
        <v>693</v>
      </c>
      <c r="H30" s="86" t="s">
        <v>672</v>
      </c>
      <c r="I30" s="86" t="s">
        <v>670</v>
      </c>
      <c r="J30" s="86" t="s">
        <v>694</v>
      </c>
    </row>
    <row r="31" spans="1:10" x14ac:dyDescent="0.3">
      <c r="A31" s="86" t="s">
        <v>53</v>
      </c>
      <c r="B31" s="86" t="s">
        <v>52</v>
      </c>
      <c r="C31" s="86">
        <v>116</v>
      </c>
      <c r="D31" s="86">
        <v>115</v>
      </c>
      <c r="E31" s="86" t="s">
        <v>685</v>
      </c>
      <c r="F31" s="86" t="s">
        <v>682</v>
      </c>
      <c r="G31" s="86" t="s">
        <v>686</v>
      </c>
      <c r="H31" s="86" t="s">
        <v>685</v>
      </c>
      <c r="I31" s="86" t="s">
        <v>661</v>
      </c>
      <c r="J31" s="86" t="s">
        <v>696</v>
      </c>
    </row>
    <row r="32" spans="1:10" x14ac:dyDescent="0.3">
      <c r="A32" s="86" t="s">
        <v>55</v>
      </c>
      <c r="B32" s="86" t="s">
        <v>54</v>
      </c>
      <c r="C32" s="86">
        <v>120</v>
      </c>
      <c r="D32" s="86">
        <v>32</v>
      </c>
      <c r="E32" s="86" t="s">
        <v>672</v>
      </c>
      <c r="F32" s="86" t="s">
        <v>682</v>
      </c>
      <c r="G32" s="86" t="s">
        <v>693</v>
      </c>
      <c r="H32" s="86" t="s">
        <v>672</v>
      </c>
      <c r="I32" s="86" t="s">
        <v>670</v>
      </c>
      <c r="J32" s="86" t="s">
        <v>674</v>
      </c>
    </row>
    <row r="33" spans="1:10" x14ac:dyDescent="0.3">
      <c r="A33" s="86" t="s">
        <v>57</v>
      </c>
      <c r="B33" s="86" t="s">
        <v>56</v>
      </c>
      <c r="C33" s="86">
        <v>124</v>
      </c>
      <c r="D33" s="86">
        <v>33</v>
      </c>
      <c r="E33" s="86" t="s">
        <v>699</v>
      </c>
      <c r="F33" s="86" t="s">
        <v>1425</v>
      </c>
      <c r="G33" s="86" t="s">
        <v>665</v>
      </c>
      <c r="H33" s="86" t="s">
        <v>699</v>
      </c>
      <c r="I33" s="86" t="s">
        <v>678</v>
      </c>
      <c r="J33" s="86" t="s">
        <v>700</v>
      </c>
    </row>
    <row r="34" spans="1:10" x14ac:dyDescent="0.3">
      <c r="A34" s="86" t="s">
        <v>60</v>
      </c>
      <c r="B34" s="86" t="s">
        <v>59</v>
      </c>
      <c r="C34" s="86">
        <v>140</v>
      </c>
      <c r="D34" s="86">
        <v>37</v>
      </c>
      <c r="E34" s="86" t="s">
        <v>672</v>
      </c>
      <c r="F34" s="86" t="s">
        <v>659</v>
      </c>
      <c r="G34" s="86" t="s">
        <v>693</v>
      </c>
      <c r="H34" s="86" t="s">
        <v>672</v>
      </c>
      <c r="I34" s="86" t="s">
        <v>670</v>
      </c>
      <c r="J34" s="86" t="s">
        <v>674</v>
      </c>
    </row>
    <row r="35" spans="1:10" x14ac:dyDescent="0.3">
      <c r="A35" s="86" t="s">
        <v>62</v>
      </c>
      <c r="B35" s="86" t="s">
        <v>61</v>
      </c>
      <c r="C35" s="86">
        <v>148</v>
      </c>
      <c r="D35" s="86">
        <v>39</v>
      </c>
      <c r="E35" s="86" t="s">
        <v>672</v>
      </c>
      <c r="F35" s="86" t="s">
        <v>659</v>
      </c>
      <c r="G35" s="86" t="s">
        <v>693</v>
      </c>
      <c r="H35" s="86" t="s">
        <v>672</v>
      </c>
      <c r="I35" s="86" t="s">
        <v>670</v>
      </c>
      <c r="J35" s="86" t="s">
        <v>674</v>
      </c>
    </row>
    <row r="36" spans="1:10" x14ac:dyDescent="0.3">
      <c r="A36" s="86" t="s">
        <v>64</v>
      </c>
      <c r="B36" s="86" t="s">
        <v>63</v>
      </c>
      <c r="C36" s="86">
        <v>152</v>
      </c>
      <c r="D36" s="86">
        <v>40</v>
      </c>
      <c r="E36" s="86" t="s">
        <v>675</v>
      </c>
      <c r="F36" s="86" t="s">
        <v>1425</v>
      </c>
      <c r="G36" s="86" t="s">
        <v>676</v>
      </c>
      <c r="H36" s="86" t="s">
        <v>680</v>
      </c>
      <c r="I36" s="86" t="s">
        <v>678</v>
      </c>
      <c r="J36" s="86" t="s">
        <v>681</v>
      </c>
    </row>
    <row r="37" spans="1:10" x14ac:dyDescent="0.3">
      <c r="A37" s="86" t="s">
        <v>375</v>
      </c>
      <c r="B37" s="86" t="s">
        <v>65</v>
      </c>
      <c r="C37" s="86">
        <v>156</v>
      </c>
      <c r="D37" s="86">
        <v>351</v>
      </c>
      <c r="E37" s="86" t="s">
        <v>685</v>
      </c>
      <c r="F37" s="86" t="s">
        <v>664</v>
      </c>
      <c r="G37" s="86" t="s">
        <v>686</v>
      </c>
      <c r="H37" s="86" t="s">
        <v>685</v>
      </c>
      <c r="I37" s="86" t="s">
        <v>661</v>
      </c>
      <c r="J37" s="86" t="s">
        <v>701</v>
      </c>
    </row>
    <row r="38" spans="1:10" x14ac:dyDescent="0.3">
      <c r="A38" s="86" t="s">
        <v>67</v>
      </c>
      <c r="B38" s="86" t="s">
        <v>66</v>
      </c>
      <c r="C38" s="86">
        <v>170</v>
      </c>
      <c r="D38" s="86">
        <v>44</v>
      </c>
      <c r="E38" s="86" t="s">
        <v>675</v>
      </c>
      <c r="F38" s="86" t="s">
        <v>664</v>
      </c>
      <c r="G38" s="86" t="s">
        <v>676</v>
      </c>
      <c r="H38" s="86" t="s">
        <v>680</v>
      </c>
      <c r="I38" s="86" t="s">
        <v>678</v>
      </c>
      <c r="J38" s="86" t="s">
        <v>681</v>
      </c>
    </row>
    <row r="39" spans="1:10" x14ac:dyDescent="0.3">
      <c r="A39" s="86" t="s">
        <v>69</v>
      </c>
      <c r="B39" s="86" t="s">
        <v>68</v>
      </c>
      <c r="C39" s="86">
        <v>174</v>
      </c>
      <c r="D39" s="86">
        <v>45</v>
      </c>
      <c r="E39" s="86" t="s">
        <v>672</v>
      </c>
      <c r="F39" s="86" t="s">
        <v>682</v>
      </c>
      <c r="G39" s="86" t="s">
        <v>673</v>
      </c>
      <c r="H39" s="86" t="s">
        <v>672</v>
      </c>
      <c r="I39" s="86" t="s">
        <v>670</v>
      </c>
      <c r="J39" s="86" t="s">
        <v>698</v>
      </c>
    </row>
    <row r="40" spans="1:10" x14ac:dyDescent="0.3">
      <c r="A40" s="86" t="s">
        <v>373</v>
      </c>
      <c r="B40" s="86" t="s">
        <v>71</v>
      </c>
      <c r="C40" s="86">
        <v>178</v>
      </c>
      <c r="D40" s="86">
        <v>46</v>
      </c>
      <c r="E40" s="86" t="s">
        <v>672</v>
      </c>
      <c r="F40" s="86" t="s">
        <v>682</v>
      </c>
      <c r="G40" s="86" t="s">
        <v>693</v>
      </c>
      <c r="H40" s="86" t="s">
        <v>672</v>
      </c>
      <c r="I40" s="86" t="s">
        <v>670</v>
      </c>
      <c r="J40" s="86" t="s">
        <v>674</v>
      </c>
    </row>
    <row r="41" spans="1:10" x14ac:dyDescent="0.3">
      <c r="A41" s="86" t="s">
        <v>788</v>
      </c>
      <c r="B41" s="86" t="s">
        <v>70</v>
      </c>
      <c r="C41" s="86">
        <v>180</v>
      </c>
      <c r="D41" s="86">
        <v>250</v>
      </c>
      <c r="E41" s="86" t="s">
        <v>672</v>
      </c>
      <c r="F41" s="86" t="s">
        <v>659</v>
      </c>
      <c r="G41" s="86" t="s">
        <v>693</v>
      </c>
      <c r="H41" s="86" t="s">
        <v>672</v>
      </c>
      <c r="I41" s="86" t="s">
        <v>670</v>
      </c>
      <c r="J41" s="86" t="s">
        <v>674</v>
      </c>
    </row>
    <row r="42" spans="1:10" x14ac:dyDescent="0.3">
      <c r="A42" s="86" t="s">
        <v>73</v>
      </c>
      <c r="B42" s="86" t="s">
        <v>72</v>
      </c>
      <c r="C42" s="86">
        <v>188</v>
      </c>
      <c r="D42" s="86">
        <v>48</v>
      </c>
      <c r="E42" s="86" t="s">
        <v>675</v>
      </c>
      <c r="F42" s="86" t="s">
        <v>664</v>
      </c>
      <c r="G42" s="86" t="s">
        <v>676</v>
      </c>
      <c r="H42" s="86" t="s">
        <v>677</v>
      </c>
      <c r="I42" s="86" t="s">
        <v>678</v>
      </c>
      <c r="J42" s="86" t="s">
        <v>692</v>
      </c>
    </row>
    <row r="43" spans="1:10" x14ac:dyDescent="0.3">
      <c r="A43" s="86" t="s">
        <v>370</v>
      </c>
      <c r="B43" s="86" t="s">
        <v>74</v>
      </c>
      <c r="C43" s="86">
        <v>384</v>
      </c>
      <c r="D43" s="86">
        <v>107</v>
      </c>
      <c r="E43" s="86" t="s">
        <v>672</v>
      </c>
      <c r="F43" s="86" t="s">
        <v>682</v>
      </c>
      <c r="G43" s="86" t="s">
        <v>693</v>
      </c>
      <c r="H43" s="86" t="s">
        <v>672</v>
      </c>
      <c r="I43" s="86" t="s">
        <v>670</v>
      </c>
      <c r="J43" s="86" t="s">
        <v>694</v>
      </c>
    </row>
    <row r="44" spans="1:10" x14ac:dyDescent="0.3">
      <c r="A44" s="86" t="s">
        <v>76</v>
      </c>
      <c r="B44" s="86" t="s">
        <v>75</v>
      </c>
      <c r="C44" s="86">
        <v>191</v>
      </c>
      <c r="D44" s="86">
        <v>98</v>
      </c>
      <c r="E44" s="86" t="s">
        <v>663</v>
      </c>
      <c r="F44" s="86" t="s">
        <v>1425</v>
      </c>
      <c r="G44" s="86" t="s">
        <v>665</v>
      </c>
      <c r="H44" s="86" t="s">
        <v>689</v>
      </c>
      <c r="I44" s="86" t="s">
        <v>667</v>
      </c>
      <c r="J44" s="86" t="s">
        <v>668</v>
      </c>
    </row>
    <row r="45" spans="1:10" x14ac:dyDescent="0.3">
      <c r="A45" s="86" t="s">
        <v>78</v>
      </c>
      <c r="B45" s="86" t="s">
        <v>77</v>
      </c>
      <c r="C45" s="86">
        <v>192</v>
      </c>
      <c r="D45" s="86">
        <v>49</v>
      </c>
      <c r="E45" s="86" t="s">
        <v>675</v>
      </c>
      <c r="F45" s="86" t="s">
        <v>664</v>
      </c>
      <c r="G45" s="86" t="s">
        <v>676</v>
      </c>
      <c r="H45" s="86" t="s">
        <v>677</v>
      </c>
      <c r="I45" s="86" t="s">
        <v>678</v>
      </c>
      <c r="J45" s="86" t="s">
        <v>679</v>
      </c>
    </row>
    <row r="46" spans="1:10" x14ac:dyDescent="0.3">
      <c r="A46" s="86" t="s">
        <v>80</v>
      </c>
      <c r="B46" s="86" t="s">
        <v>79</v>
      </c>
      <c r="C46" s="86">
        <v>196</v>
      </c>
      <c r="D46" s="86">
        <v>50</v>
      </c>
      <c r="E46" s="86" t="s">
        <v>663</v>
      </c>
      <c r="F46" s="86" t="s">
        <v>1425</v>
      </c>
      <c r="G46" s="86" t="s">
        <v>665</v>
      </c>
      <c r="H46" s="86" t="s">
        <v>689</v>
      </c>
      <c r="I46" s="86" t="s">
        <v>661</v>
      </c>
      <c r="J46" s="86" t="s">
        <v>684</v>
      </c>
    </row>
    <row r="47" spans="1:10" x14ac:dyDescent="0.3">
      <c r="A47" s="86" t="s">
        <v>82</v>
      </c>
      <c r="B47" s="86" t="s">
        <v>81</v>
      </c>
      <c r="C47" s="86">
        <v>203</v>
      </c>
      <c r="D47" s="86">
        <v>167</v>
      </c>
      <c r="E47" s="86" t="s">
        <v>663</v>
      </c>
      <c r="F47" s="86" t="s">
        <v>1425</v>
      </c>
      <c r="G47" s="86" t="s">
        <v>665</v>
      </c>
      <c r="H47" s="86" t="s">
        <v>689</v>
      </c>
      <c r="I47" s="86" t="s">
        <v>667</v>
      </c>
      <c r="J47" s="86" t="s">
        <v>691</v>
      </c>
    </row>
    <row r="48" spans="1:10" x14ac:dyDescent="0.3">
      <c r="A48" s="86" t="s">
        <v>84</v>
      </c>
      <c r="B48" s="86" t="s">
        <v>83</v>
      </c>
      <c r="C48" s="86">
        <v>208</v>
      </c>
      <c r="D48" s="86">
        <v>54</v>
      </c>
      <c r="E48" s="86" t="s">
        <v>663</v>
      </c>
      <c r="F48" s="86" t="s">
        <v>1425</v>
      </c>
      <c r="G48" s="86" t="s">
        <v>665</v>
      </c>
      <c r="H48" s="86" t="s">
        <v>689</v>
      </c>
      <c r="I48" s="86" t="s">
        <v>667</v>
      </c>
      <c r="J48" s="86" t="s">
        <v>702</v>
      </c>
    </row>
    <row r="49" spans="1:10" x14ac:dyDescent="0.3">
      <c r="A49" s="86" t="s">
        <v>86</v>
      </c>
      <c r="B49" s="86" t="s">
        <v>85</v>
      </c>
      <c r="C49" s="86">
        <v>262</v>
      </c>
      <c r="D49" s="86">
        <v>72</v>
      </c>
      <c r="E49" s="86" t="s">
        <v>669</v>
      </c>
      <c r="F49" s="86" t="s">
        <v>682</v>
      </c>
      <c r="G49" s="86" t="s">
        <v>697</v>
      </c>
      <c r="H49" s="86" t="s">
        <v>669</v>
      </c>
      <c r="I49" s="86" t="s">
        <v>670</v>
      </c>
      <c r="J49" s="86" t="s">
        <v>698</v>
      </c>
    </row>
    <row r="50" spans="1:10" x14ac:dyDescent="0.3">
      <c r="A50" s="86" t="s">
        <v>88</v>
      </c>
      <c r="B50" s="86" t="s">
        <v>87</v>
      </c>
      <c r="C50" s="86">
        <v>212</v>
      </c>
      <c r="D50" s="86">
        <v>55</v>
      </c>
      <c r="E50" s="86" t="s">
        <v>675</v>
      </c>
      <c r="F50" s="86" t="s">
        <v>664</v>
      </c>
      <c r="G50" s="86" t="s">
        <v>676</v>
      </c>
      <c r="H50" s="86" t="s">
        <v>677</v>
      </c>
      <c r="I50" s="86" t="s">
        <v>678</v>
      </c>
      <c r="J50" s="86" t="s">
        <v>679</v>
      </c>
    </row>
    <row r="51" spans="1:10" x14ac:dyDescent="0.3">
      <c r="A51" s="86" t="s">
        <v>90</v>
      </c>
      <c r="B51" s="86" t="s">
        <v>89</v>
      </c>
      <c r="C51" s="86">
        <v>214</v>
      </c>
      <c r="D51" s="86">
        <v>56</v>
      </c>
      <c r="E51" s="86" t="s">
        <v>675</v>
      </c>
      <c r="F51" s="86" t="s">
        <v>664</v>
      </c>
      <c r="G51" s="86" t="s">
        <v>676</v>
      </c>
      <c r="H51" s="86" t="s">
        <v>677</v>
      </c>
      <c r="I51" s="86" t="s">
        <v>678</v>
      </c>
      <c r="J51" s="86" t="s">
        <v>679</v>
      </c>
    </row>
    <row r="52" spans="1:10" x14ac:dyDescent="0.3">
      <c r="A52" s="86" t="s">
        <v>93</v>
      </c>
      <c r="B52" s="86" t="s">
        <v>92</v>
      </c>
      <c r="C52" s="86">
        <v>218</v>
      </c>
      <c r="D52" s="86">
        <v>58</v>
      </c>
      <c r="E52" s="86" t="s">
        <v>675</v>
      </c>
      <c r="F52" s="86" t="s">
        <v>664</v>
      </c>
      <c r="G52" s="86" t="s">
        <v>676</v>
      </c>
      <c r="H52" s="86" t="s">
        <v>677</v>
      </c>
      <c r="I52" s="86" t="s">
        <v>678</v>
      </c>
      <c r="J52" s="86" t="s">
        <v>681</v>
      </c>
    </row>
    <row r="53" spans="1:10" x14ac:dyDescent="0.3">
      <c r="A53" s="86" t="s">
        <v>95</v>
      </c>
      <c r="B53" s="86" t="s">
        <v>94</v>
      </c>
      <c r="C53" s="86">
        <v>818</v>
      </c>
      <c r="D53" s="86">
        <v>59</v>
      </c>
      <c r="E53" s="86" t="s">
        <v>669</v>
      </c>
      <c r="F53" s="86" t="s">
        <v>682</v>
      </c>
      <c r="G53" s="86" t="s">
        <v>660</v>
      </c>
      <c r="H53" s="86" t="s">
        <v>669</v>
      </c>
      <c r="I53" s="86" t="s">
        <v>670</v>
      </c>
      <c r="J53" s="86" t="s">
        <v>671</v>
      </c>
    </row>
    <row r="54" spans="1:10" x14ac:dyDescent="0.3">
      <c r="A54" s="86" t="s">
        <v>97</v>
      </c>
      <c r="B54" s="86" t="s">
        <v>96</v>
      </c>
      <c r="C54" s="86">
        <v>222</v>
      </c>
      <c r="D54" s="86">
        <v>60</v>
      </c>
      <c r="E54" s="86" t="s">
        <v>675</v>
      </c>
      <c r="F54" s="86" t="s">
        <v>682</v>
      </c>
      <c r="G54" s="86" t="s">
        <v>676</v>
      </c>
      <c r="H54" s="86" t="s">
        <v>677</v>
      </c>
      <c r="I54" s="86" t="s">
        <v>678</v>
      </c>
      <c r="J54" s="86" t="s">
        <v>692</v>
      </c>
    </row>
    <row r="55" spans="1:10" x14ac:dyDescent="0.3">
      <c r="A55" s="86" t="s">
        <v>99</v>
      </c>
      <c r="B55" s="86" t="s">
        <v>98</v>
      </c>
      <c r="C55" s="86">
        <v>226</v>
      </c>
      <c r="D55" s="86">
        <v>61</v>
      </c>
      <c r="E55" s="86" t="s">
        <v>672</v>
      </c>
      <c r="F55" s="86" t="s">
        <v>664</v>
      </c>
      <c r="G55" s="86" t="s">
        <v>693</v>
      </c>
      <c r="H55" s="86" t="s">
        <v>672</v>
      </c>
      <c r="I55" s="86" t="s">
        <v>670</v>
      </c>
      <c r="J55" s="86" t="s">
        <v>674</v>
      </c>
    </row>
    <row r="56" spans="1:10" x14ac:dyDescent="0.3">
      <c r="A56" s="86" t="s">
        <v>101</v>
      </c>
      <c r="B56" s="86" t="s">
        <v>100</v>
      </c>
      <c r="C56" s="86">
        <v>232</v>
      </c>
      <c r="D56" s="86">
        <v>178</v>
      </c>
      <c r="E56" s="86" t="s">
        <v>672</v>
      </c>
      <c r="F56" s="86" t="s">
        <v>659</v>
      </c>
      <c r="G56" s="86" t="s">
        <v>697</v>
      </c>
      <c r="H56" s="86" t="s">
        <v>672</v>
      </c>
      <c r="I56" s="86" t="s">
        <v>670</v>
      </c>
      <c r="J56" s="86" t="s">
        <v>698</v>
      </c>
    </row>
    <row r="57" spans="1:10" x14ac:dyDescent="0.3">
      <c r="A57" s="86" t="s">
        <v>103</v>
      </c>
      <c r="B57" s="86" t="s">
        <v>102</v>
      </c>
      <c r="C57" s="86">
        <v>233</v>
      </c>
      <c r="D57" s="86">
        <v>63</v>
      </c>
      <c r="E57" s="86" t="s">
        <v>663</v>
      </c>
      <c r="F57" s="86" t="s">
        <v>1425</v>
      </c>
      <c r="G57" s="86" t="s">
        <v>665</v>
      </c>
      <c r="H57" s="86" t="s">
        <v>689</v>
      </c>
      <c r="I57" s="86" t="s">
        <v>667</v>
      </c>
      <c r="J57" s="86" t="s">
        <v>702</v>
      </c>
    </row>
    <row r="58" spans="1:10" x14ac:dyDescent="0.3">
      <c r="A58" s="86" t="s">
        <v>105</v>
      </c>
      <c r="B58" s="86" t="s">
        <v>104</v>
      </c>
      <c r="C58" s="86">
        <v>231</v>
      </c>
      <c r="D58" s="86">
        <v>238</v>
      </c>
      <c r="E58" s="86" t="s">
        <v>672</v>
      </c>
      <c r="F58" s="86" t="s">
        <v>659</v>
      </c>
      <c r="G58" s="86" t="s">
        <v>697</v>
      </c>
      <c r="H58" s="86" t="s">
        <v>672</v>
      </c>
      <c r="I58" s="86" t="s">
        <v>670</v>
      </c>
      <c r="J58" s="86" t="s">
        <v>698</v>
      </c>
    </row>
    <row r="59" spans="1:10" x14ac:dyDescent="0.3">
      <c r="A59" s="86" t="s">
        <v>107</v>
      </c>
      <c r="B59" s="86" t="s">
        <v>106</v>
      </c>
      <c r="C59" s="86">
        <v>242</v>
      </c>
      <c r="D59" s="86">
        <v>66</v>
      </c>
      <c r="E59" s="86" t="s">
        <v>685</v>
      </c>
      <c r="F59" s="86" t="s">
        <v>664</v>
      </c>
      <c r="G59" s="86" t="s">
        <v>703</v>
      </c>
      <c r="H59" s="86" t="s">
        <v>685</v>
      </c>
      <c r="I59" s="86" t="s">
        <v>687</v>
      </c>
      <c r="J59" s="86" t="s">
        <v>704</v>
      </c>
    </row>
    <row r="60" spans="1:10" x14ac:dyDescent="0.3">
      <c r="A60" s="86" t="s">
        <v>109</v>
      </c>
      <c r="B60" s="86" t="s">
        <v>108</v>
      </c>
      <c r="C60" s="86">
        <v>246</v>
      </c>
      <c r="D60" s="86">
        <v>67</v>
      </c>
      <c r="E60" s="86" t="s">
        <v>663</v>
      </c>
      <c r="F60" s="86" t="s">
        <v>1425</v>
      </c>
      <c r="G60" s="86" t="s">
        <v>665</v>
      </c>
      <c r="H60" s="86" t="s">
        <v>689</v>
      </c>
      <c r="I60" s="86" t="s">
        <v>667</v>
      </c>
      <c r="J60" s="86" t="s">
        <v>702</v>
      </c>
    </row>
    <row r="61" spans="1:10" x14ac:dyDescent="0.3">
      <c r="A61" s="86" t="s">
        <v>111</v>
      </c>
      <c r="B61" s="86" t="s">
        <v>110</v>
      </c>
      <c r="C61" s="86">
        <v>250</v>
      </c>
      <c r="D61" s="86">
        <v>68</v>
      </c>
      <c r="E61" s="86" t="s">
        <v>663</v>
      </c>
      <c r="F61" s="86" t="s">
        <v>1425</v>
      </c>
      <c r="G61" s="86" t="s">
        <v>665</v>
      </c>
      <c r="H61" s="86" t="s">
        <v>689</v>
      </c>
      <c r="I61" s="86" t="s">
        <v>667</v>
      </c>
      <c r="J61" s="86" t="s">
        <v>690</v>
      </c>
    </row>
    <row r="62" spans="1:10" x14ac:dyDescent="0.3">
      <c r="A62" s="86" t="s">
        <v>113</v>
      </c>
      <c r="B62" s="86" t="s">
        <v>112</v>
      </c>
      <c r="C62" s="86">
        <v>266</v>
      </c>
      <c r="D62" s="86">
        <v>74</v>
      </c>
      <c r="E62" s="86" t="s">
        <v>672</v>
      </c>
      <c r="F62" s="86" t="s">
        <v>664</v>
      </c>
      <c r="G62" s="86" t="s">
        <v>693</v>
      </c>
      <c r="H62" s="86" t="s">
        <v>672</v>
      </c>
      <c r="I62" s="86" t="s">
        <v>670</v>
      </c>
      <c r="J62" s="86" t="s">
        <v>674</v>
      </c>
    </row>
    <row r="63" spans="1:10" x14ac:dyDescent="0.3">
      <c r="A63" s="86" t="s">
        <v>115</v>
      </c>
      <c r="B63" s="86" t="s">
        <v>114</v>
      </c>
      <c r="C63" s="86">
        <v>270</v>
      </c>
      <c r="D63" s="86">
        <v>75</v>
      </c>
      <c r="E63" s="86" t="s">
        <v>672</v>
      </c>
      <c r="F63" s="86" t="s">
        <v>659</v>
      </c>
      <c r="G63" s="86" t="s">
        <v>693</v>
      </c>
      <c r="H63" s="86" t="s">
        <v>672</v>
      </c>
      <c r="I63" s="86" t="s">
        <v>670</v>
      </c>
      <c r="J63" s="86" t="s">
        <v>694</v>
      </c>
    </row>
    <row r="64" spans="1:10" x14ac:dyDescent="0.3">
      <c r="A64" s="86" t="s">
        <v>117</v>
      </c>
      <c r="B64" s="86" t="s">
        <v>116</v>
      </c>
      <c r="C64" s="86">
        <v>268</v>
      </c>
      <c r="D64" s="86">
        <v>73</v>
      </c>
      <c r="E64" s="86" t="s">
        <v>663</v>
      </c>
      <c r="F64" s="86" t="s">
        <v>664</v>
      </c>
      <c r="G64" s="86" t="s">
        <v>683</v>
      </c>
      <c r="H64" s="86" t="s">
        <v>666</v>
      </c>
      <c r="I64" s="86" t="s">
        <v>661</v>
      </c>
      <c r="J64" s="86" t="s">
        <v>684</v>
      </c>
    </row>
    <row r="65" spans="1:10" x14ac:dyDescent="0.3">
      <c r="A65" s="86" t="s">
        <v>119</v>
      </c>
      <c r="B65" s="86" t="s">
        <v>118</v>
      </c>
      <c r="C65" s="86">
        <v>276</v>
      </c>
      <c r="D65" s="86">
        <v>79</v>
      </c>
      <c r="E65" s="86" t="s">
        <v>663</v>
      </c>
      <c r="F65" s="86" t="s">
        <v>1425</v>
      </c>
      <c r="G65" s="86" t="s">
        <v>665</v>
      </c>
      <c r="H65" s="86" t="s">
        <v>689</v>
      </c>
      <c r="I65" s="86" t="s">
        <v>667</v>
      </c>
      <c r="J65" s="86" t="s">
        <v>690</v>
      </c>
    </row>
    <row r="66" spans="1:10" x14ac:dyDescent="0.3">
      <c r="A66" s="86" t="s">
        <v>121</v>
      </c>
      <c r="B66" s="86" t="s">
        <v>120</v>
      </c>
      <c r="C66" s="86">
        <v>288</v>
      </c>
      <c r="D66" s="86">
        <v>81</v>
      </c>
      <c r="E66" s="86" t="s">
        <v>672</v>
      </c>
      <c r="F66" s="86" t="s">
        <v>682</v>
      </c>
      <c r="G66" s="86" t="s">
        <v>693</v>
      </c>
      <c r="H66" s="86" t="s">
        <v>672</v>
      </c>
      <c r="I66" s="86" t="s">
        <v>670</v>
      </c>
      <c r="J66" s="86" t="s">
        <v>694</v>
      </c>
    </row>
    <row r="67" spans="1:10" x14ac:dyDescent="0.3">
      <c r="A67" s="86" t="s">
        <v>123</v>
      </c>
      <c r="B67" s="86" t="s">
        <v>122</v>
      </c>
      <c r="C67" s="86">
        <v>300</v>
      </c>
      <c r="D67" s="86">
        <v>84</v>
      </c>
      <c r="E67" s="86" t="s">
        <v>663</v>
      </c>
      <c r="F67" s="86" t="s">
        <v>1425</v>
      </c>
      <c r="G67" s="86" t="s">
        <v>665</v>
      </c>
      <c r="H67" s="86" t="s">
        <v>689</v>
      </c>
      <c r="I67" s="86" t="s">
        <v>667</v>
      </c>
      <c r="J67" s="86" t="s">
        <v>668</v>
      </c>
    </row>
    <row r="68" spans="1:10" x14ac:dyDescent="0.3">
      <c r="A68" s="86" t="s">
        <v>125</v>
      </c>
      <c r="B68" s="86" t="s">
        <v>124</v>
      </c>
      <c r="C68" s="86">
        <v>308</v>
      </c>
      <c r="D68" s="86">
        <v>86</v>
      </c>
      <c r="E68" s="86" t="s">
        <v>675</v>
      </c>
      <c r="F68" s="86" t="s">
        <v>664</v>
      </c>
      <c r="G68" s="86" t="s">
        <v>676</v>
      </c>
      <c r="H68" s="86" t="s">
        <v>677</v>
      </c>
      <c r="I68" s="86" t="s">
        <v>678</v>
      </c>
      <c r="J68" s="86" t="s">
        <v>679</v>
      </c>
    </row>
    <row r="69" spans="1:10" x14ac:dyDescent="0.3">
      <c r="A69" s="86" t="s">
        <v>127</v>
      </c>
      <c r="B69" s="86" t="s">
        <v>126</v>
      </c>
      <c r="C69" s="86">
        <v>320</v>
      </c>
      <c r="D69" s="86">
        <v>89</v>
      </c>
      <c r="E69" s="86" t="s">
        <v>675</v>
      </c>
      <c r="F69" s="86" t="s">
        <v>664</v>
      </c>
      <c r="G69" s="86" t="s">
        <v>676</v>
      </c>
      <c r="H69" s="86" t="s">
        <v>677</v>
      </c>
      <c r="I69" s="86" t="s">
        <v>678</v>
      </c>
      <c r="J69" s="86" t="s">
        <v>692</v>
      </c>
    </row>
    <row r="70" spans="1:10" x14ac:dyDescent="0.3">
      <c r="A70" s="86" t="s">
        <v>129</v>
      </c>
      <c r="B70" s="86" t="s">
        <v>128</v>
      </c>
      <c r="C70" s="86">
        <v>324</v>
      </c>
      <c r="D70" s="86">
        <v>90</v>
      </c>
      <c r="E70" s="86" t="s">
        <v>672</v>
      </c>
      <c r="F70" s="86" t="s">
        <v>659</v>
      </c>
      <c r="G70" s="86" t="s">
        <v>693</v>
      </c>
      <c r="H70" s="86" t="s">
        <v>672</v>
      </c>
      <c r="I70" s="86" t="s">
        <v>670</v>
      </c>
      <c r="J70" s="86" t="s">
        <v>694</v>
      </c>
    </row>
    <row r="71" spans="1:10" x14ac:dyDescent="0.3">
      <c r="A71" s="86" t="s">
        <v>371</v>
      </c>
      <c r="B71" s="86" t="s">
        <v>130</v>
      </c>
      <c r="C71" s="86">
        <v>624</v>
      </c>
      <c r="D71" s="86">
        <v>175</v>
      </c>
      <c r="E71" s="86" t="s">
        <v>672</v>
      </c>
      <c r="F71" s="86" t="s">
        <v>659</v>
      </c>
      <c r="G71" s="86" t="s">
        <v>693</v>
      </c>
      <c r="H71" s="86" t="s">
        <v>672</v>
      </c>
      <c r="I71" s="86" t="s">
        <v>670</v>
      </c>
      <c r="J71" s="86" t="s">
        <v>694</v>
      </c>
    </row>
    <row r="72" spans="1:10" x14ac:dyDescent="0.3">
      <c r="A72" s="86" t="s">
        <v>132</v>
      </c>
      <c r="B72" s="86" t="s">
        <v>131</v>
      </c>
      <c r="C72" s="86">
        <v>328</v>
      </c>
      <c r="D72" s="86">
        <v>91</v>
      </c>
      <c r="E72" s="86" t="s">
        <v>675</v>
      </c>
      <c r="F72" s="86" t="s">
        <v>664</v>
      </c>
      <c r="G72" s="86" t="s">
        <v>676</v>
      </c>
      <c r="H72" s="86" t="s">
        <v>680</v>
      </c>
      <c r="I72" s="86" t="s">
        <v>678</v>
      </c>
      <c r="J72" s="86" t="s">
        <v>681</v>
      </c>
    </row>
    <row r="73" spans="1:10" x14ac:dyDescent="0.3">
      <c r="A73" s="86" t="s">
        <v>134</v>
      </c>
      <c r="B73" s="86" t="s">
        <v>133</v>
      </c>
      <c r="C73" s="86">
        <v>332</v>
      </c>
      <c r="D73" s="86">
        <v>93</v>
      </c>
      <c r="E73" s="86" t="s">
        <v>675</v>
      </c>
      <c r="F73" s="86" t="s">
        <v>659</v>
      </c>
      <c r="G73" s="86" t="s">
        <v>676</v>
      </c>
      <c r="H73" s="86" t="s">
        <v>677</v>
      </c>
      <c r="I73" s="86" t="s">
        <v>678</v>
      </c>
      <c r="J73" s="86" t="s">
        <v>679</v>
      </c>
    </row>
    <row r="74" spans="1:10" x14ac:dyDescent="0.3">
      <c r="A74" s="86" t="s">
        <v>136</v>
      </c>
      <c r="B74" s="86" t="s">
        <v>135</v>
      </c>
      <c r="C74" s="86">
        <v>340</v>
      </c>
      <c r="D74" s="86">
        <v>95</v>
      </c>
      <c r="E74" s="86" t="s">
        <v>675</v>
      </c>
      <c r="F74" s="86" t="s">
        <v>682</v>
      </c>
      <c r="G74" s="86" t="s">
        <v>676</v>
      </c>
      <c r="H74" s="86" t="s">
        <v>677</v>
      </c>
      <c r="I74" s="86" t="s">
        <v>678</v>
      </c>
      <c r="J74" s="86" t="s">
        <v>692</v>
      </c>
    </row>
    <row r="75" spans="1:10" x14ac:dyDescent="0.3">
      <c r="A75" s="86" t="s">
        <v>138</v>
      </c>
      <c r="B75" s="86" t="s">
        <v>137</v>
      </c>
      <c r="C75" s="86">
        <v>348</v>
      </c>
      <c r="D75" s="86">
        <v>97</v>
      </c>
      <c r="E75" s="86" t="s">
        <v>663</v>
      </c>
      <c r="F75" s="86" t="s">
        <v>1425</v>
      </c>
      <c r="G75" s="86" t="s">
        <v>665</v>
      </c>
      <c r="H75" s="86" t="s">
        <v>689</v>
      </c>
      <c r="I75" s="86" t="s">
        <v>667</v>
      </c>
      <c r="J75" s="86" t="s">
        <v>691</v>
      </c>
    </row>
    <row r="76" spans="1:10" x14ac:dyDescent="0.3">
      <c r="A76" s="86" t="s">
        <v>140</v>
      </c>
      <c r="B76" s="86" t="s">
        <v>139</v>
      </c>
      <c r="C76" s="86">
        <v>352</v>
      </c>
      <c r="D76" s="86">
        <v>99</v>
      </c>
      <c r="E76" s="86" t="s">
        <v>663</v>
      </c>
      <c r="F76" s="86" t="s">
        <v>1425</v>
      </c>
      <c r="G76" s="86" t="s">
        <v>665</v>
      </c>
      <c r="H76" s="86" t="s">
        <v>705</v>
      </c>
      <c r="I76" s="86" t="s">
        <v>667</v>
      </c>
      <c r="J76" s="86" t="s">
        <v>702</v>
      </c>
    </row>
    <row r="77" spans="1:10" x14ac:dyDescent="0.3">
      <c r="A77" s="86" t="s">
        <v>142</v>
      </c>
      <c r="B77" s="86" t="s">
        <v>141</v>
      </c>
      <c r="C77" s="86">
        <v>356</v>
      </c>
      <c r="D77" s="86">
        <v>100</v>
      </c>
      <c r="E77" s="86" t="s">
        <v>658</v>
      </c>
      <c r="F77" s="86" t="s">
        <v>682</v>
      </c>
      <c r="G77" s="86" t="s">
        <v>686</v>
      </c>
      <c r="H77" s="86" t="s">
        <v>658</v>
      </c>
      <c r="I77" s="86" t="s">
        <v>661</v>
      </c>
      <c r="J77" s="86" t="s">
        <v>662</v>
      </c>
    </row>
    <row r="78" spans="1:10" x14ac:dyDescent="0.3">
      <c r="A78" s="86" t="s">
        <v>144</v>
      </c>
      <c r="B78" s="86" t="s">
        <v>143</v>
      </c>
      <c r="C78" s="86">
        <v>360</v>
      </c>
      <c r="D78" s="86">
        <v>101</v>
      </c>
      <c r="E78" s="86" t="s">
        <v>685</v>
      </c>
      <c r="F78" s="86" t="s">
        <v>664</v>
      </c>
      <c r="G78" s="86" t="s">
        <v>686</v>
      </c>
      <c r="H78" s="86" t="s">
        <v>685</v>
      </c>
      <c r="I78" s="86" t="s">
        <v>661</v>
      </c>
      <c r="J78" s="86" t="s">
        <v>696</v>
      </c>
    </row>
    <row r="79" spans="1:10" x14ac:dyDescent="0.3">
      <c r="A79" s="86" t="s">
        <v>789</v>
      </c>
      <c r="B79" s="86" t="s">
        <v>145</v>
      </c>
      <c r="C79" s="86">
        <v>364</v>
      </c>
      <c r="D79" s="86">
        <v>102</v>
      </c>
      <c r="E79" s="86" t="s">
        <v>669</v>
      </c>
      <c r="F79" s="86" t="s">
        <v>664</v>
      </c>
      <c r="G79" s="86" t="s">
        <v>660</v>
      </c>
      <c r="H79" s="86" t="s">
        <v>669</v>
      </c>
      <c r="I79" s="86" t="s">
        <v>661</v>
      </c>
      <c r="J79" s="86" t="s">
        <v>662</v>
      </c>
    </row>
    <row r="80" spans="1:10" x14ac:dyDescent="0.3">
      <c r="A80" s="86" t="s">
        <v>147</v>
      </c>
      <c r="B80" s="86" t="s">
        <v>146</v>
      </c>
      <c r="C80" s="86">
        <v>368</v>
      </c>
      <c r="D80" s="86">
        <v>103</v>
      </c>
      <c r="E80" s="86" t="s">
        <v>669</v>
      </c>
      <c r="F80" s="86" t="s">
        <v>664</v>
      </c>
      <c r="G80" s="86" t="s">
        <v>660</v>
      </c>
      <c r="H80" s="86" t="s">
        <v>669</v>
      </c>
      <c r="I80" s="86" t="s">
        <v>661</v>
      </c>
      <c r="J80" s="86" t="s">
        <v>684</v>
      </c>
    </row>
    <row r="81" spans="1:10" x14ac:dyDescent="0.3">
      <c r="A81" s="86" t="s">
        <v>149</v>
      </c>
      <c r="B81" s="86" t="s">
        <v>148</v>
      </c>
      <c r="C81" s="86">
        <v>372</v>
      </c>
      <c r="D81" s="86">
        <v>104</v>
      </c>
      <c r="E81" s="86" t="s">
        <v>663</v>
      </c>
      <c r="F81" s="86" t="s">
        <v>1425</v>
      </c>
      <c r="G81" s="86" t="s">
        <v>665</v>
      </c>
      <c r="H81" s="86" t="s">
        <v>689</v>
      </c>
      <c r="I81" s="86" t="s">
        <v>667</v>
      </c>
      <c r="J81" s="86" t="s">
        <v>702</v>
      </c>
    </row>
    <row r="82" spans="1:10" x14ac:dyDescent="0.3">
      <c r="A82" s="86" t="s">
        <v>151</v>
      </c>
      <c r="B82" s="86" t="s">
        <v>150</v>
      </c>
      <c r="C82" s="86">
        <v>376</v>
      </c>
      <c r="D82" s="86">
        <v>105</v>
      </c>
      <c r="E82" s="86" t="s">
        <v>669</v>
      </c>
      <c r="F82" s="86" t="s">
        <v>1425</v>
      </c>
      <c r="G82" s="86" t="s">
        <v>660</v>
      </c>
      <c r="H82" s="86" t="s">
        <v>669</v>
      </c>
      <c r="I82" s="86" t="s">
        <v>661</v>
      </c>
      <c r="J82" s="86" t="s">
        <v>684</v>
      </c>
    </row>
    <row r="83" spans="1:10" x14ac:dyDescent="0.3">
      <c r="A83" s="86" t="s">
        <v>153</v>
      </c>
      <c r="B83" s="86" t="s">
        <v>152</v>
      </c>
      <c r="C83" s="86">
        <v>380</v>
      </c>
      <c r="D83" s="86">
        <v>106</v>
      </c>
      <c r="E83" s="86" t="s">
        <v>663</v>
      </c>
      <c r="F83" s="86" t="s">
        <v>1425</v>
      </c>
      <c r="G83" s="86" t="s">
        <v>665</v>
      </c>
      <c r="H83" s="86" t="s">
        <v>689</v>
      </c>
      <c r="I83" s="86" t="s">
        <v>667</v>
      </c>
      <c r="J83" s="86" t="s">
        <v>668</v>
      </c>
    </row>
    <row r="84" spans="1:10" x14ac:dyDescent="0.3">
      <c r="A84" s="86" t="s">
        <v>155</v>
      </c>
      <c r="B84" s="86" t="s">
        <v>154</v>
      </c>
      <c r="C84" s="86">
        <v>388</v>
      </c>
      <c r="D84" s="86">
        <v>109</v>
      </c>
      <c r="E84" s="86" t="s">
        <v>675</v>
      </c>
      <c r="F84" s="86" t="s">
        <v>664</v>
      </c>
      <c r="G84" s="86" t="s">
        <v>676</v>
      </c>
      <c r="H84" s="86" t="s">
        <v>677</v>
      </c>
      <c r="I84" s="86" t="s">
        <v>678</v>
      </c>
      <c r="J84" s="86" t="s">
        <v>679</v>
      </c>
    </row>
    <row r="85" spans="1:10" x14ac:dyDescent="0.3">
      <c r="A85" s="86" t="s">
        <v>157</v>
      </c>
      <c r="B85" s="86" t="s">
        <v>156</v>
      </c>
      <c r="C85" s="86">
        <v>392</v>
      </c>
      <c r="D85" s="86">
        <v>110</v>
      </c>
      <c r="E85" s="86" t="s">
        <v>685</v>
      </c>
      <c r="F85" s="86" t="s">
        <v>1425</v>
      </c>
      <c r="G85" s="86" t="s">
        <v>686</v>
      </c>
      <c r="H85" s="86" t="s">
        <v>685</v>
      </c>
      <c r="I85" s="86" t="s">
        <v>661</v>
      </c>
      <c r="J85" s="86" t="s">
        <v>701</v>
      </c>
    </row>
    <row r="86" spans="1:10" x14ac:dyDescent="0.3">
      <c r="A86" s="86" t="s">
        <v>159</v>
      </c>
      <c r="B86" s="86" t="s">
        <v>158</v>
      </c>
      <c r="C86" s="86">
        <v>400</v>
      </c>
      <c r="D86" s="86">
        <v>112</v>
      </c>
      <c r="E86" s="86" t="s">
        <v>669</v>
      </c>
      <c r="F86" s="86" t="s">
        <v>664</v>
      </c>
      <c r="G86" s="86" t="s">
        <v>660</v>
      </c>
      <c r="H86" s="86" t="s">
        <v>669</v>
      </c>
      <c r="I86" s="86" t="s">
        <v>661</v>
      </c>
      <c r="J86" s="86" t="s">
        <v>684</v>
      </c>
    </row>
    <row r="87" spans="1:10" x14ac:dyDescent="0.3">
      <c r="A87" s="86" t="s">
        <v>161</v>
      </c>
      <c r="B87" s="86" t="s">
        <v>160</v>
      </c>
      <c r="C87" s="86">
        <v>398</v>
      </c>
      <c r="D87" s="86">
        <v>108</v>
      </c>
      <c r="E87" s="86" t="s">
        <v>663</v>
      </c>
      <c r="F87" s="86" t="s">
        <v>664</v>
      </c>
      <c r="G87" s="86" t="s">
        <v>683</v>
      </c>
      <c r="H87" s="86" t="s">
        <v>706</v>
      </c>
      <c r="I87" s="86" t="s">
        <v>661</v>
      </c>
      <c r="J87" s="86" t="s">
        <v>706</v>
      </c>
    </row>
    <row r="88" spans="1:10" x14ac:dyDescent="0.3">
      <c r="A88" s="86" t="s">
        <v>163</v>
      </c>
      <c r="B88" s="86" t="s">
        <v>162</v>
      </c>
      <c r="C88" s="86">
        <v>404</v>
      </c>
      <c r="D88" s="86">
        <v>114</v>
      </c>
      <c r="E88" s="86" t="s">
        <v>672</v>
      </c>
      <c r="F88" s="86" t="s">
        <v>682</v>
      </c>
      <c r="G88" s="86" t="s">
        <v>697</v>
      </c>
      <c r="H88" s="86" t="s">
        <v>672</v>
      </c>
      <c r="I88" s="86" t="s">
        <v>670</v>
      </c>
      <c r="J88" s="86" t="s">
        <v>698</v>
      </c>
    </row>
    <row r="89" spans="1:10" x14ac:dyDescent="0.3">
      <c r="A89" s="86" t="s">
        <v>165</v>
      </c>
      <c r="B89" s="86" t="s">
        <v>164</v>
      </c>
      <c r="C89" s="86">
        <v>296</v>
      </c>
      <c r="D89" s="86">
        <v>83</v>
      </c>
      <c r="E89" s="86" t="s">
        <v>685</v>
      </c>
      <c r="F89" s="86" t="s">
        <v>682</v>
      </c>
      <c r="G89" s="86" t="s">
        <v>703</v>
      </c>
      <c r="H89" s="86" t="s">
        <v>685</v>
      </c>
      <c r="I89" s="86" t="s">
        <v>687</v>
      </c>
      <c r="J89" s="86" t="s">
        <v>707</v>
      </c>
    </row>
    <row r="90" spans="1:10" x14ac:dyDescent="0.3">
      <c r="A90" s="86" t="s">
        <v>787</v>
      </c>
      <c r="B90" s="86" t="s">
        <v>166</v>
      </c>
      <c r="C90" s="86">
        <v>408</v>
      </c>
      <c r="D90" s="86">
        <v>116</v>
      </c>
      <c r="E90" s="86" t="s">
        <v>685</v>
      </c>
      <c r="F90" s="86" t="s">
        <v>659</v>
      </c>
      <c r="G90" s="86" t="s">
        <v>686</v>
      </c>
      <c r="H90" s="86" t="s">
        <v>685</v>
      </c>
      <c r="I90" s="86" t="s">
        <v>661</v>
      </c>
      <c r="J90" s="86" t="s">
        <v>701</v>
      </c>
    </row>
    <row r="91" spans="1:10" x14ac:dyDescent="0.3">
      <c r="A91" s="86" t="s">
        <v>791</v>
      </c>
      <c r="B91" s="86" t="s">
        <v>297</v>
      </c>
      <c r="C91" s="86">
        <v>410</v>
      </c>
      <c r="D91" s="86">
        <v>117</v>
      </c>
      <c r="E91" s="86" t="s">
        <v>685</v>
      </c>
      <c r="F91" s="86" t="s">
        <v>1425</v>
      </c>
      <c r="G91" s="86" t="s">
        <v>686</v>
      </c>
      <c r="H91" s="86" t="s">
        <v>685</v>
      </c>
      <c r="I91" s="86" t="s">
        <v>661</v>
      </c>
      <c r="J91" s="86" t="s">
        <v>701</v>
      </c>
    </row>
    <row r="92" spans="1:10" x14ac:dyDescent="0.3">
      <c r="A92" s="86" t="s">
        <v>168</v>
      </c>
      <c r="B92" s="86" t="s">
        <v>167</v>
      </c>
      <c r="C92" s="86">
        <v>414</v>
      </c>
      <c r="D92" s="86">
        <v>118</v>
      </c>
      <c r="E92" s="86" t="s">
        <v>669</v>
      </c>
      <c r="F92" s="86" t="s">
        <v>1425</v>
      </c>
      <c r="G92" s="86" t="s">
        <v>660</v>
      </c>
      <c r="H92" s="86" t="s">
        <v>669</v>
      </c>
      <c r="I92" s="86" t="s">
        <v>661</v>
      </c>
      <c r="J92" s="86" t="s">
        <v>684</v>
      </c>
    </row>
    <row r="93" spans="1:10" x14ac:dyDescent="0.3">
      <c r="A93" s="86" t="s">
        <v>170</v>
      </c>
      <c r="B93" s="86" t="s">
        <v>169</v>
      </c>
      <c r="C93" s="86">
        <v>417</v>
      </c>
      <c r="D93" s="86">
        <v>113</v>
      </c>
      <c r="E93" s="86" t="s">
        <v>663</v>
      </c>
      <c r="F93" s="86" t="s">
        <v>682</v>
      </c>
      <c r="G93" s="86" t="s">
        <v>683</v>
      </c>
      <c r="H93" s="86" t="s">
        <v>706</v>
      </c>
      <c r="I93" s="86" t="s">
        <v>661</v>
      </c>
      <c r="J93" s="86" t="s">
        <v>706</v>
      </c>
    </row>
    <row r="94" spans="1:10" x14ac:dyDescent="0.3">
      <c r="A94" s="86" t="s">
        <v>790</v>
      </c>
      <c r="B94" s="86" t="s">
        <v>171</v>
      </c>
      <c r="C94" s="86">
        <v>418</v>
      </c>
      <c r="D94" s="86">
        <v>120</v>
      </c>
      <c r="E94" s="86" t="s">
        <v>685</v>
      </c>
      <c r="F94" s="86" t="s">
        <v>682</v>
      </c>
      <c r="G94" s="86" t="s">
        <v>686</v>
      </c>
      <c r="H94" s="86" t="s">
        <v>685</v>
      </c>
      <c r="I94" s="86" t="s">
        <v>661</v>
      </c>
      <c r="J94" s="86" t="s">
        <v>696</v>
      </c>
    </row>
    <row r="95" spans="1:10" x14ac:dyDescent="0.3">
      <c r="A95" s="86" t="s">
        <v>377</v>
      </c>
      <c r="B95" s="86" t="s">
        <v>172</v>
      </c>
      <c r="C95" s="86">
        <v>428</v>
      </c>
      <c r="D95" s="86">
        <v>119</v>
      </c>
      <c r="E95" s="86" t="s">
        <v>663</v>
      </c>
      <c r="F95" s="86" t="s">
        <v>1425</v>
      </c>
      <c r="G95" s="86" t="s">
        <v>665</v>
      </c>
      <c r="H95" s="86" t="s">
        <v>689</v>
      </c>
      <c r="I95" s="86" t="s">
        <v>667</v>
      </c>
      <c r="J95" s="86" t="s">
        <v>702</v>
      </c>
    </row>
    <row r="96" spans="1:10" x14ac:dyDescent="0.3">
      <c r="A96" s="86" t="s">
        <v>174</v>
      </c>
      <c r="B96" s="86" t="s">
        <v>173</v>
      </c>
      <c r="C96" s="86">
        <v>422</v>
      </c>
      <c r="D96" s="86">
        <v>121</v>
      </c>
      <c r="E96" s="86" t="s">
        <v>669</v>
      </c>
      <c r="F96" s="86" t="s">
        <v>664</v>
      </c>
      <c r="G96" s="86" t="s">
        <v>660</v>
      </c>
      <c r="H96" s="86" t="s">
        <v>669</v>
      </c>
      <c r="I96" s="86" t="s">
        <v>661</v>
      </c>
      <c r="J96" s="86" t="s">
        <v>684</v>
      </c>
    </row>
    <row r="97" spans="1:10" x14ac:dyDescent="0.3">
      <c r="A97" s="86" t="s">
        <v>176</v>
      </c>
      <c r="B97" s="86" t="s">
        <v>175</v>
      </c>
      <c r="C97" s="86">
        <v>426</v>
      </c>
      <c r="D97" s="86">
        <v>122</v>
      </c>
      <c r="E97" s="86" t="s">
        <v>672</v>
      </c>
      <c r="F97" s="86" t="s">
        <v>682</v>
      </c>
      <c r="G97" s="86" t="s">
        <v>673</v>
      </c>
      <c r="H97" s="86" t="s">
        <v>672</v>
      </c>
      <c r="I97" s="86" t="s">
        <v>670</v>
      </c>
      <c r="J97" s="86" t="s">
        <v>695</v>
      </c>
    </row>
    <row r="98" spans="1:10" x14ac:dyDescent="0.3">
      <c r="A98" s="86" t="s">
        <v>178</v>
      </c>
      <c r="B98" s="86" t="s">
        <v>177</v>
      </c>
      <c r="C98" s="86">
        <v>430</v>
      </c>
      <c r="D98" s="86">
        <v>123</v>
      </c>
      <c r="E98" s="86" t="s">
        <v>672</v>
      </c>
      <c r="F98" s="86" t="s">
        <v>659</v>
      </c>
      <c r="G98" s="86" t="s">
        <v>693</v>
      </c>
      <c r="H98" s="86" t="s">
        <v>672</v>
      </c>
      <c r="I98" s="86" t="s">
        <v>670</v>
      </c>
      <c r="J98" s="86" t="s">
        <v>694</v>
      </c>
    </row>
    <row r="99" spans="1:10" x14ac:dyDescent="0.3">
      <c r="A99" s="86" t="s">
        <v>180</v>
      </c>
      <c r="B99" s="86" t="s">
        <v>179</v>
      </c>
      <c r="C99" s="86">
        <v>434</v>
      </c>
      <c r="D99" s="86">
        <v>124</v>
      </c>
      <c r="E99" s="86" t="s">
        <v>669</v>
      </c>
      <c r="F99" s="86" t="s">
        <v>664</v>
      </c>
      <c r="G99" s="86" t="s">
        <v>660</v>
      </c>
      <c r="H99" s="86" t="s">
        <v>669</v>
      </c>
      <c r="I99" s="86" t="s">
        <v>670</v>
      </c>
      <c r="J99" s="86" t="s">
        <v>671</v>
      </c>
    </row>
    <row r="100" spans="1:10" x14ac:dyDescent="0.3">
      <c r="A100" s="86" t="s">
        <v>182</v>
      </c>
      <c r="B100" s="86" t="s">
        <v>181</v>
      </c>
      <c r="C100" s="86">
        <v>438</v>
      </c>
      <c r="D100" s="86" t="e">
        <v>#N/A</v>
      </c>
      <c r="E100" s="86" t="s">
        <v>663</v>
      </c>
      <c r="F100" s="86" t="s">
        <v>1425</v>
      </c>
      <c r="G100" s="86" t="s">
        <v>665</v>
      </c>
      <c r="H100" s="86" t="s">
        <v>705</v>
      </c>
      <c r="I100" s="86" t="s">
        <v>667</v>
      </c>
      <c r="J100" s="86" t="s">
        <v>690</v>
      </c>
    </row>
    <row r="101" spans="1:10" x14ac:dyDescent="0.3">
      <c r="A101" s="86" t="s">
        <v>184</v>
      </c>
      <c r="B101" s="86" t="s">
        <v>183</v>
      </c>
      <c r="C101" s="86">
        <v>440</v>
      </c>
      <c r="D101" s="86">
        <v>126</v>
      </c>
      <c r="E101" s="86" t="s">
        <v>663</v>
      </c>
      <c r="F101" s="86" t="s">
        <v>1425</v>
      </c>
      <c r="G101" s="86" t="s">
        <v>665</v>
      </c>
      <c r="H101" s="86" t="s">
        <v>689</v>
      </c>
      <c r="I101" s="86" t="s">
        <v>667</v>
      </c>
      <c r="J101" s="86" t="s">
        <v>702</v>
      </c>
    </row>
    <row r="102" spans="1:10" x14ac:dyDescent="0.3">
      <c r="A102" s="86" t="s">
        <v>186</v>
      </c>
      <c r="B102" s="86" t="s">
        <v>185</v>
      </c>
      <c r="C102" s="86">
        <v>442</v>
      </c>
      <c r="D102" s="86">
        <v>256</v>
      </c>
      <c r="E102" s="86" t="s">
        <v>663</v>
      </c>
      <c r="F102" s="86" t="s">
        <v>1425</v>
      </c>
      <c r="G102" s="86" t="s">
        <v>665</v>
      </c>
      <c r="H102" s="86" t="s">
        <v>689</v>
      </c>
      <c r="I102" s="86" t="s">
        <v>667</v>
      </c>
      <c r="J102" s="86" t="s">
        <v>690</v>
      </c>
    </row>
    <row r="103" spans="1:10" x14ac:dyDescent="0.3">
      <c r="A103" s="114" t="s">
        <v>993</v>
      </c>
      <c r="B103" s="86" t="s">
        <v>187</v>
      </c>
      <c r="C103" s="86">
        <v>807</v>
      </c>
      <c r="D103" s="86">
        <v>154</v>
      </c>
      <c r="E103" s="86" t="s">
        <v>663</v>
      </c>
      <c r="F103" s="86" t="s">
        <v>664</v>
      </c>
      <c r="G103" s="86" t="s">
        <v>665</v>
      </c>
      <c r="H103" s="86" t="s">
        <v>666</v>
      </c>
      <c r="I103" s="86" t="s">
        <v>667</v>
      </c>
      <c r="J103" s="86" t="s">
        <v>668</v>
      </c>
    </row>
    <row r="104" spans="1:10" x14ac:dyDescent="0.3">
      <c r="A104" s="86" t="s">
        <v>189</v>
      </c>
      <c r="B104" s="86" t="s">
        <v>188</v>
      </c>
      <c r="C104" s="86">
        <v>450</v>
      </c>
      <c r="D104" s="86">
        <v>129</v>
      </c>
      <c r="E104" s="86" t="s">
        <v>672</v>
      </c>
      <c r="F104" s="86" t="s">
        <v>659</v>
      </c>
      <c r="G104" s="86" t="s">
        <v>673</v>
      </c>
      <c r="H104" s="86" t="s">
        <v>672</v>
      </c>
      <c r="I104" s="86" t="s">
        <v>670</v>
      </c>
      <c r="J104" s="86" t="s">
        <v>698</v>
      </c>
    </row>
    <row r="105" spans="1:10" x14ac:dyDescent="0.3">
      <c r="A105" s="86" t="s">
        <v>191</v>
      </c>
      <c r="B105" s="86" t="s">
        <v>190</v>
      </c>
      <c r="C105" s="86">
        <v>454</v>
      </c>
      <c r="D105" s="86">
        <v>130</v>
      </c>
      <c r="E105" s="86" t="s">
        <v>672</v>
      </c>
      <c r="F105" s="86" t="s">
        <v>659</v>
      </c>
      <c r="G105" s="86" t="s">
        <v>673</v>
      </c>
      <c r="H105" s="86" t="s">
        <v>672</v>
      </c>
      <c r="I105" s="86" t="s">
        <v>670</v>
      </c>
      <c r="J105" s="86" t="s">
        <v>698</v>
      </c>
    </row>
    <row r="106" spans="1:10" x14ac:dyDescent="0.3">
      <c r="A106" s="86" t="s">
        <v>193</v>
      </c>
      <c r="B106" s="86" t="s">
        <v>192</v>
      </c>
      <c r="C106" s="86">
        <v>458</v>
      </c>
      <c r="D106" s="86">
        <v>131</v>
      </c>
      <c r="E106" s="86" t="s">
        <v>685</v>
      </c>
      <c r="F106" s="86" t="s">
        <v>664</v>
      </c>
      <c r="G106" s="86" t="s">
        <v>686</v>
      </c>
      <c r="H106" s="86" t="s">
        <v>685</v>
      </c>
      <c r="I106" s="86" t="s">
        <v>661</v>
      </c>
      <c r="J106" s="86" t="s">
        <v>696</v>
      </c>
    </row>
    <row r="107" spans="1:10" x14ac:dyDescent="0.3">
      <c r="A107" s="86" t="s">
        <v>195</v>
      </c>
      <c r="B107" s="86" t="s">
        <v>194</v>
      </c>
      <c r="C107" s="86">
        <v>462</v>
      </c>
      <c r="D107" s="86">
        <v>132</v>
      </c>
      <c r="E107" s="86" t="s">
        <v>658</v>
      </c>
      <c r="F107" s="86" t="s">
        <v>664</v>
      </c>
      <c r="G107" s="86" t="s">
        <v>686</v>
      </c>
      <c r="H107" s="86" t="s">
        <v>658</v>
      </c>
      <c r="I107" s="86" t="s">
        <v>661</v>
      </c>
      <c r="J107" s="86" t="s">
        <v>662</v>
      </c>
    </row>
    <row r="108" spans="1:10" x14ac:dyDescent="0.3">
      <c r="A108" s="86" t="s">
        <v>197</v>
      </c>
      <c r="B108" s="86" t="s">
        <v>196</v>
      </c>
      <c r="C108" s="86">
        <v>466</v>
      </c>
      <c r="D108" s="86">
        <v>133</v>
      </c>
      <c r="E108" s="86" t="s">
        <v>672</v>
      </c>
      <c r="F108" s="86" t="s">
        <v>659</v>
      </c>
      <c r="G108" s="86" t="s">
        <v>693</v>
      </c>
      <c r="H108" s="86" t="s">
        <v>672</v>
      </c>
      <c r="I108" s="86" t="s">
        <v>670</v>
      </c>
      <c r="J108" s="86" t="s">
        <v>694</v>
      </c>
    </row>
    <row r="109" spans="1:10" x14ac:dyDescent="0.3">
      <c r="A109" s="86" t="s">
        <v>199</v>
      </c>
      <c r="B109" s="86" t="s">
        <v>198</v>
      </c>
      <c r="C109" s="86">
        <v>470</v>
      </c>
      <c r="D109" s="86">
        <v>134</v>
      </c>
      <c r="E109" s="86" t="s">
        <v>669</v>
      </c>
      <c r="F109" s="86" t="s">
        <v>1425</v>
      </c>
      <c r="G109" s="86" t="s">
        <v>665</v>
      </c>
      <c r="H109" s="86" t="s">
        <v>689</v>
      </c>
      <c r="I109" s="86" t="s">
        <v>667</v>
      </c>
      <c r="J109" s="86" t="s">
        <v>668</v>
      </c>
    </row>
    <row r="110" spans="1:10" x14ac:dyDescent="0.3">
      <c r="A110" s="86" t="s">
        <v>201</v>
      </c>
      <c r="B110" s="86" t="s">
        <v>200</v>
      </c>
      <c r="C110" s="86">
        <v>584</v>
      </c>
      <c r="D110" s="86">
        <v>127</v>
      </c>
      <c r="E110" s="86" t="s">
        <v>685</v>
      </c>
      <c r="F110" s="86" t="s">
        <v>664</v>
      </c>
      <c r="G110" s="86" t="s">
        <v>703</v>
      </c>
      <c r="H110" s="86" t="s">
        <v>685</v>
      </c>
      <c r="I110" s="86" t="s">
        <v>687</v>
      </c>
      <c r="J110" s="86" t="s">
        <v>707</v>
      </c>
    </row>
    <row r="111" spans="1:10" x14ac:dyDescent="0.3">
      <c r="A111" s="86" t="s">
        <v>203</v>
      </c>
      <c r="B111" s="86" t="s">
        <v>202</v>
      </c>
      <c r="C111" s="86">
        <v>478</v>
      </c>
      <c r="D111" s="86">
        <v>136</v>
      </c>
      <c r="E111" s="86" t="s">
        <v>672</v>
      </c>
      <c r="F111" s="86" t="s">
        <v>682</v>
      </c>
      <c r="G111" s="86" t="s">
        <v>693</v>
      </c>
      <c r="H111" s="86" t="s">
        <v>672</v>
      </c>
      <c r="I111" s="86" t="s">
        <v>670</v>
      </c>
      <c r="J111" s="86" t="s">
        <v>694</v>
      </c>
    </row>
    <row r="112" spans="1:10" x14ac:dyDescent="0.3">
      <c r="A112" s="86" t="s">
        <v>205</v>
      </c>
      <c r="B112" s="86" t="s">
        <v>204</v>
      </c>
      <c r="C112" s="86">
        <v>480</v>
      </c>
      <c r="D112" s="86">
        <v>137</v>
      </c>
      <c r="E112" s="86" t="s">
        <v>672</v>
      </c>
      <c r="F112" s="86" t="s">
        <v>1425</v>
      </c>
      <c r="G112" s="86" t="s">
        <v>673</v>
      </c>
      <c r="H112" s="86" t="s">
        <v>672</v>
      </c>
      <c r="I112" s="86" t="s">
        <v>670</v>
      </c>
      <c r="J112" s="86" t="s">
        <v>698</v>
      </c>
    </row>
    <row r="113" spans="1:10" x14ac:dyDescent="0.3">
      <c r="A113" s="86" t="s">
        <v>207</v>
      </c>
      <c r="B113" s="86" t="s">
        <v>206</v>
      </c>
      <c r="C113" s="86">
        <v>484</v>
      </c>
      <c r="D113" s="86">
        <v>138</v>
      </c>
      <c r="E113" s="86" t="s">
        <v>675</v>
      </c>
      <c r="F113" s="86" t="s">
        <v>664</v>
      </c>
      <c r="G113" s="86" t="s">
        <v>676</v>
      </c>
      <c r="H113" s="86" t="s">
        <v>677</v>
      </c>
      <c r="I113" s="86" t="s">
        <v>678</v>
      </c>
      <c r="J113" s="86" t="s">
        <v>692</v>
      </c>
    </row>
    <row r="114" spans="1:10" x14ac:dyDescent="0.3">
      <c r="A114" s="86" t="s">
        <v>707</v>
      </c>
      <c r="B114" s="86" t="s">
        <v>208</v>
      </c>
      <c r="C114" s="86">
        <v>583</v>
      </c>
      <c r="D114" s="86">
        <v>145</v>
      </c>
      <c r="E114" s="86" t="s">
        <v>685</v>
      </c>
      <c r="F114" s="86" t="s">
        <v>682</v>
      </c>
      <c r="G114" s="86" t="s">
        <v>703</v>
      </c>
      <c r="H114" s="86" t="s">
        <v>685</v>
      </c>
      <c r="I114" s="86" t="s">
        <v>687</v>
      </c>
      <c r="J114" s="86" t="s">
        <v>707</v>
      </c>
    </row>
    <row r="115" spans="1:10" x14ac:dyDescent="0.3">
      <c r="A115" s="86" t="s">
        <v>792</v>
      </c>
      <c r="B115" s="86" t="s">
        <v>209</v>
      </c>
      <c r="C115" s="86">
        <v>498</v>
      </c>
      <c r="D115" s="86">
        <v>146</v>
      </c>
      <c r="E115" s="86" t="s">
        <v>663</v>
      </c>
      <c r="F115" s="86" t="s">
        <v>682</v>
      </c>
      <c r="G115" s="86" t="s">
        <v>665</v>
      </c>
      <c r="H115" s="86" t="s">
        <v>666</v>
      </c>
      <c r="I115" s="86" t="s">
        <v>667</v>
      </c>
      <c r="J115" s="86" t="s">
        <v>691</v>
      </c>
    </row>
    <row r="116" spans="1:10" x14ac:dyDescent="0.3">
      <c r="A116" s="86" t="s">
        <v>211</v>
      </c>
      <c r="B116" s="86" t="s">
        <v>210</v>
      </c>
      <c r="C116" s="86">
        <v>496</v>
      </c>
      <c r="D116" s="86">
        <v>141</v>
      </c>
      <c r="E116" s="86" t="s">
        <v>685</v>
      </c>
      <c r="F116" s="86" t="s">
        <v>682</v>
      </c>
      <c r="G116" s="86" t="s">
        <v>686</v>
      </c>
      <c r="H116" s="86" t="s">
        <v>685</v>
      </c>
      <c r="I116" s="86" t="s">
        <v>661</v>
      </c>
      <c r="J116" s="86" t="s">
        <v>701</v>
      </c>
    </row>
    <row r="117" spans="1:10" x14ac:dyDescent="0.3">
      <c r="A117" s="86" t="s">
        <v>213</v>
      </c>
      <c r="B117" s="86" t="s">
        <v>212</v>
      </c>
      <c r="C117" s="86">
        <v>499</v>
      </c>
      <c r="D117" s="86">
        <v>273</v>
      </c>
      <c r="E117" s="86" t="s">
        <v>663</v>
      </c>
      <c r="F117" s="86" t="s">
        <v>664</v>
      </c>
      <c r="G117" s="86" t="s">
        <v>665</v>
      </c>
      <c r="H117" s="86" t="s">
        <v>666</v>
      </c>
      <c r="I117" s="86" t="s">
        <v>667</v>
      </c>
      <c r="J117" s="86" t="s">
        <v>668</v>
      </c>
    </row>
    <row r="118" spans="1:10" x14ac:dyDescent="0.3">
      <c r="A118" s="86" t="s">
        <v>215</v>
      </c>
      <c r="B118" s="86" t="s">
        <v>214</v>
      </c>
      <c r="C118" s="86">
        <v>504</v>
      </c>
      <c r="D118" s="86">
        <v>143</v>
      </c>
      <c r="E118" s="86" t="s">
        <v>669</v>
      </c>
      <c r="F118" s="86" t="s">
        <v>682</v>
      </c>
      <c r="G118" s="86" t="s">
        <v>660</v>
      </c>
      <c r="H118" s="86" t="s">
        <v>669</v>
      </c>
      <c r="I118" s="86" t="s">
        <v>670</v>
      </c>
      <c r="J118" s="86" t="s">
        <v>671</v>
      </c>
    </row>
    <row r="119" spans="1:10" x14ac:dyDescent="0.3">
      <c r="A119" s="86" t="s">
        <v>217</v>
      </c>
      <c r="B119" s="86" t="s">
        <v>216</v>
      </c>
      <c r="C119" s="86">
        <v>508</v>
      </c>
      <c r="D119" s="86">
        <v>144</v>
      </c>
      <c r="E119" s="86" t="s">
        <v>672</v>
      </c>
      <c r="F119" s="86" t="s">
        <v>659</v>
      </c>
      <c r="G119" s="86" t="s">
        <v>673</v>
      </c>
      <c r="H119" s="86" t="s">
        <v>672</v>
      </c>
      <c r="I119" s="86" t="s">
        <v>670</v>
      </c>
      <c r="J119" s="86" t="s">
        <v>698</v>
      </c>
    </row>
    <row r="120" spans="1:10" x14ac:dyDescent="0.3">
      <c r="A120" s="86" t="s">
        <v>369</v>
      </c>
      <c r="B120" s="86" t="s">
        <v>218</v>
      </c>
      <c r="C120" s="86">
        <v>104</v>
      </c>
      <c r="D120" s="86">
        <v>28</v>
      </c>
      <c r="E120" s="86" t="s">
        <v>685</v>
      </c>
      <c r="F120" s="86" t="s">
        <v>682</v>
      </c>
      <c r="G120" s="86" t="s">
        <v>686</v>
      </c>
      <c r="H120" s="86" t="s">
        <v>685</v>
      </c>
      <c r="I120" s="86" t="s">
        <v>661</v>
      </c>
      <c r="J120" s="86" t="s">
        <v>696</v>
      </c>
    </row>
    <row r="121" spans="1:10" x14ac:dyDescent="0.3">
      <c r="A121" s="86" t="s">
        <v>220</v>
      </c>
      <c r="B121" s="86" t="s">
        <v>219</v>
      </c>
      <c r="C121" s="86">
        <v>516</v>
      </c>
      <c r="D121" s="86">
        <v>147</v>
      </c>
      <c r="E121" s="86" t="s">
        <v>672</v>
      </c>
      <c r="F121" s="86" t="s">
        <v>664</v>
      </c>
      <c r="G121" s="86" t="s">
        <v>673</v>
      </c>
      <c r="H121" s="86" t="s">
        <v>672</v>
      </c>
      <c r="I121" s="86" t="s">
        <v>670</v>
      </c>
      <c r="J121" s="86" t="s">
        <v>695</v>
      </c>
    </row>
    <row r="122" spans="1:10" x14ac:dyDescent="0.3">
      <c r="A122" s="86" t="s">
        <v>222</v>
      </c>
      <c r="B122" s="86" t="s">
        <v>221</v>
      </c>
      <c r="C122" s="86">
        <v>520</v>
      </c>
      <c r="D122" s="86">
        <v>148</v>
      </c>
      <c r="E122" s="86" t="s">
        <v>685</v>
      </c>
      <c r="F122" s="86" t="s">
        <v>1425</v>
      </c>
      <c r="G122" s="86" t="s">
        <v>703</v>
      </c>
      <c r="H122" s="86" t="s">
        <v>685</v>
      </c>
      <c r="I122" s="86" t="s">
        <v>687</v>
      </c>
      <c r="J122" s="86" t="s">
        <v>707</v>
      </c>
    </row>
    <row r="123" spans="1:10" x14ac:dyDescent="0.3">
      <c r="A123" s="86" t="s">
        <v>224</v>
      </c>
      <c r="B123" s="86" t="s">
        <v>223</v>
      </c>
      <c r="C123" s="86">
        <v>524</v>
      </c>
      <c r="D123" s="86">
        <v>149</v>
      </c>
      <c r="E123" s="86" t="s">
        <v>658</v>
      </c>
      <c r="F123" s="86" t="s">
        <v>682</v>
      </c>
      <c r="G123" s="86" t="s">
        <v>686</v>
      </c>
      <c r="H123" s="86" t="s">
        <v>658</v>
      </c>
      <c r="I123" s="86" t="s">
        <v>661</v>
      </c>
      <c r="J123" s="86" t="s">
        <v>662</v>
      </c>
    </row>
    <row r="124" spans="1:10" x14ac:dyDescent="0.3">
      <c r="A124" s="86" t="s">
        <v>226</v>
      </c>
      <c r="B124" s="86" t="s">
        <v>225</v>
      </c>
      <c r="C124" s="86">
        <v>528</v>
      </c>
      <c r="D124" s="86">
        <v>150</v>
      </c>
      <c r="E124" s="86" t="s">
        <v>663</v>
      </c>
      <c r="F124" s="86" t="s">
        <v>1425</v>
      </c>
      <c r="G124" s="86" t="s">
        <v>665</v>
      </c>
      <c r="H124" s="86" t="s">
        <v>689</v>
      </c>
      <c r="I124" s="86" t="s">
        <v>667</v>
      </c>
      <c r="J124" s="86" t="s">
        <v>690</v>
      </c>
    </row>
    <row r="125" spans="1:10" x14ac:dyDescent="0.3">
      <c r="A125" s="86" t="s">
        <v>228</v>
      </c>
      <c r="B125" s="86" t="s">
        <v>227</v>
      </c>
      <c r="C125" s="86">
        <v>554</v>
      </c>
      <c r="D125" s="86">
        <v>156</v>
      </c>
      <c r="E125" s="86" t="s">
        <v>685</v>
      </c>
      <c r="F125" s="86" t="s">
        <v>1425</v>
      </c>
      <c r="G125" s="86" t="s">
        <v>686</v>
      </c>
      <c r="H125" s="86" t="s">
        <v>685</v>
      </c>
      <c r="I125" s="86" t="s">
        <v>687</v>
      </c>
      <c r="J125" s="86" t="s">
        <v>688</v>
      </c>
    </row>
    <row r="126" spans="1:10" x14ac:dyDescent="0.3">
      <c r="A126" s="86" t="s">
        <v>230</v>
      </c>
      <c r="B126" s="86" t="s">
        <v>229</v>
      </c>
      <c r="C126" s="86">
        <v>558</v>
      </c>
      <c r="D126" s="86">
        <v>157</v>
      </c>
      <c r="E126" s="86" t="s">
        <v>675</v>
      </c>
      <c r="F126" s="86" t="s">
        <v>682</v>
      </c>
      <c r="G126" s="86" t="s">
        <v>676</v>
      </c>
      <c r="H126" s="86" t="s">
        <v>677</v>
      </c>
      <c r="I126" s="86" t="s">
        <v>678</v>
      </c>
      <c r="J126" s="86" t="s">
        <v>692</v>
      </c>
    </row>
    <row r="127" spans="1:10" x14ac:dyDescent="0.3">
      <c r="A127" s="86" t="s">
        <v>232</v>
      </c>
      <c r="B127" s="86" t="s">
        <v>231</v>
      </c>
      <c r="C127" s="86">
        <v>562</v>
      </c>
      <c r="D127" s="86">
        <v>158</v>
      </c>
      <c r="E127" s="86" t="s">
        <v>672</v>
      </c>
      <c r="F127" s="86" t="s">
        <v>659</v>
      </c>
      <c r="G127" s="86" t="s">
        <v>693</v>
      </c>
      <c r="H127" s="86" t="s">
        <v>672</v>
      </c>
      <c r="I127" s="86" t="s">
        <v>670</v>
      </c>
      <c r="J127" s="86" t="s">
        <v>694</v>
      </c>
    </row>
    <row r="128" spans="1:10" x14ac:dyDescent="0.3">
      <c r="A128" s="86" t="s">
        <v>234</v>
      </c>
      <c r="B128" s="86" t="s">
        <v>233</v>
      </c>
      <c r="C128" s="86">
        <v>566</v>
      </c>
      <c r="D128" s="86">
        <v>159</v>
      </c>
      <c r="E128" s="86" t="s">
        <v>672</v>
      </c>
      <c r="F128" s="86" t="s">
        <v>682</v>
      </c>
      <c r="G128" s="86" t="s">
        <v>693</v>
      </c>
      <c r="H128" s="86" t="s">
        <v>672</v>
      </c>
      <c r="I128" s="86" t="s">
        <v>670</v>
      </c>
      <c r="J128" s="86" t="s">
        <v>694</v>
      </c>
    </row>
    <row r="129" spans="1:10" x14ac:dyDescent="0.3">
      <c r="A129" s="86" t="s">
        <v>236</v>
      </c>
      <c r="B129" s="86" t="s">
        <v>235</v>
      </c>
      <c r="C129" s="86">
        <v>578</v>
      </c>
      <c r="D129" s="86">
        <v>162</v>
      </c>
      <c r="E129" s="86" t="s">
        <v>663</v>
      </c>
      <c r="F129" s="86" t="s">
        <v>1425</v>
      </c>
      <c r="G129" s="86" t="s">
        <v>665</v>
      </c>
      <c r="H129" s="86" t="s">
        <v>705</v>
      </c>
      <c r="I129" s="86" t="s">
        <v>667</v>
      </c>
      <c r="J129" s="86" t="s">
        <v>702</v>
      </c>
    </row>
    <row r="130" spans="1:10" x14ac:dyDescent="0.3">
      <c r="A130" s="86" t="s">
        <v>239</v>
      </c>
      <c r="B130" s="86" t="s">
        <v>238</v>
      </c>
      <c r="C130" s="86">
        <v>512</v>
      </c>
      <c r="D130" s="86">
        <v>221</v>
      </c>
      <c r="E130" s="86" t="s">
        <v>669</v>
      </c>
      <c r="F130" s="86" t="s">
        <v>1425</v>
      </c>
      <c r="G130" s="86" t="s">
        <v>660</v>
      </c>
      <c r="H130" s="86" t="s">
        <v>669</v>
      </c>
      <c r="I130" s="86" t="s">
        <v>661</v>
      </c>
      <c r="J130" s="86" t="s">
        <v>684</v>
      </c>
    </row>
    <row r="131" spans="1:10" x14ac:dyDescent="0.3">
      <c r="A131" s="86" t="s">
        <v>241</v>
      </c>
      <c r="B131" s="86" t="s">
        <v>240</v>
      </c>
      <c r="C131" s="86">
        <v>586</v>
      </c>
      <c r="D131" s="86">
        <v>165</v>
      </c>
      <c r="E131" s="86" t="s">
        <v>658</v>
      </c>
      <c r="F131" s="86" t="s">
        <v>682</v>
      </c>
      <c r="G131" s="86" t="s">
        <v>660</v>
      </c>
      <c r="H131" s="86" t="s">
        <v>658</v>
      </c>
      <c r="I131" s="86" t="s">
        <v>661</v>
      </c>
      <c r="J131" s="86" t="s">
        <v>662</v>
      </c>
    </row>
    <row r="132" spans="1:10" x14ac:dyDescent="0.3">
      <c r="A132" s="86" t="s">
        <v>243</v>
      </c>
      <c r="B132" s="86" t="s">
        <v>242</v>
      </c>
      <c r="C132" s="86">
        <v>585</v>
      </c>
      <c r="D132" s="86">
        <v>180</v>
      </c>
      <c r="E132" s="86" t="s">
        <v>685</v>
      </c>
      <c r="F132" s="86" t="s">
        <v>1425</v>
      </c>
      <c r="G132" s="86" t="s">
        <v>703</v>
      </c>
      <c r="H132" s="86" t="s">
        <v>685</v>
      </c>
      <c r="I132" s="86" t="s">
        <v>687</v>
      </c>
      <c r="J132" s="86" t="s">
        <v>707</v>
      </c>
    </row>
    <row r="133" spans="1:10" x14ac:dyDescent="0.3">
      <c r="A133" s="86" t="s">
        <v>392</v>
      </c>
      <c r="B133" s="86" t="s">
        <v>237</v>
      </c>
      <c r="C133" s="86">
        <v>275</v>
      </c>
      <c r="D133" s="86">
        <v>299</v>
      </c>
      <c r="E133" s="86" t="s">
        <v>669</v>
      </c>
      <c r="F133" s="86" t="s">
        <v>682</v>
      </c>
      <c r="G133" s="86" t="s">
        <v>660</v>
      </c>
      <c r="H133" s="86" t="s">
        <v>669</v>
      </c>
      <c r="I133" s="86" t="s">
        <v>661</v>
      </c>
      <c r="J133" s="86" t="s">
        <v>684</v>
      </c>
    </row>
    <row r="134" spans="1:10" x14ac:dyDescent="0.3">
      <c r="A134" s="86" t="s">
        <v>245</v>
      </c>
      <c r="B134" s="86" t="s">
        <v>244</v>
      </c>
      <c r="C134" s="86">
        <v>591</v>
      </c>
      <c r="D134" s="86">
        <v>166</v>
      </c>
      <c r="E134" s="86" t="s">
        <v>675</v>
      </c>
      <c r="F134" s="86" t="s">
        <v>1425</v>
      </c>
      <c r="G134" s="86" t="s">
        <v>676</v>
      </c>
      <c r="H134" s="86" t="s">
        <v>677</v>
      </c>
      <c r="I134" s="86" t="s">
        <v>678</v>
      </c>
      <c r="J134" s="86" t="s">
        <v>692</v>
      </c>
    </row>
    <row r="135" spans="1:10" x14ac:dyDescent="0.3">
      <c r="A135" s="86" t="s">
        <v>247</v>
      </c>
      <c r="B135" s="86" t="s">
        <v>246</v>
      </c>
      <c r="C135" s="86">
        <v>598</v>
      </c>
      <c r="D135" s="86">
        <v>168</v>
      </c>
      <c r="E135" s="86" t="s">
        <v>685</v>
      </c>
      <c r="F135" s="86" t="s">
        <v>682</v>
      </c>
      <c r="G135" s="86" t="s">
        <v>686</v>
      </c>
      <c r="H135" s="86" t="s">
        <v>685</v>
      </c>
      <c r="I135" s="86" t="s">
        <v>687</v>
      </c>
      <c r="J135" s="86" t="s">
        <v>704</v>
      </c>
    </row>
    <row r="136" spans="1:10" x14ac:dyDescent="0.3">
      <c r="A136" s="86" t="s">
        <v>249</v>
      </c>
      <c r="B136" s="86" t="s">
        <v>248</v>
      </c>
      <c r="C136" s="86">
        <v>600</v>
      </c>
      <c r="D136" s="86">
        <v>169</v>
      </c>
      <c r="E136" s="86" t="s">
        <v>675</v>
      </c>
      <c r="F136" s="86" t="s">
        <v>664</v>
      </c>
      <c r="G136" s="86" t="s">
        <v>676</v>
      </c>
      <c r="H136" s="86" t="s">
        <v>680</v>
      </c>
      <c r="I136" s="86" t="s">
        <v>678</v>
      </c>
      <c r="J136" s="86" t="s">
        <v>681</v>
      </c>
    </row>
    <row r="137" spans="1:10" x14ac:dyDescent="0.3">
      <c r="A137" s="86" t="s">
        <v>251</v>
      </c>
      <c r="B137" s="86" t="s">
        <v>250</v>
      </c>
      <c r="C137" s="86">
        <v>604</v>
      </c>
      <c r="D137" s="86">
        <v>170</v>
      </c>
      <c r="E137" s="86" t="s">
        <v>675</v>
      </c>
      <c r="F137" s="86" t="s">
        <v>664</v>
      </c>
      <c r="G137" s="86" t="s">
        <v>676</v>
      </c>
      <c r="H137" s="86" t="s">
        <v>680</v>
      </c>
      <c r="I137" s="86" t="s">
        <v>678</v>
      </c>
      <c r="J137" s="86" t="s">
        <v>681</v>
      </c>
    </row>
    <row r="138" spans="1:10" x14ac:dyDescent="0.3">
      <c r="A138" s="86" t="s">
        <v>253</v>
      </c>
      <c r="B138" s="86" t="s">
        <v>252</v>
      </c>
      <c r="C138" s="86">
        <v>608</v>
      </c>
      <c r="D138" s="86">
        <v>171</v>
      </c>
      <c r="E138" s="86" t="s">
        <v>685</v>
      </c>
      <c r="F138" s="86" t="s">
        <v>682</v>
      </c>
      <c r="G138" s="86" t="s">
        <v>686</v>
      </c>
      <c r="H138" s="86" t="s">
        <v>685</v>
      </c>
      <c r="I138" s="86" t="s">
        <v>661</v>
      </c>
      <c r="J138" s="86" t="s">
        <v>696</v>
      </c>
    </row>
    <row r="139" spans="1:10" x14ac:dyDescent="0.3">
      <c r="A139" s="86" t="s">
        <v>255</v>
      </c>
      <c r="B139" s="86" t="s">
        <v>254</v>
      </c>
      <c r="C139" s="86">
        <v>616</v>
      </c>
      <c r="D139" s="86">
        <v>173</v>
      </c>
      <c r="E139" s="86" t="s">
        <v>663</v>
      </c>
      <c r="F139" s="86" t="s">
        <v>1425</v>
      </c>
      <c r="G139" s="86" t="s">
        <v>665</v>
      </c>
      <c r="H139" s="86" t="s">
        <v>689</v>
      </c>
      <c r="I139" s="86" t="s">
        <v>667</v>
      </c>
      <c r="J139" s="86" t="s">
        <v>691</v>
      </c>
    </row>
    <row r="140" spans="1:10" x14ac:dyDescent="0.3">
      <c r="A140" s="86" t="s">
        <v>257</v>
      </c>
      <c r="B140" s="86" t="s">
        <v>256</v>
      </c>
      <c r="C140" s="86">
        <v>620</v>
      </c>
      <c r="D140" s="86">
        <v>174</v>
      </c>
      <c r="E140" s="86" t="s">
        <v>663</v>
      </c>
      <c r="F140" s="86" t="s">
        <v>1425</v>
      </c>
      <c r="G140" s="86" t="s">
        <v>665</v>
      </c>
      <c r="H140" s="86" t="s">
        <v>689</v>
      </c>
      <c r="I140" s="86" t="s">
        <v>667</v>
      </c>
      <c r="J140" s="86" t="s">
        <v>668</v>
      </c>
    </row>
    <row r="141" spans="1:10" x14ac:dyDescent="0.3">
      <c r="A141" s="86" t="s">
        <v>259</v>
      </c>
      <c r="B141" s="86" t="s">
        <v>258</v>
      </c>
      <c r="C141" s="86">
        <v>634</v>
      </c>
      <c r="D141" s="86">
        <v>179</v>
      </c>
      <c r="E141" s="86" t="s">
        <v>669</v>
      </c>
      <c r="F141" s="86" t="s">
        <v>1425</v>
      </c>
      <c r="G141" s="86" t="s">
        <v>660</v>
      </c>
      <c r="H141" s="86" t="s">
        <v>669</v>
      </c>
      <c r="I141" s="86" t="s">
        <v>661</v>
      </c>
      <c r="J141" s="86" t="s">
        <v>684</v>
      </c>
    </row>
    <row r="142" spans="1:10" x14ac:dyDescent="0.3">
      <c r="A142" s="86" t="s">
        <v>261</v>
      </c>
      <c r="B142" s="86" t="s">
        <v>260</v>
      </c>
      <c r="C142" s="86">
        <v>642</v>
      </c>
      <c r="D142" s="86">
        <v>183</v>
      </c>
      <c r="E142" s="86" t="s">
        <v>663</v>
      </c>
      <c r="F142" s="86" t="s">
        <v>1425</v>
      </c>
      <c r="G142" s="86" t="s">
        <v>665</v>
      </c>
      <c r="H142" s="86" t="s">
        <v>689</v>
      </c>
      <c r="I142" s="86" t="s">
        <v>667</v>
      </c>
      <c r="J142" s="86" t="s">
        <v>691</v>
      </c>
    </row>
    <row r="143" spans="1:10" x14ac:dyDescent="0.3">
      <c r="A143" s="86" t="s">
        <v>376</v>
      </c>
      <c r="B143" s="86" t="s">
        <v>262</v>
      </c>
      <c r="C143" s="86">
        <v>643</v>
      </c>
      <c r="D143" s="86">
        <v>185</v>
      </c>
      <c r="E143" s="86" t="s">
        <v>663</v>
      </c>
      <c r="F143" s="86" t="s">
        <v>664</v>
      </c>
      <c r="G143" s="86" t="s">
        <v>665</v>
      </c>
      <c r="H143" s="86" t="s">
        <v>708</v>
      </c>
      <c r="I143" s="86" t="s">
        <v>667</v>
      </c>
      <c r="J143" s="86" t="s">
        <v>691</v>
      </c>
    </row>
    <row r="144" spans="1:10" x14ac:dyDescent="0.3">
      <c r="A144" s="86" t="s">
        <v>264</v>
      </c>
      <c r="B144" s="86" t="s">
        <v>263</v>
      </c>
      <c r="C144" s="86">
        <v>646</v>
      </c>
      <c r="D144" s="86">
        <v>184</v>
      </c>
      <c r="E144" s="86" t="s">
        <v>672</v>
      </c>
      <c r="F144" s="86" t="s">
        <v>659</v>
      </c>
      <c r="G144" s="86" t="s">
        <v>697</v>
      </c>
      <c r="H144" s="86" t="s">
        <v>672</v>
      </c>
      <c r="I144" s="86" t="s">
        <v>670</v>
      </c>
      <c r="J144" s="86" t="s">
        <v>698</v>
      </c>
    </row>
    <row r="145" spans="1:10" x14ac:dyDescent="0.3">
      <c r="A145" s="86" t="s">
        <v>266</v>
      </c>
      <c r="B145" s="86" t="s">
        <v>265</v>
      </c>
      <c r="C145" s="86">
        <v>659</v>
      </c>
      <c r="D145" s="86">
        <v>188</v>
      </c>
      <c r="E145" s="86" t="s">
        <v>675</v>
      </c>
      <c r="F145" s="86" t="s">
        <v>1425</v>
      </c>
      <c r="G145" s="86" t="s">
        <v>676</v>
      </c>
      <c r="H145" s="86" t="s">
        <v>677</v>
      </c>
      <c r="I145" s="86" t="s">
        <v>678</v>
      </c>
      <c r="J145" s="86" t="s">
        <v>679</v>
      </c>
    </row>
    <row r="146" spans="1:10" x14ac:dyDescent="0.3">
      <c r="A146" s="86" t="s">
        <v>268</v>
      </c>
      <c r="B146" s="86" t="s">
        <v>267</v>
      </c>
      <c r="C146" s="86">
        <v>662</v>
      </c>
      <c r="D146" s="86">
        <v>189</v>
      </c>
      <c r="E146" s="86" t="s">
        <v>675</v>
      </c>
      <c r="F146" s="86" t="s">
        <v>664</v>
      </c>
      <c r="G146" s="86" t="s">
        <v>676</v>
      </c>
      <c r="H146" s="86" t="s">
        <v>677</v>
      </c>
      <c r="I146" s="86" t="s">
        <v>678</v>
      </c>
      <c r="J146" s="86" t="s">
        <v>679</v>
      </c>
    </row>
    <row r="147" spans="1:10" x14ac:dyDescent="0.3">
      <c r="A147" s="86" t="s">
        <v>270</v>
      </c>
      <c r="B147" s="86" t="s">
        <v>269</v>
      </c>
      <c r="C147" s="86">
        <v>670</v>
      </c>
      <c r="D147" s="86">
        <v>191</v>
      </c>
      <c r="E147" s="86" t="s">
        <v>675</v>
      </c>
      <c r="F147" s="86" t="s">
        <v>664</v>
      </c>
      <c r="G147" s="86" t="s">
        <v>676</v>
      </c>
      <c r="H147" s="86" t="s">
        <v>677</v>
      </c>
      <c r="I147" s="86" t="s">
        <v>678</v>
      </c>
      <c r="J147" s="86" t="s">
        <v>679</v>
      </c>
    </row>
    <row r="148" spans="1:10" x14ac:dyDescent="0.3">
      <c r="A148" s="86" t="s">
        <v>272</v>
      </c>
      <c r="B148" s="86" t="s">
        <v>271</v>
      </c>
      <c r="C148" s="86">
        <v>882</v>
      </c>
      <c r="D148" s="86">
        <v>244</v>
      </c>
      <c r="E148" s="86" t="s">
        <v>685</v>
      </c>
      <c r="F148" s="86" t="s">
        <v>664</v>
      </c>
      <c r="G148" s="86" t="s">
        <v>703</v>
      </c>
      <c r="H148" s="86" t="s">
        <v>685</v>
      </c>
      <c r="I148" s="86" t="s">
        <v>687</v>
      </c>
      <c r="J148" s="86" t="s">
        <v>709</v>
      </c>
    </row>
    <row r="149" spans="1:10" x14ac:dyDescent="0.3">
      <c r="A149" s="86" t="s">
        <v>274</v>
      </c>
      <c r="B149" s="86" t="s">
        <v>273</v>
      </c>
      <c r="C149" s="86">
        <v>678</v>
      </c>
      <c r="D149" s="86">
        <v>193</v>
      </c>
      <c r="E149" s="86" t="s">
        <v>672</v>
      </c>
      <c r="F149" s="86" t="s">
        <v>682</v>
      </c>
      <c r="G149" s="86" t="s">
        <v>693</v>
      </c>
      <c r="H149" s="86" t="s">
        <v>672</v>
      </c>
      <c r="I149" s="86" t="s">
        <v>670</v>
      </c>
      <c r="J149" s="86" t="s">
        <v>674</v>
      </c>
    </row>
    <row r="150" spans="1:10" x14ac:dyDescent="0.3">
      <c r="A150" s="86" t="s">
        <v>276</v>
      </c>
      <c r="B150" s="86" t="s">
        <v>275</v>
      </c>
      <c r="C150" s="86">
        <v>682</v>
      </c>
      <c r="D150" s="86">
        <v>194</v>
      </c>
      <c r="E150" s="86" t="s">
        <v>669</v>
      </c>
      <c r="F150" s="86" t="s">
        <v>1425</v>
      </c>
      <c r="G150" s="86" t="s">
        <v>660</v>
      </c>
      <c r="H150" s="86" t="s">
        <v>669</v>
      </c>
      <c r="I150" s="86" t="s">
        <v>661</v>
      </c>
      <c r="J150" s="86" t="s">
        <v>684</v>
      </c>
    </row>
    <row r="151" spans="1:10" x14ac:dyDescent="0.3">
      <c r="A151" s="86" t="s">
        <v>278</v>
      </c>
      <c r="B151" s="86" t="s">
        <v>277</v>
      </c>
      <c r="C151" s="86">
        <v>686</v>
      </c>
      <c r="D151" s="86">
        <v>195</v>
      </c>
      <c r="E151" s="86" t="s">
        <v>672</v>
      </c>
      <c r="F151" s="86" t="s">
        <v>682</v>
      </c>
      <c r="G151" s="86" t="s">
        <v>693</v>
      </c>
      <c r="H151" s="86" t="s">
        <v>672</v>
      </c>
      <c r="I151" s="86" t="s">
        <v>670</v>
      </c>
      <c r="J151" s="86" t="s">
        <v>694</v>
      </c>
    </row>
    <row r="152" spans="1:10" x14ac:dyDescent="0.3">
      <c r="A152" s="86" t="s">
        <v>280</v>
      </c>
      <c r="B152" s="86" t="s">
        <v>279</v>
      </c>
      <c r="C152" s="86">
        <v>688</v>
      </c>
      <c r="D152" s="86">
        <v>272</v>
      </c>
      <c r="E152" s="86" t="s">
        <v>663</v>
      </c>
      <c r="F152" s="86" t="s">
        <v>664</v>
      </c>
      <c r="G152" s="86" t="s">
        <v>665</v>
      </c>
      <c r="H152" s="86" t="s">
        <v>666</v>
      </c>
      <c r="I152" s="86" t="s">
        <v>667</v>
      </c>
      <c r="J152" s="86" t="s">
        <v>668</v>
      </c>
    </row>
    <row r="153" spans="1:10" x14ac:dyDescent="0.3">
      <c r="A153" s="86" t="s">
        <v>282</v>
      </c>
      <c r="B153" s="86" t="s">
        <v>281</v>
      </c>
      <c r="C153" s="86">
        <v>690</v>
      </c>
      <c r="D153" s="86">
        <v>196</v>
      </c>
      <c r="E153" s="86" t="s">
        <v>672</v>
      </c>
      <c r="F153" s="86" t="s">
        <v>1425</v>
      </c>
      <c r="G153" s="86" t="s">
        <v>673</v>
      </c>
      <c r="H153" s="86" t="s">
        <v>672</v>
      </c>
      <c r="I153" s="86" t="s">
        <v>670</v>
      </c>
      <c r="J153" s="86" t="s">
        <v>698</v>
      </c>
    </row>
    <row r="154" spans="1:10" x14ac:dyDescent="0.3">
      <c r="A154" s="86" t="s">
        <v>284</v>
      </c>
      <c r="B154" s="86" t="s">
        <v>283</v>
      </c>
      <c r="C154" s="86">
        <v>694</v>
      </c>
      <c r="D154" s="86">
        <v>197</v>
      </c>
      <c r="E154" s="86" t="s">
        <v>672</v>
      </c>
      <c r="F154" s="86" t="s">
        <v>659</v>
      </c>
      <c r="G154" s="86" t="s">
        <v>693</v>
      </c>
      <c r="H154" s="86" t="s">
        <v>672</v>
      </c>
      <c r="I154" s="86" t="s">
        <v>670</v>
      </c>
      <c r="J154" s="86" t="s">
        <v>694</v>
      </c>
    </row>
    <row r="155" spans="1:10" x14ac:dyDescent="0.3">
      <c r="A155" s="86" t="s">
        <v>286</v>
      </c>
      <c r="B155" s="86" t="s">
        <v>285</v>
      </c>
      <c r="C155" s="86">
        <v>702</v>
      </c>
      <c r="D155" s="86">
        <v>200</v>
      </c>
      <c r="E155" s="86" t="s">
        <v>685</v>
      </c>
      <c r="F155" s="86" t="s">
        <v>1425</v>
      </c>
      <c r="G155" s="86" t="s">
        <v>686</v>
      </c>
      <c r="H155" s="86" t="s">
        <v>685</v>
      </c>
      <c r="I155" s="86" t="s">
        <v>661</v>
      </c>
      <c r="J155" s="86" t="s">
        <v>696</v>
      </c>
    </row>
    <row r="156" spans="1:10" x14ac:dyDescent="0.3">
      <c r="A156" s="86" t="s">
        <v>288</v>
      </c>
      <c r="B156" s="86" t="s">
        <v>287</v>
      </c>
      <c r="C156" s="86">
        <v>703</v>
      </c>
      <c r="D156" s="86">
        <v>199</v>
      </c>
      <c r="E156" s="86" t="s">
        <v>663</v>
      </c>
      <c r="F156" s="86" t="s">
        <v>1425</v>
      </c>
      <c r="G156" s="86" t="s">
        <v>665</v>
      </c>
      <c r="H156" s="86" t="s">
        <v>689</v>
      </c>
      <c r="I156" s="86" t="s">
        <v>667</v>
      </c>
      <c r="J156" s="86" t="s">
        <v>691</v>
      </c>
    </row>
    <row r="157" spans="1:10" x14ac:dyDescent="0.3">
      <c r="A157" s="86" t="s">
        <v>290</v>
      </c>
      <c r="B157" s="86" t="s">
        <v>289</v>
      </c>
      <c r="C157" s="86">
        <v>705</v>
      </c>
      <c r="D157" s="86">
        <v>198</v>
      </c>
      <c r="E157" s="86" t="s">
        <v>663</v>
      </c>
      <c r="F157" s="86" t="s">
        <v>1425</v>
      </c>
      <c r="G157" s="86" t="s">
        <v>665</v>
      </c>
      <c r="H157" s="86" t="s">
        <v>689</v>
      </c>
      <c r="I157" s="86" t="s">
        <v>667</v>
      </c>
      <c r="J157" s="86" t="s">
        <v>668</v>
      </c>
    </row>
    <row r="158" spans="1:10" x14ac:dyDescent="0.3">
      <c r="A158" s="86" t="s">
        <v>292</v>
      </c>
      <c r="B158" s="86" t="s">
        <v>291</v>
      </c>
      <c r="C158" s="86">
        <v>90</v>
      </c>
      <c r="D158" s="86">
        <v>25</v>
      </c>
      <c r="E158" s="86" t="s">
        <v>685</v>
      </c>
      <c r="F158" s="86" t="s">
        <v>682</v>
      </c>
      <c r="G158" s="86" t="s">
        <v>703</v>
      </c>
      <c r="H158" s="86" t="s">
        <v>685</v>
      </c>
      <c r="I158" s="86" t="s">
        <v>687</v>
      </c>
      <c r="J158" s="86" t="s">
        <v>704</v>
      </c>
    </row>
    <row r="159" spans="1:10" x14ac:dyDescent="0.3">
      <c r="A159" s="86" t="s">
        <v>294</v>
      </c>
      <c r="B159" s="86" t="s">
        <v>293</v>
      </c>
      <c r="C159" s="86">
        <v>706</v>
      </c>
      <c r="D159" s="86">
        <v>201</v>
      </c>
      <c r="E159" s="86" t="s">
        <v>672</v>
      </c>
      <c r="F159" s="86" t="s">
        <v>659</v>
      </c>
      <c r="G159" s="86" t="s">
        <v>697</v>
      </c>
      <c r="H159" s="86" t="s">
        <v>672</v>
      </c>
      <c r="I159" s="86" t="s">
        <v>670</v>
      </c>
      <c r="J159" s="86" t="s">
        <v>698</v>
      </c>
    </row>
    <row r="160" spans="1:10" x14ac:dyDescent="0.3">
      <c r="A160" s="86" t="s">
        <v>296</v>
      </c>
      <c r="B160" s="86" t="s">
        <v>295</v>
      </c>
      <c r="C160" s="86">
        <v>710</v>
      </c>
      <c r="D160" s="86">
        <v>202</v>
      </c>
      <c r="E160" s="86" t="s">
        <v>672</v>
      </c>
      <c r="F160" s="86" t="s">
        <v>664</v>
      </c>
      <c r="G160" s="86" t="s">
        <v>673</v>
      </c>
      <c r="H160" s="86" t="s">
        <v>672</v>
      </c>
      <c r="I160" s="86" t="s">
        <v>670</v>
      </c>
      <c r="J160" s="86" t="s">
        <v>695</v>
      </c>
    </row>
    <row r="161" spans="1:10" x14ac:dyDescent="0.3">
      <c r="A161" s="86" t="s">
        <v>299</v>
      </c>
      <c r="B161" s="86" t="s">
        <v>298</v>
      </c>
      <c r="C161" s="86">
        <v>728</v>
      </c>
      <c r="D161" s="86">
        <v>277</v>
      </c>
      <c r="E161" s="86" t="s">
        <v>672</v>
      </c>
      <c r="F161" s="86" t="s">
        <v>659</v>
      </c>
      <c r="G161" s="86" t="s">
        <v>697</v>
      </c>
      <c r="H161" s="86" t="s">
        <v>672</v>
      </c>
      <c r="I161" s="86" t="s">
        <v>670</v>
      </c>
      <c r="J161" s="86" t="s">
        <v>698</v>
      </c>
    </row>
    <row r="162" spans="1:10" x14ac:dyDescent="0.3">
      <c r="A162" s="86" t="s">
        <v>301</v>
      </c>
      <c r="B162" s="86" t="s">
        <v>300</v>
      </c>
      <c r="C162" s="86">
        <v>724</v>
      </c>
      <c r="D162" s="86">
        <v>203</v>
      </c>
      <c r="E162" s="86" t="s">
        <v>663</v>
      </c>
      <c r="F162" s="86" t="s">
        <v>1425</v>
      </c>
      <c r="G162" s="86" t="s">
        <v>665</v>
      </c>
      <c r="H162" s="86" t="s">
        <v>689</v>
      </c>
      <c r="I162" s="86" t="s">
        <v>667</v>
      </c>
      <c r="J162" s="86" t="s">
        <v>668</v>
      </c>
    </row>
    <row r="163" spans="1:10" x14ac:dyDescent="0.3">
      <c r="A163" s="86" t="s">
        <v>303</v>
      </c>
      <c r="B163" s="86" t="s">
        <v>302</v>
      </c>
      <c r="C163" s="86">
        <v>144</v>
      </c>
      <c r="D163" s="86">
        <v>38</v>
      </c>
      <c r="E163" s="86" t="s">
        <v>658</v>
      </c>
      <c r="F163" s="86" t="s">
        <v>682</v>
      </c>
      <c r="G163" s="86" t="s">
        <v>686</v>
      </c>
      <c r="H163" s="86" t="s">
        <v>658</v>
      </c>
      <c r="I163" s="86" t="s">
        <v>661</v>
      </c>
      <c r="J163" s="86" t="s">
        <v>662</v>
      </c>
    </row>
    <row r="164" spans="1:10" x14ac:dyDescent="0.3">
      <c r="A164" s="86" t="s">
        <v>305</v>
      </c>
      <c r="B164" s="86" t="s">
        <v>304</v>
      </c>
      <c r="C164" s="86">
        <v>729</v>
      </c>
      <c r="D164" s="86">
        <v>276</v>
      </c>
      <c r="E164" s="86" t="s">
        <v>672</v>
      </c>
      <c r="F164" s="86" t="s">
        <v>659</v>
      </c>
      <c r="G164" s="86" t="s">
        <v>697</v>
      </c>
      <c r="H164" s="86" t="s">
        <v>672</v>
      </c>
      <c r="I164" s="86" t="s">
        <v>670</v>
      </c>
      <c r="J164" s="86" t="s">
        <v>671</v>
      </c>
    </row>
    <row r="165" spans="1:10" x14ac:dyDescent="0.3">
      <c r="A165" s="86" t="s">
        <v>307</v>
      </c>
      <c r="B165" s="86" t="s">
        <v>306</v>
      </c>
      <c r="C165" s="86">
        <v>740</v>
      </c>
      <c r="D165" s="86">
        <v>207</v>
      </c>
      <c r="E165" s="86" t="s">
        <v>675</v>
      </c>
      <c r="F165" s="86" t="s">
        <v>664</v>
      </c>
      <c r="G165" s="86" t="s">
        <v>676</v>
      </c>
      <c r="H165" s="86" t="s">
        <v>680</v>
      </c>
      <c r="I165" s="86" t="s">
        <v>678</v>
      </c>
      <c r="J165" s="86" t="s">
        <v>681</v>
      </c>
    </row>
    <row r="166" spans="1:10" x14ac:dyDescent="0.3">
      <c r="A166" s="114" t="s">
        <v>994</v>
      </c>
      <c r="B166" s="86" t="s">
        <v>308</v>
      </c>
      <c r="C166" s="86">
        <v>748</v>
      </c>
      <c r="D166" s="86">
        <v>209</v>
      </c>
      <c r="E166" s="86" t="s">
        <v>672</v>
      </c>
      <c r="F166" s="86" t="s">
        <v>682</v>
      </c>
      <c r="G166" s="86" t="s">
        <v>673</v>
      </c>
      <c r="H166" s="86" t="s">
        <v>672</v>
      </c>
      <c r="I166" s="86" t="s">
        <v>670</v>
      </c>
      <c r="J166" s="86" t="s">
        <v>695</v>
      </c>
    </row>
    <row r="167" spans="1:10" x14ac:dyDescent="0.3">
      <c r="A167" s="86" t="s">
        <v>310</v>
      </c>
      <c r="B167" s="86" t="s">
        <v>309</v>
      </c>
      <c r="C167" s="86">
        <v>752</v>
      </c>
      <c r="D167" s="86">
        <v>210</v>
      </c>
      <c r="E167" s="86" t="s">
        <v>663</v>
      </c>
      <c r="F167" s="86" t="s">
        <v>1425</v>
      </c>
      <c r="G167" s="86" t="s">
        <v>665</v>
      </c>
      <c r="H167" s="86" t="s">
        <v>689</v>
      </c>
      <c r="I167" s="86" t="s">
        <v>667</v>
      </c>
      <c r="J167" s="86" t="s">
        <v>702</v>
      </c>
    </row>
    <row r="168" spans="1:10" x14ac:dyDescent="0.3">
      <c r="A168" s="86" t="s">
        <v>312</v>
      </c>
      <c r="B168" s="86" t="s">
        <v>311</v>
      </c>
      <c r="C168" s="86">
        <v>756</v>
      </c>
      <c r="D168" s="86">
        <v>211</v>
      </c>
      <c r="E168" s="86" t="s">
        <v>663</v>
      </c>
      <c r="F168" s="86" t="s">
        <v>1425</v>
      </c>
      <c r="G168" s="86" t="s">
        <v>665</v>
      </c>
      <c r="H168" s="86" t="s">
        <v>705</v>
      </c>
      <c r="I168" s="86" t="s">
        <v>667</v>
      </c>
      <c r="J168" s="86" t="s">
        <v>690</v>
      </c>
    </row>
    <row r="169" spans="1:10" x14ac:dyDescent="0.3">
      <c r="A169" s="86" t="s">
        <v>314</v>
      </c>
      <c r="B169" s="86" t="s">
        <v>313</v>
      </c>
      <c r="C169" s="86">
        <v>760</v>
      </c>
      <c r="D169" s="86">
        <v>212</v>
      </c>
      <c r="E169" s="86" t="s">
        <v>669</v>
      </c>
      <c r="F169" s="86" t="s">
        <v>659</v>
      </c>
      <c r="G169" s="86" t="s">
        <v>660</v>
      </c>
      <c r="H169" s="86" t="s">
        <v>669</v>
      </c>
      <c r="I169" s="86" t="s">
        <v>661</v>
      </c>
      <c r="J169" s="86" t="s">
        <v>684</v>
      </c>
    </row>
    <row r="170" spans="1:10" x14ac:dyDescent="0.3">
      <c r="A170" s="86" t="s">
        <v>316</v>
      </c>
      <c r="B170" s="86" t="s">
        <v>315</v>
      </c>
      <c r="C170" s="86">
        <v>762</v>
      </c>
      <c r="D170" s="86">
        <v>208</v>
      </c>
      <c r="E170" s="86" t="s">
        <v>663</v>
      </c>
      <c r="F170" s="86" t="s">
        <v>659</v>
      </c>
      <c r="G170" s="86" t="s">
        <v>683</v>
      </c>
      <c r="H170" s="86" t="s">
        <v>706</v>
      </c>
      <c r="I170" s="86" t="s">
        <v>661</v>
      </c>
      <c r="J170" s="86" t="s">
        <v>706</v>
      </c>
    </row>
    <row r="171" spans="1:10" x14ac:dyDescent="0.3">
      <c r="A171" s="86" t="s">
        <v>794</v>
      </c>
      <c r="B171" s="86" t="s">
        <v>317</v>
      </c>
      <c r="C171" s="86">
        <v>834</v>
      </c>
      <c r="D171" s="86">
        <v>215</v>
      </c>
      <c r="E171" s="86" t="s">
        <v>672</v>
      </c>
      <c r="F171" s="86" t="s">
        <v>682</v>
      </c>
      <c r="G171" s="86" t="s">
        <v>673</v>
      </c>
      <c r="H171" s="86" t="s">
        <v>672</v>
      </c>
      <c r="I171" s="86" t="s">
        <v>670</v>
      </c>
      <c r="J171" s="86" t="s">
        <v>698</v>
      </c>
    </row>
    <row r="172" spans="1:10" x14ac:dyDescent="0.3">
      <c r="A172" s="86" t="s">
        <v>319</v>
      </c>
      <c r="B172" s="86" t="s">
        <v>318</v>
      </c>
      <c r="C172" s="86">
        <v>764</v>
      </c>
      <c r="D172" s="86">
        <v>216</v>
      </c>
      <c r="E172" s="86" t="s">
        <v>685</v>
      </c>
      <c r="F172" s="86" t="s">
        <v>664</v>
      </c>
      <c r="G172" s="86" t="s">
        <v>686</v>
      </c>
      <c r="H172" s="86" t="s">
        <v>685</v>
      </c>
      <c r="I172" s="86" t="s">
        <v>661</v>
      </c>
      <c r="J172" s="86" t="s">
        <v>696</v>
      </c>
    </row>
    <row r="173" spans="1:10" x14ac:dyDescent="0.3">
      <c r="A173" s="86" t="s">
        <v>372</v>
      </c>
      <c r="B173" s="86" t="s">
        <v>91</v>
      </c>
      <c r="C173" s="86">
        <v>626</v>
      </c>
      <c r="D173" s="86">
        <v>176</v>
      </c>
      <c r="E173" s="86" t="s">
        <v>685</v>
      </c>
      <c r="F173" s="86" t="s">
        <v>682</v>
      </c>
      <c r="G173" s="86" t="s">
        <v>686</v>
      </c>
      <c r="H173" s="86" t="s">
        <v>685</v>
      </c>
      <c r="I173" s="86" t="s">
        <v>661</v>
      </c>
      <c r="J173" s="86" t="s">
        <v>696</v>
      </c>
    </row>
    <row r="174" spans="1:10" x14ac:dyDescent="0.3">
      <c r="A174" s="86" t="s">
        <v>321</v>
      </c>
      <c r="B174" s="86" t="s">
        <v>320</v>
      </c>
      <c r="C174" s="86">
        <v>768</v>
      </c>
      <c r="D174" s="86">
        <v>217</v>
      </c>
      <c r="E174" s="86" t="s">
        <v>672</v>
      </c>
      <c r="F174" s="86" t="s">
        <v>659</v>
      </c>
      <c r="G174" s="86" t="s">
        <v>693</v>
      </c>
      <c r="H174" s="86" t="s">
        <v>672</v>
      </c>
      <c r="I174" s="86" t="s">
        <v>670</v>
      </c>
      <c r="J174" s="86" t="s">
        <v>694</v>
      </c>
    </row>
    <row r="175" spans="1:10" x14ac:dyDescent="0.3">
      <c r="A175" s="86" t="s">
        <v>323</v>
      </c>
      <c r="B175" s="86" t="s">
        <v>322</v>
      </c>
      <c r="C175" s="86">
        <v>776</v>
      </c>
      <c r="D175" s="86">
        <v>219</v>
      </c>
      <c r="E175" s="86" t="s">
        <v>685</v>
      </c>
      <c r="F175" s="86" t="s">
        <v>664</v>
      </c>
      <c r="G175" s="86" t="s">
        <v>703</v>
      </c>
      <c r="H175" s="86" t="s">
        <v>685</v>
      </c>
      <c r="I175" s="86" t="s">
        <v>687</v>
      </c>
      <c r="J175" s="86" t="s">
        <v>709</v>
      </c>
    </row>
    <row r="176" spans="1:10" x14ac:dyDescent="0.3">
      <c r="A176" s="86" t="s">
        <v>325</v>
      </c>
      <c r="B176" s="86" t="s">
        <v>324</v>
      </c>
      <c r="C176" s="86">
        <v>780</v>
      </c>
      <c r="D176" s="86">
        <v>220</v>
      </c>
      <c r="E176" s="86" t="s">
        <v>675</v>
      </c>
      <c r="F176" s="86" t="s">
        <v>1425</v>
      </c>
      <c r="G176" s="86" t="s">
        <v>676</v>
      </c>
      <c r="H176" s="86" t="s">
        <v>677</v>
      </c>
      <c r="I176" s="86" t="s">
        <v>678</v>
      </c>
      <c r="J176" s="86" t="s">
        <v>679</v>
      </c>
    </row>
    <row r="177" spans="1:10" x14ac:dyDescent="0.3">
      <c r="A177" s="86" t="s">
        <v>327</v>
      </c>
      <c r="B177" s="86" t="s">
        <v>326</v>
      </c>
      <c r="C177" s="86">
        <v>788</v>
      </c>
      <c r="D177" s="86">
        <v>222</v>
      </c>
      <c r="E177" s="86" t="s">
        <v>669</v>
      </c>
      <c r="F177" s="86" t="s">
        <v>682</v>
      </c>
      <c r="G177" s="86" t="s">
        <v>660</v>
      </c>
      <c r="H177" s="86" t="s">
        <v>669</v>
      </c>
      <c r="I177" s="86" t="s">
        <v>670</v>
      </c>
      <c r="J177" s="86" t="s">
        <v>671</v>
      </c>
    </row>
    <row r="178" spans="1:10" x14ac:dyDescent="0.3">
      <c r="A178" s="86" t="s">
        <v>329</v>
      </c>
      <c r="B178" s="86" t="s">
        <v>328</v>
      </c>
      <c r="C178" s="86">
        <v>792</v>
      </c>
      <c r="D178" s="86">
        <v>223</v>
      </c>
      <c r="E178" s="86" t="s">
        <v>663</v>
      </c>
      <c r="F178" s="86" t="s">
        <v>664</v>
      </c>
      <c r="G178" s="86" t="s">
        <v>660</v>
      </c>
      <c r="H178" s="86" t="s">
        <v>666</v>
      </c>
      <c r="I178" s="86" t="s">
        <v>661</v>
      </c>
      <c r="J178" s="86" t="s">
        <v>684</v>
      </c>
    </row>
    <row r="179" spans="1:10" x14ac:dyDescent="0.3">
      <c r="A179" s="86" t="s">
        <v>331</v>
      </c>
      <c r="B179" s="86" t="s">
        <v>330</v>
      </c>
      <c r="C179" s="86">
        <v>795</v>
      </c>
      <c r="D179" s="86">
        <v>213</v>
      </c>
      <c r="E179" s="86" t="s">
        <v>663</v>
      </c>
      <c r="F179" s="86" t="s">
        <v>664</v>
      </c>
      <c r="G179" s="86" t="s">
        <v>683</v>
      </c>
      <c r="H179" s="86" t="s">
        <v>706</v>
      </c>
      <c r="I179" s="86" t="s">
        <v>661</v>
      </c>
      <c r="J179" s="86" t="s">
        <v>706</v>
      </c>
    </row>
    <row r="180" spans="1:10" x14ac:dyDescent="0.3">
      <c r="A180" s="86" t="s">
        <v>333</v>
      </c>
      <c r="B180" s="86" t="s">
        <v>332</v>
      </c>
      <c r="C180" s="86">
        <v>798</v>
      </c>
      <c r="D180" s="86">
        <v>227</v>
      </c>
      <c r="E180" s="86" t="s">
        <v>685</v>
      </c>
      <c r="F180" s="86" t="s">
        <v>664</v>
      </c>
      <c r="G180" s="86" t="s">
        <v>703</v>
      </c>
      <c r="H180" s="86" t="s">
        <v>685</v>
      </c>
      <c r="I180" s="86" t="s">
        <v>687</v>
      </c>
      <c r="J180" s="86" t="s">
        <v>709</v>
      </c>
    </row>
    <row r="181" spans="1:10" x14ac:dyDescent="0.3">
      <c r="A181" s="86" t="s">
        <v>335</v>
      </c>
      <c r="B181" s="86" t="s">
        <v>334</v>
      </c>
      <c r="C181" s="86">
        <v>800</v>
      </c>
      <c r="D181" s="86">
        <v>226</v>
      </c>
      <c r="E181" s="86" t="s">
        <v>672</v>
      </c>
      <c r="F181" s="86" t="s">
        <v>659</v>
      </c>
      <c r="G181" s="86" t="s">
        <v>697</v>
      </c>
      <c r="H181" s="86" t="s">
        <v>672</v>
      </c>
      <c r="I181" s="86" t="s">
        <v>670</v>
      </c>
      <c r="J181" s="86" t="s">
        <v>698</v>
      </c>
    </row>
    <row r="182" spans="1:10" x14ac:dyDescent="0.3">
      <c r="A182" s="86" t="s">
        <v>337</v>
      </c>
      <c r="B182" s="86" t="s">
        <v>336</v>
      </c>
      <c r="C182" s="86">
        <v>804</v>
      </c>
      <c r="D182" s="86">
        <v>230</v>
      </c>
      <c r="E182" s="86" t="s">
        <v>663</v>
      </c>
      <c r="F182" s="86" t="s">
        <v>682</v>
      </c>
      <c r="G182" s="86" t="s">
        <v>665</v>
      </c>
      <c r="H182" s="86" t="s">
        <v>666</v>
      </c>
      <c r="I182" s="86" t="s">
        <v>667</v>
      </c>
      <c r="J182" s="86" t="s">
        <v>691</v>
      </c>
    </row>
    <row r="183" spans="1:10" x14ac:dyDescent="0.3">
      <c r="A183" s="86" t="s">
        <v>339</v>
      </c>
      <c r="B183" s="86" t="s">
        <v>338</v>
      </c>
      <c r="C183" s="86">
        <v>784</v>
      </c>
      <c r="D183" s="86">
        <v>225</v>
      </c>
      <c r="E183" s="86" t="s">
        <v>669</v>
      </c>
      <c r="F183" s="86" t="s">
        <v>1425</v>
      </c>
      <c r="G183" s="86" t="s">
        <v>660</v>
      </c>
      <c r="H183" s="86" t="s">
        <v>669</v>
      </c>
      <c r="I183" s="86" t="s">
        <v>661</v>
      </c>
      <c r="J183" s="86" t="s">
        <v>684</v>
      </c>
    </row>
    <row r="184" spans="1:10" x14ac:dyDescent="0.3">
      <c r="A184" s="86" t="s">
        <v>795</v>
      </c>
      <c r="B184" s="86" t="s">
        <v>340</v>
      </c>
      <c r="C184" s="86">
        <v>826</v>
      </c>
      <c r="D184" s="86">
        <v>229</v>
      </c>
      <c r="E184" s="86" t="s">
        <v>663</v>
      </c>
      <c r="F184" s="86" t="s">
        <v>1425</v>
      </c>
      <c r="G184" s="86" t="s">
        <v>665</v>
      </c>
      <c r="H184" s="86" t="s">
        <v>689</v>
      </c>
      <c r="I184" s="86" t="s">
        <v>667</v>
      </c>
      <c r="J184" s="86" t="s">
        <v>702</v>
      </c>
    </row>
    <row r="185" spans="1:10" x14ac:dyDescent="0.3">
      <c r="A185" s="86" t="s">
        <v>342</v>
      </c>
      <c r="B185" s="86" t="s">
        <v>341</v>
      </c>
      <c r="C185" s="86">
        <v>840</v>
      </c>
      <c r="D185" s="86">
        <v>231</v>
      </c>
      <c r="E185" s="86" t="s">
        <v>699</v>
      </c>
      <c r="F185" s="86" t="s">
        <v>1425</v>
      </c>
      <c r="G185" s="86" t="s">
        <v>665</v>
      </c>
      <c r="H185" s="86" t="s">
        <v>699</v>
      </c>
      <c r="I185" s="86" t="s">
        <v>678</v>
      </c>
      <c r="J185" s="86" t="s">
        <v>700</v>
      </c>
    </row>
    <row r="186" spans="1:10" x14ac:dyDescent="0.3">
      <c r="A186" s="86" t="s">
        <v>344</v>
      </c>
      <c r="B186" s="86" t="s">
        <v>343</v>
      </c>
      <c r="C186" s="86">
        <v>858</v>
      </c>
      <c r="D186" s="86">
        <v>234</v>
      </c>
      <c r="E186" s="86" t="s">
        <v>675</v>
      </c>
      <c r="F186" s="86" t="s">
        <v>1425</v>
      </c>
      <c r="G186" s="86" t="s">
        <v>676</v>
      </c>
      <c r="H186" s="86" t="s">
        <v>680</v>
      </c>
      <c r="I186" s="86" t="s">
        <v>678</v>
      </c>
      <c r="J186" s="86" t="s">
        <v>681</v>
      </c>
    </row>
    <row r="187" spans="1:10" x14ac:dyDescent="0.3">
      <c r="A187" s="86" t="s">
        <v>346</v>
      </c>
      <c r="B187" s="86" t="s">
        <v>345</v>
      </c>
      <c r="C187" s="86">
        <v>860</v>
      </c>
      <c r="D187" s="86">
        <v>235</v>
      </c>
      <c r="E187" s="86" t="s">
        <v>663</v>
      </c>
      <c r="F187" s="86" t="s">
        <v>682</v>
      </c>
      <c r="G187" s="86" t="s">
        <v>683</v>
      </c>
      <c r="H187" s="86" t="s">
        <v>706</v>
      </c>
      <c r="I187" s="86" t="s">
        <v>661</v>
      </c>
      <c r="J187" s="86" t="s">
        <v>706</v>
      </c>
    </row>
    <row r="188" spans="1:10" x14ac:dyDescent="0.3">
      <c r="A188" s="86" t="s">
        <v>348</v>
      </c>
      <c r="B188" s="86" t="s">
        <v>347</v>
      </c>
      <c r="C188" s="86">
        <v>548</v>
      </c>
      <c r="D188" s="86">
        <v>155</v>
      </c>
      <c r="E188" s="86" t="s">
        <v>685</v>
      </c>
      <c r="F188" s="86" t="s">
        <v>682</v>
      </c>
      <c r="G188" s="86" t="s">
        <v>703</v>
      </c>
      <c r="H188" s="86" t="s">
        <v>685</v>
      </c>
      <c r="I188" s="86" t="s">
        <v>687</v>
      </c>
      <c r="J188" s="86" t="s">
        <v>704</v>
      </c>
    </row>
    <row r="189" spans="1:10" x14ac:dyDescent="0.3">
      <c r="A189" s="86" t="s">
        <v>796</v>
      </c>
      <c r="B189" s="86" t="s">
        <v>349</v>
      </c>
      <c r="C189" s="86">
        <v>862</v>
      </c>
      <c r="D189" s="86">
        <v>236</v>
      </c>
      <c r="E189" s="86" t="s">
        <v>675</v>
      </c>
      <c r="F189" s="86" t="s">
        <v>664</v>
      </c>
      <c r="G189" s="86" t="s">
        <v>676</v>
      </c>
      <c r="H189" s="86" t="s">
        <v>680</v>
      </c>
      <c r="I189" s="86" t="s">
        <v>678</v>
      </c>
      <c r="J189" s="86" t="s">
        <v>681</v>
      </c>
    </row>
    <row r="190" spans="1:10" x14ac:dyDescent="0.3">
      <c r="A190" s="86" t="s">
        <v>374</v>
      </c>
      <c r="B190" s="86" t="s">
        <v>350</v>
      </c>
      <c r="C190" s="86">
        <v>704</v>
      </c>
      <c r="D190" s="86">
        <v>237</v>
      </c>
      <c r="E190" s="86" t="s">
        <v>685</v>
      </c>
      <c r="F190" s="86" t="s">
        <v>682</v>
      </c>
      <c r="G190" s="86" t="s">
        <v>686</v>
      </c>
      <c r="H190" s="86" t="s">
        <v>685</v>
      </c>
      <c r="I190" s="86" t="s">
        <v>661</v>
      </c>
      <c r="J190" s="86" t="s">
        <v>696</v>
      </c>
    </row>
    <row r="191" spans="1:10" x14ac:dyDescent="0.3">
      <c r="A191" s="86" t="s">
        <v>352</v>
      </c>
      <c r="B191" s="86" t="s">
        <v>351</v>
      </c>
      <c r="C191" s="86">
        <v>887</v>
      </c>
      <c r="D191" s="86">
        <v>249</v>
      </c>
      <c r="E191" s="86" t="s">
        <v>669</v>
      </c>
      <c r="F191" s="86" t="s">
        <v>659</v>
      </c>
      <c r="G191" s="86" t="s">
        <v>660</v>
      </c>
      <c r="H191" s="86" t="s">
        <v>669</v>
      </c>
      <c r="I191" s="86" t="s">
        <v>661</v>
      </c>
      <c r="J191" s="86" t="s">
        <v>684</v>
      </c>
    </row>
    <row r="192" spans="1:10" x14ac:dyDescent="0.3">
      <c r="A192" s="86" t="s">
        <v>354</v>
      </c>
      <c r="B192" s="86" t="s">
        <v>353</v>
      </c>
      <c r="C192" s="86">
        <v>894</v>
      </c>
      <c r="D192" s="86">
        <v>251</v>
      </c>
      <c r="E192" s="86" t="s">
        <v>672</v>
      </c>
      <c r="F192" s="86" t="s">
        <v>682</v>
      </c>
      <c r="G192" s="86" t="s">
        <v>673</v>
      </c>
      <c r="H192" s="86" t="s">
        <v>672</v>
      </c>
      <c r="I192" s="86" t="s">
        <v>670</v>
      </c>
      <c r="J192" s="86" t="s">
        <v>698</v>
      </c>
    </row>
    <row r="193" spans="1:10" x14ac:dyDescent="0.3">
      <c r="A193" s="86" t="s">
        <v>356</v>
      </c>
      <c r="B193" s="86" t="s">
        <v>355</v>
      </c>
      <c r="C193" s="86">
        <v>716</v>
      </c>
      <c r="D193" s="86">
        <v>181</v>
      </c>
      <c r="E193" s="86" t="s">
        <v>672</v>
      </c>
      <c r="F193" s="86" t="s">
        <v>682</v>
      </c>
      <c r="G193" s="86" t="s">
        <v>673</v>
      </c>
      <c r="H193" s="86" t="s">
        <v>672</v>
      </c>
      <c r="I193" s="86" t="s">
        <v>670</v>
      </c>
      <c r="J193" s="86" t="s">
        <v>698</v>
      </c>
    </row>
  </sheetData>
  <sortState ref="A3:J193">
    <sortCondition ref="A3:A193"/>
  </sortState>
  <mergeCells count="1">
    <mergeCell ref="A1:J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15"/>
  <sheetViews>
    <sheetView showGridLines="0" workbookViewId="0">
      <selection activeCell="B6" sqref="B6"/>
    </sheetView>
  </sheetViews>
  <sheetFormatPr defaultRowHeight="14.4" x14ac:dyDescent="0.3"/>
  <cols>
    <col min="1" max="1" width="70.44140625" customWidth="1"/>
    <col min="2" max="2" width="24" customWidth="1"/>
  </cols>
  <sheetData>
    <row r="1" spans="1:2" ht="29.25" customHeight="1" x14ac:dyDescent="0.4">
      <c r="A1" s="26" t="s">
        <v>457</v>
      </c>
      <c r="B1" s="229" t="s">
        <v>424</v>
      </c>
    </row>
    <row r="2" spans="1:2" s="3" customFormat="1" ht="16.5" customHeight="1" x14ac:dyDescent="0.3">
      <c r="A2" s="25"/>
      <c r="B2" s="229"/>
    </row>
    <row r="3" spans="1:2" s="3" customFormat="1" ht="10.5" customHeight="1" x14ac:dyDescent="0.3">
      <c r="A3" s="20"/>
      <c r="B3" s="21"/>
    </row>
    <row r="4" spans="1:2" x14ac:dyDescent="0.3">
      <c r="A4" s="96" t="s">
        <v>423</v>
      </c>
      <c r="B4" s="22"/>
    </row>
    <row r="5" spans="1:2" ht="18.75" customHeight="1" x14ac:dyDescent="0.3">
      <c r="A5" s="97" t="s">
        <v>425</v>
      </c>
      <c r="B5" s="23" t="s">
        <v>1431</v>
      </c>
    </row>
    <row r="6" spans="1:2" ht="18.75" customHeight="1" x14ac:dyDescent="0.3">
      <c r="A6" s="97" t="s">
        <v>459</v>
      </c>
      <c r="B6" s="23" t="s">
        <v>458</v>
      </c>
    </row>
    <row r="7" spans="1:2" ht="18.75" customHeight="1" x14ac:dyDescent="0.3">
      <c r="A7" s="97" t="s">
        <v>426</v>
      </c>
      <c r="B7" s="23" t="s">
        <v>382</v>
      </c>
    </row>
    <row r="8" spans="1:2" ht="18.75" customHeight="1" x14ac:dyDescent="0.3">
      <c r="A8" s="97" t="s">
        <v>427</v>
      </c>
      <c r="B8" s="23" t="s">
        <v>460</v>
      </c>
    </row>
    <row r="9" spans="1:2" s="3" customFormat="1" ht="18.75" customHeight="1" x14ac:dyDescent="0.3">
      <c r="A9" s="97" t="s">
        <v>650</v>
      </c>
      <c r="B9" s="24" t="s">
        <v>650</v>
      </c>
    </row>
    <row r="10" spans="1:2" s="3" customFormat="1" ht="18.75" customHeight="1" x14ac:dyDescent="0.3">
      <c r="A10" s="97" t="s">
        <v>910</v>
      </c>
      <c r="B10" s="24" t="s">
        <v>910</v>
      </c>
    </row>
    <row r="11" spans="1:2" s="3" customFormat="1" ht="18.75" customHeight="1" x14ac:dyDescent="0.3">
      <c r="A11" s="97" t="s">
        <v>911</v>
      </c>
      <c r="B11" s="24" t="s">
        <v>911</v>
      </c>
    </row>
    <row r="12" spans="1:2" s="3" customFormat="1" ht="18.75" customHeight="1" x14ac:dyDescent="0.3">
      <c r="A12" s="97" t="s">
        <v>912</v>
      </c>
      <c r="B12" s="24" t="s">
        <v>912</v>
      </c>
    </row>
    <row r="13" spans="1:2" s="3" customFormat="1" ht="18.75" customHeight="1" x14ac:dyDescent="0.3">
      <c r="A13" s="97" t="s">
        <v>966</v>
      </c>
      <c r="B13" s="24" t="s">
        <v>967</v>
      </c>
    </row>
    <row r="14" spans="1:2" ht="18.75" customHeight="1" x14ac:dyDescent="0.3">
      <c r="A14" s="97" t="s">
        <v>651</v>
      </c>
      <c r="B14" s="23" t="s">
        <v>651</v>
      </c>
    </row>
    <row r="15" spans="1:2" ht="18.75" customHeight="1" x14ac:dyDescent="0.3">
      <c r="A15" s="97" t="s">
        <v>710</v>
      </c>
      <c r="B15" s="23" t="s">
        <v>710</v>
      </c>
    </row>
  </sheetData>
  <mergeCells count="1">
    <mergeCell ref="B1:B2"/>
  </mergeCells>
  <hyperlinks>
    <hyperlink ref="A4" location="Home!A1" display="(home)" xr:uid="{00000000-0004-0000-0100-000000000000}"/>
    <hyperlink ref="B5" location="'InfoRM 2014 (a-z)'!A1" display="InfoRM 2014 (a-z)" xr:uid="{00000000-0004-0000-0100-000001000000}"/>
    <hyperlink ref="B6" location="'Hazard &amp; Exposure'!A1" display="Hazard &amp; Exposure" xr:uid="{00000000-0004-0000-0100-000002000000}"/>
    <hyperlink ref="B7" location="Vulnerability!A1" display="Vulnerability" xr:uid="{00000000-0004-0000-0100-000003000000}"/>
    <hyperlink ref="B8" location="'Lack of Coping Capacity'!A1" display="Lack of Coping Capacity" xr:uid="{00000000-0004-0000-0100-000004000000}"/>
    <hyperlink ref="B14" location="'Data Source'!A1" display="Data sources" xr:uid="{00000000-0004-0000-0100-000005000000}"/>
    <hyperlink ref="B9" location="'Indicator Data'!A1" display="Indicator Data" xr:uid="{00000000-0004-0000-0100-000006000000}"/>
    <hyperlink ref="B15" location="Regions!A1" display="Regions!A1" xr:uid="{00000000-0004-0000-0100-000007000000}"/>
    <hyperlink ref="B12" location="'Indicator Data imputation'!A1" display="Indicator Data" xr:uid="{00000000-0004-0000-0100-000008000000}"/>
    <hyperlink ref="B10" location="'Indicator Date'!A1" display="'Indicator Date'!A1" xr:uid="{00000000-0004-0000-0100-000009000000}"/>
    <hyperlink ref="B11" location="'Indicator Source'!A1" display="'Indicator Source'!A1" xr:uid="{00000000-0004-0000-0100-00000A000000}"/>
    <hyperlink ref="B13" location="'INFORM Reliability Index'!A1" display="'INFORM Reliability Index'!A1" xr:uid="{00000000-0004-0000-0100-00000B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pageSetUpPr fitToPage="1"/>
  </sheetPr>
  <dimension ref="A1:AP198"/>
  <sheetViews>
    <sheetView showGridLines="0" zoomScale="90" zoomScaleNormal="90" workbookViewId="0">
      <pane xSplit="2" ySplit="3" topLeftCell="R4" activePane="bottomRight" state="frozen"/>
      <selection pane="topRight" activeCell="C1" sqref="C1"/>
      <selection pane="bottomLeft" activeCell="A4" sqref="A4"/>
      <selection pane="bottomRight" sqref="A1:AO1"/>
    </sheetView>
  </sheetViews>
  <sheetFormatPr defaultColWidth="9.109375" defaultRowHeight="14.4" x14ac:dyDescent="0.3"/>
  <cols>
    <col min="1" max="1" width="25.6640625" style="182" bestFit="1" customWidth="1"/>
    <col min="2" max="2" width="9.109375" style="182"/>
    <col min="3" max="34" width="7.88671875" style="182" customWidth="1"/>
    <col min="35" max="35" width="9.33203125" style="182" bestFit="1" customWidth="1"/>
    <col min="36" max="36" width="6.88671875" style="182" customWidth="1"/>
    <col min="37" max="37" width="7.6640625" style="182" customWidth="1"/>
    <col min="38" max="38" width="8.5546875" style="182" customWidth="1"/>
    <col min="39" max="39" width="8.33203125" style="182" customWidth="1"/>
    <col min="40" max="40" width="7.33203125" style="182" customWidth="1"/>
    <col min="41" max="41" width="6.109375" style="182" customWidth="1"/>
    <col min="42" max="16384" width="9.109375" style="182"/>
  </cols>
  <sheetData>
    <row r="1" spans="1:42" ht="15.75" customHeight="1" x14ac:dyDescent="0.4">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row>
    <row r="2" spans="1:42" s="198" customFormat="1" ht="107.25" customHeight="1" thickBot="1" x14ac:dyDescent="0.4">
      <c r="A2" s="183" t="s">
        <v>379</v>
      </c>
      <c r="B2" s="184" t="s">
        <v>357</v>
      </c>
      <c r="C2" s="185" t="s">
        <v>483</v>
      </c>
      <c r="D2" s="185" t="s">
        <v>489</v>
      </c>
      <c r="E2" s="185" t="s">
        <v>484</v>
      </c>
      <c r="F2" s="185" t="s">
        <v>492</v>
      </c>
      <c r="G2" s="185" t="s">
        <v>497</v>
      </c>
      <c r="H2" s="185" t="s">
        <v>1110</v>
      </c>
      <c r="I2" s="186" t="s">
        <v>364</v>
      </c>
      <c r="J2" s="185" t="s">
        <v>797</v>
      </c>
      <c r="K2" s="185" t="s">
        <v>799</v>
      </c>
      <c r="L2" s="186" t="s">
        <v>365</v>
      </c>
      <c r="M2" s="187" t="s">
        <v>798</v>
      </c>
      <c r="N2" s="188" t="s">
        <v>417</v>
      </c>
      <c r="O2" s="188" t="s">
        <v>397</v>
      </c>
      <c r="P2" s="188" t="s">
        <v>1424</v>
      </c>
      <c r="Q2" s="189" t="s">
        <v>474</v>
      </c>
      <c r="R2" s="188" t="s">
        <v>396</v>
      </c>
      <c r="S2" s="190" t="s">
        <v>456</v>
      </c>
      <c r="T2" s="190" t="s">
        <v>405</v>
      </c>
      <c r="U2" s="190" t="s">
        <v>406</v>
      </c>
      <c r="V2" s="190" t="s">
        <v>407</v>
      </c>
      <c r="W2" s="191" t="s">
        <v>415</v>
      </c>
      <c r="X2" s="189" t="s">
        <v>408</v>
      </c>
      <c r="Y2" s="192" t="s">
        <v>368</v>
      </c>
      <c r="Z2" s="193" t="s">
        <v>409</v>
      </c>
      <c r="AA2" s="193" t="s">
        <v>410</v>
      </c>
      <c r="AB2" s="194" t="s">
        <v>366</v>
      </c>
      <c r="AC2" s="193" t="s">
        <v>380</v>
      </c>
      <c r="AD2" s="193" t="s">
        <v>411</v>
      </c>
      <c r="AE2" s="193" t="s">
        <v>412</v>
      </c>
      <c r="AF2" s="194" t="s">
        <v>367</v>
      </c>
      <c r="AG2" s="195" t="s">
        <v>740</v>
      </c>
      <c r="AH2" s="196" t="s">
        <v>803</v>
      </c>
      <c r="AI2" s="197" t="s">
        <v>945</v>
      </c>
      <c r="AJ2" s="225" t="s">
        <v>784</v>
      </c>
      <c r="AK2" s="226" t="s">
        <v>965</v>
      </c>
      <c r="AL2" s="227" t="s">
        <v>885</v>
      </c>
      <c r="AM2" s="227" t="s">
        <v>884</v>
      </c>
      <c r="AN2" s="225" t="s">
        <v>886</v>
      </c>
      <c r="AO2" s="227" t="s">
        <v>933</v>
      </c>
    </row>
    <row r="3" spans="1:42" s="198" customFormat="1" ht="15" customHeight="1" thickTop="1" thickBot="1" x14ac:dyDescent="0.4">
      <c r="A3" s="199" t="s">
        <v>725</v>
      </c>
      <c r="B3" s="200" t="s">
        <v>725</v>
      </c>
      <c r="C3" s="201" t="s">
        <v>726</v>
      </c>
      <c r="D3" s="201" t="s">
        <v>726</v>
      </c>
      <c r="E3" s="201" t="s">
        <v>726</v>
      </c>
      <c r="F3" s="201" t="s">
        <v>726</v>
      </c>
      <c r="G3" s="201" t="s">
        <v>726</v>
      </c>
      <c r="H3" s="201" t="s">
        <v>726</v>
      </c>
      <c r="I3" s="201" t="s">
        <v>726</v>
      </c>
      <c r="J3" s="201" t="s">
        <v>726</v>
      </c>
      <c r="K3" s="201" t="s">
        <v>726</v>
      </c>
      <c r="L3" s="201" t="s">
        <v>726</v>
      </c>
      <c r="M3" s="201" t="s">
        <v>726</v>
      </c>
      <c r="N3" s="201" t="s">
        <v>726</v>
      </c>
      <c r="O3" s="201" t="s">
        <v>726</v>
      </c>
      <c r="P3" s="201" t="s">
        <v>726</v>
      </c>
      <c r="Q3" s="201" t="s">
        <v>726</v>
      </c>
      <c r="R3" s="201" t="s">
        <v>726</v>
      </c>
      <c r="S3" s="201" t="s">
        <v>726</v>
      </c>
      <c r="T3" s="201" t="s">
        <v>726</v>
      </c>
      <c r="U3" s="201" t="s">
        <v>726</v>
      </c>
      <c r="V3" s="201" t="s">
        <v>726</v>
      </c>
      <c r="W3" s="201" t="s">
        <v>726</v>
      </c>
      <c r="X3" s="201" t="s">
        <v>726</v>
      </c>
      <c r="Y3" s="201" t="s">
        <v>726</v>
      </c>
      <c r="Z3" s="201" t="s">
        <v>726</v>
      </c>
      <c r="AA3" s="201" t="s">
        <v>726</v>
      </c>
      <c r="AB3" s="201" t="s">
        <v>726</v>
      </c>
      <c r="AC3" s="201" t="s">
        <v>726</v>
      </c>
      <c r="AD3" s="201" t="s">
        <v>726</v>
      </c>
      <c r="AE3" s="201" t="s">
        <v>726</v>
      </c>
      <c r="AF3" s="201" t="s">
        <v>726</v>
      </c>
      <c r="AG3" s="201" t="s">
        <v>726</v>
      </c>
      <c r="AH3" s="201" t="s">
        <v>726</v>
      </c>
      <c r="AI3" s="201" t="s">
        <v>946</v>
      </c>
      <c r="AJ3" s="201" t="s">
        <v>929</v>
      </c>
      <c r="AK3" s="201" t="s">
        <v>726</v>
      </c>
      <c r="AL3" s="201" t="s">
        <v>917</v>
      </c>
      <c r="AM3" s="201" t="s">
        <v>918</v>
      </c>
      <c r="AN3" s="201" t="s">
        <v>919</v>
      </c>
      <c r="AO3" s="201" t="s">
        <v>942</v>
      </c>
    </row>
    <row r="4" spans="1:42" ht="15.6" thickTop="1" thickBot="1" x14ac:dyDescent="0.35">
      <c r="A4" s="202" t="str">
        <f>'Indicator Data'!A6</f>
        <v>Afghanistan</v>
      </c>
      <c r="B4" s="203" t="str">
        <f>'Indicator Data'!B6</f>
        <v>AFG</v>
      </c>
      <c r="C4" s="204">
        <f>'Hazard &amp; Exposure'!AO3</f>
        <v>9.6999999999999993</v>
      </c>
      <c r="D4" s="205">
        <f>'Hazard &amp; Exposure'!AP3</f>
        <v>7.2</v>
      </c>
      <c r="E4" s="205">
        <f>'Hazard &amp; Exposure'!AQ3</f>
        <v>0</v>
      </c>
      <c r="F4" s="205">
        <f>'Hazard &amp; Exposure'!AR3</f>
        <v>0</v>
      </c>
      <c r="G4" s="205">
        <f>'Hazard &amp; Exposure'!AU3</f>
        <v>8.4</v>
      </c>
      <c r="H4" s="205">
        <f>'Hazard &amp; Exposure'!DM3</f>
        <v>6.9</v>
      </c>
      <c r="I4" s="206">
        <f>'Hazard &amp; Exposure'!DN3</f>
        <v>6.7</v>
      </c>
      <c r="J4" s="205">
        <f>'Hazard &amp; Exposure'!DQ3</f>
        <v>10</v>
      </c>
      <c r="K4" s="205">
        <f>'Hazard &amp; Exposure'!DT3</f>
        <v>10</v>
      </c>
      <c r="L4" s="206">
        <f>'Hazard &amp; Exposure'!DU3</f>
        <v>10</v>
      </c>
      <c r="M4" s="207">
        <f t="shared" ref="M4:M35" si="0">ROUND((10-GEOMEAN(((10-I4)/10*9+1),((10-L4)/10*9+1)))/9*10,1)</f>
        <v>8.9</v>
      </c>
      <c r="N4" s="208">
        <f>Vulnerability!E3</f>
        <v>8.5</v>
      </c>
      <c r="O4" s="209">
        <f>Vulnerability!H3</f>
        <v>8.6999999999999993</v>
      </c>
      <c r="P4" s="209">
        <f>Vulnerability!N3</f>
        <v>5</v>
      </c>
      <c r="Q4" s="206">
        <f>Vulnerability!O3</f>
        <v>7.7</v>
      </c>
      <c r="R4" s="209">
        <f>Vulnerability!T3</f>
        <v>10</v>
      </c>
      <c r="S4" s="210">
        <f>Vulnerability!AB3</f>
        <v>2.2000000000000002</v>
      </c>
      <c r="T4" s="210">
        <f>Vulnerability!AE3</f>
        <v>4.4000000000000004</v>
      </c>
      <c r="U4" s="210">
        <f>Vulnerability!AH3</f>
        <v>10</v>
      </c>
      <c r="V4" s="210">
        <f>Vulnerability!AK3</f>
        <v>7.8</v>
      </c>
      <c r="W4" s="209">
        <f>Vulnerability!AL3</f>
        <v>7.3</v>
      </c>
      <c r="X4" s="206">
        <f>Vulnerability!AM3</f>
        <v>9.1</v>
      </c>
      <c r="Y4" s="207">
        <f t="shared" ref="Y4:Y35" si="1">ROUND((10-GEOMEAN(((10-Q4)/10*9+1),((10-X4)/10*9+1)))/9*10,1)</f>
        <v>8.5</v>
      </c>
      <c r="Z4" s="211">
        <f>'Lack of Coping Capacity'!D3</f>
        <v>6.3</v>
      </c>
      <c r="AA4" s="212">
        <f>'Lack of Coping Capacity'!G3</f>
        <v>8</v>
      </c>
      <c r="AB4" s="206">
        <f>'Lack of Coping Capacity'!H3</f>
        <v>7.2</v>
      </c>
      <c r="AC4" s="212">
        <f>'Lack of Coping Capacity'!M3</f>
        <v>6.3</v>
      </c>
      <c r="AD4" s="212">
        <f>'Lack of Coping Capacity'!R3</f>
        <v>7.3</v>
      </c>
      <c r="AE4" s="212">
        <f>'Lack of Coping Capacity'!Z3</f>
        <v>8.3000000000000007</v>
      </c>
      <c r="AF4" s="206">
        <f>'Lack of Coping Capacity'!AA3</f>
        <v>7.3</v>
      </c>
      <c r="AG4" s="207">
        <f t="shared" ref="AG4:AG35" si="2">ROUND((10-GEOMEAN(((10-AB4)/10*9+1),((10-AF4)/10*9+1)))/9*10,1)</f>
        <v>7.3</v>
      </c>
      <c r="AH4" s="213">
        <f t="shared" ref="AH4:AH35" si="3">ROUND(M4^(1/3)*Y4^(1/3)*AG4^(1/3),1)</f>
        <v>8.1999999999999993</v>
      </c>
      <c r="AI4" s="214" t="str">
        <f t="shared" ref="AI4:AI35" si="4">IF(AH4&gt;=6.5,"Very High",IF(AH4&gt;=5,"High",IF(AH4&gt;=3.5,"Medium",IF(AH4&gt;=2,"Low","Very Low"))))</f>
        <v>Very High</v>
      </c>
      <c r="AJ4" s="215">
        <f t="shared" ref="AJ4:AJ35" si="5">_xlfn.RANK.EQ(AH4,AH$4:AH$194)</f>
        <v>3</v>
      </c>
      <c r="AK4" s="216">
        <f>VLOOKUP($B4,'Lack of Reliability Index'!$A$2:$H$192,8,FALSE)</f>
        <v>3.045045045045045</v>
      </c>
      <c r="AL4" s="217">
        <f>'Imputed and missing data hidden'!BY2</f>
        <v>4</v>
      </c>
      <c r="AM4" s="218">
        <f t="shared" ref="AM4:AM35" si="6">AL4/51</f>
        <v>7.8431372549019607E-2</v>
      </c>
      <c r="AN4" s="217" t="str">
        <f t="shared" ref="AN4:AN35" si="7">IF(K4&gt;=7,"YES","")</f>
        <v>YES</v>
      </c>
      <c r="AO4" s="219">
        <f>'Indicator Date hidden2'!BZ3</f>
        <v>0.25675675675675674</v>
      </c>
      <c r="AP4" s="134"/>
    </row>
    <row r="5" spans="1:42" ht="15" thickBot="1" x14ac:dyDescent="0.35">
      <c r="A5" s="202" t="str">
        <f>'Indicator Data'!A7</f>
        <v>Albania</v>
      </c>
      <c r="B5" s="203" t="str">
        <f>'Indicator Data'!B7</f>
        <v>ALB</v>
      </c>
      <c r="C5" s="220">
        <f>'Hazard &amp; Exposure'!AO4</f>
        <v>9.3000000000000007</v>
      </c>
      <c r="D5" s="205">
        <f>'Hazard &amp; Exposure'!AP4</f>
        <v>4.7</v>
      </c>
      <c r="E5" s="205">
        <f>'Hazard &amp; Exposure'!AQ4</f>
        <v>7.8</v>
      </c>
      <c r="F5" s="205">
        <f>'Hazard &amp; Exposure'!AR4</f>
        <v>0</v>
      </c>
      <c r="G5" s="205">
        <f>'Hazard &amp; Exposure'!AU4</f>
        <v>6.9</v>
      </c>
      <c r="H5" s="205">
        <f>'Hazard &amp; Exposure'!DM4</f>
        <v>4.7</v>
      </c>
      <c r="I5" s="206">
        <f>'Hazard &amp; Exposure'!DN4</f>
        <v>6.4</v>
      </c>
      <c r="J5" s="205">
        <f>'Hazard &amp; Exposure'!DQ4</f>
        <v>1</v>
      </c>
      <c r="K5" s="205">
        <f>'Hazard &amp; Exposure'!DT4</f>
        <v>0</v>
      </c>
      <c r="L5" s="206">
        <f>'Hazard &amp; Exposure'!DU4</f>
        <v>0.7</v>
      </c>
      <c r="M5" s="207">
        <f t="shared" si="0"/>
        <v>4.0999999999999996</v>
      </c>
      <c r="N5" s="208">
        <f>Vulnerability!E4</f>
        <v>1.9</v>
      </c>
      <c r="O5" s="209">
        <f>Vulnerability!H4</f>
        <v>2.2999999999999998</v>
      </c>
      <c r="P5" s="209">
        <f>Vulnerability!N4</f>
        <v>1.8</v>
      </c>
      <c r="Q5" s="206">
        <f>Vulnerability!O4</f>
        <v>2</v>
      </c>
      <c r="R5" s="209">
        <f>Vulnerability!T4</f>
        <v>0</v>
      </c>
      <c r="S5" s="210">
        <f>Vulnerability!AB4</f>
        <v>0.2</v>
      </c>
      <c r="T5" s="210">
        <f>Vulnerability!AE4</f>
        <v>0.5</v>
      </c>
      <c r="U5" s="210">
        <f>Vulnerability!AH4</f>
        <v>3.6</v>
      </c>
      <c r="V5" s="210">
        <f>Vulnerability!AK4</f>
        <v>0.8</v>
      </c>
      <c r="W5" s="209">
        <f>Vulnerability!AL4</f>
        <v>1.4</v>
      </c>
      <c r="X5" s="206">
        <f>Vulnerability!AM4</f>
        <v>0.7</v>
      </c>
      <c r="Y5" s="207">
        <f t="shared" si="1"/>
        <v>1.4</v>
      </c>
      <c r="Z5" s="221" t="str">
        <f>'Lack of Coping Capacity'!D4</f>
        <v>x</v>
      </c>
      <c r="AA5" s="212">
        <f>'Lack of Coping Capacity'!G4</f>
        <v>5.8</v>
      </c>
      <c r="AB5" s="206">
        <f>'Lack of Coping Capacity'!H4</f>
        <v>5.8</v>
      </c>
      <c r="AC5" s="212">
        <f>'Lack of Coping Capacity'!M4</f>
        <v>2.2999999999999998</v>
      </c>
      <c r="AD5" s="212">
        <f>'Lack of Coping Capacity'!R4</f>
        <v>1.7</v>
      </c>
      <c r="AE5" s="212">
        <f>'Lack of Coping Capacity'!Z4</f>
        <v>3.8</v>
      </c>
      <c r="AF5" s="206">
        <f>'Lack of Coping Capacity'!AA4</f>
        <v>2.6</v>
      </c>
      <c r="AG5" s="207">
        <f t="shared" si="2"/>
        <v>4.4000000000000004</v>
      </c>
      <c r="AH5" s="213">
        <f t="shared" si="3"/>
        <v>2.9</v>
      </c>
      <c r="AI5" s="214" t="str">
        <f t="shared" si="4"/>
        <v>Low</v>
      </c>
      <c r="AJ5" s="215">
        <f t="shared" si="5"/>
        <v>122</v>
      </c>
      <c r="AK5" s="216">
        <f>VLOOKUP($B5,'Lack of Reliability Index'!$A$2:$H$192,8,FALSE)</f>
        <v>3.0095238095238095</v>
      </c>
      <c r="AL5" s="217">
        <f>'Imputed and missing data hidden'!BY3</f>
        <v>7</v>
      </c>
      <c r="AM5" s="218">
        <f t="shared" si="6"/>
        <v>0.13725490196078433</v>
      </c>
      <c r="AN5" s="217" t="str">
        <f t="shared" si="7"/>
        <v/>
      </c>
      <c r="AO5" s="219">
        <f>'Indicator Date hidden2'!BZ4</f>
        <v>0.21428571428571427</v>
      </c>
      <c r="AP5" s="134"/>
    </row>
    <row r="6" spans="1:42" ht="15" thickBot="1" x14ac:dyDescent="0.35">
      <c r="A6" s="202" t="str">
        <f>'Indicator Data'!A8</f>
        <v>Algeria</v>
      </c>
      <c r="B6" s="203" t="str">
        <f>'Indicator Data'!B8</f>
        <v>DZA</v>
      </c>
      <c r="C6" s="220">
        <f>'Hazard &amp; Exposure'!AO5</f>
        <v>8.8000000000000007</v>
      </c>
      <c r="D6" s="205">
        <f>'Hazard &amp; Exposure'!AP5</f>
        <v>5.2</v>
      </c>
      <c r="E6" s="205">
        <f>'Hazard &amp; Exposure'!AQ5</f>
        <v>4.5999999999999996</v>
      </c>
      <c r="F6" s="205">
        <f>'Hazard &amp; Exposure'!AR5</f>
        <v>0</v>
      </c>
      <c r="G6" s="205">
        <f>'Hazard &amp; Exposure'!AU5</f>
        <v>2.2999999999999998</v>
      </c>
      <c r="H6" s="205">
        <f>'Hazard &amp; Exposure'!DM5</f>
        <v>3.4</v>
      </c>
      <c r="I6" s="206">
        <f>'Hazard &amp; Exposure'!DN5</f>
        <v>4.7</v>
      </c>
      <c r="J6" s="205">
        <f>'Hazard &amp; Exposure'!DQ5</f>
        <v>7.5</v>
      </c>
      <c r="K6" s="205">
        <f>'Hazard &amp; Exposure'!DT5</f>
        <v>0</v>
      </c>
      <c r="L6" s="206">
        <f>'Hazard &amp; Exposure'!DU5</f>
        <v>5.3</v>
      </c>
      <c r="M6" s="207">
        <f t="shared" si="0"/>
        <v>5</v>
      </c>
      <c r="N6" s="208">
        <f>Vulnerability!E5</f>
        <v>3.2</v>
      </c>
      <c r="O6" s="209">
        <f>Vulnerability!H5</f>
        <v>3.2</v>
      </c>
      <c r="P6" s="209">
        <f>Vulnerability!N5</f>
        <v>0.2</v>
      </c>
      <c r="Q6" s="206">
        <f>Vulnerability!O5</f>
        <v>2.5</v>
      </c>
      <c r="R6" s="209">
        <f>Vulnerability!T5</f>
        <v>5.3</v>
      </c>
      <c r="S6" s="210">
        <f>Vulnerability!AB5</f>
        <v>0.3</v>
      </c>
      <c r="T6" s="210">
        <f>Vulnerability!AE5</f>
        <v>1.3</v>
      </c>
      <c r="U6" s="210">
        <f>Vulnerability!AH5</f>
        <v>0.2</v>
      </c>
      <c r="V6" s="210">
        <f>Vulnerability!AK5</f>
        <v>0.4</v>
      </c>
      <c r="W6" s="209">
        <f>Vulnerability!AL5</f>
        <v>0.6</v>
      </c>
      <c r="X6" s="206">
        <f>Vulnerability!AM5</f>
        <v>3.3</v>
      </c>
      <c r="Y6" s="207">
        <f t="shared" si="1"/>
        <v>2.9</v>
      </c>
      <c r="Z6" s="221">
        <f>'Lack of Coping Capacity'!D5</f>
        <v>3.5</v>
      </c>
      <c r="AA6" s="212">
        <f>'Lack of Coping Capacity'!G5</f>
        <v>6.2</v>
      </c>
      <c r="AB6" s="206">
        <f>'Lack of Coping Capacity'!H5</f>
        <v>4.9000000000000004</v>
      </c>
      <c r="AC6" s="212">
        <f>'Lack of Coping Capacity'!M5</f>
        <v>3.4</v>
      </c>
      <c r="AD6" s="212">
        <f>'Lack of Coping Capacity'!R5</f>
        <v>4.0999999999999996</v>
      </c>
      <c r="AE6" s="212">
        <f>'Lack of Coping Capacity'!Z5</f>
        <v>3.9</v>
      </c>
      <c r="AF6" s="206">
        <f>'Lack of Coping Capacity'!AA5</f>
        <v>3.8</v>
      </c>
      <c r="AG6" s="207">
        <f t="shared" si="2"/>
        <v>4.4000000000000004</v>
      </c>
      <c r="AH6" s="213">
        <f t="shared" si="3"/>
        <v>4</v>
      </c>
      <c r="AI6" s="214" t="str">
        <f t="shared" si="4"/>
        <v>Medium</v>
      </c>
      <c r="AJ6" s="215">
        <f t="shared" si="5"/>
        <v>84</v>
      </c>
      <c r="AK6" s="216">
        <f>VLOOKUP($B6,'Lack of Reliability Index'!$A$2:$H$192,8,FALSE)</f>
        <v>3.0518518518518505</v>
      </c>
      <c r="AL6" s="217">
        <f>'Imputed and missing data hidden'!BY4</f>
        <v>2</v>
      </c>
      <c r="AM6" s="218">
        <f t="shared" si="6"/>
        <v>3.9215686274509803E-2</v>
      </c>
      <c r="AN6" s="217" t="str">
        <f t="shared" si="7"/>
        <v/>
      </c>
      <c r="AO6" s="219">
        <f>'Indicator Date hidden2'!BZ5</f>
        <v>0.47222222222222221</v>
      </c>
      <c r="AP6" s="134"/>
    </row>
    <row r="7" spans="1:42" ht="15" thickBot="1" x14ac:dyDescent="0.35">
      <c r="A7" s="202" t="str">
        <f>'Indicator Data'!A9</f>
        <v>Angola</v>
      </c>
      <c r="B7" s="203" t="str">
        <f>'Indicator Data'!B9</f>
        <v>AGO</v>
      </c>
      <c r="C7" s="220">
        <f>'Hazard &amp; Exposure'!AO6</f>
        <v>0.1</v>
      </c>
      <c r="D7" s="205">
        <f>'Hazard &amp; Exposure'!AP6</f>
        <v>5.0999999999999996</v>
      </c>
      <c r="E7" s="205">
        <f>'Hazard &amp; Exposure'!AQ6</f>
        <v>0</v>
      </c>
      <c r="F7" s="205">
        <f>'Hazard &amp; Exposure'!AR6</f>
        <v>0</v>
      </c>
      <c r="G7" s="205">
        <f>'Hazard &amp; Exposure'!AU6</f>
        <v>3.7</v>
      </c>
      <c r="H7" s="205">
        <f>'Hazard &amp; Exposure'!DM6</f>
        <v>6.6</v>
      </c>
      <c r="I7" s="206">
        <f>'Hazard &amp; Exposure'!DN6</f>
        <v>3.1</v>
      </c>
      <c r="J7" s="205">
        <f>'Hazard &amp; Exposure'!DQ6</f>
        <v>6</v>
      </c>
      <c r="K7" s="205">
        <f>'Hazard &amp; Exposure'!DT6</f>
        <v>0</v>
      </c>
      <c r="L7" s="206">
        <f>'Hazard &amp; Exposure'!DU6</f>
        <v>4.2</v>
      </c>
      <c r="M7" s="207">
        <f t="shared" si="0"/>
        <v>3.7</v>
      </c>
      <c r="N7" s="208">
        <f>Vulnerability!E6</f>
        <v>8</v>
      </c>
      <c r="O7" s="209">
        <f>Vulnerability!H6</f>
        <v>6.9</v>
      </c>
      <c r="P7" s="209">
        <f>Vulnerability!N6</f>
        <v>0</v>
      </c>
      <c r="Q7" s="206">
        <f>Vulnerability!O6</f>
        <v>5.7</v>
      </c>
      <c r="R7" s="209">
        <f>Vulnerability!T6</f>
        <v>4.7</v>
      </c>
      <c r="S7" s="210">
        <f>Vulnerability!AB6</f>
        <v>5.4</v>
      </c>
      <c r="T7" s="210">
        <f>Vulnerability!AE6</f>
        <v>5</v>
      </c>
      <c r="U7" s="210">
        <f>Vulnerability!AH6</f>
        <v>0.1</v>
      </c>
      <c r="V7" s="210">
        <f>Vulnerability!AK6</f>
        <v>4.9000000000000004</v>
      </c>
      <c r="W7" s="209">
        <f>Vulnerability!AL6</f>
        <v>4.0999999999999996</v>
      </c>
      <c r="X7" s="206">
        <f>Vulnerability!AM6</f>
        <v>4.4000000000000004</v>
      </c>
      <c r="Y7" s="207">
        <f t="shared" si="1"/>
        <v>5.0999999999999996</v>
      </c>
      <c r="Z7" s="221">
        <f>'Lack of Coping Capacity'!D6</f>
        <v>5.3</v>
      </c>
      <c r="AA7" s="212">
        <f>'Lack of Coping Capacity'!G6</f>
        <v>7.3</v>
      </c>
      <c r="AB7" s="206">
        <f>'Lack of Coping Capacity'!H6</f>
        <v>6.3</v>
      </c>
      <c r="AC7" s="212">
        <f>'Lack of Coping Capacity'!M6</f>
        <v>7.1</v>
      </c>
      <c r="AD7" s="212">
        <f>'Lack of Coping Capacity'!R6</f>
        <v>8</v>
      </c>
      <c r="AE7" s="212">
        <f>'Lack of Coping Capacity'!Z6</f>
        <v>7.3</v>
      </c>
      <c r="AF7" s="206">
        <f>'Lack of Coping Capacity'!AA6</f>
        <v>7.5</v>
      </c>
      <c r="AG7" s="207">
        <f t="shared" si="2"/>
        <v>6.9</v>
      </c>
      <c r="AH7" s="213">
        <f t="shared" si="3"/>
        <v>5.0999999999999996</v>
      </c>
      <c r="AI7" s="214" t="str">
        <f t="shared" si="4"/>
        <v>High</v>
      </c>
      <c r="AJ7" s="215">
        <f t="shared" si="5"/>
        <v>45</v>
      </c>
      <c r="AK7" s="216">
        <f>VLOOKUP($B7,'Lack of Reliability Index'!$A$2:$H$192,8,FALSE)</f>
        <v>1.729729729729728</v>
      </c>
      <c r="AL7" s="217">
        <f>'Imputed and missing data hidden'!BY5</f>
        <v>0</v>
      </c>
      <c r="AM7" s="218">
        <f t="shared" si="6"/>
        <v>0</v>
      </c>
      <c r="AN7" s="217" t="str">
        <f t="shared" si="7"/>
        <v/>
      </c>
      <c r="AO7" s="219">
        <f>'Indicator Date hidden2'!BZ6</f>
        <v>0.32432432432432434</v>
      </c>
      <c r="AP7" s="134"/>
    </row>
    <row r="8" spans="1:42" ht="15" thickBot="1" x14ac:dyDescent="0.35">
      <c r="A8" s="202" t="str">
        <f>'Indicator Data'!A10</f>
        <v>Antigua and Barbuda</v>
      </c>
      <c r="B8" s="203" t="str">
        <f>'Indicator Data'!B10</f>
        <v>ATG</v>
      </c>
      <c r="C8" s="220">
        <f>'Hazard &amp; Exposure'!AO7</f>
        <v>5.2</v>
      </c>
      <c r="D8" s="205">
        <f>'Hazard &amp; Exposure'!AP7</f>
        <v>0.1</v>
      </c>
      <c r="E8" s="205">
        <f>'Hazard &amp; Exposure'!AQ7</f>
        <v>0</v>
      </c>
      <c r="F8" s="205">
        <f>'Hazard &amp; Exposure'!AR7</f>
        <v>8.4</v>
      </c>
      <c r="G8" s="205">
        <f>'Hazard &amp; Exposure'!AU7</f>
        <v>0</v>
      </c>
      <c r="H8" s="205">
        <f>'Hazard &amp; Exposure'!DM7</f>
        <v>3.5</v>
      </c>
      <c r="I8" s="206">
        <f>'Hazard &amp; Exposure'!DN7</f>
        <v>3.7</v>
      </c>
      <c r="J8" s="205">
        <f>'Hazard &amp; Exposure'!DQ7</f>
        <v>0</v>
      </c>
      <c r="K8" s="205">
        <f>'Hazard &amp; Exposure'!DT7</f>
        <v>0</v>
      </c>
      <c r="L8" s="206">
        <f>'Hazard &amp; Exposure'!DU7</f>
        <v>0</v>
      </c>
      <c r="M8" s="207">
        <f t="shared" si="0"/>
        <v>2</v>
      </c>
      <c r="N8" s="208">
        <f>Vulnerability!E7</f>
        <v>2.4</v>
      </c>
      <c r="O8" s="209" t="str">
        <f>Vulnerability!H7</f>
        <v>x</v>
      </c>
      <c r="P8" s="209">
        <f>Vulnerability!N7</f>
        <v>1</v>
      </c>
      <c r="Q8" s="206">
        <f>Vulnerability!O7</f>
        <v>1.9</v>
      </c>
      <c r="R8" s="209">
        <f>Vulnerability!T7</f>
        <v>0</v>
      </c>
      <c r="S8" s="210">
        <f>Vulnerability!AB7</f>
        <v>0.1</v>
      </c>
      <c r="T8" s="210">
        <f>Vulnerability!AE7</f>
        <v>0.5</v>
      </c>
      <c r="U8" s="210">
        <f>Vulnerability!AH7</f>
        <v>0</v>
      </c>
      <c r="V8" s="210">
        <f>Vulnerability!AK7</f>
        <v>5.4</v>
      </c>
      <c r="W8" s="209">
        <f>Vulnerability!AL7</f>
        <v>1.8</v>
      </c>
      <c r="X8" s="206">
        <f>Vulnerability!AM7</f>
        <v>0.9</v>
      </c>
      <c r="Y8" s="207">
        <f t="shared" si="1"/>
        <v>1.4</v>
      </c>
      <c r="Z8" s="221">
        <f>'Lack of Coping Capacity'!D7</f>
        <v>5.4</v>
      </c>
      <c r="AA8" s="212">
        <f>'Lack of Coping Capacity'!G7</f>
        <v>5</v>
      </c>
      <c r="AB8" s="206">
        <f>'Lack of Coping Capacity'!H7</f>
        <v>5.2</v>
      </c>
      <c r="AC8" s="212">
        <f>'Lack of Coping Capacity'!M7</f>
        <v>0.8</v>
      </c>
      <c r="AD8" s="212">
        <f>'Lack of Coping Capacity'!R7</f>
        <v>0.7</v>
      </c>
      <c r="AE8" s="212">
        <f>'Lack of Coping Capacity'!Z7</f>
        <v>2.4</v>
      </c>
      <c r="AF8" s="206">
        <f>'Lack of Coping Capacity'!AA7</f>
        <v>1.3</v>
      </c>
      <c r="AG8" s="207">
        <f t="shared" si="2"/>
        <v>3.5</v>
      </c>
      <c r="AH8" s="213">
        <f t="shared" si="3"/>
        <v>2.1</v>
      </c>
      <c r="AI8" s="214" t="str">
        <f t="shared" si="4"/>
        <v>Low</v>
      </c>
      <c r="AJ8" s="215">
        <f t="shared" si="5"/>
        <v>150</v>
      </c>
      <c r="AK8" s="216">
        <f>VLOOKUP($B8,'Lack of Reliability Index'!$A$2:$H$192,8,FALSE)</f>
        <v>5.3989071038251364</v>
      </c>
      <c r="AL8" s="217">
        <f>'Imputed and missing data hidden'!BY6</f>
        <v>19</v>
      </c>
      <c r="AM8" s="218">
        <f t="shared" si="6"/>
        <v>0.37254901960784315</v>
      </c>
      <c r="AN8" s="217" t="str">
        <f t="shared" si="7"/>
        <v/>
      </c>
      <c r="AO8" s="219">
        <f>'Indicator Date hidden2'!BZ7</f>
        <v>0.26229508196721313</v>
      </c>
      <c r="AP8" s="134"/>
    </row>
    <row r="9" spans="1:42" ht="15" thickBot="1" x14ac:dyDescent="0.35">
      <c r="A9" s="202" t="str">
        <f>'Indicator Data'!A11</f>
        <v>Argentina</v>
      </c>
      <c r="B9" s="203" t="str">
        <f>'Indicator Data'!B11</f>
        <v>ARG</v>
      </c>
      <c r="C9" s="220">
        <f>'Hazard &amp; Exposure'!AO8</f>
        <v>6.7</v>
      </c>
      <c r="D9" s="205">
        <f>'Hazard &amp; Exposure'!AP8</f>
        <v>6.5</v>
      </c>
      <c r="E9" s="205">
        <f>'Hazard &amp; Exposure'!AQ8</f>
        <v>0</v>
      </c>
      <c r="F9" s="205">
        <f>'Hazard &amp; Exposure'!AR8</f>
        <v>0</v>
      </c>
      <c r="G9" s="205">
        <f>'Hazard &amp; Exposure'!AU8</f>
        <v>3.6</v>
      </c>
      <c r="H9" s="205">
        <f>'Hazard &amp; Exposure'!DM8</f>
        <v>4</v>
      </c>
      <c r="I9" s="206">
        <f>'Hazard &amp; Exposure'!DN8</f>
        <v>4</v>
      </c>
      <c r="J9" s="205">
        <f>'Hazard &amp; Exposure'!DQ8</f>
        <v>2.5</v>
      </c>
      <c r="K9" s="205">
        <f>'Hazard &amp; Exposure'!DT8</f>
        <v>0</v>
      </c>
      <c r="L9" s="206">
        <f>'Hazard &amp; Exposure'!DU8</f>
        <v>1.8</v>
      </c>
      <c r="M9" s="207">
        <f t="shared" si="0"/>
        <v>3</v>
      </c>
      <c r="N9" s="208">
        <f>Vulnerability!E8</f>
        <v>1.1000000000000001</v>
      </c>
      <c r="O9" s="209">
        <f>Vulnerability!H8</f>
        <v>4.5</v>
      </c>
      <c r="P9" s="209">
        <f>Vulnerability!N8</f>
        <v>0</v>
      </c>
      <c r="Q9" s="206">
        <f>Vulnerability!O8</f>
        <v>1.7</v>
      </c>
      <c r="R9" s="209">
        <f>Vulnerability!T8</f>
        <v>6.1</v>
      </c>
      <c r="S9" s="210">
        <f>Vulnerability!AB8</f>
        <v>0.3</v>
      </c>
      <c r="T9" s="210">
        <f>Vulnerability!AE8</f>
        <v>0.6</v>
      </c>
      <c r="U9" s="210">
        <f>Vulnerability!AH8</f>
        <v>0.1</v>
      </c>
      <c r="V9" s="210">
        <f>Vulnerability!AK8</f>
        <v>1.1000000000000001</v>
      </c>
      <c r="W9" s="209">
        <f>Vulnerability!AL8</f>
        <v>0.5</v>
      </c>
      <c r="X9" s="206">
        <f>Vulnerability!AM8</f>
        <v>3.8</v>
      </c>
      <c r="Y9" s="207">
        <f t="shared" si="1"/>
        <v>2.8</v>
      </c>
      <c r="Z9" s="221">
        <f>'Lack of Coping Capacity'!D8</f>
        <v>3.8</v>
      </c>
      <c r="AA9" s="212">
        <f>'Lack of Coping Capacity'!G8</f>
        <v>5.5</v>
      </c>
      <c r="AB9" s="206">
        <f>'Lack of Coping Capacity'!H8</f>
        <v>4.7</v>
      </c>
      <c r="AC9" s="212">
        <f>'Lack of Coping Capacity'!M8</f>
        <v>1.7</v>
      </c>
      <c r="AD9" s="212">
        <f>'Lack of Coping Capacity'!R8</f>
        <v>3</v>
      </c>
      <c r="AE9" s="212">
        <f>'Lack of Coping Capacity'!Z8</f>
        <v>1.5</v>
      </c>
      <c r="AF9" s="206">
        <f>'Lack of Coping Capacity'!AA8</f>
        <v>2.1</v>
      </c>
      <c r="AG9" s="207">
        <f t="shared" si="2"/>
        <v>3.5</v>
      </c>
      <c r="AH9" s="213">
        <f t="shared" si="3"/>
        <v>3.1</v>
      </c>
      <c r="AI9" s="214" t="str">
        <f t="shared" si="4"/>
        <v>Low</v>
      </c>
      <c r="AJ9" s="215">
        <f t="shared" si="5"/>
        <v>113</v>
      </c>
      <c r="AK9" s="216">
        <f>VLOOKUP($B9,'Lack of Reliability Index'!$A$2:$H$192,8,FALSE)</f>
        <v>3.0814814814814806</v>
      </c>
      <c r="AL9" s="217">
        <f>'Imputed and missing data hidden'!BY7</f>
        <v>6</v>
      </c>
      <c r="AM9" s="218">
        <f t="shared" si="6"/>
        <v>0.11764705882352941</v>
      </c>
      <c r="AN9" s="217" t="str">
        <f t="shared" si="7"/>
        <v/>
      </c>
      <c r="AO9" s="219">
        <f>'Indicator Date hidden2'!BZ8</f>
        <v>0.27777777777777779</v>
      </c>
      <c r="AP9" s="134"/>
    </row>
    <row r="10" spans="1:42" ht="15" thickBot="1" x14ac:dyDescent="0.35">
      <c r="A10" s="202" t="str">
        <f>'Indicator Data'!A12</f>
        <v>Armenia</v>
      </c>
      <c r="B10" s="203" t="str">
        <f>'Indicator Data'!B12</f>
        <v>ARM</v>
      </c>
      <c r="C10" s="220">
        <f>'Hazard &amp; Exposure'!AO9</f>
        <v>8.1999999999999993</v>
      </c>
      <c r="D10" s="205">
        <f>'Hazard &amp; Exposure'!AP9</f>
        <v>4.3</v>
      </c>
      <c r="E10" s="205">
        <f>'Hazard &amp; Exposure'!AQ9</f>
        <v>0</v>
      </c>
      <c r="F10" s="205">
        <f>'Hazard &amp; Exposure'!AR9</f>
        <v>0</v>
      </c>
      <c r="G10" s="205">
        <f>'Hazard &amp; Exposure'!AU9</f>
        <v>5.2</v>
      </c>
      <c r="H10" s="205">
        <f>'Hazard &amp; Exposure'!DM9</f>
        <v>5.0999999999999996</v>
      </c>
      <c r="I10" s="206">
        <f>'Hazard &amp; Exposure'!DN9</f>
        <v>4.5</v>
      </c>
      <c r="J10" s="205">
        <f>'Hazard &amp; Exposure'!DQ9</f>
        <v>6.9</v>
      </c>
      <c r="K10" s="205">
        <f>'Hazard &amp; Exposure'!DT9</f>
        <v>10</v>
      </c>
      <c r="L10" s="206">
        <f>'Hazard &amp; Exposure'!DU9</f>
        <v>10</v>
      </c>
      <c r="M10" s="207">
        <f t="shared" si="0"/>
        <v>8.4</v>
      </c>
      <c r="N10" s="208">
        <f>Vulnerability!E9</f>
        <v>1.3</v>
      </c>
      <c r="O10" s="209">
        <f>Vulnerability!H9</f>
        <v>2.2999999999999998</v>
      </c>
      <c r="P10" s="209">
        <f>Vulnerability!N9</f>
        <v>2.5</v>
      </c>
      <c r="Q10" s="206">
        <f>Vulnerability!O9</f>
        <v>1.9</v>
      </c>
      <c r="R10" s="209">
        <f>Vulnerability!T9</f>
        <v>7.3</v>
      </c>
      <c r="S10" s="210">
        <f>Vulnerability!AB9</f>
        <v>0.2</v>
      </c>
      <c r="T10" s="210">
        <f>Vulnerability!AE9</f>
        <v>0.8</v>
      </c>
      <c r="U10" s="210">
        <f>Vulnerability!AH9</f>
        <v>0.4</v>
      </c>
      <c r="V10" s="210">
        <f>Vulnerability!AK9</f>
        <v>1.6</v>
      </c>
      <c r="W10" s="209">
        <f>Vulnerability!AL9</f>
        <v>0.8</v>
      </c>
      <c r="X10" s="206">
        <f>Vulnerability!AM9</f>
        <v>4.8</v>
      </c>
      <c r="Y10" s="207">
        <f t="shared" si="1"/>
        <v>3.5</v>
      </c>
      <c r="Z10" s="221">
        <f>'Lack of Coping Capacity'!D9</f>
        <v>7.5</v>
      </c>
      <c r="AA10" s="212">
        <f>'Lack of Coping Capacity'!G9</f>
        <v>5.0999999999999996</v>
      </c>
      <c r="AB10" s="206">
        <f>'Lack of Coping Capacity'!H9</f>
        <v>6.3</v>
      </c>
      <c r="AC10" s="212">
        <f>'Lack of Coping Capacity'!M9</f>
        <v>1.8</v>
      </c>
      <c r="AD10" s="212">
        <f>'Lack of Coping Capacity'!R9</f>
        <v>1.2</v>
      </c>
      <c r="AE10" s="212">
        <f>'Lack of Coping Capacity'!Z9</f>
        <v>2.7</v>
      </c>
      <c r="AF10" s="206">
        <f>'Lack of Coping Capacity'!AA9</f>
        <v>1.9</v>
      </c>
      <c r="AG10" s="207">
        <f t="shared" si="2"/>
        <v>4.5</v>
      </c>
      <c r="AH10" s="213">
        <f t="shared" si="3"/>
        <v>5.0999999999999996</v>
      </c>
      <c r="AI10" s="214" t="str">
        <f t="shared" si="4"/>
        <v>High</v>
      </c>
      <c r="AJ10" s="215">
        <f t="shared" si="5"/>
        <v>45</v>
      </c>
      <c r="AK10" s="216">
        <f>VLOOKUP($B10,'Lack of Reliability Index'!$A$2:$H$192,8,FALSE)</f>
        <v>2.8666666666666671</v>
      </c>
      <c r="AL10" s="217">
        <f>'Imputed and missing data hidden'!BY8</f>
        <v>3</v>
      </c>
      <c r="AM10" s="218">
        <f t="shared" si="6"/>
        <v>5.8823529411764705E-2</v>
      </c>
      <c r="AN10" s="217" t="str">
        <f t="shared" si="7"/>
        <v>YES</v>
      </c>
      <c r="AO10" s="219">
        <f>'Indicator Date hidden2'!BZ9</f>
        <v>0.28000000000000003</v>
      </c>
      <c r="AP10" s="134"/>
    </row>
    <row r="11" spans="1:42" ht="15" thickBot="1" x14ac:dyDescent="0.35">
      <c r="A11" s="202" t="str">
        <f>'Indicator Data'!A13</f>
        <v>Australia</v>
      </c>
      <c r="B11" s="203" t="str">
        <f>'Indicator Data'!B13</f>
        <v>AUS</v>
      </c>
      <c r="C11" s="220">
        <f>'Hazard &amp; Exposure'!AO10</f>
        <v>0.2</v>
      </c>
      <c r="D11" s="205">
        <f>'Hazard &amp; Exposure'!AP10</f>
        <v>5.3</v>
      </c>
      <c r="E11" s="205">
        <f>'Hazard &amp; Exposure'!AQ10</f>
        <v>7.2</v>
      </c>
      <c r="F11" s="205">
        <f>'Hazard &amp; Exposure'!AR10</f>
        <v>4.8</v>
      </c>
      <c r="G11" s="205">
        <f>'Hazard &amp; Exposure'!AU10</f>
        <v>6.5</v>
      </c>
      <c r="H11" s="205">
        <f>'Hazard &amp; Exposure'!DM10</f>
        <v>2.2000000000000002</v>
      </c>
      <c r="I11" s="206">
        <f>'Hazard &amp; Exposure'!DN10</f>
        <v>4.8</v>
      </c>
      <c r="J11" s="205">
        <f>'Hazard &amp; Exposure'!DQ10</f>
        <v>0.1</v>
      </c>
      <c r="K11" s="205">
        <f>'Hazard &amp; Exposure'!DT10</f>
        <v>0</v>
      </c>
      <c r="L11" s="206">
        <f>'Hazard &amp; Exposure'!DU10</f>
        <v>0.1</v>
      </c>
      <c r="M11" s="207">
        <f t="shared" si="0"/>
        <v>2.8</v>
      </c>
      <c r="N11" s="208">
        <f>Vulnerability!E10</f>
        <v>0</v>
      </c>
      <c r="O11" s="209">
        <f>Vulnerability!H10</f>
        <v>1.9</v>
      </c>
      <c r="P11" s="209">
        <f>Vulnerability!N10</f>
        <v>0</v>
      </c>
      <c r="Q11" s="206">
        <f>Vulnerability!O10</f>
        <v>0.5</v>
      </c>
      <c r="R11" s="209">
        <f>Vulnerability!T10</f>
        <v>6</v>
      </c>
      <c r="S11" s="210">
        <f>Vulnerability!AB10</f>
        <v>0.1</v>
      </c>
      <c r="T11" s="210">
        <f>Vulnerability!AE10</f>
        <v>0.3</v>
      </c>
      <c r="U11" s="210">
        <f>Vulnerability!AH10</f>
        <v>0.1</v>
      </c>
      <c r="V11" s="210">
        <f>Vulnerability!AK10</f>
        <v>1.1000000000000001</v>
      </c>
      <c r="W11" s="209">
        <f>Vulnerability!AL10</f>
        <v>0.4</v>
      </c>
      <c r="X11" s="206">
        <f>Vulnerability!AM10</f>
        <v>3.7</v>
      </c>
      <c r="Y11" s="207">
        <f t="shared" si="1"/>
        <v>2.2000000000000002</v>
      </c>
      <c r="Z11" s="221">
        <f>'Lack of Coping Capacity'!D10</f>
        <v>2.4</v>
      </c>
      <c r="AA11" s="212">
        <f>'Lack of Coping Capacity'!G10</f>
        <v>2.1</v>
      </c>
      <c r="AB11" s="206">
        <f>'Lack of Coping Capacity'!H10</f>
        <v>2.2999999999999998</v>
      </c>
      <c r="AC11" s="212">
        <f>'Lack of Coping Capacity'!M10</f>
        <v>2</v>
      </c>
      <c r="AD11" s="212">
        <f>'Lack of Coping Capacity'!R10</f>
        <v>3</v>
      </c>
      <c r="AE11" s="212">
        <f>'Lack of Coping Capacity'!Z10</f>
        <v>0.5</v>
      </c>
      <c r="AF11" s="206">
        <f>'Lack of Coping Capacity'!AA10</f>
        <v>1.8</v>
      </c>
      <c r="AG11" s="207">
        <f t="shared" si="2"/>
        <v>2.1</v>
      </c>
      <c r="AH11" s="213">
        <f t="shared" si="3"/>
        <v>2.2999999999999998</v>
      </c>
      <c r="AI11" s="214" t="str">
        <f t="shared" si="4"/>
        <v>Low</v>
      </c>
      <c r="AJ11" s="215">
        <f t="shared" si="5"/>
        <v>139</v>
      </c>
      <c r="AK11" s="216">
        <f>VLOOKUP($B11,'Lack of Reliability Index'!$A$2:$H$192,8,FALSE)</f>
        <v>3.8606965174129364</v>
      </c>
      <c r="AL11" s="217">
        <f>'Imputed and missing data hidden'!BY9</f>
        <v>10</v>
      </c>
      <c r="AM11" s="218">
        <f t="shared" si="6"/>
        <v>0.19607843137254902</v>
      </c>
      <c r="AN11" s="217" t="str">
        <f t="shared" si="7"/>
        <v/>
      </c>
      <c r="AO11" s="219">
        <f>'Indicator Date hidden2'!BZ10</f>
        <v>0.22388059701492538</v>
      </c>
      <c r="AP11" s="134"/>
    </row>
    <row r="12" spans="1:42" ht="15" thickBot="1" x14ac:dyDescent="0.35">
      <c r="A12" s="202" t="str">
        <f>'Indicator Data'!A14</f>
        <v>Austria</v>
      </c>
      <c r="B12" s="203" t="str">
        <f>'Indicator Data'!B14</f>
        <v>AUT</v>
      </c>
      <c r="C12" s="220">
        <f>'Hazard &amp; Exposure'!AO11</f>
        <v>4.2</v>
      </c>
      <c r="D12" s="205">
        <f>'Hazard &amp; Exposure'!AP11</f>
        <v>5.5</v>
      </c>
      <c r="E12" s="205">
        <f>'Hazard &amp; Exposure'!AQ11</f>
        <v>0</v>
      </c>
      <c r="F12" s="205">
        <f>'Hazard &amp; Exposure'!AR11</f>
        <v>0</v>
      </c>
      <c r="G12" s="205">
        <f>'Hazard &amp; Exposure'!AU11</f>
        <v>1.9</v>
      </c>
      <c r="H12" s="205">
        <f>'Hazard &amp; Exposure'!DM11</f>
        <v>1.6</v>
      </c>
      <c r="I12" s="206">
        <f>'Hazard &amp; Exposure'!DN11</f>
        <v>2.5</v>
      </c>
      <c r="J12" s="205">
        <f>'Hazard &amp; Exposure'!DQ11</f>
        <v>0</v>
      </c>
      <c r="K12" s="205">
        <f>'Hazard &amp; Exposure'!DT11</f>
        <v>0</v>
      </c>
      <c r="L12" s="206">
        <f>'Hazard &amp; Exposure'!DU11</f>
        <v>0</v>
      </c>
      <c r="M12" s="207">
        <f t="shared" si="0"/>
        <v>1.3</v>
      </c>
      <c r="N12" s="208">
        <f>Vulnerability!E11</f>
        <v>0</v>
      </c>
      <c r="O12" s="209">
        <f>Vulnerability!H11</f>
        <v>1.2</v>
      </c>
      <c r="P12" s="209">
        <f>Vulnerability!N11</f>
        <v>0.1</v>
      </c>
      <c r="Q12" s="206">
        <f>Vulnerability!O11</f>
        <v>0.3</v>
      </c>
      <c r="R12" s="209">
        <f>Vulnerability!T11</f>
        <v>7</v>
      </c>
      <c r="S12" s="210">
        <f>Vulnerability!AB11</f>
        <v>0.1</v>
      </c>
      <c r="T12" s="210">
        <f>Vulnerability!AE11</f>
        <v>0.3</v>
      </c>
      <c r="U12" s="210">
        <f>Vulnerability!AH11</f>
        <v>0</v>
      </c>
      <c r="V12" s="210">
        <f>Vulnerability!AK11</f>
        <v>0.4</v>
      </c>
      <c r="W12" s="209">
        <f>Vulnerability!AL11</f>
        <v>0.2</v>
      </c>
      <c r="X12" s="206">
        <f>Vulnerability!AM11</f>
        <v>4.4000000000000004</v>
      </c>
      <c r="Y12" s="207">
        <f t="shared" si="1"/>
        <v>2.6</v>
      </c>
      <c r="Z12" s="221">
        <f>'Lack of Coping Capacity'!D11</f>
        <v>2</v>
      </c>
      <c r="AA12" s="212">
        <f>'Lack of Coping Capacity'!G11</f>
        <v>2.2000000000000002</v>
      </c>
      <c r="AB12" s="206">
        <f>'Lack of Coping Capacity'!H11</f>
        <v>2.1</v>
      </c>
      <c r="AC12" s="212">
        <f>'Lack of Coping Capacity'!M11</f>
        <v>1.8</v>
      </c>
      <c r="AD12" s="212">
        <f>'Lack of Coping Capacity'!R11</f>
        <v>0</v>
      </c>
      <c r="AE12" s="212">
        <f>'Lack of Coping Capacity'!Z11</f>
        <v>0.6</v>
      </c>
      <c r="AF12" s="206">
        <f>'Lack of Coping Capacity'!AA11</f>
        <v>0.8</v>
      </c>
      <c r="AG12" s="207">
        <f t="shared" si="2"/>
        <v>1.5</v>
      </c>
      <c r="AH12" s="213">
        <f t="shared" si="3"/>
        <v>1.7</v>
      </c>
      <c r="AI12" s="214" t="str">
        <f t="shared" si="4"/>
        <v>Very Low</v>
      </c>
      <c r="AJ12" s="215">
        <f t="shared" si="5"/>
        <v>164</v>
      </c>
      <c r="AK12" s="216">
        <f>VLOOKUP($B12,'Lack of Reliability Index'!$A$2:$H$192,8,FALSE)</f>
        <v>4.7166666666666668</v>
      </c>
      <c r="AL12" s="217">
        <f>'Imputed and missing data hidden'!BY10</f>
        <v>13</v>
      </c>
      <c r="AM12" s="218">
        <f t="shared" si="6"/>
        <v>0.25490196078431371</v>
      </c>
      <c r="AN12" s="217" t="str">
        <f t="shared" si="7"/>
        <v/>
      </c>
      <c r="AO12" s="219">
        <f>'Indicator Date hidden2'!BZ11</f>
        <v>0.234375</v>
      </c>
      <c r="AP12" s="134"/>
    </row>
    <row r="13" spans="1:42" ht="15" thickBot="1" x14ac:dyDescent="0.35">
      <c r="A13" s="202" t="str">
        <f>'Indicator Data'!A15</f>
        <v>Azerbaijan</v>
      </c>
      <c r="B13" s="203" t="str">
        <f>'Indicator Data'!B15</f>
        <v>AZE</v>
      </c>
      <c r="C13" s="220">
        <f>'Hazard &amp; Exposure'!AO12</f>
        <v>8.8000000000000007</v>
      </c>
      <c r="D13" s="205">
        <f>'Hazard &amp; Exposure'!AP12</f>
        <v>4.9000000000000004</v>
      </c>
      <c r="E13" s="205">
        <f>'Hazard &amp; Exposure'!AQ12</f>
        <v>0</v>
      </c>
      <c r="F13" s="205">
        <f>'Hazard &amp; Exposure'!AR12</f>
        <v>0</v>
      </c>
      <c r="G13" s="205">
        <f>'Hazard &amp; Exposure'!AU12</f>
        <v>5.3</v>
      </c>
      <c r="H13" s="205">
        <f>'Hazard &amp; Exposure'!DM12</f>
        <v>5.5</v>
      </c>
      <c r="I13" s="206">
        <f>'Hazard &amp; Exposure'!DN12</f>
        <v>4.9000000000000004</v>
      </c>
      <c r="J13" s="205">
        <f>'Hazard &amp; Exposure'!DQ12</f>
        <v>9.1</v>
      </c>
      <c r="K13" s="205">
        <f>'Hazard &amp; Exposure'!DT12</f>
        <v>10</v>
      </c>
      <c r="L13" s="206">
        <f>'Hazard &amp; Exposure'!DU12</f>
        <v>10</v>
      </c>
      <c r="M13" s="207">
        <f t="shared" si="0"/>
        <v>8.5</v>
      </c>
      <c r="N13" s="208">
        <f>Vulnerability!E12</f>
        <v>2.9</v>
      </c>
      <c r="O13" s="209">
        <f>Vulnerability!H12</f>
        <v>4.3</v>
      </c>
      <c r="P13" s="209">
        <f>Vulnerability!N12</f>
        <v>0.5</v>
      </c>
      <c r="Q13" s="206">
        <f>Vulnerability!O12</f>
        <v>2.7</v>
      </c>
      <c r="R13" s="209">
        <f>Vulnerability!T12</f>
        <v>9.1999999999999993</v>
      </c>
      <c r="S13" s="210">
        <f>Vulnerability!AB12</f>
        <v>0.5</v>
      </c>
      <c r="T13" s="210">
        <f>Vulnerability!AE12</f>
        <v>1.4</v>
      </c>
      <c r="U13" s="210">
        <f>Vulnerability!AH12</f>
        <v>0</v>
      </c>
      <c r="V13" s="210">
        <f>Vulnerability!AK12</f>
        <v>1.4</v>
      </c>
      <c r="W13" s="209">
        <f>Vulnerability!AL12</f>
        <v>0.8</v>
      </c>
      <c r="X13" s="206">
        <f>Vulnerability!AM12</f>
        <v>6.7</v>
      </c>
      <c r="Y13" s="207">
        <f t="shared" si="1"/>
        <v>5</v>
      </c>
      <c r="Z13" s="221" t="str">
        <f>'Lack of Coping Capacity'!D12</f>
        <v>x</v>
      </c>
      <c r="AA13" s="212">
        <f>'Lack of Coping Capacity'!G12</f>
        <v>6.2</v>
      </c>
      <c r="AB13" s="206">
        <f>'Lack of Coping Capacity'!H12</f>
        <v>6.2</v>
      </c>
      <c r="AC13" s="212">
        <f>'Lack of Coping Capacity'!M12</f>
        <v>1.7</v>
      </c>
      <c r="AD13" s="212">
        <f>'Lack of Coping Capacity'!R12</f>
        <v>3.1</v>
      </c>
      <c r="AE13" s="212">
        <f>'Lack of Coping Capacity'!Z12</f>
        <v>2.6</v>
      </c>
      <c r="AF13" s="206">
        <f>'Lack of Coping Capacity'!AA12</f>
        <v>2.5</v>
      </c>
      <c r="AG13" s="207">
        <f t="shared" si="2"/>
        <v>4.5999999999999996</v>
      </c>
      <c r="AH13" s="213">
        <f t="shared" si="3"/>
        <v>5.8</v>
      </c>
      <c r="AI13" s="214" t="str">
        <f t="shared" si="4"/>
        <v>High</v>
      </c>
      <c r="AJ13" s="215">
        <f t="shared" si="5"/>
        <v>28</v>
      </c>
      <c r="AK13" s="216">
        <f>VLOOKUP($B13,'Lack of Reliability Index'!$A$2:$H$192,8,FALSE)</f>
        <v>4.8685446009389679</v>
      </c>
      <c r="AL13" s="217">
        <f>'Imputed and missing data hidden'!BY11</f>
        <v>7</v>
      </c>
      <c r="AM13" s="218">
        <f t="shared" si="6"/>
        <v>0.13725490196078433</v>
      </c>
      <c r="AN13" s="217" t="str">
        <f t="shared" si="7"/>
        <v>YES</v>
      </c>
      <c r="AO13" s="219">
        <f>'Indicator Date hidden2'!BZ12</f>
        <v>0.38028169014084506</v>
      </c>
      <c r="AP13" s="134"/>
    </row>
    <row r="14" spans="1:42" ht="15" thickBot="1" x14ac:dyDescent="0.35">
      <c r="A14" s="202" t="str">
        <f>'Indicator Data'!A16</f>
        <v>Bahamas</v>
      </c>
      <c r="B14" s="203" t="str">
        <f>'Indicator Data'!B16</f>
        <v>BHS</v>
      </c>
      <c r="C14" s="220">
        <f>'Hazard &amp; Exposure'!AO13</f>
        <v>0.1</v>
      </c>
      <c r="D14" s="205">
        <f>'Hazard &amp; Exposure'!AP13</f>
        <v>0.1</v>
      </c>
      <c r="E14" s="205">
        <f>'Hazard &amp; Exposure'!AQ13</f>
        <v>0</v>
      </c>
      <c r="F14" s="205">
        <f>'Hazard &amp; Exposure'!AR13</f>
        <v>8.8000000000000007</v>
      </c>
      <c r="G14" s="205">
        <f>'Hazard &amp; Exposure'!AU13</f>
        <v>1.9</v>
      </c>
      <c r="H14" s="205">
        <f>'Hazard &amp; Exposure'!DM13</f>
        <v>3.7</v>
      </c>
      <c r="I14" s="206">
        <f>'Hazard &amp; Exposure'!DN13</f>
        <v>3.4</v>
      </c>
      <c r="J14" s="205">
        <f>'Hazard &amp; Exposure'!DQ13</f>
        <v>0</v>
      </c>
      <c r="K14" s="205">
        <f>'Hazard &amp; Exposure'!DT13</f>
        <v>0</v>
      </c>
      <c r="L14" s="206">
        <f>'Hazard &amp; Exposure'!DU13</f>
        <v>0</v>
      </c>
      <c r="M14" s="207">
        <f t="shared" si="0"/>
        <v>1.9</v>
      </c>
      <c r="N14" s="208">
        <f>Vulnerability!E13</f>
        <v>1.7</v>
      </c>
      <c r="O14" s="209">
        <f>Vulnerability!H13</f>
        <v>4.5</v>
      </c>
      <c r="P14" s="209">
        <f>Vulnerability!N13</f>
        <v>1.8</v>
      </c>
      <c r="Q14" s="206">
        <f>Vulnerability!O13</f>
        <v>2.4</v>
      </c>
      <c r="R14" s="209">
        <f>Vulnerability!T13</f>
        <v>0</v>
      </c>
      <c r="S14" s="210">
        <f>Vulnerability!AB13</f>
        <v>0.2</v>
      </c>
      <c r="T14" s="210">
        <f>Vulnerability!AE13</f>
        <v>1</v>
      </c>
      <c r="U14" s="210">
        <f>Vulnerability!AH13</f>
        <v>1.9</v>
      </c>
      <c r="V14" s="210">
        <f>Vulnerability!AK13</f>
        <v>6.5</v>
      </c>
      <c r="W14" s="209">
        <f>Vulnerability!AL13</f>
        <v>2.8</v>
      </c>
      <c r="X14" s="206">
        <f>Vulnerability!AM13</f>
        <v>1.5</v>
      </c>
      <c r="Y14" s="207">
        <f t="shared" si="1"/>
        <v>2</v>
      </c>
      <c r="Z14" s="221" t="str">
        <f>'Lack of Coping Capacity'!D13</f>
        <v>x</v>
      </c>
      <c r="AA14" s="212">
        <f>'Lack of Coping Capacity'!G13</f>
        <v>3.9</v>
      </c>
      <c r="AB14" s="206">
        <f>'Lack of Coping Capacity'!H13</f>
        <v>3.9</v>
      </c>
      <c r="AC14" s="212">
        <f>'Lack of Coping Capacity'!M13</f>
        <v>2.1</v>
      </c>
      <c r="AD14" s="212">
        <f>'Lack of Coping Capacity'!R13</f>
        <v>2</v>
      </c>
      <c r="AE14" s="212">
        <f>'Lack of Coping Capacity'!Z13</f>
        <v>3</v>
      </c>
      <c r="AF14" s="206">
        <f>'Lack of Coping Capacity'!AA13</f>
        <v>2.4</v>
      </c>
      <c r="AG14" s="207">
        <f t="shared" si="2"/>
        <v>3.2</v>
      </c>
      <c r="AH14" s="213">
        <f t="shared" si="3"/>
        <v>2.2999999999999998</v>
      </c>
      <c r="AI14" s="214" t="str">
        <f t="shared" si="4"/>
        <v>Low</v>
      </c>
      <c r="AJ14" s="215">
        <f t="shared" si="5"/>
        <v>139</v>
      </c>
      <c r="AK14" s="216">
        <f>VLOOKUP($B14,'Lack of Reliability Index'!$A$2:$H$192,8,FALSE)</f>
        <v>5.3763440860215059</v>
      </c>
      <c r="AL14" s="217">
        <f>'Imputed and missing data hidden'!BY12</f>
        <v>18</v>
      </c>
      <c r="AM14" s="218">
        <f t="shared" si="6"/>
        <v>0.35294117647058826</v>
      </c>
      <c r="AN14" s="217" t="str">
        <f t="shared" si="7"/>
        <v/>
      </c>
      <c r="AO14" s="219">
        <f>'Indicator Date hidden2'!BZ13</f>
        <v>0.25806451612903225</v>
      </c>
      <c r="AP14" s="134"/>
    </row>
    <row r="15" spans="1:42" ht="15" thickBot="1" x14ac:dyDescent="0.35">
      <c r="A15" s="202" t="str">
        <f>'Indicator Data'!A17</f>
        <v>Bahrain</v>
      </c>
      <c r="B15" s="203" t="str">
        <f>'Indicator Data'!B17</f>
        <v>BHR</v>
      </c>
      <c r="C15" s="220">
        <f>'Hazard &amp; Exposure'!AO14</f>
        <v>0.1</v>
      </c>
      <c r="D15" s="205">
        <f>'Hazard &amp; Exposure'!AP14</f>
        <v>0.1</v>
      </c>
      <c r="E15" s="205">
        <f>'Hazard &amp; Exposure'!AQ14</f>
        <v>0</v>
      </c>
      <c r="F15" s="205">
        <f>'Hazard &amp; Exposure'!AR14</f>
        <v>0</v>
      </c>
      <c r="G15" s="205">
        <f>'Hazard &amp; Exposure'!AU14</f>
        <v>0</v>
      </c>
      <c r="H15" s="205">
        <f>'Hazard &amp; Exposure'!DM14</f>
        <v>4.0999999999999996</v>
      </c>
      <c r="I15" s="206">
        <f>'Hazard &amp; Exposure'!DN14</f>
        <v>0.9</v>
      </c>
      <c r="J15" s="205">
        <f>'Hazard &amp; Exposure'!DQ14</f>
        <v>0.1</v>
      </c>
      <c r="K15" s="205">
        <f>'Hazard &amp; Exposure'!DT14</f>
        <v>0</v>
      </c>
      <c r="L15" s="206">
        <f>'Hazard &amp; Exposure'!DU14</f>
        <v>0.1</v>
      </c>
      <c r="M15" s="207">
        <f t="shared" si="0"/>
        <v>0.5</v>
      </c>
      <c r="N15" s="208">
        <f>Vulnerability!E14</f>
        <v>1</v>
      </c>
      <c r="O15" s="209">
        <f>Vulnerability!H14</f>
        <v>2.8</v>
      </c>
      <c r="P15" s="209">
        <f>Vulnerability!N14</f>
        <v>0</v>
      </c>
      <c r="Q15" s="206">
        <f>Vulnerability!O14</f>
        <v>1.2</v>
      </c>
      <c r="R15" s="209">
        <f>Vulnerability!T14</f>
        <v>1.1000000000000001</v>
      </c>
      <c r="S15" s="210">
        <f>Vulnerability!AB14</f>
        <v>0.1</v>
      </c>
      <c r="T15" s="210">
        <f>Vulnerability!AE14</f>
        <v>0.5</v>
      </c>
      <c r="U15" s="210">
        <f>Vulnerability!AH14</f>
        <v>0</v>
      </c>
      <c r="V15" s="210">
        <f>Vulnerability!AK14</f>
        <v>1.2</v>
      </c>
      <c r="W15" s="209">
        <f>Vulnerability!AL14</f>
        <v>0.5</v>
      </c>
      <c r="X15" s="206">
        <f>Vulnerability!AM14</f>
        <v>0.8</v>
      </c>
      <c r="Y15" s="207">
        <f t="shared" si="1"/>
        <v>1</v>
      </c>
      <c r="Z15" s="221">
        <f>'Lack of Coping Capacity'!D14</f>
        <v>3.8</v>
      </c>
      <c r="AA15" s="212">
        <f>'Lack of Coping Capacity'!G14</f>
        <v>5.0999999999999996</v>
      </c>
      <c r="AB15" s="206">
        <f>'Lack of Coping Capacity'!H14</f>
        <v>4.5</v>
      </c>
      <c r="AC15" s="212">
        <f>'Lack of Coping Capacity'!M14</f>
        <v>1.2</v>
      </c>
      <c r="AD15" s="212">
        <f>'Lack of Coping Capacity'!R14</f>
        <v>0</v>
      </c>
      <c r="AE15" s="212">
        <f>'Lack of Coping Capacity'!Z14</f>
        <v>2.9</v>
      </c>
      <c r="AF15" s="206">
        <f>'Lack of Coping Capacity'!AA14</f>
        <v>1.4</v>
      </c>
      <c r="AG15" s="207">
        <f t="shared" si="2"/>
        <v>3.1</v>
      </c>
      <c r="AH15" s="213">
        <f t="shared" si="3"/>
        <v>1.2</v>
      </c>
      <c r="AI15" s="214" t="str">
        <f t="shared" si="4"/>
        <v>Very Low</v>
      </c>
      <c r="AJ15" s="215">
        <f t="shared" si="5"/>
        <v>181</v>
      </c>
      <c r="AK15" s="216">
        <f>VLOOKUP($B15,'Lack of Reliability Index'!$A$2:$H$192,8,FALSE)</f>
        <v>4.946236559139785</v>
      </c>
      <c r="AL15" s="217">
        <f>'Imputed and missing data hidden'!BY13</f>
        <v>18</v>
      </c>
      <c r="AM15" s="218">
        <f t="shared" si="6"/>
        <v>0.35294117647058826</v>
      </c>
      <c r="AN15" s="217" t="str">
        <f t="shared" si="7"/>
        <v/>
      </c>
      <c r="AO15" s="219">
        <f>'Indicator Date hidden2'!BZ14</f>
        <v>0.17741935483870969</v>
      </c>
      <c r="AP15" s="134"/>
    </row>
    <row r="16" spans="1:42" ht="15" thickBot="1" x14ac:dyDescent="0.35">
      <c r="A16" s="202" t="str">
        <f>'Indicator Data'!A18</f>
        <v>Bangladesh</v>
      </c>
      <c r="B16" s="203" t="str">
        <f>'Indicator Data'!B18</f>
        <v>BGD</v>
      </c>
      <c r="C16" s="220">
        <f>'Hazard &amp; Exposure'!AO15</f>
        <v>9.1999999999999993</v>
      </c>
      <c r="D16" s="205">
        <f>'Hazard &amp; Exposure'!AP15</f>
        <v>10</v>
      </c>
      <c r="E16" s="205">
        <f>'Hazard &amp; Exposure'!AQ15</f>
        <v>8.1999999999999993</v>
      </c>
      <c r="F16" s="205">
        <f>'Hazard &amp; Exposure'!AR15</f>
        <v>6.9</v>
      </c>
      <c r="G16" s="205">
        <f>'Hazard &amp; Exposure'!AU15</f>
        <v>4.7</v>
      </c>
      <c r="H16" s="205">
        <f>'Hazard &amp; Exposure'!DM15</f>
        <v>7.6</v>
      </c>
      <c r="I16" s="206">
        <f>'Hazard &amp; Exposure'!DN15</f>
        <v>8.1999999999999993</v>
      </c>
      <c r="J16" s="205">
        <f>'Hazard &amp; Exposure'!DQ15</f>
        <v>9.3000000000000007</v>
      </c>
      <c r="K16" s="205">
        <f>'Hazard &amp; Exposure'!DT15</f>
        <v>0</v>
      </c>
      <c r="L16" s="206">
        <f>'Hazard &amp; Exposure'!DU15</f>
        <v>6.5</v>
      </c>
      <c r="M16" s="207">
        <f t="shared" si="0"/>
        <v>7.4</v>
      </c>
      <c r="N16" s="208">
        <f>Vulnerability!E15</f>
        <v>6.6</v>
      </c>
      <c r="O16" s="209">
        <f>Vulnerability!H15</f>
        <v>4.5999999999999996</v>
      </c>
      <c r="P16" s="209">
        <f>Vulnerability!N15</f>
        <v>1.2</v>
      </c>
      <c r="Q16" s="206">
        <f>Vulnerability!O15</f>
        <v>4.8</v>
      </c>
      <c r="R16" s="209">
        <f>Vulnerability!T15</f>
        <v>7.7</v>
      </c>
      <c r="S16" s="210">
        <f>Vulnerability!AB15</f>
        <v>2.6</v>
      </c>
      <c r="T16" s="210">
        <f>Vulnerability!AE15</f>
        <v>3.7</v>
      </c>
      <c r="U16" s="210">
        <f>Vulnerability!AH15</f>
        <v>7.3</v>
      </c>
      <c r="V16" s="210">
        <f>Vulnerability!AK15</f>
        <v>4.0999999999999996</v>
      </c>
      <c r="W16" s="209">
        <f>Vulnerability!AL15</f>
        <v>4.7</v>
      </c>
      <c r="X16" s="206">
        <f>Vulnerability!AM15</f>
        <v>6.4</v>
      </c>
      <c r="Y16" s="207">
        <f t="shared" si="1"/>
        <v>5.7</v>
      </c>
      <c r="Z16" s="221">
        <f>'Lack of Coping Capacity'!D15</f>
        <v>3</v>
      </c>
      <c r="AA16" s="212">
        <f>'Lack of Coping Capacity'!G15</f>
        <v>7</v>
      </c>
      <c r="AB16" s="206">
        <f>'Lack of Coping Capacity'!H15</f>
        <v>5</v>
      </c>
      <c r="AC16" s="212">
        <f>'Lack of Coping Capacity'!M15</f>
        <v>5</v>
      </c>
      <c r="AD16" s="212">
        <f>'Lack of Coping Capacity'!R15</f>
        <v>4.9000000000000004</v>
      </c>
      <c r="AE16" s="212">
        <f>'Lack of Coping Capacity'!Z15</f>
        <v>5.2</v>
      </c>
      <c r="AF16" s="206">
        <f>'Lack of Coping Capacity'!AA15</f>
        <v>5</v>
      </c>
      <c r="AG16" s="207">
        <f t="shared" si="2"/>
        <v>5</v>
      </c>
      <c r="AH16" s="213">
        <f t="shared" si="3"/>
        <v>6</v>
      </c>
      <c r="AI16" s="214" t="str">
        <f t="shared" si="4"/>
        <v>High</v>
      </c>
      <c r="AJ16" s="215">
        <f t="shared" si="5"/>
        <v>23</v>
      </c>
      <c r="AK16" s="216">
        <f>VLOOKUP($B16,'Lack of Reliability Index'!$A$2:$H$192,8,FALSE)</f>
        <v>2.3561643835616444</v>
      </c>
      <c r="AL16" s="217">
        <f>'Imputed and missing data hidden'!BY14</f>
        <v>5</v>
      </c>
      <c r="AM16" s="218">
        <f t="shared" si="6"/>
        <v>9.8039215686274508E-2</v>
      </c>
      <c r="AN16" s="217" t="str">
        <f t="shared" si="7"/>
        <v/>
      </c>
      <c r="AO16" s="219">
        <f>'Indicator Date hidden2'!BZ15</f>
        <v>0.19178082191780821</v>
      </c>
      <c r="AP16" s="134"/>
    </row>
    <row r="17" spans="1:42" ht="15" thickBot="1" x14ac:dyDescent="0.35">
      <c r="A17" s="202" t="str">
        <f>'Indicator Data'!A19</f>
        <v>Barbados</v>
      </c>
      <c r="B17" s="203" t="str">
        <f>'Indicator Data'!B19</f>
        <v>BRB</v>
      </c>
      <c r="C17" s="220">
        <f>'Hazard &amp; Exposure'!AO16</f>
        <v>5.6</v>
      </c>
      <c r="D17" s="205">
        <f>'Hazard &amp; Exposure'!AP16</f>
        <v>0.1</v>
      </c>
      <c r="E17" s="205">
        <f>'Hazard &amp; Exposure'!AQ16</f>
        <v>5.7</v>
      </c>
      <c r="F17" s="205">
        <f>'Hazard &amp; Exposure'!AR16</f>
        <v>4.5999999999999996</v>
      </c>
      <c r="G17" s="205">
        <f>'Hazard &amp; Exposure'!AU16</f>
        <v>0.5</v>
      </c>
      <c r="H17" s="205">
        <f>'Hazard &amp; Exposure'!DM16</f>
        <v>4.5</v>
      </c>
      <c r="I17" s="206">
        <f>'Hazard &amp; Exposure'!DN16</f>
        <v>3.8</v>
      </c>
      <c r="J17" s="205">
        <f>'Hazard &amp; Exposure'!DQ16</f>
        <v>0</v>
      </c>
      <c r="K17" s="205">
        <f>'Hazard &amp; Exposure'!DT16</f>
        <v>0</v>
      </c>
      <c r="L17" s="206">
        <f>'Hazard &amp; Exposure'!DU16</f>
        <v>0</v>
      </c>
      <c r="M17" s="207">
        <f t="shared" si="0"/>
        <v>2.1</v>
      </c>
      <c r="N17" s="208">
        <f>Vulnerability!E16</f>
        <v>2.6</v>
      </c>
      <c r="O17" s="209">
        <f>Vulnerability!H16</f>
        <v>3.4</v>
      </c>
      <c r="P17" s="209">
        <f>Vulnerability!N16</f>
        <v>0.4</v>
      </c>
      <c r="Q17" s="206">
        <f>Vulnerability!O16</f>
        <v>2.2999999999999998</v>
      </c>
      <c r="R17" s="209">
        <f>Vulnerability!T16</f>
        <v>0</v>
      </c>
      <c r="S17" s="210">
        <f>Vulnerability!AB16</f>
        <v>0.5</v>
      </c>
      <c r="T17" s="210">
        <f>Vulnerability!AE16</f>
        <v>0.9</v>
      </c>
      <c r="U17" s="210">
        <f>Vulnerability!AH16</f>
        <v>0</v>
      </c>
      <c r="V17" s="210">
        <f>Vulnerability!AK16</f>
        <v>2.2000000000000002</v>
      </c>
      <c r="W17" s="209">
        <f>Vulnerability!AL16</f>
        <v>0.9</v>
      </c>
      <c r="X17" s="206">
        <f>Vulnerability!AM16</f>
        <v>0.5</v>
      </c>
      <c r="Y17" s="207">
        <f t="shared" si="1"/>
        <v>1.4</v>
      </c>
      <c r="Z17" s="221">
        <f>'Lack of Coping Capacity'!D16</f>
        <v>2.8</v>
      </c>
      <c r="AA17" s="212">
        <f>'Lack of Coping Capacity'!G16</f>
        <v>3.7</v>
      </c>
      <c r="AB17" s="206">
        <f>'Lack of Coping Capacity'!H16</f>
        <v>3.3</v>
      </c>
      <c r="AC17" s="212">
        <f>'Lack of Coping Capacity'!M16</f>
        <v>1.6</v>
      </c>
      <c r="AD17" s="212">
        <f>'Lack of Coping Capacity'!R16</f>
        <v>0.2</v>
      </c>
      <c r="AE17" s="212">
        <f>'Lack of Coping Capacity'!Z16</f>
        <v>3.1</v>
      </c>
      <c r="AF17" s="206">
        <f>'Lack of Coping Capacity'!AA16</f>
        <v>1.6</v>
      </c>
      <c r="AG17" s="207">
        <f t="shared" si="2"/>
        <v>2.5</v>
      </c>
      <c r="AH17" s="213">
        <f t="shared" si="3"/>
        <v>1.9</v>
      </c>
      <c r="AI17" s="214" t="str">
        <f t="shared" si="4"/>
        <v>Very Low</v>
      </c>
      <c r="AJ17" s="215">
        <f t="shared" si="5"/>
        <v>156</v>
      </c>
      <c r="AK17" s="216">
        <f>VLOOKUP($B17,'Lack of Reliability Index'!$A$2:$H$192,8,FALSE)</f>
        <v>5.5880597014925373</v>
      </c>
      <c r="AL17" s="217">
        <f>'Imputed and missing data hidden'!BY15</f>
        <v>12</v>
      </c>
      <c r="AM17" s="218">
        <f t="shared" si="6"/>
        <v>0.23529411764705882</v>
      </c>
      <c r="AN17" s="217" t="str">
        <f t="shared" si="7"/>
        <v/>
      </c>
      <c r="AO17" s="219">
        <f>'Indicator Date hidden2'!BZ16</f>
        <v>0.44776119402985076</v>
      </c>
      <c r="AP17" s="134"/>
    </row>
    <row r="18" spans="1:42" ht="15" thickBot="1" x14ac:dyDescent="0.35">
      <c r="A18" s="202" t="str">
        <f>'Indicator Data'!A20</f>
        <v>Belarus</v>
      </c>
      <c r="B18" s="203" t="str">
        <f>'Indicator Data'!B20</f>
        <v>BLR</v>
      </c>
      <c r="C18" s="220">
        <f>'Hazard &amp; Exposure'!AO17</f>
        <v>0.1</v>
      </c>
      <c r="D18" s="205">
        <f>'Hazard &amp; Exposure'!AP17</f>
        <v>6.2</v>
      </c>
      <c r="E18" s="205">
        <f>'Hazard &amp; Exposure'!AQ17</f>
        <v>0</v>
      </c>
      <c r="F18" s="205">
        <f>'Hazard &amp; Exposure'!AR17</f>
        <v>0</v>
      </c>
      <c r="G18" s="205">
        <f>'Hazard &amp; Exposure'!AU17</f>
        <v>2.2999999999999998</v>
      </c>
      <c r="H18" s="205">
        <f>'Hazard &amp; Exposure'!DM17</f>
        <v>2.4</v>
      </c>
      <c r="I18" s="206">
        <f>'Hazard &amp; Exposure'!DN17</f>
        <v>2.2000000000000002</v>
      </c>
      <c r="J18" s="205">
        <f>'Hazard &amp; Exposure'!DQ17</f>
        <v>3</v>
      </c>
      <c r="K18" s="205">
        <f>'Hazard &amp; Exposure'!DT17</f>
        <v>0</v>
      </c>
      <c r="L18" s="206">
        <f>'Hazard &amp; Exposure'!DU17</f>
        <v>2.1</v>
      </c>
      <c r="M18" s="207">
        <f t="shared" si="0"/>
        <v>2.2000000000000002</v>
      </c>
      <c r="N18" s="208">
        <f>Vulnerability!E17</f>
        <v>1.5</v>
      </c>
      <c r="O18" s="209">
        <f>Vulnerability!H17</f>
        <v>0.9</v>
      </c>
      <c r="P18" s="209">
        <f>Vulnerability!N17</f>
        <v>0.4</v>
      </c>
      <c r="Q18" s="206">
        <f>Vulnerability!O17</f>
        <v>1.1000000000000001</v>
      </c>
      <c r="R18" s="209">
        <f>Vulnerability!T17</f>
        <v>2</v>
      </c>
      <c r="S18" s="210">
        <f>Vulnerability!AB17</f>
        <v>0.6</v>
      </c>
      <c r="T18" s="210">
        <f>Vulnerability!AE17</f>
        <v>0.2</v>
      </c>
      <c r="U18" s="210">
        <f>Vulnerability!AH17</f>
        <v>0.1</v>
      </c>
      <c r="V18" s="210">
        <f>Vulnerability!AK17</f>
        <v>1</v>
      </c>
      <c r="W18" s="209">
        <f>Vulnerability!AL17</f>
        <v>0.5</v>
      </c>
      <c r="X18" s="206">
        <f>Vulnerability!AM17</f>
        <v>1.3</v>
      </c>
      <c r="Y18" s="207">
        <f t="shared" si="1"/>
        <v>1.2</v>
      </c>
      <c r="Z18" s="221">
        <f>'Lack of Coping Capacity'!D17</f>
        <v>2.8</v>
      </c>
      <c r="AA18" s="212">
        <f>'Lack of Coping Capacity'!G17</f>
        <v>5.4</v>
      </c>
      <c r="AB18" s="206">
        <f>'Lack of Coping Capacity'!H17</f>
        <v>4.0999999999999996</v>
      </c>
      <c r="AC18" s="212">
        <f>'Lack of Coping Capacity'!M17</f>
        <v>1.4</v>
      </c>
      <c r="AD18" s="212">
        <f>'Lack of Coping Capacity'!R17</f>
        <v>0.3</v>
      </c>
      <c r="AE18" s="212">
        <f>'Lack of Coping Capacity'!Z17</f>
        <v>1.6</v>
      </c>
      <c r="AF18" s="206">
        <f>'Lack of Coping Capacity'!AA17</f>
        <v>1.1000000000000001</v>
      </c>
      <c r="AG18" s="207">
        <f t="shared" si="2"/>
        <v>2.7</v>
      </c>
      <c r="AH18" s="213">
        <f t="shared" si="3"/>
        <v>1.9</v>
      </c>
      <c r="AI18" s="214" t="str">
        <f t="shared" si="4"/>
        <v>Very Low</v>
      </c>
      <c r="AJ18" s="215">
        <f t="shared" si="5"/>
        <v>156</v>
      </c>
      <c r="AK18" s="216">
        <f>VLOOKUP($B18,'Lack of Reliability Index'!$A$2:$H$192,8,FALSE)</f>
        <v>4.0199004975124382</v>
      </c>
      <c r="AL18" s="217">
        <f>'Imputed and missing data hidden'!BY16</f>
        <v>10</v>
      </c>
      <c r="AM18" s="218">
        <f t="shared" si="6"/>
        <v>0.19607843137254902</v>
      </c>
      <c r="AN18" s="217" t="str">
        <f t="shared" si="7"/>
        <v/>
      </c>
      <c r="AO18" s="219">
        <f>'Indicator Date hidden2'!BZ17</f>
        <v>0.2537313432835821</v>
      </c>
      <c r="AP18" s="134"/>
    </row>
    <row r="19" spans="1:42" ht="15" thickBot="1" x14ac:dyDescent="0.35">
      <c r="A19" s="202" t="str">
        <f>'Indicator Data'!A21</f>
        <v>Belgium</v>
      </c>
      <c r="B19" s="203" t="str">
        <f>'Indicator Data'!B21</f>
        <v>BEL</v>
      </c>
      <c r="C19" s="220">
        <f>'Hazard &amp; Exposure'!AO18</f>
        <v>3.4</v>
      </c>
      <c r="D19" s="205">
        <f>'Hazard &amp; Exposure'!AP18</f>
        <v>4</v>
      </c>
      <c r="E19" s="205">
        <f>'Hazard &amp; Exposure'!AQ18</f>
        <v>0</v>
      </c>
      <c r="F19" s="205">
        <f>'Hazard &amp; Exposure'!AR18</f>
        <v>0</v>
      </c>
      <c r="G19" s="205">
        <f>'Hazard &amp; Exposure'!AU18</f>
        <v>1</v>
      </c>
      <c r="H19" s="205">
        <f>'Hazard &amp; Exposure'!DM18</f>
        <v>1.4</v>
      </c>
      <c r="I19" s="206">
        <f>'Hazard &amp; Exposure'!DN18</f>
        <v>1.8</v>
      </c>
      <c r="J19" s="205">
        <f>'Hazard &amp; Exposure'!DQ18</f>
        <v>1.4</v>
      </c>
      <c r="K19" s="205">
        <f>'Hazard &amp; Exposure'!DT18</f>
        <v>0</v>
      </c>
      <c r="L19" s="206">
        <f>'Hazard &amp; Exposure'!DU18</f>
        <v>1</v>
      </c>
      <c r="M19" s="207">
        <f t="shared" si="0"/>
        <v>1.4</v>
      </c>
      <c r="N19" s="208">
        <f>Vulnerability!E18</f>
        <v>0</v>
      </c>
      <c r="O19" s="209">
        <f>Vulnerability!H18</f>
        <v>0.6</v>
      </c>
      <c r="P19" s="209">
        <f>Vulnerability!N18</f>
        <v>0.4</v>
      </c>
      <c r="Q19" s="206">
        <f>Vulnerability!O18</f>
        <v>0.3</v>
      </c>
      <c r="R19" s="209">
        <f>Vulnerability!T18</f>
        <v>5.9</v>
      </c>
      <c r="S19" s="210">
        <f>Vulnerability!AB18</f>
        <v>0.1</v>
      </c>
      <c r="T19" s="210">
        <f>Vulnerability!AE18</f>
        <v>0.3</v>
      </c>
      <c r="U19" s="210">
        <f>Vulnerability!AH18</f>
        <v>0</v>
      </c>
      <c r="V19" s="210">
        <f>Vulnerability!AK18</f>
        <v>0.2</v>
      </c>
      <c r="W19" s="209">
        <f>Vulnerability!AL18</f>
        <v>0.2</v>
      </c>
      <c r="X19" s="206">
        <f>Vulnerability!AM18</f>
        <v>3.6</v>
      </c>
      <c r="Y19" s="207">
        <f t="shared" si="1"/>
        <v>2.1</v>
      </c>
      <c r="Z19" s="221" t="str">
        <f>'Lack of Coping Capacity'!D18</f>
        <v>x</v>
      </c>
      <c r="AA19" s="212">
        <f>'Lack of Coping Capacity'!G18</f>
        <v>2.7</v>
      </c>
      <c r="AB19" s="206">
        <f>'Lack of Coping Capacity'!H18</f>
        <v>2.7</v>
      </c>
      <c r="AC19" s="212">
        <f>'Lack of Coping Capacity'!M18</f>
        <v>2</v>
      </c>
      <c r="AD19" s="212">
        <f>'Lack of Coping Capacity'!R18</f>
        <v>0</v>
      </c>
      <c r="AE19" s="212">
        <f>'Lack of Coping Capacity'!Z18</f>
        <v>0.7</v>
      </c>
      <c r="AF19" s="206">
        <f>'Lack of Coping Capacity'!AA18</f>
        <v>0.9</v>
      </c>
      <c r="AG19" s="207">
        <f t="shared" si="2"/>
        <v>1.8</v>
      </c>
      <c r="AH19" s="213">
        <f t="shared" si="3"/>
        <v>1.7</v>
      </c>
      <c r="AI19" s="214" t="str">
        <f t="shared" si="4"/>
        <v>Very Low</v>
      </c>
      <c r="AJ19" s="215">
        <f t="shared" si="5"/>
        <v>164</v>
      </c>
      <c r="AK19" s="216">
        <f>VLOOKUP($B19,'Lack of Reliability Index'!$A$2:$H$192,8,FALSE)</f>
        <v>4.6333333333333329</v>
      </c>
      <c r="AL19" s="217">
        <f>'Imputed and missing data hidden'!BY17</f>
        <v>13</v>
      </c>
      <c r="AM19" s="218">
        <f t="shared" si="6"/>
        <v>0.25490196078431371</v>
      </c>
      <c r="AN19" s="217" t="str">
        <f t="shared" si="7"/>
        <v/>
      </c>
      <c r="AO19" s="219">
        <f>'Indicator Date hidden2'!BZ18</f>
        <v>0.21875</v>
      </c>
      <c r="AP19" s="134"/>
    </row>
    <row r="20" spans="1:42" ht="15" thickBot="1" x14ac:dyDescent="0.35">
      <c r="A20" s="202" t="str">
        <f>'Indicator Data'!A22</f>
        <v>Belize</v>
      </c>
      <c r="B20" s="203" t="str">
        <f>'Indicator Data'!B22</f>
        <v>BLZ</v>
      </c>
      <c r="C20" s="220">
        <f>'Hazard &amp; Exposure'!AO19</f>
        <v>2.4</v>
      </c>
      <c r="D20" s="205">
        <f>'Hazard &amp; Exposure'!AP19</f>
        <v>8.4</v>
      </c>
      <c r="E20" s="205">
        <f>'Hazard &amp; Exposure'!AQ19</f>
        <v>5.3</v>
      </c>
      <c r="F20" s="205">
        <f>'Hazard &amp; Exposure'!AR19</f>
        <v>7.2</v>
      </c>
      <c r="G20" s="205">
        <f>'Hazard &amp; Exposure'!AU19</f>
        <v>2.2999999999999998</v>
      </c>
      <c r="H20" s="205">
        <f>'Hazard &amp; Exposure'!DM19</f>
        <v>4.5</v>
      </c>
      <c r="I20" s="206">
        <f>'Hazard &amp; Exposure'!DN19</f>
        <v>5.5</v>
      </c>
      <c r="J20" s="205">
        <f>'Hazard &amp; Exposure'!DQ19</f>
        <v>0.2</v>
      </c>
      <c r="K20" s="205">
        <f>'Hazard &amp; Exposure'!DT19</f>
        <v>0</v>
      </c>
      <c r="L20" s="206">
        <f>'Hazard &amp; Exposure'!DU19</f>
        <v>0.1</v>
      </c>
      <c r="M20" s="207">
        <f t="shared" si="0"/>
        <v>3.3</v>
      </c>
      <c r="N20" s="208">
        <f>Vulnerability!E19</f>
        <v>4.2</v>
      </c>
      <c r="O20" s="209">
        <f>Vulnerability!H19</f>
        <v>5.5</v>
      </c>
      <c r="P20" s="209">
        <f>Vulnerability!N19</f>
        <v>1.3</v>
      </c>
      <c r="Q20" s="206">
        <f>Vulnerability!O19</f>
        <v>3.8</v>
      </c>
      <c r="R20" s="209">
        <f>Vulnerability!T19</f>
        <v>3</v>
      </c>
      <c r="S20" s="210">
        <f>Vulnerability!AB19</f>
        <v>0.3</v>
      </c>
      <c r="T20" s="210">
        <f>Vulnerability!AE19</f>
        <v>1</v>
      </c>
      <c r="U20" s="210">
        <f>Vulnerability!AH19</f>
        <v>10</v>
      </c>
      <c r="V20" s="210">
        <f>Vulnerability!AK19</f>
        <v>2.7</v>
      </c>
      <c r="W20" s="209">
        <f>Vulnerability!AL19</f>
        <v>5.5</v>
      </c>
      <c r="X20" s="206">
        <f>Vulnerability!AM19</f>
        <v>4.4000000000000004</v>
      </c>
      <c r="Y20" s="207">
        <f t="shared" si="1"/>
        <v>4.0999999999999996</v>
      </c>
      <c r="Z20" s="221" t="str">
        <f>'Lack of Coping Capacity'!D19</f>
        <v>x</v>
      </c>
      <c r="AA20" s="212">
        <f>'Lack of Coping Capacity'!G19</f>
        <v>6.4</v>
      </c>
      <c r="AB20" s="206">
        <f>'Lack of Coping Capacity'!H19</f>
        <v>6.4</v>
      </c>
      <c r="AC20" s="212">
        <f>'Lack of Coping Capacity'!M19</f>
        <v>4.0999999999999996</v>
      </c>
      <c r="AD20" s="212">
        <f>'Lack of Coping Capacity'!R19</f>
        <v>3</v>
      </c>
      <c r="AE20" s="212">
        <f>'Lack of Coping Capacity'!Z19</f>
        <v>4.3</v>
      </c>
      <c r="AF20" s="206">
        <f>'Lack of Coping Capacity'!AA19</f>
        <v>3.8</v>
      </c>
      <c r="AG20" s="207">
        <f t="shared" si="2"/>
        <v>5.2</v>
      </c>
      <c r="AH20" s="213">
        <f t="shared" si="3"/>
        <v>4.0999999999999996</v>
      </c>
      <c r="AI20" s="214" t="str">
        <f t="shared" si="4"/>
        <v>Medium</v>
      </c>
      <c r="AJ20" s="215">
        <f t="shared" si="5"/>
        <v>80</v>
      </c>
      <c r="AK20" s="216">
        <f>VLOOKUP($B20,'Lack of Reliability Index'!$A$2:$H$192,8,FALSE)</f>
        <v>4.615384615384615</v>
      </c>
      <c r="AL20" s="217">
        <f>'Imputed and missing data hidden'!BY18</f>
        <v>13</v>
      </c>
      <c r="AM20" s="218">
        <f t="shared" si="6"/>
        <v>0.25490196078431371</v>
      </c>
      <c r="AN20" s="217" t="str">
        <f t="shared" si="7"/>
        <v/>
      </c>
      <c r="AO20" s="219">
        <f>'Indicator Date hidden2'!BZ19</f>
        <v>0.2153846153846154</v>
      </c>
      <c r="AP20" s="134"/>
    </row>
    <row r="21" spans="1:42" ht="15" thickBot="1" x14ac:dyDescent="0.35">
      <c r="A21" s="202" t="str">
        <f>'Indicator Data'!A23</f>
        <v>Benin</v>
      </c>
      <c r="B21" s="203" t="str">
        <f>'Indicator Data'!B23</f>
        <v>BEN</v>
      </c>
      <c r="C21" s="220">
        <f>'Hazard &amp; Exposure'!AO20</f>
        <v>0.1</v>
      </c>
      <c r="D21" s="205">
        <f>'Hazard &amp; Exposure'!AP20</f>
        <v>5.0999999999999996</v>
      </c>
      <c r="E21" s="205">
        <f>'Hazard &amp; Exposure'!AQ20</f>
        <v>0</v>
      </c>
      <c r="F21" s="205">
        <f>'Hazard &amp; Exposure'!AR20</f>
        <v>0</v>
      </c>
      <c r="G21" s="205">
        <f>'Hazard &amp; Exposure'!AU20</f>
        <v>1</v>
      </c>
      <c r="H21" s="205">
        <f>'Hazard &amp; Exposure'!DM20</f>
        <v>7.3</v>
      </c>
      <c r="I21" s="206">
        <f>'Hazard &amp; Exposure'!DN20</f>
        <v>2.9</v>
      </c>
      <c r="J21" s="205">
        <f>'Hazard &amp; Exposure'!DQ20</f>
        <v>3.2</v>
      </c>
      <c r="K21" s="205">
        <f>'Hazard &amp; Exposure'!DT20</f>
        <v>0</v>
      </c>
      <c r="L21" s="206">
        <f>'Hazard &amp; Exposure'!DU20</f>
        <v>2.2000000000000002</v>
      </c>
      <c r="M21" s="207">
        <f t="shared" si="0"/>
        <v>2.6</v>
      </c>
      <c r="N21" s="208">
        <f>Vulnerability!E20</f>
        <v>8.6</v>
      </c>
      <c r="O21" s="209">
        <f>Vulnerability!H20</f>
        <v>7</v>
      </c>
      <c r="P21" s="209">
        <f>Vulnerability!N20</f>
        <v>1.4</v>
      </c>
      <c r="Q21" s="206">
        <f>Vulnerability!O20</f>
        <v>6.4</v>
      </c>
      <c r="R21" s="209">
        <f>Vulnerability!T20</f>
        <v>1.4</v>
      </c>
      <c r="S21" s="210">
        <f>Vulnerability!AB20</f>
        <v>4.5</v>
      </c>
      <c r="T21" s="210">
        <f>Vulnerability!AE20</f>
        <v>5.3</v>
      </c>
      <c r="U21" s="210">
        <f>Vulnerability!AH20</f>
        <v>0.1</v>
      </c>
      <c r="V21" s="210">
        <f>Vulnerability!AK20</f>
        <v>2.2000000000000002</v>
      </c>
      <c r="W21" s="209">
        <f>Vulnerability!AL20</f>
        <v>3.3</v>
      </c>
      <c r="X21" s="206">
        <f>Vulnerability!AM20</f>
        <v>2.4</v>
      </c>
      <c r="Y21" s="207">
        <f t="shared" si="1"/>
        <v>4.7</v>
      </c>
      <c r="Z21" s="221">
        <f>'Lack of Coping Capacity'!D20</f>
        <v>5.5</v>
      </c>
      <c r="AA21" s="212">
        <f>'Lack of Coping Capacity'!G20</f>
        <v>5.9</v>
      </c>
      <c r="AB21" s="206">
        <f>'Lack of Coping Capacity'!H20</f>
        <v>5.7</v>
      </c>
      <c r="AC21" s="212">
        <f>'Lack of Coping Capacity'!M20</f>
        <v>7.3</v>
      </c>
      <c r="AD21" s="212">
        <f>'Lack of Coping Capacity'!R20</f>
        <v>8.3000000000000007</v>
      </c>
      <c r="AE21" s="212">
        <f>'Lack of Coping Capacity'!Z20</f>
        <v>7</v>
      </c>
      <c r="AF21" s="206">
        <f>'Lack of Coping Capacity'!AA20</f>
        <v>7.5</v>
      </c>
      <c r="AG21" s="207">
        <f t="shared" si="2"/>
        <v>6.7</v>
      </c>
      <c r="AH21" s="213">
        <f t="shared" si="3"/>
        <v>4.3</v>
      </c>
      <c r="AI21" s="214" t="str">
        <f t="shared" si="4"/>
        <v>Medium</v>
      </c>
      <c r="AJ21" s="215">
        <f t="shared" si="5"/>
        <v>75</v>
      </c>
      <c r="AK21" s="216">
        <f>VLOOKUP($B21,'Lack of Reliability Index'!$A$2:$H$192,8,FALSE)</f>
        <v>1.5086757990867579</v>
      </c>
      <c r="AL21" s="217">
        <f>'Imputed and missing data hidden'!BY19</f>
        <v>1</v>
      </c>
      <c r="AM21" s="218">
        <f t="shared" si="6"/>
        <v>1.9607843137254902E-2</v>
      </c>
      <c r="AN21" s="217" t="str">
        <f t="shared" si="7"/>
        <v/>
      </c>
      <c r="AO21" s="219">
        <f>'Indicator Date hidden2'!BZ20</f>
        <v>0.23287671232876711</v>
      </c>
      <c r="AP21" s="134"/>
    </row>
    <row r="22" spans="1:42" ht="15" thickBot="1" x14ac:dyDescent="0.35">
      <c r="A22" s="202" t="str">
        <f>'Indicator Data'!A24</f>
        <v>Bhutan</v>
      </c>
      <c r="B22" s="203" t="str">
        <f>'Indicator Data'!B24</f>
        <v>BTN</v>
      </c>
      <c r="C22" s="220">
        <f>'Hazard &amp; Exposure'!AO21</f>
        <v>7.4</v>
      </c>
      <c r="D22" s="205">
        <f>'Hazard &amp; Exposure'!AP21</f>
        <v>5.0999999999999996</v>
      </c>
      <c r="E22" s="205">
        <f>'Hazard &amp; Exposure'!AQ21</f>
        <v>0</v>
      </c>
      <c r="F22" s="205">
        <f>'Hazard &amp; Exposure'!AR21</f>
        <v>0</v>
      </c>
      <c r="G22" s="205">
        <f>'Hazard &amp; Exposure'!AU21</f>
        <v>0</v>
      </c>
      <c r="H22" s="205">
        <f>'Hazard &amp; Exposure'!DM21</f>
        <v>5</v>
      </c>
      <c r="I22" s="206">
        <f>'Hazard &amp; Exposure'!DN21</f>
        <v>3.5</v>
      </c>
      <c r="J22" s="205">
        <f>'Hazard &amp; Exposure'!DQ21</f>
        <v>0.1</v>
      </c>
      <c r="K22" s="205">
        <f>'Hazard &amp; Exposure'!DT21</f>
        <v>0</v>
      </c>
      <c r="L22" s="206">
        <f>'Hazard &amp; Exposure'!DU21</f>
        <v>0.1</v>
      </c>
      <c r="M22" s="207">
        <f t="shared" si="0"/>
        <v>2</v>
      </c>
      <c r="N22" s="208">
        <f>Vulnerability!E21</f>
        <v>6.9</v>
      </c>
      <c r="O22" s="209">
        <f>Vulnerability!H21</f>
        <v>4.4000000000000004</v>
      </c>
      <c r="P22" s="209">
        <f>Vulnerability!N21</f>
        <v>2.7</v>
      </c>
      <c r="Q22" s="206">
        <f>Vulnerability!O21</f>
        <v>5.2</v>
      </c>
      <c r="R22" s="209">
        <f>Vulnerability!T21</f>
        <v>0</v>
      </c>
      <c r="S22" s="210">
        <f>Vulnerability!AB21</f>
        <v>2.1</v>
      </c>
      <c r="T22" s="210">
        <f>Vulnerability!AE21</f>
        <v>2.5</v>
      </c>
      <c r="U22" s="210">
        <f>Vulnerability!AH21</f>
        <v>0</v>
      </c>
      <c r="V22" s="210">
        <f>Vulnerability!AK21</f>
        <v>4.0999999999999996</v>
      </c>
      <c r="W22" s="209">
        <f>Vulnerability!AL21</f>
        <v>2.2999999999999998</v>
      </c>
      <c r="X22" s="206">
        <f>Vulnerability!AM21</f>
        <v>1.2</v>
      </c>
      <c r="Y22" s="207">
        <f t="shared" si="1"/>
        <v>3.5</v>
      </c>
      <c r="Z22" s="221">
        <f>'Lack of Coping Capacity'!D21</f>
        <v>4.5</v>
      </c>
      <c r="AA22" s="212">
        <f>'Lack of Coping Capacity'!G21</f>
        <v>3.8</v>
      </c>
      <c r="AB22" s="206">
        <f>'Lack of Coping Capacity'!H21</f>
        <v>4.2</v>
      </c>
      <c r="AC22" s="212">
        <f>'Lack of Coping Capacity'!M21</f>
        <v>4.3</v>
      </c>
      <c r="AD22" s="212">
        <f>'Lack of Coping Capacity'!R21</f>
        <v>4.5999999999999996</v>
      </c>
      <c r="AE22" s="212">
        <f>'Lack of Coping Capacity'!Z21</f>
        <v>5.3</v>
      </c>
      <c r="AF22" s="206">
        <f>'Lack of Coping Capacity'!AA21</f>
        <v>4.7</v>
      </c>
      <c r="AG22" s="207">
        <f t="shared" si="2"/>
        <v>4.5</v>
      </c>
      <c r="AH22" s="213">
        <f t="shared" si="3"/>
        <v>3.2</v>
      </c>
      <c r="AI22" s="214" t="str">
        <f t="shared" si="4"/>
        <v>Low</v>
      </c>
      <c r="AJ22" s="215">
        <f t="shared" si="5"/>
        <v>109</v>
      </c>
      <c r="AK22" s="216">
        <f>VLOOKUP($B22,'Lack of Reliability Index'!$A$2:$H$192,8,FALSE)</f>
        <v>5.2173913043478262</v>
      </c>
      <c r="AL22" s="217">
        <f>'Imputed and missing data hidden'!BY20</f>
        <v>10</v>
      </c>
      <c r="AM22" s="218">
        <f t="shared" si="6"/>
        <v>0.19607843137254902</v>
      </c>
      <c r="AN22" s="217" t="str">
        <f t="shared" si="7"/>
        <v/>
      </c>
      <c r="AO22" s="219">
        <f>'Indicator Date hidden2'!BZ21</f>
        <v>0.47826086956521741</v>
      </c>
      <c r="AP22" s="134"/>
    </row>
    <row r="23" spans="1:42" ht="15" thickBot="1" x14ac:dyDescent="0.35">
      <c r="A23" s="202" t="str">
        <f>'Indicator Data'!A25</f>
        <v>Bolivia</v>
      </c>
      <c r="B23" s="203" t="str">
        <f>'Indicator Data'!B25</f>
        <v>BOL</v>
      </c>
      <c r="C23" s="220">
        <f>'Hazard &amp; Exposure'!AO22</f>
        <v>7.7</v>
      </c>
      <c r="D23" s="205">
        <f>'Hazard &amp; Exposure'!AP22</f>
        <v>5.5</v>
      </c>
      <c r="E23" s="205">
        <f>'Hazard &amp; Exposure'!AQ22</f>
        <v>0</v>
      </c>
      <c r="F23" s="205">
        <f>'Hazard &amp; Exposure'!AR22</f>
        <v>0</v>
      </c>
      <c r="G23" s="205">
        <f>'Hazard &amp; Exposure'!AU22</f>
        <v>6.4</v>
      </c>
      <c r="H23" s="205">
        <f>'Hazard &amp; Exposure'!DM22</f>
        <v>4.7</v>
      </c>
      <c r="I23" s="206">
        <f>'Hazard &amp; Exposure'!DN22</f>
        <v>4.7</v>
      </c>
      <c r="J23" s="205">
        <f>'Hazard &amp; Exposure'!DQ22</f>
        <v>7.4</v>
      </c>
      <c r="K23" s="205">
        <f>'Hazard &amp; Exposure'!DT22</f>
        <v>0</v>
      </c>
      <c r="L23" s="206">
        <f>'Hazard &amp; Exposure'!DU22</f>
        <v>5.2</v>
      </c>
      <c r="M23" s="207">
        <f t="shared" si="0"/>
        <v>5</v>
      </c>
      <c r="N23" s="208">
        <f>Vulnerability!E22</f>
        <v>5.8</v>
      </c>
      <c r="O23" s="209">
        <f>Vulnerability!H22</f>
        <v>4.9000000000000004</v>
      </c>
      <c r="P23" s="209">
        <f>Vulnerability!N22</f>
        <v>1.1000000000000001</v>
      </c>
      <c r="Q23" s="206">
        <f>Vulnerability!O22</f>
        <v>4.4000000000000004</v>
      </c>
      <c r="R23" s="209">
        <f>Vulnerability!T22</f>
        <v>3.3</v>
      </c>
      <c r="S23" s="210">
        <f>Vulnerability!AB22</f>
        <v>0.6</v>
      </c>
      <c r="T23" s="210">
        <f>Vulnerability!AE22</f>
        <v>1.4</v>
      </c>
      <c r="U23" s="210">
        <f>Vulnerability!AH22</f>
        <v>1.7</v>
      </c>
      <c r="V23" s="210">
        <f>Vulnerability!AK22</f>
        <v>4.7</v>
      </c>
      <c r="W23" s="209">
        <f>Vulnerability!AL22</f>
        <v>2.2999999999999998</v>
      </c>
      <c r="X23" s="206">
        <f>Vulnerability!AM22</f>
        <v>2.8</v>
      </c>
      <c r="Y23" s="207">
        <f t="shared" si="1"/>
        <v>3.6</v>
      </c>
      <c r="Z23" s="221">
        <f>'Lack of Coping Capacity'!D22</f>
        <v>5.6</v>
      </c>
      <c r="AA23" s="212">
        <f>'Lack of Coping Capacity'!G22</f>
        <v>6.7</v>
      </c>
      <c r="AB23" s="206">
        <f>'Lack of Coping Capacity'!H22</f>
        <v>6.2</v>
      </c>
      <c r="AC23" s="212">
        <f>'Lack of Coping Capacity'!M22</f>
        <v>3.2</v>
      </c>
      <c r="AD23" s="212">
        <f>'Lack of Coping Capacity'!R22</f>
        <v>5</v>
      </c>
      <c r="AE23" s="212">
        <f>'Lack of Coping Capacity'!Z22</f>
        <v>5.3</v>
      </c>
      <c r="AF23" s="206">
        <f>'Lack of Coping Capacity'!AA22</f>
        <v>4.5</v>
      </c>
      <c r="AG23" s="207">
        <f t="shared" si="2"/>
        <v>5.4</v>
      </c>
      <c r="AH23" s="213">
        <f t="shared" si="3"/>
        <v>4.5999999999999996</v>
      </c>
      <c r="AI23" s="214" t="str">
        <f t="shared" si="4"/>
        <v>Medium</v>
      </c>
      <c r="AJ23" s="215">
        <f t="shared" si="5"/>
        <v>62</v>
      </c>
      <c r="AK23" s="216">
        <f>VLOOKUP($B23,'Lack of Reliability Index'!$A$2:$H$192,8,FALSE)</f>
        <v>3.8558558558558564</v>
      </c>
      <c r="AL23" s="217">
        <f>'Imputed and missing data hidden'!BY21</f>
        <v>5</v>
      </c>
      <c r="AM23" s="218">
        <f t="shared" si="6"/>
        <v>9.8039215686274508E-2</v>
      </c>
      <c r="AN23" s="217" t="str">
        <f t="shared" si="7"/>
        <v/>
      </c>
      <c r="AO23" s="219">
        <f>'Indicator Date hidden2'!BZ22</f>
        <v>0.47297297297297297</v>
      </c>
      <c r="AP23" s="134"/>
    </row>
    <row r="24" spans="1:42" ht="15" thickBot="1" x14ac:dyDescent="0.35">
      <c r="A24" s="202" t="str">
        <f>'Indicator Data'!A26</f>
        <v>Bosnia and Herzegovina</v>
      </c>
      <c r="B24" s="203" t="str">
        <f>'Indicator Data'!B26</f>
        <v>BIH</v>
      </c>
      <c r="C24" s="220">
        <f>'Hazard &amp; Exposure'!AO23</f>
        <v>6.3</v>
      </c>
      <c r="D24" s="205">
        <f>'Hazard &amp; Exposure'!AP23</f>
        <v>7.1</v>
      </c>
      <c r="E24" s="205">
        <f>'Hazard &amp; Exposure'!AQ23</f>
        <v>3.1</v>
      </c>
      <c r="F24" s="205">
        <f>'Hazard &amp; Exposure'!AR23</f>
        <v>0</v>
      </c>
      <c r="G24" s="205">
        <f>'Hazard &amp; Exposure'!AU23</f>
        <v>3.2</v>
      </c>
      <c r="H24" s="205">
        <f>'Hazard &amp; Exposure'!DM23</f>
        <v>2</v>
      </c>
      <c r="I24" s="206">
        <f>'Hazard &amp; Exposure'!DN23</f>
        <v>4.0999999999999996</v>
      </c>
      <c r="J24" s="205">
        <f>'Hazard &amp; Exposure'!DQ23</f>
        <v>2.1</v>
      </c>
      <c r="K24" s="205">
        <f>'Hazard &amp; Exposure'!DT23</f>
        <v>0</v>
      </c>
      <c r="L24" s="206">
        <f>'Hazard &amp; Exposure'!DU23</f>
        <v>1.5</v>
      </c>
      <c r="M24" s="207">
        <f t="shared" si="0"/>
        <v>2.9</v>
      </c>
      <c r="N24" s="208">
        <f>Vulnerability!E23</f>
        <v>2.9</v>
      </c>
      <c r="O24" s="209">
        <f>Vulnerability!H23</f>
        <v>2</v>
      </c>
      <c r="P24" s="209">
        <f>Vulnerability!N23</f>
        <v>2.5</v>
      </c>
      <c r="Q24" s="206">
        <f>Vulnerability!O23</f>
        <v>2.6</v>
      </c>
      <c r="R24" s="209">
        <f>Vulnerability!T23</f>
        <v>7.1</v>
      </c>
      <c r="S24" s="210">
        <f>Vulnerability!AB23</f>
        <v>0.3</v>
      </c>
      <c r="T24" s="210">
        <f>Vulnerability!AE23</f>
        <v>0.5</v>
      </c>
      <c r="U24" s="210">
        <f>Vulnerability!AH23</f>
        <v>0.5</v>
      </c>
      <c r="V24" s="210">
        <f>Vulnerability!AK23</f>
        <v>1.4</v>
      </c>
      <c r="W24" s="209">
        <f>Vulnerability!AL23</f>
        <v>0.7</v>
      </c>
      <c r="X24" s="206">
        <f>Vulnerability!AM23</f>
        <v>4.5999999999999996</v>
      </c>
      <c r="Y24" s="207">
        <f t="shared" si="1"/>
        <v>3.7</v>
      </c>
      <c r="Z24" s="221" t="str">
        <f>'Lack of Coping Capacity'!D23</f>
        <v>x</v>
      </c>
      <c r="AA24" s="212">
        <f>'Lack of Coping Capacity'!G23</f>
        <v>6.4</v>
      </c>
      <c r="AB24" s="206">
        <f>'Lack of Coping Capacity'!H23</f>
        <v>6.4</v>
      </c>
      <c r="AC24" s="212">
        <f>'Lack of Coping Capacity'!M23</f>
        <v>2</v>
      </c>
      <c r="AD24" s="212">
        <f>'Lack of Coping Capacity'!R23</f>
        <v>1.3</v>
      </c>
      <c r="AE24" s="212">
        <f>'Lack of Coping Capacity'!Z23</f>
        <v>3.8</v>
      </c>
      <c r="AF24" s="206">
        <f>'Lack of Coping Capacity'!AA23</f>
        <v>2.4</v>
      </c>
      <c r="AG24" s="207">
        <f t="shared" si="2"/>
        <v>4.7</v>
      </c>
      <c r="AH24" s="213">
        <f t="shared" si="3"/>
        <v>3.7</v>
      </c>
      <c r="AI24" s="214" t="str">
        <f t="shared" si="4"/>
        <v>Medium</v>
      </c>
      <c r="AJ24" s="215">
        <f t="shared" si="5"/>
        <v>96</v>
      </c>
      <c r="AK24" s="216">
        <f>VLOOKUP($B24,'Lack of Reliability Index'!$A$2:$H$192,8,FALSE)</f>
        <v>5.569082125603865</v>
      </c>
      <c r="AL24" s="217">
        <f>'Imputed and missing data hidden'!BY22</f>
        <v>9</v>
      </c>
      <c r="AM24" s="218">
        <f t="shared" si="6"/>
        <v>0.17647058823529413</v>
      </c>
      <c r="AN24" s="217" t="str">
        <f t="shared" si="7"/>
        <v/>
      </c>
      <c r="AO24" s="219">
        <f>'Indicator Date hidden2'!BZ23</f>
        <v>0.59420289855072461</v>
      </c>
      <c r="AP24" s="134"/>
    </row>
    <row r="25" spans="1:42" ht="15" thickBot="1" x14ac:dyDescent="0.35">
      <c r="A25" s="202" t="str">
        <f>'Indicator Data'!A27</f>
        <v>Botswana</v>
      </c>
      <c r="B25" s="203" t="str">
        <f>'Indicator Data'!B27</f>
        <v>BWA</v>
      </c>
      <c r="C25" s="220">
        <f>'Hazard &amp; Exposure'!AO24</f>
        <v>0.1</v>
      </c>
      <c r="D25" s="205">
        <f>'Hazard &amp; Exposure'!AP24</f>
        <v>4.8</v>
      </c>
      <c r="E25" s="205">
        <f>'Hazard &amp; Exposure'!AQ24</f>
        <v>0</v>
      </c>
      <c r="F25" s="205">
        <f>'Hazard &amp; Exposure'!AR24</f>
        <v>0</v>
      </c>
      <c r="G25" s="205">
        <f>'Hazard &amp; Exposure'!AU24</f>
        <v>5.6</v>
      </c>
      <c r="H25" s="205">
        <f>'Hazard &amp; Exposure'!DM24</f>
        <v>3.8</v>
      </c>
      <c r="I25" s="206">
        <f>'Hazard &amp; Exposure'!DN24</f>
        <v>2.7</v>
      </c>
      <c r="J25" s="205">
        <f>'Hazard &amp; Exposure'!DQ24</f>
        <v>1</v>
      </c>
      <c r="K25" s="205">
        <f>'Hazard &amp; Exposure'!DT24</f>
        <v>0</v>
      </c>
      <c r="L25" s="206">
        <f>'Hazard &amp; Exposure'!DU24</f>
        <v>0.7</v>
      </c>
      <c r="M25" s="207">
        <f t="shared" si="0"/>
        <v>1.8</v>
      </c>
      <c r="N25" s="208">
        <f>Vulnerability!E24</f>
        <v>5.4</v>
      </c>
      <c r="O25" s="209">
        <f>Vulnerability!H24</f>
        <v>6.7</v>
      </c>
      <c r="P25" s="209">
        <f>Vulnerability!N24</f>
        <v>0.5</v>
      </c>
      <c r="Q25" s="206">
        <f>Vulnerability!O24</f>
        <v>4.5</v>
      </c>
      <c r="R25" s="209">
        <f>Vulnerability!T24</f>
        <v>1.3</v>
      </c>
      <c r="S25" s="210">
        <f>Vulnerability!AB24</f>
        <v>3.9</v>
      </c>
      <c r="T25" s="210">
        <f>Vulnerability!AE24</f>
        <v>3.2</v>
      </c>
      <c r="U25" s="210">
        <f>Vulnerability!AH24</f>
        <v>0.9</v>
      </c>
      <c r="V25" s="210">
        <f>Vulnerability!AK24</f>
        <v>6.6</v>
      </c>
      <c r="W25" s="209">
        <f>Vulnerability!AL24</f>
        <v>4</v>
      </c>
      <c r="X25" s="206">
        <f>Vulnerability!AM24</f>
        <v>2.8</v>
      </c>
      <c r="Y25" s="207">
        <f t="shared" si="1"/>
        <v>3.7</v>
      </c>
      <c r="Z25" s="221">
        <f>'Lack of Coping Capacity'!D24</f>
        <v>5.6</v>
      </c>
      <c r="AA25" s="212">
        <f>'Lack of Coping Capacity'!G24</f>
        <v>4.0999999999999996</v>
      </c>
      <c r="AB25" s="206">
        <f>'Lack of Coping Capacity'!H24</f>
        <v>4.9000000000000004</v>
      </c>
      <c r="AC25" s="212">
        <f>'Lack of Coping Capacity'!M24</f>
        <v>3.5</v>
      </c>
      <c r="AD25" s="212">
        <f>'Lack of Coping Capacity'!R24</f>
        <v>4.5999999999999996</v>
      </c>
      <c r="AE25" s="212">
        <f>'Lack of Coping Capacity'!Z24</f>
        <v>4.8</v>
      </c>
      <c r="AF25" s="206">
        <f>'Lack of Coping Capacity'!AA24</f>
        <v>4.3</v>
      </c>
      <c r="AG25" s="207">
        <f t="shared" si="2"/>
        <v>4.5999999999999996</v>
      </c>
      <c r="AH25" s="213">
        <f t="shared" si="3"/>
        <v>3.1</v>
      </c>
      <c r="AI25" s="214" t="str">
        <f t="shared" si="4"/>
        <v>Low</v>
      </c>
      <c r="AJ25" s="215">
        <f t="shared" si="5"/>
        <v>113</v>
      </c>
      <c r="AK25" s="216">
        <f>VLOOKUP($B25,'Lack of Reliability Index'!$A$2:$H$192,8,FALSE)</f>
        <v>2.9784037558685439</v>
      </c>
      <c r="AL25" s="217">
        <f>'Imputed and missing data hidden'!BY23</f>
        <v>3</v>
      </c>
      <c r="AM25" s="218">
        <f t="shared" si="6"/>
        <v>5.8823529411764705E-2</v>
      </c>
      <c r="AN25" s="217" t="str">
        <f t="shared" si="7"/>
        <v/>
      </c>
      <c r="AO25" s="219">
        <f>'Indicator Date hidden2'!BZ24</f>
        <v>0.40845070422535212</v>
      </c>
      <c r="AP25" s="134"/>
    </row>
    <row r="26" spans="1:42" ht="15" thickBot="1" x14ac:dyDescent="0.35">
      <c r="A26" s="202" t="str">
        <f>'Indicator Data'!A28</f>
        <v>Brazil</v>
      </c>
      <c r="B26" s="203" t="str">
        <f>'Indicator Data'!B28</f>
        <v>BRA</v>
      </c>
      <c r="C26" s="220">
        <f>'Hazard &amp; Exposure'!AO25</f>
        <v>1</v>
      </c>
      <c r="D26" s="205">
        <f>'Hazard &amp; Exposure'!AP25</f>
        <v>8.1</v>
      </c>
      <c r="E26" s="205">
        <f>'Hazard &amp; Exposure'!AQ25</f>
        <v>0</v>
      </c>
      <c r="F26" s="205">
        <f>'Hazard &amp; Exposure'!AR25</f>
        <v>0</v>
      </c>
      <c r="G26" s="205">
        <f>'Hazard &amp; Exposure'!AU25</f>
        <v>4.5</v>
      </c>
      <c r="H26" s="205">
        <f>'Hazard &amp; Exposure'!DM25</f>
        <v>5.7</v>
      </c>
      <c r="I26" s="206">
        <f>'Hazard &amp; Exposure'!DN25</f>
        <v>4</v>
      </c>
      <c r="J26" s="205">
        <f>'Hazard &amp; Exposure'!DQ25</f>
        <v>9.9</v>
      </c>
      <c r="K26" s="205">
        <f>'Hazard &amp; Exposure'!DT25</f>
        <v>9</v>
      </c>
      <c r="L26" s="206">
        <f>'Hazard &amp; Exposure'!DU25</f>
        <v>9</v>
      </c>
      <c r="M26" s="207">
        <f t="shared" si="0"/>
        <v>7.2</v>
      </c>
      <c r="N26" s="208">
        <f>Vulnerability!E25</f>
        <v>3.7</v>
      </c>
      <c r="O26" s="209">
        <f>Vulnerability!H25</f>
        <v>6.3</v>
      </c>
      <c r="P26" s="209">
        <f>Vulnerability!N25</f>
        <v>0.1</v>
      </c>
      <c r="Q26" s="206">
        <f>Vulnerability!O25</f>
        <v>3.5</v>
      </c>
      <c r="R26" s="209">
        <f>Vulnerability!T25</f>
        <v>6.2</v>
      </c>
      <c r="S26" s="210">
        <f>Vulnerability!AB25</f>
        <v>0.6</v>
      </c>
      <c r="T26" s="210">
        <f>Vulnerability!AE25</f>
        <v>1.1000000000000001</v>
      </c>
      <c r="U26" s="210">
        <f>Vulnerability!AH25</f>
        <v>0.1</v>
      </c>
      <c r="V26" s="210">
        <f>Vulnerability!AK25</f>
        <v>1.2</v>
      </c>
      <c r="W26" s="209">
        <f>Vulnerability!AL25</f>
        <v>0.8</v>
      </c>
      <c r="X26" s="206">
        <f>Vulnerability!AM25</f>
        <v>4</v>
      </c>
      <c r="Y26" s="207">
        <f t="shared" si="1"/>
        <v>3.8</v>
      </c>
      <c r="Z26" s="221">
        <f>'Lack of Coping Capacity'!D25</f>
        <v>4.3</v>
      </c>
      <c r="AA26" s="212">
        <f>'Lack of Coping Capacity'!G25</f>
        <v>5.8</v>
      </c>
      <c r="AB26" s="206">
        <f>'Lack of Coping Capacity'!H25</f>
        <v>5.0999999999999996</v>
      </c>
      <c r="AC26" s="212">
        <f>'Lack of Coping Capacity'!M25</f>
        <v>2.4</v>
      </c>
      <c r="AD26" s="212">
        <f>'Lack of Coping Capacity'!R25</f>
        <v>3.6</v>
      </c>
      <c r="AE26" s="212">
        <f>'Lack of Coping Capacity'!Z25</f>
        <v>3.4</v>
      </c>
      <c r="AF26" s="206">
        <f>'Lack of Coping Capacity'!AA25</f>
        <v>3.1</v>
      </c>
      <c r="AG26" s="207">
        <f t="shared" si="2"/>
        <v>4.2</v>
      </c>
      <c r="AH26" s="213">
        <f t="shared" si="3"/>
        <v>4.9000000000000004</v>
      </c>
      <c r="AI26" s="214" t="str">
        <f t="shared" si="4"/>
        <v>Medium</v>
      </c>
      <c r="AJ26" s="215">
        <f t="shared" si="5"/>
        <v>49</v>
      </c>
      <c r="AK26" s="216">
        <f>VLOOKUP($B26,'Lack of Reliability Index'!$A$2:$H$192,8,FALSE)</f>
        <v>4.211267605633803</v>
      </c>
      <c r="AL26" s="217">
        <f>'Imputed and missing data hidden'!BY24</f>
        <v>7</v>
      </c>
      <c r="AM26" s="218">
        <f t="shared" si="6"/>
        <v>0.13725490196078433</v>
      </c>
      <c r="AN26" s="217" t="str">
        <f t="shared" si="7"/>
        <v>YES</v>
      </c>
      <c r="AO26" s="219">
        <f>'Indicator Date hidden2'!BZ25</f>
        <v>0.28169014084507044</v>
      </c>
      <c r="AP26" s="134"/>
    </row>
    <row r="27" spans="1:42" ht="15" thickBot="1" x14ac:dyDescent="0.35">
      <c r="A27" s="202" t="str">
        <f>'Indicator Data'!A29</f>
        <v>Brunei Darussalam</v>
      </c>
      <c r="B27" s="203" t="str">
        <f>'Indicator Data'!B29</f>
        <v>BRN</v>
      </c>
      <c r="C27" s="220">
        <f>'Hazard &amp; Exposure'!AO26</f>
        <v>0.1</v>
      </c>
      <c r="D27" s="205">
        <f>'Hazard &amp; Exposure'!AP26</f>
        <v>1.4</v>
      </c>
      <c r="E27" s="205">
        <f>'Hazard &amp; Exposure'!AQ26</f>
        <v>5</v>
      </c>
      <c r="F27" s="205">
        <f>'Hazard &amp; Exposure'!AR26</f>
        <v>1.9</v>
      </c>
      <c r="G27" s="205">
        <f>'Hazard &amp; Exposure'!AU26</f>
        <v>2.8</v>
      </c>
      <c r="H27" s="205">
        <f>'Hazard &amp; Exposure'!DM26</f>
        <v>4.3</v>
      </c>
      <c r="I27" s="206">
        <f>'Hazard &amp; Exposure'!DN26</f>
        <v>2.8</v>
      </c>
      <c r="J27" s="205">
        <f>'Hazard &amp; Exposure'!DQ26</f>
        <v>0</v>
      </c>
      <c r="K27" s="205">
        <f>'Hazard &amp; Exposure'!DT26</f>
        <v>0</v>
      </c>
      <c r="L27" s="206">
        <f>'Hazard &amp; Exposure'!DU26</f>
        <v>0</v>
      </c>
      <c r="M27" s="207">
        <f t="shared" si="0"/>
        <v>1.5</v>
      </c>
      <c r="N27" s="208">
        <f>Vulnerability!E26</f>
        <v>1.2</v>
      </c>
      <c r="O27" s="209">
        <f>Vulnerability!H26</f>
        <v>3.4</v>
      </c>
      <c r="P27" s="209">
        <f>Vulnerability!N26</f>
        <v>0</v>
      </c>
      <c r="Q27" s="206">
        <f>Vulnerability!O26</f>
        <v>1.5</v>
      </c>
      <c r="R27" s="209">
        <f>Vulnerability!T26</f>
        <v>0</v>
      </c>
      <c r="S27" s="210">
        <f>Vulnerability!AB26</f>
        <v>0.6</v>
      </c>
      <c r="T27" s="210">
        <f>Vulnerability!AE26</f>
        <v>1.5</v>
      </c>
      <c r="U27" s="210">
        <f>Vulnerability!AH26</f>
        <v>0</v>
      </c>
      <c r="V27" s="210">
        <f>Vulnerability!AK26</f>
        <v>1.4</v>
      </c>
      <c r="W27" s="209">
        <f>Vulnerability!AL26</f>
        <v>0.9</v>
      </c>
      <c r="X27" s="206">
        <f>Vulnerability!AM26</f>
        <v>0.5</v>
      </c>
      <c r="Y27" s="207">
        <f t="shared" si="1"/>
        <v>1</v>
      </c>
      <c r="Z27" s="221">
        <f>'Lack of Coping Capacity'!D26</f>
        <v>6</v>
      </c>
      <c r="AA27" s="212">
        <f>'Lack of Coping Capacity'!G26</f>
        <v>3.2</v>
      </c>
      <c r="AB27" s="206">
        <f>'Lack of Coping Capacity'!H26</f>
        <v>4.5999999999999996</v>
      </c>
      <c r="AC27" s="212">
        <f>'Lack of Coping Capacity'!M26</f>
        <v>1.2</v>
      </c>
      <c r="AD27" s="212">
        <f>'Lack of Coping Capacity'!R26</f>
        <v>2.5</v>
      </c>
      <c r="AE27" s="212">
        <f>'Lack of Coping Capacity'!Z26</f>
        <v>2.4</v>
      </c>
      <c r="AF27" s="206">
        <f>'Lack of Coping Capacity'!AA26</f>
        <v>2</v>
      </c>
      <c r="AG27" s="207">
        <f t="shared" si="2"/>
        <v>3.4</v>
      </c>
      <c r="AH27" s="213">
        <f t="shared" si="3"/>
        <v>1.7</v>
      </c>
      <c r="AI27" s="214" t="str">
        <f t="shared" si="4"/>
        <v>Very Low</v>
      </c>
      <c r="AJ27" s="215">
        <f t="shared" si="5"/>
        <v>164</v>
      </c>
      <c r="AK27" s="216">
        <f>VLOOKUP($B27,'Lack of Reliability Index'!$A$2:$H$192,8,FALSE)</f>
        <v>6.150537634408602</v>
      </c>
      <c r="AL27" s="217">
        <f>'Imputed and missing data hidden'!BY25</f>
        <v>15</v>
      </c>
      <c r="AM27" s="218">
        <f t="shared" si="6"/>
        <v>0.29411764705882354</v>
      </c>
      <c r="AN27" s="217" t="str">
        <f t="shared" si="7"/>
        <v/>
      </c>
      <c r="AO27" s="219">
        <f>'Indicator Date hidden2'!BZ26</f>
        <v>0.40322580645161288</v>
      </c>
      <c r="AP27" s="134"/>
    </row>
    <row r="28" spans="1:42" ht="15" thickBot="1" x14ac:dyDescent="0.35">
      <c r="A28" s="202" t="str">
        <f>'Indicator Data'!A30</f>
        <v>Bulgaria</v>
      </c>
      <c r="B28" s="203" t="str">
        <f>'Indicator Data'!B30</f>
        <v>BGR</v>
      </c>
      <c r="C28" s="220">
        <f>'Hazard &amp; Exposure'!AO27</f>
        <v>6.6</v>
      </c>
      <c r="D28" s="205">
        <f>'Hazard &amp; Exposure'!AP27</f>
        <v>4.9000000000000004</v>
      </c>
      <c r="E28" s="205">
        <f>'Hazard &amp; Exposure'!AQ27</f>
        <v>0</v>
      </c>
      <c r="F28" s="205">
        <f>'Hazard &amp; Exposure'!AR27</f>
        <v>0</v>
      </c>
      <c r="G28" s="205">
        <f>'Hazard &amp; Exposure'!AU27</f>
        <v>3.1</v>
      </c>
      <c r="H28" s="205">
        <f>'Hazard &amp; Exposure'!DM27</f>
        <v>4.5999999999999996</v>
      </c>
      <c r="I28" s="206">
        <f>'Hazard &amp; Exposure'!DN27</f>
        <v>3.6</v>
      </c>
      <c r="J28" s="205">
        <f>'Hazard &amp; Exposure'!DQ27</f>
        <v>1.8</v>
      </c>
      <c r="K28" s="205">
        <f>'Hazard &amp; Exposure'!DT27</f>
        <v>0</v>
      </c>
      <c r="L28" s="206">
        <f>'Hazard &amp; Exposure'!DU27</f>
        <v>1.3</v>
      </c>
      <c r="M28" s="207">
        <f t="shared" si="0"/>
        <v>2.5</v>
      </c>
      <c r="N28" s="208">
        <f>Vulnerability!E27</f>
        <v>1.7</v>
      </c>
      <c r="O28" s="209">
        <f>Vulnerability!H27</f>
        <v>3.4</v>
      </c>
      <c r="P28" s="209">
        <f>Vulnerability!N27</f>
        <v>0.6</v>
      </c>
      <c r="Q28" s="206">
        <f>Vulnerability!O27</f>
        <v>1.9</v>
      </c>
      <c r="R28" s="209">
        <f>Vulnerability!T27</f>
        <v>4.3</v>
      </c>
      <c r="S28" s="210">
        <f>Vulnerability!AB27</f>
        <v>0.2</v>
      </c>
      <c r="T28" s="210">
        <f>Vulnerability!AE27</f>
        <v>0.5</v>
      </c>
      <c r="U28" s="210">
        <f>Vulnerability!AH27</f>
        <v>0</v>
      </c>
      <c r="V28" s="210">
        <f>Vulnerability!AK27</f>
        <v>2.5</v>
      </c>
      <c r="W28" s="209">
        <f>Vulnerability!AL27</f>
        <v>0.9</v>
      </c>
      <c r="X28" s="206">
        <f>Vulnerability!AM27</f>
        <v>2.8</v>
      </c>
      <c r="Y28" s="207">
        <f t="shared" si="1"/>
        <v>2.4</v>
      </c>
      <c r="Z28" s="221">
        <f>'Lack of Coping Capacity'!D27</f>
        <v>3.2</v>
      </c>
      <c r="AA28" s="212">
        <f>'Lack of Coping Capacity'!G27</f>
        <v>5</v>
      </c>
      <c r="AB28" s="206">
        <f>'Lack of Coping Capacity'!H27</f>
        <v>4.0999999999999996</v>
      </c>
      <c r="AC28" s="212">
        <f>'Lack of Coping Capacity'!M27</f>
        <v>2</v>
      </c>
      <c r="AD28" s="212">
        <f>'Lack of Coping Capacity'!R27</f>
        <v>1.4</v>
      </c>
      <c r="AE28" s="212">
        <f>'Lack of Coping Capacity'!Z27</f>
        <v>1.6</v>
      </c>
      <c r="AF28" s="206">
        <f>'Lack of Coping Capacity'!AA27</f>
        <v>1.7</v>
      </c>
      <c r="AG28" s="207">
        <f t="shared" si="2"/>
        <v>3</v>
      </c>
      <c r="AH28" s="213">
        <f t="shared" si="3"/>
        <v>2.6</v>
      </c>
      <c r="AI28" s="214" t="str">
        <f t="shared" si="4"/>
        <v>Low</v>
      </c>
      <c r="AJ28" s="215">
        <f t="shared" si="5"/>
        <v>128</v>
      </c>
      <c r="AK28" s="216">
        <f>VLOOKUP($B28,'Lack of Reliability Index'!$A$2:$H$192,8,FALSE)</f>
        <v>4.4521739130434774</v>
      </c>
      <c r="AL28" s="217">
        <f>'Imputed and missing data hidden'!BY26</f>
        <v>8</v>
      </c>
      <c r="AM28" s="218">
        <f t="shared" si="6"/>
        <v>0.15686274509803921</v>
      </c>
      <c r="AN28" s="217" t="str">
        <f t="shared" si="7"/>
        <v/>
      </c>
      <c r="AO28" s="219">
        <f>'Indicator Date hidden2'!BZ27</f>
        <v>0.43478260869565216</v>
      </c>
      <c r="AP28" s="134"/>
    </row>
    <row r="29" spans="1:42" ht="15" thickBot="1" x14ac:dyDescent="0.35">
      <c r="A29" s="202" t="str">
        <f>'Indicator Data'!A31</f>
        <v>Burkina Faso</v>
      </c>
      <c r="B29" s="203" t="str">
        <f>'Indicator Data'!B31</f>
        <v>BFA</v>
      </c>
      <c r="C29" s="220">
        <f>'Hazard &amp; Exposure'!AO28</f>
        <v>0.1</v>
      </c>
      <c r="D29" s="205">
        <f>'Hazard &amp; Exposure'!AP28</f>
        <v>4.5999999999999996</v>
      </c>
      <c r="E29" s="205">
        <f>'Hazard &amp; Exposure'!AQ28</f>
        <v>0</v>
      </c>
      <c r="F29" s="205">
        <f>'Hazard &amp; Exposure'!AR28</f>
        <v>0</v>
      </c>
      <c r="G29" s="205">
        <f>'Hazard &amp; Exposure'!AU28</f>
        <v>6.1</v>
      </c>
      <c r="H29" s="205">
        <f>'Hazard &amp; Exposure'!DM28</f>
        <v>7.3</v>
      </c>
      <c r="I29" s="206">
        <f>'Hazard &amp; Exposure'!DN28</f>
        <v>3.7</v>
      </c>
      <c r="J29" s="205">
        <f>'Hazard &amp; Exposure'!DQ28</f>
        <v>10</v>
      </c>
      <c r="K29" s="205">
        <f>'Hazard &amp; Exposure'!DT28</f>
        <v>7</v>
      </c>
      <c r="L29" s="206">
        <f>'Hazard &amp; Exposure'!DU28</f>
        <v>7</v>
      </c>
      <c r="M29" s="207">
        <f t="shared" si="0"/>
        <v>5.6</v>
      </c>
      <c r="N29" s="208">
        <f>Vulnerability!E28</f>
        <v>9.6</v>
      </c>
      <c r="O29" s="209">
        <f>Vulnerability!H28</f>
        <v>5.3</v>
      </c>
      <c r="P29" s="209">
        <f>Vulnerability!N28</f>
        <v>2.5</v>
      </c>
      <c r="Q29" s="206">
        <f>Vulnerability!O28</f>
        <v>6.8</v>
      </c>
      <c r="R29" s="209">
        <f>Vulnerability!T28</f>
        <v>9.1999999999999993</v>
      </c>
      <c r="S29" s="210">
        <f>Vulnerability!AB28</f>
        <v>3.5</v>
      </c>
      <c r="T29" s="210">
        <f>Vulnerability!AE28</f>
        <v>5.3</v>
      </c>
      <c r="U29" s="210">
        <f>Vulnerability!AH28</f>
        <v>10</v>
      </c>
      <c r="V29" s="210">
        <f>Vulnerability!AK28</f>
        <v>4.2</v>
      </c>
      <c r="W29" s="209">
        <f>Vulnerability!AL28</f>
        <v>6.8</v>
      </c>
      <c r="X29" s="206">
        <f>Vulnerability!AM28</f>
        <v>8.1999999999999993</v>
      </c>
      <c r="Y29" s="207">
        <f t="shared" si="1"/>
        <v>7.6</v>
      </c>
      <c r="Z29" s="221">
        <f>'Lack of Coping Capacity'!D28</f>
        <v>3.2</v>
      </c>
      <c r="AA29" s="212">
        <f>'Lack of Coping Capacity'!G28</f>
        <v>6.3</v>
      </c>
      <c r="AB29" s="206">
        <f>'Lack of Coping Capacity'!H28</f>
        <v>4.8</v>
      </c>
      <c r="AC29" s="212">
        <f>'Lack of Coping Capacity'!M28</f>
        <v>7.8</v>
      </c>
      <c r="AD29" s="212">
        <f>'Lack of Coping Capacity'!R28</f>
        <v>9.1999999999999993</v>
      </c>
      <c r="AE29" s="212">
        <f>'Lack of Coping Capacity'!Z28</f>
        <v>6.5</v>
      </c>
      <c r="AF29" s="206">
        <f>'Lack of Coping Capacity'!AA28</f>
        <v>7.8</v>
      </c>
      <c r="AG29" s="207">
        <f t="shared" si="2"/>
        <v>6.5</v>
      </c>
      <c r="AH29" s="213">
        <f t="shared" si="3"/>
        <v>6.5</v>
      </c>
      <c r="AI29" s="214" t="str">
        <f t="shared" si="4"/>
        <v>Very High</v>
      </c>
      <c r="AJ29" s="215">
        <f t="shared" si="5"/>
        <v>13</v>
      </c>
      <c r="AK29" s="216">
        <f>VLOOKUP($B29,'Lack of Reliability Index'!$A$2:$H$192,8,FALSE)</f>
        <v>2.488888888888888</v>
      </c>
      <c r="AL29" s="217">
        <f>'Imputed and missing data hidden'!BY27</f>
        <v>0</v>
      </c>
      <c r="AM29" s="218">
        <f t="shared" si="6"/>
        <v>0</v>
      </c>
      <c r="AN29" s="217" t="str">
        <f t="shared" si="7"/>
        <v>YES</v>
      </c>
      <c r="AO29" s="219">
        <f>'Indicator Date hidden2'!BZ28</f>
        <v>0.37333333333333335</v>
      </c>
      <c r="AP29" s="134"/>
    </row>
    <row r="30" spans="1:42" ht="15" thickBot="1" x14ac:dyDescent="0.35">
      <c r="A30" s="202" t="str">
        <f>'Indicator Data'!A32</f>
        <v>Burundi</v>
      </c>
      <c r="B30" s="203" t="str">
        <f>'Indicator Data'!B32</f>
        <v>BDI</v>
      </c>
      <c r="C30" s="220">
        <f>'Hazard &amp; Exposure'!AO29</f>
        <v>4.9000000000000004</v>
      </c>
      <c r="D30" s="205">
        <f>'Hazard &amp; Exposure'!AP29</f>
        <v>3.7</v>
      </c>
      <c r="E30" s="205">
        <f>'Hazard &amp; Exposure'!AQ29</f>
        <v>0</v>
      </c>
      <c r="F30" s="205">
        <f>'Hazard &amp; Exposure'!AR29</f>
        <v>0</v>
      </c>
      <c r="G30" s="205">
        <f>'Hazard &amp; Exposure'!AU29</f>
        <v>3.9</v>
      </c>
      <c r="H30" s="205">
        <f>'Hazard &amp; Exposure'!DM29</f>
        <v>6.7</v>
      </c>
      <c r="I30" s="206">
        <f>'Hazard &amp; Exposure'!DN29</f>
        <v>3.6</v>
      </c>
      <c r="J30" s="205">
        <f>'Hazard &amp; Exposure'!DQ29</f>
        <v>8.3000000000000007</v>
      </c>
      <c r="K30" s="205">
        <f>'Hazard &amp; Exposure'!DT29</f>
        <v>0</v>
      </c>
      <c r="L30" s="206">
        <f>'Hazard &amp; Exposure'!DU29</f>
        <v>5.8</v>
      </c>
      <c r="M30" s="207">
        <f t="shared" si="0"/>
        <v>4.8</v>
      </c>
      <c r="N30" s="208">
        <f>Vulnerability!E29</f>
        <v>9.5</v>
      </c>
      <c r="O30" s="209">
        <f>Vulnerability!H29</f>
        <v>5.0999999999999996</v>
      </c>
      <c r="P30" s="209">
        <f>Vulnerability!N29</f>
        <v>3.9</v>
      </c>
      <c r="Q30" s="206">
        <f>Vulnerability!O29</f>
        <v>7</v>
      </c>
      <c r="R30" s="209">
        <f>Vulnerability!T29</f>
        <v>6.4</v>
      </c>
      <c r="S30" s="210">
        <f>Vulnerability!AB29</f>
        <v>3.2</v>
      </c>
      <c r="T30" s="210">
        <f>Vulnerability!AE29</f>
        <v>5.2</v>
      </c>
      <c r="U30" s="210">
        <f>Vulnerability!AH29</f>
        <v>0.5</v>
      </c>
      <c r="V30" s="210">
        <f>Vulnerability!AK29</f>
        <v>8.9</v>
      </c>
      <c r="W30" s="209">
        <f>Vulnerability!AL29</f>
        <v>5.4</v>
      </c>
      <c r="X30" s="206">
        <f>Vulnerability!AM29</f>
        <v>5.9</v>
      </c>
      <c r="Y30" s="207">
        <f t="shared" si="1"/>
        <v>6.5</v>
      </c>
      <c r="Z30" s="221">
        <f>'Lack of Coping Capacity'!D29</f>
        <v>4.5999999999999996</v>
      </c>
      <c r="AA30" s="212">
        <f>'Lack of Coping Capacity'!G29</f>
        <v>7.9</v>
      </c>
      <c r="AB30" s="206">
        <f>'Lack of Coping Capacity'!H29</f>
        <v>6.3</v>
      </c>
      <c r="AC30" s="212">
        <f>'Lack of Coping Capacity'!M29</f>
        <v>8</v>
      </c>
      <c r="AD30" s="212">
        <f>'Lack of Coping Capacity'!R29</f>
        <v>7.2</v>
      </c>
      <c r="AE30" s="212">
        <f>'Lack of Coping Capacity'!Z29</f>
        <v>7</v>
      </c>
      <c r="AF30" s="206">
        <f>'Lack of Coping Capacity'!AA29</f>
        <v>7.4</v>
      </c>
      <c r="AG30" s="207">
        <f t="shared" si="2"/>
        <v>6.9</v>
      </c>
      <c r="AH30" s="213">
        <f t="shared" si="3"/>
        <v>6</v>
      </c>
      <c r="AI30" s="214" t="str">
        <f t="shared" si="4"/>
        <v>High</v>
      </c>
      <c r="AJ30" s="215">
        <f t="shared" si="5"/>
        <v>23</v>
      </c>
      <c r="AK30" s="216">
        <f>VLOOKUP($B30,'Lack of Reliability Index'!$A$2:$H$192,8,FALSE)</f>
        <v>2.0977777777777771</v>
      </c>
      <c r="AL30" s="217">
        <f>'Imputed and missing data hidden'!BY28</f>
        <v>2</v>
      </c>
      <c r="AM30" s="218">
        <f t="shared" si="6"/>
        <v>3.9215686274509803E-2</v>
      </c>
      <c r="AN30" s="217" t="str">
        <f t="shared" si="7"/>
        <v/>
      </c>
      <c r="AO30" s="219">
        <f>'Indicator Date hidden2'!BZ29</f>
        <v>0.29333333333333333</v>
      </c>
      <c r="AP30" s="134"/>
    </row>
    <row r="31" spans="1:42" ht="15" thickBot="1" x14ac:dyDescent="0.35">
      <c r="A31" s="202" t="str">
        <f>'Indicator Data'!A33</f>
        <v>Cabo Verde</v>
      </c>
      <c r="B31" s="203" t="str">
        <f>'Indicator Data'!B33</f>
        <v>CPV</v>
      </c>
      <c r="C31" s="220">
        <f>'Hazard &amp; Exposure'!AO30</f>
        <v>0.1</v>
      </c>
      <c r="D31" s="205">
        <f>'Hazard &amp; Exposure'!AP30</f>
        <v>0.1</v>
      </c>
      <c r="E31" s="205">
        <f>'Hazard &amp; Exposure'!AQ30</f>
        <v>0</v>
      </c>
      <c r="F31" s="205">
        <f>'Hazard &amp; Exposure'!AR30</f>
        <v>0</v>
      </c>
      <c r="G31" s="205">
        <f>'Hazard &amp; Exposure'!AU30</f>
        <v>3.1</v>
      </c>
      <c r="H31" s="205">
        <f>'Hazard &amp; Exposure'!DM30</f>
        <v>4.7</v>
      </c>
      <c r="I31" s="206">
        <f>'Hazard &amp; Exposure'!DN30</f>
        <v>1.5</v>
      </c>
      <c r="J31" s="205">
        <f>'Hazard &amp; Exposure'!DQ30</f>
        <v>0</v>
      </c>
      <c r="K31" s="205">
        <f>'Hazard &amp; Exposure'!DT30</f>
        <v>0</v>
      </c>
      <c r="L31" s="206">
        <f>'Hazard &amp; Exposure'!DU30</f>
        <v>0</v>
      </c>
      <c r="M31" s="207">
        <f t="shared" si="0"/>
        <v>0.8</v>
      </c>
      <c r="N31" s="208">
        <f>Vulnerability!E30</f>
        <v>4.7</v>
      </c>
      <c r="O31" s="209">
        <f>Vulnerability!H30</f>
        <v>4.9000000000000004</v>
      </c>
      <c r="P31" s="209">
        <f>Vulnerability!N30</f>
        <v>4.4000000000000004</v>
      </c>
      <c r="Q31" s="206">
        <f>Vulnerability!O30</f>
        <v>4.7</v>
      </c>
      <c r="R31" s="209">
        <f>Vulnerability!T30</f>
        <v>0</v>
      </c>
      <c r="S31" s="210">
        <f>Vulnerability!AB30</f>
        <v>1.2</v>
      </c>
      <c r="T31" s="210">
        <f>Vulnerability!AE30</f>
        <v>1.1000000000000001</v>
      </c>
      <c r="U31" s="210">
        <f>Vulnerability!AH30</f>
        <v>0</v>
      </c>
      <c r="V31" s="210">
        <f>Vulnerability!AK30</f>
        <v>5.3</v>
      </c>
      <c r="W31" s="209">
        <f>Vulnerability!AL30</f>
        <v>2.2000000000000002</v>
      </c>
      <c r="X31" s="206">
        <f>Vulnerability!AM30</f>
        <v>1.2</v>
      </c>
      <c r="Y31" s="207">
        <f t="shared" si="1"/>
        <v>3.1</v>
      </c>
      <c r="Z31" s="221">
        <f>'Lack of Coping Capacity'!D30</f>
        <v>3.4</v>
      </c>
      <c r="AA31" s="212">
        <f>'Lack of Coping Capacity'!G30</f>
        <v>4.3</v>
      </c>
      <c r="AB31" s="206">
        <f>'Lack of Coping Capacity'!H30</f>
        <v>3.9</v>
      </c>
      <c r="AC31" s="212">
        <f>'Lack of Coping Capacity'!M30</f>
        <v>3.1</v>
      </c>
      <c r="AD31" s="212">
        <f>'Lack of Coping Capacity'!R30</f>
        <v>3.2</v>
      </c>
      <c r="AE31" s="212">
        <f>'Lack of Coping Capacity'!Z30</f>
        <v>4.5999999999999996</v>
      </c>
      <c r="AF31" s="206">
        <f>'Lack of Coping Capacity'!AA30</f>
        <v>3.6</v>
      </c>
      <c r="AG31" s="207">
        <f t="shared" si="2"/>
        <v>3.8</v>
      </c>
      <c r="AH31" s="213">
        <f t="shared" si="3"/>
        <v>2.1</v>
      </c>
      <c r="AI31" s="214" t="str">
        <f t="shared" si="4"/>
        <v>Low</v>
      </c>
      <c r="AJ31" s="215">
        <f t="shared" si="5"/>
        <v>150</v>
      </c>
      <c r="AK31" s="216">
        <f>VLOOKUP($B31,'Lack of Reliability Index'!$A$2:$H$192,8,FALSE)</f>
        <v>4.2865671641791048</v>
      </c>
      <c r="AL31" s="217">
        <f>'Imputed and missing data hidden'!BY29</f>
        <v>11</v>
      </c>
      <c r="AM31" s="218">
        <f t="shared" si="6"/>
        <v>0.21568627450980393</v>
      </c>
      <c r="AN31" s="217" t="str">
        <f t="shared" si="7"/>
        <v/>
      </c>
      <c r="AO31" s="219">
        <f>'Indicator Date hidden2'!BZ30</f>
        <v>0.2537313432835821</v>
      </c>
      <c r="AP31" s="134"/>
    </row>
    <row r="32" spans="1:42" ht="15" thickBot="1" x14ac:dyDescent="0.35">
      <c r="A32" s="202" t="str">
        <f>'Indicator Data'!A34</f>
        <v>Cambodia</v>
      </c>
      <c r="B32" s="203" t="str">
        <f>'Indicator Data'!B34</f>
        <v>KHM</v>
      </c>
      <c r="C32" s="220">
        <f>'Hazard &amp; Exposure'!AO31</f>
        <v>0.1</v>
      </c>
      <c r="D32" s="205">
        <f>'Hazard &amp; Exposure'!AP31</f>
        <v>9.5</v>
      </c>
      <c r="E32" s="205">
        <f>'Hazard &amp; Exposure'!AQ31</f>
        <v>5.2</v>
      </c>
      <c r="F32" s="205">
        <f>'Hazard &amp; Exposure'!AR31</f>
        <v>4</v>
      </c>
      <c r="G32" s="205">
        <f>'Hazard &amp; Exposure'!AU31</f>
        <v>4.5999999999999996</v>
      </c>
      <c r="H32" s="205">
        <f>'Hazard &amp; Exposure'!DM31</f>
        <v>6.4</v>
      </c>
      <c r="I32" s="206">
        <f>'Hazard &amp; Exposure'!DN31</f>
        <v>5.8</v>
      </c>
      <c r="J32" s="205">
        <f>'Hazard &amp; Exposure'!DQ31</f>
        <v>3.3</v>
      </c>
      <c r="K32" s="205">
        <f>'Hazard &amp; Exposure'!DT31</f>
        <v>0</v>
      </c>
      <c r="L32" s="206">
        <f>'Hazard &amp; Exposure'!DU31</f>
        <v>2.2999999999999998</v>
      </c>
      <c r="M32" s="207">
        <f t="shared" si="0"/>
        <v>4.3</v>
      </c>
      <c r="N32" s="208">
        <f>Vulnerability!E31</f>
        <v>7.4</v>
      </c>
      <c r="O32" s="209">
        <f>Vulnerability!H31</f>
        <v>6.3</v>
      </c>
      <c r="P32" s="209">
        <f>Vulnerability!N31</f>
        <v>2</v>
      </c>
      <c r="Q32" s="206">
        <f>Vulnerability!O31</f>
        <v>5.8</v>
      </c>
      <c r="R32" s="209">
        <f>Vulnerability!T31</f>
        <v>0</v>
      </c>
      <c r="S32" s="210">
        <f>Vulnerability!AB31</f>
        <v>2.5</v>
      </c>
      <c r="T32" s="210">
        <f>Vulnerability!AE31</f>
        <v>3.7</v>
      </c>
      <c r="U32" s="210">
        <f>Vulnerability!AH31</f>
        <v>5.9</v>
      </c>
      <c r="V32" s="210">
        <f>Vulnerability!AK31</f>
        <v>4.5999999999999996</v>
      </c>
      <c r="W32" s="209">
        <f>Vulnerability!AL31</f>
        <v>4.3</v>
      </c>
      <c r="X32" s="206">
        <f>Vulnerability!AM31</f>
        <v>2.4</v>
      </c>
      <c r="Y32" s="207">
        <f t="shared" si="1"/>
        <v>4.3</v>
      </c>
      <c r="Z32" s="221">
        <f>'Lack of Coping Capacity'!D31</f>
        <v>6.8</v>
      </c>
      <c r="AA32" s="212">
        <f>'Lack of Coping Capacity'!G31</f>
        <v>7.1</v>
      </c>
      <c r="AB32" s="206">
        <f>'Lack of Coping Capacity'!H31</f>
        <v>7</v>
      </c>
      <c r="AC32" s="212">
        <f>'Lack of Coping Capacity'!M31</f>
        <v>3.6</v>
      </c>
      <c r="AD32" s="212">
        <f>'Lack of Coping Capacity'!R31</f>
        <v>5.7</v>
      </c>
      <c r="AE32" s="212">
        <f>'Lack of Coping Capacity'!Z31</f>
        <v>5.9</v>
      </c>
      <c r="AF32" s="206">
        <f>'Lack of Coping Capacity'!AA31</f>
        <v>5.0999999999999996</v>
      </c>
      <c r="AG32" s="207">
        <f t="shared" si="2"/>
        <v>6.1</v>
      </c>
      <c r="AH32" s="213">
        <f t="shared" si="3"/>
        <v>4.8</v>
      </c>
      <c r="AI32" s="214" t="str">
        <f t="shared" si="4"/>
        <v>Medium</v>
      </c>
      <c r="AJ32" s="215">
        <f t="shared" si="5"/>
        <v>56</v>
      </c>
      <c r="AK32" s="216">
        <f>VLOOKUP($B32,'Lack of Reliability Index'!$A$2:$H$192,8,FALSE)</f>
        <v>3.1123287671232873</v>
      </c>
      <c r="AL32" s="217">
        <f>'Imputed and missing data hidden'!BY30</f>
        <v>4</v>
      </c>
      <c r="AM32" s="218">
        <f t="shared" si="6"/>
        <v>7.8431372549019607E-2</v>
      </c>
      <c r="AN32" s="217" t="str">
        <f t="shared" si="7"/>
        <v/>
      </c>
      <c r="AO32" s="219">
        <f>'Indicator Date hidden2'!BZ31</f>
        <v>0.38356164383561642</v>
      </c>
      <c r="AP32" s="134"/>
    </row>
    <row r="33" spans="1:42" ht="15" thickBot="1" x14ac:dyDescent="0.35">
      <c r="A33" s="202" t="str">
        <f>'Indicator Data'!A35</f>
        <v>Cameroon</v>
      </c>
      <c r="B33" s="203" t="str">
        <f>'Indicator Data'!B35</f>
        <v>CMR</v>
      </c>
      <c r="C33" s="220">
        <f>'Hazard &amp; Exposure'!AO32</f>
        <v>0.1</v>
      </c>
      <c r="D33" s="205">
        <f>'Hazard &amp; Exposure'!AP32</f>
        <v>6</v>
      </c>
      <c r="E33" s="205">
        <f>'Hazard &amp; Exposure'!AQ32</f>
        <v>0</v>
      </c>
      <c r="F33" s="205">
        <f>'Hazard &amp; Exposure'!AR32</f>
        <v>0</v>
      </c>
      <c r="G33" s="205">
        <f>'Hazard &amp; Exposure'!AU32</f>
        <v>3</v>
      </c>
      <c r="H33" s="205">
        <f>'Hazard &amp; Exposure'!DM32</f>
        <v>7.8</v>
      </c>
      <c r="I33" s="206">
        <f>'Hazard &amp; Exposure'!DN32</f>
        <v>3.6</v>
      </c>
      <c r="J33" s="205">
        <f>'Hazard &amp; Exposure'!DQ32</f>
        <v>9.4</v>
      </c>
      <c r="K33" s="205">
        <f>'Hazard &amp; Exposure'!DT32</f>
        <v>7</v>
      </c>
      <c r="L33" s="206">
        <f>'Hazard &amp; Exposure'!DU32</f>
        <v>7</v>
      </c>
      <c r="M33" s="207">
        <f t="shared" si="0"/>
        <v>5.6</v>
      </c>
      <c r="N33" s="208">
        <f>Vulnerability!E32</f>
        <v>7.9</v>
      </c>
      <c r="O33" s="209">
        <f>Vulnerability!H32</f>
        <v>6.5</v>
      </c>
      <c r="P33" s="209">
        <f>Vulnerability!N32</f>
        <v>1.3</v>
      </c>
      <c r="Q33" s="206">
        <f>Vulnerability!O32</f>
        <v>5.9</v>
      </c>
      <c r="R33" s="209">
        <f>Vulnerability!T32</f>
        <v>9.3000000000000007</v>
      </c>
      <c r="S33" s="210">
        <f>Vulnerability!AB32</f>
        <v>5.4</v>
      </c>
      <c r="T33" s="210">
        <f>Vulnerability!AE32</f>
        <v>4.0999999999999996</v>
      </c>
      <c r="U33" s="210">
        <f>Vulnerability!AH32</f>
        <v>0.1</v>
      </c>
      <c r="V33" s="210">
        <f>Vulnerability!AK32</f>
        <v>2.2000000000000002</v>
      </c>
      <c r="W33" s="209">
        <f>Vulnerability!AL32</f>
        <v>3.2</v>
      </c>
      <c r="X33" s="206">
        <f>Vulnerability!AM32</f>
        <v>7.3</v>
      </c>
      <c r="Y33" s="207">
        <f t="shared" si="1"/>
        <v>6.7</v>
      </c>
      <c r="Z33" s="221">
        <f>'Lack of Coping Capacity'!D32</f>
        <v>2.6</v>
      </c>
      <c r="AA33" s="212">
        <f>'Lack of Coping Capacity'!G32</f>
        <v>7.1</v>
      </c>
      <c r="AB33" s="206">
        <f>'Lack of Coping Capacity'!H32</f>
        <v>4.9000000000000004</v>
      </c>
      <c r="AC33" s="212">
        <f>'Lack of Coping Capacity'!M32</f>
        <v>5.5</v>
      </c>
      <c r="AD33" s="212">
        <f>'Lack of Coping Capacity'!R32</f>
        <v>8</v>
      </c>
      <c r="AE33" s="212">
        <f>'Lack of Coping Capacity'!Z32</f>
        <v>7.2</v>
      </c>
      <c r="AF33" s="206">
        <f>'Lack of Coping Capacity'!AA32</f>
        <v>6.9</v>
      </c>
      <c r="AG33" s="207">
        <f t="shared" si="2"/>
        <v>6</v>
      </c>
      <c r="AH33" s="213">
        <f t="shared" si="3"/>
        <v>6.1</v>
      </c>
      <c r="AI33" s="214" t="str">
        <f t="shared" si="4"/>
        <v>High</v>
      </c>
      <c r="AJ33" s="215">
        <f t="shared" si="5"/>
        <v>21</v>
      </c>
      <c r="AK33" s="216">
        <f>VLOOKUP($B33,'Lack of Reliability Index'!$A$2:$H$192,8,FALSE)</f>
        <v>3.4864864864864851</v>
      </c>
      <c r="AL33" s="217">
        <f>'Imputed and missing data hidden'!BY31</f>
        <v>1</v>
      </c>
      <c r="AM33" s="218">
        <f t="shared" si="6"/>
        <v>1.9607843137254902E-2</v>
      </c>
      <c r="AN33" s="217" t="str">
        <f t="shared" si="7"/>
        <v>YES</v>
      </c>
      <c r="AO33" s="219">
        <f>'Indicator Date hidden2'!BZ32</f>
        <v>0.47297297297297297</v>
      </c>
      <c r="AP33" s="134"/>
    </row>
    <row r="34" spans="1:42" ht="15" thickBot="1" x14ac:dyDescent="0.35">
      <c r="A34" s="202" t="str">
        <f>'Indicator Data'!A36</f>
        <v>Canada</v>
      </c>
      <c r="B34" s="203" t="str">
        <f>'Indicator Data'!B36</f>
        <v>CAN</v>
      </c>
      <c r="C34" s="220">
        <f>'Hazard &amp; Exposure'!AO33</f>
        <v>5.5</v>
      </c>
      <c r="D34" s="205">
        <f>'Hazard &amp; Exposure'!AP33</f>
        <v>5.2</v>
      </c>
      <c r="E34" s="205">
        <f>'Hazard &amp; Exposure'!AQ33</f>
        <v>6.9</v>
      </c>
      <c r="F34" s="205">
        <f>'Hazard &amp; Exposure'!AR33</f>
        <v>2.6</v>
      </c>
      <c r="G34" s="205">
        <f>'Hazard &amp; Exposure'!AU33</f>
        <v>3.5</v>
      </c>
      <c r="H34" s="205">
        <f>'Hazard &amp; Exposure'!DM33</f>
        <v>1.2</v>
      </c>
      <c r="I34" s="206">
        <f>'Hazard &amp; Exposure'!DN33</f>
        <v>4.4000000000000004</v>
      </c>
      <c r="J34" s="205">
        <f>'Hazard &amp; Exposure'!DQ33</f>
        <v>0.1</v>
      </c>
      <c r="K34" s="205">
        <f>'Hazard &amp; Exposure'!DT33</f>
        <v>0</v>
      </c>
      <c r="L34" s="206">
        <f>'Hazard &amp; Exposure'!DU33</f>
        <v>0.1</v>
      </c>
      <c r="M34" s="207">
        <f t="shared" si="0"/>
        <v>2.5</v>
      </c>
      <c r="N34" s="208">
        <f>Vulnerability!E33</f>
        <v>0</v>
      </c>
      <c r="O34" s="209">
        <f>Vulnerability!H33</f>
        <v>1.6</v>
      </c>
      <c r="P34" s="209">
        <f>Vulnerability!N33</f>
        <v>0</v>
      </c>
      <c r="Q34" s="206">
        <f>Vulnerability!O33</f>
        <v>0.4</v>
      </c>
      <c r="R34" s="209">
        <f>Vulnerability!T33</f>
        <v>6.3</v>
      </c>
      <c r="S34" s="210">
        <f>Vulnerability!AB33</f>
        <v>0.1</v>
      </c>
      <c r="T34" s="210">
        <f>Vulnerability!AE33</f>
        <v>0.4</v>
      </c>
      <c r="U34" s="210">
        <f>Vulnerability!AH33</f>
        <v>0.2</v>
      </c>
      <c r="V34" s="210">
        <f>Vulnerability!AK33</f>
        <v>0.8</v>
      </c>
      <c r="W34" s="209">
        <f>Vulnerability!AL33</f>
        <v>0.4</v>
      </c>
      <c r="X34" s="206">
        <f>Vulnerability!AM33</f>
        <v>3.9</v>
      </c>
      <c r="Y34" s="207">
        <f t="shared" si="1"/>
        <v>2.2999999999999998</v>
      </c>
      <c r="Z34" s="221">
        <f>'Lack of Coping Capacity'!D33</f>
        <v>3</v>
      </c>
      <c r="AA34" s="212">
        <f>'Lack of Coping Capacity'!G33</f>
        <v>1.9</v>
      </c>
      <c r="AB34" s="206">
        <f>'Lack of Coping Capacity'!H33</f>
        <v>2.5</v>
      </c>
      <c r="AC34" s="212">
        <f>'Lack of Coping Capacity'!M33</f>
        <v>2.1</v>
      </c>
      <c r="AD34" s="212">
        <f>'Lack of Coping Capacity'!R33</f>
        <v>3</v>
      </c>
      <c r="AE34" s="212">
        <f>'Lack of Coping Capacity'!Z33</f>
        <v>1.4</v>
      </c>
      <c r="AF34" s="206">
        <f>'Lack of Coping Capacity'!AA33</f>
        <v>2.2000000000000002</v>
      </c>
      <c r="AG34" s="207">
        <f t="shared" si="2"/>
        <v>2.4</v>
      </c>
      <c r="AH34" s="213">
        <f t="shared" si="3"/>
        <v>2.4</v>
      </c>
      <c r="AI34" s="214" t="str">
        <f t="shared" si="4"/>
        <v>Low</v>
      </c>
      <c r="AJ34" s="215">
        <f t="shared" si="5"/>
        <v>134</v>
      </c>
      <c r="AK34" s="216">
        <f>VLOOKUP($B34,'Lack of Reliability Index'!$A$2:$H$192,8,FALSE)</f>
        <v>4.3313131313131317</v>
      </c>
      <c r="AL34" s="217">
        <f>'Imputed and missing data hidden'!BY32</f>
        <v>12</v>
      </c>
      <c r="AM34" s="218">
        <f t="shared" si="6"/>
        <v>0.23529411764705882</v>
      </c>
      <c r="AN34" s="217" t="str">
        <f t="shared" si="7"/>
        <v/>
      </c>
      <c r="AO34" s="219">
        <f>'Indicator Date hidden2'!BZ33</f>
        <v>0.21212121212121213</v>
      </c>
      <c r="AP34" s="134"/>
    </row>
    <row r="35" spans="1:42" ht="15" thickBot="1" x14ac:dyDescent="0.35">
      <c r="A35" s="202" t="str">
        <f>'Indicator Data'!A37</f>
        <v>Central African Republic</v>
      </c>
      <c r="B35" s="203" t="str">
        <f>'Indicator Data'!B37</f>
        <v>CAF</v>
      </c>
      <c r="C35" s="220">
        <f>'Hazard &amp; Exposure'!AO34</f>
        <v>0.1</v>
      </c>
      <c r="D35" s="205">
        <f>'Hazard &amp; Exposure'!AP34</f>
        <v>5.7</v>
      </c>
      <c r="E35" s="205">
        <f>'Hazard &amp; Exposure'!AQ34</f>
        <v>0</v>
      </c>
      <c r="F35" s="205">
        <f>'Hazard &amp; Exposure'!AR34</f>
        <v>0</v>
      </c>
      <c r="G35" s="205">
        <f>'Hazard &amp; Exposure'!AU34</f>
        <v>1</v>
      </c>
      <c r="H35" s="205">
        <f>'Hazard &amp; Exposure'!DM34</f>
        <v>7.6</v>
      </c>
      <c r="I35" s="206">
        <f>'Hazard &amp; Exposure'!DN34</f>
        <v>3.1</v>
      </c>
      <c r="J35" s="205">
        <f>'Hazard &amp; Exposure'!DQ34</f>
        <v>8.1999999999999993</v>
      </c>
      <c r="K35" s="205">
        <f>'Hazard &amp; Exposure'!DT34</f>
        <v>8</v>
      </c>
      <c r="L35" s="206">
        <f>'Hazard &amp; Exposure'!DU34</f>
        <v>8</v>
      </c>
      <c r="M35" s="207">
        <f t="shared" si="0"/>
        <v>6.1</v>
      </c>
      <c r="N35" s="208">
        <f>Vulnerability!E34</f>
        <v>10</v>
      </c>
      <c r="O35" s="209">
        <f>Vulnerability!H34</f>
        <v>8.5</v>
      </c>
      <c r="P35" s="209">
        <f>Vulnerability!N34</f>
        <v>8.1</v>
      </c>
      <c r="Q35" s="206">
        <f>Vulnerability!O34</f>
        <v>9.1999999999999993</v>
      </c>
      <c r="R35" s="209">
        <f>Vulnerability!T34</f>
        <v>9.9</v>
      </c>
      <c r="S35" s="210">
        <f>Vulnerability!AB34</f>
        <v>8.8000000000000007</v>
      </c>
      <c r="T35" s="210">
        <f>Vulnerability!AE34</f>
        <v>6.6</v>
      </c>
      <c r="U35" s="210">
        <f>Vulnerability!AH34</f>
        <v>0.2</v>
      </c>
      <c r="V35" s="210">
        <f>Vulnerability!AK34</f>
        <v>8.8000000000000007</v>
      </c>
      <c r="W35" s="209">
        <f>Vulnerability!AL34</f>
        <v>7.1</v>
      </c>
      <c r="X35" s="206">
        <f>Vulnerability!AM34</f>
        <v>8.9</v>
      </c>
      <c r="Y35" s="207">
        <f t="shared" si="1"/>
        <v>9.1</v>
      </c>
      <c r="Z35" s="221" t="str">
        <f>'Lack of Coping Capacity'!D34</f>
        <v>x</v>
      </c>
      <c r="AA35" s="212">
        <f>'Lack of Coping Capacity'!G34</f>
        <v>8</v>
      </c>
      <c r="AB35" s="206">
        <f>'Lack of Coping Capacity'!H34</f>
        <v>8</v>
      </c>
      <c r="AC35" s="212">
        <f>'Lack of Coping Capacity'!M34</f>
        <v>8.6</v>
      </c>
      <c r="AD35" s="212">
        <f>'Lack of Coping Capacity'!R34</f>
        <v>9.3000000000000007</v>
      </c>
      <c r="AE35" s="212">
        <f>'Lack of Coping Capacity'!Z34</f>
        <v>9.4</v>
      </c>
      <c r="AF35" s="206">
        <f>'Lack of Coping Capacity'!AA34</f>
        <v>9.1</v>
      </c>
      <c r="AG35" s="207">
        <f t="shared" si="2"/>
        <v>8.6</v>
      </c>
      <c r="AH35" s="213">
        <f t="shared" si="3"/>
        <v>7.8</v>
      </c>
      <c r="AI35" s="214" t="str">
        <f t="shared" si="4"/>
        <v>Very High</v>
      </c>
      <c r="AJ35" s="215">
        <f t="shared" si="5"/>
        <v>6</v>
      </c>
      <c r="AK35" s="216">
        <f>VLOOKUP($B35,'Lack of Reliability Index'!$A$2:$H$192,8,FALSE)</f>
        <v>5.1408450704225359</v>
      </c>
      <c r="AL35" s="217">
        <f>'Imputed and missing data hidden'!BY33</f>
        <v>5</v>
      </c>
      <c r="AM35" s="218">
        <f t="shared" si="6"/>
        <v>9.8039215686274508E-2</v>
      </c>
      <c r="AN35" s="217" t="str">
        <f t="shared" si="7"/>
        <v>YES</v>
      </c>
      <c r="AO35" s="219">
        <f>'Indicator Date hidden2'!BZ34</f>
        <v>0.52112676056338025</v>
      </c>
      <c r="AP35" s="134"/>
    </row>
    <row r="36" spans="1:42" ht="15" thickBot="1" x14ac:dyDescent="0.35">
      <c r="A36" s="202" t="str">
        <f>'Indicator Data'!A38</f>
        <v>Chad</v>
      </c>
      <c r="B36" s="203" t="str">
        <f>'Indicator Data'!B38</f>
        <v>TCD</v>
      </c>
      <c r="C36" s="220">
        <f>'Hazard &amp; Exposure'!AO35</f>
        <v>0.1</v>
      </c>
      <c r="D36" s="205">
        <f>'Hazard &amp; Exposure'!AP35</f>
        <v>7.5</v>
      </c>
      <c r="E36" s="205">
        <f>'Hazard &amp; Exposure'!AQ35</f>
        <v>0</v>
      </c>
      <c r="F36" s="205">
        <f>'Hazard &amp; Exposure'!AR35</f>
        <v>0</v>
      </c>
      <c r="G36" s="205">
        <f>'Hazard &amp; Exposure'!AU35</f>
        <v>5.9</v>
      </c>
      <c r="H36" s="205">
        <f>'Hazard &amp; Exposure'!DM35</f>
        <v>7</v>
      </c>
      <c r="I36" s="206">
        <f>'Hazard &amp; Exposure'!DN35</f>
        <v>4.2</v>
      </c>
      <c r="J36" s="205">
        <f>'Hazard &amp; Exposure'!DQ35</f>
        <v>10</v>
      </c>
      <c r="K36" s="205">
        <f>'Hazard &amp; Exposure'!DT35</f>
        <v>9</v>
      </c>
      <c r="L36" s="206">
        <f>'Hazard &amp; Exposure'!DU35</f>
        <v>9</v>
      </c>
      <c r="M36" s="207">
        <f t="shared" ref="M36:M67" si="8">ROUND((10-GEOMEAN(((10-I36)/10*9+1),((10-L36)/10*9+1)))/9*10,1)</f>
        <v>7.3</v>
      </c>
      <c r="N36" s="208">
        <f>Vulnerability!E35</f>
        <v>10</v>
      </c>
      <c r="O36" s="209">
        <f>Vulnerability!H35</f>
        <v>7.1</v>
      </c>
      <c r="P36" s="209">
        <f>Vulnerability!N35</f>
        <v>2.9</v>
      </c>
      <c r="Q36" s="206">
        <f>Vulnerability!O35</f>
        <v>7.5</v>
      </c>
      <c r="R36" s="209">
        <f>Vulnerability!T35</f>
        <v>9.1</v>
      </c>
      <c r="S36" s="210">
        <f>Vulnerability!AB35</f>
        <v>3.2</v>
      </c>
      <c r="T36" s="210">
        <f>Vulnerability!AE35</f>
        <v>7.7</v>
      </c>
      <c r="U36" s="210">
        <f>Vulnerability!AH35</f>
        <v>0.2</v>
      </c>
      <c r="V36" s="210">
        <f>Vulnerability!AK35</f>
        <v>8.6999999999999993</v>
      </c>
      <c r="W36" s="209">
        <f>Vulnerability!AL35</f>
        <v>5.9</v>
      </c>
      <c r="X36" s="206">
        <f>Vulnerability!AM35</f>
        <v>7.9</v>
      </c>
      <c r="Y36" s="207">
        <f t="shared" ref="Y36:Y67" si="9">ROUND((10-GEOMEAN(((10-Q36)/10*9+1),((10-X36)/10*9+1)))/9*10,1)</f>
        <v>7.7</v>
      </c>
      <c r="Z36" s="221" t="str">
        <f>'Lack of Coping Capacity'!D35</f>
        <v>x</v>
      </c>
      <c r="AA36" s="212">
        <f>'Lack of Coping Capacity'!G35</f>
        <v>8</v>
      </c>
      <c r="AB36" s="206">
        <f>'Lack of Coping Capacity'!H35</f>
        <v>8</v>
      </c>
      <c r="AC36" s="212">
        <f>'Lack of Coping Capacity'!M35</f>
        <v>9</v>
      </c>
      <c r="AD36" s="212">
        <f>'Lack of Coping Capacity'!R35</f>
        <v>10</v>
      </c>
      <c r="AE36" s="212">
        <f>'Lack of Coping Capacity'!Z35</f>
        <v>9.9</v>
      </c>
      <c r="AF36" s="206">
        <f>'Lack of Coping Capacity'!AA35</f>
        <v>9.6</v>
      </c>
      <c r="AG36" s="207">
        <f t="shared" ref="AG36:AG67" si="10">ROUND((10-GEOMEAN(((10-AB36)/10*9+1),((10-AF36)/10*9+1)))/9*10,1)</f>
        <v>8.9</v>
      </c>
      <c r="AH36" s="213">
        <f t="shared" ref="AH36:AH67" si="11">ROUND(M36^(1/3)*Y36^(1/3)*AG36^(1/3),1)</f>
        <v>7.9</v>
      </c>
      <c r="AI36" s="214" t="str">
        <f t="shared" ref="AI36:AI67" si="12">IF(AH36&gt;=6.5,"Very High",IF(AH36&gt;=5,"High",IF(AH36&gt;=3.5,"Medium",IF(AH36&gt;=2,"Low","Very Low"))))</f>
        <v>Very High</v>
      </c>
      <c r="AJ36" s="215">
        <f t="shared" ref="AJ36:AJ67" si="13">_xlfn.RANK.EQ(AH36,AH$4:AH$194)</f>
        <v>5</v>
      </c>
      <c r="AK36" s="216">
        <f>VLOOKUP($B36,'Lack of Reliability Index'!$A$2:$H$192,8,FALSE)</f>
        <v>4.056338028169014</v>
      </c>
      <c r="AL36" s="217">
        <f>'Imputed and missing data hidden'!BY34</f>
        <v>4</v>
      </c>
      <c r="AM36" s="218">
        <f t="shared" ref="AM36:AM67" si="14">AL36/51</f>
        <v>7.8431372549019607E-2</v>
      </c>
      <c r="AN36" s="217" t="str">
        <f t="shared" ref="AN36:AN67" si="15">IF(K36&gt;=7,"YES","")</f>
        <v>YES</v>
      </c>
      <c r="AO36" s="219">
        <f>'Indicator Date hidden2'!BZ35</f>
        <v>0.40845070422535212</v>
      </c>
      <c r="AP36" s="134"/>
    </row>
    <row r="37" spans="1:42" ht="15" thickBot="1" x14ac:dyDescent="0.35">
      <c r="A37" s="202" t="str">
        <f>'Indicator Data'!A39</f>
        <v>Chile</v>
      </c>
      <c r="B37" s="203" t="str">
        <f>'Indicator Data'!B39</f>
        <v>CHL</v>
      </c>
      <c r="C37" s="220">
        <f>'Hazard &amp; Exposure'!AO36</f>
        <v>9.8000000000000007</v>
      </c>
      <c r="D37" s="205">
        <f>'Hazard &amp; Exposure'!AP36</f>
        <v>5.6</v>
      </c>
      <c r="E37" s="205">
        <f>'Hazard &amp; Exposure'!AQ36</f>
        <v>9.1</v>
      </c>
      <c r="F37" s="205">
        <f>'Hazard &amp; Exposure'!AR36</f>
        <v>0</v>
      </c>
      <c r="G37" s="205">
        <f>'Hazard &amp; Exposure'!AU36</f>
        <v>0.3</v>
      </c>
      <c r="H37" s="205">
        <f>'Hazard &amp; Exposure'!DM36</f>
        <v>2.7</v>
      </c>
      <c r="I37" s="206">
        <f>'Hazard &amp; Exposure'!DN36</f>
        <v>6.2</v>
      </c>
      <c r="J37" s="205">
        <f>'Hazard &amp; Exposure'!DQ36</f>
        <v>3.9</v>
      </c>
      <c r="K37" s="205">
        <f>'Hazard &amp; Exposure'!DT36</f>
        <v>0</v>
      </c>
      <c r="L37" s="206">
        <f>'Hazard &amp; Exposure'!DU36</f>
        <v>2.7</v>
      </c>
      <c r="M37" s="207">
        <f t="shared" si="8"/>
        <v>4.7</v>
      </c>
      <c r="N37" s="208">
        <f>Vulnerability!E36</f>
        <v>1</v>
      </c>
      <c r="O37" s="209">
        <f>Vulnerability!H36</f>
        <v>4.0999999999999996</v>
      </c>
      <c r="P37" s="209">
        <f>Vulnerability!N36</f>
        <v>0</v>
      </c>
      <c r="Q37" s="206">
        <f>Vulnerability!O36</f>
        <v>1.5</v>
      </c>
      <c r="R37" s="209">
        <f>Vulnerability!T36</f>
        <v>8</v>
      </c>
      <c r="S37" s="210">
        <f>Vulnerability!AB36</f>
        <v>0.5</v>
      </c>
      <c r="T37" s="210">
        <f>Vulnerability!AE36</f>
        <v>0.3</v>
      </c>
      <c r="U37" s="210">
        <f>Vulnerability!AH36</f>
        <v>0</v>
      </c>
      <c r="V37" s="210">
        <f>Vulnerability!AK36</f>
        <v>1.9</v>
      </c>
      <c r="W37" s="209">
        <f>Vulnerability!AL36</f>
        <v>0.7</v>
      </c>
      <c r="X37" s="206">
        <f>Vulnerability!AM36</f>
        <v>5.4</v>
      </c>
      <c r="Y37" s="207">
        <f t="shared" si="9"/>
        <v>3.7</v>
      </c>
      <c r="Z37" s="221">
        <f>'Lack of Coping Capacity'!D36</f>
        <v>3.2</v>
      </c>
      <c r="AA37" s="212">
        <f>'Lack of Coping Capacity'!G36</f>
        <v>3.1</v>
      </c>
      <c r="AB37" s="206">
        <f>'Lack of Coping Capacity'!H36</f>
        <v>3.2</v>
      </c>
      <c r="AC37" s="212">
        <f>'Lack of Coping Capacity'!M36</f>
        <v>1.5</v>
      </c>
      <c r="AD37" s="212">
        <f>'Lack of Coping Capacity'!R36</f>
        <v>2.7</v>
      </c>
      <c r="AE37" s="212">
        <f>'Lack of Coping Capacity'!Z36</f>
        <v>2.7</v>
      </c>
      <c r="AF37" s="206">
        <f>'Lack of Coping Capacity'!AA36</f>
        <v>2.2999999999999998</v>
      </c>
      <c r="AG37" s="207">
        <f t="shared" si="10"/>
        <v>2.8</v>
      </c>
      <c r="AH37" s="213">
        <f t="shared" si="11"/>
        <v>3.7</v>
      </c>
      <c r="AI37" s="214" t="str">
        <f t="shared" si="12"/>
        <v>Medium</v>
      </c>
      <c r="AJ37" s="215">
        <f t="shared" si="13"/>
        <v>96</v>
      </c>
      <c r="AK37" s="216">
        <f>VLOOKUP($B37,'Lack of Reliability Index'!$A$2:$H$192,8,FALSE)</f>
        <v>3.6571428571428566</v>
      </c>
      <c r="AL37" s="217">
        <f>'Imputed and missing data hidden'!BY35</f>
        <v>8</v>
      </c>
      <c r="AM37" s="218">
        <f t="shared" si="14"/>
        <v>0.15686274509803921</v>
      </c>
      <c r="AN37" s="217" t="str">
        <f t="shared" si="15"/>
        <v/>
      </c>
      <c r="AO37" s="219">
        <f>'Indicator Date hidden2'!BZ36</f>
        <v>0.2857142857142857</v>
      </c>
      <c r="AP37" s="134"/>
    </row>
    <row r="38" spans="1:42" ht="15" thickBot="1" x14ac:dyDescent="0.35">
      <c r="A38" s="202" t="str">
        <f>'Indicator Data'!A40</f>
        <v>China</v>
      </c>
      <c r="B38" s="203" t="str">
        <f>'Indicator Data'!B40</f>
        <v>CHN</v>
      </c>
      <c r="C38" s="220">
        <f>'Hazard &amp; Exposure'!AO37</f>
        <v>7.2</v>
      </c>
      <c r="D38" s="205">
        <f>'Hazard &amp; Exposure'!AP37</f>
        <v>8.4</v>
      </c>
      <c r="E38" s="205">
        <f>'Hazard &amp; Exposure'!AQ37</f>
        <v>9.1999999999999993</v>
      </c>
      <c r="F38" s="205">
        <f>'Hazard &amp; Exposure'!AR37</f>
        <v>8.1</v>
      </c>
      <c r="G38" s="205">
        <f>'Hazard &amp; Exposure'!AU37</f>
        <v>4.5999999999999996</v>
      </c>
      <c r="H38" s="205">
        <f>'Hazard &amp; Exposure'!DM37</f>
        <v>5.8</v>
      </c>
      <c r="I38" s="206">
        <f>'Hazard &amp; Exposure'!DN37</f>
        <v>7.5</v>
      </c>
      <c r="J38" s="205">
        <f>'Hazard &amp; Exposure'!DQ37</f>
        <v>8.9</v>
      </c>
      <c r="K38" s="205">
        <f>'Hazard &amp; Exposure'!DT37</f>
        <v>0</v>
      </c>
      <c r="L38" s="206">
        <f>'Hazard &amp; Exposure'!DU37</f>
        <v>6.2</v>
      </c>
      <c r="M38" s="207">
        <f t="shared" si="8"/>
        <v>6.9</v>
      </c>
      <c r="N38" s="208">
        <f>Vulnerability!E37</f>
        <v>3.7</v>
      </c>
      <c r="O38" s="209">
        <f>Vulnerability!H37</f>
        <v>2.8</v>
      </c>
      <c r="P38" s="209">
        <f>Vulnerability!N37</f>
        <v>0</v>
      </c>
      <c r="Q38" s="206">
        <f>Vulnerability!O37</f>
        <v>2.6</v>
      </c>
      <c r="R38" s="209">
        <f>Vulnerability!T37</f>
        <v>5.3</v>
      </c>
      <c r="S38" s="210">
        <f>Vulnerability!AB37</f>
        <v>0.4</v>
      </c>
      <c r="T38" s="210">
        <f>Vulnerability!AE37</f>
        <v>0.6</v>
      </c>
      <c r="U38" s="210">
        <f>Vulnerability!AH37</f>
        <v>1.4</v>
      </c>
      <c r="V38" s="210">
        <f>Vulnerability!AK37</f>
        <v>1.5</v>
      </c>
      <c r="W38" s="209">
        <f>Vulnerability!AL37</f>
        <v>1</v>
      </c>
      <c r="X38" s="206">
        <f>Vulnerability!AM37</f>
        <v>3.4</v>
      </c>
      <c r="Y38" s="207">
        <f t="shared" si="9"/>
        <v>3</v>
      </c>
      <c r="Z38" s="221">
        <f>'Lack of Coping Capacity'!D37</f>
        <v>2.5</v>
      </c>
      <c r="AA38" s="212">
        <f>'Lack of Coping Capacity'!G37</f>
        <v>4.9000000000000004</v>
      </c>
      <c r="AB38" s="206">
        <f>'Lack of Coping Capacity'!H37</f>
        <v>3.7</v>
      </c>
      <c r="AC38" s="212">
        <f>'Lack of Coping Capacity'!M37</f>
        <v>2.2999999999999998</v>
      </c>
      <c r="AD38" s="212">
        <f>'Lack of Coping Capacity'!R37</f>
        <v>4</v>
      </c>
      <c r="AE38" s="212">
        <f>'Lack of Coping Capacity'!Z37</f>
        <v>3.2</v>
      </c>
      <c r="AF38" s="206">
        <f>'Lack of Coping Capacity'!AA37</f>
        <v>3.2</v>
      </c>
      <c r="AG38" s="207">
        <f t="shared" si="10"/>
        <v>3.5</v>
      </c>
      <c r="AH38" s="213">
        <f t="shared" si="11"/>
        <v>4.2</v>
      </c>
      <c r="AI38" s="214" t="str">
        <f t="shared" si="12"/>
        <v>Medium</v>
      </c>
      <c r="AJ38" s="215">
        <f t="shared" si="13"/>
        <v>79</v>
      </c>
      <c r="AK38" s="216">
        <f>VLOOKUP($B38,'Lack of Reliability Index'!$A$2:$H$192,8,FALSE)</f>
        <v>4.3607843137254898</v>
      </c>
      <c r="AL38" s="217">
        <f>'Imputed and missing data hidden'!BY36</f>
        <v>9</v>
      </c>
      <c r="AM38" s="218">
        <f t="shared" si="14"/>
        <v>0.17647058823529413</v>
      </c>
      <c r="AN38" s="217" t="str">
        <f t="shared" si="15"/>
        <v/>
      </c>
      <c r="AO38" s="219">
        <f>'Indicator Date hidden2'!BZ37</f>
        <v>0.36764705882352944</v>
      </c>
      <c r="AP38" s="134"/>
    </row>
    <row r="39" spans="1:42" ht="15" thickBot="1" x14ac:dyDescent="0.35">
      <c r="A39" s="202" t="str">
        <f>'Indicator Data'!A41</f>
        <v>Colombia</v>
      </c>
      <c r="B39" s="203" t="str">
        <f>'Indicator Data'!B41</f>
        <v>COL</v>
      </c>
      <c r="C39" s="220">
        <f>'Hazard &amp; Exposure'!AO38</f>
        <v>9.6</v>
      </c>
      <c r="D39" s="205">
        <f>'Hazard &amp; Exposure'!AP38</f>
        <v>6.8</v>
      </c>
      <c r="E39" s="205">
        <f>'Hazard &amp; Exposure'!AQ38</f>
        <v>7.9</v>
      </c>
      <c r="F39" s="205">
        <f>'Hazard &amp; Exposure'!AR38</f>
        <v>4.0999999999999996</v>
      </c>
      <c r="G39" s="205">
        <f>'Hazard &amp; Exposure'!AU38</f>
        <v>1.9</v>
      </c>
      <c r="H39" s="205">
        <f>'Hazard &amp; Exposure'!DM38</f>
        <v>5.4</v>
      </c>
      <c r="I39" s="206">
        <f>'Hazard &amp; Exposure'!DN38</f>
        <v>6.7</v>
      </c>
      <c r="J39" s="205">
        <f>'Hazard &amp; Exposure'!DQ38</f>
        <v>8.4</v>
      </c>
      <c r="K39" s="205">
        <f>'Hazard &amp; Exposure'!DT38</f>
        <v>7</v>
      </c>
      <c r="L39" s="206">
        <f>'Hazard &amp; Exposure'!DU38</f>
        <v>7</v>
      </c>
      <c r="M39" s="207">
        <f t="shared" si="8"/>
        <v>6.9</v>
      </c>
      <c r="N39" s="208">
        <f>Vulnerability!E38</f>
        <v>3.8</v>
      </c>
      <c r="O39" s="209">
        <f>Vulnerability!H38</f>
        <v>6.2</v>
      </c>
      <c r="P39" s="209">
        <f>Vulnerability!N38</f>
        <v>0.7</v>
      </c>
      <c r="Q39" s="206">
        <f>Vulnerability!O38</f>
        <v>3.6</v>
      </c>
      <c r="R39" s="209">
        <f>Vulnerability!T38</f>
        <v>10</v>
      </c>
      <c r="S39" s="210">
        <f>Vulnerability!AB38</f>
        <v>0.7</v>
      </c>
      <c r="T39" s="210">
        <f>Vulnerability!AE38</f>
        <v>1</v>
      </c>
      <c r="U39" s="210">
        <f>Vulnerability!AH38</f>
        <v>0.8</v>
      </c>
      <c r="V39" s="210">
        <f>Vulnerability!AK38</f>
        <v>1.4</v>
      </c>
      <c r="W39" s="209">
        <f>Vulnerability!AL38</f>
        <v>1</v>
      </c>
      <c r="X39" s="206">
        <f>Vulnerability!AM38</f>
        <v>7.8</v>
      </c>
      <c r="Y39" s="207">
        <f t="shared" si="9"/>
        <v>6.1</v>
      </c>
      <c r="Z39" s="221">
        <f>'Lack of Coping Capacity'!D38</f>
        <v>3</v>
      </c>
      <c r="AA39" s="212">
        <f>'Lack of Coping Capacity'!G38</f>
        <v>5.5</v>
      </c>
      <c r="AB39" s="206">
        <f>'Lack of Coping Capacity'!H38</f>
        <v>4.3</v>
      </c>
      <c r="AC39" s="212">
        <f>'Lack of Coping Capacity'!M38</f>
        <v>2</v>
      </c>
      <c r="AD39" s="212">
        <f>'Lack of Coping Capacity'!R38</f>
        <v>3.6</v>
      </c>
      <c r="AE39" s="212">
        <f>'Lack of Coping Capacity'!Z38</f>
        <v>3.3</v>
      </c>
      <c r="AF39" s="206">
        <f>'Lack of Coping Capacity'!AA38</f>
        <v>3</v>
      </c>
      <c r="AG39" s="207">
        <f t="shared" si="10"/>
        <v>3.7</v>
      </c>
      <c r="AH39" s="213">
        <f t="shared" si="11"/>
        <v>5.4</v>
      </c>
      <c r="AI39" s="214" t="str">
        <f t="shared" si="12"/>
        <v>High</v>
      </c>
      <c r="AJ39" s="215">
        <f t="shared" si="13"/>
        <v>33</v>
      </c>
      <c r="AK39" s="216">
        <f>VLOOKUP($B39,'Lack of Reliability Index'!$A$2:$H$192,8,FALSE)</f>
        <v>2.7555555555555555</v>
      </c>
      <c r="AL39" s="217">
        <f>'Imputed and missing data hidden'!BY37</f>
        <v>4</v>
      </c>
      <c r="AM39" s="218">
        <f t="shared" si="14"/>
        <v>7.8431372549019607E-2</v>
      </c>
      <c r="AN39" s="217" t="str">
        <f t="shared" si="15"/>
        <v>YES</v>
      </c>
      <c r="AO39" s="219">
        <f>'Indicator Date hidden2'!BZ38</f>
        <v>0.21333333333333335</v>
      </c>
      <c r="AP39" s="134"/>
    </row>
    <row r="40" spans="1:42" ht="15" thickBot="1" x14ac:dyDescent="0.35">
      <c r="A40" s="202" t="str">
        <f>'Indicator Data'!A42</f>
        <v>Comoros</v>
      </c>
      <c r="B40" s="203" t="str">
        <f>'Indicator Data'!B42</f>
        <v>COM</v>
      </c>
      <c r="C40" s="220">
        <f>'Hazard &amp; Exposure'!AO39</f>
        <v>0.1</v>
      </c>
      <c r="D40" s="205">
        <f>'Hazard &amp; Exposure'!AP39</f>
        <v>0.1</v>
      </c>
      <c r="E40" s="205">
        <f>'Hazard &amp; Exposure'!AQ39</f>
        <v>5.5</v>
      </c>
      <c r="F40" s="205">
        <f>'Hazard &amp; Exposure'!AR39</f>
        <v>2.9</v>
      </c>
      <c r="G40" s="205">
        <f>'Hazard &amp; Exposure'!AU39</f>
        <v>0</v>
      </c>
      <c r="H40" s="205">
        <f>'Hazard &amp; Exposure'!DM39</f>
        <v>5.5</v>
      </c>
      <c r="I40" s="206">
        <f>'Hazard &amp; Exposure'!DN39</f>
        <v>2.7</v>
      </c>
      <c r="J40" s="205">
        <f>'Hazard &amp; Exposure'!DQ39</f>
        <v>0.3</v>
      </c>
      <c r="K40" s="205">
        <f>'Hazard &amp; Exposure'!DT39</f>
        <v>0</v>
      </c>
      <c r="L40" s="206">
        <f>'Hazard &amp; Exposure'!DU39</f>
        <v>0.2</v>
      </c>
      <c r="M40" s="207">
        <f t="shared" si="8"/>
        <v>1.5</v>
      </c>
      <c r="N40" s="208">
        <f>Vulnerability!E39</f>
        <v>7.7</v>
      </c>
      <c r="O40" s="209">
        <f>Vulnerability!H39</f>
        <v>5.0999999999999996</v>
      </c>
      <c r="P40" s="209">
        <f>Vulnerability!N39</f>
        <v>3.6</v>
      </c>
      <c r="Q40" s="206">
        <f>Vulnerability!O39</f>
        <v>6</v>
      </c>
      <c r="R40" s="209">
        <f>Vulnerability!T39</f>
        <v>0</v>
      </c>
      <c r="S40" s="210">
        <f>Vulnerability!AB39</f>
        <v>2.8</v>
      </c>
      <c r="T40" s="210">
        <f>Vulnerability!AE39</f>
        <v>4.3</v>
      </c>
      <c r="U40" s="210">
        <f>Vulnerability!AH39</f>
        <v>10</v>
      </c>
      <c r="V40" s="210">
        <f>Vulnerability!AK39</f>
        <v>6.8</v>
      </c>
      <c r="W40" s="209">
        <f>Vulnerability!AL39</f>
        <v>7.1</v>
      </c>
      <c r="X40" s="206">
        <f>Vulnerability!AM39</f>
        <v>4.4000000000000004</v>
      </c>
      <c r="Y40" s="207">
        <f t="shared" si="9"/>
        <v>5.3</v>
      </c>
      <c r="Z40" s="221">
        <f>'Lack of Coping Capacity'!D39</f>
        <v>7.8</v>
      </c>
      <c r="AA40" s="212">
        <f>'Lack of Coping Capacity'!G39</f>
        <v>8.1</v>
      </c>
      <c r="AB40" s="206">
        <f>'Lack of Coping Capacity'!H39</f>
        <v>8</v>
      </c>
      <c r="AC40" s="212">
        <f>'Lack of Coping Capacity'!M39</f>
        <v>6.3</v>
      </c>
      <c r="AD40" s="212">
        <f>'Lack of Coping Capacity'!R39</f>
        <v>5.8</v>
      </c>
      <c r="AE40" s="212">
        <f>'Lack of Coping Capacity'!Z39</f>
        <v>5.9</v>
      </c>
      <c r="AF40" s="206">
        <f>'Lack of Coping Capacity'!AA39</f>
        <v>6</v>
      </c>
      <c r="AG40" s="207">
        <f t="shared" si="10"/>
        <v>7.1</v>
      </c>
      <c r="AH40" s="213">
        <f t="shared" si="11"/>
        <v>3.8</v>
      </c>
      <c r="AI40" s="214" t="str">
        <f t="shared" si="12"/>
        <v>Medium</v>
      </c>
      <c r="AJ40" s="215">
        <f t="shared" si="13"/>
        <v>91</v>
      </c>
      <c r="AK40" s="216">
        <f>VLOOKUP($B40,'Lack of Reliability Index'!$A$2:$H$192,8,FALSE)</f>
        <v>4.488262910798122</v>
      </c>
      <c r="AL40" s="217">
        <f>'Imputed and missing data hidden'!BY38</f>
        <v>5</v>
      </c>
      <c r="AM40" s="218">
        <f t="shared" si="14"/>
        <v>9.8039215686274508E-2</v>
      </c>
      <c r="AN40" s="217" t="str">
        <f t="shared" si="15"/>
        <v/>
      </c>
      <c r="AO40" s="219">
        <f>'Indicator Date hidden2'!BZ39</f>
        <v>0.59154929577464788</v>
      </c>
      <c r="AP40" s="134"/>
    </row>
    <row r="41" spans="1:42" ht="15" thickBot="1" x14ac:dyDescent="0.35">
      <c r="A41" s="202" t="str">
        <f>'Indicator Data'!A43</f>
        <v>Congo</v>
      </c>
      <c r="B41" s="203" t="str">
        <f>'Indicator Data'!B43</f>
        <v>COG</v>
      </c>
      <c r="C41" s="220">
        <f>'Hazard &amp; Exposure'!AO40</f>
        <v>0.1</v>
      </c>
      <c r="D41" s="205">
        <f>'Hazard &amp; Exposure'!AP40</f>
        <v>8.6</v>
      </c>
      <c r="E41" s="205">
        <f>'Hazard &amp; Exposure'!AQ40</f>
        <v>0</v>
      </c>
      <c r="F41" s="205">
        <f>'Hazard &amp; Exposure'!AR40</f>
        <v>0</v>
      </c>
      <c r="G41" s="205">
        <f>'Hazard &amp; Exposure'!AU40</f>
        <v>1</v>
      </c>
      <c r="H41" s="205">
        <f>'Hazard &amp; Exposure'!DM40</f>
        <v>7</v>
      </c>
      <c r="I41" s="206">
        <f>'Hazard &amp; Exposure'!DN40</f>
        <v>3.9</v>
      </c>
      <c r="J41" s="205">
        <f>'Hazard &amp; Exposure'!DQ40</f>
        <v>3.2</v>
      </c>
      <c r="K41" s="205">
        <f>'Hazard &amp; Exposure'!DT40</f>
        <v>0</v>
      </c>
      <c r="L41" s="206">
        <f>'Hazard &amp; Exposure'!DU40</f>
        <v>2.2000000000000002</v>
      </c>
      <c r="M41" s="207">
        <f t="shared" si="8"/>
        <v>3.1</v>
      </c>
      <c r="N41" s="208">
        <f>Vulnerability!E40</f>
        <v>7.1</v>
      </c>
      <c r="O41" s="209">
        <f>Vulnerability!H40</f>
        <v>6.8</v>
      </c>
      <c r="P41" s="209">
        <f>Vulnerability!N40</f>
        <v>0.7</v>
      </c>
      <c r="Q41" s="206">
        <f>Vulnerability!O40</f>
        <v>5.4</v>
      </c>
      <c r="R41" s="209">
        <f>Vulnerability!T40</f>
        <v>7.5</v>
      </c>
      <c r="S41" s="210">
        <f>Vulnerability!AB40</f>
        <v>5.7</v>
      </c>
      <c r="T41" s="210">
        <f>Vulnerability!AE40</f>
        <v>3.2</v>
      </c>
      <c r="U41" s="210">
        <f>Vulnerability!AH40</f>
        <v>5</v>
      </c>
      <c r="V41" s="210">
        <f>Vulnerability!AK40</f>
        <v>7.3</v>
      </c>
      <c r="W41" s="209">
        <f>Vulnerability!AL40</f>
        <v>5.5</v>
      </c>
      <c r="X41" s="206">
        <f>Vulnerability!AM40</f>
        <v>6.6</v>
      </c>
      <c r="Y41" s="207">
        <f t="shared" si="9"/>
        <v>6</v>
      </c>
      <c r="Z41" s="221" t="str">
        <f>'Lack of Coping Capacity'!D40</f>
        <v>x</v>
      </c>
      <c r="AA41" s="212">
        <f>'Lack of Coping Capacity'!G40</f>
        <v>8</v>
      </c>
      <c r="AB41" s="206">
        <f>'Lack of Coping Capacity'!H40</f>
        <v>8</v>
      </c>
      <c r="AC41" s="212">
        <f>'Lack of Coping Capacity'!M40</f>
        <v>5.4</v>
      </c>
      <c r="AD41" s="212">
        <f>'Lack of Coping Capacity'!R40</f>
        <v>8.1</v>
      </c>
      <c r="AE41" s="212">
        <f>'Lack of Coping Capacity'!Z40</f>
        <v>7</v>
      </c>
      <c r="AF41" s="206">
        <f>'Lack of Coping Capacity'!AA40</f>
        <v>6.8</v>
      </c>
      <c r="AG41" s="207">
        <f t="shared" si="10"/>
        <v>7.4</v>
      </c>
      <c r="AH41" s="213">
        <f t="shared" si="11"/>
        <v>5.2</v>
      </c>
      <c r="AI41" s="214" t="str">
        <f t="shared" si="12"/>
        <v>High</v>
      </c>
      <c r="AJ41" s="215">
        <f t="shared" si="13"/>
        <v>40</v>
      </c>
      <c r="AK41" s="216">
        <f>VLOOKUP($B41,'Lack of Reliability Index'!$A$2:$H$192,8,FALSE)</f>
        <v>3.6018264840182637</v>
      </c>
      <c r="AL41" s="217">
        <f>'Imputed and missing data hidden'!BY39</f>
        <v>2</v>
      </c>
      <c r="AM41" s="218">
        <f t="shared" si="14"/>
        <v>3.9215686274509803E-2</v>
      </c>
      <c r="AN41" s="217" t="str">
        <f t="shared" si="15"/>
        <v/>
      </c>
      <c r="AO41" s="219">
        <f>'Indicator Date hidden2'!BZ40</f>
        <v>0.57534246575342463</v>
      </c>
      <c r="AP41" s="134"/>
    </row>
    <row r="42" spans="1:42" ht="15" thickBot="1" x14ac:dyDescent="0.35">
      <c r="A42" s="202" t="str">
        <f>'Indicator Data'!A44</f>
        <v>Congo DR</v>
      </c>
      <c r="B42" s="203" t="str">
        <f>'Indicator Data'!B44</f>
        <v>COD</v>
      </c>
      <c r="C42" s="220">
        <f>'Hazard &amp; Exposure'!AO41</f>
        <v>4.5</v>
      </c>
      <c r="D42" s="205">
        <f>'Hazard &amp; Exposure'!AP41</f>
        <v>7.5</v>
      </c>
      <c r="E42" s="205">
        <f>'Hazard &amp; Exposure'!AQ41</f>
        <v>0</v>
      </c>
      <c r="F42" s="205">
        <f>'Hazard &amp; Exposure'!AR41</f>
        <v>0</v>
      </c>
      <c r="G42" s="205">
        <f>'Hazard &amp; Exposure'!AU41</f>
        <v>1.4</v>
      </c>
      <c r="H42" s="205">
        <f>'Hazard &amp; Exposure'!DM41</f>
        <v>8.3000000000000007</v>
      </c>
      <c r="I42" s="206">
        <f>'Hazard &amp; Exposure'!DN41</f>
        <v>4.5</v>
      </c>
      <c r="J42" s="205">
        <f>'Hazard &amp; Exposure'!DQ41</f>
        <v>10</v>
      </c>
      <c r="K42" s="205">
        <f>'Hazard &amp; Exposure'!DT41</f>
        <v>9</v>
      </c>
      <c r="L42" s="206">
        <f>'Hazard &amp; Exposure'!DU41</f>
        <v>9</v>
      </c>
      <c r="M42" s="207">
        <f t="shared" si="8"/>
        <v>7.4</v>
      </c>
      <c r="N42" s="208">
        <f>Vulnerability!E41</f>
        <v>8.9</v>
      </c>
      <c r="O42" s="209">
        <f>Vulnerability!H41</f>
        <v>6.3</v>
      </c>
      <c r="P42" s="209">
        <f>Vulnerability!N41</f>
        <v>2.2000000000000002</v>
      </c>
      <c r="Q42" s="206">
        <f>Vulnerability!O41</f>
        <v>6.6</v>
      </c>
      <c r="R42" s="209">
        <f>Vulnerability!T41</f>
        <v>9.5</v>
      </c>
      <c r="S42" s="210">
        <f>Vulnerability!AB41</f>
        <v>5.4</v>
      </c>
      <c r="T42" s="210">
        <f>Vulnerability!AE41</f>
        <v>5.9</v>
      </c>
      <c r="U42" s="210">
        <f>Vulnerability!AH41</f>
        <v>0.6</v>
      </c>
      <c r="V42" s="210">
        <f>Vulnerability!AK41</f>
        <v>10</v>
      </c>
      <c r="W42" s="209">
        <f>Vulnerability!AL41</f>
        <v>6.8</v>
      </c>
      <c r="X42" s="206">
        <f>Vulnerability!AM41</f>
        <v>8.5</v>
      </c>
      <c r="Y42" s="207">
        <f t="shared" si="9"/>
        <v>7.7</v>
      </c>
      <c r="Z42" s="221">
        <f>'Lack of Coping Capacity'!D41</f>
        <v>7.5</v>
      </c>
      <c r="AA42" s="212">
        <f>'Lack of Coping Capacity'!G41</f>
        <v>8.3000000000000007</v>
      </c>
      <c r="AB42" s="206">
        <f>'Lack of Coping Capacity'!H41</f>
        <v>7.9</v>
      </c>
      <c r="AC42" s="212">
        <f>'Lack of Coping Capacity'!M41</f>
        <v>7.5</v>
      </c>
      <c r="AD42" s="212">
        <f>'Lack of Coping Capacity'!R41</f>
        <v>9.4</v>
      </c>
      <c r="AE42" s="212">
        <f>'Lack of Coping Capacity'!Z41</f>
        <v>7.1</v>
      </c>
      <c r="AF42" s="206">
        <f>'Lack of Coping Capacity'!AA41</f>
        <v>8</v>
      </c>
      <c r="AG42" s="207">
        <f t="shared" si="10"/>
        <v>8</v>
      </c>
      <c r="AH42" s="213">
        <f t="shared" si="11"/>
        <v>7.7</v>
      </c>
      <c r="AI42" s="214" t="str">
        <f t="shared" si="12"/>
        <v>Very High</v>
      </c>
      <c r="AJ42" s="215">
        <f t="shared" si="13"/>
        <v>7</v>
      </c>
      <c r="AK42" s="216">
        <f>VLOOKUP($B42,'Lack of Reliability Index'!$A$2:$H$192,8,FALSE)</f>
        <v>3.8198198198198199</v>
      </c>
      <c r="AL42" s="217">
        <f>'Imputed and missing data hidden'!BY40</f>
        <v>2</v>
      </c>
      <c r="AM42" s="218">
        <f t="shared" si="14"/>
        <v>3.9215686274509803E-2</v>
      </c>
      <c r="AN42" s="217" t="str">
        <f t="shared" si="15"/>
        <v>YES</v>
      </c>
      <c r="AO42" s="219">
        <f>'Indicator Date hidden2'!BZ41</f>
        <v>0.47297297297297297</v>
      </c>
      <c r="AP42" s="134"/>
    </row>
    <row r="43" spans="1:42" ht="15" thickBot="1" x14ac:dyDescent="0.35">
      <c r="A43" s="202" t="str">
        <f>'Indicator Data'!A45</f>
        <v>Costa Rica</v>
      </c>
      <c r="B43" s="203" t="str">
        <f>'Indicator Data'!B45</f>
        <v>CRI</v>
      </c>
      <c r="C43" s="220">
        <f>'Hazard &amp; Exposure'!AO42</f>
        <v>9.6</v>
      </c>
      <c r="D43" s="205">
        <f>'Hazard &amp; Exposure'!AP42</f>
        <v>3.3</v>
      </c>
      <c r="E43" s="205">
        <f>'Hazard &amp; Exposure'!AQ42</f>
        <v>8.6999999999999993</v>
      </c>
      <c r="F43" s="205">
        <f>'Hazard &amp; Exposure'!AR42</f>
        <v>1.9</v>
      </c>
      <c r="G43" s="205">
        <f>'Hazard &amp; Exposure'!AU42</f>
        <v>1</v>
      </c>
      <c r="H43" s="205">
        <f>'Hazard &amp; Exposure'!DM42</f>
        <v>4.7</v>
      </c>
      <c r="I43" s="206">
        <f>'Hazard &amp; Exposure'!DN42</f>
        <v>6</v>
      </c>
      <c r="J43" s="205">
        <f>'Hazard &amp; Exposure'!DQ42</f>
        <v>0.3</v>
      </c>
      <c r="K43" s="205">
        <f>'Hazard &amp; Exposure'!DT42</f>
        <v>0</v>
      </c>
      <c r="L43" s="206">
        <f>'Hazard &amp; Exposure'!DU42</f>
        <v>0.2</v>
      </c>
      <c r="M43" s="207">
        <f t="shared" si="8"/>
        <v>3.6</v>
      </c>
      <c r="N43" s="208">
        <f>Vulnerability!E42</f>
        <v>1.8</v>
      </c>
      <c r="O43" s="209">
        <f>Vulnerability!H42</f>
        <v>4.8</v>
      </c>
      <c r="P43" s="209">
        <f>Vulnerability!N42</f>
        <v>0.3</v>
      </c>
      <c r="Q43" s="206">
        <f>Vulnerability!O42</f>
        <v>2.2000000000000002</v>
      </c>
      <c r="R43" s="209">
        <f>Vulnerability!T42</f>
        <v>7</v>
      </c>
      <c r="S43" s="210">
        <f>Vulnerability!AB42</f>
        <v>0.3</v>
      </c>
      <c r="T43" s="210">
        <f>Vulnerability!AE42</f>
        <v>0.7</v>
      </c>
      <c r="U43" s="210">
        <f>Vulnerability!AH42</f>
        <v>1.2</v>
      </c>
      <c r="V43" s="210">
        <f>Vulnerability!AK42</f>
        <v>1.8</v>
      </c>
      <c r="W43" s="209">
        <f>Vulnerability!AL42</f>
        <v>1</v>
      </c>
      <c r="X43" s="206">
        <f>Vulnerability!AM42</f>
        <v>4.7</v>
      </c>
      <c r="Y43" s="207">
        <f t="shared" si="9"/>
        <v>3.6</v>
      </c>
      <c r="Z43" s="221">
        <f>'Lack of Coping Capacity'!D42</f>
        <v>1.5</v>
      </c>
      <c r="AA43" s="212">
        <f>'Lack of Coping Capacity'!G42</f>
        <v>4.3</v>
      </c>
      <c r="AB43" s="206">
        <f>'Lack of Coping Capacity'!H42</f>
        <v>2.9</v>
      </c>
      <c r="AC43" s="212">
        <f>'Lack of Coping Capacity'!M42</f>
        <v>1</v>
      </c>
      <c r="AD43" s="212">
        <f>'Lack of Coping Capacity'!R42</f>
        <v>2</v>
      </c>
      <c r="AE43" s="212">
        <f>'Lack of Coping Capacity'!Z42</f>
        <v>3.4</v>
      </c>
      <c r="AF43" s="206">
        <f>'Lack of Coping Capacity'!AA42</f>
        <v>2.1</v>
      </c>
      <c r="AG43" s="207">
        <f t="shared" si="10"/>
        <v>2.5</v>
      </c>
      <c r="AH43" s="213">
        <f t="shared" si="11"/>
        <v>3.2</v>
      </c>
      <c r="AI43" s="214" t="str">
        <f t="shared" si="12"/>
        <v>Low</v>
      </c>
      <c r="AJ43" s="215">
        <f t="shared" si="13"/>
        <v>109</v>
      </c>
      <c r="AK43" s="216">
        <f>VLOOKUP($B43,'Lack of Reliability Index'!$A$2:$H$192,8,FALSE)</f>
        <v>3.2296296296296303</v>
      </c>
      <c r="AL43" s="217">
        <f>'Imputed and missing data hidden'!BY41</f>
        <v>6</v>
      </c>
      <c r="AM43" s="218">
        <f t="shared" si="14"/>
        <v>0.11764705882352941</v>
      </c>
      <c r="AN43" s="217" t="str">
        <f t="shared" si="15"/>
        <v/>
      </c>
      <c r="AO43" s="219">
        <f>'Indicator Date hidden2'!BZ42</f>
        <v>0.30555555555555558</v>
      </c>
      <c r="AP43" s="134"/>
    </row>
    <row r="44" spans="1:42" ht="15" thickBot="1" x14ac:dyDescent="0.35">
      <c r="A44" s="202" t="str">
        <f>'Indicator Data'!A46</f>
        <v>Côte d'Ivoire</v>
      </c>
      <c r="B44" s="203" t="str">
        <f>'Indicator Data'!B46</f>
        <v>CIV</v>
      </c>
      <c r="C44" s="220">
        <f>'Hazard &amp; Exposure'!AO43</f>
        <v>0.1</v>
      </c>
      <c r="D44" s="205">
        <f>'Hazard &amp; Exposure'!AP43</f>
        <v>5.6</v>
      </c>
      <c r="E44" s="205">
        <f>'Hazard &amp; Exposure'!AQ43</f>
        <v>4.5999999999999996</v>
      </c>
      <c r="F44" s="205">
        <f>'Hazard &amp; Exposure'!AR43</f>
        <v>0</v>
      </c>
      <c r="G44" s="205">
        <f>'Hazard &amp; Exposure'!AU43</f>
        <v>1</v>
      </c>
      <c r="H44" s="205">
        <f>'Hazard &amp; Exposure'!DM43</f>
        <v>7.7</v>
      </c>
      <c r="I44" s="206">
        <f>'Hazard &amp; Exposure'!DN43</f>
        <v>3.8</v>
      </c>
      <c r="J44" s="205">
        <f>'Hazard &amp; Exposure'!DQ43</f>
        <v>8.8000000000000007</v>
      </c>
      <c r="K44" s="205">
        <f>'Hazard &amp; Exposure'!DT43</f>
        <v>0</v>
      </c>
      <c r="L44" s="206">
        <f>'Hazard &amp; Exposure'!DU43</f>
        <v>6.2</v>
      </c>
      <c r="M44" s="207">
        <f t="shared" si="8"/>
        <v>5.0999999999999996</v>
      </c>
      <c r="N44" s="208">
        <f>Vulnerability!E43</f>
        <v>8.1</v>
      </c>
      <c r="O44" s="209">
        <f>Vulnerability!H43</f>
        <v>6.3</v>
      </c>
      <c r="P44" s="209">
        <f>Vulnerability!N43</f>
        <v>0.8</v>
      </c>
      <c r="Q44" s="206">
        <f>Vulnerability!O43</f>
        <v>5.8</v>
      </c>
      <c r="R44" s="209">
        <f>Vulnerability!T43</f>
        <v>7.1</v>
      </c>
      <c r="S44" s="210">
        <f>Vulnerability!AB43</f>
        <v>5.9</v>
      </c>
      <c r="T44" s="210">
        <f>Vulnerability!AE43</f>
        <v>4.5</v>
      </c>
      <c r="U44" s="210">
        <f>Vulnerability!AH43</f>
        <v>0.1</v>
      </c>
      <c r="V44" s="210">
        <f>Vulnerability!AK43</f>
        <v>4.3</v>
      </c>
      <c r="W44" s="209">
        <f>Vulnerability!AL43</f>
        <v>4</v>
      </c>
      <c r="X44" s="206">
        <f>Vulnerability!AM43</f>
        <v>5.8</v>
      </c>
      <c r="Y44" s="207">
        <f t="shared" si="9"/>
        <v>5.8</v>
      </c>
      <c r="Z44" s="221">
        <f>'Lack of Coping Capacity'!D43</f>
        <v>7.8</v>
      </c>
      <c r="AA44" s="212">
        <f>'Lack of Coping Capacity'!G43</f>
        <v>6.2</v>
      </c>
      <c r="AB44" s="206">
        <f>'Lack of Coping Capacity'!H43</f>
        <v>7</v>
      </c>
      <c r="AC44" s="212">
        <f>'Lack of Coping Capacity'!M43</f>
        <v>5.3</v>
      </c>
      <c r="AD44" s="212">
        <f>'Lack of Coping Capacity'!R43</f>
        <v>7.3</v>
      </c>
      <c r="AE44" s="212">
        <f>'Lack of Coping Capacity'!Z43</f>
        <v>7.2</v>
      </c>
      <c r="AF44" s="206">
        <f>'Lack of Coping Capacity'!AA43</f>
        <v>6.6</v>
      </c>
      <c r="AG44" s="207">
        <f t="shared" si="10"/>
        <v>6.8</v>
      </c>
      <c r="AH44" s="213">
        <f t="shared" si="11"/>
        <v>5.9</v>
      </c>
      <c r="AI44" s="214" t="str">
        <f t="shared" si="12"/>
        <v>High</v>
      </c>
      <c r="AJ44" s="215">
        <f t="shared" si="13"/>
        <v>25</v>
      </c>
      <c r="AK44" s="216">
        <f>VLOOKUP($B44,'Lack of Reliability Index'!$A$2:$H$192,8,FALSE)</f>
        <v>2.2846846846846844</v>
      </c>
      <c r="AL44" s="217">
        <f>'Imputed and missing data hidden'!BY42</f>
        <v>1</v>
      </c>
      <c r="AM44" s="218">
        <f t="shared" si="14"/>
        <v>1.9607843137254902E-2</v>
      </c>
      <c r="AN44" s="217" t="str">
        <f t="shared" si="15"/>
        <v/>
      </c>
      <c r="AO44" s="219">
        <f>'Indicator Date hidden2'!BZ43</f>
        <v>0.3783783783783784</v>
      </c>
      <c r="AP44" s="134"/>
    </row>
    <row r="45" spans="1:42" ht="15" thickBot="1" x14ac:dyDescent="0.35">
      <c r="A45" s="202" t="str">
        <f>'Indicator Data'!A47</f>
        <v>Croatia</v>
      </c>
      <c r="B45" s="203" t="str">
        <f>'Indicator Data'!B47</f>
        <v>HRV</v>
      </c>
      <c r="C45" s="220">
        <f>'Hazard &amp; Exposure'!AO44</f>
        <v>5.9</v>
      </c>
      <c r="D45" s="205">
        <f>'Hazard &amp; Exposure'!AP44</f>
        <v>6.5</v>
      </c>
      <c r="E45" s="205">
        <f>'Hazard &amp; Exposure'!AQ44</f>
        <v>7.7</v>
      </c>
      <c r="F45" s="205">
        <f>'Hazard &amp; Exposure'!AR44</f>
        <v>0</v>
      </c>
      <c r="G45" s="205">
        <f>'Hazard &amp; Exposure'!AU44</f>
        <v>3.5</v>
      </c>
      <c r="H45" s="205">
        <f>'Hazard &amp; Exposure'!DM44</f>
        <v>2</v>
      </c>
      <c r="I45" s="206">
        <f>'Hazard &amp; Exposure'!DN44</f>
        <v>4.8</v>
      </c>
      <c r="J45" s="205">
        <f>'Hazard &amp; Exposure'!DQ44</f>
        <v>0.2</v>
      </c>
      <c r="K45" s="205">
        <f>'Hazard &amp; Exposure'!DT44</f>
        <v>0</v>
      </c>
      <c r="L45" s="206">
        <f>'Hazard &amp; Exposure'!DU44</f>
        <v>0.1</v>
      </c>
      <c r="M45" s="207">
        <f t="shared" si="8"/>
        <v>2.8</v>
      </c>
      <c r="N45" s="208">
        <f>Vulnerability!E44</f>
        <v>1</v>
      </c>
      <c r="O45" s="209">
        <f>Vulnerability!H44</f>
        <v>1.4</v>
      </c>
      <c r="P45" s="209">
        <f>Vulnerability!N44</f>
        <v>1.1000000000000001</v>
      </c>
      <c r="Q45" s="206">
        <f>Vulnerability!O44</f>
        <v>1.1000000000000001</v>
      </c>
      <c r="R45" s="209">
        <f>Vulnerability!T44</f>
        <v>1.3</v>
      </c>
      <c r="S45" s="210">
        <f>Vulnerability!AB44</f>
        <v>0.1</v>
      </c>
      <c r="T45" s="210">
        <f>Vulnerability!AE44</f>
        <v>0.4</v>
      </c>
      <c r="U45" s="210">
        <f>Vulnerability!AH44</f>
        <v>5.3</v>
      </c>
      <c r="V45" s="210">
        <f>Vulnerability!AK44</f>
        <v>1.8</v>
      </c>
      <c r="W45" s="209">
        <f>Vulnerability!AL44</f>
        <v>2.2000000000000002</v>
      </c>
      <c r="X45" s="206">
        <f>Vulnerability!AM44</f>
        <v>1.8</v>
      </c>
      <c r="Y45" s="207">
        <f t="shared" si="9"/>
        <v>1.5</v>
      </c>
      <c r="Z45" s="221">
        <f>'Lack of Coping Capacity'!D44</f>
        <v>4.4000000000000004</v>
      </c>
      <c r="AA45" s="212">
        <f>'Lack of Coping Capacity'!G44</f>
        <v>4.8</v>
      </c>
      <c r="AB45" s="206">
        <f>'Lack of Coping Capacity'!H44</f>
        <v>4.5999999999999996</v>
      </c>
      <c r="AC45" s="212">
        <f>'Lack of Coping Capacity'!M44</f>
        <v>1.8</v>
      </c>
      <c r="AD45" s="212">
        <f>'Lack of Coping Capacity'!R44</f>
        <v>0.2</v>
      </c>
      <c r="AE45" s="212">
        <f>'Lack of Coping Capacity'!Z44</f>
        <v>1.8</v>
      </c>
      <c r="AF45" s="206">
        <f>'Lack of Coping Capacity'!AA44</f>
        <v>1.3</v>
      </c>
      <c r="AG45" s="207">
        <f t="shared" si="10"/>
        <v>3.1</v>
      </c>
      <c r="AH45" s="213">
        <f t="shared" si="11"/>
        <v>2.4</v>
      </c>
      <c r="AI45" s="214" t="str">
        <f t="shared" si="12"/>
        <v>Low</v>
      </c>
      <c r="AJ45" s="215">
        <f t="shared" si="13"/>
        <v>134</v>
      </c>
      <c r="AK45" s="216">
        <f>VLOOKUP($B45,'Lack of Reliability Index'!$A$2:$H$192,8,FALSE)</f>
        <v>5.3333333333333339</v>
      </c>
      <c r="AL45" s="217">
        <f>'Imputed and missing data hidden'!BY43</f>
        <v>10</v>
      </c>
      <c r="AM45" s="218">
        <f t="shared" si="14"/>
        <v>0.19607843137254902</v>
      </c>
      <c r="AN45" s="217" t="str">
        <f t="shared" si="15"/>
        <v/>
      </c>
      <c r="AO45" s="219">
        <f>'Indicator Date hidden2'!BZ44</f>
        <v>0.5</v>
      </c>
      <c r="AP45" s="134"/>
    </row>
    <row r="46" spans="1:42" ht="15" thickBot="1" x14ac:dyDescent="0.35">
      <c r="A46" s="202" t="str">
        <f>'Indicator Data'!A48</f>
        <v>Cuba</v>
      </c>
      <c r="B46" s="203" t="str">
        <f>'Indicator Data'!B48</f>
        <v>CUB</v>
      </c>
      <c r="C46" s="220">
        <f>'Hazard &amp; Exposure'!AO45</f>
        <v>5.8</v>
      </c>
      <c r="D46" s="205">
        <f>'Hazard &amp; Exposure'!AP45</f>
        <v>3.6</v>
      </c>
      <c r="E46" s="205">
        <f>'Hazard &amp; Exposure'!AQ45</f>
        <v>5.7</v>
      </c>
      <c r="F46" s="205">
        <f>'Hazard &amp; Exposure'!AR45</f>
        <v>8</v>
      </c>
      <c r="G46" s="205">
        <f>'Hazard &amp; Exposure'!AU45</f>
        <v>4.3</v>
      </c>
      <c r="H46" s="205">
        <f>'Hazard &amp; Exposure'!DM45</f>
        <v>5.0999999999999996</v>
      </c>
      <c r="I46" s="206">
        <f>'Hazard &amp; Exposure'!DN45</f>
        <v>5.6</v>
      </c>
      <c r="J46" s="205">
        <f>'Hazard &amp; Exposure'!DQ45</f>
        <v>2.2999999999999998</v>
      </c>
      <c r="K46" s="205">
        <f>'Hazard &amp; Exposure'!DT45</f>
        <v>0</v>
      </c>
      <c r="L46" s="206">
        <f>'Hazard &amp; Exposure'!DU45</f>
        <v>1.6</v>
      </c>
      <c r="M46" s="207">
        <f t="shared" si="8"/>
        <v>3.9</v>
      </c>
      <c r="N46" s="208">
        <f>Vulnerability!E45</f>
        <v>1.6</v>
      </c>
      <c r="O46" s="209">
        <f>Vulnerability!H45</f>
        <v>4.0999999999999996</v>
      </c>
      <c r="P46" s="209">
        <f>Vulnerability!N45</f>
        <v>1.4</v>
      </c>
      <c r="Q46" s="206">
        <f>Vulnerability!O45</f>
        <v>2.2000000000000002</v>
      </c>
      <c r="R46" s="209">
        <f>Vulnerability!T45</f>
        <v>0</v>
      </c>
      <c r="S46" s="210">
        <f>Vulnerability!AB45</f>
        <v>0.3</v>
      </c>
      <c r="T46" s="210">
        <f>Vulnerability!AE45</f>
        <v>0.4</v>
      </c>
      <c r="U46" s="210">
        <f>Vulnerability!AH45</f>
        <v>0.2</v>
      </c>
      <c r="V46" s="210">
        <f>Vulnerability!AK45</f>
        <v>0.7</v>
      </c>
      <c r="W46" s="209">
        <f>Vulnerability!AL45</f>
        <v>0.4</v>
      </c>
      <c r="X46" s="206">
        <f>Vulnerability!AM45</f>
        <v>0.2</v>
      </c>
      <c r="Y46" s="207">
        <f t="shared" si="9"/>
        <v>1.3</v>
      </c>
      <c r="Z46" s="221">
        <f>'Lack of Coping Capacity'!D45</f>
        <v>2.5</v>
      </c>
      <c r="AA46" s="212">
        <f>'Lack of Coping Capacity'!G45</f>
        <v>5.3</v>
      </c>
      <c r="AB46" s="206">
        <f>'Lack of Coping Capacity'!H45</f>
        <v>3.9</v>
      </c>
      <c r="AC46" s="212">
        <f>'Lack of Coping Capacity'!M45</f>
        <v>2.9</v>
      </c>
      <c r="AD46" s="212">
        <f>'Lack of Coping Capacity'!R45</f>
        <v>1.8</v>
      </c>
      <c r="AE46" s="212">
        <f>'Lack of Coping Capacity'!Z45</f>
        <v>0.5</v>
      </c>
      <c r="AF46" s="206">
        <f>'Lack of Coping Capacity'!AA45</f>
        <v>1.7</v>
      </c>
      <c r="AG46" s="207">
        <f t="shared" si="10"/>
        <v>2.9</v>
      </c>
      <c r="AH46" s="213">
        <f t="shared" si="11"/>
        <v>2.4</v>
      </c>
      <c r="AI46" s="214" t="str">
        <f t="shared" si="12"/>
        <v>Low</v>
      </c>
      <c r="AJ46" s="215">
        <f t="shared" si="13"/>
        <v>134</v>
      </c>
      <c r="AK46" s="216">
        <f>VLOOKUP($B46,'Lack of Reliability Index'!$A$2:$H$192,8,FALSE)</f>
        <v>4.0199004975124382</v>
      </c>
      <c r="AL46" s="217">
        <f>'Imputed and missing data hidden'!BY44</f>
        <v>10</v>
      </c>
      <c r="AM46" s="218">
        <f t="shared" si="14"/>
        <v>0.19607843137254902</v>
      </c>
      <c r="AN46" s="217" t="str">
        <f t="shared" si="15"/>
        <v/>
      </c>
      <c r="AO46" s="219">
        <f>'Indicator Date hidden2'!BZ45</f>
        <v>0.2537313432835821</v>
      </c>
      <c r="AP46" s="134"/>
    </row>
    <row r="47" spans="1:42" ht="15" thickBot="1" x14ac:dyDescent="0.35">
      <c r="A47" s="202" t="str">
        <f>'Indicator Data'!A49</f>
        <v>Cyprus</v>
      </c>
      <c r="B47" s="203" t="str">
        <f>'Indicator Data'!B49</f>
        <v>CYP</v>
      </c>
      <c r="C47" s="220">
        <f>'Hazard &amp; Exposure'!AO46</f>
        <v>8.6999999999999993</v>
      </c>
      <c r="D47" s="205">
        <f>'Hazard &amp; Exposure'!AP46</f>
        <v>0</v>
      </c>
      <c r="E47" s="205">
        <f>'Hazard &amp; Exposure'!AQ46</f>
        <v>6.4</v>
      </c>
      <c r="F47" s="205">
        <f>'Hazard &amp; Exposure'!AR46</f>
        <v>0</v>
      </c>
      <c r="G47" s="205">
        <f>'Hazard &amp; Exposure'!AU46</f>
        <v>2.8</v>
      </c>
      <c r="H47" s="205">
        <f>'Hazard &amp; Exposure'!DM46</f>
        <v>2.4</v>
      </c>
      <c r="I47" s="206">
        <f>'Hazard &amp; Exposure'!DN46</f>
        <v>4.3</v>
      </c>
      <c r="J47" s="205">
        <f>'Hazard &amp; Exposure'!DQ46</f>
        <v>0.1</v>
      </c>
      <c r="K47" s="205">
        <f>'Hazard &amp; Exposure'!DT46</f>
        <v>0</v>
      </c>
      <c r="L47" s="206">
        <f>'Hazard &amp; Exposure'!DU46</f>
        <v>0.1</v>
      </c>
      <c r="M47" s="207">
        <f t="shared" si="8"/>
        <v>2.5</v>
      </c>
      <c r="N47" s="208">
        <f>Vulnerability!E46</f>
        <v>0.3</v>
      </c>
      <c r="O47" s="209">
        <f>Vulnerability!H46</f>
        <v>1.5</v>
      </c>
      <c r="P47" s="209">
        <f>Vulnerability!N46</f>
        <v>0.3</v>
      </c>
      <c r="Q47" s="206">
        <f>Vulnerability!O46</f>
        <v>0.6</v>
      </c>
      <c r="R47" s="209">
        <f>Vulnerability!T46</f>
        <v>9.1</v>
      </c>
      <c r="S47" s="210">
        <f>Vulnerability!AB46</f>
        <v>0.1</v>
      </c>
      <c r="T47" s="210">
        <f>Vulnerability!AE46</f>
        <v>0.2</v>
      </c>
      <c r="U47" s="210">
        <f>Vulnerability!AH46</f>
        <v>0</v>
      </c>
      <c r="V47" s="210">
        <f>Vulnerability!AK46</f>
        <v>3.5</v>
      </c>
      <c r="W47" s="209">
        <f>Vulnerability!AL46</f>
        <v>1.1000000000000001</v>
      </c>
      <c r="X47" s="206">
        <f>Vulnerability!AM46</f>
        <v>6.6</v>
      </c>
      <c r="Y47" s="207">
        <f t="shared" si="9"/>
        <v>4.2</v>
      </c>
      <c r="Z47" s="221" t="str">
        <f>'Lack of Coping Capacity'!D46</f>
        <v>x</v>
      </c>
      <c r="AA47" s="212">
        <f>'Lack of Coping Capacity'!G46</f>
        <v>3.7</v>
      </c>
      <c r="AB47" s="206">
        <f>'Lack of Coping Capacity'!H46</f>
        <v>3.7</v>
      </c>
      <c r="AC47" s="212">
        <f>'Lack of Coping Capacity'!M46</f>
        <v>1.2</v>
      </c>
      <c r="AD47" s="212">
        <f>'Lack of Coping Capacity'!R46</f>
        <v>0.1</v>
      </c>
      <c r="AE47" s="212">
        <f>'Lack of Coping Capacity'!Z46</f>
        <v>2</v>
      </c>
      <c r="AF47" s="206">
        <f>'Lack of Coping Capacity'!AA46</f>
        <v>1.1000000000000001</v>
      </c>
      <c r="AG47" s="207">
        <f t="shared" si="10"/>
        <v>2.5</v>
      </c>
      <c r="AH47" s="213">
        <f t="shared" si="11"/>
        <v>3</v>
      </c>
      <c r="AI47" s="214" t="str">
        <f t="shared" si="12"/>
        <v>Low</v>
      </c>
      <c r="AJ47" s="215">
        <f t="shared" si="13"/>
        <v>119</v>
      </c>
      <c r="AK47" s="216">
        <f>VLOOKUP($B47,'Lack of Reliability Index'!$A$2:$H$192,8,FALSE)</f>
        <v>5.0585858585858592</v>
      </c>
      <c r="AL47" s="217">
        <f>'Imputed and missing data hidden'!BY45</f>
        <v>12</v>
      </c>
      <c r="AM47" s="218">
        <f t="shared" si="14"/>
        <v>0.23529411764705882</v>
      </c>
      <c r="AN47" s="217" t="str">
        <f t="shared" si="15"/>
        <v/>
      </c>
      <c r="AO47" s="219">
        <f>'Indicator Date hidden2'!BZ46</f>
        <v>0.34848484848484851</v>
      </c>
      <c r="AP47" s="134"/>
    </row>
    <row r="48" spans="1:42" ht="15" thickBot="1" x14ac:dyDescent="0.35">
      <c r="A48" s="202" t="str">
        <f>'Indicator Data'!A50</f>
        <v>Czech Republic</v>
      </c>
      <c r="B48" s="203" t="str">
        <f>'Indicator Data'!B50</f>
        <v>CZE</v>
      </c>
      <c r="C48" s="220">
        <f>'Hazard &amp; Exposure'!AO47</f>
        <v>0.9</v>
      </c>
      <c r="D48" s="205">
        <f>'Hazard &amp; Exposure'!AP47</f>
        <v>5.3</v>
      </c>
      <c r="E48" s="205">
        <f>'Hazard &amp; Exposure'!AQ47</f>
        <v>0</v>
      </c>
      <c r="F48" s="205">
        <f>'Hazard &amp; Exposure'!AR47</f>
        <v>0</v>
      </c>
      <c r="G48" s="205">
        <f>'Hazard &amp; Exposure'!AU47</f>
        <v>1.4</v>
      </c>
      <c r="H48" s="205">
        <f>'Hazard &amp; Exposure'!DM47</f>
        <v>1.2</v>
      </c>
      <c r="I48" s="206">
        <f>'Hazard &amp; Exposure'!DN47</f>
        <v>1.7</v>
      </c>
      <c r="J48" s="205">
        <f>'Hazard &amp; Exposure'!DQ47</f>
        <v>0.1</v>
      </c>
      <c r="K48" s="205">
        <f>'Hazard &amp; Exposure'!DT47</f>
        <v>0</v>
      </c>
      <c r="L48" s="206">
        <f>'Hazard &amp; Exposure'!DU47</f>
        <v>0.1</v>
      </c>
      <c r="M48" s="207">
        <f t="shared" si="8"/>
        <v>0.9</v>
      </c>
      <c r="N48" s="208">
        <f>Vulnerability!E47</f>
        <v>0</v>
      </c>
      <c r="O48" s="209">
        <f>Vulnerability!H47</f>
        <v>0.9</v>
      </c>
      <c r="P48" s="209">
        <f>Vulnerability!N47</f>
        <v>0.3</v>
      </c>
      <c r="Q48" s="206">
        <f>Vulnerability!O47</f>
        <v>0.3</v>
      </c>
      <c r="R48" s="209">
        <f>Vulnerability!T47</f>
        <v>2.1</v>
      </c>
      <c r="S48" s="210">
        <f>Vulnerability!AB47</f>
        <v>0.1</v>
      </c>
      <c r="T48" s="210">
        <f>Vulnerability!AE47</f>
        <v>0.2</v>
      </c>
      <c r="U48" s="210">
        <f>Vulnerability!AH47</f>
        <v>0</v>
      </c>
      <c r="V48" s="210">
        <f>Vulnerability!AK47</f>
        <v>1.5</v>
      </c>
      <c r="W48" s="209">
        <f>Vulnerability!AL47</f>
        <v>0.5</v>
      </c>
      <c r="X48" s="206">
        <f>Vulnerability!AM47</f>
        <v>1.3</v>
      </c>
      <c r="Y48" s="207">
        <f t="shared" si="9"/>
        <v>0.8</v>
      </c>
      <c r="Z48" s="221">
        <f>'Lack of Coping Capacity'!D47</f>
        <v>2.5</v>
      </c>
      <c r="AA48" s="212">
        <f>'Lack of Coping Capacity'!G47</f>
        <v>3.9</v>
      </c>
      <c r="AB48" s="206">
        <f>'Lack of Coping Capacity'!H47</f>
        <v>3.2</v>
      </c>
      <c r="AC48" s="212">
        <f>'Lack of Coping Capacity'!M47</f>
        <v>1.5</v>
      </c>
      <c r="AD48" s="212">
        <f>'Lack of Coping Capacity'!R47</f>
        <v>0</v>
      </c>
      <c r="AE48" s="212">
        <f>'Lack of Coping Capacity'!Z47</f>
        <v>0.4</v>
      </c>
      <c r="AF48" s="206">
        <f>'Lack of Coping Capacity'!AA47</f>
        <v>0.6</v>
      </c>
      <c r="AG48" s="207">
        <f t="shared" si="10"/>
        <v>2</v>
      </c>
      <c r="AH48" s="213">
        <f t="shared" si="11"/>
        <v>1.1000000000000001</v>
      </c>
      <c r="AI48" s="214" t="str">
        <f t="shared" si="12"/>
        <v>Very Low</v>
      </c>
      <c r="AJ48" s="215">
        <f t="shared" si="13"/>
        <v>185</v>
      </c>
      <c r="AK48" s="216">
        <f>VLOOKUP($B48,'Lack of Reliability Index'!$A$2:$H$192,8,FALSE)</f>
        <v>4.5948717948717954</v>
      </c>
      <c r="AL48" s="217">
        <f>'Imputed and missing data hidden'!BY46</f>
        <v>12</v>
      </c>
      <c r="AM48" s="218">
        <f t="shared" si="14"/>
        <v>0.23529411764705882</v>
      </c>
      <c r="AN48" s="217" t="str">
        <f t="shared" si="15"/>
        <v/>
      </c>
      <c r="AO48" s="219">
        <f>'Indicator Date hidden2'!BZ47</f>
        <v>0.26153846153846155</v>
      </c>
      <c r="AP48" s="134"/>
    </row>
    <row r="49" spans="1:42" ht="15" thickBot="1" x14ac:dyDescent="0.35">
      <c r="A49" s="202" t="str">
        <f>'Indicator Data'!A51</f>
        <v>Denmark</v>
      </c>
      <c r="B49" s="203" t="str">
        <f>'Indicator Data'!B51</f>
        <v>DNK</v>
      </c>
      <c r="C49" s="220">
        <f>'Hazard &amp; Exposure'!AO48</f>
        <v>0.1</v>
      </c>
      <c r="D49" s="205">
        <f>'Hazard &amp; Exposure'!AP48</f>
        <v>2.2999999999999998</v>
      </c>
      <c r="E49" s="205">
        <f>'Hazard &amp; Exposure'!AQ48</f>
        <v>0</v>
      </c>
      <c r="F49" s="205">
        <f>'Hazard &amp; Exposure'!AR48</f>
        <v>0</v>
      </c>
      <c r="G49" s="205">
        <f>'Hazard &amp; Exposure'!AU48</f>
        <v>3.5</v>
      </c>
      <c r="H49" s="205">
        <f>'Hazard &amp; Exposure'!DM48</f>
        <v>1.6</v>
      </c>
      <c r="I49" s="206">
        <f>'Hazard &amp; Exposure'!DN48</f>
        <v>1.3</v>
      </c>
      <c r="J49" s="205">
        <f>'Hazard &amp; Exposure'!DQ48</f>
        <v>0</v>
      </c>
      <c r="K49" s="205">
        <f>'Hazard &amp; Exposure'!DT48</f>
        <v>0</v>
      </c>
      <c r="L49" s="206">
        <f>'Hazard &amp; Exposure'!DU48</f>
        <v>0</v>
      </c>
      <c r="M49" s="207">
        <f t="shared" si="8"/>
        <v>0.7</v>
      </c>
      <c r="N49" s="208">
        <f>Vulnerability!E48</f>
        <v>0</v>
      </c>
      <c r="O49" s="209">
        <f>Vulnerability!H48</f>
        <v>0.7</v>
      </c>
      <c r="P49" s="209">
        <f>Vulnerability!N48</f>
        <v>0.1</v>
      </c>
      <c r="Q49" s="206">
        <f>Vulnerability!O48</f>
        <v>0.2</v>
      </c>
      <c r="R49" s="209">
        <f>Vulnerability!T48</f>
        <v>5.2</v>
      </c>
      <c r="S49" s="210">
        <f>Vulnerability!AB48</f>
        <v>0.1</v>
      </c>
      <c r="T49" s="210">
        <f>Vulnerability!AE48</f>
        <v>0.3</v>
      </c>
      <c r="U49" s="210">
        <f>Vulnerability!AH48</f>
        <v>0</v>
      </c>
      <c r="V49" s="210">
        <f>Vulnerability!AK48</f>
        <v>1.2</v>
      </c>
      <c r="W49" s="209">
        <f>Vulnerability!AL48</f>
        <v>0.4</v>
      </c>
      <c r="X49" s="206">
        <f>Vulnerability!AM48</f>
        <v>3.2</v>
      </c>
      <c r="Y49" s="207">
        <f t="shared" si="9"/>
        <v>1.8</v>
      </c>
      <c r="Z49" s="221">
        <f>'Lack of Coping Capacity'!D48</f>
        <v>2.7</v>
      </c>
      <c r="AA49" s="212">
        <f>'Lack of Coping Capacity'!G48</f>
        <v>1.2</v>
      </c>
      <c r="AB49" s="206">
        <f>'Lack of Coping Capacity'!H48</f>
        <v>2</v>
      </c>
      <c r="AC49" s="212">
        <f>'Lack of Coping Capacity'!M48</f>
        <v>1.3</v>
      </c>
      <c r="AD49" s="212">
        <f>'Lack of Coping Capacity'!R48</f>
        <v>0</v>
      </c>
      <c r="AE49" s="212">
        <f>'Lack of Coping Capacity'!Z48</f>
        <v>0.2</v>
      </c>
      <c r="AF49" s="206">
        <f>'Lack of Coping Capacity'!AA48</f>
        <v>0.5</v>
      </c>
      <c r="AG49" s="207">
        <f t="shared" si="10"/>
        <v>1.3</v>
      </c>
      <c r="AH49" s="213">
        <f t="shared" si="11"/>
        <v>1.2</v>
      </c>
      <c r="AI49" s="214" t="str">
        <f t="shared" si="12"/>
        <v>Very Low</v>
      </c>
      <c r="AJ49" s="215">
        <f t="shared" si="13"/>
        <v>181</v>
      </c>
      <c r="AK49" s="216">
        <f>VLOOKUP($B49,'Lack of Reliability Index'!$A$2:$H$192,8,FALSE)</f>
        <v>3.7743589743589743</v>
      </c>
      <c r="AL49" s="217">
        <f>'Imputed and missing data hidden'!BY47</f>
        <v>12</v>
      </c>
      <c r="AM49" s="218">
        <f t="shared" si="14"/>
        <v>0.23529411764705882</v>
      </c>
      <c r="AN49" s="217" t="str">
        <f t="shared" si="15"/>
        <v/>
      </c>
      <c r="AO49" s="219">
        <f>'Indicator Date hidden2'!BZ48</f>
        <v>0.1076923076923077</v>
      </c>
      <c r="AP49" s="134"/>
    </row>
    <row r="50" spans="1:42" ht="15" thickBot="1" x14ac:dyDescent="0.35">
      <c r="A50" s="202" t="str">
        <f>'Indicator Data'!A52</f>
        <v>Djibouti</v>
      </c>
      <c r="B50" s="203" t="str">
        <f>'Indicator Data'!B52</f>
        <v>DJI</v>
      </c>
      <c r="C50" s="220">
        <f>'Hazard &amp; Exposure'!AO49</f>
        <v>5.3</v>
      </c>
      <c r="D50" s="205">
        <f>'Hazard &amp; Exposure'!AP49</f>
        <v>0.4</v>
      </c>
      <c r="E50" s="205">
        <f>'Hazard &amp; Exposure'!AQ49</f>
        <v>8.5</v>
      </c>
      <c r="F50" s="205">
        <f>'Hazard &amp; Exposure'!AR49</f>
        <v>0</v>
      </c>
      <c r="G50" s="205">
        <f>'Hazard &amp; Exposure'!AU49</f>
        <v>8.1</v>
      </c>
      <c r="H50" s="205">
        <f>'Hazard &amp; Exposure'!DM49</f>
        <v>4.8</v>
      </c>
      <c r="I50" s="206">
        <f>'Hazard &amp; Exposure'!DN49</f>
        <v>5.4</v>
      </c>
      <c r="J50" s="205">
        <f>'Hazard &amp; Exposure'!DQ49</f>
        <v>2.6</v>
      </c>
      <c r="K50" s="205">
        <f>'Hazard &amp; Exposure'!DT49</f>
        <v>0</v>
      </c>
      <c r="L50" s="206">
        <f>'Hazard &amp; Exposure'!DU49</f>
        <v>1.8</v>
      </c>
      <c r="M50" s="207">
        <f t="shared" si="8"/>
        <v>3.8</v>
      </c>
      <c r="N50" s="208">
        <f>Vulnerability!E49</f>
        <v>7.5</v>
      </c>
      <c r="O50" s="209">
        <f>Vulnerability!H49</f>
        <v>4.0999999999999996</v>
      </c>
      <c r="P50" s="209">
        <f>Vulnerability!N49</f>
        <v>3.7</v>
      </c>
      <c r="Q50" s="206">
        <f>Vulnerability!O49</f>
        <v>5.7</v>
      </c>
      <c r="R50" s="209">
        <f>Vulnerability!T49</f>
        <v>5.3</v>
      </c>
      <c r="S50" s="210">
        <f>Vulnerability!AB49</f>
        <v>1.9</v>
      </c>
      <c r="T50" s="210">
        <f>Vulnerability!AE49</f>
        <v>5.5</v>
      </c>
      <c r="U50" s="210">
        <f>Vulnerability!AH49</f>
        <v>10</v>
      </c>
      <c r="V50" s="210">
        <f>Vulnerability!AK49</f>
        <v>6.2</v>
      </c>
      <c r="W50" s="209">
        <f>Vulnerability!AL49</f>
        <v>7</v>
      </c>
      <c r="X50" s="206">
        <f>Vulnerability!AM49</f>
        <v>6.2</v>
      </c>
      <c r="Y50" s="207">
        <f t="shared" si="9"/>
        <v>6</v>
      </c>
      <c r="Z50" s="221">
        <f>'Lack of Coping Capacity'!D49</f>
        <v>5.5</v>
      </c>
      <c r="AA50" s="212">
        <f>'Lack of Coping Capacity'!G49</f>
        <v>6.9</v>
      </c>
      <c r="AB50" s="206">
        <f>'Lack of Coping Capacity'!H49</f>
        <v>6.2</v>
      </c>
      <c r="AC50" s="212">
        <f>'Lack of Coping Capacity'!M49</f>
        <v>5.5</v>
      </c>
      <c r="AD50" s="212">
        <f>'Lack of Coping Capacity'!R49</f>
        <v>6</v>
      </c>
      <c r="AE50" s="212">
        <f>'Lack of Coping Capacity'!Z49</f>
        <v>6.2</v>
      </c>
      <c r="AF50" s="206">
        <f>'Lack of Coping Capacity'!AA49</f>
        <v>5.9</v>
      </c>
      <c r="AG50" s="207">
        <f t="shared" si="10"/>
        <v>6.1</v>
      </c>
      <c r="AH50" s="213">
        <f t="shared" si="11"/>
        <v>5.2</v>
      </c>
      <c r="AI50" s="214" t="str">
        <f t="shared" si="12"/>
        <v>High</v>
      </c>
      <c r="AJ50" s="215">
        <f t="shared" si="13"/>
        <v>40</v>
      </c>
      <c r="AK50" s="216">
        <f>VLOOKUP($B50,'Lack of Reliability Index'!$A$2:$H$192,8,FALSE)</f>
        <v>3.3568627450980379</v>
      </c>
      <c r="AL50" s="217">
        <f>'Imputed and missing data hidden'!BY48</f>
        <v>7</v>
      </c>
      <c r="AM50" s="218">
        <f t="shared" si="14"/>
        <v>0.13725490196078433</v>
      </c>
      <c r="AN50" s="217" t="str">
        <f t="shared" si="15"/>
        <v/>
      </c>
      <c r="AO50" s="219">
        <f>'Indicator Date hidden2'!BZ49</f>
        <v>0.27941176470588236</v>
      </c>
      <c r="AP50" s="134"/>
    </row>
    <row r="51" spans="1:42" ht="15" thickBot="1" x14ac:dyDescent="0.35">
      <c r="A51" s="202" t="str">
        <f>'Indicator Data'!A53</f>
        <v>Dominica</v>
      </c>
      <c r="B51" s="203" t="str">
        <f>'Indicator Data'!B53</f>
        <v>DMA</v>
      </c>
      <c r="C51" s="220">
        <f>'Hazard &amp; Exposure'!AO50</f>
        <v>4</v>
      </c>
      <c r="D51" s="205">
        <f>'Hazard &amp; Exposure'!AP50</f>
        <v>0.1</v>
      </c>
      <c r="E51" s="205">
        <f>'Hazard &amp; Exposure'!AQ50</f>
        <v>8.5</v>
      </c>
      <c r="F51" s="205">
        <f>'Hazard &amp; Exposure'!AR50</f>
        <v>7.6</v>
      </c>
      <c r="G51" s="205">
        <f>'Hazard &amp; Exposure'!AU50</f>
        <v>0</v>
      </c>
      <c r="H51" s="205">
        <f>'Hazard &amp; Exposure'!DM50</f>
        <v>3.8</v>
      </c>
      <c r="I51" s="206">
        <f>'Hazard &amp; Exposure'!DN50</f>
        <v>4.9000000000000004</v>
      </c>
      <c r="J51" s="205">
        <f>'Hazard &amp; Exposure'!DQ50</f>
        <v>0</v>
      </c>
      <c r="K51" s="205">
        <f>'Hazard &amp; Exposure'!DT50</f>
        <v>0</v>
      </c>
      <c r="L51" s="206">
        <f>'Hazard &amp; Exposure'!DU50</f>
        <v>0</v>
      </c>
      <c r="M51" s="207">
        <f t="shared" si="8"/>
        <v>2.8</v>
      </c>
      <c r="N51" s="208">
        <f>Vulnerability!E50</f>
        <v>3.2</v>
      </c>
      <c r="O51" s="209" t="str">
        <f>Vulnerability!H50</f>
        <v>x</v>
      </c>
      <c r="P51" s="209">
        <f>Vulnerability!N50</f>
        <v>4.4000000000000004</v>
      </c>
      <c r="Q51" s="206">
        <f>Vulnerability!O50</f>
        <v>3.6</v>
      </c>
      <c r="R51" s="209">
        <f>Vulnerability!T50</f>
        <v>0</v>
      </c>
      <c r="S51" s="210">
        <f>Vulnerability!AB50</f>
        <v>0.3</v>
      </c>
      <c r="T51" s="210">
        <f>Vulnerability!AE50</f>
        <v>2.7</v>
      </c>
      <c r="U51" s="210">
        <f>Vulnerability!AH50</f>
        <v>0</v>
      </c>
      <c r="V51" s="210">
        <f>Vulnerability!AK50</f>
        <v>2.2000000000000002</v>
      </c>
      <c r="W51" s="209">
        <f>Vulnerability!AL50</f>
        <v>1.4</v>
      </c>
      <c r="X51" s="206">
        <f>Vulnerability!AM50</f>
        <v>0.7</v>
      </c>
      <c r="Y51" s="207">
        <f t="shared" si="9"/>
        <v>2.2999999999999998</v>
      </c>
      <c r="Z51" s="221" t="str">
        <f>'Lack of Coping Capacity'!D50</f>
        <v>x</v>
      </c>
      <c r="AA51" s="212">
        <f>'Lack of Coping Capacity'!G50</f>
        <v>5</v>
      </c>
      <c r="AB51" s="206">
        <f>'Lack of Coping Capacity'!H50</f>
        <v>5</v>
      </c>
      <c r="AC51" s="212">
        <f>'Lack of Coping Capacity'!M50</f>
        <v>2.6</v>
      </c>
      <c r="AD51" s="212">
        <f>'Lack of Coping Capacity'!R50</f>
        <v>1.1000000000000001</v>
      </c>
      <c r="AE51" s="212">
        <f>'Lack of Coping Capacity'!Z50</f>
        <v>5.7</v>
      </c>
      <c r="AF51" s="206">
        <f>'Lack of Coping Capacity'!AA50</f>
        <v>3.1</v>
      </c>
      <c r="AG51" s="207">
        <f t="shared" si="10"/>
        <v>4.0999999999999996</v>
      </c>
      <c r="AH51" s="213">
        <f t="shared" si="11"/>
        <v>3</v>
      </c>
      <c r="AI51" s="214" t="str">
        <f t="shared" si="12"/>
        <v>Low</v>
      </c>
      <c r="AJ51" s="215">
        <f t="shared" si="13"/>
        <v>119</v>
      </c>
      <c r="AK51" s="216">
        <f>VLOOKUP($B51,'Lack of Reliability Index'!$A$2:$H$192,8,FALSE)</f>
        <v>5.1751412429378538</v>
      </c>
      <c r="AL51" s="217">
        <f>'Imputed and missing data hidden'!BY49</f>
        <v>21</v>
      </c>
      <c r="AM51" s="218">
        <f t="shared" si="14"/>
        <v>0.41176470588235292</v>
      </c>
      <c r="AN51" s="217" t="str">
        <f t="shared" si="15"/>
        <v/>
      </c>
      <c r="AO51" s="219">
        <f>'Indicator Date hidden2'!BZ50</f>
        <v>0.22033898305084745</v>
      </c>
      <c r="AP51" s="134"/>
    </row>
    <row r="52" spans="1:42" ht="15" thickBot="1" x14ac:dyDescent="0.35">
      <c r="A52" s="202" t="str">
        <f>'Indicator Data'!A54</f>
        <v>Dominican Republic</v>
      </c>
      <c r="B52" s="203" t="str">
        <f>'Indicator Data'!B54</f>
        <v>DOM</v>
      </c>
      <c r="C52" s="220">
        <f>'Hazard &amp; Exposure'!AO51</f>
        <v>9.6999999999999993</v>
      </c>
      <c r="D52" s="205">
        <f>'Hazard &amp; Exposure'!AP51</f>
        <v>4.5999999999999996</v>
      </c>
      <c r="E52" s="205">
        <f>'Hazard &amp; Exposure'!AQ51</f>
        <v>6.4</v>
      </c>
      <c r="F52" s="205">
        <f>'Hazard &amp; Exposure'!AR51</f>
        <v>7.9</v>
      </c>
      <c r="G52" s="205">
        <f>'Hazard &amp; Exposure'!AU51</f>
        <v>0.5</v>
      </c>
      <c r="H52" s="205">
        <f>'Hazard &amp; Exposure'!DM51</f>
        <v>5.9</v>
      </c>
      <c r="I52" s="206">
        <f>'Hazard &amp; Exposure'!DN51</f>
        <v>6.7</v>
      </c>
      <c r="J52" s="205">
        <f>'Hazard &amp; Exposure'!DQ51</f>
        <v>4.3</v>
      </c>
      <c r="K52" s="205">
        <f>'Hazard &amp; Exposure'!DT51</f>
        <v>0</v>
      </c>
      <c r="L52" s="206">
        <f>'Hazard &amp; Exposure'!DU51</f>
        <v>3</v>
      </c>
      <c r="M52" s="207">
        <f t="shared" si="8"/>
        <v>5.0999999999999996</v>
      </c>
      <c r="N52" s="208">
        <f>Vulnerability!E51</f>
        <v>3.7</v>
      </c>
      <c r="O52" s="209">
        <f>Vulnerability!H51</f>
        <v>5.2</v>
      </c>
      <c r="P52" s="209">
        <f>Vulnerability!N51</f>
        <v>1</v>
      </c>
      <c r="Q52" s="206">
        <f>Vulnerability!O51</f>
        <v>3.4</v>
      </c>
      <c r="R52" s="209">
        <f>Vulnerability!T51</f>
        <v>6.3</v>
      </c>
      <c r="S52" s="210">
        <f>Vulnerability!AB51</f>
        <v>1.3</v>
      </c>
      <c r="T52" s="210">
        <f>Vulnerability!AE51</f>
        <v>1.6</v>
      </c>
      <c r="U52" s="210">
        <f>Vulnerability!AH51</f>
        <v>0.3</v>
      </c>
      <c r="V52" s="210">
        <f>Vulnerability!AK51</f>
        <v>2.1</v>
      </c>
      <c r="W52" s="209">
        <f>Vulnerability!AL51</f>
        <v>1.3</v>
      </c>
      <c r="X52" s="206">
        <f>Vulnerability!AM51</f>
        <v>4.2</v>
      </c>
      <c r="Y52" s="207">
        <f t="shared" si="9"/>
        <v>3.8</v>
      </c>
      <c r="Z52" s="221">
        <f>'Lack of Coping Capacity'!D51</f>
        <v>4.5999999999999996</v>
      </c>
      <c r="AA52" s="212">
        <f>'Lack of Coping Capacity'!G51</f>
        <v>6.5</v>
      </c>
      <c r="AB52" s="206">
        <f>'Lack of Coping Capacity'!H51</f>
        <v>5.6</v>
      </c>
      <c r="AC52" s="212">
        <f>'Lack of Coping Capacity'!M51</f>
        <v>2.5</v>
      </c>
      <c r="AD52" s="212">
        <f>'Lack of Coping Capacity'!R51</f>
        <v>2.2000000000000002</v>
      </c>
      <c r="AE52" s="212">
        <f>'Lack of Coping Capacity'!Z51</f>
        <v>4.8</v>
      </c>
      <c r="AF52" s="206">
        <f>'Lack of Coping Capacity'!AA51</f>
        <v>3.2</v>
      </c>
      <c r="AG52" s="207">
        <f t="shared" si="10"/>
        <v>4.5</v>
      </c>
      <c r="AH52" s="213">
        <f t="shared" si="11"/>
        <v>4.4000000000000004</v>
      </c>
      <c r="AI52" s="214" t="str">
        <f t="shared" si="12"/>
        <v>Medium</v>
      </c>
      <c r="AJ52" s="215">
        <f t="shared" si="13"/>
        <v>72</v>
      </c>
      <c r="AK52" s="216">
        <f>VLOOKUP($B52,'Lack of Reliability Index'!$A$2:$H$192,8,FALSE)</f>
        <v>2.9405405405405407</v>
      </c>
      <c r="AL52" s="217">
        <f>'Imputed and missing data hidden'!BY50</f>
        <v>4</v>
      </c>
      <c r="AM52" s="218">
        <f t="shared" si="14"/>
        <v>7.8431372549019607E-2</v>
      </c>
      <c r="AN52" s="217" t="str">
        <f t="shared" si="15"/>
        <v/>
      </c>
      <c r="AO52" s="219">
        <f>'Indicator Date hidden2'!BZ51</f>
        <v>0.35135135135135137</v>
      </c>
      <c r="AP52" s="134"/>
    </row>
    <row r="53" spans="1:42" ht="15" thickBot="1" x14ac:dyDescent="0.35">
      <c r="A53" s="202" t="str">
        <f>'Indicator Data'!A55</f>
        <v>Ecuador</v>
      </c>
      <c r="B53" s="203" t="str">
        <f>'Indicator Data'!B55</f>
        <v>ECU</v>
      </c>
      <c r="C53" s="220">
        <f>'Hazard &amp; Exposure'!AO52</f>
        <v>9.8000000000000007</v>
      </c>
      <c r="D53" s="205">
        <f>'Hazard &amp; Exposure'!AP52</f>
        <v>6.7</v>
      </c>
      <c r="E53" s="205">
        <f>'Hazard &amp; Exposure'!AQ52</f>
        <v>9.1999999999999993</v>
      </c>
      <c r="F53" s="205">
        <f>'Hazard &amp; Exposure'!AR52</f>
        <v>0</v>
      </c>
      <c r="G53" s="205">
        <f>'Hazard &amp; Exposure'!AU52</f>
        <v>3.6</v>
      </c>
      <c r="H53" s="205">
        <f>'Hazard &amp; Exposure'!DM52</f>
        <v>4.9000000000000004</v>
      </c>
      <c r="I53" s="206">
        <f>'Hazard &amp; Exposure'!DN52</f>
        <v>6.9</v>
      </c>
      <c r="J53" s="205">
        <f>'Hazard &amp; Exposure'!DQ52</f>
        <v>2.9</v>
      </c>
      <c r="K53" s="205">
        <f>'Hazard &amp; Exposure'!DT52</f>
        <v>0</v>
      </c>
      <c r="L53" s="206">
        <f>'Hazard &amp; Exposure'!DU52</f>
        <v>2</v>
      </c>
      <c r="M53" s="207">
        <f t="shared" si="8"/>
        <v>4.9000000000000004</v>
      </c>
      <c r="N53" s="208">
        <f>Vulnerability!E52</f>
        <v>3.8</v>
      </c>
      <c r="O53" s="209">
        <f>Vulnerability!H52</f>
        <v>5.2</v>
      </c>
      <c r="P53" s="209">
        <f>Vulnerability!N52</f>
        <v>0.7</v>
      </c>
      <c r="Q53" s="206">
        <f>Vulnerability!O52</f>
        <v>3.4</v>
      </c>
      <c r="R53" s="209">
        <f>Vulnerability!T52</f>
        <v>8.4</v>
      </c>
      <c r="S53" s="210">
        <f>Vulnerability!AB52</f>
        <v>0.4</v>
      </c>
      <c r="T53" s="210">
        <f>Vulnerability!AE52</f>
        <v>1.1000000000000001</v>
      </c>
      <c r="U53" s="210">
        <f>Vulnerability!AH52</f>
        <v>1</v>
      </c>
      <c r="V53" s="210">
        <f>Vulnerability!AK52</f>
        <v>3.1</v>
      </c>
      <c r="W53" s="209">
        <f>Vulnerability!AL52</f>
        <v>1.5</v>
      </c>
      <c r="X53" s="206">
        <f>Vulnerability!AM52</f>
        <v>6</v>
      </c>
      <c r="Y53" s="207">
        <f t="shared" si="9"/>
        <v>4.8</v>
      </c>
      <c r="Z53" s="221">
        <f>'Lack of Coping Capacity'!D52</f>
        <v>3</v>
      </c>
      <c r="AA53" s="212">
        <f>'Lack of Coping Capacity'!G52</f>
        <v>6</v>
      </c>
      <c r="AB53" s="206">
        <f>'Lack of Coping Capacity'!H52</f>
        <v>4.5</v>
      </c>
      <c r="AC53" s="212">
        <f>'Lack of Coping Capacity'!M52</f>
        <v>2.9</v>
      </c>
      <c r="AD53" s="212">
        <f>'Lack of Coping Capacity'!R52</f>
        <v>3.4</v>
      </c>
      <c r="AE53" s="212">
        <f>'Lack of Coping Capacity'!Z52</f>
        <v>3.9</v>
      </c>
      <c r="AF53" s="206">
        <f>'Lack of Coping Capacity'!AA52</f>
        <v>3.4</v>
      </c>
      <c r="AG53" s="207">
        <f t="shared" si="10"/>
        <v>4</v>
      </c>
      <c r="AH53" s="213">
        <f t="shared" si="11"/>
        <v>4.5</v>
      </c>
      <c r="AI53" s="214" t="str">
        <f t="shared" si="12"/>
        <v>Medium</v>
      </c>
      <c r="AJ53" s="215">
        <f t="shared" si="13"/>
        <v>69</v>
      </c>
      <c r="AK53" s="216">
        <f>VLOOKUP($B53,'Lack of Reliability Index'!$A$2:$H$192,8,FALSE)</f>
        <v>3.1567567567567565</v>
      </c>
      <c r="AL53" s="217">
        <f>'Imputed and missing data hidden'!BY51</f>
        <v>4</v>
      </c>
      <c r="AM53" s="218">
        <f t="shared" si="14"/>
        <v>7.8431372549019607E-2</v>
      </c>
      <c r="AN53" s="217" t="str">
        <f t="shared" si="15"/>
        <v/>
      </c>
      <c r="AO53" s="219">
        <f>'Indicator Date hidden2'!BZ52</f>
        <v>0.39189189189189189</v>
      </c>
      <c r="AP53" s="134"/>
    </row>
    <row r="54" spans="1:42" ht="15" thickBot="1" x14ac:dyDescent="0.35">
      <c r="A54" s="202" t="str">
        <f>'Indicator Data'!A56</f>
        <v>Egypt</v>
      </c>
      <c r="B54" s="203" t="str">
        <f>'Indicator Data'!B56</f>
        <v>EGY</v>
      </c>
      <c r="C54" s="220">
        <f>'Hazard &amp; Exposure'!AO53</f>
        <v>4.9000000000000004</v>
      </c>
      <c r="D54" s="205">
        <f>'Hazard &amp; Exposure'!AP53</f>
        <v>8.1</v>
      </c>
      <c r="E54" s="205">
        <f>'Hazard &amp; Exposure'!AQ53</f>
        <v>7.2</v>
      </c>
      <c r="F54" s="205">
        <f>'Hazard &amp; Exposure'!AR53</f>
        <v>0</v>
      </c>
      <c r="G54" s="205">
        <f>'Hazard &amp; Exposure'!AU53</f>
        <v>2.2999999999999998</v>
      </c>
      <c r="H54" s="205">
        <f>'Hazard &amp; Exposure'!DM53</f>
        <v>3.2</v>
      </c>
      <c r="I54" s="206">
        <f>'Hazard &amp; Exposure'!DN53</f>
        <v>4.9000000000000004</v>
      </c>
      <c r="J54" s="205">
        <f>'Hazard &amp; Exposure'!DQ53</f>
        <v>9.3000000000000007</v>
      </c>
      <c r="K54" s="205">
        <f>'Hazard &amp; Exposure'!DT53</f>
        <v>7</v>
      </c>
      <c r="L54" s="206">
        <f>'Hazard &amp; Exposure'!DU53</f>
        <v>7</v>
      </c>
      <c r="M54" s="207">
        <f t="shared" si="8"/>
        <v>6.1</v>
      </c>
      <c r="N54" s="208">
        <f>Vulnerability!E53</f>
        <v>4.4000000000000004</v>
      </c>
      <c r="O54" s="209">
        <f>Vulnerability!H53</f>
        <v>3.8</v>
      </c>
      <c r="P54" s="209">
        <f>Vulnerability!N53</f>
        <v>1.2</v>
      </c>
      <c r="Q54" s="206">
        <f>Vulnerability!O53</f>
        <v>3.5</v>
      </c>
      <c r="R54" s="209">
        <f>Vulnerability!T53</f>
        <v>6.6</v>
      </c>
      <c r="S54" s="210">
        <f>Vulnerability!AB53</f>
        <v>0.3</v>
      </c>
      <c r="T54" s="210">
        <f>Vulnerability!AE53</f>
        <v>1.6</v>
      </c>
      <c r="U54" s="210">
        <f>Vulnerability!AH53</f>
        <v>0</v>
      </c>
      <c r="V54" s="210">
        <f>Vulnerability!AK53</f>
        <v>0.5</v>
      </c>
      <c r="W54" s="209">
        <f>Vulnerability!AL53</f>
        <v>0.6</v>
      </c>
      <c r="X54" s="206">
        <f>Vulnerability!AM53</f>
        <v>4.2</v>
      </c>
      <c r="Y54" s="207">
        <f t="shared" si="9"/>
        <v>3.9</v>
      </c>
      <c r="Z54" s="221">
        <f>'Lack of Coping Capacity'!D53</f>
        <v>4.2</v>
      </c>
      <c r="AA54" s="212">
        <f>'Lack of Coping Capacity'!G53</f>
        <v>6.3</v>
      </c>
      <c r="AB54" s="206">
        <f>'Lack of Coping Capacity'!H53</f>
        <v>5.3</v>
      </c>
      <c r="AC54" s="212">
        <f>'Lack of Coping Capacity'!M53</f>
        <v>3.8</v>
      </c>
      <c r="AD54" s="212">
        <f>'Lack of Coping Capacity'!R53</f>
        <v>3.4</v>
      </c>
      <c r="AE54" s="212">
        <f>'Lack of Coping Capacity'!Z53</f>
        <v>4.3</v>
      </c>
      <c r="AF54" s="206">
        <f>'Lack of Coping Capacity'!AA53</f>
        <v>3.8</v>
      </c>
      <c r="AG54" s="207">
        <f t="shared" si="10"/>
        <v>4.5999999999999996</v>
      </c>
      <c r="AH54" s="213">
        <f t="shared" si="11"/>
        <v>4.8</v>
      </c>
      <c r="AI54" s="214" t="str">
        <f t="shared" si="12"/>
        <v>Medium</v>
      </c>
      <c r="AJ54" s="215">
        <f t="shared" si="13"/>
        <v>56</v>
      </c>
      <c r="AK54" s="216">
        <f>VLOOKUP($B54,'Lack of Reliability Index'!$A$2:$H$192,8,FALSE)</f>
        <v>2.4054054054054053</v>
      </c>
      <c r="AL54" s="217">
        <f>'Imputed and missing data hidden'!BY52</f>
        <v>1</v>
      </c>
      <c r="AM54" s="218">
        <f t="shared" si="14"/>
        <v>1.9607843137254902E-2</v>
      </c>
      <c r="AN54" s="217" t="str">
        <f t="shared" si="15"/>
        <v>YES</v>
      </c>
      <c r="AO54" s="219">
        <f>'Indicator Date hidden2'!BZ53</f>
        <v>0.3108108108108108</v>
      </c>
      <c r="AP54" s="134"/>
    </row>
    <row r="55" spans="1:42" ht="15" thickBot="1" x14ac:dyDescent="0.35">
      <c r="A55" s="202" t="str">
        <f>'Indicator Data'!A57</f>
        <v>El Salvador</v>
      </c>
      <c r="B55" s="203" t="str">
        <f>'Indicator Data'!B57</f>
        <v>SLV</v>
      </c>
      <c r="C55" s="220">
        <f>'Hazard &amp; Exposure'!AO54</f>
        <v>9.6999999999999993</v>
      </c>
      <c r="D55" s="205">
        <f>'Hazard &amp; Exposure'!AP54</f>
        <v>3</v>
      </c>
      <c r="E55" s="205">
        <f>'Hazard &amp; Exposure'!AQ54</f>
        <v>8.1999999999999993</v>
      </c>
      <c r="F55" s="205">
        <f>'Hazard &amp; Exposure'!AR54</f>
        <v>3.7</v>
      </c>
      <c r="G55" s="205">
        <f>'Hazard &amp; Exposure'!AU54</f>
        <v>3.6</v>
      </c>
      <c r="H55" s="205">
        <f>'Hazard &amp; Exposure'!DM54</f>
        <v>5.7</v>
      </c>
      <c r="I55" s="206">
        <f>'Hazard &amp; Exposure'!DN54</f>
        <v>6.5</v>
      </c>
      <c r="J55" s="205">
        <f>'Hazard &amp; Exposure'!DQ54</f>
        <v>3.7</v>
      </c>
      <c r="K55" s="205">
        <f>'Hazard &amp; Exposure'!DT54</f>
        <v>0</v>
      </c>
      <c r="L55" s="206">
        <f>'Hazard &amp; Exposure'!DU54</f>
        <v>2.6</v>
      </c>
      <c r="M55" s="207">
        <f t="shared" si="8"/>
        <v>4.8</v>
      </c>
      <c r="N55" s="208">
        <f>Vulnerability!E54</f>
        <v>5.0999999999999996</v>
      </c>
      <c r="O55" s="209">
        <f>Vulnerability!H54</f>
        <v>4.3</v>
      </c>
      <c r="P55" s="209">
        <f>Vulnerability!N54</f>
        <v>3.1</v>
      </c>
      <c r="Q55" s="206">
        <f>Vulnerability!O54</f>
        <v>4.4000000000000004</v>
      </c>
      <c r="R55" s="209">
        <f>Vulnerability!T54</f>
        <v>6</v>
      </c>
      <c r="S55" s="210">
        <f>Vulnerability!AB54</f>
        <v>1.1000000000000001</v>
      </c>
      <c r="T55" s="210">
        <f>Vulnerability!AE54</f>
        <v>1.1000000000000001</v>
      </c>
      <c r="U55" s="210">
        <f>Vulnerability!AH54</f>
        <v>4</v>
      </c>
      <c r="V55" s="210">
        <f>Vulnerability!AK54</f>
        <v>2.9</v>
      </c>
      <c r="W55" s="209">
        <f>Vulnerability!AL54</f>
        <v>2.4</v>
      </c>
      <c r="X55" s="206">
        <f>Vulnerability!AM54</f>
        <v>4.4000000000000004</v>
      </c>
      <c r="Y55" s="207">
        <f t="shared" si="9"/>
        <v>4.4000000000000004</v>
      </c>
      <c r="Z55" s="221">
        <f>'Lack of Coping Capacity'!D54</f>
        <v>5.2</v>
      </c>
      <c r="AA55" s="212">
        <f>'Lack of Coping Capacity'!G54</f>
        <v>6.2</v>
      </c>
      <c r="AB55" s="206">
        <f>'Lack of Coping Capacity'!H54</f>
        <v>5.7</v>
      </c>
      <c r="AC55" s="212">
        <f>'Lack of Coping Capacity'!M54</f>
        <v>2.9</v>
      </c>
      <c r="AD55" s="212">
        <f>'Lack of Coping Capacity'!R54</f>
        <v>2.2000000000000002</v>
      </c>
      <c r="AE55" s="212">
        <f>'Lack of Coping Capacity'!Z54</f>
        <v>4.5</v>
      </c>
      <c r="AF55" s="206">
        <f>'Lack of Coping Capacity'!AA54</f>
        <v>3.2</v>
      </c>
      <c r="AG55" s="207">
        <f t="shared" si="10"/>
        <v>4.5999999999999996</v>
      </c>
      <c r="AH55" s="213">
        <f t="shared" si="11"/>
        <v>4.5999999999999996</v>
      </c>
      <c r="AI55" s="214" t="str">
        <f t="shared" si="12"/>
        <v>Medium</v>
      </c>
      <c r="AJ55" s="215">
        <f t="shared" si="13"/>
        <v>62</v>
      </c>
      <c r="AK55" s="216">
        <f>VLOOKUP($B55,'Lack of Reliability Index'!$A$2:$H$192,8,FALSE)</f>
        <v>3.2072072072072082</v>
      </c>
      <c r="AL55" s="217">
        <f>'Imputed and missing data hidden'!BY53</f>
        <v>5</v>
      </c>
      <c r="AM55" s="218">
        <f t="shared" si="14"/>
        <v>9.8039215686274508E-2</v>
      </c>
      <c r="AN55" s="217" t="str">
        <f t="shared" si="15"/>
        <v/>
      </c>
      <c r="AO55" s="219">
        <f>'Indicator Date hidden2'!BZ54</f>
        <v>0.35135135135135137</v>
      </c>
      <c r="AP55" s="134"/>
    </row>
    <row r="56" spans="1:42" ht="15" thickBot="1" x14ac:dyDescent="0.35">
      <c r="A56" s="202" t="str">
        <f>'Indicator Data'!A58</f>
        <v>Equatorial Guinea</v>
      </c>
      <c r="B56" s="203" t="str">
        <f>'Indicator Data'!B58</f>
        <v>GNQ</v>
      </c>
      <c r="C56" s="220">
        <f>'Hazard &amp; Exposure'!AO55</f>
        <v>0.1</v>
      </c>
      <c r="D56" s="205">
        <f>'Hazard &amp; Exposure'!AP55</f>
        <v>4.4000000000000004</v>
      </c>
      <c r="E56" s="205">
        <f>'Hazard &amp; Exposure'!AQ55</f>
        <v>0</v>
      </c>
      <c r="F56" s="205">
        <f>'Hazard &amp; Exposure'!AR55</f>
        <v>0</v>
      </c>
      <c r="G56" s="205">
        <f>'Hazard &amp; Exposure'!AU55</f>
        <v>3.3</v>
      </c>
      <c r="H56" s="205">
        <f>'Hazard &amp; Exposure'!DM55</f>
        <v>6.7</v>
      </c>
      <c r="I56" s="206">
        <f>'Hazard &amp; Exposure'!DN55</f>
        <v>2.9</v>
      </c>
      <c r="J56" s="205">
        <f>'Hazard &amp; Exposure'!DQ55</f>
        <v>1.6</v>
      </c>
      <c r="K56" s="205">
        <f>'Hazard &amp; Exposure'!DT55</f>
        <v>0</v>
      </c>
      <c r="L56" s="206">
        <f>'Hazard &amp; Exposure'!DU55</f>
        <v>1.1000000000000001</v>
      </c>
      <c r="M56" s="207">
        <f t="shared" si="8"/>
        <v>2</v>
      </c>
      <c r="N56" s="208">
        <f>Vulnerability!E55</f>
        <v>6.2</v>
      </c>
      <c r="O56" s="209" t="str">
        <f>Vulnerability!H55</f>
        <v>x</v>
      </c>
      <c r="P56" s="209">
        <f>Vulnerability!N55</f>
        <v>0.4</v>
      </c>
      <c r="Q56" s="206">
        <f>Vulnerability!O55</f>
        <v>4.3</v>
      </c>
      <c r="R56" s="209">
        <f>Vulnerability!T55</f>
        <v>0</v>
      </c>
      <c r="S56" s="210">
        <f>Vulnerability!AB55</f>
        <v>5.9</v>
      </c>
      <c r="T56" s="210">
        <f>Vulnerability!AE55</f>
        <v>3.8</v>
      </c>
      <c r="U56" s="210">
        <f>Vulnerability!AH55</f>
        <v>0</v>
      </c>
      <c r="V56" s="210">
        <f>Vulnerability!AK55</f>
        <v>4.3</v>
      </c>
      <c r="W56" s="209">
        <f>Vulnerability!AL55</f>
        <v>3.8</v>
      </c>
      <c r="X56" s="206">
        <f>Vulnerability!AM55</f>
        <v>2.1</v>
      </c>
      <c r="Y56" s="207">
        <f t="shared" si="9"/>
        <v>3.3</v>
      </c>
      <c r="Z56" s="221" t="str">
        <f>'Lack of Coping Capacity'!D55</f>
        <v>x</v>
      </c>
      <c r="AA56" s="212">
        <f>'Lack of Coping Capacity'!G55</f>
        <v>8.1</v>
      </c>
      <c r="AB56" s="206">
        <f>'Lack of Coping Capacity'!H55</f>
        <v>8.1</v>
      </c>
      <c r="AC56" s="212">
        <f>'Lack of Coping Capacity'!M55</f>
        <v>5</v>
      </c>
      <c r="AD56" s="212">
        <f>'Lack of Coping Capacity'!R55</f>
        <v>6.6</v>
      </c>
      <c r="AE56" s="212">
        <f>'Lack of Coping Capacity'!Z55</f>
        <v>7.5</v>
      </c>
      <c r="AF56" s="206">
        <f>'Lack of Coping Capacity'!AA55</f>
        <v>6.4</v>
      </c>
      <c r="AG56" s="207">
        <f t="shared" si="10"/>
        <v>7.3</v>
      </c>
      <c r="AH56" s="213">
        <f t="shared" si="11"/>
        <v>3.6</v>
      </c>
      <c r="AI56" s="214" t="str">
        <f t="shared" si="12"/>
        <v>Medium</v>
      </c>
      <c r="AJ56" s="215">
        <f t="shared" si="13"/>
        <v>102</v>
      </c>
      <c r="AK56" s="216">
        <f>VLOOKUP($B56,'Lack of Reliability Index'!$A$2:$H$192,8,FALSE)</f>
        <v>5.0666666666666673</v>
      </c>
      <c r="AL56" s="217">
        <f>'Imputed and missing data hidden'!BY54</f>
        <v>11</v>
      </c>
      <c r="AM56" s="218">
        <f t="shared" si="14"/>
        <v>0.21568627450980393</v>
      </c>
      <c r="AN56" s="217" t="str">
        <f t="shared" si="15"/>
        <v/>
      </c>
      <c r="AO56" s="219">
        <f>'Indicator Date hidden2'!BZ55</f>
        <v>0.4</v>
      </c>
      <c r="AP56" s="134"/>
    </row>
    <row r="57" spans="1:42" ht="15" thickBot="1" x14ac:dyDescent="0.35">
      <c r="A57" s="202" t="str">
        <f>'Indicator Data'!A59</f>
        <v>Eritrea</v>
      </c>
      <c r="B57" s="203" t="str">
        <f>'Indicator Data'!B59</f>
        <v>ERI</v>
      </c>
      <c r="C57" s="220">
        <f>'Hazard &amp; Exposure'!AO56</f>
        <v>3.4</v>
      </c>
      <c r="D57" s="205">
        <f>'Hazard &amp; Exposure'!AP56</f>
        <v>3.1</v>
      </c>
      <c r="E57" s="205">
        <f>'Hazard &amp; Exposure'!AQ56</f>
        <v>0</v>
      </c>
      <c r="F57" s="205">
        <f>'Hazard &amp; Exposure'!AR56</f>
        <v>0</v>
      </c>
      <c r="G57" s="205">
        <f>'Hazard &amp; Exposure'!AU56</f>
        <v>7</v>
      </c>
      <c r="H57" s="205">
        <f>'Hazard &amp; Exposure'!DM56</f>
        <v>5.9</v>
      </c>
      <c r="I57" s="206">
        <f>'Hazard &amp; Exposure'!DN56</f>
        <v>3.7</v>
      </c>
      <c r="J57" s="205">
        <f>'Hazard &amp; Exposure'!DQ56</f>
        <v>9.8000000000000007</v>
      </c>
      <c r="K57" s="205">
        <f>'Hazard &amp; Exposure'!DT56</f>
        <v>0</v>
      </c>
      <c r="L57" s="206">
        <f>'Hazard &amp; Exposure'!DU56</f>
        <v>6.9</v>
      </c>
      <c r="M57" s="207">
        <f t="shared" si="8"/>
        <v>5.5</v>
      </c>
      <c r="N57" s="208">
        <f>Vulnerability!E56</f>
        <v>8.8000000000000007</v>
      </c>
      <c r="O57" s="209" t="str">
        <f>Vulnerability!H56</f>
        <v>x</v>
      </c>
      <c r="P57" s="209">
        <f>Vulnerability!N56</f>
        <v>0.4</v>
      </c>
      <c r="Q57" s="206">
        <f>Vulnerability!O56</f>
        <v>6</v>
      </c>
      <c r="R57" s="209">
        <f>Vulnerability!T56</f>
        <v>1.1000000000000001</v>
      </c>
      <c r="S57" s="210">
        <f>Vulnerability!AB56</f>
        <v>1.1000000000000001</v>
      </c>
      <c r="T57" s="210">
        <f>Vulnerability!AE56</f>
        <v>6</v>
      </c>
      <c r="U57" s="210">
        <f>Vulnerability!AH56</f>
        <v>0</v>
      </c>
      <c r="V57" s="210">
        <f>Vulnerability!AK56</f>
        <v>5.5</v>
      </c>
      <c r="W57" s="209">
        <f>Vulnerability!AL56</f>
        <v>3.6</v>
      </c>
      <c r="X57" s="206">
        <f>Vulnerability!AM56</f>
        <v>2.4</v>
      </c>
      <c r="Y57" s="207">
        <f t="shared" si="9"/>
        <v>4.4000000000000004</v>
      </c>
      <c r="Z57" s="221" t="str">
        <f>'Lack of Coping Capacity'!D56</f>
        <v>x</v>
      </c>
      <c r="AA57" s="212">
        <f>'Lack of Coping Capacity'!G56</f>
        <v>8.1999999999999993</v>
      </c>
      <c r="AB57" s="206">
        <f>'Lack of Coping Capacity'!H56</f>
        <v>8.1999999999999993</v>
      </c>
      <c r="AC57" s="212">
        <f>'Lack of Coping Capacity'!M56</f>
        <v>7.2</v>
      </c>
      <c r="AD57" s="212">
        <f>'Lack of Coping Capacity'!R56</f>
        <v>9.6999999999999993</v>
      </c>
      <c r="AE57" s="212">
        <f>'Lack of Coping Capacity'!Z56</f>
        <v>5.4</v>
      </c>
      <c r="AF57" s="206">
        <f>'Lack of Coping Capacity'!AA56</f>
        <v>7.4</v>
      </c>
      <c r="AG57" s="207">
        <f t="shared" si="10"/>
        <v>7.8</v>
      </c>
      <c r="AH57" s="213">
        <f t="shared" si="11"/>
        <v>5.7</v>
      </c>
      <c r="AI57" s="214" t="str">
        <f t="shared" si="12"/>
        <v>High</v>
      </c>
      <c r="AJ57" s="215">
        <f t="shared" si="13"/>
        <v>29</v>
      </c>
      <c r="AK57" s="216">
        <f>VLOOKUP($B57,'Lack of Reliability Index'!$A$2:$H$192,8,FALSE)</f>
        <v>5.5397849462365585</v>
      </c>
      <c r="AL57" s="217">
        <f>'Imputed and missing data hidden'!BY55</f>
        <v>14</v>
      </c>
      <c r="AM57" s="218">
        <f t="shared" si="14"/>
        <v>0.27450980392156865</v>
      </c>
      <c r="AN57" s="217" t="str">
        <f t="shared" si="15"/>
        <v/>
      </c>
      <c r="AO57" s="219">
        <f>'Indicator Date hidden2'!BZ56</f>
        <v>0.33870967741935482</v>
      </c>
      <c r="AP57" s="134"/>
    </row>
    <row r="58" spans="1:42" ht="15" thickBot="1" x14ac:dyDescent="0.35">
      <c r="A58" s="202" t="str">
        <f>'Indicator Data'!A60</f>
        <v>Estonia</v>
      </c>
      <c r="B58" s="203" t="str">
        <f>'Indicator Data'!B60</f>
        <v>EST</v>
      </c>
      <c r="C58" s="220">
        <f>'Hazard &amp; Exposure'!AO57</f>
        <v>0.1</v>
      </c>
      <c r="D58" s="205">
        <f>'Hazard &amp; Exposure'!AP57</f>
        <v>3.6</v>
      </c>
      <c r="E58" s="205">
        <f>'Hazard &amp; Exposure'!AQ57</f>
        <v>0</v>
      </c>
      <c r="F58" s="205">
        <f>'Hazard &amp; Exposure'!AR57</f>
        <v>0</v>
      </c>
      <c r="G58" s="205">
        <f>'Hazard &amp; Exposure'!AU57</f>
        <v>0</v>
      </c>
      <c r="H58" s="205">
        <f>'Hazard &amp; Exposure'!DM57</f>
        <v>1</v>
      </c>
      <c r="I58" s="206">
        <f>'Hazard &amp; Exposure'!DN57</f>
        <v>0.9</v>
      </c>
      <c r="J58" s="205">
        <f>'Hazard &amp; Exposure'!DQ57</f>
        <v>0</v>
      </c>
      <c r="K58" s="205">
        <f>'Hazard &amp; Exposure'!DT57</f>
        <v>0</v>
      </c>
      <c r="L58" s="206">
        <f>'Hazard &amp; Exposure'!DU57</f>
        <v>0</v>
      </c>
      <c r="M58" s="207">
        <f t="shared" si="8"/>
        <v>0.5</v>
      </c>
      <c r="N58" s="208">
        <f>Vulnerability!E57</f>
        <v>0.2</v>
      </c>
      <c r="O58" s="209">
        <f>Vulnerability!H57</f>
        <v>1.2</v>
      </c>
      <c r="P58" s="209">
        <f>Vulnerability!N57</f>
        <v>0.3</v>
      </c>
      <c r="Q58" s="206">
        <f>Vulnerability!O57</f>
        <v>0.5</v>
      </c>
      <c r="R58" s="209">
        <f>Vulnerability!T57</f>
        <v>1.1000000000000001</v>
      </c>
      <c r="S58" s="210">
        <f>Vulnerability!AB57</f>
        <v>0.1</v>
      </c>
      <c r="T58" s="210">
        <f>Vulnerability!AE57</f>
        <v>0.2</v>
      </c>
      <c r="U58" s="210">
        <f>Vulnerability!AH57</f>
        <v>0</v>
      </c>
      <c r="V58" s="210">
        <f>Vulnerability!AK57</f>
        <v>1.6</v>
      </c>
      <c r="W58" s="209">
        <f>Vulnerability!AL57</f>
        <v>0.5</v>
      </c>
      <c r="X58" s="206">
        <f>Vulnerability!AM57</f>
        <v>0.8</v>
      </c>
      <c r="Y58" s="207">
        <f t="shared" si="9"/>
        <v>0.7</v>
      </c>
      <c r="Z58" s="221" t="str">
        <f>'Lack of Coping Capacity'!D57</f>
        <v>x</v>
      </c>
      <c r="AA58" s="212">
        <f>'Lack of Coping Capacity'!G57</f>
        <v>2.6</v>
      </c>
      <c r="AB58" s="206">
        <f>'Lack of Coping Capacity'!H57</f>
        <v>2.6</v>
      </c>
      <c r="AC58" s="212">
        <f>'Lack of Coping Capacity'!M57</f>
        <v>0.9</v>
      </c>
      <c r="AD58" s="212">
        <f>'Lack of Coping Capacity'!R57</f>
        <v>0.1</v>
      </c>
      <c r="AE58" s="212">
        <f>'Lack of Coping Capacity'!Z57</f>
        <v>1.2</v>
      </c>
      <c r="AF58" s="206">
        <f>'Lack of Coping Capacity'!AA57</f>
        <v>0.7</v>
      </c>
      <c r="AG58" s="207">
        <f t="shared" si="10"/>
        <v>1.7</v>
      </c>
      <c r="AH58" s="213">
        <f t="shared" si="11"/>
        <v>0.8</v>
      </c>
      <c r="AI58" s="214" t="str">
        <f t="shared" si="12"/>
        <v>Very Low</v>
      </c>
      <c r="AJ58" s="215">
        <f t="shared" si="13"/>
        <v>189</v>
      </c>
      <c r="AK58" s="216">
        <f>VLOOKUP($B58,'Lack of Reliability Index'!$A$2:$H$192,8,FALSE)</f>
        <v>5.3000000000000007</v>
      </c>
      <c r="AL58" s="217">
        <f>'Imputed and missing data hidden'!BY56</f>
        <v>13</v>
      </c>
      <c r="AM58" s="218">
        <f t="shared" si="14"/>
        <v>0.25490196078431371</v>
      </c>
      <c r="AN58" s="217" t="str">
        <f t="shared" si="15"/>
        <v/>
      </c>
      <c r="AO58" s="219">
        <f>'Indicator Date hidden2'!BZ57</f>
        <v>0.34375</v>
      </c>
      <c r="AP58" s="134"/>
    </row>
    <row r="59" spans="1:42" ht="15" thickBot="1" x14ac:dyDescent="0.35">
      <c r="A59" s="202" t="str">
        <f>'Indicator Data'!A61</f>
        <v>Eswatini</v>
      </c>
      <c r="B59" s="203" t="str">
        <f>'Indicator Data'!B61</f>
        <v>SWZ</v>
      </c>
      <c r="C59" s="220">
        <f>'Hazard &amp; Exposure'!AO58</f>
        <v>0.1</v>
      </c>
      <c r="D59" s="205">
        <f>'Hazard &amp; Exposure'!AP58</f>
        <v>4.2</v>
      </c>
      <c r="E59" s="205">
        <f>'Hazard &amp; Exposure'!AQ58</f>
        <v>0</v>
      </c>
      <c r="F59" s="205">
        <f>'Hazard &amp; Exposure'!AR58</f>
        <v>0.2</v>
      </c>
      <c r="G59" s="205">
        <f>'Hazard &amp; Exposure'!AU58</f>
        <v>5.0999999999999996</v>
      </c>
      <c r="H59" s="205">
        <f>'Hazard &amp; Exposure'!DM58</f>
        <v>3.6</v>
      </c>
      <c r="I59" s="206">
        <f>'Hazard &amp; Exposure'!DN58</f>
        <v>2.5</v>
      </c>
      <c r="J59" s="205">
        <f>'Hazard &amp; Exposure'!DQ58</f>
        <v>2.1</v>
      </c>
      <c r="K59" s="205">
        <f>'Hazard &amp; Exposure'!DT58</f>
        <v>0</v>
      </c>
      <c r="L59" s="206">
        <f>'Hazard &amp; Exposure'!DU58</f>
        <v>1.5</v>
      </c>
      <c r="M59" s="207">
        <f t="shared" si="8"/>
        <v>2</v>
      </c>
      <c r="N59" s="208">
        <f>Vulnerability!E58</f>
        <v>6.5</v>
      </c>
      <c r="O59" s="209">
        <f>Vulnerability!H58</f>
        <v>7.5</v>
      </c>
      <c r="P59" s="209">
        <f>Vulnerability!N58</f>
        <v>1.4</v>
      </c>
      <c r="Q59" s="206">
        <f>Vulnerability!O58</f>
        <v>5.5</v>
      </c>
      <c r="R59" s="209">
        <f>Vulnerability!T58</f>
        <v>2.2999999999999998</v>
      </c>
      <c r="S59" s="210">
        <f>Vulnerability!AB58</f>
        <v>5.0999999999999996</v>
      </c>
      <c r="T59" s="210">
        <f>Vulnerability!AE58</f>
        <v>2.6</v>
      </c>
      <c r="U59" s="210">
        <f>Vulnerability!AH58</f>
        <v>10</v>
      </c>
      <c r="V59" s="210">
        <f>Vulnerability!AK58</f>
        <v>5.0999999999999996</v>
      </c>
      <c r="W59" s="209">
        <f>Vulnerability!AL58</f>
        <v>6.8</v>
      </c>
      <c r="X59" s="206">
        <f>Vulnerability!AM58</f>
        <v>4.9000000000000004</v>
      </c>
      <c r="Y59" s="207">
        <f t="shared" si="9"/>
        <v>5.2</v>
      </c>
      <c r="Z59" s="221">
        <f>'Lack of Coping Capacity'!D58</f>
        <v>4.4000000000000004</v>
      </c>
      <c r="AA59" s="212">
        <f>'Lack of Coping Capacity'!G58</f>
        <v>6.6</v>
      </c>
      <c r="AB59" s="206">
        <f>'Lack of Coping Capacity'!H58</f>
        <v>5.5</v>
      </c>
      <c r="AC59" s="212">
        <f>'Lack of Coping Capacity'!M58</f>
        <v>4.3</v>
      </c>
      <c r="AD59" s="212">
        <f>'Lack of Coping Capacity'!R58</f>
        <v>5.6</v>
      </c>
      <c r="AE59" s="212">
        <f>'Lack of Coping Capacity'!Z58</f>
        <v>6.3</v>
      </c>
      <c r="AF59" s="206">
        <f>'Lack of Coping Capacity'!AA58</f>
        <v>5.4</v>
      </c>
      <c r="AG59" s="207">
        <f t="shared" si="10"/>
        <v>5.5</v>
      </c>
      <c r="AH59" s="213">
        <f t="shared" si="11"/>
        <v>3.9</v>
      </c>
      <c r="AI59" s="214" t="str">
        <f t="shared" si="12"/>
        <v>Medium</v>
      </c>
      <c r="AJ59" s="215">
        <f t="shared" si="13"/>
        <v>88</v>
      </c>
      <c r="AK59" s="216">
        <f>VLOOKUP($B59,'Lack of Reliability Index'!$A$2:$H$192,8,FALSE)</f>
        <v>2.0200913242009131</v>
      </c>
      <c r="AL59" s="217">
        <f>'Imputed and missing data hidden'!BY57</f>
        <v>1</v>
      </c>
      <c r="AM59" s="218">
        <f t="shared" si="14"/>
        <v>1.9607843137254902E-2</v>
      </c>
      <c r="AN59" s="217" t="str">
        <f t="shared" si="15"/>
        <v/>
      </c>
      <c r="AO59" s="219">
        <f>'Indicator Date hidden2'!BZ58</f>
        <v>0.32876712328767121</v>
      </c>
      <c r="AP59" s="134"/>
    </row>
    <row r="60" spans="1:42" ht="15" thickBot="1" x14ac:dyDescent="0.35">
      <c r="A60" s="202" t="str">
        <f>'Indicator Data'!A62</f>
        <v>Ethiopia</v>
      </c>
      <c r="B60" s="203" t="str">
        <f>'Indicator Data'!B62</f>
        <v>ETH</v>
      </c>
      <c r="C60" s="220">
        <f>'Hazard &amp; Exposure'!AO59</f>
        <v>4.8</v>
      </c>
      <c r="D60" s="205">
        <f>'Hazard &amp; Exposure'!AP59</f>
        <v>5.7</v>
      </c>
      <c r="E60" s="205">
        <f>'Hazard &amp; Exposure'!AQ59</f>
        <v>0</v>
      </c>
      <c r="F60" s="205">
        <f>'Hazard &amp; Exposure'!AR59</f>
        <v>0</v>
      </c>
      <c r="G60" s="205">
        <f>'Hazard &amp; Exposure'!AU59</f>
        <v>5.2</v>
      </c>
      <c r="H60" s="205">
        <f>'Hazard &amp; Exposure'!DM59</f>
        <v>7.4</v>
      </c>
      <c r="I60" s="206">
        <f>'Hazard &amp; Exposure'!DN59</f>
        <v>4.4000000000000004</v>
      </c>
      <c r="J60" s="205">
        <f>'Hazard &amp; Exposure'!DQ59</f>
        <v>9.9</v>
      </c>
      <c r="K60" s="205">
        <f>'Hazard &amp; Exposure'!DT59</f>
        <v>9</v>
      </c>
      <c r="L60" s="206">
        <f>'Hazard &amp; Exposure'!DU59</f>
        <v>9</v>
      </c>
      <c r="M60" s="207">
        <f t="shared" si="8"/>
        <v>7.3</v>
      </c>
      <c r="N60" s="208">
        <f>Vulnerability!E59</f>
        <v>9.3000000000000007</v>
      </c>
      <c r="O60" s="209">
        <f>Vulnerability!H59</f>
        <v>4.7</v>
      </c>
      <c r="P60" s="209">
        <f>Vulnerability!N59</f>
        <v>1.6</v>
      </c>
      <c r="Q60" s="206">
        <f>Vulnerability!O59</f>
        <v>6.2</v>
      </c>
      <c r="R60" s="209">
        <f>Vulnerability!T59</f>
        <v>8.5</v>
      </c>
      <c r="S60" s="210">
        <f>Vulnerability!AB59</f>
        <v>3</v>
      </c>
      <c r="T60" s="210">
        <f>Vulnerability!AE59</f>
        <v>4.3</v>
      </c>
      <c r="U60" s="210">
        <f>Vulnerability!AH59</f>
        <v>0.3</v>
      </c>
      <c r="V60" s="210">
        <f>Vulnerability!AK59</f>
        <v>5.5</v>
      </c>
      <c r="W60" s="209">
        <f>Vulnerability!AL59</f>
        <v>3.5</v>
      </c>
      <c r="X60" s="206">
        <f>Vulnerability!AM59</f>
        <v>6.7</v>
      </c>
      <c r="Y60" s="207">
        <f t="shared" si="9"/>
        <v>6.5</v>
      </c>
      <c r="Z60" s="221">
        <f>'Lack of Coping Capacity'!D59</f>
        <v>2.9</v>
      </c>
      <c r="AA60" s="212">
        <f>'Lack of Coping Capacity'!G59</f>
        <v>6.3</v>
      </c>
      <c r="AB60" s="206">
        <f>'Lack of Coping Capacity'!H59</f>
        <v>4.5999999999999996</v>
      </c>
      <c r="AC60" s="212">
        <f>'Lack of Coping Capacity'!M59</f>
        <v>7.5</v>
      </c>
      <c r="AD60" s="212">
        <f>'Lack of Coping Capacity'!R59</f>
        <v>9.8000000000000007</v>
      </c>
      <c r="AE60" s="212">
        <f>'Lack of Coping Capacity'!Z59</f>
        <v>7.3</v>
      </c>
      <c r="AF60" s="206">
        <f>'Lack of Coping Capacity'!AA59</f>
        <v>8.1999999999999993</v>
      </c>
      <c r="AG60" s="207">
        <f t="shared" si="10"/>
        <v>6.8</v>
      </c>
      <c r="AH60" s="213">
        <f t="shared" si="11"/>
        <v>6.9</v>
      </c>
      <c r="AI60" s="214" t="str">
        <f t="shared" si="12"/>
        <v>Very High</v>
      </c>
      <c r="AJ60" s="215">
        <f t="shared" si="13"/>
        <v>12</v>
      </c>
      <c r="AK60" s="216">
        <f>VLOOKUP($B60,'Lack of Reliability Index'!$A$2:$H$192,8,FALSE)</f>
        <v>2.2252252252252251</v>
      </c>
      <c r="AL60" s="217">
        <f>'Imputed and missing data hidden'!BY58</f>
        <v>1</v>
      </c>
      <c r="AM60" s="218">
        <f t="shared" si="14"/>
        <v>1.9607843137254902E-2</v>
      </c>
      <c r="AN60" s="217" t="str">
        <f t="shared" si="15"/>
        <v>YES</v>
      </c>
      <c r="AO60" s="219">
        <f>'Indicator Date hidden2'!BZ59</f>
        <v>0.28378378378378377</v>
      </c>
      <c r="AP60" s="134"/>
    </row>
    <row r="61" spans="1:42" ht="15" thickBot="1" x14ac:dyDescent="0.35">
      <c r="A61" s="202" t="str">
        <f>'Indicator Data'!A63</f>
        <v>Fiji</v>
      </c>
      <c r="B61" s="203" t="str">
        <f>'Indicator Data'!B63</f>
        <v>FJI</v>
      </c>
      <c r="C61" s="220">
        <f>'Hazard &amp; Exposure'!AO60</f>
        <v>3.5</v>
      </c>
      <c r="D61" s="205">
        <f>'Hazard &amp; Exposure'!AP60</f>
        <v>0.1</v>
      </c>
      <c r="E61" s="205">
        <f>'Hazard &amp; Exposure'!AQ60</f>
        <v>8</v>
      </c>
      <c r="F61" s="205">
        <f>'Hazard &amp; Exposure'!AR60</f>
        <v>3.1</v>
      </c>
      <c r="G61" s="205">
        <f>'Hazard &amp; Exposure'!AU60</f>
        <v>2.4</v>
      </c>
      <c r="H61" s="205">
        <f>'Hazard &amp; Exposure'!DM60</f>
        <v>3.4</v>
      </c>
      <c r="I61" s="206">
        <f>'Hazard &amp; Exposure'!DN60</f>
        <v>3.9</v>
      </c>
      <c r="J61" s="205">
        <f>'Hazard &amp; Exposure'!DQ60</f>
        <v>0.1</v>
      </c>
      <c r="K61" s="205">
        <f>'Hazard &amp; Exposure'!DT60</f>
        <v>0</v>
      </c>
      <c r="L61" s="206">
        <f>'Hazard &amp; Exposure'!DU60</f>
        <v>0.1</v>
      </c>
      <c r="M61" s="207">
        <f t="shared" si="8"/>
        <v>2.2000000000000002</v>
      </c>
      <c r="N61" s="208">
        <f>Vulnerability!E60</f>
        <v>3.1</v>
      </c>
      <c r="O61" s="209">
        <f>Vulnerability!H60</f>
        <v>3.9</v>
      </c>
      <c r="P61" s="209">
        <f>Vulnerability!N60</f>
        <v>2.7</v>
      </c>
      <c r="Q61" s="206">
        <f>Vulnerability!O60</f>
        <v>3.2</v>
      </c>
      <c r="R61" s="209">
        <f>Vulnerability!T60</f>
        <v>0</v>
      </c>
      <c r="S61" s="210">
        <f>Vulnerability!AB60</f>
        <v>4</v>
      </c>
      <c r="T61" s="210">
        <f>Vulnerability!AE60</f>
        <v>2</v>
      </c>
      <c r="U61" s="210">
        <f>Vulnerability!AH60</f>
        <v>10</v>
      </c>
      <c r="V61" s="210">
        <f>Vulnerability!AK60</f>
        <v>1.8</v>
      </c>
      <c r="W61" s="209">
        <f>Vulnerability!AL60</f>
        <v>6</v>
      </c>
      <c r="X61" s="206">
        <f>Vulnerability!AM60</f>
        <v>3.6</v>
      </c>
      <c r="Y61" s="207">
        <f t="shared" si="9"/>
        <v>3.4</v>
      </c>
      <c r="Z61" s="221">
        <f>'Lack of Coping Capacity'!D60</f>
        <v>0.1</v>
      </c>
      <c r="AA61" s="212">
        <f>'Lack of Coping Capacity'!G60</f>
        <v>4.5999999999999996</v>
      </c>
      <c r="AB61" s="206">
        <f>'Lack of Coping Capacity'!H60</f>
        <v>2.4</v>
      </c>
      <c r="AC61" s="212">
        <f>'Lack of Coping Capacity'!M60</f>
        <v>2.4</v>
      </c>
      <c r="AD61" s="212">
        <f>'Lack of Coping Capacity'!R60</f>
        <v>3.3</v>
      </c>
      <c r="AE61" s="212">
        <f>'Lack of Coping Capacity'!Z60</f>
        <v>4.4000000000000004</v>
      </c>
      <c r="AF61" s="206">
        <f>'Lack of Coping Capacity'!AA60</f>
        <v>3.4</v>
      </c>
      <c r="AG61" s="207">
        <f t="shared" si="10"/>
        <v>2.9</v>
      </c>
      <c r="AH61" s="213">
        <f t="shared" si="11"/>
        <v>2.8</v>
      </c>
      <c r="AI61" s="214" t="str">
        <f t="shared" si="12"/>
        <v>Low</v>
      </c>
      <c r="AJ61" s="215">
        <f t="shared" si="13"/>
        <v>125</v>
      </c>
      <c r="AK61" s="216">
        <f>VLOOKUP($B61,'Lack of Reliability Index'!$A$2:$H$192,8,FALSE)</f>
        <v>4.2550724637681157</v>
      </c>
      <c r="AL61" s="217">
        <f>'Imputed and missing data hidden'!BY59</f>
        <v>9</v>
      </c>
      <c r="AM61" s="218">
        <f t="shared" si="14"/>
        <v>0.17647058823529413</v>
      </c>
      <c r="AN61" s="217" t="str">
        <f t="shared" si="15"/>
        <v/>
      </c>
      <c r="AO61" s="219">
        <f>'Indicator Date hidden2'!BZ60</f>
        <v>0.34782608695652173</v>
      </c>
      <c r="AP61" s="134"/>
    </row>
    <row r="62" spans="1:42" ht="15" thickBot="1" x14ac:dyDescent="0.35">
      <c r="A62" s="202" t="str">
        <f>'Indicator Data'!A64</f>
        <v>Finland</v>
      </c>
      <c r="B62" s="203" t="str">
        <f>'Indicator Data'!B64</f>
        <v>FIN</v>
      </c>
      <c r="C62" s="220">
        <f>'Hazard &amp; Exposure'!AO61</f>
        <v>0.1</v>
      </c>
      <c r="D62" s="205">
        <f>'Hazard &amp; Exposure'!AP61</f>
        <v>0.1</v>
      </c>
      <c r="E62" s="205">
        <f>'Hazard &amp; Exposure'!AQ61</f>
        <v>0</v>
      </c>
      <c r="F62" s="205">
        <f>'Hazard &amp; Exposure'!AR61</f>
        <v>0</v>
      </c>
      <c r="G62" s="205">
        <f>'Hazard &amp; Exposure'!AU61</f>
        <v>1.9</v>
      </c>
      <c r="H62" s="205">
        <f>'Hazard &amp; Exposure'!DM61</f>
        <v>1.1000000000000001</v>
      </c>
      <c r="I62" s="206">
        <f>'Hazard &amp; Exposure'!DN61</f>
        <v>0.6</v>
      </c>
      <c r="J62" s="205">
        <f>'Hazard &amp; Exposure'!DQ61</f>
        <v>0</v>
      </c>
      <c r="K62" s="205">
        <f>'Hazard &amp; Exposure'!DT61</f>
        <v>0</v>
      </c>
      <c r="L62" s="206">
        <f>'Hazard &amp; Exposure'!DU61</f>
        <v>0</v>
      </c>
      <c r="M62" s="207">
        <f t="shared" si="8"/>
        <v>0.3</v>
      </c>
      <c r="N62" s="208">
        <f>Vulnerability!E61</f>
        <v>0</v>
      </c>
      <c r="O62" s="209">
        <f>Vulnerability!H61</f>
        <v>0.6</v>
      </c>
      <c r="P62" s="209">
        <f>Vulnerability!N61</f>
        <v>0.1</v>
      </c>
      <c r="Q62" s="206">
        <f>Vulnerability!O61</f>
        <v>0.2</v>
      </c>
      <c r="R62" s="209">
        <f>Vulnerability!T61</f>
        <v>4.9000000000000004</v>
      </c>
      <c r="S62" s="210">
        <f>Vulnerability!AB61</f>
        <v>0.1</v>
      </c>
      <c r="T62" s="210">
        <f>Vulnerability!AE61</f>
        <v>0.2</v>
      </c>
      <c r="U62" s="210">
        <f>Vulnerability!AH61</f>
        <v>0</v>
      </c>
      <c r="V62" s="210">
        <f>Vulnerability!AK61</f>
        <v>1.2</v>
      </c>
      <c r="W62" s="209">
        <f>Vulnerability!AL61</f>
        <v>0.4</v>
      </c>
      <c r="X62" s="206">
        <f>Vulnerability!AM61</f>
        <v>3</v>
      </c>
      <c r="Y62" s="207">
        <f t="shared" si="9"/>
        <v>1.7</v>
      </c>
      <c r="Z62" s="221">
        <f>'Lack of Coping Capacity'!D61</f>
        <v>2.2000000000000002</v>
      </c>
      <c r="AA62" s="212">
        <f>'Lack of Coping Capacity'!G61</f>
        <v>1.3</v>
      </c>
      <c r="AB62" s="206">
        <f>'Lack of Coping Capacity'!H61</f>
        <v>1.8</v>
      </c>
      <c r="AC62" s="212">
        <f>'Lack of Coping Capacity'!M61</f>
        <v>1.5</v>
      </c>
      <c r="AD62" s="212">
        <f>'Lack of Coping Capacity'!R61</f>
        <v>0.5</v>
      </c>
      <c r="AE62" s="212">
        <f>'Lack of Coping Capacity'!Z61</f>
        <v>0.5</v>
      </c>
      <c r="AF62" s="206">
        <f>'Lack of Coping Capacity'!AA61</f>
        <v>0.8</v>
      </c>
      <c r="AG62" s="207">
        <f t="shared" si="10"/>
        <v>1.3</v>
      </c>
      <c r="AH62" s="213">
        <f t="shared" si="11"/>
        <v>0.9</v>
      </c>
      <c r="AI62" s="214" t="str">
        <f t="shared" si="12"/>
        <v>Very Low</v>
      </c>
      <c r="AJ62" s="215">
        <f t="shared" si="13"/>
        <v>187</v>
      </c>
      <c r="AK62" s="216">
        <f>VLOOKUP($B62,'Lack of Reliability Index'!$A$2:$H$192,8,FALSE)</f>
        <v>4.7794871794871794</v>
      </c>
      <c r="AL62" s="217">
        <f>'Imputed and missing data hidden'!BY60</f>
        <v>13</v>
      </c>
      <c r="AM62" s="218">
        <f t="shared" si="14"/>
        <v>0.25490196078431371</v>
      </c>
      <c r="AN62" s="217" t="str">
        <f t="shared" si="15"/>
        <v/>
      </c>
      <c r="AO62" s="219">
        <f>'Indicator Date hidden2'!BZ61</f>
        <v>0.24615384615384617</v>
      </c>
      <c r="AP62" s="134"/>
    </row>
    <row r="63" spans="1:42" ht="15" thickBot="1" x14ac:dyDescent="0.35">
      <c r="A63" s="202" t="str">
        <f>'Indicator Data'!A65</f>
        <v>France</v>
      </c>
      <c r="B63" s="203" t="str">
        <f>'Indicator Data'!B65</f>
        <v>FRA</v>
      </c>
      <c r="C63" s="220">
        <f>'Hazard &amp; Exposure'!AO62</f>
        <v>3.3</v>
      </c>
      <c r="D63" s="205">
        <f>'Hazard &amp; Exposure'!AP62</f>
        <v>6.4</v>
      </c>
      <c r="E63" s="205">
        <f>'Hazard &amp; Exposure'!AQ62</f>
        <v>5.7</v>
      </c>
      <c r="F63" s="205">
        <f>'Hazard &amp; Exposure'!AR62</f>
        <v>0</v>
      </c>
      <c r="G63" s="205">
        <f>'Hazard &amp; Exposure'!AU62</f>
        <v>1.7</v>
      </c>
      <c r="H63" s="205">
        <f>'Hazard &amp; Exposure'!DM62</f>
        <v>1.3</v>
      </c>
      <c r="I63" s="206">
        <f>'Hazard &amp; Exposure'!DN62</f>
        <v>3.4</v>
      </c>
      <c r="J63" s="205">
        <f>'Hazard &amp; Exposure'!DQ62</f>
        <v>1.1000000000000001</v>
      </c>
      <c r="K63" s="205">
        <f>'Hazard &amp; Exposure'!DT62</f>
        <v>0</v>
      </c>
      <c r="L63" s="206">
        <f>'Hazard &amp; Exposure'!DU62</f>
        <v>0.8</v>
      </c>
      <c r="M63" s="207">
        <f t="shared" si="8"/>
        <v>2.2000000000000002</v>
      </c>
      <c r="N63" s="208">
        <f>Vulnerability!E62</f>
        <v>0</v>
      </c>
      <c r="O63" s="209">
        <f>Vulnerability!H62</f>
        <v>1.3</v>
      </c>
      <c r="P63" s="209">
        <f>Vulnerability!N62</f>
        <v>0.2</v>
      </c>
      <c r="Q63" s="206">
        <f>Vulnerability!O62</f>
        <v>0.4</v>
      </c>
      <c r="R63" s="209">
        <f>Vulnerability!T62</f>
        <v>7.2</v>
      </c>
      <c r="S63" s="210">
        <f>Vulnerability!AB62</f>
        <v>0.3</v>
      </c>
      <c r="T63" s="210">
        <f>Vulnerability!AE62</f>
        <v>0.3</v>
      </c>
      <c r="U63" s="210">
        <f>Vulnerability!AH62</f>
        <v>0</v>
      </c>
      <c r="V63" s="210">
        <f>Vulnerability!AK62</f>
        <v>0.6</v>
      </c>
      <c r="W63" s="209">
        <f>Vulnerability!AL62</f>
        <v>0.3</v>
      </c>
      <c r="X63" s="206">
        <f>Vulnerability!AM62</f>
        <v>4.5999999999999996</v>
      </c>
      <c r="Y63" s="207">
        <f t="shared" si="9"/>
        <v>2.8</v>
      </c>
      <c r="Z63" s="221">
        <f>'Lack of Coping Capacity'!D62</f>
        <v>2.9</v>
      </c>
      <c r="AA63" s="212">
        <f>'Lack of Coping Capacity'!G62</f>
        <v>2.7</v>
      </c>
      <c r="AB63" s="206">
        <f>'Lack of Coping Capacity'!H62</f>
        <v>2.8</v>
      </c>
      <c r="AC63" s="212">
        <f>'Lack of Coping Capacity'!M62</f>
        <v>2.1</v>
      </c>
      <c r="AD63" s="212">
        <f>'Lack of Coping Capacity'!R62</f>
        <v>0</v>
      </c>
      <c r="AE63" s="212">
        <f>'Lack of Coping Capacity'!Z62</f>
        <v>0.9</v>
      </c>
      <c r="AF63" s="206">
        <f>'Lack of Coping Capacity'!AA62</f>
        <v>1</v>
      </c>
      <c r="AG63" s="207">
        <f t="shared" si="10"/>
        <v>1.9</v>
      </c>
      <c r="AH63" s="213">
        <f t="shared" si="11"/>
        <v>2.2999999999999998</v>
      </c>
      <c r="AI63" s="214" t="str">
        <f t="shared" si="12"/>
        <v>Low</v>
      </c>
      <c r="AJ63" s="215">
        <f t="shared" si="13"/>
        <v>139</v>
      </c>
      <c r="AK63" s="216">
        <f>VLOOKUP($B63,'Lack of Reliability Index'!$A$2:$H$192,8,FALSE)</f>
        <v>3.8222222222222229</v>
      </c>
      <c r="AL63" s="217">
        <f>'Imputed and missing data hidden'!BY61</f>
        <v>11</v>
      </c>
      <c r="AM63" s="218">
        <f t="shared" si="14"/>
        <v>0.21568627450980393</v>
      </c>
      <c r="AN63" s="217" t="str">
        <f t="shared" si="15"/>
        <v/>
      </c>
      <c r="AO63" s="219">
        <f>'Indicator Date hidden2'!BZ62</f>
        <v>0.16666666666666666</v>
      </c>
      <c r="AP63" s="134"/>
    </row>
    <row r="64" spans="1:42" ht="15" thickBot="1" x14ac:dyDescent="0.35">
      <c r="A64" s="202" t="str">
        <f>'Indicator Data'!A66</f>
        <v>Gabon</v>
      </c>
      <c r="B64" s="203" t="str">
        <f>'Indicator Data'!B66</f>
        <v>GAB</v>
      </c>
      <c r="C64" s="220">
        <f>'Hazard &amp; Exposure'!AO63</f>
        <v>0.1</v>
      </c>
      <c r="D64" s="205">
        <f>'Hazard &amp; Exposure'!AP63</f>
        <v>4.8</v>
      </c>
      <c r="E64" s="205">
        <f>'Hazard &amp; Exposure'!AQ63</f>
        <v>0</v>
      </c>
      <c r="F64" s="205">
        <f>'Hazard &amp; Exposure'!AR63</f>
        <v>0</v>
      </c>
      <c r="G64" s="205">
        <f>'Hazard &amp; Exposure'!AU63</f>
        <v>1</v>
      </c>
      <c r="H64" s="205">
        <f>'Hazard &amp; Exposure'!DM63</f>
        <v>6.5</v>
      </c>
      <c r="I64" s="206">
        <f>'Hazard &amp; Exposure'!DN63</f>
        <v>2.5</v>
      </c>
      <c r="J64" s="205">
        <f>'Hazard &amp; Exposure'!DQ63</f>
        <v>3.2</v>
      </c>
      <c r="K64" s="205">
        <f>'Hazard &amp; Exposure'!DT63</f>
        <v>0</v>
      </c>
      <c r="L64" s="206">
        <f>'Hazard &amp; Exposure'!DU63</f>
        <v>2.2000000000000002</v>
      </c>
      <c r="M64" s="207">
        <f t="shared" si="8"/>
        <v>2.4</v>
      </c>
      <c r="N64" s="208">
        <f>Vulnerability!E63</f>
        <v>5.5</v>
      </c>
      <c r="O64" s="209">
        <f>Vulnerability!H63</f>
        <v>5.2</v>
      </c>
      <c r="P64" s="209">
        <f>Vulnerability!N63</f>
        <v>0.9</v>
      </c>
      <c r="Q64" s="206">
        <f>Vulnerability!O63</f>
        <v>4.3</v>
      </c>
      <c r="R64" s="209">
        <f>Vulnerability!T63</f>
        <v>1.2</v>
      </c>
      <c r="S64" s="210">
        <f>Vulnerability!AB63</f>
        <v>6.4</v>
      </c>
      <c r="T64" s="210">
        <f>Vulnerability!AE63</f>
        <v>2.4</v>
      </c>
      <c r="U64" s="210">
        <f>Vulnerability!AH63</f>
        <v>0</v>
      </c>
      <c r="V64" s="210">
        <f>Vulnerability!AK63</f>
        <v>4.3</v>
      </c>
      <c r="W64" s="209">
        <f>Vulnerability!AL63</f>
        <v>3.6</v>
      </c>
      <c r="X64" s="206">
        <f>Vulnerability!AM63</f>
        <v>2.5</v>
      </c>
      <c r="Y64" s="207">
        <f t="shared" si="9"/>
        <v>3.5</v>
      </c>
      <c r="Z64" s="221">
        <f>'Lack of Coping Capacity'!D63</f>
        <v>6.7</v>
      </c>
      <c r="AA64" s="212">
        <f>'Lack of Coping Capacity'!G63</f>
        <v>6.9</v>
      </c>
      <c r="AB64" s="206">
        <f>'Lack of Coping Capacity'!H63</f>
        <v>6.8</v>
      </c>
      <c r="AC64" s="212">
        <f>'Lack of Coping Capacity'!M63</f>
        <v>3</v>
      </c>
      <c r="AD64" s="212">
        <f>'Lack of Coping Capacity'!R63</f>
        <v>6.2</v>
      </c>
      <c r="AE64" s="212">
        <f>'Lack of Coping Capacity'!Z63</f>
        <v>6.3</v>
      </c>
      <c r="AF64" s="206">
        <f>'Lack of Coping Capacity'!AA63</f>
        <v>5.2</v>
      </c>
      <c r="AG64" s="207">
        <f t="shared" si="10"/>
        <v>6.1</v>
      </c>
      <c r="AH64" s="213">
        <f t="shared" si="11"/>
        <v>3.7</v>
      </c>
      <c r="AI64" s="214" t="str">
        <f t="shared" si="12"/>
        <v>Medium</v>
      </c>
      <c r="AJ64" s="215">
        <f t="shared" si="13"/>
        <v>96</v>
      </c>
      <c r="AK64" s="216">
        <f>VLOOKUP($B64,'Lack of Reliability Index'!$A$2:$H$192,8,FALSE)</f>
        <v>3.352380952380952</v>
      </c>
      <c r="AL64" s="217">
        <f>'Imputed and missing data hidden'!BY62</f>
        <v>4</v>
      </c>
      <c r="AM64" s="218">
        <f t="shared" si="14"/>
        <v>7.8431372549019607E-2</v>
      </c>
      <c r="AN64" s="217" t="str">
        <f t="shared" si="15"/>
        <v/>
      </c>
      <c r="AO64" s="219">
        <f>'Indicator Date hidden2'!BZ63</f>
        <v>0.42857142857142855</v>
      </c>
      <c r="AP64" s="134"/>
    </row>
    <row r="65" spans="1:42" ht="15" thickBot="1" x14ac:dyDescent="0.35">
      <c r="A65" s="202" t="str">
        <f>'Indicator Data'!A67</f>
        <v>Gambia</v>
      </c>
      <c r="B65" s="203" t="str">
        <f>'Indicator Data'!B67</f>
        <v>GMB</v>
      </c>
      <c r="C65" s="220">
        <f>'Hazard &amp; Exposure'!AO64</f>
        <v>0.1</v>
      </c>
      <c r="D65" s="205">
        <f>'Hazard &amp; Exposure'!AP64</f>
        <v>3.5</v>
      </c>
      <c r="E65" s="205">
        <f>'Hazard &amp; Exposure'!AQ64</f>
        <v>3.6</v>
      </c>
      <c r="F65" s="205">
        <f>'Hazard &amp; Exposure'!AR64</f>
        <v>0</v>
      </c>
      <c r="G65" s="205">
        <f>'Hazard &amp; Exposure'!AU64</f>
        <v>3.2</v>
      </c>
      <c r="H65" s="205">
        <f>'Hazard &amp; Exposure'!DM64</f>
        <v>6.3</v>
      </c>
      <c r="I65" s="206">
        <f>'Hazard &amp; Exposure'!DN64</f>
        <v>3.1</v>
      </c>
      <c r="J65" s="205">
        <f>'Hazard &amp; Exposure'!DQ64</f>
        <v>2.1</v>
      </c>
      <c r="K65" s="205">
        <f>'Hazard &amp; Exposure'!DT64</f>
        <v>0</v>
      </c>
      <c r="L65" s="206">
        <f>'Hazard &amp; Exposure'!DU64</f>
        <v>1.5</v>
      </c>
      <c r="M65" s="207">
        <f t="shared" si="8"/>
        <v>2.2999999999999998</v>
      </c>
      <c r="N65" s="208">
        <f>Vulnerability!E64</f>
        <v>8.4</v>
      </c>
      <c r="O65" s="209">
        <f>Vulnerability!H64</f>
        <v>5.5</v>
      </c>
      <c r="P65" s="209">
        <f>Vulnerability!N64</f>
        <v>4.3</v>
      </c>
      <c r="Q65" s="206">
        <f>Vulnerability!O64</f>
        <v>6.7</v>
      </c>
      <c r="R65" s="209">
        <f>Vulnerability!T64</f>
        <v>3</v>
      </c>
      <c r="S65" s="210">
        <f>Vulnerability!AB64</f>
        <v>2.5</v>
      </c>
      <c r="T65" s="210">
        <f>Vulnerability!AE64</f>
        <v>3.2</v>
      </c>
      <c r="U65" s="210">
        <f>Vulnerability!AH64</f>
        <v>0.3</v>
      </c>
      <c r="V65" s="210">
        <f>Vulnerability!AK64</f>
        <v>3.6</v>
      </c>
      <c r="W65" s="209">
        <f>Vulnerability!AL64</f>
        <v>2.5</v>
      </c>
      <c r="X65" s="206">
        <f>Vulnerability!AM64</f>
        <v>2.8</v>
      </c>
      <c r="Y65" s="207">
        <f t="shared" si="9"/>
        <v>5.0999999999999996</v>
      </c>
      <c r="Z65" s="221">
        <f>'Lack of Coping Capacity'!D64</f>
        <v>3</v>
      </c>
      <c r="AA65" s="212">
        <f>'Lack of Coping Capacity'!G64</f>
        <v>6.3</v>
      </c>
      <c r="AB65" s="206">
        <f>'Lack of Coping Capacity'!H64</f>
        <v>4.7</v>
      </c>
      <c r="AC65" s="212">
        <f>'Lack of Coping Capacity'!M64</f>
        <v>5.8</v>
      </c>
      <c r="AD65" s="212">
        <f>'Lack of Coping Capacity'!R64</f>
        <v>5.7</v>
      </c>
      <c r="AE65" s="212">
        <f>'Lack of Coping Capacity'!Z64</f>
        <v>7.1</v>
      </c>
      <c r="AF65" s="206">
        <f>'Lack of Coping Capacity'!AA64</f>
        <v>6.2</v>
      </c>
      <c r="AG65" s="207">
        <f t="shared" si="10"/>
        <v>5.5</v>
      </c>
      <c r="AH65" s="213">
        <f t="shared" si="11"/>
        <v>4</v>
      </c>
      <c r="AI65" s="214" t="str">
        <f t="shared" si="12"/>
        <v>Medium</v>
      </c>
      <c r="AJ65" s="215">
        <f t="shared" si="13"/>
        <v>84</v>
      </c>
      <c r="AK65" s="216">
        <f>VLOOKUP($B65,'Lack of Reliability Index'!$A$2:$H$192,8,FALSE)</f>
        <v>1.8018018018018012</v>
      </c>
      <c r="AL65" s="217">
        <f>'Imputed and missing data hidden'!BY63</f>
        <v>0</v>
      </c>
      <c r="AM65" s="218">
        <f t="shared" si="14"/>
        <v>0</v>
      </c>
      <c r="AN65" s="217" t="str">
        <f t="shared" si="15"/>
        <v/>
      </c>
      <c r="AO65" s="219">
        <f>'Indicator Date hidden2'!BZ64</f>
        <v>0.33783783783783783</v>
      </c>
      <c r="AP65" s="134"/>
    </row>
    <row r="66" spans="1:42" ht="15" thickBot="1" x14ac:dyDescent="0.35">
      <c r="A66" s="202" t="str">
        <f>'Indicator Data'!A68</f>
        <v>Georgia</v>
      </c>
      <c r="B66" s="203" t="str">
        <f>'Indicator Data'!B68</f>
        <v>GEO</v>
      </c>
      <c r="C66" s="220">
        <f>'Hazard &amp; Exposure'!AO65</f>
        <v>7.9</v>
      </c>
      <c r="D66" s="205">
        <f>'Hazard &amp; Exposure'!AP65</f>
        <v>5.0999999999999996</v>
      </c>
      <c r="E66" s="205">
        <f>'Hazard &amp; Exposure'!AQ65</f>
        <v>0</v>
      </c>
      <c r="F66" s="205">
        <f>'Hazard &amp; Exposure'!AR65</f>
        <v>0</v>
      </c>
      <c r="G66" s="205">
        <f>'Hazard &amp; Exposure'!AU65</f>
        <v>5.5</v>
      </c>
      <c r="H66" s="205">
        <f>'Hazard &amp; Exposure'!DM65</f>
        <v>4.7</v>
      </c>
      <c r="I66" s="206">
        <f>'Hazard &amp; Exposure'!DN65</f>
        <v>4.5</v>
      </c>
      <c r="J66" s="205">
        <f>'Hazard &amp; Exposure'!DQ65</f>
        <v>6.1</v>
      </c>
      <c r="K66" s="205">
        <f>'Hazard &amp; Exposure'!DT65</f>
        <v>0</v>
      </c>
      <c r="L66" s="206">
        <f>'Hazard &amp; Exposure'!DU65</f>
        <v>4.3</v>
      </c>
      <c r="M66" s="207">
        <f t="shared" si="8"/>
        <v>4.4000000000000004</v>
      </c>
      <c r="N66" s="208">
        <f>Vulnerability!E65</f>
        <v>1.1000000000000001</v>
      </c>
      <c r="O66" s="209">
        <f>Vulnerability!H65</f>
        <v>3.6</v>
      </c>
      <c r="P66" s="209">
        <f>Vulnerability!N65</f>
        <v>3.3</v>
      </c>
      <c r="Q66" s="206">
        <f>Vulnerability!O65</f>
        <v>2.2999999999999998</v>
      </c>
      <c r="R66" s="209">
        <f>Vulnerability!T65</f>
        <v>8.8000000000000007</v>
      </c>
      <c r="S66" s="210">
        <f>Vulnerability!AB65</f>
        <v>0.5</v>
      </c>
      <c r="T66" s="210">
        <f>Vulnerability!AE65</f>
        <v>0.5</v>
      </c>
      <c r="U66" s="210">
        <f>Vulnerability!AH65</f>
        <v>0.2</v>
      </c>
      <c r="V66" s="210">
        <f>Vulnerability!AK65</f>
        <v>3</v>
      </c>
      <c r="W66" s="209">
        <f>Vulnerability!AL65</f>
        <v>1.1000000000000001</v>
      </c>
      <c r="X66" s="206">
        <f>Vulnerability!AM65</f>
        <v>6.3</v>
      </c>
      <c r="Y66" s="207">
        <f t="shared" si="9"/>
        <v>4.5999999999999996</v>
      </c>
      <c r="Z66" s="221">
        <f>'Lack of Coping Capacity'!D65</f>
        <v>4.7</v>
      </c>
      <c r="AA66" s="212">
        <f>'Lack of Coping Capacity'!G65</f>
        <v>3.9</v>
      </c>
      <c r="AB66" s="206">
        <f>'Lack of Coping Capacity'!H65</f>
        <v>4.3</v>
      </c>
      <c r="AC66" s="212">
        <f>'Lack of Coping Capacity'!M65</f>
        <v>1.6</v>
      </c>
      <c r="AD66" s="212">
        <f>'Lack of Coping Capacity'!R65</f>
        <v>1.1000000000000001</v>
      </c>
      <c r="AE66" s="212">
        <f>'Lack of Coping Capacity'!Z65</f>
        <v>2.2999999999999998</v>
      </c>
      <c r="AF66" s="206">
        <f>'Lack of Coping Capacity'!AA65</f>
        <v>1.7</v>
      </c>
      <c r="AG66" s="207">
        <f t="shared" si="10"/>
        <v>3.1</v>
      </c>
      <c r="AH66" s="213">
        <f t="shared" si="11"/>
        <v>4</v>
      </c>
      <c r="AI66" s="214" t="str">
        <f t="shared" si="12"/>
        <v>Medium</v>
      </c>
      <c r="AJ66" s="215">
        <f t="shared" si="13"/>
        <v>84</v>
      </c>
      <c r="AK66" s="216">
        <f>VLOOKUP($B66,'Lack of Reliability Index'!$A$2:$H$192,8,FALSE)</f>
        <v>3.1598173515981731</v>
      </c>
      <c r="AL66" s="217">
        <f>'Imputed and missing data hidden'!BY64</f>
        <v>5</v>
      </c>
      <c r="AM66" s="218">
        <f t="shared" si="14"/>
        <v>9.8039215686274508E-2</v>
      </c>
      <c r="AN66" s="217" t="str">
        <f t="shared" si="15"/>
        <v/>
      </c>
      <c r="AO66" s="219">
        <f>'Indicator Date hidden2'!BZ65</f>
        <v>0.34246575342465752</v>
      </c>
      <c r="AP66" s="134"/>
    </row>
    <row r="67" spans="1:42" ht="15" thickBot="1" x14ac:dyDescent="0.35">
      <c r="A67" s="202" t="str">
        <f>'Indicator Data'!A69</f>
        <v>Germany</v>
      </c>
      <c r="B67" s="203" t="str">
        <f>'Indicator Data'!B69</f>
        <v>DEU</v>
      </c>
      <c r="C67" s="220">
        <f>'Hazard &amp; Exposure'!AO66</f>
        <v>4.3</v>
      </c>
      <c r="D67" s="205">
        <f>'Hazard &amp; Exposure'!AP66</f>
        <v>6.1</v>
      </c>
      <c r="E67" s="205">
        <f>'Hazard &amp; Exposure'!AQ66</f>
        <v>0</v>
      </c>
      <c r="F67" s="205">
        <f>'Hazard &amp; Exposure'!AR66</f>
        <v>0</v>
      </c>
      <c r="G67" s="205">
        <f>'Hazard &amp; Exposure'!AU66</f>
        <v>1.4</v>
      </c>
      <c r="H67" s="205">
        <f>'Hazard &amp; Exposure'!DM66</f>
        <v>1.4</v>
      </c>
      <c r="I67" s="206">
        <f>'Hazard &amp; Exposure'!DN66</f>
        <v>2.5</v>
      </c>
      <c r="J67" s="205">
        <f>'Hazard &amp; Exposure'!DQ66</f>
        <v>0.5</v>
      </c>
      <c r="K67" s="205">
        <f>'Hazard &amp; Exposure'!DT66</f>
        <v>0</v>
      </c>
      <c r="L67" s="206">
        <f>'Hazard &amp; Exposure'!DU66</f>
        <v>0.4</v>
      </c>
      <c r="M67" s="207">
        <f t="shared" si="8"/>
        <v>1.5</v>
      </c>
      <c r="N67" s="208">
        <f>Vulnerability!E66</f>
        <v>0</v>
      </c>
      <c r="O67" s="209">
        <f>Vulnerability!H66</f>
        <v>1.4</v>
      </c>
      <c r="P67" s="209">
        <f>Vulnerability!N66</f>
        <v>0.1</v>
      </c>
      <c r="Q67" s="206">
        <f>Vulnerability!O66</f>
        <v>0.4</v>
      </c>
      <c r="R67" s="209">
        <f>Vulnerability!T66</f>
        <v>8.1999999999999993</v>
      </c>
      <c r="S67" s="210">
        <f>Vulnerability!AB66</f>
        <v>0.1</v>
      </c>
      <c r="T67" s="210">
        <f>Vulnerability!AE66</f>
        <v>0.2</v>
      </c>
      <c r="U67" s="210">
        <f>Vulnerability!AH66</f>
        <v>0</v>
      </c>
      <c r="V67" s="210">
        <f>Vulnerability!AK66</f>
        <v>0.8</v>
      </c>
      <c r="W67" s="209">
        <f>Vulnerability!AL66</f>
        <v>0.3</v>
      </c>
      <c r="X67" s="206">
        <f>Vulnerability!AM66</f>
        <v>5.5</v>
      </c>
      <c r="Y67" s="207">
        <f t="shared" si="9"/>
        <v>3.4</v>
      </c>
      <c r="Z67" s="221">
        <f>'Lack of Coping Capacity'!D66</f>
        <v>2.7</v>
      </c>
      <c r="AA67" s="212">
        <f>'Lack of Coping Capacity'!G66</f>
        <v>1.9</v>
      </c>
      <c r="AB67" s="206">
        <f>'Lack of Coping Capacity'!H66</f>
        <v>2.2999999999999998</v>
      </c>
      <c r="AC67" s="212">
        <f>'Lack of Coping Capacity'!M66</f>
        <v>1.6</v>
      </c>
      <c r="AD67" s="212">
        <f>'Lack of Coping Capacity'!R66</f>
        <v>0</v>
      </c>
      <c r="AE67" s="212">
        <f>'Lack of Coping Capacity'!Z66</f>
        <v>0.4</v>
      </c>
      <c r="AF67" s="206">
        <f>'Lack of Coping Capacity'!AA66</f>
        <v>0.7</v>
      </c>
      <c r="AG67" s="207">
        <f t="shared" si="10"/>
        <v>1.5</v>
      </c>
      <c r="AH67" s="213">
        <f t="shared" si="11"/>
        <v>2</v>
      </c>
      <c r="AI67" s="214" t="str">
        <f t="shared" si="12"/>
        <v>Low</v>
      </c>
      <c r="AJ67" s="215">
        <f t="shared" si="13"/>
        <v>153</v>
      </c>
      <c r="AK67" s="216">
        <f>VLOOKUP($B67,'Lack of Reliability Index'!$A$2:$H$192,8,FALSE)</f>
        <v>4.0995024875621899</v>
      </c>
      <c r="AL67" s="217">
        <f>'Imputed and missing data hidden'!BY65</f>
        <v>10</v>
      </c>
      <c r="AM67" s="218">
        <f t="shared" si="14"/>
        <v>0.19607843137254902</v>
      </c>
      <c r="AN67" s="217" t="str">
        <f t="shared" si="15"/>
        <v/>
      </c>
      <c r="AO67" s="219">
        <f>'Indicator Date hidden2'!BZ66</f>
        <v>0.26865671641791045</v>
      </c>
      <c r="AP67" s="134"/>
    </row>
    <row r="68" spans="1:42" ht="15" thickBot="1" x14ac:dyDescent="0.35">
      <c r="A68" s="202" t="str">
        <f>'Indicator Data'!A70</f>
        <v>Ghana</v>
      </c>
      <c r="B68" s="203" t="str">
        <f>'Indicator Data'!B70</f>
        <v>GHA</v>
      </c>
      <c r="C68" s="220">
        <f>'Hazard &amp; Exposure'!AO67</f>
        <v>0.1</v>
      </c>
      <c r="D68" s="205">
        <f>'Hazard &amp; Exposure'!AP67</f>
        <v>4.9000000000000004</v>
      </c>
      <c r="E68" s="205">
        <f>'Hazard &amp; Exposure'!AQ67</f>
        <v>5.2</v>
      </c>
      <c r="F68" s="205">
        <f>'Hazard &amp; Exposure'!AR67</f>
        <v>0</v>
      </c>
      <c r="G68" s="205">
        <f>'Hazard &amp; Exposure'!AU67</f>
        <v>1.4</v>
      </c>
      <c r="H68" s="205">
        <f>'Hazard &amp; Exposure'!DM67</f>
        <v>7.2</v>
      </c>
      <c r="I68" s="206">
        <f>'Hazard &amp; Exposure'!DN67</f>
        <v>3.7</v>
      </c>
      <c r="J68" s="205">
        <f>'Hazard &amp; Exposure'!DQ67</f>
        <v>6.3</v>
      </c>
      <c r="K68" s="205">
        <f>'Hazard &amp; Exposure'!DT67</f>
        <v>0</v>
      </c>
      <c r="L68" s="206">
        <f>'Hazard &amp; Exposure'!DU67</f>
        <v>4.4000000000000004</v>
      </c>
      <c r="M68" s="207">
        <f t="shared" ref="M68:M99" si="16">ROUND((10-GEOMEAN(((10-I68)/10*9+1),((10-L68)/10*9+1)))/9*10,1)</f>
        <v>4.0999999999999996</v>
      </c>
      <c r="N68" s="208">
        <f>Vulnerability!E67</f>
        <v>7</v>
      </c>
      <c r="O68" s="209">
        <f>Vulnerability!H67</f>
        <v>5.9</v>
      </c>
      <c r="P68" s="209">
        <f>Vulnerability!N67</f>
        <v>1.2</v>
      </c>
      <c r="Q68" s="206">
        <f>Vulnerability!O67</f>
        <v>5.3</v>
      </c>
      <c r="R68" s="209">
        <f>Vulnerability!T67</f>
        <v>3.2</v>
      </c>
      <c r="S68" s="210">
        <f>Vulnerability!AB67</f>
        <v>4.5</v>
      </c>
      <c r="T68" s="210">
        <f>Vulnerability!AE67</f>
        <v>3.2</v>
      </c>
      <c r="U68" s="210">
        <f>Vulnerability!AH67</f>
        <v>0.1</v>
      </c>
      <c r="V68" s="210">
        <f>Vulnerability!AK67</f>
        <v>1.5</v>
      </c>
      <c r="W68" s="209">
        <f>Vulnerability!AL67</f>
        <v>2.5</v>
      </c>
      <c r="X68" s="206">
        <f>Vulnerability!AM67</f>
        <v>2.9</v>
      </c>
      <c r="Y68" s="207">
        <f t="shared" ref="Y68:Y99" si="17">ROUND((10-GEOMEAN(((10-Q68)/10*9+1),((10-X68)/10*9+1)))/9*10,1)</f>
        <v>4.2</v>
      </c>
      <c r="Z68" s="221">
        <f>'Lack of Coping Capacity'!D67</f>
        <v>3.4</v>
      </c>
      <c r="AA68" s="212">
        <f>'Lack of Coping Capacity'!G67</f>
        <v>5.6</v>
      </c>
      <c r="AB68" s="206">
        <f>'Lack of Coping Capacity'!H67</f>
        <v>4.5</v>
      </c>
      <c r="AC68" s="212">
        <f>'Lack of Coping Capacity'!M67</f>
        <v>3.9</v>
      </c>
      <c r="AD68" s="212">
        <f>'Lack of Coping Capacity'!R67</f>
        <v>7</v>
      </c>
      <c r="AE68" s="212">
        <f>'Lack of Coping Capacity'!Z67</f>
        <v>5.9</v>
      </c>
      <c r="AF68" s="206">
        <f>'Lack of Coping Capacity'!AA67</f>
        <v>5.6</v>
      </c>
      <c r="AG68" s="207">
        <f t="shared" ref="AG68:AG99" si="18">ROUND((10-GEOMEAN(((10-AB68)/10*9+1),((10-AF68)/10*9+1)))/9*10,1)</f>
        <v>5.0999999999999996</v>
      </c>
      <c r="AH68" s="213">
        <f t="shared" ref="AH68:AH99" si="19">ROUND(M68^(1/3)*Y68^(1/3)*AG68^(1/3),1)</f>
        <v>4.4000000000000004</v>
      </c>
      <c r="AI68" s="214" t="str">
        <f t="shared" ref="AI68:AI99" si="20">IF(AH68&gt;=6.5,"Very High",IF(AH68&gt;=5,"High",IF(AH68&gt;=3.5,"Medium",IF(AH68&gt;=2,"Low","Very Low"))))</f>
        <v>Medium</v>
      </c>
      <c r="AJ68" s="215">
        <f t="shared" ref="AJ68:AJ99" si="21">_xlfn.RANK.EQ(AH68,AH$4:AH$194)</f>
        <v>72</v>
      </c>
      <c r="AK68" s="216">
        <f>VLOOKUP($B68,'Lack of Reliability Index'!$A$2:$H$192,8,FALSE)</f>
        <v>1.706666666666667</v>
      </c>
      <c r="AL68" s="217">
        <f>'Imputed and missing data hidden'!BY66</f>
        <v>0</v>
      </c>
      <c r="AM68" s="218">
        <f t="shared" ref="AM68:AM99" si="22">AL68/51</f>
        <v>0</v>
      </c>
      <c r="AN68" s="217" t="str">
        <f t="shared" ref="AN68:AN99" si="23">IF(K68&gt;=7,"YES","")</f>
        <v/>
      </c>
      <c r="AO68" s="219">
        <f>'Indicator Date hidden2'!BZ67</f>
        <v>0.32</v>
      </c>
      <c r="AP68" s="134"/>
    </row>
    <row r="69" spans="1:42" ht="15" thickBot="1" x14ac:dyDescent="0.35">
      <c r="A69" s="202" t="str">
        <f>'Indicator Data'!A71</f>
        <v>Greece</v>
      </c>
      <c r="B69" s="203" t="str">
        <f>'Indicator Data'!B71</f>
        <v>GRC</v>
      </c>
      <c r="C69" s="220">
        <f>'Hazard &amp; Exposure'!AO68</f>
        <v>9.6</v>
      </c>
      <c r="D69" s="205">
        <f>'Hazard &amp; Exposure'!AP68</f>
        <v>3.1</v>
      </c>
      <c r="E69" s="205">
        <f>'Hazard &amp; Exposure'!AQ68</f>
        <v>8.6999999999999993</v>
      </c>
      <c r="F69" s="205">
        <f>'Hazard &amp; Exposure'!AR68</f>
        <v>0</v>
      </c>
      <c r="G69" s="205">
        <f>'Hazard &amp; Exposure'!AU68</f>
        <v>2.1</v>
      </c>
      <c r="H69" s="205">
        <f>'Hazard &amp; Exposure'!DM68</f>
        <v>4.5999999999999996</v>
      </c>
      <c r="I69" s="206">
        <f>'Hazard &amp; Exposure'!DN68</f>
        <v>5.9</v>
      </c>
      <c r="J69" s="205">
        <f>'Hazard &amp; Exposure'!DQ68</f>
        <v>1.1000000000000001</v>
      </c>
      <c r="K69" s="205">
        <f>'Hazard &amp; Exposure'!DT68</f>
        <v>0</v>
      </c>
      <c r="L69" s="206">
        <f>'Hazard &amp; Exposure'!DU68</f>
        <v>0.8</v>
      </c>
      <c r="M69" s="207">
        <f t="shared" si="16"/>
        <v>3.8</v>
      </c>
      <c r="N69" s="208">
        <f>Vulnerability!E68</f>
        <v>0.2</v>
      </c>
      <c r="O69" s="209">
        <f>Vulnerability!H68</f>
        <v>1.8</v>
      </c>
      <c r="P69" s="209">
        <f>Vulnerability!N68</f>
        <v>0.1</v>
      </c>
      <c r="Q69" s="206">
        <f>Vulnerability!O68</f>
        <v>0.6</v>
      </c>
      <c r="R69" s="209">
        <f>Vulnerability!T68</f>
        <v>7</v>
      </c>
      <c r="S69" s="210">
        <f>Vulnerability!AB68</f>
        <v>0.1</v>
      </c>
      <c r="T69" s="210">
        <f>Vulnerability!AE68</f>
        <v>0.3</v>
      </c>
      <c r="U69" s="210">
        <f>Vulnerability!AH68</f>
        <v>0</v>
      </c>
      <c r="V69" s="210">
        <f>Vulnerability!AK68</f>
        <v>1.2</v>
      </c>
      <c r="W69" s="209">
        <f>Vulnerability!AL68</f>
        <v>0.4</v>
      </c>
      <c r="X69" s="206">
        <f>Vulnerability!AM68</f>
        <v>4.5</v>
      </c>
      <c r="Y69" s="207">
        <f t="shared" si="17"/>
        <v>2.8</v>
      </c>
      <c r="Z69" s="221">
        <f>'Lack of Coping Capacity'!D68</f>
        <v>2.2999999999999998</v>
      </c>
      <c r="AA69" s="212">
        <f>'Lack of Coping Capacity'!G68</f>
        <v>4.5999999999999996</v>
      </c>
      <c r="AB69" s="206">
        <f>'Lack of Coping Capacity'!H68</f>
        <v>3.5</v>
      </c>
      <c r="AC69" s="212">
        <f>'Lack of Coping Capacity'!M68</f>
        <v>1.8</v>
      </c>
      <c r="AD69" s="212">
        <f>'Lack of Coping Capacity'!R68</f>
        <v>0</v>
      </c>
      <c r="AE69" s="212">
        <f>'Lack of Coping Capacity'!Z68</f>
        <v>0.8</v>
      </c>
      <c r="AF69" s="206">
        <f>'Lack of Coping Capacity'!AA68</f>
        <v>0.9</v>
      </c>
      <c r="AG69" s="207">
        <f t="shared" si="18"/>
        <v>2.2999999999999998</v>
      </c>
      <c r="AH69" s="213">
        <f t="shared" si="19"/>
        <v>2.9</v>
      </c>
      <c r="AI69" s="214" t="str">
        <f t="shared" si="20"/>
        <v>Low</v>
      </c>
      <c r="AJ69" s="215">
        <f t="shared" si="21"/>
        <v>122</v>
      </c>
      <c r="AK69" s="216">
        <f>VLOOKUP($B69,'Lack of Reliability Index'!$A$2:$H$192,8,FALSE)</f>
        <v>4.0995024875621899</v>
      </c>
      <c r="AL69" s="217">
        <f>'Imputed and missing data hidden'!BY67</f>
        <v>10</v>
      </c>
      <c r="AM69" s="218">
        <f t="shared" si="22"/>
        <v>0.19607843137254902</v>
      </c>
      <c r="AN69" s="217" t="str">
        <f t="shared" si="23"/>
        <v/>
      </c>
      <c r="AO69" s="219">
        <f>'Indicator Date hidden2'!BZ68</f>
        <v>0.26865671641791045</v>
      </c>
      <c r="AP69" s="134"/>
    </row>
    <row r="70" spans="1:42" ht="15" thickBot="1" x14ac:dyDescent="0.35">
      <c r="A70" s="202" t="str">
        <f>'Indicator Data'!A72</f>
        <v>Grenada</v>
      </c>
      <c r="B70" s="203" t="str">
        <f>'Indicator Data'!B72</f>
        <v>GRD</v>
      </c>
      <c r="C70" s="220">
        <f>'Hazard &amp; Exposure'!AO69</f>
        <v>3.5</v>
      </c>
      <c r="D70" s="205">
        <f>'Hazard &amp; Exposure'!AP69</f>
        <v>0.1</v>
      </c>
      <c r="E70" s="205">
        <f>'Hazard &amp; Exposure'!AQ69</f>
        <v>0</v>
      </c>
      <c r="F70" s="205">
        <f>'Hazard &amp; Exposure'!AR69</f>
        <v>1.7</v>
      </c>
      <c r="G70" s="205">
        <f>'Hazard &amp; Exposure'!AU69</f>
        <v>0.5</v>
      </c>
      <c r="H70" s="205">
        <f>'Hazard &amp; Exposure'!DM69</f>
        <v>3.6</v>
      </c>
      <c r="I70" s="206">
        <f>'Hazard &amp; Exposure'!DN69</f>
        <v>1.7</v>
      </c>
      <c r="J70" s="205">
        <f>'Hazard &amp; Exposure'!DQ69</f>
        <v>0</v>
      </c>
      <c r="K70" s="205">
        <f>'Hazard &amp; Exposure'!DT69</f>
        <v>0</v>
      </c>
      <c r="L70" s="206">
        <f>'Hazard &amp; Exposure'!DU69</f>
        <v>0</v>
      </c>
      <c r="M70" s="207">
        <f t="shared" si="16"/>
        <v>0.9</v>
      </c>
      <c r="N70" s="208">
        <f>Vulnerability!E69</f>
        <v>2.4</v>
      </c>
      <c r="O70" s="209" t="str">
        <f>Vulnerability!H69</f>
        <v>x</v>
      </c>
      <c r="P70" s="209">
        <f>Vulnerability!N69</f>
        <v>0.9</v>
      </c>
      <c r="Q70" s="206">
        <f>Vulnerability!O69</f>
        <v>1.9</v>
      </c>
      <c r="R70" s="209">
        <f>Vulnerability!T69</f>
        <v>0</v>
      </c>
      <c r="S70" s="210">
        <f>Vulnerability!AB69</f>
        <v>0.1</v>
      </c>
      <c r="T70" s="210">
        <f>Vulnerability!AE69</f>
        <v>1.3</v>
      </c>
      <c r="U70" s="210">
        <f>Vulnerability!AH69</f>
        <v>0</v>
      </c>
      <c r="V70" s="210">
        <f>Vulnerability!AK69</f>
        <v>5.4</v>
      </c>
      <c r="W70" s="209">
        <f>Vulnerability!AL69</f>
        <v>2</v>
      </c>
      <c r="X70" s="206">
        <f>Vulnerability!AM69</f>
        <v>1</v>
      </c>
      <c r="Y70" s="207">
        <f t="shared" si="17"/>
        <v>1.5</v>
      </c>
      <c r="Z70" s="221">
        <f>'Lack of Coping Capacity'!D69</f>
        <v>4.7</v>
      </c>
      <c r="AA70" s="212">
        <f>'Lack of Coping Capacity'!G69</f>
        <v>5</v>
      </c>
      <c r="AB70" s="206">
        <f>'Lack of Coping Capacity'!H69</f>
        <v>4.9000000000000004</v>
      </c>
      <c r="AC70" s="212">
        <f>'Lack of Coping Capacity'!M69</f>
        <v>2.5</v>
      </c>
      <c r="AD70" s="212">
        <f>'Lack of Coping Capacity'!R69</f>
        <v>0.6</v>
      </c>
      <c r="AE70" s="212">
        <f>'Lack of Coping Capacity'!Z69</f>
        <v>4.2</v>
      </c>
      <c r="AF70" s="206">
        <f>'Lack of Coping Capacity'!AA69</f>
        <v>2.4</v>
      </c>
      <c r="AG70" s="207">
        <f t="shared" si="18"/>
        <v>3.8</v>
      </c>
      <c r="AH70" s="213">
        <f t="shared" si="19"/>
        <v>1.7</v>
      </c>
      <c r="AI70" s="214" t="str">
        <f t="shared" si="20"/>
        <v>Very Low</v>
      </c>
      <c r="AJ70" s="215">
        <f t="shared" si="21"/>
        <v>164</v>
      </c>
      <c r="AK70" s="216">
        <f>VLOOKUP($B70,'Lack of Reliability Index'!$A$2:$H$192,8,FALSE)</f>
        <v>5.2240437158469941</v>
      </c>
      <c r="AL70" s="217">
        <f>'Imputed and missing data hidden'!BY68</f>
        <v>19</v>
      </c>
      <c r="AM70" s="218">
        <f t="shared" si="22"/>
        <v>0.37254901960784315</v>
      </c>
      <c r="AN70" s="217" t="str">
        <f t="shared" si="23"/>
        <v/>
      </c>
      <c r="AO70" s="219">
        <f>'Indicator Date hidden2'!BZ69</f>
        <v>0.22950819672131148</v>
      </c>
      <c r="AP70" s="134"/>
    </row>
    <row r="71" spans="1:42" ht="15" thickBot="1" x14ac:dyDescent="0.35">
      <c r="A71" s="202" t="str">
        <f>'Indicator Data'!A73</f>
        <v>Guatemala</v>
      </c>
      <c r="B71" s="203" t="str">
        <f>'Indicator Data'!B73</f>
        <v>GTM</v>
      </c>
      <c r="C71" s="220">
        <f>'Hazard &amp; Exposure'!AO70</f>
        <v>9.8000000000000007</v>
      </c>
      <c r="D71" s="205">
        <f>'Hazard &amp; Exposure'!AP70</f>
        <v>5.0999999999999996</v>
      </c>
      <c r="E71" s="205">
        <f>'Hazard &amp; Exposure'!AQ70</f>
        <v>7.4</v>
      </c>
      <c r="F71" s="205">
        <f>'Hazard &amp; Exposure'!AR70</f>
        <v>4.5</v>
      </c>
      <c r="G71" s="205">
        <f>'Hazard &amp; Exposure'!AU70</f>
        <v>3.8</v>
      </c>
      <c r="H71" s="205">
        <f>'Hazard &amp; Exposure'!DM70</f>
        <v>5.6</v>
      </c>
      <c r="I71" s="206">
        <f>'Hazard &amp; Exposure'!DN70</f>
        <v>6.7</v>
      </c>
      <c r="J71" s="205">
        <f>'Hazard &amp; Exposure'!DQ70</f>
        <v>5.5</v>
      </c>
      <c r="K71" s="205">
        <f>'Hazard &amp; Exposure'!DT70</f>
        <v>0</v>
      </c>
      <c r="L71" s="206">
        <f>'Hazard &amp; Exposure'!DU70</f>
        <v>3.9</v>
      </c>
      <c r="M71" s="207">
        <f t="shared" si="16"/>
        <v>5.5</v>
      </c>
      <c r="N71" s="208">
        <f>Vulnerability!E70</f>
        <v>6.6</v>
      </c>
      <c r="O71" s="209">
        <f>Vulnerability!H70</f>
        <v>6.1</v>
      </c>
      <c r="P71" s="209">
        <f>Vulnerability!N70</f>
        <v>1.9</v>
      </c>
      <c r="Q71" s="206">
        <f>Vulnerability!O70</f>
        <v>5.3</v>
      </c>
      <c r="R71" s="209">
        <f>Vulnerability!T70</f>
        <v>7.1</v>
      </c>
      <c r="S71" s="210">
        <f>Vulnerability!AB70</f>
        <v>1</v>
      </c>
      <c r="T71" s="210">
        <f>Vulnerability!AE70</f>
        <v>2.4</v>
      </c>
      <c r="U71" s="210">
        <f>Vulnerability!AH70</f>
        <v>10</v>
      </c>
      <c r="V71" s="210">
        <f>Vulnerability!AK70</f>
        <v>4.0999999999999996</v>
      </c>
      <c r="W71" s="209">
        <f>Vulnerability!AL70</f>
        <v>6</v>
      </c>
      <c r="X71" s="206">
        <f>Vulnerability!AM70</f>
        <v>6.6</v>
      </c>
      <c r="Y71" s="207">
        <f t="shared" si="17"/>
        <v>6</v>
      </c>
      <c r="Z71" s="221">
        <f>'Lack of Coping Capacity'!D70</f>
        <v>5.5</v>
      </c>
      <c r="AA71" s="212">
        <f>'Lack of Coping Capacity'!G70</f>
        <v>7</v>
      </c>
      <c r="AB71" s="206">
        <f>'Lack of Coping Capacity'!H70</f>
        <v>6.3</v>
      </c>
      <c r="AC71" s="212">
        <f>'Lack of Coping Capacity'!M70</f>
        <v>3.6</v>
      </c>
      <c r="AD71" s="212">
        <f>'Lack of Coping Capacity'!R70</f>
        <v>4.4000000000000004</v>
      </c>
      <c r="AE71" s="212">
        <f>'Lack of Coping Capacity'!Z70</f>
        <v>5.4</v>
      </c>
      <c r="AF71" s="206">
        <f>'Lack of Coping Capacity'!AA70</f>
        <v>4.5</v>
      </c>
      <c r="AG71" s="207">
        <f t="shared" si="18"/>
        <v>5.5</v>
      </c>
      <c r="AH71" s="213">
        <f t="shared" si="19"/>
        <v>5.7</v>
      </c>
      <c r="AI71" s="214" t="str">
        <f t="shared" si="20"/>
        <v>High</v>
      </c>
      <c r="AJ71" s="215">
        <f t="shared" si="21"/>
        <v>29</v>
      </c>
      <c r="AK71" s="216">
        <f>VLOOKUP($B71,'Lack of Reliability Index'!$A$2:$H$192,8,FALSE)</f>
        <v>3.1999999999999993</v>
      </c>
      <c r="AL71" s="217">
        <f>'Imputed and missing data hidden'!BY69</f>
        <v>4</v>
      </c>
      <c r="AM71" s="218">
        <f t="shared" si="22"/>
        <v>7.8431372549019607E-2</v>
      </c>
      <c r="AN71" s="217" t="str">
        <f t="shared" si="23"/>
        <v/>
      </c>
      <c r="AO71" s="219">
        <f>'Indicator Date hidden2'!BZ70</f>
        <v>0.4</v>
      </c>
      <c r="AP71" s="134"/>
    </row>
    <row r="72" spans="1:42" ht="15" thickBot="1" x14ac:dyDescent="0.35">
      <c r="A72" s="202" t="str">
        <f>'Indicator Data'!A74</f>
        <v>Guinea</v>
      </c>
      <c r="B72" s="203" t="str">
        <f>'Indicator Data'!B74</f>
        <v>GIN</v>
      </c>
      <c r="C72" s="220">
        <f>'Hazard &amp; Exposure'!AO71</f>
        <v>0.1</v>
      </c>
      <c r="D72" s="205">
        <f>'Hazard &amp; Exposure'!AP71</f>
        <v>5.0999999999999996</v>
      </c>
      <c r="E72" s="205">
        <f>'Hazard &amp; Exposure'!AQ71</f>
        <v>5.2</v>
      </c>
      <c r="F72" s="205">
        <f>'Hazard &amp; Exposure'!AR71</f>
        <v>0</v>
      </c>
      <c r="G72" s="205">
        <f>'Hazard &amp; Exposure'!AU71</f>
        <v>0.7</v>
      </c>
      <c r="H72" s="205">
        <f>'Hazard &amp; Exposure'!DM71</f>
        <v>8.1</v>
      </c>
      <c r="I72" s="206">
        <f>'Hazard &amp; Exposure'!DN71</f>
        <v>3.9</v>
      </c>
      <c r="J72" s="205">
        <f>'Hazard &amp; Exposure'!DQ71</f>
        <v>6.8</v>
      </c>
      <c r="K72" s="205">
        <f>'Hazard &amp; Exposure'!DT71</f>
        <v>0</v>
      </c>
      <c r="L72" s="206">
        <f>'Hazard &amp; Exposure'!DU71</f>
        <v>4.8</v>
      </c>
      <c r="M72" s="207">
        <f t="shared" si="16"/>
        <v>4.4000000000000004</v>
      </c>
      <c r="N72" s="208">
        <f>Vulnerability!E71</f>
        <v>9.1</v>
      </c>
      <c r="O72" s="209">
        <f>Vulnerability!H71</f>
        <v>2.2000000000000002</v>
      </c>
      <c r="P72" s="209">
        <f>Vulnerability!N71</f>
        <v>1.4</v>
      </c>
      <c r="Q72" s="206">
        <f>Vulnerability!O71</f>
        <v>5.5</v>
      </c>
      <c r="R72" s="209">
        <f>Vulnerability!T71</f>
        <v>3</v>
      </c>
      <c r="S72" s="210">
        <f>Vulnerability!AB71</f>
        <v>4.8</v>
      </c>
      <c r="T72" s="210">
        <f>Vulnerability!AE71</f>
        <v>5.6</v>
      </c>
      <c r="U72" s="210">
        <f>Vulnerability!AH71</f>
        <v>0.4</v>
      </c>
      <c r="V72" s="210">
        <f>Vulnerability!AK71</f>
        <v>3.5</v>
      </c>
      <c r="W72" s="209">
        <f>Vulnerability!AL71</f>
        <v>3.8</v>
      </c>
      <c r="X72" s="206">
        <f>Vulnerability!AM71</f>
        <v>3.4</v>
      </c>
      <c r="Y72" s="207">
        <f t="shared" si="17"/>
        <v>4.5</v>
      </c>
      <c r="Z72" s="221">
        <f>'Lack of Coping Capacity'!D71</f>
        <v>5</v>
      </c>
      <c r="AA72" s="212">
        <f>'Lack of Coping Capacity'!G71</f>
        <v>6.9</v>
      </c>
      <c r="AB72" s="206">
        <f>'Lack of Coping Capacity'!H71</f>
        <v>6</v>
      </c>
      <c r="AC72" s="212">
        <f>'Lack of Coping Capacity'!M71</f>
        <v>7.1</v>
      </c>
      <c r="AD72" s="212">
        <f>'Lack of Coping Capacity'!R71</f>
        <v>8.3000000000000007</v>
      </c>
      <c r="AE72" s="212">
        <f>'Lack of Coping Capacity'!Z71</f>
        <v>8.8000000000000007</v>
      </c>
      <c r="AF72" s="206">
        <f>'Lack of Coping Capacity'!AA71</f>
        <v>8.1</v>
      </c>
      <c r="AG72" s="207">
        <f t="shared" si="18"/>
        <v>7.2</v>
      </c>
      <c r="AH72" s="213">
        <f t="shared" si="19"/>
        <v>5.2</v>
      </c>
      <c r="AI72" s="214" t="str">
        <f t="shared" si="20"/>
        <v>High</v>
      </c>
      <c r="AJ72" s="215">
        <f t="shared" si="21"/>
        <v>40</v>
      </c>
      <c r="AK72" s="216">
        <f>VLOOKUP($B72,'Lack of Reliability Index'!$A$2:$H$192,8,FALSE)</f>
        <v>3.0948356807511743</v>
      </c>
      <c r="AL72" s="217">
        <f>'Imputed and missing data hidden'!BY70</f>
        <v>4</v>
      </c>
      <c r="AM72" s="218">
        <f t="shared" si="22"/>
        <v>7.8431372549019607E-2</v>
      </c>
      <c r="AN72" s="217" t="str">
        <f t="shared" si="23"/>
        <v/>
      </c>
      <c r="AO72" s="219">
        <f>'Indicator Date hidden2'!BZ71</f>
        <v>0.38028169014084506</v>
      </c>
      <c r="AP72" s="134"/>
    </row>
    <row r="73" spans="1:42" ht="15" thickBot="1" x14ac:dyDescent="0.35">
      <c r="A73" s="202" t="str">
        <f>'Indicator Data'!A75</f>
        <v>Guinea-Bissau</v>
      </c>
      <c r="B73" s="203" t="str">
        <f>'Indicator Data'!B75</f>
        <v>GNB</v>
      </c>
      <c r="C73" s="220">
        <f>'Hazard &amp; Exposure'!AO72</f>
        <v>0.1</v>
      </c>
      <c r="D73" s="205">
        <f>'Hazard &amp; Exposure'!AP72</f>
        <v>3.3</v>
      </c>
      <c r="E73" s="205">
        <f>'Hazard &amp; Exposure'!AQ72</f>
        <v>1.5</v>
      </c>
      <c r="F73" s="205">
        <f>'Hazard &amp; Exposure'!AR72</f>
        <v>0</v>
      </c>
      <c r="G73" s="205">
        <f>'Hazard &amp; Exposure'!AU72</f>
        <v>2</v>
      </c>
      <c r="H73" s="205">
        <f>'Hazard &amp; Exposure'!DM72</f>
        <v>7</v>
      </c>
      <c r="I73" s="206">
        <f>'Hazard &amp; Exposure'!DN72</f>
        <v>2.7</v>
      </c>
      <c r="J73" s="205">
        <f>'Hazard &amp; Exposure'!DQ72</f>
        <v>2.7</v>
      </c>
      <c r="K73" s="205">
        <f>'Hazard &amp; Exposure'!DT72</f>
        <v>0</v>
      </c>
      <c r="L73" s="206">
        <f>'Hazard &amp; Exposure'!DU72</f>
        <v>1.9</v>
      </c>
      <c r="M73" s="207">
        <f t="shared" si="16"/>
        <v>2.2999999999999998</v>
      </c>
      <c r="N73" s="208">
        <f>Vulnerability!E72</f>
        <v>9</v>
      </c>
      <c r="O73" s="209">
        <f>Vulnerability!H72</f>
        <v>6.4</v>
      </c>
      <c r="P73" s="209">
        <f>Vulnerability!N72</f>
        <v>3.2</v>
      </c>
      <c r="Q73" s="206">
        <f>Vulnerability!O72</f>
        <v>6.9</v>
      </c>
      <c r="R73" s="209">
        <f>Vulnerability!T72</f>
        <v>1.9</v>
      </c>
      <c r="S73" s="210">
        <f>Vulnerability!AB72</f>
        <v>5.8</v>
      </c>
      <c r="T73" s="210">
        <f>Vulnerability!AE72</f>
        <v>4.9000000000000004</v>
      </c>
      <c r="U73" s="210">
        <f>Vulnerability!AH72</f>
        <v>0.1</v>
      </c>
      <c r="V73" s="210">
        <f>Vulnerability!AK72</f>
        <v>5.0999999999999996</v>
      </c>
      <c r="W73" s="209">
        <f>Vulnerability!AL72</f>
        <v>4.3</v>
      </c>
      <c r="X73" s="206">
        <f>Vulnerability!AM72</f>
        <v>3.2</v>
      </c>
      <c r="Y73" s="207">
        <f t="shared" si="17"/>
        <v>5.3</v>
      </c>
      <c r="Z73" s="221">
        <f>'Lack of Coping Capacity'!D72</f>
        <v>7.8</v>
      </c>
      <c r="AA73" s="212">
        <f>'Lack of Coping Capacity'!G72</f>
        <v>8.1</v>
      </c>
      <c r="AB73" s="206">
        <f>'Lack of Coping Capacity'!H72</f>
        <v>8</v>
      </c>
      <c r="AC73" s="212">
        <f>'Lack of Coping Capacity'!M72</f>
        <v>7.9</v>
      </c>
      <c r="AD73" s="212">
        <f>'Lack of Coping Capacity'!R72</f>
        <v>8.1</v>
      </c>
      <c r="AE73" s="212">
        <f>'Lack of Coping Capacity'!Z72</f>
        <v>7.2</v>
      </c>
      <c r="AF73" s="206">
        <f>'Lack of Coping Capacity'!AA72</f>
        <v>7.7</v>
      </c>
      <c r="AG73" s="207">
        <f t="shared" si="18"/>
        <v>7.9</v>
      </c>
      <c r="AH73" s="213">
        <f t="shared" si="19"/>
        <v>4.5999999999999996</v>
      </c>
      <c r="AI73" s="214" t="str">
        <f t="shared" si="20"/>
        <v>Medium</v>
      </c>
      <c r="AJ73" s="215">
        <f t="shared" si="21"/>
        <v>62</v>
      </c>
      <c r="AK73" s="216">
        <f>VLOOKUP($B73,'Lack of Reliability Index'!$A$2:$H$192,8,FALSE)</f>
        <v>3.5455399061032864</v>
      </c>
      <c r="AL73" s="217">
        <f>'Imputed and missing data hidden'!BY71</f>
        <v>4</v>
      </c>
      <c r="AM73" s="218">
        <f t="shared" si="22"/>
        <v>7.8431372549019607E-2</v>
      </c>
      <c r="AN73" s="217" t="str">
        <f t="shared" si="23"/>
        <v/>
      </c>
      <c r="AO73" s="219">
        <f>'Indicator Date hidden2'!BZ72</f>
        <v>0.46478873239436619</v>
      </c>
      <c r="AP73" s="134"/>
    </row>
    <row r="74" spans="1:42" ht="15" thickBot="1" x14ac:dyDescent="0.35">
      <c r="A74" s="202" t="str">
        <f>'Indicator Data'!A76</f>
        <v>Guyana</v>
      </c>
      <c r="B74" s="203" t="str">
        <f>'Indicator Data'!B76</f>
        <v>GUY</v>
      </c>
      <c r="C74" s="220">
        <f>'Hazard &amp; Exposure'!AO73</f>
        <v>0.1</v>
      </c>
      <c r="D74" s="205">
        <f>'Hazard &amp; Exposure'!AP73</f>
        <v>4.8</v>
      </c>
      <c r="E74" s="205">
        <f>'Hazard &amp; Exposure'!AQ73</f>
        <v>6.7</v>
      </c>
      <c r="F74" s="205">
        <f>'Hazard &amp; Exposure'!AR73</f>
        <v>0</v>
      </c>
      <c r="G74" s="205">
        <f>'Hazard &amp; Exposure'!AU73</f>
        <v>4.0999999999999996</v>
      </c>
      <c r="H74" s="205">
        <f>'Hazard &amp; Exposure'!DM73</f>
        <v>4.9000000000000004</v>
      </c>
      <c r="I74" s="206">
        <f>'Hazard &amp; Exposure'!DN73</f>
        <v>3.8</v>
      </c>
      <c r="J74" s="205">
        <f>'Hazard &amp; Exposure'!DQ73</f>
        <v>0.9</v>
      </c>
      <c r="K74" s="205">
        <f>'Hazard &amp; Exposure'!DT73</f>
        <v>0</v>
      </c>
      <c r="L74" s="206">
        <f>'Hazard &amp; Exposure'!DU73</f>
        <v>0.6</v>
      </c>
      <c r="M74" s="207">
        <f t="shared" si="16"/>
        <v>2.2999999999999998</v>
      </c>
      <c r="N74" s="208">
        <f>Vulnerability!E73</f>
        <v>4.4000000000000004</v>
      </c>
      <c r="O74" s="209">
        <f>Vulnerability!H73</f>
        <v>6.2</v>
      </c>
      <c r="P74" s="209">
        <f>Vulnerability!N73</f>
        <v>2.1</v>
      </c>
      <c r="Q74" s="206">
        <f>Vulnerability!O73</f>
        <v>4.3</v>
      </c>
      <c r="R74" s="209">
        <f>Vulnerability!T73</f>
        <v>6</v>
      </c>
      <c r="S74" s="210">
        <f>Vulnerability!AB73</f>
        <v>3.7</v>
      </c>
      <c r="T74" s="210">
        <f>Vulnerability!AE73</f>
        <v>2.1</v>
      </c>
      <c r="U74" s="210">
        <f>Vulnerability!AH73</f>
        <v>0</v>
      </c>
      <c r="V74" s="210">
        <f>Vulnerability!AK73</f>
        <v>1.9</v>
      </c>
      <c r="W74" s="209">
        <f>Vulnerability!AL73</f>
        <v>2</v>
      </c>
      <c r="X74" s="206">
        <f>Vulnerability!AM73</f>
        <v>4.3</v>
      </c>
      <c r="Y74" s="207">
        <f t="shared" si="17"/>
        <v>4.3</v>
      </c>
      <c r="Z74" s="221" t="str">
        <f>'Lack of Coping Capacity'!D73</f>
        <v>x</v>
      </c>
      <c r="AA74" s="212">
        <f>'Lack of Coping Capacity'!G73</f>
        <v>5.9</v>
      </c>
      <c r="AB74" s="206">
        <f>'Lack of Coping Capacity'!H73</f>
        <v>5.9</v>
      </c>
      <c r="AC74" s="212">
        <f>'Lack of Coping Capacity'!M73</f>
        <v>4</v>
      </c>
      <c r="AD74" s="212">
        <f>'Lack of Coping Capacity'!R73</f>
        <v>4.0999999999999996</v>
      </c>
      <c r="AE74" s="212">
        <f>'Lack of Coping Capacity'!Z73</f>
        <v>5</v>
      </c>
      <c r="AF74" s="206">
        <f>'Lack of Coping Capacity'!AA73</f>
        <v>4.4000000000000004</v>
      </c>
      <c r="AG74" s="207">
        <f t="shared" si="18"/>
        <v>5.2</v>
      </c>
      <c r="AH74" s="213">
        <f t="shared" si="19"/>
        <v>3.7</v>
      </c>
      <c r="AI74" s="214" t="str">
        <f t="shared" si="20"/>
        <v>Medium</v>
      </c>
      <c r="AJ74" s="215">
        <f t="shared" si="21"/>
        <v>96</v>
      </c>
      <c r="AK74" s="216">
        <f>VLOOKUP($B74,'Lack of Reliability Index'!$A$2:$H$192,8,FALSE)</f>
        <v>3.9703703703703708</v>
      </c>
      <c r="AL74" s="217">
        <f>'Imputed and missing data hidden'!BY72</f>
        <v>6</v>
      </c>
      <c r="AM74" s="218">
        <f t="shared" si="22"/>
        <v>0.11764705882352941</v>
      </c>
      <c r="AN74" s="217" t="str">
        <f t="shared" si="23"/>
        <v/>
      </c>
      <c r="AO74" s="219">
        <f>'Indicator Date hidden2'!BZ73</f>
        <v>0.44444444444444442</v>
      </c>
      <c r="AP74" s="134"/>
    </row>
    <row r="75" spans="1:42" ht="15" thickBot="1" x14ac:dyDescent="0.35">
      <c r="A75" s="202" t="str">
        <f>'Indicator Data'!A77</f>
        <v>Haiti</v>
      </c>
      <c r="B75" s="203" t="str">
        <f>'Indicator Data'!B77</f>
        <v>HTI</v>
      </c>
      <c r="C75" s="220">
        <f>'Hazard &amp; Exposure'!AO74</f>
        <v>9.6999999999999993</v>
      </c>
      <c r="D75" s="205">
        <f>'Hazard &amp; Exposure'!AP74</f>
        <v>4.3</v>
      </c>
      <c r="E75" s="205">
        <f>'Hazard &amp; Exposure'!AQ74</f>
        <v>6.3</v>
      </c>
      <c r="F75" s="205">
        <f>'Hazard &amp; Exposure'!AR74</f>
        <v>7.2</v>
      </c>
      <c r="G75" s="205">
        <f>'Hazard &amp; Exposure'!AU74</f>
        <v>3.8</v>
      </c>
      <c r="H75" s="205">
        <f>'Hazard &amp; Exposure'!DM74</f>
        <v>7.3</v>
      </c>
      <c r="I75" s="206">
        <f>'Hazard &amp; Exposure'!DN74</f>
        <v>7</v>
      </c>
      <c r="J75" s="205">
        <f>'Hazard &amp; Exposure'!DQ74</f>
        <v>8.1999999999999993</v>
      </c>
      <c r="K75" s="205">
        <f>'Hazard &amp; Exposure'!DT74</f>
        <v>0</v>
      </c>
      <c r="L75" s="206">
        <f>'Hazard &amp; Exposure'!DU74</f>
        <v>5.7</v>
      </c>
      <c r="M75" s="207">
        <f t="shared" si="16"/>
        <v>6.4</v>
      </c>
      <c r="N75" s="208">
        <f>Vulnerability!E74</f>
        <v>8.1999999999999993</v>
      </c>
      <c r="O75" s="209">
        <f>Vulnerability!H74</f>
        <v>6.3</v>
      </c>
      <c r="P75" s="209">
        <f>Vulnerability!N74</f>
        <v>4.5</v>
      </c>
      <c r="Q75" s="206">
        <f>Vulnerability!O74</f>
        <v>6.8</v>
      </c>
      <c r="R75" s="209">
        <f>Vulnerability!T74</f>
        <v>1.6</v>
      </c>
      <c r="S75" s="210">
        <f>Vulnerability!AB74</f>
        <v>3</v>
      </c>
      <c r="T75" s="210">
        <f>Vulnerability!AE74</f>
        <v>3.5</v>
      </c>
      <c r="U75" s="210">
        <f>Vulnerability!AH74</f>
        <v>0.5</v>
      </c>
      <c r="V75" s="210">
        <f>Vulnerability!AK74</f>
        <v>9</v>
      </c>
      <c r="W75" s="209">
        <f>Vulnerability!AL74</f>
        <v>5</v>
      </c>
      <c r="X75" s="206">
        <f>Vulnerability!AM74</f>
        <v>3.5</v>
      </c>
      <c r="Y75" s="207">
        <f t="shared" si="17"/>
        <v>5.4</v>
      </c>
      <c r="Z75" s="221">
        <f>'Lack of Coping Capacity'!D74</f>
        <v>6.7</v>
      </c>
      <c r="AA75" s="212">
        <f>'Lack of Coping Capacity'!G74</f>
        <v>8.6</v>
      </c>
      <c r="AB75" s="206">
        <f>'Lack of Coping Capacity'!H74</f>
        <v>7.7</v>
      </c>
      <c r="AC75" s="212">
        <f>'Lack of Coping Capacity'!M74</f>
        <v>6.6</v>
      </c>
      <c r="AD75" s="212">
        <f>'Lack of Coping Capacity'!R74</f>
        <v>5.3</v>
      </c>
      <c r="AE75" s="212">
        <f>'Lack of Coping Capacity'!Z74</f>
        <v>8.3000000000000007</v>
      </c>
      <c r="AF75" s="206">
        <f>'Lack of Coping Capacity'!AA74</f>
        <v>6.7</v>
      </c>
      <c r="AG75" s="207">
        <f t="shared" si="18"/>
        <v>7.2</v>
      </c>
      <c r="AH75" s="213">
        <f t="shared" si="19"/>
        <v>6.3</v>
      </c>
      <c r="AI75" s="214" t="str">
        <f t="shared" si="20"/>
        <v>High</v>
      </c>
      <c r="AJ75" s="215">
        <f t="shared" si="21"/>
        <v>18</v>
      </c>
      <c r="AK75" s="216">
        <f>VLOOKUP($B75,'Lack of Reliability Index'!$A$2:$H$192,8,FALSE)</f>
        <v>2.8444444444444441</v>
      </c>
      <c r="AL75" s="217">
        <f>'Imputed and missing data hidden'!BY73</f>
        <v>4</v>
      </c>
      <c r="AM75" s="218">
        <f t="shared" si="22"/>
        <v>7.8431372549019607E-2</v>
      </c>
      <c r="AN75" s="217" t="str">
        <f t="shared" si="23"/>
        <v/>
      </c>
      <c r="AO75" s="219">
        <f>'Indicator Date hidden2'!BZ74</f>
        <v>0.33333333333333331</v>
      </c>
      <c r="AP75" s="134"/>
    </row>
    <row r="76" spans="1:42" ht="15" thickBot="1" x14ac:dyDescent="0.35">
      <c r="A76" s="202" t="str">
        <f>'Indicator Data'!A78</f>
        <v>Honduras</v>
      </c>
      <c r="B76" s="203" t="str">
        <f>'Indicator Data'!B78</f>
        <v>HND</v>
      </c>
      <c r="C76" s="220">
        <f>'Hazard &amp; Exposure'!AO75</f>
        <v>9.4</v>
      </c>
      <c r="D76" s="205">
        <f>'Hazard &amp; Exposure'!AP75</f>
        <v>5.0999999999999996</v>
      </c>
      <c r="E76" s="205">
        <f>'Hazard &amp; Exposure'!AQ75</f>
        <v>7</v>
      </c>
      <c r="F76" s="205">
        <f>'Hazard &amp; Exposure'!AR75</f>
        <v>4.3</v>
      </c>
      <c r="G76" s="205">
        <f>'Hazard &amp; Exposure'!AU75</f>
        <v>4.5999999999999996</v>
      </c>
      <c r="H76" s="205">
        <f>'Hazard &amp; Exposure'!DM75</f>
        <v>5.9</v>
      </c>
      <c r="I76" s="206">
        <f>'Hazard &amp; Exposure'!DN75</f>
        <v>6.5</v>
      </c>
      <c r="J76" s="205">
        <f>'Hazard &amp; Exposure'!DQ75</f>
        <v>3.6</v>
      </c>
      <c r="K76" s="205">
        <f>'Hazard &amp; Exposure'!DT75</f>
        <v>0</v>
      </c>
      <c r="L76" s="206">
        <f>'Hazard &amp; Exposure'!DU75</f>
        <v>2.5</v>
      </c>
      <c r="M76" s="207">
        <f t="shared" si="16"/>
        <v>4.8</v>
      </c>
      <c r="N76" s="208">
        <f>Vulnerability!E75</f>
        <v>6.3</v>
      </c>
      <c r="O76" s="209">
        <f>Vulnerability!H75</f>
        <v>5.7</v>
      </c>
      <c r="P76" s="209">
        <f>Vulnerability!N75</f>
        <v>3.3</v>
      </c>
      <c r="Q76" s="206">
        <f>Vulnerability!O75</f>
        <v>5.4</v>
      </c>
      <c r="R76" s="209">
        <f>Vulnerability!T75</f>
        <v>7.6</v>
      </c>
      <c r="S76" s="210">
        <f>Vulnerability!AB75</f>
        <v>0.9</v>
      </c>
      <c r="T76" s="210">
        <f>Vulnerability!AE75</f>
        <v>1.5</v>
      </c>
      <c r="U76" s="210">
        <f>Vulnerability!AH75</f>
        <v>10</v>
      </c>
      <c r="V76" s="210">
        <f>Vulnerability!AK75</f>
        <v>3.7</v>
      </c>
      <c r="W76" s="209">
        <f>Vulnerability!AL75</f>
        <v>5.8</v>
      </c>
      <c r="X76" s="206">
        <f>Vulnerability!AM75</f>
        <v>6.8</v>
      </c>
      <c r="Y76" s="207">
        <f t="shared" si="17"/>
        <v>6.1</v>
      </c>
      <c r="Z76" s="221">
        <f>'Lack of Coping Capacity'!D75</f>
        <v>5.2</v>
      </c>
      <c r="AA76" s="212">
        <f>'Lack of Coping Capacity'!G75</f>
        <v>6.9</v>
      </c>
      <c r="AB76" s="206">
        <f>'Lack of Coping Capacity'!H75</f>
        <v>6.1</v>
      </c>
      <c r="AC76" s="212">
        <f>'Lack of Coping Capacity'!M75</f>
        <v>4.0999999999999996</v>
      </c>
      <c r="AD76" s="212">
        <f>'Lack of Coping Capacity'!R75</f>
        <v>3.9</v>
      </c>
      <c r="AE76" s="212">
        <f>'Lack of Coping Capacity'!Z75</f>
        <v>5</v>
      </c>
      <c r="AF76" s="206">
        <f>'Lack of Coping Capacity'!AA75</f>
        <v>4.3</v>
      </c>
      <c r="AG76" s="207">
        <f t="shared" si="18"/>
        <v>5.3</v>
      </c>
      <c r="AH76" s="213">
        <f t="shared" si="19"/>
        <v>5.4</v>
      </c>
      <c r="AI76" s="214" t="str">
        <f t="shared" si="20"/>
        <v>High</v>
      </c>
      <c r="AJ76" s="215">
        <f t="shared" si="21"/>
        <v>33</v>
      </c>
      <c r="AK76" s="216">
        <f>VLOOKUP($B76,'Lack of Reliability Index'!$A$2:$H$192,8,FALSE)</f>
        <v>3.6266666666666669</v>
      </c>
      <c r="AL76" s="217">
        <f>'Imputed and missing data hidden'!BY74</f>
        <v>4</v>
      </c>
      <c r="AM76" s="218">
        <f t="shared" si="22"/>
        <v>7.8431372549019607E-2</v>
      </c>
      <c r="AN76" s="217" t="str">
        <f t="shared" si="23"/>
        <v/>
      </c>
      <c r="AO76" s="219">
        <f>'Indicator Date hidden2'!BZ75</f>
        <v>0.48</v>
      </c>
      <c r="AP76" s="134"/>
    </row>
    <row r="77" spans="1:42" ht="15" thickBot="1" x14ac:dyDescent="0.35">
      <c r="A77" s="202" t="str">
        <f>'Indicator Data'!A79</f>
        <v>Hungary</v>
      </c>
      <c r="B77" s="203" t="str">
        <f>'Indicator Data'!B79</f>
        <v>HUN</v>
      </c>
      <c r="C77" s="220">
        <f>'Hazard &amp; Exposure'!AO76</f>
        <v>2.2999999999999998</v>
      </c>
      <c r="D77" s="205">
        <f>'Hazard &amp; Exposure'!AP76</f>
        <v>7.5</v>
      </c>
      <c r="E77" s="205">
        <f>'Hazard &amp; Exposure'!AQ76</f>
        <v>0</v>
      </c>
      <c r="F77" s="205">
        <f>'Hazard &amp; Exposure'!AR76</f>
        <v>0</v>
      </c>
      <c r="G77" s="205">
        <f>'Hazard &amp; Exposure'!AU76</f>
        <v>3.6</v>
      </c>
      <c r="H77" s="205">
        <f>'Hazard &amp; Exposure'!DM76</f>
        <v>4.8</v>
      </c>
      <c r="I77" s="206">
        <f>'Hazard &amp; Exposure'!DN76</f>
        <v>3.6</v>
      </c>
      <c r="J77" s="205">
        <f>'Hazard &amp; Exposure'!DQ76</f>
        <v>0.1</v>
      </c>
      <c r="K77" s="205">
        <f>'Hazard &amp; Exposure'!DT76</f>
        <v>0</v>
      </c>
      <c r="L77" s="206">
        <f>'Hazard &amp; Exposure'!DU76</f>
        <v>0.1</v>
      </c>
      <c r="M77" s="207">
        <f t="shared" si="16"/>
        <v>2</v>
      </c>
      <c r="N77" s="208">
        <f>Vulnerability!E76</f>
        <v>0.9</v>
      </c>
      <c r="O77" s="209">
        <f>Vulnerability!H76</f>
        <v>2.2000000000000002</v>
      </c>
      <c r="P77" s="209">
        <f>Vulnerability!N76</f>
        <v>0.5</v>
      </c>
      <c r="Q77" s="206">
        <f>Vulnerability!O76</f>
        <v>1.1000000000000001</v>
      </c>
      <c r="R77" s="209">
        <f>Vulnerability!T76</f>
        <v>2.7</v>
      </c>
      <c r="S77" s="210">
        <f>Vulnerability!AB76</f>
        <v>0.1</v>
      </c>
      <c r="T77" s="210">
        <f>Vulnerability!AE76</f>
        <v>0.3</v>
      </c>
      <c r="U77" s="210">
        <f>Vulnerability!AH76</f>
        <v>0.8</v>
      </c>
      <c r="V77" s="210">
        <f>Vulnerability!AK76</f>
        <v>1.6</v>
      </c>
      <c r="W77" s="209">
        <f>Vulnerability!AL76</f>
        <v>0.7</v>
      </c>
      <c r="X77" s="206">
        <f>Vulnerability!AM76</f>
        <v>1.8</v>
      </c>
      <c r="Y77" s="207">
        <f t="shared" si="17"/>
        <v>1.5</v>
      </c>
      <c r="Z77" s="221">
        <f>'Lack of Coping Capacity'!D76</f>
        <v>1.4</v>
      </c>
      <c r="AA77" s="212">
        <f>'Lack of Coping Capacity'!G76</f>
        <v>4.8</v>
      </c>
      <c r="AB77" s="206">
        <f>'Lack of Coping Capacity'!H76</f>
        <v>3.1</v>
      </c>
      <c r="AC77" s="212">
        <f>'Lack of Coping Capacity'!M76</f>
        <v>1.8</v>
      </c>
      <c r="AD77" s="212">
        <f>'Lack of Coping Capacity'!R76</f>
        <v>0.1</v>
      </c>
      <c r="AE77" s="212">
        <f>'Lack of Coping Capacity'!Z76</f>
        <v>1.3</v>
      </c>
      <c r="AF77" s="206">
        <f>'Lack of Coping Capacity'!AA76</f>
        <v>1.1000000000000001</v>
      </c>
      <c r="AG77" s="207">
        <f t="shared" si="18"/>
        <v>2.2000000000000002</v>
      </c>
      <c r="AH77" s="213">
        <f t="shared" si="19"/>
        <v>1.9</v>
      </c>
      <c r="AI77" s="214" t="str">
        <f t="shared" si="20"/>
        <v>Very Low</v>
      </c>
      <c r="AJ77" s="215">
        <f t="shared" si="21"/>
        <v>156</v>
      </c>
      <c r="AK77" s="216">
        <f>VLOOKUP($B77,'Lack of Reliability Index'!$A$2:$H$192,8,FALSE)</f>
        <v>4.1791044776119399</v>
      </c>
      <c r="AL77" s="217">
        <f>'Imputed and missing data hidden'!BY75</f>
        <v>10</v>
      </c>
      <c r="AM77" s="218">
        <f t="shared" si="22"/>
        <v>0.19607843137254902</v>
      </c>
      <c r="AN77" s="217" t="str">
        <f t="shared" si="23"/>
        <v/>
      </c>
      <c r="AO77" s="219">
        <f>'Indicator Date hidden2'!BZ76</f>
        <v>0.28358208955223879</v>
      </c>
      <c r="AP77" s="134"/>
    </row>
    <row r="78" spans="1:42" ht="15" thickBot="1" x14ac:dyDescent="0.35">
      <c r="A78" s="202" t="str">
        <f>'Indicator Data'!A80</f>
        <v>Iceland</v>
      </c>
      <c r="B78" s="203" t="str">
        <f>'Indicator Data'!B80</f>
        <v>ISL</v>
      </c>
      <c r="C78" s="220">
        <f>'Hazard &amp; Exposure'!AO77</f>
        <v>7.5</v>
      </c>
      <c r="D78" s="205">
        <f>'Hazard &amp; Exposure'!AP77</f>
        <v>0.1</v>
      </c>
      <c r="E78" s="205">
        <f>'Hazard &amp; Exposure'!AQ77</f>
        <v>0</v>
      </c>
      <c r="F78" s="205">
        <f>'Hazard &amp; Exposure'!AR77</f>
        <v>0</v>
      </c>
      <c r="G78" s="205">
        <f>'Hazard &amp; Exposure'!AU77</f>
        <v>0</v>
      </c>
      <c r="H78" s="205">
        <f>'Hazard &amp; Exposure'!DM77</f>
        <v>2</v>
      </c>
      <c r="I78" s="206">
        <f>'Hazard &amp; Exposure'!DN77</f>
        <v>2.2000000000000002</v>
      </c>
      <c r="J78" s="205">
        <f>'Hazard &amp; Exposure'!DQ77</f>
        <v>0</v>
      </c>
      <c r="K78" s="205">
        <f>'Hazard &amp; Exposure'!DT77</f>
        <v>0</v>
      </c>
      <c r="L78" s="206">
        <f>'Hazard &amp; Exposure'!DU77</f>
        <v>0</v>
      </c>
      <c r="M78" s="207">
        <f t="shared" si="16"/>
        <v>1.2</v>
      </c>
      <c r="N78" s="208">
        <f>Vulnerability!E77</f>
        <v>0</v>
      </c>
      <c r="O78" s="209">
        <f>Vulnerability!H77</f>
        <v>0.6</v>
      </c>
      <c r="P78" s="209">
        <f>Vulnerability!N77</f>
        <v>0.2</v>
      </c>
      <c r="Q78" s="206">
        <f>Vulnerability!O77</f>
        <v>0.2</v>
      </c>
      <c r="R78" s="209">
        <f>Vulnerability!T77</f>
        <v>2.2999999999999998</v>
      </c>
      <c r="S78" s="210">
        <f>Vulnerability!AB77</f>
        <v>0.1</v>
      </c>
      <c r="T78" s="210">
        <f>Vulnerability!AE77</f>
        <v>0.2</v>
      </c>
      <c r="U78" s="210">
        <f>Vulnerability!AH77</f>
        <v>0</v>
      </c>
      <c r="V78" s="210">
        <f>Vulnerability!AK77</f>
        <v>0.4</v>
      </c>
      <c r="W78" s="209">
        <f>Vulnerability!AL77</f>
        <v>0.2</v>
      </c>
      <c r="X78" s="206">
        <f>Vulnerability!AM77</f>
        <v>1.3</v>
      </c>
      <c r="Y78" s="207">
        <f t="shared" si="17"/>
        <v>0.8</v>
      </c>
      <c r="Z78" s="221" t="str">
        <f>'Lack of Coping Capacity'!D77</f>
        <v>x</v>
      </c>
      <c r="AA78" s="212">
        <f>'Lack of Coping Capacity'!G77</f>
        <v>2.2999999999999998</v>
      </c>
      <c r="AB78" s="206">
        <f>'Lack of Coping Capacity'!H77</f>
        <v>2.2999999999999998</v>
      </c>
      <c r="AC78" s="212">
        <f>'Lack of Coping Capacity'!M77</f>
        <v>1.4</v>
      </c>
      <c r="AD78" s="212">
        <f>'Lack of Coping Capacity'!R77</f>
        <v>2.6</v>
      </c>
      <c r="AE78" s="212">
        <f>'Lack of Coping Capacity'!Z77</f>
        <v>0.3</v>
      </c>
      <c r="AF78" s="206">
        <f>'Lack of Coping Capacity'!AA77</f>
        <v>1.4</v>
      </c>
      <c r="AG78" s="207">
        <f t="shared" si="18"/>
        <v>1.9</v>
      </c>
      <c r="AH78" s="213">
        <f t="shared" si="19"/>
        <v>1.2</v>
      </c>
      <c r="AI78" s="214" t="str">
        <f t="shared" si="20"/>
        <v>Very Low</v>
      </c>
      <c r="AJ78" s="215">
        <f t="shared" si="21"/>
        <v>181</v>
      </c>
      <c r="AK78" s="216">
        <f>VLOOKUP($B78,'Lack of Reliability Index'!$A$2:$H$192,8,FALSE)</f>
        <v>4.5925925925925926</v>
      </c>
      <c r="AL78" s="217">
        <f>'Imputed and missing data hidden'!BY76</f>
        <v>16</v>
      </c>
      <c r="AM78" s="218">
        <f t="shared" si="22"/>
        <v>0.31372549019607843</v>
      </c>
      <c r="AN78" s="217" t="str">
        <f t="shared" si="23"/>
        <v/>
      </c>
      <c r="AO78" s="219">
        <f>'Indicator Date hidden2'!BZ77</f>
        <v>0.1111111111111111</v>
      </c>
      <c r="AP78" s="134"/>
    </row>
    <row r="79" spans="1:42" ht="15" thickBot="1" x14ac:dyDescent="0.35">
      <c r="A79" s="202" t="str">
        <f>'Indicator Data'!A81</f>
        <v>India</v>
      </c>
      <c r="B79" s="203" t="str">
        <f>'Indicator Data'!B81</f>
        <v>IND</v>
      </c>
      <c r="C79" s="220">
        <f>'Hazard &amp; Exposure'!AO78</f>
        <v>8.3000000000000007</v>
      </c>
      <c r="D79" s="205">
        <f>'Hazard &amp; Exposure'!AP78</f>
        <v>8.4</v>
      </c>
      <c r="E79" s="205">
        <f>'Hazard &amp; Exposure'!AQ78</f>
        <v>8.1</v>
      </c>
      <c r="F79" s="205">
        <f>'Hazard &amp; Exposure'!AR78</f>
        <v>7.2</v>
      </c>
      <c r="G79" s="205">
        <f>'Hazard &amp; Exposure'!AU78</f>
        <v>7</v>
      </c>
      <c r="H79" s="205">
        <f>'Hazard &amp; Exposure'!DM78</f>
        <v>7.4</v>
      </c>
      <c r="I79" s="206">
        <f>'Hazard &amp; Exposure'!DN78</f>
        <v>7.8</v>
      </c>
      <c r="J79" s="205">
        <f>'Hazard &amp; Exposure'!DQ78</f>
        <v>9.5</v>
      </c>
      <c r="K79" s="205">
        <f>'Hazard &amp; Exposure'!DT78</f>
        <v>0</v>
      </c>
      <c r="L79" s="206">
        <f>'Hazard &amp; Exposure'!DU78</f>
        <v>6.7</v>
      </c>
      <c r="M79" s="207">
        <f t="shared" si="16"/>
        <v>7.3</v>
      </c>
      <c r="N79" s="208">
        <f>Vulnerability!E78</f>
        <v>6.6</v>
      </c>
      <c r="O79" s="209">
        <f>Vulnerability!H78</f>
        <v>4.5999999999999996</v>
      </c>
      <c r="P79" s="209">
        <f>Vulnerability!N78</f>
        <v>0.4</v>
      </c>
      <c r="Q79" s="206">
        <f>Vulnerability!O78</f>
        <v>4.5999999999999996</v>
      </c>
      <c r="R79" s="209">
        <f>Vulnerability!T78</f>
        <v>6.1</v>
      </c>
      <c r="S79" s="210">
        <f>Vulnerability!AB78</f>
        <v>3.2</v>
      </c>
      <c r="T79" s="210">
        <f>Vulnerability!AE78</f>
        <v>5</v>
      </c>
      <c r="U79" s="210">
        <f>Vulnerability!AH78</f>
        <v>2.9</v>
      </c>
      <c r="V79" s="210">
        <f>Vulnerability!AK78</f>
        <v>4.3</v>
      </c>
      <c r="W79" s="209">
        <f>Vulnerability!AL78</f>
        <v>3.9</v>
      </c>
      <c r="X79" s="206">
        <f>Vulnerability!AM78</f>
        <v>5.0999999999999996</v>
      </c>
      <c r="Y79" s="207">
        <f t="shared" si="17"/>
        <v>4.9000000000000004</v>
      </c>
      <c r="Z79" s="221">
        <f>'Lack of Coping Capacity'!D78</f>
        <v>1.8</v>
      </c>
      <c r="AA79" s="212">
        <f>'Lack of Coping Capacity'!G78</f>
        <v>5.4</v>
      </c>
      <c r="AB79" s="206">
        <f>'Lack of Coping Capacity'!H78</f>
        <v>3.6</v>
      </c>
      <c r="AC79" s="212">
        <f>'Lack of Coping Capacity'!M78</f>
        <v>4.8</v>
      </c>
      <c r="AD79" s="212">
        <f>'Lack of Coping Capacity'!R78</f>
        <v>4.5</v>
      </c>
      <c r="AE79" s="212">
        <f>'Lack of Coping Capacity'!Z78</f>
        <v>6</v>
      </c>
      <c r="AF79" s="206">
        <f>'Lack of Coping Capacity'!AA78</f>
        <v>5.0999999999999996</v>
      </c>
      <c r="AG79" s="207">
        <f t="shared" si="18"/>
        <v>4.4000000000000004</v>
      </c>
      <c r="AH79" s="213">
        <f t="shared" si="19"/>
        <v>5.4</v>
      </c>
      <c r="AI79" s="214" t="str">
        <f t="shared" si="20"/>
        <v>High</v>
      </c>
      <c r="AJ79" s="215">
        <f t="shared" si="21"/>
        <v>33</v>
      </c>
      <c r="AK79" s="216">
        <f>VLOOKUP($B79,'Lack of Reliability Index'!$A$2:$H$192,8,FALSE)</f>
        <v>3.2328767123287676</v>
      </c>
      <c r="AL79" s="217">
        <f>'Imputed and missing data hidden'!BY77</f>
        <v>5</v>
      </c>
      <c r="AM79" s="218">
        <f t="shared" si="22"/>
        <v>9.8039215686274508E-2</v>
      </c>
      <c r="AN79" s="217" t="str">
        <f t="shared" si="23"/>
        <v/>
      </c>
      <c r="AO79" s="219">
        <f>'Indicator Date hidden2'!BZ78</f>
        <v>0.35616438356164382</v>
      </c>
      <c r="AP79" s="134"/>
    </row>
    <row r="80" spans="1:42" ht="15" thickBot="1" x14ac:dyDescent="0.35">
      <c r="A80" s="202" t="str">
        <f>'Indicator Data'!A82</f>
        <v>Indonesia</v>
      </c>
      <c r="B80" s="203" t="str">
        <f>'Indicator Data'!B82</f>
        <v>IDN</v>
      </c>
      <c r="C80" s="220">
        <f>'Hazard &amp; Exposure'!AO79</f>
        <v>8.9</v>
      </c>
      <c r="D80" s="205">
        <f>'Hazard &amp; Exposure'!AP79</f>
        <v>8.1</v>
      </c>
      <c r="E80" s="205">
        <f>'Hazard &amp; Exposure'!AQ79</f>
        <v>9.6999999999999993</v>
      </c>
      <c r="F80" s="205">
        <f>'Hazard &amp; Exposure'!AR79</f>
        <v>6.1</v>
      </c>
      <c r="G80" s="205">
        <f>'Hazard &amp; Exposure'!AU79</f>
        <v>3.4</v>
      </c>
      <c r="H80" s="205">
        <f>'Hazard &amp; Exposure'!DM79</f>
        <v>7</v>
      </c>
      <c r="I80" s="206">
        <f>'Hazard &amp; Exposure'!DN79</f>
        <v>7.7</v>
      </c>
      <c r="J80" s="205">
        <f>'Hazard &amp; Exposure'!DQ79</f>
        <v>9.5</v>
      </c>
      <c r="K80" s="205">
        <f>'Hazard &amp; Exposure'!DT79</f>
        <v>0</v>
      </c>
      <c r="L80" s="206">
        <f>'Hazard &amp; Exposure'!DU79</f>
        <v>6.7</v>
      </c>
      <c r="M80" s="207">
        <f t="shared" si="16"/>
        <v>7.2</v>
      </c>
      <c r="N80" s="208">
        <f>Vulnerability!E79</f>
        <v>3.9</v>
      </c>
      <c r="O80" s="209">
        <f>Vulnerability!H79</f>
        <v>4.9000000000000004</v>
      </c>
      <c r="P80" s="209">
        <f>Vulnerability!N79</f>
        <v>0.1</v>
      </c>
      <c r="Q80" s="206">
        <f>Vulnerability!O79</f>
        <v>3.2</v>
      </c>
      <c r="R80" s="209">
        <f>Vulnerability!T79</f>
        <v>4</v>
      </c>
      <c r="S80" s="210">
        <f>Vulnerability!AB79</f>
        <v>3.3</v>
      </c>
      <c r="T80" s="210">
        <f>Vulnerability!AE79</f>
        <v>2.9</v>
      </c>
      <c r="U80" s="210">
        <f>Vulnerability!AH79</f>
        <v>0.8</v>
      </c>
      <c r="V80" s="210">
        <f>Vulnerability!AK79</f>
        <v>2.6</v>
      </c>
      <c r="W80" s="209">
        <f>Vulnerability!AL79</f>
        <v>2.4</v>
      </c>
      <c r="X80" s="206">
        <f>Vulnerability!AM79</f>
        <v>3.2</v>
      </c>
      <c r="Y80" s="207">
        <f t="shared" si="17"/>
        <v>3.2</v>
      </c>
      <c r="Z80" s="221">
        <f>'Lack of Coping Capacity'!D79</f>
        <v>3.3</v>
      </c>
      <c r="AA80" s="212">
        <f>'Lack of Coping Capacity'!G79</f>
        <v>5.5</v>
      </c>
      <c r="AB80" s="206">
        <f>'Lack of Coping Capacity'!H79</f>
        <v>4.4000000000000004</v>
      </c>
      <c r="AC80" s="212">
        <f>'Lack of Coping Capacity'!M79</f>
        <v>2.5</v>
      </c>
      <c r="AD80" s="212">
        <f>'Lack of Coping Capacity'!R79</f>
        <v>4.7</v>
      </c>
      <c r="AE80" s="212">
        <f>'Lack of Coping Capacity'!Z79</f>
        <v>6.6</v>
      </c>
      <c r="AF80" s="206">
        <f>'Lack of Coping Capacity'!AA79</f>
        <v>4.5999999999999996</v>
      </c>
      <c r="AG80" s="207">
        <f t="shared" si="18"/>
        <v>4.5</v>
      </c>
      <c r="AH80" s="213">
        <f t="shared" si="19"/>
        <v>4.7</v>
      </c>
      <c r="AI80" s="214" t="str">
        <f t="shared" si="20"/>
        <v>Medium</v>
      </c>
      <c r="AJ80" s="215">
        <f t="shared" si="21"/>
        <v>60</v>
      </c>
      <c r="AK80" s="216">
        <f>VLOOKUP($B80,'Lack of Reliability Index'!$A$2:$H$192,8,FALSE)</f>
        <v>2.2100456621004572</v>
      </c>
      <c r="AL80" s="217">
        <f>'Imputed and missing data hidden'!BY78</f>
        <v>5</v>
      </c>
      <c r="AM80" s="218">
        <f t="shared" si="22"/>
        <v>9.8039215686274508E-2</v>
      </c>
      <c r="AN80" s="217" t="str">
        <f t="shared" si="23"/>
        <v/>
      </c>
      <c r="AO80" s="219">
        <f>'Indicator Date hidden2'!BZ79</f>
        <v>0.16438356164383561</v>
      </c>
      <c r="AP80" s="134"/>
    </row>
    <row r="81" spans="1:42" ht="15" thickBot="1" x14ac:dyDescent="0.35">
      <c r="A81" s="202" t="str">
        <f>'Indicator Data'!A83</f>
        <v>Iran</v>
      </c>
      <c r="B81" s="203" t="str">
        <f>'Indicator Data'!B83</f>
        <v>IRN</v>
      </c>
      <c r="C81" s="220">
        <f>'Hazard &amp; Exposure'!AO80</f>
        <v>9.6</v>
      </c>
      <c r="D81" s="205">
        <f>'Hazard &amp; Exposure'!AP80</f>
        <v>6.4</v>
      </c>
      <c r="E81" s="205">
        <f>'Hazard &amp; Exposure'!AQ80</f>
        <v>6.9</v>
      </c>
      <c r="F81" s="205">
        <f>'Hazard &amp; Exposure'!AR80</f>
        <v>1.8</v>
      </c>
      <c r="G81" s="205">
        <f>'Hazard &amp; Exposure'!AU80</f>
        <v>6.1</v>
      </c>
      <c r="H81" s="205">
        <f>'Hazard &amp; Exposure'!DM80</f>
        <v>6.3</v>
      </c>
      <c r="I81" s="206">
        <f>'Hazard &amp; Exposure'!DN80</f>
        <v>6.8</v>
      </c>
      <c r="J81" s="205">
        <f>'Hazard &amp; Exposure'!DQ80</f>
        <v>7.8</v>
      </c>
      <c r="K81" s="205">
        <f>'Hazard &amp; Exposure'!DT80</f>
        <v>0</v>
      </c>
      <c r="L81" s="206">
        <f>'Hazard &amp; Exposure'!DU80</f>
        <v>5.5</v>
      </c>
      <c r="M81" s="207">
        <f t="shared" si="16"/>
        <v>6.2</v>
      </c>
      <c r="N81" s="208">
        <f>Vulnerability!E80</f>
        <v>2.2999999999999998</v>
      </c>
      <c r="O81" s="209">
        <f>Vulnerability!H80</f>
        <v>5.2</v>
      </c>
      <c r="P81" s="209">
        <f>Vulnerability!N80</f>
        <v>0.1</v>
      </c>
      <c r="Q81" s="206">
        <f>Vulnerability!O80</f>
        <v>2.5</v>
      </c>
      <c r="R81" s="209">
        <f>Vulnerability!T80</f>
        <v>7.9</v>
      </c>
      <c r="S81" s="210">
        <f>Vulnerability!AB80</f>
        <v>0.1</v>
      </c>
      <c r="T81" s="210">
        <f>Vulnerability!AE80</f>
        <v>1</v>
      </c>
      <c r="U81" s="210">
        <f>Vulnerability!AH80</f>
        <v>6.3</v>
      </c>
      <c r="V81" s="210">
        <f>Vulnerability!AK80</f>
        <v>1.4</v>
      </c>
      <c r="W81" s="209">
        <f>Vulnerability!AL80</f>
        <v>2.6</v>
      </c>
      <c r="X81" s="206">
        <f>Vulnerability!AM80</f>
        <v>5.9</v>
      </c>
      <c r="Y81" s="207">
        <f t="shared" si="17"/>
        <v>4.4000000000000004</v>
      </c>
      <c r="Z81" s="221">
        <f>'Lack of Coping Capacity'!D80</f>
        <v>4.4000000000000004</v>
      </c>
      <c r="AA81" s="212">
        <f>'Lack of Coping Capacity'!G80</f>
        <v>6.8</v>
      </c>
      <c r="AB81" s="206">
        <f>'Lack of Coping Capacity'!H80</f>
        <v>5.6</v>
      </c>
      <c r="AC81" s="212">
        <f>'Lack of Coping Capacity'!M80</f>
        <v>2.2000000000000002</v>
      </c>
      <c r="AD81" s="212">
        <f>'Lack of Coping Capacity'!R80</f>
        <v>3.8</v>
      </c>
      <c r="AE81" s="212">
        <f>'Lack of Coping Capacity'!Z80</f>
        <v>3</v>
      </c>
      <c r="AF81" s="206">
        <f>'Lack of Coping Capacity'!AA80</f>
        <v>3</v>
      </c>
      <c r="AG81" s="207">
        <f t="shared" si="18"/>
        <v>4.4000000000000004</v>
      </c>
      <c r="AH81" s="213">
        <f t="shared" si="19"/>
        <v>4.9000000000000004</v>
      </c>
      <c r="AI81" s="214" t="str">
        <f t="shared" si="20"/>
        <v>Medium</v>
      </c>
      <c r="AJ81" s="215">
        <f t="shared" si="21"/>
        <v>49</v>
      </c>
      <c r="AK81" s="216">
        <f>VLOOKUP($B81,'Lack of Reliability Index'!$A$2:$H$192,8,FALSE)</f>
        <v>4.1539906103286386</v>
      </c>
      <c r="AL81" s="217">
        <f>'Imputed and missing data hidden'!BY79</f>
        <v>6</v>
      </c>
      <c r="AM81" s="218">
        <f t="shared" si="22"/>
        <v>0.11764705882352941</v>
      </c>
      <c r="AN81" s="217" t="str">
        <f t="shared" si="23"/>
        <v/>
      </c>
      <c r="AO81" s="219">
        <f>'Indicator Date hidden2'!BZ80</f>
        <v>0.47887323943661969</v>
      </c>
      <c r="AP81" s="134"/>
    </row>
    <row r="82" spans="1:42" ht="15" thickBot="1" x14ac:dyDescent="0.35">
      <c r="A82" s="202" t="str">
        <f>'Indicator Data'!A84</f>
        <v>Iraq</v>
      </c>
      <c r="B82" s="203" t="str">
        <f>'Indicator Data'!B84</f>
        <v>IRQ</v>
      </c>
      <c r="C82" s="220">
        <f>'Hazard &amp; Exposure'!AO81</f>
        <v>5.4</v>
      </c>
      <c r="D82" s="205">
        <f>'Hazard &amp; Exposure'!AP81</f>
        <v>9.5</v>
      </c>
      <c r="E82" s="205">
        <f>'Hazard &amp; Exposure'!AQ81</f>
        <v>0</v>
      </c>
      <c r="F82" s="205">
        <f>'Hazard &amp; Exposure'!AR81</f>
        <v>0</v>
      </c>
      <c r="G82" s="205">
        <f>'Hazard &amp; Exposure'!AU81</f>
        <v>5.3</v>
      </c>
      <c r="H82" s="205">
        <f>'Hazard &amp; Exposure'!DM81</f>
        <v>6.9</v>
      </c>
      <c r="I82" s="206">
        <f>'Hazard &amp; Exposure'!DN81</f>
        <v>5.6</v>
      </c>
      <c r="J82" s="205">
        <f>'Hazard &amp; Exposure'!DQ81</f>
        <v>9.9</v>
      </c>
      <c r="K82" s="205">
        <f>'Hazard &amp; Exposure'!DT81</f>
        <v>9</v>
      </c>
      <c r="L82" s="206">
        <f>'Hazard &amp; Exposure'!DU81</f>
        <v>9</v>
      </c>
      <c r="M82" s="207">
        <f t="shared" si="16"/>
        <v>7.7</v>
      </c>
      <c r="N82" s="208">
        <f>Vulnerability!E81</f>
        <v>5.0999999999999996</v>
      </c>
      <c r="O82" s="209">
        <f>Vulnerability!H81</f>
        <v>4.4000000000000004</v>
      </c>
      <c r="P82" s="209">
        <f>Vulnerability!N81</f>
        <v>1.2</v>
      </c>
      <c r="Q82" s="206">
        <f>Vulnerability!O81</f>
        <v>4</v>
      </c>
      <c r="R82" s="209">
        <f>Vulnerability!T81</f>
        <v>8.9</v>
      </c>
      <c r="S82" s="210">
        <f>Vulnerability!AB81</f>
        <v>0.4</v>
      </c>
      <c r="T82" s="210">
        <f>Vulnerability!AE81</f>
        <v>1.5</v>
      </c>
      <c r="U82" s="210">
        <f>Vulnerability!AH81</f>
        <v>0</v>
      </c>
      <c r="V82" s="210">
        <f>Vulnerability!AK81</f>
        <v>5.6</v>
      </c>
      <c r="W82" s="209">
        <f>Vulnerability!AL81</f>
        <v>2.2000000000000002</v>
      </c>
      <c r="X82" s="206">
        <f>Vulnerability!AM81</f>
        <v>6.7</v>
      </c>
      <c r="Y82" s="207">
        <f t="shared" si="17"/>
        <v>5.5</v>
      </c>
      <c r="Z82" s="221">
        <f>'Lack of Coping Capacity'!D81</f>
        <v>8.4</v>
      </c>
      <c r="AA82" s="212">
        <f>'Lack of Coping Capacity'!G81</f>
        <v>7.8</v>
      </c>
      <c r="AB82" s="206">
        <f>'Lack of Coping Capacity'!H81</f>
        <v>8.1</v>
      </c>
      <c r="AC82" s="212">
        <f>'Lack of Coping Capacity'!M81</f>
        <v>2.7</v>
      </c>
      <c r="AD82" s="212">
        <f>'Lack of Coping Capacity'!R81</f>
        <v>3.5</v>
      </c>
      <c r="AE82" s="212">
        <f>'Lack of Coping Capacity'!Z81</f>
        <v>5.4</v>
      </c>
      <c r="AF82" s="206">
        <f>'Lack of Coping Capacity'!AA81</f>
        <v>3.9</v>
      </c>
      <c r="AG82" s="207">
        <f t="shared" si="18"/>
        <v>6.5</v>
      </c>
      <c r="AH82" s="213">
        <f t="shared" si="19"/>
        <v>6.5</v>
      </c>
      <c r="AI82" s="214" t="str">
        <f t="shared" si="20"/>
        <v>Very High</v>
      </c>
      <c r="AJ82" s="215">
        <f t="shared" si="21"/>
        <v>13</v>
      </c>
      <c r="AK82" s="216">
        <f>VLOOKUP($B82,'Lack of Reliability Index'!$A$2:$H$192,8,FALSE)</f>
        <v>3.481481481481481</v>
      </c>
      <c r="AL82" s="217">
        <f>'Imputed and missing data hidden'!BY80</f>
        <v>6</v>
      </c>
      <c r="AM82" s="218">
        <f t="shared" si="22"/>
        <v>0.11764705882352941</v>
      </c>
      <c r="AN82" s="217" t="str">
        <f t="shared" si="23"/>
        <v>YES</v>
      </c>
      <c r="AO82" s="219">
        <f>'Indicator Date hidden2'!BZ81</f>
        <v>0.22222222222222221</v>
      </c>
      <c r="AP82" s="134"/>
    </row>
    <row r="83" spans="1:42" ht="15" thickBot="1" x14ac:dyDescent="0.35">
      <c r="A83" s="202" t="str">
        <f>'Indicator Data'!A85</f>
        <v>Ireland</v>
      </c>
      <c r="B83" s="203" t="str">
        <f>'Indicator Data'!B85</f>
        <v>IRL</v>
      </c>
      <c r="C83" s="220">
        <f>'Hazard &amp; Exposure'!AO82</f>
        <v>0.1</v>
      </c>
      <c r="D83" s="205">
        <f>'Hazard &amp; Exposure'!AP82</f>
        <v>3.9</v>
      </c>
      <c r="E83" s="205">
        <f>'Hazard &amp; Exposure'!AQ82</f>
        <v>5.8</v>
      </c>
      <c r="F83" s="205">
        <f>'Hazard &amp; Exposure'!AR82</f>
        <v>0</v>
      </c>
      <c r="G83" s="205">
        <f>'Hazard &amp; Exposure'!AU82</f>
        <v>0.5</v>
      </c>
      <c r="H83" s="205">
        <f>'Hazard &amp; Exposure'!DM82</f>
        <v>1.3</v>
      </c>
      <c r="I83" s="206">
        <f>'Hazard &amp; Exposure'!DN82</f>
        <v>2.2000000000000002</v>
      </c>
      <c r="J83" s="205">
        <f>'Hazard &amp; Exposure'!DQ82</f>
        <v>0</v>
      </c>
      <c r="K83" s="205">
        <f>'Hazard &amp; Exposure'!DT82</f>
        <v>0</v>
      </c>
      <c r="L83" s="206">
        <f>'Hazard &amp; Exposure'!DU82</f>
        <v>0</v>
      </c>
      <c r="M83" s="207">
        <f t="shared" si="16"/>
        <v>1.2</v>
      </c>
      <c r="N83" s="208">
        <f>Vulnerability!E82</f>
        <v>0</v>
      </c>
      <c r="O83" s="209">
        <f>Vulnerability!H82</f>
        <v>1.4</v>
      </c>
      <c r="P83" s="209">
        <f>Vulnerability!N82</f>
        <v>0.1</v>
      </c>
      <c r="Q83" s="206">
        <f>Vulnerability!O82</f>
        <v>0.4</v>
      </c>
      <c r="R83" s="209">
        <f>Vulnerability!T82</f>
        <v>4.0999999999999996</v>
      </c>
      <c r="S83" s="210">
        <f>Vulnerability!AB82</f>
        <v>0.2</v>
      </c>
      <c r="T83" s="210">
        <f>Vulnerability!AE82</f>
        <v>0.3</v>
      </c>
      <c r="U83" s="210">
        <f>Vulnerability!AH82</f>
        <v>0</v>
      </c>
      <c r="V83" s="210">
        <f>Vulnerability!AK82</f>
        <v>0</v>
      </c>
      <c r="W83" s="209">
        <f>Vulnerability!AL82</f>
        <v>0.1</v>
      </c>
      <c r="X83" s="206">
        <f>Vulnerability!AM82</f>
        <v>2.2999999999999998</v>
      </c>
      <c r="Y83" s="207">
        <f t="shared" si="17"/>
        <v>1.4</v>
      </c>
      <c r="Z83" s="221" t="str">
        <f>'Lack of Coping Capacity'!D82</f>
        <v>x</v>
      </c>
      <c r="AA83" s="212">
        <f>'Lack of Coping Capacity'!G82</f>
        <v>2.6</v>
      </c>
      <c r="AB83" s="206">
        <f>'Lack of Coping Capacity'!H82</f>
        <v>2.6</v>
      </c>
      <c r="AC83" s="212">
        <f>'Lack of Coping Capacity'!M82</f>
        <v>2.1</v>
      </c>
      <c r="AD83" s="212">
        <f>'Lack of Coping Capacity'!R82</f>
        <v>0.5</v>
      </c>
      <c r="AE83" s="212">
        <f>'Lack of Coping Capacity'!Z82</f>
        <v>0.9</v>
      </c>
      <c r="AF83" s="206">
        <f>'Lack of Coping Capacity'!AA82</f>
        <v>1.2</v>
      </c>
      <c r="AG83" s="207">
        <f t="shared" si="18"/>
        <v>1.9</v>
      </c>
      <c r="AH83" s="213">
        <f t="shared" si="19"/>
        <v>1.5</v>
      </c>
      <c r="AI83" s="214" t="str">
        <f t="shared" si="20"/>
        <v>Very Low</v>
      </c>
      <c r="AJ83" s="215">
        <f t="shared" si="21"/>
        <v>174</v>
      </c>
      <c r="AK83" s="216">
        <f>VLOOKUP($B83,'Lack of Reliability Index'!$A$2:$H$192,8,FALSE)</f>
        <v>4.7166666666666668</v>
      </c>
      <c r="AL83" s="217">
        <f>'Imputed and missing data hidden'!BY81</f>
        <v>13</v>
      </c>
      <c r="AM83" s="218">
        <f t="shared" si="22"/>
        <v>0.25490196078431371</v>
      </c>
      <c r="AN83" s="217" t="str">
        <f t="shared" si="23"/>
        <v/>
      </c>
      <c r="AO83" s="219">
        <f>'Indicator Date hidden2'!BZ82</f>
        <v>0.234375</v>
      </c>
      <c r="AP83" s="134"/>
    </row>
    <row r="84" spans="1:42" ht="15" thickBot="1" x14ac:dyDescent="0.35">
      <c r="A84" s="202" t="str">
        <f>'Indicator Data'!A86</f>
        <v>Israel</v>
      </c>
      <c r="B84" s="203" t="str">
        <f>'Indicator Data'!B86</f>
        <v>ISR</v>
      </c>
      <c r="C84" s="220">
        <f>'Hazard &amp; Exposure'!AO83</f>
        <v>7.3</v>
      </c>
      <c r="D84" s="205">
        <f>'Hazard &amp; Exposure'!AP83</f>
        <v>2.2999999999999998</v>
      </c>
      <c r="E84" s="205">
        <f>'Hazard &amp; Exposure'!AQ83</f>
        <v>6.2</v>
      </c>
      <c r="F84" s="205">
        <f>'Hazard &amp; Exposure'!AR83</f>
        <v>0</v>
      </c>
      <c r="G84" s="205">
        <f>'Hazard &amp; Exposure'!AU83</f>
        <v>5.3</v>
      </c>
      <c r="H84" s="205">
        <f>'Hazard &amp; Exposure'!DM83</f>
        <v>4</v>
      </c>
      <c r="I84" s="206">
        <f>'Hazard &amp; Exposure'!DN83</f>
        <v>4.5999999999999996</v>
      </c>
      <c r="J84" s="205">
        <f>'Hazard &amp; Exposure'!DQ83</f>
        <v>7.4</v>
      </c>
      <c r="K84" s="205">
        <f>'Hazard &amp; Exposure'!DT83</f>
        <v>0</v>
      </c>
      <c r="L84" s="206">
        <f>'Hazard &amp; Exposure'!DU83</f>
        <v>5.2</v>
      </c>
      <c r="M84" s="207">
        <f t="shared" si="16"/>
        <v>4.9000000000000004</v>
      </c>
      <c r="N84" s="208">
        <f>Vulnerability!E83</f>
        <v>0</v>
      </c>
      <c r="O84" s="209">
        <f>Vulnerability!H83</f>
        <v>2.5</v>
      </c>
      <c r="P84" s="209">
        <f>Vulnerability!N83</f>
        <v>0.1</v>
      </c>
      <c r="Q84" s="206">
        <f>Vulnerability!O83</f>
        <v>0.7</v>
      </c>
      <c r="R84" s="209">
        <f>Vulnerability!T83</f>
        <v>5</v>
      </c>
      <c r="S84" s="210">
        <f>Vulnerability!AB83</f>
        <v>0.1</v>
      </c>
      <c r="T84" s="210">
        <f>Vulnerability!AE83</f>
        <v>0.3</v>
      </c>
      <c r="U84" s="210">
        <f>Vulnerability!AH83</f>
        <v>0</v>
      </c>
      <c r="V84" s="210">
        <f>Vulnerability!AK83</f>
        <v>0</v>
      </c>
      <c r="W84" s="209">
        <f>Vulnerability!AL83</f>
        <v>0.1</v>
      </c>
      <c r="X84" s="206">
        <f>Vulnerability!AM83</f>
        <v>2.9</v>
      </c>
      <c r="Y84" s="207">
        <f t="shared" si="17"/>
        <v>1.9</v>
      </c>
      <c r="Z84" s="221" t="str">
        <f>'Lack of Coping Capacity'!D83</f>
        <v>x</v>
      </c>
      <c r="AA84" s="212">
        <f>'Lack of Coping Capacity'!G83</f>
        <v>3.2</v>
      </c>
      <c r="AB84" s="206">
        <f>'Lack of Coping Capacity'!H83</f>
        <v>3.2</v>
      </c>
      <c r="AC84" s="212">
        <f>'Lack of Coping Capacity'!M83</f>
        <v>1.5</v>
      </c>
      <c r="AD84" s="212">
        <f>'Lack of Coping Capacity'!R83</f>
        <v>0</v>
      </c>
      <c r="AE84" s="212">
        <f>'Lack of Coping Capacity'!Z83</f>
        <v>0.6</v>
      </c>
      <c r="AF84" s="206">
        <f>'Lack of Coping Capacity'!AA83</f>
        <v>0.7</v>
      </c>
      <c r="AG84" s="207">
        <f t="shared" si="18"/>
        <v>2</v>
      </c>
      <c r="AH84" s="213">
        <f t="shared" si="19"/>
        <v>2.7</v>
      </c>
      <c r="AI84" s="214" t="str">
        <f t="shared" si="20"/>
        <v>Low</v>
      </c>
      <c r="AJ84" s="215">
        <f t="shared" si="21"/>
        <v>127</v>
      </c>
      <c r="AK84" s="216">
        <f>VLOOKUP($B84,'Lack of Reliability Index'!$A$2:$H$192,8,FALSE)</f>
        <v>4.9666666666666659</v>
      </c>
      <c r="AL84" s="217">
        <f>'Imputed and missing data hidden'!BY82</f>
        <v>13</v>
      </c>
      <c r="AM84" s="218">
        <f t="shared" si="22"/>
        <v>0.25490196078431371</v>
      </c>
      <c r="AN84" s="217" t="str">
        <f t="shared" si="23"/>
        <v/>
      </c>
      <c r="AO84" s="219">
        <f>'Indicator Date hidden2'!BZ83</f>
        <v>0.28125</v>
      </c>
      <c r="AP84" s="134"/>
    </row>
    <row r="85" spans="1:42" ht="15" thickBot="1" x14ac:dyDescent="0.35">
      <c r="A85" s="202" t="str">
        <f>'Indicator Data'!A87</f>
        <v>Italy</v>
      </c>
      <c r="B85" s="203" t="str">
        <f>'Indicator Data'!B87</f>
        <v>ITA</v>
      </c>
      <c r="C85" s="220">
        <f>'Hazard &amp; Exposure'!AO84</f>
        <v>8.6</v>
      </c>
      <c r="D85" s="205">
        <f>'Hazard &amp; Exposure'!AP84</f>
        <v>5.4</v>
      </c>
      <c r="E85" s="205">
        <f>'Hazard &amp; Exposure'!AQ84</f>
        <v>7.4</v>
      </c>
      <c r="F85" s="205">
        <f>'Hazard &amp; Exposure'!AR84</f>
        <v>0</v>
      </c>
      <c r="G85" s="205">
        <f>'Hazard &amp; Exposure'!AU84</f>
        <v>2.4</v>
      </c>
      <c r="H85" s="205">
        <f>'Hazard &amp; Exposure'!DM84</f>
        <v>2.1</v>
      </c>
      <c r="I85" s="206">
        <f>'Hazard &amp; Exposure'!DN84</f>
        <v>5.0999999999999996</v>
      </c>
      <c r="J85" s="205">
        <f>'Hazard &amp; Exposure'!DQ84</f>
        <v>0.4</v>
      </c>
      <c r="K85" s="205">
        <f>'Hazard &amp; Exposure'!DT84</f>
        <v>0</v>
      </c>
      <c r="L85" s="206">
        <f>'Hazard &amp; Exposure'!DU84</f>
        <v>0.3</v>
      </c>
      <c r="M85" s="207">
        <f t="shared" si="16"/>
        <v>3</v>
      </c>
      <c r="N85" s="208">
        <f>Vulnerability!E84</f>
        <v>0.2</v>
      </c>
      <c r="O85" s="209">
        <f>Vulnerability!H84</f>
        <v>1.8</v>
      </c>
      <c r="P85" s="209">
        <f>Vulnerability!N84</f>
        <v>0.1</v>
      </c>
      <c r="Q85" s="206">
        <f>Vulnerability!O84</f>
        <v>0.6</v>
      </c>
      <c r="R85" s="209">
        <f>Vulnerability!T84</f>
        <v>6.4</v>
      </c>
      <c r="S85" s="210">
        <f>Vulnerability!AB84</f>
        <v>0.2</v>
      </c>
      <c r="T85" s="210">
        <f>Vulnerability!AE84</f>
        <v>0.2</v>
      </c>
      <c r="U85" s="210">
        <f>Vulnerability!AH84</f>
        <v>0</v>
      </c>
      <c r="V85" s="210">
        <f>Vulnerability!AK84</f>
        <v>0.8</v>
      </c>
      <c r="W85" s="209">
        <f>Vulnerability!AL84</f>
        <v>0.3</v>
      </c>
      <c r="X85" s="206">
        <f>Vulnerability!AM84</f>
        <v>4</v>
      </c>
      <c r="Y85" s="207">
        <f t="shared" si="17"/>
        <v>2.5</v>
      </c>
      <c r="Z85" s="221">
        <f>'Lack of Coping Capacity'!D84</f>
        <v>2.4</v>
      </c>
      <c r="AA85" s="212">
        <f>'Lack of Coping Capacity'!G84</f>
        <v>4.4000000000000004</v>
      </c>
      <c r="AB85" s="206">
        <f>'Lack of Coping Capacity'!H84</f>
        <v>3.4</v>
      </c>
      <c r="AC85" s="212">
        <f>'Lack of Coping Capacity'!M84</f>
        <v>1.6</v>
      </c>
      <c r="AD85" s="212">
        <f>'Lack of Coping Capacity'!R84</f>
        <v>0.1</v>
      </c>
      <c r="AE85" s="212">
        <f>'Lack of Coping Capacity'!Z84</f>
        <v>0.3</v>
      </c>
      <c r="AF85" s="206">
        <f>'Lack of Coping Capacity'!AA84</f>
        <v>0.7</v>
      </c>
      <c r="AG85" s="207">
        <f t="shared" si="18"/>
        <v>2.2000000000000002</v>
      </c>
      <c r="AH85" s="213">
        <f t="shared" si="19"/>
        <v>2.5</v>
      </c>
      <c r="AI85" s="214" t="str">
        <f t="shared" si="20"/>
        <v>Low</v>
      </c>
      <c r="AJ85" s="215">
        <f t="shared" si="21"/>
        <v>131</v>
      </c>
      <c r="AK85" s="216">
        <f>VLOOKUP($B85,'Lack of Reliability Index'!$A$2:$H$192,8,FALSE)</f>
        <v>3.7333333333333343</v>
      </c>
      <c r="AL85" s="217">
        <f>'Imputed and missing data hidden'!BY83</f>
        <v>9</v>
      </c>
      <c r="AM85" s="218">
        <f t="shared" si="22"/>
        <v>0.17647058823529413</v>
      </c>
      <c r="AN85" s="217" t="str">
        <f t="shared" si="23"/>
        <v/>
      </c>
      <c r="AO85" s="219">
        <f>'Indicator Date hidden2'!BZ84</f>
        <v>0.25</v>
      </c>
      <c r="AP85" s="134"/>
    </row>
    <row r="86" spans="1:42" ht="15" thickBot="1" x14ac:dyDescent="0.35">
      <c r="A86" s="202" t="str">
        <f>'Indicator Data'!A88</f>
        <v>Jamaica</v>
      </c>
      <c r="B86" s="203" t="str">
        <f>'Indicator Data'!B88</f>
        <v>JAM</v>
      </c>
      <c r="C86" s="220">
        <f>'Hazard &amp; Exposure'!AO85</f>
        <v>9.1</v>
      </c>
      <c r="D86" s="205">
        <f>'Hazard &amp; Exposure'!AP85</f>
        <v>3.1</v>
      </c>
      <c r="E86" s="205">
        <f>'Hazard &amp; Exposure'!AQ85</f>
        <v>0</v>
      </c>
      <c r="F86" s="205">
        <f>'Hazard &amp; Exposure'!AR85</f>
        <v>7.2</v>
      </c>
      <c r="G86" s="205">
        <f>'Hazard &amp; Exposure'!AU85</f>
        <v>2.8</v>
      </c>
      <c r="H86" s="205">
        <f>'Hazard &amp; Exposure'!DM85</f>
        <v>5.2</v>
      </c>
      <c r="I86" s="206">
        <f>'Hazard &amp; Exposure'!DN85</f>
        <v>5.4</v>
      </c>
      <c r="J86" s="205">
        <f>'Hazard &amp; Exposure'!DQ85</f>
        <v>0.4</v>
      </c>
      <c r="K86" s="205">
        <f>'Hazard &amp; Exposure'!DT85</f>
        <v>0</v>
      </c>
      <c r="L86" s="206">
        <f>'Hazard &amp; Exposure'!DU85</f>
        <v>0.3</v>
      </c>
      <c r="M86" s="207">
        <f t="shared" si="16"/>
        <v>3.3</v>
      </c>
      <c r="N86" s="208">
        <f>Vulnerability!E85</f>
        <v>4</v>
      </c>
      <c r="O86" s="209">
        <f>Vulnerability!H85</f>
        <v>5.3</v>
      </c>
      <c r="P86" s="209">
        <f>Vulnerability!N85</f>
        <v>2.2000000000000002</v>
      </c>
      <c r="Q86" s="206">
        <f>Vulnerability!O85</f>
        <v>3.9</v>
      </c>
      <c r="R86" s="209">
        <f>Vulnerability!T85</f>
        <v>0</v>
      </c>
      <c r="S86" s="210">
        <f>Vulnerability!AB85</f>
        <v>1</v>
      </c>
      <c r="T86" s="210">
        <f>Vulnerability!AE85</f>
        <v>0.8</v>
      </c>
      <c r="U86" s="210">
        <f>Vulnerability!AH85</f>
        <v>0</v>
      </c>
      <c r="V86" s="210">
        <f>Vulnerability!AK85</f>
        <v>3.2</v>
      </c>
      <c r="W86" s="209">
        <f>Vulnerability!AL85</f>
        <v>1.3</v>
      </c>
      <c r="X86" s="206">
        <f>Vulnerability!AM85</f>
        <v>0.7</v>
      </c>
      <c r="Y86" s="207">
        <f t="shared" si="17"/>
        <v>2.4</v>
      </c>
      <c r="Z86" s="221">
        <f>'Lack of Coping Capacity'!D85</f>
        <v>3.3</v>
      </c>
      <c r="AA86" s="212">
        <f>'Lack of Coping Capacity'!G85</f>
        <v>4.8</v>
      </c>
      <c r="AB86" s="206">
        <f>'Lack of Coping Capacity'!H85</f>
        <v>4.0999999999999996</v>
      </c>
      <c r="AC86" s="212">
        <f>'Lack of Coping Capacity'!M85</f>
        <v>3</v>
      </c>
      <c r="AD86" s="212">
        <f>'Lack of Coping Capacity'!R85</f>
        <v>1.9</v>
      </c>
      <c r="AE86" s="212">
        <f>'Lack of Coping Capacity'!Z85</f>
        <v>4.4000000000000004</v>
      </c>
      <c r="AF86" s="206">
        <f>'Lack of Coping Capacity'!AA85</f>
        <v>3.1</v>
      </c>
      <c r="AG86" s="207">
        <f t="shared" si="18"/>
        <v>3.6</v>
      </c>
      <c r="AH86" s="213">
        <f t="shared" si="19"/>
        <v>3.1</v>
      </c>
      <c r="AI86" s="214" t="str">
        <f t="shared" si="20"/>
        <v>Low</v>
      </c>
      <c r="AJ86" s="215">
        <f t="shared" si="21"/>
        <v>113</v>
      </c>
      <c r="AK86" s="216">
        <f>VLOOKUP($B86,'Lack of Reliability Index'!$A$2:$H$192,8,FALSE)</f>
        <v>4.3455399061032862</v>
      </c>
      <c r="AL86" s="217">
        <f>'Imputed and missing data hidden'!BY84</f>
        <v>7</v>
      </c>
      <c r="AM86" s="218">
        <f t="shared" si="22"/>
        <v>0.13725490196078433</v>
      </c>
      <c r="AN86" s="217" t="str">
        <f t="shared" si="23"/>
        <v/>
      </c>
      <c r="AO86" s="219">
        <f>'Indicator Date hidden2'!BZ85</f>
        <v>0.46478873239436619</v>
      </c>
      <c r="AP86" s="134"/>
    </row>
    <row r="87" spans="1:42" ht="15" thickBot="1" x14ac:dyDescent="0.35">
      <c r="A87" s="202" t="str">
        <f>'Indicator Data'!A89</f>
        <v>Japan</v>
      </c>
      <c r="B87" s="203" t="str">
        <f>'Indicator Data'!B89</f>
        <v>JPN</v>
      </c>
      <c r="C87" s="220">
        <f>'Hazard &amp; Exposure'!AO86</f>
        <v>10</v>
      </c>
      <c r="D87" s="205">
        <f>'Hazard &amp; Exposure'!AP86</f>
        <v>3.9</v>
      </c>
      <c r="E87" s="205">
        <f>'Hazard &amp; Exposure'!AQ86</f>
        <v>10</v>
      </c>
      <c r="F87" s="205">
        <f>'Hazard &amp; Exposure'!AR86</f>
        <v>10</v>
      </c>
      <c r="G87" s="205">
        <f>'Hazard &amp; Exposure'!AU86</f>
        <v>0.5</v>
      </c>
      <c r="H87" s="205">
        <f>'Hazard &amp; Exposure'!DM86</f>
        <v>3.4</v>
      </c>
      <c r="I87" s="206">
        <f>'Hazard &amp; Exposure'!DN86</f>
        <v>8.1</v>
      </c>
      <c r="J87" s="205">
        <f>'Hazard &amp; Exposure'!DQ86</f>
        <v>0.7</v>
      </c>
      <c r="K87" s="205">
        <f>'Hazard &amp; Exposure'!DT86</f>
        <v>0</v>
      </c>
      <c r="L87" s="206">
        <f>'Hazard &amp; Exposure'!DU86</f>
        <v>0.5</v>
      </c>
      <c r="M87" s="207">
        <f t="shared" si="16"/>
        <v>5.5</v>
      </c>
      <c r="N87" s="208">
        <f>Vulnerability!E86</f>
        <v>0</v>
      </c>
      <c r="O87" s="209">
        <f>Vulnerability!H86</f>
        <v>1.7</v>
      </c>
      <c r="P87" s="209">
        <f>Vulnerability!N86</f>
        <v>0</v>
      </c>
      <c r="Q87" s="206">
        <f>Vulnerability!O86</f>
        <v>0.4</v>
      </c>
      <c r="R87" s="209">
        <f>Vulnerability!T86</f>
        <v>3.6</v>
      </c>
      <c r="S87" s="210">
        <f>Vulnerability!AB86</f>
        <v>0.1</v>
      </c>
      <c r="T87" s="210">
        <f>Vulnerability!AE86</f>
        <v>0.5</v>
      </c>
      <c r="U87" s="210">
        <f>Vulnerability!AH86</f>
        <v>0.7</v>
      </c>
      <c r="V87" s="210">
        <f>Vulnerability!AK86</f>
        <v>2.6</v>
      </c>
      <c r="W87" s="209">
        <f>Vulnerability!AL86</f>
        <v>1</v>
      </c>
      <c r="X87" s="206">
        <f>Vulnerability!AM86</f>
        <v>2.4</v>
      </c>
      <c r="Y87" s="207">
        <f t="shared" si="17"/>
        <v>1.5</v>
      </c>
      <c r="Z87" s="221">
        <f>'Lack of Coping Capacity'!D86</f>
        <v>1.9</v>
      </c>
      <c r="AA87" s="212">
        <f>'Lack of Coping Capacity'!G86</f>
        <v>2.2000000000000002</v>
      </c>
      <c r="AB87" s="206">
        <f>'Lack of Coping Capacity'!H86</f>
        <v>2.1</v>
      </c>
      <c r="AC87" s="212">
        <f>'Lack of Coping Capacity'!M86</f>
        <v>1.2</v>
      </c>
      <c r="AD87" s="212">
        <f>'Lack of Coping Capacity'!R86</f>
        <v>0.1</v>
      </c>
      <c r="AE87" s="212">
        <f>'Lack of Coping Capacity'!Z86</f>
        <v>1.1000000000000001</v>
      </c>
      <c r="AF87" s="206">
        <f>'Lack of Coping Capacity'!AA86</f>
        <v>0.8</v>
      </c>
      <c r="AG87" s="207">
        <f t="shared" si="18"/>
        <v>1.5</v>
      </c>
      <c r="AH87" s="213">
        <f t="shared" si="19"/>
        <v>2.2999999999999998</v>
      </c>
      <c r="AI87" s="214" t="str">
        <f t="shared" si="20"/>
        <v>Low</v>
      </c>
      <c r="AJ87" s="215">
        <f t="shared" si="21"/>
        <v>139</v>
      </c>
      <c r="AK87" s="216">
        <f>VLOOKUP($B87,'Lack of Reliability Index'!$A$2:$H$192,8,FALSE)</f>
        <v>5.1959595959595966</v>
      </c>
      <c r="AL87" s="217">
        <f>'Imputed and missing data hidden'!BY85</f>
        <v>11</v>
      </c>
      <c r="AM87" s="218">
        <f t="shared" si="22"/>
        <v>0.21568627450980393</v>
      </c>
      <c r="AN87" s="217" t="str">
        <f t="shared" si="23"/>
        <v/>
      </c>
      <c r="AO87" s="219">
        <f>'Indicator Date hidden2'!BZ86</f>
        <v>0.42424242424242425</v>
      </c>
      <c r="AP87" s="134"/>
    </row>
    <row r="88" spans="1:42" ht="15" thickBot="1" x14ac:dyDescent="0.35">
      <c r="A88" s="202" t="str">
        <f>'Indicator Data'!A90</f>
        <v>Jordan</v>
      </c>
      <c r="B88" s="203" t="str">
        <f>'Indicator Data'!B90</f>
        <v>JOR</v>
      </c>
      <c r="C88" s="220">
        <f>'Hazard &amp; Exposure'!AO87</f>
        <v>7.7</v>
      </c>
      <c r="D88" s="205">
        <f>'Hazard &amp; Exposure'!AP87</f>
        <v>2.6</v>
      </c>
      <c r="E88" s="205">
        <f>'Hazard &amp; Exposure'!AQ87</f>
        <v>0</v>
      </c>
      <c r="F88" s="205">
        <f>'Hazard &amp; Exposure'!AR87</f>
        <v>0</v>
      </c>
      <c r="G88" s="205">
        <f>'Hazard &amp; Exposure'!AU87</f>
        <v>6.7</v>
      </c>
      <c r="H88" s="205">
        <f>'Hazard &amp; Exposure'!DM87</f>
        <v>3.9</v>
      </c>
      <c r="I88" s="206">
        <f>'Hazard &amp; Exposure'!DN87</f>
        <v>4.0999999999999996</v>
      </c>
      <c r="J88" s="205">
        <f>'Hazard &amp; Exposure'!DQ87</f>
        <v>3.7</v>
      </c>
      <c r="K88" s="205">
        <f>'Hazard &amp; Exposure'!DT87</f>
        <v>0</v>
      </c>
      <c r="L88" s="206">
        <f>'Hazard &amp; Exposure'!DU87</f>
        <v>2.6</v>
      </c>
      <c r="M88" s="207">
        <f t="shared" si="16"/>
        <v>3.4</v>
      </c>
      <c r="N88" s="208">
        <f>Vulnerability!E87</f>
        <v>2.2000000000000002</v>
      </c>
      <c r="O88" s="209">
        <f>Vulnerability!H87</f>
        <v>4.0999999999999996</v>
      </c>
      <c r="P88" s="209">
        <f>Vulnerability!N87</f>
        <v>5.8</v>
      </c>
      <c r="Q88" s="206">
        <f>Vulnerability!O87</f>
        <v>3.6</v>
      </c>
      <c r="R88" s="209">
        <f>Vulnerability!T87</f>
        <v>10</v>
      </c>
      <c r="S88" s="210">
        <f>Vulnerability!AB87</f>
        <v>0.1</v>
      </c>
      <c r="T88" s="210">
        <f>Vulnerability!AE87</f>
        <v>1</v>
      </c>
      <c r="U88" s="210">
        <f>Vulnerability!AH87</f>
        <v>0</v>
      </c>
      <c r="V88" s="210">
        <f>Vulnerability!AK87</f>
        <v>2.9</v>
      </c>
      <c r="W88" s="209">
        <f>Vulnerability!AL87</f>
        <v>1.1000000000000001</v>
      </c>
      <c r="X88" s="206">
        <f>Vulnerability!AM87</f>
        <v>7.8</v>
      </c>
      <c r="Y88" s="207">
        <f t="shared" si="17"/>
        <v>6.1</v>
      </c>
      <c r="Z88" s="221">
        <f>'Lack of Coping Capacity'!D87</f>
        <v>6.1</v>
      </c>
      <c r="AA88" s="212">
        <f>'Lack of Coping Capacity'!G87</f>
        <v>5</v>
      </c>
      <c r="AB88" s="206">
        <f>'Lack of Coping Capacity'!H87</f>
        <v>5.6</v>
      </c>
      <c r="AC88" s="212">
        <f>'Lack of Coping Capacity'!M87</f>
        <v>2.5</v>
      </c>
      <c r="AD88" s="212">
        <f>'Lack of Coping Capacity'!R87</f>
        <v>2.4</v>
      </c>
      <c r="AE88" s="212">
        <f>'Lack of Coping Capacity'!Z87</f>
        <v>3.2</v>
      </c>
      <c r="AF88" s="206">
        <f>'Lack of Coping Capacity'!AA87</f>
        <v>2.7</v>
      </c>
      <c r="AG88" s="207">
        <f t="shared" si="18"/>
        <v>4.3</v>
      </c>
      <c r="AH88" s="213">
        <f t="shared" si="19"/>
        <v>4.5</v>
      </c>
      <c r="AI88" s="214" t="str">
        <f t="shared" si="20"/>
        <v>Medium</v>
      </c>
      <c r="AJ88" s="215">
        <f t="shared" si="21"/>
        <v>69</v>
      </c>
      <c r="AK88" s="216">
        <f>VLOOKUP($B88,'Lack of Reliability Index'!$A$2:$H$192,8,FALSE)</f>
        <v>4.2975845410628022</v>
      </c>
      <c r="AL88" s="217">
        <f>'Imputed and missing data hidden'!BY86</f>
        <v>8</v>
      </c>
      <c r="AM88" s="218">
        <f t="shared" si="22"/>
        <v>0.15686274509803921</v>
      </c>
      <c r="AN88" s="217" t="str">
        <f t="shared" si="23"/>
        <v/>
      </c>
      <c r="AO88" s="219">
        <f>'Indicator Date hidden2'!BZ87</f>
        <v>0.40579710144927539</v>
      </c>
      <c r="AP88" s="134"/>
    </row>
    <row r="89" spans="1:42" ht="15" thickBot="1" x14ac:dyDescent="0.35">
      <c r="A89" s="202" t="str">
        <f>'Indicator Data'!A91</f>
        <v>Kazakhstan</v>
      </c>
      <c r="B89" s="203" t="str">
        <f>'Indicator Data'!B91</f>
        <v>KAZ</v>
      </c>
      <c r="C89" s="220">
        <f>'Hazard &amp; Exposure'!AO88</f>
        <v>6.5</v>
      </c>
      <c r="D89" s="205">
        <f>'Hazard &amp; Exposure'!AP88</f>
        <v>6</v>
      </c>
      <c r="E89" s="205">
        <f>'Hazard &amp; Exposure'!AQ88</f>
        <v>0</v>
      </c>
      <c r="F89" s="205">
        <f>'Hazard &amp; Exposure'!AR88</f>
        <v>0</v>
      </c>
      <c r="G89" s="205">
        <f>'Hazard &amp; Exposure'!AU88</f>
        <v>5</v>
      </c>
      <c r="H89" s="205">
        <f>'Hazard &amp; Exposure'!DM88</f>
        <v>3.8</v>
      </c>
      <c r="I89" s="206">
        <f>'Hazard &amp; Exposure'!DN88</f>
        <v>4</v>
      </c>
      <c r="J89" s="205">
        <f>'Hazard &amp; Exposure'!DQ88</f>
        <v>0.4</v>
      </c>
      <c r="K89" s="205">
        <f>'Hazard &amp; Exposure'!DT88</f>
        <v>0</v>
      </c>
      <c r="L89" s="206">
        <f>'Hazard &amp; Exposure'!DU88</f>
        <v>0.3</v>
      </c>
      <c r="M89" s="207">
        <f t="shared" si="16"/>
        <v>2.2999999999999998</v>
      </c>
      <c r="N89" s="208">
        <f>Vulnerability!E88</f>
        <v>1.2</v>
      </c>
      <c r="O89" s="209">
        <f>Vulnerability!H88</f>
        <v>1.6</v>
      </c>
      <c r="P89" s="209">
        <f>Vulnerability!N88</f>
        <v>0</v>
      </c>
      <c r="Q89" s="206">
        <f>Vulnerability!O88</f>
        <v>1</v>
      </c>
      <c r="R89" s="209">
        <f>Vulnerability!T88</f>
        <v>0</v>
      </c>
      <c r="S89" s="210">
        <f>Vulnerability!AB88</f>
        <v>0.5</v>
      </c>
      <c r="T89" s="210">
        <f>Vulnerability!AE88</f>
        <v>0.6</v>
      </c>
      <c r="U89" s="210">
        <f>Vulnerability!AH88</f>
        <v>0.2</v>
      </c>
      <c r="V89" s="210">
        <f>Vulnerability!AK88</f>
        <v>1</v>
      </c>
      <c r="W89" s="209">
        <f>Vulnerability!AL88</f>
        <v>0.6</v>
      </c>
      <c r="X89" s="206">
        <f>Vulnerability!AM88</f>
        <v>0.3</v>
      </c>
      <c r="Y89" s="207">
        <f t="shared" si="17"/>
        <v>0.7</v>
      </c>
      <c r="Z89" s="221">
        <f>'Lack of Coping Capacity'!D88</f>
        <v>3.8</v>
      </c>
      <c r="AA89" s="212">
        <f>'Lack of Coping Capacity'!G88</f>
        <v>5.5</v>
      </c>
      <c r="AB89" s="206">
        <f>'Lack of Coping Capacity'!H88</f>
        <v>4.7</v>
      </c>
      <c r="AC89" s="212">
        <f>'Lack of Coping Capacity'!M88</f>
        <v>1.2</v>
      </c>
      <c r="AD89" s="212">
        <f>'Lack of Coping Capacity'!R88</f>
        <v>3.5</v>
      </c>
      <c r="AE89" s="212">
        <f>'Lack of Coping Capacity'!Z88</f>
        <v>2.5</v>
      </c>
      <c r="AF89" s="206">
        <f>'Lack of Coping Capacity'!AA88</f>
        <v>2.4</v>
      </c>
      <c r="AG89" s="207">
        <f t="shared" si="18"/>
        <v>3.6</v>
      </c>
      <c r="AH89" s="213">
        <f t="shared" si="19"/>
        <v>1.8</v>
      </c>
      <c r="AI89" s="214" t="str">
        <f t="shared" si="20"/>
        <v>Very Low</v>
      </c>
      <c r="AJ89" s="215">
        <f t="shared" si="21"/>
        <v>162</v>
      </c>
      <c r="AK89" s="216">
        <f>VLOOKUP($B89,'Lack of Reliability Index'!$A$2:$H$192,8,FALSE)</f>
        <v>3.1123287671232873</v>
      </c>
      <c r="AL89" s="217">
        <f>'Imputed and missing data hidden'!BY87</f>
        <v>4</v>
      </c>
      <c r="AM89" s="218">
        <f t="shared" si="22"/>
        <v>7.8431372549019607E-2</v>
      </c>
      <c r="AN89" s="217" t="str">
        <f t="shared" si="23"/>
        <v/>
      </c>
      <c r="AO89" s="219">
        <f>'Indicator Date hidden2'!BZ88</f>
        <v>0.38356164383561642</v>
      </c>
      <c r="AP89" s="134"/>
    </row>
    <row r="90" spans="1:42" ht="15" thickBot="1" x14ac:dyDescent="0.35">
      <c r="A90" s="202" t="str">
        <f>'Indicator Data'!A92</f>
        <v>Kenya</v>
      </c>
      <c r="B90" s="203" t="str">
        <f>'Indicator Data'!B92</f>
        <v>KEN</v>
      </c>
      <c r="C90" s="220">
        <f>'Hazard &amp; Exposure'!AO89</f>
        <v>3.2</v>
      </c>
      <c r="D90" s="205">
        <f>'Hazard &amp; Exposure'!AP89</f>
        <v>5.6</v>
      </c>
      <c r="E90" s="205">
        <f>'Hazard &amp; Exposure'!AQ89</f>
        <v>6</v>
      </c>
      <c r="F90" s="205">
        <f>'Hazard &amp; Exposure'!AR89</f>
        <v>0</v>
      </c>
      <c r="G90" s="205">
        <f>'Hazard &amp; Exposure'!AU89</f>
        <v>6.9</v>
      </c>
      <c r="H90" s="205">
        <f>'Hazard &amp; Exposure'!DM89</f>
        <v>6.4</v>
      </c>
      <c r="I90" s="206">
        <f>'Hazard &amp; Exposure'!DN89</f>
        <v>5.0999999999999996</v>
      </c>
      <c r="J90" s="205">
        <f>'Hazard &amp; Exposure'!DQ89</f>
        <v>9.1</v>
      </c>
      <c r="K90" s="205">
        <f>'Hazard &amp; Exposure'!DT89</f>
        <v>0</v>
      </c>
      <c r="L90" s="206">
        <f>'Hazard &amp; Exposure'!DU89</f>
        <v>6.4</v>
      </c>
      <c r="M90" s="207">
        <f t="shared" si="16"/>
        <v>5.8</v>
      </c>
      <c r="N90" s="208">
        <f>Vulnerability!E89</f>
        <v>7.3</v>
      </c>
      <c r="O90" s="209">
        <f>Vulnerability!H89</f>
        <v>5.4</v>
      </c>
      <c r="P90" s="209">
        <f>Vulnerability!N89</f>
        <v>1.5</v>
      </c>
      <c r="Q90" s="206">
        <f>Vulnerability!O89</f>
        <v>5.4</v>
      </c>
      <c r="R90" s="209">
        <f>Vulnerability!T89</f>
        <v>7.7</v>
      </c>
      <c r="S90" s="210">
        <f>Vulnerability!AB89</f>
        <v>3.8</v>
      </c>
      <c r="T90" s="210">
        <f>Vulnerability!AE89</f>
        <v>2.9</v>
      </c>
      <c r="U90" s="210">
        <f>Vulnerability!AH89</f>
        <v>4.2</v>
      </c>
      <c r="V90" s="210">
        <f>Vulnerability!AK89</f>
        <v>6.6</v>
      </c>
      <c r="W90" s="209">
        <f>Vulnerability!AL89</f>
        <v>4.5</v>
      </c>
      <c r="X90" s="206">
        <f>Vulnerability!AM89</f>
        <v>6.4</v>
      </c>
      <c r="Y90" s="207">
        <f t="shared" si="17"/>
        <v>5.9</v>
      </c>
      <c r="Z90" s="221">
        <f>'Lack of Coping Capacity'!D89</f>
        <v>3.9</v>
      </c>
      <c r="AA90" s="212">
        <f>'Lack of Coping Capacity'!G89</f>
        <v>6.4</v>
      </c>
      <c r="AB90" s="206">
        <f>'Lack of Coping Capacity'!H89</f>
        <v>5.2</v>
      </c>
      <c r="AC90" s="212">
        <f>'Lack of Coping Capacity'!M89</f>
        <v>4.7</v>
      </c>
      <c r="AD90" s="212">
        <f>'Lack of Coping Capacity'!R89</f>
        <v>8.4</v>
      </c>
      <c r="AE90" s="212">
        <f>'Lack of Coping Capacity'!Z89</f>
        <v>6.9</v>
      </c>
      <c r="AF90" s="206">
        <f>'Lack of Coping Capacity'!AA89</f>
        <v>6.7</v>
      </c>
      <c r="AG90" s="207">
        <f t="shared" si="18"/>
        <v>6</v>
      </c>
      <c r="AH90" s="213">
        <f t="shared" si="19"/>
        <v>5.9</v>
      </c>
      <c r="AI90" s="214" t="str">
        <f t="shared" si="20"/>
        <v>High</v>
      </c>
      <c r="AJ90" s="215">
        <f t="shared" si="21"/>
        <v>25</v>
      </c>
      <c r="AK90" s="216">
        <f>VLOOKUP($B90,'Lack of Reliability Index'!$A$2:$H$192,8,FALSE)</f>
        <v>1.92</v>
      </c>
      <c r="AL90" s="217">
        <f>'Imputed and missing data hidden'!BY88</f>
        <v>0</v>
      </c>
      <c r="AM90" s="218">
        <f t="shared" si="22"/>
        <v>0</v>
      </c>
      <c r="AN90" s="217" t="str">
        <f t="shared" si="23"/>
        <v/>
      </c>
      <c r="AO90" s="219">
        <f>'Indicator Date hidden2'!BZ89</f>
        <v>0.36</v>
      </c>
      <c r="AP90" s="134"/>
    </row>
    <row r="91" spans="1:42" ht="15" thickBot="1" x14ac:dyDescent="0.35">
      <c r="A91" s="202" t="str">
        <f>'Indicator Data'!A93</f>
        <v>Kiribati</v>
      </c>
      <c r="B91" s="203" t="str">
        <f>'Indicator Data'!B93</f>
        <v>KIR</v>
      </c>
      <c r="C91" s="220">
        <f>'Hazard &amp; Exposure'!AO90</f>
        <v>0.1</v>
      </c>
      <c r="D91" s="205">
        <f>'Hazard &amp; Exposure'!AP90</f>
        <v>0.1</v>
      </c>
      <c r="E91" s="205">
        <f>'Hazard &amp; Exposure'!AQ90</f>
        <v>8.6999999999999993</v>
      </c>
      <c r="F91" s="205">
        <f>'Hazard &amp; Exposure'!AR90</f>
        <v>0</v>
      </c>
      <c r="G91" s="205">
        <f>'Hazard &amp; Exposure'!AU90</f>
        <v>3.8</v>
      </c>
      <c r="H91" s="205">
        <f>'Hazard &amp; Exposure'!DM90</f>
        <v>4.5</v>
      </c>
      <c r="I91" s="206">
        <f>'Hazard &amp; Exposure'!DN90</f>
        <v>3.8</v>
      </c>
      <c r="J91" s="205">
        <f>'Hazard &amp; Exposure'!DQ90</f>
        <v>0</v>
      </c>
      <c r="K91" s="205">
        <f>'Hazard &amp; Exposure'!DT90</f>
        <v>0</v>
      </c>
      <c r="L91" s="206">
        <f>'Hazard &amp; Exposure'!DU90</f>
        <v>0</v>
      </c>
      <c r="M91" s="207">
        <f t="shared" si="16"/>
        <v>2.1</v>
      </c>
      <c r="N91" s="208">
        <f>Vulnerability!E90</f>
        <v>6.3</v>
      </c>
      <c r="O91" s="209" t="str">
        <f>Vulnerability!H90</f>
        <v>x</v>
      </c>
      <c r="P91" s="209">
        <f>Vulnerability!N90</f>
        <v>7.8</v>
      </c>
      <c r="Q91" s="206">
        <f>Vulnerability!O90</f>
        <v>6.8</v>
      </c>
      <c r="R91" s="209">
        <f>Vulnerability!T90</f>
        <v>0</v>
      </c>
      <c r="S91" s="210">
        <f>Vulnerability!AB90</f>
        <v>9</v>
      </c>
      <c r="T91" s="210">
        <f>Vulnerability!AE90</f>
        <v>3.7</v>
      </c>
      <c r="U91" s="210">
        <f>Vulnerability!AH90</f>
        <v>0</v>
      </c>
      <c r="V91" s="210">
        <f>Vulnerability!AK90</f>
        <v>0.9</v>
      </c>
      <c r="W91" s="209">
        <f>Vulnerability!AL90</f>
        <v>4.5999999999999996</v>
      </c>
      <c r="X91" s="206">
        <f>Vulnerability!AM90</f>
        <v>2.6</v>
      </c>
      <c r="Y91" s="207">
        <f t="shared" si="17"/>
        <v>5.0999999999999996</v>
      </c>
      <c r="Z91" s="221" t="str">
        <f>'Lack of Coping Capacity'!D90</f>
        <v>x</v>
      </c>
      <c r="AA91" s="212">
        <f>'Lack of Coping Capacity'!G90</f>
        <v>5.5</v>
      </c>
      <c r="AB91" s="206">
        <f>'Lack of Coping Capacity'!H90</f>
        <v>5.5</v>
      </c>
      <c r="AC91" s="212">
        <f>'Lack of Coping Capacity'!M90</f>
        <v>5.5</v>
      </c>
      <c r="AD91" s="212">
        <f>'Lack of Coping Capacity'!R90</f>
        <v>4.0999999999999996</v>
      </c>
      <c r="AE91" s="212">
        <f>'Lack of Coping Capacity'!Z90</f>
        <v>5.3</v>
      </c>
      <c r="AF91" s="206">
        <f>'Lack of Coping Capacity'!AA90</f>
        <v>5</v>
      </c>
      <c r="AG91" s="207">
        <f t="shared" si="18"/>
        <v>5.3</v>
      </c>
      <c r="AH91" s="213">
        <f t="shared" si="19"/>
        <v>3.8</v>
      </c>
      <c r="AI91" s="214" t="str">
        <f t="shared" si="20"/>
        <v>Medium</v>
      </c>
      <c r="AJ91" s="215">
        <f t="shared" si="21"/>
        <v>91</v>
      </c>
      <c r="AK91" s="216">
        <f>VLOOKUP($B91,'Lack of Reliability Index'!$A$2:$H$192,8,FALSE)</f>
        <v>5.7777777777777777</v>
      </c>
      <c r="AL91" s="217">
        <f>'Imputed and missing data hidden'!BY89</f>
        <v>18</v>
      </c>
      <c r="AM91" s="218">
        <f t="shared" si="22"/>
        <v>0.35294117647058826</v>
      </c>
      <c r="AN91" s="217" t="str">
        <f t="shared" si="23"/>
        <v/>
      </c>
      <c r="AO91" s="219">
        <f>'Indicator Date hidden2'!BZ90</f>
        <v>0.33333333333333331</v>
      </c>
      <c r="AP91" s="134"/>
    </row>
    <row r="92" spans="1:42" ht="15" thickBot="1" x14ac:dyDescent="0.35">
      <c r="A92" s="202" t="str">
        <f>'Indicator Data'!A94</f>
        <v>Korea DPR</v>
      </c>
      <c r="B92" s="203" t="str">
        <f>'Indicator Data'!B94</f>
        <v>PRK</v>
      </c>
      <c r="C92" s="220">
        <f>'Hazard &amp; Exposure'!AO91</f>
        <v>4.9000000000000004</v>
      </c>
      <c r="D92" s="205">
        <f>'Hazard &amp; Exposure'!AP91</f>
        <v>7.4</v>
      </c>
      <c r="E92" s="205">
        <f>'Hazard &amp; Exposure'!AQ91</f>
        <v>4.5999999999999996</v>
      </c>
      <c r="F92" s="205">
        <f>'Hazard &amp; Exposure'!AR91</f>
        <v>6.5</v>
      </c>
      <c r="G92" s="205">
        <f>'Hazard &amp; Exposure'!AU91</f>
        <v>3.8</v>
      </c>
      <c r="H92" s="205">
        <f>'Hazard &amp; Exposure'!DM91</f>
        <v>3</v>
      </c>
      <c r="I92" s="206">
        <f>'Hazard &amp; Exposure'!DN91</f>
        <v>5.2</v>
      </c>
      <c r="J92" s="205">
        <f>'Hazard &amp; Exposure'!DQ91</f>
        <v>4.2</v>
      </c>
      <c r="K92" s="205">
        <f>'Hazard &amp; Exposure'!DT91</f>
        <v>0</v>
      </c>
      <c r="L92" s="206">
        <f>'Hazard &amp; Exposure'!DU91</f>
        <v>2.9</v>
      </c>
      <c r="M92" s="207">
        <f t="shared" si="16"/>
        <v>4.0999999999999996</v>
      </c>
      <c r="N92" s="208">
        <f>Vulnerability!E91</f>
        <v>9.4</v>
      </c>
      <c r="O92" s="209" t="str">
        <f>Vulnerability!H91</f>
        <v>x</v>
      </c>
      <c r="P92" s="209">
        <f>Vulnerability!N91</f>
        <v>0.1</v>
      </c>
      <c r="Q92" s="206">
        <f>Vulnerability!O91</f>
        <v>6.3</v>
      </c>
      <c r="R92" s="209">
        <f>Vulnerability!T91</f>
        <v>0</v>
      </c>
      <c r="S92" s="210">
        <f>Vulnerability!AB91</f>
        <v>3.9</v>
      </c>
      <c r="T92" s="210">
        <f>Vulnerability!AE91</f>
        <v>1.7</v>
      </c>
      <c r="U92" s="210">
        <f>Vulnerability!AH91</f>
        <v>10</v>
      </c>
      <c r="V92" s="210">
        <f>Vulnerability!AK91</f>
        <v>9.5</v>
      </c>
      <c r="W92" s="209">
        <f>Vulnerability!AL91</f>
        <v>7.8</v>
      </c>
      <c r="X92" s="206">
        <f>Vulnerability!AM91</f>
        <v>5</v>
      </c>
      <c r="Y92" s="207">
        <f t="shared" si="17"/>
        <v>5.7</v>
      </c>
      <c r="Z92" s="221" t="str">
        <f>'Lack of Coping Capacity'!D91</f>
        <v>x</v>
      </c>
      <c r="AA92" s="212">
        <f>'Lack of Coping Capacity'!G91</f>
        <v>8</v>
      </c>
      <c r="AB92" s="206">
        <f>'Lack of Coping Capacity'!H91</f>
        <v>8</v>
      </c>
      <c r="AC92" s="212">
        <f>'Lack of Coping Capacity'!M91</f>
        <v>7.4</v>
      </c>
      <c r="AD92" s="212">
        <f>'Lack of Coping Capacity'!R91</f>
        <v>3.4</v>
      </c>
      <c r="AE92" s="212">
        <f>'Lack of Coping Capacity'!Z91</f>
        <v>0.7</v>
      </c>
      <c r="AF92" s="206">
        <f>'Lack of Coping Capacity'!AA91</f>
        <v>3.8</v>
      </c>
      <c r="AG92" s="207">
        <f t="shared" si="18"/>
        <v>6.3</v>
      </c>
      <c r="AH92" s="213">
        <f t="shared" si="19"/>
        <v>5.3</v>
      </c>
      <c r="AI92" s="214" t="str">
        <f t="shared" si="20"/>
        <v>High</v>
      </c>
      <c r="AJ92" s="215">
        <f t="shared" si="21"/>
        <v>36</v>
      </c>
      <c r="AK92" s="216">
        <f>VLOOKUP($B92,'Lack of Reliability Index'!$A$2:$H$192,8,FALSE)</f>
        <v>5.4970760233918128</v>
      </c>
      <c r="AL92" s="217">
        <f>'Imputed and missing data hidden'!BY90</f>
        <v>19</v>
      </c>
      <c r="AM92" s="218">
        <f t="shared" si="22"/>
        <v>0.37254901960784315</v>
      </c>
      <c r="AN92" s="217" t="str">
        <f t="shared" si="23"/>
        <v/>
      </c>
      <c r="AO92" s="219">
        <f>'Indicator Date hidden2'!BZ91</f>
        <v>0.2807017543859649</v>
      </c>
      <c r="AP92" s="134"/>
    </row>
    <row r="93" spans="1:42" ht="15" thickBot="1" x14ac:dyDescent="0.35">
      <c r="A93" s="202" t="str">
        <f>'Indicator Data'!A95</f>
        <v>Korea Republic of</v>
      </c>
      <c r="B93" s="203" t="str">
        <f>'Indicator Data'!B95</f>
        <v>KOR</v>
      </c>
      <c r="C93" s="220">
        <f>'Hazard &amp; Exposure'!AO92</f>
        <v>7.3</v>
      </c>
      <c r="D93" s="205">
        <f>'Hazard &amp; Exposure'!AP92</f>
        <v>4.7</v>
      </c>
      <c r="E93" s="205">
        <f>'Hazard &amp; Exposure'!AQ92</f>
        <v>7.6</v>
      </c>
      <c r="F93" s="205">
        <f>'Hazard &amp; Exposure'!AR92</f>
        <v>8.5</v>
      </c>
      <c r="G93" s="205">
        <f>'Hazard &amp; Exposure'!AU92</f>
        <v>0.3</v>
      </c>
      <c r="H93" s="205">
        <f>'Hazard &amp; Exposure'!DM92</f>
        <v>2.7</v>
      </c>
      <c r="I93" s="206">
        <f>'Hazard &amp; Exposure'!DN92</f>
        <v>5.9</v>
      </c>
      <c r="J93" s="205">
        <f>'Hazard &amp; Exposure'!DQ92</f>
        <v>1.2</v>
      </c>
      <c r="K93" s="205">
        <f>'Hazard &amp; Exposure'!DT92</f>
        <v>0</v>
      </c>
      <c r="L93" s="206">
        <f>'Hazard &amp; Exposure'!DU92</f>
        <v>0.8</v>
      </c>
      <c r="M93" s="207">
        <f t="shared" si="16"/>
        <v>3.8</v>
      </c>
      <c r="N93" s="208">
        <f>Vulnerability!E92</f>
        <v>0</v>
      </c>
      <c r="O93" s="209">
        <f>Vulnerability!H92</f>
        <v>1.3</v>
      </c>
      <c r="P93" s="209">
        <f>Vulnerability!N92</f>
        <v>0.1</v>
      </c>
      <c r="Q93" s="206">
        <f>Vulnerability!O92</f>
        <v>0.4</v>
      </c>
      <c r="R93" s="209">
        <f>Vulnerability!T92</f>
        <v>3.9</v>
      </c>
      <c r="S93" s="210">
        <f>Vulnerability!AB92</f>
        <v>0.4</v>
      </c>
      <c r="T93" s="210">
        <f>Vulnerability!AE92</f>
        <v>0.2</v>
      </c>
      <c r="U93" s="210">
        <f>Vulnerability!AH92</f>
        <v>0.1</v>
      </c>
      <c r="V93" s="210">
        <f>Vulnerability!AK92</f>
        <v>0.8</v>
      </c>
      <c r="W93" s="209">
        <f>Vulnerability!AL92</f>
        <v>0.4</v>
      </c>
      <c r="X93" s="206">
        <f>Vulnerability!AM92</f>
        <v>2.2999999999999998</v>
      </c>
      <c r="Y93" s="207">
        <f t="shared" si="17"/>
        <v>1.4</v>
      </c>
      <c r="Z93" s="221">
        <f>'Lack of Coping Capacity'!D92</f>
        <v>1.5</v>
      </c>
      <c r="AA93" s="212">
        <f>'Lack of Coping Capacity'!G92</f>
        <v>3.1</v>
      </c>
      <c r="AB93" s="206">
        <f>'Lack of Coping Capacity'!H92</f>
        <v>2.2999999999999998</v>
      </c>
      <c r="AC93" s="212">
        <f>'Lack of Coping Capacity'!M92</f>
        <v>1.3</v>
      </c>
      <c r="AD93" s="212">
        <f>'Lack of Coping Capacity'!R92</f>
        <v>0</v>
      </c>
      <c r="AE93" s="212">
        <f>'Lack of Coping Capacity'!Z92</f>
        <v>1.1000000000000001</v>
      </c>
      <c r="AF93" s="206">
        <f>'Lack of Coping Capacity'!AA92</f>
        <v>0.8</v>
      </c>
      <c r="AG93" s="207">
        <f t="shared" si="18"/>
        <v>1.6</v>
      </c>
      <c r="AH93" s="213">
        <f t="shared" si="19"/>
        <v>2</v>
      </c>
      <c r="AI93" s="214" t="str">
        <f t="shared" si="20"/>
        <v>Low</v>
      </c>
      <c r="AJ93" s="215">
        <f t="shared" si="21"/>
        <v>153</v>
      </c>
      <c r="AK93" s="216">
        <f>VLOOKUP($B93,'Lack of Reliability Index'!$A$2:$H$192,8,FALSE)</f>
        <v>4.6567164179104479</v>
      </c>
      <c r="AL93" s="217">
        <f>'Imputed and missing data hidden'!BY91</f>
        <v>10</v>
      </c>
      <c r="AM93" s="218">
        <f t="shared" si="22"/>
        <v>0.19607843137254902</v>
      </c>
      <c r="AN93" s="217" t="str">
        <f t="shared" si="23"/>
        <v/>
      </c>
      <c r="AO93" s="219">
        <f>'Indicator Date hidden2'!BZ92</f>
        <v>0.37313432835820898</v>
      </c>
      <c r="AP93" s="134"/>
    </row>
    <row r="94" spans="1:42" ht="15" thickBot="1" x14ac:dyDescent="0.35">
      <c r="A94" s="202" t="str">
        <f>'Indicator Data'!A96</f>
        <v>Kuwait</v>
      </c>
      <c r="B94" s="203" t="str">
        <f>'Indicator Data'!B96</f>
        <v>KWT</v>
      </c>
      <c r="C94" s="220">
        <f>'Hazard &amp; Exposure'!AO93</f>
        <v>0.2</v>
      </c>
      <c r="D94" s="205">
        <f>'Hazard &amp; Exposure'!AP93</f>
        <v>1.3</v>
      </c>
      <c r="E94" s="205">
        <f>'Hazard &amp; Exposure'!AQ93</f>
        <v>0</v>
      </c>
      <c r="F94" s="205">
        <f>'Hazard &amp; Exposure'!AR93</f>
        <v>0</v>
      </c>
      <c r="G94" s="205">
        <f>'Hazard &amp; Exposure'!AU93</f>
        <v>3.3</v>
      </c>
      <c r="H94" s="205">
        <f>'Hazard &amp; Exposure'!DM93</f>
        <v>3.8</v>
      </c>
      <c r="I94" s="206">
        <f>'Hazard &amp; Exposure'!DN93</f>
        <v>1.6</v>
      </c>
      <c r="J94" s="205">
        <f>'Hazard &amp; Exposure'!DQ93</f>
        <v>1.4</v>
      </c>
      <c r="K94" s="205">
        <f>'Hazard &amp; Exposure'!DT93</f>
        <v>0</v>
      </c>
      <c r="L94" s="206">
        <f>'Hazard &amp; Exposure'!DU93</f>
        <v>1</v>
      </c>
      <c r="M94" s="207">
        <f t="shared" si="16"/>
        <v>1.3</v>
      </c>
      <c r="N94" s="208">
        <f>Vulnerability!E93</f>
        <v>1.9</v>
      </c>
      <c r="O94" s="209">
        <f>Vulnerability!H93</f>
        <v>3.2</v>
      </c>
      <c r="P94" s="209">
        <f>Vulnerability!N93</f>
        <v>0</v>
      </c>
      <c r="Q94" s="206">
        <f>Vulnerability!O93</f>
        <v>1.8</v>
      </c>
      <c r="R94" s="209">
        <f>Vulnerability!T93</f>
        <v>1.7</v>
      </c>
      <c r="S94" s="210">
        <f>Vulnerability!AB93</f>
        <v>0.2</v>
      </c>
      <c r="T94" s="210">
        <f>Vulnerability!AE93</f>
        <v>0.7</v>
      </c>
      <c r="U94" s="210">
        <f>Vulnerability!AH93</f>
        <v>0</v>
      </c>
      <c r="V94" s="210">
        <f>Vulnerability!AK93</f>
        <v>0.6</v>
      </c>
      <c r="W94" s="209">
        <f>Vulnerability!AL93</f>
        <v>0.4</v>
      </c>
      <c r="X94" s="206">
        <f>Vulnerability!AM93</f>
        <v>1.1000000000000001</v>
      </c>
      <c r="Y94" s="207">
        <f t="shared" si="17"/>
        <v>1.5</v>
      </c>
      <c r="Z94" s="221" t="str">
        <f>'Lack of Coping Capacity'!D93</f>
        <v>x</v>
      </c>
      <c r="AA94" s="212">
        <f>'Lack of Coping Capacity'!G93</f>
        <v>5.4</v>
      </c>
      <c r="AB94" s="206">
        <f>'Lack of Coping Capacity'!H93</f>
        <v>5.4</v>
      </c>
      <c r="AC94" s="212">
        <f>'Lack of Coping Capacity'!M93</f>
        <v>0.5</v>
      </c>
      <c r="AD94" s="212">
        <f>'Lack of Coping Capacity'!R93</f>
        <v>1.6</v>
      </c>
      <c r="AE94" s="212">
        <f>'Lack of Coping Capacity'!Z93</f>
        <v>0.9</v>
      </c>
      <c r="AF94" s="206">
        <f>'Lack of Coping Capacity'!AA93</f>
        <v>1</v>
      </c>
      <c r="AG94" s="207">
        <f t="shared" si="18"/>
        <v>3.5</v>
      </c>
      <c r="AH94" s="213">
        <f t="shared" si="19"/>
        <v>1.9</v>
      </c>
      <c r="AI94" s="214" t="str">
        <f t="shared" si="20"/>
        <v>Very Low</v>
      </c>
      <c r="AJ94" s="215">
        <f t="shared" si="21"/>
        <v>156</v>
      </c>
      <c r="AK94" s="216">
        <f>VLOOKUP($B94,'Lack of Reliability Index'!$A$2:$H$192,8,FALSE)</f>
        <v>4.55</v>
      </c>
      <c r="AL94" s="217">
        <f>'Imputed and missing data hidden'!BY92</f>
        <v>13</v>
      </c>
      <c r="AM94" s="218">
        <f t="shared" si="22"/>
        <v>0.25490196078431371</v>
      </c>
      <c r="AN94" s="217" t="str">
        <f t="shared" si="23"/>
        <v/>
      </c>
      <c r="AO94" s="219">
        <f>'Indicator Date hidden2'!BZ93</f>
        <v>0.203125</v>
      </c>
      <c r="AP94" s="134"/>
    </row>
    <row r="95" spans="1:42" ht="15" thickBot="1" x14ac:dyDescent="0.35">
      <c r="A95" s="202" t="str">
        <f>'Indicator Data'!A97</f>
        <v>Kyrgyzstan</v>
      </c>
      <c r="B95" s="203" t="str">
        <f>'Indicator Data'!B97</f>
        <v>KGZ</v>
      </c>
      <c r="C95" s="220">
        <f>'Hazard &amp; Exposure'!AO94</f>
        <v>8.6</v>
      </c>
      <c r="D95" s="205">
        <f>'Hazard &amp; Exposure'!AP94</f>
        <v>5.6</v>
      </c>
      <c r="E95" s="205">
        <f>'Hazard &amp; Exposure'!AQ94</f>
        <v>0</v>
      </c>
      <c r="F95" s="205">
        <f>'Hazard &amp; Exposure'!AR94</f>
        <v>0</v>
      </c>
      <c r="G95" s="205">
        <f>'Hazard &amp; Exposure'!AU94</f>
        <v>6.3</v>
      </c>
      <c r="H95" s="205">
        <f>'Hazard &amp; Exposure'!DM94</f>
        <v>5.4</v>
      </c>
      <c r="I95" s="206">
        <f>'Hazard &amp; Exposure'!DN94</f>
        <v>5.0999999999999996</v>
      </c>
      <c r="J95" s="205">
        <f>'Hazard &amp; Exposure'!DQ94</f>
        <v>6.4</v>
      </c>
      <c r="K95" s="205">
        <f>'Hazard &amp; Exposure'!DT94</f>
        <v>0</v>
      </c>
      <c r="L95" s="206">
        <f>'Hazard &amp; Exposure'!DU94</f>
        <v>4.5</v>
      </c>
      <c r="M95" s="207">
        <f t="shared" si="16"/>
        <v>4.8</v>
      </c>
      <c r="N95" s="208">
        <f>Vulnerability!E94</f>
        <v>2.5</v>
      </c>
      <c r="O95" s="209">
        <f>Vulnerability!H94</f>
        <v>3.1</v>
      </c>
      <c r="P95" s="209">
        <f>Vulnerability!N94</f>
        <v>4.7</v>
      </c>
      <c r="Q95" s="206">
        <f>Vulnerability!O94</f>
        <v>3.2</v>
      </c>
      <c r="R95" s="209">
        <f>Vulnerability!T94</f>
        <v>0.9</v>
      </c>
      <c r="S95" s="210">
        <f>Vulnerability!AB94</f>
        <v>1.6</v>
      </c>
      <c r="T95" s="210">
        <f>Vulnerability!AE94</f>
        <v>0.9</v>
      </c>
      <c r="U95" s="210">
        <f>Vulnerability!AH94</f>
        <v>0</v>
      </c>
      <c r="V95" s="210">
        <f>Vulnerability!AK94</f>
        <v>2.2999999999999998</v>
      </c>
      <c r="W95" s="209">
        <f>Vulnerability!AL94</f>
        <v>1.2</v>
      </c>
      <c r="X95" s="206">
        <f>Vulnerability!AM94</f>
        <v>1.1000000000000001</v>
      </c>
      <c r="Y95" s="207">
        <f t="shared" si="17"/>
        <v>2.2000000000000002</v>
      </c>
      <c r="Z95" s="221">
        <f>'Lack of Coping Capacity'!D94</f>
        <v>3.7</v>
      </c>
      <c r="AA95" s="212">
        <f>'Lack of Coping Capacity'!G94</f>
        <v>6.7</v>
      </c>
      <c r="AB95" s="206">
        <f>'Lack of Coping Capacity'!H94</f>
        <v>5.2</v>
      </c>
      <c r="AC95" s="212">
        <f>'Lack of Coping Capacity'!M94</f>
        <v>2.4</v>
      </c>
      <c r="AD95" s="212">
        <f>'Lack of Coping Capacity'!R94</f>
        <v>3.7</v>
      </c>
      <c r="AE95" s="212">
        <f>'Lack of Coping Capacity'!Z94</f>
        <v>4</v>
      </c>
      <c r="AF95" s="206">
        <f>'Lack of Coping Capacity'!AA94</f>
        <v>3.4</v>
      </c>
      <c r="AG95" s="207">
        <f t="shared" si="18"/>
        <v>4.4000000000000004</v>
      </c>
      <c r="AH95" s="213">
        <f t="shared" si="19"/>
        <v>3.6</v>
      </c>
      <c r="AI95" s="214" t="str">
        <f t="shared" si="20"/>
        <v>Medium</v>
      </c>
      <c r="AJ95" s="215">
        <f t="shared" si="21"/>
        <v>102</v>
      </c>
      <c r="AK95" s="216">
        <f>VLOOKUP($B95,'Lack of Reliability Index'!$A$2:$H$192,8,FALSE)</f>
        <v>2.1693693693693694</v>
      </c>
      <c r="AL95" s="217">
        <f>'Imputed and missing data hidden'!BY93</f>
        <v>3</v>
      </c>
      <c r="AM95" s="218">
        <f t="shared" si="22"/>
        <v>5.8823529411764705E-2</v>
      </c>
      <c r="AN95" s="217" t="str">
        <f t="shared" si="23"/>
        <v/>
      </c>
      <c r="AO95" s="219">
        <f>'Indicator Date hidden2'!BZ94</f>
        <v>0.25675675675675674</v>
      </c>
      <c r="AP95" s="134"/>
    </row>
    <row r="96" spans="1:42" ht="15" thickBot="1" x14ac:dyDescent="0.35">
      <c r="A96" s="202" t="str">
        <f>'Indicator Data'!A98</f>
        <v>Lao PDR</v>
      </c>
      <c r="B96" s="203" t="str">
        <f>'Indicator Data'!B98</f>
        <v>LAO</v>
      </c>
      <c r="C96" s="220">
        <f>'Hazard &amp; Exposure'!AO95</f>
        <v>3.1</v>
      </c>
      <c r="D96" s="205">
        <f>'Hazard &amp; Exposure'!AP95</f>
        <v>9.1</v>
      </c>
      <c r="E96" s="205">
        <f>'Hazard &amp; Exposure'!AQ95</f>
        <v>0</v>
      </c>
      <c r="F96" s="205">
        <f>'Hazard &amp; Exposure'!AR95</f>
        <v>3.3</v>
      </c>
      <c r="G96" s="205">
        <f>'Hazard &amp; Exposure'!AU95</f>
        <v>2.4</v>
      </c>
      <c r="H96" s="205">
        <f>'Hazard &amp; Exposure'!DM95</f>
        <v>6.3</v>
      </c>
      <c r="I96" s="206">
        <f>'Hazard &amp; Exposure'!DN95</f>
        <v>4.9000000000000004</v>
      </c>
      <c r="J96" s="205">
        <f>'Hazard &amp; Exposure'!DQ95</f>
        <v>2.9</v>
      </c>
      <c r="K96" s="205">
        <f>'Hazard &amp; Exposure'!DT95</f>
        <v>0</v>
      </c>
      <c r="L96" s="206">
        <f>'Hazard &amp; Exposure'!DU95</f>
        <v>2</v>
      </c>
      <c r="M96" s="207">
        <f t="shared" si="16"/>
        <v>3.6</v>
      </c>
      <c r="N96" s="208">
        <f>Vulnerability!E95</f>
        <v>6.7</v>
      </c>
      <c r="O96" s="209">
        <f>Vulnerability!H95</f>
        <v>4.8</v>
      </c>
      <c r="P96" s="209">
        <f>Vulnerability!N95</f>
        <v>1.7</v>
      </c>
      <c r="Q96" s="206">
        <f>Vulnerability!O95</f>
        <v>5</v>
      </c>
      <c r="R96" s="209">
        <f>Vulnerability!T95</f>
        <v>0</v>
      </c>
      <c r="S96" s="210">
        <f>Vulnerability!AB95</f>
        <v>1.7</v>
      </c>
      <c r="T96" s="210">
        <f>Vulnerability!AE95</f>
        <v>4.0999999999999996</v>
      </c>
      <c r="U96" s="210">
        <f>Vulnerability!AH95</f>
        <v>5.7</v>
      </c>
      <c r="V96" s="210">
        <f>Vulnerability!AK95</f>
        <v>3.1</v>
      </c>
      <c r="W96" s="209">
        <f>Vulnerability!AL95</f>
        <v>3.8</v>
      </c>
      <c r="X96" s="206">
        <f>Vulnerability!AM95</f>
        <v>2.1</v>
      </c>
      <c r="Y96" s="207">
        <f t="shared" si="17"/>
        <v>3.7</v>
      </c>
      <c r="Z96" s="221">
        <f>'Lack of Coping Capacity'!D95</f>
        <v>6.1</v>
      </c>
      <c r="AA96" s="212">
        <f>'Lack of Coping Capacity'!G95</f>
        <v>6.9</v>
      </c>
      <c r="AB96" s="206">
        <f>'Lack of Coping Capacity'!H95</f>
        <v>6.5</v>
      </c>
      <c r="AC96" s="212">
        <f>'Lack of Coping Capacity'!M95</f>
        <v>4.5</v>
      </c>
      <c r="AD96" s="212">
        <f>'Lack of Coping Capacity'!R95</f>
        <v>5.0999999999999996</v>
      </c>
      <c r="AE96" s="212">
        <f>'Lack of Coping Capacity'!Z95</f>
        <v>6.8</v>
      </c>
      <c r="AF96" s="206">
        <f>'Lack of Coping Capacity'!AA95</f>
        <v>5.5</v>
      </c>
      <c r="AG96" s="207">
        <f t="shared" si="18"/>
        <v>6</v>
      </c>
      <c r="AH96" s="213">
        <f t="shared" si="19"/>
        <v>4.3</v>
      </c>
      <c r="AI96" s="214" t="str">
        <f t="shared" si="20"/>
        <v>Medium</v>
      </c>
      <c r="AJ96" s="215">
        <f t="shared" si="21"/>
        <v>75</v>
      </c>
      <c r="AK96" s="216">
        <f>VLOOKUP($B96,'Lack of Reliability Index'!$A$2:$H$192,8,FALSE)</f>
        <v>2.7945205479452051</v>
      </c>
      <c r="AL96" s="217">
        <f>'Imputed and missing data hidden'!BY94</f>
        <v>5</v>
      </c>
      <c r="AM96" s="218">
        <f t="shared" si="22"/>
        <v>9.8039215686274508E-2</v>
      </c>
      <c r="AN96" s="217" t="str">
        <f t="shared" si="23"/>
        <v/>
      </c>
      <c r="AO96" s="219">
        <f>'Indicator Date hidden2'!BZ95</f>
        <v>0.27397260273972601</v>
      </c>
      <c r="AP96" s="134"/>
    </row>
    <row r="97" spans="1:42" ht="15" thickBot="1" x14ac:dyDescent="0.35">
      <c r="A97" s="202" t="str">
        <f>'Indicator Data'!A99</f>
        <v>Latvia</v>
      </c>
      <c r="B97" s="203" t="str">
        <f>'Indicator Data'!B99</f>
        <v>LVA</v>
      </c>
      <c r="C97" s="220">
        <f>'Hazard &amp; Exposure'!AO96</f>
        <v>0.1</v>
      </c>
      <c r="D97" s="205">
        <f>'Hazard &amp; Exposure'!AP96</f>
        <v>6.5</v>
      </c>
      <c r="E97" s="205">
        <f>'Hazard &amp; Exposure'!AQ96</f>
        <v>0</v>
      </c>
      <c r="F97" s="205">
        <f>'Hazard &amp; Exposure'!AR96</f>
        <v>0</v>
      </c>
      <c r="G97" s="205">
        <f>'Hazard &amp; Exposure'!AU96</f>
        <v>2.8</v>
      </c>
      <c r="H97" s="205">
        <f>'Hazard &amp; Exposure'!DM96</f>
        <v>1</v>
      </c>
      <c r="I97" s="206">
        <f>'Hazard &amp; Exposure'!DN96</f>
        <v>2.1</v>
      </c>
      <c r="J97" s="205">
        <f>'Hazard &amp; Exposure'!DQ96</f>
        <v>0.1</v>
      </c>
      <c r="K97" s="205">
        <f>'Hazard &amp; Exposure'!DT96</f>
        <v>0</v>
      </c>
      <c r="L97" s="206">
        <f>'Hazard &amp; Exposure'!DU96</f>
        <v>0.1</v>
      </c>
      <c r="M97" s="207">
        <f t="shared" si="16"/>
        <v>1.2</v>
      </c>
      <c r="N97" s="208">
        <f>Vulnerability!E96</f>
        <v>0.7</v>
      </c>
      <c r="O97" s="209">
        <f>Vulnerability!H96</f>
        <v>2.4</v>
      </c>
      <c r="P97" s="209">
        <f>Vulnerability!N96</f>
        <v>0.6</v>
      </c>
      <c r="Q97" s="206">
        <f>Vulnerability!O96</f>
        <v>1.1000000000000001</v>
      </c>
      <c r="R97" s="209">
        <f>Vulnerability!T96</f>
        <v>1.2</v>
      </c>
      <c r="S97" s="210">
        <f>Vulnerability!AB96</f>
        <v>0.6</v>
      </c>
      <c r="T97" s="210">
        <f>Vulnerability!AE96</f>
        <v>0.3</v>
      </c>
      <c r="U97" s="210">
        <f>Vulnerability!AH96</f>
        <v>0</v>
      </c>
      <c r="V97" s="210">
        <f>Vulnerability!AK96</f>
        <v>1.5</v>
      </c>
      <c r="W97" s="209">
        <f>Vulnerability!AL96</f>
        <v>0.6</v>
      </c>
      <c r="X97" s="206">
        <f>Vulnerability!AM96</f>
        <v>0.9</v>
      </c>
      <c r="Y97" s="207">
        <f t="shared" si="17"/>
        <v>1</v>
      </c>
      <c r="Z97" s="221" t="str">
        <f>'Lack of Coping Capacity'!D96</f>
        <v>x</v>
      </c>
      <c r="AA97" s="212">
        <f>'Lack of Coping Capacity'!G96</f>
        <v>3.6</v>
      </c>
      <c r="AB97" s="206">
        <f>'Lack of Coping Capacity'!H96</f>
        <v>3.6</v>
      </c>
      <c r="AC97" s="212">
        <f>'Lack of Coping Capacity'!M96</f>
        <v>1.5</v>
      </c>
      <c r="AD97" s="212">
        <f>'Lack of Coping Capacity'!R96</f>
        <v>0.7</v>
      </c>
      <c r="AE97" s="212">
        <f>'Lack of Coping Capacity'!Z96</f>
        <v>1.8</v>
      </c>
      <c r="AF97" s="206">
        <f>'Lack of Coping Capacity'!AA96</f>
        <v>1.3</v>
      </c>
      <c r="AG97" s="207">
        <f t="shared" si="18"/>
        <v>2.5</v>
      </c>
      <c r="AH97" s="213">
        <f t="shared" si="19"/>
        <v>1.4</v>
      </c>
      <c r="AI97" s="214" t="str">
        <f t="shared" si="20"/>
        <v>Very Low</v>
      </c>
      <c r="AJ97" s="215">
        <f t="shared" si="21"/>
        <v>175</v>
      </c>
      <c r="AK97" s="216">
        <f>VLOOKUP($B97,'Lack of Reliability Index'!$A$2:$H$192,8,FALSE)</f>
        <v>3.8606965174129364</v>
      </c>
      <c r="AL97" s="217">
        <f>'Imputed and missing data hidden'!BY95</f>
        <v>10</v>
      </c>
      <c r="AM97" s="218">
        <f t="shared" si="22"/>
        <v>0.19607843137254902</v>
      </c>
      <c r="AN97" s="217" t="str">
        <f t="shared" si="23"/>
        <v/>
      </c>
      <c r="AO97" s="219">
        <f>'Indicator Date hidden2'!BZ96</f>
        <v>0.22388059701492538</v>
      </c>
      <c r="AP97" s="134"/>
    </row>
    <row r="98" spans="1:42" ht="15" thickBot="1" x14ac:dyDescent="0.35">
      <c r="A98" s="202" t="str">
        <f>'Indicator Data'!A100</f>
        <v>Lebanon</v>
      </c>
      <c r="B98" s="203" t="str">
        <f>'Indicator Data'!B100</f>
        <v>LBN</v>
      </c>
      <c r="C98" s="220">
        <f>'Hazard &amp; Exposure'!AO97</f>
        <v>9.6</v>
      </c>
      <c r="D98" s="205">
        <f>'Hazard &amp; Exposure'!AP97</f>
        <v>1.2</v>
      </c>
      <c r="E98" s="205">
        <f>'Hazard &amp; Exposure'!AQ97</f>
        <v>7.2</v>
      </c>
      <c r="F98" s="205">
        <f>'Hazard &amp; Exposure'!AR97</f>
        <v>0</v>
      </c>
      <c r="G98" s="205">
        <f>'Hazard &amp; Exposure'!AU97</f>
        <v>2.2999999999999998</v>
      </c>
      <c r="H98" s="205">
        <f>'Hazard &amp; Exposure'!DM97</f>
        <v>3.6</v>
      </c>
      <c r="I98" s="206">
        <f>'Hazard &amp; Exposure'!DN97</f>
        <v>5.2</v>
      </c>
      <c r="J98" s="205">
        <f>'Hazard &amp; Exposure'!DQ97</f>
        <v>6.9</v>
      </c>
      <c r="K98" s="205">
        <f>'Hazard &amp; Exposure'!DT97</f>
        <v>0</v>
      </c>
      <c r="L98" s="206">
        <f>'Hazard &amp; Exposure'!DU97</f>
        <v>4.8</v>
      </c>
      <c r="M98" s="207">
        <f t="shared" si="16"/>
        <v>5</v>
      </c>
      <c r="N98" s="208">
        <f>Vulnerability!E97</f>
        <v>3.1</v>
      </c>
      <c r="O98" s="209">
        <f>Vulnerability!H97</f>
        <v>3.6</v>
      </c>
      <c r="P98" s="209">
        <f>Vulnerability!N97</f>
        <v>5.6</v>
      </c>
      <c r="Q98" s="206">
        <f>Vulnerability!O97</f>
        <v>3.9</v>
      </c>
      <c r="R98" s="209">
        <f>Vulnerability!T97</f>
        <v>10</v>
      </c>
      <c r="S98" s="210">
        <f>Vulnerability!AB97</f>
        <v>0.1</v>
      </c>
      <c r="T98" s="210">
        <f>Vulnerability!AE97</f>
        <v>0.6</v>
      </c>
      <c r="U98" s="210">
        <f>Vulnerability!AH97</f>
        <v>0.1</v>
      </c>
      <c r="V98" s="210">
        <f>Vulnerability!AK97</f>
        <v>1.9</v>
      </c>
      <c r="W98" s="209">
        <f>Vulnerability!AL97</f>
        <v>0.7</v>
      </c>
      <c r="X98" s="206">
        <f>Vulnerability!AM97</f>
        <v>7.7</v>
      </c>
      <c r="Y98" s="207">
        <f t="shared" si="17"/>
        <v>6.2</v>
      </c>
      <c r="Z98" s="221">
        <f>'Lack of Coping Capacity'!D97</f>
        <v>4.7</v>
      </c>
      <c r="AA98" s="212">
        <f>'Lack of Coping Capacity'!G97</f>
        <v>7.1</v>
      </c>
      <c r="AB98" s="206">
        <f>'Lack of Coping Capacity'!H97</f>
        <v>5.9</v>
      </c>
      <c r="AC98" s="212">
        <f>'Lack of Coping Capacity'!M97</f>
        <v>2.6</v>
      </c>
      <c r="AD98" s="212">
        <f>'Lack of Coping Capacity'!R97</f>
        <v>0.6</v>
      </c>
      <c r="AE98" s="212">
        <f>'Lack of Coping Capacity'!Z97</f>
        <v>3.8</v>
      </c>
      <c r="AF98" s="206">
        <f>'Lack of Coping Capacity'!AA97</f>
        <v>2.2999999999999998</v>
      </c>
      <c r="AG98" s="207">
        <f t="shared" si="18"/>
        <v>4.3</v>
      </c>
      <c r="AH98" s="213">
        <f t="shared" si="19"/>
        <v>5.0999999999999996</v>
      </c>
      <c r="AI98" s="214" t="str">
        <f t="shared" si="20"/>
        <v>High</v>
      </c>
      <c r="AJ98" s="215">
        <f t="shared" si="21"/>
        <v>45</v>
      </c>
      <c r="AK98" s="216">
        <f>VLOOKUP($B98,'Lack of Reliability Index'!$A$2:$H$192,8,FALSE)</f>
        <v>3.7140096618357488</v>
      </c>
      <c r="AL98" s="217">
        <f>'Imputed and missing data hidden'!BY96</f>
        <v>9</v>
      </c>
      <c r="AM98" s="218">
        <f t="shared" si="22"/>
        <v>0.17647058823529413</v>
      </c>
      <c r="AN98" s="217" t="str">
        <f t="shared" si="23"/>
        <v/>
      </c>
      <c r="AO98" s="219">
        <f>'Indicator Date hidden2'!BZ97</f>
        <v>0.24637681159420291</v>
      </c>
      <c r="AP98" s="134"/>
    </row>
    <row r="99" spans="1:42" ht="15" thickBot="1" x14ac:dyDescent="0.35">
      <c r="A99" s="202" t="str">
        <f>'Indicator Data'!A101</f>
        <v>Lesotho</v>
      </c>
      <c r="B99" s="203" t="str">
        <f>'Indicator Data'!B101</f>
        <v>LSO</v>
      </c>
      <c r="C99" s="220">
        <f>'Hazard &amp; Exposure'!AO98</f>
        <v>0.1</v>
      </c>
      <c r="D99" s="205">
        <f>'Hazard &amp; Exposure'!AP98</f>
        <v>3</v>
      </c>
      <c r="E99" s="205">
        <f>'Hazard &amp; Exposure'!AQ98</f>
        <v>0</v>
      </c>
      <c r="F99" s="205">
        <f>'Hazard &amp; Exposure'!AR98</f>
        <v>0</v>
      </c>
      <c r="G99" s="205">
        <f>'Hazard &amp; Exposure'!AU98</f>
        <v>6</v>
      </c>
      <c r="H99" s="205">
        <f>'Hazard &amp; Exposure'!DM98</f>
        <v>3.7</v>
      </c>
      <c r="I99" s="206">
        <f>'Hazard &amp; Exposure'!DN98</f>
        <v>2.5</v>
      </c>
      <c r="J99" s="205">
        <f>'Hazard &amp; Exposure'!DQ98</f>
        <v>1.1000000000000001</v>
      </c>
      <c r="K99" s="205">
        <f>'Hazard &amp; Exposure'!DT98</f>
        <v>0</v>
      </c>
      <c r="L99" s="206">
        <f>'Hazard &amp; Exposure'!DU98</f>
        <v>0.8</v>
      </c>
      <c r="M99" s="207">
        <f t="shared" si="16"/>
        <v>1.7</v>
      </c>
      <c r="N99" s="208">
        <f>Vulnerability!E98</f>
        <v>7.3</v>
      </c>
      <c r="O99" s="209">
        <f>Vulnerability!H98</f>
        <v>6.2</v>
      </c>
      <c r="P99" s="209">
        <f>Vulnerability!N98</f>
        <v>4</v>
      </c>
      <c r="Q99" s="206">
        <f>Vulnerability!O98</f>
        <v>6.2</v>
      </c>
      <c r="R99" s="209">
        <f>Vulnerability!T98</f>
        <v>1</v>
      </c>
      <c r="S99" s="210">
        <f>Vulnerability!AB98</f>
        <v>7.3</v>
      </c>
      <c r="T99" s="210">
        <f>Vulnerability!AE98</f>
        <v>4.5</v>
      </c>
      <c r="U99" s="210">
        <f>Vulnerability!AH98</f>
        <v>10</v>
      </c>
      <c r="V99" s="210">
        <f>Vulnerability!AK98</f>
        <v>8.4</v>
      </c>
      <c r="W99" s="209">
        <f>Vulnerability!AL98</f>
        <v>8.1999999999999993</v>
      </c>
      <c r="X99" s="206">
        <f>Vulnerability!AM98</f>
        <v>5.7</v>
      </c>
      <c r="Y99" s="207">
        <f t="shared" si="17"/>
        <v>6</v>
      </c>
      <c r="Z99" s="221">
        <f>'Lack of Coping Capacity'!D98</f>
        <v>8.4</v>
      </c>
      <c r="AA99" s="212">
        <f>'Lack of Coping Capacity'!G98</f>
        <v>6.3</v>
      </c>
      <c r="AB99" s="206">
        <f>'Lack of Coping Capacity'!H98</f>
        <v>7.4</v>
      </c>
      <c r="AC99" s="212">
        <f>'Lack of Coping Capacity'!M98</f>
        <v>5.8</v>
      </c>
      <c r="AD99" s="212">
        <f>'Lack of Coping Capacity'!R98</f>
        <v>7</v>
      </c>
      <c r="AE99" s="212">
        <f>'Lack of Coping Capacity'!Z98</f>
        <v>5.6</v>
      </c>
      <c r="AF99" s="206">
        <f>'Lack of Coping Capacity'!AA98</f>
        <v>6.1</v>
      </c>
      <c r="AG99" s="207">
        <f t="shared" si="18"/>
        <v>6.8</v>
      </c>
      <c r="AH99" s="213">
        <f t="shared" si="19"/>
        <v>4.0999999999999996</v>
      </c>
      <c r="AI99" s="214" t="str">
        <f t="shared" si="20"/>
        <v>Medium</v>
      </c>
      <c r="AJ99" s="215">
        <f t="shared" si="21"/>
        <v>80</v>
      </c>
      <c r="AK99" s="216">
        <f>VLOOKUP($B99,'Lack of Reliability Index'!$A$2:$H$192,8,FALSE)</f>
        <v>2.4592592592592579</v>
      </c>
      <c r="AL99" s="217">
        <f>'Imputed and missing data hidden'!BY97</f>
        <v>2</v>
      </c>
      <c r="AM99" s="218">
        <f t="shared" si="22"/>
        <v>3.9215686274509803E-2</v>
      </c>
      <c r="AN99" s="217" t="str">
        <f t="shared" si="23"/>
        <v/>
      </c>
      <c r="AO99" s="219">
        <f>'Indicator Date hidden2'!BZ98</f>
        <v>0.3611111111111111</v>
      </c>
      <c r="AP99" s="134"/>
    </row>
    <row r="100" spans="1:42" ht="15" thickBot="1" x14ac:dyDescent="0.35">
      <c r="A100" s="202" t="str">
        <f>'Indicator Data'!A102</f>
        <v>Liberia</v>
      </c>
      <c r="B100" s="203" t="str">
        <f>'Indicator Data'!B102</f>
        <v>LBR</v>
      </c>
      <c r="C100" s="220">
        <f>'Hazard &amp; Exposure'!AO99</f>
        <v>0.1</v>
      </c>
      <c r="D100" s="205">
        <f>'Hazard &amp; Exposure'!AP99</f>
        <v>6.2</v>
      </c>
      <c r="E100" s="205">
        <f>'Hazard &amp; Exposure'!AQ99</f>
        <v>5.5</v>
      </c>
      <c r="F100" s="205">
        <f>'Hazard &amp; Exposure'!AR99</f>
        <v>0</v>
      </c>
      <c r="G100" s="205">
        <f>'Hazard &amp; Exposure'!AU99</f>
        <v>0.5</v>
      </c>
      <c r="H100" s="205">
        <f>'Hazard &amp; Exposure'!DM99</f>
        <v>7.5</v>
      </c>
      <c r="I100" s="206">
        <f>'Hazard &amp; Exposure'!DN99</f>
        <v>4</v>
      </c>
      <c r="J100" s="205">
        <f>'Hazard &amp; Exposure'!DQ99</f>
        <v>3.2</v>
      </c>
      <c r="K100" s="205">
        <f>'Hazard &amp; Exposure'!DT99</f>
        <v>0</v>
      </c>
      <c r="L100" s="206">
        <f>'Hazard &amp; Exposure'!DU99</f>
        <v>2.2000000000000002</v>
      </c>
      <c r="M100" s="207">
        <f t="shared" ref="M100:M131" si="24">ROUND((10-GEOMEAN(((10-I100)/10*9+1),((10-L100)/10*9+1)))/9*10,1)</f>
        <v>3.2</v>
      </c>
      <c r="N100" s="208">
        <f>Vulnerability!E99</f>
        <v>8.9</v>
      </c>
      <c r="O100" s="209">
        <f>Vulnerability!H99</f>
        <v>5.7</v>
      </c>
      <c r="P100" s="209">
        <f>Vulnerability!N99</f>
        <v>5.5</v>
      </c>
      <c r="Q100" s="206">
        <f>Vulnerability!O99</f>
        <v>7.3</v>
      </c>
      <c r="R100" s="209">
        <f>Vulnerability!T99</f>
        <v>3.3</v>
      </c>
      <c r="S100" s="210">
        <f>Vulnerability!AB99</f>
        <v>6.1</v>
      </c>
      <c r="T100" s="210">
        <f>Vulnerability!AE99</f>
        <v>4.8</v>
      </c>
      <c r="U100" s="210">
        <f>Vulnerability!AH99</f>
        <v>0</v>
      </c>
      <c r="V100" s="210">
        <f>Vulnerability!AK99</f>
        <v>8.6</v>
      </c>
      <c r="W100" s="209">
        <f>Vulnerability!AL99</f>
        <v>5.7</v>
      </c>
      <c r="X100" s="206">
        <f>Vulnerability!AM99</f>
        <v>4.5999999999999996</v>
      </c>
      <c r="Y100" s="207">
        <f t="shared" ref="Y100:Y131" si="25">ROUND((10-GEOMEAN(((10-Q100)/10*9+1),((10-X100)/10*9+1)))/9*10,1)</f>
        <v>6.1</v>
      </c>
      <c r="Z100" s="221" t="str">
        <f>'Lack of Coping Capacity'!D99</f>
        <v>x</v>
      </c>
      <c r="AA100" s="212">
        <f>'Lack of Coping Capacity'!G99</f>
        <v>7.5</v>
      </c>
      <c r="AB100" s="206">
        <f>'Lack of Coping Capacity'!H99</f>
        <v>7.5</v>
      </c>
      <c r="AC100" s="212">
        <f>'Lack of Coping Capacity'!M99</f>
        <v>8.1</v>
      </c>
      <c r="AD100" s="212">
        <f>'Lack of Coping Capacity'!R99</f>
        <v>7.9</v>
      </c>
      <c r="AE100" s="212">
        <f>'Lack of Coping Capacity'!Z99</f>
        <v>4.9000000000000004</v>
      </c>
      <c r="AF100" s="206">
        <f>'Lack of Coping Capacity'!AA99</f>
        <v>7</v>
      </c>
      <c r="AG100" s="207">
        <f t="shared" ref="AG100:AG131" si="26">ROUND((10-GEOMEAN(((10-AB100)/10*9+1),((10-AF100)/10*9+1)))/9*10,1)</f>
        <v>7.3</v>
      </c>
      <c r="AH100" s="213">
        <f t="shared" ref="AH100:AH131" si="27">ROUND(M100^(1/3)*Y100^(1/3)*AG100^(1/3),1)</f>
        <v>5.2</v>
      </c>
      <c r="AI100" s="214" t="str">
        <f t="shared" ref="AI100:AI131" si="28">IF(AH100&gt;=6.5,"Very High",IF(AH100&gt;=5,"High",IF(AH100&gt;=3.5,"Medium",IF(AH100&gt;=2,"Low","Very Low"))))</f>
        <v>High</v>
      </c>
      <c r="AJ100" s="215">
        <f t="shared" ref="AJ100:AJ131" si="29">_xlfn.RANK.EQ(AH100,AH$4:AH$194)</f>
        <v>40</v>
      </c>
      <c r="AK100" s="216">
        <f>VLOOKUP($B100,'Lack of Reliability Index'!$A$2:$H$192,8,FALSE)</f>
        <v>2.9784037558685439</v>
      </c>
      <c r="AL100" s="217">
        <f>'Imputed and missing data hidden'!BY98</f>
        <v>3</v>
      </c>
      <c r="AM100" s="218">
        <f t="shared" ref="AM100:AM131" si="30">AL100/51</f>
        <v>5.8823529411764705E-2</v>
      </c>
      <c r="AN100" s="217" t="str">
        <f t="shared" ref="AN100:AN131" si="31">IF(K100&gt;=7,"YES","")</f>
        <v/>
      </c>
      <c r="AO100" s="219">
        <f>'Indicator Date hidden2'!BZ99</f>
        <v>0.40845070422535212</v>
      </c>
      <c r="AP100" s="134"/>
    </row>
    <row r="101" spans="1:42" ht="15" thickBot="1" x14ac:dyDescent="0.35">
      <c r="A101" s="202" t="str">
        <f>'Indicator Data'!A103</f>
        <v>Libya</v>
      </c>
      <c r="B101" s="203" t="str">
        <f>'Indicator Data'!B103</f>
        <v>LBY</v>
      </c>
      <c r="C101" s="220">
        <f>'Hazard &amp; Exposure'!AO100</f>
        <v>1.9</v>
      </c>
      <c r="D101" s="205">
        <f>'Hazard &amp; Exposure'!AP100</f>
        <v>2.6</v>
      </c>
      <c r="E101" s="205">
        <f>'Hazard &amp; Exposure'!AQ100</f>
        <v>7.3</v>
      </c>
      <c r="F101" s="205">
        <f>'Hazard &amp; Exposure'!AR100</f>
        <v>0</v>
      </c>
      <c r="G101" s="205">
        <f>'Hazard &amp; Exposure'!AU100</f>
        <v>5</v>
      </c>
      <c r="H101" s="205">
        <f>'Hazard &amp; Exposure'!DM100</f>
        <v>3</v>
      </c>
      <c r="I101" s="206">
        <f>'Hazard &amp; Exposure'!DN100</f>
        <v>3.7</v>
      </c>
      <c r="J101" s="205">
        <f>'Hazard &amp; Exposure'!DQ100</f>
        <v>10</v>
      </c>
      <c r="K101" s="205">
        <f>'Hazard &amp; Exposure'!DT100</f>
        <v>10</v>
      </c>
      <c r="L101" s="206">
        <f>'Hazard &amp; Exposure'!DU100</f>
        <v>10</v>
      </c>
      <c r="M101" s="207">
        <f t="shared" si="24"/>
        <v>8.1999999999999993</v>
      </c>
      <c r="N101" s="208">
        <f>Vulnerability!E100</f>
        <v>3.4</v>
      </c>
      <c r="O101" s="209">
        <f>Vulnerability!H100</f>
        <v>3.4</v>
      </c>
      <c r="P101" s="209">
        <f>Vulnerability!N100</f>
        <v>1.3</v>
      </c>
      <c r="Q101" s="206">
        <f>Vulnerability!O100</f>
        <v>2.9</v>
      </c>
      <c r="R101" s="209">
        <f>Vulnerability!T100</f>
        <v>8.4</v>
      </c>
      <c r="S101" s="210">
        <f>Vulnerability!AB100</f>
        <v>0.5</v>
      </c>
      <c r="T101" s="210">
        <f>Vulnerability!AE100</f>
        <v>1.8</v>
      </c>
      <c r="U101" s="210">
        <f>Vulnerability!AH100</f>
        <v>0.1</v>
      </c>
      <c r="V101" s="210">
        <f>Vulnerability!AK100</f>
        <v>6.7</v>
      </c>
      <c r="W101" s="209">
        <f>Vulnerability!AL100</f>
        <v>2.8</v>
      </c>
      <c r="X101" s="206">
        <f>Vulnerability!AM100</f>
        <v>6.4</v>
      </c>
      <c r="Y101" s="207">
        <f t="shared" si="25"/>
        <v>4.9000000000000004</v>
      </c>
      <c r="Z101" s="221" t="str">
        <f>'Lack of Coping Capacity'!D100</f>
        <v>x</v>
      </c>
      <c r="AA101" s="212">
        <f>'Lack of Coping Capacity'!G100</f>
        <v>8.6</v>
      </c>
      <c r="AB101" s="206">
        <f>'Lack of Coping Capacity'!H100</f>
        <v>8.6</v>
      </c>
      <c r="AC101" s="212">
        <f>'Lack of Coping Capacity'!M100</f>
        <v>5.6</v>
      </c>
      <c r="AD101" s="212">
        <f>'Lack of Coping Capacity'!R100</f>
        <v>3.3</v>
      </c>
      <c r="AE101" s="212">
        <f>'Lack of Coping Capacity'!Z100</f>
        <v>1.9</v>
      </c>
      <c r="AF101" s="206">
        <f>'Lack of Coping Capacity'!AA100</f>
        <v>3.6</v>
      </c>
      <c r="AG101" s="207">
        <f t="shared" si="26"/>
        <v>6.8</v>
      </c>
      <c r="AH101" s="213">
        <f t="shared" si="27"/>
        <v>6.5</v>
      </c>
      <c r="AI101" s="214" t="str">
        <f t="shared" si="28"/>
        <v>Very High</v>
      </c>
      <c r="AJ101" s="215">
        <f t="shared" si="29"/>
        <v>13</v>
      </c>
      <c r="AK101" s="216">
        <f>VLOOKUP($B101,'Lack of Reliability Index'!$A$2:$H$192,8,FALSE)</f>
        <v>5.8888888888888893</v>
      </c>
      <c r="AL101" s="217">
        <f>'Imputed and missing data hidden'!BY99</f>
        <v>11</v>
      </c>
      <c r="AM101" s="218">
        <f t="shared" si="30"/>
        <v>0.21568627450980393</v>
      </c>
      <c r="AN101" s="217" t="str">
        <f t="shared" si="31"/>
        <v>YES</v>
      </c>
      <c r="AO101" s="219">
        <f>'Indicator Date hidden2'!BZ100</f>
        <v>0.33333333333333331</v>
      </c>
      <c r="AP101" s="134"/>
    </row>
    <row r="102" spans="1:42" ht="15" thickBot="1" x14ac:dyDescent="0.35">
      <c r="A102" s="202" t="str">
        <f>'Indicator Data'!A104</f>
        <v>Liechtenstein</v>
      </c>
      <c r="B102" s="203" t="str">
        <f>'Indicator Data'!B104</f>
        <v>LIE</v>
      </c>
      <c r="C102" s="220">
        <f>'Hazard &amp; Exposure'!AO101</f>
        <v>5.2</v>
      </c>
      <c r="D102" s="205">
        <f>'Hazard &amp; Exposure'!AP101</f>
        <v>0.1</v>
      </c>
      <c r="E102" s="205">
        <f>'Hazard &amp; Exposure'!AQ101</f>
        <v>0</v>
      </c>
      <c r="F102" s="205">
        <f>'Hazard &amp; Exposure'!AR101</f>
        <v>0</v>
      </c>
      <c r="G102" s="205">
        <f>'Hazard &amp; Exposure'!AU101</f>
        <v>0</v>
      </c>
      <c r="H102" s="205">
        <f>'Hazard &amp; Exposure'!DM101</f>
        <v>1.2</v>
      </c>
      <c r="I102" s="206">
        <f>'Hazard &amp; Exposure'!DN101</f>
        <v>1.3</v>
      </c>
      <c r="J102" s="205">
        <f>'Hazard &amp; Exposure'!DQ101</f>
        <v>0</v>
      </c>
      <c r="K102" s="205">
        <f>'Hazard &amp; Exposure'!DT101</f>
        <v>0</v>
      </c>
      <c r="L102" s="206">
        <f>'Hazard &amp; Exposure'!DU101</f>
        <v>0</v>
      </c>
      <c r="M102" s="207">
        <f t="shared" si="24"/>
        <v>0.7</v>
      </c>
      <c r="N102" s="208">
        <f>Vulnerability!E101</f>
        <v>0</v>
      </c>
      <c r="O102" s="209" t="str">
        <f>Vulnerability!H101</f>
        <v>x</v>
      </c>
      <c r="P102" s="209">
        <f>Vulnerability!N101</f>
        <v>0</v>
      </c>
      <c r="Q102" s="206">
        <f>Vulnerability!O101</f>
        <v>0</v>
      </c>
      <c r="R102" s="209">
        <f>Vulnerability!T101</f>
        <v>2.2999999999999998</v>
      </c>
      <c r="S102" s="210" t="str">
        <f>Vulnerability!AB101</f>
        <v>x</v>
      </c>
      <c r="T102" s="210" t="str">
        <f>Vulnerability!AE101</f>
        <v>x</v>
      </c>
      <c r="U102" s="210">
        <f>Vulnerability!AH101</f>
        <v>0</v>
      </c>
      <c r="V102" s="210">
        <f>Vulnerability!AK101</f>
        <v>0</v>
      </c>
      <c r="W102" s="209">
        <f>Vulnerability!AL101</f>
        <v>0</v>
      </c>
      <c r="X102" s="206">
        <f>Vulnerability!AM101</f>
        <v>1.2</v>
      </c>
      <c r="Y102" s="207">
        <f t="shared" si="25"/>
        <v>0.6</v>
      </c>
      <c r="Z102" s="221" t="str">
        <f>'Lack of Coping Capacity'!D101</f>
        <v>x</v>
      </c>
      <c r="AA102" s="212">
        <f>'Lack of Coping Capacity'!G101</f>
        <v>1.6</v>
      </c>
      <c r="AB102" s="206">
        <f>'Lack of Coping Capacity'!H101</f>
        <v>1.6</v>
      </c>
      <c r="AC102" s="212">
        <f>'Lack of Coping Capacity'!M101</f>
        <v>1.3</v>
      </c>
      <c r="AD102" s="212">
        <f>'Lack of Coping Capacity'!R101</f>
        <v>0</v>
      </c>
      <c r="AE102" s="212" t="str">
        <f>'Lack of Coping Capacity'!Z101</f>
        <v>x</v>
      </c>
      <c r="AF102" s="206">
        <f>'Lack of Coping Capacity'!AA101</f>
        <v>0.7</v>
      </c>
      <c r="AG102" s="207">
        <f t="shared" si="26"/>
        <v>1.2</v>
      </c>
      <c r="AH102" s="213">
        <f t="shared" si="27"/>
        <v>0.8</v>
      </c>
      <c r="AI102" s="214" t="str">
        <f t="shared" si="28"/>
        <v>Very Low</v>
      </c>
      <c r="AJ102" s="215">
        <f t="shared" si="29"/>
        <v>189</v>
      </c>
      <c r="AK102" s="216">
        <f>VLOOKUP($B102,'Lack of Reliability Index'!$A$2:$H$192,8,FALSE)</f>
        <v>5.3333333333333339</v>
      </c>
      <c r="AL102" s="217">
        <f>'Imputed and missing data hidden'!BY100</f>
        <v>31</v>
      </c>
      <c r="AM102" s="218">
        <f t="shared" si="30"/>
        <v>0.60784313725490191</v>
      </c>
      <c r="AN102" s="217" t="str">
        <f t="shared" si="31"/>
        <v/>
      </c>
      <c r="AO102" s="219">
        <f>'Indicator Date hidden2'!BZ101</f>
        <v>0.25</v>
      </c>
      <c r="AP102" s="134"/>
    </row>
    <row r="103" spans="1:42" ht="15" thickBot="1" x14ac:dyDescent="0.35">
      <c r="A103" s="202" t="str">
        <f>'Indicator Data'!A105</f>
        <v>Lithuania</v>
      </c>
      <c r="B103" s="203" t="str">
        <f>'Indicator Data'!B105</f>
        <v>LTU</v>
      </c>
      <c r="C103" s="220">
        <f>'Hazard &amp; Exposure'!AO102</f>
        <v>0.1</v>
      </c>
      <c r="D103" s="205">
        <f>'Hazard &amp; Exposure'!AP102</f>
        <v>4.7</v>
      </c>
      <c r="E103" s="205">
        <f>'Hazard &amp; Exposure'!AQ102</f>
        <v>0</v>
      </c>
      <c r="F103" s="205">
        <f>'Hazard &amp; Exposure'!AR102</f>
        <v>0</v>
      </c>
      <c r="G103" s="205">
        <f>'Hazard &amp; Exposure'!AU102</f>
        <v>3.1</v>
      </c>
      <c r="H103" s="205">
        <f>'Hazard &amp; Exposure'!DM102</f>
        <v>0.9</v>
      </c>
      <c r="I103" s="206">
        <f>'Hazard &amp; Exposure'!DN102</f>
        <v>1.7</v>
      </c>
      <c r="J103" s="205">
        <f>'Hazard &amp; Exposure'!DQ102</f>
        <v>0</v>
      </c>
      <c r="K103" s="205">
        <f>'Hazard &amp; Exposure'!DT102</f>
        <v>0</v>
      </c>
      <c r="L103" s="206">
        <f>'Hazard &amp; Exposure'!DU102</f>
        <v>0</v>
      </c>
      <c r="M103" s="207">
        <f t="shared" si="24"/>
        <v>0.9</v>
      </c>
      <c r="N103" s="208">
        <f>Vulnerability!E102</f>
        <v>0.4</v>
      </c>
      <c r="O103" s="209">
        <f>Vulnerability!H102</f>
        <v>2.2000000000000002</v>
      </c>
      <c r="P103" s="209">
        <f>Vulnerability!N102</f>
        <v>0.4</v>
      </c>
      <c r="Q103" s="206">
        <f>Vulnerability!O102</f>
        <v>0.9</v>
      </c>
      <c r="R103" s="209">
        <f>Vulnerability!T102</f>
        <v>2.1</v>
      </c>
      <c r="S103" s="210">
        <f>Vulnerability!AB102</f>
        <v>0.4</v>
      </c>
      <c r="T103" s="210">
        <f>Vulnerability!AE102</f>
        <v>0.3</v>
      </c>
      <c r="U103" s="210">
        <f>Vulnerability!AH102</f>
        <v>0</v>
      </c>
      <c r="V103" s="210">
        <f>Vulnerability!AK102</f>
        <v>0.8</v>
      </c>
      <c r="W103" s="209">
        <f>Vulnerability!AL102</f>
        <v>0.4</v>
      </c>
      <c r="X103" s="206">
        <f>Vulnerability!AM102</f>
        <v>1.3</v>
      </c>
      <c r="Y103" s="207">
        <f t="shared" si="25"/>
        <v>1.1000000000000001</v>
      </c>
      <c r="Z103" s="221" t="str">
        <f>'Lack of Coping Capacity'!D102</f>
        <v>x</v>
      </c>
      <c r="AA103" s="212">
        <f>'Lack of Coping Capacity'!G102</f>
        <v>3.5</v>
      </c>
      <c r="AB103" s="206">
        <f>'Lack of Coping Capacity'!H102</f>
        <v>3.5</v>
      </c>
      <c r="AC103" s="212">
        <f>'Lack of Coping Capacity'!M102</f>
        <v>0.9</v>
      </c>
      <c r="AD103" s="212">
        <f>'Lack of Coping Capacity'!R102</f>
        <v>0.4</v>
      </c>
      <c r="AE103" s="212">
        <f>'Lack of Coping Capacity'!Z102</f>
        <v>1</v>
      </c>
      <c r="AF103" s="206">
        <f>'Lack of Coping Capacity'!AA102</f>
        <v>0.8</v>
      </c>
      <c r="AG103" s="207">
        <f t="shared" si="26"/>
        <v>2.2999999999999998</v>
      </c>
      <c r="AH103" s="213">
        <f t="shared" si="27"/>
        <v>1.3</v>
      </c>
      <c r="AI103" s="214" t="str">
        <f t="shared" si="28"/>
        <v>Very Low</v>
      </c>
      <c r="AJ103" s="215">
        <f t="shared" si="29"/>
        <v>179</v>
      </c>
      <c r="AK103" s="216">
        <f>VLOOKUP($B103,'Lack of Reliability Index'!$A$2:$H$192,8,FALSE)</f>
        <v>4.4179104477611943</v>
      </c>
      <c r="AL103" s="217">
        <f>'Imputed and missing data hidden'!BY101</f>
        <v>10</v>
      </c>
      <c r="AM103" s="218">
        <f t="shared" si="30"/>
        <v>0.19607843137254902</v>
      </c>
      <c r="AN103" s="217" t="str">
        <f t="shared" si="31"/>
        <v/>
      </c>
      <c r="AO103" s="219">
        <f>'Indicator Date hidden2'!BZ102</f>
        <v>0.32835820895522388</v>
      </c>
      <c r="AP103" s="134"/>
    </row>
    <row r="104" spans="1:42" ht="15" thickBot="1" x14ac:dyDescent="0.35">
      <c r="A104" s="202" t="str">
        <f>'Indicator Data'!A106</f>
        <v>Luxembourg</v>
      </c>
      <c r="B104" s="203" t="str">
        <f>'Indicator Data'!B106</f>
        <v>LUX</v>
      </c>
      <c r="C104" s="220">
        <f>'Hazard &amp; Exposure'!AO103</f>
        <v>0.2</v>
      </c>
      <c r="D104" s="205">
        <f>'Hazard &amp; Exposure'!AP103</f>
        <v>2</v>
      </c>
      <c r="E104" s="205">
        <f>'Hazard &amp; Exposure'!AQ103</f>
        <v>0</v>
      </c>
      <c r="F104" s="205">
        <f>'Hazard &amp; Exposure'!AR103</f>
        <v>0</v>
      </c>
      <c r="G104" s="205">
        <f>'Hazard &amp; Exposure'!AU103</f>
        <v>1</v>
      </c>
      <c r="H104" s="205">
        <f>'Hazard &amp; Exposure'!DM103</f>
        <v>1.5</v>
      </c>
      <c r="I104" s="206">
        <f>'Hazard &amp; Exposure'!DN103</f>
        <v>0.8</v>
      </c>
      <c r="J104" s="205">
        <f>'Hazard &amp; Exposure'!DQ103</f>
        <v>0</v>
      </c>
      <c r="K104" s="205">
        <f>'Hazard &amp; Exposure'!DT103</f>
        <v>0</v>
      </c>
      <c r="L104" s="206">
        <f>'Hazard &amp; Exposure'!DU103</f>
        <v>0</v>
      </c>
      <c r="M104" s="207">
        <f t="shared" si="24"/>
        <v>0.4</v>
      </c>
      <c r="N104" s="208">
        <f>Vulnerability!E103</f>
        <v>0</v>
      </c>
      <c r="O104" s="209">
        <f>Vulnerability!H103</f>
        <v>1.8</v>
      </c>
      <c r="P104" s="209">
        <f>Vulnerability!N103</f>
        <v>0.5</v>
      </c>
      <c r="Q104" s="206">
        <f>Vulnerability!O103</f>
        <v>0.6</v>
      </c>
      <c r="R104" s="209">
        <f>Vulnerability!T103</f>
        <v>3.7</v>
      </c>
      <c r="S104" s="210">
        <f>Vulnerability!AB103</f>
        <v>0.1</v>
      </c>
      <c r="T104" s="210">
        <f>Vulnerability!AE103</f>
        <v>0.2</v>
      </c>
      <c r="U104" s="210">
        <f>Vulnerability!AH103</f>
        <v>0.1</v>
      </c>
      <c r="V104" s="210">
        <f>Vulnerability!AK103</f>
        <v>1.5</v>
      </c>
      <c r="W104" s="209">
        <f>Vulnerability!AL103</f>
        <v>0.5</v>
      </c>
      <c r="X104" s="206">
        <f>Vulnerability!AM103</f>
        <v>2.2000000000000002</v>
      </c>
      <c r="Y104" s="207">
        <f t="shared" si="25"/>
        <v>1.4</v>
      </c>
      <c r="Z104" s="221" t="str">
        <f>'Lack of Coping Capacity'!D103</f>
        <v>x</v>
      </c>
      <c r="AA104" s="212">
        <f>'Lack of Coping Capacity'!G103</f>
        <v>1.8</v>
      </c>
      <c r="AB104" s="206">
        <f>'Lack of Coping Capacity'!H103</f>
        <v>1.8</v>
      </c>
      <c r="AC104" s="212">
        <f>'Lack of Coping Capacity'!M103</f>
        <v>1.2</v>
      </c>
      <c r="AD104" s="212">
        <f>'Lack of Coping Capacity'!R103</f>
        <v>0.1</v>
      </c>
      <c r="AE104" s="212">
        <f>'Lack of Coping Capacity'!Z103</f>
        <v>0.8</v>
      </c>
      <c r="AF104" s="206">
        <f>'Lack of Coping Capacity'!AA103</f>
        <v>0.7</v>
      </c>
      <c r="AG104" s="207">
        <f t="shared" si="26"/>
        <v>1.3</v>
      </c>
      <c r="AH104" s="213">
        <f t="shared" si="27"/>
        <v>0.9</v>
      </c>
      <c r="AI104" s="214" t="str">
        <f t="shared" si="28"/>
        <v>Very Low</v>
      </c>
      <c r="AJ104" s="215">
        <f t="shared" si="29"/>
        <v>187</v>
      </c>
      <c r="AK104" s="216">
        <f>VLOOKUP($B104,'Lack of Reliability Index'!$A$2:$H$192,8,FALSE)</f>
        <v>4.8338624338624339</v>
      </c>
      <c r="AL104" s="217">
        <f>'Imputed and missing data hidden'!BY102</f>
        <v>14</v>
      </c>
      <c r="AM104" s="218">
        <f t="shared" si="30"/>
        <v>0.27450980392156865</v>
      </c>
      <c r="AN104" s="217" t="str">
        <f t="shared" si="31"/>
        <v/>
      </c>
      <c r="AO104" s="219">
        <f>'Indicator Date hidden2'!BZ103</f>
        <v>0.20634920634920634</v>
      </c>
      <c r="AP104" s="134"/>
    </row>
    <row r="105" spans="1:42" ht="15" thickBot="1" x14ac:dyDescent="0.35">
      <c r="A105" s="202" t="str">
        <f>'Indicator Data'!A107</f>
        <v>Madagascar</v>
      </c>
      <c r="B105" s="203" t="str">
        <f>'Indicator Data'!B107</f>
        <v>MDG</v>
      </c>
      <c r="C105" s="220">
        <f>'Hazard &amp; Exposure'!AO104</f>
        <v>0.1</v>
      </c>
      <c r="D105" s="205">
        <f>'Hazard &amp; Exposure'!AP104</f>
        <v>7.2</v>
      </c>
      <c r="E105" s="205">
        <f>'Hazard &amp; Exposure'!AQ104</f>
        <v>7.8</v>
      </c>
      <c r="F105" s="205">
        <f>'Hazard &amp; Exposure'!AR104</f>
        <v>7.4</v>
      </c>
      <c r="G105" s="205">
        <f>'Hazard &amp; Exposure'!AU104</f>
        <v>4.4000000000000004</v>
      </c>
      <c r="H105" s="205">
        <f>'Hazard &amp; Exposure'!DM104</f>
        <v>6.7</v>
      </c>
      <c r="I105" s="206">
        <f>'Hazard &amp; Exposure'!DN104</f>
        <v>6.1</v>
      </c>
      <c r="J105" s="205">
        <f>'Hazard &amp; Exposure'!DQ104</f>
        <v>0.7</v>
      </c>
      <c r="K105" s="205">
        <f>'Hazard &amp; Exposure'!DT104</f>
        <v>0</v>
      </c>
      <c r="L105" s="206">
        <f>'Hazard &amp; Exposure'!DU104</f>
        <v>0.5</v>
      </c>
      <c r="M105" s="207">
        <f t="shared" si="24"/>
        <v>3.8</v>
      </c>
      <c r="N105" s="208">
        <f>Vulnerability!E104</f>
        <v>8.6999999999999993</v>
      </c>
      <c r="O105" s="209">
        <f>Vulnerability!H104</f>
        <v>4.4000000000000004</v>
      </c>
      <c r="P105" s="209">
        <f>Vulnerability!N104</f>
        <v>1.7</v>
      </c>
      <c r="Q105" s="206">
        <f>Vulnerability!O104</f>
        <v>5.9</v>
      </c>
      <c r="R105" s="209">
        <f>Vulnerability!T104</f>
        <v>1.8</v>
      </c>
      <c r="S105" s="210">
        <f>Vulnerability!AB104</f>
        <v>3.9</v>
      </c>
      <c r="T105" s="210">
        <f>Vulnerability!AE104</f>
        <v>4.9000000000000004</v>
      </c>
      <c r="U105" s="210">
        <f>Vulnerability!AH104</f>
        <v>4.4000000000000004</v>
      </c>
      <c r="V105" s="210">
        <f>Vulnerability!AK104</f>
        <v>9.1999999999999993</v>
      </c>
      <c r="W105" s="209">
        <f>Vulnerability!AL104</f>
        <v>6.2</v>
      </c>
      <c r="X105" s="206">
        <f>Vulnerability!AM104</f>
        <v>4.3</v>
      </c>
      <c r="Y105" s="207">
        <f t="shared" si="25"/>
        <v>5.2</v>
      </c>
      <c r="Z105" s="221">
        <f>'Lack of Coping Capacity'!D104</f>
        <v>4.7</v>
      </c>
      <c r="AA105" s="212">
        <f>'Lack of Coping Capacity'!G104</f>
        <v>7.4</v>
      </c>
      <c r="AB105" s="206">
        <f>'Lack of Coping Capacity'!H104</f>
        <v>6.1</v>
      </c>
      <c r="AC105" s="212">
        <f>'Lack of Coping Capacity'!M104</f>
        <v>7.5</v>
      </c>
      <c r="AD105" s="212">
        <f>'Lack of Coping Capacity'!R104</f>
        <v>9.4</v>
      </c>
      <c r="AE105" s="212">
        <f>'Lack of Coping Capacity'!Z104</f>
        <v>6.8</v>
      </c>
      <c r="AF105" s="206">
        <f>'Lack of Coping Capacity'!AA104</f>
        <v>7.9</v>
      </c>
      <c r="AG105" s="207">
        <f t="shared" si="26"/>
        <v>7.1</v>
      </c>
      <c r="AH105" s="213">
        <f t="shared" si="27"/>
        <v>5.2</v>
      </c>
      <c r="AI105" s="214" t="str">
        <f t="shared" si="28"/>
        <v>High</v>
      </c>
      <c r="AJ105" s="215">
        <f t="shared" si="29"/>
        <v>40</v>
      </c>
      <c r="AK105" s="216">
        <f>VLOOKUP($B105,'Lack of Reliability Index'!$A$2:$H$192,8,FALSE)</f>
        <v>2.9442922374429212</v>
      </c>
      <c r="AL105" s="217">
        <f>'Imputed and missing data hidden'!BY103</f>
        <v>2</v>
      </c>
      <c r="AM105" s="218">
        <f t="shared" si="30"/>
        <v>3.9215686274509803E-2</v>
      </c>
      <c r="AN105" s="217" t="str">
        <f t="shared" si="31"/>
        <v/>
      </c>
      <c r="AO105" s="219">
        <f>'Indicator Date hidden2'!BZ104</f>
        <v>0.45205479452054792</v>
      </c>
      <c r="AP105" s="134"/>
    </row>
    <row r="106" spans="1:42" ht="15" thickBot="1" x14ac:dyDescent="0.35">
      <c r="A106" s="202" t="str">
        <f>'Indicator Data'!A108</f>
        <v>Malawi</v>
      </c>
      <c r="B106" s="203" t="str">
        <f>'Indicator Data'!B108</f>
        <v>MWI</v>
      </c>
      <c r="C106" s="220">
        <f>'Hazard &amp; Exposure'!AO105</f>
        <v>6.5</v>
      </c>
      <c r="D106" s="205">
        <f>'Hazard &amp; Exposure'!AP105</f>
        <v>5.3</v>
      </c>
      <c r="E106" s="205">
        <f>'Hazard &amp; Exposure'!AQ105</f>
        <v>0</v>
      </c>
      <c r="F106" s="205">
        <f>'Hazard &amp; Exposure'!AR105</f>
        <v>0.7</v>
      </c>
      <c r="G106" s="205">
        <f>'Hazard &amp; Exposure'!AU105</f>
        <v>5.8</v>
      </c>
      <c r="H106" s="205">
        <f>'Hazard &amp; Exposure'!DM105</f>
        <v>6.1</v>
      </c>
      <c r="I106" s="206">
        <f>'Hazard &amp; Exposure'!DN105</f>
        <v>4.5</v>
      </c>
      <c r="J106" s="205">
        <f>'Hazard &amp; Exposure'!DQ105</f>
        <v>1.7</v>
      </c>
      <c r="K106" s="205">
        <f>'Hazard &amp; Exposure'!DT105</f>
        <v>0</v>
      </c>
      <c r="L106" s="206">
        <f>'Hazard &amp; Exposure'!DU105</f>
        <v>1.2</v>
      </c>
      <c r="M106" s="207">
        <f t="shared" si="24"/>
        <v>3</v>
      </c>
      <c r="N106" s="208">
        <f>Vulnerability!E105</f>
        <v>8.6</v>
      </c>
      <c r="O106" s="209">
        <f>Vulnerability!H105</f>
        <v>6.2</v>
      </c>
      <c r="P106" s="209">
        <f>Vulnerability!N105</f>
        <v>4.0999999999999996</v>
      </c>
      <c r="Q106" s="206">
        <f>Vulnerability!O105</f>
        <v>6.9</v>
      </c>
      <c r="R106" s="209">
        <f>Vulnerability!T105</f>
        <v>4.8</v>
      </c>
      <c r="S106" s="210">
        <f>Vulnerability!AB105</f>
        <v>6.3</v>
      </c>
      <c r="T106" s="210">
        <f>Vulnerability!AE105</f>
        <v>2.9</v>
      </c>
      <c r="U106" s="210">
        <f>Vulnerability!AH105</f>
        <v>2.6</v>
      </c>
      <c r="V106" s="210">
        <f>Vulnerability!AK105</f>
        <v>4.9000000000000004</v>
      </c>
      <c r="W106" s="209">
        <f>Vulnerability!AL105</f>
        <v>4.4000000000000004</v>
      </c>
      <c r="X106" s="206">
        <f>Vulnerability!AM105</f>
        <v>4.5999999999999996</v>
      </c>
      <c r="Y106" s="207">
        <f t="shared" si="25"/>
        <v>5.9</v>
      </c>
      <c r="Z106" s="221">
        <f>'Lack of Coping Capacity'!D105</f>
        <v>4</v>
      </c>
      <c r="AA106" s="212">
        <f>'Lack of Coping Capacity'!G105</f>
        <v>6.8</v>
      </c>
      <c r="AB106" s="206">
        <f>'Lack of Coping Capacity'!H105</f>
        <v>5.4</v>
      </c>
      <c r="AC106" s="212">
        <f>'Lack of Coping Capacity'!M105</f>
        <v>7.8</v>
      </c>
      <c r="AD106" s="212">
        <f>'Lack of Coping Capacity'!R105</f>
        <v>7.5</v>
      </c>
      <c r="AE106" s="212">
        <f>'Lack of Coping Capacity'!Z105</f>
        <v>6.5</v>
      </c>
      <c r="AF106" s="206">
        <f>'Lack of Coping Capacity'!AA105</f>
        <v>7.3</v>
      </c>
      <c r="AG106" s="207">
        <f t="shared" si="26"/>
        <v>6.4</v>
      </c>
      <c r="AH106" s="213">
        <f t="shared" si="27"/>
        <v>4.8</v>
      </c>
      <c r="AI106" s="214" t="str">
        <f t="shared" si="28"/>
        <v>Medium</v>
      </c>
      <c r="AJ106" s="215">
        <f t="shared" si="29"/>
        <v>56</v>
      </c>
      <c r="AK106" s="216">
        <f>VLOOKUP($B106,'Lack of Reliability Index'!$A$2:$H$192,8,FALSE)</f>
        <v>1.6355555555555554</v>
      </c>
      <c r="AL106" s="217">
        <f>'Imputed and missing data hidden'!BY104</f>
        <v>0</v>
      </c>
      <c r="AM106" s="218">
        <f t="shared" si="30"/>
        <v>0</v>
      </c>
      <c r="AN106" s="217" t="str">
        <f t="shared" si="31"/>
        <v/>
      </c>
      <c r="AO106" s="219">
        <f>'Indicator Date hidden2'!BZ105</f>
        <v>0.30666666666666664</v>
      </c>
      <c r="AP106" s="134"/>
    </row>
    <row r="107" spans="1:42" ht="15" thickBot="1" x14ac:dyDescent="0.35">
      <c r="A107" s="202" t="str">
        <f>'Indicator Data'!A109</f>
        <v>Malaysia</v>
      </c>
      <c r="B107" s="203" t="str">
        <f>'Indicator Data'!B109</f>
        <v>MYS</v>
      </c>
      <c r="C107" s="220">
        <f>'Hazard &amp; Exposure'!AO106</f>
        <v>2.2999999999999998</v>
      </c>
      <c r="D107" s="205">
        <f>'Hazard &amp; Exposure'!AP106</f>
        <v>6.6</v>
      </c>
      <c r="E107" s="205">
        <f>'Hazard &amp; Exposure'!AQ106</f>
        <v>7.1</v>
      </c>
      <c r="F107" s="205">
        <f>'Hazard &amp; Exposure'!AR106</f>
        <v>2.9</v>
      </c>
      <c r="G107" s="205">
        <f>'Hazard &amp; Exposure'!AU106</f>
        <v>3.2</v>
      </c>
      <c r="H107" s="205">
        <f>'Hazard &amp; Exposure'!DM106</f>
        <v>5.3</v>
      </c>
      <c r="I107" s="206">
        <f>'Hazard &amp; Exposure'!DN106</f>
        <v>4.9000000000000004</v>
      </c>
      <c r="J107" s="205">
        <f>'Hazard &amp; Exposure'!DQ106</f>
        <v>1.9</v>
      </c>
      <c r="K107" s="205">
        <f>'Hazard &amp; Exposure'!DT106</f>
        <v>0</v>
      </c>
      <c r="L107" s="206">
        <f>'Hazard &amp; Exposure'!DU106</f>
        <v>1.3</v>
      </c>
      <c r="M107" s="207">
        <f t="shared" si="24"/>
        <v>3.3</v>
      </c>
      <c r="N107" s="208">
        <f>Vulnerability!E106</f>
        <v>1.8</v>
      </c>
      <c r="O107" s="209">
        <f>Vulnerability!H106</f>
        <v>3.7</v>
      </c>
      <c r="P107" s="209">
        <f>Vulnerability!N106</f>
        <v>0</v>
      </c>
      <c r="Q107" s="206">
        <f>Vulnerability!O106</f>
        <v>1.8</v>
      </c>
      <c r="R107" s="209">
        <f>Vulnerability!T106</f>
        <v>6.2</v>
      </c>
      <c r="S107" s="210">
        <f>Vulnerability!AB106</f>
        <v>0.7</v>
      </c>
      <c r="T107" s="210">
        <f>Vulnerability!AE106</f>
        <v>1.9</v>
      </c>
      <c r="U107" s="210">
        <f>Vulnerability!AH106</f>
        <v>0.2</v>
      </c>
      <c r="V107" s="210">
        <f>Vulnerability!AK106</f>
        <v>2</v>
      </c>
      <c r="W107" s="209">
        <f>Vulnerability!AL106</f>
        <v>1.2</v>
      </c>
      <c r="X107" s="206">
        <f>Vulnerability!AM106</f>
        <v>4.0999999999999996</v>
      </c>
      <c r="Y107" s="207">
        <f t="shared" si="25"/>
        <v>3</v>
      </c>
      <c r="Z107" s="221">
        <f>'Lack of Coping Capacity'!D106</f>
        <v>2.6</v>
      </c>
      <c r="AA107" s="212">
        <f>'Lack of Coping Capacity'!G106</f>
        <v>4</v>
      </c>
      <c r="AB107" s="206">
        <f>'Lack of Coping Capacity'!H106</f>
        <v>3.3</v>
      </c>
      <c r="AC107" s="212">
        <f>'Lack of Coping Capacity'!M106</f>
        <v>1.5</v>
      </c>
      <c r="AD107" s="212">
        <f>'Lack of Coping Capacity'!R106</f>
        <v>2.9</v>
      </c>
      <c r="AE107" s="212">
        <f>'Lack of Coping Capacity'!Z106</f>
        <v>3.2</v>
      </c>
      <c r="AF107" s="206">
        <f>'Lack of Coping Capacity'!AA106</f>
        <v>2.5</v>
      </c>
      <c r="AG107" s="207">
        <f t="shared" si="26"/>
        <v>2.9</v>
      </c>
      <c r="AH107" s="213">
        <f t="shared" si="27"/>
        <v>3.1</v>
      </c>
      <c r="AI107" s="214" t="str">
        <f t="shared" si="28"/>
        <v>Low</v>
      </c>
      <c r="AJ107" s="215">
        <f t="shared" si="29"/>
        <v>113</v>
      </c>
      <c r="AK107" s="216">
        <f>VLOOKUP($B107,'Lack of Reliability Index'!$A$2:$H$192,8,FALSE)</f>
        <v>3.6792270531400959</v>
      </c>
      <c r="AL107" s="217">
        <f>'Imputed and missing data hidden'!BY105</f>
        <v>8</v>
      </c>
      <c r="AM107" s="218">
        <f t="shared" si="30"/>
        <v>0.15686274509803921</v>
      </c>
      <c r="AN107" s="217" t="str">
        <f t="shared" si="31"/>
        <v/>
      </c>
      <c r="AO107" s="219">
        <f>'Indicator Date hidden2'!BZ106</f>
        <v>0.28985507246376813</v>
      </c>
      <c r="AP107" s="134"/>
    </row>
    <row r="108" spans="1:42" ht="15" thickBot="1" x14ac:dyDescent="0.35">
      <c r="A108" s="202" t="str">
        <f>'Indicator Data'!A110</f>
        <v>Maldives</v>
      </c>
      <c r="B108" s="203" t="str">
        <f>'Indicator Data'!B110</f>
        <v>MDV</v>
      </c>
      <c r="C108" s="220">
        <f>'Hazard &amp; Exposure'!AO107</f>
        <v>0.1</v>
      </c>
      <c r="D108" s="205">
        <f>'Hazard &amp; Exposure'!AP107</f>
        <v>0.1</v>
      </c>
      <c r="E108" s="205">
        <f>'Hazard &amp; Exposure'!AQ107</f>
        <v>9</v>
      </c>
      <c r="F108" s="205">
        <f>'Hazard &amp; Exposure'!AR107</f>
        <v>0</v>
      </c>
      <c r="G108" s="205">
        <f>'Hazard &amp; Exposure'!AU107</f>
        <v>0</v>
      </c>
      <c r="H108" s="205">
        <f>'Hazard &amp; Exposure'!DM107</f>
        <v>3.1</v>
      </c>
      <c r="I108" s="206">
        <f>'Hazard &amp; Exposure'!DN107</f>
        <v>3.2</v>
      </c>
      <c r="J108" s="205">
        <f>'Hazard &amp; Exposure'!DQ107</f>
        <v>0.5</v>
      </c>
      <c r="K108" s="205">
        <f>'Hazard &amp; Exposure'!DT107</f>
        <v>0</v>
      </c>
      <c r="L108" s="206">
        <f>'Hazard &amp; Exposure'!DU107</f>
        <v>0.4</v>
      </c>
      <c r="M108" s="207">
        <f t="shared" si="24"/>
        <v>1.9</v>
      </c>
      <c r="N108" s="208">
        <f>Vulnerability!E107</f>
        <v>2.4</v>
      </c>
      <c r="O108" s="209">
        <f>Vulnerability!H107</f>
        <v>3.3</v>
      </c>
      <c r="P108" s="209">
        <f>Vulnerability!N107</f>
        <v>0.8</v>
      </c>
      <c r="Q108" s="206">
        <f>Vulnerability!O107</f>
        <v>2.2000000000000002</v>
      </c>
      <c r="R108" s="209">
        <f>Vulnerability!T107</f>
        <v>0</v>
      </c>
      <c r="S108" s="210">
        <f>Vulnerability!AB107</f>
        <v>0.4</v>
      </c>
      <c r="T108" s="210">
        <f>Vulnerability!AE107</f>
        <v>2.2999999999999998</v>
      </c>
      <c r="U108" s="210">
        <f>Vulnerability!AH107</f>
        <v>0.2</v>
      </c>
      <c r="V108" s="210">
        <f>Vulnerability!AK107</f>
        <v>5.3</v>
      </c>
      <c r="W108" s="209">
        <f>Vulnerability!AL107</f>
        <v>2.2999999999999998</v>
      </c>
      <c r="X108" s="206">
        <f>Vulnerability!AM107</f>
        <v>1.2</v>
      </c>
      <c r="Y108" s="207">
        <f t="shared" si="25"/>
        <v>1.7</v>
      </c>
      <c r="Z108" s="221">
        <f>'Lack of Coping Capacity'!D107</f>
        <v>5.8</v>
      </c>
      <c r="AA108" s="212">
        <f>'Lack of Coping Capacity'!G107</f>
        <v>5.6</v>
      </c>
      <c r="AB108" s="206">
        <f>'Lack of Coping Capacity'!H107</f>
        <v>5.7</v>
      </c>
      <c r="AC108" s="212">
        <f>'Lack of Coping Capacity'!M107</f>
        <v>1.6</v>
      </c>
      <c r="AD108" s="212">
        <f>'Lack of Coping Capacity'!R107</f>
        <v>0.1</v>
      </c>
      <c r="AE108" s="212">
        <f>'Lack of Coping Capacity'!Z107</f>
        <v>3.3</v>
      </c>
      <c r="AF108" s="206">
        <f>'Lack of Coping Capacity'!AA107</f>
        <v>1.7</v>
      </c>
      <c r="AG108" s="207">
        <f t="shared" si="26"/>
        <v>4</v>
      </c>
      <c r="AH108" s="213">
        <f t="shared" si="27"/>
        <v>2.2999999999999998</v>
      </c>
      <c r="AI108" s="214" t="str">
        <f t="shared" si="28"/>
        <v>Low</v>
      </c>
      <c r="AJ108" s="215">
        <f t="shared" si="29"/>
        <v>139</v>
      </c>
      <c r="AK108" s="216">
        <f>VLOOKUP($B108,'Lack of Reliability Index'!$A$2:$H$192,8,FALSE)</f>
        <v>5.3492537313432837</v>
      </c>
      <c r="AL108" s="217">
        <f>'Imputed and missing data hidden'!BY106</f>
        <v>12</v>
      </c>
      <c r="AM108" s="218">
        <f t="shared" si="30"/>
        <v>0.23529411764705882</v>
      </c>
      <c r="AN108" s="217" t="str">
        <f t="shared" si="31"/>
        <v/>
      </c>
      <c r="AO108" s="219">
        <f>'Indicator Date hidden2'!BZ107</f>
        <v>0.40298507462686567</v>
      </c>
      <c r="AP108" s="134"/>
    </row>
    <row r="109" spans="1:42" ht="15" thickBot="1" x14ac:dyDescent="0.35">
      <c r="A109" s="202" t="str">
        <f>'Indicator Data'!A111</f>
        <v>Mali</v>
      </c>
      <c r="B109" s="203" t="str">
        <f>'Indicator Data'!B111</f>
        <v>MLI</v>
      </c>
      <c r="C109" s="220">
        <f>'Hazard &amp; Exposure'!AO108</f>
        <v>0.1</v>
      </c>
      <c r="D109" s="205">
        <f>'Hazard &amp; Exposure'!AP108</f>
        <v>6.9</v>
      </c>
      <c r="E109" s="205">
        <f>'Hazard &amp; Exposure'!AQ108</f>
        <v>0</v>
      </c>
      <c r="F109" s="205">
        <f>'Hazard &amp; Exposure'!AR108</f>
        <v>0</v>
      </c>
      <c r="G109" s="205">
        <f>'Hazard &amp; Exposure'!AU108</f>
        <v>7.6</v>
      </c>
      <c r="H109" s="205">
        <f>'Hazard &amp; Exposure'!DM108</f>
        <v>6.4</v>
      </c>
      <c r="I109" s="206">
        <f>'Hazard &amp; Exposure'!DN108</f>
        <v>4.4000000000000004</v>
      </c>
      <c r="J109" s="205">
        <f>'Hazard &amp; Exposure'!DQ108</f>
        <v>10</v>
      </c>
      <c r="K109" s="205">
        <f>'Hazard &amp; Exposure'!DT108</f>
        <v>9</v>
      </c>
      <c r="L109" s="206">
        <f>'Hazard &amp; Exposure'!DU108</f>
        <v>9</v>
      </c>
      <c r="M109" s="207">
        <f t="shared" si="24"/>
        <v>7.3</v>
      </c>
      <c r="N109" s="208">
        <f>Vulnerability!E108</f>
        <v>9.4</v>
      </c>
      <c r="O109" s="209">
        <f>Vulnerability!H108</f>
        <v>5.5</v>
      </c>
      <c r="P109" s="209">
        <f>Vulnerability!N108</f>
        <v>3.9</v>
      </c>
      <c r="Q109" s="206">
        <f>Vulnerability!O108</f>
        <v>7.1</v>
      </c>
      <c r="R109" s="209">
        <f>Vulnerability!T108</f>
        <v>7.6</v>
      </c>
      <c r="S109" s="210">
        <f>Vulnerability!AB108</f>
        <v>4.3</v>
      </c>
      <c r="T109" s="210">
        <f>Vulnerability!AE108</f>
        <v>5.7</v>
      </c>
      <c r="U109" s="210">
        <f>Vulnerability!AH108</f>
        <v>10</v>
      </c>
      <c r="V109" s="210">
        <f>Vulnerability!AK108</f>
        <v>1</v>
      </c>
      <c r="W109" s="209">
        <f>Vulnerability!AL108</f>
        <v>6.6</v>
      </c>
      <c r="X109" s="206">
        <f>Vulnerability!AM108</f>
        <v>7.1</v>
      </c>
      <c r="Y109" s="207">
        <f t="shared" si="25"/>
        <v>7.1</v>
      </c>
      <c r="Z109" s="221">
        <f>'Lack of Coping Capacity'!D108</f>
        <v>4.9000000000000004</v>
      </c>
      <c r="AA109" s="212">
        <f>'Lack of Coping Capacity'!G108</f>
        <v>7.1</v>
      </c>
      <c r="AB109" s="206">
        <f>'Lack of Coping Capacity'!H108</f>
        <v>6</v>
      </c>
      <c r="AC109" s="212">
        <f>'Lack of Coping Capacity'!M108</f>
        <v>6.9</v>
      </c>
      <c r="AD109" s="212">
        <f>'Lack of Coping Capacity'!R108</f>
        <v>6.7</v>
      </c>
      <c r="AE109" s="212">
        <f>'Lack of Coping Capacity'!Z108</f>
        <v>7.7</v>
      </c>
      <c r="AF109" s="206">
        <f>'Lack of Coping Capacity'!AA108</f>
        <v>7.1</v>
      </c>
      <c r="AG109" s="207">
        <f t="shared" si="26"/>
        <v>6.6</v>
      </c>
      <c r="AH109" s="213">
        <f t="shared" si="27"/>
        <v>7</v>
      </c>
      <c r="AI109" s="214" t="str">
        <f t="shared" si="28"/>
        <v>Very High</v>
      </c>
      <c r="AJ109" s="215">
        <f t="shared" si="29"/>
        <v>11</v>
      </c>
      <c r="AK109" s="216">
        <f>VLOOKUP($B109,'Lack of Reliability Index'!$A$2:$H$192,8,FALSE)</f>
        <v>2.6757990867579906</v>
      </c>
      <c r="AL109" s="217">
        <f>'Imputed and missing data hidden'!BY107</f>
        <v>2</v>
      </c>
      <c r="AM109" s="218">
        <f t="shared" si="30"/>
        <v>3.9215686274509803E-2</v>
      </c>
      <c r="AN109" s="217" t="str">
        <f t="shared" si="31"/>
        <v>YES</v>
      </c>
      <c r="AO109" s="219">
        <f>'Indicator Date hidden2'!BZ108</f>
        <v>0.30136986301369861</v>
      </c>
      <c r="AP109" s="134"/>
    </row>
    <row r="110" spans="1:42" s="222" customFormat="1" ht="15" thickBot="1" x14ac:dyDescent="0.35">
      <c r="A110" s="202" t="str">
        <f>'Indicator Data'!A112</f>
        <v>Malta</v>
      </c>
      <c r="B110" s="203" t="str">
        <f>'Indicator Data'!B112</f>
        <v>MLT</v>
      </c>
      <c r="C110" s="220">
        <f>'Hazard &amp; Exposure'!AO109</f>
        <v>0.1</v>
      </c>
      <c r="D110" s="205">
        <f>'Hazard &amp; Exposure'!AP109</f>
        <v>0.1</v>
      </c>
      <c r="E110" s="205">
        <f>'Hazard &amp; Exposure'!AQ109</f>
        <v>7.7</v>
      </c>
      <c r="F110" s="205">
        <f>'Hazard &amp; Exposure'!AR109</f>
        <v>0</v>
      </c>
      <c r="G110" s="205">
        <f>'Hazard &amp; Exposure'!AU109</f>
        <v>0</v>
      </c>
      <c r="H110" s="205">
        <f>'Hazard &amp; Exposure'!DM109</f>
        <v>3</v>
      </c>
      <c r="I110" s="206">
        <f>'Hazard &amp; Exposure'!DN109</f>
        <v>2.5</v>
      </c>
      <c r="J110" s="205">
        <f>'Hazard &amp; Exposure'!DQ109</f>
        <v>0</v>
      </c>
      <c r="K110" s="205">
        <f>'Hazard &amp; Exposure'!DT109</f>
        <v>0</v>
      </c>
      <c r="L110" s="206">
        <f>'Hazard &amp; Exposure'!DU109</f>
        <v>0</v>
      </c>
      <c r="M110" s="207">
        <f t="shared" si="24"/>
        <v>1.3</v>
      </c>
      <c r="N110" s="208">
        <f>Vulnerability!E109</f>
        <v>0.1</v>
      </c>
      <c r="O110" s="209">
        <f>Vulnerability!H109</f>
        <v>1.6</v>
      </c>
      <c r="P110" s="209">
        <f>Vulnerability!N109</f>
        <v>0.3</v>
      </c>
      <c r="Q110" s="206">
        <f>Vulnerability!O109</f>
        <v>0.5</v>
      </c>
      <c r="R110" s="209">
        <f>Vulnerability!T109</f>
        <v>5.5</v>
      </c>
      <c r="S110" s="210">
        <f>Vulnerability!AB109</f>
        <v>0.2</v>
      </c>
      <c r="T110" s="210">
        <f>Vulnerability!AE109</f>
        <v>0.5</v>
      </c>
      <c r="U110" s="210">
        <f>Vulnerability!AH109</f>
        <v>0</v>
      </c>
      <c r="V110" s="210">
        <f>Vulnerability!AK109</f>
        <v>0.9</v>
      </c>
      <c r="W110" s="209">
        <f>Vulnerability!AL109</f>
        <v>0.4</v>
      </c>
      <c r="X110" s="206">
        <f>Vulnerability!AM109</f>
        <v>3.4</v>
      </c>
      <c r="Y110" s="207">
        <f t="shared" si="25"/>
        <v>2.1</v>
      </c>
      <c r="Z110" s="221" t="str">
        <f>'Lack of Coping Capacity'!D109</f>
        <v>x</v>
      </c>
      <c r="AA110" s="212">
        <f>'Lack of Coping Capacity'!G109</f>
        <v>4</v>
      </c>
      <c r="AB110" s="206">
        <f>'Lack of Coping Capacity'!H109</f>
        <v>4</v>
      </c>
      <c r="AC110" s="212">
        <f>'Lack of Coping Capacity'!M109</f>
        <v>1.4</v>
      </c>
      <c r="AD110" s="212">
        <f>'Lack of Coping Capacity'!R109</f>
        <v>0</v>
      </c>
      <c r="AE110" s="212">
        <f>'Lack of Coping Capacity'!Z109</f>
        <v>0.3</v>
      </c>
      <c r="AF110" s="206">
        <f>'Lack of Coping Capacity'!AA109</f>
        <v>0.6</v>
      </c>
      <c r="AG110" s="207">
        <f t="shared" si="26"/>
        <v>2.5</v>
      </c>
      <c r="AH110" s="213">
        <f t="shared" si="27"/>
        <v>1.9</v>
      </c>
      <c r="AI110" s="214" t="str">
        <f t="shared" si="28"/>
        <v>Very Low</v>
      </c>
      <c r="AJ110" s="215">
        <f t="shared" si="29"/>
        <v>156</v>
      </c>
      <c r="AK110" s="216">
        <f>VLOOKUP($B110,'Lack of Reliability Index'!$A$2:$H$192,8,FALSE)</f>
        <v>5.3166666666666673</v>
      </c>
      <c r="AL110" s="217">
        <f>'Imputed and missing data hidden'!BY108</f>
        <v>14</v>
      </c>
      <c r="AM110" s="218">
        <f t="shared" si="30"/>
        <v>0.27450980392156865</v>
      </c>
      <c r="AN110" s="217" t="str">
        <f t="shared" si="31"/>
        <v/>
      </c>
      <c r="AO110" s="219">
        <f>'Indicator Date hidden2'!BZ109</f>
        <v>0.296875</v>
      </c>
      <c r="AP110" s="134"/>
    </row>
    <row r="111" spans="1:42" ht="15" thickBot="1" x14ac:dyDescent="0.35">
      <c r="A111" s="202" t="str">
        <f>'Indicator Data'!A113</f>
        <v>Marshall Islands</v>
      </c>
      <c r="B111" s="203" t="str">
        <f>'Indicator Data'!B113</f>
        <v>MHL</v>
      </c>
      <c r="C111" s="220">
        <f>'Hazard &amp; Exposure'!AO110</f>
        <v>0.1</v>
      </c>
      <c r="D111" s="205">
        <f>'Hazard &amp; Exposure'!AP110</f>
        <v>0.1</v>
      </c>
      <c r="E111" s="205">
        <f>'Hazard &amp; Exposure'!AQ110</f>
        <v>8.6</v>
      </c>
      <c r="F111" s="205">
        <f>'Hazard &amp; Exposure'!AR110</f>
        <v>0.4</v>
      </c>
      <c r="G111" s="205">
        <f>'Hazard &amp; Exposure'!AU110</f>
        <v>3.4</v>
      </c>
      <c r="H111" s="205">
        <f>'Hazard &amp; Exposure'!DM110</f>
        <v>3.7</v>
      </c>
      <c r="I111" s="206">
        <f>'Hazard &amp; Exposure'!DN110</f>
        <v>3.6</v>
      </c>
      <c r="J111" s="205">
        <f>'Hazard &amp; Exposure'!DQ110</f>
        <v>0</v>
      </c>
      <c r="K111" s="205">
        <f>'Hazard &amp; Exposure'!DT110</f>
        <v>0</v>
      </c>
      <c r="L111" s="206">
        <f>'Hazard &amp; Exposure'!DU110</f>
        <v>0</v>
      </c>
      <c r="M111" s="207">
        <f t="shared" si="24"/>
        <v>2</v>
      </c>
      <c r="N111" s="208">
        <f>Vulnerability!E110</f>
        <v>3.9</v>
      </c>
      <c r="O111" s="209" t="str">
        <f>Vulnerability!H110</f>
        <v>x</v>
      </c>
      <c r="P111" s="209">
        <f>Vulnerability!N110</f>
        <v>8.1999999999999993</v>
      </c>
      <c r="Q111" s="206">
        <f>Vulnerability!O110</f>
        <v>5.3</v>
      </c>
      <c r="R111" s="209">
        <f>Vulnerability!T110</f>
        <v>0</v>
      </c>
      <c r="S111" s="210">
        <f>Vulnerability!AB110</f>
        <v>6.3</v>
      </c>
      <c r="T111" s="210">
        <f>Vulnerability!AE110</f>
        <v>2.5</v>
      </c>
      <c r="U111" s="210">
        <f>Vulnerability!AH110</f>
        <v>0</v>
      </c>
      <c r="V111" s="210">
        <f>Vulnerability!AK110</f>
        <v>5</v>
      </c>
      <c r="W111" s="209">
        <f>Vulnerability!AL110</f>
        <v>3.8</v>
      </c>
      <c r="X111" s="206">
        <f>Vulnerability!AM110</f>
        <v>2.1</v>
      </c>
      <c r="Y111" s="207">
        <f t="shared" si="25"/>
        <v>3.9</v>
      </c>
      <c r="Z111" s="221">
        <f>'Lack of Coping Capacity'!D110</f>
        <v>7.3</v>
      </c>
      <c r="AA111" s="212">
        <f>'Lack of Coping Capacity'!G110</f>
        <v>7.9</v>
      </c>
      <c r="AB111" s="206">
        <f>'Lack of Coping Capacity'!H110</f>
        <v>7.6</v>
      </c>
      <c r="AC111" s="212">
        <f>'Lack of Coping Capacity'!M110</f>
        <v>3.9</v>
      </c>
      <c r="AD111" s="212">
        <f>'Lack of Coping Capacity'!R110</f>
        <v>1.4</v>
      </c>
      <c r="AE111" s="212">
        <f>'Lack of Coping Capacity'!Z110</f>
        <v>7.3</v>
      </c>
      <c r="AF111" s="206">
        <f>'Lack of Coping Capacity'!AA110</f>
        <v>4.2</v>
      </c>
      <c r="AG111" s="207">
        <f t="shared" si="26"/>
        <v>6.2</v>
      </c>
      <c r="AH111" s="213">
        <f t="shared" si="27"/>
        <v>3.6</v>
      </c>
      <c r="AI111" s="214" t="str">
        <f t="shared" si="28"/>
        <v>Medium</v>
      </c>
      <c r="AJ111" s="215">
        <f t="shared" si="29"/>
        <v>102</v>
      </c>
      <c r="AK111" s="216">
        <f>VLOOKUP($B111,'Lack of Reliability Index'!$A$2:$H$192,8,FALSE)</f>
        <v>6.360655737704918</v>
      </c>
      <c r="AL111" s="217">
        <f>'Imputed and missing data hidden'!BY109</f>
        <v>20</v>
      </c>
      <c r="AM111" s="218">
        <f t="shared" si="30"/>
        <v>0.39215686274509803</v>
      </c>
      <c r="AN111" s="217" t="str">
        <f t="shared" si="31"/>
        <v/>
      </c>
      <c r="AO111" s="219">
        <f>'Indicator Date hidden2'!BZ110</f>
        <v>0.44262295081967212</v>
      </c>
      <c r="AP111" s="134"/>
    </row>
    <row r="112" spans="1:42" ht="15" thickBot="1" x14ac:dyDescent="0.35">
      <c r="A112" s="202" t="str">
        <f>'Indicator Data'!A114</f>
        <v>Mauritania</v>
      </c>
      <c r="B112" s="203" t="str">
        <f>'Indicator Data'!B114</f>
        <v>MRT</v>
      </c>
      <c r="C112" s="220">
        <f>'Hazard &amp; Exposure'!AO111</f>
        <v>0.8</v>
      </c>
      <c r="D112" s="205">
        <f>'Hazard &amp; Exposure'!AP111</f>
        <v>7.5</v>
      </c>
      <c r="E112" s="205">
        <f>'Hazard &amp; Exposure'!AQ111</f>
        <v>4.5999999999999996</v>
      </c>
      <c r="F112" s="205">
        <f>'Hazard &amp; Exposure'!AR111</f>
        <v>0</v>
      </c>
      <c r="G112" s="205">
        <f>'Hazard &amp; Exposure'!AU111</f>
        <v>9.1999999999999993</v>
      </c>
      <c r="H112" s="205">
        <f>'Hazard &amp; Exposure'!DM111</f>
        <v>5.8</v>
      </c>
      <c r="I112" s="206">
        <f>'Hazard &amp; Exposure'!DN111</f>
        <v>5.6</v>
      </c>
      <c r="J112" s="205">
        <f>'Hazard &amp; Exposure'!DQ111</f>
        <v>3.7</v>
      </c>
      <c r="K112" s="205">
        <f>'Hazard &amp; Exposure'!DT111</f>
        <v>0</v>
      </c>
      <c r="L112" s="206">
        <f>'Hazard &amp; Exposure'!DU111</f>
        <v>2.6</v>
      </c>
      <c r="M112" s="207">
        <f t="shared" si="24"/>
        <v>4.3</v>
      </c>
      <c r="N112" s="208">
        <f>Vulnerability!E111</f>
        <v>8.1</v>
      </c>
      <c r="O112" s="209">
        <f>Vulnerability!H111</f>
        <v>5.2</v>
      </c>
      <c r="P112" s="209">
        <f>Vulnerability!N111</f>
        <v>1.8</v>
      </c>
      <c r="Q112" s="206">
        <f>Vulnerability!O111</f>
        <v>5.8</v>
      </c>
      <c r="R112" s="209">
        <f>Vulnerability!T111</f>
        <v>6.7</v>
      </c>
      <c r="S112" s="210">
        <f>Vulnerability!AB111</f>
        <v>1.3</v>
      </c>
      <c r="T112" s="210">
        <f>Vulnerability!AE111</f>
        <v>5</v>
      </c>
      <c r="U112" s="210">
        <f>Vulnerability!AH111</f>
        <v>10</v>
      </c>
      <c r="V112" s="210">
        <f>Vulnerability!AK111</f>
        <v>2.8</v>
      </c>
      <c r="W112" s="209">
        <f>Vulnerability!AL111</f>
        <v>6.3</v>
      </c>
      <c r="X112" s="206">
        <f>Vulnerability!AM111</f>
        <v>6.5</v>
      </c>
      <c r="Y112" s="207">
        <f t="shared" si="25"/>
        <v>6.2</v>
      </c>
      <c r="Z112" s="221">
        <f>'Lack of Coping Capacity'!D111</f>
        <v>4.8</v>
      </c>
      <c r="AA112" s="212">
        <f>'Lack of Coping Capacity'!G111</f>
        <v>6.6</v>
      </c>
      <c r="AB112" s="206">
        <f>'Lack of Coping Capacity'!H111</f>
        <v>5.7</v>
      </c>
      <c r="AC112" s="212">
        <f>'Lack of Coping Capacity'!M111</f>
        <v>6.5</v>
      </c>
      <c r="AD112" s="212">
        <f>'Lack of Coping Capacity'!R111</f>
        <v>7.2</v>
      </c>
      <c r="AE112" s="212">
        <f>'Lack of Coping Capacity'!Z111</f>
        <v>7.8</v>
      </c>
      <c r="AF112" s="206">
        <f>'Lack of Coping Capacity'!AA111</f>
        <v>7.2</v>
      </c>
      <c r="AG112" s="207">
        <f t="shared" si="26"/>
        <v>6.5</v>
      </c>
      <c r="AH112" s="213">
        <f t="shared" si="27"/>
        <v>5.6</v>
      </c>
      <c r="AI112" s="214" t="str">
        <f t="shared" si="28"/>
        <v>High</v>
      </c>
      <c r="AJ112" s="215">
        <f t="shared" si="29"/>
        <v>31</v>
      </c>
      <c r="AK112" s="216">
        <f>VLOOKUP($B112,'Lack of Reliability Index'!$A$2:$H$192,8,FALSE)</f>
        <v>2.5142857142857133</v>
      </c>
      <c r="AL112" s="217">
        <f>'Imputed and missing data hidden'!BY110</f>
        <v>4</v>
      </c>
      <c r="AM112" s="218">
        <f t="shared" si="30"/>
        <v>7.8431372549019607E-2</v>
      </c>
      <c r="AN112" s="217" t="str">
        <f t="shared" si="31"/>
        <v/>
      </c>
      <c r="AO112" s="219">
        <f>'Indicator Date hidden2'!BZ111</f>
        <v>0.27142857142857141</v>
      </c>
      <c r="AP112" s="134"/>
    </row>
    <row r="113" spans="1:42" ht="15" thickBot="1" x14ac:dyDescent="0.35">
      <c r="A113" s="202" t="str">
        <f>'Indicator Data'!A115</f>
        <v>Mauritius</v>
      </c>
      <c r="B113" s="203" t="str">
        <f>'Indicator Data'!B115</f>
        <v>MUS</v>
      </c>
      <c r="C113" s="220">
        <f>'Hazard &amp; Exposure'!AO112</f>
        <v>0.1</v>
      </c>
      <c r="D113" s="205">
        <f>'Hazard &amp; Exposure'!AP112</f>
        <v>0.1</v>
      </c>
      <c r="E113" s="205">
        <f>'Hazard &amp; Exposure'!AQ112</f>
        <v>6.8</v>
      </c>
      <c r="F113" s="205">
        <f>'Hazard &amp; Exposure'!AR112</f>
        <v>7</v>
      </c>
      <c r="G113" s="205">
        <f>'Hazard &amp; Exposure'!AU112</f>
        <v>0.7</v>
      </c>
      <c r="H113" s="205">
        <f>'Hazard &amp; Exposure'!DM112</f>
        <v>3.7</v>
      </c>
      <c r="I113" s="206">
        <f>'Hazard &amp; Exposure'!DN112</f>
        <v>3.7</v>
      </c>
      <c r="J113" s="205">
        <f>'Hazard &amp; Exposure'!DQ112</f>
        <v>0.1</v>
      </c>
      <c r="K113" s="205">
        <f>'Hazard &amp; Exposure'!DT112</f>
        <v>0</v>
      </c>
      <c r="L113" s="206">
        <f>'Hazard &amp; Exposure'!DU112</f>
        <v>0.1</v>
      </c>
      <c r="M113" s="207">
        <f t="shared" si="24"/>
        <v>2.1</v>
      </c>
      <c r="N113" s="208">
        <f>Vulnerability!E112</f>
        <v>1.9</v>
      </c>
      <c r="O113" s="209">
        <f>Vulnerability!H112</f>
        <v>3.8</v>
      </c>
      <c r="P113" s="209">
        <f>Vulnerability!N112</f>
        <v>0.5</v>
      </c>
      <c r="Q113" s="206">
        <f>Vulnerability!O112</f>
        <v>2</v>
      </c>
      <c r="R113" s="209">
        <f>Vulnerability!T112</f>
        <v>0</v>
      </c>
      <c r="S113" s="210">
        <f>Vulnerability!AB112</f>
        <v>1</v>
      </c>
      <c r="T113" s="210">
        <f>Vulnerability!AE112</f>
        <v>1.2</v>
      </c>
      <c r="U113" s="210">
        <f>Vulnerability!AH112</f>
        <v>0.6</v>
      </c>
      <c r="V113" s="210">
        <f>Vulnerability!AK112</f>
        <v>1.7</v>
      </c>
      <c r="W113" s="209">
        <f>Vulnerability!AL112</f>
        <v>1.1000000000000001</v>
      </c>
      <c r="X113" s="206">
        <f>Vulnerability!AM112</f>
        <v>0.6</v>
      </c>
      <c r="Y113" s="207">
        <f t="shared" si="25"/>
        <v>1.3</v>
      </c>
      <c r="Z113" s="221">
        <f>'Lack of Coping Capacity'!D112</f>
        <v>3.3</v>
      </c>
      <c r="AA113" s="212">
        <f>'Lack of Coping Capacity'!G112</f>
        <v>4</v>
      </c>
      <c r="AB113" s="206">
        <f>'Lack of Coping Capacity'!H112</f>
        <v>3.7</v>
      </c>
      <c r="AC113" s="212">
        <f>'Lack of Coping Capacity'!M112</f>
        <v>2.1</v>
      </c>
      <c r="AD113" s="212">
        <f>'Lack of Coping Capacity'!R112</f>
        <v>0.2</v>
      </c>
      <c r="AE113" s="212">
        <f>'Lack of Coping Capacity'!Z112</f>
        <v>2.8</v>
      </c>
      <c r="AF113" s="206">
        <f>'Lack of Coping Capacity'!AA112</f>
        <v>1.7</v>
      </c>
      <c r="AG113" s="207">
        <f t="shared" si="26"/>
        <v>2.8</v>
      </c>
      <c r="AH113" s="213">
        <f t="shared" si="27"/>
        <v>2</v>
      </c>
      <c r="AI113" s="214" t="str">
        <f t="shared" si="28"/>
        <v>Low</v>
      </c>
      <c r="AJ113" s="215">
        <f t="shared" si="29"/>
        <v>153</v>
      </c>
      <c r="AK113" s="216">
        <f>VLOOKUP($B113,'Lack of Reliability Index'!$A$2:$H$192,8,FALSE)</f>
        <v>3.7140096618357488</v>
      </c>
      <c r="AL113" s="217">
        <f>'Imputed and missing data hidden'!BY111</f>
        <v>9</v>
      </c>
      <c r="AM113" s="218">
        <f t="shared" si="30"/>
        <v>0.17647058823529413</v>
      </c>
      <c r="AN113" s="217" t="str">
        <f t="shared" si="31"/>
        <v/>
      </c>
      <c r="AO113" s="219">
        <f>'Indicator Date hidden2'!BZ112</f>
        <v>0.24637681159420291</v>
      </c>
      <c r="AP113" s="134"/>
    </row>
    <row r="114" spans="1:42" s="222" customFormat="1" ht="15" thickBot="1" x14ac:dyDescent="0.35">
      <c r="A114" s="202" t="str">
        <f>'Indicator Data'!A116</f>
        <v>Mexico</v>
      </c>
      <c r="B114" s="203" t="str">
        <f>'Indicator Data'!B116</f>
        <v>MEX</v>
      </c>
      <c r="C114" s="220">
        <f>'Hazard &amp; Exposure'!AO113</f>
        <v>8.6</v>
      </c>
      <c r="D114" s="205">
        <f>'Hazard &amp; Exposure'!AP113</f>
        <v>7.2</v>
      </c>
      <c r="E114" s="205">
        <f>'Hazard &amp; Exposure'!AQ113</f>
        <v>6.6</v>
      </c>
      <c r="F114" s="205">
        <f>'Hazard &amp; Exposure'!AR113</f>
        <v>7.7</v>
      </c>
      <c r="G114" s="205">
        <f>'Hazard &amp; Exposure'!AU113</f>
        <v>3.3</v>
      </c>
      <c r="H114" s="205">
        <f>'Hazard &amp; Exposure'!DM113</f>
        <v>4.8</v>
      </c>
      <c r="I114" s="206">
        <f>'Hazard &amp; Exposure'!DN113</f>
        <v>6.7</v>
      </c>
      <c r="J114" s="205">
        <f>'Hazard &amp; Exposure'!DQ113</f>
        <v>10</v>
      </c>
      <c r="K114" s="205">
        <f>'Hazard &amp; Exposure'!DT113</f>
        <v>7</v>
      </c>
      <c r="L114" s="206">
        <f>'Hazard &amp; Exposure'!DU113</f>
        <v>7</v>
      </c>
      <c r="M114" s="207">
        <f t="shared" si="24"/>
        <v>6.9</v>
      </c>
      <c r="N114" s="208">
        <f>Vulnerability!E113</f>
        <v>3.9</v>
      </c>
      <c r="O114" s="209">
        <f>Vulnerability!H113</f>
        <v>4.7</v>
      </c>
      <c r="P114" s="209">
        <f>Vulnerability!N113</f>
        <v>0.4</v>
      </c>
      <c r="Q114" s="206">
        <f>Vulnerability!O113</f>
        <v>3.2</v>
      </c>
      <c r="R114" s="209">
        <f>Vulnerability!T113</f>
        <v>6.8</v>
      </c>
      <c r="S114" s="210">
        <f>Vulnerability!AB113</f>
        <v>0.7</v>
      </c>
      <c r="T114" s="210">
        <f>Vulnerability!AE113</f>
        <v>1</v>
      </c>
      <c r="U114" s="210">
        <f>Vulnerability!AH113</f>
        <v>0.1</v>
      </c>
      <c r="V114" s="210">
        <f>Vulnerability!AK113</f>
        <v>1.7</v>
      </c>
      <c r="W114" s="209">
        <f>Vulnerability!AL113</f>
        <v>0.9</v>
      </c>
      <c r="X114" s="206">
        <f>Vulnerability!AM113</f>
        <v>4.5</v>
      </c>
      <c r="Y114" s="207">
        <f t="shared" si="25"/>
        <v>3.9</v>
      </c>
      <c r="Z114" s="221">
        <f>'Lack of Coping Capacity'!D113</f>
        <v>5.0999999999999996</v>
      </c>
      <c r="AA114" s="212">
        <f>'Lack of Coping Capacity'!G113</f>
        <v>6.1</v>
      </c>
      <c r="AB114" s="206">
        <f>'Lack of Coping Capacity'!H113</f>
        <v>5.6</v>
      </c>
      <c r="AC114" s="212">
        <f>'Lack of Coping Capacity'!M113</f>
        <v>2.4</v>
      </c>
      <c r="AD114" s="212">
        <f>'Lack of Coping Capacity'!R113</f>
        <v>3.1</v>
      </c>
      <c r="AE114" s="212">
        <f>'Lack of Coping Capacity'!Z113</f>
        <v>3.2</v>
      </c>
      <c r="AF114" s="206">
        <f>'Lack of Coping Capacity'!AA113</f>
        <v>2.9</v>
      </c>
      <c r="AG114" s="207">
        <f t="shared" si="26"/>
        <v>4.4000000000000004</v>
      </c>
      <c r="AH114" s="213">
        <f t="shared" si="27"/>
        <v>4.9000000000000004</v>
      </c>
      <c r="AI114" s="214" t="str">
        <f t="shared" si="28"/>
        <v>Medium</v>
      </c>
      <c r="AJ114" s="215">
        <f t="shared" si="29"/>
        <v>49</v>
      </c>
      <c r="AK114" s="216">
        <f>VLOOKUP($B114,'Lack of Reliability Index'!$A$2:$H$192,8,FALSE)</f>
        <v>3.7351598173515974</v>
      </c>
      <c r="AL114" s="217">
        <f>'Imputed and missing data hidden'!BY112</f>
        <v>6</v>
      </c>
      <c r="AM114" s="218">
        <f t="shared" si="30"/>
        <v>0.11764705882352941</v>
      </c>
      <c r="AN114" s="217" t="str">
        <f t="shared" si="31"/>
        <v>YES</v>
      </c>
      <c r="AO114" s="219">
        <f>'Indicator Date hidden2'!BZ113</f>
        <v>0.26027397260273971</v>
      </c>
      <c r="AP114" s="134"/>
    </row>
    <row r="115" spans="1:42" ht="15" thickBot="1" x14ac:dyDescent="0.35">
      <c r="A115" s="202" t="str">
        <f>'Indicator Data'!A117</f>
        <v>Micronesia</v>
      </c>
      <c r="B115" s="203" t="str">
        <f>'Indicator Data'!B117</f>
        <v>FSM</v>
      </c>
      <c r="C115" s="220">
        <f>'Hazard &amp; Exposure'!AO114</f>
        <v>0.1</v>
      </c>
      <c r="D115" s="205">
        <f>'Hazard &amp; Exposure'!AP114</f>
        <v>0.1</v>
      </c>
      <c r="E115" s="205">
        <f>'Hazard &amp; Exposure'!AQ114</f>
        <v>8.6</v>
      </c>
      <c r="F115" s="205">
        <f>'Hazard &amp; Exposure'!AR114</f>
        <v>3.8</v>
      </c>
      <c r="G115" s="205">
        <f>'Hazard &amp; Exposure'!AU114</f>
        <v>5.4</v>
      </c>
      <c r="H115" s="205">
        <f>'Hazard &amp; Exposure'!DM114</f>
        <v>2.9</v>
      </c>
      <c r="I115" s="206">
        <f>'Hazard &amp; Exposure'!DN114</f>
        <v>4.2</v>
      </c>
      <c r="J115" s="205">
        <f>'Hazard &amp; Exposure'!DQ114</f>
        <v>0</v>
      </c>
      <c r="K115" s="205">
        <f>'Hazard &amp; Exposure'!DT114</f>
        <v>0</v>
      </c>
      <c r="L115" s="206">
        <f>'Hazard &amp; Exposure'!DU114</f>
        <v>0</v>
      </c>
      <c r="M115" s="207">
        <f t="shared" si="24"/>
        <v>2.2999999999999998</v>
      </c>
      <c r="N115" s="208">
        <f>Vulnerability!E114</f>
        <v>5.6</v>
      </c>
      <c r="O115" s="209">
        <f>Vulnerability!H114</f>
        <v>3.8</v>
      </c>
      <c r="P115" s="209">
        <f>Vulnerability!N114</f>
        <v>7.3</v>
      </c>
      <c r="Q115" s="206">
        <f>Vulnerability!O114</f>
        <v>5.6</v>
      </c>
      <c r="R115" s="209">
        <f>Vulnerability!T114</f>
        <v>0</v>
      </c>
      <c r="S115" s="210">
        <f>Vulnerability!AB114</f>
        <v>4.3</v>
      </c>
      <c r="T115" s="210">
        <f>Vulnerability!AE114</f>
        <v>2.2999999999999998</v>
      </c>
      <c r="U115" s="210">
        <f>Vulnerability!AH114</f>
        <v>4.3</v>
      </c>
      <c r="V115" s="210">
        <f>Vulnerability!AK114</f>
        <v>5</v>
      </c>
      <c r="W115" s="209">
        <f>Vulnerability!AL114</f>
        <v>4</v>
      </c>
      <c r="X115" s="206">
        <f>Vulnerability!AM114</f>
        <v>2.2000000000000002</v>
      </c>
      <c r="Y115" s="207">
        <f t="shared" si="25"/>
        <v>4.0999999999999996</v>
      </c>
      <c r="Z115" s="221">
        <f>'Lack of Coping Capacity'!D114</f>
        <v>6</v>
      </c>
      <c r="AA115" s="212">
        <f>'Lack of Coping Capacity'!G114</f>
        <v>5.4</v>
      </c>
      <c r="AB115" s="206">
        <f>'Lack of Coping Capacity'!H114</f>
        <v>5.7</v>
      </c>
      <c r="AC115" s="212">
        <f>'Lack of Coping Capacity'!M114</f>
        <v>5.8</v>
      </c>
      <c r="AD115" s="212">
        <f>'Lack of Coping Capacity'!R114</f>
        <v>3.4</v>
      </c>
      <c r="AE115" s="212">
        <f>'Lack of Coping Capacity'!Z114</f>
        <v>5.3</v>
      </c>
      <c r="AF115" s="206">
        <f>'Lack of Coping Capacity'!AA114</f>
        <v>4.8</v>
      </c>
      <c r="AG115" s="207">
        <f t="shared" si="26"/>
        <v>5.3</v>
      </c>
      <c r="AH115" s="213">
        <f t="shared" si="27"/>
        <v>3.7</v>
      </c>
      <c r="AI115" s="214" t="str">
        <f t="shared" si="28"/>
        <v>Medium</v>
      </c>
      <c r="AJ115" s="215">
        <f t="shared" si="29"/>
        <v>96</v>
      </c>
      <c r="AK115" s="216">
        <f>VLOOKUP($B115,'Lack of Reliability Index'!$A$2:$H$192,8,FALSE)</f>
        <v>5.978494623655914</v>
      </c>
      <c r="AL115" s="217">
        <f>'Imputed and missing data hidden'!BY113</f>
        <v>19</v>
      </c>
      <c r="AM115" s="218">
        <f t="shared" si="30"/>
        <v>0.37254901960784315</v>
      </c>
      <c r="AN115" s="217" t="str">
        <f t="shared" si="31"/>
        <v/>
      </c>
      <c r="AO115" s="219">
        <f>'Indicator Date hidden2'!BZ114</f>
        <v>0.37096774193548387</v>
      </c>
      <c r="AP115" s="134"/>
    </row>
    <row r="116" spans="1:42" ht="15" thickBot="1" x14ac:dyDescent="0.35">
      <c r="A116" s="202" t="str">
        <f>'Indicator Data'!A118</f>
        <v>Moldova Republic of</v>
      </c>
      <c r="B116" s="203" t="str">
        <f>'Indicator Data'!B118</f>
        <v>MDA</v>
      </c>
      <c r="C116" s="220">
        <f>'Hazard &amp; Exposure'!AO115</f>
        <v>6.3</v>
      </c>
      <c r="D116" s="205">
        <f>'Hazard &amp; Exposure'!AP115</f>
        <v>5.6</v>
      </c>
      <c r="E116" s="205">
        <f>'Hazard &amp; Exposure'!AQ115</f>
        <v>0</v>
      </c>
      <c r="F116" s="205">
        <f>'Hazard &amp; Exposure'!AR115</f>
        <v>0</v>
      </c>
      <c r="G116" s="205">
        <f>'Hazard &amp; Exposure'!AU115</f>
        <v>5.6</v>
      </c>
      <c r="H116" s="205">
        <f>'Hazard &amp; Exposure'!DM115</f>
        <v>4.5999999999999996</v>
      </c>
      <c r="I116" s="206">
        <f>'Hazard &amp; Exposure'!DN115</f>
        <v>4.0999999999999996</v>
      </c>
      <c r="J116" s="205">
        <f>'Hazard &amp; Exposure'!DQ115</f>
        <v>2.9</v>
      </c>
      <c r="K116" s="205">
        <f>'Hazard &amp; Exposure'!DT115</f>
        <v>0</v>
      </c>
      <c r="L116" s="206">
        <f>'Hazard &amp; Exposure'!DU115</f>
        <v>2</v>
      </c>
      <c r="M116" s="207">
        <f t="shared" si="24"/>
        <v>3.1</v>
      </c>
      <c r="N116" s="208">
        <f>Vulnerability!E115</f>
        <v>2.5</v>
      </c>
      <c r="O116" s="209">
        <f>Vulnerability!H115</f>
        <v>1.5</v>
      </c>
      <c r="P116" s="209">
        <f>Vulnerability!N115</f>
        <v>2.7</v>
      </c>
      <c r="Q116" s="206">
        <f>Vulnerability!O115</f>
        <v>2.2999999999999998</v>
      </c>
      <c r="R116" s="209">
        <f>Vulnerability!T115</f>
        <v>1</v>
      </c>
      <c r="S116" s="210">
        <f>Vulnerability!AB115</f>
        <v>1</v>
      </c>
      <c r="T116" s="210">
        <f>Vulnerability!AE115</f>
        <v>0.8</v>
      </c>
      <c r="U116" s="210">
        <f>Vulnerability!AH115</f>
        <v>0.1</v>
      </c>
      <c r="V116" s="210">
        <f>Vulnerability!AK115</f>
        <v>3.8</v>
      </c>
      <c r="W116" s="209">
        <f>Vulnerability!AL115</f>
        <v>1.5</v>
      </c>
      <c r="X116" s="206">
        <f>Vulnerability!AM115</f>
        <v>1.3</v>
      </c>
      <c r="Y116" s="207">
        <f t="shared" si="25"/>
        <v>1.8</v>
      </c>
      <c r="Z116" s="221">
        <f>'Lack of Coping Capacity'!D115</f>
        <v>6.2</v>
      </c>
      <c r="AA116" s="212">
        <f>'Lack of Coping Capacity'!G115</f>
        <v>6.2</v>
      </c>
      <c r="AB116" s="206">
        <f>'Lack of Coping Capacity'!H115</f>
        <v>6.2</v>
      </c>
      <c r="AC116" s="212">
        <f>'Lack of Coping Capacity'!M115</f>
        <v>2.1</v>
      </c>
      <c r="AD116" s="212">
        <f>'Lack of Coping Capacity'!R115</f>
        <v>1.6</v>
      </c>
      <c r="AE116" s="212">
        <f>'Lack of Coping Capacity'!Z115</f>
        <v>2.9</v>
      </c>
      <c r="AF116" s="206">
        <f>'Lack of Coping Capacity'!AA115</f>
        <v>2.2000000000000002</v>
      </c>
      <c r="AG116" s="207">
        <f t="shared" si="26"/>
        <v>4.5</v>
      </c>
      <c r="AH116" s="213">
        <f t="shared" si="27"/>
        <v>2.9</v>
      </c>
      <c r="AI116" s="214" t="str">
        <f t="shared" si="28"/>
        <v>Low</v>
      </c>
      <c r="AJ116" s="215">
        <f t="shared" si="29"/>
        <v>122</v>
      </c>
      <c r="AK116" s="216">
        <f>VLOOKUP($B116,'Lack of Reliability Index'!$A$2:$H$192,8,FALSE)</f>
        <v>3.89041095890411</v>
      </c>
      <c r="AL116" s="217">
        <f>'Imputed and missing data hidden'!BY114</f>
        <v>5</v>
      </c>
      <c r="AM116" s="218">
        <f t="shared" si="30"/>
        <v>9.8039215686274508E-2</v>
      </c>
      <c r="AN116" s="217" t="str">
        <f t="shared" si="31"/>
        <v/>
      </c>
      <c r="AO116" s="219">
        <f>'Indicator Date hidden2'!BZ115</f>
        <v>0.47945205479452052</v>
      </c>
      <c r="AP116" s="134"/>
    </row>
    <row r="117" spans="1:42" ht="15" thickBot="1" x14ac:dyDescent="0.35">
      <c r="A117" s="202" t="str">
        <f>'Indicator Data'!A119</f>
        <v>Mongolia</v>
      </c>
      <c r="B117" s="203" t="str">
        <f>'Indicator Data'!B119</f>
        <v>MNG</v>
      </c>
      <c r="C117" s="220">
        <f>'Hazard &amp; Exposure'!AO116</f>
        <v>2.4</v>
      </c>
      <c r="D117" s="205">
        <f>'Hazard &amp; Exposure'!AP116</f>
        <v>4.3</v>
      </c>
      <c r="E117" s="205">
        <f>'Hazard &amp; Exposure'!AQ116</f>
        <v>0</v>
      </c>
      <c r="F117" s="205">
        <f>'Hazard &amp; Exposure'!AR116</f>
        <v>0</v>
      </c>
      <c r="G117" s="205">
        <f>'Hazard &amp; Exposure'!AU116</f>
        <v>6.7</v>
      </c>
      <c r="H117" s="205">
        <f>'Hazard &amp; Exposure'!DM116</f>
        <v>1.8</v>
      </c>
      <c r="I117" s="206">
        <f>'Hazard &amp; Exposure'!DN116</f>
        <v>2.9</v>
      </c>
      <c r="J117" s="205">
        <f>'Hazard &amp; Exposure'!DQ116</f>
        <v>0.2</v>
      </c>
      <c r="K117" s="205">
        <f>'Hazard &amp; Exposure'!DT116</f>
        <v>0</v>
      </c>
      <c r="L117" s="206">
        <f>'Hazard &amp; Exposure'!DU116</f>
        <v>0.1</v>
      </c>
      <c r="M117" s="207">
        <f t="shared" si="24"/>
        <v>1.6</v>
      </c>
      <c r="N117" s="208">
        <f>Vulnerability!E116</f>
        <v>4.4000000000000004</v>
      </c>
      <c r="O117" s="209">
        <f>Vulnerability!H116</f>
        <v>3.1</v>
      </c>
      <c r="P117" s="209">
        <f>Vulnerability!N116</f>
        <v>2</v>
      </c>
      <c r="Q117" s="206">
        <f>Vulnerability!O116</f>
        <v>3.5</v>
      </c>
      <c r="R117" s="209">
        <f>Vulnerability!T116</f>
        <v>0</v>
      </c>
      <c r="S117" s="210">
        <f>Vulnerability!AB116</f>
        <v>2.7</v>
      </c>
      <c r="T117" s="210">
        <f>Vulnerability!AE116</f>
        <v>0.8</v>
      </c>
      <c r="U117" s="210">
        <f>Vulnerability!AH116</f>
        <v>3.6</v>
      </c>
      <c r="V117" s="210">
        <f>Vulnerability!AK116</f>
        <v>5.9</v>
      </c>
      <c r="W117" s="209">
        <f>Vulnerability!AL116</f>
        <v>3.5</v>
      </c>
      <c r="X117" s="206">
        <f>Vulnerability!AM116</f>
        <v>1.9</v>
      </c>
      <c r="Y117" s="207">
        <f t="shared" si="25"/>
        <v>2.7</v>
      </c>
      <c r="Z117" s="221">
        <f>'Lack of Coping Capacity'!D116</f>
        <v>5.0999999999999996</v>
      </c>
      <c r="AA117" s="212">
        <f>'Lack of Coping Capacity'!G116</f>
        <v>6</v>
      </c>
      <c r="AB117" s="206">
        <f>'Lack of Coping Capacity'!H116</f>
        <v>5.6</v>
      </c>
      <c r="AC117" s="212">
        <f>'Lack of Coping Capacity'!M116</f>
        <v>2.2000000000000002</v>
      </c>
      <c r="AD117" s="212">
        <f>'Lack of Coping Capacity'!R116</f>
        <v>5.9</v>
      </c>
      <c r="AE117" s="212">
        <f>'Lack of Coping Capacity'!Z116</f>
        <v>3.8</v>
      </c>
      <c r="AF117" s="206">
        <f>'Lack of Coping Capacity'!AA116</f>
        <v>4</v>
      </c>
      <c r="AG117" s="207">
        <f t="shared" si="26"/>
        <v>4.9000000000000004</v>
      </c>
      <c r="AH117" s="213">
        <f t="shared" si="27"/>
        <v>2.8</v>
      </c>
      <c r="AI117" s="214" t="str">
        <f t="shared" si="28"/>
        <v>Low</v>
      </c>
      <c r="AJ117" s="215">
        <f t="shared" si="29"/>
        <v>125</v>
      </c>
      <c r="AK117" s="216">
        <f>VLOOKUP($B117,'Lack of Reliability Index'!$A$2:$H$192,8,FALSE)</f>
        <v>2.4444444444444446</v>
      </c>
      <c r="AL117" s="217">
        <f>'Imputed and missing data hidden'!BY115</f>
        <v>5</v>
      </c>
      <c r="AM117" s="218">
        <f t="shared" si="30"/>
        <v>9.8039215686274508E-2</v>
      </c>
      <c r="AN117" s="217" t="str">
        <f t="shared" si="31"/>
        <v/>
      </c>
      <c r="AO117" s="219">
        <f>'Indicator Date hidden2'!BZ116</f>
        <v>0.20833333333333334</v>
      </c>
      <c r="AP117" s="134"/>
    </row>
    <row r="118" spans="1:42" ht="15" thickBot="1" x14ac:dyDescent="0.35">
      <c r="A118" s="202" t="str">
        <f>'Indicator Data'!A120</f>
        <v>Montenegro</v>
      </c>
      <c r="B118" s="203" t="str">
        <f>'Indicator Data'!B120</f>
        <v>MNE</v>
      </c>
      <c r="C118" s="220">
        <f>'Hazard &amp; Exposure'!AO117</f>
        <v>5.8</v>
      </c>
      <c r="D118" s="205">
        <f>'Hazard &amp; Exposure'!AP117</f>
        <v>4.4000000000000004</v>
      </c>
      <c r="E118" s="205">
        <f>'Hazard &amp; Exposure'!AQ117</f>
        <v>7.7</v>
      </c>
      <c r="F118" s="205">
        <f>'Hazard &amp; Exposure'!AR117</f>
        <v>0</v>
      </c>
      <c r="G118" s="205">
        <f>'Hazard &amp; Exposure'!AU117</f>
        <v>2.2999999999999998</v>
      </c>
      <c r="H118" s="205">
        <f>'Hazard &amp; Exposure'!DM117</f>
        <v>2.6</v>
      </c>
      <c r="I118" s="206">
        <f>'Hazard &amp; Exposure'!DN117</f>
        <v>4.3</v>
      </c>
      <c r="J118" s="205">
        <f>'Hazard &amp; Exposure'!DQ117</f>
        <v>0.9</v>
      </c>
      <c r="K118" s="205">
        <f>'Hazard &amp; Exposure'!DT117</f>
        <v>0</v>
      </c>
      <c r="L118" s="206">
        <f>'Hazard &amp; Exposure'!DU117</f>
        <v>0.6</v>
      </c>
      <c r="M118" s="207">
        <f t="shared" si="24"/>
        <v>2.6</v>
      </c>
      <c r="N118" s="208">
        <f>Vulnerability!E117</f>
        <v>2</v>
      </c>
      <c r="O118" s="209">
        <f>Vulnerability!H117</f>
        <v>2.5</v>
      </c>
      <c r="P118" s="209">
        <f>Vulnerability!N117</f>
        <v>1.8</v>
      </c>
      <c r="Q118" s="206">
        <f>Vulnerability!O117</f>
        <v>2.1</v>
      </c>
      <c r="R118" s="209">
        <f>Vulnerability!T117</f>
        <v>1.4</v>
      </c>
      <c r="S118" s="210">
        <f>Vulnerability!AB117</f>
        <v>0.2</v>
      </c>
      <c r="T118" s="210">
        <f>Vulnerability!AE117</f>
        <v>0.2</v>
      </c>
      <c r="U118" s="210">
        <f>Vulnerability!AH117</f>
        <v>0</v>
      </c>
      <c r="V118" s="210">
        <f>Vulnerability!AK117</f>
        <v>0.7</v>
      </c>
      <c r="W118" s="209">
        <f>Vulnerability!AL117</f>
        <v>0.3</v>
      </c>
      <c r="X118" s="206">
        <f>Vulnerability!AM117</f>
        <v>0.9</v>
      </c>
      <c r="Y118" s="207">
        <f t="shared" si="25"/>
        <v>1.5</v>
      </c>
      <c r="Z118" s="221">
        <f>'Lack of Coping Capacity'!D117</f>
        <v>4</v>
      </c>
      <c r="AA118" s="212">
        <f>'Lack of Coping Capacity'!G117</f>
        <v>5.0999999999999996</v>
      </c>
      <c r="AB118" s="206">
        <f>'Lack of Coping Capacity'!H117</f>
        <v>4.5999999999999996</v>
      </c>
      <c r="AC118" s="212">
        <f>'Lack of Coping Capacity'!M117</f>
        <v>1</v>
      </c>
      <c r="AD118" s="212">
        <f>'Lack of Coping Capacity'!R117</f>
        <v>0.9</v>
      </c>
      <c r="AE118" s="212">
        <f>'Lack of Coping Capacity'!Z117</f>
        <v>2.8</v>
      </c>
      <c r="AF118" s="206">
        <f>'Lack of Coping Capacity'!AA117</f>
        <v>1.6</v>
      </c>
      <c r="AG118" s="207">
        <f t="shared" si="26"/>
        <v>3.2</v>
      </c>
      <c r="AH118" s="213">
        <f t="shared" si="27"/>
        <v>2.2999999999999998</v>
      </c>
      <c r="AI118" s="214" t="str">
        <f t="shared" si="28"/>
        <v>Low</v>
      </c>
      <c r="AJ118" s="215">
        <f t="shared" si="29"/>
        <v>139</v>
      </c>
      <c r="AK118" s="216">
        <f>VLOOKUP($B118,'Lack of Reliability Index'!$A$2:$H$192,8,FALSE)</f>
        <v>3.7032863849765256</v>
      </c>
      <c r="AL118" s="217">
        <f>'Imputed and missing data hidden'!BY116</f>
        <v>6</v>
      </c>
      <c r="AM118" s="218">
        <f t="shared" si="30"/>
        <v>0.11764705882352941</v>
      </c>
      <c r="AN118" s="217" t="str">
        <f t="shared" si="31"/>
        <v/>
      </c>
      <c r="AO118" s="219">
        <f>'Indicator Date hidden2'!BZ117</f>
        <v>0.39436619718309857</v>
      </c>
      <c r="AP118" s="134"/>
    </row>
    <row r="119" spans="1:42" ht="15" thickBot="1" x14ac:dyDescent="0.35">
      <c r="A119" s="202" t="str">
        <f>'Indicator Data'!A121</f>
        <v>Morocco</v>
      </c>
      <c r="B119" s="203" t="str">
        <f>'Indicator Data'!B121</f>
        <v>MAR</v>
      </c>
      <c r="C119" s="220">
        <f>'Hazard &amp; Exposure'!AO118</f>
        <v>4.8</v>
      </c>
      <c r="D119" s="205">
        <f>'Hazard &amp; Exposure'!AP118</f>
        <v>5.8</v>
      </c>
      <c r="E119" s="205">
        <f>'Hazard &amp; Exposure'!AQ118</f>
        <v>6.7</v>
      </c>
      <c r="F119" s="205">
        <f>'Hazard &amp; Exposure'!AR118</f>
        <v>0</v>
      </c>
      <c r="G119" s="205">
        <f>'Hazard &amp; Exposure'!AU118</f>
        <v>5.8</v>
      </c>
      <c r="H119" s="205">
        <f>'Hazard &amp; Exposure'!DM118</f>
        <v>3.5</v>
      </c>
      <c r="I119" s="206">
        <f>'Hazard &amp; Exposure'!DN118</f>
        <v>4.7</v>
      </c>
      <c r="J119" s="205">
        <f>'Hazard &amp; Exposure'!DQ118</f>
        <v>4.8</v>
      </c>
      <c r="K119" s="205">
        <f>'Hazard &amp; Exposure'!DT118</f>
        <v>0</v>
      </c>
      <c r="L119" s="206">
        <f>'Hazard &amp; Exposure'!DU118</f>
        <v>3.4</v>
      </c>
      <c r="M119" s="207">
        <f t="shared" si="24"/>
        <v>4.0999999999999996</v>
      </c>
      <c r="N119" s="208">
        <f>Vulnerability!E118</f>
        <v>5.9</v>
      </c>
      <c r="O119" s="209">
        <f>Vulnerability!H118</f>
        <v>4.9000000000000004</v>
      </c>
      <c r="P119" s="209">
        <f>Vulnerability!N118</f>
        <v>0.9</v>
      </c>
      <c r="Q119" s="206">
        <f>Vulnerability!O118</f>
        <v>4.4000000000000004</v>
      </c>
      <c r="R119" s="209">
        <f>Vulnerability!T118</f>
        <v>3</v>
      </c>
      <c r="S119" s="210">
        <f>Vulnerability!AB118</f>
        <v>0.5</v>
      </c>
      <c r="T119" s="210">
        <f>Vulnerability!AE118</f>
        <v>1.1000000000000001</v>
      </c>
      <c r="U119" s="210">
        <f>Vulnerability!AH118</f>
        <v>0</v>
      </c>
      <c r="V119" s="210">
        <f>Vulnerability!AK118</f>
        <v>0.6</v>
      </c>
      <c r="W119" s="209">
        <f>Vulnerability!AL118</f>
        <v>0.6</v>
      </c>
      <c r="X119" s="206">
        <f>Vulnerability!AM118</f>
        <v>1.9</v>
      </c>
      <c r="Y119" s="207">
        <f t="shared" si="25"/>
        <v>3.2</v>
      </c>
      <c r="Z119" s="221">
        <f>'Lack of Coping Capacity'!D118</f>
        <v>5.6</v>
      </c>
      <c r="AA119" s="212">
        <f>'Lack of Coping Capacity'!G118</f>
        <v>5.6</v>
      </c>
      <c r="AB119" s="206">
        <f>'Lack of Coping Capacity'!H118</f>
        <v>5.6</v>
      </c>
      <c r="AC119" s="212">
        <f>'Lack of Coping Capacity'!M118</f>
        <v>2.8</v>
      </c>
      <c r="AD119" s="212">
        <f>'Lack of Coping Capacity'!R118</f>
        <v>3.7</v>
      </c>
      <c r="AE119" s="212">
        <f>'Lack of Coping Capacity'!Z118</f>
        <v>4.4000000000000004</v>
      </c>
      <c r="AF119" s="206">
        <f>'Lack of Coping Capacity'!AA118</f>
        <v>3.6</v>
      </c>
      <c r="AG119" s="207">
        <f t="shared" si="26"/>
        <v>4.7</v>
      </c>
      <c r="AH119" s="213">
        <f t="shared" si="27"/>
        <v>4</v>
      </c>
      <c r="AI119" s="214" t="str">
        <f t="shared" si="28"/>
        <v>Medium</v>
      </c>
      <c r="AJ119" s="215">
        <f t="shared" si="29"/>
        <v>84</v>
      </c>
      <c r="AK119" s="216">
        <f>VLOOKUP($B119,'Lack of Reliability Index'!$A$2:$H$192,8,FALSE)</f>
        <v>2.3851851851851844</v>
      </c>
      <c r="AL119" s="217">
        <f>'Imputed and missing data hidden'!BY117</f>
        <v>2</v>
      </c>
      <c r="AM119" s="218">
        <f t="shared" si="30"/>
        <v>3.9215686274509803E-2</v>
      </c>
      <c r="AN119" s="217" t="str">
        <f t="shared" si="31"/>
        <v/>
      </c>
      <c r="AO119" s="219">
        <f>'Indicator Date hidden2'!BZ118</f>
        <v>0.34722222222222221</v>
      </c>
      <c r="AP119" s="134"/>
    </row>
    <row r="120" spans="1:42" ht="15" thickBot="1" x14ac:dyDescent="0.35">
      <c r="A120" s="202" t="str">
        <f>'Indicator Data'!A122</f>
        <v>Mozambique</v>
      </c>
      <c r="B120" s="203" t="str">
        <f>'Indicator Data'!B122</f>
        <v>MOZ</v>
      </c>
      <c r="C120" s="220">
        <f>'Hazard &amp; Exposure'!AO119</f>
        <v>3.8</v>
      </c>
      <c r="D120" s="205">
        <f>'Hazard &amp; Exposure'!AP119</f>
        <v>6.3</v>
      </c>
      <c r="E120" s="205">
        <f>'Hazard &amp; Exposure'!AQ119</f>
        <v>6</v>
      </c>
      <c r="F120" s="205">
        <f>'Hazard &amp; Exposure'!AR119</f>
        <v>5.2</v>
      </c>
      <c r="G120" s="205">
        <f>'Hazard &amp; Exposure'!AU119</f>
        <v>6.4</v>
      </c>
      <c r="H120" s="205">
        <f>'Hazard &amp; Exposure'!DM119</f>
        <v>6.6</v>
      </c>
      <c r="I120" s="206">
        <f>'Hazard &amp; Exposure'!DN119</f>
        <v>5.8</v>
      </c>
      <c r="J120" s="205">
        <f>'Hazard &amp; Exposure'!DQ119</f>
        <v>9.8000000000000007</v>
      </c>
      <c r="K120" s="205">
        <f>'Hazard &amp; Exposure'!DT119</f>
        <v>9</v>
      </c>
      <c r="L120" s="206">
        <f>'Hazard &amp; Exposure'!DU119</f>
        <v>9</v>
      </c>
      <c r="M120" s="207">
        <f t="shared" si="24"/>
        <v>7.8</v>
      </c>
      <c r="N120" s="208">
        <f>Vulnerability!E119</f>
        <v>9.3000000000000007</v>
      </c>
      <c r="O120" s="209">
        <f>Vulnerability!H119</f>
        <v>7.2</v>
      </c>
      <c r="P120" s="209">
        <f>Vulnerability!N119</f>
        <v>3.7</v>
      </c>
      <c r="Q120" s="206">
        <f>Vulnerability!O119</f>
        <v>7.4</v>
      </c>
      <c r="R120" s="209">
        <f>Vulnerability!T119</f>
        <v>8.1999999999999993</v>
      </c>
      <c r="S120" s="210">
        <f>Vulnerability!AB119</f>
        <v>8</v>
      </c>
      <c r="T120" s="210">
        <f>Vulnerability!AE119</f>
        <v>4.5999999999999996</v>
      </c>
      <c r="U120" s="210">
        <f>Vulnerability!AH119</f>
        <v>10</v>
      </c>
      <c r="V120" s="210">
        <f>Vulnerability!AK119</f>
        <v>8.3000000000000007</v>
      </c>
      <c r="W120" s="209">
        <f>Vulnerability!AL119</f>
        <v>8.3000000000000007</v>
      </c>
      <c r="X120" s="206">
        <f>Vulnerability!AM119</f>
        <v>8.3000000000000007</v>
      </c>
      <c r="Y120" s="207">
        <f t="shared" si="25"/>
        <v>7.9</v>
      </c>
      <c r="Z120" s="221">
        <f>'Lack of Coping Capacity'!D119</f>
        <v>2.1</v>
      </c>
      <c r="AA120" s="212">
        <f>'Lack of Coping Capacity'!G119</f>
        <v>7.1</v>
      </c>
      <c r="AB120" s="206">
        <f>'Lack of Coping Capacity'!H119</f>
        <v>4.5999999999999996</v>
      </c>
      <c r="AC120" s="212">
        <f>'Lack of Coping Capacity'!M119</f>
        <v>7.4</v>
      </c>
      <c r="AD120" s="212">
        <f>'Lack of Coping Capacity'!R119</f>
        <v>8.8000000000000007</v>
      </c>
      <c r="AE120" s="212">
        <f>'Lack of Coping Capacity'!Z119</f>
        <v>6.8</v>
      </c>
      <c r="AF120" s="206">
        <f>'Lack of Coping Capacity'!AA119</f>
        <v>7.7</v>
      </c>
      <c r="AG120" s="207">
        <f t="shared" si="26"/>
        <v>6.4</v>
      </c>
      <c r="AH120" s="213">
        <f t="shared" si="27"/>
        <v>7.3</v>
      </c>
      <c r="AI120" s="214" t="str">
        <f t="shared" si="28"/>
        <v>Very High</v>
      </c>
      <c r="AJ120" s="215">
        <f t="shared" si="29"/>
        <v>9</v>
      </c>
      <c r="AK120" s="216">
        <f>VLOOKUP($B120,'Lack of Reliability Index'!$A$2:$H$192,8,FALSE)</f>
        <v>3.1999999999999993</v>
      </c>
      <c r="AL120" s="217">
        <f>'Imputed and missing data hidden'!BY118</f>
        <v>0</v>
      </c>
      <c r="AM120" s="218">
        <f t="shared" si="30"/>
        <v>0</v>
      </c>
      <c r="AN120" s="217" t="str">
        <f t="shared" si="31"/>
        <v>YES</v>
      </c>
      <c r="AO120" s="219">
        <f>'Indicator Date hidden2'!BZ119</f>
        <v>0.48</v>
      </c>
      <c r="AP120" s="134"/>
    </row>
    <row r="121" spans="1:42" ht="15" thickBot="1" x14ac:dyDescent="0.35">
      <c r="A121" s="202" t="str">
        <f>'Indicator Data'!A123</f>
        <v>Myanmar</v>
      </c>
      <c r="B121" s="203" t="str">
        <f>'Indicator Data'!B123</f>
        <v>MMR</v>
      </c>
      <c r="C121" s="220">
        <f>'Hazard &amp; Exposure'!AO120</f>
        <v>9.1</v>
      </c>
      <c r="D121" s="205">
        <f>'Hazard &amp; Exposure'!AP120</f>
        <v>9.9</v>
      </c>
      <c r="E121" s="205">
        <f>'Hazard &amp; Exposure'!AQ120</f>
        <v>8.9</v>
      </c>
      <c r="F121" s="205">
        <f>'Hazard &amp; Exposure'!AR120</f>
        <v>5.6</v>
      </c>
      <c r="G121" s="205">
        <f>'Hazard &amp; Exposure'!AU120</f>
        <v>1</v>
      </c>
      <c r="H121" s="205">
        <f>'Hazard &amp; Exposure'!DM120</f>
        <v>6.5</v>
      </c>
      <c r="I121" s="206">
        <f>'Hazard &amp; Exposure'!DN120</f>
        <v>7.8</v>
      </c>
      <c r="J121" s="205">
        <f>'Hazard &amp; Exposure'!DQ120</f>
        <v>9.6</v>
      </c>
      <c r="K121" s="205">
        <f>'Hazard &amp; Exposure'!DT120</f>
        <v>7</v>
      </c>
      <c r="L121" s="206">
        <f>'Hazard &amp; Exposure'!DU120</f>
        <v>7</v>
      </c>
      <c r="M121" s="207">
        <f t="shared" si="24"/>
        <v>7.4</v>
      </c>
      <c r="N121" s="208">
        <f>Vulnerability!E120</f>
        <v>7.4</v>
      </c>
      <c r="O121" s="209">
        <f>Vulnerability!H120</f>
        <v>3.9</v>
      </c>
      <c r="P121" s="209">
        <f>Vulnerability!N120</f>
        <v>1.4</v>
      </c>
      <c r="Q121" s="206">
        <f>Vulnerability!O120</f>
        <v>5</v>
      </c>
      <c r="R121" s="209">
        <f>Vulnerability!T120</f>
        <v>7.2</v>
      </c>
      <c r="S121" s="210">
        <f>Vulnerability!AB120</f>
        <v>3</v>
      </c>
      <c r="T121" s="210">
        <f>Vulnerability!AE120</f>
        <v>3.8</v>
      </c>
      <c r="U121" s="210">
        <f>Vulnerability!AH120</f>
        <v>0.1</v>
      </c>
      <c r="V121" s="210">
        <f>Vulnerability!AK120</f>
        <v>4.0999999999999996</v>
      </c>
      <c r="W121" s="209">
        <f>Vulnerability!AL120</f>
        <v>2.9</v>
      </c>
      <c r="X121" s="206">
        <f>Vulnerability!AM120</f>
        <v>5.4</v>
      </c>
      <c r="Y121" s="207">
        <f t="shared" si="25"/>
        <v>5.2</v>
      </c>
      <c r="Z121" s="221">
        <f>'Lack of Coping Capacity'!D120</f>
        <v>7.1</v>
      </c>
      <c r="AA121" s="212">
        <f>'Lack of Coping Capacity'!G120</f>
        <v>7.3</v>
      </c>
      <c r="AB121" s="206">
        <f>'Lack of Coping Capacity'!H120</f>
        <v>7.2</v>
      </c>
      <c r="AC121" s="212">
        <f>'Lack of Coping Capacity'!M120</f>
        <v>5</v>
      </c>
      <c r="AD121" s="212">
        <f>'Lack of Coping Capacity'!R120</f>
        <v>5.7</v>
      </c>
      <c r="AE121" s="212">
        <f>'Lack of Coping Capacity'!Z120</f>
        <v>5.4</v>
      </c>
      <c r="AF121" s="206">
        <f>'Lack of Coping Capacity'!AA120</f>
        <v>5.4</v>
      </c>
      <c r="AG121" s="207">
        <f t="shared" si="26"/>
        <v>6.4</v>
      </c>
      <c r="AH121" s="213">
        <f t="shared" si="27"/>
        <v>6.3</v>
      </c>
      <c r="AI121" s="214" t="str">
        <f t="shared" si="28"/>
        <v>High</v>
      </c>
      <c r="AJ121" s="215">
        <f t="shared" si="29"/>
        <v>18</v>
      </c>
      <c r="AK121" s="216">
        <f>VLOOKUP($B121,'Lack of Reliability Index'!$A$2:$H$192,8,FALSE)</f>
        <v>3.2222222222222232</v>
      </c>
      <c r="AL121" s="217">
        <f>'Imputed and missing data hidden'!BY119</f>
        <v>3</v>
      </c>
      <c r="AM121" s="218">
        <f t="shared" si="30"/>
        <v>5.8823529411764705E-2</v>
      </c>
      <c r="AN121" s="217" t="str">
        <f t="shared" si="31"/>
        <v>YES</v>
      </c>
      <c r="AO121" s="219">
        <f>'Indicator Date hidden2'!BZ120</f>
        <v>0.33333333333333331</v>
      </c>
      <c r="AP121" s="134"/>
    </row>
    <row r="122" spans="1:42" ht="15" thickBot="1" x14ac:dyDescent="0.35">
      <c r="A122" s="202" t="str">
        <f>'Indicator Data'!A124</f>
        <v>Namibia</v>
      </c>
      <c r="B122" s="203" t="str">
        <f>'Indicator Data'!B124</f>
        <v>NAM</v>
      </c>
      <c r="C122" s="220">
        <f>'Hazard &amp; Exposure'!AO121</f>
        <v>0.1</v>
      </c>
      <c r="D122" s="205">
        <f>'Hazard &amp; Exposure'!AP121</f>
        <v>6.1</v>
      </c>
      <c r="E122" s="205">
        <f>'Hazard &amp; Exposure'!AQ121</f>
        <v>0</v>
      </c>
      <c r="F122" s="205">
        <f>'Hazard &amp; Exposure'!AR121</f>
        <v>0</v>
      </c>
      <c r="G122" s="205">
        <f>'Hazard &amp; Exposure'!AU121</f>
        <v>8.9</v>
      </c>
      <c r="H122" s="205">
        <f>'Hazard &amp; Exposure'!DM121</f>
        <v>4.7</v>
      </c>
      <c r="I122" s="206">
        <f>'Hazard &amp; Exposure'!DN121</f>
        <v>4.3</v>
      </c>
      <c r="J122" s="205">
        <f>'Hazard &amp; Exposure'!DQ121</f>
        <v>0.4</v>
      </c>
      <c r="K122" s="205">
        <f>'Hazard &amp; Exposure'!DT121</f>
        <v>0</v>
      </c>
      <c r="L122" s="206">
        <f>'Hazard &amp; Exposure'!DU121</f>
        <v>0.3</v>
      </c>
      <c r="M122" s="207">
        <f t="shared" si="24"/>
        <v>2.5</v>
      </c>
      <c r="N122" s="208">
        <f>Vulnerability!E121</f>
        <v>7</v>
      </c>
      <c r="O122" s="209">
        <f>Vulnerability!H121</f>
        <v>7.2</v>
      </c>
      <c r="P122" s="209">
        <f>Vulnerability!N121</f>
        <v>0.9</v>
      </c>
      <c r="Q122" s="206">
        <f>Vulnerability!O121</f>
        <v>5.5</v>
      </c>
      <c r="R122" s="209">
        <f>Vulnerability!T121</f>
        <v>3.2</v>
      </c>
      <c r="S122" s="210">
        <f>Vulnerability!AB121</f>
        <v>6.1</v>
      </c>
      <c r="T122" s="210">
        <f>Vulnerability!AE121</f>
        <v>3.1</v>
      </c>
      <c r="U122" s="210">
        <f>Vulnerability!AH121</f>
        <v>5.7</v>
      </c>
      <c r="V122" s="210">
        <f>Vulnerability!AK121</f>
        <v>4.5999999999999996</v>
      </c>
      <c r="W122" s="209">
        <f>Vulnerability!AL121</f>
        <v>5</v>
      </c>
      <c r="X122" s="206">
        <f>Vulnerability!AM121</f>
        <v>4.2</v>
      </c>
      <c r="Y122" s="207">
        <f t="shared" si="25"/>
        <v>4.9000000000000004</v>
      </c>
      <c r="Z122" s="221">
        <f>'Lack of Coping Capacity'!D121</f>
        <v>4.3</v>
      </c>
      <c r="AA122" s="212">
        <f>'Lack of Coping Capacity'!G121</f>
        <v>4.9000000000000004</v>
      </c>
      <c r="AB122" s="206">
        <f>'Lack of Coping Capacity'!H121</f>
        <v>4.5999999999999996</v>
      </c>
      <c r="AC122" s="212">
        <f>'Lack of Coping Capacity'!M121</f>
        <v>4.3</v>
      </c>
      <c r="AD122" s="212">
        <f>'Lack of Coping Capacity'!R121</f>
        <v>6.7</v>
      </c>
      <c r="AE122" s="212">
        <f>'Lack of Coping Capacity'!Z121</f>
        <v>5</v>
      </c>
      <c r="AF122" s="206">
        <f>'Lack of Coping Capacity'!AA121</f>
        <v>5.3</v>
      </c>
      <c r="AG122" s="207">
        <f t="shared" si="26"/>
        <v>5</v>
      </c>
      <c r="AH122" s="213">
        <f t="shared" si="27"/>
        <v>3.9</v>
      </c>
      <c r="AI122" s="214" t="str">
        <f t="shared" si="28"/>
        <v>Medium</v>
      </c>
      <c r="AJ122" s="215">
        <f t="shared" si="29"/>
        <v>88</v>
      </c>
      <c r="AK122" s="216">
        <f>VLOOKUP($B122,'Lack of Reliability Index'!$A$2:$H$192,8,FALSE)</f>
        <v>2.7251141552511413</v>
      </c>
      <c r="AL122" s="217">
        <f>'Imputed and missing data hidden'!BY120</f>
        <v>2</v>
      </c>
      <c r="AM122" s="218">
        <f t="shared" si="30"/>
        <v>3.9215686274509803E-2</v>
      </c>
      <c r="AN122" s="217" t="str">
        <f t="shared" si="31"/>
        <v/>
      </c>
      <c r="AO122" s="219">
        <f>'Indicator Date hidden2'!BZ121</f>
        <v>0.41095890410958902</v>
      </c>
      <c r="AP122" s="134"/>
    </row>
    <row r="123" spans="1:42" ht="15" thickBot="1" x14ac:dyDescent="0.35">
      <c r="A123" s="202" t="str">
        <f>'Indicator Data'!A125</f>
        <v>Nauru</v>
      </c>
      <c r="B123" s="203" t="str">
        <f>'Indicator Data'!B125</f>
        <v>NRU</v>
      </c>
      <c r="C123" s="220">
        <f>'Hazard &amp; Exposure'!AO122</f>
        <v>0.1</v>
      </c>
      <c r="D123" s="205">
        <f>'Hazard &amp; Exposure'!AP122</f>
        <v>0.1</v>
      </c>
      <c r="E123" s="205">
        <f>'Hazard &amp; Exposure'!AQ122</f>
        <v>8.1999999999999993</v>
      </c>
      <c r="F123" s="205">
        <f>'Hazard &amp; Exposure'!AR122</f>
        <v>0</v>
      </c>
      <c r="G123" s="205">
        <f>'Hazard &amp; Exposure'!AU122</f>
        <v>0</v>
      </c>
      <c r="H123" s="205">
        <f>'Hazard &amp; Exposure'!DM122</f>
        <v>3.8</v>
      </c>
      <c r="I123" s="206">
        <f>'Hazard &amp; Exposure'!DN122</f>
        <v>2.8</v>
      </c>
      <c r="J123" s="205">
        <f>'Hazard &amp; Exposure'!DQ122</f>
        <v>0</v>
      </c>
      <c r="K123" s="205">
        <f>'Hazard &amp; Exposure'!DT122</f>
        <v>0</v>
      </c>
      <c r="L123" s="206">
        <f>'Hazard &amp; Exposure'!DU122</f>
        <v>0</v>
      </c>
      <c r="M123" s="207">
        <f t="shared" si="24"/>
        <v>1.5</v>
      </c>
      <c r="N123" s="208">
        <f>Vulnerability!E122</f>
        <v>2.7</v>
      </c>
      <c r="O123" s="209">
        <f>Vulnerability!H122</f>
        <v>2.4</v>
      </c>
      <c r="P123" s="209">
        <f>Vulnerability!N122</f>
        <v>7.3</v>
      </c>
      <c r="Q123" s="206">
        <f>Vulnerability!O122</f>
        <v>3.8</v>
      </c>
      <c r="R123" s="209">
        <f>Vulnerability!T122</f>
        <v>5.0999999999999996</v>
      </c>
      <c r="S123" s="210">
        <f>Vulnerability!AB122</f>
        <v>6.7</v>
      </c>
      <c r="T123" s="210">
        <f>Vulnerability!AE122</f>
        <v>2.4</v>
      </c>
      <c r="U123" s="210">
        <f>Vulnerability!AH122</f>
        <v>0</v>
      </c>
      <c r="V123" s="210">
        <f>Vulnerability!AK122</f>
        <v>5</v>
      </c>
      <c r="W123" s="209">
        <f>Vulnerability!AL122</f>
        <v>4</v>
      </c>
      <c r="X123" s="206">
        <f>Vulnerability!AM122</f>
        <v>4.5999999999999996</v>
      </c>
      <c r="Y123" s="207">
        <f t="shared" si="25"/>
        <v>4.2</v>
      </c>
      <c r="Z123" s="221">
        <f>'Lack of Coping Capacity'!D122</f>
        <v>8.1</v>
      </c>
      <c r="AA123" s="212">
        <f>'Lack of Coping Capacity'!G122</f>
        <v>5.3</v>
      </c>
      <c r="AB123" s="206">
        <f>'Lack of Coping Capacity'!H122</f>
        <v>6.7</v>
      </c>
      <c r="AC123" s="212">
        <f>'Lack of Coping Capacity'!M122</f>
        <v>3.1</v>
      </c>
      <c r="AD123" s="212">
        <f>'Lack of Coping Capacity'!R122</f>
        <v>1.3</v>
      </c>
      <c r="AE123" s="212">
        <f>'Lack of Coping Capacity'!Z122</f>
        <v>4.8</v>
      </c>
      <c r="AF123" s="206">
        <f>'Lack of Coping Capacity'!AA122</f>
        <v>3.1</v>
      </c>
      <c r="AG123" s="207">
        <f t="shared" si="26"/>
        <v>5.2</v>
      </c>
      <c r="AH123" s="213">
        <f t="shared" si="27"/>
        <v>3.2</v>
      </c>
      <c r="AI123" s="214" t="str">
        <f t="shared" si="28"/>
        <v>Low</v>
      </c>
      <c r="AJ123" s="215">
        <f t="shared" si="29"/>
        <v>109</v>
      </c>
      <c r="AK123" s="216">
        <f>VLOOKUP($B123,'Lack of Reliability Index'!$A$2:$H$192,8,FALSE)</f>
        <v>5.8390804597701145</v>
      </c>
      <c r="AL123" s="217">
        <f>'Imputed and missing data hidden'!BY121</f>
        <v>24</v>
      </c>
      <c r="AM123" s="218">
        <f t="shared" si="30"/>
        <v>0.47058823529411764</v>
      </c>
      <c r="AN123" s="217" t="str">
        <f t="shared" si="31"/>
        <v/>
      </c>
      <c r="AO123" s="219">
        <f>'Indicator Date hidden2'!BZ122</f>
        <v>0.34482758620689657</v>
      </c>
      <c r="AP123" s="134"/>
    </row>
    <row r="124" spans="1:42" ht="15" thickBot="1" x14ac:dyDescent="0.35">
      <c r="A124" s="202" t="str">
        <f>'Indicator Data'!A126</f>
        <v>Nepal</v>
      </c>
      <c r="B124" s="203" t="str">
        <f>'Indicator Data'!B126</f>
        <v>NPL</v>
      </c>
      <c r="C124" s="220">
        <f>'Hazard &amp; Exposure'!AO123</f>
        <v>9.9</v>
      </c>
      <c r="D124" s="205">
        <f>'Hazard &amp; Exposure'!AP123</f>
        <v>6.7</v>
      </c>
      <c r="E124" s="205">
        <f>'Hazard &amp; Exposure'!AQ123</f>
        <v>0</v>
      </c>
      <c r="F124" s="205">
        <f>'Hazard &amp; Exposure'!AR123</f>
        <v>0.2</v>
      </c>
      <c r="G124" s="205">
        <f>'Hazard &amp; Exposure'!AU123</f>
        <v>3.2</v>
      </c>
      <c r="H124" s="205">
        <f>'Hazard &amp; Exposure'!DM123</f>
        <v>6.6</v>
      </c>
      <c r="I124" s="206">
        <f>'Hazard &amp; Exposure'!DN123</f>
        <v>5.8</v>
      </c>
      <c r="J124" s="205">
        <f>'Hazard &amp; Exposure'!DQ123</f>
        <v>6.1</v>
      </c>
      <c r="K124" s="205">
        <f>'Hazard &amp; Exposure'!DT123</f>
        <v>0</v>
      </c>
      <c r="L124" s="206">
        <f>'Hazard &amp; Exposure'!DU123</f>
        <v>4.3</v>
      </c>
      <c r="M124" s="207">
        <f t="shared" si="24"/>
        <v>5.0999999999999996</v>
      </c>
      <c r="N124" s="208">
        <f>Vulnerability!E123</f>
        <v>7.1</v>
      </c>
      <c r="O124" s="209">
        <f>Vulnerability!H123</f>
        <v>4</v>
      </c>
      <c r="P124" s="209">
        <f>Vulnerability!N123</f>
        <v>4.2</v>
      </c>
      <c r="Q124" s="206">
        <f>Vulnerability!O123</f>
        <v>5.6</v>
      </c>
      <c r="R124" s="209">
        <f>Vulnerability!T123</f>
        <v>3.6</v>
      </c>
      <c r="S124" s="210">
        <f>Vulnerability!AB123</f>
        <v>2.5</v>
      </c>
      <c r="T124" s="210">
        <f>Vulnerability!AE123</f>
        <v>4.2</v>
      </c>
      <c r="U124" s="210">
        <f>Vulnerability!AH123</f>
        <v>0.6</v>
      </c>
      <c r="V124" s="210">
        <f>Vulnerability!AK123</f>
        <v>2</v>
      </c>
      <c r="W124" s="209">
        <f>Vulnerability!AL123</f>
        <v>2.4</v>
      </c>
      <c r="X124" s="206">
        <f>Vulnerability!AM123</f>
        <v>3</v>
      </c>
      <c r="Y124" s="207">
        <f t="shared" si="25"/>
        <v>4.4000000000000004</v>
      </c>
      <c r="Z124" s="221">
        <f>'Lack of Coping Capacity'!D123</f>
        <v>5.4</v>
      </c>
      <c r="AA124" s="212">
        <f>'Lack of Coping Capacity'!G123</f>
        <v>6.9</v>
      </c>
      <c r="AB124" s="206">
        <f>'Lack of Coping Capacity'!H123</f>
        <v>6.2</v>
      </c>
      <c r="AC124" s="212">
        <f>'Lack of Coping Capacity'!M123</f>
        <v>4.4000000000000004</v>
      </c>
      <c r="AD124" s="212">
        <f>'Lack of Coping Capacity'!R123</f>
        <v>5</v>
      </c>
      <c r="AE124" s="212">
        <f>'Lack of Coping Capacity'!Z123</f>
        <v>5.8</v>
      </c>
      <c r="AF124" s="206">
        <f>'Lack of Coping Capacity'!AA123</f>
        <v>5.0999999999999996</v>
      </c>
      <c r="AG124" s="207">
        <f t="shared" si="26"/>
        <v>5.7</v>
      </c>
      <c r="AH124" s="213">
        <f t="shared" si="27"/>
        <v>5</v>
      </c>
      <c r="AI124" s="214" t="str">
        <f t="shared" si="28"/>
        <v>High</v>
      </c>
      <c r="AJ124" s="215">
        <f t="shared" si="29"/>
        <v>48</v>
      </c>
      <c r="AK124" s="216">
        <f>VLOOKUP($B124,'Lack of Reliability Index'!$A$2:$H$192,8,FALSE)</f>
        <v>2.6738738738738732</v>
      </c>
      <c r="AL124" s="217">
        <f>'Imputed and missing data hidden'!BY122</f>
        <v>3</v>
      </c>
      <c r="AM124" s="218">
        <f t="shared" si="30"/>
        <v>5.8823529411764705E-2</v>
      </c>
      <c r="AN124" s="217" t="str">
        <f t="shared" si="31"/>
        <v/>
      </c>
      <c r="AO124" s="219">
        <f>'Indicator Date hidden2'!BZ123</f>
        <v>0.35135135135135137</v>
      </c>
      <c r="AP124" s="134"/>
    </row>
    <row r="125" spans="1:42" ht="15" thickBot="1" x14ac:dyDescent="0.35">
      <c r="A125" s="202" t="str">
        <f>'Indicator Data'!A127</f>
        <v>Netherlands</v>
      </c>
      <c r="B125" s="203" t="str">
        <f>'Indicator Data'!B127</f>
        <v>NLD</v>
      </c>
      <c r="C125" s="220">
        <f>'Hazard &amp; Exposure'!AO124</f>
        <v>2.4</v>
      </c>
      <c r="D125" s="205">
        <f>'Hazard &amp; Exposure'!AP124</f>
        <v>5.8</v>
      </c>
      <c r="E125" s="205">
        <f>'Hazard &amp; Exposure'!AQ124</f>
        <v>0</v>
      </c>
      <c r="F125" s="205">
        <f>'Hazard &amp; Exposure'!AR124</f>
        <v>0</v>
      </c>
      <c r="G125" s="205">
        <f>'Hazard &amp; Exposure'!AU124</f>
        <v>0.5</v>
      </c>
      <c r="H125" s="205">
        <f>'Hazard &amp; Exposure'!DM124</f>
        <v>1.7</v>
      </c>
      <c r="I125" s="206">
        <f>'Hazard &amp; Exposure'!DN124</f>
        <v>2</v>
      </c>
      <c r="J125" s="205">
        <f>'Hazard &amp; Exposure'!DQ124</f>
        <v>0</v>
      </c>
      <c r="K125" s="205">
        <f>'Hazard &amp; Exposure'!DT124</f>
        <v>0</v>
      </c>
      <c r="L125" s="206">
        <f>'Hazard &amp; Exposure'!DU124</f>
        <v>0</v>
      </c>
      <c r="M125" s="207">
        <f t="shared" si="24"/>
        <v>1</v>
      </c>
      <c r="N125" s="208">
        <f>Vulnerability!E124</f>
        <v>0</v>
      </c>
      <c r="O125" s="209">
        <f>Vulnerability!H124</f>
        <v>0.7</v>
      </c>
      <c r="P125" s="209">
        <f>Vulnerability!N124</f>
        <v>0.1</v>
      </c>
      <c r="Q125" s="206">
        <f>Vulnerability!O124</f>
        <v>0.2</v>
      </c>
      <c r="R125" s="209">
        <f>Vulnerability!T124</f>
        <v>5.9</v>
      </c>
      <c r="S125" s="210">
        <f>Vulnerability!AB124</f>
        <v>0.1</v>
      </c>
      <c r="T125" s="210">
        <f>Vulnerability!AE124</f>
        <v>0.3</v>
      </c>
      <c r="U125" s="210">
        <f>Vulnerability!AH124</f>
        <v>0</v>
      </c>
      <c r="V125" s="210">
        <f>Vulnerability!AK124</f>
        <v>1.6</v>
      </c>
      <c r="W125" s="209">
        <f>Vulnerability!AL124</f>
        <v>0.5</v>
      </c>
      <c r="X125" s="206">
        <f>Vulnerability!AM124</f>
        <v>3.7</v>
      </c>
      <c r="Y125" s="207">
        <f t="shared" si="25"/>
        <v>2.1</v>
      </c>
      <c r="Z125" s="221">
        <f>'Lack of Coping Capacity'!D124</f>
        <v>1.7</v>
      </c>
      <c r="AA125" s="212">
        <f>'Lack of Coping Capacity'!G124</f>
        <v>1.6</v>
      </c>
      <c r="AB125" s="206">
        <f>'Lack of Coping Capacity'!H124</f>
        <v>1.7</v>
      </c>
      <c r="AC125" s="212">
        <f>'Lack of Coping Capacity'!M124</f>
        <v>1.5</v>
      </c>
      <c r="AD125" s="212">
        <f>'Lack of Coping Capacity'!R124</f>
        <v>0.1</v>
      </c>
      <c r="AE125" s="212">
        <f>'Lack of Coping Capacity'!Z124</f>
        <v>0.6</v>
      </c>
      <c r="AF125" s="206">
        <f>'Lack of Coping Capacity'!AA124</f>
        <v>0.7</v>
      </c>
      <c r="AG125" s="207">
        <f t="shared" si="26"/>
        <v>1.2</v>
      </c>
      <c r="AH125" s="213">
        <f t="shared" si="27"/>
        <v>1.4</v>
      </c>
      <c r="AI125" s="214" t="str">
        <f t="shared" si="28"/>
        <v>Very Low</v>
      </c>
      <c r="AJ125" s="215">
        <f t="shared" si="29"/>
        <v>175</v>
      </c>
      <c r="AK125" s="216">
        <f>VLOOKUP($B125,'Lack of Reliability Index'!$A$2:$H$192,8,FALSE)</f>
        <v>3.7810945273631846</v>
      </c>
      <c r="AL125" s="217">
        <f>'Imputed and missing data hidden'!BY123</f>
        <v>10</v>
      </c>
      <c r="AM125" s="218">
        <f t="shared" si="30"/>
        <v>0.19607843137254902</v>
      </c>
      <c r="AN125" s="217" t="str">
        <f t="shared" si="31"/>
        <v/>
      </c>
      <c r="AO125" s="219">
        <f>'Indicator Date hidden2'!BZ124</f>
        <v>0.20895522388059701</v>
      </c>
      <c r="AP125" s="134"/>
    </row>
    <row r="126" spans="1:42" ht="15" thickBot="1" x14ac:dyDescent="0.35">
      <c r="A126" s="202" t="str">
        <f>'Indicator Data'!A128</f>
        <v>New Zealand</v>
      </c>
      <c r="B126" s="203" t="str">
        <f>'Indicator Data'!B128</f>
        <v>NZL</v>
      </c>
      <c r="C126" s="220">
        <f>'Hazard &amp; Exposure'!AO125</f>
        <v>7</v>
      </c>
      <c r="D126" s="205">
        <f>'Hazard &amp; Exposure'!AP125</f>
        <v>3.8</v>
      </c>
      <c r="E126" s="205">
        <f>'Hazard &amp; Exposure'!AQ125</f>
        <v>7</v>
      </c>
      <c r="F126" s="205">
        <f>'Hazard &amp; Exposure'!AR125</f>
        <v>2.9</v>
      </c>
      <c r="G126" s="205">
        <f>'Hazard &amp; Exposure'!AU125</f>
        <v>1.9</v>
      </c>
      <c r="H126" s="205">
        <f>'Hazard &amp; Exposure'!DM125</f>
        <v>2</v>
      </c>
      <c r="I126" s="206">
        <f>'Hazard &amp; Exposure'!DN125</f>
        <v>4.5</v>
      </c>
      <c r="J126" s="205">
        <f>'Hazard &amp; Exposure'!DQ125</f>
        <v>0</v>
      </c>
      <c r="K126" s="205">
        <f>'Hazard &amp; Exposure'!DT125</f>
        <v>0</v>
      </c>
      <c r="L126" s="206">
        <f>'Hazard &amp; Exposure'!DU125</f>
        <v>0</v>
      </c>
      <c r="M126" s="207">
        <f t="shared" si="24"/>
        <v>2.5</v>
      </c>
      <c r="N126" s="208">
        <f>Vulnerability!E125</f>
        <v>0</v>
      </c>
      <c r="O126" s="209">
        <f>Vulnerability!H125</f>
        <v>1.6</v>
      </c>
      <c r="P126" s="209">
        <f>Vulnerability!N125</f>
        <v>0.1</v>
      </c>
      <c r="Q126" s="206">
        <f>Vulnerability!O125</f>
        <v>0.4</v>
      </c>
      <c r="R126" s="209">
        <f>Vulnerability!T125</f>
        <v>2</v>
      </c>
      <c r="S126" s="210">
        <f>Vulnerability!AB125</f>
        <v>0.1</v>
      </c>
      <c r="T126" s="210">
        <f>Vulnerability!AE125</f>
        <v>0.4</v>
      </c>
      <c r="U126" s="210">
        <f>Vulnerability!AH125</f>
        <v>0.1</v>
      </c>
      <c r="V126" s="210">
        <f>Vulnerability!AK125</f>
        <v>1.6</v>
      </c>
      <c r="W126" s="209">
        <f>Vulnerability!AL125</f>
        <v>0.6</v>
      </c>
      <c r="X126" s="206">
        <f>Vulnerability!AM125</f>
        <v>1.3</v>
      </c>
      <c r="Y126" s="207">
        <f t="shared" si="25"/>
        <v>0.9</v>
      </c>
      <c r="Z126" s="221">
        <f>'Lack of Coping Capacity'!D125</f>
        <v>2.6</v>
      </c>
      <c r="AA126" s="212">
        <f>'Lack of Coping Capacity'!G125</f>
        <v>1.5</v>
      </c>
      <c r="AB126" s="206">
        <f>'Lack of Coping Capacity'!H125</f>
        <v>2.1</v>
      </c>
      <c r="AC126" s="212">
        <f>'Lack of Coping Capacity'!M125</f>
        <v>1.4</v>
      </c>
      <c r="AD126" s="212">
        <f>'Lack of Coping Capacity'!R125</f>
        <v>2</v>
      </c>
      <c r="AE126" s="212">
        <f>'Lack of Coping Capacity'!Z125</f>
        <v>0.9</v>
      </c>
      <c r="AF126" s="206">
        <f>'Lack of Coping Capacity'!AA125</f>
        <v>1.4</v>
      </c>
      <c r="AG126" s="207">
        <f t="shared" si="26"/>
        <v>1.8</v>
      </c>
      <c r="AH126" s="213">
        <f t="shared" si="27"/>
        <v>1.6</v>
      </c>
      <c r="AI126" s="214" t="str">
        <f t="shared" si="28"/>
        <v>Very Low</v>
      </c>
      <c r="AJ126" s="215">
        <f t="shared" si="29"/>
        <v>171</v>
      </c>
      <c r="AK126" s="216">
        <f>VLOOKUP($B126,'Lack of Reliability Index'!$A$2:$H$192,8,FALSE)</f>
        <v>4.412121212121213</v>
      </c>
      <c r="AL126" s="217">
        <f>'Imputed and missing data hidden'!BY124</f>
        <v>12</v>
      </c>
      <c r="AM126" s="218">
        <f t="shared" si="30"/>
        <v>0.23529411764705882</v>
      </c>
      <c r="AN126" s="217" t="str">
        <f t="shared" si="31"/>
        <v/>
      </c>
      <c r="AO126" s="219">
        <f>'Indicator Date hidden2'!BZ125</f>
        <v>0.22727272727272727</v>
      </c>
      <c r="AP126" s="134"/>
    </row>
    <row r="127" spans="1:42" ht="15" thickBot="1" x14ac:dyDescent="0.35">
      <c r="A127" s="202" t="str">
        <f>'Indicator Data'!A129</f>
        <v>Nicaragua</v>
      </c>
      <c r="B127" s="203" t="str">
        <f>'Indicator Data'!B129</f>
        <v>NIC</v>
      </c>
      <c r="C127" s="220">
        <f>'Hazard &amp; Exposure'!AO126</f>
        <v>9.5</v>
      </c>
      <c r="D127" s="205">
        <f>'Hazard &amp; Exposure'!AP126</f>
        <v>5.0999999999999996</v>
      </c>
      <c r="E127" s="205">
        <f>'Hazard &amp; Exposure'!AQ126</f>
        <v>8.1</v>
      </c>
      <c r="F127" s="205">
        <f>'Hazard &amp; Exposure'!AR126</f>
        <v>3.6</v>
      </c>
      <c r="G127" s="205">
        <f>'Hazard &amp; Exposure'!AU126</f>
        <v>4.0999999999999996</v>
      </c>
      <c r="H127" s="205">
        <f>'Hazard &amp; Exposure'!DM126</f>
        <v>5.9</v>
      </c>
      <c r="I127" s="206">
        <f>'Hazard &amp; Exposure'!DN126</f>
        <v>6.6</v>
      </c>
      <c r="J127" s="205">
        <f>'Hazard &amp; Exposure'!DQ126</f>
        <v>4.5999999999999996</v>
      </c>
      <c r="K127" s="205">
        <f>'Hazard &amp; Exposure'!DT126</f>
        <v>0</v>
      </c>
      <c r="L127" s="206">
        <f>'Hazard &amp; Exposure'!DU126</f>
        <v>3.2</v>
      </c>
      <c r="M127" s="207">
        <f t="shared" si="24"/>
        <v>5.0999999999999996</v>
      </c>
      <c r="N127" s="208">
        <f>Vulnerability!E126</f>
        <v>6</v>
      </c>
      <c r="O127" s="209">
        <f>Vulnerability!H126</f>
        <v>5.5</v>
      </c>
      <c r="P127" s="209">
        <f>Vulnerability!N126</f>
        <v>2.6</v>
      </c>
      <c r="Q127" s="206">
        <f>Vulnerability!O126</f>
        <v>5</v>
      </c>
      <c r="R127" s="209">
        <f>Vulnerability!T126</f>
        <v>0.8</v>
      </c>
      <c r="S127" s="210">
        <f>Vulnerability!AB126</f>
        <v>1</v>
      </c>
      <c r="T127" s="210">
        <f>Vulnerability!AE126</f>
        <v>1.2</v>
      </c>
      <c r="U127" s="210">
        <f>Vulnerability!AH126</f>
        <v>10</v>
      </c>
      <c r="V127" s="210">
        <f>Vulnerability!AK126</f>
        <v>4.5</v>
      </c>
      <c r="W127" s="209">
        <f>Vulnerability!AL126</f>
        <v>5.9</v>
      </c>
      <c r="X127" s="206">
        <f>Vulnerability!AM126</f>
        <v>3.8</v>
      </c>
      <c r="Y127" s="207">
        <f t="shared" si="25"/>
        <v>4.4000000000000004</v>
      </c>
      <c r="Z127" s="221">
        <f>'Lack of Coping Capacity'!D126</f>
        <v>4.7</v>
      </c>
      <c r="AA127" s="212">
        <f>'Lack of Coping Capacity'!G126</f>
        <v>7.2</v>
      </c>
      <c r="AB127" s="206">
        <f>'Lack of Coping Capacity'!H126</f>
        <v>6</v>
      </c>
      <c r="AC127" s="212">
        <f>'Lack of Coping Capacity'!M126</f>
        <v>4.4000000000000004</v>
      </c>
      <c r="AD127" s="212">
        <f>'Lack of Coping Capacity'!R126</f>
        <v>5</v>
      </c>
      <c r="AE127" s="212">
        <f>'Lack of Coping Capacity'!Z126</f>
        <v>4.4000000000000004</v>
      </c>
      <c r="AF127" s="206">
        <f>'Lack of Coping Capacity'!AA126</f>
        <v>4.5999999999999996</v>
      </c>
      <c r="AG127" s="207">
        <f t="shared" si="26"/>
        <v>5.3</v>
      </c>
      <c r="AH127" s="213">
        <f t="shared" si="27"/>
        <v>4.9000000000000004</v>
      </c>
      <c r="AI127" s="214" t="str">
        <f t="shared" si="28"/>
        <v>Medium</v>
      </c>
      <c r="AJ127" s="215">
        <f t="shared" si="29"/>
        <v>49</v>
      </c>
      <c r="AK127" s="216">
        <f>VLOOKUP($B127,'Lack of Reliability Index'!$A$2:$H$192,8,FALSE)</f>
        <v>3.8962962962962964</v>
      </c>
      <c r="AL127" s="217">
        <f>'Imputed and missing data hidden'!BY125</f>
        <v>6</v>
      </c>
      <c r="AM127" s="218">
        <f t="shared" si="30"/>
        <v>0.11764705882352941</v>
      </c>
      <c r="AN127" s="217" t="str">
        <f t="shared" si="31"/>
        <v/>
      </c>
      <c r="AO127" s="219">
        <f>'Indicator Date hidden2'!BZ126</f>
        <v>0.43055555555555558</v>
      </c>
      <c r="AP127" s="134"/>
    </row>
    <row r="128" spans="1:42" ht="15" thickBot="1" x14ac:dyDescent="0.35">
      <c r="A128" s="202" t="str">
        <f>'Indicator Data'!A130</f>
        <v>Niger</v>
      </c>
      <c r="B128" s="203" t="str">
        <f>'Indicator Data'!B130</f>
        <v>NER</v>
      </c>
      <c r="C128" s="220">
        <f>'Hazard &amp; Exposure'!AO127</f>
        <v>0.1</v>
      </c>
      <c r="D128" s="205">
        <f>'Hazard &amp; Exposure'!AP127</f>
        <v>7.4</v>
      </c>
      <c r="E128" s="205">
        <f>'Hazard &amp; Exposure'!AQ127</f>
        <v>0</v>
      </c>
      <c r="F128" s="205">
        <f>'Hazard &amp; Exposure'!AR127</f>
        <v>0</v>
      </c>
      <c r="G128" s="205">
        <f>'Hazard &amp; Exposure'!AU127</f>
        <v>7</v>
      </c>
      <c r="H128" s="205">
        <f>'Hazard &amp; Exposure'!DM127</f>
        <v>7</v>
      </c>
      <c r="I128" s="206">
        <f>'Hazard &amp; Exposure'!DN127</f>
        <v>4.5</v>
      </c>
      <c r="J128" s="205">
        <f>'Hazard &amp; Exposure'!DQ127</f>
        <v>9.1999999999999993</v>
      </c>
      <c r="K128" s="205">
        <f>'Hazard &amp; Exposure'!DT127</f>
        <v>9</v>
      </c>
      <c r="L128" s="206">
        <f>'Hazard &amp; Exposure'!DU127</f>
        <v>9</v>
      </c>
      <c r="M128" s="207">
        <f t="shared" si="24"/>
        <v>7.4</v>
      </c>
      <c r="N128" s="208">
        <f>Vulnerability!E127</f>
        <v>10</v>
      </c>
      <c r="O128" s="209">
        <f>Vulnerability!H127</f>
        <v>5.5</v>
      </c>
      <c r="P128" s="209">
        <f>Vulnerability!N127</f>
        <v>3.3</v>
      </c>
      <c r="Q128" s="206">
        <f>Vulnerability!O127</f>
        <v>7.2</v>
      </c>
      <c r="R128" s="209">
        <f>Vulnerability!T127</f>
        <v>7.7</v>
      </c>
      <c r="S128" s="210">
        <f>Vulnerability!AB127</f>
        <v>4.3</v>
      </c>
      <c r="T128" s="210">
        <f>Vulnerability!AE127</f>
        <v>7.3</v>
      </c>
      <c r="U128" s="210">
        <f>Vulnerability!AH127</f>
        <v>10</v>
      </c>
      <c r="V128" s="210">
        <f>Vulnerability!AK127</f>
        <v>3.6</v>
      </c>
      <c r="W128" s="209">
        <f>Vulnerability!AL127</f>
        <v>7.3</v>
      </c>
      <c r="X128" s="206">
        <f>Vulnerability!AM127</f>
        <v>7.5</v>
      </c>
      <c r="Y128" s="207">
        <f t="shared" si="25"/>
        <v>7.4</v>
      </c>
      <c r="Z128" s="221">
        <f>'Lack of Coping Capacity'!D127</f>
        <v>5.3</v>
      </c>
      <c r="AA128" s="212">
        <f>'Lack of Coping Capacity'!G127</f>
        <v>6.7</v>
      </c>
      <c r="AB128" s="206">
        <f>'Lack of Coping Capacity'!H127</f>
        <v>6</v>
      </c>
      <c r="AC128" s="212">
        <f>'Lack of Coping Capacity'!M127</f>
        <v>8.9</v>
      </c>
      <c r="AD128" s="212">
        <f>'Lack of Coping Capacity'!R127</f>
        <v>9.6999999999999993</v>
      </c>
      <c r="AE128" s="212">
        <f>'Lack of Coping Capacity'!Z127</f>
        <v>7.7</v>
      </c>
      <c r="AF128" s="206">
        <f>'Lack of Coping Capacity'!AA127</f>
        <v>8.8000000000000007</v>
      </c>
      <c r="AG128" s="207">
        <f t="shared" si="26"/>
        <v>7.7</v>
      </c>
      <c r="AH128" s="213">
        <f t="shared" si="27"/>
        <v>7.5</v>
      </c>
      <c r="AI128" s="214" t="str">
        <f t="shared" si="28"/>
        <v>Very High</v>
      </c>
      <c r="AJ128" s="215">
        <f t="shared" si="29"/>
        <v>8</v>
      </c>
      <c r="AK128" s="216">
        <f>VLOOKUP($B128,'Lack of Reliability Index'!$A$2:$H$192,8,FALSE)</f>
        <v>4.0900900900900892</v>
      </c>
      <c r="AL128" s="217">
        <f>'Imputed and missing data hidden'!BY126</f>
        <v>2</v>
      </c>
      <c r="AM128" s="218">
        <f t="shared" si="30"/>
        <v>3.9215686274509803E-2</v>
      </c>
      <c r="AN128" s="217" t="str">
        <f t="shared" si="31"/>
        <v>YES</v>
      </c>
      <c r="AO128" s="219">
        <f>'Indicator Date hidden2'!BZ127</f>
        <v>0.51351351351351349</v>
      </c>
      <c r="AP128" s="134"/>
    </row>
    <row r="129" spans="1:42" ht="15" thickBot="1" x14ac:dyDescent="0.35">
      <c r="A129" s="202" t="str">
        <f>'Indicator Data'!A131</f>
        <v>Nigeria</v>
      </c>
      <c r="B129" s="203" t="str">
        <f>'Indicator Data'!B131</f>
        <v>NGA</v>
      </c>
      <c r="C129" s="220">
        <f>'Hazard &amp; Exposure'!AO128</f>
        <v>0.1</v>
      </c>
      <c r="D129" s="205">
        <f>'Hazard &amp; Exposure'!AP128</f>
        <v>8</v>
      </c>
      <c r="E129" s="205">
        <f>'Hazard &amp; Exposure'!AQ128</f>
        <v>0</v>
      </c>
      <c r="F129" s="205">
        <f>'Hazard &amp; Exposure'!AR128</f>
        <v>0</v>
      </c>
      <c r="G129" s="205">
        <f>'Hazard &amp; Exposure'!AU128</f>
        <v>1</v>
      </c>
      <c r="H129" s="205">
        <f>'Hazard &amp; Exposure'!DM128</f>
        <v>8</v>
      </c>
      <c r="I129" s="206">
        <f>'Hazard &amp; Exposure'!DN128</f>
        <v>4</v>
      </c>
      <c r="J129" s="205">
        <f>'Hazard &amp; Exposure'!DQ128</f>
        <v>10</v>
      </c>
      <c r="K129" s="205">
        <f>'Hazard &amp; Exposure'!DT128</f>
        <v>9</v>
      </c>
      <c r="L129" s="206">
        <f>'Hazard &amp; Exposure'!DU128</f>
        <v>9</v>
      </c>
      <c r="M129" s="207">
        <f t="shared" si="24"/>
        <v>7.2</v>
      </c>
      <c r="N129" s="208">
        <f>Vulnerability!E128</f>
        <v>8.1999999999999993</v>
      </c>
      <c r="O129" s="209">
        <f>Vulnerability!H128</f>
        <v>2.5</v>
      </c>
      <c r="P129" s="209">
        <f>Vulnerability!N128</f>
        <v>0.9</v>
      </c>
      <c r="Q129" s="206">
        <f>Vulnerability!O128</f>
        <v>5</v>
      </c>
      <c r="R129" s="209">
        <f>Vulnerability!T128</f>
        <v>8</v>
      </c>
      <c r="S129" s="210">
        <f>Vulnerability!AB128</f>
        <v>5.3</v>
      </c>
      <c r="T129" s="210">
        <f>Vulnerability!AE128</f>
        <v>6.9</v>
      </c>
      <c r="U129" s="210">
        <f>Vulnerability!AH128</f>
        <v>0.4</v>
      </c>
      <c r="V129" s="210">
        <f>Vulnerability!AK128</f>
        <v>3.5</v>
      </c>
      <c r="W129" s="209">
        <f>Vulnerability!AL128</f>
        <v>4.4000000000000004</v>
      </c>
      <c r="X129" s="206">
        <f>Vulnerability!AM128</f>
        <v>6.5</v>
      </c>
      <c r="Y129" s="207">
        <f t="shared" si="25"/>
        <v>5.8</v>
      </c>
      <c r="Z129" s="221">
        <f>'Lack of Coping Capacity'!D128</f>
        <v>2.8</v>
      </c>
      <c r="AA129" s="212">
        <f>'Lack of Coping Capacity'!G128</f>
        <v>7.4</v>
      </c>
      <c r="AB129" s="206">
        <f>'Lack of Coping Capacity'!H128</f>
        <v>5.0999999999999996</v>
      </c>
      <c r="AC129" s="212">
        <f>'Lack of Coping Capacity'!M128</f>
        <v>6.5</v>
      </c>
      <c r="AD129" s="212">
        <f>'Lack of Coping Capacity'!R128</f>
        <v>7.2</v>
      </c>
      <c r="AE129" s="212">
        <f>'Lack of Coping Capacity'!Z128</f>
        <v>8.9</v>
      </c>
      <c r="AF129" s="206">
        <f>'Lack of Coping Capacity'!AA128</f>
        <v>7.5</v>
      </c>
      <c r="AG129" s="207">
        <f t="shared" si="26"/>
        <v>6.5</v>
      </c>
      <c r="AH129" s="213">
        <f t="shared" si="27"/>
        <v>6.5</v>
      </c>
      <c r="AI129" s="214" t="str">
        <f t="shared" si="28"/>
        <v>Very High</v>
      </c>
      <c r="AJ129" s="215">
        <f t="shared" si="29"/>
        <v>13</v>
      </c>
      <c r="AK129" s="216">
        <f>VLOOKUP($B129,'Lack of Reliability Index'!$A$2:$H$192,8,FALSE)</f>
        <v>2.493150684931507</v>
      </c>
      <c r="AL129" s="217">
        <f>'Imputed and missing data hidden'!BY127</f>
        <v>2</v>
      </c>
      <c r="AM129" s="218">
        <f t="shared" si="30"/>
        <v>3.9215686274509803E-2</v>
      </c>
      <c r="AN129" s="217" t="str">
        <f t="shared" si="31"/>
        <v>YES</v>
      </c>
      <c r="AO129" s="219">
        <f>'Indicator Date hidden2'!BZ128</f>
        <v>0.27397260273972601</v>
      </c>
      <c r="AP129" s="134"/>
    </row>
    <row r="130" spans="1:42" ht="15" thickBot="1" x14ac:dyDescent="0.35">
      <c r="A130" s="202" t="str">
        <f>'Indicator Data'!A132</f>
        <v>North Macedonia</v>
      </c>
      <c r="B130" s="203" t="str">
        <f>'Indicator Data'!B132</f>
        <v>MKD</v>
      </c>
      <c r="C130" s="220">
        <f>'Hazard &amp; Exposure'!AO129</f>
        <v>7</v>
      </c>
      <c r="D130" s="205">
        <f>'Hazard &amp; Exposure'!AP129</f>
        <v>4.2</v>
      </c>
      <c r="E130" s="205">
        <f>'Hazard &amp; Exposure'!AQ129</f>
        <v>0</v>
      </c>
      <c r="F130" s="205">
        <f>'Hazard &amp; Exposure'!AR129</f>
        <v>0</v>
      </c>
      <c r="G130" s="205">
        <f>'Hazard &amp; Exposure'!AU129</f>
        <v>4</v>
      </c>
      <c r="H130" s="205">
        <f>'Hazard &amp; Exposure'!DM129</f>
        <v>4.9000000000000004</v>
      </c>
      <c r="I130" s="206">
        <f>'Hazard &amp; Exposure'!DN129</f>
        <v>3.8</v>
      </c>
      <c r="J130" s="205">
        <f>'Hazard &amp; Exposure'!DQ129</f>
        <v>0.4</v>
      </c>
      <c r="K130" s="205">
        <f>'Hazard &amp; Exposure'!DT129</f>
        <v>0</v>
      </c>
      <c r="L130" s="206">
        <f>'Hazard &amp; Exposure'!DU129</f>
        <v>0.3</v>
      </c>
      <c r="M130" s="207">
        <f t="shared" si="24"/>
        <v>2.2000000000000002</v>
      </c>
      <c r="N130" s="208">
        <f>Vulnerability!E129</f>
        <v>3.1</v>
      </c>
      <c r="O130" s="209">
        <f>Vulnerability!H129</f>
        <v>2</v>
      </c>
      <c r="P130" s="209">
        <f>Vulnerability!N129</f>
        <v>1</v>
      </c>
      <c r="Q130" s="206">
        <f>Vulnerability!O129</f>
        <v>2.2999999999999998</v>
      </c>
      <c r="R130" s="209">
        <f>Vulnerability!T129</f>
        <v>1.1000000000000001</v>
      </c>
      <c r="S130" s="210">
        <f>Vulnerability!AB129</f>
        <v>0.1</v>
      </c>
      <c r="T130" s="210">
        <f>Vulnerability!AE129</f>
        <v>0.4</v>
      </c>
      <c r="U130" s="210">
        <f>Vulnerability!AH129</f>
        <v>0</v>
      </c>
      <c r="V130" s="210">
        <f>Vulnerability!AK129</f>
        <v>2</v>
      </c>
      <c r="W130" s="209">
        <f>Vulnerability!AL129</f>
        <v>0.7</v>
      </c>
      <c r="X130" s="206">
        <f>Vulnerability!AM129</f>
        <v>0.9</v>
      </c>
      <c r="Y130" s="207">
        <f t="shared" si="25"/>
        <v>1.6</v>
      </c>
      <c r="Z130" s="221">
        <f>'Lack of Coping Capacity'!D129</f>
        <v>3.8</v>
      </c>
      <c r="AA130" s="212">
        <f>'Lack of Coping Capacity'!G129</f>
        <v>5.8</v>
      </c>
      <c r="AB130" s="206">
        <f>'Lack of Coping Capacity'!H129</f>
        <v>4.8</v>
      </c>
      <c r="AC130" s="212">
        <f>'Lack of Coping Capacity'!M129</f>
        <v>2</v>
      </c>
      <c r="AD130" s="212">
        <f>'Lack of Coping Capacity'!R129</f>
        <v>2</v>
      </c>
      <c r="AE130" s="212">
        <f>'Lack of Coping Capacity'!Z129</f>
        <v>2.6</v>
      </c>
      <c r="AF130" s="206">
        <f>'Lack of Coping Capacity'!AA129</f>
        <v>2.2000000000000002</v>
      </c>
      <c r="AG130" s="207">
        <f t="shared" si="26"/>
        <v>3.6</v>
      </c>
      <c r="AH130" s="213">
        <f t="shared" si="27"/>
        <v>2.2999999999999998</v>
      </c>
      <c r="AI130" s="214" t="str">
        <f t="shared" si="28"/>
        <v>Low</v>
      </c>
      <c r="AJ130" s="215">
        <f t="shared" si="29"/>
        <v>139</v>
      </c>
      <c r="AK130" s="216">
        <f>VLOOKUP($B130,'Lack of Reliability Index'!$A$2:$H$192,8,FALSE)</f>
        <v>4.8734299516908219</v>
      </c>
      <c r="AL130" s="217">
        <f>'Imputed and missing data hidden'!BY128</f>
        <v>9</v>
      </c>
      <c r="AM130" s="218">
        <f t="shared" si="30"/>
        <v>0.17647058823529413</v>
      </c>
      <c r="AN130" s="217" t="str">
        <f t="shared" si="31"/>
        <v/>
      </c>
      <c r="AO130" s="219">
        <f>'Indicator Date hidden2'!BZ129</f>
        <v>0.46376811594202899</v>
      </c>
      <c r="AP130" s="134"/>
    </row>
    <row r="131" spans="1:42" ht="15" thickBot="1" x14ac:dyDescent="0.35">
      <c r="A131" s="202" t="str">
        <f>'Indicator Data'!A133</f>
        <v>Norway</v>
      </c>
      <c r="B131" s="203" t="str">
        <f>'Indicator Data'!B133</f>
        <v>NOR</v>
      </c>
      <c r="C131" s="220">
        <f>'Hazard &amp; Exposure'!AO130</f>
        <v>0.8</v>
      </c>
      <c r="D131" s="205">
        <f>'Hazard &amp; Exposure'!AP130</f>
        <v>0.1</v>
      </c>
      <c r="E131" s="205">
        <f>'Hazard &amp; Exposure'!AQ130</f>
        <v>0</v>
      </c>
      <c r="F131" s="205">
        <f>'Hazard &amp; Exposure'!AR130</f>
        <v>0</v>
      </c>
      <c r="G131" s="205">
        <f>'Hazard &amp; Exposure'!AU130</f>
        <v>1.9</v>
      </c>
      <c r="H131" s="205">
        <f>'Hazard &amp; Exposure'!DM130</f>
        <v>1</v>
      </c>
      <c r="I131" s="206">
        <f>'Hazard &amp; Exposure'!DN130</f>
        <v>0.7</v>
      </c>
      <c r="J131" s="205">
        <f>'Hazard &amp; Exposure'!DQ130</f>
        <v>0</v>
      </c>
      <c r="K131" s="205">
        <f>'Hazard &amp; Exposure'!DT130</f>
        <v>0</v>
      </c>
      <c r="L131" s="206">
        <f>'Hazard &amp; Exposure'!DU130</f>
        <v>0</v>
      </c>
      <c r="M131" s="207">
        <f t="shared" si="24"/>
        <v>0.4</v>
      </c>
      <c r="N131" s="208">
        <f>Vulnerability!E130</f>
        <v>0</v>
      </c>
      <c r="O131" s="209">
        <f>Vulnerability!H130</f>
        <v>0.7</v>
      </c>
      <c r="P131" s="209">
        <f>Vulnerability!N130</f>
        <v>0.1</v>
      </c>
      <c r="Q131" s="206">
        <f>Vulnerability!O130</f>
        <v>0.2</v>
      </c>
      <c r="R131" s="209">
        <f>Vulnerability!T130</f>
        <v>5.7</v>
      </c>
      <c r="S131" s="210">
        <f>Vulnerability!AB130</f>
        <v>0.1</v>
      </c>
      <c r="T131" s="210">
        <f>Vulnerability!AE130</f>
        <v>0.2</v>
      </c>
      <c r="U131" s="210">
        <f>Vulnerability!AH130</f>
        <v>0</v>
      </c>
      <c r="V131" s="210">
        <f>Vulnerability!AK130</f>
        <v>1.2</v>
      </c>
      <c r="W131" s="209">
        <f>Vulnerability!AL130</f>
        <v>0.4</v>
      </c>
      <c r="X131" s="206">
        <f>Vulnerability!AM130</f>
        <v>3.5</v>
      </c>
      <c r="Y131" s="207">
        <f t="shared" si="25"/>
        <v>2</v>
      </c>
      <c r="Z131" s="221">
        <f>'Lack of Coping Capacity'!D130</f>
        <v>2.2999999999999998</v>
      </c>
      <c r="AA131" s="212">
        <f>'Lack of Coping Capacity'!G130</f>
        <v>1.5</v>
      </c>
      <c r="AB131" s="206">
        <f>'Lack of Coping Capacity'!H130</f>
        <v>1.9</v>
      </c>
      <c r="AC131" s="212">
        <f>'Lack of Coping Capacity'!M130</f>
        <v>1.6</v>
      </c>
      <c r="AD131" s="212">
        <f>'Lack of Coping Capacity'!R130</f>
        <v>1.9</v>
      </c>
      <c r="AE131" s="212">
        <f>'Lack of Coping Capacity'!Z130</f>
        <v>0.2</v>
      </c>
      <c r="AF131" s="206">
        <f>'Lack of Coping Capacity'!AA130</f>
        <v>1.2</v>
      </c>
      <c r="AG131" s="207">
        <f t="shared" si="26"/>
        <v>1.6</v>
      </c>
      <c r="AH131" s="213">
        <f t="shared" si="27"/>
        <v>1.1000000000000001</v>
      </c>
      <c r="AI131" s="214" t="str">
        <f t="shared" si="28"/>
        <v>Very Low</v>
      </c>
      <c r="AJ131" s="215">
        <f t="shared" si="29"/>
        <v>185</v>
      </c>
      <c r="AK131" s="216">
        <f>VLOOKUP($B131,'Lack of Reliability Index'!$A$2:$H$192,8,FALSE)</f>
        <v>4.3313131313131317</v>
      </c>
      <c r="AL131" s="217">
        <f>'Imputed and missing data hidden'!BY129</f>
        <v>12</v>
      </c>
      <c r="AM131" s="218">
        <f t="shared" si="30"/>
        <v>0.23529411764705882</v>
      </c>
      <c r="AN131" s="217" t="str">
        <f t="shared" si="31"/>
        <v/>
      </c>
      <c r="AO131" s="219">
        <f>'Indicator Date hidden2'!BZ130</f>
        <v>0.21212121212121213</v>
      </c>
      <c r="AP131" s="134"/>
    </row>
    <row r="132" spans="1:42" ht="15" thickBot="1" x14ac:dyDescent="0.35">
      <c r="A132" s="202" t="str">
        <f>'Indicator Data'!A134</f>
        <v>Oman</v>
      </c>
      <c r="B132" s="203" t="str">
        <f>'Indicator Data'!B134</f>
        <v>OMN</v>
      </c>
      <c r="C132" s="220">
        <f>'Hazard &amp; Exposure'!AO131</f>
        <v>0.1</v>
      </c>
      <c r="D132" s="205">
        <f>'Hazard &amp; Exposure'!AP131</f>
        <v>3.7</v>
      </c>
      <c r="E132" s="205">
        <f>'Hazard &amp; Exposure'!AQ131</f>
        <v>9.1999999999999993</v>
      </c>
      <c r="F132" s="205">
        <f>'Hazard &amp; Exposure'!AR131</f>
        <v>3.2</v>
      </c>
      <c r="G132" s="205">
        <f>'Hazard &amp; Exposure'!AU131</f>
        <v>3.7</v>
      </c>
      <c r="H132" s="205">
        <f>'Hazard &amp; Exposure'!DM131</f>
        <v>5.3</v>
      </c>
      <c r="I132" s="206">
        <f>'Hazard &amp; Exposure'!DN131</f>
        <v>5</v>
      </c>
      <c r="J132" s="205">
        <f>'Hazard &amp; Exposure'!DQ131</f>
        <v>0.1</v>
      </c>
      <c r="K132" s="205">
        <f>'Hazard &amp; Exposure'!DT131</f>
        <v>0</v>
      </c>
      <c r="L132" s="206">
        <f>'Hazard &amp; Exposure'!DU131</f>
        <v>0.1</v>
      </c>
      <c r="M132" s="207">
        <f t="shared" ref="M132:M163" si="32">ROUND((10-GEOMEAN(((10-I132)/10*9+1),((10-L132)/10*9+1)))/9*10,1)</f>
        <v>2.9</v>
      </c>
      <c r="N132" s="208">
        <f>Vulnerability!E131</f>
        <v>1.7</v>
      </c>
      <c r="O132" s="209">
        <f>Vulnerability!H131</f>
        <v>4.0999999999999996</v>
      </c>
      <c r="P132" s="209">
        <f>Vulnerability!N131</f>
        <v>0</v>
      </c>
      <c r="Q132" s="206">
        <f>Vulnerability!O131</f>
        <v>1.9</v>
      </c>
      <c r="R132" s="209">
        <f>Vulnerability!T131</f>
        <v>1</v>
      </c>
      <c r="S132" s="210">
        <f>Vulnerability!AB131</f>
        <v>0.1</v>
      </c>
      <c r="T132" s="210">
        <f>Vulnerability!AE131</f>
        <v>1.7</v>
      </c>
      <c r="U132" s="210">
        <f>Vulnerability!AH131</f>
        <v>0</v>
      </c>
      <c r="V132" s="210">
        <f>Vulnerability!AK131</f>
        <v>2.7</v>
      </c>
      <c r="W132" s="209">
        <f>Vulnerability!AL131</f>
        <v>1.2</v>
      </c>
      <c r="X132" s="206">
        <f>Vulnerability!AM131</f>
        <v>1.1000000000000001</v>
      </c>
      <c r="Y132" s="207">
        <f t="shared" ref="Y132:Y163" si="33">ROUND((10-GEOMEAN(((10-Q132)/10*9+1),((10-X132)/10*9+1)))/9*10,1)</f>
        <v>1.5</v>
      </c>
      <c r="Z132" s="221" t="str">
        <f>'Lack of Coping Capacity'!D131</f>
        <v>x</v>
      </c>
      <c r="AA132" s="212">
        <f>'Lack of Coping Capacity'!G131</f>
        <v>4.5999999999999996</v>
      </c>
      <c r="AB132" s="206">
        <f>'Lack of Coping Capacity'!H131</f>
        <v>4.5999999999999996</v>
      </c>
      <c r="AC132" s="212">
        <f>'Lack of Coping Capacity'!M131</f>
        <v>1.2</v>
      </c>
      <c r="AD132" s="212">
        <f>'Lack of Coping Capacity'!R131</f>
        <v>3.4</v>
      </c>
      <c r="AE132" s="212">
        <f>'Lack of Coping Capacity'!Z131</f>
        <v>2.4</v>
      </c>
      <c r="AF132" s="206">
        <f>'Lack of Coping Capacity'!AA131</f>
        <v>2.2999999999999998</v>
      </c>
      <c r="AG132" s="207">
        <f t="shared" ref="AG132:AG163" si="34">ROUND((10-GEOMEAN(((10-AB132)/10*9+1),((10-AF132)/10*9+1)))/9*10,1)</f>
        <v>3.5</v>
      </c>
      <c r="AH132" s="213">
        <f t="shared" ref="AH132:AH163" si="35">ROUND(M132^(1/3)*Y132^(1/3)*AG132^(1/3),1)</f>
        <v>2.5</v>
      </c>
      <c r="AI132" s="214" t="str">
        <f t="shared" ref="AI132:AI163" si="36">IF(AH132&gt;=6.5,"Very High",IF(AH132&gt;=5,"High",IF(AH132&gt;=3.5,"Medium",IF(AH132&gt;=2,"Low","Very Low"))))</f>
        <v>Low</v>
      </c>
      <c r="AJ132" s="215">
        <f t="shared" ref="AJ132:AJ163" si="37">_xlfn.RANK.EQ(AH132,AH$4:AH$194)</f>
        <v>131</v>
      </c>
      <c r="AK132" s="216">
        <f>VLOOKUP($B132,'Lack of Reliability Index'!$A$2:$H$192,8,FALSE)</f>
        <v>3.0274509803921577</v>
      </c>
      <c r="AL132" s="217">
        <f>'Imputed and missing data hidden'!BY130</f>
        <v>9</v>
      </c>
      <c r="AM132" s="218">
        <f t="shared" ref="AM132:AM163" si="38">AL132/51</f>
        <v>0.17647058823529413</v>
      </c>
      <c r="AN132" s="217" t="str">
        <f t="shared" ref="AN132:AN163" si="39">IF(K132&gt;=7,"YES","")</f>
        <v/>
      </c>
      <c r="AO132" s="219">
        <f>'Indicator Date hidden2'!BZ131</f>
        <v>0.11764705882352941</v>
      </c>
      <c r="AP132" s="134"/>
    </row>
    <row r="133" spans="1:42" ht="15" thickBot="1" x14ac:dyDescent="0.35">
      <c r="A133" s="202" t="str">
        <f>'Indicator Data'!A135</f>
        <v>Pakistan</v>
      </c>
      <c r="B133" s="203" t="str">
        <f>'Indicator Data'!B135</f>
        <v>PAK</v>
      </c>
      <c r="C133" s="220">
        <f>'Hazard &amp; Exposure'!AO132</f>
        <v>9.3000000000000007</v>
      </c>
      <c r="D133" s="205">
        <f>'Hazard &amp; Exposure'!AP132</f>
        <v>8.8000000000000007</v>
      </c>
      <c r="E133" s="205">
        <f>'Hazard &amp; Exposure'!AQ132</f>
        <v>6.7</v>
      </c>
      <c r="F133" s="205">
        <f>'Hazard &amp; Exposure'!AR132</f>
        <v>3.8</v>
      </c>
      <c r="G133" s="205">
        <f>'Hazard &amp; Exposure'!AU132</f>
        <v>5.2</v>
      </c>
      <c r="H133" s="205">
        <f>'Hazard &amp; Exposure'!DM132</f>
        <v>7.8</v>
      </c>
      <c r="I133" s="206">
        <f>'Hazard &amp; Exposure'!DN132</f>
        <v>7.4</v>
      </c>
      <c r="J133" s="205">
        <f>'Hazard &amp; Exposure'!DQ132</f>
        <v>9.6</v>
      </c>
      <c r="K133" s="205">
        <f>'Hazard &amp; Exposure'!DT132</f>
        <v>0</v>
      </c>
      <c r="L133" s="206">
        <f>'Hazard &amp; Exposure'!DU132</f>
        <v>6.7</v>
      </c>
      <c r="M133" s="207">
        <f t="shared" si="32"/>
        <v>7.1</v>
      </c>
      <c r="N133" s="208">
        <f>Vulnerability!E132</f>
        <v>7.8</v>
      </c>
      <c r="O133" s="209">
        <f>Vulnerability!H132</f>
        <v>4.5</v>
      </c>
      <c r="P133" s="209">
        <f>Vulnerability!N132</f>
        <v>1.1000000000000001</v>
      </c>
      <c r="Q133" s="206">
        <f>Vulnerability!O132</f>
        <v>5.3</v>
      </c>
      <c r="R133" s="209">
        <f>Vulnerability!T132</f>
        <v>7.6</v>
      </c>
      <c r="S133" s="210">
        <f>Vulnerability!AB132</f>
        <v>1.7</v>
      </c>
      <c r="T133" s="210">
        <f>Vulnerability!AE132</f>
        <v>5.2</v>
      </c>
      <c r="U133" s="210">
        <f>Vulnerability!AH132</f>
        <v>2.2999999999999998</v>
      </c>
      <c r="V133" s="210">
        <f>Vulnerability!AK132</f>
        <v>3.9</v>
      </c>
      <c r="W133" s="209">
        <f>Vulnerability!AL132</f>
        <v>3.4</v>
      </c>
      <c r="X133" s="206">
        <f>Vulnerability!AM132</f>
        <v>5.9</v>
      </c>
      <c r="Y133" s="207">
        <f t="shared" si="33"/>
        <v>5.6</v>
      </c>
      <c r="Z133" s="221">
        <f>'Lack of Coping Capacity'!D132</f>
        <v>4</v>
      </c>
      <c r="AA133" s="212">
        <f>'Lack of Coping Capacity'!G132</f>
        <v>6.7</v>
      </c>
      <c r="AB133" s="206">
        <f>'Lack of Coping Capacity'!H132</f>
        <v>5.4</v>
      </c>
      <c r="AC133" s="212">
        <f>'Lack of Coping Capacity'!M132</f>
        <v>6.2</v>
      </c>
      <c r="AD133" s="212">
        <f>'Lack of Coping Capacity'!R132</f>
        <v>5</v>
      </c>
      <c r="AE133" s="212">
        <f>'Lack of Coping Capacity'!Z132</f>
        <v>5.8</v>
      </c>
      <c r="AF133" s="206">
        <f>'Lack of Coping Capacity'!AA132</f>
        <v>5.7</v>
      </c>
      <c r="AG133" s="207">
        <f t="shared" si="34"/>
        <v>5.6</v>
      </c>
      <c r="AH133" s="213">
        <f t="shared" si="35"/>
        <v>6.1</v>
      </c>
      <c r="AI133" s="214" t="str">
        <f t="shared" si="36"/>
        <v>High</v>
      </c>
      <c r="AJ133" s="215">
        <f t="shared" si="37"/>
        <v>21</v>
      </c>
      <c r="AK133" s="216">
        <f>VLOOKUP($B133,'Lack of Reliability Index'!$A$2:$H$192,8,FALSE)</f>
        <v>2.2222222222222232</v>
      </c>
      <c r="AL133" s="217">
        <f>'Imputed and missing data hidden'!BY131</f>
        <v>3</v>
      </c>
      <c r="AM133" s="218">
        <f t="shared" si="38"/>
        <v>5.8823529411764705E-2</v>
      </c>
      <c r="AN133" s="217" t="str">
        <f t="shared" si="39"/>
        <v/>
      </c>
      <c r="AO133" s="219">
        <f>'Indicator Date hidden2'!BZ132</f>
        <v>0.26666666666666666</v>
      </c>
      <c r="AP133" s="134"/>
    </row>
    <row r="134" spans="1:42" ht="15" thickBot="1" x14ac:dyDescent="0.35">
      <c r="A134" s="202" t="str">
        <f>'Indicator Data'!A136</f>
        <v>Palau</v>
      </c>
      <c r="B134" s="203" t="str">
        <f>'Indicator Data'!B136</f>
        <v>PLW</v>
      </c>
      <c r="C134" s="220">
        <f>'Hazard &amp; Exposure'!AO133</f>
        <v>0.1</v>
      </c>
      <c r="D134" s="205">
        <f>'Hazard &amp; Exposure'!AP133</f>
        <v>0.1</v>
      </c>
      <c r="E134" s="205">
        <f>'Hazard &amp; Exposure'!AQ133</f>
        <v>7.7</v>
      </c>
      <c r="F134" s="205">
        <f>'Hazard &amp; Exposure'!AR133</f>
        <v>4.9000000000000004</v>
      </c>
      <c r="G134" s="205">
        <f>'Hazard &amp; Exposure'!AU133</f>
        <v>0</v>
      </c>
      <c r="H134" s="205">
        <f>'Hazard &amp; Exposure'!DM133</f>
        <v>2.2999999999999998</v>
      </c>
      <c r="I134" s="206">
        <f>'Hazard &amp; Exposure'!DN133</f>
        <v>3.2</v>
      </c>
      <c r="J134" s="205">
        <f>'Hazard &amp; Exposure'!DQ133</f>
        <v>0</v>
      </c>
      <c r="K134" s="205">
        <f>'Hazard &amp; Exposure'!DT133</f>
        <v>0</v>
      </c>
      <c r="L134" s="206">
        <f>'Hazard &amp; Exposure'!DU133</f>
        <v>0</v>
      </c>
      <c r="M134" s="207">
        <f t="shared" si="32"/>
        <v>1.7</v>
      </c>
      <c r="N134" s="208">
        <f>Vulnerability!E133</f>
        <v>1.5</v>
      </c>
      <c r="O134" s="209" t="str">
        <f>Vulnerability!H133</f>
        <v>x</v>
      </c>
      <c r="P134" s="209">
        <f>Vulnerability!N133</f>
        <v>5.4</v>
      </c>
      <c r="Q134" s="206">
        <f>Vulnerability!O133</f>
        <v>2.8</v>
      </c>
      <c r="R134" s="209">
        <f>Vulnerability!T133</f>
        <v>0</v>
      </c>
      <c r="S134" s="210">
        <f>Vulnerability!AB133</f>
        <v>0.4</v>
      </c>
      <c r="T134" s="210">
        <f>Vulnerability!AE133</f>
        <v>1.3</v>
      </c>
      <c r="U134" s="210">
        <f>Vulnerability!AH133</f>
        <v>0.2</v>
      </c>
      <c r="V134" s="210">
        <f>Vulnerability!AK133</f>
        <v>5</v>
      </c>
      <c r="W134" s="209">
        <f>Vulnerability!AL133</f>
        <v>2</v>
      </c>
      <c r="X134" s="206">
        <f>Vulnerability!AM133</f>
        <v>1</v>
      </c>
      <c r="Y134" s="207">
        <f t="shared" si="33"/>
        <v>1.9</v>
      </c>
      <c r="Z134" s="221">
        <f>'Lack of Coping Capacity'!D133</f>
        <v>5.9</v>
      </c>
      <c r="AA134" s="212">
        <f>'Lack of Coping Capacity'!G133</f>
        <v>5.0999999999999996</v>
      </c>
      <c r="AB134" s="206">
        <f>'Lack of Coping Capacity'!H133</f>
        <v>5.5</v>
      </c>
      <c r="AC134" s="212">
        <f>'Lack of Coping Capacity'!M133</f>
        <v>0.4</v>
      </c>
      <c r="AD134" s="212">
        <f>'Lack of Coping Capacity'!R133</f>
        <v>1.3</v>
      </c>
      <c r="AE134" s="212">
        <f>'Lack of Coping Capacity'!Z133</f>
        <v>4.2</v>
      </c>
      <c r="AF134" s="206">
        <f>'Lack of Coping Capacity'!AA133</f>
        <v>2</v>
      </c>
      <c r="AG134" s="207">
        <f t="shared" si="34"/>
        <v>4</v>
      </c>
      <c r="AH134" s="213">
        <f t="shared" si="35"/>
        <v>2.2999999999999998</v>
      </c>
      <c r="AI134" s="214" t="str">
        <f t="shared" si="36"/>
        <v>Low</v>
      </c>
      <c r="AJ134" s="215">
        <f t="shared" si="37"/>
        <v>139</v>
      </c>
      <c r="AK134" s="216">
        <f>VLOOKUP($B134,'Lack of Reliability Index'!$A$2:$H$192,8,FALSE)</f>
        <v>5.5367231638418071</v>
      </c>
      <c r="AL134" s="217">
        <f>'Imputed and missing data hidden'!BY132</f>
        <v>22</v>
      </c>
      <c r="AM134" s="218">
        <f t="shared" si="38"/>
        <v>0.43137254901960786</v>
      </c>
      <c r="AN134" s="217" t="str">
        <f t="shared" si="39"/>
        <v/>
      </c>
      <c r="AO134" s="219">
        <f>'Indicator Date hidden2'!BZ133</f>
        <v>0.28813559322033899</v>
      </c>
      <c r="AP134" s="134"/>
    </row>
    <row r="135" spans="1:42" ht="15" thickBot="1" x14ac:dyDescent="0.35">
      <c r="A135" s="202" t="str">
        <f>'Indicator Data'!A137</f>
        <v>Palestine</v>
      </c>
      <c r="B135" s="203" t="str">
        <f>'Indicator Data'!B137</f>
        <v>PSE</v>
      </c>
      <c r="C135" s="220">
        <f>'Hazard &amp; Exposure'!AO134</f>
        <v>5.2</v>
      </c>
      <c r="D135" s="205">
        <f>'Hazard &amp; Exposure'!AP134</f>
        <v>1.8</v>
      </c>
      <c r="E135" s="205">
        <f>'Hazard &amp; Exposure'!AQ134</f>
        <v>5.6</v>
      </c>
      <c r="F135" s="205">
        <f>'Hazard &amp; Exposure'!AR134</f>
        <v>0</v>
      </c>
      <c r="G135" s="205">
        <f>'Hazard &amp; Exposure'!AU134</f>
        <v>0</v>
      </c>
      <c r="H135" s="205">
        <f>'Hazard &amp; Exposure'!DM134</f>
        <v>4.2</v>
      </c>
      <c r="I135" s="206">
        <f>'Hazard &amp; Exposure'!DN134</f>
        <v>3.1</v>
      </c>
      <c r="J135" s="205">
        <f>'Hazard &amp; Exposure'!DQ134</f>
        <v>4.5999999999999996</v>
      </c>
      <c r="K135" s="205">
        <f>'Hazard &amp; Exposure'!DT134</f>
        <v>0</v>
      </c>
      <c r="L135" s="206">
        <f>'Hazard &amp; Exposure'!DU134</f>
        <v>3.2</v>
      </c>
      <c r="M135" s="207">
        <f t="shared" si="32"/>
        <v>3.2</v>
      </c>
      <c r="N135" s="208">
        <f>Vulnerability!E134</f>
        <v>3</v>
      </c>
      <c r="O135" s="209">
        <f>Vulnerability!H134</f>
        <v>2.2000000000000002</v>
      </c>
      <c r="P135" s="209">
        <f>Vulnerability!N134</f>
        <v>7.9</v>
      </c>
      <c r="Q135" s="206">
        <f>Vulnerability!O134</f>
        <v>4</v>
      </c>
      <c r="R135" s="209">
        <f>Vulnerability!T134</f>
        <v>10</v>
      </c>
      <c r="S135" s="210">
        <f>Vulnerability!AB134</f>
        <v>0</v>
      </c>
      <c r="T135" s="210">
        <f>Vulnerability!AE134</f>
        <v>0.9</v>
      </c>
      <c r="U135" s="210">
        <f>Vulnerability!AH134</f>
        <v>0.6</v>
      </c>
      <c r="V135" s="210">
        <f>Vulnerability!AK134</f>
        <v>4.8</v>
      </c>
      <c r="W135" s="209">
        <f>Vulnerability!AL134</f>
        <v>1.8</v>
      </c>
      <c r="X135" s="206">
        <f>Vulnerability!AM134</f>
        <v>7.9</v>
      </c>
      <c r="Y135" s="207">
        <f t="shared" si="33"/>
        <v>6.3</v>
      </c>
      <c r="Z135" s="221">
        <f>'Lack of Coping Capacity'!D134</f>
        <v>5.8</v>
      </c>
      <c r="AA135" s="212">
        <f>'Lack of Coping Capacity'!G134</f>
        <v>6.5</v>
      </c>
      <c r="AB135" s="206">
        <f>'Lack of Coping Capacity'!H134</f>
        <v>6.2</v>
      </c>
      <c r="AC135" s="212">
        <f>'Lack of Coping Capacity'!M134</f>
        <v>2.2999999999999998</v>
      </c>
      <c r="AD135" s="212">
        <f>'Lack of Coping Capacity'!R134</f>
        <v>0.3</v>
      </c>
      <c r="AE135" s="212">
        <f>'Lack of Coping Capacity'!Z134</f>
        <v>0.2</v>
      </c>
      <c r="AF135" s="206">
        <f>'Lack of Coping Capacity'!AA134</f>
        <v>0.9</v>
      </c>
      <c r="AG135" s="207">
        <f t="shared" si="34"/>
        <v>4</v>
      </c>
      <c r="AH135" s="213">
        <f t="shared" si="35"/>
        <v>4.3</v>
      </c>
      <c r="AI135" s="214" t="str">
        <f t="shared" si="36"/>
        <v>Medium</v>
      </c>
      <c r="AJ135" s="215">
        <f t="shared" si="37"/>
        <v>75</v>
      </c>
      <c r="AK135" s="216">
        <f>VLOOKUP($B135,'Lack of Reliability Index'!$A$2:$H$192,8,FALSE)</f>
        <v>5.75</v>
      </c>
      <c r="AL135" s="217">
        <f>'Imputed and missing data hidden'!BY133</f>
        <v>16</v>
      </c>
      <c r="AM135" s="218">
        <f t="shared" si="38"/>
        <v>0.31372549019607843</v>
      </c>
      <c r="AN135" s="217" t="str">
        <f t="shared" si="39"/>
        <v/>
      </c>
      <c r="AO135" s="219">
        <f>'Indicator Date hidden2'!BZ134</f>
        <v>0.328125</v>
      </c>
      <c r="AP135" s="134"/>
    </row>
    <row r="136" spans="1:42" ht="15" thickBot="1" x14ac:dyDescent="0.35">
      <c r="A136" s="202" t="str">
        <f>'Indicator Data'!A138</f>
        <v>Panama</v>
      </c>
      <c r="B136" s="203" t="str">
        <f>'Indicator Data'!B138</f>
        <v>PAN</v>
      </c>
      <c r="C136" s="220">
        <f>'Hazard &amp; Exposure'!AO135</f>
        <v>9.3000000000000007</v>
      </c>
      <c r="D136" s="205">
        <f>'Hazard &amp; Exposure'!AP135</f>
        <v>3</v>
      </c>
      <c r="E136" s="205">
        <f>'Hazard &amp; Exposure'!AQ135</f>
        <v>9.1</v>
      </c>
      <c r="F136" s="205">
        <f>'Hazard &amp; Exposure'!AR135</f>
        <v>2.4</v>
      </c>
      <c r="G136" s="205">
        <f>'Hazard &amp; Exposure'!AU135</f>
        <v>1.2</v>
      </c>
      <c r="H136" s="205">
        <f>'Hazard &amp; Exposure'!DM135</f>
        <v>5.4</v>
      </c>
      <c r="I136" s="206">
        <f>'Hazard &amp; Exposure'!DN135</f>
        <v>6.2</v>
      </c>
      <c r="J136" s="205">
        <f>'Hazard &amp; Exposure'!DQ135</f>
        <v>0.3</v>
      </c>
      <c r="K136" s="205">
        <f>'Hazard &amp; Exposure'!DT135</f>
        <v>0</v>
      </c>
      <c r="L136" s="206">
        <f>'Hazard &amp; Exposure'!DU135</f>
        <v>0.2</v>
      </c>
      <c r="M136" s="207">
        <f t="shared" si="32"/>
        <v>3.8</v>
      </c>
      <c r="N136" s="208">
        <f>Vulnerability!E135</f>
        <v>1.7</v>
      </c>
      <c r="O136" s="209">
        <f>Vulnerability!H135</f>
        <v>5.8</v>
      </c>
      <c r="P136" s="209">
        <f>Vulnerability!N135</f>
        <v>0.3</v>
      </c>
      <c r="Q136" s="206">
        <f>Vulnerability!O135</f>
        <v>2.4</v>
      </c>
      <c r="R136" s="209">
        <f>Vulnerability!T135</f>
        <v>7.3</v>
      </c>
      <c r="S136" s="210">
        <f>Vulnerability!AB135</f>
        <v>0.3</v>
      </c>
      <c r="T136" s="210">
        <f>Vulnerability!AE135</f>
        <v>1.1000000000000001</v>
      </c>
      <c r="U136" s="210">
        <f>Vulnerability!AH135</f>
        <v>0.1</v>
      </c>
      <c r="V136" s="210">
        <f>Vulnerability!AK135</f>
        <v>2.1</v>
      </c>
      <c r="W136" s="209">
        <f>Vulnerability!AL135</f>
        <v>0.9</v>
      </c>
      <c r="X136" s="206">
        <f>Vulnerability!AM135</f>
        <v>4.9000000000000004</v>
      </c>
      <c r="Y136" s="207">
        <f t="shared" si="33"/>
        <v>3.8</v>
      </c>
      <c r="Z136" s="221">
        <f>'Lack of Coping Capacity'!D135</f>
        <v>4.3</v>
      </c>
      <c r="AA136" s="212">
        <f>'Lack of Coping Capacity'!G135</f>
        <v>5.7</v>
      </c>
      <c r="AB136" s="206">
        <f>'Lack of Coping Capacity'!H135</f>
        <v>5</v>
      </c>
      <c r="AC136" s="212">
        <f>'Lack of Coping Capacity'!M135</f>
        <v>2</v>
      </c>
      <c r="AD136" s="212">
        <f>'Lack of Coping Capacity'!R135</f>
        <v>3.7</v>
      </c>
      <c r="AE136" s="212">
        <f>'Lack of Coping Capacity'!Z135</f>
        <v>2.9</v>
      </c>
      <c r="AF136" s="206">
        <f>'Lack of Coping Capacity'!AA135</f>
        <v>2.9</v>
      </c>
      <c r="AG136" s="207">
        <f t="shared" si="34"/>
        <v>4</v>
      </c>
      <c r="AH136" s="213">
        <f t="shared" si="35"/>
        <v>3.9</v>
      </c>
      <c r="AI136" s="214" t="str">
        <f t="shared" si="36"/>
        <v>Medium</v>
      </c>
      <c r="AJ136" s="215">
        <f t="shared" si="37"/>
        <v>88</v>
      </c>
      <c r="AK136" s="216">
        <f>VLOOKUP($B136,'Lack of Reliability Index'!$A$2:$H$192,8,FALSE)</f>
        <v>3.7913043478260864</v>
      </c>
      <c r="AL136" s="217">
        <f>'Imputed and missing data hidden'!BY134</f>
        <v>9</v>
      </c>
      <c r="AM136" s="218">
        <f t="shared" si="38"/>
        <v>0.17647058823529413</v>
      </c>
      <c r="AN136" s="217" t="str">
        <f t="shared" si="39"/>
        <v/>
      </c>
      <c r="AO136" s="219">
        <f>'Indicator Date hidden2'!BZ135</f>
        <v>0.2608695652173913</v>
      </c>
      <c r="AP136" s="134"/>
    </row>
    <row r="137" spans="1:42" ht="15" thickBot="1" x14ac:dyDescent="0.35">
      <c r="A137" s="202" t="str">
        <f>'Indicator Data'!A139</f>
        <v>Papua New Guinea</v>
      </c>
      <c r="B137" s="203" t="str">
        <f>'Indicator Data'!B139</f>
        <v>PNG</v>
      </c>
      <c r="C137" s="220">
        <f>'Hazard &amp; Exposure'!AO136</f>
        <v>9.6999999999999993</v>
      </c>
      <c r="D137" s="205">
        <f>'Hazard &amp; Exposure'!AP136</f>
        <v>5</v>
      </c>
      <c r="E137" s="205">
        <f>'Hazard &amp; Exposure'!AQ136</f>
        <v>8.6</v>
      </c>
      <c r="F137" s="205">
        <f>'Hazard &amp; Exposure'!AR136</f>
        <v>2.6</v>
      </c>
      <c r="G137" s="205">
        <f>'Hazard &amp; Exposure'!AU136</f>
        <v>2.5</v>
      </c>
      <c r="H137" s="205">
        <f>'Hazard &amp; Exposure'!DM136</f>
        <v>6.5</v>
      </c>
      <c r="I137" s="206">
        <f>'Hazard &amp; Exposure'!DN136</f>
        <v>6.7</v>
      </c>
      <c r="J137" s="205">
        <f>'Hazard &amp; Exposure'!DQ136</f>
        <v>4.3</v>
      </c>
      <c r="K137" s="205">
        <f>'Hazard &amp; Exposure'!DT136</f>
        <v>0</v>
      </c>
      <c r="L137" s="206">
        <f>'Hazard &amp; Exposure'!DU136</f>
        <v>3</v>
      </c>
      <c r="M137" s="207">
        <f t="shared" si="32"/>
        <v>5.0999999999999996</v>
      </c>
      <c r="N137" s="208">
        <f>Vulnerability!E136</f>
        <v>8.1</v>
      </c>
      <c r="O137" s="209">
        <f>Vulnerability!H136</f>
        <v>7</v>
      </c>
      <c r="P137" s="209">
        <f>Vulnerability!N136</f>
        <v>1.4</v>
      </c>
      <c r="Q137" s="206">
        <f>Vulnerability!O136</f>
        <v>6.2</v>
      </c>
      <c r="R137" s="209">
        <f>Vulnerability!T136</f>
        <v>4.4000000000000004</v>
      </c>
      <c r="S137" s="210">
        <f>Vulnerability!AB136</f>
        <v>5.8</v>
      </c>
      <c r="T137" s="210">
        <f>Vulnerability!AE136</f>
        <v>4.8</v>
      </c>
      <c r="U137" s="210">
        <f>Vulnerability!AH136</f>
        <v>2.2999999999999998</v>
      </c>
      <c r="V137" s="210">
        <f>Vulnerability!AK136</f>
        <v>4.5999999999999996</v>
      </c>
      <c r="W137" s="209">
        <f>Vulnerability!AL136</f>
        <v>4.5</v>
      </c>
      <c r="X137" s="206">
        <f>Vulnerability!AM136</f>
        <v>4.5</v>
      </c>
      <c r="Y137" s="207">
        <f t="shared" si="33"/>
        <v>5.4</v>
      </c>
      <c r="Z137" s="221">
        <f>'Lack of Coping Capacity'!D136</f>
        <v>6.7</v>
      </c>
      <c r="AA137" s="212">
        <f>'Lack of Coping Capacity'!G136</f>
        <v>7</v>
      </c>
      <c r="AB137" s="206">
        <f>'Lack of Coping Capacity'!H136</f>
        <v>6.9</v>
      </c>
      <c r="AC137" s="212">
        <f>'Lack of Coping Capacity'!M136</f>
        <v>6.9</v>
      </c>
      <c r="AD137" s="212">
        <f>'Lack of Coping Capacity'!R136</f>
        <v>9.8000000000000007</v>
      </c>
      <c r="AE137" s="212">
        <f>'Lack of Coping Capacity'!Z136</f>
        <v>6.5</v>
      </c>
      <c r="AF137" s="206">
        <f>'Lack of Coping Capacity'!AA136</f>
        <v>7.7</v>
      </c>
      <c r="AG137" s="207">
        <f t="shared" si="34"/>
        <v>7.3</v>
      </c>
      <c r="AH137" s="213">
        <f t="shared" si="35"/>
        <v>5.9</v>
      </c>
      <c r="AI137" s="214" t="str">
        <f t="shared" si="36"/>
        <v>High</v>
      </c>
      <c r="AJ137" s="215">
        <f t="shared" si="37"/>
        <v>25</v>
      </c>
      <c r="AK137" s="216">
        <f>VLOOKUP($B137,'Lack of Reliability Index'!$A$2:$H$192,8,FALSE)</f>
        <v>5.6</v>
      </c>
      <c r="AL137" s="217">
        <f>'Imputed and missing data hidden'!BY135</f>
        <v>9</v>
      </c>
      <c r="AM137" s="218">
        <f t="shared" si="38"/>
        <v>0.17647058823529413</v>
      </c>
      <c r="AN137" s="217" t="str">
        <f t="shared" si="39"/>
        <v/>
      </c>
      <c r="AO137" s="219">
        <f>'Indicator Date hidden2'!BZ136</f>
        <v>0.6</v>
      </c>
      <c r="AP137" s="134"/>
    </row>
    <row r="138" spans="1:42" ht="15" thickBot="1" x14ac:dyDescent="0.35">
      <c r="A138" s="202" t="str">
        <f>'Indicator Data'!A140</f>
        <v>Paraguay</v>
      </c>
      <c r="B138" s="203" t="str">
        <f>'Indicator Data'!B140</f>
        <v>PRY</v>
      </c>
      <c r="C138" s="220">
        <f>'Hazard &amp; Exposure'!AO137</f>
        <v>0.1</v>
      </c>
      <c r="D138" s="205">
        <f>'Hazard &amp; Exposure'!AP137</f>
        <v>4.8</v>
      </c>
      <c r="E138" s="205">
        <f>'Hazard &amp; Exposure'!AQ137</f>
        <v>0</v>
      </c>
      <c r="F138" s="205">
        <f>'Hazard &amp; Exposure'!AR137</f>
        <v>0</v>
      </c>
      <c r="G138" s="205">
        <f>'Hazard &amp; Exposure'!AU137</f>
        <v>3.5</v>
      </c>
      <c r="H138" s="205">
        <f>'Hazard &amp; Exposure'!DM137</f>
        <v>5.4</v>
      </c>
      <c r="I138" s="206">
        <f>'Hazard &amp; Exposure'!DN137</f>
        <v>2.6</v>
      </c>
      <c r="J138" s="205">
        <f>'Hazard &amp; Exposure'!DQ137</f>
        <v>2.6</v>
      </c>
      <c r="K138" s="205">
        <f>'Hazard &amp; Exposure'!DT137</f>
        <v>0</v>
      </c>
      <c r="L138" s="206">
        <f>'Hazard &amp; Exposure'!DU137</f>
        <v>1.8</v>
      </c>
      <c r="M138" s="207">
        <f t="shared" si="32"/>
        <v>2.2000000000000002</v>
      </c>
      <c r="N138" s="208">
        <f>Vulnerability!E137</f>
        <v>4.0999999999999996</v>
      </c>
      <c r="O138" s="209">
        <f>Vulnerability!H137</f>
        <v>5.6</v>
      </c>
      <c r="P138" s="209">
        <f>Vulnerability!N137</f>
        <v>0.4</v>
      </c>
      <c r="Q138" s="206">
        <f>Vulnerability!O137</f>
        <v>3.6</v>
      </c>
      <c r="R138" s="209">
        <f>Vulnerability!T137</f>
        <v>2.9</v>
      </c>
      <c r="S138" s="210">
        <f>Vulnerability!AB137</f>
        <v>1.2</v>
      </c>
      <c r="T138" s="210">
        <f>Vulnerability!AE137</f>
        <v>0.9</v>
      </c>
      <c r="U138" s="210">
        <f>Vulnerability!AH137</f>
        <v>5.4</v>
      </c>
      <c r="V138" s="210">
        <f>Vulnerability!AK137</f>
        <v>3</v>
      </c>
      <c r="W138" s="209">
        <f>Vulnerability!AL137</f>
        <v>2.8</v>
      </c>
      <c r="X138" s="206">
        <f>Vulnerability!AM137</f>
        <v>2.9</v>
      </c>
      <c r="Y138" s="207">
        <f t="shared" si="33"/>
        <v>3.3</v>
      </c>
      <c r="Z138" s="221">
        <f>'Lack of Coping Capacity'!D137</f>
        <v>3.7</v>
      </c>
      <c r="AA138" s="212">
        <f>'Lack of Coping Capacity'!G137</f>
        <v>6.7</v>
      </c>
      <c r="AB138" s="206">
        <f>'Lack of Coping Capacity'!H137</f>
        <v>5.2</v>
      </c>
      <c r="AC138" s="212">
        <f>'Lack of Coping Capacity'!M137</f>
        <v>2.2999999999999998</v>
      </c>
      <c r="AD138" s="212">
        <f>'Lack of Coping Capacity'!R137</f>
        <v>3.1</v>
      </c>
      <c r="AE138" s="212">
        <f>'Lack of Coping Capacity'!Z137</f>
        <v>4.2</v>
      </c>
      <c r="AF138" s="206">
        <f>'Lack of Coping Capacity'!AA137</f>
        <v>3.2</v>
      </c>
      <c r="AG138" s="207">
        <f t="shared" si="34"/>
        <v>4.3</v>
      </c>
      <c r="AH138" s="213">
        <f t="shared" si="35"/>
        <v>3.1</v>
      </c>
      <c r="AI138" s="214" t="str">
        <f t="shared" si="36"/>
        <v>Low</v>
      </c>
      <c r="AJ138" s="215">
        <f t="shared" si="37"/>
        <v>113</v>
      </c>
      <c r="AK138" s="216">
        <f>VLOOKUP($B138,'Lack of Reliability Index'!$A$2:$H$192,8,FALSE)</f>
        <v>2.2100456621004572</v>
      </c>
      <c r="AL138" s="217">
        <f>'Imputed and missing data hidden'!BY136</f>
        <v>5</v>
      </c>
      <c r="AM138" s="218">
        <f t="shared" si="38"/>
        <v>9.8039215686274508E-2</v>
      </c>
      <c r="AN138" s="217" t="str">
        <f t="shared" si="39"/>
        <v/>
      </c>
      <c r="AO138" s="219">
        <f>'Indicator Date hidden2'!BZ137</f>
        <v>0.16438356164383561</v>
      </c>
      <c r="AP138" s="134"/>
    </row>
    <row r="139" spans="1:42" ht="15" thickBot="1" x14ac:dyDescent="0.35">
      <c r="A139" s="202" t="str">
        <f>'Indicator Data'!A141</f>
        <v>Peru</v>
      </c>
      <c r="B139" s="203" t="str">
        <f>'Indicator Data'!B141</f>
        <v>PER</v>
      </c>
      <c r="C139" s="220">
        <f>'Hazard &amp; Exposure'!AO138</f>
        <v>9.9</v>
      </c>
      <c r="D139" s="205">
        <f>'Hazard &amp; Exposure'!AP138</f>
        <v>6.4</v>
      </c>
      <c r="E139" s="205">
        <f>'Hazard &amp; Exposure'!AQ138</f>
        <v>9.3000000000000007</v>
      </c>
      <c r="F139" s="205">
        <f>'Hazard &amp; Exposure'!AR138</f>
        <v>0</v>
      </c>
      <c r="G139" s="205">
        <f>'Hazard &amp; Exposure'!AU138</f>
        <v>4.5</v>
      </c>
      <c r="H139" s="205">
        <f>'Hazard &amp; Exposure'!DM138</f>
        <v>5.3</v>
      </c>
      <c r="I139" s="206">
        <f>'Hazard &amp; Exposure'!DN138</f>
        <v>7.1</v>
      </c>
      <c r="J139" s="205">
        <f>'Hazard &amp; Exposure'!DQ138</f>
        <v>4.5</v>
      </c>
      <c r="K139" s="205">
        <f>'Hazard &amp; Exposure'!DT138</f>
        <v>0</v>
      </c>
      <c r="L139" s="206">
        <f>'Hazard &amp; Exposure'!DU138</f>
        <v>3.2</v>
      </c>
      <c r="M139" s="207">
        <f t="shared" si="32"/>
        <v>5.5</v>
      </c>
      <c r="N139" s="208">
        <f>Vulnerability!E138</f>
        <v>4.0999999999999996</v>
      </c>
      <c r="O139" s="209">
        <f>Vulnerability!H138</f>
        <v>4.7</v>
      </c>
      <c r="P139" s="209">
        <f>Vulnerability!N138</f>
        <v>0.4</v>
      </c>
      <c r="Q139" s="206">
        <f>Vulnerability!O138</f>
        <v>3.3</v>
      </c>
      <c r="R139" s="209">
        <f>Vulnerability!T138</f>
        <v>8.8000000000000007</v>
      </c>
      <c r="S139" s="210">
        <f>Vulnerability!AB138</f>
        <v>0.8</v>
      </c>
      <c r="T139" s="210">
        <f>Vulnerability!AE138</f>
        <v>0.8</v>
      </c>
      <c r="U139" s="210">
        <f>Vulnerability!AH138</f>
        <v>0.1</v>
      </c>
      <c r="V139" s="210">
        <f>Vulnerability!AK138</f>
        <v>2.5</v>
      </c>
      <c r="W139" s="209">
        <f>Vulnerability!AL138</f>
        <v>1.1000000000000001</v>
      </c>
      <c r="X139" s="206">
        <f>Vulnerability!AM138</f>
        <v>6.3</v>
      </c>
      <c r="Y139" s="207">
        <f t="shared" si="33"/>
        <v>5</v>
      </c>
      <c r="Z139" s="221">
        <f>'Lack of Coping Capacity'!D138</f>
        <v>3.6</v>
      </c>
      <c r="AA139" s="212">
        <f>'Lack of Coping Capacity'!G138</f>
        <v>5.7</v>
      </c>
      <c r="AB139" s="206">
        <f>'Lack of Coping Capacity'!H138</f>
        <v>4.7</v>
      </c>
      <c r="AC139" s="212">
        <f>'Lack of Coping Capacity'!M138</f>
        <v>2.2999999999999998</v>
      </c>
      <c r="AD139" s="212">
        <f>'Lack of Coping Capacity'!R138</f>
        <v>4.7</v>
      </c>
      <c r="AE139" s="212">
        <f>'Lack of Coping Capacity'!Z138</f>
        <v>4.8</v>
      </c>
      <c r="AF139" s="206">
        <f>'Lack of Coping Capacity'!AA138</f>
        <v>3.9</v>
      </c>
      <c r="AG139" s="207">
        <f t="shared" si="34"/>
        <v>4.3</v>
      </c>
      <c r="AH139" s="213">
        <f t="shared" si="35"/>
        <v>4.9000000000000004</v>
      </c>
      <c r="AI139" s="214" t="str">
        <f t="shared" si="36"/>
        <v>Medium</v>
      </c>
      <c r="AJ139" s="215">
        <f t="shared" si="37"/>
        <v>49</v>
      </c>
      <c r="AK139" s="216">
        <f>VLOOKUP($B139,'Lack of Reliability Index'!$A$2:$H$192,8,FALSE)</f>
        <v>2.7027027027027026</v>
      </c>
      <c r="AL139" s="217">
        <f>'Imputed and missing data hidden'!BY137</f>
        <v>5</v>
      </c>
      <c r="AM139" s="218">
        <f t="shared" si="38"/>
        <v>9.8039215686274508E-2</v>
      </c>
      <c r="AN139" s="217" t="str">
        <f t="shared" si="39"/>
        <v/>
      </c>
      <c r="AO139" s="219">
        <f>'Indicator Date hidden2'!BZ138</f>
        <v>0.25675675675675674</v>
      </c>
      <c r="AP139" s="134"/>
    </row>
    <row r="140" spans="1:42" ht="15" thickBot="1" x14ac:dyDescent="0.35">
      <c r="A140" s="202" t="str">
        <f>'Indicator Data'!A142</f>
        <v>Philippines</v>
      </c>
      <c r="B140" s="203" t="str">
        <f>'Indicator Data'!B142</f>
        <v>PHL</v>
      </c>
      <c r="C140" s="220">
        <f>'Hazard &amp; Exposure'!AO139</f>
        <v>10</v>
      </c>
      <c r="D140" s="205">
        <f>'Hazard &amp; Exposure'!AP139</f>
        <v>7.2</v>
      </c>
      <c r="E140" s="205">
        <f>'Hazard &amp; Exposure'!AQ139</f>
        <v>9.3000000000000007</v>
      </c>
      <c r="F140" s="205">
        <f>'Hazard &amp; Exposure'!AR139</f>
        <v>9.5</v>
      </c>
      <c r="G140" s="205">
        <f>'Hazard &amp; Exposure'!AU139</f>
        <v>4.0999999999999996</v>
      </c>
      <c r="H140" s="205">
        <f>'Hazard &amp; Exposure'!DM139</f>
        <v>6.6</v>
      </c>
      <c r="I140" s="206">
        <f>'Hazard &amp; Exposure'!DN139</f>
        <v>8.4</v>
      </c>
      <c r="J140" s="205">
        <f>'Hazard &amp; Exposure'!DQ139</f>
        <v>9.1999999999999993</v>
      </c>
      <c r="K140" s="205">
        <f>'Hazard &amp; Exposure'!DT139</f>
        <v>7</v>
      </c>
      <c r="L140" s="206">
        <f>'Hazard &amp; Exposure'!DU139</f>
        <v>7</v>
      </c>
      <c r="M140" s="207">
        <f t="shared" si="32"/>
        <v>7.8</v>
      </c>
      <c r="N140" s="208">
        <f>Vulnerability!E139</f>
        <v>4.4000000000000004</v>
      </c>
      <c r="O140" s="209">
        <f>Vulnerability!H139</f>
        <v>5</v>
      </c>
      <c r="P140" s="209">
        <f>Vulnerability!N139</f>
        <v>1.2</v>
      </c>
      <c r="Q140" s="206">
        <f>Vulnerability!O139</f>
        <v>3.8</v>
      </c>
      <c r="R140" s="209">
        <f>Vulnerability!T139</f>
        <v>5.6</v>
      </c>
      <c r="S140" s="210">
        <f>Vulnerability!AB139</f>
        <v>3.9</v>
      </c>
      <c r="T140" s="210">
        <f>Vulnerability!AE139</f>
        <v>3.2</v>
      </c>
      <c r="U140" s="210">
        <f>Vulnerability!AH139</f>
        <v>10</v>
      </c>
      <c r="V140" s="210">
        <f>Vulnerability!AK139</f>
        <v>3.9</v>
      </c>
      <c r="W140" s="209">
        <f>Vulnerability!AL139</f>
        <v>6.5</v>
      </c>
      <c r="X140" s="206">
        <f>Vulnerability!AM139</f>
        <v>6.1</v>
      </c>
      <c r="Y140" s="207">
        <f t="shared" si="33"/>
        <v>5.0999999999999996</v>
      </c>
      <c r="Z140" s="221">
        <f>'Lack of Coping Capacity'!D139</f>
        <v>3.5</v>
      </c>
      <c r="AA140" s="212">
        <f>'Lack of Coping Capacity'!G139</f>
        <v>5.8</v>
      </c>
      <c r="AB140" s="206">
        <f>'Lack of Coping Capacity'!H139</f>
        <v>4.7</v>
      </c>
      <c r="AC140" s="212">
        <f>'Lack of Coping Capacity'!M139</f>
        <v>2.2000000000000002</v>
      </c>
      <c r="AD140" s="212">
        <f>'Lack of Coping Capacity'!R139</f>
        <v>3</v>
      </c>
      <c r="AE140" s="212">
        <f>'Lack of Coping Capacity'!Z139</f>
        <v>6.2</v>
      </c>
      <c r="AF140" s="206">
        <f>'Lack of Coping Capacity'!AA139</f>
        <v>3.8</v>
      </c>
      <c r="AG140" s="207">
        <f t="shared" si="34"/>
        <v>4.3</v>
      </c>
      <c r="AH140" s="213">
        <f t="shared" si="35"/>
        <v>5.6</v>
      </c>
      <c r="AI140" s="214" t="str">
        <f t="shared" si="36"/>
        <v>High</v>
      </c>
      <c r="AJ140" s="215">
        <f t="shared" si="37"/>
        <v>31</v>
      </c>
      <c r="AK140" s="216">
        <f>VLOOKUP($B140,'Lack of Reliability Index'!$A$2:$H$192,8,FALSE)</f>
        <v>2.7747747747747749</v>
      </c>
      <c r="AL140" s="217">
        <f>'Imputed and missing data hidden'!BY138</f>
        <v>4</v>
      </c>
      <c r="AM140" s="218">
        <f t="shared" si="38"/>
        <v>7.8431372549019607E-2</v>
      </c>
      <c r="AN140" s="217" t="str">
        <f t="shared" si="39"/>
        <v>YES</v>
      </c>
      <c r="AO140" s="219">
        <f>'Indicator Date hidden2'!BZ139</f>
        <v>0.21621621621621623</v>
      </c>
      <c r="AP140" s="134"/>
    </row>
    <row r="141" spans="1:42" ht="15" thickBot="1" x14ac:dyDescent="0.35">
      <c r="A141" s="202" t="str">
        <f>'Indicator Data'!A143</f>
        <v>Poland</v>
      </c>
      <c r="B141" s="203" t="str">
        <f>'Indicator Data'!B143</f>
        <v>POL</v>
      </c>
      <c r="C141" s="220">
        <f>'Hazard &amp; Exposure'!AO140</f>
        <v>1.3</v>
      </c>
      <c r="D141" s="205">
        <f>'Hazard &amp; Exposure'!AP140</f>
        <v>6.1</v>
      </c>
      <c r="E141" s="205">
        <f>'Hazard &amp; Exposure'!AQ140</f>
        <v>0</v>
      </c>
      <c r="F141" s="205">
        <f>'Hazard &amp; Exposure'!AR140</f>
        <v>0</v>
      </c>
      <c r="G141" s="205">
        <f>'Hazard &amp; Exposure'!AU140</f>
        <v>2.6</v>
      </c>
      <c r="H141" s="205">
        <f>'Hazard &amp; Exposure'!DM140</f>
        <v>2.1</v>
      </c>
      <c r="I141" s="206">
        <f>'Hazard &amp; Exposure'!DN140</f>
        <v>2.2999999999999998</v>
      </c>
      <c r="J141" s="205">
        <f>'Hazard &amp; Exposure'!DQ140</f>
        <v>0.1</v>
      </c>
      <c r="K141" s="205">
        <f>'Hazard &amp; Exposure'!DT140</f>
        <v>0</v>
      </c>
      <c r="L141" s="206">
        <f>'Hazard &amp; Exposure'!DU140</f>
        <v>0.1</v>
      </c>
      <c r="M141" s="207">
        <f t="shared" si="32"/>
        <v>1.3</v>
      </c>
      <c r="N141" s="208">
        <f>Vulnerability!E140</f>
        <v>0.4</v>
      </c>
      <c r="O141" s="209">
        <f>Vulnerability!H140</f>
        <v>1.4</v>
      </c>
      <c r="P141" s="209">
        <f>Vulnerability!N140</f>
        <v>0.2</v>
      </c>
      <c r="Q141" s="206">
        <f>Vulnerability!O140</f>
        <v>0.6</v>
      </c>
      <c r="R141" s="209">
        <f>Vulnerability!T140</f>
        <v>3.3</v>
      </c>
      <c r="S141" s="210">
        <f>Vulnerability!AB140</f>
        <v>0.2</v>
      </c>
      <c r="T141" s="210">
        <f>Vulnerability!AE140</f>
        <v>0.3</v>
      </c>
      <c r="U141" s="210">
        <f>Vulnerability!AH140</f>
        <v>0</v>
      </c>
      <c r="V141" s="210">
        <f>Vulnerability!AK140</f>
        <v>0.7</v>
      </c>
      <c r="W141" s="209">
        <f>Vulnerability!AL140</f>
        <v>0.3</v>
      </c>
      <c r="X141" s="206">
        <f>Vulnerability!AM140</f>
        <v>1.9</v>
      </c>
      <c r="Y141" s="207">
        <f t="shared" si="33"/>
        <v>1.3</v>
      </c>
      <c r="Z141" s="221">
        <f>'Lack of Coping Capacity'!D140</f>
        <v>4.3</v>
      </c>
      <c r="AA141" s="212">
        <f>'Lack of Coping Capacity'!G140</f>
        <v>4.0999999999999996</v>
      </c>
      <c r="AB141" s="206">
        <f>'Lack of Coping Capacity'!H140</f>
        <v>4.2</v>
      </c>
      <c r="AC141" s="212">
        <f>'Lack of Coping Capacity'!M140</f>
        <v>1.7</v>
      </c>
      <c r="AD141" s="212">
        <f>'Lack of Coping Capacity'!R140</f>
        <v>0.1</v>
      </c>
      <c r="AE141" s="212">
        <f>'Lack of Coping Capacity'!Z140</f>
        <v>2.5</v>
      </c>
      <c r="AF141" s="206">
        <f>'Lack of Coping Capacity'!AA140</f>
        <v>1.4</v>
      </c>
      <c r="AG141" s="207">
        <f t="shared" si="34"/>
        <v>2.9</v>
      </c>
      <c r="AH141" s="213">
        <f t="shared" si="35"/>
        <v>1.7</v>
      </c>
      <c r="AI141" s="214" t="str">
        <f t="shared" si="36"/>
        <v>Very Low</v>
      </c>
      <c r="AJ141" s="215">
        <f t="shared" si="37"/>
        <v>164</v>
      </c>
      <c r="AK141" s="216">
        <f>VLOOKUP($B141,'Lack of Reliability Index'!$A$2:$H$192,8,FALSE)</f>
        <v>4.0646464646464651</v>
      </c>
      <c r="AL141" s="217">
        <f>'Imputed and missing data hidden'!BY139</f>
        <v>11</v>
      </c>
      <c r="AM141" s="218">
        <f t="shared" si="38"/>
        <v>0.21568627450980393</v>
      </c>
      <c r="AN141" s="217" t="str">
        <f t="shared" si="39"/>
        <v/>
      </c>
      <c r="AO141" s="219">
        <f>'Indicator Date hidden2'!BZ140</f>
        <v>0.21212121212121213</v>
      </c>
      <c r="AP141" s="134"/>
    </row>
    <row r="142" spans="1:42" ht="15" thickBot="1" x14ac:dyDescent="0.35">
      <c r="A142" s="202" t="str">
        <f>'Indicator Data'!A144</f>
        <v>Portugal</v>
      </c>
      <c r="B142" s="203" t="str">
        <f>'Indicator Data'!B144</f>
        <v>PRT</v>
      </c>
      <c r="C142" s="220">
        <f>'Hazard &amp; Exposure'!AO141</f>
        <v>3.7</v>
      </c>
      <c r="D142" s="205">
        <f>'Hazard &amp; Exposure'!AP141</f>
        <v>3.7</v>
      </c>
      <c r="E142" s="205">
        <f>'Hazard &amp; Exposure'!AQ141</f>
        <v>6.2</v>
      </c>
      <c r="F142" s="205">
        <f>'Hazard &amp; Exposure'!AR141</f>
        <v>0.3</v>
      </c>
      <c r="G142" s="205">
        <f>'Hazard &amp; Exposure'!AU141</f>
        <v>3.3</v>
      </c>
      <c r="H142" s="205">
        <f>'Hazard &amp; Exposure'!DM141</f>
        <v>1.8</v>
      </c>
      <c r="I142" s="206">
        <f>'Hazard &amp; Exposure'!DN141</f>
        <v>3.4</v>
      </c>
      <c r="J142" s="205">
        <f>'Hazard &amp; Exposure'!DQ141</f>
        <v>0</v>
      </c>
      <c r="K142" s="205">
        <f>'Hazard &amp; Exposure'!DT141</f>
        <v>0</v>
      </c>
      <c r="L142" s="206">
        <f>'Hazard &amp; Exposure'!DU141</f>
        <v>0</v>
      </c>
      <c r="M142" s="207">
        <f t="shared" si="32"/>
        <v>1.9</v>
      </c>
      <c r="N142" s="208">
        <f>Vulnerability!E141</f>
        <v>0.7</v>
      </c>
      <c r="O142" s="209">
        <f>Vulnerability!H141</f>
        <v>1.6</v>
      </c>
      <c r="P142" s="209">
        <f>Vulnerability!N141</f>
        <v>0.1</v>
      </c>
      <c r="Q142" s="206">
        <f>Vulnerability!O141</f>
        <v>0.8</v>
      </c>
      <c r="R142" s="209">
        <f>Vulnerability!T141</f>
        <v>1.9</v>
      </c>
      <c r="S142" s="210">
        <f>Vulnerability!AB141</f>
        <v>0.2</v>
      </c>
      <c r="T142" s="210">
        <f>Vulnerability!AE141</f>
        <v>0.3</v>
      </c>
      <c r="U142" s="210">
        <f>Vulnerability!AH141</f>
        <v>0</v>
      </c>
      <c r="V142" s="210">
        <f>Vulnerability!AK141</f>
        <v>0.8</v>
      </c>
      <c r="W142" s="209">
        <f>Vulnerability!AL141</f>
        <v>0.3</v>
      </c>
      <c r="X142" s="206">
        <f>Vulnerability!AM141</f>
        <v>1.1000000000000001</v>
      </c>
      <c r="Y142" s="207">
        <f t="shared" si="33"/>
        <v>1</v>
      </c>
      <c r="Z142" s="221">
        <f>'Lack of Coping Capacity'!D141</f>
        <v>2.6</v>
      </c>
      <c r="AA142" s="212">
        <f>'Lack of Coping Capacity'!G141</f>
        <v>3.3</v>
      </c>
      <c r="AB142" s="206">
        <f>'Lack of Coping Capacity'!H141</f>
        <v>3</v>
      </c>
      <c r="AC142" s="212">
        <f>'Lack of Coping Capacity'!M141</f>
        <v>1.9</v>
      </c>
      <c r="AD142" s="212">
        <f>'Lack of Coping Capacity'!R141</f>
        <v>0</v>
      </c>
      <c r="AE142" s="212">
        <f>'Lack of Coping Capacity'!Z141</f>
        <v>0.5</v>
      </c>
      <c r="AF142" s="206">
        <f>'Lack of Coping Capacity'!AA141</f>
        <v>0.8</v>
      </c>
      <c r="AG142" s="207">
        <f t="shared" si="34"/>
        <v>2</v>
      </c>
      <c r="AH142" s="213">
        <f t="shared" si="35"/>
        <v>1.6</v>
      </c>
      <c r="AI142" s="214" t="str">
        <f t="shared" si="36"/>
        <v>Very Low</v>
      </c>
      <c r="AJ142" s="215">
        <f t="shared" si="37"/>
        <v>171</v>
      </c>
      <c r="AK142" s="216">
        <f>VLOOKUP($B142,'Lack of Reliability Index'!$A$2:$H$192,8,FALSE)</f>
        <v>3.9402985074626873</v>
      </c>
      <c r="AL142" s="217">
        <f>'Imputed and missing data hidden'!BY140</f>
        <v>10</v>
      </c>
      <c r="AM142" s="218">
        <f t="shared" si="38"/>
        <v>0.19607843137254902</v>
      </c>
      <c r="AN142" s="217" t="str">
        <f t="shared" si="39"/>
        <v/>
      </c>
      <c r="AO142" s="219">
        <f>'Indicator Date hidden2'!BZ141</f>
        <v>0.23880597014925373</v>
      </c>
      <c r="AP142" s="134"/>
    </row>
    <row r="143" spans="1:42" ht="15" thickBot="1" x14ac:dyDescent="0.35">
      <c r="A143" s="202" t="str">
        <f>'Indicator Data'!A145</f>
        <v>Qatar</v>
      </c>
      <c r="B143" s="203" t="str">
        <f>'Indicator Data'!B145</f>
        <v>QAT</v>
      </c>
      <c r="C143" s="220">
        <f>'Hazard &amp; Exposure'!AO142</f>
        <v>0.1</v>
      </c>
      <c r="D143" s="205">
        <f>'Hazard &amp; Exposure'!AP142</f>
        <v>0</v>
      </c>
      <c r="E143" s="205">
        <f>'Hazard &amp; Exposure'!AQ142</f>
        <v>1.6</v>
      </c>
      <c r="F143" s="205">
        <f>'Hazard &amp; Exposure'!AR142</f>
        <v>0</v>
      </c>
      <c r="G143" s="205">
        <f>'Hazard &amp; Exposure'!AU142</f>
        <v>3.7</v>
      </c>
      <c r="H143" s="205">
        <f>'Hazard &amp; Exposure'!DM142</f>
        <v>3</v>
      </c>
      <c r="I143" s="206">
        <f>'Hazard &amp; Exposure'!DN142</f>
        <v>1.5</v>
      </c>
      <c r="J143" s="205">
        <f>'Hazard &amp; Exposure'!DQ142</f>
        <v>0.1</v>
      </c>
      <c r="K143" s="205">
        <f>'Hazard &amp; Exposure'!DT142</f>
        <v>0</v>
      </c>
      <c r="L143" s="206">
        <f>'Hazard &amp; Exposure'!DU142</f>
        <v>0.1</v>
      </c>
      <c r="M143" s="207">
        <f t="shared" si="32"/>
        <v>0.8</v>
      </c>
      <c r="N143" s="208">
        <f>Vulnerability!E142</f>
        <v>1</v>
      </c>
      <c r="O143" s="209">
        <f>Vulnerability!H142</f>
        <v>2.5</v>
      </c>
      <c r="P143" s="209">
        <f>Vulnerability!N142</f>
        <v>0.1</v>
      </c>
      <c r="Q143" s="206">
        <f>Vulnerability!O142</f>
        <v>1.2</v>
      </c>
      <c r="R143" s="209">
        <f>Vulnerability!T142</f>
        <v>0.9</v>
      </c>
      <c r="S143" s="210">
        <f>Vulnerability!AB142</f>
        <v>0.3</v>
      </c>
      <c r="T143" s="210">
        <f>Vulnerability!AE142</f>
        <v>0.5</v>
      </c>
      <c r="U143" s="210">
        <f>Vulnerability!AH142</f>
        <v>0</v>
      </c>
      <c r="V143" s="210">
        <f>Vulnerability!AK142</f>
        <v>0.6</v>
      </c>
      <c r="W143" s="209">
        <f>Vulnerability!AL142</f>
        <v>0.4</v>
      </c>
      <c r="X143" s="206">
        <f>Vulnerability!AM142</f>
        <v>0.7</v>
      </c>
      <c r="Y143" s="207">
        <f t="shared" si="33"/>
        <v>1</v>
      </c>
      <c r="Z143" s="221">
        <f>'Lack of Coping Capacity'!D142</f>
        <v>4.7</v>
      </c>
      <c r="AA143" s="212">
        <f>'Lack of Coping Capacity'!G142</f>
        <v>3.7</v>
      </c>
      <c r="AB143" s="206">
        <f>'Lack of Coping Capacity'!H142</f>
        <v>4.2</v>
      </c>
      <c r="AC143" s="212">
        <f>'Lack of Coping Capacity'!M142</f>
        <v>1.2</v>
      </c>
      <c r="AD143" s="212">
        <f>'Lack of Coping Capacity'!R142</f>
        <v>0.2</v>
      </c>
      <c r="AE143" s="212">
        <f>'Lack of Coping Capacity'!Z142</f>
        <v>2.6</v>
      </c>
      <c r="AF143" s="206">
        <f>'Lack of Coping Capacity'!AA142</f>
        <v>1.3</v>
      </c>
      <c r="AG143" s="207">
        <f t="shared" si="34"/>
        <v>2.9</v>
      </c>
      <c r="AH143" s="213">
        <f t="shared" si="35"/>
        <v>1.3</v>
      </c>
      <c r="AI143" s="214" t="str">
        <f t="shared" si="36"/>
        <v>Very Low</v>
      </c>
      <c r="AJ143" s="215">
        <f t="shared" si="37"/>
        <v>179</v>
      </c>
      <c r="AK143" s="216">
        <f>VLOOKUP($B143,'Lack of Reliability Index'!$A$2:$H$192,8,FALSE)</f>
        <v>4.5</v>
      </c>
      <c r="AL143" s="217">
        <f>'Imputed and missing data hidden'!BY141</f>
        <v>15</v>
      </c>
      <c r="AM143" s="218">
        <f t="shared" si="38"/>
        <v>0.29411764705882354</v>
      </c>
      <c r="AN143" s="217" t="str">
        <f t="shared" si="39"/>
        <v/>
      </c>
      <c r="AO143" s="219">
        <f>'Indicator Date hidden2'!BZ142</f>
        <v>9.375E-2</v>
      </c>
      <c r="AP143" s="134"/>
    </row>
    <row r="144" spans="1:42" ht="15" thickBot="1" x14ac:dyDescent="0.35">
      <c r="A144" s="202" t="str">
        <f>'Indicator Data'!A146</f>
        <v>Romania</v>
      </c>
      <c r="B144" s="203" t="str">
        <f>'Indicator Data'!B146</f>
        <v>ROU</v>
      </c>
      <c r="C144" s="220">
        <f>'Hazard &amp; Exposure'!AO143</f>
        <v>6.6</v>
      </c>
      <c r="D144" s="205">
        <f>'Hazard &amp; Exposure'!AP143</f>
        <v>7</v>
      </c>
      <c r="E144" s="205">
        <f>'Hazard &amp; Exposure'!AQ143</f>
        <v>0</v>
      </c>
      <c r="F144" s="205">
        <f>'Hazard &amp; Exposure'!AR143</f>
        <v>0</v>
      </c>
      <c r="G144" s="205">
        <f>'Hazard &amp; Exposure'!AU143</f>
        <v>3.1</v>
      </c>
      <c r="H144" s="205">
        <f>'Hazard &amp; Exposure'!DM143</f>
        <v>4.5999999999999996</v>
      </c>
      <c r="I144" s="206">
        <f>'Hazard &amp; Exposure'!DN143</f>
        <v>4.0999999999999996</v>
      </c>
      <c r="J144" s="205">
        <f>'Hazard &amp; Exposure'!DQ143</f>
        <v>1.8</v>
      </c>
      <c r="K144" s="205">
        <f>'Hazard &amp; Exposure'!DT143</f>
        <v>0</v>
      </c>
      <c r="L144" s="206">
        <f>'Hazard &amp; Exposure'!DU143</f>
        <v>1.3</v>
      </c>
      <c r="M144" s="207">
        <f t="shared" si="32"/>
        <v>2.8</v>
      </c>
      <c r="N144" s="208">
        <f>Vulnerability!E143</f>
        <v>1.4</v>
      </c>
      <c r="O144" s="209">
        <f>Vulnerability!H143</f>
        <v>3.2</v>
      </c>
      <c r="P144" s="209">
        <f>Vulnerability!N143</f>
        <v>0.6</v>
      </c>
      <c r="Q144" s="206">
        <f>Vulnerability!O143</f>
        <v>1.7</v>
      </c>
      <c r="R144" s="209">
        <f>Vulnerability!T143</f>
        <v>2.1</v>
      </c>
      <c r="S144" s="210">
        <f>Vulnerability!AB143</f>
        <v>0.5</v>
      </c>
      <c r="T144" s="210">
        <f>Vulnerability!AE143</f>
        <v>0.5</v>
      </c>
      <c r="U144" s="210">
        <f>Vulnerability!AH143</f>
        <v>0</v>
      </c>
      <c r="V144" s="210">
        <f>Vulnerability!AK143</f>
        <v>0.7</v>
      </c>
      <c r="W144" s="209">
        <f>Vulnerability!AL143</f>
        <v>0.4</v>
      </c>
      <c r="X144" s="206">
        <f>Vulnerability!AM143</f>
        <v>1.3</v>
      </c>
      <c r="Y144" s="207">
        <f t="shared" si="33"/>
        <v>1.5</v>
      </c>
      <c r="Z144" s="221">
        <f>'Lack of Coping Capacity'!D143</f>
        <v>3.8</v>
      </c>
      <c r="AA144" s="212">
        <f>'Lack of Coping Capacity'!G143</f>
        <v>5.6</v>
      </c>
      <c r="AB144" s="206">
        <f>'Lack of Coping Capacity'!H143</f>
        <v>4.7</v>
      </c>
      <c r="AC144" s="212">
        <f>'Lack of Coping Capacity'!M143</f>
        <v>1.8</v>
      </c>
      <c r="AD144" s="212">
        <f>'Lack of Coping Capacity'!R143</f>
        <v>1</v>
      </c>
      <c r="AE144" s="212">
        <f>'Lack of Coping Capacity'!Z143</f>
        <v>3</v>
      </c>
      <c r="AF144" s="206">
        <f>'Lack of Coping Capacity'!AA143</f>
        <v>1.9</v>
      </c>
      <c r="AG144" s="207">
        <f t="shared" si="34"/>
        <v>3.4</v>
      </c>
      <c r="AH144" s="213">
        <f t="shared" si="35"/>
        <v>2.4</v>
      </c>
      <c r="AI144" s="214" t="str">
        <f t="shared" si="36"/>
        <v>Low</v>
      </c>
      <c r="AJ144" s="215">
        <f t="shared" si="37"/>
        <v>134</v>
      </c>
      <c r="AK144" s="216">
        <f>VLOOKUP($B144,'Lack of Reliability Index'!$A$2:$H$192,8,FALSE)</f>
        <v>3.5764705882352938</v>
      </c>
      <c r="AL144" s="217">
        <f>'Imputed and missing data hidden'!BY142</f>
        <v>9</v>
      </c>
      <c r="AM144" s="218">
        <f t="shared" si="38"/>
        <v>0.17647058823529413</v>
      </c>
      <c r="AN144" s="217" t="str">
        <f t="shared" si="39"/>
        <v/>
      </c>
      <c r="AO144" s="219">
        <f>'Indicator Date hidden2'!BZ143</f>
        <v>0.22058823529411764</v>
      </c>
      <c r="AP144" s="134"/>
    </row>
    <row r="145" spans="1:42" s="223" customFormat="1" ht="15" thickBot="1" x14ac:dyDescent="0.35">
      <c r="A145" s="202" t="str">
        <f>'Indicator Data'!A147</f>
        <v>Russian Federation</v>
      </c>
      <c r="B145" s="203" t="str">
        <f>'Indicator Data'!B147</f>
        <v>RUS</v>
      </c>
      <c r="C145" s="220">
        <f>'Hazard &amp; Exposure'!AO144</f>
        <v>5.0999999999999996</v>
      </c>
      <c r="D145" s="205">
        <f>'Hazard &amp; Exposure'!AP144</f>
        <v>8.4</v>
      </c>
      <c r="E145" s="205">
        <f>'Hazard &amp; Exposure'!AQ144</f>
        <v>5.5</v>
      </c>
      <c r="F145" s="205">
        <f>'Hazard &amp; Exposure'!AR144</f>
        <v>3.8</v>
      </c>
      <c r="G145" s="205">
        <f>'Hazard &amp; Exposure'!AU144</f>
        <v>6.4</v>
      </c>
      <c r="H145" s="205">
        <f>'Hazard &amp; Exposure'!DM144</f>
        <v>3.2</v>
      </c>
      <c r="I145" s="206">
        <f>'Hazard &amp; Exposure'!DN144</f>
        <v>5.7</v>
      </c>
      <c r="J145" s="205">
        <f>'Hazard &amp; Exposure'!DQ144</f>
        <v>9.3000000000000007</v>
      </c>
      <c r="K145" s="205">
        <f>'Hazard &amp; Exposure'!DT144</f>
        <v>0</v>
      </c>
      <c r="L145" s="206">
        <f>'Hazard &amp; Exposure'!DU144</f>
        <v>6.5</v>
      </c>
      <c r="M145" s="207">
        <f t="shared" si="32"/>
        <v>6.1</v>
      </c>
      <c r="N145" s="208">
        <f>Vulnerability!E144</f>
        <v>1.5</v>
      </c>
      <c r="O145" s="209">
        <f>Vulnerability!H144</f>
        <v>3.1</v>
      </c>
      <c r="P145" s="209">
        <f>Vulnerability!N144</f>
        <v>0.1</v>
      </c>
      <c r="Q145" s="206">
        <f>Vulnerability!O144</f>
        <v>1.6</v>
      </c>
      <c r="R145" s="209">
        <f>Vulnerability!T144</f>
        <v>3.6</v>
      </c>
      <c r="S145" s="210">
        <f>Vulnerability!AB144</f>
        <v>0.5</v>
      </c>
      <c r="T145" s="210">
        <f>Vulnerability!AE144</f>
        <v>0.4</v>
      </c>
      <c r="U145" s="210">
        <f>Vulnerability!AH144</f>
        <v>0</v>
      </c>
      <c r="V145" s="210">
        <f>Vulnerability!AK144</f>
        <v>0.9</v>
      </c>
      <c r="W145" s="209">
        <f>Vulnerability!AL144</f>
        <v>0.5</v>
      </c>
      <c r="X145" s="206">
        <f>Vulnerability!AM144</f>
        <v>2.2000000000000002</v>
      </c>
      <c r="Y145" s="207">
        <f t="shared" si="33"/>
        <v>1.9</v>
      </c>
      <c r="Z145" s="221" t="str">
        <f>'Lack of Coping Capacity'!D144</f>
        <v>x</v>
      </c>
      <c r="AA145" s="212">
        <f>'Lack of Coping Capacity'!G144</f>
        <v>5.9</v>
      </c>
      <c r="AB145" s="206">
        <f>'Lack of Coping Capacity'!H144</f>
        <v>5.9</v>
      </c>
      <c r="AC145" s="212">
        <f>'Lack of Coping Capacity'!M144</f>
        <v>0.9</v>
      </c>
      <c r="AD145" s="212">
        <f>'Lack of Coping Capacity'!R144</f>
        <v>3.5</v>
      </c>
      <c r="AE145" s="212">
        <f>'Lack of Coping Capacity'!Z144</f>
        <v>1.6</v>
      </c>
      <c r="AF145" s="206">
        <f>'Lack of Coping Capacity'!AA144</f>
        <v>2</v>
      </c>
      <c r="AG145" s="207">
        <f t="shared" si="34"/>
        <v>4.2</v>
      </c>
      <c r="AH145" s="213">
        <f t="shared" si="35"/>
        <v>3.7</v>
      </c>
      <c r="AI145" s="214" t="str">
        <f t="shared" si="36"/>
        <v>Medium</v>
      </c>
      <c r="AJ145" s="215">
        <f t="shared" si="37"/>
        <v>96</v>
      </c>
      <c r="AK145" s="216">
        <f>VLOOKUP($B145,'Lack of Reliability Index'!$A$2:$H$192,8,FALSE)</f>
        <v>4.573737373737373</v>
      </c>
      <c r="AL145" s="217">
        <f>'Imputed and missing data hidden'!BY143</f>
        <v>12</v>
      </c>
      <c r="AM145" s="218">
        <f t="shared" si="38"/>
        <v>0.23529411764705882</v>
      </c>
      <c r="AN145" s="217" t="str">
        <f t="shared" si="39"/>
        <v/>
      </c>
      <c r="AO145" s="219">
        <f>'Indicator Date hidden2'!BZ144</f>
        <v>0.25757575757575757</v>
      </c>
      <c r="AP145" s="134"/>
    </row>
    <row r="146" spans="1:42" ht="15" thickBot="1" x14ac:dyDescent="0.35">
      <c r="A146" s="202" t="str">
        <f>'Indicator Data'!A148</f>
        <v>Rwanda</v>
      </c>
      <c r="B146" s="203" t="str">
        <f>'Indicator Data'!B148</f>
        <v>RWA</v>
      </c>
      <c r="C146" s="220">
        <f>'Hazard &amp; Exposure'!AO145</f>
        <v>4.5</v>
      </c>
      <c r="D146" s="205">
        <f>'Hazard &amp; Exposure'!AP145</f>
        <v>4.4000000000000004</v>
      </c>
      <c r="E146" s="205">
        <f>'Hazard &amp; Exposure'!AQ145</f>
        <v>0</v>
      </c>
      <c r="F146" s="205">
        <f>'Hazard &amp; Exposure'!AR145</f>
        <v>0</v>
      </c>
      <c r="G146" s="205">
        <f>'Hazard &amp; Exposure'!AU145</f>
        <v>4.5</v>
      </c>
      <c r="H146" s="205">
        <f>'Hazard &amp; Exposure'!DM145</f>
        <v>5.8</v>
      </c>
      <c r="I146" s="206">
        <f>'Hazard &amp; Exposure'!DN145</f>
        <v>3.5</v>
      </c>
      <c r="J146" s="205">
        <f>'Hazard &amp; Exposure'!DQ145</f>
        <v>4</v>
      </c>
      <c r="K146" s="205">
        <f>'Hazard &amp; Exposure'!DT145</f>
        <v>0</v>
      </c>
      <c r="L146" s="206">
        <f>'Hazard &amp; Exposure'!DU145</f>
        <v>2.8</v>
      </c>
      <c r="M146" s="207">
        <f t="shared" si="32"/>
        <v>3.2</v>
      </c>
      <c r="N146" s="208">
        <f>Vulnerability!E145</f>
        <v>8.1</v>
      </c>
      <c r="O146" s="209">
        <f>Vulnerability!H145</f>
        <v>5.0999999999999996</v>
      </c>
      <c r="P146" s="209">
        <f>Vulnerability!N145</f>
        <v>3.5</v>
      </c>
      <c r="Q146" s="206">
        <f>Vulnerability!O145</f>
        <v>6.2</v>
      </c>
      <c r="R146" s="209">
        <f>Vulnerability!T145</f>
        <v>6.4</v>
      </c>
      <c r="S146" s="210">
        <f>Vulnerability!AB145</f>
        <v>4.8</v>
      </c>
      <c r="T146" s="210">
        <f>Vulnerability!AE145</f>
        <v>2.2999999999999998</v>
      </c>
      <c r="U146" s="210">
        <f>Vulnerability!AH145</f>
        <v>0.2</v>
      </c>
      <c r="V146" s="210">
        <f>Vulnerability!AK145</f>
        <v>8.6</v>
      </c>
      <c r="W146" s="209">
        <f>Vulnerability!AL145</f>
        <v>4.9000000000000004</v>
      </c>
      <c r="X146" s="206">
        <f>Vulnerability!AM145</f>
        <v>5.7</v>
      </c>
      <c r="Y146" s="207">
        <f t="shared" si="33"/>
        <v>6</v>
      </c>
      <c r="Z146" s="221">
        <f>'Lack of Coping Capacity'!D145</f>
        <v>3</v>
      </c>
      <c r="AA146" s="212">
        <f>'Lack of Coping Capacity'!G145</f>
        <v>4.5999999999999996</v>
      </c>
      <c r="AB146" s="206">
        <f>'Lack of Coping Capacity'!H145</f>
        <v>3.8</v>
      </c>
      <c r="AC146" s="212">
        <f>'Lack of Coping Capacity'!M145</f>
        <v>6.4</v>
      </c>
      <c r="AD146" s="212">
        <f>'Lack of Coping Capacity'!R145</f>
        <v>6.3</v>
      </c>
      <c r="AE146" s="212">
        <f>'Lack of Coping Capacity'!Z145</f>
        <v>5.6</v>
      </c>
      <c r="AF146" s="206">
        <f>'Lack of Coping Capacity'!AA145</f>
        <v>6.1</v>
      </c>
      <c r="AG146" s="207">
        <f t="shared" si="34"/>
        <v>5.0999999999999996</v>
      </c>
      <c r="AH146" s="213">
        <f t="shared" si="35"/>
        <v>4.5999999999999996</v>
      </c>
      <c r="AI146" s="214" t="str">
        <f t="shared" si="36"/>
        <v>Medium</v>
      </c>
      <c r="AJ146" s="215">
        <f t="shared" si="37"/>
        <v>62</v>
      </c>
      <c r="AK146" s="216">
        <f>VLOOKUP($B146,'Lack of Reliability Index'!$A$2:$H$192,8,FALSE)</f>
        <v>1.5135135135135123</v>
      </c>
      <c r="AL146" s="217">
        <f>'Imputed and missing data hidden'!BY144</f>
        <v>0</v>
      </c>
      <c r="AM146" s="218">
        <f t="shared" si="38"/>
        <v>0</v>
      </c>
      <c r="AN146" s="217" t="str">
        <f t="shared" si="39"/>
        <v/>
      </c>
      <c r="AO146" s="219">
        <f>'Indicator Date hidden2'!BZ145</f>
        <v>0.28378378378378377</v>
      </c>
      <c r="AP146" s="134"/>
    </row>
    <row r="147" spans="1:42" ht="15" thickBot="1" x14ac:dyDescent="0.35">
      <c r="A147" s="202" t="str">
        <f>'Indicator Data'!A149</f>
        <v>Saint Kitts and Nevis</v>
      </c>
      <c r="B147" s="203" t="str">
        <f>'Indicator Data'!B149</f>
        <v>KNA</v>
      </c>
      <c r="C147" s="220">
        <f>'Hazard &amp; Exposure'!AO146</f>
        <v>4.2</v>
      </c>
      <c r="D147" s="205">
        <f>'Hazard &amp; Exposure'!AP146</f>
        <v>0.1</v>
      </c>
      <c r="E147" s="205">
        <f>'Hazard &amp; Exposure'!AQ146</f>
        <v>0</v>
      </c>
      <c r="F147" s="205">
        <f>'Hazard &amp; Exposure'!AR146</f>
        <v>6.9</v>
      </c>
      <c r="G147" s="205">
        <f>'Hazard &amp; Exposure'!AU146</f>
        <v>0</v>
      </c>
      <c r="H147" s="205">
        <f>'Hazard &amp; Exposure'!DM146</f>
        <v>3</v>
      </c>
      <c r="I147" s="206">
        <f>'Hazard &amp; Exposure'!DN146</f>
        <v>2.8</v>
      </c>
      <c r="J147" s="205">
        <f>'Hazard &amp; Exposure'!DQ146</f>
        <v>0</v>
      </c>
      <c r="K147" s="205">
        <f>'Hazard &amp; Exposure'!DT146</f>
        <v>0</v>
      </c>
      <c r="L147" s="206">
        <f>'Hazard &amp; Exposure'!DU146</f>
        <v>0</v>
      </c>
      <c r="M147" s="207">
        <f t="shared" si="32"/>
        <v>1.5</v>
      </c>
      <c r="N147" s="208">
        <f>Vulnerability!E146</f>
        <v>2.4</v>
      </c>
      <c r="O147" s="209" t="str">
        <f>Vulnerability!H146</f>
        <v>x</v>
      </c>
      <c r="P147" s="209">
        <f>Vulnerability!N146</f>
        <v>0.5</v>
      </c>
      <c r="Q147" s="206">
        <f>Vulnerability!O146</f>
        <v>1.8</v>
      </c>
      <c r="R147" s="209">
        <f>Vulnerability!T146</f>
        <v>0.9</v>
      </c>
      <c r="S147" s="210">
        <f>Vulnerability!AB146</f>
        <v>0</v>
      </c>
      <c r="T147" s="210">
        <f>Vulnerability!AE146</f>
        <v>1.2</v>
      </c>
      <c r="U147" s="210">
        <f>Vulnerability!AH146</f>
        <v>0</v>
      </c>
      <c r="V147" s="210">
        <f>Vulnerability!AK146</f>
        <v>3.3</v>
      </c>
      <c r="W147" s="209">
        <f>Vulnerability!AL146</f>
        <v>1.2</v>
      </c>
      <c r="X147" s="206">
        <f>Vulnerability!AM146</f>
        <v>1.1000000000000001</v>
      </c>
      <c r="Y147" s="207">
        <f t="shared" si="33"/>
        <v>1.5</v>
      </c>
      <c r="Z147" s="221">
        <f>'Lack of Coping Capacity'!D146</f>
        <v>4</v>
      </c>
      <c r="AA147" s="212">
        <f>'Lack of Coping Capacity'!G146</f>
        <v>3.9</v>
      </c>
      <c r="AB147" s="206">
        <f>'Lack of Coping Capacity'!H146</f>
        <v>4</v>
      </c>
      <c r="AC147" s="212">
        <f>'Lack of Coping Capacity'!M146</f>
        <v>1.5</v>
      </c>
      <c r="AD147" s="212">
        <f>'Lack of Coping Capacity'!R146</f>
        <v>0.4</v>
      </c>
      <c r="AE147" s="212">
        <f>'Lack of Coping Capacity'!Z146</f>
        <v>3</v>
      </c>
      <c r="AF147" s="206">
        <f>'Lack of Coping Capacity'!AA146</f>
        <v>1.6</v>
      </c>
      <c r="AG147" s="207">
        <f t="shared" si="34"/>
        <v>2.9</v>
      </c>
      <c r="AH147" s="213">
        <f t="shared" si="35"/>
        <v>1.9</v>
      </c>
      <c r="AI147" s="214" t="str">
        <f t="shared" si="36"/>
        <v>Very Low</v>
      </c>
      <c r="AJ147" s="215">
        <f t="shared" si="37"/>
        <v>156</v>
      </c>
      <c r="AK147" s="216">
        <f>VLOOKUP($B147,'Lack of Reliability Index'!$A$2:$H$192,8,FALSE)</f>
        <v>6.0229885057471266</v>
      </c>
      <c r="AL147" s="217">
        <f>'Imputed and missing data hidden'!BY145</f>
        <v>23</v>
      </c>
      <c r="AM147" s="218">
        <f t="shared" si="38"/>
        <v>0.45098039215686275</v>
      </c>
      <c r="AN147" s="217" t="str">
        <f t="shared" si="39"/>
        <v/>
      </c>
      <c r="AO147" s="219">
        <f>'Indicator Date hidden2'!BZ146</f>
        <v>0.37931034482758619</v>
      </c>
      <c r="AP147" s="134"/>
    </row>
    <row r="148" spans="1:42" ht="15" thickBot="1" x14ac:dyDescent="0.35">
      <c r="A148" s="202" t="str">
        <f>'Indicator Data'!A150</f>
        <v>Saint Lucia</v>
      </c>
      <c r="B148" s="203" t="str">
        <f>'Indicator Data'!B150</f>
        <v>LCA</v>
      </c>
      <c r="C148" s="220">
        <f>'Hazard &amp; Exposure'!AO147</f>
        <v>4.3</v>
      </c>
      <c r="D148" s="205">
        <f>'Hazard &amp; Exposure'!AP147</f>
        <v>0.1</v>
      </c>
      <c r="E148" s="205">
        <f>'Hazard &amp; Exposure'!AQ147</f>
        <v>0</v>
      </c>
      <c r="F148" s="205">
        <f>'Hazard &amp; Exposure'!AR147</f>
        <v>4.7</v>
      </c>
      <c r="G148" s="205">
        <f>'Hazard &amp; Exposure'!AU147</f>
        <v>0.5</v>
      </c>
      <c r="H148" s="205">
        <f>'Hazard &amp; Exposure'!DM147</f>
        <v>4.5</v>
      </c>
      <c r="I148" s="206">
        <f>'Hazard &amp; Exposure'!DN147</f>
        <v>2.6</v>
      </c>
      <c r="J148" s="205">
        <f>'Hazard &amp; Exposure'!DQ147</f>
        <v>0</v>
      </c>
      <c r="K148" s="205">
        <f>'Hazard &amp; Exposure'!DT147</f>
        <v>0</v>
      </c>
      <c r="L148" s="206">
        <f>'Hazard &amp; Exposure'!DU147</f>
        <v>0</v>
      </c>
      <c r="M148" s="207">
        <f t="shared" si="32"/>
        <v>1.4</v>
      </c>
      <c r="N148" s="208">
        <f>Vulnerability!E147</f>
        <v>3</v>
      </c>
      <c r="O148" s="209">
        <f>Vulnerability!H147</f>
        <v>6</v>
      </c>
      <c r="P148" s="209">
        <f>Vulnerability!N147</f>
        <v>0.9</v>
      </c>
      <c r="Q148" s="206">
        <f>Vulnerability!O147</f>
        <v>3.2</v>
      </c>
      <c r="R148" s="209">
        <f>Vulnerability!T147</f>
        <v>0</v>
      </c>
      <c r="S148" s="210">
        <f>Vulnerability!AB147</f>
        <v>0.1</v>
      </c>
      <c r="T148" s="210">
        <f>Vulnerability!AE147</f>
        <v>1.2</v>
      </c>
      <c r="U148" s="210">
        <f>Vulnerability!AH147</f>
        <v>0.4</v>
      </c>
      <c r="V148" s="210">
        <f>Vulnerability!AK147</f>
        <v>4.9000000000000004</v>
      </c>
      <c r="W148" s="209">
        <f>Vulnerability!AL147</f>
        <v>1.9</v>
      </c>
      <c r="X148" s="206">
        <f>Vulnerability!AM147</f>
        <v>1</v>
      </c>
      <c r="Y148" s="207">
        <f t="shared" si="33"/>
        <v>2.2000000000000002</v>
      </c>
      <c r="Z148" s="221">
        <f>'Lack of Coping Capacity'!D147</f>
        <v>5.2</v>
      </c>
      <c r="AA148" s="212">
        <f>'Lack of Coping Capacity'!G147</f>
        <v>4.5</v>
      </c>
      <c r="AB148" s="206">
        <f>'Lack of Coping Capacity'!H147</f>
        <v>4.9000000000000004</v>
      </c>
      <c r="AC148" s="212">
        <f>'Lack of Coping Capacity'!M147</f>
        <v>3.3</v>
      </c>
      <c r="AD148" s="212">
        <f>'Lack of Coping Capacity'!R147</f>
        <v>0.6</v>
      </c>
      <c r="AE148" s="212">
        <f>'Lack of Coping Capacity'!Z147</f>
        <v>4.0999999999999996</v>
      </c>
      <c r="AF148" s="206">
        <f>'Lack of Coping Capacity'!AA147</f>
        <v>2.7</v>
      </c>
      <c r="AG148" s="207">
        <f t="shared" si="34"/>
        <v>3.9</v>
      </c>
      <c r="AH148" s="213">
        <f t="shared" si="35"/>
        <v>2.2999999999999998</v>
      </c>
      <c r="AI148" s="214" t="str">
        <f t="shared" si="36"/>
        <v>Low</v>
      </c>
      <c r="AJ148" s="215">
        <f t="shared" si="37"/>
        <v>139</v>
      </c>
      <c r="AK148" s="216">
        <f>VLOOKUP($B148,'Lack of Reliability Index'!$A$2:$H$192,8,FALSE)</f>
        <v>5.6159203980099495</v>
      </c>
      <c r="AL148" s="217">
        <f>'Imputed and missing data hidden'!BY146</f>
        <v>13</v>
      </c>
      <c r="AM148" s="218">
        <f t="shared" si="38"/>
        <v>0.25490196078431371</v>
      </c>
      <c r="AN148" s="217" t="str">
        <f t="shared" si="39"/>
        <v/>
      </c>
      <c r="AO148" s="219">
        <f>'Indicator Date hidden2'!BZ147</f>
        <v>0.40298507462686567</v>
      </c>
      <c r="AP148" s="134"/>
    </row>
    <row r="149" spans="1:42" ht="15" thickBot="1" x14ac:dyDescent="0.35">
      <c r="A149" s="202" t="str">
        <f>'Indicator Data'!A151</f>
        <v>Saint Vincent and the Grenadines</v>
      </c>
      <c r="B149" s="203" t="str">
        <f>'Indicator Data'!B151</f>
        <v>VCT</v>
      </c>
      <c r="C149" s="220">
        <f>'Hazard &amp; Exposure'!AO148</f>
        <v>5.0999999999999996</v>
      </c>
      <c r="D149" s="205">
        <f>'Hazard &amp; Exposure'!AP148</f>
        <v>0.1</v>
      </c>
      <c r="E149" s="205">
        <f>'Hazard &amp; Exposure'!AQ148</f>
        <v>0</v>
      </c>
      <c r="F149" s="205">
        <f>'Hazard &amp; Exposure'!AR148</f>
        <v>4.3</v>
      </c>
      <c r="G149" s="205">
        <f>'Hazard &amp; Exposure'!AU148</f>
        <v>0.5</v>
      </c>
      <c r="H149" s="205">
        <f>'Hazard &amp; Exposure'!DM148</f>
        <v>4.2</v>
      </c>
      <c r="I149" s="206">
        <f>'Hazard &amp; Exposure'!DN148</f>
        <v>2.6</v>
      </c>
      <c r="J149" s="205">
        <f>'Hazard &amp; Exposure'!DQ148</f>
        <v>0</v>
      </c>
      <c r="K149" s="205">
        <f>'Hazard &amp; Exposure'!DT148</f>
        <v>0</v>
      </c>
      <c r="L149" s="206">
        <f>'Hazard &amp; Exposure'!DU148</f>
        <v>0</v>
      </c>
      <c r="M149" s="207">
        <f t="shared" si="32"/>
        <v>1.4</v>
      </c>
      <c r="N149" s="208">
        <f>Vulnerability!E148</f>
        <v>3.2</v>
      </c>
      <c r="O149" s="209" t="str">
        <f>Vulnerability!H148</f>
        <v>x</v>
      </c>
      <c r="P149" s="209">
        <f>Vulnerability!N148</f>
        <v>3.4</v>
      </c>
      <c r="Q149" s="206">
        <f>Vulnerability!O148</f>
        <v>3.3</v>
      </c>
      <c r="R149" s="209">
        <f>Vulnerability!T148</f>
        <v>1.2</v>
      </c>
      <c r="S149" s="210">
        <f>Vulnerability!AB148</f>
        <v>0.1</v>
      </c>
      <c r="T149" s="210">
        <f>Vulnerability!AE148</f>
        <v>1.1000000000000001</v>
      </c>
      <c r="U149" s="210">
        <f>Vulnerability!AH148</f>
        <v>1</v>
      </c>
      <c r="V149" s="210">
        <f>Vulnerability!AK148</f>
        <v>2.1</v>
      </c>
      <c r="W149" s="209">
        <f>Vulnerability!AL148</f>
        <v>1.1000000000000001</v>
      </c>
      <c r="X149" s="206">
        <f>Vulnerability!AM148</f>
        <v>1.2</v>
      </c>
      <c r="Y149" s="207">
        <f t="shared" si="33"/>
        <v>2.2999999999999998</v>
      </c>
      <c r="Z149" s="221" t="str">
        <f>'Lack of Coping Capacity'!D148</f>
        <v>x</v>
      </c>
      <c r="AA149" s="212">
        <f>'Lack of Coping Capacity'!G148</f>
        <v>4.3</v>
      </c>
      <c r="AB149" s="206">
        <f>'Lack of Coping Capacity'!H148</f>
        <v>4.3</v>
      </c>
      <c r="AC149" s="212">
        <f>'Lack of Coping Capacity'!M148</f>
        <v>4.5</v>
      </c>
      <c r="AD149" s="212">
        <f>'Lack of Coping Capacity'!R148</f>
        <v>0.8</v>
      </c>
      <c r="AE149" s="212">
        <f>'Lack of Coping Capacity'!Z148</f>
        <v>3.1</v>
      </c>
      <c r="AF149" s="206">
        <f>'Lack of Coping Capacity'!AA148</f>
        <v>2.8</v>
      </c>
      <c r="AG149" s="207">
        <f t="shared" si="34"/>
        <v>3.6</v>
      </c>
      <c r="AH149" s="213">
        <f t="shared" si="35"/>
        <v>2.2999999999999998</v>
      </c>
      <c r="AI149" s="214" t="str">
        <f t="shared" si="36"/>
        <v>Low</v>
      </c>
      <c r="AJ149" s="215">
        <f t="shared" si="37"/>
        <v>139</v>
      </c>
      <c r="AK149" s="216">
        <f>VLOOKUP($B149,'Lack of Reliability Index'!$A$2:$H$192,8,FALSE)</f>
        <v>4.7231638418079092</v>
      </c>
      <c r="AL149" s="217">
        <f>'Imputed and missing data hidden'!BY147</f>
        <v>20</v>
      </c>
      <c r="AM149" s="218">
        <f t="shared" si="38"/>
        <v>0.39215686274509803</v>
      </c>
      <c r="AN149" s="217" t="str">
        <f t="shared" si="39"/>
        <v/>
      </c>
      <c r="AO149" s="219">
        <f>'Indicator Date hidden2'!BZ148</f>
        <v>0.13559322033898305</v>
      </c>
      <c r="AP149" s="134"/>
    </row>
    <row r="150" spans="1:42" ht="15" thickBot="1" x14ac:dyDescent="0.35">
      <c r="A150" s="202" t="str">
        <f>'Indicator Data'!A152</f>
        <v>Samoa</v>
      </c>
      <c r="B150" s="203" t="str">
        <f>'Indicator Data'!B152</f>
        <v>WSM</v>
      </c>
      <c r="C150" s="220">
        <f>'Hazard &amp; Exposure'!AO149</f>
        <v>4.3</v>
      </c>
      <c r="D150" s="205">
        <f>'Hazard &amp; Exposure'!AP149</f>
        <v>0.1</v>
      </c>
      <c r="E150" s="205">
        <f>'Hazard &amp; Exposure'!AQ149</f>
        <v>6.9</v>
      </c>
      <c r="F150" s="205">
        <f>'Hazard &amp; Exposure'!AR149</f>
        <v>4.4000000000000004</v>
      </c>
      <c r="G150" s="205">
        <f>'Hazard &amp; Exposure'!AU149</f>
        <v>0.5</v>
      </c>
      <c r="H150" s="205">
        <f>'Hazard &amp; Exposure'!DM149</f>
        <v>2.7</v>
      </c>
      <c r="I150" s="206">
        <f>'Hazard &amp; Exposure'!DN149</f>
        <v>3.5</v>
      </c>
      <c r="J150" s="205">
        <f>'Hazard &amp; Exposure'!DQ149</f>
        <v>0</v>
      </c>
      <c r="K150" s="205">
        <f>'Hazard &amp; Exposure'!DT149</f>
        <v>0</v>
      </c>
      <c r="L150" s="206">
        <f>'Hazard &amp; Exposure'!DU149</f>
        <v>0</v>
      </c>
      <c r="M150" s="207">
        <f t="shared" si="32"/>
        <v>1.9</v>
      </c>
      <c r="N150" s="208">
        <f>Vulnerability!E149</f>
        <v>3.7</v>
      </c>
      <c r="O150" s="209">
        <f>Vulnerability!H149</f>
        <v>4.0999999999999996</v>
      </c>
      <c r="P150" s="209">
        <f>Vulnerability!N149</f>
        <v>8.6</v>
      </c>
      <c r="Q150" s="206">
        <f>Vulnerability!O149</f>
        <v>5</v>
      </c>
      <c r="R150" s="209">
        <f>Vulnerability!T149</f>
        <v>0</v>
      </c>
      <c r="S150" s="210">
        <f>Vulnerability!AB149</f>
        <v>5.0999999999999996</v>
      </c>
      <c r="T150" s="210">
        <f>Vulnerability!AE149</f>
        <v>1</v>
      </c>
      <c r="U150" s="210">
        <f>Vulnerability!AH149</f>
        <v>0.7</v>
      </c>
      <c r="V150" s="210">
        <f>Vulnerability!AK149</f>
        <v>1.3</v>
      </c>
      <c r="W150" s="209">
        <f>Vulnerability!AL149</f>
        <v>2.2000000000000002</v>
      </c>
      <c r="X150" s="206">
        <f>Vulnerability!AM149</f>
        <v>1.2</v>
      </c>
      <c r="Y150" s="207">
        <f t="shared" si="33"/>
        <v>3.3</v>
      </c>
      <c r="Z150" s="221">
        <f>'Lack of Coping Capacity'!D149</f>
        <v>4.5999999999999996</v>
      </c>
      <c r="AA150" s="212">
        <f>'Lack of Coping Capacity'!G149</f>
        <v>4.0999999999999996</v>
      </c>
      <c r="AB150" s="206">
        <f>'Lack of Coping Capacity'!H149</f>
        <v>4.4000000000000004</v>
      </c>
      <c r="AC150" s="212">
        <f>'Lack of Coping Capacity'!M149</f>
        <v>3.5</v>
      </c>
      <c r="AD150" s="212">
        <f>'Lack of Coping Capacity'!R149</f>
        <v>1.7</v>
      </c>
      <c r="AE150" s="212">
        <f>'Lack of Coping Capacity'!Z149</f>
        <v>7.2</v>
      </c>
      <c r="AF150" s="206">
        <f>'Lack of Coping Capacity'!AA149</f>
        <v>4.0999999999999996</v>
      </c>
      <c r="AG150" s="207">
        <f t="shared" si="34"/>
        <v>4.3</v>
      </c>
      <c r="AH150" s="213">
        <f t="shared" si="35"/>
        <v>3</v>
      </c>
      <c r="AI150" s="214" t="str">
        <f t="shared" si="36"/>
        <v>Low</v>
      </c>
      <c r="AJ150" s="215">
        <f t="shared" si="37"/>
        <v>119</v>
      </c>
      <c r="AK150" s="216">
        <f>VLOOKUP($B150,'Lack of Reliability Index'!$A$2:$H$192,8,FALSE)</f>
        <v>6.083333333333333</v>
      </c>
      <c r="AL150" s="217">
        <f>'Imputed and missing data hidden'!BY148</f>
        <v>15</v>
      </c>
      <c r="AM150" s="218">
        <f t="shared" si="38"/>
        <v>0.29411764705882354</v>
      </c>
      <c r="AN150" s="217" t="str">
        <f t="shared" si="39"/>
        <v/>
      </c>
      <c r="AO150" s="219">
        <f>'Indicator Date hidden2'!BZ149</f>
        <v>0.390625</v>
      </c>
      <c r="AP150" s="134"/>
    </row>
    <row r="151" spans="1:42" ht="15" thickBot="1" x14ac:dyDescent="0.35">
      <c r="A151" s="202" t="str">
        <f>'Indicator Data'!A153</f>
        <v>Sao Tome and Principe</v>
      </c>
      <c r="B151" s="203" t="str">
        <f>'Indicator Data'!B153</f>
        <v>STP</v>
      </c>
      <c r="C151" s="220">
        <f>'Hazard &amp; Exposure'!AO150</f>
        <v>0.1</v>
      </c>
      <c r="D151" s="205">
        <f>'Hazard &amp; Exposure'!AP150</f>
        <v>0.1</v>
      </c>
      <c r="E151" s="205">
        <f>'Hazard &amp; Exposure'!AQ150</f>
        <v>0</v>
      </c>
      <c r="F151" s="205">
        <f>'Hazard &amp; Exposure'!AR150</f>
        <v>0</v>
      </c>
      <c r="G151" s="205">
        <f>'Hazard &amp; Exposure'!AU150</f>
        <v>0</v>
      </c>
      <c r="H151" s="205">
        <f>'Hazard &amp; Exposure'!DM150</f>
        <v>5.6</v>
      </c>
      <c r="I151" s="206">
        <f>'Hazard &amp; Exposure'!DN150</f>
        <v>1.3</v>
      </c>
      <c r="J151" s="205">
        <f>'Hazard &amp; Exposure'!DQ150</f>
        <v>0</v>
      </c>
      <c r="K151" s="205">
        <f>'Hazard &amp; Exposure'!DT150</f>
        <v>0</v>
      </c>
      <c r="L151" s="206">
        <f>'Hazard &amp; Exposure'!DU150</f>
        <v>0</v>
      </c>
      <c r="M151" s="207">
        <f t="shared" si="32"/>
        <v>0.7</v>
      </c>
      <c r="N151" s="208">
        <f>Vulnerability!E150</f>
        <v>6.5</v>
      </c>
      <c r="O151" s="209">
        <f>Vulnerability!H150</f>
        <v>7.5</v>
      </c>
      <c r="P151" s="209">
        <f>Vulnerability!N150</f>
        <v>4.0999999999999996</v>
      </c>
      <c r="Q151" s="206">
        <f>Vulnerability!O150</f>
        <v>6.2</v>
      </c>
      <c r="R151" s="209">
        <f>Vulnerability!T150</f>
        <v>0</v>
      </c>
      <c r="S151" s="210">
        <f>Vulnerability!AB150</f>
        <v>4.0999999999999996</v>
      </c>
      <c r="T151" s="210">
        <f>Vulnerability!AE150</f>
        <v>2.2000000000000002</v>
      </c>
      <c r="U151" s="210">
        <f>Vulnerability!AH150</f>
        <v>0</v>
      </c>
      <c r="V151" s="210">
        <f>Vulnerability!AK150</f>
        <v>4</v>
      </c>
      <c r="W151" s="209">
        <f>Vulnerability!AL150</f>
        <v>2.7</v>
      </c>
      <c r="X151" s="206">
        <f>Vulnerability!AM150</f>
        <v>1.4</v>
      </c>
      <c r="Y151" s="207">
        <f t="shared" si="33"/>
        <v>4.2</v>
      </c>
      <c r="Z151" s="221" t="str">
        <f>'Lack of Coping Capacity'!D150</f>
        <v>x</v>
      </c>
      <c r="AA151" s="212">
        <f>'Lack of Coping Capacity'!G150</f>
        <v>5.8</v>
      </c>
      <c r="AB151" s="206">
        <f>'Lack of Coping Capacity'!H150</f>
        <v>5.8</v>
      </c>
      <c r="AC151" s="212">
        <f>'Lack of Coping Capacity'!M150</f>
        <v>4.4000000000000004</v>
      </c>
      <c r="AD151" s="212">
        <f>'Lack of Coping Capacity'!R150</f>
        <v>4.3</v>
      </c>
      <c r="AE151" s="212">
        <f>'Lack of Coping Capacity'!Z150</f>
        <v>5.4</v>
      </c>
      <c r="AF151" s="206">
        <f>'Lack of Coping Capacity'!AA150</f>
        <v>4.7</v>
      </c>
      <c r="AG151" s="207">
        <f t="shared" si="34"/>
        <v>5.3</v>
      </c>
      <c r="AH151" s="213">
        <f t="shared" si="35"/>
        <v>2.5</v>
      </c>
      <c r="AI151" s="214" t="str">
        <f t="shared" si="36"/>
        <v>Low</v>
      </c>
      <c r="AJ151" s="215">
        <f t="shared" si="37"/>
        <v>131</v>
      </c>
      <c r="AK151" s="216">
        <f>VLOOKUP($B151,'Lack of Reliability Index'!$A$2:$H$192,8,FALSE)</f>
        <v>3.4704225352112674</v>
      </c>
      <c r="AL151" s="217">
        <f>'Imputed and missing data hidden'!BY149</f>
        <v>4</v>
      </c>
      <c r="AM151" s="218">
        <f t="shared" si="38"/>
        <v>7.8431372549019607E-2</v>
      </c>
      <c r="AN151" s="217" t="str">
        <f t="shared" si="39"/>
        <v/>
      </c>
      <c r="AO151" s="219">
        <f>'Indicator Date hidden2'!BZ150</f>
        <v>0.45070422535211269</v>
      </c>
      <c r="AP151" s="134"/>
    </row>
    <row r="152" spans="1:42" ht="15" thickBot="1" x14ac:dyDescent="0.35">
      <c r="A152" s="202" t="str">
        <f>'Indicator Data'!A154</f>
        <v>Saudi Arabia</v>
      </c>
      <c r="B152" s="203" t="str">
        <f>'Indicator Data'!B154</f>
        <v>SAU</v>
      </c>
      <c r="C152" s="220">
        <f>'Hazard &amp; Exposure'!AO151</f>
        <v>2.2999999999999998</v>
      </c>
      <c r="D152" s="205">
        <f>'Hazard &amp; Exposure'!AP151</f>
        <v>3.7</v>
      </c>
      <c r="E152" s="205">
        <f>'Hazard &amp; Exposure'!AQ151</f>
        <v>0</v>
      </c>
      <c r="F152" s="205">
        <f>'Hazard &amp; Exposure'!AR151</f>
        <v>0</v>
      </c>
      <c r="G152" s="205">
        <f>'Hazard &amp; Exposure'!AU151</f>
        <v>5</v>
      </c>
      <c r="H152" s="205">
        <f>'Hazard &amp; Exposure'!DM151</f>
        <v>5.6</v>
      </c>
      <c r="I152" s="206">
        <f>'Hazard &amp; Exposure'!DN151</f>
        <v>3.1</v>
      </c>
      <c r="J152" s="205">
        <f>'Hazard &amp; Exposure'!DQ151</f>
        <v>8</v>
      </c>
      <c r="K152" s="205">
        <f>'Hazard &amp; Exposure'!DT151</f>
        <v>0</v>
      </c>
      <c r="L152" s="206">
        <f>'Hazard &amp; Exposure'!DU151</f>
        <v>5.6</v>
      </c>
      <c r="M152" s="207">
        <f t="shared" si="32"/>
        <v>4.5</v>
      </c>
      <c r="N152" s="208">
        <f>Vulnerability!E151</f>
        <v>0.9</v>
      </c>
      <c r="O152" s="209">
        <f>Vulnerability!H151</f>
        <v>3.4</v>
      </c>
      <c r="P152" s="209">
        <f>Vulnerability!N151</f>
        <v>0</v>
      </c>
      <c r="Q152" s="206">
        <f>Vulnerability!O151</f>
        <v>1.3</v>
      </c>
      <c r="R152" s="209">
        <f>Vulnerability!T151</f>
        <v>1.7</v>
      </c>
      <c r="S152" s="210">
        <f>Vulnerability!AB151</f>
        <v>0.1</v>
      </c>
      <c r="T152" s="210">
        <f>Vulnerability!AE151</f>
        <v>0.5</v>
      </c>
      <c r="U152" s="210">
        <f>Vulnerability!AH151</f>
        <v>0</v>
      </c>
      <c r="V152" s="210">
        <f>Vulnerability!AK151</f>
        <v>1.2</v>
      </c>
      <c r="W152" s="209">
        <f>Vulnerability!AL151</f>
        <v>0.5</v>
      </c>
      <c r="X152" s="206">
        <f>Vulnerability!AM151</f>
        <v>1.1000000000000001</v>
      </c>
      <c r="Y152" s="207">
        <f t="shared" si="33"/>
        <v>1.2</v>
      </c>
      <c r="Z152" s="221" t="str">
        <f>'Lack of Coping Capacity'!D151</f>
        <v>x</v>
      </c>
      <c r="AA152" s="212">
        <f>'Lack of Coping Capacity'!G151</f>
        <v>4.5999999999999996</v>
      </c>
      <c r="AB152" s="206">
        <f>'Lack of Coping Capacity'!H151</f>
        <v>4.5999999999999996</v>
      </c>
      <c r="AC152" s="212">
        <f>'Lack of Coping Capacity'!M151</f>
        <v>1.4</v>
      </c>
      <c r="AD152" s="212">
        <f>'Lack of Coping Capacity'!R151</f>
        <v>3.2</v>
      </c>
      <c r="AE152" s="212">
        <f>'Lack of Coping Capacity'!Z151</f>
        <v>1.1000000000000001</v>
      </c>
      <c r="AF152" s="206">
        <f>'Lack of Coping Capacity'!AA151</f>
        <v>1.9</v>
      </c>
      <c r="AG152" s="207">
        <f t="shared" si="34"/>
        <v>3.4</v>
      </c>
      <c r="AH152" s="213">
        <f t="shared" si="35"/>
        <v>2.6</v>
      </c>
      <c r="AI152" s="214" t="str">
        <f t="shared" si="36"/>
        <v>Low</v>
      </c>
      <c r="AJ152" s="215">
        <f t="shared" si="37"/>
        <v>128</v>
      </c>
      <c r="AK152" s="216">
        <f>VLOOKUP($B152,'Lack of Reliability Index'!$A$2:$H$192,8,FALSE)</f>
        <v>3.8564102564102569</v>
      </c>
      <c r="AL152" s="217">
        <f>'Imputed and missing data hidden'!BY150</f>
        <v>12</v>
      </c>
      <c r="AM152" s="218">
        <f t="shared" si="38"/>
        <v>0.23529411764705882</v>
      </c>
      <c r="AN152" s="217" t="str">
        <f t="shared" si="39"/>
        <v/>
      </c>
      <c r="AO152" s="219">
        <f>'Indicator Date hidden2'!BZ151</f>
        <v>0.12307692307692308</v>
      </c>
      <c r="AP152" s="134"/>
    </row>
    <row r="153" spans="1:42" ht="15" thickBot="1" x14ac:dyDescent="0.35">
      <c r="A153" s="202" t="str">
        <f>'Indicator Data'!A155</f>
        <v>Senegal</v>
      </c>
      <c r="B153" s="203" t="str">
        <f>'Indicator Data'!B155</f>
        <v>SEN</v>
      </c>
      <c r="C153" s="220">
        <f>'Hazard &amp; Exposure'!AO152</f>
        <v>0.1</v>
      </c>
      <c r="D153" s="205">
        <f>'Hazard &amp; Exposure'!AP152</f>
        <v>4.8</v>
      </c>
      <c r="E153" s="205">
        <f>'Hazard &amp; Exposure'!AQ152</f>
        <v>6.4</v>
      </c>
      <c r="F153" s="205">
        <f>'Hazard &amp; Exposure'!AR152</f>
        <v>0</v>
      </c>
      <c r="G153" s="205">
        <f>'Hazard &amp; Exposure'!AU152</f>
        <v>6.6</v>
      </c>
      <c r="H153" s="205">
        <f>'Hazard &amp; Exposure'!DM152</f>
        <v>6.2</v>
      </c>
      <c r="I153" s="206">
        <f>'Hazard &amp; Exposure'!DN152</f>
        <v>4.5</v>
      </c>
      <c r="J153" s="205">
        <f>'Hazard &amp; Exposure'!DQ152</f>
        <v>3.1</v>
      </c>
      <c r="K153" s="205">
        <f>'Hazard &amp; Exposure'!DT152</f>
        <v>0</v>
      </c>
      <c r="L153" s="206">
        <f>'Hazard &amp; Exposure'!DU152</f>
        <v>2.2000000000000002</v>
      </c>
      <c r="M153" s="207">
        <f t="shared" si="32"/>
        <v>3.4</v>
      </c>
      <c r="N153" s="208">
        <f>Vulnerability!E152</f>
        <v>8.5</v>
      </c>
      <c r="O153" s="209">
        <f>Vulnerability!H152</f>
        <v>5.5</v>
      </c>
      <c r="P153" s="209">
        <f>Vulnerability!N152</f>
        <v>3.1</v>
      </c>
      <c r="Q153" s="206">
        <f>Vulnerability!O152</f>
        <v>6.4</v>
      </c>
      <c r="R153" s="209">
        <f>Vulnerability!T152</f>
        <v>4.0999999999999996</v>
      </c>
      <c r="S153" s="210">
        <f>Vulnerability!AB152</f>
        <v>2.5</v>
      </c>
      <c r="T153" s="210">
        <f>Vulnerability!AE152</f>
        <v>3.3</v>
      </c>
      <c r="U153" s="210">
        <f>Vulnerability!AH152</f>
        <v>0.1</v>
      </c>
      <c r="V153" s="210">
        <f>Vulnerability!AK152</f>
        <v>3.3</v>
      </c>
      <c r="W153" s="209">
        <f>Vulnerability!AL152</f>
        <v>2.4</v>
      </c>
      <c r="X153" s="206">
        <f>Vulnerability!AM152</f>
        <v>3.3</v>
      </c>
      <c r="Y153" s="207">
        <f t="shared" si="33"/>
        <v>5</v>
      </c>
      <c r="Z153" s="221">
        <f>'Lack of Coping Capacity'!D152</f>
        <v>4.7</v>
      </c>
      <c r="AA153" s="212">
        <f>'Lack of Coping Capacity'!G152</f>
        <v>5.3</v>
      </c>
      <c r="AB153" s="206">
        <f>'Lack of Coping Capacity'!H152</f>
        <v>5</v>
      </c>
      <c r="AC153" s="212">
        <f>'Lack of Coping Capacity'!M152</f>
        <v>5.7</v>
      </c>
      <c r="AD153" s="212">
        <f>'Lack of Coping Capacity'!R152</f>
        <v>6.1</v>
      </c>
      <c r="AE153" s="212">
        <f>'Lack of Coping Capacity'!Z152</f>
        <v>6.8</v>
      </c>
      <c r="AF153" s="206">
        <f>'Lack of Coping Capacity'!AA152</f>
        <v>6.2</v>
      </c>
      <c r="AG153" s="207">
        <f t="shared" si="34"/>
        <v>5.6</v>
      </c>
      <c r="AH153" s="213">
        <f t="shared" si="35"/>
        <v>4.5999999999999996</v>
      </c>
      <c r="AI153" s="214" t="str">
        <f t="shared" si="36"/>
        <v>Medium</v>
      </c>
      <c r="AJ153" s="215">
        <f t="shared" si="37"/>
        <v>62</v>
      </c>
      <c r="AK153" s="216">
        <f>VLOOKUP($B153,'Lack of Reliability Index'!$A$2:$H$192,8,FALSE)</f>
        <v>1.706666666666667</v>
      </c>
      <c r="AL153" s="217">
        <f>'Imputed and missing data hidden'!BY151</f>
        <v>0</v>
      </c>
      <c r="AM153" s="218">
        <f t="shared" si="38"/>
        <v>0</v>
      </c>
      <c r="AN153" s="217" t="str">
        <f t="shared" si="39"/>
        <v/>
      </c>
      <c r="AO153" s="219">
        <f>'Indicator Date hidden2'!BZ152</f>
        <v>0.32</v>
      </c>
      <c r="AP153" s="134"/>
    </row>
    <row r="154" spans="1:42" ht="15" thickBot="1" x14ac:dyDescent="0.35">
      <c r="A154" s="202" t="str">
        <f>'Indicator Data'!A156</f>
        <v>Serbia</v>
      </c>
      <c r="B154" s="203" t="str">
        <f>'Indicator Data'!B156</f>
        <v>SRB</v>
      </c>
      <c r="C154" s="220">
        <f>'Hazard &amp; Exposure'!AO153</f>
        <v>5.5</v>
      </c>
      <c r="D154" s="205">
        <f>'Hazard &amp; Exposure'!AP153</f>
        <v>8.9</v>
      </c>
      <c r="E154" s="205">
        <f>'Hazard &amp; Exposure'!AQ153</f>
        <v>0</v>
      </c>
      <c r="F154" s="205">
        <f>'Hazard &amp; Exposure'!AR153</f>
        <v>0</v>
      </c>
      <c r="G154" s="205">
        <f>'Hazard &amp; Exposure'!AU153</f>
        <v>3.3</v>
      </c>
      <c r="H154" s="205">
        <f>'Hazard &amp; Exposure'!DM153</f>
        <v>3.9</v>
      </c>
      <c r="I154" s="206">
        <f>'Hazard &amp; Exposure'!DN153</f>
        <v>4.5</v>
      </c>
      <c r="J154" s="205">
        <f>'Hazard &amp; Exposure'!DQ153</f>
        <v>4.3</v>
      </c>
      <c r="K154" s="205">
        <f>'Hazard &amp; Exposure'!DT153</f>
        <v>0</v>
      </c>
      <c r="L154" s="206">
        <f>'Hazard &amp; Exposure'!DU153</f>
        <v>3</v>
      </c>
      <c r="M154" s="207">
        <f t="shared" si="32"/>
        <v>3.8</v>
      </c>
      <c r="N154" s="208">
        <f>Vulnerability!E153</f>
        <v>1.3</v>
      </c>
      <c r="O154" s="209">
        <f>Vulnerability!H153</f>
        <v>2.2999999999999998</v>
      </c>
      <c r="P154" s="209">
        <f>Vulnerability!N153</f>
        <v>1.5</v>
      </c>
      <c r="Q154" s="206">
        <f>Vulnerability!O153</f>
        <v>1.6</v>
      </c>
      <c r="R154" s="209">
        <f>Vulnerability!T153</f>
        <v>4.5</v>
      </c>
      <c r="S154" s="210">
        <f>Vulnerability!AB153</f>
        <v>0.2</v>
      </c>
      <c r="T154" s="210">
        <f>Vulnerability!AE153</f>
        <v>0.4</v>
      </c>
      <c r="U154" s="210">
        <f>Vulnerability!AH153</f>
        <v>0.1</v>
      </c>
      <c r="V154" s="210">
        <f>Vulnerability!AK153</f>
        <v>2.6</v>
      </c>
      <c r="W154" s="209">
        <f>Vulnerability!AL153</f>
        <v>0.9</v>
      </c>
      <c r="X154" s="206">
        <f>Vulnerability!AM153</f>
        <v>2.9</v>
      </c>
      <c r="Y154" s="207">
        <f t="shared" si="33"/>
        <v>2.2999999999999998</v>
      </c>
      <c r="Z154" s="221">
        <f>'Lack of Coping Capacity'!D153</f>
        <v>4.9000000000000004</v>
      </c>
      <c r="AA154" s="212">
        <f>'Lack of Coping Capacity'!G153</f>
        <v>5.6</v>
      </c>
      <c r="AB154" s="206">
        <f>'Lack of Coping Capacity'!H153</f>
        <v>5.3</v>
      </c>
      <c r="AC154" s="212">
        <f>'Lack of Coping Capacity'!M153</f>
        <v>2</v>
      </c>
      <c r="AD154" s="212">
        <f>'Lack of Coping Capacity'!R153</f>
        <v>1.9</v>
      </c>
      <c r="AE154" s="212">
        <f>'Lack of Coping Capacity'!Z153</f>
        <v>2.7</v>
      </c>
      <c r="AF154" s="206">
        <f>'Lack of Coping Capacity'!AA153</f>
        <v>2.2000000000000002</v>
      </c>
      <c r="AG154" s="207">
        <f t="shared" si="34"/>
        <v>3.9</v>
      </c>
      <c r="AH154" s="213">
        <f t="shared" si="35"/>
        <v>3.2</v>
      </c>
      <c r="AI154" s="214" t="str">
        <f t="shared" si="36"/>
        <v>Low</v>
      </c>
      <c r="AJ154" s="215">
        <f t="shared" si="37"/>
        <v>109</v>
      </c>
      <c r="AK154" s="216">
        <f>VLOOKUP($B154,'Lack of Reliability Index'!$A$2:$H$192,8,FALSE)</f>
        <v>3.331506849315069</v>
      </c>
      <c r="AL154" s="217">
        <f>'Imputed and missing data hidden'!BY152</f>
        <v>4</v>
      </c>
      <c r="AM154" s="218">
        <f t="shared" si="38"/>
        <v>7.8431372549019607E-2</v>
      </c>
      <c r="AN154" s="217" t="str">
        <f t="shared" si="39"/>
        <v/>
      </c>
      <c r="AO154" s="219">
        <f>'Indicator Date hidden2'!BZ153</f>
        <v>0.42465753424657532</v>
      </c>
      <c r="AP154" s="134"/>
    </row>
    <row r="155" spans="1:42" ht="15" thickBot="1" x14ac:dyDescent="0.35">
      <c r="A155" s="202" t="str">
        <f>'Indicator Data'!A157</f>
        <v>Seychelles</v>
      </c>
      <c r="B155" s="203" t="str">
        <f>'Indicator Data'!B157</f>
        <v>SYC</v>
      </c>
      <c r="C155" s="220">
        <f>'Hazard &amp; Exposure'!AO154</f>
        <v>0.1</v>
      </c>
      <c r="D155" s="205">
        <f>'Hazard &amp; Exposure'!AP154</f>
        <v>0.1</v>
      </c>
      <c r="E155" s="205">
        <f>'Hazard &amp; Exposure'!AQ154</f>
        <v>8.6</v>
      </c>
      <c r="F155" s="205">
        <f>'Hazard &amp; Exposure'!AR154</f>
        <v>0</v>
      </c>
      <c r="G155" s="205">
        <f>'Hazard &amp; Exposure'!AU154</f>
        <v>0</v>
      </c>
      <c r="H155" s="205">
        <f>'Hazard &amp; Exposure'!DM154</f>
        <v>2.6</v>
      </c>
      <c r="I155" s="206">
        <f>'Hazard &amp; Exposure'!DN154</f>
        <v>2.8</v>
      </c>
      <c r="J155" s="205">
        <f>'Hazard &amp; Exposure'!DQ154</f>
        <v>0</v>
      </c>
      <c r="K155" s="205">
        <f>'Hazard &amp; Exposure'!DT154</f>
        <v>0</v>
      </c>
      <c r="L155" s="206">
        <f>'Hazard &amp; Exposure'!DU154</f>
        <v>0</v>
      </c>
      <c r="M155" s="207">
        <f t="shared" si="32"/>
        <v>1.5</v>
      </c>
      <c r="N155" s="208">
        <f>Vulnerability!E154</f>
        <v>1.9</v>
      </c>
      <c r="O155" s="209">
        <f>Vulnerability!H154</f>
        <v>1.8</v>
      </c>
      <c r="P155" s="209">
        <f>Vulnerability!N154</f>
        <v>0.6</v>
      </c>
      <c r="Q155" s="206">
        <f>Vulnerability!O154</f>
        <v>1.6</v>
      </c>
      <c r="R155" s="209">
        <f>Vulnerability!T154</f>
        <v>0</v>
      </c>
      <c r="S155" s="210">
        <f>Vulnerability!AB154</f>
        <v>0.2</v>
      </c>
      <c r="T155" s="210">
        <f>Vulnerability!AE154</f>
        <v>1</v>
      </c>
      <c r="U155" s="210">
        <f>Vulnerability!AH154</f>
        <v>0</v>
      </c>
      <c r="V155" s="210">
        <f>Vulnerability!AK154</f>
        <v>1.7</v>
      </c>
      <c r="W155" s="209">
        <f>Vulnerability!AL154</f>
        <v>0.7</v>
      </c>
      <c r="X155" s="206">
        <f>Vulnerability!AM154</f>
        <v>0.4</v>
      </c>
      <c r="Y155" s="207">
        <f t="shared" si="33"/>
        <v>1</v>
      </c>
      <c r="Z155" s="221">
        <f>'Lack of Coping Capacity'!D154</f>
        <v>4.3</v>
      </c>
      <c r="AA155" s="212">
        <f>'Lack of Coping Capacity'!G154</f>
        <v>3.7</v>
      </c>
      <c r="AB155" s="206">
        <f>'Lack of Coping Capacity'!H154</f>
        <v>4</v>
      </c>
      <c r="AC155" s="212">
        <f>'Lack of Coping Capacity'!M154</f>
        <v>1.3</v>
      </c>
      <c r="AD155" s="212">
        <f>'Lack of Coping Capacity'!R154</f>
        <v>0.9</v>
      </c>
      <c r="AE155" s="212">
        <f>'Lack of Coping Capacity'!Z154</f>
        <v>4.0999999999999996</v>
      </c>
      <c r="AF155" s="206">
        <f>'Lack of Coping Capacity'!AA154</f>
        <v>2.1</v>
      </c>
      <c r="AG155" s="207">
        <f t="shared" si="34"/>
        <v>3.1</v>
      </c>
      <c r="AH155" s="213">
        <f t="shared" si="35"/>
        <v>1.7</v>
      </c>
      <c r="AI155" s="214" t="str">
        <f t="shared" si="36"/>
        <v>Very Low</v>
      </c>
      <c r="AJ155" s="215">
        <f t="shared" si="37"/>
        <v>164</v>
      </c>
      <c r="AK155" s="216">
        <f>VLOOKUP($B155,'Lack of Reliability Index'!$A$2:$H$192,8,FALSE)</f>
        <v>4.6769230769230772</v>
      </c>
      <c r="AL155" s="217">
        <f>'Imputed and missing data hidden'!BY153</f>
        <v>12</v>
      </c>
      <c r="AM155" s="218">
        <f t="shared" si="38"/>
        <v>0.23529411764705882</v>
      </c>
      <c r="AN155" s="217" t="str">
        <f t="shared" si="39"/>
        <v/>
      </c>
      <c r="AO155" s="219">
        <f>'Indicator Date hidden2'!BZ154</f>
        <v>0.27692307692307694</v>
      </c>
      <c r="AP155" s="134"/>
    </row>
    <row r="156" spans="1:42" ht="15" thickBot="1" x14ac:dyDescent="0.35">
      <c r="A156" s="202" t="str">
        <f>'Indicator Data'!A158</f>
        <v>Sierra Leone</v>
      </c>
      <c r="B156" s="203" t="str">
        <f>'Indicator Data'!B158</f>
        <v>SLE</v>
      </c>
      <c r="C156" s="220">
        <f>'Hazard &amp; Exposure'!AO155</f>
        <v>0.1</v>
      </c>
      <c r="D156" s="205">
        <f>'Hazard &amp; Exposure'!AP155</f>
        <v>4.5999999999999996</v>
      </c>
      <c r="E156" s="205">
        <f>'Hazard &amp; Exposure'!AQ155</f>
        <v>5.8</v>
      </c>
      <c r="F156" s="205">
        <f>'Hazard &amp; Exposure'!AR155</f>
        <v>0</v>
      </c>
      <c r="G156" s="205">
        <f>'Hazard &amp; Exposure'!AU155</f>
        <v>1</v>
      </c>
      <c r="H156" s="205">
        <f>'Hazard &amp; Exposure'!DM155</f>
        <v>7.7</v>
      </c>
      <c r="I156" s="206">
        <f>'Hazard &amp; Exposure'!DN155</f>
        <v>3.9</v>
      </c>
      <c r="J156" s="205">
        <f>'Hazard &amp; Exposure'!DQ155</f>
        <v>6</v>
      </c>
      <c r="K156" s="205">
        <f>'Hazard &amp; Exposure'!DT155</f>
        <v>0</v>
      </c>
      <c r="L156" s="206">
        <f>'Hazard &amp; Exposure'!DU155</f>
        <v>4.2</v>
      </c>
      <c r="M156" s="207">
        <f t="shared" si="32"/>
        <v>4.0999999999999996</v>
      </c>
      <c r="N156" s="208">
        <f>Vulnerability!E155</f>
        <v>9.1</v>
      </c>
      <c r="O156" s="209">
        <f>Vulnerability!H155</f>
        <v>5.7</v>
      </c>
      <c r="P156" s="209">
        <f>Vulnerability!N155</f>
        <v>3.8</v>
      </c>
      <c r="Q156" s="206">
        <f>Vulnerability!O155</f>
        <v>6.9</v>
      </c>
      <c r="R156" s="209">
        <f>Vulnerability!T155</f>
        <v>0</v>
      </c>
      <c r="S156" s="210">
        <f>Vulnerability!AB155</f>
        <v>6.5</v>
      </c>
      <c r="T156" s="210">
        <f>Vulnerability!AE155</f>
        <v>5.7</v>
      </c>
      <c r="U156" s="210">
        <f>Vulnerability!AH155</f>
        <v>0.1</v>
      </c>
      <c r="V156" s="210">
        <f>Vulnerability!AK155</f>
        <v>6.6</v>
      </c>
      <c r="W156" s="209">
        <f>Vulnerability!AL155</f>
        <v>5.2</v>
      </c>
      <c r="X156" s="206">
        <f>Vulnerability!AM155</f>
        <v>3</v>
      </c>
      <c r="Y156" s="207">
        <f t="shared" si="33"/>
        <v>5.3</v>
      </c>
      <c r="Z156" s="221">
        <f>'Lack of Coping Capacity'!D155</f>
        <v>3.5</v>
      </c>
      <c r="AA156" s="212">
        <f>'Lack of Coping Capacity'!G155</f>
        <v>7</v>
      </c>
      <c r="AB156" s="206">
        <f>'Lack of Coping Capacity'!H155</f>
        <v>5.3</v>
      </c>
      <c r="AC156" s="212">
        <f>'Lack of Coping Capacity'!M155</f>
        <v>7.7</v>
      </c>
      <c r="AD156" s="212">
        <f>'Lack of Coping Capacity'!R155</f>
        <v>8.4</v>
      </c>
      <c r="AE156" s="212">
        <f>'Lack of Coping Capacity'!Z155</f>
        <v>8.1999999999999993</v>
      </c>
      <c r="AF156" s="206">
        <f>'Lack of Coping Capacity'!AA155</f>
        <v>8.1</v>
      </c>
      <c r="AG156" s="207">
        <f t="shared" si="34"/>
        <v>6.9</v>
      </c>
      <c r="AH156" s="213">
        <f t="shared" si="35"/>
        <v>5.3</v>
      </c>
      <c r="AI156" s="214" t="str">
        <f t="shared" si="36"/>
        <v>High</v>
      </c>
      <c r="AJ156" s="215">
        <f t="shared" si="37"/>
        <v>36</v>
      </c>
      <c r="AK156" s="216">
        <f>VLOOKUP($B156,'Lack of Reliability Index'!$A$2:$H$192,8,FALSE)</f>
        <v>1.9459459459459456</v>
      </c>
      <c r="AL156" s="217">
        <f>'Imputed and missing data hidden'!BY154</f>
        <v>0</v>
      </c>
      <c r="AM156" s="218">
        <f t="shared" si="38"/>
        <v>0</v>
      </c>
      <c r="AN156" s="217" t="str">
        <f t="shared" si="39"/>
        <v/>
      </c>
      <c r="AO156" s="219">
        <f>'Indicator Date hidden2'!BZ155</f>
        <v>0.36486486486486486</v>
      </c>
      <c r="AP156" s="134"/>
    </row>
    <row r="157" spans="1:42" ht="15" thickBot="1" x14ac:dyDescent="0.35">
      <c r="A157" s="202" t="str">
        <f>'Indicator Data'!A159</f>
        <v>Singapore</v>
      </c>
      <c r="B157" s="203" t="str">
        <f>'Indicator Data'!B159</f>
        <v>SGP</v>
      </c>
      <c r="C157" s="220">
        <f>'Hazard &amp; Exposure'!AO156</f>
        <v>0.1</v>
      </c>
      <c r="D157" s="205">
        <f>'Hazard &amp; Exposure'!AP156</f>
        <v>0.1</v>
      </c>
      <c r="E157" s="205">
        <f>'Hazard &amp; Exposure'!AQ156</f>
        <v>0</v>
      </c>
      <c r="F157" s="205">
        <f>'Hazard &amp; Exposure'!AR156</f>
        <v>0</v>
      </c>
      <c r="G157" s="205">
        <f>'Hazard &amp; Exposure'!AU156</f>
        <v>0</v>
      </c>
      <c r="H157" s="205">
        <f>'Hazard &amp; Exposure'!DM156</f>
        <v>4.4000000000000004</v>
      </c>
      <c r="I157" s="206">
        <f>'Hazard &amp; Exposure'!DN156</f>
        <v>0.9</v>
      </c>
      <c r="J157" s="205">
        <f>'Hazard &amp; Exposure'!DQ156</f>
        <v>0.1</v>
      </c>
      <c r="K157" s="205">
        <f>'Hazard &amp; Exposure'!DT156</f>
        <v>0</v>
      </c>
      <c r="L157" s="206">
        <f>'Hazard &amp; Exposure'!DU156</f>
        <v>0.1</v>
      </c>
      <c r="M157" s="207">
        <f t="shared" si="32"/>
        <v>0.5</v>
      </c>
      <c r="N157" s="208">
        <f>Vulnerability!E156</f>
        <v>0</v>
      </c>
      <c r="O157" s="209">
        <f>Vulnerability!H156</f>
        <v>0.9</v>
      </c>
      <c r="P157" s="209">
        <f>Vulnerability!N156</f>
        <v>0</v>
      </c>
      <c r="Q157" s="206">
        <f>Vulnerability!O156</f>
        <v>0.2</v>
      </c>
      <c r="R157" s="209">
        <f>Vulnerability!T156</f>
        <v>0</v>
      </c>
      <c r="S157" s="210">
        <f>Vulnerability!AB156</f>
        <v>0.3</v>
      </c>
      <c r="T157" s="210">
        <f>Vulnerability!AE156</f>
        <v>0.2</v>
      </c>
      <c r="U157" s="210">
        <f>Vulnerability!AH156</f>
        <v>0</v>
      </c>
      <c r="V157" s="210">
        <f>Vulnerability!AK156</f>
        <v>2</v>
      </c>
      <c r="W157" s="209">
        <f>Vulnerability!AL156</f>
        <v>0.7</v>
      </c>
      <c r="X157" s="206">
        <f>Vulnerability!AM156</f>
        <v>0.4</v>
      </c>
      <c r="Y157" s="207">
        <f t="shared" si="33"/>
        <v>0.3</v>
      </c>
      <c r="Z157" s="221">
        <f>'Lack of Coping Capacity'!D156</f>
        <v>1.2</v>
      </c>
      <c r="AA157" s="212">
        <f>'Lack of Coping Capacity'!G156</f>
        <v>1.1000000000000001</v>
      </c>
      <c r="AB157" s="206">
        <f>'Lack of Coping Capacity'!H156</f>
        <v>1.2</v>
      </c>
      <c r="AC157" s="212">
        <f>'Lack of Coping Capacity'!M156</f>
        <v>1</v>
      </c>
      <c r="AD157" s="212">
        <f>'Lack of Coping Capacity'!R156</f>
        <v>0</v>
      </c>
      <c r="AE157" s="212">
        <f>'Lack of Coping Capacity'!Z156</f>
        <v>1.6</v>
      </c>
      <c r="AF157" s="206">
        <f>'Lack of Coping Capacity'!AA156</f>
        <v>0.9</v>
      </c>
      <c r="AG157" s="207">
        <f t="shared" si="34"/>
        <v>1.1000000000000001</v>
      </c>
      <c r="AH157" s="213">
        <f t="shared" si="35"/>
        <v>0.5</v>
      </c>
      <c r="AI157" s="214" t="str">
        <f t="shared" si="36"/>
        <v>Very Low</v>
      </c>
      <c r="AJ157" s="215">
        <f t="shared" si="37"/>
        <v>191</v>
      </c>
      <c r="AK157" s="216">
        <f>VLOOKUP($B157,'Lack of Reliability Index'!$A$2:$H$192,8,FALSE)</f>
        <v>4.8199004975124371</v>
      </c>
      <c r="AL157" s="217">
        <f>'Imputed and missing data hidden'!BY155</f>
        <v>13</v>
      </c>
      <c r="AM157" s="218">
        <f t="shared" si="38"/>
        <v>0.25490196078431371</v>
      </c>
      <c r="AN157" s="217" t="str">
        <f t="shared" si="39"/>
        <v/>
      </c>
      <c r="AO157" s="219">
        <f>'Indicator Date hidden2'!BZ156</f>
        <v>0.2537313432835821</v>
      </c>
      <c r="AP157" s="134"/>
    </row>
    <row r="158" spans="1:42" ht="15" thickBot="1" x14ac:dyDescent="0.35">
      <c r="A158" s="202" t="str">
        <f>'Indicator Data'!A160</f>
        <v>Slovakia</v>
      </c>
      <c r="B158" s="203" t="str">
        <f>'Indicator Data'!B160</f>
        <v>SVK</v>
      </c>
      <c r="C158" s="220">
        <f>'Hazard &amp; Exposure'!AO157</f>
        <v>4.2</v>
      </c>
      <c r="D158" s="205">
        <f>'Hazard &amp; Exposure'!AP157</f>
        <v>6.7</v>
      </c>
      <c r="E158" s="205">
        <f>'Hazard &amp; Exposure'!AQ157</f>
        <v>0</v>
      </c>
      <c r="F158" s="205">
        <f>'Hazard &amp; Exposure'!AR157</f>
        <v>0</v>
      </c>
      <c r="G158" s="205">
        <f>'Hazard &amp; Exposure'!AU157</f>
        <v>1.4</v>
      </c>
      <c r="H158" s="205">
        <f>'Hazard &amp; Exposure'!DM157</f>
        <v>1.9</v>
      </c>
      <c r="I158" s="206">
        <f>'Hazard &amp; Exposure'!DN157</f>
        <v>2.8</v>
      </c>
      <c r="J158" s="205">
        <f>'Hazard &amp; Exposure'!DQ157</f>
        <v>0.2</v>
      </c>
      <c r="K158" s="205">
        <f>'Hazard &amp; Exposure'!DT157</f>
        <v>0</v>
      </c>
      <c r="L158" s="206">
        <f>'Hazard &amp; Exposure'!DU157</f>
        <v>0.1</v>
      </c>
      <c r="M158" s="207">
        <f t="shared" si="32"/>
        <v>1.5</v>
      </c>
      <c r="N158" s="208">
        <f>Vulnerability!E157</f>
        <v>0.8</v>
      </c>
      <c r="O158" s="209">
        <f>Vulnerability!H157</f>
        <v>1.3</v>
      </c>
      <c r="P158" s="209">
        <f>Vulnerability!N157</f>
        <v>0.4</v>
      </c>
      <c r="Q158" s="206">
        <f>Vulnerability!O157</f>
        <v>0.8</v>
      </c>
      <c r="R158" s="209">
        <f>Vulnerability!T157</f>
        <v>1.1000000000000001</v>
      </c>
      <c r="S158" s="210">
        <f>Vulnerability!AB157</f>
        <v>0.1</v>
      </c>
      <c r="T158" s="210">
        <f>Vulnerability!AE157</f>
        <v>0.4</v>
      </c>
      <c r="U158" s="210">
        <f>Vulnerability!AH157</f>
        <v>0</v>
      </c>
      <c r="V158" s="210">
        <f>Vulnerability!AK157</f>
        <v>3</v>
      </c>
      <c r="W158" s="209">
        <f>Vulnerability!AL157</f>
        <v>1</v>
      </c>
      <c r="X158" s="206">
        <f>Vulnerability!AM157</f>
        <v>1.1000000000000001</v>
      </c>
      <c r="Y158" s="207">
        <f t="shared" si="33"/>
        <v>1</v>
      </c>
      <c r="Z158" s="221">
        <f>'Lack of Coping Capacity'!D157</f>
        <v>3.4</v>
      </c>
      <c r="AA158" s="212">
        <f>'Lack of Coping Capacity'!G157</f>
        <v>4.4000000000000004</v>
      </c>
      <c r="AB158" s="206">
        <f>'Lack of Coping Capacity'!H157</f>
        <v>3.9</v>
      </c>
      <c r="AC158" s="212">
        <f>'Lack of Coping Capacity'!M157</f>
        <v>1.7</v>
      </c>
      <c r="AD158" s="212">
        <f>'Lack of Coping Capacity'!R157</f>
        <v>0.1</v>
      </c>
      <c r="AE158" s="212">
        <f>'Lack of Coping Capacity'!Z157</f>
        <v>1.8</v>
      </c>
      <c r="AF158" s="206">
        <f>'Lack of Coping Capacity'!AA157</f>
        <v>1.2</v>
      </c>
      <c r="AG158" s="207">
        <f t="shared" si="34"/>
        <v>2.7</v>
      </c>
      <c r="AH158" s="213">
        <f t="shared" si="35"/>
        <v>1.6</v>
      </c>
      <c r="AI158" s="214" t="str">
        <f t="shared" si="36"/>
        <v>Very Low</v>
      </c>
      <c r="AJ158" s="215">
        <f t="shared" si="37"/>
        <v>171</v>
      </c>
      <c r="AK158" s="216">
        <f>VLOOKUP($B158,'Lack of Reliability Index'!$A$2:$H$192,8,FALSE)</f>
        <v>4.3487179487179484</v>
      </c>
      <c r="AL158" s="217">
        <f>'Imputed and missing data hidden'!BY156</f>
        <v>12</v>
      </c>
      <c r="AM158" s="218">
        <f t="shared" si="38"/>
        <v>0.23529411764705882</v>
      </c>
      <c r="AN158" s="217" t="str">
        <f t="shared" si="39"/>
        <v/>
      </c>
      <c r="AO158" s="219">
        <f>'Indicator Date hidden2'!BZ157</f>
        <v>0.2153846153846154</v>
      </c>
      <c r="AP158" s="134"/>
    </row>
    <row r="159" spans="1:42" ht="15" thickBot="1" x14ac:dyDescent="0.35">
      <c r="A159" s="202" t="str">
        <f>'Indicator Data'!A161</f>
        <v>Slovenia</v>
      </c>
      <c r="B159" s="203" t="str">
        <f>'Indicator Data'!B161</f>
        <v>SVN</v>
      </c>
      <c r="C159" s="220">
        <f>'Hazard &amp; Exposure'!AO158</f>
        <v>6.1</v>
      </c>
      <c r="D159" s="205">
        <f>'Hazard &amp; Exposure'!AP158</f>
        <v>4</v>
      </c>
      <c r="E159" s="205">
        <f>'Hazard &amp; Exposure'!AQ158</f>
        <v>5.7</v>
      </c>
      <c r="F159" s="205">
        <f>'Hazard &amp; Exposure'!AR158</f>
        <v>0</v>
      </c>
      <c r="G159" s="205">
        <f>'Hazard &amp; Exposure'!AU158</f>
        <v>1</v>
      </c>
      <c r="H159" s="205">
        <f>'Hazard &amp; Exposure'!DM158</f>
        <v>1.5</v>
      </c>
      <c r="I159" s="206">
        <f>'Hazard &amp; Exposure'!DN158</f>
        <v>3.4</v>
      </c>
      <c r="J159" s="205">
        <f>'Hazard &amp; Exposure'!DQ158</f>
        <v>0</v>
      </c>
      <c r="K159" s="205">
        <f>'Hazard &amp; Exposure'!DT158</f>
        <v>0</v>
      </c>
      <c r="L159" s="206">
        <f>'Hazard &amp; Exposure'!DU158</f>
        <v>0</v>
      </c>
      <c r="M159" s="207">
        <f t="shared" si="32"/>
        <v>1.9</v>
      </c>
      <c r="N159" s="208">
        <f>Vulnerability!E158</f>
        <v>0</v>
      </c>
      <c r="O159" s="209">
        <f>Vulnerability!H158</f>
        <v>0.4</v>
      </c>
      <c r="P159" s="209">
        <f>Vulnerability!N158</f>
        <v>0.2</v>
      </c>
      <c r="Q159" s="206">
        <f>Vulnerability!O158</f>
        <v>0.2</v>
      </c>
      <c r="R159" s="209">
        <f>Vulnerability!T158</f>
        <v>1.6</v>
      </c>
      <c r="S159" s="210">
        <f>Vulnerability!AB158</f>
        <v>0.1</v>
      </c>
      <c r="T159" s="210">
        <f>Vulnerability!AE158</f>
        <v>0.2</v>
      </c>
      <c r="U159" s="210">
        <f>Vulnerability!AH158</f>
        <v>0</v>
      </c>
      <c r="V159" s="210">
        <f>Vulnerability!AK158</f>
        <v>1.4</v>
      </c>
      <c r="W159" s="209">
        <f>Vulnerability!AL158</f>
        <v>0.4</v>
      </c>
      <c r="X159" s="206">
        <f>Vulnerability!AM158</f>
        <v>1</v>
      </c>
      <c r="Y159" s="207">
        <f t="shared" si="33"/>
        <v>0.6</v>
      </c>
      <c r="Z159" s="221">
        <f>'Lack of Coping Capacity'!D158</f>
        <v>0.9</v>
      </c>
      <c r="AA159" s="212">
        <f>'Lack of Coping Capacity'!G158</f>
        <v>3.4</v>
      </c>
      <c r="AB159" s="206">
        <f>'Lack of Coping Capacity'!H158</f>
        <v>2.2000000000000002</v>
      </c>
      <c r="AC159" s="212">
        <f>'Lack of Coping Capacity'!M158</f>
        <v>1.5</v>
      </c>
      <c r="AD159" s="212">
        <f>'Lack of Coping Capacity'!R158</f>
        <v>0.1</v>
      </c>
      <c r="AE159" s="212">
        <f>'Lack of Coping Capacity'!Z158</f>
        <v>1.4</v>
      </c>
      <c r="AF159" s="206">
        <f>'Lack of Coping Capacity'!AA158</f>
        <v>1</v>
      </c>
      <c r="AG159" s="207">
        <f t="shared" si="34"/>
        <v>1.6</v>
      </c>
      <c r="AH159" s="213">
        <f t="shared" si="35"/>
        <v>1.2</v>
      </c>
      <c r="AI159" s="214" t="str">
        <f t="shared" si="36"/>
        <v>Very Low</v>
      </c>
      <c r="AJ159" s="215">
        <f t="shared" si="37"/>
        <v>181</v>
      </c>
      <c r="AK159" s="216">
        <f>VLOOKUP($B159,'Lack of Reliability Index'!$A$2:$H$192,8,FALSE)</f>
        <v>3.8606965174129364</v>
      </c>
      <c r="AL159" s="217">
        <f>'Imputed and missing data hidden'!BY157</f>
        <v>10</v>
      </c>
      <c r="AM159" s="218">
        <f t="shared" si="38"/>
        <v>0.19607843137254902</v>
      </c>
      <c r="AN159" s="217" t="str">
        <f t="shared" si="39"/>
        <v/>
      </c>
      <c r="AO159" s="219">
        <f>'Indicator Date hidden2'!BZ158</f>
        <v>0.22388059701492538</v>
      </c>
      <c r="AP159" s="134"/>
    </row>
    <row r="160" spans="1:42" ht="15" thickBot="1" x14ac:dyDescent="0.35">
      <c r="A160" s="202" t="str">
        <f>'Indicator Data'!A162</f>
        <v>Solomon Islands</v>
      </c>
      <c r="B160" s="203" t="str">
        <f>'Indicator Data'!B162</f>
        <v>SLB</v>
      </c>
      <c r="C160" s="220">
        <f>'Hazard &amp; Exposure'!AO159</f>
        <v>8.4</v>
      </c>
      <c r="D160" s="205">
        <f>'Hazard &amp; Exposure'!AP159</f>
        <v>0.1</v>
      </c>
      <c r="E160" s="205">
        <f>'Hazard &amp; Exposure'!AQ159</f>
        <v>8.6999999999999993</v>
      </c>
      <c r="F160" s="205">
        <f>'Hazard &amp; Exposure'!AR159</f>
        <v>4.0999999999999996</v>
      </c>
      <c r="G160" s="205">
        <f>'Hazard &amp; Exposure'!AU159</f>
        <v>3.1</v>
      </c>
      <c r="H160" s="205">
        <f>'Hazard &amp; Exposure'!DM159</f>
        <v>5.6</v>
      </c>
      <c r="I160" s="206">
        <f>'Hazard &amp; Exposure'!DN159</f>
        <v>5.8</v>
      </c>
      <c r="J160" s="205">
        <f>'Hazard &amp; Exposure'!DQ159</f>
        <v>0.7</v>
      </c>
      <c r="K160" s="205">
        <f>'Hazard &amp; Exposure'!DT159</f>
        <v>0</v>
      </c>
      <c r="L160" s="206">
        <f>'Hazard &amp; Exposure'!DU159</f>
        <v>0.5</v>
      </c>
      <c r="M160" s="207">
        <f t="shared" si="32"/>
        <v>3.6</v>
      </c>
      <c r="N160" s="208">
        <f>Vulnerability!E159</f>
        <v>6.7</v>
      </c>
      <c r="O160" s="209">
        <f>Vulnerability!H159</f>
        <v>3</v>
      </c>
      <c r="P160" s="209">
        <f>Vulnerability!N159</f>
        <v>6.7</v>
      </c>
      <c r="Q160" s="206">
        <f>Vulnerability!O159</f>
        <v>5.8</v>
      </c>
      <c r="R160" s="209">
        <f>Vulnerability!T159</f>
        <v>0</v>
      </c>
      <c r="S160" s="210">
        <f>Vulnerability!AB159</f>
        <v>4.2</v>
      </c>
      <c r="T160" s="210">
        <f>Vulnerability!AE159</f>
        <v>2.6</v>
      </c>
      <c r="U160" s="210">
        <f>Vulnerability!AH159</f>
        <v>0</v>
      </c>
      <c r="V160" s="210">
        <f>Vulnerability!AK159</f>
        <v>4</v>
      </c>
      <c r="W160" s="209">
        <f>Vulnerability!AL159</f>
        <v>2.9</v>
      </c>
      <c r="X160" s="206">
        <f>Vulnerability!AM159</f>
        <v>1.6</v>
      </c>
      <c r="Y160" s="207">
        <f t="shared" si="33"/>
        <v>4</v>
      </c>
      <c r="Z160" s="221">
        <f>'Lack of Coping Capacity'!D159</f>
        <v>6.6</v>
      </c>
      <c r="AA160" s="212">
        <f>'Lack of Coping Capacity'!G159</f>
        <v>6.4</v>
      </c>
      <c r="AB160" s="206">
        <f>'Lack of Coping Capacity'!H159</f>
        <v>6.5</v>
      </c>
      <c r="AC160" s="212">
        <f>'Lack of Coping Capacity'!M159</f>
        <v>5.8</v>
      </c>
      <c r="AD160" s="212">
        <f>'Lack of Coping Capacity'!R159</f>
        <v>7.8</v>
      </c>
      <c r="AE160" s="212">
        <f>'Lack of Coping Capacity'!Z159</f>
        <v>6.2</v>
      </c>
      <c r="AF160" s="206">
        <f>'Lack of Coping Capacity'!AA159</f>
        <v>6.6</v>
      </c>
      <c r="AG160" s="207">
        <f t="shared" si="34"/>
        <v>6.6</v>
      </c>
      <c r="AH160" s="213">
        <f t="shared" si="35"/>
        <v>4.5999999999999996</v>
      </c>
      <c r="AI160" s="214" t="str">
        <f t="shared" si="36"/>
        <v>Medium</v>
      </c>
      <c r="AJ160" s="215">
        <f t="shared" si="37"/>
        <v>62</v>
      </c>
      <c r="AK160" s="216">
        <f>VLOOKUP($B160,'Lack of Reliability Index'!$A$2:$H$192,8,FALSE)</f>
        <v>5.4009950248756224</v>
      </c>
      <c r="AL160" s="217">
        <f>'Imputed and missing data hidden'!BY158</f>
        <v>11</v>
      </c>
      <c r="AM160" s="218">
        <f t="shared" si="38"/>
        <v>0.21568627450980393</v>
      </c>
      <c r="AN160" s="217" t="str">
        <f t="shared" si="39"/>
        <v/>
      </c>
      <c r="AO160" s="219">
        <f>'Indicator Date hidden2'!BZ159</f>
        <v>0.46268656716417911</v>
      </c>
      <c r="AP160" s="134"/>
    </row>
    <row r="161" spans="1:42" ht="15" thickBot="1" x14ac:dyDescent="0.35">
      <c r="A161" s="202" t="str">
        <f>'Indicator Data'!A163</f>
        <v>Somalia</v>
      </c>
      <c r="B161" s="203" t="str">
        <f>'Indicator Data'!B163</f>
        <v>SOM</v>
      </c>
      <c r="C161" s="220">
        <f>'Hazard &amp; Exposure'!AO160</f>
        <v>1.6</v>
      </c>
      <c r="D161" s="205">
        <f>'Hazard &amp; Exposure'!AP160</f>
        <v>7.5</v>
      </c>
      <c r="E161" s="205">
        <f>'Hazard &amp; Exposure'!AQ160</f>
        <v>8.1</v>
      </c>
      <c r="F161" s="205">
        <f>'Hazard &amp; Exposure'!AR160</f>
        <v>1</v>
      </c>
      <c r="G161" s="205">
        <f>'Hazard &amp; Exposure'!AU160</f>
        <v>10</v>
      </c>
      <c r="H161" s="205">
        <f>'Hazard &amp; Exposure'!DM160</f>
        <v>6.3</v>
      </c>
      <c r="I161" s="206">
        <f>'Hazard &amp; Exposure'!DN160</f>
        <v>6.9</v>
      </c>
      <c r="J161" s="205">
        <f>'Hazard &amp; Exposure'!DQ160</f>
        <v>10</v>
      </c>
      <c r="K161" s="205">
        <f>'Hazard &amp; Exposure'!DT160</f>
        <v>10</v>
      </c>
      <c r="L161" s="206">
        <f>'Hazard &amp; Exposure'!DU160</f>
        <v>10</v>
      </c>
      <c r="M161" s="207">
        <f t="shared" si="32"/>
        <v>8.9</v>
      </c>
      <c r="N161" s="208">
        <f>Vulnerability!E160</f>
        <v>9.6999999999999993</v>
      </c>
      <c r="O161" s="209">
        <f>Vulnerability!H160</f>
        <v>2.9</v>
      </c>
      <c r="P161" s="209">
        <f>Vulnerability!N160</f>
        <v>2.9</v>
      </c>
      <c r="Q161" s="206">
        <f>Vulnerability!O160</f>
        <v>6.3</v>
      </c>
      <c r="R161" s="209">
        <f>Vulnerability!T160</f>
        <v>10</v>
      </c>
      <c r="S161" s="210">
        <f>Vulnerability!AB160</f>
        <v>1.8</v>
      </c>
      <c r="T161" s="210">
        <f>Vulnerability!AE160</f>
        <v>7</v>
      </c>
      <c r="U161" s="210">
        <f>Vulnerability!AH160</f>
        <v>10</v>
      </c>
      <c r="V161" s="210">
        <f>Vulnerability!AK160</f>
        <v>7.4</v>
      </c>
      <c r="W161" s="209">
        <f>Vulnerability!AL160</f>
        <v>7.6</v>
      </c>
      <c r="X161" s="206">
        <f>Vulnerability!AM160</f>
        <v>9.1</v>
      </c>
      <c r="Y161" s="207">
        <f t="shared" si="33"/>
        <v>8</v>
      </c>
      <c r="Z161" s="221" t="str">
        <f>'Lack of Coping Capacity'!D160</f>
        <v>x</v>
      </c>
      <c r="AA161" s="212">
        <f>'Lack of Coping Capacity'!G160</f>
        <v>9.1999999999999993</v>
      </c>
      <c r="AB161" s="206">
        <f>'Lack of Coping Capacity'!H160</f>
        <v>9.1999999999999993</v>
      </c>
      <c r="AC161" s="212">
        <f>'Lack of Coping Capacity'!M160</f>
        <v>8</v>
      </c>
      <c r="AD161" s="212">
        <f>'Lack of Coping Capacity'!R160</f>
        <v>7.8</v>
      </c>
      <c r="AE161" s="212">
        <f>'Lack of Coping Capacity'!Z160</f>
        <v>9.6</v>
      </c>
      <c r="AF161" s="206">
        <f>'Lack of Coping Capacity'!AA160</f>
        <v>8.5</v>
      </c>
      <c r="AG161" s="207">
        <f t="shared" si="34"/>
        <v>8.9</v>
      </c>
      <c r="AH161" s="213">
        <f t="shared" si="35"/>
        <v>8.6</v>
      </c>
      <c r="AI161" s="214" t="str">
        <f t="shared" si="36"/>
        <v>Very High</v>
      </c>
      <c r="AJ161" s="215">
        <f t="shared" si="37"/>
        <v>1</v>
      </c>
      <c r="AK161" s="216">
        <f>VLOOKUP($B161,'Lack of Reliability Index'!$A$2:$H$192,8,FALSE)</f>
        <v>6.1282051282051286</v>
      </c>
      <c r="AL161" s="217">
        <f>'Imputed and missing data hidden'!BY159</f>
        <v>11</v>
      </c>
      <c r="AM161" s="218">
        <f t="shared" si="38"/>
        <v>0.21568627450980393</v>
      </c>
      <c r="AN161" s="217" t="str">
        <f t="shared" si="39"/>
        <v>YES</v>
      </c>
      <c r="AO161" s="219">
        <f>'Indicator Date hidden2'!BZ160</f>
        <v>0.36923076923076925</v>
      </c>
      <c r="AP161" s="134"/>
    </row>
    <row r="162" spans="1:42" ht="15" thickBot="1" x14ac:dyDescent="0.35">
      <c r="A162" s="202" t="str">
        <f>'Indicator Data'!A164</f>
        <v>South Africa</v>
      </c>
      <c r="B162" s="203" t="str">
        <f>'Indicator Data'!B164</f>
        <v>ZAF</v>
      </c>
      <c r="C162" s="220">
        <f>'Hazard &amp; Exposure'!AO161</f>
        <v>2</v>
      </c>
      <c r="D162" s="205">
        <f>'Hazard &amp; Exposure'!AP161</f>
        <v>5</v>
      </c>
      <c r="E162" s="205">
        <f>'Hazard &amp; Exposure'!AQ161</f>
        <v>4.9000000000000004</v>
      </c>
      <c r="F162" s="205">
        <f>'Hazard &amp; Exposure'!AR161</f>
        <v>0.4</v>
      </c>
      <c r="G162" s="205">
        <f>'Hazard &amp; Exposure'!AU161</f>
        <v>8.8000000000000007</v>
      </c>
      <c r="H162" s="205">
        <f>'Hazard &amp; Exposure'!DM161</f>
        <v>4.7</v>
      </c>
      <c r="I162" s="206">
        <f>'Hazard &amp; Exposure'!DN161</f>
        <v>4.9000000000000004</v>
      </c>
      <c r="J162" s="205">
        <f>'Hazard &amp; Exposure'!DQ161</f>
        <v>8.6</v>
      </c>
      <c r="K162" s="205">
        <f>'Hazard &amp; Exposure'!DT161</f>
        <v>0</v>
      </c>
      <c r="L162" s="206">
        <f>'Hazard &amp; Exposure'!DU161</f>
        <v>6</v>
      </c>
      <c r="M162" s="207">
        <f t="shared" si="32"/>
        <v>5.5</v>
      </c>
      <c r="N162" s="208">
        <f>Vulnerability!E161</f>
        <v>4.5</v>
      </c>
      <c r="O162" s="209">
        <f>Vulnerability!H161</f>
        <v>7.5</v>
      </c>
      <c r="P162" s="209">
        <f>Vulnerability!N161</f>
        <v>0.3</v>
      </c>
      <c r="Q162" s="206">
        <f>Vulnerability!O161</f>
        <v>4.2</v>
      </c>
      <c r="R162" s="209">
        <f>Vulnerability!T161</f>
        <v>6.4</v>
      </c>
      <c r="S162" s="210">
        <f>Vulnerability!AB161</f>
        <v>5.9</v>
      </c>
      <c r="T162" s="210">
        <f>Vulnerability!AE161</f>
        <v>2</v>
      </c>
      <c r="U162" s="210">
        <f>Vulnerability!AH161</f>
        <v>0.6</v>
      </c>
      <c r="V162" s="210">
        <f>Vulnerability!AK161</f>
        <v>2.1</v>
      </c>
      <c r="W162" s="209">
        <f>Vulnerability!AL161</f>
        <v>2.9</v>
      </c>
      <c r="X162" s="206">
        <f>Vulnerability!AM161</f>
        <v>4.9000000000000004</v>
      </c>
      <c r="Y162" s="207">
        <f t="shared" si="33"/>
        <v>4.5999999999999996</v>
      </c>
      <c r="Z162" s="221">
        <f>'Lack of Coping Capacity'!D161</f>
        <v>3.9</v>
      </c>
      <c r="AA162" s="212">
        <f>'Lack of Coping Capacity'!G161</f>
        <v>5</v>
      </c>
      <c r="AB162" s="206">
        <f>'Lack of Coping Capacity'!H161</f>
        <v>4.5</v>
      </c>
      <c r="AC162" s="212">
        <f>'Lack of Coping Capacity'!M161</f>
        <v>2.5</v>
      </c>
      <c r="AD162" s="212">
        <f>'Lack of Coping Capacity'!R161</f>
        <v>3.9</v>
      </c>
      <c r="AE162" s="212">
        <f>'Lack of Coping Capacity'!Z161</f>
        <v>5.2</v>
      </c>
      <c r="AF162" s="206">
        <f>'Lack of Coping Capacity'!AA161</f>
        <v>3.9</v>
      </c>
      <c r="AG162" s="207">
        <f t="shared" si="34"/>
        <v>4.2</v>
      </c>
      <c r="AH162" s="213">
        <f t="shared" si="35"/>
        <v>4.7</v>
      </c>
      <c r="AI162" s="214" t="str">
        <f t="shared" si="36"/>
        <v>Medium</v>
      </c>
      <c r="AJ162" s="215">
        <f t="shared" si="37"/>
        <v>60</v>
      </c>
      <c r="AK162" s="216">
        <f>VLOOKUP($B162,'Lack of Reliability Index'!$A$2:$H$192,8,FALSE)</f>
        <v>1.6355555555555554</v>
      </c>
      <c r="AL162" s="217">
        <f>'Imputed and missing data hidden'!BY160</f>
        <v>0</v>
      </c>
      <c r="AM162" s="218">
        <f t="shared" si="38"/>
        <v>0</v>
      </c>
      <c r="AN162" s="217" t="str">
        <f t="shared" si="39"/>
        <v/>
      </c>
      <c r="AO162" s="219">
        <f>'Indicator Date hidden2'!BZ161</f>
        <v>0.30666666666666664</v>
      </c>
      <c r="AP162" s="134"/>
    </row>
    <row r="163" spans="1:42" ht="15" thickBot="1" x14ac:dyDescent="0.35">
      <c r="A163" s="202" t="str">
        <f>'Indicator Data'!A165</f>
        <v>South Sudan</v>
      </c>
      <c r="B163" s="203" t="str">
        <f>'Indicator Data'!B165</f>
        <v>SSD</v>
      </c>
      <c r="C163" s="220">
        <f>'Hazard &amp; Exposure'!AO162</f>
        <v>2.8</v>
      </c>
      <c r="D163" s="205">
        <f>'Hazard &amp; Exposure'!AP162</f>
        <v>7.1</v>
      </c>
      <c r="E163" s="205">
        <f>'Hazard &amp; Exposure'!AQ162</f>
        <v>0</v>
      </c>
      <c r="F163" s="205">
        <f>'Hazard &amp; Exposure'!AR162</f>
        <v>0</v>
      </c>
      <c r="G163" s="205">
        <f>'Hazard &amp; Exposure'!AU162</f>
        <v>3.2</v>
      </c>
      <c r="H163" s="205">
        <f>'Hazard &amp; Exposure'!DM162</f>
        <v>7.1</v>
      </c>
      <c r="I163" s="206">
        <f>'Hazard &amp; Exposure'!DN162</f>
        <v>4</v>
      </c>
      <c r="J163" s="205">
        <f>'Hazard &amp; Exposure'!DQ162</f>
        <v>10</v>
      </c>
      <c r="K163" s="205">
        <f>'Hazard &amp; Exposure'!DT162</f>
        <v>9</v>
      </c>
      <c r="L163" s="206">
        <f>'Hazard &amp; Exposure'!DU162</f>
        <v>9</v>
      </c>
      <c r="M163" s="207">
        <f t="shared" si="32"/>
        <v>7.2</v>
      </c>
      <c r="N163" s="208">
        <f>Vulnerability!E162</f>
        <v>9.6999999999999993</v>
      </c>
      <c r="O163" s="209">
        <f>Vulnerability!H162</f>
        <v>4.8</v>
      </c>
      <c r="P163" s="209">
        <f>Vulnerability!N162</f>
        <v>7.7</v>
      </c>
      <c r="Q163" s="206">
        <f>Vulnerability!O162</f>
        <v>8</v>
      </c>
      <c r="R163" s="209">
        <f>Vulnerability!T162</f>
        <v>10</v>
      </c>
      <c r="S163" s="210">
        <f>Vulnerability!AB162</f>
        <v>6.3</v>
      </c>
      <c r="T163" s="210">
        <f>Vulnerability!AE162</f>
        <v>6.8</v>
      </c>
      <c r="U163" s="210">
        <f>Vulnerability!AH162</f>
        <v>10</v>
      </c>
      <c r="V163" s="210">
        <f>Vulnerability!AK162</f>
        <v>7.5</v>
      </c>
      <c r="W163" s="209">
        <f>Vulnerability!AL162</f>
        <v>8.1</v>
      </c>
      <c r="X163" s="206">
        <f>Vulnerability!AM162</f>
        <v>9.3000000000000007</v>
      </c>
      <c r="Y163" s="207">
        <f t="shared" si="33"/>
        <v>8.6999999999999993</v>
      </c>
      <c r="Z163" s="221" t="str">
        <f>'Lack of Coping Capacity'!D162</f>
        <v>x</v>
      </c>
      <c r="AA163" s="212">
        <f>'Lack of Coping Capacity'!G162</f>
        <v>9.4</v>
      </c>
      <c r="AB163" s="206">
        <f>'Lack of Coping Capacity'!H162</f>
        <v>9.4</v>
      </c>
      <c r="AC163" s="212">
        <f>'Lack of Coping Capacity'!M162</f>
        <v>8.8000000000000007</v>
      </c>
      <c r="AD163" s="212">
        <f>'Lack of Coping Capacity'!R162</f>
        <v>9.8000000000000007</v>
      </c>
      <c r="AE163" s="212">
        <f>'Lack of Coping Capacity'!Z162</f>
        <v>9.4</v>
      </c>
      <c r="AF163" s="206">
        <f>'Lack of Coping Capacity'!AA162</f>
        <v>9.3000000000000007</v>
      </c>
      <c r="AG163" s="207">
        <f t="shared" si="34"/>
        <v>9.4</v>
      </c>
      <c r="AH163" s="213">
        <f t="shared" si="35"/>
        <v>8.4</v>
      </c>
      <c r="AI163" s="214" t="str">
        <f t="shared" si="36"/>
        <v>Very High</v>
      </c>
      <c r="AJ163" s="215">
        <f t="shared" si="37"/>
        <v>2</v>
      </c>
      <c r="AK163" s="216">
        <f>VLOOKUP($B163,'Lack of Reliability Index'!$A$2:$H$192,8,FALSE)</f>
        <v>7.2077294685990339</v>
      </c>
      <c r="AL163" s="217">
        <f>'Imputed and missing data hidden'!BY161</f>
        <v>8</v>
      </c>
      <c r="AM163" s="218">
        <f t="shared" si="38"/>
        <v>0.15686274509803921</v>
      </c>
      <c r="AN163" s="217" t="str">
        <f t="shared" si="39"/>
        <v>YES</v>
      </c>
      <c r="AO163" s="219">
        <f>'Indicator Date hidden2'!BZ162</f>
        <v>0.6811594202898551</v>
      </c>
      <c r="AP163" s="134"/>
    </row>
    <row r="164" spans="1:42" ht="15" thickBot="1" x14ac:dyDescent="0.35">
      <c r="A164" s="202" t="str">
        <f>'Indicator Data'!A166</f>
        <v>Spain</v>
      </c>
      <c r="B164" s="203" t="str">
        <f>'Indicator Data'!B166</f>
        <v>ESP</v>
      </c>
      <c r="C164" s="220">
        <f>'Hazard &amp; Exposure'!AO163</f>
        <v>3.5</v>
      </c>
      <c r="D164" s="205">
        <f>'Hazard &amp; Exposure'!AP163</f>
        <v>5.4</v>
      </c>
      <c r="E164" s="205">
        <f>'Hazard &amp; Exposure'!AQ163</f>
        <v>7</v>
      </c>
      <c r="F164" s="205">
        <f>'Hazard &amp; Exposure'!AR163</f>
        <v>0</v>
      </c>
      <c r="G164" s="205">
        <f>'Hazard &amp; Exposure'!AU163</f>
        <v>4.3</v>
      </c>
      <c r="H164" s="205">
        <f>'Hazard &amp; Exposure'!DM163</f>
        <v>2.2000000000000002</v>
      </c>
      <c r="I164" s="206">
        <f>'Hazard &amp; Exposure'!DN163</f>
        <v>4.0999999999999996</v>
      </c>
      <c r="J164" s="205">
        <f>'Hazard &amp; Exposure'!DQ163</f>
        <v>0.2</v>
      </c>
      <c r="K164" s="205">
        <f>'Hazard &amp; Exposure'!DT163</f>
        <v>0</v>
      </c>
      <c r="L164" s="206">
        <f>'Hazard &amp; Exposure'!DU163</f>
        <v>0.1</v>
      </c>
      <c r="M164" s="207">
        <f t="shared" ref="M164:M194" si="40">ROUND((10-GEOMEAN(((10-I164)/10*9+1),((10-L164)/10*9+1)))/9*10,1)</f>
        <v>2.2999999999999998</v>
      </c>
      <c r="N164" s="208">
        <f>Vulnerability!E163</f>
        <v>0</v>
      </c>
      <c r="O164" s="209">
        <f>Vulnerability!H163</f>
        <v>1.7</v>
      </c>
      <c r="P164" s="209">
        <f>Vulnerability!N163</f>
        <v>0.1</v>
      </c>
      <c r="Q164" s="206">
        <f>Vulnerability!O163</f>
        <v>0.5</v>
      </c>
      <c r="R164" s="209">
        <f>Vulnerability!T163</f>
        <v>6.2</v>
      </c>
      <c r="S164" s="210">
        <f>Vulnerability!AB163</f>
        <v>0.3</v>
      </c>
      <c r="T164" s="210">
        <f>Vulnerability!AE163</f>
        <v>0.2</v>
      </c>
      <c r="U164" s="210">
        <f>Vulnerability!AH163</f>
        <v>0</v>
      </c>
      <c r="V164" s="210">
        <f>Vulnerability!AK163</f>
        <v>1.3</v>
      </c>
      <c r="W164" s="209">
        <f>Vulnerability!AL163</f>
        <v>0.5</v>
      </c>
      <c r="X164" s="206">
        <f>Vulnerability!AM163</f>
        <v>3.9</v>
      </c>
      <c r="Y164" s="207">
        <f t="shared" ref="Y164:Y194" si="41">ROUND((10-GEOMEAN(((10-Q164)/10*9+1),((10-X164)/10*9+1)))/9*10,1)</f>
        <v>2.4</v>
      </c>
      <c r="Z164" s="221">
        <f>'Lack of Coping Capacity'!D163</f>
        <v>2.2000000000000002</v>
      </c>
      <c r="AA164" s="212">
        <f>'Lack of Coping Capacity'!G163</f>
        <v>3.4</v>
      </c>
      <c r="AB164" s="206">
        <f>'Lack of Coping Capacity'!H163</f>
        <v>2.8</v>
      </c>
      <c r="AC164" s="212">
        <f>'Lack of Coping Capacity'!M163</f>
        <v>1.4</v>
      </c>
      <c r="AD164" s="212">
        <f>'Lack of Coping Capacity'!R163</f>
        <v>0</v>
      </c>
      <c r="AE164" s="212">
        <f>'Lack of Coping Capacity'!Z163</f>
        <v>0.2</v>
      </c>
      <c r="AF164" s="206">
        <f>'Lack of Coping Capacity'!AA163</f>
        <v>0.5</v>
      </c>
      <c r="AG164" s="207">
        <f t="shared" ref="AG164:AG194" si="42">ROUND((10-GEOMEAN(((10-AB164)/10*9+1),((10-AF164)/10*9+1)))/9*10,1)</f>
        <v>1.7</v>
      </c>
      <c r="AH164" s="213">
        <f t="shared" ref="AH164:AH194" si="43">ROUND(M164^(1/3)*Y164^(1/3)*AG164^(1/3),1)</f>
        <v>2.1</v>
      </c>
      <c r="AI164" s="214" t="str">
        <f t="shared" ref="AI164:AI194" si="44">IF(AH164&gt;=6.5,"Very High",IF(AH164&gt;=5,"High",IF(AH164&gt;=3.5,"Medium",IF(AH164&gt;=2,"Low","Very Low"))))</f>
        <v>Low</v>
      </c>
      <c r="AJ164" s="215">
        <f t="shared" ref="AJ164:AJ194" si="45">_xlfn.RANK.EQ(AH164,AH$4:AH$194)</f>
        <v>150</v>
      </c>
      <c r="AK164" s="216">
        <f>VLOOKUP($B164,'Lack of Reliability Index'!$A$2:$H$192,8,FALSE)</f>
        <v>3.2154589371980684</v>
      </c>
      <c r="AL164" s="217">
        <f>'Imputed and missing data hidden'!BY162</f>
        <v>8</v>
      </c>
      <c r="AM164" s="218">
        <f t="shared" ref="AM164:AM194" si="46">AL164/51</f>
        <v>0.15686274509803921</v>
      </c>
      <c r="AN164" s="217" t="str">
        <f t="shared" ref="AN164:AN194" si="47">IF(K164&gt;=7,"YES","")</f>
        <v/>
      </c>
      <c r="AO164" s="219">
        <f>'Indicator Date hidden2'!BZ163</f>
        <v>0.20289855072463769</v>
      </c>
      <c r="AP164" s="134"/>
    </row>
    <row r="165" spans="1:42" ht="15" thickBot="1" x14ac:dyDescent="0.35">
      <c r="A165" s="202" t="str">
        <f>'Indicator Data'!A167</f>
        <v>Sri Lanka</v>
      </c>
      <c r="B165" s="203" t="str">
        <f>'Indicator Data'!B167</f>
        <v>LKA</v>
      </c>
      <c r="C165" s="220">
        <f>'Hazard &amp; Exposure'!AO164</f>
        <v>0.1</v>
      </c>
      <c r="D165" s="205">
        <f>'Hazard &amp; Exposure'!AP164</f>
        <v>6.1</v>
      </c>
      <c r="E165" s="205">
        <f>'Hazard &amp; Exposure'!AQ164</f>
        <v>8.5</v>
      </c>
      <c r="F165" s="205">
        <f>'Hazard &amp; Exposure'!AR164</f>
        <v>3.6</v>
      </c>
      <c r="G165" s="205">
        <f>'Hazard &amp; Exposure'!AU164</f>
        <v>3.5</v>
      </c>
      <c r="H165" s="205">
        <f>'Hazard &amp; Exposure'!DM164</f>
        <v>5.8</v>
      </c>
      <c r="I165" s="206">
        <f>'Hazard &amp; Exposure'!DN164</f>
        <v>5.2</v>
      </c>
      <c r="J165" s="205">
        <f>'Hazard &amp; Exposure'!DQ164</f>
        <v>4.5999999999999996</v>
      </c>
      <c r="K165" s="205">
        <f>'Hazard &amp; Exposure'!DT164</f>
        <v>0</v>
      </c>
      <c r="L165" s="206">
        <f>'Hazard &amp; Exposure'!DU164</f>
        <v>3.2</v>
      </c>
      <c r="M165" s="207">
        <f t="shared" si="40"/>
        <v>4.3</v>
      </c>
      <c r="N165" s="208">
        <f>Vulnerability!E164</f>
        <v>3.2</v>
      </c>
      <c r="O165" s="209">
        <f>Vulnerability!H164</f>
        <v>4.5</v>
      </c>
      <c r="P165" s="209">
        <f>Vulnerability!N164</f>
        <v>1.1000000000000001</v>
      </c>
      <c r="Q165" s="206">
        <f>Vulnerability!O164</f>
        <v>3</v>
      </c>
      <c r="R165" s="209">
        <f>Vulnerability!T164</f>
        <v>4.2</v>
      </c>
      <c r="S165" s="210">
        <f>Vulnerability!AB164</f>
        <v>0.4</v>
      </c>
      <c r="T165" s="210">
        <f>Vulnerability!AE164</f>
        <v>2.6</v>
      </c>
      <c r="U165" s="210">
        <f>Vulnerability!AH164</f>
        <v>2.9</v>
      </c>
      <c r="V165" s="210">
        <f>Vulnerability!AK164</f>
        <v>2.7</v>
      </c>
      <c r="W165" s="209">
        <f>Vulnerability!AL164</f>
        <v>2.2000000000000002</v>
      </c>
      <c r="X165" s="206">
        <f>Vulnerability!AM164</f>
        <v>3.3</v>
      </c>
      <c r="Y165" s="207">
        <f t="shared" si="41"/>
        <v>3.2</v>
      </c>
      <c r="Z165" s="221">
        <f>'Lack of Coping Capacity'!D164</f>
        <v>3.6</v>
      </c>
      <c r="AA165" s="212">
        <f>'Lack of Coping Capacity'!G164</f>
        <v>5.7</v>
      </c>
      <c r="AB165" s="206">
        <f>'Lack of Coping Capacity'!H164</f>
        <v>4.7</v>
      </c>
      <c r="AC165" s="212">
        <f>'Lack of Coping Capacity'!M164</f>
        <v>2.8</v>
      </c>
      <c r="AD165" s="212">
        <f>'Lack of Coping Capacity'!R164</f>
        <v>2.8</v>
      </c>
      <c r="AE165" s="212">
        <f>'Lack of Coping Capacity'!Z164</f>
        <v>4.0999999999999996</v>
      </c>
      <c r="AF165" s="206">
        <f>'Lack of Coping Capacity'!AA164</f>
        <v>3.2</v>
      </c>
      <c r="AG165" s="207">
        <f t="shared" si="42"/>
        <v>4</v>
      </c>
      <c r="AH165" s="213">
        <f t="shared" si="43"/>
        <v>3.8</v>
      </c>
      <c r="AI165" s="214" t="str">
        <f t="shared" si="44"/>
        <v>Medium</v>
      </c>
      <c r="AJ165" s="215">
        <f t="shared" si="45"/>
        <v>91</v>
      </c>
      <c r="AK165" s="216">
        <f>VLOOKUP($B165,'Lack of Reliability Index'!$A$2:$H$192,8,FALSE)</f>
        <v>3.2938967136150241</v>
      </c>
      <c r="AL165" s="217">
        <f>'Imputed and missing data hidden'!BY163</f>
        <v>7</v>
      </c>
      <c r="AM165" s="218">
        <f t="shared" si="46"/>
        <v>0.13725490196078433</v>
      </c>
      <c r="AN165" s="217" t="str">
        <f t="shared" si="47"/>
        <v/>
      </c>
      <c r="AO165" s="219">
        <f>'Indicator Date hidden2'!BZ164</f>
        <v>0.26760563380281688</v>
      </c>
      <c r="AP165" s="134"/>
    </row>
    <row r="166" spans="1:42" ht="15" thickBot="1" x14ac:dyDescent="0.35">
      <c r="A166" s="202" t="str">
        <f>'Indicator Data'!A168</f>
        <v>Sudan</v>
      </c>
      <c r="B166" s="203" t="str">
        <f>'Indicator Data'!B168</f>
        <v>SDN</v>
      </c>
      <c r="C166" s="220">
        <f>'Hazard &amp; Exposure'!AO165</f>
        <v>0.1</v>
      </c>
      <c r="D166" s="205">
        <f>'Hazard &amp; Exposure'!AP165</f>
        <v>8</v>
      </c>
      <c r="E166" s="205">
        <f>'Hazard &amp; Exposure'!AQ165</f>
        <v>0</v>
      </c>
      <c r="F166" s="205">
        <f>'Hazard &amp; Exposure'!AR165</f>
        <v>0</v>
      </c>
      <c r="G166" s="205">
        <f>'Hazard &amp; Exposure'!AU165</f>
        <v>6.1</v>
      </c>
      <c r="H166" s="205">
        <f>'Hazard &amp; Exposure'!DM165</f>
        <v>6.1</v>
      </c>
      <c r="I166" s="206">
        <f>'Hazard &amp; Exposure'!DN165</f>
        <v>4.2</v>
      </c>
      <c r="J166" s="205">
        <f>'Hazard &amp; Exposure'!DQ165</f>
        <v>9.9</v>
      </c>
      <c r="K166" s="205">
        <f>'Hazard &amp; Exposure'!DT165</f>
        <v>7</v>
      </c>
      <c r="L166" s="206">
        <f>'Hazard &amp; Exposure'!DU165</f>
        <v>7</v>
      </c>
      <c r="M166" s="207">
        <f t="shared" si="40"/>
        <v>5.8</v>
      </c>
      <c r="N166" s="208">
        <f>Vulnerability!E165</f>
        <v>8.5</v>
      </c>
      <c r="O166" s="209">
        <f>Vulnerability!H165</f>
        <v>4.8</v>
      </c>
      <c r="P166" s="209">
        <f>Vulnerability!N165</f>
        <v>1.9</v>
      </c>
      <c r="Q166" s="206">
        <f>Vulnerability!O165</f>
        <v>5.9</v>
      </c>
      <c r="R166" s="209">
        <f>Vulnerability!T165</f>
        <v>9.6</v>
      </c>
      <c r="S166" s="210">
        <f>Vulnerability!AB165</f>
        <v>1.5</v>
      </c>
      <c r="T166" s="210">
        <f>Vulnerability!AE165</f>
        <v>5.9</v>
      </c>
      <c r="U166" s="210">
        <f>Vulnerability!AH165</f>
        <v>2.5</v>
      </c>
      <c r="V166" s="210">
        <f>Vulnerability!AK165</f>
        <v>3.7</v>
      </c>
      <c r="W166" s="209">
        <f>Vulnerability!AL165</f>
        <v>3.6</v>
      </c>
      <c r="X166" s="206">
        <f>Vulnerability!AM165</f>
        <v>7.7</v>
      </c>
      <c r="Y166" s="207">
        <f t="shared" si="41"/>
        <v>6.9</v>
      </c>
      <c r="Z166" s="221">
        <f>'Lack of Coping Capacity'!D165</f>
        <v>4.9000000000000004</v>
      </c>
      <c r="AA166" s="212">
        <f>'Lack of Coping Capacity'!G165</f>
        <v>8.3000000000000007</v>
      </c>
      <c r="AB166" s="206">
        <f>'Lack of Coping Capacity'!H165</f>
        <v>6.6</v>
      </c>
      <c r="AC166" s="212">
        <f>'Lack of Coping Capacity'!M165</f>
        <v>6</v>
      </c>
      <c r="AD166" s="212">
        <f>'Lack of Coping Capacity'!R165</f>
        <v>8.3000000000000007</v>
      </c>
      <c r="AE166" s="212">
        <f>'Lack of Coping Capacity'!Z165</f>
        <v>5.9</v>
      </c>
      <c r="AF166" s="206">
        <f>'Lack of Coping Capacity'!AA165</f>
        <v>6.7</v>
      </c>
      <c r="AG166" s="207">
        <f t="shared" si="42"/>
        <v>6.7</v>
      </c>
      <c r="AH166" s="213">
        <f t="shared" si="43"/>
        <v>6.4</v>
      </c>
      <c r="AI166" s="214" t="str">
        <f t="shared" si="44"/>
        <v>High</v>
      </c>
      <c r="AJ166" s="215">
        <f t="shared" si="45"/>
        <v>17</v>
      </c>
      <c r="AK166" s="216">
        <f>VLOOKUP($B166,'Lack of Reliability Index'!$A$2:$H$192,8,FALSE)</f>
        <v>3.2888888888888888</v>
      </c>
      <c r="AL166" s="217">
        <f>'Imputed and missing data hidden'!BY164</f>
        <v>0</v>
      </c>
      <c r="AM166" s="218">
        <f t="shared" si="46"/>
        <v>0</v>
      </c>
      <c r="AN166" s="217" t="str">
        <f t="shared" si="47"/>
        <v>YES</v>
      </c>
      <c r="AO166" s="219">
        <f>'Indicator Date hidden2'!BZ165</f>
        <v>0.49333333333333335</v>
      </c>
      <c r="AP166" s="134"/>
    </row>
    <row r="167" spans="1:42" ht="15" thickBot="1" x14ac:dyDescent="0.35">
      <c r="A167" s="202" t="str">
        <f>'Indicator Data'!A169</f>
        <v>Suriname</v>
      </c>
      <c r="B167" s="203" t="str">
        <f>'Indicator Data'!B169</f>
        <v>SUR</v>
      </c>
      <c r="C167" s="220">
        <f>'Hazard &amp; Exposure'!AO166</f>
        <v>0.1</v>
      </c>
      <c r="D167" s="205">
        <f>'Hazard &amp; Exposure'!AP166</f>
        <v>8.6</v>
      </c>
      <c r="E167" s="205">
        <f>'Hazard &amp; Exposure'!AQ166</f>
        <v>3.2</v>
      </c>
      <c r="F167" s="205">
        <f>'Hazard &amp; Exposure'!AR166</f>
        <v>0</v>
      </c>
      <c r="G167" s="205">
        <f>'Hazard &amp; Exposure'!AU166</f>
        <v>1.4</v>
      </c>
      <c r="H167" s="205">
        <f>'Hazard &amp; Exposure'!DM166</f>
        <v>5.2</v>
      </c>
      <c r="I167" s="206">
        <f>'Hazard &amp; Exposure'!DN166</f>
        <v>3.9</v>
      </c>
      <c r="J167" s="205">
        <f>'Hazard &amp; Exposure'!DQ166</f>
        <v>1.2</v>
      </c>
      <c r="K167" s="205">
        <f>'Hazard &amp; Exposure'!DT166</f>
        <v>0</v>
      </c>
      <c r="L167" s="206">
        <f>'Hazard &amp; Exposure'!DU166</f>
        <v>0.8</v>
      </c>
      <c r="M167" s="207">
        <f t="shared" si="40"/>
        <v>2.5</v>
      </c>
      <c r="N167" s="208">
        <f>Vulnerability!E166</f>
        <v>3.6</v>
      </c>
      <c r="O167" s="209">
        <f>Vulnerability!H166</f>
        <v>5.8</v>
      </c>
      <c r="P167" s="209">
        <f>Vulnerability!N166</f>
        <v>0.6</v>
      </c>
      <c r="Q167" s="206">
        <f>Vulnerability!O166</f>
        <v>3.4</v>
      </c>
      <c r="R167" s="209">
        <f>Vulnerability!T166</f>
        <v>2.6</v>
      </c>
      <c r="S167" s="210">
        <f>Vulnerability!AB166</f>
        <v>0.8</v>
      </c>
      <c r="T167" s="210">
        <f>Vulnerability!AE166</f>
        <v>1.4</v>
      </c>
      <c r="U167" s="210">
        <f>Vulnerability!AH166</f>
        <v>0</v>
      </c>
      <c r="V167" s="210">
        <f>Vulnerability!AK166</f>
        <v>2.9</v>
      </c>
      <c r="W167" s="209">
        <f>Vulnerability!AL166</f>
        <v>1.3</v>
      </c>
      <c r="X167" s="206">
        <f>Vulnerability!AM166</f>
        <v>2</v>
      </c>
      <c r="Y167" s="207">
        <f t="shared" si="41"/>
        <v>2.7</v>
      </c>
      <c r="Z167" s="221" t="str">
        <f>'Lack of Coping Capacity'!D166</f>
        <v>x</v>
      </c>
      <c r="AA167" s="212">
        <f>'Lack of Coping Capacity'!G166</f>
        <v>6.2</v>
      </c>
      <c r="AB167" s="206">
        <f>'Lack of Coping Capacity'!H166</f>
        <v>6.2</v>
      </c>
      <c r="AC167" s="212">
        <f>'Lack of Coping Capacity'!M166</f>
        <v>2.4</v>
      </c>
      <c r="AD167" s="212">
        <f>'Lack of Coping Capacity'!R166</f>
        <v>4.0999999999999996</v>
      </c>
      <c r="AE167" s="212">
        <f>'Lack of Coping Capacity'!Z166</f>
        <v>4.9000000000000004</v>
      </c>
      <c r="AF167" s="206">
        <f>'Lack of Coping Capacity'!AA166</f>
        <v>3.8</v>
      </c>
      <c r="AG167" s="207">
        <f t="shared" si="42"/>
        <v>5.0999999999999996</v>
      </c>
      <c r="AH167" s="213">
        <f t="shared" si="43"/>
        <v>3.3</v>
      </c>
      <c r="AI167" s="214" t="str">
        <f t="shared" si="44"/>
        <v>Low</v>
      </c>
      <c r="AJ167" s="215">
        <f t="shared" si="45"/>
        <v>107</v>
      </c>
      <c r="AK167" s="216">
        <f>VLOOKUP($B167,'Lack of Reliability Index'!$A$2:$H$192,8,FALSE)</f>
        <v>3.6571428571428566</v>
      </c>
      <c r="AL167" s="217">
        <f>'Imputed and missing data hidden'!BY165</f>
        <v>8</v>
      </c>
      <c r="AM167" s="218">
        <f t="shared" si="46"/>
        <v>0.15686274509803921</v>
      </c>
      <c r="AN167" s="217" t="str">
        <f t="shared" si="47"/>
        <v/>
      </c>
      <c r="AO167" s="219">
        <f>'Indicator Date hidden2'!BZ166</f>
        <v>0.2857142857142857</v>
      </c>
      <c r="AP167" s="134"/>
    </row>
    <row r="168" spans="1:42" ht="15" thickBot="1" x14ac:dyDescent="0.35">
      <c r="A168" s="202" t="str">
        <f>'Indicator Data'!A170</f>
        <v>Sweden</v>
      </c>
      <c r="B168" s="203" t="str">
        <f>'Indicator Data'!B170</f>
        <v>SWE</v>
      </c>
      <c r="C168" s="220">
        <f>'Hazard &amp; Exposure'!AO167</f>
        <v>0.1</v>
      </c>
      <c r="D168" s="205">
        <f>'Hazard &amp; Exposure'!AP167</f>
        <v>3.2</v>
      </c>
      <c r="E168" s="205">
        <f>'Hazard &amp; Exposure'!AQ167</f>
        <v>0</v>
      </c>
      <c r="F168" s="205">
        <f>'Hazard &amp; Exposure'!AR167</f>
        <v>0</v>
      </c>
      <c r="G168" s="205">
        <f>'Hazard &amp; Exposure'!AU167</f>
        <v>1</v>
      </c>
      <c r="H168" s="205">
        <f>'Hazard &amp; Exposure'!DM167</f>
        <v>1.7</v>
      </c>
      <c r="I168" s="206">
        <f>'Hazard &amp; Exposure'!DN167</f>
        <v>1.1000000000000001</v>
      </c>
      <c r="J168" s="205">
        <f>'Hazard &amp; Exposure'!DQ167</f>
        <v>0.1</v>
      </c>
      <c r="K168" s="205">
        <f>'Hazard &amp; Exposure'!DT167</f>
        <v>0</v>
      </c>
      <c r="L168" s="206">
        <f>'Hazard &amp; Exposure'!DU167</f>
        <v>0.1</v>
      </c>
      <c r="M168" s="207">
        <f t="shared" si="40"/>
        <v>0.6</v>
      </c>
      <c r="N168" s="208">
        <f>Vulnerability!E167</f>
        <v>0</v>
      </c>
      <c r="O168" s="209">
        <f>Vulnerability!H167</f>
        <v>0.9</v>
      </c>
      <c r="P168" s="209">
        <f>Vulnerability!N167</f>
        <v>0.1</v>
      </c>
      <c r="Q168" s="206">
        <f>Vulnerability!O167</f>
        <v>0.3</v>
      </c>
      <c r="R168" s="209">
        <f>Vulnerability!T167</f>
        <v>7.7</v>
      </c>
      <c r="S168" s="210">
        <f>Vulnerability!AB167</f>
        <v>0.1</v>
      </c>
      <c r="T168" s="210">
        <f>Vulnerability!AE167</f>
        <v>0.2</v>
      </c>
      <c r="U168" s="210">
        <f>Vulnerability!AH167</f>
        <v>0</v>
      </c>
      <c r="V168" s="210">
        <f>Vulnerability!AK167</f>
        <v>1.6</v>
      </c>
      <c r="W168" s="209">
        <f>Vulnerability!AL167</f>
        <v>0.5</v>
      </c>
      <c r="X168" s="206">
        <f>Vulnerability!AM167</f>
        <v>5.0999999999999996</v>
      </c>
      <c r="Y168" s="207">
        <f t="shared" si="41"/>
        <v>3</v>
      </c>
      <c r="Z168" s="221">
        <f>'Lack of Coping Capacity'!D167</f>
        <v>2.5</v>
      </c>
      <c r="AA168" s="212">
        <f>'Lack of Coping Capacity'!G167</f>
        <v>1.4</v>
      </c>
      <c r="AB168" s="206">
        <f>'Lack of Coping Capacity'!H167</f>
        <v>2</v>
      </c>
      <c r="AC168" s="212">
        <f>'Lack of Coping Capacity'!M167</f>
        <v>1.4</v>
      </c>
      <c r="AD168" s="212">
        <f>'Lack of Coping Capacity'!R167</f>
        <v>0.9</v>
      </c>
      <c r="AE168" s="212">
        <f>'Lack of Coping Capacity'!Z167</f>
        <v>0.1</v>
      </c>
      <c r="AF168" s="206">
        <f>'Lack of Coping Capacity'!AA167</f>
        <v>0.8</v>
      </c>
      <c r="AG168" s="207">
        <f t="shared" si="42"/>
        <v>1.4</v>
      </c>
      <c r="AH168" s="213">
        <f t="shared" si="43"/>
        <v>1.4</v>
      </c>
      <c r="AI168" s="214" t="str">
        <f t="shared" si="44"/>
        <v>Very Low</v>
      </c>
      <c r="AJ168" s="215">
        <f t="shared" si="45"/>
        <v>175</v>
      </c>
      <c r="AK168" s="216">
        <f>VLOOKUP($B168,'Lack of Reliability Index'!$A$2:$H$192,8,FALSE)</f>
        <v>3.7743589743589743</v>
      </c>
      <c r="AL168" s="217">
        <f>'Imputed and missing data hidden'!BY166</f>
        <v>12</v>
      </c>
      <c r="AM168" s="218">
        <f t="shared" si="46"/>
        <v>0.23529411764705882</v>
      </c>
      <c r="AN168" s="217" t="str">
        <f t="shared" si="47"/>
        <v/>
      </c>
      <c r="AO168" s="219">
        <f>'Indicator Date hidden2'!BZ167</f>
        <v>0.1076923076923077</v>
      </c>
      <c r="AP168" s="134"/>
    </row>
    <row r="169" spans="1:42" ht="15" thickBot="1" x14ac:dyDescent="0.35">
      <c r="A169" s="202" t="str">
        <f>'Indicator Data'!A171</f>
        <v>Switzerland</v>
      </c>
      <c r="B169" s="203" t="str">
        <f>'Indicator Data'!B171</f>
        <v>CHE</v>
      </c>
      <c r="C169" s="220">
        <f>'Hazard &amp; Exposure'!AO168</f>
        <v>5.0999999999999996</v>
      </c>
      <c r="D169" s="205">
        <f>'Hazard &amp; Exposure'!AP168</f>
        <v>4.3</v>
      </c>
      <c r="E169" s="205">
        <f>'Hazard &amp; Exposure'!AQ168</f>
        <v>0</v>
      </c>
      <c r="F169" s="205">
        <f>'Hazard &amp; Exposure'!AR168</f>
        <v>0</v>
      </c>
      <c r="G169" s="205">
        <f>'Hazard &amp; Exposure'!AU168</f>
        <v>1</v>
      </c>
      <c r="H169" s="205">
        <f>'Hazard &amp; Exposure'!DM168</f>
        <v>1.7</v>
      </c>
      <c r="I169" s="206">
        <f>'Hazard &amp; Exposure'!DN168</f>
        <v>2.2999999999999998</v>
      </c>
      <c r="J169" s="205">
        <f>'Hazard &amp; Exposure'!DQ168</f>
        <v>0.1</v>
      </c>
      <c r="K169" s="205">
        <f>'Hazard &amp; Exposure'!DT168</f>
        <v>0</v>
      </c>
      <c r="L169" s="206">
        <f>'Hazard &amp; Exposure'!DU168</f>
        <v>0.1</v>
      </c>
      <c r="M169" s="207">
        <f t="shared" si="40"/>
        <v>1.3</v>
      </c>
      <c r="N169" s="208">
        <f>Vulnerability!E168</f>
        <v>0</v>
      </c>
      <c r="O169" s="209">
        <f>Vulnerability!H168</f>
        <v>1.2</v>
      </c>
      <c r="P169" s="209">
        <f>Vulnerability!N168</f>
        <v>0.1</v>
      </c>
      <c r="Q169" s="206">
        <f>Vulnerability!O168</f>
        <v>0.3</v>
      </c>
      <c r="R169" s="209">
        <f>Vulnerability!T168</f>
        <v>6.6</v>
      </c>
      <c r="S169" s="210">
        <f>Vulnerability!AB168</f>
        <v>0.1</v>
      </c>
      <c r="T169" s="210">
        <f>Vulnerability!AE168</f>
        <v>0.3</v>
      </c>
      <c r="U169" s="210">
        <f>Vulnerability!AH168</f>
        <v>0</v>
      </c>
      <c r="V169" s="210">
        <f>Vulnerability!AK168</f>
        <v>1.1000000000000001</v>
      </c>
      <c r="W169" s="209">
        <f>Vulnerability!AL168</f>
        <v>0.4</v>
      </c>
      <c r="X169" s="206">
        <f>Vulnerability!AM168</f>
        <v>4.2</v>
      </c>
      <c r="Y169" s="207">
        <f t="shared" si="41"/>
        <v>2.5</v>
      </c>
      <c r="Z169" s="221">
        <f>'Lack of Coping Capacity'!D168</f>
        <v>0.9</v>
      </c>
      <c r="AA169" s="212">
        <f>'Lack of Coping Capacity'!G168</f>
        <v>1.3</v>
      </c>
      <c r="AB169" s="206">
        <f>'Lack of Coping Capacity'!H168</f>
        <v>1.1000000000000001</v>
      </c>
      <c r="AC169" s="212">
        <f>'Lack of Coping Capacity'!M168</f>
        <v>1.5</v>
      </c>
      <c r="AD169" s="212">
        <f>'Lack of Coping Capacity'!R168</f>
        <v>0</v>
      </c>
      <c r="AE169" s="212">
        <f>'Lack of Coping Capacity'!Z168</f>
        <v>0.4</v>
      </c>
      <c r="AF169" s="206">
        <f>'Lack of Coping Capacity'!AA168</f>
        <v>0.6</v>
      </c>
      <c r="AG169" s="207">
        <f t="shared" si="42"/>
        <v>0.9</v>
      </c>
      <c r="AH169" s="213">
        <f t="shared" si="43"/>
        <v>1.4</v>
      </c>
      <c r="AI169" s="214" t="str">
        <f t="shared" si="44"/>
        <v>Very Low</v>
      </c>
      <c r="AJ169" s="215">
        <f t="shared" si="45"/>
        <v>175</v>
      </c>
      <c r="AK169" s="216">
        <f>VLOOKUP($B169,'Lack of Reliability Index'!$A$2:$H$192,8,FALSE)</f>
        <v>3.4989898989898993</v>
      </c>
      <c r="AL169" s="217">
        <f>'Imputed and missing data hidden'!BY167</f>
        <v>11</v>
      </c>
      <c r="AM169" s="218">
        <f t="shared" si="46"/>
        <v>0.21568627450980393</v>
      </c>
      <c r="AN169" s="217" t="str">
        <f t="shared" si="47"/>
        <v/>
      </c>
      <c r="AO169" s="219">
        <f>'Indicator Date hidden2'!BZ168</f>
        <v>0.10606060606060606</v>
      </c>
      <c r="AP169" s="134"/>
    </row>
    <row r="170" spans="1:42" ht="15" thickBot="1" x14ac:dyDescent="0.35">
      <c r="A170" s="202" t="str">
        <f>'Indicator Data'!A172</f>
        <v>Syria</v>
      </c>
      <c r="B170" s="203" t="str">
        <f>'Indicator Data'!B172</f>
        <v>SYR</v>
      </c>
      <c r="C170" s="220">
        <f>'Hazard &amp; Exposure'!AO169</f>
        <v>7.8</v>
      </c>
      <c r="D170" s="205">
        <f>'Hazard &amp; Exposure'!AP169</f>
        <v>5.2</v>
      </c>
      <c r="E170" s="205">
        <f>'Hazard &amp; Exposure'!AQ169</f>
        <v>5.6</v>
      </c>
      <c r="F170" s="205">
        <f>'Hazard &amp; Exposure'!AR169</f>
        <v>0</v>
      </c>
      <c r="G170" s="205">
        <f>'Hazard &amp; Exposure'!AU169</f>
        <v>7.2</v>
      </c>
      <c r="H170" s="205">
        <f>'Hazard &amp; Exposure'!DM169</f>
        <v>5.7</v>
      </c>
      <c r="I170" s="206">
        <f>'Hazard &amp; Exposure'!DN169</f>
        <v>5.7</v>
      </c>
      <c r="J170" s="205">
        <f>'Hazard &amp; Exposure'!DQ169</f>
        <v>10</v>
      </c>
      <c r="K170" s="205">
        <f>'Hazard &amp; Exposure'!DT169</f>
        <v>10</v>
      </c>
      <c r="L170" s="206">
        <f>'Hazard &amp; Exposure'!DU169</f>
        <v>10</v>
      </c>
      <c r="M170" s="207">
        <f t="shared" si="40"/>
        <v>8.6999999999999993</v>
      </c>
      <c r="N170" s="208">
        <f>Vulnerability!E169</f>
        <v>6.1</v>
      </c>
      <c r="O170" s="209">
        <f>Vulnerability!H169</f>
        <v>6.4</v>
      </c>
      <c r="P170" s="209">
        <f>Vulnerability!N169</f>
        <v>10</v>
      </c>
      <c r="Q170" s="206">
        <f>Vulnerability!O169</f>
        <v>7.2</v>
      </c>
      <c r="R170" s="209">
        <f>Vulnerability!T169</f>
        <v>10</v>
      </c>
      <c r="S170" s="210">
        <f>Vulnerability!AB169</f>
        <v>0.5</v>
      </c>
      <c r="T170" s="210">
        <f>Vulnerability!AE169</f>
        <v>2</v>
      </c>
      <c r="U170" s="210">
        <f>Vulnerability!AH169</f>
        <v>2.2999999999999998</v>
      </c>
      <c r="V170" s="210">
        <f>Vulnerability!AK169</f>
        <v>4.8</v>
      </c>
      <c r="W170" s="209">
        <f>Vulnerability!AL169</f>
        <v>2.5</v>
      </c>
      <c r="X170" s="206">
        <f>Vulnerability!AM169</f>
        <v>8</v>
      </c>
      <c r="Y170" s="207">
        <f t="shared" si="41"/>
        <v>7.6</v>
      </c>
      <c r="Z170" s="221">
        <f>'Lack of Coping Capacity'!D169</f>
        <v>4.5999999999999996</v>
      </c>
      <c r="AA170" s="212">
        <f>'Lack of Coping Capacity'!G169</f>
        <v>8.5</v>
      </c>
      <c r="AB170" s="206">
        <f>'Lack of Coping Capacity'!H169</f>
        <v>6.6</v>
      </c>
      <c r="AC170" s="212">
        <f>'Lack of Coping Capacity'!M169</f>
        <v>4.0999999999999996</v>
      </c>
      <c r="AD170" s="212">
        <f>'Lack of Coping Capacity'!R169</f>
        <v>2.7</v>
      </c>
      <c r="AE170" s="212">
        <f>'Lack of Coping Capacity'!Z169</f>
        <v>5.2</v>
      </c>
      <c r="AF170" s="206">
        <f>'Lack of Coping Capacity'!AA169</f>
        <v>4</v>
      </c>
      <c r="AG170" s="207">
        <f t="shared" si="42"/>
        <v>5.4</v>
      </c>
      <c r="AH170" s="213">
        <f t="shared" si="43"/>
        <v>7.1</v>
      </c>
      <c r="AI170" s="214" t="str">
        <f t="shared" si="44"/>
        <v>Very High</v>
      </c>
      <c r="AJ170" s="215">
        <f t="shared" si="45"/>
        <v>10</v>
      </c>
      <c r="AK170" s="216">
        <f>VLOOKUP($B170,'Lack of Reliability Index'!$A$2:$H$192,8,FALSE)</f>
        <v>6.7058823529411775</v>
      </c>
      <c r="AL170" s="217">
        <f>'Imputed and missing data hidden'!BY168</f>
        <v>11</v>
      </c>
      <c r="AM170" s="218">
        <f t="shared" si="46"/>
        <v>0.21568627450980393</v>
      </c>
      <c r="AN170" s="217" t="str">
        <f t="shared" si="47"/>
        <v>YES</v>
      </c>
      <c r="AO170" s="219">
        <f>'Indicator Date hidden2'!BZ169</f>
        <v>0.45588235294117646</v>
      </c>
      <c r="AP170" s="134"/>
    </row>
    <row r="171" spans="1:42" ht="15" thickBot="1" x14ac:dyDescent="0.35">
      <c r="A171" s="202" t="str">
        <f>'Indicator Data'!A173</f>
        <v>Tajikistan</v>
      </c>
      <c r="B171" s="203" t="str">
        <f>'Indicator Data'!B173</f>
        <v>TJK</v>
      </c>
      <c r="C171" s="220">
        <f>'Hazard &amp; Exposure'!AO170</f>
        <v>9.3000000000000007</v>
      </c>
      <c r="D171" s="205">
        <f>'Hazard &amp; Exposure'!AP170</f>
        <v>5.4</v>
      </c>
      <c r="E171" s="205">
        <f>'Hazard &amp; Exposure'!AQ170</f>
        <v>0</v>
      </c>
      <c r="F171" s="205">
        <f>'Hazard &amp; Exposure'!AR170</f>
        <v>0</v>
      </c>
      <c r="G171" s="205">
        <f>'Hazard &amp; Exposure'!AU170</f>
        <v>7.6</v>
      </c>
      <c r="H171" s="205">
        <f>'Hazard &amp; Exposure'!DM170</f>
        <v>6.3</v>
      </c>
      <c r="I171" s="206">
        <f>'Hazard &amp; Exposure'!DN170</f>
        <v>5.8</v>
      </c>
      <c r="J171" s="205">
        <f>'Hazard &amp; Exposure'!DQ170</f>
        <v>6.4</v>
      </c>
      <c r="K171" s="205">
        <f>'Hazard &amp; Exposure'!DT170</f>
        <v>0</v>
      </c>
      <c r="L171" s="206">
        <f>'Hazard &amp; Exposure'!DU170</f>
        <v>4.5</v>
      </c>
      <c r="M171" s="207">
        <f t="shared" si="40"/>
        <v>5.2</v>
      </c>
      <c r="N171" s="208">
        <f>Vulnerability!E170</f>
        <v>5</v>
      </c>
      <c r="O171" s="209">
        <f>Vulnerability!H170</f>
        <v>3.3</v>
      </c>
      <c r="P171" s="209">
        <f>Vulnerability!N170</f>
        <v>4.2</v>
      </c>
      <c r="Q171" s="206">
        <f>Vulnerability!O170</f>
        <v>4.4000000000000004</v>
      </c>
      <c r="R171" s="209">
        <f>Vulnerability!T170</f>
        <v>2.7</v>
      </c>
      <c r="S171" s="210">
        <f>Vulnerability!AB170</f>
        <v>1.5</v>
      </c>
      <c r="T171" s="210">
        <f>Vulnerability!AE170</f>
        <v>2.2000000000000002</v>
      </c>
      <c r="U171" s="210">
        <f>Vulnerability!AH170</f>
        <v>0.1</v>
      </c>
      <c r="V171" s="210">
        <f>Vulnerability!AK170</f>
        <v>3.9</v>
      </c>
      <c r="W171" s="209">
        <f>Vulnerability!AL170</f>
        <v>2</v>
      </c>
      <c r="X171" s="206">
        <f>Vulnerability!AM170</f>
        <v>2.4</v>
      </c>
      <c r="Y171" s="207">
        <f t="shared" si="41"/>
        <v>3.5</v>
      </c>
      <c r="Z171" s="221">
        <f>'Lack of Coping Capacity'!D170</f>
        <v>4.5999999999999996</v>
      </c>
      <c r="AA171" s="212">
        <f>'Lack of Coping Capacity'!G170</f>
        <v>7.3</v>
      </c>
      <c r="AB171" s="206">
        <f>'Lack of Coping Capacity'!H170</f>
        <v>6</v>
      </c>
      <c r="AC171" s="212">
        <f>'Lack of Coping Capacity'!M170</f>
        <v>3.1</v>
      </c>
      <c r="AD171" s="212">
        <f>'Lack of Coping Capacity'!R170</f>
        <v>4.4000000000000004</v>
      </c>
      <c r="AE171" s="212">
        <f>'Lack of Coping Capacity'!Z170</f>
        <v>3.9</v>
      </c>
      <c r="AF171" s="206">
        <f>'Lack of Coping Capacity'!AA170</f>
        <v>3.8</v>
      </c>
      <c r="AG171" s="207">
        <f t="shared" si="42"/>
        <v>5</v>
      </c>
      <c r="AH171" s="213">
        <f t="shared" si="43"/>
        <v>4.5</v>
      </c>
      <c r="AI171" s="214" t="str">
        <f t="shared" si="44"/>
        <v>Medium</v>
      </c>
      <c r="AJ171" s="215">
        <f t="shared" si="45"/>
        <v>69</v>
      </c>
      <c r="AK171" s="216">
        <f>VLOOKUP($B171,'Lack of Reliability Index'!$A$2:$H$192,8,FALSE)</f>
        <v>3.5999999999999996</v>
      </c>
      <c r="AL171" s="217">
        <f>'Imputed and missing data hidden'!BY169</f>
        <v>6</v>
      </c>
      <c r="AM171" s="218">
        <f t="shared" si="46"/>
        <v>0.11764705882352941</v>
      </c>
      <c r="AN171" s="217" t="str">
        <f t="shared" si="47"/>
        <v/>
      </c>
      <c r="AO171" s="219">
        <f>'Indicator Date hidden2'!BZ170</f>
        <v>0.375</v>
      </c>
      <c r="AP171" s="134"/>
    </row>
    <row r="172" spans="1:42" ht="15" thickBot="1" x14ac:dyDescent="0.35">
      <c r="A172" s="202" t="str">
        <f>'Indicator Data'!A174</f>
        <v>Tanzania</v>
      </c>
      <c r="B172" s="203" t="str">
        <f>'Indicator Data'!B174</f>
        <v>TZA</v>
      </c>
      <c r="C172" s="220">
        <f>'Hazard &amp; Exposure'!AO171</f>
        <v>4.8</v>
      </c>
      <c r="D172" s="205">
        <f>'Hazard &amp; Exposure'!AP171</f>
        <v>5.8</v>
      </c>
      <c r="E172" s="205">
        <f>'Hazard &amp; Exposure'!AQ171</f>
        <v>5.9</v>
      </c>
      <c r="F172" s="205">
        <f>'Hazard &amp; Exposure'!AR171</f>
        <v>0.8</v>
      </c>
      <c r="G172" s="205">
        <f>'Hazard &amp; Exposure'!AU171</f>
        <v>5.3</v>
      </c>
      <c r="H172" s="205">
        <f>'Hazard &amp; Exposure'!DM171</f>
        <v>6.6</v>
      </c>
      <c r="I172" s="206">
        <f>'Hazard &amp; Exposure'!DN171</f>
        <v>5.0999999999999996</v>
      </c>
      <c r="J172" s="205">
        <f>'Hazard &amp; Exposure'!DQ171</f>
        <v>5</v>
      </c>
      <c r="K172" s="205">
        <f>'Hazard &amp; Exposure'!DT171</f>
        <v>0</v>
      </c>
      <c r="L172" s="206">
        <f>'Hazard &amp; Exposure'!DU171</f>
        <v>3.5</v>
      </c>
      <c r="M172" s="207">
        <f t="shared" si="40"/>
        <v>4.3</v>
      </c>
      <c r="N172" s="208">
        <f>Vulnerability!E171</f>
        <v>8.3000000000000007</v>
      </c>
      <c r="O172" s="209">
        <f>Vulnerability!H171</f>
        <v>5.7</v>
      </c>
      <c r="P172" s="209">
        <f>Vulnerability!N171</f>
        <v>1.1000000000000001</v>
      </c>
      <c r="Q172" s="206">
        <f>Vulnerability!O171</f>
        <v>5.9</v>
      </c>
      <c r="R172" s="209">
        <f>Vulnerability!T171</f>
        <v>6.1</v>
      </c>
      <c r="S172" s="210">
        <f>Vulnerability!AB171</f>
        <v>5.4</v>
      </c>
      <c r="T172" s="210">
        <f>Vulnerability!AE171</f>
        <v>3.6</v>
      </c>
      <c r="U172" s="210">
        <f>Vulnerability!AH171</f>
        <v>1.8</v>
      </c>
      <c r="V172" s="210">
        <f>Vulnerability!AK171</f>
        <v>6.1</v>
      </c>
      <c r="W172" s="209">
        <f>Vulnerability!AL171</f>
        <v>4.4000000000000004</v>
      </c>
      <c r="X172" s="206">
        <f>Vulnerability!AM171</f>
        <v>5.3</v>
      </c>
      <c r="Y172" s="207">
        <f t="shared" si="41"/>
        <v>5.6</v>
      </c>
      <c r="Z172" s="221">
        <f>'Lack of Coping Capacity'!D171</f>
        <v>3.5</v>
      </c>
      <c r="AA172" s="212">
        <f>'Lack of Coping Capacity'!G171</f>
        <v>6.5</v>
      </c>
      <c r="AB172" s="206">
        <f>'Lack of Coping Capacity'!H171</f>
        <v>5</v>
      </c>
      <c r="AC172" s="212">
        <f>'Lack of Coping Capacity'!M171</f>
        <v>6.3</v>
      </c>
      <c r="AD172" s="212">
        <f>'Lack of Coping Capacity'!R171</f>
        <v>8.6</v>
      </c>
      <c r="AE172" s="212">
        <f>'Lack of Coping Capacity'!Z171</f>
        <v>6.6</v>
      </c>
      <c r="AF172" s="206">
        <f>'Lack of Coping Capacity'!AA171</f>
        <v>7.2</v>
      </c>
      <c r="AG172" s="207">
        <f t="shared" si="42"/>
        <v>6.2</v>
      </c>
      <c r="AH172" s="213">
        <f t="shared" si="43"/>
        <v>5.3</v>
      </c>
      <c r="AI172" s="214" t="str">
        <f t="shared" si="44"/>
        <v>High</v>
      </c>
      <c r="AJ172" s="215">
        <f t="shared" si="45"/>
        <v>36</v>
      </c>
      <c r="AK172" s="216">
        <f>VLOOKUP($B172,'Lack of Reliability Index'!$A$2:$H$192,8,FALSE)</f>
        <v>1.5855855855855854</v>
      </c>
      <c r="AL172" s="217">
        <f>'Imputed and missing data hidden'!BY170</f>
        <v>0</v>
      </c>
      <c r="AM172" s="218">
        <f t="shared" si="46"/>
        <v>0</v>
      </c>
      <c r="AN172" s="217" t="str">
        <f t="shared" si="47"/>
        <v/>
      </c>
      <c r="AO172" s="219">
        <f>'Indicator Date hidden2'!BZ171</f>
        <v>0.29729729729729731</v>
      </c>
      <c r="AP172" s="134"/>
    </row>
    <row r="173" spans="1:42" ht="15" thickBot="1" x14ac:dyDescent="0.35">
      <c r="A173" s="202" t="str">
        <f>'Indicator Data'!A175</f>
        <v>Thailand</v>
      </c>
      <c r="B173" s="203" t="str">
        <f>'Indicator Data'!B175</f>
        <v>THA</v>
      </c>
      <c r="C173" s="220">
        <f>'Hazard &amp; Exposure'!AO172</f>
        <v>2.1</v>
      </c>
      <c r="D173" s="205">
        <f>'Hazard &amp; Exposure'!AP172</f>
        <v>8.8000000000000007</v>
      </c>
      <c r="E173" s="205">
        <f>'Hazard &amp; Exposure'!AQ172</f>
        <v>7.2</v>
      </c>
      <c r="F173" s="205">
        <f>'Hazard &amp; Exposure'!AR172</f>
        <v>4.9000000000000004</v>
      </c>
      <c r="G173" s="205">
        <f>'Hazard &amp; Exposure'!AU172</f>
        <v>5.7</v>
      </c>
      <c r="H173" s="205">
        <f>'Hazard &amp; Exposure'!DM172</f>
        <v>5.7</v>
      </c>
      <c r="I173" s="206">
        <f>'Hazard &amp; Exposure'!DN172</f>
        <v>6.2</v>
      </c>
      <c r="J173" s="205">
        <f>'Hazard &amp; Exposure'!DQ172</f>
        <v>7</v>
      </c>
      <c r="K173" s="205">
        <f>'Hazard &amp; Exposure'!DT172</f>
        <v>0</v>
      </c>
      <c r="L173" s="206">
        <f>'Hazard &amp; Exposure'!DU172</f>
        <v>4.9000000000000004</v>
      </c>
      <c r="M173" s="207">
        <f t="shared" si="40"/>
        <v>5.6</v>
      </c>
      <c r="N173" s="208">
        <f>Vulnerability!E172</f>
        <v>2.2000000000000002</v>
      </c>
      <c r="O173" s="209">
        <f>Vulnerability!H172</f>
        <v>3.7</v>
      </c>
      <c r="P173" s="209">
        <f>Vulnerability!N172</f>
        <v>0.2</v>
      </c>
      <c r="Q173" s="206">
        <f>Vulnerability!O172</f>
        <v>2.1</v>
      </c>
      <c r="R173" s="209">
        <f>Vulnerability!T172</f>
        <v>5.5</v>
      </c>
      <c r="S173" s="210">
        <f>Vulnerability!AB172</f>
        <v>1</v>
      </c>
      <c r="T173" s="210">
        <f>Vulnerability!AE172</f>
        <v>1.1000000000000001</v>
      </c>
      <c r="U173" s="210">
        <f>Vulnerability!AH172</f>
        <v>2.2999999999999998</v>
      </c>
      <c r="V173" s="210">
        <f>Vulnerability!AK172</f>
        <v>3.3</v>
      </c>
      <c r="W173" s="209">
        <f>Vulnerability!AL172</f>
        <v>2</v>
      </c>
      <c r="X173" s="206">
        <f>Vulnerability!AM172</f>
        <v>4</v>
      </c>
      <c r="Y173" s="207">
        <f t="shared" si="41"/>
        <v>3.1</v>
      </c>
      <c r="Z173" s="221">
        <f>'Lack of Coping Capacity'!D172</f>
        <v>4.7</v>
      </c>
      <c r="AA173" s="212">
        <f>'Lack of Coping Capacity'!G172</f>
        <v>5.4</v>
      </c>
      <c r="AB173" s="206">
        <f>'Lack of Coping Capacity'!H172</f>
        <v>5.0999999999999996</v>
      </c>
      <c r="AC173" s="212">
        <f>'Lack of Coping Capacity'!M172</f>
        <v>1.3</v>
      </c>
      <c r="AD173" s="212">
        <f>'Lack of Coping Capacity'!R172</f>
        <v>1.9</v>
      </c>
      <c r="AE173" s="212">
        <f>'Lack of Coping Capacity'!Z172</f>
        <v>4.3</v>
      </c>
      <c r="AF173" s="206">
        <f>'Lack of Coping Capacity'!AA172</f>
        <v>2.5</v>
      </c>
      <c r="AG173" s="207">
        <f t="shared" si="42"/>
        <v>3.9</v>
      </c>
      <c r="AH173" s="213">
        <f t="shared" si="43"/>
        <v>4.0999999999999996</v>
      </c>
      <c r="AI173" s="214" t="str">
        <f t="shared" si="44"/>
        <v>Medium</v>
      </c>
      <c r="AJ173" s="215">
        <f t="shared" si="45"/>
        <v>80</v>
      </c>
      <c r="AK173" s="216">
        <f>VLOOKUP($B173,'Lack of Reliability Index'!$A$2:$H$192,8,FALSE)</f>
        <v>2.2831050228310517</v>
      </c>
      <c r="AL173" s="217">
        <f>'Imputed and missing data hidden'!BY171</f>
        <v>5</v>
      </c>
      <c r="AM173" s="218">
        <f t="shared" si="46"/>
        <v>9.8039215686274508E-2</v>
      </c>
      <c r="AN173" s="217" t="str">
        <f t="shared" si="47"/>
        <v/>
      </c>
      <c r="AO173" s="219">
        <f>'Indicator Date hidden2'!BZ172</f>
        <v>0.17808219178082191</v>
      </c>
      <c r="AP173" s="134"/>
    </row>
    <row r="174" spans="1:42" s="222" customFormat="1" ht="15" thickBot="1" x14ac:dyDescent="0.35">
      <c r="A174" s="202" t="str">
        <f>'Indicator Data'!A176</f>
        <v>Timor-Leste</v>
      </c>
      <c r="B174" s="203" t="str">
        <f>'Indicator Data'!B176</f>
        <v>TLS</v>
      </c>
      <c r="C174" s="220">
        <f>'Hazard &amp; Exposure'!AO173</f>
        <v>6.3</v>
      </c>
      <c r="D174" s="205">
        <f>'Hazard &amp; Exposure'!AP173</f>
        <v>1.7</v>
      </c>
      <c r="E174" s="205">
        <f>'Hazard &amp; Exposure'!AQ173</f>
        <v>6</v>
      </c>
      <c r="F174" s="205">
        <f>'Hazard &amp; Exposure'!AR173</f>
        <v>3.6</v>
      </c>
      <c r="G174" s="205">
        <f>'Hazard &amp; Exposure'!AU173</f>
        <v>2</v>
      </c>
      <c r="H174" s="205">
        <f>'Hazard &amp; Exposure'!DM173</f>
        <v>6.1</v>
      </c>
      <c r="I174" s="206">
        <f>'Hazard &amp; Exposure'!DN173</f>
        <v>4.5999999999999996</v>
      </c>
      <c r="J174" s="205">
        <f>'Hazard &amp; Exposure'!DQ173</f>
        <v>0.4</v>
      </c>
      <c r="K174" s="205">
        <f>'Hazard &amp; Exposure'!DT173</f>
        <v>0</v>
      </c>
      <c r="L174" s="206">
        <f>'Hazard &amp; Exposure'!DU173</f>
        <v>0.3</v>
      </c>
      <c r="M174" s="207">
        <f t="shared" si="40"/>
        <v>2.7</v>
      </c>
      <c r="N174" s="208">
        <f>Vulnerability!E173</f>
        <v>7.5</v>
      </c>
      <c r="O174" s="209">
        <f>Vulnerability!H173</f>
        <v>0.9</v>
      </c>
      <c r="P174" s="209">
        <f>Vulnerability!N173</f>
        <v>4.3</v>
      </c>
      <c r="Q174" s="206">
        <f>Vulnerability!O173</f>
        <v>5.0999999999999996</v>
      </c>
      <c r="R174" s="209">
        <f>Vulnerability!T173</f>
        <v>0</v>
      </c>
      <c r="S174" s="210">
        <f>Vulnerability!AB173</f>
        <v>4.9000000000000004</v>
      </c>
      <c r="T174" s="210">
        <f>Vulnerability!AE173</f>
        <v>5.9</v>
      </c>
      <c r="U174" s="210">
        <f>Vulnerability!AH173</f>
        <v>0.7</v>
      </c>
      <c r="V174" s="210">
        <f>Vulnerability!AK173</f>
        <v>7.9</v>
      </c>
      <c r="W174" s="209">
        <f>Vulnerability!AL173</f>
        <v>5.4</v>
      </c>
      <c r="X174" s="206">
        <f>Vulnerability!AM173</f>
        <v>3.1</v>
      </c>
      <c r="Y174" s="207">
        <f t="shared" si="41"/>
        <v>4.2</v>
      </c>
      <c r="Z174" s="221">
        <f>'Lack of Coping Capacity'!D173</f>
        <v>6.3</v>
      </c>
      <c r="AA174" s="212">
        <f>'Lack of Coping Capacity'!G173</f>
        <v>6.4</v>
      </c>
      <c r="AB174" s="206">
        <f>'Lack of Coping Capacity'!H173</f>
        <v>6.4</v>
      </c>
      <c r="AC174" s="212">
        <f>'Lack of Coping Capacity'!M173</f>
        <v>4.8</v>
      </c>
      <c r="AD174" s="212">
        <f>'Lack of Coping Capacity'!R173</f>
        <v>5.9</v>
      </c>
      <c r="AE174" s="212">
        <f>'Lack of Coping Capacity'!Z173</f>
        <v>6</v>
      </c>
      <c r="AF174" s="206">
        <f>'Lack of Coping Capacity'!AA173</f>
        <v>5.6</v>
      </c>
      <c r="AG174" s="207">
        <f t="shared" si="42"/>
        <v>6</v>
      </c>
      <c r="AH174" s="213">
        <f t="shared" si="43"/>
        <v>4.0999999999999996</v>
      </c>
      <c r="AI174" s="214" t="str">
        <f t="shared" si="44"/>
        <v>Medium</v>
      </c>
      <c r="AJ174" s="215">
        <f t="shared" si="45"/>
        <v>80</v>
      </c>
      <c r="AK174" s="216">
        <f>VLOOKUP($B174,'Lack of Reliability Index'!$A$2:$H$192,8,FALSE)</f>
        <v>3.4779342723004705</v>
      </c>
      <c r="AL174" s="217">
        <f>'Imputed and missing data hidden'!BY172</f>
        <v>6</v>
      </c>
      <c r="AM174" s="218">
        <f t="shared" si="46"/>
        <v>0.11764705882352941</v>
      </c>
      <c r="AN174" s="217" t="str">
        <f t="shared" si="47"/>
        <v/>
      </c>
      <c r="AO174" s="219">
        <f>'Indicator Date hidden2'!BZ173</f>
        <v>0.352112676056338</v>
      </c>
      <c r="AP174" s="134"/>
    </row>
    <row r="175" spans="1:42" ht="15" thickBot="1" x14ac:dyDescent="0.35">
      <c r="A175" s="202" t="str">
        <f>'Indicator Data'!A177</f>
        <v>Togo</v>
      </c>
      <c r="B175" s="203" t="str">
        <f>'Indicator Data'!B177</f>
        <v>TGO</v>
      </c>
      <c r="C175" s="220">
        <f>'Hazard &amp; Exposure'!AO174</f>
        <v>0.1</v>
      </c>
      <c r="D175" s="205">
        <f>'Hazard &amp; Exposure'!AP174</f>
        <v>4.3</v>
      </c>
      <c r="E175" s="205">
        <f>'Hazard &amp; Exposure'!AQ174</f>
        <v>0</v>
      </c>
      <c r="F175" s="205">
        <f>'Hazard &amp; Exposure'!AR174</f>
        <v>0</v>
      </c>
      <c r="G175" s="205">
        <f>'Hazard &amp; Exposure'!AU174</f>
        <v>2.9</v>
      </c>
      <c r="H175" s="205">
        <f>'Hazard &amp; Exposure'!DM174</f>
        <v>7.4</v>
      </c>
      <c r="I175" s="206">
        <f>'Hazard &amp; Exposure'!DN174</f>
        <v>3</v>
      </c>
      <c r="J175" s="205">
        <f>'Hazard &amp; Exposure'!DQ174</f>
        <v>4.5999999999999996</v>
      </c>
      <c r="K175" s="205">
        <f>'Hazard &amp; Exposure'!DT174</f>
        <v>0</v>
      </c>
      <c r="L175" s="206">
        <f>'Hazard &amp; Exposure'!DU174</f>
        <v>3.2</v>
      </c>
      <c r="M175" s="207">
        <f t="shared" si="40"/>
        <v>3.1</v>
      </c>
      <c r="N175" s="208">
        <f>Vulnerability!E174</f>
        <v>8</v>
      </c>
      <c r="O175" s="209">
        <f>Vulnerability!H174</f>
        <v>6.1</v>
      </c>
      <c r="P175" s="209">
        <f>Vulnerability!N174</f>
        <v>2.8</v>
      </c>
      <c r="Q175" s="206">
        <f>Vulnerability!O174</f>
        <v>6.2</v>
      </c>
      <c r="R175" s="209">
        <f>Vulnerability!T174</f>
        <v>3.8</v>
      </c>
      <c r="S175" s="210">
        <f>Vulnerability!AB174</f>
        <v>4.2</v>
      </c>
      <c r="T175" s="210">
        <f>Vulnerability!AE174</f>
        <v>4.3</v>
      </c>
      <c r="U175" s="210">
        <f>Vulnerability!AH174</f>
        <v>0.7</v>
      </c>
      <c r="V175" s="210">
        <f>Vulnerability!AK174</f>
        <v>5.4</v>
      </c>
      <c r="W175" s="209">
        <f>Vulnerability!AL174</f>
        <v>3.8</v>
      </c>
      <c r="X175" s="206">
        <f>Vulnerability!AM174</f>
        <v>3.8</v>
      </c>
      <c r="Y175" s="207">
        <f t="shared" si="41"/>
        <v>5.0999999999999996</v>
      </c>
      <c r="Z175" s="221">
        <f>'Lack of Coping Capacity'!D174</f>
        <v>9.1999999999999993</v>
      </c>
      <c r="AA175" s="212">
        <f>'Lack of Coping Capacity'!G174</f>
        <v>7</v>
      </c>
      <c r="AB175" s="206">
        <f>'Lack of Coping Capacity'!H174</f>
        <v>8.1</v>
      </c>
      <c r="AC175" s="212">
        <f>'Lack of Coping Capacity'!M174</f>
        <v>6.6</v>
      </c>
      <c r="AD175" s="212">
        <f>'Lack of Coping Capacity'!R174</f>
        <v>8</v>
      </c>
      <c r="AE175" s="212">
        <f>'Lack of Coping Capacity'!Z174</f>
        <v>6.5</v>
      </c>
      <c r="AF175" s="206">
        <f>'Lack of Coping Capacity'!AA174</f>
        <v>7</v>
      </c>
      <c r="AG175" s="207">
        <f t="shared" si="42"/>
        <v>7.6</v>
      </c>
      <c r="AH175" s="213">
        <f t="shared" si="43"/>
        <v>4.9000000000000004</v>
      </c>
      <c r="AI175" s="214" t="str">
        <f t="shared" si="44"/>
        <v>Medium</v>
      </c>
      <c r="AJ175" s="215">
        <f t="shared" si="45"/>
        <v>49</v>
      </c>
      <c r="AK175" s="216">
        <f>VLOOKUP($B175,'Lack of Reliability Index'!$A$2:$H$192,8,FALSE)</f>
        <v>2.2126126126126122</v>
      </c>
      <c r="AL175" s="217">
        <f>'Imputed and missing data hidden'!BY173</f>
        <v>1</v>
      </c>
      <c r="AM175" s="218">
        <f t="shared" si="46"/>
        <v>1.9607843137254902E-2</v>
      </c>
      <c r="AN175" s="217" t="str">
        <f t="shared" si="47"/>
        <v/>
      </c>
      <c r="AO175" s="219">
        <f>'Indicator Date hidden2'!BZ174</f>
        <v>0.36486486486486486</v>
      </c>
      <c r="AP175" s="134"/>
    </row>
    <row r="176" spans="1:42" ht="15" thickBot="1" x14ac:dyDescent="0.35">
      <c r="A176" s="202" t="str">
        <f>'Indicator Data'!A178</f>
        <v>Tonga</v>
      </c>
      <c r="B176" s="203" t="str">
        <f>'Indicator Data'!B178</f>
        <v>TON</v>
      </c>
      <c r="C176" s="220">
        <f>'Hazard &amp; Exposure'!AO175</f>
        <v>7.7</v>
      </c>
      <c r="D176" s="205">
        <f>'Hazard &amp; Exposure'!AP175</f>
        <v>0.1</v>
      </c>
      <c r="E176" s="205">
        <f>'Hazard &amp; Exposure'!AQ175</f>
        <v>8</v>
      </c>
      <c r="F176" s="205">
        <f>'Hazard &amp; Exposure'!AR175</f>
        <v>6.2</v>
      </c>
      <c r="G176" s="205">
        <f>'Hazard &amp; Exposure'!AU175</f>
        <v>0.5</v>
      </c>
      <c r="H176" s="205">
        <f>'Hazard &amp; Exposure'!DM175</f>
        <v>3.8</v>
      </c>
      <c r="I176" s="206">
        <f>'Hazard &amp; Exposure'!DN175</f>
        <v>5.2</v>
      </c>
      <c r="J176" s="205">
        <f>'Hazard &amp; Exposure'!DQ175</f>
        <v>0.1</v>
      </c>
      <c r="K176" s="205">
        <f>'Hazard &amp; Exposure'!DT175</f>
        <v>0</v>
      </c>
      <c r="L176" s="206">
        <f>'Hazard &amp; Exposure'!DU175</f>
        <v>0.1</v>
      </c>
      <c r="M176" s="207">
        <f t="shared" si="40"/>
        <v>3</v>
      </c>
      <c r="N176" s="208">
        <f>Vulnerability!E175</f>
        <v>3.5</v>
      </c>
      <c r="O176" s="209">
        <f>Vulnerability!H175</f>
        <v>3.9</v>
      </c>
      <c r="P176" s="209">
        <f>Vulnerability!N175</f>
        <v>10</v>
      </c>
      <c r="Q176" s="206">
        <f>Vulnerability!O175</f>
        <v>5.2</v>
      </c>
      <c r="R176" s="209">
        <f>Vulnerability!T175</f>
        <v>0</v>
      </c>
      <c r="S176" s="210">
        <f>Vulnerability!AB175</f>
        <v>2.1</v>
      </c>
      <c r="T176" s="210">
        <f>Vulnerability!AE175</f>
        <v>0.9</v>
      </c>
      <c r="U176" s="210">
        <f>Vulnerability!AH175</f>
        <v>10</v>
      </c>
      <c r="V176" s="210">
        <f>Vulnerability!AK175</f>
        <v>4.2</v>
      </c>
      <c r="W176" s="209">
        <f>Vulnerability!AL175</f>
        <v>6</v>
      </c>
      <c r="X176" s="206">
        <f>Vulnerability!AM175</f>
        <v>3.6</v>
      </c>
      <c r="Y176" s="207">
        <f t="shared" si="41"/>
        <v>4.4000000000000004</v>
      </c>
      <c r="Z176" s="221">
        <f>'Lack of Coping Capacity'!D175</f>
        <v>5.8</v>
      </c>
      <c r="AA176" s="212">
        <f>'Lack of Coping Capacity'!G175</f>
        <v>4.7</v>
      </c>
      <c r="AB176" s="206">
        <f>'Lack of Coping Capacity'!H175</f>
        <v>5.3</v>
      </c>
      <c r="AC176" s="212">
        <f>'Lack of Coping Capacity'!M175</f>
        <v>3.3</v>
      </c>
      <c r="AD176" s="212">
        <f>'Lack of Coping Capacity'!R175</f>
        <v>0.2</v>
      </c>
      <c r="AE176" s="212">
        <f>'Lack of Coping Capacity'!Z175</f>
        <v>5.3</v>
      </c>
      <c r="AF176" s="206">
        <f>'Lack of Coping Capacity'!AA175</f>
        <v>2.9</v>
      </c>
      <c r="AG176" s="207">
        <f t="shared" si="42"/>
        <v>4.2</v>
      </c>
      <c r="AH176" s="213">
        <f t="shared" si="43"/>
        <v>3.8</v>
      </c>
      <c r="AI176" s="214" t="str">
        <f t="shared" si="44"/>
        <v>Medium</v>
      </c>
      <c r="AJ176" s="215">
        <f t="shared" si="45"/>
        <v>91</v>
      </c>
      <c r="AK176" s="216">
        <f>VLOOKUP($B176,'Lack of Reliability Index'!$A$2:$H$192,8,FALSE)</f>
        <v>6.166666666666667</v>
      </c>
      <c r="AL176" s="217">
        <f>'Imputed and missing data hidden'!BY174</f>
        <v>17</v>
      </c>
      <c r="AM176" s="218">
        <f t="shared" si="46"/>
        <v>0.33333333333333331</v>
      </c>
      <c r="AN176" s="217" t="str">
        <f t="shared" si="47"/>
        <v/>
      </c>
      <c r="AO176" s="219">
        <f>'Indicator Date hidden2'!BZ175</f>
        <v>0.40625</v>
      </c>
      <c r="AP176" s="134"/>
    </row>
    <row r="177" spans="1:42" ht="15" thickBot="1" x14ac:dyDescent="0.35">
      <c r="A177" s="202" t="str">
        <f>'Indicator Data'!A179</f>
        <v>Trinidad and Tobago</v>
      </c>
      <c r="B177" s="203" t="str">
        <f>'Indicator Data'!B179</f>
        <v>TTO</v>
      </c>
      <c r="C177" s="220">
        <f>'Hazard &amp; Exposure'!AO176</f>
        <v>6.3</v>
      </c>
      <c r="D177" s="205">
        <f>'Hazard &amp; Exposure'!AP176</f>
        <v>0.3</v>
      </c>
      <c r="E177" s="205">
        <f>'Hazard &amp; Exposure'!AQ176</f>
        <v>0</v>
      </c>
      <c r="F177" s="205">
        <f>'Hazard &amp; Exposure'!AR176</f>
        <v>2.4</v>
      </c>
      <c r="G177" s="205">
        <f>'Hazard &amp; Exposure'!AU176</f>
        <v>3.1</v>
      </c>
      <c r="H177" s="205">
        <f>'Hazard &amp; Exposure'!DM176</f>
        <v>4.9000000000000004</v>
      </c>
      <c r="I177" s="206">
        <f>'Hazard &amp; Exposure'!DN176</f>
        <v>3.2</v>
      </c>
      <c r="J177" s="205">
        <f>'Hazard &amp; Exposure'!DQ176</f>
        <v>0.1</v>
      </c>
      <c r="K177" s="205">
        <f>'Hazard &amp; Exposure'!DT176</f>
        <v>0</v>
      </c>
      <c r="L177" s="206">
        <f>'Hazard &amp; Exposure'!DU176</f>
        <v>0.1</v>
      </c>
      <c r="M177" s="207">
        <f t="shared" si="40"/>
        <v>1.8</v>
      </c>
      <c r="N177" s="208">
        <f>Vulnerability!E176</f>
        <v>1.8</v>
      </c>
      <c r="O177" s="209">
        <f>Vulnerability!H176</f>
        <v>4.3</v>
      </c>
      <c r="P177" s="209">
        <f>Vulnerability!N176</f>
        <v>0.2</v>
      </c>
      <c r="Q177" s="206">
        <f>Vulnerability!O176</f>
        <v>2</v>
      </c>
      <c r="R177" s="209">
        <f>Vulnerability!T176</f>
        <v>5.7</v>
      </c>
      <c r="S177" s="210">
        <f>Vulnerability!AB176</f>
        <v>0.4</v>
      </c>
      <c r="T177" s="210">
        <f>Vulnerability!AE176</f>
        <v>1.2</v>
      </c>
      <c r="U177" s="210">
        <f>Vulnerability!AH176</f>
        <v>2.7</v>
      </c>
      <c r="V177" s="210">
        <f>Vulnerability!AK176</f>
        <v>1.7</v>
      </c>
      <c r="W177" s="209">
        <f>Vulnerability!AL176</f>
        <v>1.5</v>
      </c>
      <c r="X177" s="206">
        <f>Vulnerability!AM176</f>
        <v>3.9</v>
      </c>
      <c r="Y177" s="207">
        <f t="shared" si="41"/>
        <v>3</v>
      </c>
      <c r="Z177" s="221">
        <f>'Lack of Coping Capacity'!D176</f>
        <v>4.4000000000000004</v>
      </c>
      <c r="AA177" s="212">
        <f>'Lack of Coping Capacity'!G176</f>
        <v>5.4</v>
      </c>
      <c r="AB177" s="206">
        <f>'Lack of Coping Capacity'!H176</f>
        <v>4.9000000000000004</v>
      </c>
      <c r="AC177" s="212">
        <f>'Lack of Coping Capacity'!M176</f>
        <v>1.2</v>
      </c>
      <c r="AD177" s="212">
        <f>'Lack of Coping Capacity'!R176</f>
        <v>0.4</v>
      </c>
      <c r="AE177" s="212">
        <f>'Lack of Coping Capacity'!Z176</f>
        <v>1.9</v>
      </c>
      <c r="AF177" s="206">
        <f>'Lack of Coping Capacity'!AA176</f>
        <v>1.2</v>
      </c>
      <c r="AG177" s="207">
        <f t="shared" si="42"/>
        <v>3.3</v>
      </c>
      <c r="AH177" s="213">
        <f t="shared" si="43"/>
        <v>2.6</v>
      </c>
      <c r="AI177" s="214" t="str">
        <f t="shared" si="44"/>
        <v>Low</v>
      </c>
      <c r="AJ177" s="215">
        <f t="shared" si="45"/>
        <v>128</v>
      </c>
      <c r="AK177" s="216">
        <f>VLOOKUP($B177,'Lack of Reliability Index'!$A$2:$H$192,8,FALSE)</f>
        <v>5.3220657276995311</v>
      </c>
      <c r="AL177" s="217">
        <f>'Imputed and missing data hidden'!BY175</f>
        <v>7</v>
      </c>
      <c r="AM177" s="218">
        <f t="shared" si="46"/>
        <v>0.13725490196078433</v>
      </c>
      <c r="AN177" s="217" t="str">
        <f t="shared" si="47"/>
        <v/>
      </c>
      <c r="AO177" s="219">
        <f>'Indicator Date hidden2'!BZ176</f>
        <v>0.647887323943662</v>
      </c>
      <c r="AP177" s="134"/>
    </row>
    <row r="178" spans="1:42" ht="15" thickBot="1" x14ac:dyDescent="0.35">
      <c r="A178" s="202" t="str">
        <f>'Indicator Data'!A180</f>
        <v>Tunisia</v>
      </c>
      <c r="B178" s="203" t="str">
        <f>'Indicator Data'!B180</f>
        <v>TUN</v>
      </c>
      <c r="C178" s="220">
        <f>'Hazard &amp; Exposure'!AO177</f>
        <v>5.7</v>
      </c>
      <c r="D178" s="205">
        <f>'Hazard &amp; Exposure'!AP177</f>
        <v>3.8</v>
      </c>
      <c r="E178" s="205">
        <f>'Hazard &amp; Exposure'!AQ177</f>
        <v>7.5</v>
      </c>
      <c r="F178" s="205">
        <f>'Hazard &amp; Exposure'!AR177</f>
        <v>0</v>
      </c>
      <c r="G178" s="205">
        <f>'Hazard &amp; Exposure'!AU177</f>
        <v>4.4000000000000004</v>
      </c>
      <c r="H178" s="205">
        <f>'Hazard &amp; Exposure'!DM177</f>
        <v>2.8</v>
      </c>
      <c r="I178" s="206">
        <f>'Hazard &amp; Exposure'!DN177</f>
        <v>4.4000000000000004</v>
      </c>
      <c r="J178" s="205">
        <f>'Hazard &amp; Exposure'!DQ177</f>
        <v>4.7</v>
      </c>
      <c r="K178" s="205">
        <f>'Hazard &amp; Exposure'!DT177</f>
        <v>0</v>
      </c>
      <c r="L178" s="206">
        <f>'Hazard &amp; Exposure'!DU177</f>
        <v>3.3</v>
      </c>
      <c r="M178" s="207">
        <f t="shared" si="40"/>
        <v>3.9</v>
      </c>
      <c r="N178" s="208">
        <f>Vulnerability!E177</f>
        <v>2.5</v>
      </c>
      <c r="O178" s="209">
        <f>Vulnerability!H177</f>
        <v>2.9</v>
      </c>
      <c r="P178" s="209">
        <f>Vulnerability!N177</f>
        <v>1.9</v>
      </c>
      <c r="Q178" s="206">
        <f>Vulnerability!O177</f>
        <v>2.5</v>
      </c>
      <c r="R178" s="209">
        <f>Vulnerability!T177</f>
        <v>2.4</v>
      </c>
      <c r="S178" s="210">
        <f>Vulnerability!AB177</f>
        <v>0.3</v>
      </c>
      <c r="T178" s="210">
        <f>Vulnerability!AE177</f>
        <v>0.9</v>
      </c>
      <c r="U178" s="210">
        <f>Vulnerability!AH177</f>
        <v>0.4</v>
      </c>
      <c r="V178" s="210">
        <f>Vulnerability!AK177</f>
        <v>0.1</v>
      </c>
      <c r="W178" s="209">
        <f>Vulnerability!AL177</f>
        <v>0.4</v>
      </c>
      <c r="X178" s="206">
        <f>Vulnerability!AM177</f>
        <v>1.5</v>
      </c>
      <c r="Y178" s="207">
        <f t="shared" si="41"/>
        <v>2</v>
      </c>
      <c r="Z178" s="221">
        <f>'Lack of Coping Capacity'!D177</f>
        <v>6.4</v>
      </c>
      <c r="AA178" s="212">
        <f>'Lack of Coping Capacity'!G177</f>
        <v>5.4</v>
      </c>
      <c r="AB178" s="206">
        <f>'Lack of Coping Capacity'!H177</f>
        <v>5.9</v>
      </c>
      <c r="AC178" s="212">
        <f>'Lack of Coping Capacity'!M177</f>
        <v>2.8</v>
      </c>
      <c r="AD178" s="212">
        <f>'Lack of Coping Capacity'!R177</f>
        <v>2.7</v>
      </c>
      <c r="AE178" s="212">
        <f>'Lack of Coping Capacity'!Z177</f>
        <v>3.6</v>
      </c>
      <c r="AF178" s="206">
        <f>'Lack of Coping Capacity'!AA177</f>
        <v>3</v>
      </c>
      <c r="AG178" s="207">
        <f t="shared" si="42"/>
        <v>4.5999999999999996</v>
      </c>
      <c r="AH178" s="213">
        <f t="shared" si="43"/>
        <v>3.3</v>
      </c>
      <c r="AI178" s="214" t="str">
        <f t="shared" si="44"/>
        <v>Low</v>
      </c>
      <c r="AJ178" s="215">
        <f t="shared" si="45"/>
        <v>107</v>
      </c>
      <c r="AK178" s="216">
        <f>VLOOKUP($B178,'Lack of Reliability Index'!$A$2:$H$192,8,FALSE)</f>
        <v>2.3555555555555552</v>
      </c>
      <c r="AL178" s="217">
        <f>'Imputed and missing data hidden'!BY176</f>
        <v>3</v>
      </c>
      <c r="AM178" s="218">
        <f t="shared" si="46"/>
        <v>5.8823529411764705E-2</v>
      </c>
      <c r="AN178" s="217" t="str">
        <f t="shared" si="47"/>
        <v/>
      </c>
      <c r="AO178" s="219">
        <f>'Indicator Date hidden2'!BZ177</f>
        <v>0.29166666666666669</v>
      </c>
      <c r="AP178" s="134"/>
    </row>
    <row r="179" spans="1:42" ht="15" thickBot="1" x14ac:dyDescent="0.35">
      <c r="A179" s="202" t="str">
        <f>'Indicator Data'!A181</f>
        <v>Turkey</v>
      </c>
      <c r="B179" s="203" t="str">
        <f>'Indicator Data'!B181</f>
        <v>TUR</v>
      </c>
      <c r="C179" s="220">
        <f>'Hazard &amp; Exposure'!AO178</f>
        <v>9.6999999999999993</v>
      </c>
      <c r="D179" s="205">
        <f>'Hazard &amp; Exposure'!AP178</f>
        <v>5.7</v>
      </c>
      <c r="E179" s="205">
        <f>'Hazard &amp; Exposure'!AQ178</f>
        <v>7</v>
      </c>
      <c r="F179" s="205">
        <f>'Hazard &amp; Exposure'!AR178</f>
        <v>0</v>
      </c>
      <c r="G179" s="205">
        <f>'Hazard &amp; Exposure'!AU178</f>
        <v>2.8</v>
      </c>
      <c r="H179" s="205">
        <f>'Hazard &amp; Exposure'!DM178</f>
        <v>6.2</v>
      </c>
      <c r="I179" s="206">
        <f>'Hazard &amp; Exposure'!DN178</f>
        <v>6.2</v>
      </c>
      <c r="J179" s="205">
        <f>'Hazard &amp; Exposure'!DQ178</f>
        <v>9.9</v>
      </c>
      <c r="K179" s="205">
        <f>'Hazard &amp; Exposure'!DT178</f>
        <v>9</v>
      </c>
      <c r="L179" s="206">
        <f>'Hazard &amp; Exposure'!DU178</f>
        <v>9</v>
      </c>
      <c r="M179" s="207">
        <f t="shared" si="40"/>
        <v>7.9</v>
      </c>
      <c r="N179" s="208">
        <f>Vulnerability!E178</f>
        <v>1.6</v>
      </c>
      <c r="O179" s="209">
        <f>Vulnerability!H178</f>
        <v>4.2</v>
      </c>
      <c r="P179" s="209">
        <f>Vulnerability!N178</f>
        <v>0.3</v>
      </c>
      <c r="Q179" s="206">
        <f>Vulnerability!O178</f>
        <v>1.9</v>
      </c>
      <c r="R179" s="209">
        <f>Vulnerability!T178</f>
        <v>9.4</v>
      </c>
      <c r="S179" s="210">
        <f>Vulnerability!AB178</f>
        <v>0.1</v>
      </c>
      <c r="T179" s="210">
        <f>Vulnerability!AE178</f>
        <v>0.6</v>
      </c>
      <c r="U179" s="210">
        <f>Vulnerability!AH178</f>
        <v>0.1</v>
      </c>
      <c r="V179" s="210">
        <f>Vulnerability!AK178</f>
        <v>0.1</v>
      </c>
      <c r="W179" s="209">
        <f>Vulnerability!AL178</f>
        <v>0.2</v>
      </c>
      <c r="X179" s="206">
        <f>Vulnerability!AM178</f>
        <v>6.8</v>
      </c>
      <c r="Y179" s="207">
        <f t="shared" si="41"/>
        <v>4.8</v>
      </c>
      <c r="Z179" s="221">
        <f>'Lack of Coping Capacity'!D178</f>
        <v>2.1</v>
      </c>
      <c r="AA179" s="212">
        <f>'Lack of Coping Capacity'!G178</f>
        <v>5.5</v>
      </c>
      <c r="AB179" s="206">
        <f>'Lack of Coping Capacity'!H178</f>
        <v>3.8</v>
      </c>
      <c r="AC179" s="212">
        <f>'Lack of Coping Capacity'!M178</f>
        <v>2.2000000000000002</v>
      </c>
      <c r="AD179" s="212">
        <f>'Lack of Coping Capacity'!R178</f>
        <v>1.8</v>
      </c>
      <c r="AE179" s="212">
        <f>'Lack of Coping Capacity'!Z178</f>
        <v>3.2</v>
      </c>
      <c r="AF179" s="206">
        <f>'Lack of Coping Capacity'!AA178</f>
        <v>2.4</v>
      </c>
      <c r="AG179" s="207">
        <f t="shared" si="42"/>
        <v>3.1</v>
      </c>
      <c r="AH179" s="213">
        <f t="shared" si="43"/>
        <v>4.9000000000000004</v>
      </c>
      <c r="AI179" s="214" t="str">
        <f t="shared" si="44"/>
        <v>Medium</v>
      </c>
      <c r="AJ179" s="215">
        <f t="shared" si="45"/>
        <v>49</v>
      </c>
      <c r="AK179" s="216">
        <f>VLOOKUP($B179,'Lack of Reliability Index'!$A$2:$H$192,8,FALSE)</f>
        <v>3.7142857142857144</v>
      </c>
      <c r="AL179" s="217">
        <f>'Imputed and missing data hidden'!BY177</f>
        <v>8</v>
      </c>
      <c r="AM179" s="218">
        <f t="shared" si="46"/>
        <v>0.15686274509803921</v>
      </c>
      <c r="AN179" s="217" t="str">
        <f t="shared" si="47"/>
        <v>YES</v>
      </c>
      <c r="AO179" s="219">
        <f>'Indicator Date hidden2'!BZ178</f>
        <v>0.15714285714285714</v>
      </c>
      <c r="AP179" s="134"/>
    </row>
    <row r="180" spans="1:42" ht="15" thickBot="1" x14ac:dyDescent="0.35">
      <c r="A180" s="202" t="str">
        <f>'Indicator Data'!A182</f>
        <v>Turkmenistan</v>
      </c>
      <c r="B180" s="203" t="str">
        <f>'Indicator Data'!B182</f>
        <v>TKM</v>
      </c>
      <c r="C180" s="220">
        <f>'Hazard &amp; Exposure'!AO179</f>
        <v>3.3</v>
      </c>
      <c r="D180" s="205">
        <f>'Hazard &amp; Exposure'!AP179</f>
        <v>6.4</v>
      </c>
      <c r="E180" s="205">
        <f>'Hazard &amp; Exposure'!AQ179</f>
        <v>0</v>
      </c>
      <c r="F180" s="205">
        <f>'Hazard &amp; Exposure'!AR179</f>
        <v>0</v>
      </c>
      <c r="G180" s="205">
        <f>'Hazard &amp; Exposure'!AU179</f>
        <v>4.7</v>
      </c>
      <c r="H180" s="205">
        <f>'Hazard &amp; Exposure'!DM179</f>
        <v>5.5</v>
      </c>
      <c r="I180" s="206">
        <f>'Hazard &amp; Exposure'!DN179</f>
        <v>3.7</v>
      </c>
      <c r="J180" s="205">
        <f>'Hazard &amp; Exposure'!DQ179</f>
        <v>0.5</v>
      </c>
      <c r="K180" s="205">
        <f>'Hazard &amp; Exposure'!DT179</f>
        <v>0</v>
      </c>
      <c r="L180" s="206">
        <f>'Hazard &amp; Exposure'!DU179</f>
        <v>0.4</v>
      </c>
      <c r="M180" s="207">
        <f t="shared" si="40"/>
        <v>2.2000000000000002</v>
      </c>
      <c r="N180" s="208">
        <f>Vulnerability!E179</f>
        <v>2.2999999999999998</v>
      </c>
      <c r="O180" s="209" t="str">
        <f>Vulnerability!H179</f>
        <v>x</v>
      </c>
      <c r="P180" s="209">
        <f>Vulnerability!N179</f>
        <v>0</v>
      </c>
      <c r="Q180" s="206">
        <f>Vulnerability!O179</f>
        <v>1.5</v>
      </c>
      <c r="R180" s="209">
        <f>Vulnerability!T179</f>
        <v>0</v>
      </c>
      <c r="S180" s="210">
        <f>Vulnerability!AB179</f>
        <v>0.3</v>
      </c>
      <c r="T180" s="210">
        <f>Vulnerability!AE179</f>
        <v>2</v>
      </c>
      <c r="U180" s="210">
        <f>Vulnerability!AH179</f>
        <v>0</v>
      </c>
      <c r="V180" s="210">
        <f>Vulnerability!AK179</f>
        <v>1.8</v>
      </c>
      <c r="W180" s="209">
        <f>Vulnerability!AL179</f>
        <v>1.1000000000000001</v>
      </c>
      <c r="X180" s="206">
        <f>Vulnerability!AM179</f>
        <v>0.6</v>
      </c>
      <c r="Y180" s="207">
        <f t="shared" si="41"/>
        <v>1.1000000000000001</v>
      </c>
      <c r="Z180" s="221" t="str">
        <f>'Lack of Coping Capacity'!D179</f>
        <v>x</v>
      </c>
      <c r="AA180" s="212">
        <f>'Lack of Coping Capacity'!G179</f>
        <v>7.7</v>
      </c>
      <c r="AB180" s="206">
        <f>'Lack of Coping Capacity'!H179</f>
        <v>7.7</v>
      </c>
      <c r="AC180" s="212">
        <f>'Lack of Coping Capacity'!M179</f>
        <v>2.5</v>
      </c>
      <c r="AD180" s="212">
        <f>'Lack of Coping Capacity'!R179</f>
        <v>3.3</v>
      </c>
      <c r="AE180" s="212">
        <f>'Lack of Coping Capacity'!Z179</f>
        <v>2.6</v>
      </c>
      <c r="AF180" s="206">
        <f>'Lack of Coping Capacity'!AA179</f>
        <v>2.8</v>
      </c>
      <c r="AG180" s="207">
        <f t="shared" si="42"/>
        <v>5.8</v>
      </c>
      <c r="AH180" s="213">
        <f t="shared" si="43"/>
        <v>2.4</v>
      </c>
      <c r="AI180" s="214" t="str">
        <f t="shared" si="44"/>
        <v>Low</v>
      </c>
      <c r="AJ180" s="215">
        <f t="shared" si="45"/>
        <v>134</v>
      </c>
      <c r="AK180" s="216">
        <f>VLOOKUP($B180,'Lack of Reliability Index'!$A$2:$H$192,8,FALSE)</f>
        <v>5.0343434343434348</v>
      </c>
      <c r="AL180" s="217">
        <f>'Imputed and missing data hidden'!BY178</f>
        <v>11</v>
      </c>
      <c r="AM180" s="218">
        <f t="shared" si="46"/>
        <v>0.21568627450980393</v>
      </c>
      <c r="AN180" s="217" t="str">
        <f t="shared" si="47"/>
        <v/>
      </c>
      <c r="AO180" s="219">
        <f>'Indicator Date hidden2'!BZ179</f>
        <v>0.39393939393939392</v>
      </c>
      <c r="AP180" s="134"/>
    </row>
    <row r="181" spans="1:42" ht="15" thickBot="1" x14ac:dyDescent="0.35">
      <c r="A181" s="202" t="str">
        <f>'Indicator Data'!A183</f>
        <v>Tuvalu</v>
      </c>
      <c r="B181" s="203" t="str">
        <f>'Indicator Data'!B183</f>
        <v>TUV</v>
      </c>
      <c r="C181" s="220">
        <f>'Hazard &amp; Exposure'!AO180</f>
        <v>0.1</v>
      </c>
      <c r="D181" s="205">
        <f>'Hazard &amp; Exposure'!AP180</f>
        <v>0.1</v>
      </c>
      <c r="E181" s="205">
        <f>'Hazard &amp; Exposure'!AQ180</f>
        <v>8.3000000000000007</v>
      </c>
      <c r="F181" s="205">
        <f>'Hazard &amp; Exposure'!AR180</f>
        <v>0.1</v>
      </c>
      <c r="G181" s="205">
        <f>'Hazard &amp; Exposure'!AU180</f>
        <v>0.5</v>
      </c>
      <c r="H181" s="205">
        <f>'Hazard &amp; Exposure'!DM180</f>
        <v>4.0999999999999996</v>
      </c>
      <c r="I181" s="206">
        <f>'Hazard &amp; Exposure'!DN180</f>
        <v>3</v>
      </c>
      <c r="J181" s="205">
        <f>'Hazard &amp; Exposure'!DQ180</f>
        <v>0</v>
      </c>
      <c r="K181" s="205">
        <f>'Hazard &amp; Exposure'!DT180</f>
        <v>0</v>
      </c>
      <c r="L181" s="206">
        <f>'Hazard &amp; Exposure'!DU180</f>
        <v>0</v>
      </c>
      <c r="M181" s="207">
        <f t="shared" si="40"/>
        <v>1.6</v>
      </c>
      <c r="N181" s="208">
        <f>Vulnerability!E180</f>
        <v>4.4000000000000004</v>
      </c>
      <c r="O181" s="209">
        <f>Vulnerability!H180</f>
        <v>3.5</v>
      </c>
      <c r="P181" s="209">
        <f>Vulnerability!N180</f>
        <v>10</v>
      </c>
      <c r="Q181" s="206">
        <f>Vulnerability!O180</f>
        <v>5.6</v>
      </c>
      <c r="R181" s="209">
        <f>Vulnerability!T180</f>
        <v>0</v>
      </c>
      <c r="S181" s="210">
        <f>Vulnerability!AB180</f>
        <v>7.7</v>
      </c>
      <c r="T181" s="210">
        <f>Vulnerability!AE180</f>
        <v>1.8</v>
      </c>
      <c r="U181" s="210">
        <f>Vulnerability!AH180</f>
        <v>10</v>
      </c>
      <c r="V181" s="210">
        <f>Vulnerability!AK180</f>
        <v>4.2</v>
      </c>
      <c r="W181" s="209">
        <f>Vulnerability!AL180</f>
        <v>7.2</v>
      </c>
      <c r="X181" s="206">
        <f>Vulnerability!AM180</f>
        <v>4.5</v>
      </c>
      <c r="Y181" s="207">
        <f t="shared" si="41"/>
        <v>5.0999999999999996</v>
      </c>
      <c r="Z181" s="221" t="str">
        <f>'Lack of Coping Capacity'!D180</f>
        <v>x</v>
      </c>
      <c r="AA181" s="212">
        <f>'Lack of Coping Capacity'!G180</f>
        <v>6.3</v>
      </c>
      <c r="AB181" s="206">
        <f>'Lack of Coping Capacity'!H180</f>
        <v>6.3</v>
      </c>
      <c r="AC181" s="212">
        <f>'Lack of Coping Capacity'!M180</f>
        <v>3.9</v>
      </c>
      <c r="AD181" s="212">
        <f>'Lack of Coping Capacity'!R180</f>
        <v>0.6</v>
      </c>
      <c r="AE181" s="212">
        <f>'Lack of Coping Capacity'!Z180</f>
        <v>5.9</v>
      </c>
      <c r="AF181" s="206">
        <f>'Lack of Coping Capacity'!AA180</f>
        <v>3.5</v>
      </c>
      <c r="AG181" s="207">
        <f t="shared" si="42"/>
        <v>5.0999999999999996</v>
      </c>
      <c r="AH181" s="213">
        <f t="shared" si="43"/>
        <v>3.5</v>
      </c>
      <c r="AI181" s="214" t="str">
        <f t="shared" si="44"/>
        <v>Medium</v>
      </c>
      <c r="AJ181" s="215">
        <f t="shared" si="45"/>
        <v>105</v>
      </c>
      <c r="AK181" s="216">
        <f>VLOOKUP($B181,'Lack of Reliability Index'!$A$2:$H$192,8,FALSE)</f>
        <v>5.8424242424242419</v>
      </c>
      <c r="AL181" s="217">
        <f>'Imputed and missing data hidden'!BY179</f>
        <v>26</v>
      </c>
      <c r="AM181" s="218">
        <f t="shared" si="46"/>
        <v>0.50980392156862742</v>
      </c>
      <c r="AN181" s="217" t="str">
        <f t="shared" si="47"/>
        <v/>
      </c>
      <c r="AO181" s="219">
        <f>'Indicator Date hidden2'!BZ180</f>
        <v>0.34545454545454546</v>
      </c>
      <c r="AP181" s="134"/>
    </row>
    <row r="182" spans="1:42" ht="15" thickBot="1" x14ac:dyDescent="0.35">
      <c r="A182" s="202" t="str">
        <f>'Indicator Data'!A184</f>
        <v>Uganda</v>
      </c>
      <c r="B182" s="203" t="str">
        <f>'Indicator Data'!B184</f>
        <v>UGA</v>
      </c>
      <c r="C182" s="220">
        <f>'Hazard &amp; Exposure'!AO181</f>
        <v>4</v>
      </c>
      <c r="D182" s="205">
        <f>'Hazard &amp; Exposure'!AP181</f>
        <v>5.0999999999999996</v>
      </c>
      <c r="E182" s="205">
        <f>'Hazard &amp; Exposure'!AQ181</f>
        <v>0</v>
      </c>
      <c r="F182" s="205">
        <f>'Hazard &amp; Exposure'!AR181</f>
        <v>0</v>
      </c>
      <c r="G182" s="205">
        <f>'Hazard &amp; Exposure'!AU181</f>
        <v>6</v>
      </c>
      <c r="H182" s="205">
        <f>'Hazard &amp; Exposure'!DM181</f>
        <v>7.8</v>
      </c>
      <c r="I182" s="206">
        <f>'Hazard &amp; Exposure'!DN181</f>
        <v>4.4000000000000004</v>
      </c>
      <c r="J182" s="205">
        <f>'Hazard &amp; Exposure'!DQ181</f>
        <v>8.6999999999999993</v>
      </c>
      <c r="K182" s="205">
        <f>'Hazard &amp; Exposure'!DT181</f>
        <v>0</v>
      </c>
      <c r="L182" s="206">
        <f>'Hazard &amp; Exposure'!DU181</f>
        <v>6.1</v>
      </c>
      <c r="M182" s="207">
        <f t="shared" si="40"/>
        <v>5.3</v>
      </c>
      <c r="N182" s="208">
        <f>Vulnerability!E181</f>
        <v>8.1999999999999993</v>
      </c>
      <c r="O182" s="209">
        <f>Vulnerability!H181</f>
        <v>5.8</v>
      </c>
      <c r="P182" s="209">
        <f>Vulnerability!N181</f>
        <v>2.2999999999999998</v>
      </c>
      <c r="Q182" s="206">
        <f>Vulnerability!O181</f>
        <v>6.1</v>
      </c>
      <c r="R182" s="209">
        <f>Vulnerability!T181</f>
        <v>8.8000000000000007</v>
      </c>
      <c r="S182" s="210">
        <f>Vulnerability!AB181</f>
        <v>6.5</v>
      </c>
      <c r="T182" s="210">
        <f>Vulnerability!AE181</f>
        <v>2.9</v>
      </c>
      <c r="U182" s="210">
        <f>Vulnerability!AH181</f>
        <v>0.5</v>
      </c>
      <c r="V182" s="210">
        <f>Vulnerability!AK181</f>
        <v>9</v>
      </c>
      <c r="W182" s="209">
        <f>Vulnerability!AL181</f>
        <v>5.7</v>
      </c>
      <c r="X182" s="206">
        <f>Vulnerability!AM181</f>
        <v>7.6</v>
      </c>
      <c r="Y182" s="207">
        <f t="shared" si="41"/>
        <v>6.9</v>
      </c>
      <c r="Z182" s="221" t="str">
        <f>'Lack of Coping Capacity'!D181</f>
        <v>x</v>
      </c>
      <c r="AA182" s="212">
        <f>'Lack of Coping Capacity'!G181</f>
        <v>6.8</v>
      </c>
      <c r="AB182" s="206">
        <f>'Lack of Coping Capacity'!H181</f>
        <v>6.8</v>
      </c>
      <c r="AC182" s="212">
        <f>'Lack of Coping Capacity'!M181</f>
        <v>6.3</v>
      </c>
      <c r="AD182" s="212">
        <f>'Lack of Coping Capacity'!R181</f>
        <v>9</v>
      </c>
      <c r="AE182" s="212">
        <f>'Lack of Coping Capacity'!Z181</f>
        <v>6.2</v>
      </c>
      <c r="AF182" s="206">
        <f>'Lack of Coping Capacity'!AA181</f>
        <v>7.2</v>
      </c>
      <c r="AG182" s="207">
        <f t="shared" si="42"/>
        <v>7</v>
      </c>
      <c r="AH182" s="213">
        <f t="shared" si="43"/>
        <v>6.3</v>
      </c>
      <c r="AI182" s="214" t="str">
        <f t="shared" si="44"/>
        <v>High</v>
      </c>
      <c r="AJ182" s="215">
        <f t="shared" si="45"/>
        <v>18</v>
      </c>
      <c r="AK182" s="216">
        <f>VLOOKUP($B182,'Lack of Reliability Index'!$A$2:$H$192,8,FALSE)</f>
        <v>2.4803652968036527</v>
      </c>
      <c r="AL182" s="217">
        <f>'Imputed and missing data hidden'!BY180</f>
        <v>3</v>
      </c>
      <c r="AM182" s="218">
        <f t="shared" si="46"/>
        <v>5.8823529411764705E-2</v>
      </c>
      <c r="AN182" s="217" t="str">
        <f t="shared" si="47"/>
        <v/>
      </c>
      <c r="AO182" s="219">
        <f>'Indicator Date hidden2'!BZ181</f>
        <v>0.31506849315068491</v>
      </c>
      <c r="AP182" s="134"/>
    </row>
    <row r="183" spans="1:42" ht="15" thickBot="1" x14ac:dyDescent="0.35">
      <c r="A183" s="202" t="str">
        <f>'Indicator Data'!A185</f>
        <v>Ukraine</v>
      </c>
      <c r="B183" s="203" t="str">
        <f>'Indicator Data'!B185</f>
        <v>UKR</v>
      </c>
      <c r="C183" s="220">
        <f>'Hazard &amp; Exposure'!AO182</f>
        <v>2.5</v>
      </c>
      <c r="D183" s="205">
        <f>'Hazard &amp; Exposure'!AP182</f>
        <v>7.1</v>
      </c>
      <c r="E183" s="205">
        <f>'Hazard &amp; Exposure'!AQ182</f>
        <v>0</v>
      </c>
      <c r="F183" s="205">
        <f>'Hazard &amp; Exposure'!AR182</f>
        <v>0</v>
      </c>
      <c r="G183" s="205">
        <f>'Hazard &amp; Exposure'!AU182</f>
        <v>2.6</v>
      </c>
      <c r="H183" s="205">
        <f>'Hazard &amp; Exposure'!DM182</f>
        <v>4.2</v>
      </c>
      <c r="I183" s="206">
        <f>'Hazard &amp; Exposure'!DN182</f>
        <v>3.2</v>
      </c>
      <c r="J183" s="205">
        <f>'Hazard &amp; Exposure'!DQ182</f>
        <v>10</v>
      </c>
      <c r="K183" s="205">
        <f>'Hazard &amp; Exposure'!DT182</f>
        <v>7</v>
      </c>
      <c r="L183" s="206">
        <f>'Hazard &amp; Exposure'!DU182</f>
        <v>7</v>
      </c>
      <c r="M183" s="207">
        <f t="shared" si="40"/>
        <v>5.4</v>
      </c>
      <c r="N183" s="208">
        <f>Vulnerability!E182</f>
        <v>1.3</v>
      </c>
      <c r="O183" s="209">
        <f>Vulnerability!H182</f>
        <v>1.8</v>
      </c>
      <c r="P183" s="209">
        <f>Vulnerability!N182</f>
        <v>1.6</v>
      </c>
      <c r="Q183" s="206">
        <f>Vulnerability!O182</f>
        <v>1.5</v>
      </c>
      <c r="R183" s="209">
        <f>Vulnerability!T182</f>
        <v>8</v>
      </c>
      <c r="S183" s="210">
        <f>Vulnerability!AB182</f>
        <v>1.1000000000000001</v>
      </c>
      <c r="T183" s="210">
        <f>Vulnerability!AE182</f>
        <v>0.6</v>
      </c>
      <c r="U183" s="210">
        <f>Vulnerability!AH182</f>
        <v>0.1</v>
      </c>
      <c r="V183" s="210">
        <f>Vulnerability!AK182</f>
        <v>2.2000000000000002</v>
      </c>
      <c r="W183" s="209">
        <f>Vulnerability!AL182</f>
        <v>1</v>
      </c>
      <c r="X183" s="206">
        <f>Vulnerability!AM182</f>
        <v>5.5</v>
      </c>
      <c r="Y183" s="207">
        <f t="shared" si="41"/>
        <v>3.8</v>
      </c>
      <c r="Z183" s="221" t="str">
        <f>'Lack of Coping Capacity'!D182</f>
        <v>x</v>
      </c>
      <c r="AA183" s="212">
        <f>'Lack of Coping Capacity'!G182</f>
        <v>6.2</v>
      </c>
      <c r="AB183" s="206">
        <f>'Lack of Coping Capacity'!H182</f>
        <v>6.2</v>
      </c>
      <c r="AC183" s="212">
        <f>'Lack of Coping Capacity'!M182</f>
        <v>1.8</v>
      </c>
      <c r="AD183" s="212">
        <f>'Lack of Coping Capacity'!R182</f>
        <v>1.4</v>
      </c>
      <c r="AE183" s="212">
        <f>'Lack of Coping Capacity'!Z182</f>
        <v>3.9</v>
      </c>
      <c r="AF183" s="206">
        <f>'Lack of Coping Capacity'!AA182</f>
        <v>2.4</v>
      </c>
      <c r="AG183" s="207">
        <f t="shared" si="42"/>
        <v>4.5999999999999996</v>
      </c>
      <c r="AH183" s="213">
        <f t="shared" si="43"/>
        <v>4.5999999999999996</v>
      </c>
      <c r="AI183" s="214" t="str">
        <f t="shared" si="44"/>
        <v>Medium</v>
      </c>
      <c r="AJ183" s="215">
        <f t="shared" si="45"/>
        <v>62</v>
      </c>
      <c r="AK183" s="216">
        <f>VLOOKUP($B183,'Lack of Reliability Index'!$A$2:$H$192,8,FALSE)</f>
        <v>5.4154589371980677</v>
      </c>
      <c r="AL183" s="217">
        <f>'Imputed and missing data hidden'!BY181</f>
        <v>9</v>
      </c>
      <c r="AM183" s="218">
        <f t="shared" si="46"/>
        <v>0.17647058823529413</v>
      </c>
      <c r="AN183" s="217" t="str">
        <f t="shared" si="47"/>
        <v>YES</v>
      </c>
      <c r="AO183" s="219">
        <f>'Indicator Date hidden2'!BZ182</f>
        <v>0.36231884057971014</v>
      </c>
      <c r="AP183" s="134"/>
    </row>
    <row r="184" spans="1:42" ht="15" thickBot="1" x14ac:dyDescent="0.35">
      <c r="A184" s="202" t="str">
        <f>'Indicator Data'!A186</f>
        <v>United Arab Emirates</v>
      </c>
      <c r="B184" s="203" t="str">
        <f>'Indicator Data'!B186</f>
        <v>ARE</v>
      </c>
      <c r="C184" s="220">
        <f>'Hazard &amp; Exposure'!AO183</f>
        <v>0.1</v>
      </c>
      <c r="D184" s="205">
        <f>'Hazard &amp; Exposure'!AP183</f>
        <v>3.8</v>
      </c>
      <c r="E184" s="205">
        <f>'Hazard &amp; Exposure'!AQ183</f>
        <v>7</v>
      </c>
      <c r="F184" s="205">
        <f>'Hazard &amp; Exposure'!AR183</f>
        <v>1.8</v>
      </c>
      <c r="G184" s="205">
        <f>'Hazard &amp; Exposure'!AU183</f>
        <v>5</v>
      </c>
      <c r="H184" s="205">
        <f>'Hazard &amp; Exposure'!DM183</f>
        <v>5.5</v>
      </c>
      <c r="I184" s="206">
        <f>'Hazard &amp; Exposure'!DN183</f>
        <v>4.2</v>
      </c>
      <c r="J184" s="205">
        <f>'Hazard &amp; Exposure'!DQ183</f>
        <v>0.1</v>
      </c>
      <c r="K184" s="205">
        <f>'Hazard &amp; Exposure'!DT183</f>
        <v>0</v>
      </c>
      <c r="L184" s="206">
        <f>'Hazard &amp; Exposure'!DU183</f>
        <v>0.1</v>
      </c>
      <c r="M184" s="207">
        <f t="shared" si="40"/>
        <v>2.4</v>
      </c>
      <c r="N184" s="208">
        <f>Vulnerability!E183</f>
        <v>0.2</v>
      </c>
      <c r="O184" s="209">
        <f>Vulnerability!H183</f>
        <v>0.7</v>
      </c>
      <c r="P184" s="209">
        <f>Vulnerability!N183</f>
        <v>0</v>
      </c>
      <c r="Q184" s="206">
        <f>Vulnerability!O183</f>
        <v>0.3</v>
      </c>
      <c r="R184" s="209">
        <f>Vulnerability!T183</f>
        <v>3.1</v>
      </c>
      <c r="S184" s="210">
        <f>Vulnerability!AB183</f>
        <v>0</v>
      </c>
      <c r="T184" s="210">
        <f>Vulnerability!AE183</f>
        <v>0.6</v>
      </c>
      <c r="U184" s="210">
        <f>Vulnerability!AH183</f>
        <v>0</v>
      </c>
      <c r="V184" s="210">
        <f>Vulnerability!AK183</f>
        <v>1.7</v>
      </c>
      <c r="W184" s="209">
        <f>Vulnerability!AL183</f>
        <v>0.6</v>
      </c>
      <c r="X184" s="206">
        <f>Vulnerability!AM183</f>
        <v>1.9</v>
      </c>
      <c r="Y184" s="207">
        <f t="shared" si="41"/>
        <v>1.1000000000000001</v>
      </c>
      <c r="Z184" s="221">
        <f>'Lack of Coping Capacity'!D183</f>
        <v>2.1</v>
      </c>
      <c r="AA184" s="212">
        <f>'Lack of Coping Capacity'!G183</f>
        <v>2.6</v>
      </c>
      <c r="AB184" s="206">
        <f>'Lack of Coping Capacity'!H183</f>
        <v>2.4</v>
      </c>
      <c r="AC184" s="212">
        <f>'Lack of Coping Capacity'!M183</f>
        <v>0.4</v>
      </c>
      <c r="AD184" s="212">
        <f>'Lack of Coping Capacity'!R183</f>
        <v>2</v>
      </c>
      <c r="AE184" s="212">
        <f>'Lack of Coping Capacity'!Z183</f>
        <v>1</v>
      </c>
      <c r="AF184" s="206">
        <f>'Lack of Coping Capacity'!AA183</f>
        <v>1.1000000000000001</v>
      </c>
      <c r="AG184" s="207">
        <f t="shared" si="42"/>
        <v>1.8</v>
      </c>
      <c r="AH184" s="213">
        <f t="shared" si="43"/>
        <v>1.7</v>
      </c>
      <c r="AI184" s="214" t="str">
        <f t="shared" si="44"/>
        <v>Very Low</v>
      </c>
      <c r="AJ184" s="215">
        <f t="shared" si="45"/>
        <v>164</v>
      </c>
      <c r="AK184" s="216">
        <f>VLOOKUP($B184,'Lack of Reliability Index'!$A$2:$H$192,8,FALSE)</f>
        <v>4.0205128205128204</v>
      </c>
      <c r="AL184" s="217">
        <f>'Imputed and missing data hidden'!BY182</f>
        <v>12</v>
      </c>
      <c r="AM184" s="218">
        <f t="shared" si="46"/>
        <v>0.23529411764705882</v>
      </c>
      <c r="AN184" s="217" t="str">
        <f t="shared" si="47"/>
        <v/>
      </c>
      <c r="AO184" s="219">
        <f>'Indicator Date hidden2'!BZ183</f>
        <v>0.15384615384615385</v>
      </c>
      <c r="AP184" s="134"/>
    </row>
    <row r="185" spans="1:42" ht="15" thickBot="1" x14ac:dyDescent="0.35">
      <c r="A185" s="202" t="str">
        <f>'Indicator Data'!A187</f>
        <v>United Kingdom</v>
      </c>
      <c r="B185" s="203" t="str">
        <f>'Indicator Data'!B187</f>
        <v>GBR</v>
      </c>
      <c r="C185" s="220">
        <f>'Hazard &amp; Exposure'!AO184</f>
        <v>0.6</v>
      </c>
      <c r="D185" s="205">
        <f>'Hazard &amp; Exposure'!AP184</f>
        <v>4.8</v>
      </c>
      <c r="E185" s="205">
        <f>'Hazard &amp; Exposure'!AQ184</f>
        <v>4.9000000000000004</v>
      </c>
      <c r="F185" s="205">
        <f>'Hazard &amp; Exposure'!AR184</f>
        <v>0</v>
      </c>
      <c r="G185" s="205">
        <f>'Hazard &amp; Exposure'!AU184</f>
        <v>1</v>
      </c>
      <c r="H185" s="205">
        <f>'Hazard &amp; Exposure'!DM184</f>
        <v>1.5</v>
      </c>
      <c r="I185" s="206">
        <f>'Hazard &amp; Exposure'!DN184</f>
        <v>2.4</v>
      </c>
      <c r="J185" s="205">
        <f>'Hazard &amp; Exposure'!DQ184</f>
        <v>4.8</v>
      </c>
      <c r="K185" s="205">
        <f>'Hazard &amp; Exposure'!DT184</f>
        <v>0</v>
      </c>
      <c r="L185" s="206">
        <f>'Hazard &amp; Exposure'!DU184</f>
        <v>3.4</v>
      </c>
      <c r="M185" s="207">
        <f t="shared" si="40"/>
        <v>2.9</v>
      </c>
      <c r="N185" s="208">
        <f>Vulnerability!E184</f>
        <v>0</v>
      </c>
      <c r="O185" s="209">
        <f>Vulnerability!H184</f>
        <v>2.1</v>
      </c>
      <c r="P185" s="209">
        <f>Vulnerability!N184</f>
        <v>0</v>
      </c>
      <c r="Q185" s="206">
        <f>Vulnerability!O184</f>
        <v>0.5</v>
      </c>
      <c r="R185" s="209">
        <f>Vulnerability!T184</f>
        <v>5.9</v>
      </c>
      <c r="S185" s="210">
        <f>Vulnerability!AB184</f>
        <v>0.1</v>
      </c>
      <c r="T185" s="210">
        <f>Vulnerability!AE184</f>
        <v>0.3</v>
      </c>
      <c r="U185" s="210">
        <f>Vulnerability!AH184</f>
        <v>0</v>
      </c>
      <c r="V185" s="210">
        <f>Vulnerability!AK184</f>
        <v>0.9</v>
      </c>
      <c r="W185" s="209">
        <f>Vulnerability!AL184</f>
        <v>0.3</v>
      </c>
      <c r="X185" s="206">
        <f>Vulnerability!AM184</f>
        <v>3.6</v>
      </c>
      <c r="Y185" s="207">
        <f t="shared" si="41"/>
        <v>2.2000000000000002</v>
      </c>
      <c r="Z185" s="221">
        <f>'Lack of Coping Capacity'!D184</f>
        <v>2.1</v>
      </c>
      <c r="AA185" s="212">
        <f>'Lack of Coping Capacity'!G184</f>
        <v>2.2000000000000002</v>
      </c>
      <c r="AB185" s="206">
        <f>'Lack of Coping Capacity'!H184</f>
        <v>2.2000000000000002</v>
      </c>
      <c r="AC185" s="212">
        <f>'Lack of Coping Capacity'!M184</f>
        <v>1.6</v>
      </c>
      <c r="AD185" s="212">
        <f>'Lack of Coping Capacity'!R184</f>
        <v>0</v>
      </c>
      <c r="AE185" s="212">
        <f>'Lack of Coping Capacity'!Z184</f>
        <v>1.1000000000000001</v>
      </c>
      <c r="AF185" s="206">
        <f>'Lack of Coping Capacity'!AA184</f>
        <v>0.9</v>
      </c>
      <c r="AG185" s="207">
        <f t="shared" si="42"/>
        <v>1.6</v>
      </c>
      <c r="AH185" s="213">
        <f t="shared" si="43"/>
        <v>2.2000000000000002</v>
      </c>
      <c r="AI185" s="214" t="str">
        <f t="shared" si="44"/>
        <v>Low</v>
      </c>
      <c r="AJ185" s="215">
        <f t="shared" si="45"/>
        <v>149</v>
      </c>
      <c r="AK185" s="216">
        <f>VLOOKUP($B185,'Lack of Reliability Index'!$A$2:$H$192,8,FALSE)</f>
        <v>4.430769230769231</v>
      </c>
      <c r="AL185" s="217">
        <f>'Imputed and missing data hidden'!BY183</f>
        <v>12</v>
      </c>
      <c r="AM185" s="218">
        <f t="shared" si="46"/>
        <v>0.23529411764705882</v>
      </c>
      <c r="AN185" s="217" t="str">
        <f t="shared" si="47"/>
        <v/>
      </c>
      <c r="AO185" s="219">
        <f>'Indicator Date hidden2'!BZ184</f>
        <v>0.23076923076923078</v>
      </c>
      <c r="AP185" s="134"/>
    </row>
    <row r="186" spans="1:42" ht="15" thickBot="1" x14ac:dyDescent="0.35">
      <c r="A186" s="202" t="str">
        <f>'Indicator Data'!A188</f>
        <v>United States of America</v>
      </c>
      <c r="B186" s="203" t="str">
        <f>'Indicator Data'!B188</f>
        <v>USA</v>
      </c>
      <c r="C186" s="220">
        <f>'Hazard &amp; Exposure'!AO185</f>
        <v>7.9</v>
      </c>
      <c r="D186" s="205">
        <f>'Hazard &amp; Exposure'!AP185</f>
        <v>6.4</v>
      </c>
      <c r="E186" s="205">
        <f>'Hazard &amp; Exposure'!AQ185</f>
        <v>7.9</v>
      </c>
      <c r="F186" s="205">
        <f>'Hazard &amp; Exposure'!AR185</f>
        <v>7.6</v>
      </c>
      <c r="G186" s="205">
        <f>'Hazard &amp; Exposure'!AU185</f>
        <v>4.4000000000000004</v>
      </c>
      <c r="H186" s="205">
        <f>'Hazard &amp; Exposure'!DM185</f>
        <v>4</v>
      </c>
      <c r="I186" s="206">
        <f>'Hazard &amp; Exposure'!DN185</f>
        <v>6.6</v>
      </c>
      <c r="J186" s="205">
        <f>'Hazard &amp; Exposure'!DQ185</f>
        <v>9</v>
      </c>
      <c r="K186" s="205">
        <f>'Hazard &amp; Exposure'!DT185</f>
        <v>0</v>
      </c>
      <c r="L186" s="206">
        <f>'Hazard &amp; Exposure'!DU185</f>
        <v>6.3</v>
      </c>
      <c r="M186" s="207">
        <f t="shared" si="40"/>
        <v>6.5</v>
      </c>
      <c r="N186" s="208">
        <f>Vulnerability!E185</f>
        <v>0</v>
      </c>
      <c r="O186" s="209">
        <f>Vulnerability!H185</f>
        <v>3.4</v>
      </c>
      <c r="P186" s="209">
        <f>Vulnerability!N185</f>
        <v>0</v>
      </c>
      <c r="Q186" s="206">
        <f>Vulnerability!O185</f>
        <v>0.9</v>
      </c>
      <c r="R186" s="209">
        <f>Vulnerability!T185</f>
        <v>7.2</v>
      </c>
      <c r="S186" s="210">
        <f>Vulnerability!AB185</f>
        <v>0.3</v>
      </c>
      <c r="T186" s="210">
        <f>Vulnerability!AE185</f>
        <v>0.3</v>
      </c>
      <c r="U186" s="210">
        <f>Vulnerability!AH185</f>
        <v>0.1</v>
      </c>
      <c r="V186" s="210">
        <f>Vulnerability!AK185</f>
        <v>0.2</v>
      </c>
      <c r="W186" s="209">
        <f>Vulnerability!AL185</f>
        <v>0.2</v>
      </c>
      <c r="X186" s="206">
        <f>Vulnerability!AM185</f>
        <v>4.5999999999999996</v>
      </c>
      <c r="Y186" s="207">
        <f t="shared" si="41"/>
        <v>3</v>
      </c>
      <c r="Z186" s="221">
        <f>'Lack of Coping Capacity'!D185</f>
        <v>3</v>
      </c>
      <c r="AA186" s="212">
        <f>'Lack of Coping Capacity'!G185</f>
        <v>2.7</v>
      </c>
      <c r="AB186" s="206">
        <f>'Lack of Coping Capacity'!H185</f>
        <v>2.9</v>
      </c>
      <c r="AC186" s="212">
        <f>'Lack of Coping Capacity'!M185</f>
        <v>1.5</v>
      </c>
      <c r="AD186" s="212">
        <f>'Lack of Coping Capacity'!R185</f>
        <v>1</v>
      </c>
      <c r="AE186" s="212">
        <f>'Lack of Coping Capacity'!Z185</f>
        <v>1.2</v>
      </c>
      <c r="AF186" s="206">
        <f>'Lack of Coping Capacity'!AA185</f>
        <v>1.2</v>
      </c>
      <c r="AG186" s="207">
        <f t="shared" si="42"/>
        <v>2.1</v>
      </c>
      <c r="AH186" s="213">
        <f t="shared" si="43"/>
        <v>3.4</v>
      </c>
      <c r="AI186" s="214" t="str">
        <f t="shared" si="44"/>
        <v>Low</v>
      </c>
      <c r="AJ186" s="215">
        <f t="shared" si="45"/>
        <v>106</v>
      </c>
      <c r="AK186" s="216">
        <f>VLOOKUP($B186,'Lack of Reliability Index'!$A$2:$H$192,8,FALSE)</f>
        <v>4.4705882352941186</v>
      </c>
      <c r="AL186" s="217">
        <f>'Imputed and missing data hidden'!BY184</f>
        <v>10</v>
      </c>
      <c r="AM186" s="218">
        <f t="shared" si="46"/>
        <v>0.19607843137254902</v>
      </c>
      <c r="AN186" s="217" t="str">
        <f t="shared" si="47"/>
        <v/>
      </c>
      <c r="AO186" s="219">
        <f>'Indicator Date hidden2'!BZ185</f>
        <v>0.33823529411764708</v>
      </c>
      <c r="AP186" s="134"/>
    </row>
    <row r="187" spans="1:42" ht="15" thickBot="1" x14ac:dyDescent="0.35">
      <c r="A187" s="202" t="str">
        <f>'Indicator Data'!A189</f>
        <v>Uruguay</v>
      </c>
      <c r="B187" s="203" t="str">
        <f>'Indicator Data'!B189</f>
        <v>URY</v>
      </c>
      <c r="C187" s="220">
        <f>'Hazard &amp; Exposure'!AO186</f>
        <v>0.3</v>
      </c>
      <c r="D187" s="205">
        <f>'Hazard &amp; Exposure'!AP186</f>
        <v>3.9</v>
      </c>
      <c r="E187" s="205">
        <f>'Hazard &amp; Exposure'!AQ186</f>
        <v>0</v>
      </c>
      <c r="F187" s="205">
        <f>'Hazard &amp; Exposure'!AR186</f>
        <v>0</v>
      </c>
      <c r="G187" s="205">
        <f>'Hazard &amp; Exposure'!AU186</f>
        <v>2</v>
      </c>
      <c r="H187" s="205">
        <f>'Hazard &amp; Exposure'!DM186</f>
        <v>3</v>
      </c>
      <c r="I187" s="206">
        <f>'Hazard &amp; Exposure'!DN186</f>
        <v>1.7</v>
      </c>
      <c r="J187" s="205">
        <f>'Hazard &amp; Exposure'!DQ186</f>
        <v>0.1</v>
      </c>
      <c r="K187" s="205">
        <f>'Hazard &amp; Exposure'!DT186</f>
        <v>0</v>
      </c>
      <c r="L187" s="206">
        <f>'Hazard &amp; Exposure'!DU186</f>
        <v>0.1</v>
      </c>
      <c r="M187" s="207">
        <f t="shared" si="40"/>
        <v>0.9</v>
      </c>
      <c r="N187" s="208">
        <f>Vulnerability!E186</f>
        <v>1.7</v>
      </c>
      <c r="O187" s="209">
        <f>Vulnerability!H186</f>
        <v>3.8</v>
      </c>
      <c r="P187" s="209">
        <f>Vulnerability!N186</f>
        <v>0</v>
      </c>
      <c r="Q187" s="206">
        <f>Vulnerability!O186</f>
        <v>1.8</v>
      </c>
      <c r="R187" s="209">
        <f>Vulnerability!T186</f>
        <v>5</v>
      </c>
      <c r="S187" s="210">
        <f>Vulnerability!AB186</f>
        <v>0.3</v>
      </c>
      <c r="T187" s="210">
        <f>Vulnerability!AE186</f>
        <v>0.7</v>
      </c>
      <c r="U187" s="210">
        <f>Vulnerability!AH186</f>
        <v>0.3</v>
      </c>
      <c r="V187" s="210">
        <f>Vulnerability!AK186</f>
        <v>1.3</v>
      </c>
      <c r="W187" s="209">
        <f>Vulnerability!AL186</f>
        <v>0.7</v>
      </c>
      <c r="X187" s="206">
        <f>Vulnerability!AM186</f>
        <v>3.1</v>
      </c>
      <c r="Y187" s="207">
        <f t="shared" si="41"/>
        <v>2.5</v>
      </c>
      <c r="Z187" s="221">
        <f>'Lack of Coping Capacity'!D186</f>
        <v>4</v>
      </c>
      <c r="AA187" s="212">
        <f>'Lack of Coping Capacity'!G186</f>
        <v>3.3</v>
      </c>
      <c r="AB187" s="206">
        <f>'Lack of Coping Capacity'!H186</f>
        <v>3.7</v>
      </c>
      <c r="AC187" s="212">
        <f>'Lack of Coping Capacity'!M186</f>
        <v>1.5</v>
      </c>
      <c r="AD187" s="212">
        <f>'Lack of Coping Capacity'!R186</f>
        <v>2.4</v>
      </c>
      <c r="AE187" s="212">
        <f>'Lack of Coping Capacity'!Z186</f>
        <v>1.1000000000000001</v>
      </c>
      <c r="AF187" s="206">
        <f>'Lack of Coping Capacity'!AA186</f>
        <v>1.7</v>
      </c>
      <c r="AG187" s="207">
        <f t="shared" si="42"/>
        <v>2.8</v>
      </c>
      <c r="AH187" s="213">
        <f t="shared" si="43"/>
        <v>1.8</v>
      </c>
      <c r="AI187" s="214" t="str">
        <f t="shared" si="44"/>
        <v>Very Low</v>
      </c>
      <c r="AJ187" s="215">
        <f t="shared" si="45"/>
        <v>162</v>
      </c>
      <c r="AK187" s="216">
        <f>VLOOKUP($B187,'Lack of Reliability Index'!$A$2:$H$192,8,FALSE)</f>
        <v>4.4705882352941186</v>
      </c>
      <c r="AL187" s="217">
        <f>'Imputed and missing data hidden'!BY185</f>
        <v>10</v>
      </c>
      <c r="AM187" s="218">
        <f t="shared" si="46"/>
        <v>0.19607843137254902</v>
      </c>
      <c r="AN187" s="217" t="str">
        <f t="shared" si="47"/>
        <v/>
      </c>
      <c r="AO187" s="219">
        <f>'Indicator Date hidden2'!BZ186</f>
        <v>0.33823529411764708</v>
      </c>
      <c r="AP187" s="134"/>
    </row>
    <row r="188" spans="1:42" ht="15" thickBot="1" x14ac:dyDescent="0.35">
      <c r="A188" s="202" t="str">
        <f>'Indicator Data'!A190</f>
        <v>Uzbekistan</v>
      </c>
      <c r="B188" s="203" t="str">
        <f>'Indicator Data'!B190</f>
        <v>UZB</v>
      </c>
      <c r="C188" s="220">
        <f>'Hazard &amp; Exposure'!AO187</f>
        <v>8.1</v>
      </c>
      <c r="D188" s="205">
        <f>'Hazard &amp; Exposure'!AP187</f>
        <v>6.3</v>
      </c>
      <c r="E188" s="205">
        <f>'Hazard &amp; Exposure'!AQ187</f>
        <v>0</v>
      </c>
      <c r="F188" s="205">
        <f>'Hazard &amp; Exposure'!AR187</f>
        <v>0</v>
      </c>
      <c r="G188" s="205">
        <f>'Hazard &amp; Exposure'!AU187</f>
        <v>6.6</v>
      </c>
      <c r="H188" s="205">
        <f>'Hazard &amp; Exposure'!DM187</f>
        <v>6</v>
      </c>
      <c r="I188" s="206">
        <f>'Hazard &amp; Exposure'!DN187</f>
        <v>5.2</v>
      </c>
      <c r="J188" s="205">
        <f>'Hazard &amp; Exposure'!DQ187</f>
        <v>3.7</v>
      </c>
      <c r="K188" s="205">
        <f>'Hazard &amp; Exposure'!DT187</f>
        <v>0</v>
      </c>
      <c r="L188" s="206">
        <f>'Hazard &amp; Exposure'!DU187</f>
        <v>2.6</v>
      </c>
      <c r="M188" s="207">
        <f t="shared" si="40"/>
        <v>4</v>
      </c>
      <c r="N188" s="208">
        <f>Vulnerability!E187</f>
        <v>3.6</v>
      </c>
      <c r="O188" s="209">
        <f>Vulnerability!H187</f>
        <v>3.8</v>
      </c>
      <c r="P188" s="209">
        <f>Vulnerability!N187</f>
        <v>2.2999999999999998</v>
      </c>
      <c r="Q188" s="206">
        <f>Vulnerability!O187</f>
        <v>3.3</v>
      </c>
      <c r="R188" s="209">
        <f>Vulnerability!T187</f>
        <v>0</v>
      </c>
      <c r="S188" s="210">
        <f>Vulnerability!AB187</f>
        <v>0.5</v>
      </c>
      <c r="T188" s="210">
        <f>Vulnerability!AE187</f>
        <v>1</v>
      </c>
      <c r="U188" s="210">
        <f>Vulnerability!AH187</f>
        <v>0.2</v>
      </c>
      <c r="V188" s="210">
        <f>Vulnerability!AK187</f>
        <v>1.6</v>
      </c>
      <c r="W188" s="209">
        <f>Vulnerability!AL187</f>
        <v>0.8</v>
      </c>
      <c r="X188" s="206">
        <f>Vulnerability!AM187</f>
        <v>0.4</v>
      </c>
      <c r="Y188" s="207">
        <f t="shared" si="41"/>
        <v>2</v>
      </c>
      <c r="Z188" s="221">
        <f>'Lack of Coping Capacity'!D187</f>
        <v>2.6</v>
      </c>
      <c r="AA188" s="212">
        <f>'Lack of Coping Capacity'!G187</f>
        <v>6.7</v>
      </c>
      <c r="AB188" s="206">
        <f>'Lack of Coping Capacity'!H187</f>
        <v>4.7</v>
      </c>
      <c r="AC188" s="212">
        <f>'Lack of Coping Capacity'!M187</f>
        <v>2.4</v>
      </c>
      <c r="AD188" s="212">
        <f>'Lack of Coping Capacity'!R187</f>
        <v>2.9</v>
      </c>
      <c r="AE188" s="212">
        <f>'Lack of Coping Capacity'!Z187</f>
        <v>3.3</v>
      </c>
      <c r="AF188" s="206">
        <f>'Lack of Coping Capacity'!AA187</f>
        <v>2.9</v>
      </c>
      <c r="AG188" s="207">
        <f t="shared" si="42"/>
        <v>3.9</v>
      </c>
      <c r="AH188" s="213">
        <f t="shared" si="43"/>
        <v>3.1</v>
      </c>
      <c r="AI188" s="214" t="str">
        <f t="shared" si="44"/>
        <v>Low</v>
      </c>
      <c r="AJ188" s="215">
        <f t="shared" si="45"/>
        <v>113</v>
      </c>
      <c r="AK188" s="216">
        <f>VLOOKUP($B188,'Lack of Reliability Index'!$A$2:$H$192,8,FALSE)</f>
        <v>2.8571428571428568</v>
      </c>
      <c r="AL188" s="217">
        <f>'Imputed and missing data hidden'!BY186</f>
        <v>7</v>
      </c>
      <c r="AM188" s="218">
        <f t="shared" si="46"/>
        <v>0.13725490196078433</v>
      </c>
      <c r="AN188" s="217" t="str">
        <f t="shared" si="47"/>
        <v/>
      </c>
      <c r="AO188" s="219">
        <f>'Indicator Date hidden2'!BZ187</f>
        <v>0.18571428571428572</v>
      </c>
      <c r="AP188" s="134"/>
    </row>
    <row r="189" spans="1:42" ht="15" thickBot="1" x14ac:dyDescent="0.35">
      <c r="A189" s="202" t="str">
        <f>'Indicator Data'!A191</f>
        <v>Vanuatu</v>
      </c>
      <c r="B189" s="203" t="str">
        <f>'Indicator Data'!B191</f>
        <v>VUT</v>
      </c>
      <c r="C189" s="220">
        <f>'Hazard &amp; Exposure'!AO188</f>
        <v>7.7</v>
      </c>
      <c r="D189" s="205">
        <f>'Hazard &amp; Exposure'!AP188</f>
        <v>0.1</v>
      </c>
      <c r="E189" s="205">
        <f>'Hazard &amp; Exposure'!AQ188</f>
        <v>8.5</v>
      </c>
      <c r="F189" s="205">
        <f>'Hazard &amp; Exposure'!AR188</f>
        <v>4.5</v>
      </c>
      <c r="G189" s="205">
        <f>'Hazard &amp; Exposure'!AU188</f>
        <v>5</v>
      </c>
      <c r="H189" s="205">
        <f>'Hazard &amp; Exposure'!DM188</f>
        <v>4.4000000000000004</v>
      </c>
      <c r="I189" s="206">
        <f>'Hazard &amp; Exposure'!DN188</f>
        <v>5.6</v>
      </c>
      <c r="J189" s="205">
        <f>'Hazard &amp; Exposure'!DQ188</f>
        <v>0.1</v>
      </c>
      <c r="K189" s="205">
        <f>'Hazard &amp; Exposure'!DT188</f>
        <v>0</v>
      </c>
      <c r="L189" s="206">
        <f>'Hazard &amp; Exposure'!DU188</f>
        <v>0.1</v>
      </c>
      <c r="M189" s="207">
        <f t="shared" si="40"/>
        <v>3.3</v>
      </c>
      <c r="N189" s="208">
        <f>Vulnerability!E188</f>
        <v>5.8</v>
      </c>
      <c r="O189" s="209">
        <f>Vulnerability!H188</f>
        <v>3.1</v>
      </c>
      <c r="P189" s="209">
        <f>Vulnerability!N188</f>
        <v>6.8</v>
      </c>
      <c r="Q189" s="206">
        <f>Vulnerability!O188</f>
        <v>5.4</v>
      </c>
      <c r="R189" s="209">
        <f>Vulnerability!T188</f>
        <v>0</v>
      </c>
      <c r="S189" s="210">
        <f>Vulnerability!AB188</f>
        <v>3.6</v>
      </c>
      <c r="T189" s="210">
        <f>Vulnerability!AE188</f>
        <v>2.2999999999999998</v>
      </c>
      <c r="U189" s="210">
        <f>Vulnerability!AH188</f>
        <v>10</v>
      </c>
      <c r="V189" s="210">
        <f>Vulnerability!AK188</f>
        <v>2.8</v>
      </c>
      <c r="W189" s="209">
        <f>Vulnerability!AL188</f>
        <v>6.1</v>
      </c>
      <c r="X189" s="206">
        <f>Vulnerability!AM188</f>
        <v>3.6</v>
      </c>
      <c r="Y189" s="207">
        <f t="shared" si="41"/>
        <v>4.5999999999999996</v>
      </c>
      <c r="Z189" s="221">
        <f>'Lack of Coping Capacity'!D188</f>
        <v>5.4</v>
      </c>
      <c r="AA189" s="212">
        <f>'Lack of Coping Capacity'!G188</f>
        <v>5.9</v>
      </c>
      <c r="AB189" s="206">
        <f>'Lack of Coping Capacity'!H188</f>
        <v>5.7</v>
      </c>
      <c r="AC189" s="212">
        <f>'Lack of Coping Capacity'!M188</f>
        <v>4.9000000000000004</v>
      </c>
      <c r="AD189" s="212">
        <f>'Lack of Coping Capacity'!R188</f>
        <v>6.1</v>
      </c>
      <c r="AE189" s="212">
        <f>'Lack of Coping Capacity'!Z188</f>
        <v>5.7</v>
      </c>
      <c r="AF189" s="206">
        <f>'Lack of Coping Capacity'!AA188</f>
        <v>5.6</v>
      </c>
      <c r="AG189" s="207">
        <f t="shared" si="42"/>
        <v>5.7</v>
      </c>
      <c r="AH189" s="213">
        <f t="shared" si="43"/>
        <v>4.4000000000000004</v>
      </c>
      <c r="AI189" s="214" t="str">
        <f t="shared" si="44"/>
        <v>Medium</v>
      </c>
      <c r="AJ189" s="215">
        <f t="shared" si="45"/>
        <v>72</v>
      </c>
      <c r="AK189" s="216">
        <f>VLOOKUP($B189,'Lack of Reliability Index'!$A$2:$H$192,8,FALSE)</f>
        <v>5.624242424242424</v>
      </c>
      <c r="AL189" s="217">
        <f>'Imputed and missing data hidden'!BY187</f>
        <v>12</v>
      </c>
      <c r="AM189" s="218">
        <f t="shared" si="46"/>
        <v>0.23529411764705882</v>
      </c>
      <c r="AN189" s="217" t="str">
        <f t="shared" si="47"/>
        <v/>
      </c>
      <c r="AO189" s="219">
        <f>'Indicator Date hidden2'!BZ188</f>
        <v>0.45454545454545453</v>
      </c>
      <c r="AP189" s="134"/>
    </row>
    <row r="190" spans="1:42" ht="15" thickBot="1" x14ac:dyDescent="0.35">
      <c r="A190" s="202" t="str">
        <f>'Indicator Data'!A192</f>
        <v>Venezuela</v>
      </c>
      <c r="B190" s="203" t="str">
        <f>'Indicator Data'!B192</f>
        <v>VEN</v>
      </c>
      <c r="C190" s="220">
        <f>'Hazard &amp; Exposure'!AO189</f>
        <v>9.1999999999999993</v>
      </c>
      <c r="D190" s="205">
        <f>'Hazard &amp; Exposure'!AP189</f>
        <v>5.6</v>
      </c>
      <c r="E190" s="205">
        <f>'Hazard &amp; Exposure'!AQ189</f>
        <v>6.8</v>
      </c>
      <c r="F190" s="205">
        <f>'Hazard &amp; Exposure'!AR189</f>
        <v>4.5999999999999996</v>
      </c>
      <c r="G190" s="205">
        <f>'Hazard &amp; Exposure'!AU189</f>
        <v>2.1</v>
      </c>
      <c r="H190" s="205">
        <f>'Hazard &amp; Exposure'!DM189</f>
        <v>5.4</v>
      </c>
      <c r="I190" s="206">
        <f>'Hazard &amp; Exposure'!DN189</f>
        <v>6.1</v>
      </c>
      <c r="J190" s="205">
        <f>'Hazard &amp; Exposure'!DQ189</f>
        <v>7</v>
      </c>
      <c r="K190" s="205">
        <f>'Hazard &amp; Exposure'!DT189</f>
        <v>0</v>
      </c>
      <c r="L190" s="206">
        <f>'Hazard &amp; Exposure'!DU189</f>
        <v>4.9000000000000004</v>
      </c>
      <c r="M190" s="207">
        <f t="shared" si="40"/>
        <v>5.5</v>
      </c>
      <c r="N190" s="208">
        <f>Vulnerability!E189</f>
        <v>3.8</v>
      </c>
      <c r="O190" s="209">
        <f>Vulnerability!H189</f>
        <v>6.4</v>
      </c>
      <c r="P190" s="209">
        <f>Vulnerability!N189</f>
        <v>0.5</v>
      </c>
      <c r="Q190" s="206">
        <f>Vulnerability!O189</f>
        <v>3.6</v>
      </c>
      <c r="R190" s="209">
        <f>Vulnerability!T189</f>
        <v>5.0999999999999996</v>
      </c>
      <c r="S190" s="210">
        <f>Vulnerability!AB189</f>
        <v>1.5</v>
      </c>
      <c r="T190" s="210">
        <f>Vulnerability!AE189</f>
        <v>1.3</v>
      </c>
      <c r="U190" s="210">
        <f>Vulnerability!AH189</f>
        <v>0</v>
      </c>
      <c r="V190" s="210">
        <f>Vulnerability!AK189</f>
        <v>8.4</v>
      </c>
      <c r="W190" s="209">
        <f>Vulnerability!AL189</f>
        <v>3.8</v>
      </c>
      <c r="X190" s="206">
        <f>Vulnerability!AM189</f>
        <v>4.5</v>
      </c>
      <c r="Y190" s="207">
        <f t="shared" si="41"/>
        <v>4.0999999999999996</v>
      </c>
      <c r="Z190" s="221">
        <f>'Lack of Coping Capacity'!D189</f>
        <v>2.5</v>
      </c>
      <c r="AA190" s="212">
        <f>'Lack of Coping Capacity'!G189</f>
        <v>8.4</v>
      </c>
      <c r="AB190" s="206">
        <f>'Lack of Coping Capacity'!H189</f>
        <v>5.5</v>
      </c>
      <c r="AC190" s="212">
        <f>'Lack of Coping Capacity'!M189</f>
        <v>3</v>
      </c>
      <c r="AD190" s="212">
        <f>'Lack of Coping Capacity'!R189</f>
        <v>3.6</v>
      </c>
      <c r="AE190" s="212">
        <f>'Lack of Coping Capacity'!Z189</f>
        <v>6.4</v>
      </c>
      <c r="AF190" s="206">
        <f>'Lack of Coping Capacity'!AA189</f>
        <v>4.3</v>
      </c>
      <c r="AG190" s="207">
        <f t="shared" si="42"/>
        <v>4.9000000000000004</v>
      </c>
      <c r="AH190" s="213">
        <f t="shared" si="43"/>
        <v>4.8</v>
      </c>
      <c r="AI190" s="214" t="str">
        <f t="shared" si="44"/>
        <v>Medium</v>
      </c>
      <c r="AJ190" s="215">
        <f t="shared" si="45"/>
        <v>56</v>
      </c>
      <c r="AK190" s="216">
        <f>VLOOKUP($B190,'Lack of Reliability Index'!$A$2:$H$192,8,FALSE)</f>
        <v>4.4457711442786074</v>
      </c>
      <c r="AL190" s="217">
        <f>'Imputed and missing data hidden'!BY188</f>
        <v>11</v>
      </c>
      <c r="AM190" s="218">
        <f t="shared" si="46"/>
        <v>0.21568627450980393</v>
      </c>
      <c r="AN190" s="217" t="str">
        <f t="shared" si="47"/>
        <v/>
      </c>
      <c r="AO190" s="219">
        <f>'Indicator Date hidden2'!BZ189</f>
        <v>0.28358208955223879</v>
      </c>
      <c r="AP190" s="134"/>
    </row>
    <row r="191" spans="1:42" ht="15" thickBot="1" x14ac:dyDescent="0.35">
      <c r="A191" s="202" t="str">
        <f>'Indicator Data'!A193</f>
        <v>Viet Nam</v>
      </c>
      <c r="B191" s="203" t="str">
        <f>'Indicator Data'!B193</f>
        <v>VNM</v>
      </c>
      <c r="C191" s="220">
        <f>'Hazard &amp; Exposure'!AO190</f>
        <v>4.0999999999999996</v>
      </c>
      <c r="D191" s="205">
        <f>'Hazard &amp; Exposure'!AP190</f>
        <v>10</v>
      </c>
      <c r="E191" s="205">
        <f>'Hazard &amp; Exposure'!AQ190</f>
        <v>7.4</v>
      </c>
      <c r="F191" s="205">
        <f>'Hazard &amp; Exposure'!AR190</f>
        <v>7.9</v>
      </c>
      <c r="G191" s="205">
        <f>'Hazard &amp; Exposure'!AU190</f>
        <v>4.3</v>
      </c>
      <c r="H191" s="205">
        <f>'Hazard &amp; Exposure'!DM190</f>
        <v>6.8</v>
      </c>
      <c r="I191" s="206">
        <f>'Hazard &amp; Exposure'!DN190</f>
        <v>7.4</v>
      </c>
      <c r="J191" s="205">
        <f>'Hazard &amp; Exposure'!DQ190</f>
        <v>5.3</v>
      </c>
      <c r="K191" s="205">
        <f>'Hazard &amp; Exposure'!DT190</f>
        <v>0</v>
      </c>
      <c r="L191" s="206">
        <f>'Hazard &amp; Exposure'!DU190</f>
        <v>3.7</v>
      </c>
      <c r="M191" s="207">
        <f t="shared" si="40"/>
        <v>5.9</v>
      </c>
      <c r="N191" s="208">
        <f>Vulnerability!E190</f>
        <v>4.4000000000000004</v>
      </c>
      <c r="O191" s="209">
        <f>Vulnerability!H190</f>
        <v>3.3</v>
      </c>
      <c r="P191" s="209">
        <f>Vulnerability!N190</f>
        <v>0.9</v>
      </c>
      <c r="Q191" s="206">
        <f>Vulnerability!O190</f>
        <v>3.3</v>
      </c>
      <c r="R191" s="209">
        <f>Vulnerability!T190</f>
        <v>0</v>
      </c>
      <c r="S191" s="210">
        <f>Vulnerability!AB190</f>
        <v>1.1000000000000001</v>
      </c>
      <c r="T191" s="210">
        <f>Vulnerability!AE190</f>
        <v>2.2999999999999998</v>
      </c>
      <c r="U191" s="210">
        <f>Vulnerability!AH190</f>
        <v>2.8</v>
      </c>
      <c r="V191" s="210">
        <f>Vulnerability!AK190</f>
        <v>1.8</v>
      </c>
      <c r="W191" s="209">
        <f>Vulnerability!AL190</f>
        <v>2</v>
      </c>
      <c r="X191" s="206">
        <f>Vulnerability!AM190</f>
        <v>1</v>
      </c>
      <c r="Y191" s="207">
        <f t="shared" si="41"/>
        <v>2.2000000000000002</v>
      </c>
      <c r="Z191" s="221">
        <f>'Lack of Coping Capacity'!D190</f>
        <v>4.2</v>
      </c>
      <c r="AA191" s="212">
        <f>'Lack of Coping Capacity'!G190</f>
        <v>5.7</v>
      </c>
      <c r="AB191" s="206">
        <f>'Lack of Coping Capacity'!H190</f>
        <v>5</v>
      </c>
      <c r="AC191" s="212">
        <f>'Lack of Coping Capacity'!M190</f>
        <v>1.8</v>
      </c>
      <c r="AD191" s="212">
        <f>'Lack of Coping Capacity'!R190</f>
        <v>3.5</v>
      </c>
      <c r="AE191" s="212">
        <f>'Lack of Coping Capacity'!Z190</f>
        <v>5</v>
      </c>
      <c r="AF191" s="206">
        <f>'Lack of Coping Capacity'!AA190</f>
        <v>3.4</v>
      </c>
      <c r="AG191" s="207">
        <f t="shared" si="42"/>
        <v>4.2</v>
      </c>
      <c r="AH191" s="213">
        <f t="shared" si="43"/>
        <v>3.8</v>
      </c>
      <c r="AI191" s="214" t="str">
        <f t="shared" si="44"/>
        <v>Medium</v>
      </c>
      <c r="AJ191" s="215">
        <f t="shared" si="45"/>
        <v>91</v>
      </c>
      <c r="AK191" s="216">
        <f>VLOOKUP($B191,'Lack of Reliability Index'!$A$2:$H$192,8,FALSE)</f>
        <v>2.8200913242009138</v>
      </c>
      <c r="AL191" s="217">
        <f>'Imputed and missing data hidden'!BY189</f>
        <v>4</v>
      </c>
      <c r="AM191" s="218">
        <f t="shared" si="46"/>
        <v>7.8431372549019607E-2</v>
      </c>
      <c r="AN191" s="217" t="str">
        <f t="shared" si="47"/>
        <v/>
      </c>
      <c r="AO191" s="219">
        <f>'Indicator Date hidden2'!BZ190</f>
        <v>0.32876712328767121</v>
      </c>
      <c r="AP191" s="134"/>
    </row>
    <row r="192" spans="1:42" ht="15" thickBot="1" x14ac:dyDescent="0.35">
      <c r="A192" s="202" t="str">
        <f>'Indicator Data'!A194</f>
        <v>Yemen</v>
      </c>
      <c r="B192" s="203" t="str">
        <f>'Indicator Data'!B194</f>
        <v>YEM</v>
      </c>
      <c r="C192" s="220">
        <f>'Hazard &amp; Exposure'!AO191</f>
        <v>2.1</v>
      </c>
      <c r="D192" s="205">
        <f>'Hazard &amp; Exposure'!AP191</f>
        <v>4.8</v>
      </c>
      <c r="E192" s="205">
        <f>'Hazard &amp; Exposure'!AQ191</f>
        <v>5.5</v>
      </c>
      <c r="F192" s="205">
        <f>'Hazard &amp; Exposure'!AR191</f>
        <v>0</v>
      </c>
      <c r="G192" s="205">
        <f>'Hazard &amp; Exposure'!AU191</f>
        <v>4.7</v>
      </c>
      <c r="H192" s="205">
        <f>'Hazard &amp; Exposure'!DM191</f>
        <v>6.9</v>
      </c>
      <c r="I192" s="206">
        <f>'Hazard &amp; Exposure'!DN191</f>
        <v>4.3</v>
      </c>
      <c r="J192" s="205">
        <f>'Hazard &amp; Exposure'!DQ191</f>
        <v>10</v>
      </c>
      <c r="K192" s="205">
        <f>'Hazard &amp; Exposure'!DT191</f>
        <v>10</v>
      </c>
      <c r="L192" s="206">
        <f>'Hazard &amp; Exposure'!DU191</f>
        <v>10</v>
      </c>
      <c r="M192" s="207">
        <f t="shared" si="40"/>
        <v>8.4</v>
      </c>
      <c r="N192" s="208">
        <f>Vulnerability!E191</f>
        <v>8.6999999999999993</v>
      </c>
      <c r="O192" s="209">
        <f>Vulnerability!H191</f>
        <v>6.5</v>
      </c>
      <c r="P192" s="209">
        <f>Vulnerability!N191</f>
        <v>7.4</v>
      </c>
      <c r="Q192" s="206">
        <f>Vulnerability!O191</f>
        <v>7.8</v>
      </c>
      <c r="R192" s="209">
        <f>Vulnerability!T191</f>
        <v>10</v>
      </c>
      <c r="S192" s="210">
        <f>Vulnerability!AB191</f>
        <v>1.5</v>
      </c>
      <c r="T192" s="210">
        <f>Vulnerability!AE191</f>
        <v>6.7</v>
      </c>
      <c r="U192" s="210">
        <f>Vulnerability!AH191</f>
        <v>1.6</v>
      </c>
      <c r="V192" s="210">
        <f>Vulnerability!AK191</f>
        <v>8.6</v>
      </c>
      <c r="W192" s="209">
        <f>Vulnerability!AL191</f>
        <v>5.5</v>
      </c>
      <c r="X192" s="206">
        <f>Vulnerability!AM191</f>
        <v>8.6</v>
      </c>
      <c r="Y192" s="207">
        <f t="shared" si="41"/>
        <v>8.1999999999999993</v>
      </c>
      <c r="Z192" s="221">
        <f>'Lack of Coping Capacity'!D191</f>
        <v>8.5</v>
      </c>
      <c r="AA192" s="212">
        <f>'Lack of Coping Capacity'!G191</f>
        <v>9.1</v>
      </c>
      <c r="AB192" s="206">
        <f>'Lack of Coping Capacity'!H191</f>
        <v>8.8000000000000007</v>
      </c>
      <c r="AC192" s="212">
        <f>'Lack of Coping Capacity'!M191</f>
        <v>6.2</v>
      </c>
      <c r="AD192" s="212">
        <f>'Lack of Coping Capacity'!R191</f>
        <v>7.2</v>
      </c>
      <c r="AE192" s="212">
        <f>'Lack of Coping Capacity'!Z191</f>
        <v>6.9</v>
      </c>
      <c r="AF192" s="206">
        <f>'Lack of Coping Capacity'!AA191</f>
        <v>6.8</v>
      </c>
      <c r="AG192" s="207">
        <f t="shared" si="42"/>
        <v>8</v>
      </c>
      <c r="AH192" s="213">
        <f t="shared" si="43"/>
        <v>8.1999999999999993</v>
      </c>
      <c r="AI192" s="214" t="str">
        <f t="shared" si="44"/>
        <v>Very High</v>
      </c>
      <c r="AJ192" s="215">
        <f t="shared" si="45"/>
        <v>3</v>
      </c>
      <c r="AK192" s="216">
        <f>VLOOKUP($B192,'Lack of Reliability Index'!$A$2:$H$192,8,FALSE)</f>
        <v>5.0900900900900901</v>
      </c>
      <c r="AL192" s="217">
        <f>'Imputed and missing data hidden'!BY190</f>
        <v>5</v>
      </c>
      <c r="AM192" s="218">
        <f t="shared" si="46"/>
        <v>9.8039215686274508E-2</v>
      </c>
      <c r="AN192" s="217" t="str">
        <f t="shared" si="47"/>
        <v>YES</v>
      </c>
      <c r="AO192" s="219">
        <f>'Indicator Date hidden2'!BZ191</f>
        <v>0.51351351351351349</v>
      </c>
      <c r="AP192" s="134"/>
    </row>
    <row r="193" spans="1:42" ht="15" thickBot="1" x14ac:dyDescent="0.35">
      <c r="A193" s="202" t="str">
        <f>'Indicator Data'!A195</f>
        <v>Zambia</v>
      </c>
      <c r="B193" s="203" t="str">
        <f>'Indicator Data'!B195</f>
        <v>ZMB</v>
      </c>
      <c r="C193" s="220">
        <f>'Hazard &amp; Exposure'!AO192</f>
        <v>2.8</v>
      </c>
      <c r="D193" s="205">
        <f>'Hazard &amp; Exposure'!AP192</f>
        <v>5.5</v>
      </c>
      <c r="E193" s="205">
        <f>'Hazard &amp; Exposure'!AQ192</f>
        <v>0</v>
      </c>
      <c r="F193" s="205">
        <f>'Hazard &amp; Exposure'!AR192</f>
        <v>0</v>
      </c>
      <c r="G193" s="205">
        <f>'Hazard &amp; Exposure'!AU192</f>
        <v>4.2</v>
      </c>
      <c r="H193" s="205">
        <f>'Hazard &amp; Exposure'!DM192</f>
        <v>6.4</v>
      </c>
      <c r="I193" s="206">
        <f>'Hazard &amp; Exposure'!DN192</f>
        <v>3.5</v>
      </c>
      <c r="J193" s="205">
        <f>'Hazard &amp; Exposure'!DQ192</f>
        <v>1.4</v>
      </c>
      <c r="K193" s="205">
        <f>'Hazard &amp; Exposure'!DT192</f>
        <v>0</v>
      </c>
      <c r="L193" s="206">
        <f>'Hazard &amp; Exposure'!DU192</f>
        <v>1</v>
      </c>
      <c r="M193" s="207">
        <f t="shared" si="40"/>
        <v>2.2999999999999998</v>
      </c>
      <c r="N193" s="208">
        <f>Vulnerability!E192</f>
        <v>7.8</v>
      </c>
      <c r="O193" s="209">
        <f>Vulnerability!H192</f>
        <v>7.6</v>
      </c>
      <c r="P193" s="209">
        <f>Vulnerability!N192</f>
        <v>1.4</v>
      </c>
      <c r="Q193" s="206">
        <f>Vulnerability!O192</f>
        <v>6.2</v>
      </c>
      <c r="R193" s="209">
        <f>Vulnerability!T192</f>
        <v>5.4</v>
      </c>
      <c r="S193" s="210">
        <f>Vulnerability!AB192</f>
        <v>6.8</v>
      </c>
      <c r="T193" s="210">
        <f>Vulnerability!AE192</f>
        <v>3.7</v>
      </c>
      <c r="U193" s="210">
        <f>Vulnerability!AH192</f>
        <v>3.8</v>
      </c>
      <c r="V193" s="210">
        <f>Vulnerability!AK192</f>
        <v>7.7</v>
      </c>
      <c r="W193" s="209">
        <f>Vulnerability!AL192</f>
        <v>5.8</v>
      </c>
      <c r="X193" s="206">
        <f>Vulnerability!AM192</f>
        <v>5.6</v>
      </c>
      <c r="Y193" s="207">
        <f t="shared" si="41"/>
        <v>5.9</v>
      </c>
      <c r="Z193" s="221">
        <f>'Lack of Coping Capacity'!D192</f>
        <v>3.5</v>
      </c>
      <c r="AA193" s="212">
        <f>'Lack of Coping Capacity'!G192</f>
        <v>6.6</v>
      </c>
      <c r="AB193" s="206">
        <f>'Lack of Coping Capacity'!H192</f>
        <v>5.0999999999999996</v>
      </c>
      <c r="AC193" s="212">
        <f>'Lack of Coping Capacity'!M192</f>
        <v>5.7</v>
      </c>
      <c r="AD193" s="212">
        <f>'Lack of Coping Capacity'!R192</f>
        <v>8.6</v>
      </c>
      <c r="AE193" s="212">
        <f>'Lack of Coping Capacity'!Z192</f>
        <v>6.2</v>
      </c>
      <c r="AF193" s="206">
        <f>'Lack of Coping Capacity'!AA192</f>
        <v>6.8</v>
      </c>
      <c r="AG193" s="207">
        <f t="shared" si="42"/>
        <v>6</v>
      </c>
      <c r="AH193" s="213">
        <f t="shared" si="43"/>
        <v>4.3</v>
      </c>
      <c r="AI193" s="214" t="str">
        <f t="shared" si="44"/>
        <v>Medium</v>
      </c>
      <c r="AJ193" s="215">
        <f t="shared" si="45"/>
        <v>75</v>
      </c>
      <c r="AK193" s="216">
        <f>VLOOKUP($B193,'Lack of Reliability Index'!$A$2:$H$192,8,FALSE)</f>
        <v>1.8522522522522529</v>
      </c>
      <c r="AL193" s="217">
        <f>'Imputed and missing data hidden'!BY191</f>
        <v>1</v>
      </c>
      <c r="AM193" s="218">
        <f t="shared" si="46"/>
        <v>1.9607843137254902E-2</v>
      </c>
      <c r="AN193" s="217" t="str">
        <f t="shared" si="47"/>
        <v/>
      </c>
      <c r="AO193" s="219">
        <f>'Indicator Date hidden2'!BZ192</f>
        <v>0.29729729729729731</v>
      </c>
      <c r="AP193" s="134"/>
    </row>
    <row r="194" spans="1:42" ht="15" customHeight="1" thickBot="1" x14ac:dyDescent="0.35">
      <c r="A194" s="202" t="str">
        <f>'Indicator Data'!A196</f>
        <v>Zimbabwe</v>
      </c>
      <c r="B194" s="203" t="str">
        <f>'Indicator Data'!B196</f>
        <v>ZWE</v>
      </c>
      <c r="C194" s="220">
        <f>'Hazard &amp; Exposure'!AO193</f>
        <v>2.2000000000000002</v>
      </c>
      <c r="D194" s="205">
        <f>'Hazard &amp; Exposure'!AP193</f>
        <v>6</v>
      </c>
      <c r="E194" s="205">
        <f>'Hazard &amp; Exposure'!AQ193</f>
        <v>0</v>
      </c>
      <c r="F194" s="205">
        <f>'Hazard &amp; Exposure'!AR193</f>
        <v>0.4</v>
      </c>
      <c r="G194" s="205">
        <f>'Hazard &amp; Exposure'!AU193</f>
        <v>9</v>
      </c>
      <c r="H194" s="205">
        <f>'Hazard &amp; Exposure'!DM193</f>
        <v>4.8</v>
      </c>
      <c r="I194" s="206">
        <f>'Hazard &amp; Exposure'!DN193</f>
        <v>4.7</v>
      </c>
      <c r="J194" s="205">
        <f>'Hazard &amp; Exposure'!DQ193</f>
        <v>5.6</v>
      </c>
      <c r="K194" s="205">
        <f>'Hazard &amp; Exposure'!DT193</f>
        <v>0</v>
      </c>
      <c r="L194" s="206">
        <f>'Hazard &amp; Exposure'!DU193</f>
        <v>3.9</v>
      </c>
      <c r="M194" s="207">
        <f t="shared" si="40"/>
        <v>4.3</v>
      </c>
      <c r="N194" s="208">
        <f>Vulnerability!E193</f>
        <v>7.1</v>
      </c>
      <c r="O194" s="209">
        <f>Vulnerability!H193</f>
        <v>6.7</v>
      </c>
      <c r="P194" s="209">
        <f>Vulnerability!N193</f>
        <v>2.7</v>
      </c>
      <c r="Q194" s="206">
        <f>Vulnerability!O193</f>
        <v>5.9</v>
      </c>
      <c r="R194" s="209">
        <f>Vulnerability!T193</f>
        <v>3.3</v>
      </c>
      <c r="S194" s="210">
        <f>Vulnerability!AB193</f>
        <v>5.7</v>
      </c>
      <c r="T194" s="210">
        <f>Vulnerability!AE193</f>
        <v>3.2</v>
      </c>
      <c r="U194" s="210">
        <f>Vulnerability!AH193</f>
        <v>10</v>
      </c>
      <c r="V194" s="210">
        <f>Vulnerability!AK193</f>
        <v>8.1</v>
      </c>
      <c r="W194" s="209">
        <f>Vulnerability!AL193</f>
        <v>7.7</v>
      </c>
      <c r="X194" s="206">
        <f>Vulnerability!AM193</f>
        <v>5.9</v>
      </c>
      <c r="Y194" s="207">
        <f t="shared" si="41"/>
        <v>5.9</v>
      </c>
      <c r="Z194" s="221">
        <f>'Lack of Coping Capacity'!D193</f>
        <v>2.6</v>
      </c>
      <c r="AA194" s="212">
        <f>'Lack of Coping Capacity'!G193</f>
        <v>7.5</v>
      </c>
      <c r="AB194" s="206">
        <f>'Lack of Coping Capacity'!H193</f>
        <v>5.0999999999999996</v>
      </c>
      <c r="AC194" s="212">
        <f>'Lack of Coping Capacity'!M193</f>
        <v>5.3</v>
      </c>
      <c r="AD194" s="212">
        <f>'Lack of Coping Capacity'!R193</f>
        <v>7.7</v>
      </c>
      <c r="AE194" s="212">
        <f>'Lack of Coping Capacity'!Z193</f>
        <v>6.7</v>
      </c>
      <c r="AF194" s="206">
        <f>'Lack of Coping Capacity'!AA193</f>
        <v>6.6</v>
      </c>
      <c r="AG194" s="207">
        <f t="shared" si="42"/>
        <v>5.9</v>
      </c>
      <c r="AH194" s="213">
        <f t="shared" si="43"/>
        <v>5.3</v>
      </c>
      <c r="AI194" s="214" t="str">
        <f t="shared" si="44"/>
        <v>High</v>
      </c>
      <c r="AJ194" s="215">
        <f t="shared" si="45"/>
        <v>36</v>
      </c>
      <c r="AK194" s="216">
        <f>VLOOKUP($B194,'Lack of Reliability Index'!$A$2:$H$192,8,FALSE)</f>
        <v>1.4918918918918926</v>
      </c>
      <c r="AL194" s="217">
        <f>'Imputed and missing data hidden'!BY192</f>
        <v>1</v>
      </c>
      <c r="AM194" s="218">
        <f t="shared" si="46"/>
        <v>1.9607843137254902E-2</v>
      </c>
      <c r="AN194" s="217" t="str">
        <f t="shared" si="47"/>
        <v/>
      </c>
      <c r="AO194" s="219">
        <f>'Indicator Date hidden2'!BZ193</f>
        <v>0.22972972972972974</v>
      </c>
      <c r="AP194" s="134"/>
    </row>
    <row r="197" spans="1:42" x14ac:dyDescent="0.3">
      <c r="A197" s="231" t="s">
        <v>943</v>
      </c>
      <c r="B197" s="231"/>
    </row>
    <row r="198" spans="1:42" x14ac:dyDescent="0.3">
      <c r="A198" s="231"/>
      <c r="B198" s="231"/>
    </row>
  </sheetData>
  <sheetProtection algorithmName="SHA-512" hashValue="tmVYKtvnkcIzX7sLVzmhMbj8ZfslNSUW6qNtU2mIrC11+VkIiYorY7/2DK/H6+7giqBGvqB86qlVRLZqyRSTJg==" saltValue="Eb1Q8oxeVFENzqAhE6v8Ng==" spinCount="100000" sheet="1" formatCells="0" formatRows="0" insertColumns="0" insertRows="0" insertHyperlinks="0" deleteColumns="0" deleteRows="0" sort="0" autoFilter="0" pivotTables="0"/>
  <autoFilter ref="A3:AO3" xr:uid="{00000000-0009-0000-0000-000002000000}">
    <sortState ref="A4:AO194">
      <sortCondition ref="A3"/>
    </sortState>
  </autoFilter>
  <sortState ref="A4:B194">
    <sortCondition ref="A4:A194"/>
  </sortState>
  <mergeCells count="2">
    <mergeCell ref="A1:AO1"/>
    <mergeCell ref="A197:B198"/>
  </mergeCells>
  <conditionalFormatting sqref="M4:M194">
    <cfRule type="cellIs" dxfId="55" priority="22" stopIfTrue="1" operator="between">
      <formula>6.1</formula>
      <formula>10</formula>
    </cfRule>
    <cfRule type="cellIs" dxfId="54" priority="233" stopIfTrue="1" operator="between">
      <formula>4.1</formula>
      <formula>6</formula>
    </cfRule>
    <cfRule type="cellIs" dxfId="53" priority="234" stopIfTrue="1" operator="between">
      <formula>2.7</formula>
      <formula>4</formula>
    </cfRule>
    <cfRule type="cellIs" dxfId="52" priority="235" stopIfTrue="1" operator="between">
      <formula>1.5</formula>
      <formula>2.6</formula>
    </cfRule>
    <cfRule type="cellIs" dxfId="51" priority="236" stopIfTrue="1" operator="between">
      <formula>0</formula>
      <formula>1.4</formula>
    </cfRule>
  </conditionalFormatting>
  <conditionalFormatting sqref="Y4:Y194">
    <cfRule type="cellIs" dxfId="50" priority="15" stopIfTrue="1" operator="between">
      <formula>6.4</formula>
      <formula>10</formula>
    </cfRule>
    <cfRule type="cellIs" dxfId="49" priority="229" stopIfTrue="1" operator="between">
      <formula>4.8</formula>
      <formula>6.3</formula>
    </cfRule>
    <cfRule type="cellIs" dxfId="48" priority="230" stopIfTrue="1" operator="between">
      <formula>3.2</formula>
      <formula>4.7</formula>
    </cfRule>
    <cfRule type="cellIs" dxfId="47" priority="231" stopIfTrue="1" operator="between">
      <formula>2</formula>
      <formula>3.1</formula>
    </cfRule>
    <cfRule type="cellIs" dxfId="46" priority="232" stopIfTrue="1" operator="between">
      <formula>0</formula>
      <formula>1.9</formula>
    </cfRule>
  </conditionalFormatting>
  <conditionalFormatting sqref="AG4:AG194">
    <cfRule type="cellIs" dxfId="45" priority="35" stopIfTrue="1" operator="between">
      <formula>7.4</formula>
      <formula>10</formula>
    </cfRule>
    <cfRule type="cellIs" dxfId="44" priority="225" stopIfTrue="1" operator="between">
      <formula>6</formula>
      <formula>7.3</formula>
    </cfRule>
    <cfRule type="cellIs" dxfId="43" priority="226" stopIfTrue="1" operator="between">
      <formula>4.7</formula>
      <formula>5.9</formula>
    </cfRule>
    <cfRule type="cellIs" dxfId="42" priority="227" stopIfTrue="1" operator="between">
      <formula>3.2</formula>
      <formula>4.6</formula>
    </cfRule>
    <cfRule type="cellIs" dxfId="41" priority="228" stopIfTrue="1" operator="between">
      <formula>0</formula>
      <formula>3.1</formula>
    </cfRule>
  </conditionalFormatting>
  <conditionalFormatting sqref="Q4:Q194">
    <cfRule type="cellIs" dxfId="40" priority="21" stopIfTrue="1" operator="between">
      <formula>7.1</formula>
      <formula>10</formula>
    </cfRule>
    <cfRule type="cellIs" dxfId="39" priority="141" stopIfTrue="1" operator="between">
      <formula>5.4</formula>
      <formula>7</formula>
    </cfRule>
    <cfRule type="cellIs" dxfId="38" priority="142" stopIfTrue="1" operator="between">
      <formula>3.5</formula>
      <formula>5.3</formula>
    </cfRule>
    <cfRule type="cellIs" dxfId="37" priority="143" stopIfTrue="1" operator="between">
      <formula>1.8</formula>
      <formula>3.4</formula>
    </cfRule>
    <cfRule type="cellIs" dxfId="36" priority="144" stopIfTrue="1" operator="between">
      <formula>0</formula>
      <formula>1.7</formula>
    </cfRule>
  </conditionalFormatting>
  <conditionalFormatting sqref="AF4:AF194">
    <cfRule type="cellIs" dxfId="35" priority="34" stopIfTrue="1" operator="between">
      <formula>7.4</formula>
      <formula>10</formula>
    </cfRule>
    <cfRule type="cellIs" dxfId="34" priority="121" stopIfTrue="1" operator="between">
      <formula>5.4</formula>
      <formula>7.3</formula>
    </cfRule>
    <cfRule type="cellIs" dxfId="33" priority="122" stopIfTrue="1" operator="between">
      <formula>3.5</formula>
      <formula>5.3</formula>
    </cfRule>
    <cfRule type="cellIs" dxfId="32" priority="123" stopIfTrue="1" operator="between">
      <formula>2.1</formula>
      <formula>3.4</formula>
    </cfRule>
    <cfRule type="cellIs" dxfId="31" priority="124" stopIfTrue="1" operator="between">
      <formula>0</formula>
      <formula>2</formula>
    </cfRule>
  </conditionalFormatting>
  <conditionalFormatting sqref="I4:I194">
    <cfRule type="cellIs" dxfId="30" priority="28" stopIfTrue="1" operator="between">
      <formula>6.9</formula>
      <formula>10</formula>
    </cfRule>
    <cfRule type="cellIs" dxfId="29" priority="49" stopIfTrue="1" operator="between">
      <formula>4.7</formula>
      <formula>6.8</formula>
    </cfRule>
    <cfRule type="cellIs" dxfId="28" priority="50" stopIfTrue="1" operator="between">
      <formula>2.8</formula>
      <formula>4.6</formula>
    </cfRule>
    <cfRule type="cellIs" dxfId="27" priority="51" stopIfTrue="1" operator="between">
      <formula>1.3</formula>
      <formula>2.7</formula>
    </cfRule>
    <cfRule type="cellIs" dxfId="26" priority="52" stopIfTrue="1" operator="between">
      <formula>0</formula>
      <formula>1.2</formula>
    </cfRule>
  </conditionalFormatting>
  <conditionalFormatting sqref="AB4:AB194">
    <cfRule type="cellIs" dxfId="25" priority="29" stopIfTrue="1" operator="between">
      <formula>7.3</formula>
      <formula>10</formula>
    </cfRule>
    <cfRule type="cellIs" dxfId="24" priority="30" stopIfTrue="1" operator="between">
      <formula>6</formula>
      <formula>7.2</formula>
    </cfRule>
    <cfRule type="cellIs" dxfId="23" priority="31" stopIfTrue="1" operator="between">
      <formula>4.9</formula>
      <formula>5.9</formula>
    </cfRule>
    <cfRule type="cellIs" dxfId="22" priority="32" stopIfTrue="1" operator="between">
      <formula>3.3</formula>
      <formula>4.8</formula>
    </cfRule>
    <cfRule type="cellIs" dxfId="21" priority="33" stopIfTrue="1" operator="between">
      <formula>0</formula>
      <formula>3.2</formula>
    </cfRule>
  </conditionalFormatting>
  <conditionalFormatting sqref="L4:L194">
    <cfRule type="cellIs" dxfId="20" priority="23" stopIfTrue="1" operator="between">
      <formula>9</formula>
      <formula>10</formula>
    </cfRule>
    <cfRule type="cellIs" dxfId="19" priority="24" stopIfTrue="1" operator="between">
      <formula>7</formula>
      <formula>8</formula>
    </cfRule>
    <cfRule type="cellIs" dxfId="18" priority="25" stopIfTrue="1" operator="between">
      <formula>3.1</formula>
      <formula>6.9</formula>
    </cfRule>
    <cfRule type="cellIs" dxfId="17" priority="26" stopIfTrue="1" operator="between">
      <formula>1</formula>
      <formula>3</formula>
    </cfRule>
    <cfRule type="cellIs" dxfId="16" priority="27" stopIfTrue="1" operator="between">
      <formula>0</formula>
      <formula>0.9</formula>
    </cfRule>
  </conditionalFormatting>
  <conditionalFormatting sqref="X4:X194">
    <cfRule type="cellIs" dxfId="15" priority="16" stopIfTrue="1" operator="between">
      <formula>6.3</formula>
      <formula>10</formula>
    </cfRule>
    <cfRule type="cellIs" dxfId="14" priority="17" stopIfTrue="1" operator="between">
      <formula>4.4</formula>
      <formula>6.2</formula>
    </cfRule>
    <cfRule type="cellIs" dxfId="13" priority="18" stopIfTrue="1" operator="between">
      <formula>2.9</formula>
      <formula>4.3</formula>
    </cfRule>
    <cfRule type="cellIs" dxfId="12" priority="19" stopIfTrue="1" operator="between">
      <formula>1.6</formula>
      <formula>2.8</formula>
    </cfRule>
    <cfRule type="cellIs" dxfId="11" priority="20" stopIfTrue="1" operator="between">
      <formula>0</formula>
      <formula>1.5</formula>
    </cfRule>
  </conditionalFormatting>
  <conditionalFormatting sqref="AN4:AN194">
    <cfRule type="cellIs" dxfId="10" priority="12" operator="equal">
      <formula>"YES"</formula>
    </cfRule>
  </conditionalFormatting>
  <conditionalFormatting sqref="AK4:AK194">
    <cfRule type="dataBar" priority="8">
      <dataBar>
        <cfvo type="min"/>
        <cfvo type="max"/>
        <color rgb="FF996600"/>
      </dataBar>
      <extLst>
        <ext xmlns:x14="http://schemas.microsoft.com/office/spreadsheetml/2009/9/main" uri="{B025F937-C7B1-47D3-B67F-A62EFF666E3E}">
          <x14:id>{BE362045-C717-4087-BED3-D3B0EAE29680}</x14:id>
        </ext>
      </extLst>
    </cfRule>
  </conditionalFormatting>
  <conditionalFormatting sqref="AI4:AI194">
    <cfRule type="cellIs" dxfId="9" priority="36" stopIfTrue="1" operator="equal">
      <formula>"Very High"</formula>
    </cfRule>
    <cfRule type="cellIs" dxfId="8" priority="169" stopIfTrue="1" operator="equal">
      <formula>"High"</formula>
    </cfRule>
    <cfRule type="cellIs" dxfId="7" priority="170" stopIfTrue="1" operator="equal">
      <formula>"Medium"</formula>
    </cfRule>
    <cfRule type="cellIs" dxfId="6" priority="171" stopIfTrue="1" operator="equal">
      <formula>"Low"</formula>
    </cfRule>
    <cfRule type="cellIs" dxfId="5" priority="172" stopIfTrue="1" operator="equal">
      <formula>"Very Low"</formula>
    </cfRule>
  </conditionalFormatting>
  <conditionalFormatting sqref="AH4:AH194">
    <cfRule type="cellIs" dxfId="4" priority="3" stopIfTrue="1" operator="between">
      <formula>6.5</formula>
      <formula>10</formula>
    </cfRule>
    <cfRule type="cellIs" dxfId="3" priority="4" stopIfTrue="1" operator="between">
      <formula>5</formula>
      <formula>6.5</formula>
    </cfRule>
    <cfRule type="cellIs" dxfId="2" priority="5" stopIfTrue="1" operator="between">
      <formula>3.5</formula>
      <formula>5</formula>
    </cfRule>
    <cfRule type="cellIs" dxfId="1" priority="6" stopIfTrue="1" operator="between">
      <formula>2</formula>
      <formula>3.5</formula>
    </cfRule>
    <cfRule type="cellIs" dxfId="0" priority="7" stopIfTrue="1" operator="between">
      <formula>0</formula>
      <formula>2</formula>
    </cfRule>
  </conditionalFormatting>
  <conditionalFormatting sqref="AP4:AP194">
    <cfRule type="dataBar" priority="2">
      <dataBar>
        <cfvo type="min"/>
        <cfvo type="max"/>
        <color theme="5" tint="0.59999389629810485"/>
      </dataBar>
      <extLst>
        <ext xmlns:x14="http://schemas.microsoft.com/office/spreadsheetml/2009/9/main" uri="{B025F937-C7B1-47D3-B67F-A62EFF666E3E}">
          <x14:id>{C6EDCE4F-220E-4892-A414-4FCC27F2B7D2}</x14:id>
        </ext>
      </extLst>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AK4:AK194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AP4:AP194</xm:sqref>
        </x14:conditionalFormatting>
        <x14:conditionalFormatting xmlns:xm="http://schemas.microsoft.com/office/excel/2006/main">
          <x14:cfRule type="iconSet" priority="13"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AL4:AL194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sheetPr>
  <dimension ref="A1:DX195"/>
  <sheetViews>
    <sheetView showGridLines="0" workbookViewId="0">
      <pane xSplit="2" ySplit="2" topLeftCell="CX3" activePane="bottomRight" state="frozen"/>
      <selection pane="topRight" activeCell="B1" sqref="B1"/>
      <selection pane="bottomLeft" activeCell="A5" sqref="A5"/>
      <selection pane="bottomRight" sqref="A1:DU1"/>
    </sheetView>
  </sheetViews>
  <sheetFormatPr defaultColWidth="9.109375" defaultRowHeight="14.4" x14ac:dyDescent="0.3"/>
  <cols>
    <col min="1" max="1" width="25.6640625" style="1" customWidth="1"/>
    <col min="2" max="2" width="9.109375" style="1"/>
    <col min="3" max="13" width="7.88671875" style="5" customWidth="1"/>
    <col min="14" max="14" width="8" style="6" customWidth="1"/>
    <col min="15" max="20" width="7.88671875" style="6" customWidth="1"/>
    <col min="21" max="21" width="7.88671875" style="7" customWidth="1"/>
    <col min="22" max="48" width="7.88671875" style="5" customWidth="1"/>
    <col min="49" max="49" width="8.44140625" style="6" customWidth="1"/>
    <col min="50" max="52" width="7.88671875" style="5" customWidth="1"/>
    <col min="53" max="53" width="7.88671875" style="6" customWidth="1"/>
    <col min="54" max="56" width="7.88671875" style="5" customWidth="1"/>
    <col min="57" max="57" width="7.88671875" style="6" customWidth="1"/>
    <col min="58" max="60" width="7.88671875" style="5" customWidth="1"/>
    <col min="61" max="61" width="7.88671875" style="6" customWidth="1"/>
    <col min="62" max="67" width="7.88671875" style="5" customWidth="1"/>
    <col min="68" max="69" width="7.88671875" style="6" customWidth="1"/>
    <col min="70" max="76" width="7.88671875" style="5" customWidth="1"/>
    <col min="77" max="78" width="7.88671875" style="6" customWidth="1"/>
    <col min="79" max="84" width="7.88671875" style="5" customWidth="1"/>
    <col min="85" max="85" width="7.88671875" style="6" customWidth="1"/>
    <col min="86" max="88" width="7.88671875" style="5" customWidth="1"/>
    <col min="89" max="89" width="8.33203125" style="6" customWidth="1"/>
    <col min="90" max="92" width="7.88671875" style="5" customWidth="1"/>
    <col min="93" max="93" width="7.88671875" style="6" customWidth="1"/>
    <col min="94" max="96" width="7.88671875" style="5" customWidth="1"/>
    <col min="97" max="111" width="7.88671875" style="1" customWidth="1"/>
    <col min="112" max="112" width="7.88671875" style="6" customWidth="1"/>
    <col min="113" max="118" width="7.88671875" style="1" customWidth="1"/>
    <col min="119" max="121" width="7.88671875" style="1" hidden="1" customWidth="1"/>
    <col min="122" max="125" width="7.88671875" style="1" customWidth="1"/>
    <col min="126" max="16384" width="9.109375" style="1"/>
  </cols>
  <sheetData>
    <row r="1" spans="1:127" x14ac:dyDescent="0.3">
      <c r="A1" s="232"/>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2"/>
      <c r="DQ1" s="232"/>
      <c r="DR1" s="232"/>
      <c r="DS1" s="232"/>
      <c r="DT1" s="232"/>
      <c r="DU1" s="232"/>
    </row>
    <row r="2" spans="1:127" s="2" customFormat="1" ht="117.75" customHeight="1" thickBot="1" x14ac:dyDescent="0.35">
      <c r="A2" s="98" t="s">
        <v>379</v>
      </c>
      <c r="B2" s="27" t="s">
        <v>391</v>
      </c>
      <c r="C2" s="28" t="s">
        <v>857</v>
      </c>
      <c r="D2" s="28" t="s">
        <v>858</v>
      </c>
      <c r="E2" s="28" t="s">
        <v>435</v>
      </c>
      <c r="F2" s="28" t="s">
        <v>814</v>
      </c>
      <c r="G2" s="28" t="s">
        <v>815</v>
      </c>
      <c r="H2" s="28" t="s">
        <v>816</v>
      </c>
      <c r="I2" s="28" t="s">
        <v>817</v>
      </c>
      <c r="J2" s="28" t="s">
        <v>818</v>
      </c>
      <c r="K2" s="28" t="s">
        <v>445</v>
      </c>
      <c r="L2" s="28" t="s">
        <v>819</v>
      </c>
      <c r="M2" s="29" t="s">
        <v>418</v>
      </c>
      <c r="N2" s="30" t="s">
        <v>859</v>
      </c>
      <c r="O2" s="30" t="s">
        <v>860</v>
      </c>
      <c r="P2" s="30" t="s">
        <v>438</v>
      </c>
      <c r="Q2" s="30" t="s">
        <v>439</v>
      </c>
      <c r="R2" s="30" t="s">
        <v>440</v>
      </c>
      <c r="S2" s="30" t="s">
        <v>441</v>
      </c>
      <c r="T2" s="30" t="s">
        <v>444</v>
      </c>
      <c r="U2" s="31" t="s">
        <v>419</v>
      </c>
      <c r="V2" s="28" t="s">
        <v>859</v>
      </c>
      <c r="W2" s="28" t="s">
        <v>860</v>
      </c>
      <c r="X2" s="28" t="s">
        <v>437</v>
      </c>
      <c r="Y2" s="28" t="s">
        <v>438</v>
      </c>
      <c r="Z2" s="28" t="s">
        <v>439</v>
      </c>
      <c r="AA2" s="28" t="s">
        <v>440</v>
      </c>
      <c r="AB2" s="28" t="s">
        <v>441</v>
      </c>
      <c r="AC2" s="28" t="s">
        <v>442</v>
      </c>
      <c r="AD2" s="28" t="s">
        <v>444</v>
      </c>
      <c r="AE2" s="28" t="s">
        <v>443</v>
      </c>
      <c r="AF2" s="29" t="s">
        <v>419</v>
      </c>
      <c r="AG2" s="29" t="s">
        <v>757</v>
      </c>
      <c r="AH2" s="29" t="s">
        <v>428</v>
      </c>
      <c r="AI2" s="29" t="s">
        <v>429</v>
      </c>
      <c r="AJ2" s="29" t="s">
        <v>449</v>
      </c>
      <c r="AK2" s="29" t="s">
        <v>450</v>
      </c>
      <c r="AL2" s="29" t="s">
        <v>451</v>
      </c>
      <c r="AM2" s="29" t="s">
        <v>452</v>
      </c>
      <c r="AN2" s="29" t="s">
        <v>759</v>
      </c>
      <c r="AO2" s="32" t="s">
        <v>446</v>
      </c>
      <c r="AP2" s="32" t="s">
        <v>447</v>
      </c>
      <c r="AQ2" s="32" t="s">
        <v>448</v>
      </c>
      <c r="AR2" s="32" t="s">
        <v>453</v>
      </c>
      <c r="AS2" s="29" t="s">
        <v>760</v>
      </c>
      <c r="AT2" s="29" t="s">
        <v>758</v>
      </c>
      <c r="AU2" s="32" t="s">
        <v>779</v>
      </c>
      <c r="AV2" s="28" t="s">
        <v>1166</v>
      </c>
      <c r="AW2" s="30" t="s">
        <v>1167</v>
      </c>
      <c r="AX2" s="28" t="s">
        <v>1168</v>
      </c>
      <c r="AY2" s="29" t="s">
        <v>1089</v>
      </c>
      <c r="AZ2" s="28" t="s">
        <v>1169</v>
      </c>
      <c r="BA2" s="30" t="s">
        <v>1170</v>
      </c>
      <c r="BB2" s="28" t="s">
        <v>1170</v>
      </c>
      <c r="BC2" s="29" t="s">
        <v>1090</v>
      </c>
      <c r="BD2" s="28" t="s">
        <v>1171</v>
      </c>
      <c r="BE2" s="30" t="s">
        <v>1172</v>
      </c>
      <c r="BF2" s="28" t="s">
        <v>1172</v>
      </c>
      <c r="BG2" s="29" t="s">
        <v>1091</v>
      </c>
      <c r="BH2" s="28" t="s">
        <v>1176</v>
      </c>
      <c r="BI2" s="30" t="s">
        <v>1173</v>
      </c>
      <c r="BJ2" s="28" t="s">
        <v>1173</v>
      </c>
      <c r="BK2" s="29" t="s">
        <v>1092</v>
      </c>
      <c r="BL2" s="155" t="s">
        <v>1093</v>
      </c>
      <c r="BM2" s="28" t="s">
        <v>1177</v>
      </c>
      <c r="BN2" s="28" t="s">
        <v>1178</v>
      </c>
      <c r="BO2" s="28" t="s">
        <v>1094</v>
      </c>
      <c r="BP2" s="30" t="s">
        <v>1174</v>
      </c>
      <c r="BQ2" s="30" t="s">
        <v>1175</v>
      </c>
      <c r="BR2" s="28" t="s">
        <v>1174</v>
      </c>
      <c r="BS2" s="28" t="s">
        <v>1175</v>
      </c>
      <c r="BT2" s="28" t="s">
        <v>1179</v>
      </c>
      <c r="BU2" s="29" t="s">
        <v>1095</v>
      </c>
      <c r="BV2" s="28" t="s">
        <v>1180</v>
      </c>
      <c r="BW2" s="28" t="s">
        <v>1181</v>
      </c>
      <c r="BX2" s="28" t="s">
        <v>1096</v>
      </c>
      <c r="BY2" s="30" t="s">
        <v>1182</v>
      </c>
      <c r="BZ2" s="30" t="s">
        <v>1183</v>
      </c>
      <c r="CA2" s="28" t="s">
        <v>1182</v>
      </c>
      <c r="CB2" s="28" t="s">
        <v>1183</v>
      </c>
      <c r="CC2" s="28" t="s">
        <v>1184</v>
      </c>
      <c r="CD2" s="29" t="s">
        <v>1097</v>
      </c>
      <c r="CE2" s="29" t="s">
        <v>1098</v>
      </c>
      <c r="CF2" s="28" t="s">
        <v>1185</v>
      </c>
      <c r="CG2" s="30" t="s">
        <v>1186</v>
      </c>
      <c r="CH2" s="28" t="s">
        <v>1186</v>
      </c>
      <c r="CI2" s="29" t="s">
        <v>1125</v>
      </c>
      <c r="CJ2" s="28" t="s">
        <v>1165</v>
      </c>
      <c r="CK2" s="30" t="s">
        <v>1187</v>
      </c>
      <c r="CL2" s="28" t="s">
        <v>1187</v>
      </c>
      <c r="CM2" s="29" t="s">
        <v>1052</v>
      </c>
      <c r="CN2" s="28" t="s">
        <v>1208</v>
      </c>
      <c r="CO2" s="30" t="s">
        <v>1209</v>
      </c>
      <c r="CP2" s="28" t="s">
        <v>1209</v>
      </c>
      <c r="CQ2" s="29" t="s">
        <v>1210</v>
      </c>
      <c r="CR2" s="155" t="s">
        <v>1099</v>
      </c>
      <c r="CS2" s="29" t="s">
        <v>1248</v>
      </c>
      <c r="CT2" s="29" t="s">
        <v>1249</v>
      </c>
      <c r="CU2" s="29" t="s">
        <v>1250</v>
      </c>
      <c r="CV2" s="156" t="s">
        <v>1100</v>
      </c>
      <c r="CW2" s="29" t="s">
        <v>1254</v>
      </c>
      <c r="CX2" s="29" t="s">
        <v>1255</v>
      </c>
      <c r="CY2" s="29" t="s">
        <v>1256</v>
      </c>
      <c r="CZ2" s="29" t="s">
        <v>1057</v>
      </c>
      <c r="DA2" s="156" t="s">
        <v>1101</v>
      </c>
      <c r="DB2" s="155" t="s">
        <v>1102</v>
      </c>
      <c r="DC2" s="29" t="s">
        <v>1064</v>
      </c>
      <c r="DD2" s="29" t="s">
        <v>1065</v>
      </c>
      <c r="DE2" s="156" t="s">
        <v>1101</v>
      </c>
      <c r="DF2" s="29" t="s">
        <v>1251</v>
      </c>
      <c r="DG2" s="156" t="s">
        <v>1100</v>
      </c>
      <c r="DH2" s="30" t="s">
        <v>1103</v>
      </c>
      <c r="DI2" s="29" t="s">
        <v>1062</v>
      </c>
      <c r="DJ2" s="29" t="s">
        <v>1063</v>
      </c>
      <c r="DK2" s="156" t="s">
        <v>1104</v>
      </c>
      <c r="DL2" s="155" t="s">
        <v>1105</v>
      </c>
      <c r="DM2" s="32" t="s">
        <v>1107</v>
      </c>
      <c r="DN2" s="33" t="s">
        <v>802</v>
      </c>
      <c r="DO2" s="29" t="s">
        <v>742</v>
      </c>
      <c r="DP2" s="29" t="s">
        <v>783</v>
      </c>
      <c r="DQ2" s="32" t="s">
        <v>743</v>
      </c>
      <c r="DR2" s="29" t="s">
        <v>761</v>
      </c>
      <c r="DS2" s="29" t="s">
        <v>762</v>
      </c>
      <c r="DT2" s="32" t="s">
        <v>800</v>
      </c>
      <c r="DU2" s="33" t="s">
        <v>801</v>
      </c>
    </row>
    <row r="3" spans="1:127" s="2" customFormat="1" x14ac:dyDescent="0.3">
      <c r="A3" s="98" t="str">
        <f>'Indicator Data'!A6</f>
        <v>Afghanistan</v>
      </c>
      <c r="B3" s="34" t="str">
        <f>'Indicator Data'!B6</f>
        <v>AFG</v>
      </c>
      <c r="C3" s="35">
        <f>ROUND(IF('Indicator Data'!C6=0,0.1,IF(LOG('Indicator Data'!C6)&gt;C$195,10,IF(LOG('Indicator Data'!C6)&lt;C$194,0,10-(C$195-LOG('Indicator Data'!C6))/(C$195-C$194)*10))),1)</f>
        <v>9.5</v>
      </c>
      <c r="D3" s="35">
        <f>ROUND(IF('Indicator Data'!D6=0,0.1,IF(LOG('Indicator Data'!D6)&gt;D$195,10,IF(LOG('Indicator Data'!D6)&lt;D$194,0,10-(D$195-LOG('Indicator Data'!D6))/(D$195-D$194)*10))),1)</f>
        <v>10</v>
      </c>
      <c r="E3" s="35">
        <f t="shared" ref="E3:E34" si="0">ROUND((10-GEOMEAN(((10-C3)/10*9+1),((10-D3)/10*9+1)))/9*10,1)</f>
        <v>9.8000000000000007</v>
      </c>
      <c r="F3" s="35">
        <f>IF('Indicator Data'!E6="No data",0.1,(ROUND(IF('Indicator Data'!E6=0,0,IF(LOG('Indicator Data'!E6)&gt;F$195,10,IF(LOG('Indicator Data'!E6)&lt;F$194,0,10-(F$195-LOG('Indicator Data'!E6))/(F$195-F$194)*10))),1)))</f>
        <v>8.5</v>
      </c>
      <c r="G3" s="35">
        <f>ROUND(IF('Indicator Data'!F6=0,0,IF(LOG('Indicator Data'!F6)&gt;G$195,10,IF(LOG('Indicator Data'!F6)&lt;G$194,0,10-(G$195-LOG('Indicator Data'!F6))/(G$195-G$194)*10))),1)</f>
        <v>0</v>
      </c>
      <c r="H3" s="35">
        <f>ROUND(IF('Indicator Data'!G6=0,0,IF(LOG('Indicator Data'!G6)&gt;H$195,10,IF(LOG('Indicator Data'!G6)&lt;H$194,0,10-(H$195-LOG('Indicator Data'!G6))/(H$195-H$194)*10))),1)</f>
        <v>0</v>
      </c>
      <c r="I3" s="35">
        <f>ROUND(IF('Indicator Data'!H6=0,0,IF(LOG('Indicator Data'!H6)&gt;I$195,10,IF(LOG('Indicator Data'!H6)&lt;I$194,0,10-(I$195-LOG('Indicator Data'!H6))/(I$195-I$194)*10))),1)</f>
        <v>0</v>
      </c>
      <c r="J3" s="35">
        <f t="shared" ref="J3:J34" si="1">ROUND((10-GEOMEAN(((10-H3)/10*9+1),((10-I3)/10*9+1)))/9*10,1)</f>
        <v>0</v>
      </c>
      <c r="K3" s="35">
        <f>ROUND(IF('Indicator Data'!I6=0,0,IF(LOG('Indicator Data'!I6)&gt;K$195,10,IF(LOG('Indicator Data'!I6)&lt;K$194,0,10-(K$195-LOG('Indicator Data'!I6))/(K$195-K$194)*10))),1)</f>
        <v>0</v>
      </c>
      <c r="L3" s="35">
        <f t="shared" ref="L3:L34" si="2">ROUND((10-GEOMEAN(((10-J3)/10*9+1),((10-K3)/10*9+1)))/9*10,1)</f>
        <v>0</v>
      </c>
      <c r="M3" s="35">
        <f>ROUND(IF('Indicator Data'!J6=0,0,IF(LOG('Indicator Data'!J6)&gt;M$195,10,IF(LOG('Indicator Data'!J6)&lt;M$194,0,10-(M$195-LOG('Indicator Data'!J6))/(M$195-M$194)*10))),1)</f>
        <v>10</v>
      </c>
      <c r="N3" s="36">
        <f>'Indicator Data'!C6/'Indicator Data'!$CC6</f>
        <v>1.9223052976802765E-3</v>
      </c>
      <c r="O3" s="36">
        <f>'Indicator Data'!D6/'Indicator Data'!$CC6</f>
        <v>9.2983772768010983E-4</v>
      </c>
      <c r="P3" s="36">
        <f>IF(F3=0.1,"x",'Indicator Data'!E6/'Indicator Data'!$CC6)</f>
        <v>7.752656669506303E-3</v>
      </c>
      <c r="Q3" s="36">
        <f>'Indicator Data'!F6/'Indicator Data'!$CC6</f>
        <v>0</v>
      </c>
      <c r="R3" s="36">
        <f>'Indicator Data'!G6/'Indicator Data'!$CC6</f>
        <v>0</v>
      </c>
      <c r="S3" s="36">
        <f>'Indicator Data'!H6/'Indicator Data'!$CC6</f>
        <v>0</v>
      </c>
      <c r="T3" s="36">
        <f>'Indicator Data'!I6/'Indicator Data'!$CC6</f>
        <v>0</v>
      </c>
      <c r="U3" s="36">
        <f>'Indicator Data'!J6/'Indicator Data'!$CC6</f>
        <v>1.5034398555783477E-2</v>
      </c>
      <c r="V3" s="35">
        <f t="shared" ref="V3:V34" si="3">ROUND(IF(N3&gt;V$195,10,IF(N3&lt;V$194,0,10-(V$195-N3)/(V$195-V$194)*10)),1)</f>
        <v>9.6</v>
      </c>
      <c r="W3" s="35">
        <f t="shared" ref="W3:W34" si="4">ROUND(IF(O3&gt;W$195,10,IF(O3&lt;W$194,0,10-(W$195-O3)/(W$195-W$194)*10)),1)</f>
        <v>9.3000000000000007</v>
      </c>
      <c r="X3" s="35">
        <f t="shared" ref="X3:X34" si="5">ROUND(((10-GEOMEAN(((10-V3)/10*9+1),((10-W3)/10*9+1)))/9*10),1)</f>
        <v>9.5</v>
      </c>
      <c r="Y3" s="35">
        <f t="shared" ref="Y3:Y34" si="6">IF(P3="x",0.1,ROUND(IF(P3&gt;Y$195,10,IF(P3&lt;Y$194,0,10-(Y$195-P3)/(Y$195-Y$194)*10)),1))</f>
        <v>5.2</v>
      </c>
      <c r="Z3" s="35">
        <f t="shared" ref="Z3:Z34" si="7">ROUND(IF(Q3=0,0,IF(LOG(Q3)&gt;Z$195,10,IF(LOG(Q3)&lt;=Z$194,0,10-(Z$195-LOG(Q3))/(Z$195-Z$194)*10))),1)</f>
        <v>0</v>
      </c>
      <c r="AA3" s="35">
        <f t="shared" ref="AA3:AA34" si="8">ROUND(IF(R3&gt;AA$195,10,IF(R3&lt;AA$194,0,10-(AA$195-R3)/(AA$195-AA$194)*10)),1)</f>
        <v>0</v>
      </c>
      <c r="AB3" s="35">
        <f t="shared" ref="AB3:AB34" si="9">ROUND(IF(S3&gt;AB$195,10,IF(S3&lt;AB$194,0,10-(AB$195-S3)/(AB$195-AB$194)*10)),1)</f>
        <v>0</v>
      </c>
      <c r="AC3" s="35">
        <f t="shared" ref="AC3:AC34" si="10">ROUND(((10-GEOMEAN(((10-AA3)/10*9+1),((10-AB3)/10*9+1)))/9*10),1)</f>
        <v>0</v>
      </c>
      <c r="AD3" s="35">
        <f t="shared" ref="AD3:AD34" si="11">ROUND(IF(T3=0,0,IF(T3&gt;AD$195,10,IF(T3&lt;=AD$194,0,10-(AD$195-T3)/(AD$195-AD$194)*10))),1)</f>
        <v>0</v>
      </c>
      <c r="AE3" s="35">
        <f t="shared" ref="AE3:AE34" si="12">ROUND((10-GEOMEAN(((10-AC3)/10*9+1),((10-AD3)/10*9+1)))/9*10,1)</f>
        <v>0</v>
      </c>
      <c r="AF3" s="35">
        <f t="shared" ref="AF3:AF34" si="13">ROUND(IF(U3&gt;AF$195,10,IF(U3&lt;AF$194,0,10-(AF$195-U3)/(AF$195-AF$194)*10)),1)</f>
        <v>5</v>
      </c>
      <c r="AG3" s="35">
        <f>ROUND(IF('Indicator Data'!K6=0,0,IF('Indicator Data'!K6&gt;AG$195,10,IF('Indicator Data'!K6&lt;AG$194,0,10-(AG$195-'Indicator Data'!K6)/(AG$195-AG$194)*10))),1)</f>
        <v>4.8</v>
      </c>
      <c r="AH3" s="35">
        <f t="shared" ref="AH3:AH34" si="14">ROUND(AVERAGE(C3,V3),1)</f>
        <v>9.6</v>
      </c>
      <c r="AI3" s="35">
        <f t="shared" ref="AI3:AI34" si="15">ROUND(AVERAGE(D3,W3),1)</f>
        <v>9.6999999999999993</v>
      </c>
      <c r="AJ3" s="35">
        <f t="shared" ref="AJ3:AJ34" si="16">ROUND(AVERAGE(AA3,H3),1)</f>
        <v>0</v>
      </c>
      <c r="AK3" s="35">
        <f t="shared" ref="AK3:AK34" si="17">ROUND(AVERAGE(AB3,I3),1)</f>
        <v>0</v>
      </c>
      <c r="AL3" s="35">
        <f t="shared" ref="AL3:AL34" si="18">ROUND((10-GEOMEAN(((10-AJ3)/10*9+1),((10-AK3)/10*9+1)))/9*10,1)</f>
        <v>0</v>
      </c>
      <c r="AM3" s="35">
        <f t="shared" ref="AM3:AM34" si="19">ROUND(AVERAGE(AD3,K3),1)</f>
        <v>0</v>
      </c>
      <c r="AN3" s="35">
        <f t="shared" ref="AN3:AN34" si="20">ROUND((10-GEOMEAN(((10-M3)/10*9+1),((10-AF3)/10*9+1)))/9*10,1)</f>
        <v>8.5</v>
      </c>
      <c r="AO3" s="141">
        <f t="shared" ref="AO3:AO34" si="21">ROUND((10-GEOMEAN(((10-E3)/10*9+1),((10-X3)/10*9+1)))/9*10,1)</f>
        <v>9.6999999999999993</v>
      </c>
      <c r="AP3" s="141">
        <f>IF(AND(Y3="x",F3="x"),"x",ROUND((10-GEOMEAN(((10-F3)/10*9+1),((10-Y3)/10*9+1)))/9*10,1))</f>
        <v>7.2</v>
      </c>
      <c r="AQ3" s="141">
        <f t="shared" ref="AQ3:AQ34" si="22">ROUND((10-GEOMEAN(((10-G3)/10*9+1),((10-Z3)/10*9+1)))/9*10,1)</f>
        <v>0</v>
      </c>
      <c r="AR3" s="141">
        <f t="shared" ref="AR3:AR34" si="23">ROUND((10-GEOMEAN(((10-L3)/10*9+1),((10-AE3)/10*9+1)))/9*10,1)</f>
        <v>0</v>
      </c>
      <c r="AS3" s="35">
        <f t="shared" ref="AS3:AS34" si="24">ROUND(AVERAGE(AG3,AN3),1)</f>
        <v>6.7</v>
      </c>
      <c r="AT3" s="35">
        <f>IF('Indicator Data'!L6="No data","x",IF('Indicator Data'!CD6&lt;1000,"x",ROUND((IF('Indicator Data'!L6&gt;AT$195,10,IF('Indicator Data'!L6&lt;AT$194,0,10-(AT$195-'Indicator Data'!L6)/(AT$195-AT$194)*10))),1)))</f>
        <v>10</v>
      </c>
      <c r="AU3" s="141">
        <f t="shared" ref="AU3:AU34" si="25">ROUND(AVERAGE(AS3,AT3),1)</f>
        <v>8.4</v>
      </c>
      <c r="AV3" s="35">
        <f>IF('Indicator Data'!M6="No data","x",ROUND(IF('Indicator Data'!M6=0,0,IF(LOG('Indicator Data'!M6)&gt;AV$195,10,IF(LOG('Indicator Data'!M6)&lt;AV$194,0,10-(AV$195-LOG('Indicator Data'!M6))/(AV$195-AV$194)*10))),1))</f>
        <v>9.1</v>
      </c>
      <c r="AW3" s="36">
        <f>IF(AV3="x","x",'Indicator Data'!M6/'Indicator Data'!$CC6)</f>
        <v>0.66566855180081119</v>
      </c>
      <c r="AX3" s="35">
        <f>IF(AV3="x","x",ROUND(IF(AW3&gt;AX$195,10,IF(AW3&lt;AX$194,0,10-(AX$195-AW3)/(AX$195-AX$194)*10)),1))</f>
        <v>7.4</v>
      </c>
      <c r="AY3" s="35">
        <f>IF(AND(AV3="x",AX3="x"),"x",ROUND((10-GEOMEAN(((10-AV3)/10*9+1),((10-AX3)/10*9+1)))/9*10,1))</f>
        <v>8.4</v>
      </c>
      <c r="AZ3" s="35" t="str">
        <f>IF('Indicator Data'!N6="No data","x",ROUND(IF('Indicator Data'!N6=0,0,IF(LOG('Indicator Data'!N6)&gt;AZ$195,10,IF(LOG('Indicator Data'!N6)&lt;AZ$194,0,10-(AZ$195-LOG('Indicator Data'!N6))/(AZ$195-AZ$194)*10))),1))</f>
        <v>x</v>
      </c>
      <c r="BA3" s="36" t="str">
        <f>IF(AZ3="x","x",'Indicator Data'!N6/'Indicator Data'!$CC6)</f>
        <v>x</v>
      </c>
      <c r="BB3" s="35" t="str">
        <f>IF(AZ3="x","x",ROUND(IF(BA3&gt;BB$195,10,IF(BA3&lt;BB$194,0,10-(BB$195-BA3)/(BB$195-BB$194)*10)),1))</f>
        <v>x</v>
      </c>
      <c r="BC3" s="35" t="str">
        <f>IF(AND(AZ3="x",BB3="x"),"x",ROUND((10-GEOMEAN(((10-AZ3)/10*9+1),((10-BB3)/10*9+1)))/9*10,1))</f>
        <v>x</v>
      </c>
      <c r="BD3" s="35" t="str">
        <f>IF('Indicator Data'!O6="No data","x",ROUND(IF('Indicator Data'!O6=0,0,IF(LOG('Indicator Data'!O6)&gt;BD$195,10,IF(LOG('Indicator Data'!O6)&lt;BD$194,0,10-(BD$195-LOG('Indicator Data'!O6))/(BD$195-BD$194)*10))),1))</f>
        <v>x</v>
      </c>
      <c r="BE3" s="36" t="str">
        <f>IF(BD3="x","x",'Indicator Data'!O6/'Indicator Data'!$CC6)</f>
        <v>x</v>
      </c>
      <c r="BF3" s="35" t="str">
        <f>IF(BD3="x","x",ROUND(IF(BE3&gt;BF$195,10,IF(BE3&lt;BF$194,0,10-(BF$195-BE3)/(BF$195-BF$194)*10)),1))</f>
        <v>x</v>
      </c>
      <c r="BG3" s="35" t="str">
        <f>IF(AND(BD3="x",BF3="x"),"x",ROUND((10-GEOMEAN(((10-BD3)/10*9+1),((10-BF3)/10*9+1)))/9*10,1))</f>
        <v>x</v>
      </c>
      <c r="BH3" s="35" t="str">
        <f>IF('Indicator Data'!P6="No data","x",ROUND(IF('Indicator Data'!P6=0,0,IF(LOG('Indicator Data'!P6)&gt;BH$195,10,IF(LOG('Indicator Data'!P6)&lt;BH$194,0,10-(BH$195-LOG('Indicator Data'!P6))/(BH$195-BH$194)*10))),1))</f>
        <v>x</v>
      </c>
      <c r="BI3" s="36" t="str">
        <f>IF(BH3="x","x",'Indicator Data'!P6/'Indicator Data'!$CC6)</f>
        <v>x</v>
      </c>
      <c r="BJ3" s="35" t="str">
        <f>IF(BH3="x","x",ROUND(IF(BI3&gt;BJ$195,10,IF(BI3&lt;BJ$194,0,10-(BJ$195-BI3)/(BJ$195-BJ$194)*10)),1))</f>
        <v>x</v>
      </c>
      <c r="BK3" s="35" t="str">
        <f>IF(AND(BH3="x",BJ3="x"),"x",ROUND((10-GEOMEAN(((10-BH3)/10*9+1),((10-BJ3)/10*9+1)))/9*10,1))</f>
        <v>x</v>
      </c>
      <c r="BL3" s="35">
        <f>IF(AND(BC3="x",BG3="x",BK3="x",AY3="x"),"x",IF(AND(BC3="x",BG3="x",BK3="x"),AY3,ROUND((10-GEOMEAN(((10-AY3)/10*9+1),((10-BC3)/10*9+1),((10-BG3)/10*9+1),((10-BK3)/10*9+1)))/9*10,1)))</f>
        <v>8.4</v>
      </c>
      <c r="BM3" s="35">
        <f>ROUND(IF('Indicator Data'!Q6=0,0,IF(LOG('Indicator Data'!Q6)&gt;BM$195,10,IF(LOG('Indicator Data'!Q6)&lt;BM$194,0,10-(BM$195-LOG('Indicator Data'!Q6))/(BM$195-BM$194)*10))),1)</f>
        <v>9.1</v>
      </c>
      <c r="BN3" s="35">
        <f>ROUND(IF('Indicator Data'!R6=0,0,IF(LOG('Indicator Data'!R6)&gt;BN$195,10,IF(LOG('Indicator Data'!R6)&lt;BN$194,0,10-(BN$195-LOG('Indicator Data'!R6))/(BN$195-BN$194)*10))),1)</f>
        <v>9.4</v>
      </c>
      <c r="BO3" s="35">
        <f>AVERAGE(BM3,BN3,BN3)</f>
        <v>9.2999999999999989</v>
      </c>
      <c r="BP3" s="36">
        <f>'Indicator Data'!Q6/'Indicator Data'!$CC6</f>
        <v>0.780898914069732</v>
      </c>
      <c r="BQ3" s="36">
        <f>'Indicator Data'!R6/'Indicator Data'!$CC6</f>
        <v>0.12866440725921779</v>
      </c>
      <c r="BR3" s="35">
        <f t="shared" ref="BR3:BR34" si="26">ROUND(IF(BP3&gt;BR$195,10,IF(BP3&lt;BR$194,0,10-(BR$195-BP3)/(BR$195-BR$194)*10)),1)</f>
        <v>7.8</v>
      </c>
      <c r="BS3" s="35">
        <f t="shared" ref="BS3:BS34" si="27">ROUND(IF(BQ3&gt;BS$195,10,IF(BQ3&lt;BS$194,0,10-(BS$195-BQ3)/(BS$195-BS$194)*10)),1)</f>
        <v>1.6</v>
      </c>
      <c r="BT3" s="35">
        <f t="shared" ref="BT3:BT66" si="28">AVERAGE(BR3,BS3,BS3)</f>
        <v>3.6666666666666665</v>
      </c>
      <c r="BU3" s="35">
        <f>ROUND((10-GEOMEAN(((10-BT3)/10*9+1),((10-BO3)/10*9+1)))/9*10,1)</f>
        <v>7.4</v>
      </c>
      <c r="BV3" s="35">
        <f>ROUND(IF('Indicator Data'!S6=0,0,IF(LOG('Indicator Data'!S6)&gt;BV$195,10,IF(LOG('Indicator Data'!S6)&lt;BV$194,0,10-(BV$195-LOG('Indicator Data'!S6))/(BV$195-BV$194)*10))),1)</f>
        <v>8.6999999999999993</v>
      </c>
      <c r="BW3" s="35">
        <f>ROUND(IF('Indicator Data'!T6=0,0,IF(LOG('Indicator Data'!T6)&gt;BW$195,10,IF(LOG('Indicator Data'!T6)&lt;BW$194,0,10-(BW$195-LOG('Indicator Data'!T6))/(BW$195-BW$194)*10))),1)</f>
        <v>8.1999999999999993</v>
      </c>
      <c r="BX3" s="35">
        <f>AVERAGE(BV3,BW3,BW3)</f>
        <v>8.3666666666666654</v>
      </c>
      <c r="BY3" s="36">
        <f>'Indicator Data'!S6/'Indicator Data'!$CC6</f>
        <v>0.39878111939082111</v>
      </c>
      <c r="BZ3" s="36">
        <f>'Indicator Data'!T6/'Indicator Data'!$CC6</f>
        <v>0.17096891059450914</v>
      </c>
      <c r="CA3" s="35">
        <f t="shared" ref="CA3:CA34" si="29">ROUND(IF(BY3&gt;CA$195,10,IF(BY3&lt;CA$194,0,10-(CA$195-BY3)/(CA$195-CA$194)*10)),1)</f>
        <v>6.6</v>
      </c>
      <c r="CB3" s="35">
        <f t="shared" ref="CB3:CB34" si="30">ROUND(IF(BZ3&gt;CB$195,10,IF(BZ3&lt;CB$194,0,10-(CB$195-BZ3)/(CB$195-CB$194)*10)),1)</f>
        <v>1.7</v>
      </c>
      <c r="CC3" s="35">
        <f>AVERAGE(CA3,CB3,CB3)</f>
        <v>3.3333333333333326</v>
      </c>
      <c r="CD3" s="35">
        <f>ROUND((10-GEOMEAN(((10-CC3)/10*9+1),((10-BX3)/10*9+1)))/9*10,1)</f>
        <v>6.5</v>
      </c>
      <c r="CE3" s="35">
        <f>ROUND((10-GEOMEAN(((10-CD3)/10*9+1),((10-BU3)/10*9+1)))/9*10,1)</f>
        <v>7</v>
      </c>
      <c r="CF3" s="35">
        <f>ROUND(IF('Indicator Data'!U6=0,0,IF(LOG('Indicator Data'!U6)&gt;CF$195,10,IF(LOG('Indicator Data'!U6)&lt;CF$194,0,10-(CF$195-LOG('Indicator Data'!U6))/(CF$195-CF$194)*10))),1)</f>
        <v>0</v>
      </c>
      <c r="CG3" s="36">
        <f>'Indicator Data'!U6/'Indicator Data'!$CC6</f>
        <v>0</v>
      </c>
      <c r="CH3" s="35">
        <f t="shared" ref="CH3:CH34" si="31">ROUND(IF(CG3&gt;CH$195,10,IF(CG3&lt;CH$194,0,10-(CH$195-CG3)/(CH$195-CH$194)*10)),1)</f>
        <v>0</v>
      </c>
      <c r="CI3" s="35">
        <f>ROUND((10-GEOMEAN(((10-CF3)/10*9+1),((10-CH3)/10*9+1)))/9*10,1)</f>
        <v>0</v>
      </c>
      <c r="CJ3" s="35">
        <f>ROUND(IF('Indicator Data'!V6=0,0,IF(LOG('Indicator Data'!V6)&gt;CJ$195,10,IF(LOG('Indicator Data'!V6)&lt;CJ$194,0,10-(CJ$195-LOG('Indicator Data'!V6))/(CJ$195-CJ$194)*10))),1)</f>
        <v>8.4</v>
      </c>
      <c r="CK3" s="36">
        <f>IF('Indicator Data'!V6/'Indicator Data'!$CC6&gt;1,1,'Indicator Data'!V6/'Indicator Data'!$CC6)</f>
        <v>0.24071444051833105</v>
      </c>
      <c r="CL3" s="35">
        <f t="shared" ref="CL3:CL34" si="32">ROUND(IF(CK3&gt;CL$195,10,IF(CK3&lt;CL$194,0,10-(CL$195-CK3)/(CL$195-CL$194)*10)),1)</f>
        <v>2.4</v>
      </c>
      <c r="CM3" s="35">
        <f>ROUND((10-GEOMEAN(((10-CJ3)/10*9+1),((10-CL3)/10*9+1)))/9*10,1)</f>
        <v>6.3</v>
      </c>
      <c r="CN3" s="35">
        <f>ROUND(IF('Indicator Data'!W6=0,0,IF(LOG('Indicator Data'!W6)&gt;CN$195,10,IF(LOG('Indicator Data'!W6)&lt;CN$194,0,10-(CN$195-LOG('Indicator Data'!W6))/(CN$195-CN$194)*10))),1)</f>
        <v>7.8</v>
      </c>
      <c r="CO3" s="36">
        <f>'Indicator Data'!W6/'Indicator Data'!$CC6</f>
        <v>9.1460110606503275E-2</v>
      </c>
      <c r="CP3" s="35">
        <f t="shared" ref="CP3:CP34" si="33">ROUND(IF(CO3&gt;CP$195,10,IF(CO3&lt;CP$194,0,10-(CP$195-CO3)/(CP$195-CP$194)*10)),1)</f>
        <v>0.9</v>
      </c>
      <c r="CQ3" s="35">
        <f>ROUND((10-GEOMEAN(((10-CN3)/10*9+1),((10-CP3)/10*9+1)))/9*10,1)</f>
        <v>5.3</v>
      </c>
      <c r="CR3" s="35">
        <f t="shared" ref="CR3:CR34" si="34">ROUND((10-GEOMEAN(((10-CM3)/10*9+1),((10-CE3)/10*9+1),((10-CI3)/10*9+1),((10-CQ3)/10*9+1)))/9*10,1)</f>
        <v>5.0999999999999996</v>
      </c>
      <c r="CS3" s="35">
        <f>IF('Indicator Data'!BS6="No data","x",ROUND(IF('Indicator Data'!BS6&gt;CS$195,0,IF('Indicator Data'!BS6&lt;CS$194,10,(CS$195-'Indicator Data'!BS6)/(CS$195-CS$194)*10)),1))</f>
        <v>6.3</v>
      </c>
      <c r="CT3" s="35">
        <f>IF('Indicator Data'!BT6="No data","x",ROUND(IF('Indicator Data'!BT6&gt;CT$195,0,IF('Indicator Data'!BT6&lt;CT$194,10,(CT$195-'Indicator Data'!BT6)/(CT$195-CT$194)*10)),1))</f>
        <v>5.5</v>
      </c>
      <c r="CU3" s="35">
        <f>IF('Indicator Data'!AC6="No data","x",ROUND(IF('Indicator Data'!AC6&gt;CU$195,0,IF('Indicator Data'!AC6&lt;CU$194,10,(CU$195-'Indicator Data'!AC6)/(CU$195-CU$194)*10)),1))</f>
        <v>6.2</v>
      </c>
      <c r="CV3" s="35">
        <f t="shared" ref="CV3:CV34" si="35">IF(AND(CT3="x",CS3="x",CU3="x"),"x",ROUND(AVERAGE(CS3:CU3),1))</f>
        <v>6</v>
      </c>
      <c r="CW3" s="35">
        <f>IF('Indicator Data'!X6="No data","x",ROUND(IF(LOG('Indicator Data'!X6)&gt;CW$195,10,IF(LOG('Indicator Data'!X6)&lt;CW$194,0,10-(CW$195-LOG('Indicator Data'!X6))/(CW$195-CW$194)*10)),1))</f>
        <v>5.9</v>
      </c>
      <c r="CX3" s="35">
        <f>IF('Indicator Data'!Y6="No data","x",ROUND(IF('Indicator Data'!Y6&gt;CX$195,10,IF('Indicator Data'!Y6&lt;CX$194,0,10-(CX$195-'Indicator Data'!Y6)/(CX$195-CX$194)*10)),1))</f>
        <v>6.6</v>
      </c>
      <c r="CY3" s="35">
        <f>IF('Indicator Data'!Z6="No data","x",ROUND(IF('Indicator Data'!Z6&gt;CY$195,10,IF('Indicator Data'!Z6&lt;CY$194,0,10-(CY$195-'Indicator Data'!Z6)/(CY$195-CY$194)*10)),1))</f>
        <v>2.6</v>
      </c>
      <c r="CZ3" s="35">
        <f>IF('Indicator Data'!AA6="No data","x",ROUND(IF('Indicator Data'!AA6&gt;CZ$195,10,IF('Indicator Data'!AA6&lt;CZ$194,0,10-(CZ$195-'Indicator Data'!AA6)/(CZ$195-CZ$194)*10)),1))</f>
        <v>10</v>
      </c>
      <c r="DA3" s="35">
        <f>ROUND(AVERAGE(CW3:CZ3),1)</f>
        <v>6.3</v>
      </c>
      <c r="DB3" s="35">
        <f>ROUND(AVERAGE(CV3,DA3,DA3),1)</f>
        <v>6.2</v>
      </c>
      <c r="DC3" s="35">
        <f>IF('Indicator Data'!AF6="No data","x",ROUND(IF('Indicator Data'!AF6&gt;DC$195,10,IF('Indicator Data'!AF6&lt;DC$194,0,10-(DC$195-'Indicator Data'!AF6)/(DC$195-DC$194)*10)),1))</f>
        <v>7.9</v>
      </c>
      <c r="DD3" s="35">
        <f>IF('Indicator Data'!AG6="No data","x",ROUND(IF('Indicator Data'!AG6&gt;DD$195,10,IF('Indicator Data'!AG6&lt;DD$194,0,10-(DD$195-'Indicator Data'!AG6)/(DD$195-DD$194)*10)),1))</f>
        <v>6.4</v>
      </c>
      <c r="DE3" s="35">
        <f>ROUND(AVERAGE(CW3,CX3,CY3,CZ3,DC3,DD3),1)</f>
        <v>6.6</v>
      </c>
      <c r="DF3" s="35">
        <f>IF('Indicator Data'!AB6="No data","x",ROUND(IF('Indicator Data'!AB6&gt;DF$195,10,IF('Indicator Data'!AB6&lt;DF$194,0,10-(DF$195-'Indicator Data'!AB6)/(DF$195-DF$194)*10)),1))</f>
        <v>4.2</v>
      </c>
      <c r="DG3" s="35">
        <f>IF(AND(CT3="x",CS3="x",CU3="x"),"x",ROUND(AVERAGE(CS3:CU3,DF3),1))</f>
        <v>5.6</v>
      </c>
      <c r="DH3" s="142">
        <f>IF('Indicator Data'!AD6="No data","x",'Indicator Data'!AD6/'Indicator Data'!$CB6)</f>
        <v>6.2473764294245158E-5</v>
      </c>
      <c r="DI3" s="35">
        <f>IF(DH3="x","x",ROUND(IF(DH3&gt;DI$195,0,IF(DH3&lt;DI$194,10,(DI$195-DH3)/(DI$195-DI$194)*10)),1))</f>
        <v>9.4</v>
      </c>
      <c r="DJ3" s="35">
        <f>IF('Indicator Data'!AE6="No data","x",ROUND(IF('Indicator Data'!AE6&gt;DJ$195,0,IF('Indicator Data'!AE6&lt;DJ$194,10,(DJ$195-'Indicator Data'!AE6)/(DJ$195-DJ$194)*10)),1))</f>
        <v>8</v>
      </c>
      <c r="DK3" s="35">
        <f>IF(AND(DI3="x",DJ3="x"),"x",ROUND(AVERAGE(DI3:DJ3),1))</f>
        <v>8.6999999999999993</v>
      </c>
      <c r="DL3" s="35">
        <f>ROUND(AVERAGE(DG3,DK3,DE3),1)</f>
        <v>7</v>
      </c>
      <c r="DM3" s="37">
        <f t="shared" ref="DM3:DM34" si="36">IF(BL3="x",ROUND((10-GEOMEAN(((10-DL3)/10*9+1),((10-CR3)/10*9+1),((10-DB3)/10*9+1)))/9*10,1),ROUND((10-GEOMEAN(((10-BL3)/10*9+1),((10-DL3)/10*9+1),((10-CR3)/10*9+1),((10-DB3)/10*9+1)))/9*10,1))</f>
        <v>6.9</v>
      </c>
      <c r="DN3" s="38">
        <f t="shared" ref="DN3:DN34" si="37">IF(ROUND(IF(AP3="x",(10-GEOMEAN(((10-AO3)/10*9+1),((10-DM3)/10*9+1),((10-AU3)/10*9+1),((10-AQ3)/10*9+1),((10-AR3)/10*9+1)))/9*10,(10-GEOMEAN(((10-AO3)/10*9+1),((10-DM3)/10*9+1),((10-AP3)/10*9+1),((10-AQ3)/10*9+1),((10-AR3)/10*9+1),((10-AU3)/10*9+1)))/9*10),1)=0,0.1,ROUND(IF(AP3="x",(10-GEOMEAN(((10-AO3)/10*9+1),((10-DM3)/10*9+1),((10-AU3)/10*9+1),((10-AQ3)/10*9+1),((10-AR3)/10*9+1)))/9*10,(10-GEOMEAN(((10-AO3)/10*9+1),((10-DM3)/10*9+1),((10-AP3)/10*9+1),((10-AQ3)/10*9+1),((10-AR3)/10*9+1),((10-AU3)/10*9+1)))/9*10),1))</f>
        <v>6.7</v>
      </c>
      <c r="DO3" s="35">
        <f>ROUND(IF('Indicator Data'!AH6=0,0,IF('Indicator Data'!AH6&gt;DO$195,10,IF('Indicator Data'!AH6&lt;DO$194,0,10-(DO$195-'Indicator Data'!AH6)/(DO$195-DO$194)*10))),1)</f>
        <v>10</v>
      </c>
      <c r="DP3" s="35">
        <f>ROUND(IF('Indicator Data'!AI6=0,0,IF(LOG('Indicator Data'!AI6)&gt;LOG(DP$195),10,IF(LOG('Indicator Data'!AI6)&lt;LOG(DP$194),0,10-(LOG(DP$195)-LOG('Indicator Data'!AI6))/(LOG(DP$195)-LOG(DP$194))*10))),1)</f>
        <v>10</v>
      </c>
      <c r="DQ3" s="37">
        <f t="shared" ref="DQ3:DQ34" si="38">ROUND((10-GEOMEAN(((10-DO3)/10*9+1),((10-DP3)/10*9+1)))/9*10,1)</f>
        <v>10</v>
      </c>
      <c r="DR3" s="35">
        <f>'Indicator Data'!AJ6</f>
        <v>5</v>
      </c>
      <c r="DS3" s="35">
        <f>'Indicator Data'!AK6</f>
        <v>0</v>
      </c>
      <c r="DT3" s="37">
        <f t="shared" ref="DT3:DT34" si="39">ROUND(IF(DR3=5,10,IF(DS3=5,9,IF(DR3=4,8,IF(DS3=4,7,0)))),1)</f>
        <v>10</v>
      </c>
      <c r="DU3" s="38">
        <f t="shared" ref="DU3:DU34" si="40">ROUND(IF(DT3&gt;5,DT3,DQ3/10*7),1)</f>
        <v>10</v>
      </c>
      <c r="DV3" s="13"/>
      <c r="DW3" s="83"/>
    </row>
    <row r="4" spans="1:127" s="2" customFormat="1" x14ac:dyDescent="0.3">
      <c r="A4" s="98" t="str">
        <f>'Indicator Data'!A7</f>
        <v>Albania</v>
      </c>
      <c r="B4" s="34" t="str">
        <f>'Indicator Data'!B7</f>
        <v>ALB</v>
      </c>
      <c r="C4" s="35">
        <f>ROUND(IF('Indicator Data'!C7=0,0.1,IF(LOG('Indicator Data'!C7)&gt;C$195,10,IF(LOG('Indicator Data'!C7)&lt;C$194,0,10-(C$195-LOG('Indicator Data'!C7))/(C$195-C$194)*10))),1)</f>
        <v>7</v>
      </c>
      <c r="D4" s="35">
        <f>ROUND(IF('Indicator Data'!D7=0,0.1,IF(LOG('Indicator Data'!D7)&gt;D$195,10,IF(LOG('Indicator Data'!D7)&lt;D$194,0,10-(D$195-LOG('Indicator Data'!D7))/(D$195-D$194)*10))),1)</f>
        <v>8.9</v>
      </c>
      <c r="E4" s="35">
        <f t="shared" si="0"/>
        <v>8.1</v>
      </c>
      <c r="F4" s="35">
        <f>IF('Indicator Data'!E7="No data",0.1,(ROUND(IF('Indicator Data'!E7=0,0,IF(LOG('Indicator Data'!E7)&gt;F$195,10,IF(LOG('Indicator Data'!E7)&lt;F$194,0,10-(F$195-LOG('Indicator Data'!E7))/(F$195-F$194)*10))),1)))</f>
        <v>5.5</v>
      </c>
      <c r="G4" s="35">
        <f>ROUND(IF('Indicator Data'!F7=0,0,IF(LOG('Indicator Data'!F7)&gt;G$195,10,IF(LOG('Indicator Data'!F7)&lt;G$194,0,10-(G$195-LOG('Indicator Data'!F7))/(G$195-G$194)*10))),1)</f>
        <v>6.5</v>
      </c>
      <c r="H4" s="35">
        <f>ROUND(IF('Indicator Data'!G7=0,0,IF(LOG('Indicator Data'!G7)&gt;H$195,10,IF(LOG('Indicator Data'!G7)&lt;H$194,0,10-(H$195-LOG('Indicator Data'!G7))/(H$195-H$194)*10))),1)</f>
        <v>0</v>
      </c>
      <c r="I4" s="35">
        <f>ROUND(IF('Indicator Data'!H7=0,0,IF(LOG('Indicator Data'!H7)&gt;I$195,10,IF(LOG('Indicator Data'!H7)&lt;I$194,0,10-(I$195-LOG('Indicator Data'!H7))/(I$195-I$194)*10))),1)</f>
        <v>0</v>
      </c>
      <c r="J4" s="35">
        <f t="shared" si="1"/>
        <v>0</v>
      </c>
      <c r="K4" s="35">
        <f>ROUND(IF('Indicator Data'!I7=0,0,IF(LOG('Indicator Data'!I7)&gt;K$195,10,IF(LOG('Indicator Data'!I7)&lt;K$194,0,10-(K$195-LOG('Indicator Data'!I7))/(K$195-K$194)*10))),1)</f>
        <v>0</v>
      </c>
      <c r="L4" s="35">
        <f t="shared" si="2"/>
        <v>0</v>
      </c>
      <c r="M4" s="35">
        <f>ROUND(IF('Indicator Data'!J7=0,0,IF(LOG('Indicator Data'!J7)&gt;M$195,10,IF(LOG('Indicator Data'!J7)&lt;M$194,0,10-(M$195-LOG('Indicator Data'!J7))/(M$195-M$194)*10))),1)</f>
        <v>9.9</v>
      </c>
      <c r="N4" s="36">
        <f>'Indicator Data'!C7/'Indicator Data'!$CC7</f>
        <v>2.103623748855588E-3</v>
      </c>
      <c r="O4" s="36">
        <f>'Indicator Data'!D7/'Indicator Data'!$CC7</f>
        <v>1.6064773137065185E-3</v>
      </c>
      <c r="P4" s="36">
        <f>IF(F4=0.1,"x",'Indicator Data'!E7/'Indicator Data'!$CC7)</f>
        <v>5.4884269900234818E-3</v>
      </c>
      <c r="Q4" s="36">
        <f>'Indicator Data'!F7/'Indicator Data'!$CC7</f>
        <v>2.5982156291888058E-5</v>
      </c>
      <c r="R4" s="36">
        <f>'Indicator Data'!G7/'Indicator Data'!$CC7</f>
        <v>0</v>
      </c>
      <c r="S4" s="36">
        <f>'Indicator Data'!H7/'Indicator Data'!$CC7</f>
        <v>0</v>
      </c>
      <c r="T4" s="36">
        <f>'Indicator Data'!I7/'Indicator Data'!$CC7</f>
        <v>0</v>
      </c>
      <c r="U4" s="36">
        <f>'Indicator Data'!J7/'Indicator Data'!$CC7</f>
        <v>3.1552965829699298E-2</v>
      </c>
      <c r="V4" s="35">
        <f t="shared" si="3"/>
        <v>10</v>
      </c>
      <c r="W4" s="35">
        <f t="shared" si="4"/>
        <v>10</v>
      </c>
      <c r="X4" s="35">
        <f t="shared" si="5"/>
        <v>10</v>
      </c>
      <c r="Y4" s="35">
        <f t="shared" si="6"/>
        <v>3.7</v>
      </c>
      <c r="Z4" s="35">
        <f t="shared" si="7"/>
        <v>8.6999999999999993</v>
      </c>
      <c r="AA4" s="35">
        <f t="shared" si="8"/>
        <v>0</v>
      </c>
      <c r="AB4" s="35">
        <f t="shared" si="9"/>
        <v>0</v>
      </c>
      <c r="AC4" s="35">
        <f t="shared" si="10"/>
        <v>0</v>
      </c>
      <c r="AD4" s="35">
        <f t="shared" si="11"/>
        <v>0</v>
      </c>
      <c r="AE4" s="35">
        <f t="shared" si="12"/>
        <v>0</v>
      </c>
      <c r="AF4" s="35">
        <f t="shared" si="13"/>
        <v>10</v>
      </c>
      <c r="AG4" s="35">
        <f>ROUND(IF('Indicator Data'!K7=0,0,IF('Indicator Data'!K7&gt;AG$195,10,IF('Indicator Data'!K7&lt;AG$194,0,10-(AG$195-'Indicator Data'!K7)/(AG$195-AG$194)*10))),1)</f>
        <v>1</v>
      </c>
      <c r="AH4" s="35">
        <f t="shared" si="14"/>
        <v>8.5</v>
      </c>
      <c r="AI4" s="35">
        <f t="shared" si="15"/>
        <v>9.5</v>
      </c>
      <c r="AJ4" s="35">
        <f t="shared" si="16"/>
        <v>0</v>
      </c>
      <c r="AK4" s="35">
        <f t="shared" si="17"/>
        <v>0</v>
      </c>
      <c r="AL4" s="35">
        <f t="shared" si="18"/>
        <v>0</v>
      </c>
      <c r="AM4" s="35">
        <f t="shared" si="19"/>
        <v>0</v>
      </c>
      <c r="AN4" s="35">
        <f t="shared" si="20"/>
        <v>10</v>
      </c>
      <c r="AO4" s="143">
        <f t="shared" si="21"/>
        <v>9.3000000000000007</v>
      </c>
      <c r="AP4" s="143">
        <f t="shared" ref="AP4:AP67" si="41">IF(AND(Y4="x",F4="x"),"x",ROUND((10-GEOMEAN(((10-F4)/10*9+1),((10-Y4)/10*9+1)))/9*10,1))</f>
        <v>4.7</v>
      </c>
      <c r="AQ4" s="143">
        <f t="shared" si="22"/>
        <v>7.8</v>
      </c>
      <c r="AR4" s="143">
        <f t="shared" si="23"/>
        <v>0</v>
      </c>
      <c r="AS4" s="35">
        <f t="shared" si="24"/>
        <v>5.5</v>
      </c>
      <c r="AT4" s="35">
        <f>IF('Indicator Data'!L7="No data","x",IF('Indicator Data'!CD7&lt;1000,"x",ROUND((IF('Indicator Data'!L7&gt;AT$195,10,IF('Indicator Data'!L7&lt;AT$194,0,10-(AT$195-'Indicator Data'!L7)/(AT$195-AT$194)*10))),1)))</f>
        <v>8.3000000000000007</v>
      </c>
      <c r="AU4" s="143">
        <f t="shared" si="25"/>
        <v>6.9</v>
      </c>
      <c r="AV4" s="35">
        <f>IF('Indicator Data'!M7="No data","x",ROUND(IF('Indicator Data'!M7=0,0,IF(LOG('Indicator Data'!M7)&gt;AV$195,10,IF(LOG('Indicator Data'!M7)&lt;AV$194,0,10-(AV$195-LOG('Indicator Data'!M7))/(AV$195-AV$194)*10))),1))</f>
        <v>7.7</v>
      </c>
      <c r="AW4" s="36">
        <f>IF(AV4="x","x",'Indicator Data'!M7/'Indicator Data'!$CC7)</f>
        <v>0.80903146991445352</v>
      </c>
      <c r="AX4" s="35">
        <f t="shared" ref="AX4:AX67" si="42">IF(AV4="x","x",ROUND(IF(AW4&gt;AX$195,10,IF(AW4&lt;AX$194,0,10-(AX$195-AW4)/(AX$195-AX$194)*10)),1))</f>
        <v>9</v>
      </c>
      <c r="AY4" s="35">
        <f t="shared" ref="AY4:AY67" si="43">IF(AND(AV4="x",AX4="x"),"x",ROUND((10-GEOMEAN(((10-AV4)/10*9+1),((10-AX4)/10*9+1)))/9*10,1))</f>
        <v>8.4</v>
      </c>
      <c r="AZ4" s="35" t="str">
        <f>IF('Indicator Data'!N7="No data","x",ROUND(IF('Indicator Data'!N7=0,0,IF(LOG('Indicator Data'!N7)&gt;AZ$195,10,IF(LOG('Indicator Data'!N7)&lt;AZ$194,0,10-(AZ$195-LOG('Indicator Data'!N7))/(AZ$195-AZ$194)*10))),1))</f>
        <v>x</v>
      </c>
      <c r="BA4" s="36" t="str">
        <f>IF(AZ4="x","x",'Indicator Data'!N7/'Indicator Data'!$CC7)</f>
        <v>x</v>
      </c>
      <c r="BB4" s="35" t="str">
        <f t="shared" ref="BB4:BB67" si="44">IF(AZ4="x","x",ROUND(IF(BA4&gt;BB$195,10,IF(BA4&lt;BB$194,0,10-(BB$195-BA4)/(BB$195-BB$194)*10)),1))</f>
        <v>x</v>
      </c>
      <c r="BC4" s="35" t="str">
        <f t="shared" ref="BC4:BC67" si="45">IF(AND(AZ4="x",BB4="x"),"x",ROUND((10-GEOMEAN(((10-AZ4)/10*9+1),((10-BB4)/10*9+1)))/9*10,1))</f>
        <v>x</v>
      </c>
      <c r="BD4" s="35" t="str">
        <f>IF('Indicator Data'!O7="No data","x",ROUND(IF('Indicator Data'!O7=0,0,IF(LOG('Indicator Data'!O7)&gt;BD$195,10,IF(LOG('Indicator Data'!O7)&lt;BD$194,0,10-(BD$195-LOG('Indicator Data'!O7))/(BD$195-BD$194)*10))),1))</f>
        <v>x</v>
      </c>
      <c r="BE4" s="36" t="str">
        <f>IF(BD4="x","x",'Indicator Data'!O7/'Indicator Data'!$CC7)</f>
        <v>x</v>
      </c>
      <c r="BF4" s="35" t="str">
        <f t="shared" ref="BF4:BF67" si="46">IF(BD4="x","x",ROUND(IF(BE4&gt;BF$195,10,IF(BE4&lt;BF$194,0,10-(BF$195-BE4)/(BF$195-BF$194)*10)),1))</f>
        <v>x</v>
      </c>
      <c r="BG4" s="35" t="str">
        <f t="shared" ref="BG4:BG67" si="47">IF(AND(BD4="x",BF4="x"),"x",ROUND((10-GEOMEAN(((10-BD4)/10*9+1),((10-BF4)/10*9+1)))/9*10,1))</f>
        <v>x</v>
      </c>
      <c r="BH4" s="35" t="str">
        <f>IF('Indicator Data'!P7="No data","x",ROUND(IF('Indicator Data'!P7=0,0,IF(LOG('Indicator Data'!P7)&gt;BH$195,10,IF(LOG('Indicator Data'!P7)&lt;BH$194,0,10-(BH$195-LOG('Indicator Data'!P7))/(BH$195-BH$194)*10))),1))</f>
        <v>x</v>
      </c>
      <c r="BI4" s="36" t="str">
        <f>IF(BH4="x","x",'Indicator Data'!P7/'Indicator Data'!$CC7)</f>
        <v>x</v>
      </c>
      <c r="BJ4" s="35" t="str">
        <f t="shared" ref="BJ4:BJ67" si="48">IF(BH4="x","x",ROUND(IF(BI4&gt;BJ$195,10,IF(BI4&lt;BJ$194,0,10-(BJ$195-BI4)/(BJ$195-BJ$194)*10)),1))</f>
        <v>x</v>
      </c>
      <c r="BK4" s="35" t="str">
        <f t="shared" ref="BK4:BK67" si="49">IF(AND(BH4="x",BJ4="x"),"x",ROUND((10-GEOMEAN(((10-BH4)/10*9+1),((10-BJ4)/10*9+1)))/9*10,1))</f>
        <v>x</v>
      </c>
      <c r="BL4" s="35">
        <f t="shared" ref="BL4:BL67" si="50">IF(AND(BC4="x",BG4="x",BK4="x",AY4="x"),"x",IF(AND(BC4="x",BG4="x",BK4="x"),AY4,ROUND((10-GEOMEAN(((10-AY4)/10*9+1),((10-BC4)/10*9+1),((10-BG4)/10*9+1),((10-BK4)/10*9+1)))/9*10,1)))</f>
        <v>8.4</v>
      </c>
      <c r="BM4" s="35">
        <f>ROUND(IF('Indicator Data'!Q7=0,0,IF(LOG('Indicator Data'!Q7)&gt;BM$195,10,IF(LOG('Indicator Data'!Q7)&lt;BM$194,0,10-(BM$195-LOG('Indicator Data'!Q7))/(BM$195-BM$194)*10))),1)</f>
        <v>0</v>
      </c>
      <c r="BN4" s="35">
        <f>ROUND(IF('Indicator Data'!R7=0,0,IF(LOG('Indicator Data'!R7)&gt;BN$195,10,IF(LOG('Indicator Data'!R7)&lt;BN$194,0,10-(BN$195-LOG('Indicator Data'!R7))/(BN$195-BN$194)*10))),1)</f>
        <v>0</v>
      </c>
      <c r="BO4" s="35">
        <f t="shared" ref="BO4:BO67" si="51">AVERAGE(BM4,BN4,BN4)</f>
        <v>0</v>
      </c>
      <c r="BP4" s="36">
        <f>'Indicator Data'!Q7/'Indicator Data'!$CC7</f>
        <v>0</v>
      </c>
      <c r="BQ4" s="36">
        <f>'Indicator Data'!R7/'Indicator Data'!$CC7</f>
        <v>0</v>
      </c>
      <c r="BR4" s="35">
        <f t="shared" si="26"/>
        <v>0</v>
      </c>
      <c r="BS4" s="35">
        <f t="shared" si="27"/>
        <v>0</v>
      </c>
      <c r="BT4" s="35">
        <f t="shared" si="28"/>
        <v>0</v>
      </c>
      <c r="BU4" s="35">
        <f t="shared" ref="BU4:BU67" si="52">ROUND((10-GEOMEAN(((10-BT4)/10*9+1),((10-BO4)/10*9+1)))/9*10,1)</f>
        <v>0</v>
      </c>
      <c r="BV4" s="35">
        <f>ROUND(IF('Indicator Data'!S7=0,0,IF(LOG('Indicator Data'!S7)&gt;BV$195,10,IF(LOG('Indicator Data'!S7)&lt;BV$194,0,10-(BV$195-LOG('Indicator Data'!S7))/(BV$195-BV$194)*10))),1)</f>
        <v>0</v>
      </c>
      <c r="BW4" s="35">
        <f>ROUND(IF('Indicator Data'!T7=0,0,IF(LOG('Indicator Data'!T7)&gt;BW$195,10,IF(LOG('Indicator Data'!T7)&lt;BW$194,0,10-(BW$195-LOG('Indicator Data'!T7))/(BW$195-BW$194)*10))),1)</f>
        <v>0</v>
      </c>
      <c r="BX4" s="35">
        <f t="shared" ref="BX4:BX67" si="53">AVERAGE(BV4,BW4,BW4)</f>
        <v>0</v>
      </c>
      <c r="BY4" s="36">
        <f>'Indicator Data'!S7/'Indicator Data'!$CC7</f>
        <v>0</v>
      </c>
      <c r="BZ4" s="36">
        <f>'Indicator Data'!T7/'Indicator Data'!$CC7</f>
        <v>0</v>
      </c>
      <c r="CA4" s="35">
        <f t="shared" si="29"/>
        <v>0</v>
      </c>
      <c r="CB4" s="35">
        <f t="shared" si="30"/>
        <v>0</v>
      </c>
      <c r="CC4" s="35">
        <f t="shared" ref="CC4:CC67" si="54">AVERAGE(CA4,CB4,CB4)</f>
        <v>0</v>
      </c>
      <c r="CD4" s="35">
        <f t="shared" ref="CD4:CD67" si="55">ROUND((10-GEOMEAN(((10-CC4)/10*9+1),((10-BX4)/10*9+1)))/9*10,1)</f>
        <v>0</v>
      </c>
      <c r="CE4" s="35">
        <f t="shared" ref="CE4:CE67" si="56">ROUND((10-GEOMEAN(((10-CD4)/10*9+1),((10-BU4)/10*9+1)))/9*10,1)</f>
        <v>0</v>
      </c>
      <c r="CF4" s="35">
        <f>ROUND(IF('Indicator Data'!U7=0,0,IF(LOG('Indicator Data'!U7)&gt;CF$195,10,IF(LOG('Indicator Data'!U7)&lt;CF$194,0,10-(CF$195-LOG('Indicator Data'!U7))/(CF$195-CF$194)*10))),1)</f>
        <v>0</v>
      </c>
      <c r="CG4" s="36">
        <f>'Indicator Data'!U7/'Indicator Data'!$CC7</f>
        <v>0</v>
      </c>
      <c r="CH4" s="35">
        <f t="shared" si="31"/>
        <v>0</v>
      </c>
      <c r="CI4" s="35">
        <f t="shared" ref="CI4:CI67" si="57">ROUND((10-GEOMEAN(((10-CF4)/10*9+1),((10-CH4)/10*9+1)))/9*10,1)</f>
        <v>0</v>
      </c>
      <c r="CJ4" s="35">
        <f>ROUND(IF('Indicator Data'!V7=0,0,IF(LOG('Indicator Data'!V7)&gt;CJ$195,10,IF(LOG('Indicator Data'!V7)&lt;CJ$194,0,10-(CJ$195-LOG('Indicator Data'!V7))/(CJ$195-CJ$194)*10))),1)</f>
        <v>0</v>
      </c>
      <c r="CK4" s="36">
        <f>IF('Indicator Data'!V7/'Indicator Data'!$CC7&gt;1,1,'Indicator Data'!V7/'Indicator Data'!$CC7)</f>
        <v>0</v>
      </c>
      <c r="CL4" s="35">
        <f t="shared" si="32"/>
        <v>0</v>
      </c>
      <c r="CM4" s="35">
        <f t="shared" ref="CM4:CM67" si="58">ROUND((10-GEOMEAN(((10-CJ4)/10*9+1),((10-CL4)/10*9+1)))/9*10,1)</f>
        <v>0</v>
      </c>
      <c r="CN4" s="35">
        <f>ROUND(IF('Indicator Data'!W7=0,0,IF(LOG('Indicator Data'!W7)&gt;CN$195,10,IF(LOG('Indicator Data'!W7)&lt;CN$194,0,10-(CN$195-LOG('Indicator Data'!W7))/(CN$195-CN$194)*10))),1)</f>
        <v>6.1</v>
      </c>
      <c r="CO4" s="36">
        <f>'Indicator Data'!W7/'Indicator Data'!$CC7</f>
        <v>6.2595905243090499E-2</v>
      </c>
      <c r="CP4" s="35">
        <f t="shared" si="33"/>
        <v>0.6</v>
      </c>
      <c r="CQ4" s="35">
        <f t="shared" ref="CQ4:CQ67" si="59">ROUND((10-GEOMEAN(((10-CN4)/10*9+1),((10-CP4)/10*9+1)))/9*10,1)</f>
        <v>3.9</v>
      </c>
      <c r="CR4" s="35">
        <f t="shared" si="34"/>
        <v>1.1000000000000001</v>
      </c>
      <c r="CS4" s="35">
        <f>IF('Indicator Data'!BS7="No data","x",ROUND(IF('Indicator Data'!BS7&gt;CS$195,0,IF('Indicator Data'!BS7&lt;CS$194,10,(CS$195-'Indicator Data'!BS7)/(CS$195-CS$194)*10)),1))</f>
        <v>0.3</v>
      </c>
      <c r="CT4" s="35">
        <f>IF('Indicator Data'!BT7="No data","x",ROUND(IF('Indicator Data'!BT7&gt;CT$195,0,IF('Indicator Data'!BT7&lt;CT$194,10,(CT$195-'Indicator Data'!BT7)/(CT$195-CT$194)*10)),1))</f>
        <v>1.5</v>
      </c>
      <c r="CU4" s="35" t="str">
        <f>IF('Indicator Data'!AC7="No data","x",ROUND(IF('Indicator Data'!AC7&gt;CU$195,0,IF('Indicator Data'!AC7&lt;CU$194,10,(CU$195-'Indicator Data'!AC7)/(CU$195-CU$194)*10)),1))</f>
        <v>x</v>
      </c>
      <c r="CV4" s="35">
        <f t="shared" si="35"/>
        <v>0.9</v>
      </c>
      <c r="CW4" s="35">
        <f>IF('Indicator Data'!X7="No data","x",ROUND(IF(LOG('Indicator Data'!X7)&gt;CW$195,10,IF(LOG('Indicator Data'!X7)&lt;CW$194,0,10-(CW$195-LOG('Indicator Data'!X7))/(CW$195-CW$194)*10)),1))</f>
        <v>6.7</v>
      </c>
      <c r="CX4" s="35">
        <f>IF('Indicator Data'!Y7="No data","x",ROUND(IF('Indicator Data'!Y7&gt;CX$195,10,IF('Indicator Data'!Y7&lt;CX$194,0,10-(CX$195-'Indicator Data'!Y7)/(CX$195-CX$194)*10)),1))</f>
        <v>2.1</v>
      </c>
      <c r="CY4" s="35">
        <f>IF('Indicator Data'!Z7="No data","x",ROUND(IF('Indicator Data'!Z7&gt;CY$195,10,IF('Indicator Data'!Z7&lt;CY$194,0,10-(CY$195-'Indicator Data'!Z7)/(CY$195-CY$194)*10)),1))</f>
        <v>6.1</v>
      </c>
      <c r="CZ4" s="35">
        <f>IF('Indicator Data'!AA7="No data","x",ROUND(IF('Indicator Data'!AA7&gt;CZ$195,10,IF('Indicator Data'!AA7&lt;CZ$194,0,10-(CZ$195-'Indicator Data'!AA7)/(CZ$195-CZ$194)*10)),1))</f>
        <v>3.2</v>
      </c>
      <c r="DA4" s="35">
        <f t="shared" ref="DA4:DA67" si="60">ROUND(AVERAGE(CW4:CZ4),1)</f>
        <v>4.5</v>
      </c>
      <c r="DB4" s="35">
        <f t="shared" ref="DB4:DB67" si="61">ROUND(AVERAGE(CV4,DA4,DA4),1)</f>
        <v>3.3</v>
      </c>
      <c r="DC4" s="35" t="str">
        <f>IF('Indicator Data'!AF7="No data","x",ROUND(IF('Indicator Data'!AF7&gt;DC$195,10,IF('Indicator Data'!AF7&lt;DC$194,0,10-(DC$195-'Indicator Data'!AF7)/(DC$195-DC$194)*10)),1))</f>
        <v>x</v>
      </c>
      <c r="DD4" s="35">
        <f>IF('Indicator Data'!AG7="No data","x",ROUND(IF('Indicator Data'!AG7&gt;DD$195,10,IF('Indicator Data'!AG7&lt;DD$194,0,10-(DD$195-'Indicator Data'!AG7)/(DD$195-DD$194)*10)),1))</f>
        <v>0.5</v>
      </c>
      <c r="DE4" s="35">
        <f t="shared" ref="DE4:DE67" si="62">ROUND(AVERAGE(CW4,CX4,CY4,CZ4,DC4,DD4),1)</f>
        <v>3.7</v>
      </c>
      <c r="DF4" s="35">
        <f>IF('Indicator Data'!AB7="No data","x",ROUND(IF('Indicator Data'!AB7&gt;DF$195,10,IF('Indicator Data'!AB7&lt;DF$194,0,10-(DF$195-'Indicator Data'!AB7)/(DF$195-DF$194)*10)),1))</f>
        <v>0</v>
      </c>
      <c r="DG4" s="35">
        <f t="shared" ref="DG4:DG67" si="63">IF(AND(CT4="x",CS4="x",CU4="x"),"x",ROUND(AVERAGE(CS4:CU4,DF4),1))</f>
        <v>0.6</v>
      </c>
      <c r="DH4" s="144">
        <f>IF('Indicator Data'!AD7="No data","x",'Indicator Data'!AD7/'Indicator Data'!$CB7)</f>
        <v>2.6061574814094097E-4</v>
      </c>
      <c r="DI4" s="35">
        <f t="shared" ref="DI4:DI67" si="64">IF(DH4="x","x",ROUND(IF(DH4&gt;DI$195,0,IF(DH4&lt;DI$194,10,(DI$195-DH4)/(DI$195-DI$194)*10)),1))</f>
        <v>7.4</v>
      </c>
      <c r="DJ4" s="35">
        <f>IF('Indicator Data'!AE7="No data","x",ROUND(IF('Indicator Data'!AE7&gt;DJ$195,0,IF('Indicator Data'!AE7&lt;DJ$194,10,(DJ$195-'Indicator Data'!AE7)/(DJ$195-DJ$194)*10)),1))</f>
        <v>4</v>
      </c>
      <c r="DK4" s="35">
        <f t="shared" ref="DK4:DK67" si="65">IF(AND(DI4="x",DJ4="x"),"x",ROUND(AVERAGE(DI4:DJ4),1))</f>
        <v>5.7</v>
      </c>
      <c r="DL4" s="35">
        <f t="shared" ref="DL4:DL67" si="66">ROUND(AVERAGE(DG4,DK4,DE4),1)</f>
        <v>3.3</v>
      </c>
      <c r="DM4" s="37">
        <f t="shared" si="36"/>
        <v>4.7</v>
      </c>
      <c r="DN4" s="38">
        <f t="shared" si="37"/>
        <v>6.4</v>
      </c>
      <c r="DO4" s="35">
        <f>ROUND(IF('Indicator Data'!AH7=0,0,IF('Indicator Data'!AH7&gt;DO$195,10,IF('Indicator Data'!AH7&lt;DO$194,0,10-(DO$195-'Indicator Data'!AH7)/(DO$195-DO$194)*10))),1)</f>
        <v>1.4</v>
      </c>
      <c r="DP4" s="35">
        <f>ROUND(IF('Indicator Data'!AI7=0,0,IF(LOG('Indicator Data'!AI7)&gt;LOG(DP$195),10,IF(LOG('Indicator Data'!AI7)&lt;LOG(DP$194),0,10-(LOG(DP$195)-LOG('Indicator Data'!AI7))/(LOG(DP$195)-LOG(DP$194))*10))),1)</f>
        <v>0.6</v>
      </c>
      <c r="DQ4" s="37">
        <f t="shared" si="38"/>
        <v>1</v>
      </c>
      <c r="DR4" s="35">
        <f>'Indicator Data'!AJ7</f>
        <v>0</v>
      </c>
      <c r="DS4" s="35">
        <f>'Indicator Data'!AK7</f>
        <v>0</v>
      </c>
      <c r="DT4" s="37">
        <f t="shared" si="39"/>
        <v>0</v>
      </c>
      <c r="DU4" s="38">
        <f t="shared" si="40"/>
        <v>0.7</v>
      </c>
      <c r="DV4" s="13"/>
      <c r="DW4" s="83"/>
    </row>
    <row r="5" spans="1:127" s="2" customFormat="1" x14ac:dyDescent="0.3">
      <c r="A5" s="98" t="str">
        <f>'Indicator Data'!A8</f>
        <v>Algeria</v>
      </c>
      <c r="B5" s="39" t="str">
        <f>'Indicator Data'!B8</f>
        <v>DZA</v>
      </c>
      <c r="C5" s="35">
        <f>ROUND(IF('Indicator Data'!C8=0,0.1,IF(LOG('Indicator Data'!C8)&gt;C$195,10,IF(LOG('Indicator Data'!C8)&lt;C$194,0,10-(C$195-LOG('Indicator Data'!C8))/(C$195-C$194)*10))),1)</f>
        <v>9.6</v>
      </c>
      <c r="D5" s="35">
        <f>ROUND(IF('Indicator Data'!D8=0,0.1,IF(LOG('Indicator Data'!D8)&gt;D$195,10,IF(LOG('Indicator Data'!D8)&lt;D$194,0,10-(D$195-LOG('Indicator Data'!D8))/(D$195-D$194)*10))),1)</f>
        <v>10</v>
      </c>
      <c r="E5" s="35">
        <f t="shared" si="0"/>
        <v>9.8000000000000007</v>
      </c>
      <c r="F5" s="35">
        <f>IF('Indicator Data'!E8="No data",0.1,(ROUND(IF('Indicator Data'!E8=0,0,IF(LOG('Indicator Data'!E8)&gt;F$195,10,IF(LOG('Indicator Data'!E8)&lt;F$194,0,10-(F$195-LOG('Indicator Data'!E8))/(F$195-F$194)*10))),1)))</f>
        <v>7.4</v>
      </c>
      <c r="G5" s="35">
        <f>ROUND(IF('Indicator Data'!F8=0,0,IF(LOG('Indicator Data'!F8)&gt;G$195,10,IF(LOG('Indicator Data'!F8)&lt;G$194,0,10-(G$195-LOG('Indicator Data'!F8))/(G$195-G$194)*10))),1)</f>
        <v>5</v>
      </c>
      <c r="H5" s="35">
        <f>ROUND(IF('Indicator Data'!G8=0,0,IF(LOG('Indicator Data'!G8)&gt;H$195,10,IF(LOG('Indicator Data'!G8)&lt;H$194,0,10-(H$195-LOG('Indicator Data'!G8))/(H$195-H$194)*10))),1)</f>
        <v>0</v>
      </c>
      <c r="I5" s="35">
        <f>ROUND(IF('Indicator Data'!H8=0,0,IF(LOG('Indicator Data'!H8)&gt;I$195,10,IF(LOG('Indicator Data'!H8)&lt;I$194,0,10-(I$195-LOG('Indicator Data'!H8))/(I$195-I$194)*10))),1)</f>
        <v>0</v>
      </c>
      <c r="J5" s="35">
        <f t="shared" si="1"/>
        <v>0</v>
      </c>
      <c r="K5" s="35">
        <f>ROUND(IF('Indicator Data'!I8=0,0,IF(LOG('Indicator Data'!I8)&gt;K$195,10,IF(LOG('Indicator Data'!I8)&lt;K$194,0,10-(K$195-LOG('Indicator Data'!I8))/(K$195-K$194)*10))),1)</f>
        <v>0</v>
      </c>
      <c r="L5" s="35">
        <f t="shared" si="2"/>
        <v>0</v>
      </c>
      <c r="M5" s="35">
        <f>ROUND(IF('Indicator Data'!J8=0,0,IF(LOG('Indicator Data'!J8)&gt;M$195,10,IF(LOG('Indicator Data'!J8)&lt;M$194,0,10-(M$195-LOG('Indicator Data'!J8))/(M$195-M$194)*10))),1)</f>
        <v>0</v>
      </c>
      <c r="N5" s="36">
        <f>'Indicator Data'!C8/'Indicator Data'!$CC8</f>
        <v>1.6831176615099551E-3</v>
      </c>
      <c r="O5" s="36">
        <f>'Indicator Data'!D8/'Indicator Data'!$CC8</f>
        <v>5.0364240652106876E-4</v>
      </c>
      <c r="P5" s="36">
        <f>IF(F5=0.1,"x",'Indicator Data'!E8/'Indicator Data'!$CC8)</f>
        <v>2.3944270167287752E-3</v>
      </c>
      <c r="Q5" s="36">
        <f>'Indicator Data'!F8/'Indicator Data'!$CC8</f>
        <v>2.4364961712671245E-7</v>
      </c>
      <c r="R5" s="36">
        <f>'Indicator Data'!G8/'Indicator Data'!$CC8</f>
        <v>0</v>
      </c>
      <c r="S5" s="36">
        <f>'Indicator Data'!H8/'Indicator Data'!$CC8</f>
        <v>0</v>
      </c>
      <c r="T5" s="36">
        <f>'Indicator Data'!I8/'Indicator Data'!$CC8</f>
        <v>0</v>
      </c>
      <c r="U5" s="36">
        <f>'Indicator Data'!J8/'Indicator Data'!$CC8</f>
        <v>0</v>
      </c>
      <c r="V5" s="35">
        <f t="shared" si="3"/>
        <v>8.4</v>
      </c>
      <c r="W5" s="35">
        <f t="shared" si="4"/>
        <v>5</v>
      </c>
      <c r="X5" s="35">
        <f t="shared" si="5"/>
        <v>7</v>
      </c>
      <c r="Y5" s="35">
        <f t="shared" si="6"/>
        <v>1.6</v>
      </c>
      <c r="Z5" s="35">
        <f t="shared" si="7"/>
        <v>4.2</v>
      </c>
      <c r="AA5" s="35">
        <f t="shared" si="8"/>
        <v>0</v>
      </c>
      <c r="AB5" s="35">
        <f t="shared" si="9"/>
        <v>0</v>
      </c>
      <c r="AC5" s="35">
        <f t="shared" si="10"/>
        <v>0</v>
      </c>
      <c r="AD5" s="35">
        <f t="shared" si="11"/>
        <v>0</v>
      </c>
      <c r="AE5" s="35">
        <f t="shared" si="12"/>
        <v>0</v>
      </c>
      <c r="AF5" s="35">
        <f t="shared" si="13"/>
        <v>0</v>
      </c>
      <c r="AG5" s="35">
        <f>ROUND(IF('Indicator Data'!K8=0,0,IF('Indicator Data'!K8&gt;AG$195,10,IF('Indicator Data'!K8&lt;AG$194,0,10-(AG$195-'Indicator Data'!K8)/(AG$195-AG$194)*10))),1)</f>
        <v>0</v>
      </c>
      <c r="AH5" s="35">
        <f t="shared" si="14"/>
        <v>9</v>
      </c>
      <c r="AI5" s="35">
        <f t="shared" si="15"/>
        <v>7.5</v>
      </c>
      <c r="AJ5" s="35">
        <f t="shared" si="16"/>
        <v>0</v>
      </c>
      <c r="AK5" s="35">
        <f t="shared" si="17"/>
        <v>0</v>
      </c>
      <c r="AL5" s="35">
        <f t="shared" si="18"/>
        <v>0</v>
      </c>
      <c r="AM5" s="35">
        <f t="shared" si="19"/>
        <v>0</v>
      </c>
      <c r="AN5" s="35">
        <f t="shared" si="20"/>
        <v>0</v>
      </c>
      <c r="AO5" s="143">
        <f t="shared" si="21"/>
        <v>8.8000000000000007</v>
      </c>
      <c r="AP5" s="143">
        <f t="shared" si="41"/>
        <v>5.2</v>
      </c>
      <c r="AQ5" s="143">
        <f t="shared" si="22"/>
        <v>4.5999999999999996</v>
      </c>
      <c r="AR5" s="143">
        <f t="shared" si="23"/>
        <v>0</v>
      </c>
      <c r="AS5" s="35">
        <f t="shared" si="24"/>
        <v>0</v>
      </c>
      <c r="AT5" s="35">
        <f>IF('Indicator Data'!L8="No data","x",IF('Indicator Data'!CD8&lt;1000,"x",ROUND((IF('Indicator Data'!L8&gt;AT$195,10,IF('Indicator Data'!L8&lt;AT$194,0,10-(AT$195-'Indicator Data'!L8)/(AT$195-AT$194)*10))),1)))</f>
        <v>4.5999999999999996</v>
      </c>
      <c r="AU5" s="143">
        <f t="shared" si="25"/>
        <v>2.2999999999999998</v>
      </c>
      <c r="AV5" s="35">
        <f>IF('Indicator Data'!M8="No data","x",ROUND(IF('Indicator Data'!M8=0,0,IF(LOG('Indicator Data'!M8)&gt;AV$195,10,IF(LOG('Indicator Data'!M8)&lt;AV$194,0,10-(AV$195-LOG('Indicator Data'!M8))/(AV$195-AV$194)*10))),1))</f>
        <v>0.1</v>
      </c>
      <c r="AW5" s="36">
        <f>IF(AV5="x","x",'Indicator Data'!M8/'Indicator Data'!$CC8)</f>
        <v>3.009767697889804E-7</v>
      </c>
      <c r="AX5" s="35">
        <f t="shared" si="42"/>
        <v>0</v>
      </c>
      <c r="AY5" s="35">
        <f t="shared" si="43"/>
        <v>0.1</v>
      </c>
      <c r="AZ5" s="35">
        <f>IF('Indicator Data'!N8="No data","x",ROUND(IF('Indicator Data'!N8=0,0,IF(LOG('Indicator Data'!N8)&gt;AZ$195,10,IF(LOG('Indicator Data'!N8)&lt;AZ$194,0,10-(AZ$195-LOG('Indicator Data'!N8))/(AZ$195-AZ$194)*10))),1))</f>
        <v>0</v>
      </c>
      <c r="BA5" s="36">
        <f>IF(AZ5="x","x",'Indicator Data'!N8/'Indicator Data'!$CC8)</f>
        <v>0</v>
      </c>
      <c r="BB5" s="35">
        <f t="shared" si="44"/>
        <v>0</v>
      </c>
      <c r="BC5" s="35">
        <f t="shared" si="45"/>
        <v>0</v>
      </c>
      <c r="BD5" s="35">
        <f>IF('Indicator Data'!O8="No data","x",ROUND(IF('Indicator Data'!O8=0,0,IF(LOG('Indicator Data'!O8)&gt;BD$195,10,IF(LOG('Indicator Data'!O8)&lt;BD$194,0,10-(BD$195-LOG('Indicator Data'!O8))/(BD$195-BD$194)*10))),1))</f>
        <v>0</v>
      </c>
      <c r="BE5" s="36">
        <f>IF(BD5="x","x",'Indicator Data'!O8/'Indicator Data'!$CC8)</f>
        <v>0</v>
      </c>
      <c r="BF5" s="35">
        <f t="shared" si="46"/>
        <v>0</v>
      </c>
      <c r="BG5" s="35">
        <f t="shared" si="47"/>
        <v>0</v>
      </c>
      <c r="BH5" s="35">
        <f>IF('Indicator Data'!P8="No data","x",ROUND(IF('Indicator Data'!P8=0,0,IF(LOG('Indicator Data'!P8)&gt;BH$195,10,IF(LOG('Indicator Data'!P8)&lt;BH$194,0,10-(BH$195-LOG('Indicator Data'!P8))/(BH$195-BH$194)*10))),1))</f>
        <v>0</v>
      </c>
      <c r="BI5" s="36">
        <f>IF(BH5="x","x",'Indicator Data'!P8/'Indicator Data'!$CC8)</f>
        <v>0</v>
      </c>
      <c r="BJ5" s="35">
        <f t="shared" si="48"/>
        <v>0</v>
      </c>
      <c r="BK5" s="35">
        <f t="shared" si="49"/>
        <v>0</v>
      </c>
      <c r="BL5" s="35">
        <f t="shared" si="50"/>
        <v>0</v>
      </c>
      <c r="BM5" s="35">
        <f>ROUND(IF('Indicator Data'!Q8=0,0,IF(LOG('Indicator Data'!Q8)&gt;BM$195,10,IF(LOG('Indicator Data'!Q8)&lt;BM$194,0,10-(BM$195-LOG('Indicator Data'!Q8))/(BM$195-BM$194)*10))),1)</f>
        <v>0</v>
      </c>
      <c r="BN5" s="35">
        <f>ROUND(IF('Indicator Data'!R8=0,0,IF(LOG('Indicator Data'!R8)&gt;BN$195,10,IF(LOG('Indicator Data'!R8)&lt;BN$194,0,10-(BN$195-LOG('Indicator Data'!R8))/(BN$195-BN$194)*10))),1)</f>
        <v>0</v>
      </c>
      <c r="BO5" s="35">
        <f t="shared" si="51"/>
        <v>0</v>
      </c>
      <c r="BP5" s="36">
        <f>'Indicator Data'!Q8/'Indicator Data'!$CC8</f>
        <v>0</v>
      </c>
      <c r="BQ5" s="36">
        <f>'Indicator Data'!R8/'Indicator Data'!$CC8</f>
        <v>0</v>
      </c>
      <c r="BR5" s="35">
        <f t="shared" si="26"/>
        <v>0</v>
      </c>
      <c r="BS5" s="35">
        <f t="shared" si="27"/>
        <v>0</v>
      </c>
      <c r="BT5" s="35">
        <f t="shared" si="28"/>
        <v>0</v>
      </c>
      <c r="BU5" s="35">
        <f t="shared" si="52"/>
        <v>0</v>
      </c>
      <c r="BV5" s="35">
        <f>ROUND(IF('Indicator Data'!S8=0,0,IF(LOG('Indicator Data'!S8)&gt;BV$195,10,IF(LOG('Indicator Data'!S8)&lt;BV$194,0,10-(BV$195-LOG('Indicator Data'!S8))/(BV$195-BV$194)*10))),1)</f>
        <v>0</v>
      </c>
      <c r="BW5" s="35">
        <f>ROUND(IF('Indicator Data'!T8=0,0,IF(LOG('Indicator Data'!T8)&gt;BW$195,10,IF(LOG('Indicator Data'!T8)&lt;BW$194,0,10-(BW$195-LOG('Indicator Data'!T8))/(BW$195-BW$194)*10))),1)</f>
        <v>0</v>
      </c>
      <c r="BX5" s="35">
        <f t="shared" si="53"/>
        <v>0</v>
      </c>
      <c r="BY5" s="36">
        <f>'Indicator Data'!S8/'Indicator Data'!$CC8</f>
        <v>0</v>
      </c>
      <c r="BZ5" s="36">
        <f>'Indicator Data'!T8/'Indicator Data'!$CC8</f>
        <v>0</v>
      </c>
      <c r="CA5" s="35">
        <f t="shared" si="29"/>
        <v>0</v>
      </c>
      <c r="CB5" s="35">
        <f t="shared" si="30"/>
        <v>0</v>
      </c>
      <c r="CC5" s="35">
        <f t="shared" si="54"/>
        <v>0</v>
      </c>
      <c r="CD5" s="35">
        <f t="shared" si="55"/>
        <v>0</v>
      </c>
      <c r="CE5" s="35">
        <f t="shared" si="56"/>
        <v>0</v>
      </c>
      <c r="CF5" s="35">
        <f>ROUND(IF('Indicator Data'!U8=0,0,IF(LOG('Indicator Data'!U8)&gt;CF$195,10,IF(LOG('Indicator Data'!U8)&lt;CF$194,0,10-(CF$195-LOG('Indicator Data'!U8))/(CF$195-CF$194)*10))),1)</f>
        <v>7.8</v>
      </c>
      <c r="CG5" s="36">
        <f>'Indicator Data'!U8/'Indicator Data'!$CC8</f>
        <v>7.4122000385543244E-2</v>
      </c>
      <c r="CH5" s="35">
        <f t="shared" si="31"/>
        <v>0.8</v>
      </c>
      <c r="CI5" s="35">
        <f t="shared" si="57"/>
        <v>5.3</v>
      </c>
      <c r="CJ5" s="35">
        <f>ROUND(IF('Indicator Data'!V8=0,0,IF(LOG('Indicator Data'!V8)&gt;CJ$195,10,IF(LOG('Indicator Data'!V8)&lt;CJ$194,0,10-(CJ$195-LOG('Indicator Data'!V8))/(CJ$195-CJ$194)*10))),1)</f>
        <v>9</v>
      </c>
      <c r="CK5" s="36">
        <f>IF('Indicator Data'!V8/'Indicator Data'!$CC8&gt;1,1,'Indicator Data'!V8/'Indicator Data'!$CC8)</f>
        <v>0.49226920711311661</v>
      </c>
      <c r="CL5" s="35">
        <f t="shared" si="32"/>
        <v>4.9000000000000004</v>
      </c>
      <c r="CM5" s="35">
        <f t="shared" si="58"/>
        <v>7.5</v>
      </c>
      <c r="CN5" s="35">
        <f>ROUND(IF('Indicator Data'!W8=0,0,IF(LOG('Indicator Data'!W8)&gt;CN$195,10,IF(LOG('Indicator Data'!W8)&lt;CN$194,0,10-(CN$195-LOG('Indicator Data'!W8))/(CN$195-CN$194)*10))),1)</f>
        <v>7.3</v>
      </c>
      <c r="CO5" s="36">
        <f>'Indicator Data'!W8/'Indicator Data'!$CC8</f>
        <v>3.4044172759125683E-2</v>
      </c>
      <c r="CP5" s="35">
        <f t="shared" si="33"/>
        <v>0.3</v>
      </c>
      <c r="CQ5" s="35">
        <f t="shared" si="59"/>
        <v>4.7</v>
      </c>
      <c r="CR5" s="35">
        <f t="shared" si="34"/>
        <v>4.9000000000000004</v>
      </c>
      <c r="CS5" s="35">
        <f>IF('Indicator Data'!BS8="No data","x",ROUND(IF('Indicator Data'!BS8&gt;CS$195,0,IF('Indicator Data'!BS8&lt;CS$194,10,(CS$195-'Indicator Data'!BS8)/(CS$195-CS$194)*10)),1))</f>
        <v>1.4</v>
      </c>
      <c r="CT5" s="35">
        <f>IF('Indicator Data'!BT8="No data","x",ROUND(IF('Indicator Data'!BT8&gt;CT$195,0,IF('Indicator Data'!BT8&lt;CT$194,10,(CT$195-'Indicator Data'!BT8)/(CT$195-CT$194)*10)),1))</f>
        <v>1.1000000000000001</v>
      </c>
      <c r="CU5" s="35">
        <f>IF('Indicator Data'!AC8="No data","x",ROUND(IF('Indicator Data'!AC8&gt;CU$195,0,IF('Indicator Data'!AC8&lt;CU$194,10,(CU$195-'Indicator Data'!AC8)/(CU$195-CU$194)*10)),1))</f>
        <v>1.6</v>
      </c>
      <c r="CV5" s="35">
        <f t="shared" si="35"/>
        <v>1.4</v>
      </c>
      <c r="CW5" s="35">
        <f>IF('Indicator Data'!X8="No data","x",ROUND(IF(LOG('Indicator Data'!X8)&gt;CW$195,10,IF(LOG('Indicator Data'!X8)&lt;CW$194,0,10-(CW$195-LOG('Indicator Data'!X8))/(CW$195-CW$194)*10)),1))</f>
        <v>4.2</v>
      </c>
      <c r="CX5" s="35">
        <f>IF('Indicator Data'!Y8="No data","x",ROUND(IF('Indicator Data'!Y8&gt;CX$195,10,IF('Indicator Data'!Y8&lt;CX$194,0,10-(CX$195-'Indicator Data'!Y8)/(CX$195-CX$194)*10)),1))</f>
        <v>5.4</v>
      </c>
      <c r="CY5" s="35">
        <f>IF('Indicator Data'!Z8="No data","x",ROUND(IF('Indicator Data'!Z8&gt;CY$195,10,IF('Indicator Data'!Z8&lt;CY$194,0,10-(CY$195-'Indicator Data'!Z8)/(CY$195-CY$194)*10)),1))</f>
        <v>7.3</v>
      </c>
      <c r="CZ5" s="35" t="str">
        <f>IF('Indicator Data'!AA8="No data","x",ROUND(IF('Indicator Data'!AA8&gt;CZ$195,10,IF('Indicator Data'!AA8&lt;CZ$194,0,10-(CZ$195-'Indicator Data'!AA8)/(CZ$195-CZ$194)*10)),1))</f>
        <v>x</v>
      </c>
      <c r="DA5" s="35">
        <f t="shared" si="60"/>
        <v>5.6</v>
      </c>
      <c r="DB5" s="35">
        <f t="shared" si="61"/>
        <v>4.2</v>
      </c>
      <c r="DC5" s="35" t="str">
        <f>IF('Indicator Data'!AF8="No data","x",ROUND(IF('Indicator Data'!AF8&gt;DC$195,10,IF('Indicator Data'!AF8&lt;DC$194,0,10-(DC$195-'Indicator Data'!AF8)/(DC$195-DC$194)*10)),1))</f>
        <v>x</v>
      </c>
      <c r="DD5" s="35">
        <f>IF('Indicator Data'!AG8="No data","x",ROUND(IF('Indicator Data'!AG8&gt;DD$195,10,IF('Indicator Data'!AG8&lt;DD$194,0,10-(DD$195-'Indicator Data'!AG8)/(DD$195-DD$194)*10)),1))</f>
        <v>4.3</v>
      </c>
      <c r="DE5" s="35">
        <f t="shared" si="62"/>
        <v>5.3</v>
      </c>
      <c r="DF5" s="35">
        <f>IF('Indicator Data'!AB8="No data","x",ROUND(IF('Indicator Data'!AB8&gt;DF$195,10,IF('Indicator Data'!AB8&lt;DF$194,0,10-(DF$195-'Indicator Data'!AB8)/(DF$195-DF$194)*10)),1))</f>
        <v>0.3</v>
      </c>
      <c r="DG5" s="35">
        <f t="shared" si="63"/>
        <v>1.1000000000000001</v>
      </c>
      <c r="DH5" s="144">
        <f>IF('Indicator Data'!AD8="No data","x",'Indicator Data'!AD8/'Indicator Data'!$CB8)</f>
        <v>3.0870417380950323E-4</v>
      </c>
      <c r="DI5" s="35">
        <f t="shared" si="64"/>
        <v>6.9</v>
      </c>
      <c r="DJ5" s="35">
        <f>IF('Indicator Data'!AE8="No data","x",ROUND(IF('Indicator Data'!AE8&gt;DJ$195,0,IF('Indicator Data'!AE8&lt;DJ$194,10,(DJ$195-'Indicator Data'!AE8)/(DJ$195-DJ$194)*10)),1))</f>
        <v>2</v>
      </c>
      <c r="DK5" s="35">
        <f t="shared" si="65"/>
        <v>4.5</v>
      </c>
      <c r="DL5" s="35">
        <f t="shared" si="66"/>
        <v>3.6</v>
      </c>
      <c r="DM5" s="37">
        <f t="shared" si="36"/>
        <v>3.4</v>
      </c>
      <c r="DN5" s="38">
        <f t="shared" si="37"/>
        <v>4.7</v>
      </c>
      <c r="DO5" s="35">
        <f>ROUND(IF('Indicator Data'!AH8=0,0,IF('Indicator Data'!AH8&gt;DO$195,10,IF('Indicator Data'!AH8&lt;DO$194,0,10-(DO$195-'Indicator Data'!AH8)/(DO$195-DO$194)*10))),1)</f>
        <v>8</v>
      </c>
      <c r="DP5" s="35">
        <f>ROUND(IF('Indicator Data'!AI8=0,0,IF(LOG('Indicator Data'!AI8)&gt;LOG(DP$195),10,IF(LOG('Indicator Data'!AI8)&lt;LOG(DP$194),0,10-(LOG(DP$195)-LOG('Indicator Data'!AI8))/(LOG(DP$195)-LOG(DP$194))*10))),1)</f>
        <v>6.9</v>
      </c>
      <c r="DQ5" s="37">
        <f t="shared" si="38"/>
        <v>7.5</v>
      </c>
      <c r="DR5" s="35">
        <f>'Indicator Data'!AJ8</f>
        <v>0</v>
      </c>
      <c r="DS5" s="35">
        <f>'Indicator Data'!AK8</f>
        <v>0</v>
      </c>
      <c r="DT5" s="37">
        <f t="shared" si="39"/>
        <v>0</v>
      </c>
      <c r="DU5" s="38">
        <f t="shared" si="40"/>
        <v>5.3</v>
      </c>
      <c r="DV5" s="13"/>
      <c r="DW5" s="83"/>
    </row>
    <row r="6" spans="1:127" s="2" customFormat="1" x14ac:dyDescent="0.3">
      <c r="A6" s="98" t="str">
        <f>'Indicator Data'!A9</f>
        <v>Angola</v>
      </c>
      <c r="B6" s="39" t="str">
        <f>'Indicator Data'!B9</f>
        <v>AGO</v>
      </c>
      <c r="C6" s="35">
        <f>ROUND(IF('Indicator Data'!C9=0,0.1,IF(LOG('Indicator Data'!C9)&gt;C$195,10,IF(LOG('Indicator Data'!C9)&lt;C$194,0,10-(C$195-LOG('Indicator Data'!C9))/(C$195-C$194)*10))),1)</f>
        <v>0.1</v>
      </c>
      <c r="D6" s="35">
        <f>ROUND(IF('Indicator Data'!D9=0,0.1,IF(LOG('Indicator Data'!D9)&gt;D$195,10,IF(LOG('Indicator Data'!D9)&lt;D$194,0,10-(D$195-LOG('Indicator Data'!D9))/(D$195-D$194)*10))),1)</f>
        <v>0.1</v>
      </c>
      <c r="E6" s="35">
        <f t="shared" si="0"/>
        <v>0.1</v>
      </c>
      <c r="F6" s="35">
        <f>IF('Indicator Data'!E9="No data",0.1,(ROUND(IF('Indicator Data'!E9=0,0,IF(LOG('Indicator Data'!E9)&gt;F$195,10,IF(LOG('Indicator Data'!E9)&lt;F$194,0,10-(F$195-LOG('Indicator Data'!E9))/(F$195-F$194)*10))),1)))</f>
        <v>7.2</v>
      </c>
      <c r="G6" s="35">
        <f>ROUND(IF('Indicator Data'!F9=0,0,IF(LOG('Indicator Data'!F9)&gt;G$195,10,IF(LOG('Indicator Data'!F9)&lt;G$194,0,10-(G$195-LOG('Indicator Data'!F9))/(G$195-G$194)*10))),1)</f>
        <v>0</v>
      </c>
      <c r="H6" s="35">
        <f>ROUND(IF('Indicator Data'!G9=0,0,IF(LOG('Indicator Data'!G9)&gt;H$195,10,IF(LOG('Indicator Data'!G9)&lt;H$194,0,10-(H$195-LOG('Indicator Data'!G9))/(H$195-H$194)*10))),1)</f>
        <v>0</v>
      </c>
      <c r="I6" s="35">
        <f>ROUND(IF('Indicator Data'!H9=0,0,IF(LOG('Indicator Data'!H9)&gt;I$195,10,IF(LOG('Indicator Data'!H9)&lt;I$194,0,10-(I$195-LOG('Indicator Data'!H9))/(I$195-I$194)*10))),1)</f>
        <v>0</v>
      </c>
      <c r="J6" s="35">
        <f t="shared" si="1"/>
        <v>0</v>
      </c>
      <c r="K6" s="35">
        <f>ROUND(IF('Indicator Data'!I9=0,0,IF(LOG('Indicator Data'!I9)&gt;K$195,10,IF(LOG('Indicator Data'!I9)&lt;K$194,0,10-(K$195-LOG('Indicator Data'!I9))/(K$195-K$194)*10))),1)</f>
        <v>0</v>
      </c>
      <c r="L6" s="35">
        <f t="shared" si="2"/>
        <v>0</v>
      </c>
      <c r="M6" s="35">
        <f>ROUND(IF('Indicator Data'!J9=0,0,IF(LOG('Indicator Data'!J9)&gt;M$195,10,IF(LOG('Indicator Data'!J9)&lt;M$194,0,10-(M$195-LOG('Indicator Data'!J9))/(M$195-M$194)*10))),1)</f>
        <v>10</v>
      </c>
      <c r="N6" s="36">
        <f>'Indicator Data'!C9/'Indicator Data'!$CC9</f>
        <v>0</v>
      </c>
      <c r="O6" s="36">
        <f>'Indicator Data'!D9/'Indicator Data'!$CC9</f>
        <v>0</v>
      </c>
      <c r="P6" s="36">
        <f>IF(F6=0.1,"x",'Indicator Data'!E9/'Indicator Data'!$CC9)</f>
        <v>3.0505623782331559E-3</v>
      </c>
      <c r="Q6" s="36">
        <f>'Indicator Data'!F9/'Indicator Data'!$CC9</f>
        <v>0</v>
      </c>
      <c r="R6" s="36">
        <f>'Indicator Data'!G9/'Indicator Data'!$CC9</f>
        <v>0</v>
      </c>
      <c r="S6" s="36">
        <f>'Indicator Data'!H9/'Indicator Data'!$CC9</f>
        <v>0</v>
      </c>
      <c r="T6" s="36">
        <f>'Indicator Data'!I9/'Indicator Data'!$CC9</f>
        <v>0</v>
      </c>
      <c r="U6" s="36">
        <f>'Indicator Data'!J9/'Indicator Data'!$CC9</f>
        <v>6.6079537364064885E-3</v>
      </c>
      <c r="V6" s="35">
        <f t="shared" si="3"/>
        <v>0</v>
      </c>
      <c r="W6" s="35">
        <f t="shared" si="4"/>
        <v>0</v>
      </c>
      <c r="X6" s="35">
        <f t="shared" si="5"/>
        <v>0</v>
      </c>
      <c r="Y6" s="35">
        <f t="shared" si="6"/>
        <v>2</v>
      </c>
      <c r="Z6" s="35">
        <f t="shared" si="7"/>
        <v>0</v>
      </c>
      <c r="AA6" s="35">
        <f t="shared" si="8"/>
        <v>0</v>
      </c>
      <c r="AB6" s="35">
        <f t="shared" si="9"/>
        <v>0</v>
      </c>
      <c r="AC6" s="35">
        <f t="shared" si="10"/>
        <v>0</v>
      </c>
      <c r="AD6" s="35">
        <f t="shared" si="11"/>
        <v>0</v>
      </c>
      <c r="AE6" s="35">
        <f t="shared" si="12"/>
        <v>0</v>
      </c>
      <c r="AF6" s="35">
        <f t="shared" si="13"/>
        <v>2.2000000000000002</v>
      </c>
      <c r="AG6" s="35">
        <f>ROUND(IF('Indicator Data'!K9=0,0,IF('Indicator Data'!K9&gt;AG$195,10,IF('Indicator Data'!K9&lt;AG$194,0,10-(AG$195-'Indicator Data'!K9)/(AG$195-AG$194)*10))),1)</f>
        <v>6.7</v>
      </c>
      <c r="AH6" s="35">
        <f t="shared" si="14"/>
        <v>0.1</v>
      </c>
      <c r="AI6" s="35">
        <f t="shared" si="15"/>
        <v>0.1</v>
      </c>
      <c r="AJ6" s="35">
        <f t="shared" si="16"/>
        <v>0</v>
      </c>
      <c r="AK6" s="35">
        <f t="shared" si="17"/>
        <v>0</v>
      </c>
      <c r="AL6" s="35">
        <f t="shared" si="18"/>
        <v>0</v>
      </c>
      <c r="AM6" s="35">
        <f t="shared" si="19"/>
        <v>0</v>
      </c>
      <c r="AN6" s="35">
        <f t="shared" si="20"/>
        <v>8</v>
      </c>
      <c r="AO6" s="143">
        <f t="shared" si="21"/>
        <v>0.1</v>
      </c>
      <c r="AP6" s="143">
        <f t="shared" si="41"/>
        <v>5.0999999999999996</v>
      </c>
      <c r="AQ6" s="143">
        <f t="shared" si="22"/>
        <v>0</v>
      </c>
      <c r="AR6" s="143">
        <f t="shared" si="23"/>
        <v>0</v>
      </c>
      <c r="AS6" s="35">
        <f t="shared" si="24"/>
        <v>7.4</v>
      </c>
      <c r="AT6" s="35">
        <f>IF('Indicator Data'!L9="No data","x",IF('Indicator Data'!CD9&lt;1000,"x",ROUND((IF('Indicator Data'!L9&gt;AT$195,10,IF('Indicator Data'!L9&lt;AT$194,0,10-(AT$195-'Indicator Data'!L9)/(AT$195-AT$194)*10))),1)))</f>
        <v>0</v>
      </c>
      <c r="AU6" s="143">
        <f t="shared" si="25"/>
        <v>3.7</v>
      </c>
      <c r="AV6" s="35">
        <f>IF('Indicator Data'!M9="No data","x",ROUND(IF('Indicator Data'!M9=0,0,IF(LOG('Indicator Data'!M9)&gt;AV$195,10,IF(LOG('Indicator Data'!M9)&lt;AV$194,0,10-(AV$195-LOG('Indicator Data'!M9))/(AV$195-AV$194)*10))),1))</f>
        <v>4.2</v>
      </c>
      <c r="AW6" s="36">
        <f>IF(AV6="x","x",'Indicator Data'!M9/'Indicator Data'!$CC9)</f>
        <v>3.3739613467455488E-4</v>
      </c>
      <c r="AX6" s="35">
        <f t="shared" si="42"/>
        <v>0</v>
      </c>
      <c r="AY6" s="35">
        <f t="shared" si="43"/>
        <v>2.2999999999999998</v>
      </c>
      <c r="AZ6" s="35">
        <f>IF('Indicator Data'!N9="No data","x",ROUND(IF('Indicator Data'!N9=0,0,IF(LOG('Indicator Data'!N9)&gt;AZ$195,10,IF(LOG('Indicator Data'!N9)&lt;AZ$194,0,10-(AZ$195-LOG('Indicator Data'!N9))/(AZ$195-AZ$194)*10))),1))</f>
        <v>7.4</v>
      </c>
      <c r="BA6" s="36">
        <f>IF(AZ6="x","x",'Indicator Data'!N9/'Indicator Data'!$CC9)</f>
        <v>1.1403605061901932E-2</v>
      </c>
      <c r="BB6" s="35">
        <f t="shared" si="44"/>
        <v>2.2999999999999998</v>
      </c>
      <c r="BC6" s="35">
        <f t="shared" si="45"/>
        <v>5.4</v>
      </c>
      <c r="BD6" s="35">
        <f>IF('Indicator Data'!O9="No data","x",ROUND(IF('Indicator Data'!O9=0,0,IF(LOG('Indicator Data'!O9)&gt;BD$195,10,IF(LOG('Indicator Data'!O9)&lt;BD$194,0,10-(BD$195-LOG('Indicator Data'!O9))/(BD$195-BD$194)*10))),1))</f>
        <v>0</v>
      </c>
      <c r="BE6" s="36">
        <f>IF(BD6="x","x",'Indicator Data'!O9/'Indicator Data'!$CC9)</f>
        <v>0</v>
      </c>
      <c r="BF6" s="35">
        <f t="shared" si="46"/>
        <v>0</v>
      </c>
      <c r="BG6" s="35">
        <f t="shared" si="47"/>
        <v>0</v>
      </c>
      <c r="BH6" s="35">
        <f>IF('Indicator Data'!P9="No data","x",ROUND(IF('Indicator Data'!P9=0,0,IF(LOG('Indicator Data'!P9)&gt;BH$195,10,IF(LOG('Indicator Data'!P9)&lt;BH$194,0,10-(BH$195-LOG('Indicator Data'!P9))/(BH$195-BH$194)*10))),1))</f>
        <v>8.6</v>
      </c>
      <c r="BI6" s="36">
        <f>IF(BH6="x","x",'Indicator Data'!P9/'Indicator Data'!$CC9)</f>
        <v>5.4175128529686506E-2</v>
      </c>
      <c r="BJ6" s="35">
        <f t="shared" si="48"/>
        <v>5.4</v>
      </c>
      <c r="BK6" s="35">
        <f t="shared" si="49"/>
        <v>7.3</v>
      </c>
      <c r="BL6" s="35">
        <f t="shared" si="50"/>
        <v>4.3</v>
      </c>
      <c r="BM6" s="35">
        <f>ROUND(IF('Indicator Data'!Q9=0,0,IF(LOG('Indicator Data'!Q9)&gt;BM$195,10,IF(LOG('Indicator Data'!Q9)&lt;BM$194,0,10-(BM$195-LOG('Indicator Data'!Q9))/(BM$195-BM$194)*10))),1)</f>
        <v>9.1</v>
      </c>
      <c r="BN6" s="35">
        <f>ROUND(IF('Indicator Data'!R9=0,0,IF(LOG('Indicator Data'!R9)&gt;BN$195,10,IF(LOG('Indicator Data'!R9)&lt;BN$194,0,10-(BN$195-LOG('Indicator Data'!R9))/(BN$195-BN$194)*10))),1)</f>
        <v>0</v>
      </c>
      <c r="BO6" s="35">
        <f t="shared" si="51"/>
        <v>3.0333333333333332</v>
      </c>
      <c r="BP6" s="36">
        <f>'Indicator Data'!Q9/'Indicator Data'!$CC9</f>
        <v>0.9923816636101539</v>
      </c>
      <c r="BQ6" s="36">
        <f>'Indicator Data'!R9/'Indicator Data'!$CC9</f>
        <v>0</v>
      </c>
      <c r="BR6" s="35">
        <f t="shared" si="26"/>
        <v>9.9</v>
      </c>
      <c r="BS6" s="35">
        <f t="shared" si="27"/>
        <v>0</v>
      </c>
      <c r="BT6" s="35">
        <f t="shared" si="28"/>
        <v>3.3000000000000003</v>
      </c>
      <c r="BU6" s="35">
        <f t="shared" si="52"/>
        <v>3.2</v>
      </c>
      <c r="BV6" s="35">
        <f>ROUND(IF('Indicator Data'!S9=0,0,IF(LOG('Indicator Data'!S9)&gt;BV$195,10,IF(LOG('Indicator Data'!S9)&lt;BV$194,0,10-(BV$195-LOG('Indicator Data'!S9))/(BV$195-BV$194)*10))),1)</f>
        <v>6.5</v>
      </c>
      <c r="BW6" s="35">
        <f>ROUND(IF('Indicator Data'!T9=0,0,IF(LOG('Indicator Data'!T9)&gt;BW$195,10,IF(LOG('Indicator Data'!T9)&lt;BW$194,0,10-(BW$195-LOG('Indicator Data'!T9))/(BW$195-BW$194)*10))),1)</f>
        <v>9.1</v>
      </c>
      <c r="BX6" s="35">
        <f t="shared" si="53"/>
        <v>8.2333333333333325</v>
      </c>
      <c r="BY6" s="36">
        <f>'Indicator Data'!S9/'Indicator Data'!$CC9</f>
        <v>1.408449746798539E-2</v>
      </c>
      <c r="BZ6" s="36">
        <f>'Indicator Data'!T9/'Indicator Data'!$CC9</f>
        <v>0.97819595993289765</v>
      </c>
      <c r="CA6" s="35">
        <f t="shared" si="29"/>
        <v>0.2</v>
      </c>
      <c r="CB6" s="35">
        <f t="shared" si="30"/>
        <v>9.8000000000000007</v>
      </c>
      <c r="CC6" s="35">
        <f t="shared" si="54"/>
        <v>6.6000000000000005</v>
      </c>
      <c r="CD6" s="35">
        <f t="shared" si="55"/>
        <v>7.5</v>
      </c>
      <c r="CE6" s="35">
        <f t="shared" si="56"/>
        <v>5.8</v>
      </c>
      <c r="CF6" s="35">
        <f>ROUND(IF('Indicator Data'!U9=0,0,IF(LOG('Indicator Data'!U9)&gt;CF$195,10,IF(LOG('Indicator Data'!U9)&lt;CF$194,0,10-(CF$195-LOG('Indicator Data'!U9))/(CF$195-CF$194)*10))),1)</f>
        <v>8.6</v>
      </c>
      <c r="CG6" s="36">
        <f>'Indicator Data'!U9/'Indicator Data'!$CC9</f>
        <v>0.40169020367479708</v>
      </c>
      <c r="CH6" s="35">
        <f t="shared" si="31"/>
        <v>4.5</v>
      </c>
      <c r="CI6" s="35">
        <f t="shared" si="57"/>
        <v>7</v>
      </c>
      <c r="CJ6" s="35">
        <f>ROUND(IF('Indicator Data'!V9=0,0,IF(LOG('Indicator Data'!V9)&gt;CJ$195,10,IF(LOG('Indicator Data'!V9)&lt;CJ$194,0,10-(CJ$195-LOG('Indicator Data'!V9))/(CJ$195-CJ$194)*10))),1)</f>
        <v>9</v>
      </c>
      <c r="CK6" s="36">
        <f>IF('Indicator Data'!V9/'Indicator Data'!$CC9&gt;1,1,'Indicator Data'!V9/'Indicator Data'!$CC9)</f>
        <v>0.83676823038723835</v>
      </c>
      <c r="CL6" s="35">
        <f t="shared" si="32"/>
        <v>8.4</v>
      </c>
      <c r="CM6" s="35">
        <f t="shared" si="58"/>
        <v>8.6999999999999993</v>
      </c>
      <c r="CN6" s="35">
        <f>ROUND(IF('Indicator Data'!W9=0,0,IF(LOG('Indicator Data'!W9)&gt;CN$195,10,IF(LOG('Indicator Data'!W9)&lt;CN$194,0,10-(CN$195-LOG('Indicator Data'!W9))/(CN$195-CN$194)*10))),1)</f>
        <v>8.9</v>
      </c>
      <c r="CO6" s="36">
        <f>'Indicator Data'!W9/'Indicator Data'!$CC9</f>
        <v>0.69659382358218247</v>
      </c>
      <c r="CP6" s="35">
        <f t="shared" si="33"/>
        <v>7</v>
      </c>
      <c r="CQ6" s="35">
        <f t="shared" si="59"/>
        <v>8.1</v>
      </c>
      <c r="CR6" s="35">
        <f t="shared" si="34"/>
        <v>7.6</v>
      </c>
      <c r="CS6" s="35">
        <f>IF('Indicator Data'!BS9="No data","x",ROUND(IF('Indicator Data'!BS9&gt;CS$195,0,IF('Indicator Data'!BS9&lt;CS$194,10,(CS$195-'Indicator Data'!BS9)/(CS$195-CS$194)*10)),1))</f>
        <v>5.6</v>
      </c>
      <c r="CT6" s="35">
        <f>IF('Indicator Data'!BT9="No data","x",ROUND(IF('Indicator Data'!BT9&gt;CT$195,0,IF('Indicator Data'!BT9&lt;CT$194,10,(CT$195-'Indicator Data'!BT9)/(CT$195-CT$194)*10)),1))</f>
        <v>7.4</v>
      </c>
      <c r="CU6" s="35">
        <f>IF('Indicator Data'!AC9="No data","x",ROUND(IF('Indicator Data'!AC9&gt;CU$195,0,IF('Indicator Data'!AC9&lt;CU$194,10,(CU$195-'Indicator Data'!AC9)/(CU$195-CU$194)*10)),1))</f>
        <v>7.3</v>
      </c>
      <c r="CV6" s="35">
        <f t="shared" si="35"/>
        <v>6.8</v>
      </c>
      <c r="CW6" s="35">
        <f>IF('Indicator Data'!X9="No data","x",ROUND(IF(LOG('Indicator Data'!X9)&gt;CW$195,10,IF(LOG('Indicator Data'!X9)&lt;CW$194,0,10-(CW$195-LOG('Indicator Data'!X9))/(CW$195-CW$194)*10)),1))</f>
        <v>4.5999999999999996</v>
      </c>
      <c r="CX6" s="35">
        <f>IF('Indicator Data'!Y9="No data","x",ROUND(IF('Indicator Data'!Y9&gt;CX$195,10,IF('Indicator Data'!Y9&lt;CX$194,0,10-(CX$195-'Indicator Data'!Y9)/(CX$195-CX$194)*10)),1))</f>
        <v>8.5</v>
      </c>
      <c r="CY6" s="35">
        <f>IF('Indicator Data'!Z9="No data","x",ROUND(IF('Indicator Data'!Z9&gt;CY$195,10,IF('Indicator Data'!Z9&lt;CY$194,0,10-(CY$195-'Indicator Data'!Z9)/(CY$195-CY$194)*10)),1))</f>
        <v>6.6</v>
      </c>
      <c r="CZ6" s="35">
        <f>IF('Indicator Data'!AA9="No data","x",ROUND(IF('Indicator Data'!AA9&gt;CZ$195,10,IF('Indicator Data'!AA9&lt;CZ$194,0,10-(CZ$195-'Indicator Data'!AA9)/(CZ$195-CZ$194)*10)),1))</f>
        <v>7</v>
      </c>
      <c r="DA6" s="35">
        <f t="shared" si="60"/>
        <v>6.7</v>
      </c>
      <c r="DB6" s="35">
        <f t="shared" si="61"/>
        <v>6.7</v>
      </c>
      <c r="DC6" s="35">
        <f>IF('Indicator Data'!AF9="No data","x",ROUND(IF('Indicator Data'!AF9&gt;DC$195,10,IF('Indicator Data'!AF9&lt;DC$194,0,10-(DC$195-'Indicator Data'!AF9)/(DC$195-DC$194)*10)),1))</f>
        <v>5.4</v>
      </c>
      <c r="DD6" s="35">
        <f>IF('Indicator Data'!AG9="No data","x",ROUND(IF('Indicator Data'!AG9&gt;DD$195,10,IF('Indicator Data'!AG9&lt;DD$194,0,10-(DD$195-'Indicator Data'!AG9)/(DD$195-DD$194)*10)),1))</f>
        <v>8.4</v>
      </c>
      <c r="DE6" s="35">
        <f t="shared" si="62"/>
        <v>6.8</v>
      </c>
      <c r="DF6" s="35">
        <f>IF('Indicator Data'!AB9="No data","x",ROUND(IF('Indicator Data'!AB9&gt;DF$195,10,IF('Indicator Data'!AB9&lt;DF$194,0,10-(DF$195-'Indicator Data'!AB9)/(DF$195-DF$194)*10)),1))</f>
        <v>6.6</v>
      </c>
      <c r="DG6" s="35">
        <f t="shared" si="63"/>
        <v>6.7</v>
      </c>
      <c r="DH6" s="144">
        <f>IF('Indicator Data'!AD9="No data","x",'Indicator Data'!AD9/'Indicator Data'!$CB9)</f>
        <v>1.4726344956476348E-5</v>
      </c>
      <c r="DI6" s="35">
        <f t="shared" si="64"/>
        <v>9.9</v>
      </c>
      <c r="DJ6" s="35">
        <f>IF('Indicator Data'!AE9="No data","x",ROUND(IF('Indicator Data'!AE9&gt;DJ$195,0,IF('Indicator Data'!AE9&lt;DJ$194,10,(DJ$195-'Indicator Data'!AE9)/(DJ$195-DJ$194)*10)),1))</f>
        <v>6</v>
      </c>
      <c r="DK6" s="35">
        <f t="shared" si="65"/>
        <v>8</v>
      </c>
      <c r="DL6" s="35">
        <f t="shared" si="66"/>
        <v>7.2</v>
      </c>
      <c r="DM6" s="37">
        <f t="shared" si="36"/>
        <v>6.6</v>
      </c>
      <c r="DN6" s="38">
        <f t="shared" si="37"/>
        <v>3.1</v>
      </c>
      <c r="DO6" s="35">
        <f>ROUND(IF('Indicator Data'!AH9=0,0,IF('Indicator Data'!AH9&gt;DO$195,10,IF('Indicator Data'!AH9&lt;DO$194,0,10-(DO$195-'Indicator Data'!AH9)/(DO$195-DO$194)*10))),1)</f>
        <v>6.8</v>
      </c>
      <c r="DP6" s="35">
        <f>ROUND(IF('Indicator Data'!AI9=0,0,IF(LOG('Indicator Data'!AI9)&gt;LOG(DP$195),10,IF(LOG('Indicator Data'!AI9)&lt;LOG(DP$194),0,10-(LOG(DP$195)-LOG('Indicator Data'!AI9))/(LOG(DP$195)-LOG(DP$194))*10))),1)</f>
        <v>5.0999999999999996</v>
      </c>
      <c r="DQ6" s="37">
        <f t="shared" si="38"/>
        <v>6</v>
      </c>
      <c r="DR6" s="35">
        <f>'Indicator Data'!AJ9</f>
        <v>0</v>
      </c>
      <c r="DS6" s="35">
        <f>'Indicator Data'!AK9</f>
        <v>0</v>
      </c>
      <c r="DT6" s="37">
        <f t="shared" si="39"/>
        <v>0</v>
      </c>
      <c r="DU6" s="38">
        <f t="shared" si="40"/>
        <v>4.2</v>
      </c>
      <c r="DV6" s="13"/>
      <c r="DW6" s="83"/>
    </row>
    <row r="7" spans="1:127" s="2" customFormat="1" x14ac:dyDescent="0.3">
      <c r="A7" s="98" t="str">
        <f>'Indicator Data'!A10</f>
        <v>Antigua and Barbuda</v>
      </c>
      <c r="B7" s="39" t="str">
        <f>'Indicator Data'!B10</f>
        <v>ATG</v>
      </c>
      <c r="C7" s="35">
        <f>ROUND(IF('Indicator Data'!C10=0,0.1,IF(LOG('Indicator Data'!C10)&gt;C$195,10,IF(LOG('Indicator Data'!C10)&lt;C$194,0,10-(C$195-LOG('Indicator Data'!C10))/(C$195-C$194)*10))),1)</f>
        <v>3.1</v>
      </c>
      <c r="D7" s="35">
        <f>ROUND(IF('Indicator Data'!D10=0,0.1,IF(LOG('Indicator Data'!D10)&gt;D$195,10,IF(LOG('Indicator Data'!D10)&lt;D$194,0,10-(D$195-LOG('Indicator Data'!D10))/(D$195-D$194)*10))),1)</f>
        <v>0.1</v>
      </c>
      <c r="E7" s="35">
        <f t="shared" si="0"/>
        <v>1.7</v>
      </c>
      <c r="F7" s="35">
        <f>IF('Indicator Data'!E10="No data",0.1,(ROUND(IF('Indicator Data'!E10=0,0,IF(LOG('Indicator Data'!E10)&gt;F$195,10,IF(LOG('Indicator Data'!E10)&lt;F$194,0,10-(F$195-LOG('Indicator Data'!E10))/(F$195-F$194)*10))),1)))</f>
        <v>0.1</v>
      </c>
      <c r="G7" s="35">
        <f>ROUND(IF('Indicator Data'!F10=0,0,IF(LOG('Indicator Data'!F10)&gt;G$195,10,IF(LOG('Indicator Data'!F10)&lt;G$194,0,10-(G$195-LOG('Indicator Data'!F10))/(G$195-G$194)*10))),1)</f>
        <v>0</v>
      </c>
      <c r="H7" s="35">
        <f>ROUND(IF('Indicator Data'!G10=0,0,IF(LOG('Indicator Data'!G10)&gt;H$195,10,IF(LOG('Indicator Data'!G10)&lt;H$194,0,10-(H$195-LOG('Indicator Data'!G10))/(H$195-H$194)*10))),1)</f>
        <v>3.1</v>
      </c>
      <c r="I7" s="35">
        <f>ROUND(IF('Indicator Data'!H10=0,0,IF(LOG('Indicator Data'!H10)&gt;I$195,10,IF(LOG('Indicator Data'!H10)&lt;I$194,0,10-(I$195-LOG('Indicator Data'!H10))/(I$195-I$194)*10))),1)</f>
        <v>6.8</v>
      </c>
      <c r="J7" s="35">
        <f t="shared" si="1"/>
        <v>5.2</v>
      </c>
      <c r="K7" s="35">
        <f>ROUND(IF('Indicator Data'!I10=0,0,IF(LOG('Indicator Data'!I10)&gt;K$195,10,IF(LOG('Indicator Data'!I10)&lt;K$194,0,10-(K$195-LOG('Indicator Data'!I10))/(K$195-K$194)*10))),1)</f>
        <v>3.9</v>
      </c>
      <c r="L7" s="35">
        <f t="shared" si="2"/>
        <v>4.5999999999999996</v>
      </c>
      <c r="M7" s="35">
        <f>ROUND(IF('Indicator Data'!J10=0,0,IF(LOG('Indicator Data'!J10)&gt;M$195,10,IF(LOG('Indicator Data'!J10)&lt;M$194,0,10-(M$195-LOG('Indicator Data'!J10))/(M$195-M$194)*10))),1)</f>
        <v>0</v>
      </c>
      <c r="N7" s="36">
        <f>'Indicator Data'!C10/'Indicator Data'!$CC10</f>
        <v>1.9798941348136072E-3</v>
      </c>
      <c r="O7" s="36">
        <f>'Indicator Data'!D10/'Indicator Data'!$CC10</f>
        <v>0</v>
      </c>
      <c r="P7" s="36" t="str">
        <f>IF(F7=0.1,"x",'Indicator Data'!E10/'Indicator Data'!$CC10)</f>
        <v>x</v>
      </c>
      <c r="Q7" s="36">
        <f>'Indicator Data'!F10/'Indicator Data'!$CC10</f>
        <v>0</v>
      </c>
      <c r="R7" s="36">
        <f>'Indicator Data'!G10/'Indicator Data'!$CC10</f>
        <v>1.89749613365571E-2</v>
      </c>
      <c r="S7" s="36">
        <f>'Indicator Data'!H10/'Indicator Data'!$CC10</f>
        <v>5.9920930536496112E-3</v>
      </c>
      <c r="T7" s="36">
        <f>'Indicator Data'!I10/'Indicator Data'!$CC10</f>
        <v>9.9309285760961902E-3</v>
      </c>
      <c r="U7" s="36">
        <f>'Indicator Data'!J10/'Indicator Data'!$CC10</f>
        <v>0</v>
      </c>
      <c r="V7" s="35">
        <f t="shared" si="3"/>
        <v>9.9</v>
      </c>
      <c r="W7" s="35">
        <f t="shared" si="4"/>
        <v>0</v>
      </c>
      <c r="X7" s="35">
        <f t="shared" si="5"/>
        <v>7.4</v>
      </c>
      <c r="Y7" s="35">
        <f t="shared" si="6"/>
        <v>0.1</v>
      </c>
      <c r="Z7" s="35">
        <f t="shared" si="7"/>
        <v>0</v>
      </c>
      <c r="AA7" s="35">
        <f t="shared" si="8"/>
        <v>10</v>
      </c>
      <c r="AB7" s="35">
        <f t="shared" si="9"/>
        <v>10</v>
      </c>
      <c r="AC7" s="35">
        <f t="shared" si="10"/>
        <v>10</v>
      </c>
      <c r="AD7" s="35">
        <f t="shared" si="11"/>
        <v>9.9</v>
      </c>
      <c r="AE7" s="35">
        <f t="shared" si="12"/>
        <v>10</v>
      </c>
      <c r="AF7" s="35">
        <f t="shared" si="13"/>
        <v>0</v>
      </c>
      <c r="AG7" s="35">
        <f>ROUND(IF('Indicator Data'!K10=0,0,IF('Indicator Data'!K10&gt;AG$195,10,IF('Indicator Data'!K10&lt;AG$194,0,10-(AG$195-'Indicator Data'!K10)/(AG$195-AG$194)*10))),1)</f>
        <v>0</v>
      </c>
      <c r="AH7" s="35">
        <f t="shared" si="14"/>
        <v>6.5</v>
      </c>
      <c r="AI7" s="35">
        <f t="shared" si="15"/>
        <v>0.1</v>
      </c>
      <c r="AJ7" s="35">
        <f t="shared" si="16"/>
        <v>6.6</v>
      </c>
      <c r="AK7" s="35">
        <f t="shared" si="17"/>
        <v>8.4</v>
      </c>
      <c r="AL7" s="35">
        <f t="shared" si="18"/>
        <v>7.6</v>
      </c>
      <c r="AM7" s="35">
        <f t="shared" si="19"/>
        <v>6.9</v>
      </c>
      <c r="AN7" s="35">
        <f t="shared" si="20"/>
        <v>0</v>
      </c>
      <c r="AO7" s="143">
        <f t="shared" si="21"/>
        <v>5.2</v>
      </c>
      <c r="AP7" s="143">
        <f t="shared" si="41"/>
        <v>0.1</v>
      </c>
      <c r="AQ7" s="143">
        <f t="shared" si="22"/>
        <v>0</v>
      </c>
      <c r="AR7" s="143">
        <f t="shared" si="23"/>
        <v>8.4</v>
      </c>
      <c r="AS7" s="35">
        <f t="shared" si="24"/>
        <v>0</v>
      </c>
      <c r="AT7" s="35" t="str">
        <f>IF('Indicator Data'!L10="No data","x",IF('Indicator Data'!CD10&lt;1000,"x",ROUND((IF('Indicator Data'!L10&gt;AT$195,10,IF('Indicator Data'!L10&lt;AT$194,0,10-(AT$195-'Indicator Data'!L10)/(AT$195-AT$194)*10))),1)))</f>
        <v>x</v>
      </c>
      <c r="AU7" s="143">
        <f t="shared" si="25"/>
        <v>0</v>
      </c>
      <c r="AV7" s="35" t="str">
        <f>IF('Indicator Data'!M10="No data","x",ROUND(IF('Indicator Data'!M10=0,0,IF(LOG('Indicator Data'!M10)&gt;AV$195,10,IF(LOG('Indicator Data'!M10)&lt;AV$194,0,10-(AV$195-LOG('Indicator Data'!M10))/(AV$195-AV$194)*10))),1))</f>
        <v>x</v>
      </c>
      <c r="AW7" s="36" t="str">
        <f>IF(AV7="x","x",'Indicator Data'!M10/'Indicator Data'!$CC10)</f>
        <v>x</v>
      </c>
      <c r="AX7" s="35" t="str">
        <f t="shared" si="42"/>
        <v>x</v>
      </c>
      <c r="AY7" s="35" t="str">
        <f t="shared" si="43"/>
        <v>x</v>
      </c>
      <c r="AZ7" s="35" t="str">
        <f>IF('Indicator Data'!N10="No data","x",ROUND(IF('Indicator Data'!N10=0,0,IF(LOG('Indicator Data'!N10)&gt;AZ$195,10,IF(LOG('Indicator Data'!N10)&lt;AZ$194,0,10-(AZ$195-LOG('Indicator Data'!N10))/(AZ$195-AZ$194)*10))),1))</f>
        <v>x</v>
      </c>
      <c r="BA7" s="36" t="str">
        <f>IF(AZ7="x","x",'Indicator Data'!N10/'Indicator Data'!$CC10)</f>
        <v>x</v>
      </c>
      <c r="BB7" s="35" t="str">
        <f t="shared" si="44"/>
        <v>x</v>
      </c>
      <c r="BC7" s="35" t="str">
        <f t="shared" si="45"/>
        <v>x</v>
      </c>
      <c r="BD7" s="35" t="str">
        <f>IF('Indicator Data'!O10="No data","x",ROUND(IF('Indicator Data'!O10=0,0,IF(LOG('Indicator Data'!O10)&gt;BD$195,10,IF(LOG('Indicator Data'!O10)&lt;BD$194,0,10-(BD$195-LOG('Indicator Data'!O10))/(BD$195-BD$194)*10))),1))</f>
        <v>x</v>
      </c>
      <c r="BE7" s="36" t="str">
        <f>IF(BD7="x","x",'Indicator Data'!O10/'Indicator Data'!$CC10)</f>
        <v>x</v>
      </c>
      <c r="BF7" s="35" t="str">
        <f t="shared" si="46"/>
        <v>x</v>
      </c>
      <c r="BG7" s="35" t="str">
        <f t="shared" si="47"/>
        <v>x</v>
      </c>
      <c r="BH7" s="35" t="str">
        <f>IF('Indicator Data'!P10="No data","x",ROUND(IF('Indicator Data'!P10=0,0,IF(LOG('Indicator Data'!P10)&gt;BH$195,10,IF(LOG('Indicator Data'!P10)&lt;BH$194,0,10-(BH$195-LOG('Indicator Data'!P10))/(BH$195-BH$194)*10))),1))</f>
        <v>x</v>
      </c>
      <c r="BI7" s="36" t="str">
        <f>IF(BH7="x","x",'Indicator Data'!P10/'Indicator Data'!$CC10)</f>
        <v>x</v>
      </c>
      <c r="BJ7" s="35" t="str">
        <f t="shared" si="48"/>
        <v>x</v>
      </c>
      <c r="BK7" s="35" t="str">
        <f t="shared" si="49"/>
        <v>x</v>
      </c>
      <c r="BL7" s="35" t="str">
        <f t="shared" si="50"/>
        <v>x</v>
      </c>
      <c r="BM7" s="35">
        <f>ROUND(IF('Indicator Data'!Q10=0,0,IF(LOG('Indicator Data'!Q10)&gt;BM$195,10,IF(LOG('Indicator Data'!Q10)&lt;BM$194,0,10-(BM$195-LOG('Indicator Data'!Q10))/(BM$195-BM$194)*10))),1)</f>
        <v>0</v>
      </c>
      <c r="BN7" s="35">
        <f>ROUND(IF('Indicator Data'!R10=0,0,IF(LOG('Indicator Data'!R10)&gt;BN$195,10,IF(LOG('Indicator Data'!R10)&lt;BN$194,0,10-(BN$195-LOG('Indicator Data'!R10))/(BN$195-BN$194)*10))),1)</f>
        <v>0</v>
      </c>
      <c r="BO7" s="35">
        <f t="shared" si="51"/>
        <v>0</v>
      </c>
      <c r="BP7" s="36">
        <f>'Indicator Data'!Q10/'Indicator Data'!$CC10</f>
        <v>0</v>
      </c>
      <c r="BQ7" s="36">
        <f>'Indicator Data'!R10/'Indicator Data'!$CC10</f>
        <v>0</v>
      </c>
      <c r="BR7" s="35">
        <f t="shared" si="26"/>
        <v>0</v>
      </c>
      <c r="BS7" s="35">
        <f t="shared" si="27"/>
        <v>0</v>
      </c>
      <c r="BT7" s="35">
        <f t="shared" si="28"/>
        <v>0</v>
      </c>
      <c r="BU7" s="35">
        <f t="shared" si="52"/>
        <v>0</v>
      </c>
      <c r="BV7" s="35">
        <f>ROUND(IF('Indicator Data'!S10=0,0,IF(LOG('Indicator Data'!S10)&gt;BV$195,10,IF(LOG('Indicator Data'!S10)&lt;BV$194,0,10-(BV$195-LOG('Indicator Data'!S10))/(BV$195-BV$194)*10))),1)</f>
        <v>0</v>
      </c>
      <c r="BW7" s="35">
        <f>ROUND(IF('Indicator Data'!T10=0,0,IF(LOG('Indicator Data'!T10)&gt;BW$195,10,IF(LOG('Indicator Data'!T10)&lt;BW$194,0,10-(BW$195-LOG('Indicator Data'!T10))/(BW$195-BW$194)*10))),1)</f>
        <v>0</v>
      </c>
      <c r="BX7" s="35">
        <f t="shared" si="53"/>
        <v>0</v>
      </c>
      <c r="BY7" s="36">
        <f>'Indicator Data'!S10/'Indicator Data'!$CC10</f>
        <v>0</v>
      </c>
      <c r="BZ7" s="36">
        <f>'Indicator Data'!T10/'Indicator Data'!$CC10</f>
        <v>0</v>
      </c>
      <c r="CA7" s="35">
        <f t="shared" si="29"/>
        <v>0</v>
      </c>
      <c r="CB7" s="35">
        <f t="shared" si="30"/>
        <v>0</v>
      </c>
      <c r="CC7" s="35">
        <f t="shared" si="54"/>
        <v>0</v>
      </c>
      <c r="CD7" s="35">
        <f t="shared" si="55"/>
        <v>0</v>
      </c>
      <c r="CE7" s="35">
        <f t="shared" si="56"/>
        <v>0</v>
      </c>
      <c r="CF7" s="35">
        <f>ROUND(IF('Indicator Data'!U10=0,0,IF(LOG('Indicator Data'!U10)&gt;CF$195,10,IF(LOG('Indicator Data'!U10)&lt;CF$194,0,10-(CF$195-LOG('Indicator Data'!U10))/(CF$195-CF$194)*10))),1)</f>
        <v>5.3</v>
      </c>
      <c r="CG7" s="36">
        <f>'Indicator Data'!U10/'Indicator Data'!$CC10</f>
        <v>0.53676838964037554</v>
      </c>
      <c r="CH7" s="35">
        <f t="shared" si="31"/>
        <v>6</v>
      </c>
      <c r="CI7" s="35">
        <f t="shared" si="57"/>
        <v>5.7</v>
      </c>
      <c r="CJ7" s="35">
        <f>ROUND(IF('Indicator Data'!V10=0,0,IF(LOG('Indicator Data'!V10)&gt;CJ$195,10,IF(LOG('Indicator Data'!V10)&lt;CJ$194,0,10-(CJ$195-LOG('Indicator Data'!V10))/(CJ$195-CJ$194)*10))),1)</f>
        <v>5.6</v>
      </c>
      <c r="CK7" s="36">
        <f>IF('Indicator Data'!V10/'Indicator Data'!$CC10&gt;1,1,'Indicator Data'!V10/'Indicator Data'!$CC10)</f>
        <v>0.85501433486462353</v>
      </c>
      <c r="CL7" s="35">
        <f t="shared" si="32"/>
        <v>8.6</v>
      </c>
      <c r="CM7" s="35">
        <f t="shared" si="58"/>
        <v>7.4</v>
      </c>
      <c r="CN7" s="35">
        <f>ROUND(IF('Indicator Data'!W10=0,0,IF(LOG('Indicator Data'!W10)&gt;CN$195,10,IF(LOG('Indicator Data'!W10)&lt;CN$194,0,10-(CN$195-LOG('Indicator Data'!W10))/(CN$195-CN$194)*10))),1)</f>
        <v>5.4</v>
      </c>
      <c r="CO7" s="36">
        <f>'Indicator Data'!W10/'Indicator Data'!$CC10</f>
        <v>0.62264262918817659</v>
      </c>
      <c r="CP7" s="35">
        <f t="shared" si="33"/>
        <v>6.2</v>
      </c>
      <c r="CQ7" s="35">
        <f t="shared" si="59"/>
        <v>5.8</v>
      </c>
      <c r="CR7" s="35">
        <f t="shared" si="34"/>
        <v>5.2</v>
      </c>
      <c r="CS7" s="35">
        <f>IF('Indicator Data'!BS10="No data","x",ROUND(IF('Indicator Data'!BS10&gt;CS$195,0,IF('Indicator Data'!BS10&lt;CS$194,10,(CS$195-'Indicator Data'!BS10)/(CS$195-CS$194)*10)),1))</f>
        <v>1.4</v>
      </c>
      <c r="CT7" s="35">
        <f>IF('Indicator Data'!BT10="No data","x",ROUND(IF('Indicator Data'!BT10&gt;CT$195,0,IF('Indicator Data'!BT10&lt;CT$194,10,(CT$195-'Indicator Data'!BT10)/(CT$195-CT$194)*10)),1))</f>
        <v>0.5</v>
      </c>
      <c r="CU7" s="35" t="str">
        <f>IF('Indicator Data'!AC10="No data","x",ROUND(IF('Indicator Data'!AC10&gt;CU$195,0,IF('Indicator Data'!AC10&lt;CU$194,10,(CU$195-'Indicator Data'!AC10)/(CU$195-CU$194)*10)),1))</f>
        <v>x</v>
      </c>
      <c r="CV7" s="35">
        <f t="shared" si="35"/>
        <v>1</v>
      </c>
      <c r="CW7" s="35">
        <f>IF('Indicator Data'!X10="No data","x",ROUND(IF(LOG('Indicator Data'!X10)&gt;CW$195,10,IF(LOG('Indicator Data'!X10)&lt;CW$194,0,10-(CW$195-LOG('Indicator Data'!X10))/(CW$195-CW$194)*10)),1))</f>
        <v>7.8</v>
      </c>
      <c r="CX7" s="35">
        <f>IF('Indicator Data'!Y10="No data","x",ROUND(IF('Indicator Data'!Y10&gt;CX$195,10,IF('Indicator Data'!Y10&lt;CX$194,0,10-(CX$195-'Indicator Data'!Y10)/(CX$195-CX$194)*10)),1))</f>
        <v>1</v>
      </c>
      <c r="CY7" s="35">
        <f>IF('Indicator Data'!Z10="No data","x",ROUND(IF('Indicator Data'!Z10&gt;CY$195,10,IF('Indicator Data'!Z10&lt;CY$194,0,10-(CY$195-'Indicator Data'!Z10)/(CY$195-CY$194)*10)),1))</f>
        <v>2.5</v>
      </c>
      <c r="CZ7" s="35" t="str">
        <f>IF('Indicator Data'!AA10="No data","x",ROUND(IF('Indicator Data'!AA10&gt;CZ$195,10,IF('Indicator Data'!AA10&lt;CZ$194,0,10-(CZ$195-'Indicator Data'!AA10)/(CZ$195-CZ$194)*10)),1))</f>
        <v>x</v>
      </c>
      <c r="DA7" s="35">
        <f t="shared" si="60"/>
        <v>3.8</v>
      </c>
      <c r="DB7" s="35">
        <f t="shared" si="61"/>
        <v>2.9</v>
      </c>
      <c r="DC7" s="35" t="str">
        <f>IF('Indicator Data'!AF10="No data","x",ROUND(IF('Indicator Data'!AF10&gt;DC$195,10,IF('Indicator Data'!AF10&lt;DC$194,0,10-(DC$195-'Indicator Data'!AF10)/(DC$195-DC$194)*10)),1))</f>
        <v>x</v>
      </c>
      <c r="DD7" s="35">
        <f>IF('Indicator Data'!AG10="No data","x",ROUND(IF('Indicator Data'!AG10&gt;DD$195,10,IF('Indicator Data'!AG10&lt;DD$194,0,10-(DD$195-'Indicator Data'!AG10)/(DD$195-DD$194)*10)),1))</f>
        <v>1.7</v>
      </c>
      <c r="DE7" s="35">
        <f t="shared" si="62"/>
        <v>3.3</v>
      </c>
      <c r="DF7" s="35">
        <f>IF('Indicator Data'!AB10="No data","x",ROUND(IF('Indicator Data'!AB10&gt;DF$195,10,IF('Indicator Data'!AB10&lt;DF$194,0,10-(DF$195-'Indicator Data'!AB10)/(DF$195-DF$194)*10)),1))</f>
        <v>0.1</v>
      </c>
      <c r="DG7" s="35">
        <f t="shared" si="63"/>
        <v>0.7</v>
      </c>
      <c r="DH7" s="144" t="str">
        <f>IF('Indicator Data'!AD10="No data","x",'Indicator Data'!AD10/'Indicator Data'!$CB10)</f>
        <v>x</v>
      </c>
      <c r="DI7" s="35" t="str">
        <f t="shared" si="64"/>
        <v>x</v>
      </c>
      <c r="DJ7" s="35">
        <f>IF('Indicator Data'!AE10="No data","x",ROUND(IF('Indicator Data'!AE10&gt;DJ$195,0,IF('Indicator Data'!AE10&lt;DJ$194,10,(DJ$195-'Indicator Data'!AE10)/(DJ$195-DJ$194)*10)),1))</f>
        <v>2</v>
      </c>
      <c r="DK7" s="35">
        <f t="shared" si="65"/>
        <v>2</v>
      </c>
      <c r="DL7" s="35">
        <f t="shared" si="66"/>
        <v>2</v>
      </c>
      <c r="DM7" s="37">
        <f t="shared" si="36"/>
        <v>3.5</v>
      </c>
      <c r="DN7" s="38">
        <f t="shared" si="37"/>
        <v>3.7</v>
      </c>
      <c r="DO7" s="35">
        <f>ROUND(IF('Indicator Data'!AH10=0,0,IF('Indicator Data'!AH10&gt;DO$195,10,IF('Indicator Data'!AH10&lt;DO$194,0,10-(DO$195-'Indicator Data'!AH10)/(DO$195-DO$194)*10))),1)</f>
        <v>0</v>
      </c>
      <c r="DP7" s="35">
        <f>ROUND(IF('Indicator Data'!AI10=0,0,IF(LOG('Indicator Data'!AI10)&gt;LOG(DP$195),10,IF(LOG('Indicator Data'!AI10)&lt;LOG(DP$194),0,10-(LOG(DP$195)-LOG('Indicator Data'!AI10))/(LOG(DP$195)-LOG(DP$194))*10))),1)</f>
        <v>0</v>
      </c>
      <c r="DQ7" s="37">
        <f t="shared" si="38"/>
        <v>0</v>
      </c>
      <c r="DR7" s="35">
        <f>'Indicator Data'!AJ10</f>
        <v>0</v>
      </c>
      <c r="DS7" s="35">
        <f>'Indicator Data'!AK10</f>
        <v>0</v>
      </c>
      <c r="DT7" s="37">
        <f t="shared" si="39"/>
        <v>0</v>
      </c>
      <c r="DU7" s="38">
        <f t="shared" si="40"/>
        <v>0</v>
      </c>
      <c r="DV7" s="13"/>
      <c r="DW7" s="83"/>
    </row>
    <row r="8" spans="1:127" s="2" customFormat="1" x14ac:dyDescent="0.3">
      <c r="A8" s="98" t="str">
        <f>'Indicator Data'!A11</f>
        <v>Argentina</v>
      </c>
      <c r="B8" s="39" t="str">
        <f>'Indicator Data'!B11</f>
        <v>ARG</v>
      </c>
      <c r="C8" s="35">
        <f>ROUND(IF('Indicator Data'!C11=0,0.1,IF(LOG('Indicator Data'!C11)&gt;C$195,10,IF(LOG('Indicator Data'!C11)&lt;C$194,0,10-(C$195-LOG('Indicator Data'!C11))/(C$195-C$194)*10))),1)</f>
        <v>8.4</v>
      </c>
      <c r="D8" s="35">
        <f>ROUND(IF('Indicator Data'!D11=0,0.1,IF(LOG('Indicator Data'!D11)&gt;D$195,10,IF(LOG('Indicator Data'!D11)&lt;D$194,0,10-(D$195-LOG('Indicator Data'!D11))/(D$195-D$194)*10))),1)</f>
        <v>9.4</v>
      </c>
      <c r="E8" s="35">
        <f t="shared" si="0"/>
        <v>9</v>
      </c>
      <c r="F8" s="35">
        <f>IF('Indicator Data'!E11="No data",0.1,(ROUND(IF('Indicator Data'!E11=0,0,IF(LOG('Indicator Data'!E11)&gt;F$195,10,IF(LOG('Indicator Data'!E11)&lt;F$194,0,10-(F$195-LOG('Indicator Data'!E11))/(F$195-F$194)*10))),1)))</f>
        <v>8.4</v>
      </c>
      <c r="G8" s="35">
        <f>ROUND(IF('Indicator Data'!F11=0,0,IF(LOG('Indicator Data'!F11)&gt;G$195,10,IF(LOG('Indicator Data'!F11)&lt;G$194,0,10-(G$195-LOG('Indicator Data'!F11))/(G$195-G$194)*10))),1)</f>
        <v>0</v>
      </c>
      <c r="H8" s="35">
        <f>ROUND(IF('Indicator Data'!G11=0,0,IF(LOG('Indicator Data'!G11)&gt;H$195,10,IF(LOG('Indicator Data'!G11)&lt;H$194,0,10-(H$195-LOG('Indicator Data'!G11))/(H$195-H$194)*10))),1)</f>
        <v>0</v>
      </c>
      <c r="I8" s="35">
        <f>ROUND(IF('Indicator Data'!H11=0,0,IF(LOG('Indicator Data'!H11)&gt;I$195,10,IF(LOG('Indicator Data'!H11)&lt;I$194,0,10-(I$195-LOG('Indicator Data'!H11))/(I$195-I$194)*10))),1)</f>
        <v>0</v>
      </c>
      <c r="J8" s="35">
        <f t="shared" si="1"/>
        <v>0</v>
      </c>
      <c r="K8" s="35">
        <f>ROUND(IF('Indicator Data'!I11=0,0,IF(LOG('Indicator Data'!I11)&gt;K$195,10,IF(LOG('Indicator Data'!I11)&lt;K$194,0,10-(K$195-LOG('Indicator Data'!I11))/(K$195-K$194)*10))),1)</f>
        <v>0</v>
      </c>
      <c r="L8" s="35">
        <f t="shared" si="2"/>
        <v>0</v>
      </c>
      <c r="M8" s="35">
        <f>ROUND(IF('Indicator Data'!J11=0,0,IF(LOG('Indicator Data'!J11)&gt;M$195,10,IF(LOG('Indicator Data'!J11)&lt;M$194,0,10-(M$195-LOG('Indicator Data'!J11))/(M$195-M$194)*10))),1)</f>
        <v>0</v>
      </c>
      <c r="N8" s="36">
        <f>'Indicator Data'!C11/'Indicator Data'!$CC11</f>
        <v>5.1972197437581984E-4</v>
      </c>
      <c r="O8" s="36">
        <f>'Indicator Data'!D11/'Indicator Data'!$CC11</f>
        <v>1.5158073961881615E-4</v>
      </c>
      <c r="P8" s="36">
        <f>IF(F8=0.1,"x",'Indicator Data'!E11/'Indicator Data'!$CC11)</f>
        <v>5.0840236749046652E-3</v>
      </c>
      <c r="Q8" s="36">
        <f>'Indicator Data'!F11/'Indicator Data'!$CC11</f>
        <v>0</v>
      </c>
      <c r="R8" s="36">
        <f>'Indicator Data'!G11/'Indicator Data'!$CC11</f>
        <v>0</v>
      </c>
      <c r="S8" s="36">
        <f>'Indicator Data'!H11/'Indicator Data'!$CC11</f>
        <v>0</v>
      </c>
      <c r="T8" s="36">
        <f>'Indicator Data'!I11/'Indicator Data'!$CC11</f>
        <v>0</v>
      </c>
      <c r="U8" s="36">
        <f>'Indicator Data'!J11/'Indicator Data'!$CC11</f>
        <v>0</v>
      </c>
      <c r="V8" s="35">
        <f t="shared" si="3"/>
        <v>2.6</v>
      </c>
      <c r="W8" s="35">
        <f t="shared" si="4"/>
        <v>1.5</v>
      </c>
      <c r="X8" s="35">
        <f t="shared" si="5"/>
        <v>2.1</v>
      </c>
      <c r="Y8" s="35">
        <f t="shared" si="6"/>
        <v>3.4</v>
      </c>
      <c r="Z8" s="35">
        <f t="shared" si="7"/>
        <v>0</v>
      </c>
      <c r="AA8" s="35">
        <f t="shared" si="8"/>
        <v>0</v>
      </c>
      <c r="AB8" s="35">
        <f t="shared" si="9"/>
        <v>0</v>
      </c>
      <c r="AC8" s="35">
        <f t="shared" si="10"/>
        <v>0</v>
      </c>
      <c r="AD8" s="35">
        <f t="shared" si="11"/>
        <v>0</v>
      </c>
      <c r="AE8" s="35">
        <f t="shared" si="12"/>
        <v>0</v>
      </c>
      <c r="AF8" s="35">
        <f t="shared" si="13"/>
        <v>0</v>
      </c>
      <c r="AG8" s="35">
        <f>ROUND(IF('Indicator Data'!K11=0,0,IF('Indicator Data'!K11&gt;AG$195,10,IF('Indicator Data'!K11&lt;AG$194,0,10-(AG$195-'Indicator Data'!K11)/(AG$195-AG$194)*10))),1)</f>
        <v>2.9</v>
      </c>
      <c r="AH8" s="35">
        <f t="shared" si="14"/>
        <v>5.5</v>
      </c>
      <c r="AI8" s="35">
        <f t="shared" si="15"/>
        <v>5.5</v>
      </c>
      <c r="AJ8" s="35">
        <f t="shared" si="16"/>
        <v>0</v>
      </c>
      <c r="AK8" s="35">
        <f t="shared" si="17"/>
        <v>0</v>
      </c>
      <c r="AL8" s="35">
        <f t="shared" si="18"/>
        <v>0</v>
      </c>
      <c r="AM8" s="35">
        <f t="shared" si="19"/>
        <v>0</v>
      </c>
      <c r="AN8" s="35">
        <f t="shared" si="20"/>
        <v>0</v>
      </c>
      <c r="AO8" s="143">
        <f t="shared" si="21"/>
        <v>6.7</v>
      </c>
      <c r="AP8" s="143">
        <f t="shared" si="41"/>
        <v>6.5</v>
      </c>
      <c r="AQ8" s="143">
        <f t="shared" si="22"/>
        <v>0</v>
      </c>
      <c r="AR8" s="143">
        <f t="shared" si="23"/>
        <v>0</v>
      </c>
      <c r="AS8" s="35">
        <f t="shared" si="24"/>
        <v>1.5</v>
      </c>
      <c r="AT8" s="35">
        <f>IF('Indicator Data'!L11="No data","x",IF('Indicator Data'!CD11&lt;1000,"x",ROUND((IF('Indicator Data'!L11&gt;AT$195,10,IF('Indicator Data'!L11&lt;AT$194,0,10-(AT$195-'Indicator Data'!L11)/(AT$195-AT$194)*10))),1)))</f>
        <v>5.6</v>
      </c>
      <c r="AU8" s="143">
        <f t="shared" si="25"/>
        <v>3.6</v>
      </c>
      <c r="AV8" s="35" t="str">
        <f>IF('Indicator Data'!M11="No data","x",ROUND(IF('Indicator Data'!M11=0,0,IF(LOG('Indicator Data'!M11)&gt;AV$195,10,IF(LOG('Indicator Data'!M11)&lt;AV$194,0,10-(AV$195-LOG('Indicator Data'!M11))/(AV$195-AV$194)*10))),1))</f>
        <v>x</v>
      </c>
      <c r="AW8" s="36" t="str">
        <f>IF(AV8="x","x",'Indicator Data'!M11/'Indicator Data'!$CC11)</f>
        <v>x</v>
      </c>
      <c r="AX8" s="35" t="str">
        <f t="shared" si="42"/>
        <v>x</v>
      </c>
      <c r="AY8" s="35" t="str">
        <f t="shared" si="43"/>
        <v>x</v>
      </c>
      <c r="AZ8" s="35" t="str">
        <f>IF('Indicator Data'!N11="No data","x",ROUND(IF('Indicator Data'!N11=0,0,IF(LOG('Indicator Data'!N11)&gt;AZ$195,10,IF(LOG('Indicator Data'!N11)&lt;AZ$194,0,10-(AZ$195-LOG('Indicator Data'!N11))/(AZ$195-AZ$194)*10))),1))</f>
        <v>x</v>
      </c>
      <c r="BA8" s="36" t="str">
        <f>IF(AZ8="x","x",'Indicator Data'!N11/'Indicator Data'!$CC11)</f>
        <v>x</v>
      </c>
      <c r="BB8" s="35" t="str">
        <f t="shared" si="44"/>
        <v>x</v>
      </c>
      <c r="BC8" s="35" t="str">
        <f t="shared" si="45"/>
        <v>x</v>
      </c>
      <c r="BD8" s="35" t="str">
        <f>IF('Indicator Data'!O11="No data","x",ROUND(IF('Indicator Data'!O11=0,0,IF(LOG('Indicator Data'!O11)&gt;BD$195,10,IF(LOG('Indicator Data'!O11)&lt;BD$194,0,10-(BD$195-LOG('Indicator Data'!O11))/(BD$195-BD$194)*10))),1))</f>
        <v>x</v>
      </c>
      <c r="BE8" s="36" t="str">
        <f>IF(BD8="x","x",'Indicator Data'!O11/'Indicator Data'!$CC11)</f>
        <v>x</v>
      </c>
      <c r="BF8" s="35" t="str">
        <f t="shared" si="46"/>
        <v>x</v>
      </c>
      <c r="BG8" s="35" t="str">
        <f t="shared" si="47"/>
        <v>x</v>
      </c>
      <c r="BH8" s="35" t="str">
        <f>IF('Indicator Data'!P11="No data","x",ROUND(IF('Indicator Data'!P11=0,0,IF(LOG('Indicator Data'!P11)&gt;BH$195,10,IF(LOG('Indicator Data'!P11)&lt;BH$194,0,10-(BH$195-LOG('Indicator Data'!P11))/(BH$195-BH$194)*10))),1))</f>
        <v>x</v>
      </c>
      <c r="BI8" s="36" t="str">
        <f>IF(BH8="x","x",'Indicator Data'!P11/'Indicator Data'!$CC11)</f>
        <v>x</v>
      </c>
      <c r="BJ8" s="35" t="str">
        <f t="shared" si="48"/>
        <v>x</v>
      </c>
      <c r="BK8" s="35" t="str">
        <f t="shared" si="49"/>
        <v>x</v>
      </c>
      <c r="BL8" s="35" t="str">
        <f t="shared" si="50"/>
        <v>x</v>
      </c>
      <c r="BM8" s="35">
        <f>ROUND(IF('Indicator Data'!Q11=0,0,IF(LOG('Indicator Data'!Q11)&gt;BM$195,10,IF(LOG('Indicator Data'!Q11)&lt;BM$194,0,10-(BM$195-LOG('Indicator Data'!Q11))/(BM$195-BM$194)*10))),1)</f>
        <v>7.1</v>
      </c>
      <c r="BN8" s="35">
        <f>ROUND(IF('Indicator Data'!R11=0,0,IF(LOG('Indicator Data'!R11)&gt;BN$195,10,IF(LOG('Indicator Data'!R11)&lt;BN$194,0,10-(BN$195-LOG('Indicator Data'!R11))/(BN$195-BN$194)*10))),1)</f>
        <v>7.7</v>
      </c>
      <c r="BO8" s="35">
        <f t="shared" si="51"/>
        <v>7.5</v>
      </c>
      <c r="BP8" s="36">
        <f>'Indicator Data'!Q11/'Indicator Data'!$CC11</f>
        <v>2.2092948309208323E-2</v>
      </c>
      <c r="BQ8" s="36">
        <f>'Indicator Data'!R11/'Indicator Data'!$CC11</f>
        <v>9.4513622600178905E-3</v>
      </c>
      <c r="BR8" s="35">
        <f t="shared" si="26"/>
        <v>0.2</v>
      </c>
      <c r="BS8" s="35">
        <f t="shared" si="27"/>
        <v>0.1</v>
      </c>
      <c r="BT8" s="35">
        <f t="shared" si="28"/>
        <v>0.13333333333333333</v>
      </c>
      <c r="BU8" s="35">
        <f t="shared" si="52"/>
        <v>4.8</v>
      </c>
      <c r="BV8" s="35">
        <f>ROUND(IF('Indicator Data'!S11=0,0,IF(LOG('Indicator Data'!S11)&gt;BV$195,10,IF(LOG('Indicator Data'!S11)&lt;BV$194,0,10-(BV$195-LOG('Indicator Data'!S11))/(BV$195-BV$194)*10))),1)</f>
        <v>0</v>
      </c>
      <c r="BW8" s="35">
        <f>ROUND(IF('Indicator Data'!T11=0,0,IF(LOG('Indicator Data'!T11)&gt;BW$195,10,IF(LOG('Indicator Data'!T11)&lt;BW$194,0,10-(BW$195-LOG('Indicator Data'!T11))/(BW$195-BW$194)*10))),1)</f>
        <v>0</v>
      </c>
      <c r="BX8" s="35">
        <f t="shared" si="53"/>
        <v>0</v>
      </c>
      <c r="BY8" s="36">
        <f>'Indicator Data'!S11/'Indicator Data'!$CC11</f>
        <v>0</v>
      </c>
      <c r="BZ8" s="36">
        <f>'Indicator Data'!T11/'Indicator Data'!$CC11</f>
        <v>0</v>
      </c>
      <c r="CA8" s="35">
        <f t="shared" si="29"/>
        <v>0</v>
      </c>
      <c r="CB8" s="35">
        <f t="shared" si="30"/>
        <v>0</v>
      </c>
      <c r="CC8" s="35">
        <f t="shared" si="54"/>
        <v>0</v>
      </c>
      <c r="CD8" s="35">
        <f t="shared" si="55"/>
        <v>0</v>
      </c>
      <c r="CE8" s="35">
        <f t="shared" si="56"/>
        <v>2.7</v>
      </c>
      <c r="CF8" s="35">
        <f>ROUND(IF('Indicator Data'!U11=0,0,IF(LOG('Indicator Data'!U11)&gt;CF$195,10,IF(LOG('Indicator Data'!U11)&lt;CF$194,0,10-(CF$195-LOG('Indicator Data'!U11))/(CF$195-CF$194)*10))),1)</f>
        <v>8.1999999999999993</v>
      </c>
      <c r="CG8" s="36">
        <f>'Indicator Data'!U11/'Indicator Data'!$CC11</f>
        <v>0.12653790889783983</v>
      </c>
      <c r="CH8" s="35">
        <f t="shared" si="31"/>
        <v>1.4</v>
      </c>
      <c r="CI8" s="35">
        <f t="shared" si="57"/>
        <v>5.8</v>
      </c>
      <c r="CJ8" s="35">
        <f>ROUND(IF('Indicator Data'!V11=0,0,IF(LOG('Indicator Data'!V11)&gt;CJ$195,10,IF(LOG('Indicator Data'!V11)&lt;CJ$194,0,10-(CJ$195-LOG('Indicator Data'!V11))/(CJ$195-CJ$194)*10))),1)</f>
        <v>9.1999999999999993</v>
      </c>
      <c r="CK8" s="36">
        <f>IF('Indicator Data'!V11/'Indicator Data'!$CC11&gt;1,1,'Indicator Data'!V11/'Indicator Data'!$CC11)</f>
        <v>0.59607217716447158</v>
      </c>
      <c r="CL8" s="35">
        <f t="shared" si="32"/>
        <v>6</v>
      </c>
      <c r="CM8" s="35">
        <f t="shared" si="58"/>
        <v>8</v>
      </c>
      <c r="CN8" s="35">
        <f>ROUND(IF('Indicator Data'!W11=0,0,IF(LOG('Indicator Data'!W11)&gt;CN$195,10,IF(LOG('Indicator Data'!W11)&lt;CN$194,0,10-(CN$195-LOG('Indicator Data'!W11))/(CN$195-CN$194)*10))),1)</f>
        <v>7.8</v>
      </c>
      <c r="CO8" s="36">
        <f>'Indicator Data'!W11/'Indicator Data'!$CC11</f>
        <v>7.1827153740477476E-2</v>
      </c>
      <c r="CP8" s="35">
        <f t="shared" si="33"/>
        <v>0.7</v>
      </c>
      <c r="CQ8" s="35">
        <f t="shared" si="59"/>
        <v>5.2</v>
      </c>
      <c r="CR8" s="35">
        <f t="shared" si="34"/>
        <v>5.8</v>
      </c>
      <c r="CS8" s="35">
        <f>IF('Indicator Data'!BS11="No data","x",ROUND(IF('Indicator Data'!BS11&gt;CS$195,0,IF('Indicator Data'!BS11&lt;CS$194,10,(CS$195-'Indicator Data'!BS11)/(CS$195-CS$194)*10)),1))</f>
        <v>0.6</v>
      </c>
      <c r="CT8" s="35">
        <f>IF('Indicator Data'!BT11="No data","x",ROUND(IF('Indicator Data'!BT11&gt;CT$195,0,IF('Indicator Data'!BT11&lt;CT$194,10,(CT$195-'Indicator Data'!BT11)/(CT$195-CT$194)*10)),1))</f>
        <v>0.2</v>
      </c>
      <c r="CU8" s="35" t="str">
        <f>IF('Indicator Data'!AC11="No data","x",ROUND(IF('Indicator Data'!AC11&gt;CU$195,0,IF('Indicator Data'!AC11&lt;CU$194,10,(CU$195-'Indicator Data'!AC11)/(CU$195-CU$194)*10)),1))</f>
        <v>x</v>
      </c>
      <c r="CV8" s="35">
        <f t="shared" si="35"/>
        <v>0.4</v>
      </c>
      <c r="CW8" s="35">
        <f>IF('Indicator Data'!X11="No data","x",ROUND(IF(LOG('Indicator Data'!X11)&gt;CW$195,10,IF(LOG('Indicator Data'!X11)&lt;CW$194,0,10-(CW$195-LOG('Indicator Data'!X11))/(CW$195-CW$194)*10)),1))</f>
        <v>4</v>
      </c>
      <c r="CX8" s="35">
        <f>IF('Indicator Data'!Y11="No data","x",ROUND(IF('Indicator Data'!Y11&gt;CX$195,10,IF('Indicator Data'!Y11&lt;CX$194,0,10-(CX$195-'Indicator Data'!Y11)/(CX$195-CX$194)*10)),1))</f>
        <v>2.2999999999999998</v>
      </c>
      <c r="CY8" s="35">
        <f>IF('Indicator Data'!Z11="No data","x",ROUND(IF('Indicator Data'!Z11&gt;CY$195,10,IF('Indicator Data'!Z11&lt;CY$194,0,10-(CY$195-'Indicator Data'!Z11)/(CY$195-CY$194)*10)),1))</f>
        <v>9.1999999999999993</v>
      </c>
      <c r="CZ8" s="35">
        <f>IF('Indicator Data'!AA11="No data","x",ROUND(IF('Indicator Data'!AA11&gt;CZ$195,10,IF('Indicator Data'!AA11&lt;CZ$194,0,10-(CZ$195-'Indicator Data'!AA11)/(CZ$195-CZ$194)*10)),1))</f>
        <v>3.1</v>
      </c>
      <c r="DA8" s="35">
        <f t="shared" si="60"/>
        <v>4.7</v>
      </c>
      <c r="DB8" s="35">
        <f t="shared" si="61"/>
        <v>3.3</v>
      </c>
      <c r="DC8" s="35">
        <f>IF('Indicator Data'!AF11="No data","x",ROUND(IF('Indicator Data'!AF11&gt;DC$195,10,IF('Indicator Data'!AF11&lt;DC$194,0,10-(DC$195-'Indicator Data'!AF11)/(DC$195-DC$194)*10)),1))</f>
        <v>1.6</v>
      </c>
      <c r="DD8" s="35">
        <f>IF('Indicator Data'!AG11="No data","x",ROUND(IF('Indicator Data'!AG11&gt;DD$195,10,IF('Indicator Data'!AG11&lt;DD$194,0,10-(DD$195-'Indicator Data'!AG11)/(DD$195-DD$194)*10)),1))</f>
        <v>2.2000000000000002</v>
      </c>
      <c r="DE8" s="35">
        <f t="shared" si="62"/>
        <v>3.7</v>
      </c>
      <c r="DF8" s="35">
        <f>IF('Indicator Data'!AB11="No data","x",ROUND(IF('Indicator Data'!AB11&gt;DF$195,10,IF('Indicator Data'!AB11&lt;DF$194,0,10-(DF$195-'Indicator Data'!AB11)/(DF$195-DF$194)*10)),1))</f>
        <v>0.7</v>
      </c>
      <c r="DG8" s="35">
        <f t="shared" si="63"/>
        <v>0.5</v>
      </c>
      <c r="DH8" s="144">
        <f>IF('Indicator Data'!AD11="No data","x",'Indicator Data'!AD11/'Indicator Data'!$CB11)</f>
        <v>6.6373457856471851E-4</v>
      </c>
      <c r="DI8" s="35">
        <f t="shared" si="64"/>
        <v>3.4</v>
      </c>
      <c r="DJ8" s="35">
        <f>IF('Indicator Data'!AE11="No data","x",ROUND(IF('Indicator Data'!AE11&gt;DJ$195,0,IF('Indicator Data'!AE11&lt;DJ$194,10,(DJ$195-'Indicator Data'!AE11)/(DJ$195-DJ$194)*10)),1))</f>
        <v>2</v>
      </c>
      <c r="DK8" s="35">
        <f t="shared" si="65"/>
        <v>2.7</v>
      </c>
      <c r="DL8" s="35">
        <f t="shared" si="66"/>
        <v>2.2999999999999998</v>
      </c>
      <c r="DM8" s="37">
        <f t="shared" si="36"/>
        <v>4</v>
      </c>
      <c r="DN8" s="38">
        <f t="shared" si="37"/>
        <v>4</v>
      </c>
      <c r="DO8" s="35">
        <f>ROUND(IF('Indicator Data'!AH11=0,0,IF('Indicator Data'!AH11&gt;DO$195,10,IF('Indicator Data'!AH11&lt;DO$194,0,10-(DO$195-'Indicator Data'!AH11)/(DO$195-DO$194)*10))),1)</f>
        <v>1.6</v>
      </c>
      <c r="DP8" s="35">
        <f>ROUND(IF('Indicator Data'!AI11=0,0,IF(LOG('Indicator Data'!AI11)&gt;LOG(DP$195),10,IF(LOG('Indicator Data'!AI11)&lt;LOG(DP$194),0,10-(LOG(DP$195)-LOG('Indicator Data'!AI11))/(LOG(DP$195)-LOG(DP$194))*10))),1)</f>
        <v>3.3</v>
      </c>
      <c r="DQ8" s="37">
        <f t="shared" si="38"/>
        <v>2.5</v>
      </c>
      <c r="DR8" s="35">
        <f>'Indicator Data'!AJ11</f>
        <v>0</v>
      </c>
      <c r="DS8" s="35">
        <f>'Indicator Data'!AK11</f>
        <v>0</v>
      </c>
      <c r="DT8" s="37">
        <f t="shared" si="39"/>
        <v>0</v>
      </c>
      <c r="DU8" s="38">
        <f t="shared" si="40"/>
        <v>1.8</v>
      </c>
      <c r="DV8" s="13"/>
      <c r="DW8" s="83"/>
    </row>
    <row r="9" spans="1:127" s="2" customFormat="1" x14ac:dyDescent="0.3">
      <c r="A9" s="98" t="str">
        <f>'Indicator Data'!A12</f>
        <v>Armenia</v>
      </c>
      <c r="B9" s="39" t="str">
        <f>'Indicator Data'!B12</f>
        <v>ARM</v>
      </c>
      <c r="C9" s="35">
        <f>ROUND(IF('Indicator Data'!C12=0,0.1,IF(LOG('Indicator Data'!C12)&gt;C$195,10,IF(LOG('Indicator Data'!C12)&lt;C$194,0,10-(C$195-LOG('Indicator Data'!C12))/(C$195-C$194)*10))),1)</f>
        <v>7</v>
      </c>
      <c r="D9" s="35">
        <f>ROUND(IF('Indicator Data'!D12=0,0.1,IF(LOG('Indicator Data'!D12)&gt;D$195,10,IF(LOG('Indicator Data'!D12)&lt;D$194,0,10-(D$195-LOG('Indicator Data'!D12))/(D$195-D$194)*10))),1)</f>
        <v>7.7</v>
      </c>
      <c r="E9" s="35">
        <f t="shared" si="0"/>
        <v>7.4</v>
      </c>
      <c r="F9" s="35">
        <f>IF('Indicator Data'!E12="No data",0.1,(ROUND(IF('Indicator Data'!E12=0,0,IF(LOG('Indicator Data'!E12)&gt;F$195,10,IF(LOG('Indicator Data'!E12)&lt;F$194,0,10-(F$195-LOG('Indicator Data'!E12))/(F$195-F$194)*10))),1)))</f>
        <v>5.4</v>
      </c>
      <c r="G9" s="35">
        <f>ROUND(IF('Indicator Data'!F12=0,0,IF(LOG('Indicator Data'!F12)&gt;G$195,10,IF(LOG('Indicator Data'!F12)&lt;G$194,0,10-(G$195-LOG('Indicator Data'!F12))/(G$195-G$194)*10))),1)</f>
        <v>0</v>
      </c>
      <c r="H9" s="35">
        <f>ROUND(IF('Indicator Data'!G12=0,0,IF(LOG('Indicator Data'!G12)&gt;H$195,10,IF(LOG('Indicator Data'!G12)&lt;H$194,0,10-(H$195-LOG('Indicator Data'!G12))/(H$195-H$194)*10))),1)</f>
        <v>0</v>
      </c>
      <c r="I9" s="35">
        <f>ROUND(IF('Indicator Data'!H12=0,0,IF(LOG('Indicator Data'!H12)&gt;I$195,10,IF(LOG('Indicator Data'!H12)&lt;I$194,0,10-(I$195-LOG('Indicator Data'!H12))/(I$195-I$194)*10))),1)</f>
        <v>0</v>
      </c>
      <c r="J9" s="35">
        <f t="shared" si="1"/>
        <v>0</v>
      </c>
      <c r="K9" s="35">
        <f>ROUND(IF('Indicator Data'!I12=0,0,IF(LOG('Indicator Data'!I12)&gt;K$195,10,IF(LOG('Indicator Data'!I12)&lt;K$194,0,10-(K$195-LOG('Indicator Data'!I12))/(K$195-K$194)*10))),1)</f>
        <v>0</v>
      </c>
      <c r="L9" s="35">
        <f t="shared" si="2"/>
        <v>0</v>
      </c>
      <c r="M9" s="35">
        <f>ROUND(IF('Indicator Data'!J12=0,0,IF(LOG('Indicator Data'!J12)&gt;M$195,10,IF(LOG('Indicator Data'!J12)&lt;M$194,0,10-(M$195-LOG('Indicator Data'!J12))/(M$195-M$194)*10))),1)</f>
        <v>7.3</v>
      </c>
      <c r="N9" s="36">
        <f>'Indicator Data'!C12/'Indicator Data'!$CC12</f>
        <v>2.1052629243023492E-3</v>
      </c>
      <c r="O9" s="36">
        <f>'Indicator Data'!D12/'Indicator Data'!$CC12</f>
        <v>6.8512921870027201E-4</v>
      </c>
      <c r="P9" s="36">
        <f>IF(F9=0.1,"x",'Indicator Data'!E12/'Indicator Data'!$CC12)</f>
        <v>4.7121636511480687E-3</v>
      </c>
      <c r="Q9" s="36">
        <f>'Indicator Data'!F12/'Indicator Data'!$CC12</f>
        <v>0</v>
      </c>
      <c r="R9" s="36">
        <f>'Indicator Data'!G12/'Indicator Data'!$CC12</f>
        <v>0</v>
      </c>
      <c r="S9" s="36">
        <f>'Indicator Data'!H12/'Indicator Data'!$CC12</f>
        <v>0</v>
      </c>
      <c r="T9" s="36">
        <f>'Indicator Data'!I12/'Indicator Data'!$CC12</f>
        <v>0</v>
      </c>
      <c r="U9" s="36">
        <f>'Indicator Data'!J12/'Indicator Data'!$CC12</f>
        <v>2.8092528877199396E-3</v>
      </c>
      <c r="V9" s="35">
        <f t="shared" si="3"/>
        <v>10</v>
      </c>
      <c r="W9" s="35">
        <f t="shared" si="4"/>
        <v>6.9</v>
      </c>
      <c r="X9" s="35">
        <f t="shared" si="5"/>
        <v>8.9</v>
      </c>
      <c r="Y9" s="35">
        <f t="shared" si="6"/>
        <v>3.1</v>
      </c>
      <c r="Z9" s="35">
        <f t="shared" si="7"/>
        <v>0</v>
      </c>
      <c r="AA9" s="35">
        <f t="shared" si="8"/>
        <v>0</v>
      </c>
      <c r="AB9" s="35">
        <f t="shared" si="9"/>
        <v>0</v>
      </c>
      <c r="AC9" s="35">
        <f t="shared" si="10"/>
        <v>0</v>
      </c>
      <c r="AD9" s="35">
        <f t="shared" si="11"/>
        <v>0</v>
      </c>
      <c r="AE9" s="35">
        <f t="shared" si="12"/>
        <v>0</v>
      </c>
      <c r="AF9" s="35">
        <f t="shared" si="13"/>
        <v>0.9</v>
      </c>
      <c r="AG9" s="35">
        <f>ROUND(IF('Indicator Data'!K12=0,0,IF('Indicator Data'!K12&gt;AG$195,10,IF('Indicator Data'!K12&lt;AG$194,0,10-(AG$195-'Indicator Data'!K12)/(AG$195-AG$194)*10))),1)</f>
        <v>1</v>
      </c>
      <c r="AH9" s="35">
        <f t="shared" si="14"/>
        <v>8.5</v>
      </c>
      <c r="AI9" s="35">
        <f t="shared" si="15"/>
        <v>7.3</v>
      </c>
      <c r="AJ9" s="35">
        <f t="shared" si="16"/>
        <v>0</v>
      </c>
      <c r="AK9" s="35">
        <f t="shared" si="17"/>
        <v>0</v>
      </c>
      <c r="AL9" s="35">
        <f t="shared" si="18"/>
        <v>0</v>
      </c>
      <c r="AM9" s="35">
        <f t="shared" si="19"/>
        <v>0</v>
      </c>
      <c r="AN9" s="35">
        <f t="shared" si="20"/>
        <v>4.9000000000000004</v>
      </c>
      <c r="AO9" s="143">
        <f t="shared" si="21"/>
        <v>8.1999999999999993</v>
      </c>
      <c r="AP9" s="143">
        <f t="shared" si="41"/>
        <v>4.3</v>
      </c>
      <c r="AQ9" s="143">
        <f t="shared" si="22"/>
        <v>0</v>
      </c>
      <c r="AR9" s="143">
        <f t="shared" si="23"/>
        <v>0</v>
      </c>
      <c r="AS9" s="35">
        <f t="shared" si="24"/>
        <v>3</v>
      </c>
      <c r="AT9" s="35">
        <f>IF('Indicator Data'!L12="No data","x",IF('Indicator Data'!CD12&lt;1000,"x",ROUND((IF('Indicator Data'!L12&gt;AT$195,10,IF('Indicator Data'!L12&lt;AT$194,0,10-(AT$195-'Indicator Data'!L12)/(AT$195-AT$194)*10))),1)))</f>
        <v>7.4</v>
      </c>
      <c r="AU9" s="143">
        <f t="shared" si="25"/>
        <v>5.2</v>
      </c>
      <c r="AV9" s="35">
        <f>IF('Indicator Data'!M12="No data","x",ROUND(IF('Indicator Data'!M12=0,0,IF(LOG('Indicator Data'!M12)&gt;AV$195,10,IF(LOG('Indicator Data'!M12)&lt;AV$194,0,10-(AV$195-LOG('Indicator Data'!M12))/(AV$195-AV$194)*10))),1))</f>
        <v>7.8</v>
      </c>
      <c r="AW9" s="36">
        <f>IF(AV9="x","x",'Indicator Data'!M12/'Indicator Data'!$CC12)</f>
        <v>0.90781794099476354</v>
      </c>
      <c r="AX9" s="35">
        <f t="shared" si="42"/>
        <v>10</v>
      </c>
      <c r="AY9" s="35">
        <f t="shared" si="43"/>
        <v>9.1999999999999993</v>
      </c>
      <c r="AZ9" s="35" t="str">
        <f>IF('Indicator Data'!N12="No data","x",ROUND(IF('Indicator Data'!N12=0,0,IF(LOG('Indicator Data'!N12)&gt;AZ$195,10,IF(LOG('Indicator Data'!N12)&lt;AZ$194,0,10-(AZ$195-LOG('Indicator Data'!N12))/(AZ$195-AZ$194)*10))),1))</f>
        <v>x</v>
      </c>
      <c r="BA9" s="36" t="str">
        <f>IF(AZ9="x","x",'Indicator Data'!N12/'Indicator Data'!$CC12)</f>
        <v>x</v>
      </c>
      <c r="BB9" s="35" t="str">
        <f t="shared" si="44"/>
        <v>x</v>
      </c>
      <c r="BC9" s="35" t="str">
        <f t="shared" si="45"/>
        <v>x</v>
      </c>
      <c r="BD9" s="35" t="str">
        <f>IF('Indicator Data'!O12="No data","x",ROUND(IF('Indicator Data'!O12=0,0,IF(LOG('Indicator Data'!O12)&gt;BD$195,10,IF(LOG('Indicator Data'!O12)&lt;BD$194,0,10-(BD$195-LOG('Indicator Data'!O12))/(BD$195-BD$194)*10))),1))</f>
        <v>x</v>
      </c>
      <c r="BE9" s="36" t="str">
        <f>IF(BD9="x","x",'Indicator Data'!O12/'Indicator Data'!$CC12)</f>
        <v>x</v>
      </c>
      <c r="BF9" s="35" t="str">
        <f t="shared" si="46"/>
        <v>x</v>
      </c>
      <c r="BG9" s="35" t="str">
        <f t="shared" si="47"/>
        <v>x</v>
      </c>
      <c r="BH9" s="35" t="str">
        <f>IF('Indicator Data'!P12="No data","x",ROUND(IF('Indicator Data'!P12=0,0,IF(LOG('Indicator Data'!P12)&gt;BH$195,10,IF(LOG('Indicator Data'!P12)&lt;BH$194,0,10-(BH$195-LOG('Indicator Data'!P12))/(BH$195-BH$194)*10))),1))</f>
        <v>x</v>
      </c>
      <c r="BI9" s="36" t="str">
        <f>IF(BH9="x","x",'Indicator Data'!P12/'Indicator Data'!$CC12)</f>
        <v>x</v>
      </c>
      <c r="BJ9" s="35" t="str">
        <f t="shared" si="48"/>
        <v>x</v>
      </c>
      <c r="BK9" s="35" t="str">
        <f t="shared" si="49"/>
        <v>x</v>
      </c>
      <c r="BL9" s="35">
        <f t="shared" si="50"/>
        <v>9.1999999999999993</v>
      </c>
      <c r="BM9" s="35">
        <f>ROUND(IF('Indicator Data'!Q12=0,0,IF(LOG('Indicator Data'!Q12)&gt;BM$195,10,IF(LOG('Indicator Data'!Q12)&lt;BM$194,0,10-(BM$195-LOG('Indicator Data'!Q12))/(BM$195-BM$194)*10))),1)</f>
        <v>3.6</v>
      </c>
      <c r="BN9" s="35">
        <f>ROUND(IF('Indicator Data'!R12=0,0,IF(LOG('Indicator Data'!R12)&gt;BN$195,10,IF(LOG('Indicator Data'!R12)&lt;BN$194,0,10-(BN$195-LOG('Indicator Data'!R12))/(BN$195-BN$194)*10))),1)</f>
        <v>2.1</v>
      </c>
      <c r="BO9" s="35">
        <f t="shared" si="51"/>
        <v>2.6</v>
      </c>
      <c r="BP9" s="36">
        <f>'Indicator Data'!Q12/'Indicator Data'!$CC12</f>
        <v>1.1031739094735226E-3</v>
      </c>
      <c r="BQ9" s="36">
        <f>'Indicator Data'!R12/'Indicator Data'!$CC12</f>
        <v>5.7608721563143133E-5</v>
      </c>
      <c r="BR9" s="35">
        <f t="shared" si="26"/>
        <v>0</v>
      </c>
      <c r="BS9" s="35">
        <f t="shared" si="27"/>
        <v>0</v>
      </c>
      <c r="BT9" s="35">
        <f t="shared" si="28"/>
        <v>0</v>
      </c>
      <c r="BU9" s="35">
        <f t="shared" si="52"/>
        <v>1.4</v>
      </c>
      <c r="BV9" s="35">
        <f>ROUND(IF('Indicator Data'!S12=0,0,IF(LOG('Indicator Data'!S12)&gt;BV$195,10,IF(LOG('Indicator Data'!S12)&lt;BV$194,0,10-(BV$195-LOG('Indicator Data'!S12))/(BV$195-BV$194)*10))),1)</f>
        <v>0</v>
      </c>
      <c r="BW9" s="35">
        <f>ROUND(IF('Indicator Data'!T12=0,0,IF(LOG('Indicator Data'!T12)&gt;BW$195,10,IF(LOG('Indicator Data'!T12)&lt;BW$194,0,10-(BW$195-LOG('Indicator Data'!T12))/(BW$195-BW$194)*10))),1)</f>
        <v>0</v>
      </c>
      <c r="BX9" s="35">
        <f t="shared" si="53"/>
        <v>0</v>
      </c>
      <c r="BY9" s="36">
        <f>'Indicator Data'!S12/'Indicator Data'!$CC12</f>
        <v>0</v>
      </c>
      <c r="BZ9" s="36">
        <f>'Indicator Data'!T12/'Indicator Data'!$CC12</f>
        <v>0</v>
      </c>
      <c r="CA9" s="35">
        <f t="shared" si="29"/>
        <v>0</v>
      </c>
      <c r="CB9" s="35">
        <f t="shared" si="30"/>
        <v>0</v>
      </c>
      <c r="CC9" s="35">
        <f t="shared" si="54"/>
        <v>0</v>
      </c>
      <c r="CD9" s="35">
        <f t="shared" si="55"/>
        <v>0</v>
      </c>
      <c r="CE9" s="35">
        <f t="shared" si="56"/>
        <v>0.7</v>
      </c>
      <c r="CF9" s="35">
        <f>ROUND(IF('Indicator Data'!U12=0,0,IF(LOG('Indicator Data'!U12)&gt;CF$195,10,IF(LOG('Indicator Data'!U12)&lt;CF$194,0,10-(CF$195-LOG('Indicator Data'!U12))/(CF$195-CF$194)*10))),1)</f>
        <v>0</v>
      </c>
      <c r="CG9" s="36">
        <f>'Indicator Data'!U12/'Indicator Data'!$CC12</f>
        <v>0</v>
      </c>
      <c r="CH9" s="35">
        <f t="shared" si="31"/>
        <v>0</v>
      </c>
      <c r="CI9" s="35">
        <f t="shared" si="57"/>
        <v>0</v>
      </c>
      <c r="CJ9" s="35">
        <f>ROUND(IF('Indicator Data'!V12=0,0,IF(LOG('Indicator Data'!V12)&gt;CJ$195,10,IF(LOG('Indicator Data'!V12)&lt;CJ$194,0,10-(CJ$195-LOG('Indicator Data'!V12))/(CJ$195-CJ$194)*10))),1)</f>
        <v>0</v>
      </c>
      <c r="CK9" s="36">
        <f>IF('Indicator Data'!V12/'Indicator Data'!$CC12&gt;1,1,'Indicator Data'!V12/'Indicator Data'!$CC12)</f>
        <v>0</v>
      </c>
      <c r="CL9" s="35">
        <f t="shared" si="32"/>
        <v>0</v>
      </c>
      <c r="CM9" s="35">
        <f t="shared" si="58"/>
        <v>0</v>
      </c>
      <c r="CN9" s="35">
        <f>ROUND(IF('Indicator Data'!W12=0,0,IF(LOG('Indicator Data'!W12)&gt;CN$195,10,IF(LOG('Indicator Data'!W12)&lt;CN$194,0,10-(CN$195-LOG('Indicator Data'!W12))/(CN$195-CN$194)*10))),1)</f>
        <v>0</v>
      </c>
      <c r="CO9" s="36">
        <f>'Indicator Data'!W12/'Indicator Data'!$CC12</f>
        <v>0</v>
      </c>
      <c r="CP9" s="35">
        <f t="shared" si="33"/>
        <v>0</v>
      </c>
      <c r="CQ9" s="35">
        <f t="shared" si="59"/>
        <v>0</v>
      </c>
      <c r="CR9" s="35">
        <f t="shared" si="34"/>
        <v>0.2</v>
      </c>
      <c r="CS9" s="35">
        <f>IF('Indicator Data'!BS12="No data","x",ROUND(IF('Indicator Data'!BS12&gt;CS$195,0,IF('Indicator Data'!BS12&lt;CS$194,10,(CS$195-'Indicator Data'!BS12)/(CS$195-CS$194)*10)),1))</f>
        <v>0.7</v>
      </c>
      <c r="CT9" s="35">
        <f>IF('Indicator Data'!BT12="No data","x",ROUND(IF('Indicator Data'!BT12&gt;CT$195,0,IF('Indicator Data'!BT12&lt;CT$194,10,(CT$195-'Indicator Data'!BT12)/(CT$195-CT$194)*10)),1))</f>
        <v>0</v>
      </c>
      <c r="CU9" s="35">
        <f>IF('Indicator Data'!AC12="No data","x",ROUND(IF('Indicator Data'!AC12&gt;CU$195,0,IF('Indicator Data'!AC12&lt;CU$194,10,(CU$195-'Indicator Data'!AC12)/(CU$195-CU$194)*10)),1))</f>
        <v>0.6</v>
      </c>
      <c r="CV9" s="35">
        <f t="shared" si="35"/>
        <v>0.4</v>
      </c>
      <c r="CW9" s="35">
        <f>IF('Indicator Data'!X12="No data","x",ROUND(IF(LOG('Indicator Data'!X12)&gt;CW$195,10,IF(LOG('Indicator Data'!X12)&lt;CW$194,0,10-(CW$195-LOG('Indicator Data'!X12))/(CW$195-CW$194)*10)),1))</f>
        <v>6.7</v>
      </c>
      <c r="CX9" s="35">
        <f>IF('Indicator Data'!Y12="No data","x",ROUND(IF('Indicator Data'!Y12&gt;CX$195,10,IF('Indicator Data'!Y12&lt;CX$194,0,10-(CX$195-'Indicator Data'!Y12)/(CX$195-CX$194)*10)),1))</f>
        <v>0.6</v>
      </c>
      <c r="CY9" s="35">
        <f>IF('Indicator Data'!Z12="No data","x",ROUND(IF('Indicator Data'!Z12&gt;CY$195,10,IF('Indicator Data'!Z12&lt;CY$194,0,10-(CY$195-'Indicator Data'!Z12)/(CY$195-CY$194)*10)),1))</f>
        <v>6.3</v>
      </c>
      <c r="CZ9" s="35">
        <f>IF('Indicator Data'!AA12="No data","x",ROUND(IF('Indicator Data'!AA12&gt;CZ$195,10,IF('Indicator Data'!AA12&lt;CZ$194,0,10-(CZ$195-'Indicator Data'!AA12)/(CZ$195-CZ$194)*10)),1))</f>
        <v>3.9</v>
      </c>
      <c r="DA9" s="35">
        <f t="shared" si="60"/>
        <v>4.4000000000000004</v>
      </c>
      <c r="DB9" s="35">
        <f t="shared" si="61"/>
        <v>3.1</v>
      </c>
      <c r="DC9" s="35">
        <f>IF('Indicator Data'!AF12="No data","x",ROUND(IF('Indicator Data'!AF12&gt;DC$195,10,IF('Indicator Data'!AF12&lt;DC$194,0,10-(DC$195-'Indicator Data'!AF12)/(DC$195-DC$194)*10)),1))</f>
        <v>1</v>
      </c>
      <c r="DD9" s="35">
        <f>IF('Indicator Data'!AG12="No data","x",ROUND(IF('Indicator Data'!AG12&gt;DD$195,10,IF('Indicator Data'!AG12&lt;DD$194,0,10-(DD$195-'Indicator Data'!AG12)/(DD$195-DD$194)*10)),1))</f>
        <v>1.3</v>
      </c>
      <c r="DE9" s="35">
        <f t="shared" si="62"/>
        <v>3.3</v>
      </c>
      <c r="DF9" s="35">
        <f>IF('Indicator Data'!AB12="No data","x",ROUND(IF('Indicator Data'!AB12&gt;DF$195,10,IF('Indicator Data'!AB12&lt;DF$194,0,10-(DF$195-'Indicator Data'!AB12)/(DF$195-DF$194)*10)),1))</f>
        <v>0</v>
      </c>
      <c r="DG9" s="35">
        <f t="shared" si="63"/>
        <v>0.3</v>
      </c>
      <c r="DH9" s="144">
        <f>IF('Indicator Data'!AD12="No data","x",'Indicator Data'!AD12/'Indicator Data'!$CB12)</f>
        <v>1.9910678670668602E-4</v>
      </c>
      <c r="DI9" s="35">
        <f t="shared" si="64"/>
        <v>8</v>
      </c>
      <c r="DJ9" s="35">
        <f>IF('Indicator Data'!AE12="No data","x",ROUND(IF('Indicator Data'!AE12&gt;DJ$195,0,IF('Indicator Data'!AE12&lt;DJ$194,10,(DJ$195-'Indicator Data'!AE12)/(DJ$195-DJ$194)*10)),1))</f>
        <v>6</v>
      </c>
      <c r="DK9" s="35">
        <f t="shared" si="65"/>
        <v>7</v>
      </c>
      <c r="DL9" s="35">
        <f t="shared" si="66"/>
        <v>3.5</v>
      </c>
      <c r="DM9" s="37">
        <f t="shared" si="36"/>
        <v>5.0999999999999996</v>
      </c>
      <c r="DN9" s="38">
        <f t="shared" si="37"/>
        <v>4.5</v>
      </c>
      <c r="DO9" s="35">
        <f>ROUND(IF('Indicator Data'!AH12=0,0,IF('Indicator Data'!AH12&gt;DO$195,10,IF('Indicator Data'!AH12&lt;DO$194,0,10-(DO$195-'Indicator Data'!AH12)/(DO$195-DO$194)*10))),1)</f>
        <v>5.0999999999999996</v>
      </c>
      <c r="DP9" s="35">
        <f>ROUND(IF('Indicator Data'!AI12=0,0,IF(LOG('Indicator Data'!AI12)&gt;LOG(DP$195),10,IF(LOG('Indicator Data'!AI12)&lt;LOG(DP$194),0,10-(LOG(DP$195)-LOG('Indicator Data'!AI12))/(LOG(DP$195)-LOG(DP$194))*10))),1)</f>
        <v>8.1999999999999993</v>
      </c>
      <c r="DQ9" s="37">
        <f t="shared" si="38"/>
        <v>6.9</v>
      </c>
      <c r="DR9" s="35">
        <f>'Indicator Data'!AJ12</f>
        <v>5</v>
      </c>
      <c r="DS9" s="35">
        <f>'Indicator Data'!AK12</f>
        <v>0</v>
      </c>
      <c r="DT9" s="37">
        <f t="shared" si="39"/>
        <v>10</v>
      </c>
      <c r="DU9" s="38">
        <f t="shared" si="40"/>
        <v>10</v>
      </c>
      <c r="DV9" s="13"/>
      <c r="DW9" s="83"/>
    </row>
    <row r="10" spans="1:127" s="2" customFormat="1" x14ac:dyDescent="0.3">
      <c r="A10" s="98" t="str">
        <f>'Indicator Data'!A13</f>
        <v>Australia</v>
      </c>
      <c r="B10" s="39" t="str">
        <f>'Indicator Data'!B13</f>
        <v>AUS</v>
      </c>
      <c r="C10" s="35">
        <f>ROUND(IF('Indicator Data'!C13=0,0.1,IF(LOG('Indicator Data'!C13)&gt;C$195,10,IF(LOG('Indicator Data'!C13)&lt;C$194,0,10-(C$195-LOG('Indicator Data'!C13))/(C$195-C$194)*10))),1)</f>
        <v>0.7</v>
      </c>
      <c r="D10" s="35">
        <f>ROUND(IF('Indicator Data'!D13=0,0.1,IF(LOG('Indicator Data'!D13)&gt;D$195,10,IF(LOG('Indicator Data'!D13)&lt;D$194,0,10-(D$195-LOG('Indicator Data'!D13))/(D$195-D$194)*10))),1)</f>
        <v>0.1</v>
      </c>
      <c r="E10" s="35">
        <f t="shared" si="0"/>
        <v>0.4</v>
      </c>
      <c r="F10" s="35">
        <f>IF('Indicator Data'!E13="No data",0.1,(ROUND(IF('Indicator Data'!E13=0,0,IF(LOG('Indicator Data'!E13)&gt;F$195,10,IF(LOG('Indicator Data'!E13)&lt;F$194,0,10-(F$195-LOG('Indicator Data'!E13))/(F$195-F$194)*10))),1)))</f>
        <v>7.3</v>
      </c>
      <c r="G10" s="35">
        <f>ROUND(IF('Indicator Data'!F13=0,0,IF(LOG('Indicator Data'!F13)&gt;G$195,10,IF(LOG('Indicator Data'!F13)&lt;G$194,0,10-(G$195-LOG('Indicator Data'!F13))/(G$195-G$194)*10))),1)</f>
        <v>7</v>
      </c>
      <c r="H10" s="35">
        <f>ROUND(IF('Indicator Data'!G13=0,0,IF(LOG('Indicator Data'!G13)&gt;H$195,10,IF(LOG('Indicator Data'!G13)&lt;H$194,0,10-(H$195-LOG('Indicator Data'!G13))/(H$195-H$194)*10))),1)</f>
        <v>6.4</v>
      </c>
      <c r="I10" s="35">
        <f>ROUND(IF('Indicator Data'!H13=0,0,IF(LOG('Indicator Data'!H13)&gt;I$195,10,IF(LOG('Indicator Data'!H13)&lt;I$194,0,10-(I$195-LOG('Indicator Data'!H13))/(I$195-I$194)*10))),1)</f>
        <v>7.6</v>
      </c>
      <c r="J10" s="35">
        <f t="shared" si="1"/>
        <v>7</v>
      </c>
      <c r="K10" s="35">
        <f>ROUND(IF('Indicator Data'!I13=0,0,IF(LOG('Indicator Data'!I13)&gt;K$195,10,IF(LOG('Indicator Data'!I13)&lt;K$194,0,10-(K$195-LOG('Indicator Data'!I13))/(K$195-K$194)*10))),1)</f>
        <v>7.1</v>
      </c>
      <c r="L10" s="35">
        <f t="shared" si="2"/>
        <v>7.1</v>
      </c>
      <c r="M10" s="35">
        <f>ROUND(IF('Indicator Data'!J13=0,0,IF(LOG('Indicator Data'!J13)&gt;M$195,10,IF(LOG('Indicator Data'!J13)&lt;M$194,0,10-(M$195-LOG('Indicator Data'!J13))/(M$195-M$194)*10))),1)</f>
        <v>10</v>
      </c>
      <c r="N10" s="36">
        <f>'Indicator Data'!C13/'Indicator Data'!$CC13</f>
        <v>7.6576085553336757E-7</v>
      </c>
      <c r="O10" s="36">
        <f>'Indicator Data'!D13/'Indicator Data'!$CC13</f>
        <v>0</v>
      </c>
      <c r="P10" s="36">
        <f>IF(F10=0.1,"x",'Indicator Data'!E13/'Indicator Data'!$CC13)</f>
        <v>3.4925497598790171E-3</v>
      </c>
      <c r="Q10" s="36">
        <f>'Indicator Data'!F13/'Indicator Data'!$CC13</f>
        <v>6.9615038350226232E-6</v>
      </c>
      <c r="R10" s="36">
        <f>'Indicator Data'!G13/'Indicator Data'!$CC13</f>
        <v>1.4941485568897672E-3</v>
      </c>
      <c r="S10" s="36">
        <f>'Indicator Data'!H13/'Indicator Data'!$CC13</f>
        <v>9.2755175558521336E-5</v>
      </c>
      <c r="T10" s="36">
        <f>'Indicator Data'!I13/'Indicator Data'!$CC13</f>
        <v>1.5584066458622589E-3</v>
      </c>
      <c r="U10" s="36">
        <f>'Indicator Data'!J13/'Indicator Data'!$CC13</f>
        <v>8.3441254165439564E-3</v>
      </c>
      <c r="V10" s="35">
        <f t="shared" si="3"/>
        <v>0</v>
      </c>
      <c r="W10" s="35">
        <f t="shared" si="4"/>
        <v>0</v>
      </c>
      <c r="X10" s="35">
        <f t="shared" si="5"/>
        <v>0</v>
      </c>
      <c r="Y10" s="35">
        <f t="shared" si="6"/>
        <v>2.2999999999999998</v>
      </c>
      <c r="Z10" s="35">
        <f t="shared" si="7"/>
        <v>7.4</v>
      </c>
      <c r="AA10" s="35">
        <f t="shared" si="8"/>
        <v>0.8</v>
      </c>
      <c r="AB10" s="35">
        <f t="shared" si="9"/>
        <v>0.2</v>
      </c>
      <c r="AC10" s="35">
        <f t="shared" si="10"/>
        <v>0.5</v>
      </c>
      <c r="AD10" s="35">
        <f t="shared" si="11"/>
        <v>1.6</v>
      </c>
      <c r="AE10" s="35">
        <f t="shared" si="12"/>
        <v>1.1000000000000001</v>
      </c>
      <c r="AF10" s="35">
        <f t="shared" si="13"/>
        <v>2.8</v>
      </c>
      <c r="AG10" s="35">
        <f>ROUND(IF('Indicator Data'!K13=0,0,IF('Indicator Data'!K13&gt;AG$195,10,IF('Indicator Data'!K13&lt;AG$194,0,10-(AG$195-'Indicator Data'!K13)/(AG$195-AG$194)*10))),1)</f>
        <v>4.8</v>
      </c>
      <c r="AH10" s="35">
        <f t="shared" si="14"/>
        <v>0.4</v>
      </c>
      <c r="AI10" s="35">
        <f t="shared" si="15"/>
        <v>0.1</v>
      </c>
      <c r="AJ10" s="35">
        <f t="shared" si="16"/>
        <v>3.6</v>
      </c>
      <c r="AK10" s="35">
        <f t="shared" si="17"/>
        <v>3.9</v>
      </c>
      <c r="AL10" s="35">
        <f t="shared" si="18"/>
        <v>3.8</v>
      </c>
      <c r="AM10" s="35">
        <f t="shared" si="19"/>
        <v>4.4000000000000004</v>
      </c>
      <c r="AN10" s="35">
        <f t="shared" si="20"/>
        <v>8.1</v>
      </c>
      <c r="AO10" s="143">
        <f t="shared" si="21"/>
        <v>0.2</v>
      </c>
      <c r="AP10" s="143">
        <f t="shared" si="41"/>
        <v>5.3</v>
      </c>
      <c r="AQ10" s="143">
        <f t="shared" si="22"/>
        <v>7.2</v>
      </c>
      <c r="AR10" s="143">
        <f t="shared" si="23"/>
        <v>4.8</v>
      </c>
      <c r="AS10" s="35">
        <f t="shared" si="24"/>
        <v>6.5</v>
      </c>
      <c r="AT10" s="35">
        <f>IF('Indicator Data'!L13="No data","x",IF('Indicator Data'!CD13&lt;1000,"x",ROUND((IF('Indicator Data'!L13&gt;AT$195,10,IF('Indicator Data'!L13&lt;AT$194,0,10-(AT$195-'Indicator Data'!L13)/(AT$195-AT$194)*10))),1)))</f>
        <v>6.5</v>
      </c>
      <c r="AU10" s="143">
        <f t="shared" si="25"/>
        <v>6.5</v>
      </c>
      <c r="AV10" s="35">
        <f>IF('Indicator Data'!M13="No data","x",ROUND(IF('Indicator Data'!M13=0,0,IF(LOG('Indicator Data'!M13)&gt;AV$195,10,IF(LOG('Indicator Data'!M13)&lt;AV$194,0,10-(AV$195-LOG('Indicator Data'!M13))/(AV$195-AV$194)*10))),1))</f>
        <v>0</v>
      </c>
      <c r="AW10" s="36">
        <f>IF(AV10="x","x",'Indicator Data'!M13/'Indicator Data'!$CC13)</f>
        <v>0</v>
      </c>
      <c r="AX10" s="35">
        <f t="shared" si="42"/>
        <v>0</v>
      </c>
      <c r="AY10" s="35">
        <f t="shared" si="43"/>
        <v>0</v>
      </c>
      <c r="AZ10" s="35" t="str">
        <f>IF('Indicator Data'!N13="No data","x",ROUND(IF('Indicator Data'!N13=0,0,IF(LOG('Indicator Data'!N13)&gt;AZ$195,10,IF(LOG('Indicator Data'!N13)&lt;AZ$194,0,10-(AZ$195-LOG('Indicator Data'!N13))/(AZ$195-AZ$194)*10))),1))</f>
        <v>x</v>
      </c>
      <c r="BA10" s="36" t="str">
        <f>IF(AZ10="x","x",'Indicator Data'!N13/'Indicator Data'!$CC13)</f>
        <v>x</v>
      </c>
      <c r="BB10" s="35" t="str">
        <f t="shared" si="44"/>
        <v>x</v>
      </c>
      <c r="BC10" s="35" t="str">
        <f t="shared" si="45"/>
        <v>x</v>
      </c>
      <c r="BD10" s="35" t="str">
        <f>IF('Indicator Data'!O13="No data","x",ROUND(IF('Indicator Data'!O13=0,0,IF(LOG('Indicator Data'!O13)&gt;BD$195,10,IF(LOG('Indicator Data'!O13)&lt;BD$194,0,10-(BD$195-LOG('Indicator Data'!O13))/(BD$195-BD$194)*10))),1))</f>
        <v>x</v>
      </c>
      <c r="BE10" s="36" t="str">
        <f>IF(BD10="x","x",'Indicator Data'!O13/'Indicator Data'!$CC13)</f>
        <v>x</v>
      </c>
      <c r="BF10" s="35" t="str">
        <f t="shared" si="46"/>
        <v>x</v>
      </c>
      <c r="BG10" s="35" t="str">
        <f t="shared" si="47"/>
        <v>x</v>
      </c>
      <c r="BH10" s="35" t="str">
        <f>IF('Indicator Data'!P13="No data","x",ROUND(IF('Indicator Data'!P13=0,0,IF(LOG('Indicator Data'!P13)&gt;BH$195,10,IF(LOG('Indicator Data'!P13)&lt;BH$194,0,10-(BH$195-LOG('Indicator Data'!P13))/(BH$195-BH$194)*10))),1))</f>
        <v>x</v>
      </c>
      <c r="BI10" s="36" t="str">
        <f>IF(BH10="x","x",'Indicator Data'!P13/'Indicator Data'!$CC13)</f>
        <v>x</v>
      </c>
      <c r="BJ10" s="35" t="str">
        <f t="shared" si="48"/>
        <v>x</v>
      </c>
      <c r="BK10" s="35" t="str">
        <f t="shared" si="49"/>
        <v>x</v>
      </c>
      <c r="BL10" s="35">
        <f t="shared" si="50"/>
        <v>0</v>
      </c>
      <c r="BM10" s="35">
        <f>ROUND(IF('Indicator Data'!Q13=0,0,IF(LOG('Indicator Data'!Q13)&gt;BM$195,10,IF(LOG('Indicator Data'!Q13)&lt;BM$194,0,10-(BM$195-LOG('Indicator Data'!Q13))/(BM$195-BM$194)*10))),1)</f>
        <v>0</v>
      </c>
      <c r="BN10" s="35">
        <f>ROUND(IF('Indicator Data'!R13=0,0,IF(LOG('Indicator Data'!R13)&gt;BN$195,10,IF(LOG('Indicator Data'!R13)&lt;BN$194,0,10-(BN$195-LOG('Indicator Data'!R13))/(BN$195-BN$194)*10))),1)</f>
        <v>0</v>
      </c>
      <c r="BO10" s="35">
        <f t="shared" si="51"/>
        <v>0</v>
      </c>
      <c r="BP10" s="36">
        <f>'Indicator Data'!Q13/'Indicator Data'!$CC13</f>
        <v>0</v>
      </c>
      <c r="BQ10" s="36">
        <f>'Indicator Data'!R13/'Indicator Data'!$CC13</f>
        <v>0</v>
      </c>
      <c r="BR10" s="35">
        <f t="shared" si="26"/>
        <v>0</v>
      </c>
      <c r="BS10" s="35">
        <f t="shared" si="27"/>
        <v>0</v>
      </c>
      <c r="BT10" s="35">
        <f t="shared" si="28"/>
        <v>0</v>
      </c>
      <c r="BU10" s="35">
        <f t="shared" si="52"/>
        <v>0</v>
      </c>
      <c r="BV10" s="35">
        <f>ROUND(IF('Indicator Data'!S13=0,0,IF(LOG('Indicator Data'!S13)&gt;BV$195,10,IF(LOG('Indicator Data'!S13)&lt;BV$194,0,10-(BV$195-LOG('Indicator Data'!S13))/(BV$195-BV$194)*10))),1)</f>
        <v>0</v>
      </c>
      <c r="BW10" s="35">
        <f>ROUND(IF('Indicator Data'!T13=0,0,IF(LOG('Indicator Data'!T13)&gt;BW$195,10,IF(LOG('Indicator Data'!T13)&lt;BW$194,0,10-(BW$195-LOG('Indicator Data'!T13))/(BW$195-BW$194)*10))),1)</f>
        <v>0</v>
      </c>
      <c r="BX10" s="35">
        <f t="shared" si="53"/>
        <v>0</v>
      </c>
      <c r="BY10" s="36">
        <f>'Indicator Data'!S13/'Indicator Data'!$CC13</f>
        <v>0</v>
      </c>
      <c r="BZ10" s="36">
        <f>'Indicator Data'!T13/'Indicator Data'!$CC13</f>
        <v>0</v>
      </c>
      <c r="CA10" s="35">
        <f t="shared" si="29"/>
        <v>0</v>
      </c>
      <c r="CB10" s="35">
        <f t="shared" si="30"/>
        <v>0</v>
      </c>
      <c r="CC10" s="35">
        <f t="shared" si="54"/>
        <v>0</v>
      </c>
      <c r="CD10" s="35">
        <f t="shared" si="55"/>
        <v>0</v>
      </c>
      <c r="CE10" s="35">
        <f t="shared" si="56"/>
        <v>0</v>
      </c>
      <c r="CF10" s="35">
        <f>ROUND(IF('Indicator Data'!U13=0,0,IF(LOG('Indicator Data'!U13)&gt;CF$195,10,IF(LOG('Indicator Data'!U13)&lt;CF$194,0,10-(CF$195-LOG('Indicator Data'!U13))/(CF$195-CF$194)*10))),1)</f>
        <v>6.9</v>
      </c>
      <c r="CG10" s="36">
        <f>'Indicator Data'!U13/'Indicator Data'!$CC13</f>
        <v>2.8959956083199109E-2</v>
      </c>
      <c r="CH10" s="35">
        <f t="shared" si="31"/>
        <v>0.3</v>
      </c>
      <c r="CI10" s="35">
        <f t="shared" si="57"/>
        <v>4.4000000000000004</v>
      </c>
      <c r="CJ10" s="35">
        <f>ROUND(IF('Indicator Data'!V13=0,0,IF(LOG('Indicator Data'!V13)&gt;CJ$195,10,IF(LOG('Indicator Data'!V13)&lt;CJ$194,0,10-(CJ$195-LOG('Indicator Data'!V13))/(CJ$195-CJ$194)*10))),1)</f>
        <v>8.1</v>
      </c>
      <c r="CK10" s="36">
        <f>IF('Indicator Data'!V13/'Indicator Data'!$CC13&gt;1,1,'Indicator Data'!V13/'Indicator Data'!$CC13)</f>
        <v>0.18549202339033583</v>
      </c>
      <c r="CL10" s="35">
        <f t="shared" si="32"/>
        <v>1.9</v>
      </c>
      <c r="CM10" s="35">
        <f t="shared" si="58"/>
        <v>5.8</v>
      </c>
      <c r="CN10" s="35">
        <f>ROUND(IF('Indicator Data'!W13=0,0,IF(LOG('Indicator Data'!W13)&gt;CN$195,10,IF(LOG('Indicator Data'!W13)&lt;CN$194,0,10-(CN$195-LOG('Indicator Data'!W13))/(CN$195-CN$194)*10))),1)</f>
        <v>7.5</v>
      </c>
      <c r="CO10" s="36">
        <f>'Indicator Data'!W13/'Indicator Data'!$CC13</f>
        <v>7.4424433870907789E-2</v>
      </c>
      <c r="CP10" s="35">
        <f t="shared" si="33"/>
        <v>0.7</v>
      </c>
      <c r="CQ10" s="35">
        <f t="shared" si="59"/>
        <v>5</v>
      </c>
      <c r="CR10" s="35">
        <f t="shared" si="34"/>
        <v>4.0999999999999996</v>
      </c>
      <c r="CS10" s="35">
        <f>IF('Indicator Data'!BS13="No data","x",ROUND(IF('Indicator Data'!BS13&gt;CS$195,0,IF('Indicator Data'!BS13&lt;CS$194,10,(CS$195-'Indicator Data'!BS13)/(CS$195-CS$194)*10)),1))</f>
        <v>0</v>
      </c>
      <c r="CT10" s="35">
        <f>IF('Indicator Data'!BT13="No data","x",ROUND(IF('Indicator Data'!BT13&gt;CT$195,0,IF('Indicator Data'!BT13&lt;CT$194,10,(CT$195-'Indicator Data'!BT13)/(CT$195-CT$194)*10)),1))</f>
        <v>0</v>
      </c>
      <c r="CU10" s="35" t="str">
        <f>IF('Indicator Data'!AC13="No data","x",ROUND(IF('Indicator Data'!AC13&gt;CU$195,0,IF('Indicator Data'!AC13&lt;CU$194,10,(CU$195-'Indicator Data'!AC13)/(CU$195-CU$194)*10)),1))</f>
        <v>x</v>
      </c>
      <c r="CV10" s="35">
        <f t="shared" si="35"/>
        <v>0</v>
      </c>
      <c r="CW10" s="35">
        <f>IF('Indicator Data'!X13="No data","x",ROUND(IF(LOG('Indicator Data'!X13)&gt;CW$195,10,IF(LOG('Indicator Data'!X13)&lt;CW$194,0,10-(CW$195-LOG('Indicator Data'!X13))/(CW$195-CW$194)*10)),1))</f>
        <v>1.7</v>
      </c>
      <c r="CX10" s="35">
        <f>IF('Indicator Data'!Y13="No data","x",ROUND(IF('Indicator Data'!Y13&gt;CX$195,10,IF('Indicator Data'!Y13&lt;CX$194,0,10-(CX$195-'Indicator Data'!Y13)/(CX$195-CX$194)*10)),1))</f>
        <v>3.3</v>
      </c>
      <c r="CY10" s="35">
        <f>IF('Indicator Data'!Z13="No data","x",ROUND(IF('Indicator Data'!Z13&gt;CY$195,10,IF('Indicator Data'!Z13&lt;CY$194,0,10-(CY$195-'Indicator Data'!Z13)/(CY$195-CY$194)*10)),1))</f>
        <v>8.6</v>
      </c>
      <c r="CZ10" s="35">
        <f>IF('Indicator Data'!AA13="No data","x",ROUND(IF('Indicator Data'!AA13&gt;CZ$195,10,IF('Indicator Data'!AA13&lt;CZ$194,0,10-(CZ$195-'Indicator Data'!AA13)/(CZ$195-CZ$194)*10)),1))</f>
        <v>1.4</v>
      </c>
      <c r="DA10" s="35">
        <f t="shared" si="60"/>
        <v>3.8</v>
      </c>
      <c r="DB10" s="35">
        <f t="shared" si="61"/>
        <v>2.5</v>
      </c>
      <c r="DC10" s="35" t="str">
        <f>IF('Indicator Data'!AF13="No data","x",ROUND(IF('Indicator Data'!AF13&gt;DC$195,10,IF('Indicator Data'!AF13&lt;DC$194,0,10-(DC$195-'Indicator Data'!AF13)/(DC$195-DC$194)*10)),1))</f>
        <v>x</v>
      </c>
      <c r="DD10" s="35">
        <f>IF('Indicator Data'!AG13="No data","x",ROUND(IF('Indicator Data'!AG13&gt;DD$195,10,IF('Indicator Data'!AG13&lt;DD$194,0,10-(DD$195-'Indicator Data'!AG13)/(DD$195-DD$194)*10)),1))</f>
        <v>1</v>
      </c>
      <c r="DE10" s="35">
        <f t="shared" si="62"/>
        <v>3.2</v>
      </c>
      <c r="DF10" s="35">
        <f>IF('Indicator Data'!AB13="No data","x",ROUND(IF('Indicator Data'!AB13&gt;DF$195,10,IF('Indicator Data'!AB13&lt;DF$194,0,10-(DF$195-'Indicator Data'!AB13)/(DF$195-DF$194)*10)),1))</f>
        <v>0</v>
      </c>
      <c r="DG10" s="35">
        <f t="shared" si="63"/>
        <v>0</v>
      </c>
      <c r="DH10" s="144">
        <f>IF('Indicator Data'!AD13="No data","x",'Indicator Data'!AD13/'Indicator Data'!$CB13)</f>
        <v>6.4188534840613567E-4</v>
      </c>
      <c r="DI10" s="35">
        <f t="shared" si="64"/>
        <v>3.6</v>
      </c>
      <c r="DJ10" s="35">
        <f>IF('Indicator Data'!AE13="No data","x",ROUND(IF('Indicator Data'!AE13&gt;DJ$195,0,IF('Indicator Data'!AE13&lt;DJ$194,10,(DJ$195-'Indicator Data'!AE13)/(DJ$195-DJ$194)*10)),1))</f>
        <v>0</v>
      </c>
      <c r="DK10" s="35">
        <f t="shared" si="65"/>
        <v>1.8</v>
      </c>
      <c r="DL10" s="35">
        <f t="shared" si="66"/>
        <v>1.7</v>
      </c>
      <c r="DM10" s="37">
        <f t="shared" si="36"/>
        <v>2.2000000000000002</v>
      </c>
      <c r="DN10" s="38">
        <f t="shared" si="37"/>
        <v>4.8</v>
      </c>
      <c r="DO10" s="35">
        <f>ROUND(IF('Indicator Data'!AH13=0,0,IF('Indicator Data'!AH13&gt;DO$195,10,IF('Indicator Data'!AH13&lt;DO$194,0,10-(DO$195-'Indicator Data'!AH13)/(DO$195-DO$194)*10))),1)</f>
        <v>0.1</v>
      </c>
      <c r="DP10" s="35">
        <f>ROUND(IF('Indicator Data'!AI13=0,0,IF(LOG('Indicator Data'!AI13)&gt;LOG(DP$195),10,IF(LOG('Indicator Data'!AI13)&lt;LOG(DP$194),0,10-(LOG(DP$195)-LOG('Indicator Data'!AI13))/(LOG(DP$195)-LOG(DP$194))*10))),1)</f>
        <v>0</v>
      </c>
      <c r="DQ10" s="37">
        <f t="shared" si="38"/>
        <v>0.1</v>
      </c>
      <c r="DR10" s="35">
        <f>'Indicator Data'!AJ13</f>
        <v>0</v>
      </c>
      <c r="DS10" s="35">
        <f>'Indicator Data'!AK13</f>
        <v>0</v>
      </c>
      <c r="DT10" s="37">
        <f t="shared" si="39"/>
        <v>0</v>
      </c>
      <c r="DU10" s="38">
        <f t="shared" si="40"/>
        <v>0.1</v>
      </c>
      <c r="DV10" s="13"/>
      <c r="DW10" s="83"/>
    </row>
    <row r="11" spans="1:127" s="2" customFormat="1" x14ac:dyDescent="0.3">
      <c r="A11" s="98" t="str">
        <f>'Indicator Data'!A14</f>
        <v>Austria</v>
      </c>
      <c r="B11" s="39" t="str">
        <f>'Indicator Data'!B14</f>
        <v>AUT</v>
      </c>
      <c r="C11" s="35">
        <f>ROUND(IF('Indicator Data'!C14=0,0.1,IF(LOG('Indicator Data'!C14)&gt;C$195,10,IF(LOG('Indicator Data'!C14)&lt;C$194,0,10-(C$195-LOG('Indicator Data'!C14))/(C$195-C$194)*10))),1)</f>
        <v>7.5</v>
      </c>
      <c r="D11" s="35">
        <f>ROUND(IF('Indicator Data'!D14=0,0.1,IF(LOG('Indicator Data'!D14)&gt;D$195,10,IF(LOG('Indicator Data'!D14)&lt;D$194,0,10-(D$195-LOG('Indicator Data'!D14))/(D$195-D$194)*10))),1)</f>
        <v>0.1</v>
      </c>
      <c r="E11" s="35">
        <f t="shared" si="0"/>
        <v>4.8</v>
      </c>
      <c r="F11" s="35">
        <f>IF('Indicator Data'!E14="No data",0.1,(ROUND(IF('Indicator Data'!E14=0,0,IF(LOG('Indicator Data'!E14)&gt;F$195,10,IF(LOG('Indicator Data'!E14)&lt;F$194,0,10-(F$195-LOG('Indicator Data'!E14))/(F$195-F$194)*10))),1)))</f>
        <v>6.7</v>
      </c>
      <c r="G11" s="35">
        <f>ROUND(IF('Indicator Data'!F14=0,0,IF(LOG('Indicator Data'!F14)&gt;G$195,10,IF(LOG('Indicator Data'!F14)&lt;G$194,0,10-(G$195-LOG('Indicator Data'!F14))/(G$195-G$194)*10))),1)</f>
        <v>0</v>
      </c>
      <c r="H11" s="35">
        <f>ROUND(IF('Indicator Data'!G14=0,0,IF(LOG('Indicator Data'!G14)&gt;H$195,10,IF(LOG('Indicator Data'!G14)&lt;H$194,0,10-(H$195-LOG('Indicator Data'!G14))/(H$195-H$194)*10))),1)</f>
        <v>0</v>
      </c>
      <c r="I11" s="35">
        <f>ROUND(IF('Indicator Data'!H14=0,0,IF(LOG('Indicator Data'!H14)&gt;I$195,10,IF(LOG('Indicator Data'!H14)&lt;I$194,0,10-(I$195-LOG('Indicator Data'!H14))/(I$195-I$194)*10))),1)</f>
        <v>0</v>
      </c>
      <c r="J11" s="35">
        <f t="shared" si="1"/>
        <v>0</v>
      </c>
      <c r="K11" s="35">
        <f>ROUND(IF('Indicator Data'!I14=0,0,IF(LOG('Indicator Data'!I14)&gt;K$195,10,IF(LOG('Indicator Data'!I14)&lt;K$194,0,10-(K$195-LOG('Indicator Data'!I14))/(K$195-K$194)*10))),1)</f>
        <v>0</v>
      </c>
      <c r="L11" s="35">
        <f t="shared" si="2"/>
        <v>0</v>
      </c>
      <c r="M11" s="35">
        <f>ROUND(IF('Indicator Data'!J14=0,0,IF(LOG('Indicator Data'!J14)&gt;M$195,10,IF(LOG('Indicator Data'!J14)&lt;M$194,0,10-(M$195-LOG('Indicator Data'!J14))/(M$195-M$194)*10))),1)</f>
        <v>0</v>
      </c>
      <c r="N11" s="36">
        <f>'Indicator Data'!C14/'Indicator Data'!$CC14</f>
        <v>1.1867971661574681E-3</v>
      </c>
      <c r="O11" s="36">
        <f>'Indicator Data'!D14/'Indicator Data'!$CC14</f>
        <v>0</v>
      </c>
      <c r="P11" s="36">
        <f>IF(F11=0.1,"x",'Indicator Data'!E14/'Indicator Data'!$CC14)</f>
        <v>5.8700141192357938E-3</v>
      </c>
      <c r="Q11" s="36">
        <f>'Indicator Data'!F14/'Indicator Data'!$CC14</f>
        <v>0</v>
      </c>
      <c r="R11" s="36">
        <f>'Indicator Data'!G14/'Indicator Data'!$CC14</f>
        <v>0</v>
      </c>
      <c r="S11" s="36">
        <f>'Indicator Data'!H14/'Indicator Data'!$CC14</f>
        <v>0</v>
      </c>
      <c r="T11" s="36">
        <f>'Indicator Data'!I14/'Indicator Data'!$CC14</f>
        <v>0</v>
      </c>
      <c r="U11" s="36">
        <f>'Indicator Data'!J14/'Indicator Data'!$CC14</f>
        <v>0</v>
      </c>
      <c r="V11" s="35">
        <f t="shared" si="3"/>
        <v>5.9</v>
      </c>
      <c r="W11" s="35">
        <f t="shared" si="4"/>
        <v>0</v>
      </c>
      <c r="X11" s="35">
        <f t="shared" si="5"/>
        <v>3.5</v>
      </c>
      <c r="Y11" s="35">
        <f t="shared" si="6"/>
        <v>3.9</v>
      </c>
      <c r="Z11" s="35">
        <f t="shared" si="7"/>
        <v>0</v>
      </c>
      <c r="AA11" s="35">
        <f t="shared" si="8"/>
        <v>0</v>
      </c>
      <c r="AB11" s="35">
        <f t="shared" si="9"/>
        <v>0</v>
      </c>
      <c r="AC11" s="35">
        <f t="shared" si="10"/>
        <v>0</v>
      </c>
      <c r="AD11" s="35">
        <f t="shared" si="11"/>
        <v>0</v>
      </c>
      <c r="AE11" s="35">
        <f t="shared" si="12"/>
        <v>0</v>
      </c>
      <c r="AF11" s="35">
        <f t="shared" si="13"/>
        <v>0</v>
      </c>
      <c r="AG11" s="35">
        <f>ROUND(IF('Indicator Data'!K14=0,0,IF('Indicator Data'!K14&gt;AG$195,10,IF('Indicator Data'!K14&lt;AG$194,0,10-(AG$195-'Indicator Data'!K14)/(AG$195-AG$194)*10))),1)</f>
        <v>0</v>
      </c>
      <c r="AH11" s="35">
        <f t="shared" si="14"/>
        <v>6.7</v>
      </c>
      <c r="AI11" s="35">
        <f t="shared" si="15"/>
        <v>0.1</v>
      </c>
      <c r="AJ11" s="35">
        <f t="shared" si="16"/>
        <v>0</v>
      </c>
      <c r="AK11" s="35">
        <f t="shared" si="17"/>
        <v>0</v>
      </c>
      <c r="AL11" s="35">
        <f t="shared" si="18"/>
        <v>0</v>
      </c>
      <c r="AM11" s="35">
        <f t="shared" si="19"/>
        <v>0</v>
      </c>
      <c r="AN11" s="35">
        <f t="shared" si="20"/>
        <v>0</v>
      </c>
      <c r="AO11" s="143">
        <f t="shared" si="21"/>
        <v>4.2</v>
      </c>
      <c r="AP11" s="143">
        <f t="shared" si="41"/>
        <v>5.5</v>
      </c>
      <c r="AQ11" s="143">
        <f t="shared" si="22"/>
        <v>0</v>
      </c>
      <c r="AR11" s="143">
        <f t="shared" si="23"/>
        <v>0</v>
      </c>
      <c r="AS11" s="35">
        <f t="shared" si="24"/>
        <v>0</v>
      </c>
      <c r="AT11" s="35">
        <f>IF('Indicator Data'!L14="No data","x",IF('Indicator Data'!CD14&lt;1000,"x",ROUND((IF('Indicator Data'!L14&gt;AT$195,10,IF('Indicator Data'!L14&lt;AT$194,0,10-(AT$195-'Indicator Data'!L14)/(AT$195-AT$194)*10))),1)))</f>
        <v>3.7</v>
      </c>
      <c r="AU11" s="143">
        <f t="shared" si="25"/>
        <v>1.9</v>
      </c>
      <c r="AV11" s="35">
        <f>IF('Indicator Data'!M14="No data","x",ROUND(IF('Indicator Data'!M14=0,0,IF(LOG('Indicator Data'!M14)&gt;AV$195,10,IF(LOG('Indicator Data'!M14)&lt;AV$194,0,10-(AV$195-LOG('Indicator Data'!M14))/(AV$195-AV$194)*10))),1))</f>
        <v>3.5</v>
      </c>
      <c r="AW11" s="36">
        <f>IF(AV11="x","x",'Indicator Data'!M14/'Indicator Data'!$CC14)</f>
        <v>3.4470996155955177E-4</v>
      </c>
      <c r="AX11" s="35">
        <f t="shared" si="42"/>
        <v>0</v>
      </c>
      <c r="AY11" s="35">
        <f t="shared" si="43"/>
        <v>1.9</v>
      </c>
      <c r="AZ11" s="35" t="str">
        <f>IF('Indicator Data'!N14="No data","x",ROUND(IF('Indicator Data'!N14=0,0,IF(LOG('Indicator Data'!N14)&gt;AZ$195,10,IF(LOG('Indicator Data'!N14)&lt;AZ$194,0,10-(AZ$195-LOG('Indicator Data'!N14))/(AZ$195-AZ$194)*10))),1))</f>
        <v>x</v>
      </c>
      <c r="BA11" s="36" t="str">
        <f>IF(AZ11="x","x",'Indicator Data'!N14/'Indicator Data'!$CC14)</f>
        <v>x</v>
      </c>
      <c r="BB11" s="35" t="str">
        <f t="shared" si="44"/>
        <v>x</v>
      </c>
      <c r="BC11" s="35" t="str">
        <f t="shared" si="45"/>
        <v>x</v>
      </c>
      <c r="BD11" s="35" t="str">
        <f>IF('Indicator Data'!O14="No data","x",ROUND(IF('Indicator Data'!O14=0,0,IF(LOG('Indicator Data'!O14)&gt;BD$195,10,IF(LOG('Indicator Data'!O14)&lt;BD$194,0,10-(BD$195-LOG('Indicator Data'!O14))/(BD$195-BD$194)*10))),1))</f>
        <v>x</v>
      </c>
      <c r="BE11" s="36" t="str">
        <f>IF(BD11="x","x",'Indicator Data'!O14/'Indicator Data'!$CC14)</f>
        <v>x</v>
      </c>
      <c r="BF11" s="35" t="str">
        <f t="shared" si="46"/>
        <v>x</v>
      </c>
      <c r="BG11" s="35" t="str">
        <f t="shared" si="47"/>
        <v>x</v>
      </c>
      <c r="BH11" s="35" t="str">
        <f>IF('Indicator Data'!P14="No data","x",ROUND(IF('Indicator Data'!P14=0,0,IF(LOG('Indicator Data'!P14)&gt;BH$195,10,IF(LOG('Indicator Data'!P14)&lt;BH$194,0,10-(BH$195-LOG('Indicator Data'!P14))/(BH$195-BH$194)*10))),1))</f>
        <v>x</v>
      </c>
      <c r="BI11" s="36" t="str">
        <f>IF(BH11="x","x",'Indicator Data'!P14/'Indicator Data'!$CC14)</f>
        <v>x</v>
      </c>
      <c r="BJ11" s="35" t="str">
        <f t="shared" si="48"/>
        <v>x</v>
      </c>
      <c r="BK11" s="35" t="str">
        <f t="shared" si="49"/>
        <v>x</v>
      </c>
      <c r="BL11" s="35">
        <f t="shared" si="50"/>
        <v>1.9</v>
      </c>
      <c r="BM11" s="35">
        <f>ROUND(IF('Indicator Data'!Q14=0,0,IF(LOG('Indicator Data'!Q14)&gt;BM$195,10,IF(LOG('Indicator Data'!Q14)&lt;BM$194,0,10-(BM$195-LOG('Indicator Data'!Q14))/(BM$195-BM$194)*10))),1)</f>
        <v>0</v>
      </c>
      <c r="BN11" s="35">
        <f>ROUND(IF('Indicator Data'!R14=0,0,IF(LOG('Indicator Data'!R14)&gt;BN$195,10,IF(LOG('Indicator Data'!R14)&lt;BN$194,0,10-(BN$195-LOG('Indicator Data'!R14))/(BN$195-BN$194)*10))),1)</f>
        <v>0</v>
      </c>
      <c r="BO11" s="35">
        <f t="shared" si="51"/>
        <v>0</v>
      </c>
      <c r="BP11" s="36">
        <f>'Indicator Data'!Q14/'Indicator Data'!$CC14</f>
        <v>0</v>
      </c>
      <c r="BQ11" s="36">
        <f>'Indicator Data'!R14/'Indicator Data'!$CC14</f>
        <v>0</v>
      </c>
      <c r="BR11" s="35">
        <f t="shared" si="26"/>
        <v>0</v>
      </c>
      <c r="BS11" s="35">
        <f t="shared" si="27"/>
        <v>0</v>
      </c>
      <c r="BT11" s="35">
        <f t="shared" si="28"/>
        <v>0</v>
      </c>
      <c r="BU11" s="35">
        <f t="shared" si="52"/>
        <v>0</v>
      </c>
      <c r="BV11" s="35">
        <f>ROUND(IF('Indicator Data'!S14=0,0,IF(LOG('Indicator Data'!S14)&gt;BV$195,10,IF(LOG('Indicator Data'!S14)&lt;BV$194,0,10-(BV$195-LOG('Indicator Data'!S14))/(BV$195-BV$194)*10))),1)</f>
        <v>0</v>
      </c>
      <c r="BW11" s="35">
        <f>ROUND(IF('Indicator Data'!T14=0,0,IF(LOG('Indicator Data'!T14)&gt;BW$195,10,IF(LOG('Indicator Data'!T14)&lt;BW$194,0,10-(BW$195-LOG('Indicator Data'!T14))/(BW$195-BW$194)*10))),1)</f>
        <v>0</v>
      </c>
      <c r="BX11" s="35">
        <f t="shared" si="53"/>
        <v>0</v>
      </c>
      <c r="BY11" s="36">
        <f>'Indicator Data'!S14/'Indicator Data'!$CC14</f>
        <v>0</v>
      </c>
      <c r="BZ11" s="36">
        <f>'Indicator Data'!T14/'Indicator Data'!$CC14</f>
        <v>0</v>
      </c>
      <c r="CA11" s="35">
        <f t="shared" si="29"/>
        <v>0</v>
      </c>
      <c r="CB11" s="35">
        <f t="shared" si="30"/>
        <v>0</v>
      </c>
      <c r="CC11" s="35">
        <f t="shared" si="54"/>
        <v>0</v>
      </c>
      <c r="CD11" s="35">
        <f t="shared" si="55"/>
        <v>0</v>
      </c>
      <c r="CE11" s="35">
        <f t="shared" si="56"/>
        <v>0</v>
      </c>
      <c r="CF11" s="35">
        <f>ROUND(IF('Indicator Data'!U14=0,0,IF(LOG('Indicator Data'!U14)&gt;CF$195,10,IF(LOG('Indicator Data'!U14)&lt;CF$194,0,10-(CF$195-LOG('Indicator Data'!U14))/(CF$195-CF$194)*10))),1)</f>
        <v>0</v>
      </c>
      <c r="CG11" s="36">
        <f>'Indicator Data'!U14/'Indicator Data'!$CC14</f>
        <v>0</v>
      </c>
      <c r="CH11" s="35">
        <f t="shared" si="31"/>
        <v>0</v>
      </c>
      <c r="CI11" s="35">
        <f t="shared" si="57"/>
        <v>0</v>
      </c>
      <c r="CJ11" s="35">
        <f>ROUND(IF('Indicator Data'!V14=0,0,IF(LOG('Indicator Data'!V14)&gt;CJ$195,10,IF(LOG('Indicator Data'!V14)&lt;CJ$194,0,10-(CJ$195-LOG('Indicator Data'!V14))/(CJ$195-CJ$194)*10))),1)</f>
        <v>0</v>
      </c>
      <c r="CK11" s="36">
        <f>IF('Indicator Data'!V14/'Indicator Data'!$CC14&gt;1,1,'Indicator Data'!V14/'Indicator Data'!$CC14)</f>
        <v>0</v>
      </c>
      <c r="CL11" s="35">
        <f t="shared" si="32"/>
        <v>0</v>
      </c>
      <c r="CM11" s="35">
        <f t="shared" si="58"/>
        <v>0</v>
      </c>
      <c r="CN11" s="35">
        <f>ROUND(IF('Indicator Data'!W14=0,0,IF(LOG('Indicator Data'!W14)&gt;CN$195,10,IF(LOG('Indicator Data'!W14)&lt;CN$194,0,10-(CN$195-LOG('Indicator Data'!W14))/(CN$195-CN$194)*10))),1)</f>
        <v>0</v>
      </c>
      <c r="CO11" s="36">
        <f>'Indicator Data'!W14/'Indicator Data'!$CC14</f>
        <v>0</v>
      </c>
      <c r="CP11" s="35">
        <f t="shared" si="33"/>
        <v>0</v>
      </c>
      <c r="CQ11" s="35">
        <f t="shared" si="59"/>
        <v>0</v>
      </c>
      <c r="CR11" s="35">
        <f t="shared" si="34"/>
        <v>0</v>
      </c>
      <c r="CS11" s="35">
        <f>IF('Indicator Data'!BS14="No data","x",ROUND(IF('Indicator Data'!BS14&gt;CS$195,0,IF('Indicator Data'!BS14&lt;CS$194,10,(CS$195-'Indicator Data'!BS14)/(CS$195-CS$194)*10)),1))</f>
        <v>0</v>
      </c>
      <c r="CT11" s="35">
        <f>IF('Indicator Data'!BT14="No data","x",ROUND(IF('Indicator Data'!BT14&gt;CT$195,0,IF('Indicator Data'!BT14&lt;CT$194,10,(CT$195-'Indicator Data'!BT14)/(CT$195-CT$194)*10)),1))</f>
        <v>0</v>
      </c>
      <c r="CU11" s="35" t="str">
        <f>IF('Indicator Data'!AC14="No data","x",ROUND(IF('Indicator Data'!AC14&gt;CU$195,0,IF('Indicator Data'!AC14&lt;CU$194,10,(CU$195-'Indicator Data'!AC14)/(CU$195-CU$194)*10)),1))</f>
        <v>x</v>
      </c>
      <c r="CV11" s="35">
        <f t="shared" si="35"/>
        <v>0</v>
      </c>
      <c r="CW11" s="35">
        <f>IF('Indicator Data'!X14="No data","x",ROUND(IF(LOG('Indicator Data'!X14)&gt;CW$195,10,IF(LOG('Indicator Data'!X14)&lt;CW$194,0,10-(CW$195-LOG('Indicator Data'!X14))/(CW$195-CW$194)*10)),1))</f>
        <v>6.8</v>
      </c>
      <c r="CX11" s="35">
        <f>IF('Indicator Data'!Y14="No data","x",ROUND(IF('Indicator Data'!Y14&gt;CX$195,10,IF('Indicator Data'!Y14&lt;CX$194,0,10-(CX$195-'Indicator Data'!Y14)/(CX$195-CX$194)*10)),1))</f>
        <v>1.6</v>
      </c>
      <c r="CY11" s="35">
        <f>IF('Indicator Data'!Z14="No data","x",ROUND(IF('Indicator Data'!Z14&gt;CY$195,10,IF('Indicator Data'!Z14&lt;CY$194,0,10-(CY$195-'Indicator Data'!Z14)/(CY$195-CY$194)*10)),1))</f>
        <v>5.9</v>
      </c>
      <c r="CZ11" s="35">
        <f>IF('Indicator Data'!AA14="No data","x",ROUND(IF('Indicator Data'!AA14&gt;CZ$195,10,IF('Indicator Data'!AA14&lt;CZ$194,0,10-(CZ$195-'Indicator Data'!AA14)/(CZ$195-CZ$194)*10)),1))</f>
        <v>0.7</v>
      </c>
      <c r="DA11" s="35">
        <f t="shared" si="60"/>
        <v>3.8</v>
      </c>
      <c r="DB11" s="35">
        <f t="shared" si="61"/>
        <v>2.5</v>
      </c>
      <c r="DC11" s="35" t="str">
        <f>IF('Indicator Data'!AF14="No data","x",ROUND(IF('Indicator Data'!AF14&gt;DC$195,10,IF('Indicator Data'!AF14&lt;DC$194,0,10-(DC$195-'Indicator Data'!AF14)/(DC$195-DC$194)*10)),1))</f>
        <v>x</v>
      </c>
      <c r="DD11" s="35">
        <f>IF('Indicator Data'!AG14="No data","x",ROUND(IF('Indicator Data'!AG14&gt;DD$195,10,IF('Indicator Data'!AG14&lt;DD$194,0,10-(DD$195-'Indicator Data'!AG14)/(DD$195-DD$194)*10)),1))</f>
        <v>0</v>
      </c>
      <c r="DE11" s="35">
        <f t="shared" si="62"/>
        <v>3</v>
      </c>
      <c r="DF11" s="35">
        <f>IF('Indicator Data'!AB14="No data","x",ROUND(IF('Indicator Data'!AB14&gt;DF$195,10,IF('Indicator Data'!AB14&lt;DF$194,0,10-(DF$195-'Indicator Data'!AB14)/(DF$195-DF$194)*10)),1))</f>
        <v>0</v>
      </c>
      <c r="DG11" s="35">
        <f t="shared" si="63"/>
        <v>0</v>
      </c>
      <c r="DH11" s="144">
        <f>IF('Indicator Data'!AD14="No data","x",'Indicator Data'!AD14/'Indicator Data'!$CB14)</f>
        <v>5.5138568129330253E-4</v>
      </c>
      <c r="DI11" s="35">
        <f t="shared" si="64"/>
        <v>4.5</v>
      </c>
      <c r="DJ11" s="35">
        <f>IF('Indicator Data'!AE14="No data","x",ROUND(IF('Indicator Data'!AE14&gt;DJ$195,0,IF('Indicator Data'!AE14&lt;DJ$194,10,(DJ$195-'Indicator Data'!AE14)/(DJ$195-DJ$194)*10)),1))</f>
        <v>0</v>
      </c>
      <c r="DK11" s="35">
        <f t="shared" si="65"/>
        <v>2.2999999999999998</v>
      </c>
      <c r="DL11" s="35">
        <f t="shared" si="66"/>
        <v>1.8</v>
      </c>
      <c r="DM11" s="37">
        <f t="shared" si="36"/>
        <v>1.6</v>
      </c>
      <c r="DN11" s="38">
        <f t="shared" si="37"/>
        <v>2.5</v>
      </c>
      <c r="DO11" s="35">
        <f>ROUND(IF('Indicator Data'!AH14=0,0,IF('Indicator Data'!AH14&gt;DO$195,10,IF('Indicator Data'!AH14&lt;DO$194,0,10-(DO$195-'Indicator Data'!AH14)/(DO$195-DO$194)*10))),1)</f>
        <v>0</v>
      </c>
      <c r="DP11" s="35">
        <f>ROUND(IF('Indicator Data'!AI14=0,0,IF(LOG('Indicator Data'!AI14)&gt;LOG(DP$195),10,IF(LOG('Indicator Data'!AI14)&lt;LOG(DP$194),0,10-(LOG(DP$195)-LOG('Indicator Data'!AI14))/(LOG(DP$195)-LOG(DP$194))*10))),1)</f>
        <v>0</v>
      </c>
      <c r="DQ11" s="37">
        <f t="shared" si="38"/>
        <v>0</v>
      </c>
      <c r="DR11" s="35">
        <f>'Indicator Data'!AJ14</f>
        <v>0</v>
      </c>
      <c r="DS11" s="35">
        <f>'Indicator Data'!AK14</f>
        <v>0</v>
      </c>
      <c r="DT11" s="37">
        <f t="shared" si="39"/>
        <v>0</v>
      </c>
      <c r="DU11" s="38">
        <f t="shared" si="40"/>
        <v>0</v>
      </c>
      <c r="DV11" s="13"/>
      <c r="DW11" s="83"/>
    </row>
    <row r="12" spans="1:127" s="2" customFormat="1" x14ac:dyDescent="0.3">
      <c r="A12" s="98" t="str">
        <f>'Indicator Data'!A15</f>
        <v>Azerbaijan</v>
      </c>
      <c r="B12" s="39" t="str">
        <f>'Indicator Data'!B15</f>
        <v>AZE</v>
      </c>
      <c r="C12" s="35">
        <f>ROUND(IF('Indicator Data'!C15=0,0.1,IF(LOG('Indicator Data'!C15)&gt;C$195,10,IF(LOG('Indicator Data'!C15)&lt;C$194,0,10-(C$195-LOG('Indicator Data'!C15))/(C$195-C$194)*10))),1)</f>
        <v>8.3000000000000007</v>
      </c>
      <c r="D12" s="35">
        <f>ROUND(IF('Indicator Data'!D15=0,0.1,IF(LOG('Indicator Data'!D15)&gt;D$195,10,IF(LOG('Indicator Data'!D15)&lt;D$194,0,10-(D$195-LOG('Indicator Data'!D15))/(D$195-D$194)*10))),1)</f>
        <v>9.1999999999999993</v>
      </c>
      <c r="E12" s="35">
        <f t="shared" si="0"/>
        <v>8.8000000000000007</v>
      </c>
      <c r="F12" s="35">
        <f>IF('Indicator Data'!E15="No data",0.1,(ROUND(IF('Indicator Data'!E15=0,0,IF(LOG('Indicator Data'!E15)&gt;F$195,10,IF(LOG('Indicator Data'!E15)&lt;F$194,0,10-(F$195-LOG('Indicator Data'!E15))/(F$195-F$194)*10))),1)))</f>
        <v>6.5</v>
      </c>
      <c r="G12" s="35">
        <f>ROUND(IF('Indicator Data'!F15=0,0,IF(LOG('Indicator Data'!F15)&gt;G$195,10,IF(LOG('Indicator Data'!F15)&lt;G$194,0,10-(G$195-LOG('Indicator Data'!F15))/(G$195-G$194)*10))),1)</f>
        <v>0</v>
      </c>
      <c r="H12" s="35">
        <f>ROUND(IF('Indicator Data'!G15=0,0,IF(LOG('Indicator Data'!G15)&gt;H$195,10,IF(LOG('Indicator Data'!G15)&lt;H$194,0,10-(H$195-LOG('Indicator Data'!G15))/(H$195-H$194)*10))),1)</f>
        <v>0</v>
      </c>
      <c r="I12" s="35">
        <f>ROUND(IF('Indicator Data'!H15=0,0,IF(LOG('Indicator Data'!H15)&gt;I$195,10,IF(LOG('Indicator Data'!H15)&lt;I$194,0,10-(I$195-LOG('Indicator Data'!H15))/(I$195-I$194)*10))),1)</f>
        <v>0</v>
      </c>
      <c r="J12" s="35">
        <f t="shared" si="1"/>
        <v>0</v>
      </c>
      <c r="K12" s="35">
        <f>ROUND(IF('Indicator Data'!I15=0,0,IF(LOG('Indicator Data'!I15)&gt;K$195,10,IF(LOG('Indicator Data'!I15)&lt;K$194,0,10-(K$195-LOG('Indicator Data'!I15))/(K$195-K$194)*10))),1)</f>
        <v>0</v>
      </c>
      <c r="L12" s="35">
        <f t="shared" si="2"/>
        <v>0</v>
      </c>
      <c r="M12" s="35">
        <f>ROUND(IF('Indicator Data'!J15=0,0,IF(LOG('Indicator Data'!J15)&gt;M$195,10,IF(LOG('Indicator Data'!J15)&lt;M$194,0,10-(M$195-LOG('Indicator Data'!J15))/(M$195-M$194)*10))),1)</f>
        <v>0</v>
      </c>
      <c r="N12" s="36">
        <f>'Indicator Data'!C15/'Indicator Data'!$CC15</f>
        <v>2.105263209610889E-3</v>
      </c>
      <c r="O12" s="36">
        <f>'Indicator Data'!D15/'Indicator Data'!$CC15</f>
        <v>5.8953816106569563E-4</v>
      </c>
      <c r="P12" s="36">
        <f>IF(F12=0.1,"x",'Indicator Data'!E15/'Indicator Data'!$CC15)</f>
        <v>4.0650936353290737E-3</v>
      </c>
      <c r="Q12" s="36">
        <f>'Indicator Data'!F15/'Indicator Data'!$CC15</f>
        <v>0</v>
      </c>
      <c r="R12" s="36">
        <f>'Indicator Data'!G15/'Indicator Data'!$CC15</f>
        <v>0</v>
      </c>
      <c r="S12" s="36">
        <f>'Indicator Data'!H15/'Indicator Data'!$CC15</f>
        <v>0</v>
      </c>
      <c r="T12" s="36">
        <f>'Indicator Data'!I15/'Indicator Data'!$CC15</f>
        <v>0</v>
      </c>
      <c r="U12" s="36">
        <f>'Indicator Data'!J15/'Indicator Data'!$CC15</f>
        <v>0</v>
      </c>
      <c r="V12" s="35">
        <f t="shared" si="3"/>
        <v>10</v>
      </c>
      <c r="W12" s="35">
        <f t="shared" si="4"/>
        <v>5.9</v>
      </c>
      <c r="X12" s="35">
        <f t="shared" si="5"/>
        <v>8.6999999999999993</v>
      </c>
      <c r="Y12" s="35">
        <f t="shared" si="6"/>
        <v>2.7</v>
      </c>
      <c r="Z12" s="35">
        <f t="shared" si="7"/>
        <v>0</v>
      </c>
      <c r="AA12" s="35">
        <f t="shared" si="8"/>
        <v>0</v>
      </c>
      <c r="AB12" s="35">
        <f t="shared" si="9"/>
        <v>0</v>
      </c>
      <c r="AC12" s="35">
        <f t="shared" si="10"/>
        <v>0</v>
      </c>
      <c r="AD12" s="35">
        <f t="shared" si="11"/>
        <v>0</v>
      </c>
      <c r="AE12" s="35">
        <f t="shared" si="12"/>
        <v>0</v>
      </c>
      <c r="AF12" s="35">
        <f t="shared" si="13"/>
        <v>0</v>
      </c>
      <c r="AG12" s="35">
        <f>ROUND(IF('Indicator Data'!K15=0,0,IF('Indicator Data'!K15&gt;AG$195,10,IF('Indicator Data'!K15&lt;AG$194,0,10-(AG$195-'Indicator Data'!K15)/(AG$195-AG$194)*10))),1)</f>
        <v>1</v>
      </c>
      <c r="AH12" s="35">
        <f t="shared" si="14"/>
        <v>9.1999999999999993</v>
      </c>
      <c r="AI12" s="35">
        <f t="shared" si="15"/>
        <v>7.6</v>
      </c>
      <c r="AJ12" s="35">
        <f t="shared" si="16"/>
        <v>0</v>
      </c>
      <c r="AK12" s="35">
        <f t="shared" si="17"/>
        <v>0</v>
      </c>
      <c r="AL12" s="35">
        <f t="shared" si="18"/>
        <v>0</v>
      </c>
      <c r="AM12" s="35">
        <f t="shared" si="19"/>
        <v>0</v>
      </c>
      <c r="AN12" s="35">
        <f t="shared" si="20"/>
        <v>0</v>
      </c>
      <c r="AO12" s="143">
        <f t="shared" si="21"/>
        <v>8.8000000000000007</v>
      </c>
      <c r="AP12" s="143">
        <f t="shared" si="41"/>
        <v>4.9000000000000004</v>
      </c>
      <c r="AQ12" s="143">
        <f t="shared" si="22"/>
        <v>0</v>
      </c>
      <c r="AR12" s="143">
        <f t="shared" si="23"/>
        <v>0</v>
      </c>
      <c r="AS12" s="35">
        <f t="shared" si="24"/>
        <v>0.5</v>
      </c>
      <c r="AT12" s="35">
        <f>IF('Indicator Data'!L15="No data","x",IF('Indicator Data'!CD15&lt;1000,"x",ROUND((IF('Indicator Data'!L15&gt;AT$195,10,IF('Indicator Data'!L15&lt;AT$194,0,10-(AT$195-'Indicator Data'!L15)/(AT$195-AT$194)*10))),1)))</f>
        <v>10</v>
      </c>
      <c r="AU12" s="143">
        <f t="shared" si="25"/>
        <v>5.3</v>
      </c>
      <c r="AV12" s="35">
        <f>IF('Indicator Data'!M15="No data","x",ROUND(IF('Indicator Data'!M15=0,0,IF(LOG('Indicator Data'!M15)&gt;AV$195,10,IF(LOG('Indicator Data'!M15)&lt;AV$194,0,10-(AV$195-LOG('Indicator Data'!M15))/(AV$195-AV$194)*10))),1))</f>
        <v>8.5</v>
      </c>
      <c r="AW12" s="36">
        <f>IF(AV12="x","x",'Indicator Data'!M15/'Indicator Data'!$CC15)</f>
        <v>0.87624509641312198</v>
      </c>
      <c r="AX12" s="35">
        <f t="shared" si="42"/>
        <v>9.6999999999999993</v>
      </c>
      <c r="AY12" s="35">
        <f t="shared" si="43"/>
        <v>9.1999999999999993</v>
      </c>
      <c r="AZ12" s="35" t="str">
        <f>IF('Indicator Data'!N15="No data","x",ROUND(IF('Indicator Data'!N15=0,0,IF(LOG('Indicator Data'!N15)&gt;AZ$195,10,IF(LOG('Indicator Data'!N15)&lt;AZ$194,0,10-(AZ$195-LOG('Indicator Data'!N15))/(AZ$195-AZ$194)*10))),1))</f>
        <v>x</v>
      </c>
      <c r="BA12" s="36" t="str">
        <f>IF(AZ12="x","x",'Indicator Data'!N15/'Indicator Data'!$CC15)</f>
        <v>x</v>
      </c>
      <c r="BB12" s="35" t="str">
        <f t="shared" si="44"/>
        <v>x</v>
      </c>
      <c r="BC12" s="35" t="str">
        <f t="shared" si="45"/>
        <v>x</v>
      </c>
      <c r="BD12" s="35" t="str">
        <f>IF('Indicator Data'!O15="No data","x",ROUND(IF('Indicator Data'!O15=0,0,IF(LOG('Indicator Data'!O15)&gt;BD$195,10,IF(LOG('Indicator Data'!O15)&lt;BD$194,0,10-(BD$195-LOG('Indicator Data'!O15))/(BD$195-BD$194)*10))),1))</f>
        <v>x</v>
      </c>
      <c r="BE12" s="36" t="str">
        <f>IF(BD12="x","x",'Indicator Data'!O15/'Indicator Data'!$CC15)</f>
        <v>x</v>
      </c>
      <c r="BF12" s="35" t="str">
        <f t="shared" si="46"/>
        <v>x</v>
      </c>
      <c r="BG12" s="35" t="str">
        <f t="shared" si="47"/>
        <v>x</v>
      </c>
      <c r="BH12" s="35" t="str">
        <f>IF('Indicator Data'!P15="No data","x",ROUND(IF('Indicator Data'!P15=0,0,IF(LOG('Indicator Data'!P15)&gt;BH$195,10,IF(LOG('Indicator Data'!P15)&lt;BH$194,0,10-(BH$195-LOG('Indicator Data'!P15))/(BH$195-BH$194)*10))),1))</f>
        <v>x</v>
      </c>
      <c r="BI12" s="36" t="str">
        <f>IF(BH12="x","x",'Indicator Data'!P15/'Indicator Data'!$CC15)</f>
        <v>x</v>
      </c>
      <c r="BJ12" s="35" t="str">
        <f t="shared" si="48"/>
        <v>x</v>
      </c>
      <c r="BK12" s="35" t="str">
        <f t="shared" si="49"/>
        <v>x</v>
      </c>
      <c r="BL12" s="35">
        <f t="shared" si="50"/>
        <v>9.1999999999999993</v>
      </c>
      <c r="BM12" s="35">
        <f>ROUND(IF('Indicator Data'!Q15=0,0,IF(LOG('Indicator Data'!Q15)&gt;BM$195,10,IF(LOG('Indicator Data'!Q15)&lt;BM$194,0,10-(BM$195-LOG('Indicator Data'!Q15))/(BM$195-BM$194)*10))),1)</f>
        <v>8.1</v>
      </c>
      <c r="BN12" s="35">
        <f>ROUND(IF('Indicator Data'!R15=0,0,IF(LOG('Indicator Data'!R15)&gt;BN$195,10,IF(LOG('Indicator Data'!R15)&lt;BN$194,0,10-(BN$195-LOG('Indicator Data'!R15))/(BN$195-BN$194)*10))),1)</f>
        <v>4.9000000000000004</v>
      </c>
      <c r="BO12" s="35">
        <f t="shared" si="51"/>
        <v>5.9666666666666659</v>
      </c>
      <c r="BP12" s="36">
        <f>'Indicator Data'!Q15/'Indicator Data'!$CC15</f>
        <v>0.48163878858542519</v>
      </c>
      <c r="BQ12" s="36">
        <f>'Indicator Data'!R15/'Indicator Data'!$CC15</f>
        <v>8.5776597212909947E-4</v>
      </c>
      <c r="BR12" s="35">
        <f t="shared" si="26"/>
        <v>4.8</v>
      </c>
      <c r="BS12" s="35">
        <f t="shared" si="27"/>
        <v>0</v>
      </c>
      <c r="BT12" s="35">
        <f t="shared" si="28"/>
        <v>1.5999999999999999</v>
      </c>
      <c r="BU12" s="35">
        <f t="shared" si="52"/>
        <v>4.0999999999999996</v>
      </c>
      <c r="BV12" s="35">
        <f>ROUND(IF('Indicator Data'!S15=0,0,IF(LOG('Indicator Data'!S15)&gt;BV$195,10,IF(LOG('Indicator Data'!S15)&lt;BV$194,0,10-(BV$195-LOG('Indicator Data'!S15))/(BV$195-BV$194)*10))),1)</f>
        <v>0</v>
      </c>
      <c r="BW12" s="35">
        <f>ROUND(IF('Indicator Data'!T15=0,0,IF(LOG('Indicator Data'!T15)&gt;BW$195,10,IF(LOG('Indicator Data'!T15)&lt;BW$194,0,10-(BW$195-LOG('Indicator Data'!T15))/(BW$195-BW$194)*10))),1)</f>
        <v>0</v>
      </c>
      <c r="BX12" s="35">
        <f t="shared" si="53"/>
        <v>0</v>
      </c>
      <c r="BY12" s="36">
        <f>'Indicator Data'!S15/'Indicator Data'!$CC15</f>
        <v>0</v>
      </c>
      <c r="BZ12" s="36">
        <f>'Indicator Data'!T15/'Indicator Data'!$CC15</f>
        <v>0</v>
      </c>
      <c r="CA12" s="35">
        <f t="shared" si="29"/>
        <v>0</v>
      </c>
      <c r="CB12" s="35">
        <f t="shared" si="30"/>
        <v>0</v>
      </c>
      <c r="CC12" s="35">
        <f t="shared" si="54"/>
        <v>0</v>
      </c>
      <c r="CD12" s="35">
        <f t="shared" si="55"/>
        <v>0</v>
      </c>
      <c r="CE12" s="35">
        <f t="shared" si="56"/>
        <v>2.2999999999999998</v>
      </c>
      <c r="CF12" s="35">
        <f>ROUND(IF('Indicator Data'!U15=0,0,IF(LOG('Indicator Data'!U15)&gt;CF$195,10,IF(LOG('Indicator Data'!U15)&lt;CF$194,0,10-(CF$195-LOG('Indicator Data'!U15))/(CF$195-CF$194)*10))),1)</f>
        <v>0</v>
      </c>
      <c r="CG12" s="36">
        <f>'Indicator Data'!U15/'Indicator Data'!$CC15</f>
        <v>0</v>
      </c>
      <c r="CH12" s="35">
        <f t="shared" si="31"/>
        <v>0</v>
      </c>
      <c r="CI12" s="35">
        <f t="shared" si="57"/>
        <v>0</v>
      </c>
      <c r="CJ12" s="35">
        <f>ROUND(IF('Indicator Data'!V15=0,0,IF(LOG('Indicator Data'!V15)&gt;CJ$195,10,IF(LOG('Indicator Data'!V15)&lt;CJ$194,0,10-(CJ$195-LOG('Indicator Data'!V15))/(CJ$195-CJ$194)*10))),1)</f>
        <v>1.8</v>
      </c>
      <c r="CK12" s="36">
        <f>IF('Indicator Data'!V15/'Indicator Data'!$CC15&gt;1,1,'Indicator Data'!V15/'Indicator Data'!$CC15)</f>
        <v>1.7851788008736804E-5</v>
      </c>
      <c r="CL12" s="35">
        <f t="shared" si="32"/>
        <v>0</v>
      </c>
      <c r="CM12" s="35">
        <f t="shared" si="58"/>
        <v>0.9</v>
      </c>
      <c r="CN12" s="35">
        <f>ROUND(IF('Indicator Data'!W15=0,0,IF(LOG('Indicator Data'!W15)&gt;CN$195,10,IF(LOG('Indicator Data'!W15)&lt;CN$194,0,10-(CN$195-LOG('Indicator Data'!W15))/(CN$195-CN$194)*10))),1)</f>
        <v>5.0999999999999996</v>
      </c>
      <c r="CO12" s="36">
        <f>'Indicator Data'!W15/'Indicator Data'!$CC15</f>
        <v>3.730284587722444E-3</v>
      </c>
      <c r="CP12" s="35">
        <f t="shared" si="33"/>
        <v>0</v>
      </c>
      <c r="CQ12" s="35">
        <f t="shared" si="59"/>
        <v>2.9</v>
      </c>
      <c r="CR12" s="35">
        <f t="shared" si="34"/>
        <v>1.6</v>
      </c>
      <c r="CS12" s="35">
        <f>IF('Indicator Data'!BS15="No data","x",ROUND(IF('Indicator Data'!BS15&gt;CS$195,0,IF('Indicator Data'!BS15&lt;CS$194,10,(CS$195-'Indicator Data'!BS15)/(CS$195-CS$194)*10)),1))</f>
        <v>0.8</v>
      </c>
      <c r="CT12" s="35">
        <f>IF('Indicator Data'!BT15="No data","x",ROUND(IF('Indicator Data'!BT15&gt;CT$195,0,IF('Indicator Data'!BT15&lt;CT$194,10,(CT$195-'Indicator Data'!BT15)/(CT$195-CT$194)*10)),1))</f>
        <v>1.4</v>
      </c>
      <c r="CU12" s="35">
        <f>IF('Indicator Data'!AC15="No data","x",ROUND(IF('Indicator Data'!AC15&gt;CU$195,0,IF('Indicator Data'!AC15&lt;CU$194,10,(CU$195-'Indicator Data'!AC15)/(CU$195-CU$194)*10)),1))</f>
        <v>1.7</v>
      </c>
      <c r="CV12" s="35">
        <f t="shared" si="35"/>
        <v>1.3</v>
      </c>
      <c r="CW12" s="35">
        <f>IF('Indicator Data'!X15="No data","x",ROUND(IF(LOG('Indicator Data'!X15)&gt;CW$195,10,IF(LOG('Indicator Data'!X15)&lt;CW$194,0,10-(CW$195-LOG('Indicator Data'!X15))/(CW$195-CW$194)*10)),1))</f>
        <v>6.9</v>
      </c>
      <c r="CX12" s="35">
        <f>IF('Indicator Data'!Y15="No data","x",ROUND(IF('Indicator Data'!Y15&gt;CX$195,10,IF('Indicator Data'!Y15&lt;CX$194,0,10-(CX$195-'Indicator Data'!Y15)/(CX$195-CX$194)*10)),1))</f>
        <v>3</v>
      </c>
      <c r="CY12" s="35">
        <f>IF('Indicator Data'!Z15="No data","x",ROUND(IF('Indicator Data'!Z15&gt;CY$195,10,IF('Indicator Data'!Z15&lt;CY$194,0,10-(CY$195-'Indicator Data'!Z15)/(CY$195-CY$194)*10)),1))</f>
        <v>5.6</v>
      </c>
      <c r="CZ12" s="35">
        <f>IF('Indicator Data'!AA15="No data","x",ROUND(IF('Indicator Data'!AA15&gt;CZ$195,10,IF('Indicator Data'!AA15&lt;CZ$194,0,10-(CZ$195-'Indicator Data'!AA15)/(CZ$195-CZ$194)*10)),1))</f>
        <v>6.4</v>
      </c>
      <c r="DA12" s="35">
        <f t="shared" si="60"/>
        <v>5.5</v>
      </c>
      <c r="DB12" s="35">
        <f t="shared" si="61"/>
        <v>4.0999999999999996</v>
      </c>
      <c r="DC12" s="35" t="str">
        <f>IF('Indicator Data'!AF15="No data","x",ROUND(IF('Indicator Data'!AF15&gt;DC$195,10,IF('Indicator Data'!AF15&lt;DC$194,0,10-(DC$195-'Indicator Data'!AF15)/(DC$195-DC$194)*10)),1))</f>
        <v>x</v>
      </c>
      <c r="DD12" s="35">
        <f>IF('Indicator Data'!AG15="No data","x",ROUND(IF('Indicator Data'!AG15&gt;DD$195,10,IF('Indicator Data'!AG15&lt;DD$194,0,10-(DD$195-'Indicator Data'!AG15)/(DD$195-DD$194)*10)),1))</f>
        <v>2.1</v>
      </c>
      <c r="DE12" s="35">
        <f t="shared" si="62"/>
        <v>4.8</v>
      </c>
      <c r="DF12" s="35">
        <f>IF('Indicator Data'!AB15="No data","x",ROUND(IF('Indicator Data'!AB15&gt;DF$195,10,IF('Indicator Data'!AB15&lt;DF$194,0,10-(DF$195-'Indicator Data'!AB15)/(DF$195-DF$194)*10)),1))</f>
        <v>0.1</v>
      </c>
      <c r="DG12" s="35">
        <f t="shared" si="63"/>
        <v>1</v>
      </c>
      <c r="DH12" s="144">
        <f>IF('Indicator Data'!AD15="No data","x",'Indicator Data'!AD15/'Indicator Data'!$CB15)</f>
        <v>2.8611795338378122E-4</v>
      </c>
      <c r="DI12" s="35">
        <f t="shared" si="64"/>
        <v>7.1</v>
      </c>
      <c r="DJ12" s="35">
        <f>IF('Indicator Data'!AE15="No data","x",ROUND(IF('Indicator Data'!AE15&gt;DJ$195,0,IF('Indicator Data'!AE15&lt;DJ$194,10,(DJ$195-'Indicator Data'!AE15)/(DJ$195-DJ$194)*10)),1))</f>
        <v>2</v>
      </c>
      <c r="DK12" s="35">
        <f t="shared" si="65"/>
        <v>4.5999999999999996</v>
      </c>
      <c r="DL12" s="35">
        <f t="shared" si="66"/>
        <v>3.5</v>
      </c>
      <c r="DM12" s="37">
        <f t="shared" si="36"/>
        <v>5.5</v>
      </c>
      <c r="DN12" s="38">
        <f t="shared" si="37"/>
        <v>4.9000000000000004</v>
      </c>
      <c r="DO12" s="35">
        <f>ROUND(IF('Indicator Data'!AH15=0,0,IF('Indicator Data'!AH15&gt;DO$195,10,IF('Indicator Data'!AH15&lt;DO$194,0,10-(DO$195-'Indicator Data'!AH15)/(DO$195-DO$194)*10))),1)</f>
        <v>9.5</v>
      </c>
      <c r="DP12" s="35">
        <f>ROUND(IF('Indicator Data'!AI15=0,0,IF(LOG('Indicator Data'!AI15)&gt;LOG(DP$195),10,IF(LOG('Indicator Data'!AI15)&lt;LOG(DP$194),0,10-(LOG(DP$195)-LOG('Indicator Data'!AI15))/(LOG(DP$195)-LOG(DP$194))*10))),1)</f>
        <v>8.6999999999999993</v>
      </c>
      <c r="DQ12" s="37">
        <f t="shared" si="38"/>
        <v>9.1</v>
      </c>
      <c r="DR12" s="35">
        <f>'Indicator Data'!AJ15</f>
        <v>5</v>
      </c>
      <c r="DS12" s="35">
        <f>'Indicator Data'!AK15</f>
        <v>5</v>
      </c>
      <c r="DT12" s="37">
        <f t="shared" si="39"/>
        <v>10</v>
      </c>
      <c r="DU12" s="38">
        <f t="shared" si="40"/>
        <v>10</v>
      </c>
      <c r="DV12" s="13"/>
      <c r="DW12" s="83"/>
    </row>
    <row r="13" spans="1:127" s="2" customFormat="1" x14ac:dyDescent="0.3">
      <c r="A13" s="98" t="str">
        <f>'Indicator Data'!A16</f>
        <v>Bahamas</v>
      </c>
      <c r="B13" s="39" t="str">
        <f>'Indicator Data'!B16</f>
        <v>BHS</v>
      </c>
      <c r="C13" s="35">
        <f>ROUND(IF('Indicator Data'!C16=0,0.1,IF(LOG('Indicator Data'!C16)&gt;C$195,10,IF(LOG('Indicator Data'!C16)&lt;C$194,0,10-(C$195-LOG('Indicator Data'!C16))/(C$195-C$194)*10))),1)</f>
        <v>0.1</v>
      </c>
      <c r="D13" s="35">
        <f>ROUND(IF('Indicator Data'!D16=0,0.1,IF(LOG('Indicator Data'!D16)&gt;D$195,10,IF(LOG('Indicator Data'!D16)&lt;D$194,0,10-(D$195-LOG('Indicator Data'!D16))/(D$195-D$194)*10))),1)</f>
        <v>0.1</v>
      </c>
      <c r="E13" s="35">
        <f t="shared" si="0"/>
        <v>0.1</v>
      </c>
      <c r="F13" s="35">
        <f>IF('Indicator Data'!E16="No data",0.1,(ROUND(IF('Indicator Data'!E16=0,0,IF(LOG('Indicator Data'!E16)&gt;F$195,10,IF(LOG('Indicator Data'!E16)&lt;F$194,0,10-(F$195-LOG('Indicator Data'!E16))/(F$195-F$194)*10))),1)))</f>
        <v>0.1</v>
      </c>
      <c r="G13" s="35">
        <f>ROUND(IF('Indicator Data'!F16=0,0,IF(LOG('Indicator Data'!F16)&gt;G$195,10,IF(LOG('Indicator Data'!F16)&lt;G$194,0,10-(G$195-LOG('Indicator Data'!F16))/(G$195-G$194)*10))),1)</f>
        <v>0</v>
      </c>
      <c r="H13" s="35">
        <f>ROUND(IF('Indicator Data'!G16=0,0,IF(LOG('Indicator Data'!G16)&gt;H$195,10,IF(LOG('Indicator Data'!G16)&lt;H$194,0,10-(H$195-LOG('Indicator Data'!G16))/(H$195-H$194)*10))),1)</f>
        <v>4.7</v>
      </c>
      <c r="I13" s="35">
        <f>ROUND(IF('Indicator Data'!H16=0,0,IF(LOG('Indicator Data'!H16)&gt;I$195,10,IF(LOG('Indicator Data'!H16)&lt;I$194,0,10-(I$195-LOG('Indicator Data'!H16))/(I$195-I$194)*10))),1)</f>
        <v>7.7</v>
      </c>
      <c r="J13" s="35">
        <f t="shared" si="1"/>
        <v>6.4</v>
      </c>
      <c r="K13" s="35">
        <f>ROUND(IF('Indicator Data'!I16=0,0,IF(LOG('Indicator Data'!I16)&gt;K$195,10,IF(LOG('Indicator Data'!I16)&lt;K$194,0,10-(K$195-LOG('Indicator Data'!I16))/(K$195-K$194)*10))),1)</f>
        <v>6.5</v>
      </c>
      <c r="L13" s="35">
        <f t="shared" si="2"/>
        <v>6.5</v>
      </c>
      <c r="M13" s="35">
        <f>ROUND(IF('Indicator Data'!J16=0,0,IF(LOG('Indicator Data'!J16)&gt;M$195,10,IF(LOG('Indicator Data'!J16)&lt;M$194,0,10-(M$195-LOG('Indicator Data'!J16))/(M$195-M$194)*10))),1)</f>
        <v>0</v>
      </c>
      <c r="N13" s="36">
        <f>'Indicator Data'!C16/'Indicator Data'!$CC16</f>
        <v>0</v>
      </c>
      <c r="O13" s="36">
        <f>'Indicator Data'!D16/'Indicator Data'!$CC16</f>
        <v>0</v>
      </c>
      <c r="P13" s="36" t="str">
        <f>IF(F13=0.1,"x",'Indicator Data'!E16/'Indicator Data'!$CC16)</f>
        <v>x</v>
      </c>
      <c r="Q13" s="36">
        <f>'Indicator Data'!F16/'Indicator Data'!$CC16</f>
        <v>0</v>
      </c>
      <c r="R13" s="36">
        <f>'Indicator Data'!G16/'Indicator Data'!$CC16</f>
        <v>1.8972235895664904E-2</v>
      </c>
      <c r="S13" s="36">
        <f>'Indicator Data'!H16/'Indicator Data'!$CC16</f>
        <v>5.9912323881047063E-3</v>
      </c>
      <c r="T13" s="36">
        <f>'Indicator Data'!I16/'Indicator Data'!$CC16</f>
        <v>4.7870859416678048E-2</v>
      </c>
      <c r="U13" s="36">
        <f>'Indicator Data'!J16/'Indicator Data'!$CC16</f>
        <v>0</v>
      </c>
      <c r="V13" s="35">
        <f t="shared" si="3"/>
        <v>0</v>
      </c>
      <c r="W13" s="35">
        <f t="shared" si="4"/>
        <v>0</v>
      </c>
      <c r="X13" s="35">
        <f t="shared" si="5"/>
        <v>0</v>
      </c>
      <c r="Y13" s="35">
        <f t="shared" si="6"/>
        <v>0.1</v>
      </c>
      <c r="Z13" s="35">
        <f t="shared" si="7"/>
        <v>0</v>
      </c>
      <c r="AA13" s="35">
        <f t="shared" si="8"/>
        <v>10</v>
      </c>
      <c r="AB13" s="35">
        <f t="shared" si="9"/>
        <v>10</v>
      </c>
      <c r="AC13" s="35">
        <f t="shared" si="10"/>
        <v>10</v>
      </c>
      <c r="AD13" s="35">
        <f t="shared" si="11"/>
        <v>10</v>
      </c>
      <c r="AE13" s="35">
        <f t="shared" si="12"/>
        <v>10</v>
      </c>
      <c r="AF13" s="35">
        <f t="shared" si="13"/>
        <v>0</v>
      </c>
      <c r="AG13" s="35">
        <f>ROUND(IF('Indicator Data'!K16=0,0,IF('Indicator Data'!K16&gt;AG$195,10,IF('Indicator Data'!K16&lt;AG$194,0,10-(AG$195-'Indicator Data'!K16)/(AG$195-AG$194)*10))),1)</f>
        <v>0</v>
      </c>
      <c r="AH13" s="35">
        <f t="shared" si="14"/>
        <v>0.1</v>
      </c>
      <c r="AI13" s="35">
        <f t="shared" si="15"/>
        <v>0.1</v>
      </c>
      <c r="AJ13" s="35">
        <f t="shared" si="16"/>
        <v>7.4</v>
      </c>
      <c r="AK13" s="35">
        <f t="shared" si="17"/>
        <v>8.9</v>
      </c>
      <c r="AL13" s="35">
        <f t="shared" si="18"/>
        <v>8.1999999999999993</v>
      </c>
      <c r="AM13" s="35">
        <f t="shared" si="19"/>
        <v>8.3000000000000007</v>
      </c>
      <c r="AN13" s="35">
        <f t="shared" si="20"/>
        <v>0</v>
      </c>
      <c r="AO13" s="143">
        <f t="shared" si="21"/>
        <v>0.1</v>
      </c>
      <c r="AP13" s="143">
        <f t="shared" si="41"/>
        <v>0.1</v>
      </c>
      <c r="AQ13" s="143">
        <f t="shared" si="22"/>
        <v>0</v>
      </c>
      <c r="AR13" s="143">
        <f t="shared" si="23"/>
        <v>8.8000000000000007</v>
      </c>
      <c r="AS13" s="35">
        <f t="shared" si="24"/>
        <v>0</v>
      </c>
      <c r="AT13" s="35">
        <f>IF('Indicator Data'!L16="No data","x",IF('Indicator Data'!CD16&lt;1000,"x",ROUND((IF('Indicator Data'!L16&gt;AT$195,10,IF('Indicator Data'!L16&lt;AT$194,0,10-(AT$195-'Indicator Data'!L16)/(AT$195-AT$194)*10))),1)))</f>
        <v>3.7</v>
      </c>
      <c r="AU13" s="143">
        <f t="shared" si="25"/>
        <v>1.9</v>
      </c>
      <c r="AV13" s="35" t="str">
        <f>IF('Indicator Data'!M16="No data","x",ROUND(IF('Indicator Data'!M16=0,0,IF(LOG('Indicator Data'!M16)&gt;AV$195,10,IF(LOG('Indicator Data'!M16)&lt;AV$194,0,10-(AV$195-LOG('Indicator Data'!M16))/(AV$195-AV$194)*10))),1))</f>
        <v>x</v>
      </c>
      <c r="AW13" s="36" t="str">
        <f>IF(AV13="x","x",'Indicator Data'!M16/'Indicator Data'!$CC16)</f>
        <v>x</v>
      </c>
      <c r="AX13" s="35" t="str">
        <f t="shared" si="42"/>
        <v>x</v>
      </c>
      <c r="AY13" s="35" t="str">
        <f t="shared" si="43"/>
        <v>x</v>
      </c>
      <c r="AZ13" s="35" t="str">
        <f>IF('Indicator Data'!N16="No data","x",ROUND(IF('Indicator Data'!N16=0,0,IF(LOG('Indicator Data'!N16)&gt;AZ$195,10,IF(LOG('Indicator Data'!N16)&lt;AZ$194,0,10-(AZ$195-LOG('Indicator Data'!N16))/(AZ$195-AZ$194)*10))),1))</f>
        <v>x</v>
      </c>
      <c r="BA13" s="36" t="str">
        <f>IF(AZ13="x","x",'Indicator Data'!N16/'Indicator Data'!$CC16)</f>
        <v>x</v>
      </c>
      <c r="BB13" s="35" t="str">
        <f t="shared" si="44"/>
        <v>x</v>
      </c>
      <c r="BC13" s="35" t="str">
        <f t="shared" si="45"/>
        <v>x</v>
      </c>
      <c r="BD13" s="35" t="str">
        <f>IF('Indicator Data'!O16="No data","x",ROUND(IF('Indicator Data'!O16=0,0,IF(LOG('Indicator Data'!O16)&gt;BD$195,10,IF(LOG('Indicator Data'!O16)&lt;BD$194,0,10-(BD$195-LOG('Indicator Data'!O16))/(BD$195-BD$194)*10))),1))</f>
        <v>x</v>
      </c>
      <c r="BE13" s="36" t="str">
        <f>IF(BD13="x","x",'Indicator Data'!O16/'Indicator Data'!$CC16)</f>
        <v>x</v>
      </c>
      <c r="BF13" s="35" t="str">
        <f t="shared" si="46"/>
        <v>x</v>
      </c>
      <c r="BG13" s="35" t="str">
        <f t="shared" si="47"/>
        <v>x</v>
      </c>
      <c r="BH13" s="35" t="str">
        <f>IF('Indicator Data'!P16="No data","x",ROUND(IF('Indicator Data'!P16=0,0,IF(LOG('Indicator Data'!P16)&gt;BH$195,10,IF(LOG('Indicator Data'!P16)&lt;BH$194,0,10-(BH$195-LOG('Indicator Data'!P16))/(BH$195-BH$194)*10))),1))</f>
        <v>x</v>
      </c>
      <c r="BI13" s="36" t="str">
        <f>IF(BH13="x","x",'Indicator Data'!P16/'Indicator Data'!$CC16)</f>
        <v>x</v>
      </c>
      <c r="BJ13" s="35" t="str">
        <f t="shared" si="48"/>
        <v>x</v>
      </c>
      <c r="BK13" s="35" t="str">
        <f t="shared" si="49"/>
        <v>x</v>
      </c>
      <c r="BL13" s="35" t="str">
        <f t="shared" si="50"/>
        <v>x</v>
      </c>
      <c r="BM13" s="35">
        <f>ROUND(IF('Indicator Data'!Q16=0,0,IF(LOG('Indicator Data'!Q16)&gt;BM$195,10,IF(LOG('Indicator Data'!Q16)&lt;BM$194,0,10-(BM$195-LOG('Indicator Data'!Q16))/(BM$195-BM$194)*10))),1)</f>
        <v>0</v>
      </c>
      <c r="BN13" s="35">
        <f>ROUND(IF('Indicator Data'!R16=0,0,IF(LOG('Indicator Data'!R16)&gt;BN$195,10,IF(LOG('Indicator Data'!R16)&lt;BN$194,0,10-(BN$195-LOG('Indicator Data'!R16))/(BN$195-BN$194)*10))),1)</f>
        <v>0</v>
      </c>
      <c r="BO13" s="35">
        <f t="shared" si="51"/>
        <v>0</v>
      </c>
      <c r="BP13" s="36">
        <f>'Indicator Data'!Q16/'Indicator Data'!$CC16</f>
        <v>0</v>
      </c>
      <c r="BQ13" s="36">
        <f>'Indicator Data'!R16/'Indicator Data'!$CC16</f>
        <v>0</v>
      </c>
      <c r="BR13" s="35">
        <f t="shared" si="26"/>
        <v>0</v>
      </c>
      <c r="BS13" s="35">
        <f t="shared" si="27"/>
        <v>0</v>
      </c>
      <c r="BT13" s="35">
        <f t="shared" si="28"/>
        <v>0</v>
      </c>
      <c r="BU13" s="35">
        <f t="shared" si="52"/>
        <v>0</v>
      </c>
      <c r="BV13" s="35">
        <f>ROUND(IF('Indicator Data'!S16=0,0,IF(LOG('Indicator Data'!S16)&gt;BV$195,10,IF(LOG('Indicator Data'!S16)&lt;BV$194,0,10-(BV$195-LOG('Indicator Data'!S16))/(BV$195-BV$194)*10))),1)</f>
        <v>0</v>
      </c>
      <c r="BW13" s="35">
        <f>ROUND(IF('Indicator Data'!T16=0,0,IF(LOG('Indicator Data'!T16)&gt;BW$195,10,IF(LOG('Indicator Data'!T16)&lt;BW$194,0,10-(BW$195-LOG('Indicator Data'!T16))/(BW$195-BW$194)*10))),1)</f>
        <v>0</v>
      </c>
      <c r="BX13" s="35">
        <f t="shared" si="53"/>
        <v>0</v>
      </c>
      <c r="BY13" s="36">
        <f>'Indicator Data'!S16/'Indicator Data'!$CC16</f>
        <v>0</v>
      </c>
      <c r="BZ13" s="36">
        <f>'Indicator Data'!T16/'Indicator Data'!$CC16</f>
        <v>0</v>
      </c>
      <c r="CA13" s="35">
        <f t="shared" si="29"/>
        <v>0</v>
      </c>
      <c r="CB13" s="35">
        <f t="shared" si="30"/>
        <v>0</v>
      </c>
      <c r="CC13" s="35">
        <f t="shared" si="54"/>
        <v>0</v>
      </c>
      <c r="CD13" s="35">
        <f t="shared" si="55"/>
        <v>0</v>
      </c>
      <c r="CE13" s="35">
        <f t="shared" si="56"/>
        <v>0</v>
      </c>
      <c r="CF13" s="35">
        <f>ROUND(IF('Indicator Data'!U16=0,0,IF(LOG('Indicator Data'!U16)&gt;CF$195,10,IF(LOG('Indicator Data'!U16)&lt;CF$194,0,10-(CF$195-LOG('Indicator Data'!U16))/(CF$195-CF$194)*10))),1)</f>
        <v>5.8</v>
      </c>
      <c r="CG13" s="36">
        <f>'Indicator Data'!U16/'Indicator Data'!$CC16</f>
        <v>0.29148572621443797</v>
      </c>
      <c r="CH13" s="35">
        <f t="shared" si="31"/>
        <v>3.2</v>
      </c>
      <c r="CI13" s="35">
        <f t="shared" si="57"/>
        <v>4.5999999999999996</v>
      </c>
      <c r="CJ13" s="35">
        <f>ROUND(IF('Indicator Data'!V16=0,0,IF(LOG('Indicator Data'!V16)&gt;CJ$195,10,IF(LOG('Indicator Data'!V16)&lt;CJ$194,0,10-(CJ$195-LOG('Indicator Data'!V16))/(CJ$195-CJ$194)*10))),1)</f>
        <v>6.3</v>
      </c>
      <c r="CK13" s="36">
        <f>IF('Indicator Data'!V16/'Indicator Data'!$CC16&gt;1,1,'Indicator Data'!V16/'Indicator Data'!$CC16)</f>
        <v>0.7134402084820588</v>
      </c>
      <c r="CL13" s="35">
        <f t="shared" si="32"/>
        <v>7.1</v>
      </c>
      <c r="CM13" s="35">
        <f t="shared" si="58"/>
        <v>6.7</v>
      </c>
      <c r="CN13" s="35">
        <f>ROUND(IF('Indicator Data'!W16=0,0,IF(LOG('Indicator Data'!W16)&gt;CN$195,10,IF(LOG('Indicator Data'!W16)&lt;CN$194,0,10-(CN$195-LOG('Indicator Data'!W16))/(CN$195-CN$194)*10))),1)</f>
        <v>6.2</v>
      </c>
      <c r="CO13" s="36">
        <f>'Indicator Data'!W16/'Indicator Data'!$CC16</f>
        <v>0.54806859311786282</v>
      </c>
      <c r="CP13" s="35">
        <f t="shared" si="33"/>
        <v>5.5</v>
      </c>
      <c r="CQ13" s="35">
        <f t="shared" si="59"/>
        <v>5.9</v>
      </c>
      <c r="CR13" s="35">
        <f t="shared" si="34"/>
        <v>4.7</v>
      </c>
      <c r="CS13" s="35">
        <f>IF('Indicator Data'!BS16="No data","x",ROUND(IF('Indicator Data'!BS16&gt;CS$195,0,IF('Indicator Data'!BS16&lt;CS$194,10,(CS$195-'Indicator Data'!BS16)/(CS$195-CS$194)*10)),1))</f>
        <v>0.6</v>
      </c>
      <c r="CT13" s="35">
        <f>IF('Indicator Data'!BT16="No data","x",ROUND(IF('Indicator Data'!BT16&gt;CT$195,0,IF('Indicator Data'!BT16&lt;CT$194,10,(CT$195-'Indicator Data'!BT16)/(CT$195-CT$194)*10)),1))</f>
        <v>0.2</v>
      </c>
      <c r="CU13" s="35" t="str">
        <f>IF('Indicator Data'!AC16="No data","x",ROUND(IF('Indicator Data'!AC16&gt;CU$195,0,IF('Indicator Data'!AC16&lt;CU$194,10,(CU$195-'Indicator Data'!AC16)/(CU$195-CU$194)*10)),1))</f>
        <v>x</v>
      </c>
      <c r="CV13" s="35">
        <f t="shared" si="35"/>
        <v>0.4</v>
      </c>
      <c r="CW13" s="35">
        <f>IF('Indicator Data'!X16="No data","x",ROUND(IF(LOG('Indicator Data'!X16)&gt;CW$195,10,IF(LOG('Indicator Data'!X16)&lt;CW$194,0,10-(CW$195-LOG('Indicator Data'!X16))/(CW$195-CW$194)*10)),1))</f>
        <v>5.3</v>
      </c>
      <c r="CX13" s="35">
        <f>IF('Indicator Data'!Y16="No data","x",ROUND(IF('Indicator Data'!Y16&gt;CX$195,10,IF('Indicator Data'!Y16&lt;CX$194,0,10-(CX$195-'Indicator Data'!Y16)/(CX$195-CX$194)*10)),1))</f>
        <v>2.2000000000000002</v>
      </c>
      <c r="CY13" s="35">
        <f>IF('Indicator Data'!Z16="No data","x",ROUND(IF('Indicator Data'!Z16&gt;CY$195,10,IF('Indicator Data'!Z16&lt;CY$194,0,10-(CY$195-'Indicator Data'!Z16)/(CY$195-CY$194)*10)),1))</f>
        <v>8.3000000000000007</v>
      </c>
      <c r="CZ13" s="35">
        <f>IF('Indicator Data'!AA16="No data","x",ROUND(IF('Indicator Data'!AA16&gt;CZ$195,10,IF('Indicator Data'!AA16&lt;CZ$194,0,10-(CZ$195-'Indicator Data'!AA16)/(CZ$195-CZ$194)*10)),1))</f>
        <v>3.5</v>
      </c>
      <c r="DA13" s="35">
        <f t="shared" si="60"/>
        <v>4.8</v>
      </c>
      <c r="DB13" s="35">
        <f t="shared" si="61"/>
        <v>3.3</v>
      </c>
      <c r="DC13" s="35" t="str">
        <f>IF('Indicator Data'!AF16="No data","x",ROUND(IF('Indicator Data'!AF16&gt;DC$195,10,IF('Indicator Data'!AF16&lt;DC$194,0,10-(DC$195-'Indicator Data'!AF16)/(DC$195-DC$194)*10)),1))</f>
        <v>x</v>
      </c>
      <c r="DD13" s="35">
        <f>IF('Indicator Data'!AG16="No data","x",ROUND(IF('Indicator Data'!AG16&gt;DD$195,10,IF('Indicator Data'!AG16&lt;DD$194,0,10-(DD$195-'Indicator Data'!AG16)/(DD$195-DD$194)*10)),1))</f>
        <v>1.3</v>
      </c>
      <c r="DE13" s="35">
        <f t="shared" si="62"/>
        <v>4.0999999999999996</v>
      </c>
      <c r="DF13" s="35">
        <f>IF('Indicator Data'!AB16="No data","x",ROUND(IF('Indicator Data'!AB16&gt;DF$195,10,IF('Indicator Data'!AB16&lt;DF$194,0,10-(DF$195-'Indicator Data'!AB16)/(DF$195-DF$194)*10)),1))</f>
        <v>0.1</v>
      </c>
      <c r="DG13" s="35">
        <f t="shared" si="63"/>
        <v>0.3</v>
      </c>
      <c r="DH13" s="144">
        <f>IF('Indicator Data'!AD16="No data","x",'Indicator Data'!AD16/'Indicator Data'!$CB16)</f>
        <v>3.3058019366913501E-4</v>
      </c>
      <c r="DI13" s="35">
        <f t="shared" si="64"/>
        <v>6.7</v>
      </c>
      <c r="DJ13" s="35">
        <f>IF('Indicator Data'!AE16="No data","x",ROUND(IF('Indicator Data'!AE16&gt;DJ$195,0,IF('Indicator Data'!AE16&lt;DJ$194,10,(DJ$195-'Indicator Data'!AE16)/(DJ$195-DJ$194)*10)),1))</f>
        <v>2</v>
      </c>
      <c r="DK13" s="35">
        <f t="shared" si="65"/>
        <v>4.4000000000000004</v>
      </c>
      <c r="DL13" s="35">
        <f t="shared" si="66"/>
        <v>2.9</v>
      </c>
      <c r="DM13" s="37">
        <f t="shared" si="36"/>
        <v>3.7</v>
      </c>
      <c r="DN13" s="38">
        <f t="shared" si="37"/>
        <v>3.4</v>
      </c>
      <c r="DO13" s="35">
        <f>ROUND(IF('Indicator Data'!AH16=0,0,IF('Indicator Data'!AH16&gt;DO$195,10,IF('Indicator Data'!AH16&lt;DO$194,0,10-(DO$195-'Indicator Data'!AH16)/(DO$195-DO$194)*10))),1)</f>
        <v>0</v>
      </c>
      <c r="DP13" s="35">
        <f>ROUND(IF('Indicator Data'!AI16=0,0,IF(LOG('Indicator Data'!AI16)&gt;LOG(DP$195),10,IF(LOG('Indicator Data'!AI16)&lt;LOG(DP$194),0,10-(LOG(DP$195)-LOG('Indicator Data'!AI16))/(LOG(DP$195)-LOG(DP$194))*10))),1)</f>
        <v>0</v>
      </c>
      <c r="DQ13" s="37">
        <f t="shared" si="38"/>
        <v>0</v>
      </c>
      <c r="DR13" s="35">
        <f>'Indicator Data'!AJ16</f>
        <v>0</v>
      </c>
      <c r="DS13" s="35">
        <f>'Indicator Data'!AK16</f>
        <v>0</v>
      </c>
      <c r="DT13" s="37">
        <f t="shared" si="39"/>
        <v>0</v>
      </c>
      <c r="DU13" s="38">
        <f t="shared" si="40"/>
        <v>0</v>
      </c>
      <c r="DV13" s="13"/>
      <c r="DW13" s="83"/>
    </row>
    <row r="14" spans="1:127" s="2" customFormat="1" x14ac:dyDescent="0.3">
      <c r="A14" s="98" t="str">
        <f>'Indicator Data'!A17</f>
        <v>Bahrain</v>
      </c>
      <c r="B14" s="39" t="str">
        <f>'Indicator Data'!B17</f>
        <v>BHR</v>
      </c>
      <c r="C14" s="35">
        <f>ROUND(IF('Indicator Data'!C17=0,0.1,IF(LOG('Indicator Data'!C17)&gt;C$195,10,IF(LOG('Indicator Data'!C17)&lt;C$194,0,10-(C$195-LOG('Indicator Data'!C17))/(C$195-C$194)*10))),1)</f>
        <v>0.1</v>
      </c>
      <c r="D14" s="35">
        <f>ROUND(IF('Indicator Data'!D17=0,0.1,IF(LOG('Indicator Data'!D17)&gt;D$195,10,IF(LOG('Indicator Data'!D17)&lt;D$194,0,10-(D$195-LOG('Indicator Data'!D17))/(D$195-D$194)*10))),1)</f>
        <v>0.1</v>
      </c>
      <c r="E14" s="35">
        <f t="shared" si="0"/>
        <v>0.1</v>
      </c>
      <c r="F14" s="35">
        <f>IF('Indicator Data'!E17="No data",0.1,(ROUND(IF('Indicator Data'!E17=0,0,IF(LOG('Indicator Data'!E17)&gt;F$195,10,IF(LOG('Indicator Data'!E17)&lt;F$194,0,10-(F$195-LOG('Indicator Data'!E17))/(F$195-F$194)*10))),1)))</f>
        <v>0.1</v>
      </c>
      <c r="G14" s="35">
        <f>ROUND(IF('Indicator Data'!F17=0,0,IF(LOG('Indicator Data'!F17)&gt;G$195,10,IF(LOG('Indicator Data'!F17)&lt;G$194,0,10-(G$195-LOG('Indicator Data'!F17))/(G$195-G$194)*10))),1)</f>
        <v>0</v>
      </c>
      <c r="H14" s="35">
        <f>ROUND(IF('Indicator Data'!G17=0,0,IF(LOG('Indicator Data'!G17)&gt;H$195,10,IF(LOG('Indicator Data'!G17)&lt;H$194,0,10-(H$195-LOG('Indicator Data'!G17))/(H$195-H$194)*10))),1)</f>
        <v>0</v>
      </c>
      <c r="I14" s="35">
        <f>ROUND(IF('Indicator Data'!H17=0,0,IF(LOG('Indicator Data'!H17)&gt;I$195,10,IF(LOG('Indicator Data'!H17)&lt;I$194,0,10-(I$195-LOG('Indicator Data'!H17))/(I$195-I$194)*10))),1)</f>
        <v>0</v>
      </c>
      <c r="J14" s="35">
        <f t="shared" si="1"/>
        <v>0</v>
      </c>
      <c r="K14" s="35">
        <f>ROUND(IF('Indicator Data'!I17=0,0,IF(LOG('Indicator Data'!I17)&gt;K$195,10,IF(LOG('Indicator Data'!I17)&lt;K$194,0,10-(K$195-LOG('Indicator Data'!I17))/(K$195-K$194)*10))),1)</f>
        <v>0</v>
      </c>
      <c r="L14" s="35">
        <f t="shared" si="2"/>
        <v>0</v>
      </c>
      <c r="M14" s="35">
        <f>ROUND(IF('Indicator Data'!J17=0,0,IF(LOG('Indicator Data'!J17)&gt;M$195,10,IF(LOG('Indicator Data'!J17)&lt;M$194,0,10-(M$195-LOG('Indicator Data'!J17))/(M$195-M$194)*10))),1)</f>
        <v>0</v>
      </c>
      <c r="N14" s="36">
        <f>'Indicator Data'!C17/'Indicator Data'!$CC17</f>
        <v>0</v>
      </c>
      <c r="O14" s="36">
        <f>'Indicator Data'!D17/'Indicator Data'!$CC17</f>
        <v>0</v>
      </c>
      <c r="P14" s="36" t="str">
        <f>IF(F14=0.1,"x",'Indicator Data'!E17/'Indicator Data'!$CC17)</f>
        <v>x</v>
      </c>
      <c r="Q14" s="36">
        <f>'Indicator Data'!F17/'Indicator Data'!$CC17</f>
        <v>0</v>
      </c>
      <c r="R14" s="36">
        <f>'Indicator Data'!G17/'Indicator Data'!$CC17</f>
        <v>0</v>
      </c>
      <c r="S14" s="36">
        <f>'Indicator Data'!H17/'Indicator Data'!$CC17</f>
        <v>0</v>
      </c>
      <c r="T14" s="36">
        <f>'Indicator Data'!I17/'Indicator Data'!$CC17</f>
        <v>0</v>
      </c>
      <c r="U14" s="36">
        <f>'Indicator Data'!J17/'Indicator Data'!$CC17</f>
        <v>0</v>
      </c>
      <c r="V14" s="35">
        <f t="shared" si="3"/>
        <v>0</v>
      </c>
      <c r="W14" s="35">
        <f t="shared" si="4"/>
        <v>0</v>
      </c>
      <c r="X14" s="35">
        <f t="shared" si="5"/>
        <v>0</v>
      </c>
      <c r="Y14" s="35">
        <f t="shared" si="6"/>
        <v>0.1</v>
      </c>
      <c r="Z14" s="35">
        <f t="shared" si="7"/>
        <v>0</v>
      </c>
      <c r="AA14" s="35">
        <f t="shared" si="8"/>
        <v>0</v>
      </c>
      <c r="AB14" s="35">
        <f t="shared" si="9"/>
        <v>0</v>
      </c>
      <c r="AC14" s="35">
        <f t="shared" si="10"/>
        <v>0</v>
      </c>
      <c r="AD14" s="35">
        <f t="shared" si="11"/>
        <v>0</v>
      </c>
      <c r="AE14" s="35">
        <f t="shared" si="12"/>
        <v>0</v>
      </c>
      <c r="AF14" s="35">
        <f t="shared" si="13"/>
        <v>0</v>
      </c>
      <c r="AG14" s="35">
        <f>ROUND(IF('Indicator Data'!K17=0,0,IF('Indicator Data'!K17&gt;AG$195,10,IF('Indicator Data'!K17&lt;AG$194,0,10-(AG$195-'Indicator Data'!K17)/(AG$195-AG$194)*10))),1)</f>
        <v>0</v>
      </c>
      <c r="AH14" s="35">
        <f t="shared" si="14"/>
        <v>0.1</v>
      </c>
      <c r="AI14" s="35">
        <f t="shared" si="15"/>
        <v>0.1</v>
      </c>
      <c r="AJ14" s="35">
        <f t="shared" si="16"/>
        <v>0</v>
      </c>
      <c r="AK14" s="35">
        <f t="shared" si="17"/>
        <v>0</v>
      </c>
      <c r="AL14" s="35">
        <f t="shared" si="18"/>
        <v>0</v>
      </c>
      <c r="AM14" s="35">
        <f t="shared" si="19"/>
        <v>0</v>
      </c>
      <c r="AN14" s="35">
        <f t="shared" si="20"/>
        <v>0</v>
      </c>
      <c r="AO14" s="143">
        <f t="shared" si="21"/>
        <v>0.1</v>
      </c>
      <c r="AP14" s="143">
        <f t="shared" si="41"/>
        <v>0.1</v>
      </c>
      <c r="AQ14" s="143">
        <f t="shared" si="22"/>
        <v>0</v>
      </c>
      <c r="AR14" s="143">
        <f t="shared" si="23"/>
        <v>0</v>
      </c>
      <c r="AS14" s="35">
        <f t="shared" si="24"/>
        <v>0</v>
      </c>
      <c r="AT14" s="35" t="str">
        <f>IF('Indicator Data'!L17="No data","x",IF('Indicator Data'!CD17&lt;1000,"x",ROUND((IF('Indicator Data'!L17&gt;AT$195,10,IF('Indicator Data'!L17&lt;AT$194,0,10-(AT$195-'Indicator Data'!L17)/(AT$195-AT$194)*10))),1)))</f>
        <v>x</v>
      </c>
      <c r="AU14" s="143">
        <f t="shared" si="25"/>
        <v>0</v>
      </c>
      <c r="AV14" s="35">
        <f>IF('Indicator Data'!M17="No data","x",ROUND(IF('Indicator Data'!M17=0,0,IF(LOG('Indicator Data'!M17)&gt;AV$195,10,IF(LOG('Indicator Data'!M17)&lt;AV$194,0,10-(AV$195-LOG('Indicator Data'!M17))/(AV$195-AV$194)*10))),1))</f>
        <v>0</v>
      </c>
      <c r="AW14" s="36">
        <f>IF(AV14="x","x",'Indicator Data'!M17/'Indicator Data'!$CC17)</f>
        <v>0</v>
      </c>
      <c r="AX14" s="35">
        <f t="shared" si="42"/>
        <v>0</v>
      </c>
      <c r="AY14" s="35">
        <f t="shared" si="43"/>
        <v>0</v>
      </c>
      <c r="AZ14" s="35" t="str">
        <f>IF('Indicator Data'!N17="No data","x",ROUND(IF('Indicator Data'!N17=0,0,IF(LOG('Indicator Data'!N17)&gt;AZ$195,10,IF(LOG('Indicator Data'!N17)&lt;AZ$194,0,10-(AZ$195-LOG('Indicator Data'!N17))/(AZ$195-AZ$194)*10))),1))</f>
        <v>x</v>
      </c>
      <c r="BA14" s="36" t="str">
        <f>IF(AZ14="x","x",'Indicator Data'!N17/'Indicator Data'!$CC17)</f>
        <v>x</v>
      </c>
      <c r="BB14" s="35" t="str">
        <f t="shared" si="44"/>
        <v>x</v>
      </c>
      <c r="BC14" s="35" t="str">
        <f t="shared" si="45"/>
        <v>x</v>
      </c>
      <c r="BD14" s="35" t="str">
        <f>IF('Indicator Data'!O17="No data","x",ROUND(IF('Indicator Data'!O17=0,0,IF(LOG('Indicator Data'!O17)&gt;BD$195,10,IF(LOG('Indicator Data'!O17)&lt;BD$194,0,10-(BD$195-LOG('Indicator Data'!O17))/(BD$195-BD$194)*10))),1))</f>
        <v>x</v>
      </c>
      <c r="BE14" s="36" t="str">
        <f>IF(BD14="x","x",'Indicator Data'!O17/'Indicator Data'!$CC17)</f>
        <v>x</v>
      </c>
      <c r="BF14" s="35" t="str">
        <f t="shared" si="46"/>
        <v>x</v>
      </c>
      <c r="BG14" s="35" t="str">
        <f t="shared" si="47"/>
        <v>x</v>
      </c>
      <c r="BH14" s="35" t="str">
        <f>IF('Indicator Data'!P17="No data","x",ROUND(IF('Indicator Data'!P17=0,0,IF(LOG('Indicator Data'!P17)&gt;BH$195,10,IF(LOG('Indicator Data'!P17)&lt;BH$194,0,10-(BH$195-LOG('Indicator Data'!P17))/(BH$195-BH$194)*10))),1))</f>
        <v>x</v>
      </c>
      <c r="BI14" s="36" t="str">
        <f>IF(BH14="x","x",'Indicator Data'!P17/'Indicator Data'!$CC17)</f>
        <v>x</v>
      </c>
      <c r="BJ14" s="35" t="str">
        <f t="shared" si="48"/>
        <v>x</v>
      </c>
      <c r="BK14" s="35" t="str">
        <f t="shared" si="49"/>
        <v>x</v>
      </c>
      <c r="BL14" s="35">
        <f t="shared" si="50"/>
        <v>0</v>
      </c>
      <c r="BM14" s="35">
        <f>ROUND(IF('Indicator Data'!Q17=0,0,IF(LOG('Indicator Data'!Q17)&gt;BM$195,10,IF(LOG('Indicator Data'!Q17)&lt;BM$194,0,10-(BM$195-LOG('Indicator Data'!Q17))/(BM$195-BM$194)*10))),1)</f>
        <v>0</v>
      </c>
      <c r="BN14" s="35">
        <f>ROUND(IF('Indicator Data'!R17=0,0,IF(LOG('Indicator Data'!R17)&gt;BN$195,10,IF(LOG('Indicator Data'!R17)&lt;BN$194,0,10-(BN$195-LOG('Indicator Data'!R17))/(BN$195-BN$194)*10))),1)</f>
        <v>0</v>
      </c>
      <c r="BO14" s="35">
        <f t="shared" si="51"/>
        <v>0</v>
      </c>
      <c r="BP14" s="36">
        <f>'Indicator Data'!Q17/'Indicator Data'!$CC17</f>
        <v>0</v>
      </c>
      <c r="BQ14" s="36">
        <f>'Indicator Data'!R17/'Indicator Data'!$CC17</f>
        <v>0</v>
      </c>
      <c r="BR14" s="35">
        <f t="shared" si="26"/>
        <v>0</v>
      </c>
      <c r="BS14" s="35">
        <f t="shared" si="27"/>
        <v>0</v>
      </c>
      <c r="BT14" s="35">
        <f t="shared" si="28"/>
        <v>0</v>
      </c>
      <c r="BU14" s="35">
        <f t="shared" si="52"/>
        <v>0</v>
      </c>
      <c r="BV14" s="35">
        <f>ROUND(IF('Indicator Data'!S17=0,0,IF(LOG('Indicator Data'!S17)&gt;BV$195,10,IF(LOG('Indicator Data'!S17)&lt;BV$194,0,10-(BV$195-LOG('Indicator Data'!S17))/(BV$195-BV$194)*10))),1)</f>
        <v>0</v>
      </c>
      <c r="BW14" s="35">
        <f>ROUND(IF('Indicator Data'!T17=0,0,IF(LOG('Indicator Data'!T17)&gt;BW$195,10,IF(LOG('Indicator Data'!T17)&lt;BW$194,0,10-(BW$195-LOG('Indicator Data'!T17))/(BW$195-BW$194)*10))),1)</f>
        <v>0</v>
      </c>
      <c r="BX14" s="35">
        <f t="shared" si="53"/>
        <v>0</v>
      </c>
      <c r="BY14" s="36">
        <f>'Indicator Data'!S17/'Indicator Data'!$CC17</f>
        <v>0</v>
      </c>
      <c r="BZ14" s="36">
        <f>'Indicator Data'!T17/'Indicator Data'!$CC17</f>
        <v>0</v>
      </c>
      <c r="CA14" s="35">
        <f t="shared" si="29"/>
        <v>0</v>
      </c>
      <c r="CB14" s="35">
        <f t="shared" si="30"/>
        <v>0</v>
      </c>
      <c r="CC14" s="35">
        <f t="shared" si="54"/>
        <v>0</v>
      </c>
      <c r="CD14" s="35">
        <f t="shared" si="55"/>
        <v>0</v>
      </c>
      <c r="CE14" s="35">
        <f t="shared" si="56"/>
        <v>0</v>
      </c>
      <c r="CF14" s="35">
        <f>ROUND(IF('Indicator Data'!U17=0,0,IF(LOG('Indicator Data'!U17)&gt;CF$195,10,IF(LOG('Indicator Data'!U17)&lt;CF$194,0,10-(CF$195-LOG('Indicator Data'!U17))/(CF$195-CF$194)*10))),1)</f>
        <v>0</v>
      </c>
      <c r="CG14" s="36">
        <f>'Indicator Data'!U17/'Indicator Data'!$CC17</f>
        <v>0</v>
      </c>
      <c r="CH14" s="35">
        <f t="shared" si="31"/>
        <v>0</v>
      </c>
      <c r="CI14" s="35">
        <f t="shared" si="57"/>
        <v>0</v>
      </c>
      <c r="CJ14" s="35">
        <f>ROUND(IF('Indicator Data'!V17=0,0,IF(LOG('Indicator Data'!V17)&gt;CJ$195,10,IF(LOG('Indicator Data'!V17)&lt;CJ$194,0,10-(CJ$195-LOG('Indicator Data'!V17))/(CJ$195-CJ$194)*10))),1)</f>
        <v>7.3</v>
      </c>
      <c r="CK14" s="36">
        <f>IF('Indicator Data'!V17/'Indicator Data'!$CC17&gt;1,1,'Indicator Data'!V17/'Indicator Data'!$CC17)</f>
        <v>0.89819364211594765</v>
      </c>
      <c r="CL14" s="35">
        <f t="shared" si="32"/>
        <v>9</v>
      </c>
      <c r="CM14" s="35">
        <f t="shared" si="58"/>
        <v>8.3000000000000007</v>
      </c>
      <c r="CN14" s="35">
        <f>ROUND(IF('Indicator Data'!W17=0,0,IF(LOG('Indicator Data'!W17)&gt;CN$195,10,IF(LOG('Indicator Data'!W17)&lt;CN$194,0,10-(CN$195-LOG('Indicator Data'!W17))/(CN$195-CN$194)*10))),1)</f>
        <v>7</v>
      </c>
      <c r="CO14" s="36">
        <f>'Indicator Data'!W17/'Indicator Data'!$CC17</f>
        <v>0.54374591549336682</v>
      </c>
      <c r="CP14" s="35">
        <f t="shared" si="33"/>
        <v>5.4</v>
      </c>
      <c r="CQ14" s="35">
        <f t="shared" si="59"/>
        <v>6.3</v>
      </c>
      <c r="CR14" s="35">
        <f t="shared" si="34"/>
        <v>4.7</v>
      </c>
      <c r="CS14" s="35">
        <f>IF('Indicator Data'!BS17="No data","x",ROUND(IF('Indicator Data'!BS17&gt;CS$195,0,IF('Indicator Data'!BS17&lt;CS$194,10,(CS$195-'Indicator Data'!BS17)/(CS$195-CS$194)*10)),1))</f>
        <v>0</v>
      </c>
      <c r="CT14" s="35">
        <f>IF('Indicator Data'!BT17="No data","x",ROUND(IF('Indicator Data'!BT17&gt;CT$195,0,IF('Indicator Data'!BT17&lt;CT$194,10,(CT$195-'Indicator Data'!BT17)/(CT$195-CT$194)*10)),1))</f>
        <v>0</v>
      </c>
      <c r="CU14" s="35" t="str">
        <f>IF('Indicator Data'!AC17="No data","x",ROUND(IF('Indicator Data'!AC17&gt;CU$195,0,IF('Indicator Data'!AC17&lt;CU$194,10,(CU$195-'Indicator Data'!AC17)/(CU$195-CU$194)*10)),1))</f>
        <v>x</v>
      </c>
      <c r="CV14" s="35">
        <f t="shared" si="35"/>
        <v>0</v>
      </c>
      <c r="CW14" s="35">
        <f>IF('Indicator Data'!X17="No data","x",ROUND(IF(LOG('Indicator Data'!X17)&gt;CW$195,10,IF(LOG('Indicator Data'!X17)&lt;CW$194,0,10-(CW$195-LOG('Indicator Data'!X17))/(CW$195-CW$194)*10)),1))</f>
        <v>10</v>
      </c>
      <c r="CX14" s="35">
        <f>IF('Indicator Data'!Y17="No data","x",ROUND(IF('Indicator Data'!Y17&gt;CX$195,10,IF('Indicator Data'!Y17&lt;CX$194,0,10-(CX$195-'Indicator Data'!Y17)/(CX$195-CX$194)*10)),1))</f>
        <v>9.1999999999999993</v>
      </c>
      <c r="CY14" s="35">
        <f>IF('Indicator Data'!Z17="No data","x",ROUND(IF('Indicator Data'!Z17&gt;CY$195,10,IF('Indicator Data'!Z17&lt;CY$194,0,10-(CY$195-'Indicator Data'!Z17)/(CY$195-CY$194)*10)),1))</f>
        <v>8.9</v>
      </c>
      <c r="CZ14" s="35" t="str">
        <f>IF('Indicator Data'!AA17="No data","x",ROUND(IF('Indicator Data'!AA17&gt;CZ$195,10,IF('Indicator Data'!AA17&lt;CZ$194,0,10-(CZ$195-'Indicator Data'!AA17)/(CZ$195-CZ$194)*10)),1))</f>
        <v>x</v>
      </c>
      <c r="DA14" s="35">
        <f t="shared" si="60"/>
        <v>9.4</v>
      </c>
      <c r="DB14" s="35">
        <f t="shared" si="61"/>
        <v>6.3</v>
      </c>
      <c r="DC14" s="35" t="str">
        <f>IF('Indicator Data'!AF17="No data","x",ROUND(IF('Indicator Data'!AF17&gt;DC$195,10,IF('Indicator Data'!AF17&lt;DC$194,0,10-(DC$195-'Indicator Data'!AF17)/(DC$195-DC$194)*10)),1))</f>
        <v>x</v>
      </c>
      <c r="DD14" s="35">
        <f>IF('Indicator Data'!AG17="No data","x",ROUND(IF('Indicator Data'!AG17&gt;DD$195,10,IF('Indicator Data'!AG17&lt;DD$194,0,10-(DD$195-'Indicator Data'!AG17)/(DD$195-DD$194)*10)),1))</f>
        <v>0.9</v>
      </c>
      <c r="DE14" s="35">
        <f t="shared" si="62"/>
        <v>7.3</v>
      </c>
      <c r="DF14" s="35">
        <f>IF('Indicator Data'!AB17="No data","x",ROUND(IF('Indicator Data'!AB17&gt;DF$195,10,IF('Indicator Data'!AB17&lt;DF$194,0,10-(DF$195-'Indicator Data'!AB17)/(DF$195-DF$194)*10)),1))</f>
        <v>0</v>
      </c>
      <c r="DG14" s="35">
        <f t="shared" si="63"/>
        <v>0</v>
      </c>
      <c r="DH14" s="144">
        <f>IF('Indicator Data'!AD17="No data","x",'Indicator Data'!AD17/'Indicator Data'!$CB17)</f>
        <v>1.1459917030200701E-4</v>
      </c>
      <c r="DI14" s="35">
        <f t="shared" si="64"/>
        <v>8.9</v>
      </c>
      <c r="DJ14" s="35">
        <f>IF('Indicator Data'!AE17="No data","x",ROUND(IF('Indicator Data'!AE17&gt;DJ$195,0,IF('Indicator Data'!AE17&lt;DJ$194,10,(DJ$195-'Indicator Data'!AE17)/(DJ$195-DJ$194)*10)),1))</f>
        <v>0</v>
      </c>
      <c r="DK14" s="35">
        <f t="shared" si="65"/>
        <v>4.5</v>
      </c>
      <c r="DL14" s="35">
        <f t="shared" si="66"/>
        <v>3.9</v>
      </c>
      <c r="DM14" s="37">
        <f t="shared" si="36"/>
        <v>4.0999999999999996</v>
      </c>
      <c r="DN14" s="38">
        <f t="shared" si="37"/>
        <v>0.9</v>
      </c>
      <c r="DO14" s="35">
        <f>ROUND(IF('Indicator Data'!AH17=0,0,IF('Indicator Data'!AH17&gt;DO$195,10,IF('Indicator Data'!AH17&lt;DO$194,0,10-(DO$195-'Indicator Data'!AH17)/(DO$195-DO$194)*10))),1)</f>
        <v>0.2</v>
      </c>
      <c r="DP14" s="35">
        <f>ROUND(IF('Indicator Data'!AI17=0,0,IF(LOG('Indicator Data'!AI17)&gt;LOG(DP$195),10,IF(LOG('Indicator Data'!AI17)&lt;LOG(DP$194),0,10-(LOG(DP$195)-LOG('Indicator Data'!AI17))/(LOG(DP$195)-LOG(DP$194))*10))),1)</f>
        <v>0</v>
      </c>
      <c r="DQ14" s="37">
        <f t="shared" si="38"/>
        <v>0.1</v>
      </c>
      <c r="DR14" s="35">
        <f>'Indicator Data'!AJ17</f>
        <v>0</v>
      </c>
      <c r="DS14" s="35">
        <f>'Indicator Data'!AK17</f>
        <v>0</v>
      </c>
      <c r="DT14" s="37">
        <f t="shared" si="39"/>
        <v>0</v>
      </c>
      <c r="DU14" s="38">
        <f t="shared" si="40"/>
        <v>0.1</v>
      </c>
      <c r="DV14" s="13"/>
      <c r="DW14" s="83"/>
    </row>
    <row r="15" spans="1:127" s="2" customFormat="1" x14ac:dyDescent="0.3">
      <c r="A15" s="98" t="str">
        <f>'Indicator Data'!A18</f>
        <v>Bangladesh</v>
      </c>
      <c r="B15" s="39" t="str">
        <f>'Indicator Data'!B18</f>
        <v>BGD</v>
      </c>
      <c r="C15" s="35">
        <f>ROUND(IF('Indicator Data'!C18=0,0.1,IF(LOG('Indicator Data'!C18)&gt;C$195,10,IF(LOG('Indicator Data'!C18)&lt;C$194,0,10-(C$195-LOG('Indicator Data'!C18))/(C$195-C$194)*10))),1)</f>
        <v>10</v>
      </c>
      <c r="D15" s="35">
        <f>ROUND(IF('Indicator Data'!D18=0,0.1,IF(LOG('Indicator Data'!D18)&gt;D$195,10,IF(LOG('Indicator Data'!D18)&lt;D$194,0,10-(D$195-LOG('Indicator Data'!D18))/(D$195-D$194)*10))),1)</f>
        <v>10</v>
      </c>
      <c r="E15" s="35">
        <f t="shared" si="0"/>
        <v>10</v>
      </c>
      <c r="F15" s="35">
        <f>IF('Indicator Data'!E18="No data",0.1,(ROUND(IF('Indicator Data'!E18=0,0,IF(LOG('Indicator Data'!E18)&gt;F$195,10,IF(LOG('Indicator Data'!E18)&lt;F$194,0,10-(F$195-LOG('Indicator Data'!E18))/(F$195-F$194)*10))),1)))</f>
        <v>10</v>
      </c>
      <c r="G15" s="35">
        <f>ROUND(IF('Indicator Data'!F18=0,0,IF(LOG('Indicator Data'!F18)&gt;G$195,10,IF(LOG('Indicator Data'!F18)&lt;G$194,0,10-(G$195-LOG('Indicator Data'!F18))/(G$195-G$194)*10))),1)</f>
        <v>8.6</v>
      </c>
      <c r="H15" s="35">
        <f>ROUND(IF('Indicator Data'!G18=0,0,IF(LOG('Indicator Data'!G18)&gt;H$195,10,IF(LOG('Indicator Data'!G18)&lt;H$194,0,10-(H$195-LOG('Indicator Data'!G18))/(H$195-H$194)*10))),1)</f>
        <v>9.6</v>
      </c>
      <c r="I15" s="35">
        <f>ROUND(IF('Indicator Data'!H18=0,0,IF(LOG('Indicator Data'!H18)&gt;I$195,10,IF(LOG('Indicator Data'!H18)&lt;I$194,0,10-(I$195-LOG('Indicator Data'!H18))/(I$195-I$194)*10))),1)</f>
        <v>9.1</v>
      </c>
      <c r="J15" s="35">
        <f t="shared" si="1"/>
        <v>9.4</v>
      </c>
      <c r="K15" s="35">
        <f>ROUND(IF('Indicator Data'!I18=0,0,IF(LOG('Indicator Data'!I18)&gt;K$195,10,IF(LOG('Indicator Data'!I18)&lt;K$194,0,10-(K$195-LOG('Indicator Data'!I18))/(K$195-K$194)*10))),1)</f>
        <v>9</v>
      </c>
      <c r="L15" s="35">
        <f t="shared" si="2"/>
        <v>9.1999999999999993</v>
      </c>
      <c r="M15" s="35">
        <f>ROUND(IF('Indicator Data'!J18=0,0,IF(LOG('Indicator Data'!J18)&gt;M$195,10,IF(LOG('Indicator Data'!J18)&lt;M$194,0,10-(M$195-LOG('Indicator Data'!J18))/(M$195-M$194)*10))),1)</f>
        <v>10</v>
      </c>
      <c r="N15" s="36">
        <f>'Indicator Data'!C18/'Indicator Data'!$CC18</f>
        <v>2.1015928800047863E-3</v>
      </c>
      <c r="O15" s="36">
        <f>'Indicator Data'!D18/'Indicator Data'!$CC18</f>
        <v>1.9541457172720953E-4</v>
      </c>
      <c r="P15" s="36">
        <f>IF(F15=0.1,"x",'Indicator Data'!E18/'Indicator Data'!$CC18)</f>
        <v>2.2009733046259861E-2</v>
      </c>
      <c r="Q15" s="36">
        <f>'Indicator Data'!F18/'Indicator Data'!$CC18</f>
        <v>9.0949858512369267E-6</v>
      </c>
      <c r="R15" s="36">
        <f>'Indicator Data'!G18/'Indicator Data'!$CC18</f>
        <v>4.1985604599136597E-3</v>
      </c>
      <c r="S15" s="36">
        <f>'Indicator Data'!H18/'Indicator Data'!$CC18</f>
        <v>1.371432569401962E-4</v>
      </c>
      <c r="T15" s="36">
        <f>'Indicator Data'!I18/'Indicator Data'!$CC18</f>
        <v>1.9344810373292381E-3</v>
      </c>
      <c r="U15" s="36">
        <f>'Indicator Data'!J18/'Indicator Data'!$CC18</f>
        <v>8.8705777508868899E-4</v>
      </c>
      <c r="V15" s="35">
        <f t="shared" si="3"/>
        <v>10</v>
      </c>
      <c r="W15" s="35">
        <f t="shared" si="4"/>
        <v>2</v>
      </c>
      <c r="X15" s="35">
        <f t="shared" si="5"/>
        <v>7.9</v>
      </c>
      <c r="Y15" s="35">
        <f t="shared" si="6"/>
        <v>10</v>
      </c>
      <c r="Z15" s="35">
        <f t="shared" si="7"/>
        <v>7.7</v>
      </c>
      <c r="AA15" s="35">
        <f t="shared" si="8"/>
        <v>2.2999999999999998</v>
      </c>
      <c r="AB15" s="35">
        <f t="shared" si="9"/>
        <v>0.3</v>
      </c>
      <c r="AC15" s="35">
        <f t="shared" si="10"/>
        <v>1.4</v>
      </c>
      <c r="AD15" s="35">
        <f t="shared" si="11"/>
        <v>1.9</v>
      </c>
      <c r="AE15" s="35">
        <f t="shared" si="12"/>
        <v>1.7</v>
      </c>
      <c r="AF15" s="35">
        <f t="shared" si="13"/>
        <v>0.3</v>
      </c>
      <c r="AG15" s="35">
        <f>ROUND(IF('Indicator Data'!K18=0,0,IF('Indicator Data'!K18&gt;AG$195,10,IF('Indicator Data'!K18&lt;AG$194,0,10-(AG$195-'Indicator Data'!K18)/(AG$195-AG$194)*10))),1)</f>
        <v>1.9</v>
      </c>
      <c r="AH15" s="35">
        <f t="shared" si="14"/>
        <v>10</v>
      </c>
      <c r="AI15" s="35">
        <f t="shared" si="15"/>
        <v>6</v>
      </c>
      <c r="AJ15" s="35">
        <f t="shared" si="16"/>
        <v>6</v>
      </c>
      <c r="AK15" s="35">
        <f t="shared" si="17"/>
        <v>4.7</v>
      </c>
      <c r="AL15" s="35">
        <f t="shared" si="18"/>
        <v>5.4</v>
      </c>
      <c r="AM15" s="35">
        <f t="shared" si="19"/>
        <v>5.5</v>
      </c>
      <c r="AN15" s="35">
        <f t="shared" si="20"/>
        <v>7.6</v>
      </c>
      <c r="AO15" s="143">
        <f t="shared" si="21"/>
        <v>9.1999999999999993</v>
      </c>
      <c r="AP15" s="143">
        <f t="shared" si="41"/>
        <v>10</v>
      </c>
      <c r="AQ15" s="143">
        <f t="shared" si="22"/>
        <v>8.1999999999999993</v>
      </c>
      <c r="AR15" s="143">
        <f t="shared" si="23"/>
        <v>6.9</v>
      </c>
      <c r="AS15" s="35">
        <f t="shared" si="24"/>
        <v>4.8</v>
      </c>
      <c r="AT15" s="35">
        <f>IF('Indicator Data'!L18="No data","x",IF('Indicator Data'!CD18&lt;1000,"x",ROUND((IF('Indicator Data'!L18&gt;AT$195,10,IF('Indicator Data'!L18&lt;AT$194,0,10-(AT$195-'Indicator Data'!L18)/(AT$195-AT$194)*10))),1)))</f>
        <v>4.5999999999999996</v>
      </c>
      <c r="AU15" s="143">
        <f t="shared" si="25"/>
        <v>4.7</v>
      </c>
      <c r="AV15" s="35">
        <f>IF('Indicator Data'!M18="No data","x",ROUND(IF('Indicator Data'!M18=0,0,IF(LOG('Indicator Data'!M18)&gt;AV$195,10,IF(LOG('Indicator Data'!M18)&lt;AV$194,0,10-(AV$195-LOG('Indicator Data'!M18))/(AV$195-AV$194)*10))),1))</f>
        <v>9.8000000000000007</v>
      </c>
      <c r="AW15" s="36">
        <f>IF(AV15="x","x",'Indicator Data'!M18/'Indicator Data'!$CC18)</f>
        <v>0.43324990783682266</v>
      </c>
      <c r="AX15" s="35">
        <f t="shared" si="42"/>
        <v>4.8</v>
      </c>
      <c r="AY15" s="35">
        <f t="shared" si="43"/>
        <v>8.1999999999999993</v>
      </c>
      <c r="AZ15" s="35" t="str">
        <f>IF('Indicator Data'!N18="No data","x",ROUND(IF('Indicator Data'!N18=0,0,IF(LOG('Indicator Data'!N18)&gt;AZ$195,10,IF(LOG('Indicator Data'!N18)&lt;AZ$194,0,10-(AZ$195-LOG('Indicator Data'!N18))/(AZ$195-AZ$194)*10))),1))</f>
        <v>x</v>
      </c>
      <c r="BA15" s="36" t="str">
        <f>IF(AZ15="x","x",'Indicator Data'!N18/'Indicator Data'!$CC18)</f>
        <v>x</v>
      </c>
      <c r="BB15" s="35" t="str">
        <f t="shared" si="44"/>
        <v>x</v>
      </c>
      <c r="BC15" s="35" t="str">
        <f t="shared" si="45"/>
        <v>x</v>
      </c>
      <c r="BD15" s="35" t="str">
        <f>IF('Indicator Data'!O18="No data","x",ROUND(IF('Indicator Data'!O18=0,0,IF(LOG('Indicator Data'!O18)&gt;BD$195,10,IF(LOG('Indicator Data'!O18)&lt;BD$194,0,10-(BD$195-LOG('Indicator Data'!O18))/(BD$195-BD$194)*10))),1))</f>
        <v>x</v>
      </c>
      <c r="BE15" s="36" t="str">
        <f>IF(BD15="x","x",'Indicator Data'!O18/'Indicator Data'!$CC18)</f>
        <v>x</v>
      </c>
      <c r="BF15" s="35" t="str">
        <f t="shared" si="46"/>
        <v>x</v>
      </c>
      <c r="BG15" s="35" t="str">
        <f t="shared" si="47"/>
        <v>x</v>
      </c>
      <c r="BH15" s="35" t="str">
        <f>IF('Indicator Data'!P18="No data","x",ROUND(IF('Indicator Data'!P18=0,0,IF(LOG('Indicator Data'!P18)&gt;BH$195,10,IF(LOG('Indicator Data'!P18)&lt;BH$194,0,10-(BH$195-LOG('Indicator Data'!P18))/(BH$195-BH$194)*10))),1))</f>
        <v>x</v>
      </c>
      <c r="BI15" s="36" t="str">
        <f>IF(BH15="x","x",'Indicator Data'!P18/'Indicator Data'!$CC18)</f>
        <v>x</v>
      </c>
      <c r="BJ15" s="35" t="str">
        <f t="shared" si="48"/>
        <v>x</v>
      </c>
      <c r="BK15" s="35" t="str">
        <f t="shared" si="49"/>
        <v>x</v>
      </c>
      <c r="BL15" s="35">
        <f t="shared" si="50"/>
        <v>8.1999999999999993</v>
      </c>
      <c r="BM15" s="35">
        <f>ROUND(IF('Indicator Data'!Q18=0,0,IF(LOG('Indicator Data'!Q18)&gt;BM$195,10,IF(LOG('Indicator Data'!Q18)&lt;BM$194,0,10-(BM$195-LOG('Indicator Data'!Q18))/(BM$195-BM$194)*10))),1)</f>
        <v>9</v>
      </c>
      <c r="BN15" s="35">
        <f>ROUND(IF('Indicator Data'!R18=0,0,IF(LOG('Indicator Data'!R18)&gt;BN$195,10,IF(LOG('Indicator Data'!R18)&lt;BN$194,0,10-(BN$195-LOG('Indicator Data'!R18))/(BN$195-BN$194)*10))),1)</f>
        <v>10</v>
      </c>
      <c r="BO15" s="35">
        <f t="shared" si="51"/>
        <v>9.6666666666666661</v>
      </c>
      <c r="BP15" s="36">
        <f>'Indicator Data'!Q18/'Indicator Data'!$CC18</f>
        <v>0.13252457001694176</v>
      </c>
      <c r="BQ15" s="36">
        <f>'Indicator Data'!R18/'Indicator Data'!$CC18</f>
        <v>9.4258667157458481E-2</v>
      </c>
      <c r="BR15" s="35">
        <f t="shared" si="26"/>
        <v>1.3</v>
      </c>
      <c r="BS15" s="35">
        <f t="shared" si="27"/>
        <v>1.2</v>
      </c>
      <c r="BT15" s="35">
        <f t="shared" si="28"/>
        <v>1.2333333333333334</v>
      </c>
      <c r="BU15" s="35">
        <f t="shared" si="52"/>
        <v>7.3</v>
      </c>
      <c r="BV15" s="35">
        <f>ROUND(IF('Indicator Data'!S18=0,0,IF(LOG('Indicator Data'!S18)&gt;BV$195,10,IF(LOG('Indicator Data'!S18)&lt;BV$194,0,10-(BV$195-LOG('Indicator Data'!S18))/(BV$195-BV$194)*10))),1)</f>
        <v>6.3</v>
      </c>
      <c r="BW15" s="35">
        <f>ROUND(IF('Indicator Data'!T18=0,0,IF(LOG('Indicator Data'!T18)&gt;BW$195,10,IF(LOG('Indicator Data'!T18)&lt;BW$194,0,10-(BW$195-LOG('Indicator Data'!T18))/(BW$195-BW$194)*10))),1)</f>
        <v>9.4</v>
      </c>
      <c r="BX15" s="35">
        <f t="shared" si="53"/>
        <v>8.3666666666666671</v>
      </c>
      <c r="BY15" s="36">
        <f>'Indicator Data'!S18/'Indicator Data'!$CC18</f>
        <v>1.4822794597415345E-3</v>
      </c>
      <c r="BZ15" s="36">
        <f>'Indicator Data'!T18/'Indicator Data'!$CC18</f>
        <v>0.22530026847007822</v>
      </c>
      <c r="CA15" s="35">
        <f t="shared" si="29"/>
        <v>0</v>
      </c>
      <c r="CB15" s="35">
        <f t="shared" si="30"/>
        <v>2.2999999999999998</v>
      </c>
      <c r="CC15" s="35">
        <f t="shared" si="54"/>
        <v>1.5333333333333332</v>
      </c>
      <c r="CD15" s="35">
        <f t="shared" si="55"/>
        <v>6</v>
      </c>
      <c r="CE15" s="35">
        <f t="shared" si="56"/>
        <v>6.7</v>
      </c>
      <c r="CF15" s="35">
        <f>ROUND(IF('Indicator Data'!U18=0,0,IF(LOG('Indicator Data'!U18)&gt;CF$195,10,IF(LOG('Indicator Data'!U18)&lt;CF$194,0,10-(CF$195-LOG('Indicator Data'!U18))/(CF$195-CF$194)*10))),1)</f>
        <v>10</v>
      </c>
      <c r="CG15" s="36">
        <f>'Indicator Data'!U18/'Indicator Data'!$CC18</f>
        <v>0.84477720262076872</v>
      </c>
      <c r="CH15" s="35">
        <f t="shared" si="31"/>
        <v>9.4</v>
      </c>
      <c r="CI15" s="35">
        <f t="shared" si="57"/>
        <v>9.6999999999999993</v>
      </c>
      <c r="CJ15" s="35">
        <f>ROUND(IF('Indicator Data'!V18=0,0,IF(LOG('Indicator Data'!V18)&gt;CJ$195,10,IF(LOG('Indicator Data'!V18)&lt;CJ$194,0,10-(CJ$195-LOG('Indicator Data'!V18))/(CJ$195-CJ$194)*10))),1)</f>
        <v>10</v>
      </c>
      <c r="CK15" s="36">
        <f>IF('Indicator Data'!V18/'Indicator Data'!$CC18&gt;1,1,'Indicator Data'!V18/'Indicator Data'!$CC18)</f>
        <v>0.99369751555892027</v>
      </c>
      <c r="CL15" s="35">
        <f t="shared" si="32"/>
        <v>9.9</v>
      </c>
      <c r="CM15" s="35">
        <f t="shared" si="58"/>
        <v>10</v>
      </c>
      <c r="CN15" s="35">
        <f>ROUND(IF('Indicator Data'!W18=0,0,IF(LOG('Indicator Data'!W18)&gt;CN$195,10,IF(LOG('Indicator Data'!W18)&lt;CN$194,0,10-(CN$195-LOG('Indicator Data'!W18))/(CN$195-CN$194)*10))),1)</f>
        <v>10</v>
      </c>
      <c r="CO15" s="36">
        <f>'Indicator Data'!W18/'Indicator Data'!$CC18</f>
        <v>0.989684645903391</v>
      </c>
      <c r="CP15" s="35">
        <f t="shared" si="33"/>
        <v>9.9</v>
      </c>
      <c r="CQ15" s="35">
        <f t="shared" si="59"/>
        <v>10</v>
      </c>
      <c r="CR15" s="35">
        <f t="shared" si="34"/>
        <v>9.4</v>
      </c>
      <c r="CS15" s="35">
        <f>IF('Indicator Data'!BS18="No data","x",ROUND(IF('Indicator Data'!BS18&gt;CS$195,0,IF('Indicator Data'!BS18&lt;CS$194,10,(CS$195-'Indicator Data'!BS18)/(CS$195-CS$194)*10)),1))</f>
        <v>5.8</v>
      </c>
      <c r="CT15" s="35">
        <f>IF('Indicator Data'!BT18="No data","x",ROUND(IF('Indicator Data'!BT18&gt;CT$195,0,IF('Indicator Data'!BT18&lt;CT$194,10,(CT$195-'Indicator Data'!BT18)/(CT$195-CT$194)*10)),1))</f>
        <v>0.5</v>
      </c>
      <c r="CU15" s="35">
        <f>IF('Indicator Data'!AC18="No data","x",ROUND(IF('Indicator Data'!AC18&gt;CU$195,0,IF('Indicator Data'!AC18&lt;CU$194,10,(CU$195-'Indicator Data'!AC18)/(CU$195-CU$194)*10)),1))</f>
        <v>6.5</v>
      </c>
      <c r="CV15" s="35">
        <f t="shared" si="35"/>
        <v>4.3</v>
      </c>
      <c r="CW15" s="35">
        <f>IF('Indicator Data'!X18="No data","x",ROUND(IF(LOG('Indicator Data'!X18)&gt;CW$195,10,IF(LOG('Indicator Data'!X18)&lt;CW$194,0,10-(CW$195-LOG('Indicator Data'!X18))/(CW$195-CW$194)*10)),1))</f>
        <v>10</v>
      </c>
      <c r="CX15" s="35">
        <f>IF('Indicator Data'!Y18="No data","x",ROUND(IF('Indicator Data'!Y18&gt;CX$195,10,IF('Indicator Data'!Y18&lt;CX$194,0,10-(CX$195-'Indicator Data'!Y18)/(CX$195-CX$194)*10)),1))</f>
        <v>6.3</v>
      </c>
      <c r="CY15" s="35">
        <f>IF('Indicator Data'!Z18="No data","x",ROUND(IF('Indicator Data'!Z18&gt;CY$195,10,IF('Indicator Data'!Z18&lt;CY$194,0,10-(CY$195-'Indicator Data'!Z18)/(CY$195-CY$194)*10)),1))</f>
        <v>3.7</v>
      </c>
      <c r="CZ15" s="35">
        <f>IF('Indicator Data'!AA18="No data","x",ROUND(IF('Indicator Data'!AA18&gt;CZ$195,10,IF('Indicator Data'!AA18&lt;CZ$194,0,10-(CZ$195-'Indicator Data'!AA18)/(CZ$195-CZ$194)*10)),1))</f>
        <v>6.2</v>
      </c>
      <c r="DA15" s="35">
        <f t="shared" si="60"/>
        <v>6.6</v>
      </c>
      <c r="DB15" s="35">
        <f t="shared" si="61"/>
        <v>5.8</v>
      </c>
      <c r="DC15" s="35">
        <f>IF('Indicator Data'!AF18="No data","x",ROUND(IF('Indicator Data'!AF18&gt;DC$195,10,IF('Indicator Data'!AF18&lt;DC$194,0,10-(DC$195-'Indicator Data'!AF18)/(DC$195-DC$194)*10)),1))</f>
        <v>5.2</v>
      </c>
      <c r="DD15" s="35">
        <f>IF('Indicator Data'!AG18="No data","x",ROUND(IF('Indicator Data'!AG18&gt;DD$195,10,IF('Indicator Data'!AG18&lt;DD$194,0,10-(DD$195-'Indicator Data'!AG18)/(DD$195-DD$194)*10)),1))</f>
        <v>2.5</v>
      </c>
      <c r="DE15" s="35">
        <f t="shared" si="62"/>
        <v>5.7</v>
      </c>
      <c r="DF15" s="35">
        <f>IF('Indicator Data'!AB18="No data","x",ROUND(IF('Indicator Data'!AB18&gt;DF$195,10,IF('Indicator Data'!AB18&lt;DF$194,0,10-(DF$195-'Indicator Data'!AB18)/(DF$195-DF$194)*10)),1))</f>
        <v>0</v>
      </c>
      <c r="DG15" s="35">
        <f t="shared" si="63"/>
        <v>3.2</v>
      </c>
      <c r="DH15" s="144">
        <f>IF('Indicator Data'!AD18="No data","x",'Indicator Data'!AD18/'Indicator Data'!$CB18)</f>
        <v>2.1538729063062917E-4</v>
      </c>
      <c r="DI15" s="35">
        <f t="shared" si="64"/>
        <v>7.8</v>
      </c>
      <c r="DJ15" s="35">
        <f>IF('Indicator Data'!AE18="No data","x",ROUND(IF('Indicator Data'!AE18&gt;DJ$195,0,IF('Indicator Data'!AE18&lt;DJ$194,10,(DJ$195-'Indicator Data'!AE18)/(DJ$195-DJ$194)*10)),1))</f>
        <v>6</v>
      </c>
      <c r="DK15" s="35">
        <f t="shared" si="65"/>
        <v>6.9</v>
      </c>
      <c r="DL15" s="35">
        <f t="shared" si="66"/>
        <v>5.3</v>
      </c>
      <c r="DM15" s="37">
        <f t="shared" si="36"/>
        <v>7.6</v>
      </c>
      <c r="DN15" s="38">
        <f t="shared" si="37"/>
        <v>8.1999999999999993</v>
      </c>
      <c r="DO15" s="35">
        <f>ROUND(IF('Indicator Data'!AH18=0,0,IF('Indicator Data'!AH18&gt;DO$195,10,IF('Indicator Data'!AH18&lt;DO$194,0,10-(DO$195-'Indicator Data'!AH18)/(DO$195-DO$194)*10))),1)</f>
        <v>9.8000000000000007</v>
      </c>
      <c r="DP15" s="35">
        <f>ROUND(IF('Indicator Data'!AI18=0,0,IF(LOG('Indicator Data'!AI18)&gt;LOG(DP$195),10,IF(LOG('Indicator Data'!AI18)&lt;LOG(DP$194),0,10-(LOG(DP$195)-LOG('Indicator Data'!AI18))/(LOG(DP$195)-LOG(DP$194))*10))),1)</f>
        <v>8.6999999999999993</v>
      </c>
      <c r="DQ15" s="37">
        <f t="shared" si="38"/>
        <v>9.3000000000000007</v>
      </c>
      <c r="DR15" s="35">
        <f>'Indicator Data'!AJ18</f>
        <v>0</v>
      </c>
      <c r="DS15" s="35">
        <f>'Indicator Data'!AK18</f>
        <v>0</v>
      </c>
      <c r="DT15" s="37">
        <f t="shared" si="39"/>
        <v>0</v>
      </c>
      <c r="DU15" s="38">
        <f t="shared" si="40"/>
        <v>6.5</v>
      </c>
      <c r="DV15" s="13"/>
      <c r="DW15" s="83"/>
    </row>
    <row r="16" spans="1:127" s="2" customFormat="1" x14ac:dyDescent="0.3">
      <c r="A16" s="98" t="str">
        <f>'Indicator Data'!A19</f>
        <v>Barbados</v>
      </c>
      <c r="B16" s="39" t="str">
        <f>'Indicator Data'!B19</f>
        <v>BRB</v>
      </c>
      <c r="C16" s="35">
        <f>ROUND(IF('Indicator Data'!C19=0,0.1,IF(LOG('Indicator Data'!C19)&gt;C$195,10,IF(LOG('Indicator Data'!C19)&lt;C$194,0,10-(C$195-LOG('Indicator Data'!C19))/(C$195-C$194)*10))),1)</f>
        <v>4.4000000000000004</v>
      </c>
      <c r="D16" s="35">
        <f>ROUND(IF('Indicator Data'!D19=0,0.1,IF(LOG('Indicator Data'!D19)&gt;D$195,10,IF(LOG('Indicator Data'!D19)&lt;D$194,0,10-(D$195-LOG('Indicator Data'!D19))/(D$195-D$194)*10))),1)</f>
        <v>0.1</v>
      </c>
      <c r="E16" s="35">
        <f t="shared" si="0"/>
        <v>2.5</v>
      </c>
      <c r="F16" s="35">
        <f>IF('Indicator Data'!E19="No data",0.1,(ROUND(IF('Indicator Data'!E19=0,0,IF(LOG('Indicator Data'!E19)&gt;F$195,10,IF(LOG('Indicator Data'!E19)&lt;F$194,0,10-(F$195-LOG('Indicator Data'!E19))/(F$195-F$194)*10))),1)))</f>
        <v>0.1</v>
      </c>
      <c r="G16" s="35">
        <f>ROUND(IF('Indicator Data'!F19=0,0,IF(LOG('Indicator Data'!F19)&gt;G$195,10,IF(LOG('Indicator Data'!F19)&lt;G$194,0,10-(G$195-LOG('Indicator Data'!F19))/(G$195-G$194)*10))),1)</f>
        <v>3.6</v>
      </c>
      <c r="H16" s="35">
        <f>ROUND(IF('Indicator Data'!G19=0,0,IF(LOG('Indicator Data'!G19)&gt;H$195,10,IF(LOG('Indicator Data'!G19)&lt;H$194,0,10-(H$195-LOG('Indicator Data'!G19))/(H$195-H$194)*10))),1)</f>
        <v>4</v>
      </c>
      <c r="I16" s="35">
        <f>ROUND(IF('Indicator Data'!H19=0,0,IF(LOG('Indicator Data'!H19)&gt;I$195,10,IF(LOG('Indicator Data'!H19)&lt;I$194,0,10-(I$195-LOG('Indicator Data'!H19))/(I$195-I$194)*10))),1)</f>
        <v>6.8</v>
      </c>
      <c r="J16" s="35">
        <f t="shared" si="1"/>
        <v>5.6</v>
      </c>
      <c r="K16" s="35">
        <f>ROUND(IF('Indicator Data'!I19=0,0,IF(LOG('Indicator Data'!I19)&gt;K$195,10,IF(LOG('Indicator Data'!I19)&lt;K$194,0,10-(K$195-LOG('Indicator Data'!I19))/(K$195-K$194)*10))),1)</f>
        <v>3.5</v>
      </c>
      <c r="L16" s="35">
        <f t="shared" si="2"/>
        <v>4.5999999999999996</v>
      </c>
      <c r="M16" s="35">
        <f>ROUND(IF('Indicator Data'!J19=0,0,IF(LOG('Indicator Data'!J19)&gt;M$195,10,IF(LOG('Indicator Data'!J19)&lt;M$194,0,10-(M$195-LOG('Indicator Data'!J19))/(M$195-M$194)*10))),1)</f>
        <v>0</v>
      </c>
      <c r="N16" s="36">
        <f>'Indicator Data'!C19/'Indicator Data'!$CC19</f>
        <v>2.0486271707797188E-3</v>
      </c>
      <c r="O16" s="36">
        <f>'Indicator Data'!D19/'Indicator Data'!$CC19</f>
        <v>0</v>
      </c>
      <c r="P16" s="36" t="str">
        <f>IF(F16=0.1,"x",'Indicator Data'!E19/'Indicator Data'!$CC19)</f>
        <v>x</v>
      </c>
      <c r="Q16" s="36">
        <f>'Indicator Data'!F19/'Indicator Data'!$CC19</f>
        <v>5.4113963020952445E-6</v>
      </c>
      <c r="R16" s="36">
        <f>'Indicator Data'!G19/'Indicator Data'!$CC19</f>
        <v>1.39889168411238E-2</v>
      </c>
      <c r="S16" s="36">
        <f>'Indicator Data'!H19/'Indicator Data'!$CC19</f>
        <v>1.9984166915891139E-3</v>
      </c>
      <c r="T16" s="36">
        <f>'Indicator Data'!I19/'Indicator Data'!$CC19</f>
        <v>1.9141565364248897E-3</v>
      </c>
      <c r="U16" s="36">
        <f>'Indicator Data'!J19/'Indicator Data'!$CC19</f>
        <v>0</v>
      </c>
      <c r="V16" s="35">
        <f t="shared" si="3"/>
        <v>10</v>
      </c>
      <c r="W16" s="35">
        <f t="shared" si="4"/>
        <v>0</v>
      </c>
      <c r="X16" s="35">
        <f t="shared" si="5"/>
        <v>7.6</v>
      </c>
      <c r="Y16" s="35">
        <f t="shared" si="6"/>
        <v>0.1</v>
      </c>
      <c r="Z16" s="35">
        <f t="shared" si="7"/>
        <v>7.2</v>
      </c>
      <c r="AA16" s="35">
        <f t="shared" si="8"/>
        <v>7.8</v>
      </c>
      <c r="AB16" s="35">
        <f t="shared" si="9"/>
        <v>4</v>
      </c>
      <c r="AC16" s="35">
        <f t="shared" si="10"/>
        <v>6.3</v>
      </c>
      <c r="AD16" s="35">
        <f t="shared" si="11"/>
        <v>1.9</v>
      </c>
      <c r="AE16" s="35">
        <f t="shared" si="12"/>
        <v>4.5</v>
      </c>
      <c r="AF16" s="35">
        <f t="shared" si="13"/>
        <v>0</v>
      </c>
      <c r="AG16" s="35">
        <f>ROUND(IF('Indicator Data'!K19=0,0,IF('Indicator Data'!K19&gt;AG$195,10,IF('Indicator Data'!K19&lt;AG$194,0,10-(AG$195-'Indicator Data'!K19)/(AG$195-AG$194)*10))),1)</f>
        <v>1</v>
      </c>
      <c r="AH16" s="35">
        <f t="shared" si="14"/>
        <v>7.2</v>
      </c>
      <c r="AI16" s="35">
        <f t="shared" si="15"/>
        <v>0.1</v>
      </c>
      <c r="AJ16" s="35">
        <f t="shared" si="16"/>
        <v>5.9</v>
      </c>
      <c r="AK16" s="35">
        <f t="shared" si="17"/>
        <v>5.4</v>
      </c>
      <c r="AL16" s="35">
        <f t="shared" si="18"/>
        <v>5.7</v>
      </c>
      <c r="AM16" s="35">
        <f t="shared" si="19"/>
        <v>2.7</v>
      </c>
      <c r="AN16" s="35">
        <f t="shared" si="20"/>
        <v>0</v>
      </c>
      <c r="AO16" s="143">
        <f t="shared" si="21"/>
        <v>5.6</v>
      </c>
      <c r="AP16" s="143">
        <f t="shared" si="41"/>
        <v>0.1</v>
      </c>
      <c r="AQ16" s="143">
        <f t="shared" si="22"/>
        <v>5.7</v>
      </c>
      <c r="AR16" s="143">
        <f t="shared" si="23"/>
        <v>4.5999999999999996</v>
      </c>
      <c r="AS16" s="35">
        <f t="shared" si="24"/>
        <v>0.5</v>
      </c>
      <c r="AT16" s="35" t="str">
        <f>IF('Indicator Data'!L19="No data","x",IF('Indicator Data'!CD19&lt;1000,"x",ROUND((IF('Indicator Data'!L19&gt;AT$195,10,IF('Indicator Data'!L19&lt;AT$194,0,10-(AT$195-'Indicator Data'!L19)/(AT$195-AT$194)*10))),1)))</f>
        <v>x</v>
      </c>
      <c r="AU16" s="143">
        <f t="shared" si="25"/>
        <v>0.5</v>
      </c>
      <c r="AV16" s="35" t="str">
        <f>IF('Indicator Data'!M19="No data","x",ROUND(IF('Indicator Data'!M19=0,0,IF(LOG('Indicator Data'!M19)&gt;AV$195,10,IF(LOG('Indicator Data'!M19)&lt;AV$194,0,10-(AV$195-LOG('Indicator Data'!M19))/(AV$195-AV$194)*10))),1))</f>
        <v>x</v>
      </c>
      <c r="AW16" s="36" t="str">
        <f>IF(AV16="x","x",'Indicator Data'!M19/'Indicator Data'!$CC19)</f>
        <v>x</v>
      </c>
      <c r="AX16" s="35" t="str">
        <f t="shared" si="42"/>
        <v>x</v>
      </c>
      <c r="AY16" s="35" t="str">
        <f t="shared" si="43"/>
        <v>x</v>
      </c>
      <c r="AZ16" s="35" t="str">
        <f>IF('Indicator Data'!N19="No data","x",ROUND(IF('Indicator Data'!N19=0,0,IF(LOG('Indicator Data'!N19)&gt;AZ$195,10,IF(LOG('Indicator Data'!N19)&lt;AZ$194,0,10-(AZ$195-LOG('Indicator Data'!N19))/(AZ$195-AZ$194)*10))),1))</f>
        <v>x</v>
      </c>
      <c r="BA16" s="36" t="str">
        <f>IF(AZ16="x","x",'Indicator Data'!N19/'Indicator Data'!$CC19)</f>
        <v>x</v>
      </c>
      <c r="BB16" s="35" t="str">
        <f t="shared" si="44"/>
        <v>x</v>
      </c>
      <c r="BC16" s="35" t="str">
        <f t="shared" si="45"/>
        <v>x</v>
      </c>
      <c r="BD16" s="35" t="str">
        <f>IF('Indicator Data'!O19="No data","x",ROUND(IF('Indicator Data'!O19=0,0,IF(LOG('Indicator Data'!O19)&gt;BD$195,10,IF(LOG('Indicator Data'!O19)&lt;BD$194,0,10-(BD$195-LOG('Indicator Data'!O19))/(BD$195-BD$194)*10))),1))</f>
        <v>x</v>
      </c>
      <c r="BE16" s="36" t="str">
        <f>IF(BD16="x","x",'Indicator Data'!O19/'Indicator Data'!$CC19)</f>
        <v>x</v>
      </c>
      <c r="BF16" s="35" t="str">
        <f t="shared" si="46"/>
        <v>x</v>
      </c>
      <c r="BG16" s="35" t="str">
        <f t="shared" si="47"/>
        <v>x</v>
      </c>
      <c r="BH16" s="35" t="str">
        <f>IF('Indicator Data'!P19="No data","x",ROUND(IF('Indicator Data'!P19=0,0,IF(LOG('Indicator Data'!P19)&gt;BH$195,10,IF(LOG('Indicator Data'!P19)&lt;BH$194,0,10-(BH$195-LOG('Indicator Data'!P19))/(BH$195-BH$194)*10))),1))</f>
        <v>x</v>
      </c>
      <c r="BI16" s="36" t="str">
        <f>IF(BH16="x","x",'Indicator Data'!P19/'Indicator Data'!$CC19)</f>
        <v>x</v>
      </c>
      <c r="BJ16" s="35" t="str">
        <f t="shared" si="48"/>
        <v>x</v>
      </c>
      <c r="BK16" s="35" t="str">
        <f t="shared" si="49"/>
        <v>x</v>
      </c>
      <c r="BL16" s="35" t="str">
        <f t="shared" si="50"/>
        <v>x</v>
      </c>
      <c r="BM16" s="35">
        <f>ROUND(IF('Indicator Data'!Q19=0,0,IF(LOG('Indicator Data'!Q19)&gt;BM$195,10,IF(LOG('Indicator Data'!Q19)&lt;BM$194,0,10-(BM$195-LOG('Indicator Data'!Q19))/(BM$195-BM$194)*10))),1)</f>
        <v>0</v>
      </c>
      <c r="BN16" s="35">
        <f>ROUND(IF('Indicator Data'!R19=0,0,IF(LOG('Indicator Data'!R19)&gt;BN$195,10,IF(LOG('Indicator Data'!R19)&lt;BN$194,0,10-(BN$195-LOG('Indicator Data'!R19))/(BN$195-BN$194)*10))),1)</f>
        <v>0</v>
      </c>
      <c r="BO16" s="35">
        <f t="shared" si="51"/>
        <v>0</v>
      </c>
      <c r="BP16" s="36">
        <f>'Indicator Data'!Q19/'Indicator Data'!$CC19</f>
        <v>0</v>
      </c>
      <c r="BQ16" s="36">
        <f>'Indicator Data'!R19/'Indicator Data'!$CC19</f>
        <v>0</v>
      </c>
      <c r="BR16" s="35">
        <f t="shared" si="26"/>
        <v>0</v>
      </c>
      <c r="BS16" s="35">
        <f t="shared" si="27"/>
        <v>0</v>
      </c>
      <c r="BT16" s="35">
        <f t="shared" si="28"/>
        <v>0</v>
      </c>
      <c r="BU16" s="35">
        <f t="shared" si="52"/>
        <v>0</v>
      </c>
      <c r="BV16" s="35">
        <f>ROUND(IF('Indicator Data'!S19=0,0,IF(LOG('Indicator Data'!S19)&gt;BV$195,10,IF(LOG('Indicator Data'!S19)&lt;BV$194,0,10-(BV$195-LOG('Indicator Data'!S19))/(BV$195-BV$194)*10))),1)</f>
        <v>0</v>
      </c>
      <c r="BW16" s="35">
        <f>ROUND(IF('Indicator Data'!T19=0,0,IF(LOG('Indicator Data'!T19)&gt;BW$195,10,IF(LOG('Indicator Data'!T19)&lt;BW$194,0,10-(BW$195-LOG('Indicator Data'!T19))/(BW$195-BW$194)*10))),1)</f>
        <v>0</v>
      </c>
      <c r="BX16" s="35">
        <f t="shared" si="53"/>
        <v>0</v>
      </c>
      <c r="BY16" s="36">
        <f>'Indicator Data'!S19/'Indicator Data'!$CC19</f>
        <v>0</v>
      </c>
      <c r="BZ16" s="36">
        <f>'Indicator Data'!T19/'Indicator Data'!$CC19</f>
        <v>0</v>
      </c>
      <c r="CA16" s="35">
        <f t="shared" si="29"/>
        <v>0</v>
      </c>
      <c r="CB16" s="35">
        <f t="shared" si="30"/>
        <v>0</v>
      </c>
      <c r="CC16" s="35">
        <f t="shared" si="54"/>
        <v>0</v>
      </c>
      <c r="CD16" s="35">
        <f t="shared" si="55"/>
        <v>0</v>
      </c>
      <c r="CE16" s="35">
        <f t="shared" si="56"/>
        <v>0</v>
      </c>
      <c r="CF16" s="35">
        <f>ROUND(IF('Indicator Data'!U19=0,0,IF(LOG('Indicator Data'!U19)&gt;CF$195,10,IF(LOG('Indicator Data'!U19)&lt;CF$194,0,10-(CF$195-LOG('Indicator Data'!U19))/(CF$195-CF$194)*10))),1)</f>
        <v>6</v>
      </c>
      <c r="CG16" s="36">
        <f>'Indicator Data'!U19/'Indicator Data'!$CC19</f>
        <v>0.56166282567774395</v>
      </c>
      <c r="CH16" s="35">
        <f t="shared" si="31"/>
        <v>6.2</v>
      </c>
      <c r="CI16" s="35">
        <f t="shared" si="57"/>
        <v>6.1</v>
      </c>
      <c r="CJ16" s="35">
        <f>ROUND(IF('Indicator Data'!V19=0,0,IF(LOG('Indicator Data'!V19)&gt;CJ$195,10,IF(LOG('Indicator Data'!V19)&lt;CJ$194,0,10-(CJ$195-LOG('Indicator Data'!V19))/(CJ$195-CJ$194)*10))),1)</f>
        <v>6.3</v>
      </c>
      <c r="CK16" s="36">
        <f>IF('Indicator Data'!V19/'Indicator Data'!$CC19&gt;1,1,'Indicator Data'!V19/'Indicator Data'!$CC19)</f>
        <v>0.8971024871593688</v>
      </c>
      <c r="CL16" s="35">
        <f t="shared" si="32"/>
        <v>9</v>
      </c>
      <c r="CM16" s="35">
        <f t="shared" si="58"/>
        <v>7.9</v>
      </c>
      <c r="CN16" s="35">
        <f>ROUND(IF('Indicator Data'!W19=0,0,IF(LOG('Indicator Data'!W19)&gt;CN$195,10,IF(LOG('Indicator Data'!W19)&lt;CN$194,0,10-(CN$195-LOG('Indicator Data'!W19))/(CN$195-CN$194)*10))),1)</f>
        <v>6.2</v>
      </c>
      <c r="CO16" s="36">
        <f>'Indicator Data'!W19/'Indicator Data'!$CC19</f>
        <v>0.82039021004169388</v>
      </c>
      <c r="CP16" s="35">
        <f t="shared" si="33"/>
        <v>8.1999999999999993</v>
      </c>
      <c r="CQ16" s="35">
        <f t="shared" si="59"/>
        <v>7.3</v>
      </c>
      <c r="CR16" s="35">
        <f t="shared" si="34"/>
        <v>6</v>
      </c>
      <c r="CS16" s="35">
        <f>IF('Indicator Data'!BS19="No data","x",ROUND(IF('Indicator Data'!BS19&gt;CS$195,0,IF('Indicator Data'!BS19&lt;CS$194,10,(CS$195-'Indicator Data'!BS19)/(CS$195-CS$194)*10)),1))</f>
        <v>0.3</v>
      </c>
      <c r="CT16" s="35">
        <f>IF('Indicator Data'!BT19="No data","x",ROUND(IF('Indicator Data'!BT19&gt;CT$195,0,IF('Indicator Data'!BT19&lt;CT$194,10,(CT$195-'Indicator Data'!BT19)/(CT$195-CT$194)*10)),1))</f>
        <v>0.3</v>
      </c>
      <c r="CU16" s="35">
        <f>IF('Indicator Data'!AC19="No data","x",ROUND(IF('Indicator Data'!AC19&gt;CU$195,0,IF('Indicator Data'!AC19&lt;CU$194,10,(CU$195-'Indicator Data'!AC19)/(CU$195-CU$194)*10)),1))</f>
        <v>1.2</v>
      </c>
      <c r="CV16" s="35">
        <f t="shared" si="35"/>
        <v>0.6</v>
      </c>
      <c r="CW16" s="35">
        <f>IF('Indicator Data'!X19="No data","x",ROUND(IF(LOG('Indicator Data'!X19)&gt;CW$195,10,IF(LOG('Indicator Data'!X19)&lt;CW$194,0,10-(CW$195-LOG('Indicator Data'!X19))/(CW$195-CW$194)*10)),1))</f>
        <v>9.4</v>
      </c>
      <c r="CX16" s="35">
        <f>IF('Indicator Data'!Y19="No data","x",ROUND(IF('Indicator Data'!Y19&gt;CX$195,10,IF('Indicator Data'!Y19&lt;CX$194,0,10-(CX$195-'Indicator Data'!Y19)/(CX$195-CX$194)*10)),1))</f>
        <v>0.3</v>
      </c>
      <c r="CY16" s="35">
        <f>IF('Indicator Data'!Z19="No data","x",ROUND(IF('Indicator Data'!Z19&gt;CY$195,10,IF('Indicator Data'!Z19&lt;CY$194,0,10-(CY$195-'Indicator Data'!Z19)/(CY$195-CY$194)*10)),1))</f>
        <v>3.1</v>
      </c>
      <c r="CZ16" s="35" t="str">
        <f>IF('Indicator Data'!AA19="No data","x",ROUND(IF('Indicator Data'!AA19&gt;CZ$195,10,IF('Indicator Data'!AA19&lt;CZ$194,0,10-(CZ$195-'Indicator Data'!AA19)/(CZ$195-CZ$194)*10)),1))</f>
        <v>x</v>
      </c>
      <c r="DA16" s="35">
        <f t="shared" si="60"/>
        <v>4.3</v>
      </c>
      <c r="DB16" s="35">
        <f t="shared" si="61"/>
        <v>3.1</v>
      </c>
      <c r="DC16" s="35" t="str">
        <f>IF('Indicator Data'!AF19="No data","x",ROUND(IF('Indicator Data'!AF19&gt;DC$195,10,IF('Indicator Data'!AF19&lt;DC$194,0,10-(DC$195-'Indicator Data'!AF19)/(DC$195-DC$194)*10)),1))</f>
        <v>x</v>
      </c>
      <c r="DD16" s="35">
        <f>IF('Indicator Data'!AG19="No data","x",ROUND(IF('Indicator Data'!AG19&gt;DD$195,10,IF('Indicator Data'!AG19&lt;DD$194,0,10-(DD$195-'Indicator Data'!AG19)/(DD$195-DD$194)*10)),1))</f>
        <v>0.2</v>
      </c>
      <c r="DE16" s="35">
        <f t="shared" si="62"/>
        <v>3.3</v>
      </c>
      <c r="DF16" s="35">
        <f>IF('Indicator Data'!AB19="No data","x",ROUND(IF('Indicator Data'!AB19&gt;DF$195,10,IF('Indicator Data'!AB19&lt;DF$194,0,10-(DF$195-'Indicator Data'!AB19)/(DF$195-DF$194)*10)),1))</f>
        <v>0.3</v>
      </c>
      <c r="DG16" s="35">
        <f t="shared" si="63"/>
        <v>0.5</v>
      </c>
      <c r="DH16" s="144">
        <f>IF('Indicator Data'!AD19="No data","x",'Indicator Data'!AD19/'Indicator Data'!$CB19)</f>
        <v>2.0530951279008669E-4</v>
      </c>
      <c r="DI16" s="35">
        <f t="shared" si="64"/>
        <v>7.9</v>
      </c>
      <c r="DJ16" s="35" t="str">
        <f>IF('Indicator Data'!AE19="No data","x",ROUND(IF('Indicator Data'!AE19&gt;DJ$195,0,IF('Indicator Data'!AE19&lt;DJ$194,10,(DJ$195-'Indicator Data'!AE19)/(DJ$195-DJ$194)*10)),1))</f>
        <v>x</v>
      </c>
      <c r="DK16" s="35">
        <f t="shared" si="65"/>
        <v>7.9</v>
      </c>
      <c r="DL16" s="35">
        <f t="shared" si="66"/>
        <v>3.9</v>
      </c>
      <c r="DM16" s="37">
        <f t="shared" si="36"/>
        <v>4.5</v>
      </c>
      <c r="DN16" s="38">
        <f t="shared" si="37"/>
        <v>3.8</v>
      </c>
      <c r="DO16" s="35">
        <f>ROUND(IF('Indicator Data'!AH19=0,0,IF('Indicator Data'!AH19&gt;DO$195,10,IF('Indicator Data'!AH19&lt;DO$194,0,10-(DO$195-'Indicator Data'!AH19)/(DO$195-DO$194)*10))),1)</f>
        <v>0</v>
      </c>
      <c r="DP16" s="35">
        <f>ROUND(IF('Indicator Data'!AI19=0,0,IF(LOG('Indicator Data'!AI19)&gt;LOG(DP$195),10,IF(LOG('Indicator Data'!AI19)&lt;LOG(DP$194),0,10-(LOG(DP$195)-LOG('Indicator Data'!AI19))/(LOG(DP$195)-LOG(DP$194))*10))),1)</f>
        <v>0</v>
      </c>
      <c r="DQ16" s="37">
        <f t="shared" si="38"/>
        <v>0</v>
      </c>
      <c r="DR16" s="35">
        <f>'Indicator Data'!AJ19</f>
        <v>0</v>
      </c>
      <c r="DS16" s="35">
        <f>'Indicator Data'!AK19</f>
        <v>0</v>
      </c>
      <c r="DT16" s="37">
        <f t="shared" si="39"/>
        <v>0</v>
      </c>
      <c r="DU16" s="38">
        <f t="shared" si="40"/>
        <v>0</v>
      </c>
      <c r="DV16" s="13"/>
      <c r="DW16" s="83"/>
    </row>
    <row r="17" spans="1:127" s="2" customFormat="1" x14ac:dyDescent="0.3">
      <c r="A17" s="98" t="str">
        <f>'Indicator Data'!A20</f>
        <v>Belarus</v>
      </c>
      <c r="B17" s="39" t="str">
        <f>'Indicator Data'!B20</f>
        <v>BLR</v>
      </c>
      <c r="C17" s="35">
        <f>ROUND(IF('Indicator Data'!C20=0,0.1,IF(LOG('Indicator Data'!C20)&gt;C$195,10,IF(LOG('Indicator Data'!C20)&lt;C$194,0,10-(C$195-LOG('Indicator Data'!C20))/(C$195-C$194)*10))),1)</f>
        <v>0.1</v>
      </c>
      <c r="D17" s="35">
        <f>ROUND(IF('Indicator Data'!D20=0,0.1,IF(LOG('Indicator Data'!D20)&gt;D$195,10,IF(LOG('Indicator Data'!D20)&lt;D$194,0,10-(D$195-LOG('Indicator Data'!D20))/(D$195-D$194)*10))),1)</f>
        <v>0.1</v>
      </c>
      <c r="E17" s="35">
        <f t="shared" si="0"/>
        <v>0.1</v>
      </c>
      <c r="F17" s="35">
        <f>IF('Indicator Data'!E20="No data",0.1,(ROUND(IF('Indicator Data'!E20=0,0,IF(LOG('Indicator Data'!E20)&gt;F$195,10,IF(LOG('Indicator Data'!E20)&lt;F$194,0,10-(F$195-LOG('Indicator Data'!E20))/(F$195-F$194)*10))),1)))</f>
        <v>7.1</v>
      </c>
      <c r="G17" s="35">
        <f>ROUND(IF('Indicator Data'!F20=0,0,IF(LOG('Indicator Data'!F20)&gt;G$195,10,IF(LOG('Indicator Data'!F20)&lt;G$194,0,10-(G$195-LOG('Indicator Data'!F20))/(G$195-G$194)*10))),1)</f>
        <v>0</v>
      </c>
      <c r="H17" s="35">
        <f>ROUND(IF('Indicator Data'!G20=0,0,IF(LOG('Indicator Data'!G20)&gt;H$195,10,IF(LOG('Indicator Data'!G20)&lt;H$194,0,10-(H$195-LOG('Indicator Data'!G20))/(H$195-H$194)*10))),1)</f>
        <v>0</v>
      </c>
      <c r="I17" s="35">
        <f>ROUND(IF('Indicator Data'!H20=0,0,IF(LOG('Indicator Data'!H20)&gt;I$195,10,IF(LOG('Indicator Data'!H20)&lt;I$194,0,10-(I$195-LOG('Indicator Data'!H20))/(I$195-I$194)*10))),1)</f>
        <v>0</v>
      </c>
      <c r="J17" s="35">
        <f t="shared" si="1"/>
        <v>0</v>
      </c>
      <c r="K17" s="35">
        <f>ROUND(IF('Indicator Data'!I20=0,0,IF(LOG('Indicator Data'!I20)&gt;K$195,10,IF(LOG('Indicator Data'!I20)&lt;K$194,0,10-(K$195-LOG('Indicator Data'!I20))/(K$195-K$194)*10))),1)</f>
        <v>0</v>
      </c>
      <c r="L17" s="35">
        <f t="shared" si="2"/>
        <v>0</v>
      </c>
      <c r="M17" s="35">
        <f>ROUND(IF('Indicator Data'!J20=0,0,IF(LOG('Indicator Data'!J20)&gt;M$195,10,IF(LOG('Indicator Data'!J20)&lt;M$194,0,10-(M$195-LOG('Indicator Data'!J20))/(M$195-M$194)*10))),1)</f>
        <v>0</v>
      </c>
      <c r="N17" s="36">
        <f>'Indicator Data'!C20/'Indicator Data'!$CC20</f>
        <v>0</v>
      </c>
      <c r="O17" s="36">
        <f>'Indicator Data'!D20/'Indicator Data'!$CC20</f>
        <v>0</v>
      </c>
      <c r="P17" s="36">
        <f>IF(F17=0.1,"x",'Indicator Data'!E20/'Indicator Data'!$CC20)</f>
        <v>7.5713172034969139E-3</v>
      </c>
      <c r="Q17" s="36">
        <f>'Indicator Data'!F20/'Indicator Data'!$CC20</f>
        <v>0</v>
      </c>
      <c r="R17" s="36">
        <f>'Indicator Data'!G20/'Indicator Data'!$CC20</f>
        <v>0</v>
      </c>
      <c r="S17" s="36">
        <f>'Indicator Data'!H20/'Indicator Data'!$CC20</f>
        <v>0</v>
      </c>
      <c r="T17" s="36">
        <f>'Indicator Data'!I20/'Indicator Data'!$CC20</f>
        <v>0</v>
      </c>
      <c r="U17" s="36">
        <f>'Indicator Data'!J20/'Indicator Data'!$CC20</f>
        <v>0</v>
      </c>
      <c r="V17" s="35">
        <f t="shared" si="3"/>
        <v>0</v>
      </c>
      <c r="W17" s="35">
        <f t="shared" si="4"/>
        <v>0</v>
      </c>
      <c r="X17" s="35">
        <f t="shared" si="5"/>
        <v>0</v>
      </c>
      <c r="Y17" s="35">
        <f t="shared" si="6"/>
        <v>5</v>
      </c>
      <c r="Z17" s="35">
        <f t="shared" si="7"/>
        <v>0</v>
      </c>
      <c r="AA17" s="35">
        <f t="shared" si="8"/>
        <v>0</v>
      </c>
      <c r="AB17" s="35">
        <f t="shared" si="9"/>
        <v>0</v>
      </c>
      <c r="AC17" s="35">
        <f t="shared" si="10"/>
        <v>0</v>
      </c>
      <c r="AD17" s="35">
        <f t="shared" si="11"/>
        <v>0</v>
      </c>
      <c r="AE17" s="35">
        <f t="shared" si="12"/>
        <v>0</v>
      </c>
      <c r="AF17" s="35">
        <f t="shared" si="13"/>
        <v>0</v>
      </c>
      <c r="AG17" s="35">
        <f>ROUND(IF('Indicator Data'!K20=0,0,IF('Indicator Data'!K20&gt;AG$195,10,IF('Indicator Data'!K20&lt;AG$194,0,10-(AG$195-'Indicator Data'!K20)/(AG$195-AG$194)*10))),1)</f>
        <v>0</v>
      </c>
      <c r="AH17" s="35">
        <f t="shared" si="14"/>
        <v>0.1</v>
      </c>
      <c r="AI17" s="35">
        <f t="shared" si="15"/>
        <v>0.1</v>
      </c>
      <c r="AJ17" s="35">
        <f t="shared" si="16"/>
        <v>0</v>
      </c>
      <c r="AK17" s="35">
        <f t="shared" si="17"/>
        <v>0</v>
      </c>
      <c r="AL17" s="35">
        <f t="shared" si="18"/>
        <v>0</v>
      </c>
      <c r="AM17" s="35">
        <f t="shared" si="19"/>
        <v>0</v>
      </c>
      <c r="AN17" s="35">
        <f t="shared" si="20"/>
        <v>0</v>
      </c>
      <c r="AO17" s="143">
        <f t="shared" si="21"/>
        <v>0.1</v>
      </c>
      <c r="AP17" s="143">
        <f t="shared" si="41"/>
        <v>6.2</v>
      </c>
      <c r="AQ17" s="143">
        <f t="shared" si="22"/>
        <v>0</v>
      </c>
      <c r="AR17" s="143">
        <f t="shared" si="23"/>
        <v>0</v>
      </c>
      <c r="AS17" s="35">
        <f t="shared" si="24"/>
        <v>0</v>
      </c>
      <c r="AT17" s="35">
        <f>IF('Indicator Data'!L20="No data","x",IF('Indicator Data'!CD20&lt;1000,"x",ROUND((IF('Indicator Data'!L20&gt;AT$195,10,IF('Indicator Data'!L20&lt;AT$194,0,10-(AT$195-'Indicator Data'!L20)/(AT$195-AT$194)*10))),1)))</f>
        <v>4.5999999999999996</v>
      </c>
      <c r="AU17" s="143">
        <f t="shared" si="25"/>
        <v>2.2999999999999998</v>
      </c>
      <c r="AV17" s="35">
        <f>IF('Indicator Data'!M20="No data","x",ROUND(IF('Indicator Data'!M20=0,0,IF(LOG('Indicator Data'!M20)&gt;AV$195,10,IF(LOG('Indicator Data'!M20)&lt;AV$194,0,10-(AV$195-LOG('Indicator Data'!M20))/(AV$195-AV$194)*10))),1))</f>
        <v>6.9</v>
      </c>
      <c r="AW17" s="36">
        <f>IF(AV17="x","x",'Indicator Data'!M20/'Indicator Data'!$CC20)</f>
        <v>6.9886281057568292E-2</v>
      </c>
      <c r="AX17" s="35">
        <f t="shared" si="42"/>
        <v>0.8</v>
      </c>
      <c r="AY17" s="35">
        <f t="shared" si="43"/>
        <v>4.5</v>
      </c>
      <c r="AZ17" s="35" t="str">
        <f>IF('Indicator Data'!N20="No data","x",ROUND(IF('Indicator Data'!N20=0,0,IF(LOG('Indicator Data'!N20)&gt;AZ$195,10,IF(LOG('Indicator Data'!N20)&lt;AZ$194,0,10-(AZ$195-LOG('Indicator Data'!N20))/(AZ$195-AZ$194)*10))),1))</f>
        <v>x</v>
      </c>
      <c r="BA17" s="36" t="str">
        <f>IF(AZ17="x","x",'Indicator Data'!N20/'Indicator Data'!$CC20)</f>
        <v>x</v>
      </c>
      <c r="BB17" s="35" t="str">
        <f t="shared" si="44"/>
        <v>x</v>
      </c>
      <c r="BC17" s="35" t="str">
        <f t="shared" si="45"/>
        <v>x</v>
      </c>
      <c r="BD17" s="35" t="str">
        <f>IF('Indicator Data'!O20="No data","x",ROUND(IF('Indicator Data'!O20=0,0,IF(LOG('Indicator Data'!O20)&gt;BD$195,10,IF(LOG('Indicator Data'!O20)&lt;BD$194,0,10-(BD$195-LOG('Indicator Data'!O20))/(BD$195-BD$194)*10))),1))</f>
        <v>x</v>
      </c>
      <c r="BE17" s="36" t="str">
        <f>IF(BD17="x","x",'Indicator Data'!O20/'Indicator Data'!$CC20)</f>
        <v>x</v>
      </c>
      <c r="BF17" s="35" t="str">
        <f t="shared" si="46"/>
        <v>x</v>
      </c>
      <c r="BG17" s="35" t="str">
        <f t="shared" si="47"/>
        <v>x</v>
      </c>
      <c r="BH17" s="35" t="str">
        <f>IF('Indicator Data'!P20="No data","x",ROUND(IF('Indicator Data'!P20=0,0,IF(LOG('Indicator Data'!P20)&gt;BH$195,10,IF(LOG('Indicator Data'!P20)&lt;BH$194,0,10-(BH$195-LOG('Indicator Data'!P20))/(BH$195-BH$194)*10))),1))</f>
        <v>x</v>
      </c>
      <c r="BI17" s="36" t="str">
        <f>IF(BH17="x","x",'Indicator Data'!P20/'Indicator Data'!$CC20)</f>
        <v>x</v>
      </c>
      <c r="BJ17" s="35" t="str">
        <f t="shared" si="48"/>
        <v>x</v>
      </c>
      <c r="BK17" s="35" t="str">
        <f t="shared" si="49"/>
        <v>x</v>
      </c>
      <c r="BL17" s="35">
        <f t="shared" si="50"/>
        <v>4.5</v>
      </c>
      <c r="BM17" s="35">
        <f>ROUND(IF('Indicator Data'!Q20=0,0,IF(LOG('Indicator Data'!Q20)&gt;BM$195,10,IF(LOG('Indicator Data'!Q20)&lt;BM$194,0,10-(BM$195-LOG('Indicator Data'!Q20))/(BM$195-BM$194)*10))),1)</f>
        <v>0</v>
      </c>
      <c r="BN17" s="35">
        <f>ROUND(IF('Indicator Data'!R20=0,0,IF(LOG('Indicator Data'!R20)&gt;BN$195,10,IF(LOG('Indicator Data'!R20)&lt;BN$194,0,10-(BN$195-LOG('Indicator Data'!R20))/(BN$195-BN$194)*10))),1)</f>
        <v>0</v>
      </c>
      <c r="BO17" s="35">
        <f t="shared" si="51"/>
        <v>0</v>
      </c>
      <c r="BP17" s="36">
        <f>'Indicator Data'!Q20/'Indicator Data'!$CC20</f>
        <v>0</v>
      </c>
      <c r="BQ17" s="36">
        <f>'Indicator Data'!R20/'Indicator Data'!$CC20</f>
        <v>0</v>
      </c>
      <c r="BR17" s="35">
        <f t="shared" si="26"/>
        <v>0</v>
      </c>
      <c r="BS17" s="35">
        <f t="shared" si="27"/>
        <v>0</v>
      </c>
      <c r="BT17" s="35">
        <f t="shared" si="28"/>
        <v>0</v>
      </c>
      <c r="BU17" s="35">
        <f t="shared" si="52"/>
        <v>0</v>
      </c>
      <c r="BV17" s="35">
        <f>ROUND(IF('Indicator Data'!S20=0,0,IF(LOG('Indicator Data'!S20)&gt;BV$195,10,IF(LOG('Indicator Data'!S20)&lt;BV$194,0,10-(BV$195-LOG('Indicator Data'!S20))/(BV$195-BV$194)*10))),1)</f>
        <v>0</v>
      </c>
      <c r="BW17" s="35">
        <f>ROUND(IF('Indicator Data'!T20=0,0,IF(LOG('Indicator Data'!T20)&gt;BW$195,10,IF(LOG('Indicator Data'!T20)&lt;BW$194,0,10-(BW$195-LOG('Indicator Data'!T20))/(BW$195-BW$194)*10))),1)</f>
        <v>0</v>
      </c>
      <c r="BX17" s="35">
        <f t="shared" si="53"/>
        <v>0</v>
      </c>
      <c r="BY17" s="36">
        <f>'Indicator Data'!S20/'Indicator Data'!$CC20</f>
        <v>0</v>
      </c>
      <c r="BZ17" s="36">
        <f>'Indicator Data'!T20/'Indicator Data'!$CC20</f>
        <v>0</v>
      </c>
      <c r="CA17" s="35">
        <f t="shared" si="29"/>
        <v>0</v>
      </c>
      <c r="CB17" s="35">
        <f t="shared" si="30"/>
        <v>0</v>
      </c>
      <c r="CC17" s="35">
        <f t="shared" si="54"/>
        <v>0</v>
      </c>
      <c r="CD17" s="35">
        <f t="shared" si="55"/>
        <v>0</v>
      </c>
      <c r="CE17" s="35">
        <f t="shared" si="56"/>
        <v>0</v>
      </c>
      <c r="CF17" s="35">
        <f>ROUND(IF('Indicator Data'!U20=0,0,IF(LOG('Indicator Data'!U20)&gt;CF$195,10,IF(LOG('Indicator Data'!U20)&lt;CF$194,0,10-(CF$195-LOG('Indicator Data'!U20))/(CF$195-CF$194)*10))),1)</f>
        <v>0</v>
      </c>
      <c r="CG17" s="36">
        <f>'Indicator Data'!U20/'Indicator Data'!$CC20</f>
        <v>0</v>
      </c>
      <c r="CH17" s="35">
        <f t="shared" si="31"/>
        <v>0</v>
      </c>
      <c r="CI17" s="35">
        <f t="shared" si="57"/>
        <v>0</v>
      </c>
      <c r="CJ17" s="35">
        <f>ROUND(IF('Indicator Data'!V20=0,0,IF(LOG('Indicator Data'!V20)&gt;CJ$195,10,IF(LOG('Indicator Data'!V20)&lt;CJ$194,0,10-(CJ$195-LOG('Indicator Data'!V20))/(CJ$195-CJ$194)*10))),1)</f>
        <v>0</v>
      </c>
      <c r="CK17" s="36">
        <f>IF('Indicator Data'!V20/'Indicator Data'!$CC20&gt;1,1,'Indicator Data'!V20/'Indicator Data'!$CC20)</f>
        <v>0</v>
      </c>
      <c r="CL17" s="35">
        <f t="shared" si="32"/>
        <v>0</v>
      </c>
      <c r="CM17" s="35">
        <f t="shared" si="58"/>
        <v>0</v>
      </c>
      <c r="CN17" s="35">
        <f>ROUND(IF('Indicator Data'!W20=0,0,IF(LOG('Indicator Data'!W20)&gt;CN$195,10,IF(LOG('Indicator Data'!W20)&lt;CN$194,0,10-(CN$195-LOG('Indicator Data'!W20))/(CN$195-CN$194)*10))),1)</f>
        <v>0</v>
      </c>
      <c r="CO17" s="36">
        <f>'Indicator Data'!W20/'Indicator Data'!$CC20</f>
        <v>0</v>
      </c>
      <c r="CP17" s="35">
        <f t="shared" si="33"/>
        <v>0</v>
      </c>
      <c r="CQ17" s="35">
        <f t="shared" si="59"/>
        <v>0</v>
      </c>
      <c r="CR17" s="35">
        <f t="shared" si="34"/>
        <v>0</v>
      </c>
      <c r="CS17" s="35">
        <f>IF('Indicator Data'!BS20="No data","x",ROUND(IF('Indicator Data'!BS20&gt;CS$195,0,IF('Indicator Data'!BS20&lt;CS$194,10,(CS$195-'Indicator Data'!BS20)/(CS$195-CS$194)*10)),1))</f>
        <v>0.2</v>
      </c>
      <c r="CT17" s="35">
        <f>IF('Indicator Data'!BT20="No data","x",ROUND(IF('Indicator Data'!BT20&gt;CT$195,0,IF('Indicator Data'!BT20&lt;CT$194,10,(CT$195-'Indicator Data'!BT20)/(CT$195-CT$194)*10)),1))</f>
        <v>0.6</v>
      </c>
      <c r="CU17" s="35" t="str">
        <f>IF('Indicator Data'!AC20="No data","x",ROUND(IF('Indicator Data'!AC20&gt;CU$195,0,IF('Indicator Data'!AC20&lt;CU$194,10,(CU$195-'Indicator Data'!AC20)/(CU$195-CU$194)*10)),1))</f>
        <v>x</v>
      </c>
      <c r="CV17" s="35">
        <f t="shared" si="35"/>
        <v>0.4</v>
      </c>
      <c r="CW17" s="35">
        <f>IF('Indicator Data'!X20="No data","x",ROUND(IF(LOG('Indicator Data'!X20)&gt;CW$195,10,IF(LOG('Indicator Data'!X20)&lt;CW$194,0,10-(CW$195-LOG('Indicator Data'!X20))/(CW$195-CW$194)*10)),1))</f>
        <v>5.6</v>
      </c>
      <c r="CX17" s="35">
        <f>IF('Indicator Data'!Y20="No data","x",ROUND(IF('Indicator Data'!Y20&gt;CX$195,10,IF('Indicator Data'!Y20&lt;CX$194,0,10-(CX$195-'Indicator Data'!Y20)/(CX$195-CX$194)*10)),1))</f>
        <v>0</v>
      </c>
      <c r="CY17" s="35">
        <f>IF('Indicator Data'!Z20="No data","x",ROUND(IF('Indicator Data'!Z20&gt;CY$195,10,IF('Indicator Data'!Z20&lt;CY$194,0,10-(CY$195-'Indicator Data'!Z20)/(CY$195-CY$194)*10)),1))</f>
        <v>7.9</v>
      </c>
      <c r="CZ17" s="35">
        <f>IF('Indicator Data'!AA20="No data","x",ROUND(IF('Indicator Data'!AA20&gt;CZ$195,10,IF('Indicator Data'!AA20&lt;CZ$194,0,10-(CZ$195-'Indicator Data'!AA20)/(CZ$195-CZ$194)*10)),1))</f>
        <v>1.2</v>
      </c>
      <c r="DA17" s="35">
        <f t="shared" si="60"/>
        <v>3.7</v>
      </c>
      <c r="DB17" s="35">
        <f t="shared" si="61"/>
        <v>2.6</v>
      </c>
      <c r="DC17" s="35">
        <f>IF('Indicator Data'!AF20="No data","x",ROUND(IF('Indicator Data'!AF20&gt;DC$195,10,IF('Indicator Data'!AF20&lt;DC$194,0,10-(DC$195-'Indicator Data'!AF20)/(DC$195-DC$194)*10)),1))</f>
        <v>3.7</v>
      </c>
      <c r="DD17" s="35">
        <f>IF('Indicator Data'!AG20="No data","x",ROUND(IF('Indicator Data'!AG20&gt;DD$195,10,IF('Indicator Data'!AG20&lt;DD$194,0,10-(DD$195-'Indicator Data'!AG20)/(DD$195-DD$194)*10)),1))</f>
        <v>0.5</v>
      </c>
      <c r="DE17" s="35">
        <f t="shared" si="62"/>
        <v>3.2</v>
      </c>
      <c r="DF17" s="35">
        <f>IF('Indicator Data'!AB20="No data","x",ROUND(IF('Indicator Data'!AB20&gt;DF$195,10,IF('Indicator Data'!AB20&lt;DF$194,0,10-(DF$195-'Indicator Data'!AB20)/(DF$195-DF$194)*10)),1))</f>
        <v>0</v>
      </c>
      <c r="DG17" s="35">
        <f t="shared" si="63"/>
        <v>0.3</v>
      </c>
      <c r="DH17" s="144" t="str">
        <f>IF('Indicator Data'!AD20="No data","x",'Indicator Data'!AD20/'Indicator Data'!$CB20)</f>
        <v>x</v>
      </c>
      <c r="DI17" s="35" t="str">
        <f t="shared" si="64"/>
        <v>x</v>
      </c>
      <c r="DJ17" s="35" t="str">
        <f>IF('Indicator Data'!AE20="No data","x",ROUND(IF('Indicator Data'!AE20&gt;DJ$195,0,IF('Indicator Data'!AE20&lt;DJ$194,10,(DJ$195-'Indicator Data'!AE20)/(DJ$195-DJ$194)*10)),1))</f>
        <v>x</v>
      </c>
      <c r="DK17" s="35" t="str">
        <f t="shared" si="65"/>
        <v>x</v>
      </c>
      <c r="DL17" s="35">
        <f t="shared" si="66"/>
        <v>1.8</v>
      </c>
      <c r="DM17" s="37">
        <f t="shared" si="36"/>
        <v>2.4</v>
      </c>
      <c r="DN17" s="38">
        <f t="shared" si="37"/>
        <v>2.2000000000000002</v>
      </c>
      <c r="DO17" s="35">
        <f>ROUND(IF('Indicator Data'!AH20=0,0,IF('Indicator Data'!AH20&gt;DO$195,10,IF('Indicator Data'!AH20&lt;DO$194,0,10-(DO$195-'Indicator Data'!AH20)/(DO$195-DO$194)*10))),1)</f>
        <v>1.8</v>
      </c>
      <c r="DP17" s="35">
        <f>ROUND(IF('Indicator Data'!AI20=0,0,IF(LOG('Indicator Data'!AI20)&gt;LOG(DP$195),10,IF(LOG('Indicator Data'!AI20)&lt;LOG(DP$194),0,10-(LOG(DP$195)-LOG('Indicator Data'!AI20))/(LOG(DP$195)-LOG(DP$194))*10))),1)</f>
        <v>4.0999999999999996</v>
      </c>
      <c r="DQ17" s="37">
        <f t="shared" si="38"/>
        <v>3</v>
      </c>
      <c r="DR17" s="35">
        <f>'Indicator Data'!AJ20</f>
        <v>0</v>
      </c>
      <c r="DS17" s="35">
        <f>'Indicator Data'!AK20</f>
        <v>0</v>
      </c>
      <c r="DT17" s="37">
        <f t="shared" si="39"/>
        <v>0</v>
      </c>
      <c r="DU17" s="38">
        <f t="shared" si="40"/>
        <v>2.1</v>
      </c>
      <c r="DV17" s="13"/>
      <c r="DW17" s="83"/>
    </row>
    <row r="18" spans="1:127" s="2" customFormat="1" x14ac:dyDescent="0.3">
      <c r="A18" s="98" t="str">
        <f>'Indicator Data'!A21</f>
        <v>Belgium</v>
      </c>
      <c r="B18" s="39" t="str">
        <f>'Indicator Data'!B21</f>
        <v>BEL</v>
      </c>
      <c r="C18" s="35">
        <f>ROUND(IF('Indicator Data'!C21=0,0.1,IF(LOG('Indicator Data'!C21)&gt;C$195,10,IF(LOG('Indicator Data'!C21)&lt;C$194,0,10-(C$195-LOG('Indicator Data'!C21))/(C$195-C$194)*10))),1)</f>
        <v>7.3</v>
      </c>
      <c r="D18" s="35">
        <f>ROUND(IF('Indicator Data'!D21=0,0.1,IF(LOG('Indicator Data'!D21)&gt;D$195,10,IF(LOG('Indicator Data'!D21)&lt;D$194,0,10-(D$195-LOG('Indicator Data'!D21))/(D$195-D$194)*10))),1)</f>
        <v>0.1</v>
      </c>
      <c r="E18" s="35">
        <f t="shared" si="0"/>
        <v>4.5999999999999996</v>
      </c>
      <c r="F18" s="35">
        <f>IF('Indicator Data'!E21="No data",0.1,(ROUND(IF('Indicator Data'!E21=0,0,IF(LOG('Indicator Data'!E21)&gt;F$195,10,IF(LOG('Indicator Data'!E21)&lt;F$194,0,10-(F$195-LOG('Indicator Data'!E21))/(F$195-F$194)*10))),1)))</f>
        <v>5.9</v>
      </c>
      <c r="G18" s="35">
        <f>ROUND(IF('Indicator Data'!F21=0,0,IF(LOG('Indicator Data'!F21)&gt;G$195,10,IF(LOG('Indicator Data'!F21)&lt;G$194,0,10-(G$195-LOG('Indicator Data'!F21))/(G$195-G$194)*10))),1)</f>
        <v>0</v>
      </c>
      <c r="H18" s="35">
        <f>ROUND(IF('Indicator Data'!G21=0,0,IF(LOG('Indicator Data'!G21)&gt;H$195,10,IF(LOG('Indicator Data'!G21)&lt;H$194,0,10-(H$195-LOG('Indicator Data'!G21))/(H$195-H$194)*10))),1)</f>
        <v>0</v>
      </c>
      <c r="I18" s="35">
        <f>ROUND(IF('Indicator Data'!H21=0,0,IF(LOG('Indicator Data'!H21)&gt;I$195,10,IF(LOG('Indicator Data'!H21)&lt;I$194,0,10-(I$195-LOG('Indicator Data'!H21))/(I$195-I$194)*10))),1)</f>
        <v>0</v>
      </c>
      <c r="J18" s="35">
        <f t="shared" si="1"/>
        <v>0</v>
      </c>
      <c r="K18" s="35">
        <f>ROUND(IF('Indicator Data'!I21=0,0,IF(LOG('Indicator Data'!I21)&gt;K$195,10,IF(LOG('Indicator Data'!I21)&lt;K$194,0,10-(K$195-LOG('Indicator Data'!I21))/(K$195-K$194)*10))),1)</f>
        <v>0</v>
      </c>
      <c r="L18" s="35">
        <f t="shared" si="2"/>
        <v>0</v>
      </c>
      <c r="M18" s="35">
        <f>ROUND(IF('Indicator Data'!J21=0,0,IF(LOG('Indicator Data'!J21)&gt;M$195,10,IF(LOG('Indicator Data'!J21)&lt;M$194,0,10-(M$195-LOG('Indicator Data'!J21))/(M$195-M$194)*10))),1)</f>
        <v>0</v>
      </c>
      <c r="N18" s="36">
        <f>'Indicator Data'!C21/'Indicator Data'!$CC21</f>
        <v>7.0612974929983561E-4</v>
      </c>
      <c r="O18" s="36">
        <f>'Indicator Data'!D21/'Indicator Data'!$CC21</f>
        <v>0</v>
      </c>
      <c r="P18" s="36">
        <f>IF(F18=0.1,"x",'Indicator Data'!E21/'Indicator Data'!$CC21)</f>
        <v>1.9403083232425891E-3</v>
      </c>
      <c r="Q18" s="36">
        <f>'Indicator Data'!F21/'Indicator Data'!$CC21</f>
        <v>0</v>
      </c>
      <c r="R18" s="36">
        <f>'Indicator Data'!G21/'Indicator Data'!$CC21</f>
        <v>0</v>
      </c>
      <c r="S18" s="36">
        <f>'Indicator Data'!H21/'Indicator Data'!$CC21</f>
        <v>0</v>
      </c>
      <c r="T18" s="36">
        <f>'Indicator Data'!I21/'Indicator Data'!$CC21</f>
        <v>0</v>
      </c>
      <c r="U18" s="36">
        <f>'Indicator Data'!J21/'Indicator Data'!$CC21</f>
        <v>0</v>
      </c>
      <c r="V18" s="35">
        <f t="shared" si="3"/>
        <v>3.5</v>
      </c>
      <c r="W18" s="35">
        <f t="shared" si="4"/>
        <v>0</v>
      </c>
      <c r="X18" s="35">
        <f t="shared" si="5"/>
        <v>1.9</v>
      </c>
      <c r="Y18" s="35">
        <f t="shared" si="6"/>
        <v>1.3</v>
      </c>
      <c r="Z18" s="35">
        <f t="shared" si="7"/>
        <v>0</v>
      </c>
      <c r="AA18" s="35">
        <f t="shared" si="8"/>
        <v>0</v>
      </c>
      <c r="AB18" s="35">
        <f t="shared" si="9"/>
        <v>0</v>
      </c>
      <c r="AC18" s="35">
        <f t="shared" si="10"/>
        <v>0</v>
      </c>
      <c r="AD18" s="35">
        <f t="shared" si="11"/>
        <v>0</v>
      </c>
      <c r="AE18" s="35">
        <f t="shared" si="12"/>
        <v>0</v>
      </c>
      <c r="AF18" s="35">
        <f t="shared" si="13"/>
        <v>0</v>
      </c>
      <c r="AG18" s="35">
        <f>ROUND(IF('Indicator Data'!K21=0,0,IF('Indicator Data'!K21&gt;AG$195,10,IF('Indicator Data'!K21&lt;AG$194,0,10-(AG$195-'Indicator Data'!K21)/(AG$195-AG$194)*10))),1)</f>
        <v>0</v>
      </c>
      <c r="AH18" s="35">
        <f t="shared" si="14"/>
        <v>5.4</v>
      </c>
      <c r="AI18" s="35">
        <f t="shared" si="15"/>
        <v>0.1</v>
      </c>
      <c r="AJ18" s="35">
        <f t="shared" si="16"/>
        <v>0</v>
      </c>
      <c r="AK18" s="35">
        <f t="shared" si="17"/>
        <v>0</v>
      </c>
      <c r="AL18" s="35">
        <f t="shared" si="18"/>
        <v>0</v>
      </c>
      <c r="AM18" s="35">
        <f t="shared" si="19"/>
        <v>0</v>
      </c>
      <c r="AN18" s="35">
        <f t="shared" si="20"/>
        <v>0</v>
      </c>
      <c r="AO18" s="143">
        <f t="shared" si="21"/>
        <v>3.4</v>
      </c>
      <c r="AP18" s="143">
        <f t="shared" si="41"/>
        <v>4</v>
      </c>
      <c r="AQ18" s="143">
        <f t="shared" si="22"/>
        <v>0</v>
      </c>
      <c r="AR18" s="143">
        <f t="shared" si="23"/>
        <v>0</v>
      </c>
      <c r="AS18" s="35">
        <f t="shared" si="24"/>
        <v>0</v>
      </c>
      <c r="AT18" s="35">
        <f>IF('Indicator Data'!L21="No data","x",IF('Indicator Data'!CD21&lt;1000,"x",ROUND((IF('Indicator Data'!L21&gt;AT$195,10,IF('Indicator Data'!L21&lt;AT$194,0,10-(AT$195-'Indicator Data'!L21)/(AT$195-AT$194)*10))),1)))</f>
        <v>1.9</v>
      </c>
      <c r="AU18" s="143">
        <f t="shared" si="25"/>
        <v>1</v>
      </c>
      <c r="AV18" s="35">
        <f>IF('Indicator Data'!M21="No data","x",ROUND(IF('Indicator Data'!M21=0,0,IF(LOG('Indicator Data'!M21)&gt;AV$195,10,IF(LOG('Indicator Data'!M21)&lt;AV$194,0,10-(AV$195-LOG('Indicator Data'!M21))/(AV$195-AV$194)*10))),1))</f>
        <v>0</v>
      </c>
      <c r="AW18" s="36">
        <f>IF(AV18="x","x",'Indicator Data'!M21/'Indicator Data'!$CC21)</f>
        <v>0</v>
      </c>
      <c r="AX18" s="35">
        <f t="shared" si="42"/>
        <v>0</v>
      </c>
      <c r="AY18" s="35">
        <f t="shared" si="43"/>
        <v>0</v>
      </c>
      <c r="AZ18" s="35" t="str">
        <f>IF('Indicator Data'!N21="No data","x",ROUND(IF('Indicator Data'!N21=0,0,IF(LOG('Indicator Data'!N21)&gt;AZ$195,10,IF(LOG('Indicator Data'!N21)&lt;AZ$194,0,10-(AZ$195-LOG('Indicator Data'!N21))/(AZ$195-AZ$194)*10))),1))</f>
        <v>x</v>
      </c>
      <c r="BA18" s="36" t="str">
        <f>IF(AZ18="x","x",'Indicator Data'!N21/'Indicator Data'!$CC21)</f>
        <v>x</v>
      </c>
      <c r="BB18" s="35" t="str">
        <f t="shared" si="44"/>
        <v>x</v>
      </c>
      <c r="BC18" s="35" t="str">
        <f t="shared" si="45"/>
        <v>x</v>
      </c>
      <c r="BD18" s="35" t="str">
        <f>IF('Indicator Data'!O21="No data","x",ROUND(IF('Indicator Data'!O21=0,0,IF(LOG('Indicator Data'!O21)&gt;BD$195,10,IF(LOG('Indicator Data'!O21)&lt;BD$194,0,10-(BD$195-LOG('Indicator Data'!O21))/(BD$195-BD$194)*10))),1))</f>
        <v>x</v>
      </c>
      <c r="BE18" s="36" t="str">
        <f>IF(BD18="x","x",'Indicator Data'!O21/'Indicator Data'!$CC21)</f>
        <v>x</v>
      </c>
      <c r="BF18" s="35" t="str">
        <f t="shared" si="46"/>
        <v>x</v>
      </c>
      <c r="BG18" s="35" t="str">
        <f t="shared" si="47"/>
        <v>x</v>
      </c>
      <c r="BH18" s="35" t="str">
        <f>IF('Indicator Data'!P21="No data","x",ROUND(IF('Indicator Data'!P21=0,0,IF(LOG('Indicator Data'!P21)&gt;BH$195,10,IF(LOG('Indicator Data'!P21)&lt;BH$194,0,10-(BH$195-LOG('Indicator Data'!P21))/(BH$195-BH$194)*10))),1))</f>
        <v>x</v>
      </c>
      <c r="BI18" s="36" t="str">
        <f>IF(BH18="x","x",'Indicator Data'!P21/'Indicator Data'!$CC21)</f>
        <v>x</v>
      </c>
      <c r="BJ18" s="35" t="str">
        <f t="shared" si="48"/>
        <v>x</v>
      </c>
      <c r="BK18" s="35" t="str">
        <f t="shared" si="49"/>
        <v>x</v>
      </c>
      <c r="BL18" s="35">
        <f t="shared" si="50"/>
        <v>0</v>
      </c>
      <c r="BM18" s="35">
        <f>ROUND(IF('Indicator Data'!Q21=0,0,IF(LOG('Indicator Data'!Q21)&gt;BM$195,10,IF(LOG('Indicator Data'!Q21)&lt;BM$194,0,10-(BM$195-LOG('Indicator Data'!Q21))/(BM$195-BM$194)*10))),1)</f>
        <v>0</v>
      </c>
      <c r="BN18" s="35">
        <f>ROUND(IF('Indicator Data'!R21=0,0,IF(LOG('Indicator Data'!R21)&gt;BN$195,10,IF(LOG('Indicator Data'!R21)&lt;BN$194,0,10-(BN$195-LOG('Indicator Data'!R21))/(BN$195-BN$194)*10))),1)</f>
        <v>0</v>
      </c>
      <c r="BO18" s="35">
        <f t="shared" si="51"/>
        <v>0</v>
      </c>
      <c r="BP18" s="36">
        <f>'Indicator Data'!Q21/'Indicator Data'!$CC21</f>
        <v>0</v>
      </c>
      <c r="BQ18" s="36">
        <f>'Indicator Data'!R21/'Indicator Data'!$CC21</f>
        <v>0</v>
      </c>
      <c r="BR18" s="35">
        <f t="shared" si="26"/>
        <v>0</v>
      </c>
      <c r="BS18" s="35">
        <f t="shared" si="27"/>
        <v>0</v>
      </c>
      <c r="BT18" s="35">
        <f t="shared" si="28"/>
        <v>0</v>
      </c>
      <c r="BU18" s="35">
        <f t="shared" si="52"/>
        <v>0</v>
      </c>
      <c r="BV18" s="35">
        <f>ROUND(IF('Indicator Data'!S21=0,0,IF(LOG('Indicator Data'!S21)&gt;BV$195,10,IF(LOG('Indicator Data'!S21)&lt;BV$194,0,10-(BV$195-LOG('Indicator Data'!S21))/(BV$195-BV$194)*10))),1)</f>
        <v>0</v>
      </c>
      <c r="BW18" s="35">
        <f>ROUND(IF('Indicator Data'!T21=0,0,IF(LOG('Indicator Data'!T21)&gt;BW$195,10,IF(LOG('Indicator Data'!T21)&lt;BW$194,0,10-(BW$195-LOG('Indicator Data'!T21))/(BW$195-BW$194)*10))),1)</f>
        <v>0</v>
      </c>
      <c r="BX18" s="35">
        <f t="shared" si="53"/>
        <v>0</v>
      </c>
      <c r="BY18" s="36">
        <f>'Indicator Data'!S21/'Indicator Data'!$CC21</f>
        <v>0</v>
      </c>
      <c r="BZ18" s="36">
        <f>'Indicator Data'!T21/'Indicator Data'!$CC21</f>
        <v>0</v>
      </c>
      <c r="CA18" s="35">
        <f t="shared" si="29"/>
        <v>0</v>
      </c>
      <c r="CB18" s="35">
        <f t="shared" si="30"/>
        <v>0</v>
      </c>
      <c r="CC18" s="35">
        <f t="shared" si="54"/>
        <v>0</v>
      </c>
      <c r="CD18" s="35">
        <f t="shared" si="55"/>
        <v>0</v>
      </c>
      <c r="CE18" s="35">
        <f t="shared" si="56"/>
        <v>0</v>
      </c>
      <c r="CF18" s="35">
        <f>ROUND(IF('Indicator Data'!U21=0,0,IF(LOG('Indicator Data'!U21)&gt;CF$195,10,IF(LOG('Indicator Data'!U21)&lt;CF$194,0,10-(CF$195-LOG('Indicator Data'!U21))/(CF$195-CF$194)*10))),1)</f>
        <v>0</v>
      </c>
      <c r="CG18" s="36">
        <f>'Indicator Data'!U21/'Indicator Data'!$CC21</f>
        <v>0</v>
      </c>
      <c r="CH18" s="35">
        <f t="shared" si="31"/>
        <v>0</v>
      </c>
      <c r="CI18" s="35">
        <f t="shared" si="57"/>
        <v>0</v>
      </c>
      <c r="CJ18" s="35">
        <f>ROUND(IF('Indicator Data'!V21=0,0,IF(LOG('Indicator Data'!V21)&gt;CJ$195,10,IF(LOG('Indicator Data'!V21)&lt;CJ$194,0,10-(CJ$195-LOG('Indicator Data'!V21))/(CJ$195-CJ$194)*10))),1)</f>
        <v>0</v>
      </c>
      <c r="CK18" s="36">
        <f>IF('Indicator Data'!V21/'Indicator Data'!$CC21&gt;1,1,'Indicator Data'!V21/'Indicator Data'!$CC21)</f>
        <v>0</v>
      </c>
      <c r="CL18" s="35">
        <f t="shared" si="32"/>
        <v>0</v>
      </c>
      <c r="CM18" s="35">
        <f t="shared" si="58"/>
        <v>0</v>
      </c>
      <c r="CN18" s="35">
        <f>ROUND(IF('Indicator Data'!W21=0,0,IF(LOG('Indicator Data'!W21)&gt;CN$195,10,IF(LOG('Indicator Data'!W21)&lt;CN$194,0,10-(CN$195-LOG('Indicator Data'!W21))/(CN$195-CN$194)*10))),1)</f>
        <v>0</v>
      </c>
      <c r="CO18" s="36">
        <f>'Indicator Data'!W21/'Indicator Data'!$CC21</f>
        <v>0</v>
      </c>
      <c r="CP18" s="35">
        <f t="shared" si="33"/>
        <v>0</v>
      </c>
      <c r="CQ18" s="35">
        <f t="shared" si="59"/>
        <v>0</v>
      </c>
      <c r="CR18" s="35">
        <f t="shared" si="34"/>
        <v>0</v>
      </c>
      <c r="CS18" s="35">
        <f>IF('Indicator Data'!BS21="No data","x",ROUND(IF('Indicator Data'!BS21&gt;CS$195,0,IF('Indicator Data'!BS21&lt;CS$194,10,(CS$195-'Indicator Data'!BS21)/(CS$195-CS$194)*10)),1))</f>
        <v>0.1</v>
      </c>
      <c r="CT18" s="35">
        <f>IF('Indicator Data'!BT21="No data","x",ROUND(IF('Indicator Data'!BT21&gt;CT$195,0,IF('Indicator Data'!BT21&lt;CT$194,10,(CT$195-'Indicator Data'!BT21)/(CT$195-CT$194)*10)),1))</f>
        <v>0</v>
      </c>
      <c r="CU18" s="35" t="str">
        <f>IF('Indicator Data'!AC21="No data","x",ROUND(IF('Indicator Data'!AC21&gt;CU$195,0,IF('Indicator Data'!AC21&lt;CU$194,10,(CU$195-'Indicator Data'!AC21)/(CU$195-CU$194)*10)),1))</f>
        <v>x</v>
      </c>
      <c r="CV18" s="35">
        <f t="shared" si="35"/>
        <v>0.1</v>
      </c>
      <c r="CW18" s="35">
        <f>IF('Indicator Data'!X21="No data","x",ROUND(IF(LOG('Indicator Data'!X21)&gt;CW$195,10,IF(LOG('Indicator Data'!X21)&lt;CW$194,0,10-(CW$195-LOG('Indicator Data'!X21))/(CW$195-CW$194)*10)),1))</f>
        <v>8.6</v>
      </c>
      <c r="CX18" s="35">
        <f>IF('Indicator Data'!Y21="No data","x",ROUND(IF('Indicator Data'!Y21&gt;CX$195,10,IF('Indicator Data'!Y21&lt;CX$194,0,10-(CX$195-'Indicator Data'!Y21)/(CX$195-CX$194)*10)),1))</f>
        <v>1.4</v>
      </c>
      <c r="CY18" s="35">
        <f>IF('Indicator Data'!Z21="No data","x",ROUND(IF('Indicator Data'!Z21&gt;CY$195,10,IF('Indicator Data'!Z21&lt;CY$194,0,10-(CY$195-'Indicator Data'!Z21)/(CY$195-CY$194)*10)),1))</f>
        <v>9.8000000000000007</v>
      </c>
      <c r="CZ18" s="35">
        <f>IF('Indicator Data'!AA21="No data","x",ROUND(IF('Indicator Data'!AA21&gt;CZ$195,10,IF('Indicator Data'!AA21&lt;CZ$194,0,10-(CZ$195-'Indicator Data'!AA21)/(CZ$195-CZ$194)*10)),1))</f>
        <v>0.9</v>
      </c>
      <c r="DA18" s="35">
        <f t="shared" si="60"/>
        <v>5.2</v>
      </c>
      <c r="DB18" s="35">
        <f t="shared" si="61"/>
        <v>3.5</v>
      </c>
      <c r="DC18" s="35" t="str">
        <f>IF('Indicator Data'!AF21="No data","x",ROUND(IF('Indicator Data'!AF21&gt;DC$195,10,IF('Indicator Data'!AF21&lt;DC$194,0,10-(DC$195-'Indicator Data'!AF21)/(DC$195-DC$194)*10)),1))</f>
        <v>x</v>
      </c>
      <c r="DD18" s="35">
        <f>IF('Indicator Data'!AG21="No data","x",ROUND(IF('Indicator Data'!AG21&gt;DD$195,10,IF('Indicator Data'!AG21&lt;DD$194,0,10-(DD$195-'Indicator Data'!AG21)/(DD$195-DD$194)*10)),1))</f>
        <v>0.3</v>
      </c>
      <c r="DE18" s="35">
        <f t="shared" si="62"/>
        <v>4.2</v>
      </c>
      <c r="DF18" s="35">
        <f>IF('Indicator Data'!AB21="No data","x",ROUND(IF('Indicator Data'!AB21&gt;DF$195,10,IF('Indicator Data'!AB21&lt;DF$194,0,10-(DF$195-'Indicator Data'!AB21)/(DF$195-DF$194)*10)),1))</f>
        <v>0</v>
      </c>
      <c r="DG18" s="35">
        <f t="shared" si="63"/>
        <v>0</v>
      </c>
      <c r="DH18" s="144">
        <f>IF('Indicator Data'!AD21="No data","x",'Indicator Data'!AD21/'Indicator Data'!$CB21)</f>
        <v>9.7268106208178078E-4</v>
      </c>
      <c r="DI18" s="35">
        <f t="shared" si="64"/>
        <v>0.3</v>
      </c>
      <c r="DJ18" s="35">
        <f>IF('Indicator Data'!AE21="No data","x",ROUND(IF('Indicator Data'!AE21&gt;DJ$195,0,IF('Indicator Data'!AE21&lt;DJ$194,10,(DJ$195-'Indicator Data'!AE21)/(DJ$195-DJ$194)*10)),1))</f>
        <v>0</v>
      </c>
      <c r="DK18" s="35">
        <f t="shared" si="65"/>
        <v>0.2</v>
      </c>
      <c r="DL18" s="35">
        <f t="shared" si="66"/>
        <v>1.5</v>
      </c>
      <c r="DM18" s="37">
        <f t="shared" si="36"/>
        <v>1.4</v>
      </c>
      <c r="DN18" s="38">
        <f t="shared" si="37"/>
        <v>1.8</v>
      </c>
      <c r="DO18" s="35">
        <f>ROUND(IF('Indicator Data'!AH21=0,0,IF('Indicator Data'!AH21&gt;DO$195,10,IF('Indicator Data'!AH21&lt;DO$194,0,10-(DO$195-'Indicator Data'!AH21)/(DO$195-DO$194)*10))),1)</f>
        <v>1.2</v>
      </c>
      <c r="DP18" s="35">
        <f>ROUND(IF('Indicator Data'!AI21=0,0,IF(LOG('Indicator Data'!AI21)&gt;LOG(DP$195),10,IF(LOG('Indicator Data'!AI21)&lt;LOG(DP$194),0,10-(LOG(DP$195)-LOG('Indicator Data'!AI21))/(LOG(DP$195)-LOG(DP$194))*10))),1)</f>
        <v>1.5</v>
      </c>
      <c r="DQ18" s="37">
        <f t="shared" si="38"/>
        <v>1.4</v>
      </c>
      <c r="DR18" s="35">
        <f>'Indicator Data'!AJ21</f>
        <v>0</v>
      </c>
      <c r="DS18" s="35">
        <f>'Indicator Data'!AK21</f>
        <v>0</v>
      </c>
      <c r="DT18" s="37">
        <f t="shared" si="39"/>
        <v>0</v>
      </c>
      <c r="DU18" s="38">
        <f t="shared" si="40"/>
        <v>1</v>
      </c>
      <c r="DV18" s="13"/>
      <c r="DW18" s="83"/>
    </row>
    <row r="19" spans="1:127" s="2" customFormat="1" x14ac:dyDescent="0.3">
      <c r="A19" s="98" t="str">
        <f>'Indicator Data'!A22</f>
        <v>Belize</v>
      </c>
      <c r="B19" s="39" t="str">
        <f>'Indicator Data'!B22</f>
        <v>BLZ</v>
      </c>
      <c r="C19" s="35">
        <f>ROUND(IF('Indicator Data'!C22=0,0.1,IF(LOG('Indicator Data'!C22)&gt;C$195,10,IF(LOG('Indicator Data'!C22)&lt;C$194,0,10-(C$195-LOG('Indicator Data'!C22))/(C$195-C$194)*10))),1)</f>
        <v>3.8</v>
      </c>
      <c r="D19" s="35">
        <f>ROUND(IF('Indicator Data'!D22=0,0.1,IF(LOG('Indicator Data'!D22)&gt;D$195,10,IF(LOG('Indicator Data'!D22)&lt;D$194,0,10-(D$195-LOG('Indicator Data'!D22))/(D$195-D$194)*10))),1)</f>
        <v>0.1</v>
      </c>
      <c r="E19" s="35">
        <f t="shared" si="0"/>
        <v>2.1</v>
      </c>
      <c r="F19" s="35">
        <f>IF('Indicator Data'!E22="No data",0.1,(ROUND(IF('Indicator Data'!E22=0,0,IF(LOG('Indicator Data'!E22)&gt;F$195,10,IF(LOG('Indicator Data'!E22)&lt;F$194,0,10-(F$195-LOG('Indicator Data'!E22))/(F$195-F$194)*10))),1)))</f>
        <v>4.5</v>
      </c>
      <c r="G19" s="35">
        <f>ROUND(IF('Indicator Data'!F22=0,0,IF(LOG('Indicator Data'!F22)&gt;G$195,10,IF(LOG('Indicator Data'!F22)&lt;G$194,0,10-(G$195-LOG('Indicator Data'!F22))/(G$195-G$194)*10))),1)</f>
        <v>3.5</v>
      </c>
      <c r="H19" s="35">
        <f>ROUND(IF('Indicator Data'!G22=0,0,IF(LOG('Indicator Data'!G22)&gt;H$195,10,IF(LOG('Indicator Data'!G22)&lt;H$194,0,10-(H$195-LOG('Indicator Data'!G22))/(H$195-H$194)*10))),1)</f>
        <v>4.0999999999999996</v>
      </c>
      <c r="I19" s="35">
        <f>ROUND(IF('Indicator Data'!H22=0,0,IF(LOG('Indicator Data'!H22)&gt;I$195,10,IF(LOG('Indicator Data'!H22)&lt;I$194,0,10-(I$195-LOG('Indicator Data'!H22))/(I$195-I$194)*10))),1)</f>
        <v>6.7</v>
      </c>
      <c r="J19" s="35">
        <f t="shared" si="1"/>
        <v>5.5</v>
      </c>
      <c r="K19" s="35">
        <f>ROUND(IF('Indicator Data'!I22=0,0,IF(LOG('Indicator Data'!I22)&gt;K$195,10,IF(LOG('Indicator Data'!I22)&lt;K$194,0,10-(K$195-LOG('Indicator Data'!I22))/(K$195-K$194)*10))),1)</f>
        <v>5.2</v>
      </c>
      <c r="L19" s="35">
        <f t="shared" si="2"/>
        <v>5.4</v>
      </c>
      <c r="M19" s="35">
        <f>ROUND(IF('Indicator Data'!J22=0,0,IF(LOG('Indicator Data'!J22)&gt;M$195,10,IF(LOG('Indicator Data'!J22)&lt;M$194,0,10-(M$195-LOG('Indicator Data'!J22))/(M$195-M$194)*10))),1)</f>
        <v>0</v>
      </c>
      <c r="N19" s="36">
        <f>'Indicator Data'!C22/'Indicator Data'!$CC22</f>
        <v>9.2517875113180673E-4</v>
      </c>
      <c r="O19" s="36">
        <f>'Indicator Data'!D22/'Indicator Data'!$CC22</f>
        <v>0</v>
      </c>
      <c r="P19" s="36">
        <f>IF(F19=0.1,"x",'Indicator Data'!E22/'Indicator Data'!$CC22)</f>
        <v>1.7538672520103903E-2</v>
      </c>
      <c r="Q19" s="36">
        <f>'Indicator Data'!F22/'Indicator Data'!$CC22</f>
        <v>3.3139970732813825E-6</v>
      </c>
      <c r="R19" s="36">
        <f>'Indicator Data'!G22/'Indicator Data'!$CC22</f>
        <v>1.1649020600447584E-2</v>
      </c>
      <c r="S19" s="36">
        <f>'Indicator Data'!H22/'Indicator Data'!$CC22</f>
        <v>1.4235194206314297E-3</v>
      </c>
      <c r="T19" s="36">
        <f>'Indicator Data'!I22/'Indicator Data'!$CC22</f>
        <v>1.1366841218599323E-2</v>
      </c>
      <c r="U19" s="36">
        <f>'Indicator Data'!J22/'Indicator Data'!$CC22</f>
        <v>0</v>
      </c>
      <c r="V19" s="35">
        <f t="shared" si="3"/>
        <v>4.5999999999999996</v>
      </c>
      <c r="W19" s="35">
        <f t="shared" si="4"/>
        <v>0</v>
      </c>
      <c r="X19" s="35">
        <f t="shared" si="5"/>
        <v>2.6</v>
      </c>
      <c r="Y19" s="35">
        <f t="shared" si="6"/>
        <v>10</v>
      </c>
      <c r="Z19" s="35">
        <f t="shared" si="7"/>
        <v>6.7</v>
      </c>
      <c r="AA19" s="35">
        <f t="shared" si="8"/>
        <v>6.5</v>
      </c>
      <c r="AB19" s="35">
        <f t="shared" si="9"/>
        <v>2.8</v>
      </c>
      <c r="AC19" s="35">
        <f t="shared" si="10"/>
        <v>4.9000000000000004</v>
      </c>
      <c r="AD19" s="35">
        <f t="shared" si="11"/>
        <v>10</v>
      </c>
      <c r="AE19" s="35">
        <f t="shared" si="12"/>
        <v>8.5</v>
      </c>
      <c r="AF19" s="35">
        <f t="shared" si="13"/>
        <v>0</v>
      </c>
      <c r="AG19" s="35">
        <f>ROUND(IF('Indicator Data'!K22=0,0,IF('Indicator Data'!K22&gt;AG$195,10,IF('Indicator Data'!K22&lt;AG$194,0,10-(AG$195-'Indicator Data'!K22)/(AG$195-AG$194)*10))),1)</f>
        <v>0</v>
      </c>
      <c r="AH19" s="35">
        <f t="shared" si="14"/>
        <v>4.2</v>
      </c>
      <c r="AI19" s="35">
        <f t="shared" si="15"/>
        <v>0.1</v>
      </c>
      <c r="AJ19" s="35">
        <f t="shared" si="16"/>
        <v>5.3</v>
      </c>
      <c r="AK19" s="35">
        <f t="shared" si="17"/>
        <v>4.8</v>
      </c>
      <c r="AL19" s="35">
        <f t="shared" si="18"/>
        <v>5.0999999999999996</v>
      </c>
      <c r="AM19" s="35">
        <f t="shared" si="19"/>
        <v>7.6</v>
      </c>
      <c r="AN19" s="35">
        <f t="shared" si="20"/>
        <v>0</v>
      </c>
      <c r="AO19" s="143">
        <f t="shared" si="21"/>
        <v>2.4</v>
      </c>
      <c r="AP19" s="143">
        <f t="shared" si="41"/>
        <v>8.4</v>
      </c>
      <c r="AQ19" s="143">
        <f t="shared" si="22"/>
        <v>5.3</v>
      </c>
      <c r="AR19" s="143">
        <f t="shared" si="23"/>
        <v>7.2</v>
      </c>
      <c r="AS19" s="35">
        <f t="shared" si="24"/>
        <v>0</v>
      </c>
      <c r="AT19" s="35">
        <f>IF('Indicator Data'!L22="No data","x",IF('Indicator Data'!CD22&lt;1000,"x",ROUND((IF('Indicator Data'!L22&gt;AT$195,10,IF('Indicator Data'!L22&lt;AT$194,0,10-(AT$195-'Indicator Data'!L22)/(AT$195-AT$194)*10))),1)))</f>
        <v>4.5999999999999996</v>
      </c>
      <c r="AU19" s="143">
        <f t="shared" si="25"/>
        <v>2.2999999999999998</v>
      </c>
      <c r="AV19" s="35" t="str">
        <f>IF('Indicator Data'!M22="No data","x",ROUND(IF('Indicator Data'!M22=0,0,IF(LOG('Indicator Data'!M22)&gt;AV$195,10,IF(LOG('Indicator Data'!M22)&lt;AV$194,0,10-(AV$195-LOG('Indicator Data'!M22))/(AV$195-AV$194)*10))),1))</f>
        <v>x</v>
      </c>
      <c r="AW19" s="36" t="str">
        <f>IF(AV19="x","x",'Indicator Data'!M22/'Indicator Data'!$CC22)</f>
        <v>x</v>
      </c>
      <c r="AX19" s="35" t="str">
        <f t="shared" si="42"/>
        <v>x</v>
      </c>
      <c r="AY19" s="35" t="str">
        <f t="shared" si="43"/>
        <v>x</v>
      </c>
      <c r="AZ19" s="35" t="str">
        <f>IF('Indicator Data'!N22="No data","x",ROUND(IF('Indicator Data'!N22=0,0,IF(LOG('Indicator Data'!N22)&gt;AZ$195,10,IF(LOG('Indicator Data'!N22)&lt;AZ$194,0,10-(AZ$195-LOG('Indicator Data'!N22))/(AZ$195-AZ$194)*10))),1))</f>
        <v>x</v>
      </c>
      <c r="BA19" s="36" t="str">
        <f>IF(AZ19="x","x",'Indicator Data'!N22/'Indicator Data'!$CC22)</f>
        <v>x</v>
      </c>
      <c r="BB19" s="35" t="str">
        <f t="shared" si="44"/>
        <v>x</v>
      </c>
      <c r="BC19" s="35" t="str">
        <f t="shared" si="45"/>
        <v>x</v>
      </c>
      <c r="BD19" s="35" t="str">
        <f>IF('Indicator Data'!O22="No data","x",ROUND(IF('Indicator Data'!O22=0,0,IF(LOG('Indicator Data'!O22)&gt;BD$195,10,IF(LOG('Indicator Data'!O22)&lt;BD$194,0,10-(BD$195-LOG('Indicator Data'!O22))/(BD$195-BD$194)*10))),1))</f>
        <v>x</v>
      </c>
      <c r="BE19" s="36" t="str">
        <f>IF(BD19="x","x",'Indicator Data'!O22/'Indicator Data'!$CC22)</f>
        <v>x</v>
      </c>
      <c r="BF19" s="35" t="str">
        <f t="shared" si="46"/>
        <v>x</v>
      </c>
      <c r="BG19" s="35" t="str">
        <f t="shared" si="47"/>
        <v>x</v>
      </c>
      <c r="BH19" s="35" t="str">
        <f>IF('Indicator Data'!P22="No data","x",ROUND(IF('Indicator Data'!P22=0,0,IF(LOG('Indicator Data'!P22)&gt;BH$195,10,IF(LOG('Indicator Data'!P22)&lt;BH$194,0,10-(BH$195-LOG('Indicator Data'!P22))/(BH$195-BH$194)*10))),1))</f>
        <v>x</v>
      </c>
      <c r="BI19" s="36" t="str">
        <f>IF(BH19="x","x",'Indicator Data'!P22/'Indicator Data'!$CC22)</f>
        <v>x</v>
      </c>
      <c r="BJ19" s="35" t="str">
        <f t="shared" si="48"/>
        <v>x</v>
      </c>
      <c r="BK19" s="35" t="str">
        <f t="shared" si="49"/>
        <v>x</v>
      </c>
      <c r="BL19" s="35" t="str">
        <f t="shared" si="50"/>
        <v>x</v>
      </c>
      <c r="BM19" s="35">
        <f>ROUND(IF('Indicator Data'!Q22=0,0,IF(LOG('Indicator Data'!Q22)&gt;BM$195,10,IF(LOG('Indicator Data'!Q22)&lt;BM$194,0,10-(BM$195-LOG('Indicator Data'!Q22))/(BM$195-BM$194)*10))),1)</f>
        <v>2.6</v>
      </c>
      <c r="BN19" s="35">
        <f>ROUND(IF('Indicator Data'!R22=0,0,IF(LOG('Indicator Data'!R22)&gt;BN$195,10,IF(LOG('Indicator Data'!R22)&lt;BN$194,0,10-(BN$195-LOG('Indicator Data'!R22))/(BN$195-BN$194)*10))),1)</f>
        <v>7.3</v>
      </c>
      <c r="BO19" s="35">
        <f t="shared" si="51"/>
        <v>5.7333333333333334</v>
      </c>
      <c r="BP19" s="36">
        <f>'Indicator Data'!Q22/'Indicator Data'!$CC22</f>
        <v>1.9557562026794135E-3</v>
      </c>
      <c r="BQ19" s="36">
        <f>'Indicator Data'!R22/'Indicator Data'!$CC22</f>
        <v>0.70562411306317896</v>
      </c>
      <c r="BR19" s="35">
        <f t="shared" si="26"/>
        <v>0</v>
      </c>
      <c r="BS19" s="35">
        <f t="shared" si="27"/>
        <v>8.8000000000000007</v>
      </c>
      <c r="BT19" s="35">
        <f t="shared" si="28"/>
        <v>5.8666666666666671</v>
      </c>
      <c r="BU19" s="35">
        <f t="shared" si="52"/>
        <v>5.8</v>
      </c>
      <c r="BV19" s="35">
        <f>ROUND(IF('Indicator Data'!S22=0,0,IF(LOG('Indicator Data'!S22)&gt;BV$195,10,IF(LOG('Indicator Data'!S22)&lt;BV$194,0,10-(BV$195-LOG('Indicator Data'!S22))/(BV$195-BV$194)*10))),1)</f>
        <v>0</v>
      </c>
      <c r="BW19" s="35">
        <f>ROUND(IF('Indicator Data'!T22=0,0,IF(LOG('Indicator Data'!T22)&gt;BW$195,10,IF(LOG('Indicator Data'!T22)&lt;BW$194,0,10-(BW$195-LOG('Indicator Data'!T22))/(BW$195-BW$194)*10))),1)</f>
        <v>2.8</v>
      </c>
      <c r="BX19" s="35">
        <f t="shared" si="53"/>
        <v>1.8666666666666665</v>
      </c>
      <c r="BY19" s="36">
        <f>'Indicator Data'!S22/'Indicator Data'!$CC22</f>
        <v>0</v>
      </c>
      <c r="BZ19" s="36">
        <f>'Indicator Data'!T22/'Indicator Data'!$CC22</f>
        <v>2.4232566245363032E-3</v>
      </c>
      <c r="CA19" s="35">
        <f t="shared" si="29"/>
        <v>0</v>
      </c>
      <c r="CB19" s="35">
        <f t="shared" si="30"/>
        <v>0</v>
      </c>
      <c r="CC19" s="35">
        <f t="shared" si="54"/>
        <v>0</v>
      </c>
      <c r="CD19" s="35">
        <f t="shared" si="55"/>
        <v>1</v>
      </c>
      <c r="CE19" s="35">
        <f t="shared" si="56"/>
        <v>3.8</v>
      </c>
      <c r="CF19" s="35">
        <f>ROUND(IF('Indicator Data'!U22=0,0,IF(LOG('Indicator Data'!U22)&gt;CF$195,10,IF(LOG('Indicator Data'!U22)&lt;CF$194,0,10-(CF$195-LOG('Indicator Data'!U22))/(CF$195-CF$194)*10))),1)</f>
        <v>6.3</v>
      </c>
      <c r="CG19" s="36">
        <f>'Indicator Data'!U22/'Indicator Data'!$CC22</f>
        <v>0.66164034556303375</v>
      </c>
      <c r="CH19" s="35">
        <f t="shared" si="31"/>
        <v>7.4</v>
      </c>
      <c r="CI19" s="35">
        <f t="shared" si="57"/>
        <v>6.9</v>
      </c>
      <c r="CJ19" s="35">
        <f>ROUND(IF('Indicator Data'!V22=0,0,IF(LOG('Indicator Data'!V22)&gt;CJ$195,10,IF(LOG('Indicator Data'!V22)&lt;CJ$194,0,10-(CJ$195-LOG('Indicator Data'!V22))/(CJ$195-CJ$194)*10))),1)</f>
        <v>6.3</v>
      </c>
      <c r="CK19" s="36">
        <f>IF('Indicator Data'!V22/'Indicator Data'!$CC22&gt;1,1,'Indicator Data'!V22/'Indicator Data'!$CC22)</f>
        <v>0.75358058633404978</v>
      </c>
      <c r="CL19" s="35">
        <f t="shared" si="32"/>
        <v>7.5</v>
      </c>
      <c r="CM19" s="35">
        <f t="shared" si="58"/>
        <v>6.9</v>
      </c>
      <c r="CN19" s="35">
        <f>ROUND(IF('Indicator Data'!W22=0,0,IF(LOG('Indicator Data'!W22)&gt;CN$195,10,IF(LOG('Indicator Data'!W22)&lt;CN$194,0,10-(CN$195-LOG('Indicator Data'!W22))/(CN$195-CN$194)*10))),1)</f>
        <v>6.4</v>
      </c>
      <c r="CO19" s="36">
        <f>'Indicator Data'!W22/'Indicator Data'!$CC22</f>
        <v>0.80858483817846338</v>
      </c>
      <c r="CP19" s="35">
        <f t="shared" si="33"/>
        <v>8.1</v>
      </c>
      <c r="CQ19" s="35">
        <f t="shared" si="59"/>
        <v>7.3</v>
      </c>
      <c r="CR19" s="35">
        <f t="shared" si="34"/>
        <v>6.4</v>
      </c>
      <c r="CS19" s="35">
        <f>IF('Indicator Data'!BS22="No data","x",ROUND(IF('Indicator Data'!BS22&gt;CS$195,0,IF('Indicator Data'!BS22&lt;CS$194,10,(CS$195-'Indicator Data'!BS22)/(CS$195-CS$194)*10)),1))</f>
        <v>1.3</v>
      </c>
      <c r="CT19" s="35">
        <f>IF('Indicator Data'!BT22="No data","x",ROUND(IF('Indicator Data'!BT22&gt;CT$195,0,IF('Indicator Data'!BT22&lt;CT$194,10,(CT$195-'Indicator Data'!BT22)/(CT$195-CT$194)*10)),1))</f>
        <v>0.3</v>
      </c>
      <c r="CU19" s="35">
        <f>IF('Indicator Data'!AC22="No data","x",ROUND(IF('Indicator Data'!AC22&gt;CU$195,0,IF('Indicator Data'!AC22&lt;CU$194,10,(CU$195-'Indicator Data'!AC22)/(CU$195-CU$194)*10)),1))</f>
        <v>1</v>
      </c>
      <c r="CV19" s="35">
        <f t="shared" si="35"/>
        <v>0.9</v>
      </c>
      <c r="CW19" s="35">
        <f>IF('Indicator Data'!X22="No data","x",ROUND(IF(LOG('Indicator Data'!X22)&gt;CW$195,10,IF(LOG('Indicator Data'!X22)&lt;CW$194,0,10-(CW$195-LOG('Indicator Data'!X22))/(CW$195-CW$194)*10)),1))</f>
        <v>4.0999999999999996</v>
      </c>
      <c r="CX19" s="35">
        <f>IF('Indicator Data'!Y22="No data","x",ROUND(IF('Indicator Data'!Y22&gt;CX$195,10,IF('Indicator Data'!Y22&lt;CX$194,0,10-(CX$195-'Indicator Data'!Y22)/(CX$195-CX$194)*10)),1))</f>
        <v>4.4000000000000004</v>
      </c>
      <c r="CY19" s="35">
        <f>IF('Indicator Data'!Z22="No data","x",ROUND(IF('Indicator Data'!Z22&gt;CY$195,10,IF('Indicator Data'!Z22&lt;CY$194,0,10-(CY$195-'Indicator Data'!Z22)/(CY$195-CY$194)*10)),1))</f>
        <v>4.5999999999999996</v>
      </c>
      <c r="CZ19" s="35" t="str">
        <f>IF('Indicator Data'!AA22="No data","x",ROUND(IF('Indicator Data'!AA22&gt;CZ$195,10,IF('Indicator Data'!AA22&lt;CZ$194,0,10-(CZ$195-'Indicator Data'!AA22)/(CZ$195-CZ$194)*10)),1))</f>
        <v>x</v>
      </c>
      <c r="DA19" s="35">
        <f t="shared" si="60"/>
        <v>4.4000000000000004</v>
      </c>
      <c r="DB19" s="35">
        <f t="shared" si="61"/>
        <v>3.2</v>
      </c>
      <c r="DC19" s="35">
        <f>IF('Indicator Data'!AF22="No data","x",ROUND(IF('Indicator Data'!AF22&gt;DC$195,10,IF('Indicator Data'!AF22&lt;DC$194,0,10-(DC$195-'Indicator Data'!AF22)/(DC$195-DC$194)*10)),1))</f>
        <v>0.6</v>
      </c>
      <c r="DD19" s="35">
        <f>IF('Indicator Data'!AG22="No data","x",ROUND(IF('Indicator Data'!AG22&gt;DD$195,10,IF('Indicator Data'!AG22&lt;DD$194,0,10-(DD$195-'Indicator Data'!AG22)/(DD$195-DD$194)*10)),1))</f>
        <v>3.3</v>
      </c>
      <c r="DE19" s="35">
        <f t="shared" si="62"/>
        <v>3.4</v>
      </c>
      <c r="DF19" s="35">
        <f>IF('Indicator Data'!AB22="No data","x",ROUND(IF('Indicator Data'!AB22&gt;DF$195,10,IF('Indicator Data'!AB22&lt;DF$194,0,10-(DF$195-'Indicator Data'!AB22)/(DF$195-DF$194)*10)),1))</f>
        <v>0.3</v>
      </c>
      <c r="DG19" s="35">
        <f t="shared" si="63"/>
        <v>0.7</v>
      </c>
      <c r="DH19" s="144" t="str">
        <f>IF('Indicator Data'!AD22="No data","x",'Indicator Data'!AD22/'Indicator Data'!$CB22)</f>
        <v>x</v>
      </c>
      <c r="DI19" s="35" t="str">
        <f t="shared" si="64"/>
        <v>x</v>
      </c>
      <c r="DJ19" s="35">
        <f>IF('Indicator Data'!AE22="No data","x",ROUND(IF('Indicator Data'!AE22&gt;DJ$195,0,IF('Indicator Data'!AE22&lt;DJ$194,10,(DJ$195-'Indicator Data'!AE22)/(DJ$195-DJ$194)*10)),1))</f>
        <v>6</v>
      </c>
      <c r="DK19" s="35">
        <f t="shared" si="65"/>
        <v>6</v>
      </c>
      <c r="DL19" s="35">
        <f t="shared" si="66"/>
        <v>3.4</v>
      </c>
      <c r="DM19" s="37">
        <f t="shared" si="36"/>
        <v>4.5</v>
      </c>
      <c r="DN19" s="38">
        <f t="shared" si="37"/>
        <v>5.5</v>
      </c>
      <c r="DO19" s="35">
        <f>ROUND(IF('Indicator Data'!AH22=0,0,IF('Indicator Data'!AH22&gt;DO$195,10,IF('Indicator Data'!AH22&lt;DO$194,0,10-(DO$195-'Indicator Data'!AH22)/(DO$195-DO$194)*10))),1)</f>
        <v>0.3</v>
      </c>
      <c r="DP19" s="35">
        <f>ROUND(IF('Indicator Data'!AI22=0,0,IF(LOG('Indicator Data'!AI22)&gt;LOG(DP$195),10,IF(LOG('Indicator Data'!AI22)&lt;LOG(DP$194),0,10-(LOG(DP$195)-LOG('Indicator Data'!AI22))/(LOG(DP$195)-LOG(DP$194))*10))),1)</f>
        <v>0</v>
      </c>
      <c r="DQ19" s="37">
        <f t="shared" si="38"/>
        <v>0.2</v>
      </c>
      <c r="DR19" s="35">
        <f>'Indicator Data'!AJ22</f>
        <v>0</v>
      </c>
      <c r="DS19" s="35">
        <f>'Indicator Data'!AK22</f>
        <v>0</v>
      </c>
      <c r="DT19" s="37">
        <f t="shared" si="39"/>
        <v>0</v>
      </c>
      <c r="DU19" s="38">
        <f t="shared" si="40"/>
        <v>0.1</v>
      </c>
      <c r="DV19" s="13"/>
      <c r="DW19" s="83"/>
    </row>
    <row r="20" spans="1:127" s="2" customFormat="1" x14ac:dyDescent="0.3">
      <c r="A20" s="98" t="str">
        <f>'Indicator Data'!A23</f>
        <v>Benin</v>
      </c>
      <c r="B20" s="39" t="str">
        <f>'Indicator Data'!B23</f>
        <v>BEN</v>
      </c>
      <c r="C20" s="35">
        <f>ROUND(IF('Indicator Data'!C23=0,0.1,IF(LOG('Indicator Data'!C23)&gt;C$195,10,IF(LOG('Indicator Data'!C23)&lt;C$194,0,10-(C$195-LOG('Indicator Data'!C23))/(C$195-C$194)*10))),1)</f>
        <v>0.1</v>
      </c>
      <c r="D20" s="35">
        <f>ROUND(IF('Indicator Data'!D23=0,0.1,IF(LOG('Indicator Data'!D23)&gt;D$195,10,IF(LOG('Indicator Data'!D23)&lt;D$194,0,10-(D$195-LOG('Indicator Data'!D23))/(D$195-D$194)*10))),1)</f>
        <v>0.1</v>
      </c>
      <c r="E20" s="35">
        <f t="shared" si="0"/>
        <v>0.1</v>
      </c>
      <c r="F20" s="35">
        <f>IF('Indicator Data'!E23="No data",0.1,(ROUND(IF('Indicator Data'!E23=0,0,IF(LOG('Indicator Data'!E23)&gt;F$195,10,IF(LOG('Indicator Data'!E23)&lt;F$194,0,10-(F$195-LOG('Indicator Data'!E23))/(F$195-F$194)*10))),1)))</f>
        <v>6.7</v>
      </c>
      <c r="G20" s="35">
        <f>ROUND(IF('Indicator Data'!F23=0,0,IF(LOG('Indicator Data'!F23)&gt;G$195,10,IF(LOG('Indicator Data'!F23)&lt;G$194,0,10-(G$195-LOG('Indicator Data'!F23))/(G$195-G$194)*10))),1)</f>
        <v>0</v>
      </c>
      <c r="H20" s="35">
        <f>ROUND(IF('Indicator Data'!G23=0,0,IF(LOG('Indicator Data'!G23)&gt;H$195,10,IF(LOG('Indicator Data'!G23)&lt;H$194,0,10-(H$195-LOG('Indicator Data'!G23))/(H$195-H$194)*10))),1)</f>
        <v>0</v>
      </c>
      <c r="I20" s="35">
        <f>ROUND(IF('Indicator Data'!H23=0,0,IF(LOG('Indicator Data'!H23)&gt;I$195,10,IF(LOG('Indicator Data'!H23)&lt;I$194,0,10-(I$195-LOG('Indicator Data'!H23))/(I$195-I$194)*10))),1)</f>
        <v>0</v>
      </c>
      <c r="J20" s="35">
        <f t="shared" si="1"/>
        <v>0</v>
      </c>
      <c r="K20" s="35">
        <f>ROUND(IF('Indicator Data'!I23=0,0,IF(LOG('Indicator Data'!I23)&gt;K$195,10,IF(LOG('Indicator Data'!I23)&lt;K$194,0,10-(K$195-LOG('Indicator Data'!I23))/(K$195-K$194)*10))),1)</f>
        <v>0</v>
      </c>
      <c r="L20" s="35">
        <f t="shared" si="2"/>
        <v>0</v>
      </c>
      <c r="M20" s="35">
        <f>ROUND(IF('Indicator Data'!J23=0,0,IF(LOG('Indicator Data'!J23)&gt;M$195,10,IF(LOG('Indicator Data'!J23)&lt;M$194,0,10-(M$195-LOG('Indicator Data'!J23))/(M$195-M$194)*10))),1)</f>
        <v>0</v>
      </c>
      <c r="N20" s="36">
        <f>'Indicator Data'!C23/'Indicator Data'!$CC23</f>
        <v>0</v>
      </c>
      <c r="O20" s="36">
        <f>'Indicator Data'!D23/'Indicator Data'!$CC23</f>
        <v>0</v>
      </c>
      <c r="P20" s="36">
        <f>IF(F20=0.1,"x",'Indicator Data'!E23/'Indicator Data'!$CC23)</f>
        <v>4.4294917591233317E-3</v>
      </c>
      <c r="Q20" s="36">
        <f>'Indicator Data'!F23/'Indicator Data'!$CC23</f>
        <v>0</v>
      </c>
      <c r="R20" s="36">
        <f>'Indicator Data'!G23/'Indicator Data'!$CC23</f>
        <v>0</v>
      </c>
      <c r="S20" s="36">
        <f>'Indicator Data'!H23/'Indicator Data'!$CC23</f>
        <v>0</v>
      </c>
      <c r="T20" s="36">
        <f>'Indicator Data'!I23/'Indicator Data'!$CC23</f>
        <v>0</v>
      </c>
      <c r="U20" s="36">
        <f>'Indicator Data'!J23/'Indicator Data'!$CC23</f>
        <v>0</v>
      </c>
      <c r="V20" s="35">
        <f t="shared" si="3"/>
        <v>0</v>
      </c>
      <c r="W20" s="35">
        <f t="shared" si="4"/>
        <v>0</v>
      </c>
      <c r="X20" s="35">
        <f t="shared" si="5"/>
        <v>0</v>
      </c>
      <c r="Y20" s="35">
        <f t="shared" si="6"/>
        <v>3</v>
      </c>
      <c r="Z20" s="35">
        <f t="shared" si="7"/>
        <v>0</v>
      </c>
      <c r="AA20" s="35">
        <f t="shared" si="8"/>
        <v>0</v>
      </c>
      <c r="AB20" s="35">
        <f t="shared" si="9"/>
        <v>0</v>
      </c>
      <c r="AC20" s="35">
        <f t="shared" si="10"/>
        <v>0</v>
      </c>
      <c r="AD20" s="35">
        <f t="shared" si="11"/>
        <v>0</v>
      </c>
      <c r="AE20" s="35">
        <f t="shared" si="12"/>
        <v>0</v>
      </c>
      <c r="AF20" s="35">
        <f t="shared" si="13"/>
        <v>0</v>
      </c>
      <c r="AG20" s="35">
        <f>ROUND(IF('Indicator Data'!K23=0,0,IF('Indicator Data'!K23&gt;AG$195,10,IF('Indicator Data'!K23&lt;AG$194,0,10-(AG$195-'Indicator Data'!K23)/(AG$195-AG$194)*10))),1)</f>
        <v>0</v>
      </c>
      <c r="AH20" s="35">
        <f t="shared" si="14"/>
        <v>0.1</v>
      </c>
      <c r="AI20" s="35">
        <f t="shared" si="15"/>
        <v>0.1</v>
      </c>
      <c r="AJ20" s="35">
        <f t="shared" si="16"/>
        <v>0</v>
      </c>
      <c r="AK20" s="35">
        <f t="shared" si="17"/>
        <v>0</v>
      </c>
      <c r="AL20" s="35">
        <f t="shared" si="18"/>
        <v>0</v>
      </c>
      <c r="AM20" s="35">
        <f t="shared" si="19"/>
        <v>0</v>
      </c>
      <c r="AN20" s="35">
        <f t="shared" si="20"/>
        <v>0</v>
      </c>
      <c r="AO20" s="143">
        <f t="shared" si="21"/>
        <v>0.1</v>
      </c>
      <c r="AP20" s="143">
        <f t="shared" si="41"/>
        <v>5.0999999999999996</v>
      </c>
      <c r="AQ20" s="143">
        <f t="shared" si="22"/>
        <v>0</v>
      </c>
      <c r="AR20" s="143">
        <f t="shared" si="23"/>
        <v>0</v>
      </c>
      <c r="AS20" s="35">
        <f t="shared" si="24"/>
        <v>0</v>
      </c>
      <c r="AT20" s="35">
        <f>IF('Indicator Data'!L23="No data","x",IF('Indicator Data'!CD23&lt;1000,"x",ROUND((IF('Indicator Data'!L23&gt;AT$195,10,IF('Indicator Data'!L23&lt;AT$194,0,10-(AT$195-'Indicator Data'!L23)/(AT$195-AT$194)*10))),1)))</f>
        <v>1.9</v>
      </c>
      <c r="AU20" s="143">
        <f t="shared" si="25"/>
        <v>1</v>
      </c>
      <c r="AV20" s="35">
        <f>IF('Indicator Data'!M23="No data","x",ROUND(IF('Indicator Data'!M23=0,0,IF(LOG('Indicator Data'!M23)&gt;AV$195,10,IF(LOG('Indicator Data'!M23)&lt;AV$194,0,10-(AV$195-LOG('Indicator Data'!M23))/(AV$195-AV$194)*10))),1))</f>
        <v>7.9</v>
      </c>
      <c r="AW20" s="36">
        <f>IF(AV20="x","x",'Indicator Data'!M23/'Indicator Data'!$CC23)</f>
        <v>0.3366609403566011</v>
      </c>
      <c r="AX20" s="35">
        <f t="shared" si="42"/>
        <v>3.7</v>
      </c>
      <c r="AY20" s="35">
        <f t="shared" si="43"/>
        <v>6.2</v>
      </c>
      <c r="AZ20" s="35">
        <f>IF('Indicator Data'!N23="No data","x",ROUND(IF('Indicator Data'!N23=0,0,IF(LOG('Indicator Data'!N23)&gt;AZ$195,10,IF(LOG('Indicator Data'!N23)&lt;AZ$194,0,10-(AZ$195-LOG('Indicator Data'!N23))/(AZ$195-AZ$194)*10))),1))</f>
        <v>4.9000000000000004</v>
      </c>
      <c r="BA20" s="36">
        <f>IF(AZ20="x","x",'Indicator Data'!N23/'Indicator Data'!$CC23)</f>
        <v>8.0200421371424133E-4</v>
      </c>
      <c r="BB20" s="35">
        <f t="shared" si="44"/>
        <v>0.2</v>
      </c>
      <c r="BC20" s="35">
        <f t="shared" si="45"/>
        <v>2.9</v>
      </c>
      <c r="BD20" s="35">
        <f>IF('Indicator Data'!O23="No data","x",ROUND(IF('Indicator Data'!O23=0,0,IF(LOG('Indicator Data'!O23)&gt;BD$195,10,IF(LOG('Indicator Data'!O23)&lt;BD$194,0,10-(BD$195-LOG('Indicator Data'!O23))/(BD$195-BD$194)*10))),1))</f>
        <v>9.4</v>
      </c>
      <c r="BE20" s="36">
        <f>IF(BD20="x","x",'Indicator Data'!O23/'Indicator Data'!$CC23)</f>
        <v>0.39254387228981202</v>
      </c>
      <c r="BF20" s="35">
        <f t="shared" si="46"/>
        <v>10</v>
      </c>
      <c r="BG20" s="35">
        <f t="shared" si="47"/>
        <v>9.6999999999999993</v>
      </c>
      <c r="BH20" s="35">
        <f>IF('Indicator Data'!P23="No data","x",ROUND(IF('Indicator Data'!P23=0,0,IF(LOG('Indicator Data'!P23)&gt;BH$195,10,IF(LOG('Indicator Data'!P23)&lt;BH$194,0,10-(BH$195-LOG('Indicator Data'!P23))/(BH$195-BH$194)*10))),1))</f>
        <v>0</v>
      </c>
      <c r="BI20" s="36">
        <f>IF(BH20="x","x",'Indicator Data'!P23/'Indicator Data'!$CC23)</f>
        <v>0</v>
      </c>
      <c r="BJ20" s="35">
        <f t="shared" si="48"/>
        <v>0</v>
      </c>
      <c r="BK20" s="35">
        <f t="shared" si="49"/>
        <v>0</v>
      </c>
      <c r="BL20" s="35">
        <f t="shared" si="50"/>
        <v>6.1</v>
      </c>
      <c r="BM20" s="35">
        <f>ROUND(IF('Indicator Data'!Q23=0,0,IF(LOG('Indicator Data'!Q23)&gt;BM$195,10,IF(LOG('Indicator Data'!Q23)&lt;BM$194,0,10-(BM$195-LOG('Indicator Data'!Q23))/(BM$195-BM$194)*10))),1)</f>
        <v>8.6</v>
      </c>
      <c r="BN20" s="35">
        <f>ROUND(IF('Indicator Data'!R23=0,0,IF(LOG('Indicator Data'!R23)&gt;BN$195,10,IF(LOG('Indicator Data'!R23)&lt;BN$194,0,10-(BN$195-LOG('Indicator Data'!R23))/(BN$195-BN$194)*10))),1)</f>
        <v>0</v>
      </c>
      <c r="BO20" s="35">
        <f t="shared" si="51"/>
        <v>2.8666666666666667</v>
      </c>
      <c r="BP20" s="36">
        <f>'Indicator Data'!Q23/'Indicator Data'!$CC23</f>
        <v>0.99866034149246974</v>
      </c>
      <c r="BQ20" s="36">
        <f>'Indicator Data'!R23/'Indicator Data'!$CC23</f>
        <v>0</v>
      </c>
      <c r="BR20" s="35">
        <f t="shared" si="26"/>
        <v>10</v>
      </c>
      <c r="BS20" s="35">
        <f t="shared" si="27"/>
        <v>0</v>
      </c>
      <c r="BT20" s="35">
        <f t="shared" si="28"/>
        <v>3.3333333333333335</v>
      </c>
      <c r="BU20" s="35">
        <f t="shared" si="52"/>
        <v>3.1</v>
      </c>
      <c r="BV20" s="35">
        <f>ROUND(IF('Indicator Data'!S23=0,0,IF(LOG('Indicator Data'!S23)&gt;BV$195,10,IF(LOG('Indicator Data'!S23)&lt;BV$194,0,10-(BV$195-LOG('Indicator Data'!S23))/(BV$195-BV$194)*10))),1)</f>
        <v>1.7</v>
      </c>
      <c r="BW20" s="35">
        <f>ROUND(IF('Indicator Data'!T23=0,0,IF(LOG('Indicator Data'!T23)&gt;BW$195,10,IF(LOG('Indicator Data'!T23)&lt;BW$194,0,10-(BW$195-LOG('Indicator Data'!T23))/(BW$195-BW$194)*10))),1)</f>
        <v>8.6</v>
      </c>
      <c r="BX20" s="35">
        <f t="shared" si="53"/>
        <v>6.3</v>
      </c>
      <c r="BY20" s="36">
        <f>'Indicator Data'!S23/'Indicator Data'!$CC23</f>
        <v>1.4343632613227808E-5</v>
      </c>
      <c r="BZ20" s="36">
        <f>'Indicator Data'!T23/'Indicator Data'!$CC23</f>
        <v>0.99864599785985642</v>
      </c>
      <c r="CA20" s="35">
        <f t="shared" si="29"/>
        <v>0</v>
      </c>
      <c r="CB20" s="35">
        <f t="shared" si="30"/>
        <v>10</v>
      </c>
      <c r="CC20" s="35">
        <f t="shared" si="54"/>
        <v>6.666666666666667</v>
      </c>
      <c r="CD20" s="35">
        <f t="shared" si="55"/>
        <v>6.5</v>
      </c>
      <c r="CE20" s="35">
        <f t="shared" si="56"/>
        <v>5</v>
      </c>
      <c r="CF20" s="35">
        <f>ROUND(IF('Indicator Data'!U23=0,0,IF(LOG('Indicator Data'!U23)&gt;CF$195,10,IF(LOG('Indicator Data'!U23)&lt;CF$194,0,10-(CF$195-LOG('Indicator Data'!U23))/(CF$195-CF$194)*10))),1)</f>
        <v>8.3000000000000007</v>
      </c>
      <c r="CG20" s="36">
        <f>'Indicator Data'!U23/'Indicator Data'!$CC23</f>
        <v>0.60804304487368688</v>
      </c>
      <c r="CH20" s="35">
        <f t="shared" si="31"/>
        <v>6.8</v>
      </c>
      <c r="CI20" s="35">
        <f t="shared" si="57"/>
        <v>7.6</v>
      </c>
      <c r="CJ20" s="35">
        <f>ROUND(IF('Indicator Data'!V23=0,0,IF(LOG('Indicator Data'!V23)&gt;CJ$195,10,IF(LOG('Indicator Data'!V23)&lt;CJ$194,0,10-(CJ$195-LOG('Indicator Data'!V23))/(CJ$195-CJ$194)*10))),1)</f>
        <v>8.6</v>
      </c>
      <c r="CK20" s="36">
        <f>IF('Indicator Data'!V23/'Indicator Data'!$CC23&gt;1,1,'Indicator Data'!V23/'Indicator Data'!$CC23)</f>
        <v>0.91348632709127864</v>
      </c>
      <c r="CL20" s="35">
        <f t="shared" si="32"/>
        <v>9.1</v>
      </c>
      <c r="CM20" s="35">
        <f t="shared" si="58"/>
        <v>8.9</v>
      </c>
      <c r="CN20" s="35">
        <f>ROUND(IF('Indicator Data'!W23=0,0,IF(LOG('Indicator Data'!W23)&gt;CN$195,10,IF(LOG('Indicator Data'!W23)&lt;CN$194,0,10-(CN$195-LOG('Indicator Data'!W23))/(CN$195-CN$194)*10))),1)</f>
        <v>8.6</v>
      </c>
      <c r="CO20" s="36">
        <f>'Indicator Data'!W23/'Indicator Data'!$CC23</f>
        <v>0.99612849432497852</v>
      </c>
      <c r="CP20" s="35">
        <f t="shared" si="33"/>
        <v>10</v>
      </c>
      <c r="CQ20" s="35">
        <f t="shared" si="59"/>
        <v>9.4</v>
      </c>
      <c r="CR20" s="35">
        <f t="shared" si="34"/>
        <v>8.1</v>
      </c>
      <c r="CS20" s="35">
        <f>IF('Indicator Data'!BS23="No data","x",ROUND(IF('Indicator Data'!BS23&gt;CS$195,0,IF('Indicator Data'!BS23&lt;CS$194,10,(CS$195-'Indicator Data'!BS23)/(CS$195-CS$194)*10)),1))</f>
        <v>9.3000000000000007</v>
      </c>
      <c r="CT20" s="35">
        <f>IF('Indicator Data'!BT23="No data","x",ROUND(IF('Indicator Data'!BT23&gt;CT$195,0,IF('Indicator Data'!BT23&lt;CT$194,10,(CT$195-'Indicator Data'!BT23)/(CT$195-CT$194)*10)),1))</f>
        <v>5.6</v>
      </c>
      <c r="CU20" s="35">
        <f>IF('Indicator Data'!AC23="No data","x",ROUND(IF('Indicator Data'!AC23&gt;CU$195,0,IF('Indicator Data'!AC23&lt;CU$194,10,(CU$195-'Indicator Data'!AC23)/(CU$195-CU$194)*10)),1))</f>
        <v>8.9</v>
      </c>
      <c r="CV20" s="35">
        <f t="shared" si="35"/>
        <v>7.9</v>
      </c>
      <c r="CW20" s="35">
        <f>IF('Indicator Data'!X23="No data","x",ROUND(IF(LOG('Indicator Data'!X23)&gt;CW$195,10,IF(LOG('Indicator Data'!X23)&lt;CW$194,0,10-(CW$195-LOG('Indicator Data'!X23))/(CW$195-CW$194)*10)),1))</f>
        <v>6.7</v>
      </c>
      <c r="CX20" s="35">
        <f>IF('Indicator Data'!Y23="No data","x",ROUND(IF('Indicator Data'!Y23&gt;CX$195,10,IF('Indicator Data'!Y23&lt;CX$194,0,10-(CX$195-'Indicator Data'!Y23)/(CX$195-CX$194)*10)),1))</f>
        <v>7.7</v>
      </c>
      <c r="CY20" s="35">
        <f>IF('Indicator Data'!Z23="No data","x",ROUND(IF('Indicator Data'!Z23&gt;CY$195,10,IF('Indicator Data'!Z23&lt;CY$194,0,10-(CY$195-'Indicator Data'!Z23)/(CY$195-CY$194)*10)),1))</f>
        <v>4.8</v>
      </c>
      <c r="CZ20" s="35">
        <f>IF('Indicator Data'!AA23="No data","x",ROUND(IF('Indicator Data'!AA23&gt;CZ$195,10,IF('Indicator Data'!AA23&lt;CZ$194,0,10-(CZ$195-'Indicator Data'!AA23)/(CZ$195-CZ$194)*10)),1))</f>
        <v>8</v>
      </c>
      <c r="DA20" s="35">
        <f t="shared" si="60"/>
        <v>6.8</v>
      </c>
      <c r="DB20" s="35">
        <f t="shared" si="61"/>
        <v>7.2</v>
      </c>
      <c r="DC20" s="35">
        <f>IF('Indicator Data'!AF23="No data","x",ROUND(IF('Indicator Data'!AF23&gt;DC$195,10,IF('Indicator Data'!AF23&lt;DC$194,0,10-(DC$195-'Indicator Data'!AF23)/(DC$195-DC$194)*10)),1))</f>
        <v>6.5</v>
      </c>
      <c r="DD20" s="35">
        <f>IF('Indicator Data'!AG23="No data","x",ROUND(IF('Indicator Data'!AG23&gt;DD$195,10,IF('Indicator Data'!AG23&lt;DD$194,0,10-(DD$195-'Indicator Data'!AG23)/(DD$195-DD$194)*10)),1))</f>
        <v>7.2</v>
      </c>
      <c r="DE20" s="35">
        <f t="shared" si="62"/>
        <v>6.8</v>
      </c>
      <c r="DF20" s="35">
        <f>IF('Indicator Data'!AB23="No data","x",ROUND(IF('Indicator Data'!AB23&gt;DF$195,10,IF('Indicator Data'!AB23&lt;DF$194,0,10-(DF$195-'Indicator Data'!AB23)/(DF$195-DF$194)*10)),1))</f>
        <v>10</v>
      </c>
      <c r="DG20" s="35">
        <f t="shared" si="63"/>
        <v>8.5</v>
      </c>
      <c r="DH20" s="144">
        <f>IF('Indicator Data'!AD23="No data","x",'Indicator Data'!AD23/'Indicator Data'!$CB23)</f>
        <v>4.5615026662106811E-5</v>
      </c>
      <c r="DI20" s="35">
        <f t="shared" si="64"/>
        <v>9.5</v>
      </c>
      <c r="DJ20" s="35">
        <f>IF('Indicator Data'!AE23="No data","x",ROUND(IF('Indicator Data'!AE23&gt;DJ$195,0,IF('Indicator Data'!AE23&lt;DJ$194,10,(DJ$195-'Indicator Data'!AE23)/(DJ$195-DJ$194)*10)),1))</f>
        <v>6</v>
      </c>
      <c r="DK20" s="35">
        <f t="shared" si="65"/>
        <v>7.8</v>
      </c>
      <c r="DL20" s="35">
        <f t="shared" si="66"/>
        <v>7.7</v>
      </c>
      <c r="DM20" s="37">
        <f t="shared" si="36"/>
        <v>7.3</v>
      </c>
      <c r="DN20" s="38">
        <f t="shared" si="37"/>
        <v>2.9</v>
      </c>
      <c r="DO20" s="35">
        <f>ROUND(IF('Indicator Data'!AH23=0,0,IF('Indicator Data'!AH23&gt;DO$195,10,IF('Indicator Data'!AH23&lt;DO$194,0,10-(DO$195-'Indicator Data'!AH23)/(DO$195-DO$194)*10))),1)</f>
        <v>3.5</v>
      </c>
      <c r="DP20" s="35">
        <f>ROUND(IF('Indicator Data'!AI23=0,0,IF(LOG('Indicator Data'!AI23)&gt;LOG(DP$195),10,IF(LOG('Indicator Data'!AI23)&lt;LOG(DP$194),0,10-(LOG(DP$195)-LOG('Indicator Data'!AI23))/(LOG(DP$195)-LOG(DP$194))*10))),1)</f>
        <v>2.9</v>
      </c>
      <c r="DQ20" s="37">
        <f t="shared" si="38"/>
        <v>3.2</v>
      </c>
      <c r="DR20" s="35">
        <f>'Indicator Data'!AJ23</f>
        <v>0</v>
      </c>
      <c r="DS20" s="35">
        <f>'Indicator Data'!AK23</f>
        <v>0</v>
      </c>
      <c r="DT20" s="37">
        <f t="shared" si="39"/>
        <v>0</v>
      </c>
      <c r="DU20" s="38">
        <f t="shared" si="40"/>
        <v>2.2000000000000002</v>
      </c>
      <c r="DV20" s="13"/>
      <c r="DW20" s="83"/>
    </row>
    <row r="21" spans="1:127" s="2" customFormat="1" x14ac:dyDescent="0.3">
      <c r="A21" s="98" t="str">
        <f>'Indicator Data'!A24</f>
        <v>Bhutan</v>
      </c>
      <c r="B21" s="39" t="str">
        <f>'Indicator Data'!B24</f>
        <v>BTN</v>
      </c>
      <c r="C21" s="35">
        <f>ROUND(IF('Indicator Data'!C24=0,0.1,IF(LOG('Indicator Data'!C24)&gt;C$195,10,IF(LOG('Indicator Data'!C24)&lt;C$194,0,10-(C$195-LOG('Indicator Data'!C24))/(C$195-C$194)*10))),1)</f>
        <v>5.6</v>
      </c>
      <c r="D21" s="35">
        <f>ROUND(IF('Indicator Data'!D24=0,0.1,IF(LOG('Indicator Data'!D24)&gt;D$195,10,IF(LOG('Indicator Data'!D24)&lt;D$194,0,10-(D$195-LOG('Indicator Data'!D24))/(D$195-D$194)*10))),1)</f>
        <v>5.5</v>
      </c>
      <c r="E21" s="35">
        <f t="shared" si="0"/>
        <v>5.6</v>
      </c>
      <c r="F21" s="35">
        <f>IF('Indicator Data'!E24="No data",0.1,(ROUND(IF('Indicator Data'!E24=0,0,IF(LOG('Indicator Data'!E24)&gt;F$195,10,IF(LOG('Indicator Data'!E24)&lt;F$194,0,10-(F$195-LOG('Indicator Data'!E24))/(F$195-F$194)*10))),1)))</f>
        <v>4.5999999999999996</v>
      </c>
      <c r="G21" s="35">
        <f>ROUND(IF('Indicator Data'!F24=0,0,IF(LOG('Indicator Data'!F24)&gt;G$195,10,IF(LOG('Indicator Data'!F24)&lt;G$194,0,10-(G$195-LOG('Indicator Data'!F24))/(G$195-G$194)*10))),1)</f>
        <v>0</v>
      </c>
      <c r="H21" s="35">
        <f>ROUND(IF('Indicator Data'!G24=0,0,IF(LOG('Indicator Data'!G24)&gt;H$195,10,IF(LOG('Indicator Data'!G24)&lt;H$194,0,10-(H$195-LOG('Indicator Data'!G24))/(H$195-H$194)*10))),1)</f>
        <v>0</v>
      </c>
      <c r="I21" s="35">
        <f>ROUND(IF('Indicator Data'!H24=0,0,IF(LOG('Indicator Data'!H24)&gt;I$195,10,IF(LOG('Indicator Data'!H24)&lt;I$194,0,10-(I$195-LOG('Indicator Data'!H24))/(I$195-I$194)*10))),1)</f>
        <v>0</v>
      </c>
      <c r="J21" s="35">
        <f t="shared" si="1"/>
        <v>0</v>
      </c>
      <c r="K21" s="35">
        <f>ROUND(IF('Indicator Data'!I24=0,0,IF(LOG('Indicator Data'!I24)&gt;K$195,10,IF(LOG('Indicator Data'!I24)&lt;K$194,0,10-(K$195-LOG('Indicator Data'!I24))/(K$195-K$194)*10))),1)</f>
        <v>0</v>
      </c>
      <c r="L21" s="35">
        <f t="shared" si="2"/>
        <v>0</v>
      </c>
      <c r="M21" s="35">
        <f>ROUND(IF('Indicator Data'!J24=0,0,IF(LOG('Indicator Data'!J24)&gt;M$195,10,IF(LOG('Indicator Data'!J24)&lt;M$194,0,10-(M$195-LOG('Indicator Data'!J24))/(M$195-M$194)*10))),1)</f>
        <v>0</v>
      </c>
      <c r="N21" s="36">
        <f>'Indicator Data'!C24/'Indicator Data'!$CC24</f>
        <v>2.1052636186584318E-3</v>
      </c>
      <c r="O21" s="36">
        <f>'Indicator Data'!D24/'Indicator Data'!$CC24</f>
        <v>5.6450590184693868E-4</v>
      </c>
      <c r="P21" s="36">
        <f>IF(F21=0.1,"x",'Indicator Data'!E24/'Indicator Data'!$CC24)</f>
        <v>8.3628576510741126E-3</v>
      </c>
      <c r="Q21" s="36">
        <f>'Indicator Data'!F24/'Indicator Data'!$CC24</f>
        <v>0</v>
      </c>
      <c r="R21" s="36">
        <f>'Indicator Data'!G24/'Indicator Data'!$CC24</f>
        <v>0</v>
      </c>
      <c r="S21" s="36">
        <f>'Indicator Data'!H24/'Indicator Data'!$CC24</f>
        <v>0</v>
      </c>
      <c r="T21" s="36">
        <f>'Indicator Data'!I24/'Indicator Data'!$CC24</f>
        <v>0</v>
      </c>
      <c r="U21" s="36">
        <f>'Indicator Data'!J24/'Indicator Data'!$CC24</f>
        <v>0</v>
      </c>
      <c r="V21" s="35">
        <f t="shared" si="3"/>
        <v>10</v>
      </c>
      <c r="W21" s="35">
        <f t="shared" si="4"/>
        <v>5.6</v>
      </c>
      <c r="X21" s="35">
        <f t="shared" si="5"/>
        <v>8.6</v>
      </c>
      <c r="Y21" s="35">
        <f t="shared" si="6"/>
        <v>5.6</v>
      </c>
      <c r="Z21" s="35">
        <f t="shared" si="7"/>
        <v>0</v>
      </c>
      <c r="AA21" s="35">
        <f t="shared" si="8"/>
        <v>0</v>
      </c>
      <c r="AB21" s="35">
        <f t="shared" si="9"/>
        <v>0</v>
      </c>
      <c r="AC21" s="35">
        <f t="shared" si="10"/>
        <v>0</v>
      </c>
      <c r="AD21" s="35">
        <f t="shared" si="11"/>
        <v>0</v>
      </c>
      <c r="AE21" s="35">
        <f t="shared" si="12"/>
        <v>0</v>
      </c>
      <c r="AF21" s="35">
        <f t="shared" si="13"/>
        <v>0</v>
      </c>
      <c r="AG21" s="35">
        <f>ROUND(IF('Indicator Data'!K24=0,0,IF('Indicator Data'!K24&gt;AG$195,10,IF('Indicator Data'!K24&lt;AG$194,0,10-(AG$195-'Indicator Data'!K24)/(AG$195-AG$194)*10))),1)</f>
        <v>0</v>
      </c>
      <c r="AH21" s="35">
        <f t="shared" si="14"/>
        <v>7.8</v>
      </c>
      <c r="AI21" s="35">
        <f t="shared" si="15"/>
        <v>5.6</v>
      </c>
      <c r="AJ21" s="35">
        <f t="shared" si="16"/>
        <v>0</v>
      </c>
      <c r="AK21" s="35">
        <f t="shared" si="17"/>
        <v>0</v>
      </c>
      <c r="AL21" s="35">
        <f t="shared" si="18"/>
        <v>0</v>
      </c>
      <c r="AM21" s="35">
        <f t="shared" si="19"/>
        <v>0</v>
      </c>
      <c r="AN21" s="35">
        <f t="shared" si="20"/>
        <v>0</v>
      </c>
      <c r="AO21" s="143">
        <f t="shared" si="21"/>
        <v>7.4</v>
      </c>
      <c r="AP21" s="143">
        <f t="shared" si="41"/>
        <v>5.0999999999999996</v>
      </c>
      <c r="AQ21" s="143">
        <f t="shared" si="22"/>
        <v>0</v>
      </c>
      <c r="AR21" s="143">
        <f t="shared" si="23"/>
        <v>0</v>
      </c>
      <c r="AS21" s="35">
        <f t="shared" si="24"/>
        <v>0</v>
      </c>
      <c r="AT21" s="35">
        <f>IF('Indicator Data'!L24="No data","x",IF('Indicator Data'!CD24&lt;1000,"x",ROUND((IF('Indicator Data'!L24&gt;AT$195,10,IF('Indicator Data'!L24&lt;AT$194,0,10-(AT$195-'Indicator Data'!L24)/(AT$195-AT$194)*10))),1)))</f>
        <v>0</v>
      </c>
      <c r="AU21" s="143">
        <f t="shared" si="25"/>
        <v>0</v>
      </c>
      <c r="AV21" s="35">
        <f>IF('Indicator Data'!M24="No data","x",ROUND(IF('Indicator Data'!M24=0,0,IF(LOG('Indicator Data'!M24)&gt;AV$195,10,IF(LOG('Indicator Data'!M24)&lt;AV$194,0,10-(AV$195-LOG('Indicator Data'!M24))/(AV$195-AV$194)*10))),1))</f>
        <v>6.8</v>
      </c>
      <c r="AW21" s="36">
        <f>IF(AV21="x","x",'Indicator Data'!M24/'Indicator Data'!$CC24)</f>
        <v>0.69843639522427803</v>
      </c>
      <c r="AX21" s="35">
        <f t="shared" si="42"/>
        <v>7.8</v>
      </c>
      <c r="AY21" s="35">
        <f t="shared" si="43"/>
        <v>7.3</v>
      </c>
      <c r="AZ21" s="35" t="str">
        <f>IF('Indicator Data'!N24="No data","x",ROUND(IF('Indicator Data'!N24=0,0,IF(LOG('Indicator Data'!N24)&gt;AZ$195,10,IF(LOG('Indicator Data'!N24)&lt;AZ$194,0,10-(AZ$195-LOG('Indicator Data'!N24))/(AZ$195-AZ$194)*10))),1))</f>
        <v>x</v>
      </c>
      <c r="BA21" s="36" t="str">
        <f>IF(AZ21="x","x",'Indicator Data'!N24/'Indicator Data'!$CC24)</f>
        <v>x</v>
      </c>
      <c r="BB21" s="35" t="str">
        <f t="shared" si="44"/>
        <v>x</v>
      </c>
      <c r="BC21" s="35" t="str">
        <f t="shared" si="45"/>
        <v>x</v>
      </c>
      <c r="BD21" s="35" t="str">
        <f>IF('Indicator Data'!O24="No data","x",ROUND(IF('Indicator Data'!O24=0,0,IF(LOG('Indicator Data'!O24)&gt;BD$195,10,IF(LOG('Indicator Data'!O24)&lt;BD$194,0,10-(BD$195-LOG('Indicator Data'!O24))/(BD$195-BD$194)*10))),1))</f>
        <v>x</v>
      </c>
      <c r="BE21" s="36" t="str">
        <f>IF(BD21="x","x",'Indicator Data'!O24/'Indicator Data'!$CC24)</f>
        <v>x</v>
      </c>
      <c r="BF21" s="35" t="str">
        <f t="shared" si="46"/>
        <v>x</v>
      </c>
      <c r="BG21" s="35" t="str">
        <f t="shared" si="47"/>
        <v>x</v>
      </c>
      <c r="BH21" s="35" t="str">
        <f>IF('Indicator Data'!P24="No data","x",ROUND(IF('Indicator Data'!P24=0,0,IF(LOG('Indicator Data'!P24)&gt;BH$195,10,IF(LOG('Indicator Data'!P24)&lt;BH$194,0,10-(BH$195-LOG('Indicator Data'!P24))/(BH$195-BH$194)*10))),1))</f>
        <v>x</v>
      </c>
      <c r="BI21" s="36" t="str">
        <f>IF(BH21="x","x",'Indicator Data'!P24/'Indicator Data'!$CC24)</f>
        <v>x</v>
      </c>
      <c r="BJ21" s="35" t="str">
        <f t="shared" si="48"/>
        <v>x</v>
      </c>
      <c r="BK21" s="35" t="str">
        <f t="shared" si="49"/>
        <v>x</v>
      </c>
      <c r="BL21" s="35">
        <f t="shared" si="50"/>
        <v>7.3</v>
      </c>
      <c r="BM21" s="35">
        <f>ROUND(IF('Indicator Data'!Q24=0,0,IF(LOG('Indicator Data'!Q24)&gt;BM$195,10,IF(LOG('Indicator Data'!Q24)&lt;BM$194,0,10-(BM$195-LOG('Indicator Data'!Q24))/(BM$195-BM$194)*10))),1)</f>
        <v>6.6</v>
      </c>
      <c r="BN21" s="35">
        <f>ROUND(IF('Indicator Data'!R24=0,0,IF(LOG('Indicator Data'!R24)&gt;BN$195,10,IF(LOG('Indicator Data'!R24)&lt;BN$194,0,10-(BN$195-LOG('Indicator Data'!R24))/(BN$195-BN$194)*10))),1)</f>
        <v>6.8</v>
      </c>
      <c r="BO21" s="35">
        <f t="shared" si="51"/>
        <v>6.7333333333333334</v>
      </c>
      <c r="BP21" s="36">
        <f>'Indicator Data'!Q24/'Indicator Data'!$CC24</f>
        <v>0.53835141121087815</v>
      </c>
      <c r="BQ21" s="36">
        <f>'Indicator Data'!R24/'Indicator Data'!$CC24</f>
        <v>0.15592431872897761</v>
      </c>
      <c r="BR21" s="35">
        <f t="shared" si="26"/>
        <v>5.4</v>
      </c>
      <c r="BS21" s="35">
        <f t="shared" si="27"/>
        <v>1.9</v>
      </c>
      <c r="BT21" s="35">
        <f t="shared" si="28"/>
        <v>3.0666666666666669</v>
      </c>
      <c r="BU21" s="35">
        <f t="shared" si="52"/>
        <v>5.2</v>
      </c>
      <c r="BV21" s="35">
        <f>ROUND(IF('Indicator Data'!S24=0,0,IF(LOG('Indicator Data'!S24)&gt;BV$195,10,IF(LOG('Indicator Data'!S24)&lt;BV$194,0,10-(BV$195-LOG('Indicator Data'!S24))/(BV$195-BV$194)*10))),1)</f>
        <v>5.4</v>
      </c>
      <c r="BW21" s="35">
        <f>ROUND(IF('Indicator Data'!T24=0,0,IF(LOG('Indicator Data'!T24)&gt;BW$195,10,IF(LOG('Indicator Data'!T24)&lt;BW$194,0,10-(BW$195-LOG('Indicator Data'!T24))/(BW$195-BW$194)*10))),1)</f>
        <v>6.5</v>
      </c>
      <c r="BX21" s="35">
        <f t="shared" si="53"/>
        <v>6.1333333333333329</v>
      </c>
      <c r="BY21" s="36">
        <f>'Indicator Data'!S24/'Indicator Data'!$CC24</f>
        <v>7.6832523627236263E-2</v>
      </c>
      <c r="BZ21" s="36">
        <f>'Indicator Data'!T24/'Indicator Data'!$CC24</f>
        <v>0.4604059277156653</v>
      </c>
      <c r="CA21" s="35">
        <f t="shared" si="29"/>
        <v>1.3</v>
      </c>
      <c r="CB21" s="35">
        <f t="shared" si="30"/>
        <v>4.5999999999999996</v>
      </c>
      <c r="CC21" s="35">
        <f t="shared" si="54"/>
        <v>3.5</v>
      </c>
      <c r="CD21" s="35">
        <f t="shared" si="55"/>
        <v>5</v>
      </c>
      <c r="CE21" s="35">
        <f t="shared" si="56"/>
        <v>5.0999999999999996</v>
      </c>
      <c r="CF21" s="35">
        <f>ROUND(IF('Indicator Data'!U24=0,0,IF(LOG('Indicator Data'!U24)&gt;CF$195,10,IF(LOG('Indicator Data'!U24)&lt;CF$194,0,10-(CF$195-LOG('Indicator Data'!U24))/(CF$195-CF$194)*10))),1)</f>
        <v>6</v>
      </c>
      <c r="CG21" s="36">
        <f>'Indicator Data'!U24/'Indicator Data'!$CC24</f>
        <v>0.2071871761330018</v>
      </c>
      <c r="CH21" s="35">
        <f t="shared" si="31"/>
        <v>2.2999999999999998</v>
      </c>
      <c r="CI21" s="35">
        <f t="shared" si="57"/>
        <v>4.4000000000000004</v>
      </c>
      <c r="CJ21" s="35">
        <f>ROUND(IF('Indicator Data'!V24=0,0,IF(LOG('Indicator Data'!V24)&gt;CJ$195,10,IF(LOG('Indicator Data'!V24)&lt;CJ$194,0,10-(CJ$195-LOG('Indicator Data'!V24))/(CJ$195-CJ$194)*10))),1)</f>
        <v>6.5</v>
      </c>
      <c r="CK21" s="36">
        <f>IF('Indicator Data'!V24/'Indicator Data'!$CC24&gt;1,1,'Indicator Data'!V24/'Indicator Data'!$CC24)</f>
        <v>0.42209629378064195</v>
      </c>
      <c r="CL21" s="35">
        <f t="shared" si="32"/>
        <v>4.2</v>
      </c>
      <c r="CM21" s="35">
        <f t="shared" si="58"/>
        <v>5.5</v>
      </c>
      <c r="CN21" s="35">
        <f>ROUND(IF('Indicator Data'!W24=0,0,IF(LOG('Indicator Data'!W24)&gt;CN$195,10,IF(LOG('Indicator Data'!W24)&lt;CN$194,0,10-(CN$195-LOG('Indicator Data'!W24))/(CN$195-CN$194)*10))),1)</f>
        <v>6.7</v>
      </c>
      <c r="CO21" s="36">
        <f>'Indicator Data'!W24/'Indicator Data'!$CC24</f>
        <v>0.55912751123521254</v>
      </c>
      <c r="CP21" s="35">
        <f t="shared" si="33"/>
        <v>5.6</v>
      </c>
      <c r="CQ21" s="35">
        <f t="shared" si="59"/>
        <v>6.2</v>
      </c>
      <c r="CR21" s="35">
        <f t="shared" si="34"/>
        <v>5.3</v>
      </c>
      <c r="CS21" s="35">
        <f>IF('Indicator Data'!BS24="No data","x",ROUND(IF('Indicator Data'!BS24&gt;CS$195,0,IF('Indicator Data'!BS24&lt;CS$194,10,(CS$195-'Indicator Data'!BS24)/(CS$195-CS$194)*10)),1))</f>
        <v>3.4</v>
      </c>
      <c r="CT21" s="35">
        <f>IF('Indicator Data'!BT24="No data","x",ROUND(IF('Indicator Data'!BT24&gt;CT$195,0,IF('Indicator Data'!BT24&lt;CT$194,10,(CT$195-'Indicator Data'!BT24)/(CT$195-CT$194)*10)),1))</f>
        <v>0.5</v>
      </c>
      <c r="CU21" s="35">
        <f>IF('Indicator Data'!AC24="No data","x",ROUND(IF('Indicator Data'!AC24&gt;CU$195,0,IF('Indicator Data'!AC24&lt;CU$194,10,(CU$195-'Indicator Data'!AC24)/(CU$195-CU$194)*10)),1))</f>
        <v>2</v>
      </c>
      <c r="CV21" s="35">
        <f t="shared" si="35"/>
        <v>2</v>
      </c>
      <c r="CW21" s="35">
        <f>IF('Indicator Data'!X24="No data","x",ROUND(IF(LOG('Indicator Data'!X24)&gt;CW$195,10,IF(LOG('Indicator Data'!X24)&lt;CW$194,0,10-(CW$195-LOG('Indicator Data'!X24))/(CW$195-CW$194)*10)),1))</f>
        <v>4.3</v>
      </c>
      <c r="CX21" s="35">
        <f>IF('Indicator Data'!Y24="No data","x",ROUND(IF('Indicator Data'!Y24&gt;CX$195,10,IF('Indicator Data'!Y24&lt;CX$194,0,10-(CX$195-'Indicator Data'!Y24)/(CX$195-CX$194)*10)),1))</f>
        <v>5.8</v>
      </c>
      <c r="CY21" s="35">
        <f>IF('Indicator Data'!Z24="No data","x",ROUND(IF('Indicator Data'!Z24&gt;CY$195,10,IF('Indicator Data'!Z24&lt;CY$194,0,10-(CY$195-'Indicator Data'!Z24)/(CY$195-CY$194)*10)),1))</f>
        <v>4.2</v>
      </c>
      <c r="CZ21" s="35" t="str">
        <f>IF('Indicator Data'!AA24="No data","x",ROUND(IF('Indicator Data'!AA24&gt;CZ$195,10,IF('Indicator Data'!AA24&lt;CZ$194,0,10-(CZ$195-'Indicator Data'!AA24)/(CZ$195-CZ$194)*10)),1))</f>
        <v>x</v>
      </c>
      <c r="DA21" s="35">
        <f t="shared" si="60"/>
        <v>4.8</v>
      </c>
      <c r="DB21" s="35">
        <f t="shared" si="61"/>
        <v>3.9</v>
      </c>
      <c r="DC21" s="35" t="str">
        <f>IF('Indicator Data'!AF24="No data","x",ROUND(IF('Indicator Data'!AF24&gt;DC$195,10,IF('Indicator Data'!AF24&lt;DC$194,0,10-(DC$195-'Indicator Data'!AF24)/(DC$195-DC$194)*10)),1))</f>
        <v>x</v>
      </c>
      <c r="DD21" s="35">
        <f>IF('Indicator Data'!AG24="No data","x",ROUND(IF('Indicator Data'!AG24&gt;DD$195,10,IF('Indicator Data'!AG24&lt;DD$194,0,10-(DD$195-'Indicator Data'!AG24)/(DD$195-DD$194)*10)),1))</f>
        <v>2.2000000000000002</v>
      </c>
      <c r="DE21" s="35">
        <f t="shared" si="62"/>
        <v>4.0999999999999996</v>
      </c>
      <c r="DF21" s="35">
        <f>IF('Indicator Data'!AB24="No data","x",ROUND(IF('Indicator Data'!AB24&gt;DF$195,10,IF('Indicator Data'!AB24&lt;DF$194,0,10-(DF$195-'Indicator Data'!AB24)/(DF$195-DF$194)*10)),1))</f>
        <v>0</v>
      </c>
      <c r="DG21" s="35">
        <f t="shared" si="63"/>
        <v>1.5</v>
      </c>
      <c r="DH21" s="144">
        <f>IF('Indicator Data'!AD24="No data","x",'Indicator Data'!AD24/'Indicator Data'!$CB24)</f>
        <v>1.0717821910493875E-3</v>
      </c>
      <c r="DI21" s="35">
        <f t="shared" si="64"/>
        <v>0</v>
      </c>
      <c r="DJ21" s="35">
        <f>IF('Indicator Data'!AE24="No data","x",ROUND(IF('Indicator Data'!AE24&gt;DJ$195,0,IF('Indicator Data'!AE24&lt;DJ$194,10,(DJ$195-'Indicator Data'!AE24)/(DJ$195-DJ$194)*10)),1))</f>
        <v>4</v>
      </c>
      <c r="DK21" s="35">
        <f t="shared" si="65"/>
        <v>2</v>
      </c>
      <c r="DL21" s="35">
        <f t="shared" si="66"/>
        <v>2.5</v>
      </c>
      <c r="DM21" s="37">
        <f t="shared" si="36"/>
        <v>5</v>
      </c>
      <c r="DN21" s="38">
        <f t="shared" si="37"/>
        <v>3.5</v>
      </c>
      <c r="DO21" s="35">
        <f>ROUND(IF('Indicator Data'!AH24=0,0,IF('Indicator Data'!AH24&gt;DO$195,10,IF('Indicator Data'!AH24&lt;DO$194,0,10-(DO$195-'Indicator Data'!AH24)/(DO$195-DO$194)*10))),1)</f>
        <v>0.1</v>
      </c>
      <c r="DP21" s="35">
        <f>ROUND(IF('Indicator Data'!AI24=0,0,IF(LOG('Indicator Data'!AI24)&gt;LOG(DP$195),10,IF(LOG('Indicator Data'!AI24)&lt;LOG(DP$194),0,10-(LOG(DP$195)-LOG('Indicator Data'!AI24))/(LOG(DP$195)-LOG(DP$194))*10))),1)</f>
        <v>0</v>
      </c>
      <c r="DQ21" s="37">
        <f t="shared" si="38"/>
        <v>0.1</v>
      </c>
      <c r="DR21" s="35">
        <f>'Indicator Data'!AJ24</f>
        <v>0</v>
      </c>
      <c r="DS21" s="35">
        <f>'Indicator Data'!AK24</f>
        <v>0</v>
      </c>
      <c r="DT21" s="37">
        <f t="shared" si="39"/>
        <v>0</v>
      </c>
      <c r="DU21" s="38">
        <f t="shared" si="40"/>
        <v>0.1</v>
      </c>
      <c r="DV21" s="13"/>
      <c r="DW21" s="83"/>
    </row>
    <row r="22" spans="1:127" s="2" customFormat="1" x14ac:dyDescent="0.3">
      <c r="A22" s="98" t="str">
        <f>'Indicator Data'!A25</f>
        <v>Bolivia</v>
      </c>
      <c r="B22" s="39" t="str">
        <f>'Indicator Data'!B25</f>
        <v>BOL</v>
      </c>
      <c r="C22" s="35">
        <f>ROUND(IF('Indicator Data'!C25=0,0.1,IF(LOG('Indicator Data'!C25)&gt;C$195,10,IF(LOG('Indicator Data'!C25)&lt;C$194,0,10-(C$195-LOG('Indicator Data'!C25))/(C$195-C$194)*10))),1)</f>
        <v>8.3000000000000007</v>
      </c>
      <c r="D22" s="35">
        <f>ROUND(IF('Indicator Data'!D25=0,0.1,IF(LOG('Indicator Data'!D25)&gt;D$195,10,IF(LOG('Indicator Data'!D25)&lt;D$194,0,10-(D$195-LOG('Indicator Data'!D25))/(D$195-D$194)*10))),1)</f>
        <v>8.1</v>
      </c>
      <c r="E22" s="35">
        <f t="shared" si="0"/>
        <v>8.1999999999999993</v>
      </c>
      <c r="F22" s="35">
        <f>IF('Indicator Data'!E25="No data",0.1,(ROUND(IF('Indicator Data'!E25=0,0,IF(LOG('Indicator Data'!E25)&gt;F$195,10,IF(LOG('Indicator Data'!E25)&lt;F$194,0,10-(F$195-LOG('Indicator Data'!E25))/(F$195-F$194)*10))),1)))</f>
        <v>6.9</v>
      </c>
      <c r="G22" s="35">
        <f>ROUND(IF('Indicator Data'!F25=0,0,IF(LOG('Indicator Data'!F25)&gt;G$195,10,IF(LOG('Indicator Data'!F25)&lt;G$194,0,10-(G$195-LOG('Indicator Data'!F25))/(G$195-G$194)*10))),1)</f>
        <v>0</v>
      </c>
      <c r="H22" s="35">
        <f>ROUND(IF('Indicator Data'!G25=0,0,IF(LOG('Indicator Data'!G25)&gt;H$195,10,IF(LOG('Indicator Data'!G25)&lt;H$194,0,10-(H$195-LOG('Indicator Data'!G25))/(H$195-H$194)*10))),1)</f>
        <v>0</v>
      </c>
      <c r="I22" s="35">
        <f>ROUND(IF('Indicator Data'!H25=0,0,IF(LOG('Indicator Data'!H25)&gt;I$195,10,IF(LOG('Indicator Data'!H25)&lt;I$194,0,10-(I$195-LOG('Indicator Data'!H25))/(I$195-I$194)*10))),1)</f>
        <v>0</v>
      </c>
      <c r="J22" s="35">
        <f t="shared" si="1"/>
        <v>0</v>
      </c>
      <c r="K22" s="35">
        <f>ROUND(IF('Indicator Data'!I25=0,0,IF(LOG('Indicator Data'!I25)&gt;K$195,10,IF(LOG('Indicator Data'!I25)&lt;K$194,0,10-(K$195-LOG('Indicator Data'!I25))/(K$195-K$194)*10))),1)</f>
        <v>0</v>
      </c>
      <c r="L22" s="35">
        <f t="shared" si="2"/>
        <v>0</v>
      </c>
      <c r="M22" s="35">
        <f>ROUND(IF('Indicator Data'!J25=0,0,IF(LOG('Indicator Data'!J25)&gt;M$195,10,IF(LOG('Indicator Data'!J25)&lt;M$194,0,10-(M$195-LOG('Indicator Data'!J25))/(M$195-M$194)*10))),1)</f>
        <v>9.1</v>
      </c>
      <c r="N22" s="36">
        <f>'Indicator Data'!C25/'Indicator Data'!$CC25</f>
        <v>1.869821411973175E-3</v>
      </c>
      <c r="O22" s="36">
        <f>'Indicator Data'!D25/'Indicator Data'!$CC25</f>
        <v>2.5563244703215272E-4</v>
      </c>
      <c r="P22" s="36">
        <f>IF(F22=0.1,"x",'Indicator Data'!E25/'Indicator Data'!$CC25)</f>
        <v>5.5175120753811714E-3</v>
      </c>
      <c r="Q22" s="36">
        <f>'Indicator Data'!F25/'Indicator Data'!$CC25</f>
        <v>0</v>
      </c>
      <c r="R22" s="36">
        <f>'Indicator Data'!G25/'Indicator Data'!$CC25</f>
        <v>0</v>
      </c>
      <c r="S22" s="36">
        <f>'Indicator Data'!H25/'Indicator Data'!$CC25</f>
        <v>0</v>
      </c>
      <c r="T22" s="36">
        <f>'Indicator Data'!I25/'Indicator Data'!$CC25</f>
        <v>0</v>
      </c>
      <c r="U22" s="36">
        <f>'Indicator Data'!J25/'Indicator Data'!$CC25</f>
        <v>4.1398244607808504E-3</v>
      </c>
      <c r="V22" s="35">
        <f t="shared" si="3"/>
        <v>9.3000000000000007</v>
      </c>
      <c r="W22" s="35">
        <f t="shared" si="4"/>
        <v>2.6</v>
      </c>
      <c r="X22" s="35">
        <f t="shared" si="5"/>
        <v>7.2</v>
      </c>
      <c r="Y22" s="35">
        <f t="shared" si="6"/>
        <v>3.7</v>
      </c>
      <c r="Z22" s="35">
        <f t="shared" si="7"/>
        <v>0</v>
      </c>
      <c r="AA22" s="35">
        <f t="shared" si="8"/>
        <v>0</v>
      </c>
      <c r="AB22" s="35">
        <f t="shared" si="9"/>
        <v>0</v>
      </c>
      <c r="AC22" s="35">
        <f t="shared" si="10"/>
        <v>0</v>
      </c>
      <c r="AD22" s="35">
        <f t="shared" si="11"/>
        <v>0</v>
      </c>
      <c r="AE22" s="35">
        <f t="shared" si="12"/>
        <v>0</v>
      </c>
      <c r="AF22" s="35">
        <f t="shared" si="13"/>
        <v>1.4</v>
      </c>
      <c r="AG22" s="35">
        <f>ROUND(IF('Indicator Data'!K25=0,0,IF('Indicator Data'!K25&gt;AG$195,10,IF('Indicator Data'!K25&lt;AG$194,0,10-(AG$195-'Indicator Data'!K25)/(AG$195-AG$194)*10))),1)</f>
        <v>9.5</v>
      </c>
      <c r="AH22" s="35">
        <f t="shared" si="14"/>
        <v>8.8000000000000007</v>
      </c>
      <c r="AI22" s="35">
        <f t="shared" si="15"/>
        <v>5.4</v>
      </c>
      <c r="AJ22" s="35">
        <f t="shared" si="16"/>
        <v>0</v>
      </c>
      <c r="AK22" s="35">
        <f t="shared" si="17"/>
        <v>0</v>
      </c>
      <c r="AL22" s="35">
        <f t="shared" si="18"/>
        <v>0</v>
      </c>
      <c r="AM22" s="35">
        <f t="shared" si="19"/>
        <v>0</v>
      </c>
      <c r="AN22" s="35">
        <f t="shared" si="20"/>
        <v>6.7</v>
      </c>
      <c r="AO22" s="143">
        <f t="shared" si="21"/>
        <v>7.7</v>
      </c>
      <c r="AP22" s="143">
        <f t="shared" si="41"/>
        <v>5.5</v>
      </c>
      <c r="AQ22" s="143">
        <f t="shared" si="22"/>
        <v>0</v>
      </c>
      <c r="AR22" s="143">
        <f t="shared" si="23"/>
        <v>0</v>
      </c>
      <c r="AS22" s="35">
        <f t="shared" si="24"/>
        <v>8.1</v>
      </c>
      <c r="AT22" s="35">
        <f>IF('Indicator Data'!L25="No data","x",IF('Indicator Data'!CD25&lt;1000,"x",ROUND((IF('Indicator Data'!L25&gt;AT$195,10,IF('Indicator Data'!L25&lt;AT$194,0,10-(AT$195-'Indicator Data'!L25)/(AT$195-AT$194)*10))),1)))</f>
        <v>4.5999999999999996</v>
      </c>
      <c r="AU22" s="143">
        <f t="shared" si="25"/>
        <v>6.4</v>
      </c>
      <c r="AV22" s="35" t="str">
        <f>IF('Indicator Data'!M25="No data","x",ROUND(IF('Indicator Data'!M25=0,0,IF(LOG('Indicator Data'!M25)&gt;AV$195,10,IF(LOG('Indicator Data'!M25)&lt;AV$194,0,10-(AV$195-LOG('Indicator Data'!M25))/(AV$195-AV$194)*10))),1))</f>
        <v>x</v>
      </c>
      <c r="AW22" s="36" t="str">
        <f>IF(AV22="x","x",'Indicator Data'!M25/'Indicator Data'!$CC25)</f>
        <v>x</v>
      </c>
      <c r="AX22" s="35" t="str">
        <f t="shared" si="42"/>
        <v>x</v>
      </c>
      <c r="AY22" s="35" t="str">
        <f t="shared" si="43"/>
        <v>x</v>
      </c>
      <c r="AZ22" s="35" t="str">
        <f>IF('Indicator Data'!N25="No data","x",ROUND(IF('Indicator Data'!N25=0,0,IF(LOG('Indicator Data'!N25)&gt;AZ$195,10,IF(LOG('Indicator Data'!N25)&lt;AZ$194,0,10-(AZ$195-LOG('Indicator Data'!N25))/(AZ$195-AZ$194)*10))),1))</f>
        <v>x</v>
      </c>
      <c r="BA22" s="36" t="str">
        <f>IF(AZ22="x","x",'Indicator Data'!N25/'Indicator Data'!$CC25)</f>
        <v>x</v>
      </c>
      <c r="BB22" s="35" t="str">
        <f t="shared" si="44"/>
        <v>x</v>
      </c>
      <c r="BC22" s="35" t="str">
        <f t="shared" si="45"/>
        <v>x</v>
      </c>
      <c r="BD22" s="35" t="str">
        <f>IF('Indicator Data'!O25="No data","x",ROUND(IF('Indicator Data'!O25=0,0,IF(LOG('Indicator Data'!O25)&gt;BD$195,10,IF(LOG('Indicator Data'!O25)&lt;BD$194,0,10-(BD$195-LOG('Indicator Data'!O25))/(BD$195-BD$194)*10))),1))</f>
        <v>x</v>
      </c>
      <c r="BE22" s="36" t="str">
        <f>IF(BD22="x","x",'Indicator Data'!O25/'Indicator Data'!$CC25)</f>
        <v>x</v>
      </c>
      <c r="BF22" s="35" t="str">
        <f t="shared" si="46"/>
        <v>x</v>
      </c>
      <c r="BG22" s="35" t="str">
        <f t="shared" si="47"/>
        <v>x</v>
      </c>
      <c r="BH22" s="35" t="str">
        <f>IF('Indicator Data'!P25="No data","x",ROUND(IF('Indicator Data'!P25=0,0,IF(LOG('Indicator Data'!P25)&gt;BH$195,10,IF(LOG('Indicator Data'!P25)&lt;BH$194,0,10-(BH$195-LOG('Indicator Data'!P25))/(BH$195-BH$194)*10))),1))</f>
        <v>x</v>
      </c>
      <c r="BI22" s="36" t="str">
        <f>IF(BH22="x","x",'Indicator Data'!P25/'Indicator Data'!$CC25)</f>
        <v>x</v>
      </c>
      <c r="BJ22" s="35" t="str">
        <f t="shared" si="48"/>
        <v>x</v>
      </c>
      <c r="BK22" s="35" t="str">
        <f t="shared" si="49"/>
        <v>x</v>
      </c>
      <c r="BL22" s="35" t="str">
        <f t="shared" si="50"/>
        <v>x</v>
      </c>
      <c r="BM22" s="35">
        <f>ROUND(IF('Indicator Data'!Q25=0,0,IF(LOG('Indicator Data'!Q25)&gt;BM$195,10,IF(LOG('Indicator Data'!Q25)&lt;BM$194,0,10-(BM$195-LOG('Indicator Data'!Q25))/(BM$195-BM$194)*10))),1)</f>
        <v>7.2</v>
      </c>
      <c r="BN22" s="35">
        <f>ROUND(IF('Indicator Data'!R25=0,0,IF(LOG('Indicator Data'!R25)&gt;BN$195,10,IF(LOG('Indicator Data'!R25)&lt;BN$194,0,10-(BN$195-LOG('Indicator Data'!R25))/(BN$195-BN$194)*10))),1)</f>
        <v>9.1999999999999993</v>
      </c>
      <c r="BO22" s="35">
        <f t="shared" si="51"/>
        <v>8.5333333333333332</v>
      </c>
      <c r="BP22" s="36">
        <f>'Indicator Data'!Q25/'Indicator Data'!$CC25</f>
        <v>9.8005141252089298E-2</v>
      </c>
      <c r="BQ22" s="36">
        <f>'Indicator Data'!R25/'Indicator Data'!$CC25</f>
        <v>0.32591115002289911</v>
      </c>
      <c r="BR22" s="35">
        <f t="shared" si="26"/>
        <v>1</v>
      </c>
      <c r="BS22" s="35">
        <f t="shared" si="27"/>
        <v>4.0999999999999996</v>
      </c>
      <c r="BT22" s="35">
        <f t="shared" si="28"/>
        <v>3.0666666666666664</v>
      </c>
      <c r="BU22" s="35">
        <f t="shared" si="52"/>
        <v>6.6</v>
      </c>
      <c r="BV22" s="35">
        <f>ROUND(IF('Indicator Data'!S25=0,0,IF(LOG('Indicator Data'!S25)&gt;BV$195,10,IF(LOG('Indicator Data'!S25)&lt;BV$194,0,10-(BV$195-LOG('Indicator Data'!S25))/(BV$195-BV$194)*10))),1)</f>
        <v>6.6</v>
      </c>
      <c r="BW22" s="35">
        <f>ROUND(IF('Indicator Data'!T25=0,0,IF(LOG('Indicator Data'!T25)&gt;BW$195,10,IF(LOG('Indicator Data'!T25)&lt;BW$194,0,10-(BW$195-LOG('Indicator Data'!T25))/(BW$195-BW$194)*10))),1)</f>
        <v>6.5</v>
      </c>
      <c r="BX22" s="35">
        <f t="shared" si="53"/>
        <v>6.5333333333333341</v>
      </c>
      <c r="BY22" s="36">
        <f>'Indicator Data'!S25/'Indicator Data'!$CC25</f>
        <v>3.6933433814720695E-2</v>
      </c>
      <c r="BZ22" s="36">
        <f>'Indicator Data'!T25/'Indicator Data'!$CC25</f>
        <v>3.5665549081510525E-2</v>
      </c>
      <c r="CA22" s="35">
        <f t="shared" si="29"/>
        <v>0.6</v>
      </c>
      <c r="CB22" s="35">
        <f t="shared" si="30"/>
        <v>0.4</v>
      </c>
      <c r="CC22" s="35">
        <f t="shared" si="54"/>
        <v>0.46666666666666662</v>
      </c>
      <c r="CD22" s="35">
        <f t="shared" si="55"/>
        <v>4.0999999999999996</v>
      </c>
      <c r="CE22" s="35">
        <f t="shared" si="56"/>
        <v>5.5</v>
      </c>
      <c r="CF22" s="35">
        <f>ROUND(IF('Indicator Data'!U25=0,0,IF(LOG('Indicator Data'!U25)&gt;CF$195,10,IF(LOG('Indicator Data'!U25)&lt;CF$194,0,10-(CF$195-LOG('Indicator Data'!U25))/(CF$195-CF$194)*10))),1)</f>
        <v>7.9</v>
      </c>
      <c r="CG22" s="36">
        <f>'Indicator Data'!U25/'Indicator Data'!$CC25</f>
        <v>0.32363391571157468</v>
      </c>
      <c r="CH22" s="35">
        <f t="shared" si="31"/>
        <v>3.6</v>
      </c>
      <c r="CI22" s="35">
        <f t="shared" si="57"/>
        <v>6.2</v>
      </c>
      <c r="CJ22" s="35">
        <f>ROUND(IF('Indicator Data'!V25=0,0,IF(LOG('Indicator Data'!V25)&gt;CJ$195,10,IF(LOG('Indicator Data'!V25)&lt;CJ$194,0,10-(CJ$195-LOG('Indicator Data'!V25))/(CJ$195-CJ$194)*10))),1)</f>
        <v>8.1</v>
      </c>
      <c r="CK22" s="36">
        <f>IF('Indicator Data'!V25/'Indicator Data'!$CC25&gt;1,1,'Indicator Data'!V25/'Indicator Data'!$CC25)</f>
        <v>0.41230215534346687</v>
      </c>
      <c r="CL22" s="35">
        <f t="shared" si="32"/>
        <v>4.0999999999999996</v>
      </c>
      <c r="CM22" s="35">
        <f t="shared" si="58"/>
        <v>6.5</v>
      </c>
      <c r="CN22" s="35">
        <f>ROUND(IF('Indicator Data'!W25=0,0,IF(LOG('Indicator Data'!W25)&gt;CN$195,10,IF(LOG('Indicator Data'!W25)&lt;CN$194,0,10-(CN$195-LOG('Indicator Data'!W25))/(CN$195-CN$194)*10))),1)</f>
        <v>8</v>
      </c>
      <c r="CO22" s="36">
        <f>'Indicator Data'!W25/'Indicator Data'!$CC25</f>
        <v>0.37811142361069039</v>
      </c>
      <c r="CP22" s="35">
        <f t="shared" si="33"/>
        <v>3.8</v>
      </c>
      <c r="CQ22" s="35">
        <f t="shared" si="59"/>
        <v>6.3</v>
      </c>
      <c r="CR22" s="35">
        <f t="shared" si="34"/>
        <v>6.1</v>
      </c>
      <c r="CS22" s="35">
        <f>IF('Indicator Data'!BS25="No data","x",ROUND(IF('Indicator Data'!BS25&gt;CS$195,0,IF('Indicator Data'!BS25&lt;CS$194,10,(CS$195-'Indicator Data'!BS25)/(CS$195-CS$194)*10)),1))</f>
        <v>4.4000000000000004</v>
      </c>
      <c r="CT22" s="35">
        <f>IF('Indicator Data'!BT25="No data","x",ROUND(IF('Indicator Data'!BT25&gt;CT$195,0,IF('Indicator Data'!BT25&lt;CT$194,10,(CT$195-'Indicator Data'!BT25)/(CT$195-CT$194)*10)),1))</f>
        <v>1.2</v>
      </c>
      <c r="CU22" s="35">
        <f>IF('Indicator Data'!AC25="No data","x",ROUND(IF('Indicator Data'!AC25&gt;CU$195,0,IF('Indicator Data'!AC25&lt;CU$194,10,(CU$195-'Indicator Data'!AC25)/(CU$195-CU$194)*10)),1))</f>
        <v>7.5</v>
      </c>
      <c r="CV22" s="35">
        <f t="shared" si="35"/>
        <v>4.4000000000000004</v>
      </c>
      <c r="CW22" s="35">
        <f>IF('Indicator Data'!X25="No data","x",ROUND(IF(LOG('Indicator Data'!X25)&gt;CW$195,10,IF(LOG('Indicator Data'!X25)&lt;CW$194,0,10-(CW$195-LOG('Indicator Data'!X25))/(CW$195-CW$194)*10)),1))</f>
        <v>3.4</v>
      </c>
      <c r="CX22" s="35">
        <f>IF('Indicator Data'!Y25="No data","x",ROUND(IF('Indicator Data'!Y25&gt;CX$195,10,IF('Indicator Data'!Y25&lt;CX$194,0,10-(CX$195-'Indicator Data'!Y25)/(CX$195-CX$194)*10)),1))</f>
        <v>3.8</v>
      </c>
      <c r="CY22" s="35">
        <f>IF('Indicator Data'!Z25="No data","x",ROUND(IF('Indicator Data'!Z25&gt;CY$195,10,IF('Indicator Data'!Z25&lt;CY$194,0,10-(CY$195-'Indicator Data'!Z25)/(CY$195-CY$194)*10)),1))</f>
        <v>7</v>
      </c>
      <c r="CZ22" s="35">
        <f>IF('Indicator Data'!AA25="No data","x",ROUND(IF('Indicator Data'!AA25&gt;CZ$195,10,IF('Indicator Data'!AA25&lt;CZ$194,0,10-(CZ$195-'Indicator Data'!AA25)/(CZ$195-CZ$194)*10)),1))</f>
        <v>3.8</v>
      </c>
      <c r="DA22" s="35">
        <f t="shared" si="60"/>
        <v>4.5</v>
      </c>
      <c r="DB22" s="35">
        <f t="shared" si="61"/>
        <v>4.5</v>
      </c>
      <c r="DC22" s="35">
        <f>IF('Indicator Data'!AF25="No data","x",ROUND(IF('Indicator Data'!AF25&gt;DC$195,10,IF('Indicator Data'!AF25&lt;DC$194,0,10-(DC$195-'Indicator Data'!AF25)/(DC$195-DC$194)*10)),1))</f>
        <v>5.4</v>
      </c>
      <c r="DD22" s="35">
        <f>IF('Indicator Data'!AG25="No data","x",ROUND(IF('Indicator Data'!AG25&gt;DD$195,10,IF('Indicator Data'!AG25&lt;DD$194,0,10-(DD$195-'Indicator Data'!AG25)/(DD$195-DD$194)*10)),1))</f>
        <v>3.4</v>
      </c>
      <c r="DE22" s="35">
        <f t="shared" si="62"/>
        <v>4.5</v>
      </c>
      <c r="DF22" s="35">
        <f>IF('Indicator Data'!AB25="No data","x",ROUND(IF('Indicator Data'!AB25&gt;DF$195,10,IF('Indicator Data'!AB25&lt;DF$194,0,10-(DF$195-'Indicator Data'!AB25)/(DF$195-DF$194)*10)),1))</f>
        <v>4.4000000000000004</v>
      </c>
      <c r="DG22" s="35">
        <f t="shared" si="63"/>
        <v>4.4000000000000004</v>
      </c>
      <c r="DH22" s="144">
        <f>IF('Indicator Data'!AD25="No data","x",'Indicator Data'!AD25/'Indicator Data'!$CB25)</f>
        <v>1.1557411533887219E-3</v>
      </c>
      <c r="DI22" s="35">
        <f t="shared" si="64"/>
        <v>0</v>
      </c>
      <c r="DJ22" s="35" t="str">
        <f>IF('Indicator Data'!AE25="No data","x",ROUND(IF('Indicator Data'!AE25&gt;DJ$195,0,IF('Indicator Data'!AE25&lt;DJ$194,10,(DJ$195-'Indicator Data'!AE25)/(DJ$195-DJ$194)*10)),1))</f>
        <v>x</v>
      </c>
      <c r="DK22" s="35">
        <f t="shared" si="65"/>
        <v>0</v>
      </c>
      <c r="DL22" s="35">
        <f t="shared" si="66"/>
        <v>3</v>
      </c>
      <c r="DM22" s="37">
        <f t="shared" si="36"/>
        <v>4.7</v>
      </c>
      <c r="DN22" s="38">
        <f t="shared" si="37"/>
        <v>4.7</v>
      </c>
      <c r="DO22" s="35">
        <f>ROUND(IF('Indicator Data'!AH25=0,0,IF('Indicator Data'!AH25&gt;DO$195,10,IF('Indicator Data'!AH25&lt;DO$194,0,10-(DO$195-'Indicator Data'!AH25)/(DO$195-DO$194)*10))),1)</f>
        <v>9</v>
      </c>
      <c r="DP22" s="35">
        <f>ROUND(IF('Indicator Data'!AI25=0,0,IF(LOG('Indicator Data'!AI25)&gt;LOG(DP$195),10,IF(LOG('Indicator Data'!AI25)&lt;LOG(DP$194),0,10-(LOG(DP$195)-LOG('Indicator Data'!AI25))/(LOG(DP$195)-LOG(DP$194))*10))),1)</f>
        <v>4.5999999999999996</v>
      </c>
      <c r="DQ22" s="37">
        <f t="shared" si="38"/>
        <v>7.4</v>
      </c>
      <c r="DR22" s="35">
        <f>'Indicator Data'!AJ25</f>
        <v>0</v>
      </c>
      <c r="DS22" s="35">
        <f>'Indicator Data'!AK25</f>
        <v>0</v>
      </c>
      <c r="DT22" s="37">
        <f t="shared" si="39"/>
        <v>0</v>
      </c>
      <c r="DU22" s="38">
        <f t="shared" si="40"/>
        <v>5.2</v>
      </c>
      <c r="DV22" s="13"/>
      <c r="DW22" s="83"/>
    </row>
    <row r="23" spans="1:127" s="2" customFormat="1" x14ac:dyDescent="0.3">
      <c r="A23" s="98" t="str">
        <f>'Indicator Data'!A26</f>
        <v>Bosnia and Herzegovina</v>
      </c>
      <c r="B23" s="39" t="str">
        <f>'Indicator Data'!B26</f>
        <v>BIH</v>
      </c>
      <c r="C23" s="35">
        <f>ROUND(IF('Indicator Data'!C26=0,0.1,IF(LOG('Indicator Data'!C26)&gt;C$195,10,IF(LOG('Indicator Data'!C26)&lt;C$194,0,10-(C$195-LOG('Indicator Data'!C26))/(C$195-C$194)*10))),1)</f>
        <v>7.3</v>
      </c>
      <c r="D23" s="35">
        <f>ROUND(IF('Indicator Data'!D26=0,0.1,IF(LOG('Indicator Data'!D26)&gt;D$195,10,IF(LOG('Indicator Data'!D26)&lt;D$194,0,10-(D$195-LOG('Indicator Data'!D26))/(D$195-D$194)*10))),1)</f>
        <v>0.1</v>
      </c>
      <c r="E23" s="35">
        <f t="shared" si="0"/>
        <v>4.5999999999999996</v>
      </c>
      <c r="F23" s="35">
        <f>IF('Indicator Data'!E26="No data",0.1,(ROUND(IF('Indicator Data'!E26=0,0,IF(LOG('Indicator Data'!E26)&gt;F$195,10,IF(LOG('Indicator Data'!E26)&lt;F$194,0,10-(F$195-LOG('Indicator Data'!E26))/(F$195-F$194)*10))),1)))</f>
        <v>6.6</v>
      </c>
      <c r="G23" s="35">
        <f>ROUND(IF('Indicator Data'!F26=0,0,IF(LOG('Indicator Data'!F26)&gt;G$195,10,IF(LOG('Indicator Data'!F26)&lt;G$194,0,10-(G$195-LOG('Indicator Data'!F26))/(G$195-G$194)*10))),1)</f>
        <v>2.7</v>
      </c>
      <c r="H23" s="35">
        <f>ROUND(IF('Indicator Data'!G26=0,0,IF(LOG('Indicator Data'!G26)&gt;H$195,10,IF(LOG('Indicator Data'!G26)&lt;H$194,0,10-(H$195-LOG('Indicator Data'!G26))/(H$195-H$194)*10))),1)</f>
        <v>0</v>
      </c>
      <c r="I23" s="35">
        <f>ROUND(IF('Indicator Data'!H26=0,0,IF(LOG('Indicator Data'!H26)&gt;I$195,10,IF(LOG('Indicator Data'!H26)&lt;I$194,0,10-(I$195-LOG('Indicator Data'!H26))/(I$195-I$194)*10))),1)</f>
        <v>0</v>
      </c>
      <c r="J23" s="35">
        <f t="shared" si="1"/>
        <v>0</v>
      </c>
      <c r="K23" s="35">
        <f>ROUND(IF('Indicator Data'!I26=0,0,IF(LOG('Indicator Data'!I26)&gt;K$195,10,IF(LOG('Indicator Data'!I26)&lt;K$194,0,10-(K$195-LOG('Indicator Data'!I26))/(K$195-K$194)*10))),1)</f>
        <v>0</v>
      </c>
      <c r="L23" s="35">
        <f t="shared" si="2"/>
        <v>0</v>
      </c>
      <c r="M23" s="35">
        <f>ROUND(IF('Indicator Data'!J26=0,0,IF(LOG('Indicator Data'!J26)&gt;M$195,10,IF(LOG('Indicator Data'!J26)&lt;M$194,0,10-(M$195-LOG('Indicator Data'!J26))/(M$195-M$194)*10))),1)</f>
        <v>5.6</v>
      </c>
      <c r="N23" s="36">
        <f>'Indicator Data'!C26/'Indicator Data'!$CC26</f>
        <v>2.105262974272389E-3</v>
      </c>
      <c r="O23" s="36">
        <f>'Indicator Data'!D26/'Indicator Data'!$CC26</f>
        <v>0</v>
      </c>
      <c r="P23" s="36">
        <f>IF(F23=0.1,"x",'Indicator Data'!E26/'Indicator Data'!$CC26)</f>
        <v>1.1235980673152774E-2</v>
      </c>
      <c r="Q23" s="36">
        <f>'Indicator Data'!F26/'Indicator Data'!$CC26</f>
        <v>1.1622403365763871E-7</v>
      </c>
      <c r="R23" s="36">
        <f>'Indicator Data'!G26/'Indicator Data'!$CC26</f>
        <v>0</v>
      </c>
      <c r="S23" s="36">
        <f>'Indicator Data'!H26/'Indicator Data'!$CC26</f>
        <v>0</v>
      </c>
      <c r="T23" s="36">
        <f>'Indicator Data'!I26/'Indicator Data'!$CC26</f>
        <v>0</v>
      </c>
      <c r="U23" s="36">
        <f>'Indicator Data'!J26/'Indicator Data'!$CC26</f>
        <v>4.6989219037601895E-4</v>
      </c>
      <c r="V23" s="35">
        <f t="shared" si="3"/>
        <v>10</v>
      </c>
      <c r="W23" s="35">
        <f t="shared" si="4"/>
        <v>0</v>
      </c>
      <c r="X23" s="35">
        <f t="shared" si="5"/>
        <v>7.6</v>
      </c>
      <c r="Y23" s="35">
        <f t="shared" si="6"/>
        <v>7.5</v>
      </c>
      <c r="Z23" s="35">
        <f t="shared" si="7"/>
        <v>3.5</v>
      </c>
      <c r="AA23" s="35">
        <f t="shared" si="8"/>
        <v>0</v>
      </c>
      <c r="AB23" s="35">
        <f t="shared" si="9"/>
        <v>0</v>
      </c>
      <c r="AC23" s="35">
        <f t="shared" si="10"/>
        <v>0</v>
      </c>
      <c r="AD23" s="35">
        <f t="shared" si="11"/>
        <v>0</v>
      </c>
      <c r="AE23" s="35">
        <f t="shared" si="12"/>
        <v>0</v>
      </c>
      <c r="AF23" s="35">
        <f t="shared" si="13"/>
        <v>0.2</v>
      </c>
      <c r="AG23" s="35">
        <f>ROUND(IF('Indicator Data'!K26=0,0,IF('Indicator Data'!K26&gt;AG$195,10,IF('Indicator Data'!K26&lt;AG$194,0,10-(AG$195-'Indicator Data'!K26)/(AG$195-AG$194)*10))),1)</f>
        <v>1.9</v>
      </c>
      <c r="AH23" s="35">
        <f t="shared" si="14"/>
        <v>8.6999999999999993</v>
      </c>
      <c r="AI23" s="35">
        <f t="shared" si="15"/>
        <v>0.1</v>
      </c>
      <c r="AJ23" s="35">
        <f t="shared" si="16"/>
        <v>0</v>
      </c>
      <c r="AK23" s="35">
        <f t="shared" si="17"/>
        <v>0</v>
      </c>
      <c r="AL23" s="35">
        <f t="shared" si="18"/>
        <v>0</v>
      </c>
      <c r="AM23" s="35">
        <f t="shared" si="19"/>
        <v>0</v>
      </c>
      <c r="AN23" s="35">
        <f t="shared" si="20"/>
        <v>3.4</v>
      </c>
      <c r="AO23" s="143">
        <f t="shared" si="21"/>
        <v>6.3</v>
      </c>
      <c r="AP23" s="143">
        <f t="shared" si="41"/>
        <v>7.1</v>
      </c>
      <c r="AQ23" s="143">
        <f t="shared" si="22"/>
        <v>3.1</v>
      </c>
      <c r="AR23" s="143">
        <f t="shared" si="23"/>
        <v>0</v>
      </c>
      <c r="AS23" s="35">
        <f t="shared" si="24"/>
        <v>2.7</v>
      </c>
      <c r="AT23" s="35">
        <f>IF('Indicator Data'!L26="No data","x",IF('Indicator Data'!CD26&lt;1000,"x",ROUND((IF('Indicator Data'!L26&gt;AT$195,10,IF('Indicator Data'!L26&lt;AT$194,0,10-(AT$195-'Indicator Data'!L26)/(AT$195-AT$194)*10))),1)))</f>
        <v>3.7</v>
      </c>
      <c r="AU23" s="143">
        <f t="shared" si="25"/>
        <v>3.2</v>
      </c>
      <c r="AV23" s="35">
        <f>IF('Indicator Data'!M26="No data","x",ROUND(IF('Indicator Data'!M26=0,0,IF(LOG('Indicator Data'!M26)&gt;AV$195,10,IF(LOG('Indicator Data'!M26)&lt;AV$194,0,10-(AV$195-LOG('Indicator Data'!M26))/(AV$195-AV$194)*10))),1))</f>
        <v>3.1</v>
      </c>
      <c r="AW23" s="36">
        <f>IF(AV23="x","x",'Indicator Data'!M26/'Indicator Data'!$CC26)</f>
        <v>3.7298777433868001E-4</v>
      </c>
      <c r="AX23" s="35">
        <f t="shared" si="42"/>
        <v>0</v>
      </c>
      <c r="AY23" s="35">
        <f t="shared" si="43"/>
        <v>1.7</v>
      </c>
      <c r="AZ23" s="35" t="str">
        <f>IF('Indicator Data'!N26="No data","x",ROUND(IF('Indicator Data'!N26=0,0,IF(LOG('Indicator Data'!N26)&gt;AZ$195,10,IF(LOG('Indicator Data'!N26)&lt;AZ$194,0,10-(AZ$195-LOG('Indicator Data'!N26))/(AZ$195-AZ$194)*10))),1))</f>
        <v>x</v>
      </c>
      <c r="BA23" s="36" t="str">
        <f>IF(AZ23="x","x",'Indicator Data'!N26/'Indicator Data'!$CC26)</f>
        <v>x</v>
      </c>
      <c r="BB23" s="35" t="str">
        <f t="shared" si="44"/>
        <v>x</v>
      </c>
      <c r="BC23" s="35" t="str">
        <f t="shared" si="45"/>
        <v>x</v>
      </c>
      <c r="BD23" s="35" t="str">
        <f>IF('Indicator Data'!O26="No data","x",ROUND(IF('Indicator Data'!O26=0,0,IF(LOG('Indicator Data'!O26)&gt;BD$195,10,IF(LOG('Indicator Data'!O26)&lt;BD$194,0,10-(BD$195-LOG('Indicator Data'!O26))/(BD$195-BD$194)*10))),1))</f>
        <v>x</v>
      </c>
      <c r="BE23" s="36" t="str">
        <f>IF(BD23="x","x",'Indicator Data'!O26/'Indicator Data'!$CC26)</f>
        <v>x</v>
      </c>
      <c r="BF23" s="35" t="str">
        <f t="shared" si="46"/>
        <v>x</v>
      </c>
      <c r="BG23" s="35" t="str">
        <f t="shared" si="47"/>
        <v>x</v>
      </c>
      <c r="BH23" s="35" t="str">
        <f>IF('Indicator Data'!P26="No data","x",ROUND(IF('Indicator Data'!P26=0,0,IF(LOG('Indicator Data'!P26)&gt;BH$195,10,IF(LOG('Indicator Data'!P26)&lt;BH$194,0,10-(BH$195-LOG('Indicator Data'!P26))/(BH$195-BH$194)*10))),1))</f>
        <v>x</v>
      </c>
      <c r="BI23" s="36" t="str">
        <f>IF(BH23="x","x",'Indicator Data'!P26/'Indicator Data'!$CC26)</f>
        <v>x</v>
      </c>
      <c r="BJ23" s="35" t="str">
        <f t="shared" si="48"/>
        <v>x</v>
      </c>
      <c r="BK23" s="35" t="str">
        <f t="shared" si="49"/>
        <v>x</v>
      </c>
      <c r="BL23" s="35">
        <f t="shared" si="50"/>
        <v>1.7</v>
      </c>
      <c r="BM23" s="35">
        <f>ROUND(IF('Indicator Data'!Q26=0,0,IF(LOG('Indicator Data'!Q26)&gt;BM$195,10,IF(LOG('Indicator Data'!Q26)&lt;BM$194,0,10-(BM$195-LOG('Indicator Data'!Q26))/(BM$195-BM$194)*10))),1)</f>
        <v>0</v>
      </c>
      <c r="BN23" s="35">
        <f>ROUND(IF('Indicator Data'!R26=0,0,IF(LOG('Indicator Data'!R26)&gt;BN$195,10,IF(LOG('Indicator Data'!R26)&lt;BN$194,0,10-(BN$195-LOG('Indicator Data'!R26))/(BN$195-BN$194)*10))),1)</f>
        <v>0</v>
      </c>
      <c r="BO23" s="35">
        <f t="shared" si="51"/>
        <v>0</v>
      </c>
      <c r="BP23" s="36">
        <f>'Indicator Data'!Q26/'Indicator Data'!$CC26</f>
        <v>0</v>
      </c>
      <c r="BQ23" s="36">
        <f>'Indicator Data'!R26/'Indicator Data'!$CC26</f>
        <v>0</v>
      </c>
      <c r="BR23" s="35">
        <f t="shared" si="26"/>
        <v>0</v>
      </c>
      <c r="BS23" s="35">
        <f t="shared" si="27"/>
        <v>0</v>
      </c>
      <c r="BT23" s="35">
        <f t="shared" si="28"/>
        <v>0</v>
      </c>
      <c r="BU23" s="35">
        <f t="shared" si="52"/>
        <v>0</v>
      </c>
      <c r="BV23" s="35">
        <f>ROUND(IF('Indicator Data'!S26=0,0,IF(LOG('Indicator Data'!S26)&gt;BV$195,10,IF(LOG('Indicator Data'!S26)&lt;BV$194,0,10-(BV$195-LOG('Indicator Data'!S26))/(BV$195-BV$194)*10))),1)</f>
        <v>0</v>
      </c>
      <c r="BW23" s="35">
        <f>ROUND(IF('Indicator Data'!T26=0,0,IF(LOG('Indicator Data'!T26)&gt;BW$195,10,IF(LOG('Indicator Data'!T26)&lt;BW$194,0,10-(BW$195-LOG('Indicator Data'!T26))/(BW$195-BW$194)*10))),1)</f>
        <v>0</v>
      </c>
      <c r="BX23" s="35">
        <f t="shared" si="53"/>
        <v>0</v>
      </c>
      <c r="BY23" s="36">
        <f>'Indicator Data'!S26/'Indicator Data'!$CC26</f>
        <v>0</v>
      </c>
      <c r="BZ23" s="36">
        <f>'Indicator Data'!T26/'Indicator Data'!$CC26</f>
        <v>0</v>
      </c>
      <c r="CA23" s="35">
        <f t="shared" si="29"/>
        <v>0</v>
      </c>
      <c r="CB23" s="35">
        <f t="shared" si="30"/>
        <v>0</v>
      </c>
      <c r="CC23" s="35">
        <f t="shared" si="54"/>
        <v>0</v>
      </c>
      <c r="CD23" s="35">
        <f t="shared" si="55"/>
        <v>0</v>
      </c>
      <c r="CE23" s="35">
        <f t="shared" si="56"/>
        <v>0</v>
      </c>
      <c r="CF23" s="35">
        <f>ROUND(IF('Indicator Data'!U26=0,0,IF(LOG('Indicator Data'!U26)&gt;CF$195,10,IF(LOG('Indicator Data'!U26)&lt;CF$194,0,10-(CF$195-LOG('Indicator Data'!U26))/(CF$195-CF$194)*10))),1)</f>
        <v>0</v>
      </c>
      <c r="CG23" s="36">
        <f>'Indicator Data'!U26/'Indicator Data'!$CC26</f>
        <v>0</v>
      </c>
      <c r="CH23" s="35">
        <f t="shared" si="31"/>
        <v>0</v>
      </c>
      <c r="CI23" s="35">
        <f t="shared" si="57"/>
        <v>0</v>
      </c>
      <c r="CJ23" s="35">
        <f>ROUND(IF('Indicator Data'!V26=0,0,IF(LOG('Indicator Data'!V26)&gt;CJ$195,10,IF(LOG('Indicator Data'!V26)&lt;CJ$194,0,10-(CJ$195-LOG('Indicator Data'!V26))/(CJ$195-CJ$194)*10))),1)</f>
        <v>0</v>
      </c>
      <c r="CK23" s="36">
        <f>IF('Indicator Data'!V26/'Indicator Data'!$CC26&gt;1,1,'Indicator Data'!V26/'Indicator Data'!$CC26)</f>
        <v>0</v>
      </c>
      <c r="CL23" s="35">
        <f t="shared" si="32"/>
        <v>0</v>
      </c>
      <c r="CM23" s="35">
        <f t="shared" si="58"/>
        <v>0</v>
      </c>
      <c r="CN23" s="35">
        <f>ROUND(IF('Indicator Data'!W26=0,0,IF(LOG('Indicator Data'!W26)&gt;CN$195,10,IF(LOG('Indicator Data'!W26)&lt;CN$194,0,10-(CN$195-LOG('Indicator Data'!W26))/(CN$195-CN$194)*10))),1)</f>
        <v>5.6</v>
      </c>
      <c r="CO23" s="36">
        <f>'Indicator Data'!W26/'Indicator Data'!$CC26</f>
        <v>2.0956740774546411E-2</v>
      </c>
      <c r="CP23" s="35">
        <f t="shared" si="33"/>
        <v>0.2</v>
      </c>
      <c r="CQ23" s="35">
        <f t="shared" si="59"/>
        <v>3.4</v>
      </c>
      <c r="CR23" s="35">
        <f t="shared" si="34"/>
        <v>1</v>
      </c>
      <c r="CS23" s="35">
        <f>IF('Indicator Data'!BS26="No data","x",ROUND(IF('Indicator Data'!BS26&gt;CS$195,0,IF('Indicator Data'!BS26&lt;CS$194,10,(CS$195-'Indicator Data'!BS26)/(CS$195-CS$194)*10)),1))</f>
        <v>0.5</v>
      </c>
      <c r="CT23" s="35">
        <f>IF('Indicator Data'!BT26="No data","x",ROUND(IF('Indicator Data'!BT26&gt;CT$195,0,IF('Indicator Data'!BT26&lt;CT$194,10,(CT$195-'Indicator Data'!BT26)/(CT$195-CT$194)*10)),1))</f>
        <v>0.6</v>
      </c>
      <c r="CU23" s="35">
        <f>IF('Indicator Data'!AC26="No data","x",ROUND(IF('Indicator Data'!AC26&gt;CU$195,0,IF('Indicator Data'!AC26&lt;CU$194,10,(CU$195-'Indicator Data'!AC26)/(CU$195-CU$194)*10)),1))</f>
        <v>0.3</v>
      </c>
      <c r="CV23" s="35">
        <f t="shared" si="35"/>
        <v>0.5</v>
      </c>
      <c r="CW23" s="35">
        <f>IF('Indicator Data'!X26="No data","x",ROUND(IF(LOG('Indicator Data'!X26)&gt;CW$195,10,IF(LOG('Indicator Data'!X26)&lt;CW$194,0,10-(CW$195-LOG('Indicator Data'!X26))/(CW$195-CW$194)*10)),1))</f>
        <v>6</v>
      </c>
      <c r="CX23" s="35">
        <f>IF('Indicator Data'!Y26="No data","x",ROUND(IF('Indicator Data'!Y26&gt;CX$195,10,IF('Indicator Data'!Y26&lt;CX$194,0,10-(CX$195-'Indicator Data'!Y26)/(CX$195-CX$194)*10)),1))</f>
        <v>0.2</v>
      </c>
      <c r="CY23" s="35">
        <f>IF('Indicator Data'!Z26="No data","x",ROUND(IF('Indicator Data'!Z26&gt;CY$195,10,IF('Indicator Data'!Z26&lt;CY$194,0,10-(CY$195-'Indicator Data'!Z26)/(CY$195-CY$194)*10)),1))</f>
        <v>4.9000000000000004</v>
      </c>
      <c r="CZ23" s="35" t="str">
        <f>IF('Indicator Data'!AA26="No data","x",ROUND(IF('Indicator Data'!AA26&gt;CZ$195,10,IF('Indicator Data'!AA26&lt;CZ$194,0,10-(CZ$195-'Indicator Data'!AA26)/(CZ$195-CZ$194)*10)),1))</f>
        <v>x</v>
      </c>
      <c r="DA23" s="35">
        <f t="shared" si="60"/>
        <v>3.7</v>
      </c>
      <c r="DB23" s="35">
        <f t="shared" si="61"/>
        <v>2.6</v>
      </c>
      <c r="DC23" s="35">
        <f>IF('Indicator Data'!AF26="No data","x",ROUND(IF('Indicator Data'!AF26&gt;DC$195,10,IF('Indicator Data'!AF26&lt;DC$194,0,10-(DC$195-'Indicator Data'!AF26)/(DC$195-DC$194)*10)),1))</f>
        <v>0.8</v>
      </c>
      <c r="DD23" s="35">
        <f>IF('Indicator Data'!AG26="No data","x",ROUND(IF('Indicator Data'!AG26&gt;DD$195,10,IF('Indicator Data'!AG26&lt;DD$194,0,10-(DD$195-'Indicator Data'!AG26)/(DD$195-DD$194)*10)),1))</f>
        <v>0</v>
      </c>
      <c r="DE23" s="35">
        <f t="shared" si="62"/>
        <v>2.4</v>
      </c>
      <c r="DF23" s="35">
        <f>IF('Indicator Data'!AB26="No data","x",ROUND(IF('Indicator Data'!AB26&gt;DF$195,10,IF('Indicator Data'!AB26&lt;DF$194,0,10-(DF$195-'Indicator Data'!AB26)/(DF$195-DF$194)*10)),1))</f>
        <v>0</v>
      </c>
      <c r="DG23" s="35">
        <f t="shared" si="63"/>
        <v>0.4</v>
      </c>
      <c r="DH23" s="144">
        <f>IF('Indicator Data'!AD26="No data","x",'Indicator Data'!AD26/'Indicator Data'!$CB26)</f>
        <v>2.1915286293192393E-4</v>
      </c>
      <c r="DI23" s="35">
        <f t="shared" si="64"/>
        <v>7.8</v>
      </c>
      <c r="DJ23" s="35">
        <f>IF('Indicator Data'!AE26="No data","x",ROUND(IF('Indicator Data'!AE26&gt;DJ$195,0,IF('Indicator Data'!AE26&lt;DJ$194,10,(DJ$195-'Indicator Data'!AE26)/(DJ$195-DJ$194)*10)),1))</f>
        <v>2</v>
      </c>
      <c r="DK23" s="35">
        <f t="shared" si="65"/>
        <v>4.9000000000000004</v>
      </c>
      <c r="DL23" s="35">
        <f t="shared" si="66"/>
        <v>2.6</v>
      </c>
      <c r="DM23" s="37">
        <f t="shared" si="36"/>
        <v>2</v>
      </c>
      <c r="DN23" s="38">
        <f t="shared" si="37"/>
        <v>4.0999999999999996</v>
      </c>
      <c r="DO23" s="35">
        <f>ROUND(IF('Indicator Data'!AH26=0,0,IF('Indicator Data'!AH26&gt;DO$195,10,IF('Indicator Data'!AH26&lt;DO$194,0,10-(DO$195-'Indicator Data'!AH26)/(DO$195-DO$194)*10))),1)</f>
        <v>1.2</v>
      </c>
      <c r="DP23" s="35">
        <f>ROUND(IF('Indicator Data'!AI26=0,0,IF(LOG('Indicator Data'!AI26)&gt;LOG(DP$195),10,IF(LOG('Indicator Data'!AI26)&lt;LOG(DP$194),0,10-(LOG(DP$195)-LOG('Indicator Data'!AI26))/(LOG(DP$195)-LOG(DP$194))*10))),1)</f>
        <v>2.9</v>
      </c>
      <c r="DQ23" s="37">
        <f t="shared" si="38"/>
        <v>2.1</v>
      </c>
      <c r="DR23" s="35">
        <f>'Indicator Data'!AJ26</f>
        <v>0</v>
      </c>
      <c r="DS23" s="35">
        <f>'Indicator Data'!AK26</f>
        <v>0</v>
      </c>
      <c r="DT23" s="37">
        <f t="shared" si="39"/>
        <v>0</v>
      </c>
      <c r="DU23" s="38">
        <f t="shared" si="40"/>
        <v>1.5</v>
      </c>
      <c r="DV23" s="13"/>
      <c r="DW23" s="83"/>
    </row>
    <row r="24" spans="1:127" s="2" customFormat="1" x14ac:dyDescent="0.3">
      <c r="A24" s="98" t="str">
        <f>'Indicator Data'!A27</f>
        <v>Botswana</v>
      </c>
      <c r="B24" s="39" t="str">
        <f>'Indicator Data'!B27</f>
        <v>BWA</v>
      </c>
      <c r="C24" s="35">
        <f>ROUND(IF('Indicator Data'!C27=0,0.1,IF(LOG('Indicator Data'!C27)&gt;C$195,10,IF(LOG('Indicator Data'!C27)&lt;C$194,0,10-(C$195-LOG('Indicator Data'!C27))/(C$195-C$194)*10))),1)</f>
        <v>0.1</v>
      </c>
      <c r="D24" s="35">
        <f>ROUND(IF('Indicator Data'!D27=0,0.1,IF(LOG('Indicator Data'!D27)&gt;D$195,10,IF(LOG('Indicator Data'!D27)&lt;D$194,0,10-(D$195-LOG('Indicator Data'!D27))/(D$195-D$194)*10))),1)</f>
        <v>0.1</v>
      </c>
      <c r="E24" s="35">
        <f t="shared" si="0"/>
        <v>0.1</v>
      </c>
      <c r="F24" s="35">
        <f>IF('Indicator Data'!E27="No data",0.1,(ROUND(IF('Indicator Data'!E27=0,0,IF(LOG('Indicator Data'!E27)&gt;F$195,10,IF(LOG('Indicator Data'!E27)&lt;F$194,0,10-(F$195-LOG('Indicator Data'!E27))/(F$195-F$194)*10))),1)))</f>
        <v>5.4</v>
      </c>
      <c r="G24" s="35">
        <f>ROUND(IF('Indicator Data'!F27=0,0,IF(LOG('Indicator Data'!F27)&gt;G$195,10,IF(LOG('Indicator Data'!F27)&lt;G$194,0,10-(G$195-LOG('Indicator Data'!F27))/(G$195-G$194)*10))),1)</f>
        <v>0</v>
      </c>
      <c r="H24" s="35">
        <f>ROUND(IF('Indicator Data'!G27=0,0,IF(LOG('Indicator Data'!G27)&gt;H$195,10,IF(LOG('Indicator Data'!G27)&lt;H$194,0,10-(H$195-LOG('Indicator Data'!G27))/(H$195-H$194)*10))),1)</f>
        <v>0</v>
      </c>
      <c r="I24" s="35">
        <f>ROUND(IF('Indicator Data'!H27=0,0,IF(LOG('Indicator Data'!H27)&gt;I$195,10,IF(LOG('Indicator Data'!H27)&lt;I$194,0,10-(I$195-LOG('Indicator Data'!H27))/(I$195-I$194)*10))),1)</f>
        <v>0</v>
      </c>
      <c r="J24" s="35">
        <f t="shared" si="1"/>
        <v>0</v>
      </c>
      <c r="K24" s="35">
        <f>ROUND(IF('Indicator Data'!I27=0,0,IF(LOG('Indicator Data'!I27)&gt;K$195,10,IF(LOG('Indicator Data'!I27)&lt;K$194,0,10-(K$195-LOG('Indicator Data'!I27))/(K$195-K$194)*10))),1)</f>
        <v>0</v>
      </c>
      <c r="L24" s="35">
        <f t="shared" si="2"/>
        <v>0</v>
      </c>
      <c r="M24" s="35">
        <f>ROUND(IF('Indicator Data'!J27=0,0,IF(LOG('Indicator Data'!J27)&gt;M$195,10,IF(LOG('Indicator Data'!J27)&lt;M$194,0,10-(M$195-LOG('Indicator Data'!J27))/(M$195-M$194)*10))),1)</f>
        <v>6.1</v>
      </c>
      <c r="N24" s="36">
        <f>'Indicator Data'!C27/'Indicator Data'!$CC27</f>
        <v>0</v>
      </c>
      <c r="O24" s="36">
        <f>'Indicator Data'!D27/'Indicator Data'!$CC27</f>
        <v>0</v>
      </c>
      <c r="P24" s="36">
        <f>IF(F24=0.1,"x",'Indicator Data'!E27/'Indicator Data'!$CC27)</f>
        <v>6.1218620964351303E-3</v>
      </c>
      <c r="Q24" s="36">
        <f>'Indicator Data'!F27/'Indicator Data'!$CC27</f>
        <v>0</v>
      </c>
      <c r="R24" s="36">
        <f>'Indicator Data'!G27/'Indicator Data'!$CC27</f>
        <v>0</v>
      </c>
      <c r="S24" s="36">
        <f>'Indicator Data'!H27/'Indicator Data'!$CC27</f>
        <v>0</v>
      </c>
      <c r="T24" s="36">
        <f>'Indicator Data'!I27/'Indicator Data'!$CC27</f>
        <v>0</v>
      </c>
      <c r="U24" s="36">
        <f>'Indicator Data'!J27/'Indicator Data'!$CC27</f>
        <v>1.2644110552986214E-3</v>
      </c>
      <c r="V24" s="35">
        <f t="shared" si="3"/>
        <v>0</v>
      </c>
      <c r="W24" s="35">
        <f t="shared" si="4"/>
        <v>0</v>
      </c>
      <c r="X24" s="35">
        <f t="shared" si="5"/>
        <v>0</v>
      </c>
      <c r="Y24" s="35">
        <f t="shared" si="6"/>
        <v>4.0999999999999996</v>
      </c>
      <c r="Z24" s="35">
        <f t="shared" si="7"/>
        <v>0</v>
      </c>
      <c r="AA24" s="35">
        <f t="shared" si="8"/>
        <v>0</v>
      </c>
      <c r="AB24" s="35">
        <f t="shared" si="9"/>
        <v>0</v>
      </c>
      <c r="AC24" s="35">
        <f t="shared" si="10"/>
        <v>0</v>
      </c>
      <c r="AD24" s="35">
        <f t="shared" si="11"/>
        <v>0</v>
      </c>
      <c r="AE24" s="35">
        <f t="shared" si="12"/>
        <v>0</v>
      </c>
      <c r="AF24" s="35">
        <f t="shared" si="13"/>
        <v>0.4</v>
      </c>
      <c r="AG24" s="35">
        <f>ROUND(IF('Indicator Data'!K27=0,0,IF('Indicator Data'!K27&gt;AG$195,10,IF('Indicator Data'!K27&lt;AG$194,0,10-(AG$195-'Indicator Data'!K27)/(AG$195-AG$194)*10))),1)</f>
        <v>1.9</v>
      </c>
      <c r="AH24" s="35">
        <f t="shared" si="14"/>
        <v>0.1</v>
      </c>
      <c r="AI24" s="35">
        <f t="shared" si="15"/>
        <v>0.1</v>
      </c>
      <c r="AJ24" s="35">
        <f t="shared" si="16"/>
        <v>0</v>
      </c>
      <c r="AK24" s="35">
        <f t="shared" si="17"/>
        <v>0</v>
      </c>
      <c r="AL24" s="35">
        <f t="shared" si="18"/>
        <v>0</v>
      </c>
      <c r="AM24" s="35">
        <f t="shared" si="19"/>
        <v>0</v>
      </c>
      <c r="AN24" s="35">
        <f t="shared" si="20"/>
        <v>3.8</v>
      </c>
      <c r="AO24" s="143">
        <f t="shared" si="21"/>
        <v>0.1</v>
      </c>
      <c r="AP24" s="143">
        <f t="shared" si="41"/>
        <v>4.8</v>
      </c>
      <c r="AQ24" s="143">
        <f t="shared" si="22"/>
        <v>0</v>
      </c>
      <c r="AR24" s="143">
        <f t="shared" si="23"/>
        <v>0</v>
      </c>
      <c r="AS24" s="35">
        <f t="shared" si="24"/>
        <v>2.9</v>
      </c>
      <c r="AT24" s="35">
        <f>IF('Indicator Data'!L27="No data","x",IF('Indicator Data'!CD27&lt;1000,"x",ROUND((IF('Indicator Data'!L27&gt;AT$195,10,IF('Indicator Data'!L27&lt;AT$194,0,10-(AT$195-'Indicator Data'!L27)/(AT$195-AT$194)*10))),1)))</f>
        <v>8.3000000000000007</v>
      </c>
      <c r="AU24" s="143">
        <f t="shared" si="25"/>
        <v>5.6</v>
      </c>
      <c r="AV24" s="35">
        <f>IF('Indicator Data'!M27="No data","x",ROUND(IF('Indicator Data'!M27=0,0,IF(LOG('Indicator Data'!M27)&gt;AV$195,10,IF(LOG('Indicator Data'!M27)&lt;AV$194,0,10-(AV$195-LOG('Indicator Data'!M27))/(AV$195-AV$194)*10))),1))</f>
        <v>3.9</v>
      </c>
      <c r="AW24" s="36">
        <f>IF(AV24="x","x",'Indicator Data'!M27/'Indicator Data'!$CC27)</f>
        <v>2.3480715601469321E-3</v>
      </c>
      <c r="AX24" s="35">
        <f t="shared" si="42"/>
        <v>0</v>
      </c>
      <c r="AY24" s="35">
        <f t="shared" si="43"/>
        <v>2.2000000000000002</v>
      </c>
      <c r="AZ24" s="35">
        <f>IF('Indicator Data'!N27="No data","x",ROUND(IF('Indicator Data'!N27=0,0,IF(LOG('Indicator Data'!N27)&gt;AZ$195,10,IF(LOG('Indicator Data'!N27)&lt;AZ$194,0,10-(AZ$195-LOG('Indicator Data'!N27))/(AZ$195-AZ$194)*10))),1))</f>
        <v>0</v>
      </c>
      <c r="BA24" s="36">
        <f>IF(AZ24="x","x",'Indicator Data'!N27/'Indicator Data'!$CC27)</f>
        <v>0</v>
      </c>
      <c r="BB24" s="35">
        <f t="shared" si="44"/>
        <v>0</v>
      </c>
      <c r="BC24" s="35">
        <f t="shared" si="45"/>
        <v>0</v>
      </c>
      <c r="BD24" s="35">
        <f>IF('Indicator Data'!O27="No data","x",ROUND(IF('Indicator Data'!O27=0,0,IF(LOG('Indicator Data'!O27)&gt;BD$195,10,IF(LOG('Indicator Data'!O27)&lt;BD$194,0,10-(BD$195-LOG('Indicator Data'!O27))/(BD$195-BD$194)*10))),1))</f>
        <v>0</v>
      </c>
      <c r="BE24" s="36">
        <f>IF(BD24="x","x",'Indicator Data'!O27/'Indicator Data'!$CC27)</f>
        <v>0</v>
      </c>
      <c r="BF24" s="35">
        <f t="shared" si="46"/>
        <v>0</v>
      </c>
      <c r="BG24" s="35">
        <f t="shared" si="47"/>
        <v>0</v>
      </c>
      <c r="BH24" s="35">
        <f>IF('Indicator Data'!P27="No data","x",ROUND(IF('Indicator Data'!P27=0,0,IF(LOG('Indicator Data'!P27)&gt;BH$195,10,IF(LOG('Indicator Data'!P27)&lt;BH$194,0,10-(BH$195-LOG('Indicator Data'!P27))/(BH$195-BH$194)*10))),1))</f>
        <v>0</v>
      </c>
      <c r="BI24" s="36">
        <f>IF(BH24="x","x",'Indicator Data'!P27/'Indicator Data'!$CC27)</f>
        <v>0</v>
      </c>
      <c r="BJ24" s="35">
        <f t="shared" si="48"/>
        <v>0</v>
      </c>
      <c r="BK24" s="35">
        <f t="shared" si="49"/>
        <v>0</v>
      </c>
      <c r="BL24" s="35">
        <f t="shared" si="50"/>
        <v>0.6</v>
      </c>
      <c r="BM24" s="35">
        <f>ROUND(IF('Indicator Data'!Q27=0,0,IF(LOG('Indicator Data'!Q27)&gt;BM$195,10,IF(LOG('Indicator Data'!Q27)&lt;BM$194,0,10-(BM$195-LOG('Indicator Data'!Q27))/(BM$195-BM$194)*10))),1)</f>
        <v>7.2</v>
      </c>
      <c r="BN24" s="35">
        <f>ROUND(IF('Indicator Data'!R27=0,0,IF(LOG('Indicator Data'!R27)&gt;BN$195,10,IF(LOG('Indicator Data'!R27)&lt;BN$194,0,10-(BN$195-LOG('Indicator Data'!R27))/(BN$195-BN$194)*10))),1)</f>
        <v>0</v>
      </c>
      <c r="BO24" s="35">
        <f t="shared" si="51"/>
        <v>2.4</v>
      </c>
      <c r="BP24" s="36">
        <f>'Indicator Data'!Q27/'Indicator Data'!$CC27</f>
        <v>0.49582217698214248</v>
      </c>
      <c r="BQ24" s="36">
        <f>'Indicator Data'!R27/'Indicator Data'!$CC27</f>
        <v>0</v>
      </c>
      <c r="BR24" s="35">
        <f t="shared" si="26"/>
        <v>5</v>
      </c>
      <c r="BS24" s="35">
        <f t="shared" si="27"/>
        <v>0</v>
      </c>
      <c r="BT24" s="35">
        <f t="shared" si="28"/>
        <v>1.6666666666666667</v>
      </c>
      <c r="BU24" s="35">
        <f t="shared" si="52"/>
        <v>2</v>
      </c>
      <c r="BV24" s="35">
        <f>ROUND(IF('Indicator Data'!S27=0,0,IF(LOG('Indicator Data'!S27)&gt;BV$195,10,IF(LOG('Indicator Data'!S27)&lt;BV$194,0,10-(BV$195-LOG('Indicator Data'!S27))/(BV$195-BV$194)*10))),1)</f>
        <v>3.5</v>
      </c>
      <c r="BW24" s="35">
        <f>ROUND(IF('Indicator Data'!T27=0,0,IF(LOG('Indicator Data'!T27)&gt;BW$195,10,IF(LOG('Indicator Data'!T27)&lt;BW$194,0,10-(BW$195-LOG('Indicator Data'!T27))/(BW$195-BW$194)*10))),1)</f>
        <v>7.2</v>
      </c>
      <c r="BX24" s="35">
        <f t="shared" si="53"/>
        <v>5.9666666666666659</v>
      </c>
      <c r="BY24" s="36">
        <f>'Indicator Data'!S27/'Indicator Data'!$CC27</f>
        <v>1.2334314354628135E-3</v>
      </c>
      <c r="BZ24" s="36">
        <f>'Indicator Data'!T27/'Indicator Data'!$CC27</f>
        <v>0.49458874554667964</v>
      </c>
      <c r="CA24" s="35">
        <f t="shared" si="29"/>
        <v>0</v>
      </c>
      <c r="CB24" s="35">
        <f t="shared" si="30"/>
        <v>4.9000000000000004</v>
      </c>
      <c r="CC24" s="35">
        <f t="shared" si="54"/>
        <v>3.2666666666666671</v>
      </c>
      <c r="CD24" s="35">
        <f t="shared" si="55"/>
        <v>4.8</v>
      </c>
      <c r="CE24" s="35">
        <f t="shared" si="56"/>
        <v>3.5</v>
      </c>
      <c r="CF24" s="35">
        <f>ROUND(IF('Indicator Data'!U27=0,0,IF(LOG('Indicator Data'!U27)&gt;CF$195,10,IF(LOG('Indicator Data'!U27)&lt;CF$194,0,10-(CF$195-LOG('Indicator Data'!U27))/(CF$195-CF$194)*10))),1)</f>
        <v>6.3</v>
      </c>
      <c r="CG24" s="36">
        <f>'Indicator Data'!U27/'Indicator Data'!$CC27</f>
        <v>0.11435639839791109</v>
      </c>
      <c r="CH24" s="35">
        <f t="shared" si="31"/>
        <v>1.3</v>
      </c>
      <c r="CI24" s="35">
        <f t="shared" si="57"/>
        <v>4.2</v>
      </c>
      <c r="CJ24" s="35">
        <f>ROUND(IF('Indicator Data'!V27=0,0,IF(LOG('Indicator Data'!V27)&gt;CJ$195,10,IF(LOG('Indicator Data'!V27)&lt;CJ$194,0,10-(CJ$195-LOG('Indicator Data'!V27))/(CJ$195-CJ$194)*10))),1)</f>
        <v>7.6</v>
      </c>
      <c r="CK24" s="36">
        <f>IF('Indicator Data'!V27/'Indicator Data'!$CC27&gt;1,1,'Indicator Data'!V27/'Indicator Data'!$CC27)</f>
        <v>0.89256206903144431</v>
      </c>
      <c r="CL24" s="35">
        <f t="shared" si="32"/>
        <v>8.9</v>
      </c>
      <c r="CM24" s="35">
        <f t="shared" si="58"/>
        <v>8.3000000000000007</v>
      </c>
      <c r="CN24" s="35">
        <f>ROUND(IF('Indicator Data'!W27=0,0,IF(LOG('Indicator Data'!W27)&gt;CN$195,10,IF(LOG('Indicator Data'!W27)&lt;CN$194,0,10-(CN$195-LOG('Indicator Data'!W27))/(CN$195-CN$194)*10))),1)</f>
        <v>5.0999999999999996</v>
      </c>
      <c r="CO24" s="36">
        <f>'Indicator Data'!W27/'Indicator Data'!$CC27</f>
        <v>1.7526301496802461E-2</v>
      </c>
      <c r="CP24" s="35">
        <f t="shared" si="33"/>
        <v>0.2</v>
      </c>
      <c r="CQ24" s="35">
        <f t="shared" si="59"/>
        <v>3</v>
      </c>
      <c r="CR24" s="35">
        <f t="shared" si="34"/>
        <v>5.2</v>
      </c>
      <c r="CS24" s="35">
        <f>IF('Indicator Data'!BS27="No data","x",ROUND(IF('Indicator Data'!BS27&gt;CS$195,0,IF('Indicator Data'!BS27&lt;CS$194,10,(CS$195-'Indicator Data'!BS27)/(CS$195-CS$194)*10)),1))</f>
        <v>2.5</v>
      </c>
      <c r="CT24" s="35">
        <f>IF('Indicator Data'!BT27="No data","x",ROUND(IF('Indicator Data'!BT27&gt;CT$195,0,IF('Indicator Data'!BT27&lt;CT$194,10,(CT$195-'Indicator Data'!BT27)/(CT$195-CT$194)*10)),1))</f>
        <v>1.6</v>
      </c>
      <c r="CU24" s="35" t="str">
        <f>IF('Indicator Data'!AC27="No data","x",ROUND(IF('Indicator Data'!AC27&gt;CU$195,0,IF('Indicator Data'!AC27&lt;CU$194,10,(CU$195-'Indicator Data'!AC27)/(CU$195-CU$194)*10)),1))</f>
        <v>x</v>
      </c>
      <c r="CV24" s="35">
        <f t="shared" si="35"/>
        <v>2.1</v>
      </c>
      <c r="CW24" s="35">
        <f>IF('Indicator Data'!X27="No data","x",ROUND(IF(LOG('Indicator Data'!X27)&gt;CW$195,10,IF(LOG('Indicator Data'!X27)&lt;CW$194,0,10-(CW$195-LOG('Indicator Data'!X27))/(CW$195-CW$194)*10)),1))</f>
        <v>2</v>
      </c>
      <c r="CX24" s="35">
        <f>IF('Indicator Data'!Y27="No data","x",ROUND(IF('Indicator Data'!Y27&gt;CX$195,10,IF('Indicator Data'!Y27&lt;CX$194,0,10-(CX$195-'Indicator Data'!Y27)/(CX$195-CX$194)*10)),1))</f>
        <v>6.4</v>
      </c>
      <c r="CY24" s="35">
        <f>IF('Indicator Data'!Z27="No data","x",ROUND(IF('Indicator Data'!Z27&gt;CY$195,10,IF('Indicator Data'!Z27&lt;CY$194,0,10-(CY$195-'Indicator Data'!Z27)/(CY$195-CY$194)*10)),1))</f>
        <v>7</v>
      </c>
      <c r="CZ24" s="35">
        <f>IF('Indicator Data'!AA27="No data","x",ROUND(IF('Indicator Data'!AA27&gt;CZ$195,10,IF('Indicator Data'!AA27&lt;CZ$194,0,10-(CZ$195-'Indicator Data'!AA27)/(CZ$195-CZ$194)*10)),1))</f>
        <v>3.8</v>
      </c>
      <c r="DA24" s="35">
        <f t="shared" si="60"/>
        <v>4.8</v>
      </c>
      <c r="DB24" s="35">
        <f t="shared" si="61"/>
        <v>3.9</v>
      </c>
      <c r="DC24" s="35" t="str">
        <f>IF('Indicator Data'!AF27="No data","x",ROUND(IF('Indicator Data'!AF27&gt;DC$195,10,IF('Indicator Data'!AF27&lt;DC$194,0,10-(DC$195-'Indicator Data'!AF27)/(DC$195-DC$194)*10)),1))</f>
        <v>x</v>
      </c>
      <c r="DD24" s="35">
        <f>IF('Indicator Data'!AG27="No data","x",ROUND(IF('Indicator Data'!AG27&gt;DD$195,10,IF('Indicator Data'!AG27&lt;DD$194,0,10-(DD$195-'Indicator Data'!AG27)/(DD$195-DD$194)*10)),1))</f>
        <v>4.4000000000000004</v>
      </c>
      <c r="DE24" s="35">
        <f t="shared" si="62"/>
        <v>4.7</v>
      </c>
      <c r="DF24" s="35">
        <f>IF('Indicator Data'!AB27="No data","x",ROUND(IF('Indicator Data'!AB27&gt;DF$195,10,IF('Indicator Data'!AB27&lt;DF$194,0,10-(DF$195-'Indicator Data'!AB27)/(DF$195-DF$194)*10)),1))</f>
        <v>3.7</v>
      </c>
      <c r="DG24" s="35">
        <f t="shared" si="63"/>
        <v>2.6</v>
      </c>
      <c r="DH24" s="144">
        <f>IF('Indicator Data'!AD27="No data","x",'Indicator Data'!AD27/'Indicator Data'!$CB27)</f>
        <v>2.9809174506989847E-4</v>
      </c>
      <c r="DI24" s="35">
        <f t="shared" si="64"/>
        <v>7</v>
      </c>
      <c r="DJ24" s="35">
        <f>IF('Indicator Data'!AE27="No data","x",ROUND(IF('Indicator Data'!AE27&gt;DJ$195,0,IF('Indicator Data'!AE27&lt;DJ$194,10,(DJ$195-'Indicator Data'!AE27)/(DJ$195-DJ$194)*10)),1))</f>
        <v>6</v>
      </c>
      <c r="DK24" s="35">
        <f t="shared" si="65"/>
        <v>6.5</v>
      </c>
      <c r="DL24" s="35">
        <f t="shared" si="66"/>
        <v>4.5999999999999996</v>
      </c>
      <c r="DM24" s="37">
        <f t="shared" si="36"/>
        <v>3.8</v>
      </c>
      <c r="DN24" s="38">
        <f t="shared" si="37"/>
        <v>2.7</v>
      </c>
      <c r="DO24" s="35">
        <f>ROUND(IF('Indicator Data'!AH27=0,0,IF('Indicator Data'!AH27&gt;DO$195,10,IF('Indicator Data'!AH27&lt;DO$194,0,10-(DO$195-'Indicator Data'!AH27)/(DO$195-DO$194)*10))),1)</f>
        <v>0.3</v>
      </c>
      <c r="DP24" s="35">
        <f>ROUND(IF('Indicator Data'!AI27=0,0,IF(LOG('Indicator Data'!AI27)&gt;LOG(DP$195),10,IF(LOG('Indicator Data'!AI27)&lt;LOG(DP$194),0,10-(LOG(DP$195)-LOG('Indicator Data'!AI27))/(LOG(DP$195)-LOG(DP$194))*10))),1)</f>
        <v>1.6</v>
      </c>
      <c r="DQ24" s="37">
        <f t="shared" si="38"/>
        <v>1</v>
      </c>
      <c r="DR24" s="35">
        <f>'Indicator Data'!AJ27</f>
        <v>0</v>
      </c>
      <c r="DS24" s="35">
        <f>'Indicator Data'!AK27</f>
        <v>0</v>
      </c>
      <c r="DT24" s="37">
        <f t="shared" si="39"/>
        <v>0</v>
      </c>
      <c r="DU24" s="38">
        <f t="shared" si="40"/>
        <v>0.7</v>
      </c>
      <c r="DV24" s="13"/>
      <c r="DW24" s="83"/>
    </row>
    <row r="25" spans="1:127" s="2" customFormat="1" x14ac:dyDescent="0.3">
      <c r="A25" s="98" t="str">
        <f>'Indicator Data'!A28</f>
        <v>Brazil</v>
      </c>
      <c r="B25" s="39" t="str">
        <f>'Indicator Data'!B28</f>
        <v>BRA</v>
      </c>
      <c r="C25" s="35">
        <f>ROUND(IF('Indicator Data'!C28=0,0.1,IF(LOG('Indicator Data'!C28)&gt;C$195,10,IF(LOG('Indicator Data'!C28)&lt;C$194,0,10-(C$195-LOG('Indicator Data'!C28))/(C$195-C$194)*10))),1)</f>
        <v>3.5</v>
      </c>
      <c r="D25" s="35">
        <f>ROUND(IF('Indicator Data'!D28=0,0.1,IF(LOG('Indicator Data'!D28)&gt;D$195,10,IF(LOG('Indicator Data'!D28)&lt;D$194,0,10-(D$195-LOG('Indicator Data'!D28))/(D$195-D$194)*10))),1)</f>
        <v>0</v>
      </c>
      <c r="E25" s="35">
        <f t="shared" si="0"/>
        <v>1.9</v>
      </c>
      <c r="F25" s="35">
        <f>IF('Indicator Data'!E28="No data",0.1,(ROUND(IF('Indicator Data'!E28=0,0,IF(LOG('Indicator Data'!E28)&gt;F$195,10,IF(LOG('Indicator Data'!E28)&lt;F$194,0,10-(F$195-LOG('Indicator Data'!E28))/(F$195-F$194)*10))),1)))</f>
        <v>10</v>
      </c>
      <c r="G25" s="35">
        <f>ROUND(IF('Indicator Data'!F28=0,0,IF(LOG('Indicator Data'!F28)&gt;G$195,10,IF(LOG('Indicator Data'!F28)&lt;G$194,0,10-(G$195-LOG('Indicator Data'!F28))/(G$195-G$194)*10))),1)</f>
        <v>0</v>
      </c>
      <c r="H25" s="35">
        <f>ROUND(IF('Indicator Data'!G28=0,0,IF(LOG('Indicator Data'!G28)&gt;H$195,10,IF(LOG('Indicator Data'!G28)&lt;H$194,0,10-(H$195-LOG('Indicator Data'!G28))/(H$195-H$194)*10))),1)</f>
        <v>0</v>
      </c>
      <c r="I25" s="35">
        <f>ROUND(IF('Indicator Data'!H28=0,0,IF(LOG('Indicator Data'!H28)&gt;I$195,10,IF(LOG('Indicator Data'!H28)&lt;I$194,0,10-(I$195-LOG('Indicator Data'!H28))/(I$195-I$194)*10))),1)</f>
        <v>0</v>
      </c>
      <c r="J25" s="35">
        <f t="shared" si="1"/>
        <v>0</v>
      </c>
      <c r="K25" s="35">
        <f>ROUND(IF('Indicator Data'!I28=0,0,IF(LOG('Indicator Data'!I28)&gt;K$195,10,IF(LOG('Indicator Data'!I28)&lt;K$194,0,10-(K$195-LOG('Indicator Data'!I28))/(K$195-K$194)*10))),1)</f>
        <v>0</v>
      </c>
      <c r="L25" s="35">
        <f t="shared" si="2"/>
        <v>0</v>
      </c>
      <c r="M25" s="35">
        <f>ROUND(IF('Indicator Data'!J28=0,0,IF(LOG('Indicator Data'!J28)&gt;M$195,10,IF(LOG('Indicator Data'!J28)&lt;M$194,0,10-(M$195-LOG('Indicator Data'!J28))/(M$195-M$194)*10))),1)</f>
        <v>10</v>
      </c>
      <c r="N25" s="36">
        <f>'Indicator Data'!C28/'Indicator Data'!$CC28</f>
        <v>1.2614216736674627E-6</v>
      </c>
      <c r="O25" s="36">
        <f>'Indicator Data'!D28/'Indicator Data'!$CC28</f>
        <v>2.9841813250579518E-9</v>
      </c>
      <c r="P25" s="36">
        <f>IF(F25=0.1,"x",'Indicator Data'!E28/'Indicator Data'!$CC28)</f>
        <v>4.7054764579780826E-3</v>
      </c>
      <c r="Q25" s="36">
        <f>'Indicator Data'!F28/'Indicator Data'!$CC28</f>
        <v>0</v>
      </c>
      <c r="R25" s="36">
        <f>'Indicator Data'!G28/'Indicator Data'!$CC28</f>
        <v>0</v>
      </c>
      <c r="S25" s="36">
        <f>'Indicator Data'!H28/'Indicator Data'!$CC28</f>
        <v>0</v>
      </c>
      <c r="T25" s="36">
        <f>'Indicator Data'!I28/'Indicator Data'!$CC28</f>
        <v>0</v>
      </c>
      <c r="U25" s="36">
        <f>'Indicator Data'!J28/'Indicator Data'!$CC28</f>
        <v>6.0227083400652137E-3</v>
      </c>
      <c r="V25" s="35">
        <f t="shared" si="3"/>
        <v>0</v>
      </c>
      <c r="W25" s="35">
        <f t="shared" si="4"/>
        <v>0</v>
      </c>
      <c r="X25" s="35">
        <f t="shared" si="5"/>
        <v>0</v>
      </c>
      <c r="Y25" s="35">
        <f t="shared" si="6"/>
        <v>3.1</v>
      </c>
      <c r="Z25" s="35">
        <f t="shared" si="7"/>
        <v>0</v>
      </c>
      <c r="AA25" s="35">
        <f t="shared" si="8"/>
        <v>0</v>
      </c>
      <c r="AB25" s="35">
        <f t="shared" si="9"/>
        <v>0</v>
      </c>
      <c r="AC25" s="35">
        <f t="shared" si="10"/>
        <v>0</v>
      </c>
      <c r="AD25" s="35">
        <f t="shared" si="11"/>
        <v>0</v>
      </c>
      <c r="AE25" s="35">
        <f t="shared" si="12"/>
        <v>0</v>
      </c>
      <c r="AF25" s="35">
        <f t="shared" si="13"/>
        <v>2</v>
      </c>
      <c r="AG25" s="35">
        <f>ROUND(IF('Indicator Data'!K28=0,0,IF('Indicator Data'!K28&gt;AG$195,10,IF('Indicator Data'!K28&lt;AG$194,0,10-(AG$195-'Indicator Data'!K28)/(AG$195-AG$194)*10))),1)</f>
        <v>10</v>
      </c>
      <c r="AH25" s="35">
        <f t="shared" si="14"/>
        <v>1.8</v>
      </c>
      <c r="AI25" s="35">
        <f t="shared" si="15"/>
        <v>0</v>
      </c>
      <c r="AJ25" s="35">
        <f t="shared" si="16"/>
        <v>0</v>
      </c>
      <c r="AK25" s="35">
        <f t="shared" si="17"/>
        <v>0</v>
      </c>
      <c r="AL25" s="35">
        <f t="shared" si="18"/>
        <v>0</v>
      </c>
      <c r="AM25" s="35">
        <f t="shared" si="19"/>
        <v>0</v>
      </c>
      <c r="AN25" s="35">
        <f t="shared" si="20"/>
        <v>7.9</v>
      </c>
      <c r="AO25" s="143">
        <f t="shared" si="21"/>
        <v>1</v>
      </c>
      <c r="AP25" s="143">
        <f t="shared" si="41"/>
        <v>8.1</v>
      </c>
      <c r="AQ25" s="143">
        <f t="shared" si="22"/>
        <v>0</v>
      </c>
      <c r="AR25" s="143">
        <f t="shared" si="23"/>
        <v>0</v>
      </c>
      <c r="AS25" s="35">
        <f t="shared" si="24"/>
        <v>9</v>
      </c>
      <c r="AT25" s="35">
        <f>IF('Indicator Data'!L28="No data","x",IF('Indicator Data'!CD28&lt;1000,"x",ROUND((IF('Indicator Data'!L28&gt;AT$195,10,IF('Indicator Data'!L28&lt;AT$194,0,10-(AT$195-'Indicator Data'!L28)/(AT$195-AT$194)*10))),1)))</f>
        <v>0</v>
      </c>
      <c r="AU25" s="143">
        <f t="shared" si="25"/>
        <v>4.5</v>
      </c>
      <c r="AV25" s="35" t="str">
        <f>IF('Indicator Data'!M28="No data","x",ROUND(IF('Indicator Data'!M28=0,0,IF(LOG('Indicator Data'!M28)&gt;AV$195,10,IF(LOG('Indicator Data'!M28)&lt;AV$194,0,10-(AV$195-LOG('Indicator Data'!M28))/(AV$195-AV$194)*10))),1))</f>
        <v>x</v>
      </c>
      <c r="AW25" s="36" t="str">
        <f>IF(AV25="x","x",'Indicator Data'!M28/'Indicator Data'!$CC28)</f>
        <v>x</v>
      </c>
      <c r="AX25" s="35" t="str">
        <f t="shared" si="42"/>
        <v>x</v>
      </c>
      <c r="AY25" s="35" t="str">
        <f t="shared" si="43"/>
        <v>x</v>
      </c>
      <c r="AZ25" s="35" t="str">
        <f>IF('Indicator Data'!N28="No data","x",ROUND(IF('Indicator Data'!N28=0,0,IF(LOG('Indicator Data'!N28)&gt;AZ$195,10,IF(LOG('Indicator Data'!N28)&lt;AZ$194,0,10-(AZ$195-LOG('Indicator Data'!N28))/(AZ$195-AZ$194)*10))),1))</f>
        <v>x</v>
      </c>
      <c r="BA25" s="36" t="str">
        <f>IF(AZ25="x","x",'Indicator Data'!N28/'Indicator Data'!$CC28)</f>
        <v>x</v>
      </c>
      <c r="BB25" s="35" t="str">
        <f t="shared" si="44"/>
        <v>x</v>
      </c>
      <c r="BC25" s="35" t="str">
        <f t="shared" si="45"/>
        <v>x</v>
      </c>
      <c r="BD25" s="35" t="str">
        <f>IF('Indicator Data'!O28="No data","x",ROUND(IF('Indicator Data'!O28=0,0,IF(LOG('Indicator Data'!O28)&gt;BD$195,10,IF(LOG('Indicator Data'!O28)&lt;BD$194,0,10-(BD$195-LOG('Indicator Data'!O28))/(BD$195-BD$194)*10))),1))</f>
        <v>x</v>
      </c>
      <c r="BE25" s="36" t="str">
        <f>IF(BD25="x","x",'Indicator Data'!O28/'Indicator Data'!$CC28)</f>
        <v>x</v>
      </c>
      <c r="BF25" s="35" t="str">
        <f t="shared" si="46"/>
        <v>x</v>
      </c>
      <c r="BG25" s="35" t="str">
        <f t="shared" si="47"/>
        <v>x</v>
      </c>
      <c r="BH25" s="35" t="str">
        <f>IF('Indicator Data'!P28="No data","x",ROUND(IF('Indicator Data'!P28=0,0,IF(LOG('Indicator Data'!P28)&gt;BH$195,10,IF(LOG('Indicator Data'!P28)&lt;BH$194,0,10-(BH$195-LOG('Indicator Data'!P28))/(BH$195-BH$194)*10))),1))</f>
        <v>x</v>
      </c>
      <c r="BI25" s="36" t="str">
        <f>IF(BH25="x","x",'Indicator Data'!P28/'Indicator Data'!$CC28)</f>
        <v>x</v>
      </c>
      <c r="BJ25" s="35" t="str">
        <f t="shared" si="48"/>
        <v>x</v>
      </c>
      <c r="BK25" s="35" t="str">
        <f t="shared" si="49"/>
        <v>x</v>
      </c>
      <c r="BL25" s="35" t="str">
        <f t="shared" si="50"/>
        <v>x</v>
      </c>
      <c r="BM25" s="35">
        <f>ROUND(IF('Indicator Data'!Q28=0,0,IF(LOG('Indicator Data'!Q28)&gt;BM$195,10,IF(LOG('Indicator Data'!Q28)&lt;BM$194,0,10-(BM$195-LOG('Indicator Data'!Q28))/(BM$195-BM$194)*10))),1)</f>
        <v>9.4</v>
      </c>
      <c r="BN25" s="35">
        <f>ROUND(IF('Indicator Data'!R28=0,0,IF(LOG('Indicator Data'!R28)&gt;BN$195,10,IF(LOG('Indicator Data'!R28)&lt;BN$194,0,10-(BN$195-LOG('Indicator Data'!R28))/(BN$195-BN$194)*10))),1)</f>
        <v>10</v>
      </c>
      <c r="BO25" s="35">
        <f t="shared" si="51"/>
        <v>9.7999999999999989</v>
      </c>
      <c r="BP25" s="36">
        <f>'Indicator Data'!Q28/'Indicator Data'!$CC28</f>
        <v>0.17210128530595056</v>
      </c>
      <c r="BQ25" s="36">
        <f>'Indicator Data'!R28/'Indicator Data'!$CC28</f>
        <v>9.1282273645374529E-2</v>
      </c>
      <c r="BR25" s="35">
        <f t="shared" si="26"/>
        <v>1.7</v>
      </c>
      <c r="BS25" s="35">
        <f t="shared" si="27"/>
        <v>1.1000000000000001</v>
      </c>
      <c r="BT25" s="35">
        <f t="shared" si="28"/>
        <v>1.3</v>
      </c>
      <c r="BU25" s="35">
        <f t="shared" si="52"/>
        <v>7.5</v>
      </c>
      <c r="BV25" s="35">
        <f>ROUND(IF('Indicator Data'!S28=0,0,IF(LOG('Indicator Data'!S28)&gt;BV$195,10,IF(LOG('Indicator Data'!S28)&lt;BV$194,0,10-(BV$195-LOG('Indicator Data'!S28))/(BV$195-BV$194)*10))),1)</f>
        <v>9.1999999999999993</v>
      </c>
      <c r="BW25" s="35">
        <f>ROUND(IF('Indicator Data'!T28=0,0,IF(LOG('Indicator Data'!T28)&gt;BW$195,10,IF(LOG('Indicator Data'!T28)&lt;BW$194,0,10-(BW$195-LOG('Indicator Data'!T28))/(BW$195-BW$194)*10))),1)</f>
        <v>8.6999999999999993</v>
      </c>
      <c r="BX25" s="35">
        <f t="shared" si="53"/>
        <v>8.8666666666666654</v>
      </c>
      <c r="BY25" s="36">
        <f>'Indicator Data'!S28/'Indicator Data'!$CC28</f>
        <v>0.12395270142769496</v>
      </c>
      <c r="BZ25" s="36">
        <f>'Indicator Data'!T28/'Indicator Data'!$CC28</f>
        <v>6.3951044206317698E-2</v>
      </c>
      <c r="CA25" s="35">
        <f t="shared" si="29"/>
        <v>2.1</v>
      </c>
      <c r="CB25" s="35">
        <f t="shared" si="30"/>
        <v>0.6</v>
      </c>
      <c r="CC25" s="35">
        <f t="shared" si="54"/>
        <v>1.1000000000000001</v>
      </c>
      <c r="CD25" s="35">
        <f t="shared" si="55"/>
        <v>6.4</v>
      </c>
      <c r="CE25" s="35">
        <f t="shared" si="56"/>
        <v>7</v>
      </c>
      <c r="CF25" s="35">
        <f>ROUND(IF('Indicator Data'!U28=0,0,IF(LOG('Indicator Data'!U28)&gt;CF$195,10,IF(LOG('Indicator Data'!U28)&lt;CF$194,0,10-(CF$195-LOG('Indicator Data'!U28))/(CF$195-CF$194)*10))),1)</f>
        <v>10</v>
      </c>
      <c r="CG25" s="36">
        <f>'Indicator Data'!U28/'Indicator Data'!$CC28</f>
        <v>0.57067663784943901</v>
      </c>
      <c r="CH25" s="35">
        <f t="shared" si="31"/>
        <v>6.3</v>
      </c>
      <c r="CI25" s="35">
        <f t="shared" si="57"/>
        <v>8.8000000000000007</v>
      </c>
      <c r="CJ25" s="35">
        <f>ROUND(IF('Indicator Data'!V28=0,0,IF(LOG('Indicator Data'!V28)&gt;CJ$195,10,IF(LOG('Indicator Data'!V28)&lt;CJ$194,0,10-(CJ$195-LOG('Indicator Data'!V28))/(CJ$195-CJ$194)*10))),1)</f>
        <v>10</v>
      </c>
      <c r="CK25" s="36">
        <f>IF('Indicator Data'!V28/'Indicator Data'!$CC28&gt;1,1,'Indicator Data'!V28/'Indicator Data'!$CC28)</f>
        <v>0.82048428532756312</v>
      </c>
      <c r="CL25" s="35">
        <f t="shared" si="32"/>
        <v>8.1999999999999993</v>
      </c>
      <c r="CM25" s="35">
        <f t="shared" si="58"/>
        <v>9.3000000000000007</v>
      </c>
      <c r="CN25" s="35">
        <f>ROUND(IF('Indicator Data'!W28=0,0,IF(LOG('Indicator Data'!W28)&gt;CN$195,10,IF(LOG('Indicator Data'!W28)&lt;CN$194,0,10-(CN$195-LOG('Indicator Data'!W28))/(CN$195-CN$194)*10))),1)</f>
        <v>10</v>
      </c>
      <c r="CO25" s="36">
        <f>'Indicator Data'!W28/'Indicator Data'!$CC28</f>
        <v>0.84320739389881172</v>
      </c>
      <c r="CP25" s="35">
        <f t="shared" si="33"/>
        <v>8.4</v>
      </c>
      <c r="CQ25" s="35">
        <f t="shared" si="59"/>
        <v>9.4</v>
      </c>
      <c r="CR25" s="35">
        <f t="shared" si="34"/>
        <v>8.8000000000000007</v>
      </c>
      <c r="CS25" s="35">
        <f>IF('Indicator Data'!BS28="No data","x",ROUND(IF('Indicator Data'!BS28&gt;CS$195,0,IF('Indicator Data'!BS28&lt;CS$194,10,(CS$195-'Indicator Data'!BS28)/(CS$195-CS$194)*10)),1))</f>
        <v>1.3</v>
      </c>
      <c r="CT25" s="35">
        <f>IF('Indicator Data'!BT28="No data","x",ROUND(IF('Indicator Data'!BT28&gt;CT$195,0,IF('Indicator Data'!BT28&lt;CT$194,10,(CT$195-'Indicator Data'!BT28)/(CT$195-CT$194)*10)),1))</f>
        <v>0.3</v>
      </c>
      <c r="CU25" s="35" t="str">
        <f>IF('Indicator Data'!AC28="No data","x",ROUND(IF('Indicator Data'!AC28&gt;CU$195,0,IF('Indicator Data'!AC28&lt;CU$194,10,(CU$195-'Indicator Data'!AC28)/(CU$195-CU$194)*10)),1))</f>
        <v>x</v>
      </c>
      <c r="CV25" s="35">
        <f t="shared" si="35"/>
        <v>0.8</v>
      </c>
      <c r="CW25" s="35">
        <f>IF('Indicator Data'!X28="No data","x",ROUND(IF(LOG('Indicator Data'!X28)&gt;CW$195,10,IF(LOG('Indicator Data'!X28)&lt;CW$194,0,10-(CW$195-LOG('Indicator Data'!X28))/(CW$195-CW$194)*10)),1))</f>
        <v>4.7</v>
      </c>
      <c r="CX25" s="35">
        <f>IF('Indicator Data'!Y28="No data","x",ROUND(IF('Indicator Data'!Y28&gt;CX$195,10,IF('Indicator Data'!Y28&lt;CX$194,0,10-(CX$195-'Indicator Data'!Y28)/(CX$195-CX$194)*10)),1))</f>
        <v>2.1</v>
      </c>
      <c r="CY25" s="35">
        <f>IF('Indicator Data'!Z28="No data","x",ROUND(IF('Indicator Data'!Z28&gt;CY$195,10,IF('Indicator Data'!Z28&lt;CY$194,0,10-(CY$195-'Indicator Data'!Z28)/(CY$195-CY$194)*10)),1))</f>
        <v>8.6999999999999993</v>
      </c>
      <c r="CZ25" s="35">
        <f>IF('Indicator Data'!AA28="No data","x",ROUND(IF('Indicator Data'!AA28&gt;CZ$195,10,IF('Indicator Data'!AA28&lt;CZ$194,0,10-(CZ$195-'Indicator Data'!AA28)/(CZ$195-CZ$194)*10)),1))</f>
        <v>3.3</v>
      </c>
      <c r="DA25" s="35">
        <f t="shared" si="60"/>
        <v>4.7</v>
      </c>
      <c r="DB25" s="35">
        <f t="shared" si="61"/>
        <v>3.4</v>
      </c>
      <c r="DC25" s="35">
        <f>IF('Indicator Data'!AF28="No data","x",ROUND(IF('Indicator Data'!AF28&gt;DC$195,10,IF('Indicator Data'!AF28&lt;DC$194,0,10-(DC$195-'Indicator Data'!AF28)/(DC$195-DC$194)*10)),1))</f>
        <v>1.8</v>
      </c>
      <c r="DD25" s="35">
        <f>IF('Indicator Data'!AG28="No data","x",ROUND(IF('Indicator Data'!AG28&gt;DD$195,10,IF('Indicator Data'!AG28&lt;DD$194,0,10-(DD$195-'Indicator Data'!AG28)/(DD$195-DD$194)*10)),1))</f>
        <v>1.2</v>
      </c>
      <c r="DE25" s="35">
        <f t="shared" si="62"/>
        <v>3.6</v>
      </c>
      <c r="DF25" s="35">
        <f>IF('Indicator Data'!AB28="No data","x",ROUND(IF('Indicator Data'!AB28&gt;DF$195,10,IF('Indicator Data'!AB28&lt;DF$194,0,10-(DF$195-'Indicator Data'!AB28)/(DF$195-DF$194)*10)),1))</f>
        <v>0.4</v>
      </c>
      <c r="DG25" s="35">
        <f t="shared" si="63"/>
        <v>0.7</v>
      </c>
      <c r="DH25" s="144">
        <f>IF('Indicator Data'!AD28="No data","x",'Indicator Data'!AD28/'Indicator Data'!$CB28)</f>
        <v>7.2717552578441724E-4</v>
      </c>
      <c r="DI25" s="35">
        <f t="shared" si="64"/>
        <v>2.7</v>
      </c>
      <c r="DJ25" s="35">
        <f>IF('Indicator Data'!AE28="No data","x",ROUND(IF('Indicator Data'!AE28&gt;DJ$195,0,IF('Indicator Data'!AE28&lt;DJ$194,10,(DJ$195-'Indicator Data'!AE28)/(DJ$195-DJ$194)*10)),1))</f>
        <v>2</v>
      </c>
      <c r="DK25" s="35">
        <f t="shared" si="65"/>
        <v>2.4</v>
      </c>
      <c r="DL25" s="35">
        <f t="shared" si="66"/>
        <v>2.2000000000000002</v>
      </c>
      <c r="DM25" s="37">
        <f t="shared" si="36"/>
        <v>5.7</v>
      </c>
      <c r="DN25" s="38">
        <f t="shared" si="37"/>
        <v>4</v>
      </c>
      <c r="DO25" s="35">
        <f>ROUND(IF('Indicator Data'!AH28=0,0,IF('Indicator Data'!AH28&gt;DO$195,10,IF('Indicator Data'!AH28&lt;DO$194,0,10-(DO$195-'Indicator Data'!AH28)/(DO$195-DO$194)*10))),1)</f>
        <v>10</v>
      </c>
      <c r="DP25" s="35">
        <f>ROUND(IF('Indicator Data'!AI28=0,0,IF(LOG('Indicator Data'!AI28)&gt;LOG(DP$195),10,IF(LOG('Indicator Data'!AI28)&lt;LOG(DP$194),0,10-(LOG(DP$195)-LOG('Indicator Data'!AI28))/(LOG(DP$195)-LOG(DP$194))*10))),1)</f>
        <v>9.8000000000000007</v>
      </c>
      <c r="DQ25" s="37">
        <f t="shared" si="38"/>
        <v>9.9</v>
      </c>
      <c r="DR25" s="35">
        <f>'Indicator Data'!AJ28</f>
        <v>0</v>
      </c>
      <c r="DS25" s="35">
        <f>'Indicator Data'!AK28</f>
        <v>5</v>
      </c>
      <c r="DT25" s="37">
        <f t="shared" si="39"/>
        <v>9</v>
      </c>
      <c r="DU25" s="38">
        <f t="shared" si="40"/>
        <v>9</v>
      </c>
      <c r="DV25" s="13"/>
      <c r="DW25" s="83"/>
    </row>
    <row r="26" spans="1:127" s="2" customFormat="1" x14ac:dyDescent="0.3">
      <c r="A26" s="98" t="str">
        <f>'Indicator Data'!A29</f>
        <v>Brunei Darussalam</v>
      </c>
      <c r="B26" s="39" t="str">
        <f>'Indicator Data'!B29</f>
        <v>BRN</v>
      </c>
      <c r="C26" s="35">
        <f>ROUND(IF('Indicator Data'!C29=0,0.1,IF(LOG('Indicator Data'!C29)&gt;C$195,10,IF(LOG('Indicator Data'!C29)&lt;C$194,0,10-(C$195-LOG('Indicator Data'!C29))/(C$195-C$194)*10))),1)</f>
        <v>0.1</v>
      </c>
      <c r="D26" s="35">
        <f>ROUND(IF('Indicator Data'!D29=0,0.1,IF(LOG('Indicator Data'!D29)&gt;D$195,10,IF(LOG('Indicator Data'!D29)&lt;D$194,0,10-(D$195-LOG('Indicator Data'!D29))/(D$195-D$194)*10))),1)</f>
        <v>0.1</v>
      </c>
      <c r="E26" s="35">
        <f t="shared" si="0"/>
        <v>0.1</v>
      </c>
      <c r="F26" s="35">
        <f>IF('Indicator Data'!E29="No data",0.1,(ROUND(IF('Indicator Data'!E29=0,0,IF(LOG('Indicator Data'!E29)&gt;F$195,10,IF(LOG('Indicator Data'!E29)&lt;F$194,0,10-(F$195-LOG('Indicator Data'!E29))/(F$195-F$194)*10))),1)))</f>
        <v>1.9</v>
      </c>
      <c r="G26" s="35">
        <f>ROUND(IF('Indicator Data'!F29=0,0,IF(LOG('Indicator Data'!F29)&gt;G$195,10,IF(LOG('Indicator Data'!F29)&lt;G$194,0,10-(G$195-LOG('Indicator Data'!F29))/(G$195-G$194)*10))),1)</f>
        <v>3.3</v>
      </c>
      <c r="H26" s="35">
        <f>ROUND(IF('Indicator Data'!G29=0,0,IF(LOG('Indicator Data'!G29)&gt;H$195,10,IF(LOG('Indicator Data'!G29)&lt;H$194,0,10-(H$195-LOG('Indicator Data'!G29))/(H$195-H$194)*10))),1)</f>
        <v>0.7</v>
      </c>
      <c r="I26" s="35">
        <f>ROUND(IF('Indicator Data'!H29=0,0,IF(LOG('Indicator Data'!H29)&gt;I$195,10,IF(LOG('Indicator Data'!H29)&lt;I$194,0,10-(I$195-LOG('Indicator Data'!H29))/(I$195-I$194)*10))),1)</f>
        <v>0</v>
      </c>
      <c r="J26" s="35">
        <f t="shared" si="1"/>
        <v>0.4</v>
      </c>
      <c r="K26" s="35">
        <f>ROUND(IF('Indicator Data'!I29=0,0,IF(LOG('Indicator Data'!I29)&gt;K$195,10,IF(LOG('Indicator Data'!I29)&lt;K$194,0,10-(K$195-LOG('Indicator Data'!I29))/(K$195-K$194)*10))),1)</f>
        <v>4.0999999999999996</v>
      </c>
      <c r="L26" s="35">
        <f t="shared" si="2"/>
        <v>2.4</v>
      </c>
      <c r="M26" s="35">
        <f>ROUND(IF('Indicator Data'!J29=0,0,IF(LOG('Indicator Data'!J29)&gt;M$195,10,IF(LOG('Indicator Data'!J29)&lt;M$194,0,10-(M$195-LOG('Indicator Data'!J29))/(M$195-M$194)*10))),1)</f>
        <v>0</v>
      </c>
      <c r="N26" s="36">
        <f>'Indicator Data'!C29/'Indicator Data'!$CC29</f>
        <v>0</v>
      </c>
      <c r="O26" s="36">
        <f>'Indicator Data'!D29/'Indicator Data'!$CC29</f>
        <v>0</v>
      </c>
      <c r="P26" s="36">
        <f>IF(F26=0.1,"x",'Indicator Data'!E29/'Indicator Data'!$CC29)</f>
        <v>1.3790149336270114E-3</v>
      </c>
      <c r="Q26" s="36">
        <f>'Indicator Data'!F29/'Indicator Data'!$CC29</f>
        <v>2.3254769709244481E-6</v>
      </c>
      <c r="R26" s="36">
        <f>'Indicator Data'!G29/'Indicator Data'!$CC29</f>
        <v>4.5855144526975772E-4</v>
      </c>
      <c r="S26" s="36">
        <f>'Indicator Data'!H29/'Indicator Data'!$CC29</f>
        <v>0</v>
      </c>
      <c r="T26" s="36">
        <f>'Indicator Data'!I29/'Indicator Data'!$CC29</f>
        <v>2.5093054528181049E-3</v>
      </c>
      <c r="U26" s="36">
        <f>'Indicator Data'!J29/'Indicator Data'!$CC29</f>
        <v>0</v>
      </c>
      <c r="V26" s="35">
        <f t="shared" si="3"/>
        <v>0</v>
      </c>
      <c r="W26" s="35">
        <f t="shared" si="4"/>
        <v>0</v>
      </c>
      <c r="X26" s="35">
        <f t="shared" si="5"/>
        <v>0</v>
      </c>
      <c r="Y26" s="35">
        <f t="shared" si="6"/>
        <v>0.9</v>
      </c>
      <c r="Z26" s="35">
        <f t="shared" si="7"/>
        <v>6.4</v>
      </c>
      <c r="AA26" s="35">
        <f t="shared" si="8"/>
        <v>0.3</v>
      </c>
      <c r="AB26" s="35">
        <f t="shared" si="9"/>
        <v>0</v>
      </c>
      <c r="AC26" s="35">
        <f t="shared" si="10"/>
        <v>0.2</v>
      </c>
      <c r="AD26" s="35">
        <f t="shared" si="11"/>
        <v>2.5</v>
      </c>
      <c r="AE26" s="35">
        <f t="shared" si="12"/>
        <v>1.4</v>
      </c>
      <c r="AF26" s="35">
        <f t="shared" si="13"/>
        <v>0</v>
      </c>
      <c r="AG26" s="35">
        <f>ROUND(IF('Indicator Data'!K29=0,0,IF('Indicator Data'!K29&gt;AG$195,10,IF('Indicator Data'!K29&lt;AG$194,0,10-(AG$195-'Indicator Data'!K29)/(AG$195-AG$194)*10))),1)</f>
        <v>0</v>
      </c>
      <c r="AH26" s="35">
        <f t="shared" si="14"/>
        <v>0.1</v>
      </c>
      <c r="AI26" s="35">
        <f t="shared" si="15"/>
        <v>0.1</v>
      </c>
      <c r="AJ26" s="35">
        <f t="shared" si="16"/>
        <v>0.5</v>
      </c>
      <c r="AK26" s="35">
        <f t="shared" si="17"/>
        <v>0</v>
      </c>
      <c r="AL26" s="35">
        <f t="shared" si="18"/>
        <v>0.3</v>
      </c>
      <c r="AM26" s="35">
        <f t="shared" si="19"/>
        <v>3.3</v>
      </c>
      <c r="AN26" s="35">
        <f t="shared" si="20"/>
        <v>0</v>
      </c>
      <c r="AO26" s="143">
        <f t="shared" si="21"/>
        <v>0.1</v>
      </c>
      <c r="AP26" s="143">
        <f t="shared" si="41"/>
        <v>1.4</v>
      </c>
      <c r="AQ26" s="143">
        <f t="shared" si="22"/>
        <v>5</v>
      </c>
      <c r="AR26" s="143">
        <f t="shared" si="23"/>
        <v>1.9</v>
      </c>
      <c r="AS26" s="35">
        <f t="shared" si="24"/>
        <v>0</v>
      </c>
      <c r="AT26" s="35">
        <f>IF('Indicator Data'!L29="No data","x",IF('Indicator Data'!CD29&lt;1000,"x",ROUND((IF('Indicator Data'!L29&gt;AT$195,10,IF('Indicator Data'!L29&lt;AT$194,0,10-(AT$195-'Indicator Data'!L29)/(AT$195-AT$194)*10))),1)))</f>
        <v>5.6</v>
      </c>
      <c r="AU26" s="143">
        <f t="shared" si="25"/>
        <v>2.8</v>
      </c>
      <c r="AV26" s="35">
        <f>IF('Indicator Data'!M29="No data","x",ROUND(IF('Indicator Data'!M29=0,0,IF(LOG('Indicator Data'!M29)&gt;AV$195,10,IF(LOG('Indicator Data'!M29)&lt;AV$194,0,10-(AV$195-LOG('Indicator Data'!M29))/(AV$195-AV$194)*10))),1))</f>
        <v>0</v>
      </c>
      <c r="AW26" s="36">
        <f>IF(AV26="x","x",'Indicator Data'!M29/'Indicator Data'!$CC29)</f>
        <v>0</v>
      </c>
      <c r="AX26" s="35">
        <f t="shared" si="42"/>
        <v>0</v>
      </c>
      <c r="AY26" s="35">
        <f t="shared" si="43"/>
        <v>0</v>
      </c>
      <c r="AZ26" s="35" t="str">
        <f>IF('Indicator Data'!N29="No data","x",ROUND(IF('Indicator Data'!N29=0,0,IF(LOG('Indicator Data'!N29)&gt;AZ$195,10,IF(LOG('Indicator Data'!N29)&lt;AZ$194,0,10-(AZ$195-LOG('Indicator Data'!N29))/(AZ$195-AZ$194)*10))),1))</f>
        <v>x</v>
      </c>
      <c r="BA26" s="36" t="str">
        <f>IF(AZ26="x","x",'Indicator Data'!N29/'Indicator Data'!$CC29)</f>
        <v>x</v>
      </c>
      <c r="BB26" s="35" t="str">
        <f t="shared" si="44"/>
        <v>x</v>
      </c>
      <c r="BC26" s="35" t="str">
        <f t="shared" si="45"/>
        <v>x</v>
      </c>
      <c r="BD26" s="35" t="str">
        <f>IF('Indicator Data'!O29="No data","x",ROUND(IF('Indicator Data'!O29=0,0,IF(LOG('Indicator Data'!O29)&gt;BD$195,10,IF(LOG('Indicator Data'!O29)&lt;BD$194,0,10-(BD$195-LOG('Indicator Data'!O29))/(BD$195-BD$194)*10))),1))</f>
        <v>x</v>
      </c>
      <c r="BE26" s="36" t="str">
        <f>IF(BD26="x","x",'Indicator Data'!O29/'Indicator Data'!$CC29)</f>
        <v>x</v>
      </c>
      <c r="BF26" s="35" t="str">
        <f t="shared" si="46"/>
        <v>x</v>
      </c>
      <c r="BG26" s="35" t="str">
        <f t="shared" si="47"/>
        <v>x</v>
      </c>
      <c r="BH26" s="35" t="str">
        <f>IF('Indicator Data'!P29="No data","x",ROUND(IF('Indicator Data'!P29=0,0,IF(LOG('Indicator Data'!P29)&gt;BH$195,10,IF(LOG('Indicator Data'!P29)&lt;BH$194,0,10-(BH$195-LOG('Indicator Data'!P29))/(BH$195-BH$194)*10))),1))</f>
        <v>x</v>
      </c>
      <c r="BI26" s="36" t="str">
        <f>IF(BH26="x","x",'Indicator Data'!P29/'Indicator Data'!$CC29)</f>
        <v>x</v>
      </c>
      <c r="BJ26" s="35" t="str">
        <f t="shared" si="48"/>
        <v>x</v>
      </c>
      <c r="BK26" s="35" t="str">
        <f t="shared" si="49"/>
        <v>x</v>
      </c>
      <c r="BL26" s="35">
        <f t="shared" si="50"/>
        <v>0</v>
      </c>
      <c r="BM26" s="35">
        <f>ROUND(IF('Indicator Data'!Q29=0,0,IF(LOG('Indicator Data'!Q29)&gt;BM$195,10,IF(LOG('Indicator Data'!Q29)&lt;BM$194,0,10-(BM$195-LOG('Indicator Data'!Q29))/(BM$195-BM$194)*10))),1)</f>
        <v>0</v>
      </c>
      <c r="BN26" s="35">
        <f>ROUND(IF('Indicator Data'!R29=0,0,IF(LOG('Indicator Data'!R29)&gt;BN$195,10,IF(LOG('Indicator Data'!R29)&lt;BN$194,0,10-(BN$195-LOG('Indicator Data'!R29))/(BN$195-BN$194)*10))),1)</f>
        <v>2.9</v>
      </c>
      <c r="BO26" s="35">
        <f t="shared" si="51"/>
        <v>1.9333333333333333</v>
      </c>
      <c r="BP26" s="36">
        <f>'Indicator Data'!Q29/'Indicator Data'!$CC29</f>
        <v>0</v>
      </c>
      <c r="BQ26" s="36">
        <f>'Indicator Data'!R29/'Indicator Data'!$CC29</f>
        <v>1.3612548122484574E-3</v>
      </c>
      <c r="BR26" s="35">
        <f t="shared" si="26"/>
        <v>0</v>
      </c>
      <c r="BS26" s="35">
        <f t="shared" si="27"/>
        <v>0</v>
      </c>
      <c r="BT26" s="35">
        <f t="shared" si="28"/>
        <v>0</v>
      </c>
      <c r="BU26" s="35">
        <f t="shared" si="52"/>
        <v>1</v>
      </c>
      <c r="BV26" s="35">
        <f>ROUND(IF('Indicator Data'!S29=0,0,IF(LOG('Indicator Data'!S29)&gt;BV$195,10,IF(LOG('Indicator Data'!S29)&lt;BV$194,0,10-(BV$195-LOG('Indicator Data'!S29))/(BV$195-BV$194)*10))),1)</f>
        <v>0</v>
      </c>
      <c r="BW26" s="35">
        <f>ROUND(IF('Indicator Data'!T29=0,0,IF(LOG('Indicator Data'!T29)&gt;BW$195,10,IF(LOG('Indicator Data'!T29)&lt;BW$194,0,10-(BW$195-LOG('Indicator Data'!T29))/(BW$195-BW$194)*10))),1)</f>
        <v>2.5</v>
      </c>
      <c r="BX26" s="35">
        <f t="shared" si="53"/>
        <v>1.6666666666666667</v>
      </c>
      <c r="BY26" s="36">
        <f>'Indicator Data'!S29/'Indicator Data'!$CC29</f>
        <v>0</v>
      </c>
      <c r="BZ26" s="36">
        <f>'Indicator Data'!T29/'Indicator Data'!$CC29</f>
        <v>1.3612548122484574E-3</v>
      </c>
      <c r="CA26" s="35">
        <f t="shared" si="29"/>
        <v>0</v>
      </c>
      <c r="CB26" s="35">
        <f t="shared" si="30"/>
        <v>0</v>
      </c>
      <c r="CC26" s="35">
        <f t="shared" si="54"/>
        <v>0</v>
      </c>
      <c r="CD26" s="35">
        <f t="shared" si="55"/>
        <v>0.9</v>
      </c>
      <c r="CE26" s="35">
        <f t="shared" si="56"/>
        <v>1</v>
      </c>
      <c r="CF26" s="35">
        <f>ROUND(IF('Indicator Data'!U29=0,0,IF(LOG('Indicator Data'!U29)&gt;CF$195,10,IF(LOG('Indicator Data'!U29)&lt;CF$194,0,10-(CF$195-LOG('Indicator Data'!U29))/(CF$195-CF$194)*10))),1)</f>
        <v>6.5</v>
      </c>
      <c r="CG26" s="36">
        <f>'Indicator Data'!U29/'Indicator Data'!$CC29</f>
        <v>0.82039944320896918</v>
      </c>
      <c r="CH26" s="35">
        <f t="shared" si="31"/>
        <v>9.1</v>
      </c>
      <c r="CI26" s="35">
        <f t="shared" si="57"/>
        <v>8.1</v>
      </c>
      <c r="CJ26" s="35">
        <f>ROUND(IF('Indicator Data'!V29=0,0,IF(LOG('Indicator Data'!V29)&gt;CJ$195,10,IF(LOG('Indicator Data'!V29)&lt;CJ$194,0,10-(CJ$195-LOG('Indicator Data'!V29))/(CJ$195-CJ$194)*10))),1)</f>
        <v>6.6</v>
      </c>
      <c r="CK26" s="36">
        <f>IF('Indicator Data'!V29/'Indicator Data'!$CC29&gt;1,1,'Indicator Data'!V29/'Indicator Data'!$CC29)</f>
        <v>0.96842877779405823</v>
      </c>
      <c r="CL26" s="35">
        <f t="shared" si="32"/>
        <v>9.6999999999999993</v>
      </c>
      <c r="CM26" s="35">
        <f t="shared" si="58"/>
        <v>8.6</v>
      </c>
      <c r="CN26" s="35">
        <f>ROUND(IF('Indicator Data'!W29=0,0,IF(LOG('Indicator Data'!W29)&gt;CN$195,10,IF(LOG('Indicator Data'!W29)&lt;CN$194,0,10-(CN$195-LOG('Indicator Data'!W29))/(CN$195-CN$194)*10))),1)</f>
        <v>6.6</v>
      </c>
      <c r="CO26" s="36">
        <f>'Indicator Data'!W29/'Indicator Data'!$CC29</f>
        <v>0.91894500879380059</v>
      </c>
      <c r="CP26" s="35">
        <f t="shared" si="33"/>
        <v>9.1999999999999993</v>
      </c>
      <c r="CQ26" s="35">
        <f t="shared" si="59"/>
        <v>8.1999999999999993</v>
      </c>
      <c r="CR26" s="35">
        <f t="shared" si="34"/>
        <v>7.2</v>
      </c>
      <c r="CS26" s="35">
        <f>IF('Indicator Data'!BS29="No data","x",ROUND(IF('Indicator Data'!BS29&gt;CS$195,0,IF('Indicator Data'!BS29&lt;CS$194,10,(CS$195-'Indicator Data'!BS29)/(CS$195-CS$194)*10)),1))</f>
        <v>0.4</v>
      </c>
      <c r="CT26" s="35">
        <f>IF('Indicator Data'!BT29="No data","x",ROUND(IF('Indicator Data'!BT29&gt;CT$195,0,IF('Indicator Data'!BT29&lt;CT$194,10,(CT$195-'Indicator Data'!BT29)/(CT$195-CT$194)*10)),1))</f>
        <v>0</v>
      </c>
      <c r="CU26" s="35" t="str">
        <f>IF('Indicator Data'!AC29="No data","x",ROUND(IF('Indicator Data'!AC29&gt;CU$195,0,IF('Indicator Data'!AC29&lt;CU$194,10,(CU$195-'Indicator Data'!AC29)/(CU$195-CU$194)*10)),1))</f>
        <v>x</v>
      </c>
      <c r="CV26" s="35">
        <f t="shared" si="35"/>
        <v>0.2</v>
      </c>
      <c r="CW26" s="35">
        <f>IF('Indicator Data'!X29="No data","x",ROUND(IF(LOG('Indicator Data'!X29)&gt;CW$195,10,IF(LOG('Indicator Data'!X29)&lt;CW$194,0,10-(CW$195-LOG('Indicator Data'!X29))/(CW$195-CW$194)*10)),1))</f>
        <v>6.4</v>
      </c>
      <c r="CX26" s="35">
        <f>IF('Indicator Data'!Y29="No data","x",ROUND(IF('Indicator Data'!Y29&gt;CX$195,10,IF('Indicator Data'!Y29&lt;CX$194,0,10-(CX$195-'Indicator Data'!Y29)/(CX$195-CX$194)*10)),1))</f>
        <v>2.8</v>
      </c>
      <c r="CY26" s="35">
        <f>IF('Indicator Data'!Z29="No data","x",ROUND(IF('Indicator Data'!Z29&gt;CY$195,10,IF('Indicator Data'!Z29&lt;CY$194,0,10-(CY$195-'Indicator Data'!Z29)/(CY$195-CY$194)*10)),1))</f>
        <v>7.8</v>
      </c>
      <c r="CZ26" s="35" t="str">
        <f>IF('Indicator Data'!AA29="No data","x",ROUND(IF('Indicator Data'!AA29&gt;CZ$195,10,IF('Indicator Data'!AA29&lt;CZ$194,0,10-(CZ$195-'Indicator Data'!AA29)/(CZ$195-CZ$194)*10)),1))</f>
        <v>x</v>
      </c>
      <c r="DA26" s="35">
        <f t="shared" si="60"/>
        <v>5.7</v>
      </c>
      <c r="DB26" s="35">
        <f t="shared" si="61"/>
        <v>3.9</v>
      </c>
      <c r="DC26" s="35" t="str">
        <f>IF('Indicator Data'!AF29="No data","x",ROUND(IF('Indicator Data'!AF29&gt;DC$195,10,IF('Indicator Data'!AF29&lt;DC$194,0,10-(DC$195-'Indicator Data'!AF29)/(DC$195-DC$194)*10)),1))</f>
        <v>x</v>
      </c>
      <c r="DD26" s="35">
        <f>IF('Indicator Data'!AG29="No data","x",ROUND(IF('Indicator Data'!AG29&gt;DD$195,10,IF('Indicator Data'!AG29&lt;DD$194,0,10-(DD$195-'Indicator Data'!AG29)/(DD$195-DD$194)*10)),1))</f>
        <v>1.5</v>
      </c>
      <c r="DE26" s="35">
        <f t="shared" si="62"/>
        <v>4.5999999999999996</v>
      </c>
      <c r="DF26" s="35">
        <f>IF('Indicator Data'!AB29="No data","x",ROUND(IF('Indicator Data'!AB29&gt;DF$195,10,IF('Indicator Data'!AB29&lt;DF$194,0,10-(DF$195-'Indicator Data'!AB29)/(DF$195-DF$194)*10)),1))</f>
        <v>0.9</v>
      </c>
      <c r="DG26" s="35">
        <f t="shared" si="63"/>
        <v>0.4</v>
      </c>
      <c r="DH26" s="144">
        <f>IF('Indicator Data'!AD29="No data","x",'Indicator Data'!AD29/'Indicator Data'!$CB29)</f>
        <v>2.2172290123273361E-4</v>
      </c>
      <c r="DI26" s="35">
        <f t="shared" si="64"/>
        <v>7.8</v>
      </c>
      <c r="DJ26" s="35" t="str">
        <f>IF('Indicator Data'!AE29="No data","x",ROUND(IF('Indicator Data'!AE29&gt;DJ$195,0,IF('Indicator Data'!AE29&lt;DJ$194,10,(DJ$195-'Indicator Data'!AE29)/(DJ$195-DJ$194)*10)),1))</f>
        <v>x</v>
      </c>
      <c r="DK26" s="35">
        <f t="shared" si="65"/>
        <v>7.8</v>
      </c>
      <c r="DL26" s="35">
        <f t="shared" si="66"/>
        <v>4.3</v>
      </c>
      <c r="DM26" s="37">
        <f t="shared" si="36"/>
        <v>4.3</v>
      </c>
      <c r="DN26" s="38">
        <f t="shared" si="37"/>
        <v>2.8</v>
      </c>
      <c r="DO26" s="35">
        <f>ROUND(IF('Indicator Data'!AH29=0,0,IF('Indicator Data'!AH29&gt;DO$195,10,IF('Indicator Data'!AH29&lt;DO$194,0,10-(DO$195-'Indicator Data'!AH29)/(DO$195-DO$194)*10))),1)</f>
        <v>0</v>
      </c>
      <c r="DP26" s="35">
        <f>ROUND(IF('Indicator Data'!AI29=0,0,IF(LOG('Indicator Data'!AI29)&gt;LOG(DP$195),10,IF(LOG('Indicator Data'!AI29)&lt;LOG(DP$194),0,10-(LOG(DP$195)-LOG('Indicator Data'!AI29))/(LOG(DP$195)-LOG(DP$194))*10))),1)</f>
        <v>0</v>
      </c>
      <c r="DQ26" s="37">
        <f t="shared" si="38"/>
        <v>0</v>
      </c>
      <c r="DR26" s="35">
        <f>'Indicator Data'!AJ29</f>
        <v>0</v>
      </c>
      <c r="DS26" s="35">
        <f>'Indicator Data'!AK29</f>
        <v>0</v>
      </c>
      <c r="DT26" s="37">
        <f t="shared" si="39"/>
        <v>0</v>
      </c>
      <c r="DU26" s="38">
        <f t="shared" si="40"/>
        <v>0</v>
      </c>
      <c r="DV26" s="13"/>
      <c r="DW26" s="83"/>
    </row>
    <row r="27" spans="1:127" s="2" customFormat="1" x14ac:dyDescent="0.3">
      <c r="A27" s="98" t="str">
        <f>'Indicator Data'!A30</f>
        <v>Bulgaria</v>
      </c>
      <c r="B27" s="39" t="str">
        <f>'Indicator Data'!B30</f>
        <v>BGR</v>
      </c>
      <c r="C27" s="35">
        <f>ROUND(IF('Indicator Data'!C30=0,0.1,IF(LOG('Indicator Data'!C30)&gt;C$195,10,IF(LOG('Indicator Data'!C30)&lt;C$194,0,10-(C$195-LOG('Indicator Data'!C30))/(C$195-C$194)*10))),1)</f>
        <v>7.9</v>
      </c>
      <c r="D27" s="35">
        <f>ROUND(IF('Indicator Data'!D30=0,0.1,IF(LOG('Indicator Data'!D30)&gt;D$195,10,IF(LOG('Indicator Data'!D30)&lt;D$194,0,10-(D$195-LOG('Indicator Data'!D30))/(D$195-D$194)*10))),1)</f>
        <v>0.1</v>
      </c>
      <c r="E27" s="35">
        <f t="shared" si="0"/>
        <v>5.2</v>
      </c>
      <c r="F27" s="35">
        <f>IF('Indicator Data'!E30="No data",0.1,(ROUND(IF('Indicator Data'!E30=0,0,IF(LOG('Indicator Data'!E30)&gt;F$195,10,IF(LOG('Indicator Data'!E30)&lt;F$194,0,10-(F$195-LOG('Indicator Data'!E30))/(F$195-F$194)*10))),1)))</f>
        <v>6.3</v>
      </c>
      <c r="G27" s="35">
        <f>ROUND(IF('Indicator Data'!F30=0,0,IF(LOG('Indicator Data'!F30)&gt;G$195,10,IF(LOG('Indicator Data'!F30)&lt;G$194,0,10-(G$195-LOG('Indicator Data'!F30))/(G$195-G$194)*10))),1)</f>
        <v>0</v>
      </c>
      <c r="H27" s="35">
        <f>ROUND(IF('Indicator Data'!G30=0,0,IF(LOG('Indicator Data'!G30)&gt;H$195,10,IF(LOG('Indicator Data'!G30)&lt;H$194,0,10-(H$195-LOG('Indicator Data'!G30))/(H$195-H$194)*10))),1)</f>
        <v>0</v>
      </c>
      <c r="I27" s="35">
        <f>ROUND(IF('Indicator Data'!H30=0,0,IF(LOG('Indicator Data'!H30)&gt;I$195,10,IF(LOG('Indicator Data'!H30)&lt;I$194,0,10-(I$195-LOG('Indicator Data'!H30))/(I$195-I$194)*10))),1)</f>
        <v>0</v>
      </c>
      <c r="J27" s="35">
        <f t="shared" si="1"/>
        <v>0</v>
      </c>
      <c r="K27" s="35">
        <f>ROUND(IF('Indicator Data'!I30=0,0,IF(LOG('Indicator Data'!I30)&gt;K$195,10,IF(LOG('Indicator Data'!I30)&lt;K$194,0,10-(K$195-LOG('Indicator Data'!I30))/(K$195-K$194)*10))),1)</f>
        <v>0</v>
      </c>
      <c r="L27" s="35">
        <f t="shared" si="2"/>
        <v>0</v>
      </c>
      <c r="M27" s="35">
        <f>ROUND(IF('Indicator Data'!J30=0,0,IF(LOG('Indicator Data'!J30)&gt;M$195,10,IF(LOG('Indicator Data'!J30)&lt;M$194,0,10-(M$195-LOG('Indicator Data'!J30))/(M$195-M$194)*10))),1)</f>
        <v>0</v>
      </c>
      <c r="N27" s="36">
        <f>'Indicator Data'!C30/'Indicator Data'!$CC30</f>
        <v>2.0226475079561067E-3</v>
      </c>
      <c r="O27" s="36">
        <f>'Indicator Data'!D30/'Indicator Data'!$CC30</f>
        <v>0</v>
      </c>
      <c r="P27" s="36">
        <f>IF(F27=0.1,"x",'Indicator Data'!E30/'Indicator Data'!$CC30)</f>
        <v>4.6925649923267691E-3</v>
      </c>
      <c r="Q27" s="36">
        <f>'Indicator Data'!F30/'Indicator Data'!$CC30</f>
        <v>0</v>
      </c>
      <c r="R27" s="36">
        <f>'Indicator Data'!G30/'Indicator Data'!$CC30</f>
        <v>0</v>
      </c>
      <c r="S27" s="36">
        <f>'Indicator Data'!H30/'Indicator Data'!$CC30</f>
        <v>0</v>
      </c>
      <c r="T27" s="36">
        <f>'Indicator Data'!I30/'Indicator Data'!$CC30</f>
        <v>0</v>
      </c>
      <c r="U27" s="36">
        <f>'Indicator Data'!J30/'Indicator Data'!$CC30</f>
        <v>0</v>
      </c>
      <c r="V27" s="35">
        <f t="shared" si="3"/>
        <v>10</v>
      </c>
      <c r="W27" s="35">
        <f t="shared" si="4"/>
        <v>0</v>
      </c>
      <c r="X27" s="35">
        <f t="shared" si="5"/>
        <v>7.6</v>
      </c>
      <c r="Y27" s="35">
        <f t="shared" si="6"/>
        <v>3.1</v>
      </c>
      <c r="Z27" s="35">
        <f t="shared" si="7"/>
        <v>0</v>
      </c>
      <c r="AA27" s="35">
        <f t="shared" si="8"/>
        <v>0</v>
      </c>
      <c r="AB27" s="35">
        <f t="shared" si="9"/>
        <v>0</v>
      </c>
      <c r="AC27" s="35">
        <f t="shared" si="10"/>
        <v>0</v>
      </c>
      <c r="AD27" s="35">
        <f t="shared" si="11"/>
        <v>0</v>
      </c>
      <c r="AE27" s="35">
        <f t="shared" si="12"/>
        <v>0</v>
      </c>
      <c r="AF27" s="35">
        <f t="shared" si="13"/>
        <v>0</v>
      </c>
      <c r="AG27" s="35">
        <f>ROUND(IF('Indicator Data'!K30=0,0,IF('Indicator Data'!K30&gt;AG$195,10,IF('Indicator Data'!K30&lt;AG$194,0,10-(AG$195-'Indicator Data'!K30)/(AG$195-AG$194)*10))),1)</f>
        <v>1</v>
      </c>
      <c r="AH27" s="35">
        <f t="shared" si="14"/>
        <v>9</v>
      </c>
      <c r="AI27" s="35">
        <f t="shared" si="15"/>
        <v>0.1</v>
      </c>
      <c r="AJ27" s="35">
        <f t="shared" si="16"/>
        <v>0</v>
      </c>
      <c r="AK27" s="35">
        <f t="shared" si="17"/>
        <v>0</v>
      </c>
      <c r="AL27" s="35">
        <f t="shared" si="18"/>
        <v>0</v>
      </c>
      <c r="AM27" s="35">
        <f t="shared" si="19"/>
        <v>0</v>
      </c>
      <c r="AN27" s="35">
        <f t="shared" si="20"/>
        <v>0</v>
      </c>
      <c r="AO27" s="143">
        <f t="shared" si="21"/>
        <v>6.6</v>
      </c>
      <c r="AP27" s="143">
        <f t="shared" si="41"/>
        <v>4.9000000000000004</v>
      </c>
      <c r="AQ27" s="143">
        <f t="shared" si="22"/>
        <v>0</v>
      </c>
      <c r="AR27" s="143">
        <f t="shared" si="23"/>
        <v>0</v>
      </c>
      <c r="AS27" s="35">
        <f t="shared" si="24"/>
        <v>0.5</v>
      </c>
      <c r="AT27" s="35">
        <f>IF('Indicator Data'!L30="No data","x",IF('Indicator Data'!CD30&lt;1000,"x",ROUND((IF('Indicator Data'!L30&gt;AT$195,10,IF('Indicator Data'!L30&lt;AT$194,0,10-(AT$195-'Indicator Data'!L30)/(AT$195-AT$194)*10))),1)))</f>
        <v>5.6</v>
      </c>
      <c r="AU27" s="143">
        <f t="shared" si="25"/>
        <v>3.1</v>
      </c>
      <c r="AV27" s="35">
        <f>IF('Indicator Data'!M30="No data","x",ROUND(IF('Indicator Data'!M30=0,0,IF(LOG('Indicator Data'!M30)&gt;AV$195,10,IF(LOG('Indicator Data'!M30)&lt;AV$194,0,10-(AV$195-LOG('Indicator Data'!M30))/(AV$195-AV$194)*10))),1))</f>
        <v>8.3000000000000007</v>
      </c>
      <c r="AW27" s="36">
        <f>IF(AV27="x","x",'Indicator Data'!M30/'Indicator Data'!$CC30)</f>
        <v>0.86547796028864143</v>
      </c>
      <c r="AX27" s="35">
        <f t="shared" si="42"/>
        <v>9.6</v>
      </c>
      <c r="AY27" s="35">
        <f t="shared" si="43"/>
        <v>9.1</v>
      </c>
      <c r="AZ27" s="35" t="str">
        <f>IF('Indicator Data'!N30="No data","x",ROUND(IF('Indicator Data'!N30=0,0,IF(LOG('Indicator Data'!N30)&gt;AZ$195,10,IF(LOG('Indicator Data'!N30)&lt;AZ$194,0,10-(AZ$195-LOG('Indicator Data'!N30))/(AZ$195-AZ$194)*10))),1))</f>
        <v>x</v>
      </c>
      <c r="BA27" s="36" t="str">
        <f>IF(AZ27="x","x",'Indicator Data'!N30/'Indicator Data'!$CC30)</f>
        <v>x</v>
      </c>
      <c r="BB27" s="35" t="str">
        <f t="shared" si="44"/>
        <v>x</v>
      </c>
      <c r="BC27" s="35" t="str">
        <f t="shared" si="45"/>
        <v>x</v>
      </c>
      <c r="BD27" s="35" t="str">
        <f>IF('Indicator Data'!O30="No data","x",ROUND(IF('Indicator Data'!O30=0,0,IF(LOG('Indicator Data'!O30)&gt;BD$195,10,IF(LOG('Indicator Data'!O30)&lt;BD$194,0,10-(BD$195-LOG('Indicator Data'!O30))/(BD$195-BD$194)*10))),1))</f>
        <v>x</v>
      </c>
      <c r="BE27" s="36" t="str">
        <f>IF(BD27="x","x",'Indicator Data'!O30/'Indicator Data'!$CC30)</f>
        <v>x</v>
      </c>
      <c r="BF27" s="35" t="str">
        <f t="shared" si="46"/>
        <v>x</v>
      </c>
      <c r="BG27" s="35" t="str">
        <f t="shared" si="47"/>
        <v>x</v>
      </c>
      <c r="BH27" s="35" t="str">
        <f>IF('Indicator Data'!P30="No data","x",ROUND(IF('Indicator Data'!P30=0,0,IF(LOG('Indicator Data'!P30)&gt;BH$195,10,IF(LOG('Indicator Data'!P30)&lt;BH$194,0,10-(BH$195-LOG('Indicator Data'!P30))/(BH$195-BH$194)*10))),1))</f>
        <v>x</v>
      </c>
      <c r="BI27" s="36" t="str">
        <f>IF(BH27="x","x",'Indicator Data'!P30/'Indicator Data'!$CC30)</f>
        <v>x</v>
      </c>
      <c r="BJ27" s="35" t="str">
        <f t="shared" si="48"/>
        <v>x</v>
      </c>
      <c r="BK27" s="35" t="str">
        <f t="shared" si="49"/>
        <v>x</v>
      </c>
      <c r="BL27" s="35">
        <f t="shared" si="50"/>
        <v>9.1</v>
      </c>
      <c r="BM27" s="35">
        <f>ROUND(IF('Indicator Data'!Q30=0,0,IF(LOG('Indicator Data'!Q30)&gt;BM$195,10,IF(LOG('Indicator Data'!Q30)&lt;BM$194,0,10-(BM$195-LOG('Indicator Data'!Q30))/(BM$195-BM$194)*10))),1)</f>
        <v>0</v>
      </c>
      <c r="BN27" s="35">
        <f>ROUND(IF('Indicator Data'!R30=0,0,IF(LOG('Indicator Data'!R30)&gt;BN$195,10,IF(LOG('Indicator Data'!R30)&lt;BN$194,0,10-(BN$195-LOG('Indicator Data'!R30))/(BN$195-BN$194)*10))),1)</f>
        <v>0</v>
      </c>
      <c r="BO27" s="35">
        <f t="shared" si="51"/>
        <v>0</v>
      </c>
      <c r="BP27" s="36">
        <f>'Indicator Data'!Q30/'Indicator Data'!$CC30</f>
        <v>0</v>
      </c>
      <c r="BQ27" s="36">
        <f>'Indicator Data'!R30/'Indicator Data'!$CC30</f>
        <v>0</v>
      </c>
      <c r="BR27" s="35">
        <f t="shared" si="26"/>
        <v>0</v>
      </c>
      <c r="BS27" s="35">
        <f t="shared" si="27"/>
        <v>0</v>
      </c>
      <c r="BT27" s="35">
        <f t="shared" si="28"/>
        <v>0</v>
      </c>
      <c r="BU27" s="35">
        <f t="shared" si="52"/>
        <v>0</v>
      </c>
      <c r="BV27" s="35">
        <f>ROUND(IF('Indicator Data'!S30=0,0,IF(LOG('Indicator Data'!S30)&gt;BV$195,10,IF(LOG('Indicator Data'!S30)&lt;BV$194,0,10-(BV$195-LOG('Indicator Data'!S30))/(BV$195-BV$194)*10))),1)</f>
        <v>0</v>
      </c>
      <c r="BW27" s="35">
        <f>ROUND(IF('Indicator Data'!T30=0,0,IF(LOG('Indicator Data'!T30)&gt;BW$195,10,IF(LOG('Indicator Data'!T30)&lt;BW$194,0,10-(BW$195-LOG('Indicator Data'!T30))/(BW$195-BW$194)*10))),1)</f>
        <v>0</v>
      </c>
      <c r="BX27" s="35">
        <f t="shared" si="53"/>
        <v>0</v>
      </c>
      <c r="BY27" s="36">
        <f>'Indicator Data'!S30/'Indicator Data'!$CC30</f>
        <v>0</v>
      </c>
      <c r="BZ27" s="36">
        <f>'Indicator Data'!T30/'Indicator Data'!$CC30</f>
        <v>0</v>
      </c>
      <c r="CA27" s="35">
        <f t="shared" si="29"/>
        <v>0</v>
      </c>
      <c r="CB27" s="35">
        <f t="shared" si="30"/>
        <v>0</v>
      </c>
      <c r="CC27" s="35">
        <f t="shared" si="54"/>
        <v>0</v>
      </c>
      <c r="CD27" s="35">
        <f t="shared" si="55"/>
        <v>0</v>
      </c>
      <c r="CE27" s="35">
        <f t="shared" si="56"/>
        <v>0</v>
      </c>
      <c r="CF27" s="35">
        <f>ROUND(IF('Indicator Data'!U30=0,0,IF(LOG('Indicator Data'!U30)&gt;CF$195,10,IF(LOG('Indicator Data'!U30)&lt;CF$194,0,10-(CF$195-LOG('Indicator Data'!U30))/(CF$195-CF$194)*10))),1)</f>
        <v>0</v>
      </c>
      <c r="CG27" s="36">
        <f>'Indicator Data'!U30/'Indicator Data'!$CC30</f>
        <v>0</v>
      </c>
      <c r="CH27" s="35">
        <f t="shared" si="31"/>
        <v>0</v>
      </c>
      <c r="CI27" s="35">
        <f t="shared" si="57"/>
        <v>0</v>
      </c>
      <c r="CJ27" s="35">
        <f>ROUND(IF('Indicator Data'!V30=0,0,IF(LOG('Indicator Data'!V30)&gt;CJ$195,10,IF(LOG('Indicator Data'!V30)&lt;CJ$194,0,10-(CJ$195-LOG('Indicator Data'!V30))/(CJ$195-CJ$194)*10))),1)</f>
        <v>0</v>
      </c>
      <c r="CK27" s="36">
        <f>IF('Indicator Data'!V30/'Indicator Data'!$CC30&gt;1,1,'Indicator Data'!V30/'Indicator Data'!$CC30)</f>
        <v>0</v>
      </c>
      <c r="CL27" s="35">
        <f t="shared" si="32"/>
        <v>0</v>
      </c>
      <c r="CM27" s="35">
        <f t="shared" si="58"/>
        <v>0</v>
      </c>
      <c r="CN27" s="35">
        <f>ROUND(IF('Indicator Data'!W30=0,0,IF(LOG('Indicator Data'!W30)&gt;CN$195,10,IF(LOG('Indicator Data'!W30)&lt;CN$194,0,10-(CN$195-LOG('Indicator Data'!W30))/(CN$195-CN$194)*10))),1)</f>
        <v>0</v>
      </c>
      <c r="CO27" s="36">
        <f>'Indicator Data'!W30/'Indicator Data'!$CC30</f>
        <v>0</v>
      </c>
      <c r="CP27" s="35">
        <f t="shared" si="33"/>
        <v>0</v>
      </c>
      <c r="CQ27" s="35">
        <f t="shared" si="59"/>
        <v>0</v>
      </c>
      <c r="CR27" s="35">
        <f t="shared" si="34"/>
        <v>0</v>
      </c>
      <c r="CS27" s="35">
        <f>IF('Indicator Data'!BS30="No data","x",ROUND(IF('Indicator Data'!BS30&gt;CS$195,0,IF('Indicator Data'!BS30&lt;CS$194,10,(CS$195-'Indicator Data'!BS30)/(CS$195-CS$194)*10)),1))</f>
        <v>1.6</v>
      </c>
      <c r="CT27" s="35">
        <f>IF('Indicator Data'!BT30="No data","x",ROUND(IF('Indicator Data'!BT30&gt;CT$195,0,IF('Indicator Data'!BT30&lt;CT$194,10,(CT$195-'Indicator Data'!BT30)/(CT$195-CT$194)*10)),1))</f>
        <v>0.1</v>
      </c>
      <c r="CU27" s="35" t="str">
        <f>IF('Indicator Data'!AC30="No data","x",ROUND(IF('Indicator Data'!AC30&gt;CU$195,0,IF('Indicator Data'!AC30&lt;CU$194,10,(CU$195-'Indicator Data'!AC30)/(CU$195-CU$194)*10)),1))</f>
        <v>x</v>
      </c>
      <c r="CV27" s="35">
        <f t="shared" si="35"/>
        <v>0.9</v>
      </c>
      <c r="CW27" s="35">
        <f>IF('Indicator Data'!X30="No data","x",ROUND(IF(LOG('Indicator Data'!X30)&gt;CW$195,10,IF(LOG('Indicator Data'!X30)&lt;CW$194,0,10-(CW$195-LOG('Indicator Data'!X30))/(CW$195-CW$194)*10)),1))</f>
        <v>6</v>
      </c>
      <c r="CX27" s="35">
        <f>IF('Indicator Data'!Y30="No data","x",ROUND(IF('Indicator Data'!Y30&gt;CX$195,10,IF('Indicator Data'!Y30&lt;CX$194,0,10-(CX$195-'Indicator Data'!Y30)/(CX$195-CX$194)*10)),1))</f>
        <v>0</v>
      </c>
      <c r="CY27" s="35">
        <f>IF('Indicator Data'!Z30="No data","x",ROUND(IF('Indicator Data'!Z30&gt;CY$195,10,IF('Indicator Data'!Z30&lt;CY$194,0,10-(CY$195-'Indicator Data'!Z30)/(CY$195-CY$194)*10)),1))</f>
        <v>7.5</v>
      </c>
      <c r="CZ27" s="35">
        <f>IF('Indicator Data'!AA30="No data","x",ROUND(IF('Indicator Data'!AA30&gt;CZ$195,10,IF('Indicator Data'!AA30&lt;CZ$194,0,10-(CZ$195-'Indicator Data'!AA30)/(CZ$195-CZ$194)*10)),1))</f>
        <v>0.8</v>
      </c>
      <c r="DA27" s="35">
        <f t="shared" si="60"/>
        <v>3.6</v>
      </c>
      <c r="DB27" s="35">
        <f t="shared" si="61"/>
        <v>2.7</v>
      </c>
      <c r="DC27" s="35" t="str">
        <f>IF('Indicator Data'!AF30="No data","x",ROUND(IF('Indicator Data'!AF30&gt;DC$195,10,IF('Indicator Data'!AF30&lt;DC$194,0,10-(DC$195-'Indicator Data'!AF30)/(DC$195-DC$194)*10)),1))</f>
        <v>x</v>
      </c>
      <c r="DD27" s="35">
        <f>IF('Indicator Data'!AG30="No data","x",ROUND(IF('Indicator Data'!AG30&gt;DD$195,10,IF('Indicator Data'!AG30&lt;DD$194,0,10-(DD$195-'Indicator Data'!AG30)/(DD$195-DD$194)*10)),1))</f>
        <v>0</v>
      </c>
      <c r="DE27" s="35">
        <f t="shared" si="62"/>
        <v>2.9</v>
      </c>
      <c r="DF27" s="35">
        <f>IF('Indicator Data'!AB30="No data","x",ROUND(IF('Indicator Data'!AB30&gt;DF$195,10,IF('Indicator Data'!AB30&lt;DF$194,0,10-(DF$195-'Indicator Data'!AB30)/(DF$195-DF$194)*10)),1))</f>
        <v>0</v>
      </c>
      <c r="DG27" s="35">
        <f t="shared" si="63"/>
        <v>0.6</v>
      </c>
      <c r="DH27" s="144">
        <f>IF('Indicator Data'!AD30="No data","x",'Indicator Data'!AD30/'Indicator Data'!$CB30)</f>
        <v>9.4755013531804596E-4</v>
      </c>
      <c r="DI27" s="35">
        <f t="shared" si="64"/>
        <v>0.5</v>
      </c>
      <c r="DJ27" s="35">
        <f>IF('Indicator Data'!AE30="No data","x",ROUND(IF('Indicator Data'!AE30&gt;DJ$195,0,IF('Indicator Data'!AE30&lt;DJ$194,10,(DJ$195-'Indicator Data'!AE30)/(DJ$195-DJ$194)*10)),1))</f>
        <v>2</v>
      </c>
      <c r="DK27" s="35">
        <f t="shared" si="65"/>
        <v>1.3</v>
      </c>
      <c r="DL27" s="35">
        <f t="shared" si="66"/>
        <v>1.6</v>
      </c>
      <c r="DM27" s="37">
        <f t="shared" si="36"/>
        <v>4.5999999999999996</v>
      </c>
      <c r="DN27" s="38">
        <f t="shared" si="37"/>
        <v>3.6</v>
      </c>
      <c r="DO27" s="35">
        <f>ROUND(IF('Indicator Data'!AH30=0,0,IF('Indicator Data'!AH30&gt;DO$195,10,IF('Indicator Data'!AH30&lt;DO$194,0,10-(DO$195-'Indicator Data'!AH30)/(DO$195-DO$194)*10))),1)</f>
        <v>1.3</v>
      </c>
      <c r="DP27" s="35">
        <f>ROUND(IF('Indicator Data'!AI30=0,0,IF(LOG('Indicator Data'!AI30)&gt;LOG(DP$195),10,IF(LOG('Indicator Data'!AI30)&lt;LOG(DP$194),0,10-(LOG(DP$195)-LOG('Indicator Data'!AI30))/(LOG(DP$195)-LOG(DP$194))*10))),1)</f>
        <v>2.2000000000000002</v>
      </c>
      <c r="DQ27" s="37">
        <f t="shared" si="38"/>
        <v>1.8</v>
      </c>
      <c r="DR27" s="35">
        <f>'Indicator Data'!AJ30</f>
        <v>0</v>
      </c>
      <c r="DS27" s="35">
        <f>'Indicator Data'!AK30</f>
        <v>0</v>
      </c>
      <c r="DT27" s="37">
        <f t="shared" si="39"/>
        <v>0</v>
      </c>
      <c r="DU27" s="38">
        <f t="shared" si="40"/>
        <v>1.3</v>
      </c>
      <c r="DV27" s="13"/>
      <c r="DW27" s="83"/>
    </row>
    <row r="28" spans="1:127" s="2" customFormat="1" x14ac:dyDescent="0.3">
      <c r="A28" s="98" t="str">
        <f>'Indicator Data'!A31</f>
        <v>Burkina Faso</v>
      </c>
      <c r="B28" s="39" t="str">
        <f>'Indicator Data'!B31</f>
        <v>BFA</v>
      </c>
      <c r="C28" s="35">
        <f>ROUND(IF('Indicator Data'!C31=0,0.1,IF(LOG('Indicator Data'!C31)&gt;C$195,10,IF(LOG('Indicator Data'!C31)&lt;C$194,0,10-(C$195-LOG('Indicator Data'!C31))/(C$195-C$194)*10))),1)</f>
        <v>0.1</v>
      </c>
      <c r="D28" s="35">
        <f>ROUND(IF('Indicator Data'!D31=0,0.1,IF(LOG('Indicator Data'!D31)&gt;D$195,10,IF(LOG('Indicator Data'!D31)&lt;D$194,0,10-(D$195-LOG('Indicator Data'!D31))/(D$195-D$194)*10))),1)</f>
        <v>0.1</v>
      </c>
      <c r="E28" s="35">
        <f t="shared" si="0"/>
        <v>0.1</v>
      </c>
      <c r="F28" s="35">
        <f>IF('Indicator Data'!E31="No data",0.1,(ROUND(IF('Indicator Data'!E31=0,0,IF(LOG('Indicator Data'!E31)&gt;F$195,10,IF(LOG('Indicator Data'!E31)&lt;F$194,0,10-(F$195-LOG('Indicator Data'!E31))/(F$195-F$194)*10))),1)))</f>
        <v>6.6</v>
      </c>
      <c r="G28" s="35">
        <f>ROUND(IF('Indicator Data'!F31=0,0,IF(LOG('Indicator Data'!F31)&gt;G$195,10,IF(LOG('Indicator Data'!F31)&lt;G$194,0,10-(G$195-LOG('Indicator Data'!F31))/(G$195-G$194)*10))),1)</f>
        <v>0</v>
      </c>
      <c r="H28" s="35">
        <f>ROUND(IF('Indicator Data'!G31=0,0,IF(LOG('Indicator Data'!G31)&gt;H$195,10,IF(LOG('Indicator Data'!G31)&lt;H$194,0,10-(H$195-LOG('Indicator Data'!G31))/(H$195-H$194)*10))),1)</f>
        <v>0</v>
      </c>
      <c r="I28" s="35">
        <f>ROUND(IF('Indicator Data'!H31=0,0,IF(LOG('Indicator Data'!H31)&gt;I$195,10,IF(LOG('Indicator Data'!H31)&lt;I$194,0,10-(I$195-LOG('Indicator Data'!H31))/(I$195-I$194)*10))),1)</f>
        <v>0</v>
      </c>
      <c r="J28" s="35">
        <f t="shared" si="1"/>
        <v>0</v>
      </c>
      <c r="K28" s="35">
        <f>ROUND(IF('Indicator Data'!I31=0,0,IF(LOG('Indicator Data'!I31)&gt;K$195,10,IF(LOG('Indicator Data'!I31)&lt;K$194,0,10-(K$195-LOG('Indicator Data'!I31))/(K$195-K$194)*10))),1)</f>
        <v>0</v>
      </c>
      <c r="L28" s="35">
        <f t="shared" si="2"/>
        <v>0</v>
      </c>
      <c r="M28" s="35">
        <f>ROUND(IF('Indicator Data'!J31=0,0,IF(LOG('Indicator Data'!J31)&gt;M$195,10,IF(LOG('Indicator Data'!J31)&lt;M$194,0,10-(M$195-LOG('Indicator Data'!J31))/(M$195-M$194)*10))),1)</f>
        <v>10</v>
      </c>
      <c r="N28" s="36">
        <f>'Indicator Data'!C31/'Indicator Data'!$CC31</f>
        <v>0</v>
      </c>
      <c r="O28" s="36">
        <f>'Indicator Data'!D31/'Indicator Data'!$CC31</f>
        <v>0</v>
      </c>
      <c r="P28" s="36">
        <f>IF(F28=0.1,"x",'Indicator Data'!E31/'Indicator Data'!$CC31)</f>
        <v>2.5099128276320766E-3</v>
      </c>
      <c r="Q28" s="36">
        <f>'Indicator Data'!F31/'Indicator Data'!$CC31</f>
        <v>0</v>
      </c>
      <c r="R28" s="36">
        <f>'Indicator Data'!G31/'Indicator Data'!$CC31</f>
        <v>0</v>
      </c>
      <c r="S28" s="36">
        <f>'Indicator Data'!H31/'Indicator Data'!$CC31</f>
        <v>0</v>
      </c>
      <c r="T28" s="36">
        <f>'Indicator Data'!I31/'Indicator Data'!$CC31</f>
        <v>0</v>
      </c>
      <c r="U28" s="36">
        <f>'Indicator Data'!J31/'Indicator Data'!$CC31</f>
        <v>1.5403451614443141E-2</v>
      </c>
      <c r="V28" s="35">
        <f t="shared" si="3"/>
        <v>0</v>
      </c>
      <c r="W28" s="35">
        <f t="shared" si="4"/>
        <v>0</v>
      </c>
      <c r="X28" s="35">
        <f t="shared" si="5"/>
        <v>0</v>
      </c>
      <c r="Y28" s="35">
        <f t="shared" si="6"/>
        <v>1.7</v>
      </c>
      <c r="Z28" s="35">
        <f t="shared" si="7"/>
        <v>0</v>
      </c>
      <c r="AA28" s="35">
        <f t="shared" si="8"/>
        <v>0</v>
      </c>
      <c r="AB28" s="35">
        <f t="shared" si="9"/>
        <v>0</v>
      </c>
      <c r="AC28" s="35">
        <f t="shared" si="10"/>
        <v>0</v>
      </c>
      <c r="AD28" s="35">
        <f t="shared" si="11"/>
        <v>0</v>
      </c>
      <c r="AE28" s="35">
        <f t="shared" si="12"/>
        <v>0</v>
      </c>
      <c r="AF28" s="35">
        <f t="shared" si="13"/>
        <v>5.0999999999999996</v>
      </c>
      <c r="AG28" s="35">
        <f>ROUND(IF('Indicator Data'!K31=0,0,IF('Indicator Data'!K31&gt;AG$195,10,IF('Indicator Data'!K31&lt;AG$194,0,10-(AG$195-'Indicator Data'!K31)/(AG$195-AG$194)*10))),1)</f>
        <v>6.7</v>
      </c>
      <c r="AH28" s="35">
        <f t="shared" si="14"/>
        <v>0.1</v>
      </c>
      <c r="AI28" s="35">
        <f t="shared" si="15"/>
        <v>0.1</v>
      </c>
      <c r="AJ28" s="35">
        <f t="shared" si="16"/>
        <v>0</v>
      </c>
      <c r="AK28" s="35">
        <f t="shared" si="17"/>
        <v>0</v>
      </c>
      <c r="AL28" s="35">
        <f t="shared" si="18"/>
        <v>0</v>
      </c>
      <c r="AM28" s="35">
        <f t="shared" si="19"/>
        <v>0</v>
      </c>
      <c r="AN28" s="35">
        <f t="shared" si="20"/>
        <v>8.5</v>
      </c>
      <c r="AO28" s="143">
        <f t="shared" si="21"/>
        <v>0.1</v>
      </c>
      <c r="AP28" s="143">
        <f t="shared" si="41"/>
        <v>4.5999999999999996</v>
      </c>
      <c r="AQ28" s="143">
        <f t="shared" si="22"/>
        <v>0</v>
      </c>
      <c r="AR28" s="143">
        <f t="shared" si="23"/>
        <v>0</v>
      </c>
      <c r="AS28" s="35">
        <f t="shared" si="24"/>
        <v>7.6</v>
      </c>
      <c r="AT28" s="35">
        <f>IF('Indicator Data'!L31="No data","x",IF('Indicator Data'!CD31&lt;1000,"x",ROUND((IF('Indicator Data'!L31&gt;AT$195,10,IF('Indicator Data'!L31&lt;AT$194,0,10-(AT$195-'Indicator Data'!L31)/(AT$195-AT$194)*10))),1)))</f>
        <v>4.5999999999999996</v>
      </c>
      <c r="AU28" s="143">
        <f t="shared" si="25"/>
        <v>6.1</v>
      </c>
      <c r="AV28" s="35">
        <f>IF('Indicator Data'!M31="No data","x",ROUND(IF('Indicator Data'!M31=0,0,IF(LOG('Indicator Data'!M31)&gt;AV$195,10,IF(LOG('Indicator Data'!M31)&lt;AV$194,0,10-(AV$195-LOG('Indicator Data'!M31))/(AV$195-AV$194)*10))),1))</f>
        <v>8.5</v>
      </c>
      <c r="AW28" s="36">
        <f>IF(AV28="x","x",'Indicator Data'!M31/'Indicator Data'!$CC31)</f>
        <v>0.48239481281237051</v>
      </c>
      <c r="AX28" s="35">
        <f t="shared" si="42"/>
        <v>5.4</v>
      </c>
      <c r="AY28" s="35">
        <f t="shared" si="43"/>
        <v>7.2</v>
      </c>
      <c r="AZ28" s="35">
        <f>IF('Indicator Data'!N31="No data","x",ROUND(IF('Indicator Data'!N31=0,0,IF(LOG('Indicator Data'!N31)&gt;AZ$195,10,IF(LOG('Indicator Data'!N31)&lt;AZ$194,0,10-(AZ$195-LOG('Indicator Data'!N31))/(AZ$195-AZ$194)*10))),1))</f>
        <v>0</v>
      </c>
      <c r="BA28" s="36">
        <f>IF(AZ28="x","x",'Indicator Data'!N31/'Indicator Data'!$CC31)</f>
        <v>0</v>
      </c>
      <c r="BB28" s="35">
        <f t="shared" si="44"/>
        <v>0</v>
      </c>
      <c r="BC28" s="35">
        <f t="shared" si="45"/>
        <v>0</v>
      </c>
      <c r="BD28" s="35">
        <f>IF('Indicator Data'!O31="No data","x",ROUND(IF('Indicator Data'!O31=0,0,IF(LOG('Indicator Data'!O31)&gt;BD$195,10,IF(LOG('Indicator Data'!O31)&lt;BD$194,0,10-(BD$195-LOG('Indicator Data'!O31))/(BD$195-BD$194)*10))),1))</f>
        <v>8.1</v>
      </c>
      <c r="BE28" s="36">
        <f>IF(BD28="x","x",'Indicator Data'!O31/'Indicator Data'!$CC31)</f>
        <v>3.7721757126291708E-2</v>
      </c>
      <c r="BF28" s="35">
        <f t="shared" si="46"/>
        <v>3.8</v>
      </c>
      <c r="BG28" s="35">
        <f t="shared" si="47"/>
        <v>6.4</v>
      </c>
      <c r="BH28" s="35">
        <f>IF('Indicator Data'!P31="No data","x",ROUND(IF('Indicator Data'!P31=0,0,IF(LOG('Indicator Data'!P31)&gt;BH$195,10,IF(LOG('Indicator Data'!P31)&lt;BH$194,0,10-(BH$195-LOG('Indicator Data'!P31))/(BH$195-BH$194)*10))),1))</f>
        <v>0</v>
      </c>
      <c r="BI28" s="36">
        <f>IF(BH28="x","x",'Indicator Data'!P31/'Indicator Data'!$CC31)</f>
        <v>0</v>
      </c>
      <c r="BJ28" s="35">
        <f t="shared" si="48"/>
        <v>0</v>
      </c>
      <c r="BK28" s="35">
        <f t="shared" si="49"/>
        <v>0</v>
      </c>
      <c r="BL28" s="35">
        <f t="shared" si="50"/>
        <v>4.2</v>
      </c>
      <c r="BM28" s="35">
        <f>ROUND(IF('Indicator Data'!Q31=0,0,IF(LOG('Indicator Data'!Q31)&gt;BM$195,10,IF(LOG('Indicator Data'!Q31)&lt;BM$194,0,10-(BM$195-LOG('Indicator Data'!Q31))/(BM$195-BM$194)*10))),1)</f>
        <v>8.9</v>
      </c>
      <c r="BN28" s="35">
        <f>ROUND(IF('Indicator Data'!R31=0,0,IF(LOG('Indicator Data'!R31)&gt;BN$195,10,IF(LOG('Indicator Data'!R31)&lt;BN$194,0,10-(BN$195-LOG('Indicator Data'!R31))/(BN$195-BN$194)*10))),1)</f>
        <v>0</v>
      </c>
      <c r="BO28" s="35">
        <f t="shared" si="51"/>
        <v>2.9666666666666668</v>
      </c>
      <c r="BP28" s="36">
        <f>'Indicator Data'!Q31/'Indicator Data'!$CC31</f>
        <v>0.99930844468035918</v>
      </c>
      <c r="BQ28" s="36">
        <f>'Indicator Data'!R31/'Indicator Data'!$CC31</f>
        <v>0</v>
      </c>
      <c r="BR28" s="35">
        <f t="shared" si="26"/>
        <v>10</v>
      </c>
      <c r="BS28" s="35">
        <f t="shared" si="27"/>
        <v>0</v>
      </c>
      <c r="BT28" s="35">
        <f t="shared" si="28"/>
        <v>3.3333333333333335</v>
      </c>
      <c r="BU28" s="35">
        <f t="shared" si="52"/>
        <v>3.2</v>
      </c>
      <c r="BV28" s="35">
        <f>ROUND(IF('Indicator Data'!S31=0,0,IF(LOG('Indicator Data'!S31)&gt;BV$195,10,IF(LOG('Indicator Data'!S31)&lt;BV$194,0,10-(BV$195-LOG('Indicator Data'!S31))/(BV$195-BV$194)*10))),1)</f>
        <v>5.6</v>
      </c>
      <c r="BW28" s="35">
        <f>ROUND(IF('Indicator Data'!T31=0,0,IF(LOG('Indicator Data'!T31)&gt;BW$195,10,IF(LOG('Indicator Data'!T31)&lt;BW$194,0,10-(BW$195-LOG('Indicator Data'!T31))/(BW$195-BW$194)*10))),1)</f>
        <v>8.9</v>
      </c>
      <c r="BX28" s="35">
        <f t="shared" si="53"/>
        <v>7.8</v>
      </c>
      <c r="BY28" s="36">
        <f>'Indicator Data'!S31/'Indicator Data'!$CC31</f>
        <v>4.3476935700788319E-3</v>
      </c>
      <c r="BZ28" s="36">
        <f>'Indicator Data'!T31/'Indicator Data'!$CC31</f>
        <v>0.99496075111028037</v>
      </c>
      <c r="CA28" s="35">
        <f t="shared" si="29"/>
        <v>0.1</v>
      </c>
      <c r="CB28" s="35">
        <f t="shared" si="30"/>
        <v>9.9</v>
      </c>
      <c r="CC28" s="35">
        <f t="shared" si="54"/>
        <v>6.6333333333333329</v>
      </c>
      <c r="CD28" s="35">
        <f t="shared" si="55"/>
        <v>7.3</v>
      </c>
      <c r="CE28" s="35">
        <f t="shared" si="56"/>
        <v>5.6</v>
      </c>
      <c r="CF28" s="35">
        <f>ROUND(IF('Indicator Data'!U31=0,0,IF(LOG('Indicator Data'!U31)&gt;CF$195,10,IF(LOG('Indicator Data'!U31)&lt;CF$194,0,10-(CF$195-LOG('Indicator Data'!U31))/(CF$195-CF$194)*10))),1)</f>
        <v>7.9</v>
      </c>
      <c r="CG28" s="36">
        <f>'Indicator Data'!U31/'Indicator Data'!$CC31</f>
        <v>0.1986844186147752</v>
      </c>
      <c r="CH28" s="35">
        <f t="shared" si="31"/>
        <v>2.2000000000000002</v>
      </c>
      <c r="CI28" s="35">
        <f t="shared" si="57"/>
        <v>5.8</v>
      </c>
      <c r="CJ28" s="35">
        <f>ROUND(IF('Indicator Data'!V31=0,0,IF(LOG('Indicator Data'!V31)&gt;CJ$195,10,IF(LOG('Indicator Data'!V31)&lt;CJ$194,0,10-(CJ$195-LOG('Indicator Data'!V31))/(CJ$195-CJ$194)*10))),1)</f>
        <v>8.9</v>
      </c>
      <c r="CK28" s="36">
        <f>IF('Indicator Data'!V31/'Indicator Data'!$CC31&gt;1,1,'Indicator Data'!V31/'Indicator Data'!$CC31)</f>
        <v>0.99645568365597892</v>
      </c>
      <c r="CL28" s="35">
        <f t="shared" si="32"/>
        <v>10</v>
      </c>
      <c r="CM28" s="35">
        <f t="shared" si="58"/>
        <v>9.5</v>
      </c>
      <c r="CN28" s="35">
        <f>ROUND(IF('Indicator Data'!W31=0,0,IF(LOG('Indicator Data'!W31)&gt;CN$195,10,IF(LOG('Indicator Data'!W31)&lt;CN$194,0,10-(CN$195-LOG('Indicator Data'!W31))/(CN$195-CN$194)*10))),1)</f>
        <v>8.9</v>
      </c>
      <c r="CO28" s="36">
        <f>'Indicator Data'!W31/'Indicator Data'!$CC31</f>
        <v>0.96284537292128902</v>
      </c>
      <c r="CP28" s="35">
        <f t="shared" si="33"/>
        <v>9.6</v>
      </c>
      <c r="CQ28" s="35">
        <f t="shared" si="59"/>
        <v>9.3000000000000007</v>
      </c>
      <c r="CR28" s="35">
        <f t="shared" si="34"/>
        <v>8.1</v>
      </c>
      <c r="CS28" s="35">
        <f>IF('Indicator Data'!BS31="No data","x",ROUND(IF('Indicator Data'!BS31&gt;CS$195,0,IF('Indicator Data'!BS31&lt;CS$194,10,(CS$195-'Indicator Data'!BS31)/(CS$195-CS$194)*10)),1))</f>
        <v>9</v>
      </c>
      <c r="CT28" s="35">
        <f>IF('Indicator Data'!BT31="No data","x",ROUND(IF('Indicator Data'!BT31&gt;CT$195,0,IF('Indicator Data'!BT31&lt;CT$194,10,(CT$195-'Indicator Data'!BT31)/(CT$195-CT$194)*10)),1))</f>
        <v>8.6999999999999993</v>
      </c>
      <c r="CU28" s="35">
        <f>IF('Indicator Data'!AC31="No data","x",ROUND(IF('Indicator Data'!AC31&gt;CU$195,0,IF('Indicator Data'!AC31&lt;CU$194,10,(CU$195-'Indicator Data'!AC31)/(CU$195-CU$194)*10)),1))</f>
        <v>8.8000000000000007</v>
      </c>
      <c r="CV28" s="35">
        <f t="shared" si="35"/>
        <v>8.8000000000000007</v>
      </c>
      <c r="CW28" s="35">
        <f>IF('Indicator Data'!X31="No data","x",ROUND(IF(LOG('Indicator Data'!X31)&gt;CW$195,10,IF(LOG('Indicator Data'!X31)&lt;CW$194,0,10-(CW$195-LOG('Indicator Data'!X31))/(CW$195-CW$194)*10)),1))</f>
        <v>6.2</v>
      </c>
      <c r="CX28" s="35">
        <f>IF('Indicator Data'!Y31="No data","x",ROUND(IF('Indicator Data'!Y31&gt;CX$195,10,IF('Indicator Data'!Y31&lt;CX$194,0,10-(CX$195-'Indicator Data'!Y31)/(CX$195-CX$194)*10)),1))</f>
        <v>9.9</v>
      </c>
      <c r="CY28" s="35">
        <f>IF('Indicator Data'!Z31="No data","x",ROUND(IF('Indicator Data'!Z31&gt;CY$195,10,IF('Indicator Data'!Z31&lt;CY$194,0,10-(CY$195-'Indicator Data'!Z31)/(CY$195-CY$194)*10)),1))</f>
        <v>3</v>
      </c>
      <c r="CZ28" s="35">
        <f>IF('Indicator Data'!AA31="No data","x",ROUND(IF('Indicator Data'!AA31&gt;CZ$195,10,IF('Indicator Data'!AA31&lt;CZ$194,0,10-(CZ$195-'Indicator Data'!AA31)/(CZ$195-CZ$194)*10)),1))</f>
        <v>9.8000000000000007</v>
      </c>
      <c r="DA28" s="35">
        <f t="shared" si="60"/>
        <v>7.2</v>
      </c>
      <c r="DB28" s="35">
        <f t="shared" si="61"/>
        <v>7.7</v>
      </c>
      <c r="DC28" s="35">
        <f>IF('Indicator Data'!AF31="No data","x",ROUND(IF('Indicator Data'!AF31&gt;DC$195,10,IF('Indicator Data'!AF31&lt;DC$194,0,10-(DC$195-'Indicator Data'!AF31)/(DC$195-DC$194)*10)),1))</f>
        <v>6.3</v>
      </c>
      <c r="DD28" s="35">
        <f>IF('Indicator Data'!AG31="No data","x",ROUND(IF('Indicator Data'!AG31&gt;DD$195,10,IF('Indicator Data'!AG31&lt;DD$194,0,10-(DD$195-'Indicator Data'!AG31)/(DD$195-DD$194)*10)),1))</f>
        <v>7.7</v>
      </c>
      <c r="DE28" s="35">
        <f t="shared" si="62"/>
        <v>7.2</v>
      </c>
      <c r="DF28" s="35">
        <f>IF('Indicator Data'!AB31="No data","x",ROUND(IF('Indicator Data'!AB31&gt;DF$195,10,IF('Indicator Data'!AB31&lt;DF$194,0,10-(DF$195-'Indicator Data'!AB31)/(DF$195-DF$194)*10)),1))</f>
        <v>10</v>
      </c>
      <c r="DG28" s="35">
        <f t="shared" si="63"/>
        <v>9.1</v>
      </c>
      <c r="DH28" s="144">
        <f>IF('Indicator Data'!AD31="No data","x",'Indicator Data'!AD31/'Indicator Data'!$CB31)</f>
        <v>1.5825269127645912E-4</v>
      </c>
      <c r="DI28" s="35">
        <f t="shared" si="64"/>
        <v>8.4</v>
      </c>
      <c r="DJ28" s="35">
        <f>IF('Indicator Data'!AE31="No data","x",ROUND(IF('Indicator Data'!AE31&gt;DJ$195,0,IF('Indicator Data'!AE31&lt;DJ$194,10,(DJ$195-'Indicator Data'!AE31)/(DJ$195-DJ$194)*10)),1))</f>
        <v>8</v>
      </c>
      <c r="DK28" s="35">
        <f t="shared" si="65"/>
        <v>8.1999999999999993</v>
      </c>
      <c r="DL28" s="35">
        <f t="shared" si="66"/>
        <v>8.1999999999999993</v>
      </c>
      <c r="DM28" s="37">
        <f t="shared" si="36"/>
        <v>7.3</v>
      </c>
      <c r="DN28" s="38">
        <f t="shared" si="37"/>
        <v>3.7</v>
      </c>
      <c r="DO28" s="35">
        <f>ROUND(IF('Indicator Data'!AH31=0,0,IF('Indicator Data'!AH31&gt;DO$195,10,IF('Indicator Data'!AH31&lt;DO$194,0,10-(DO$195-'Indicator Data'!AH31)/(DO$195-DO$194)*10))),1)</f>
        <v>10</v>
      </c>
      <c r="DP28" s="35">
        <f>ROUND(IF('Indicator Data'!AI31=0,0,IF(LOG('Indicator Data'!AI31)&gt;LOG(DP$195),10,IF(LOG('Indicator Data'!AI31)&lt;LOG(DP$194),0,10-(LOG(DP$195)-LOG('Indicator Data'!AI31))/(LOG(DP$195)-LOG(DP$194))*10))),1)</f>
        <v>9.9</v>
      </c>
      <c r="DQ28" s="37">
        <f t="shared" si="38"/>
        <v>10</v>
      </c>
      <c r="DR28" s="35">
        <f>'Indicator Data'!AJ31</f>
        <v>0</v>
      </c>
      <c r="DS28" s="35">
        <f>'Indicator Data'!AK31</f>
        <v>4</v>
      </c>
      <c r="DT28" s="37">
        <f t="shared" si="39"/>
        <v>7</v>
      </c>
      <c r="DU28" s="38">
        <f t="shared" si="40"/>
        <v>7</v>
      </c>
      <c r="DV28" s="13"/>
      <c r="DW28" s="83"/>
    </row>
    <row r="29" spans="1:127" s="2" customFormat="1" x14ac:dyDescent="0.3">
      <c r="A29" s="98" t="str">
        <f>'Indicator Data'!A32</f>
        <v>Burundi</v>
      </c>
      <c r="B29" s="39" t="str">
        <f>'Indicator Data'!B32</f>
        <v>BDI</v>
      </c>
      <c r="C29" s="35">
        <f>ROUND(IF('Indicator Data'!C32=0,0.1,IF(LOG('Indicator Data'!C32)&gt;C$195,10,IF(LOG('Indicator Data'!C32)&lt;C$194,0,10-(C$195-LOG('Indicator Data'!C32))/(C$195-C$194)*10))),1)</f>
        <v>8</v>
      </c>
      <c r="D29" s="35">
        <f>ROUND(IF('Indicator Data'!D32=0,0.1,IF(LOG('Indicator Data'!D32)&gt;D$195,10,IF(LOG('Indicator Data'!D32)&lt;D$194,0,10-(D$195-LOG('Indicator Data'!D32))/(D$195-D$194)*10))),1)</f>
        <v>0.1</v>
      </c>
      <c r="E29" s="35">
        <f t="shared" si="0"/>
        <v>5.3</v>
      </c>
      <c r="F29" s="35">
        <f>IF('Indicator Data'!E32="No data",0.1,(ROUND(IF('Indicator Data'!E32=0,0,IF(LOG('Indicator Data'!E32)&gt;F$195,10,IF(LOG('Indicator Data'!E32)&lt;F$194,0,10-(F$195-LOG('Indicator Data'!E32))/(F$195-F$194)*10))),1)))</f>
        <v>5.6</v>
      </c>
      <c r="G29" s="35">
        <f>ROUND(IF('Indicator Data'!F32=0,0,IF(LOG('Indicator Data'!F32)&gt;G$195,10,IF(LOG('Indicator Data'!F32)&lt;G$194,0,10-(G$195-LOG('Indicator Data'!F32))/(G$195-G$194)*10))),1)</f>
        <v>0</v>
      </c>
      <c r="H29" s="35">
        <f>ROUND(IF('Indicator Data'!G32=0,0,IF(LOG('Indicator Data'!G32)&gt;H$195,10,IF(LOG('Indicator Data'!G32)&lt;H$194,0,10-(H$195-LOG('Indicator Data'!G32))/(H$195-H$194)*10))),1)</f>
        <v>0</v>
      </c>
      <c r="I29" s="35">
        <f>ROUND(IF('Indicator Data'!H32=0,0,IF(LOG('Indicator Data'!H32)&gt;I$195,10,IF(LOG('Indicator Data'!H32)&lt;I$194,0,10-(I$195-LOG('Indicator Data'!H32))/(I$195-I$194)*10))),1)</f>
        <v>0</v>
      </c>
      <c r="J29" s="35">
        <f t="shared" si="1"/>
        <v>0</v>
      </c>
      <c r="K29" s="35">
        <f>ROUND(IF('Indicator Data'!I32=0,0,IF(LOG('Indicator Data'!I32)&gt;K$195,10,IF(LOG('Indicator Data'!I32)&lt;K$194,0,10-(K$195-LOG('Indicator Data'!I32))/(K$195-K$194)*10))),1)</f>
        <v>0</v>
      </c>
      <c r="L29" s="35">
        <f t="shared" si="2"/>
        <v>0</v>
      </c>
      <c r="M29" s="35">
        <f>ROUND(IF('Indicator Data'!J32=0,0,IF(LOG('Indicator Data'!J32)&gt;M$195,10,IF(LOG('Indicator Data'!J32)&lt;M$194,0,10-(M$195-LOG('Indicator Data'!J32))/(M$195-M$194)*10))),1)</f>
        <v>9.9</v>
      </c>
      <c r="N29" s="36">
        <f>'Indicator Data'!C32/'Indicator Data'!$CC32</f>
        <v>1.4113147766879862E-3</v>
      </c>
      <c r="O29" s="36">
        <f>'Indicator Data'!D32/'Indicator Data'!$CC32</f>
        <v>0</v>
      </c>
      <c r="P29" s="36">
        <f>IF(F29=0.1,"x",'Indicator Data'!E32/'Indicator Data'!$CC32)</f>
        <v>1.6154330241142177E-3</v>
      </c>
      <c r="Q29" s="36">
        <f>'Indicator Data'!F32/'Indicator Data'!$CC32</f>
        <v>0</v>
      </c>
      <c r="R29" s="36">
        <f>'Indicator Data'!G32/'Indicator Data'!$CC32</f>
        <v>0</v>
      </c>
      <c r="S29" s="36">
        <f>'Indicator Data'!H32/'Indicator Data'!$CC32</f>
        <v>0</v>
      </c>
      <c r="T29" s="36">
        <f>'Indicator Data'!I32/'Indicator Data'!$CC32</f>
        <v>0</v>
      </c>
      <c r="U29" s="36">
        <f>'Indicator Data'!J32/'Indicator Data'!$CC32</f>
        <v>7.8384241882841453E-3</v>
      </c>
      <c r="V29" s="35">
        <f t="shared" si="3"/>
        <v>7.1</v>
      </c>
      <c r="W29" s="35">
        <f t="shared" si="4"/>
        <v>0</v>
      </c>
      <c r="X29" s="35">
        <f t="shared" si="5"/>
        <v>4.4000000000000004</v>
      </c>
      <c r="Y29" s="35">
        <f t="shared" si="6"/>
        <v>1.1000000000000001</v>
      </c>
      <c r="Z29" s="35">
        <f t="shared" si="7"/>
        <v>0</v>
      </c>
      <c r="AA29" s="35">
        <f t="shared" si="8"/>
        <v>0</v>
      </c>
      <c r="AB29" s="35">
        <f t="shared" si="9"/>
        <v>0</v>
      </c>
      <c r="AC29" s="35">
        <f t="shared" si="10"/>
        <v>0</v>
      </c>
      <c r="AD29" s="35">
        <f t="shared" si="11"/>
        <v>0</v>
      </c>
      <c r="AE29" s="35">
        <f t="shared" si="12"/>
        <v>0</v>
      </c>
      <c r="AF29" s="35">
        <f t="shared" si="13"/>
        <v>2.6</v>
      </c>
      <c r="AG29" s="35">
        <f>ROUND(IF('Indicator Data'!K32=0,0,IF('Indicator Data'!K32&gt;AG$195,10,IF('Indicator Data'!K32&lt;AG$194,0,10-(AG$195-'Indicator Data'!K32)/(AG$195-AG$194)*10))),1)</f>
        <v>5.7</v>
      </c>
      <c r="AH29" s="35">
        <f t="shared" si="14"/>
        <v>7.6</v>
      </c>
      <c r="AI29" s="35">
        <f t="shared" si="15"/>
        <v>0.1</v>
      </c>
      <c r="AJ29" s="35">
        <f t="shared" si="16"/>
        <v>0</v>
      </c>
      <c r="AK29" s="35">
        <f t="shared" si="17"/>
        <v>0</v>
      </c>
      <c r="AL29" s="35">
        <f t="shared" si="18"/>
        <v>0</v>
      </c>
      <c r="AM29" s="35">
        <f t="shared" si="19"/>
        <v>0</v>
      </c>
      <c r="AN29" s="35">
        <f t="shared" si="20"/>
        <v>7.9</v>
      </c>
      <c r="AO29" s="143">
        <f t="shared" si="21"/>
        <v>4.9000000000000004</v>
      </c>
      <c r="AP29" s="143">
        <f t="shared" si="41"/>
        <v>3.7</v>
      </c>
      <c r="AQ29" s="143">
        <f t="shared" si="22"/>
        <v>0</v>
      </c>
      <c r="AR29" s="143">
        <f t="shared" si="23"/>
        <v>0</v>
      </c>
      <c r="AS29" s="35">
        <f t="shared" si="24"/>
        <v>6.8</v>
      </c>
      <c r="AT29" s="35">
        <f>IF('Indicator Data'!L32="No data","x",IF('Indicator Data'!CD32&lt;1000,"x",ROUND((IF('Indicator Data'!L32&gt;AT$195,10,IF('Indicator Data'!L32&lt;AT$194,0,10-(AT$195-'Indicator Data'!L32)/(AT$195-AT$194)*10))),1)))</f>
        <v>0.9</v>
      </c>
      <c r="AU29" s="143">
        <f t="shared" si="25"/>
        <v>3.9</v>
      </c>
      <c r="AV29" s="35">
        <f>IF('Indicator Data'!M32="No data","x",ROUND(IF('Indicator Data'!M32=0,0,IF(LOG('Indicator Data'!M32)&gt;AV$195,10,IF(LOG('Indicator Data'!M32)&lt;AV$194,0,10-(AV$195-LOG('Indicator Data'!M32))/(AV$195-AV$194)*10))),1))</f>
        <v>7.9</v>
      </c>
      <c r="AW29" s="36">
        <f>IF(AV29="x","x",'Indicator Data'!M32/'Indicator Data'!$CC32)</f>
        <v>0.32031998547248858</v>
      </c>
      <c r="AX29" s="35">
        <f t="shared" si="42"/>
        <v>3.6</v>
      </c>
      <c r="AY29" s="35">
        <f t="shared" si="43"/>
        <v>6.2</v>
      </c>
      <c r="AZ29" s="35">
        <f>IF('Indicator Data'!N32="No data","x",ROUND(IF('Indicator Data'!N32=0,0,IF(LOG('Indicator Data'!N32)&gt;AZ$195,10,IF(LOG('Indicator Data'!N32)&lt;AZ$194,0,10-(AZ$195-LOG('Indicator Data'!N32))/(AZ$195-AZ$194)*10))),1))</f>
        <v>7.5</v>
      </c>
      <c r="BA29" s="36">
        <f>IF(AZ29="x","x",'Indicator Data'!N32/'Indicator Data'!$CC32)</f>
        <v>2.9453601016504766E-2</v>
      </c>
      <c r="BB29" s="35">
        <f t="shared" si="44"/>
        <v>5.9</v>
      </c>
      <c r="BC29" s="35">
        <f t="shared" si="45"/>
        <v>6.8</v>
      </c>
      <c r="BD29" s="35">
        <f>IF('Indicator Data'!O32="No data","x",ROUND(IF('Indicator Data'!O32=0,0,IF(LOG('Indicator Data'!O32)&gt;BD$195,10,IF(LOG('Indicator Data'!O32)&lt;BD$194,0,10-(BD$195-LOG('Indicator Data'!O32))/(BD$195-BD$194)*10))),1))</f>
        <v>0</v>
      </c>
      <c r="BE29" s="36">
        <f>IF(BD29="x","x",'Indicator Data'!O32/'Indicator Data'!$CC32)</f>
        <v>0</v>
      </c>
      <c r="BF29" s="35">
        <f t="shared" si="46"/>
        <v>0</v>
      </c>
      <c r="BG29" s="35">
        <f t="shared" si="47"/>
        <v>0</v>
      </c>
      <c r="BH29" s="35">
        <f>IF('Indicator Data'!P32="No data","x",ROUND(IF('Indicator Data'!P32=0,0,IF(LOG('Indicator Data'!P32)&gt;BH$195,10,IF(LOG('Indicator Data'!P32)&lt;BH$194,0,10-(BH$195-LOG('Indicator Data'!P32))/(BH$195-BH$194)*10))),1))</f>
        <v>8.6999999999999993</v>
      </c>
      <c r="BI29" s="36">
        <f>IF(BH29="x","x",'Indicator Data'!P32/'Indicator Data'!$CC32)</f>
        <v>0.14888092466262079</v>
      </c>
      <c r="BJ29" s="35">
        <f t="shared" si="48"/>
        <v>10</v>
      </c>
      <c r="BK29" s="35">
        <f t="shared" si="49"/>
        <v>9.5</v>
      </c>
      <c r="BL29" s="35">
        <f t="shared" si="50"/>
        <v>6.7</v>
      </c>
      <c r="BM29" s="35">
        <f>ROUND(IF('Indicator Data'!Q32=0,0,IF(LOG('Indicator Data'!Q32)&gt;BM$195,10,IF(LOG('Indicator Data'!Q32)&lt;BM$194,0,10-(BM$195-LOG('Indicator Data'!Q32))/(BM$195-BM$194)*10))),1)</f>
        <v>8.6</v>
      </c>
      <c r="BN29" s="35">
        <f>ROUND(IF('Indicator Data'!R32=0,0,IF(LOG('Indicator Data'!R32)&gt;BN$195,10,IF(LOG('Indicator Data'!R32)&lt;BN$194,0,10-(BN$195-LOG('Indicator Data'!R32))/(BN$195-BN$194)*10))),1)</f>
        <v>0</v>
      </c>
      <c r="BO29" s="35">
        <f t="shared" si="51"/>
        <v>2.8666666666666667</v>
      </c>
      <c r="BP29" s="36">
        <f>'Indicator Data'!Q32/'Indicator Data'!$CC32</f>
        <v>0.97260439392497944</v>
      </c>
      <c r="BQ29" s="36">
        <f>'Indicator Data'!R32/'Indicator Data'!$CC32</f>
        <v>0</v>
      </c>
      <c r="BR29" s="35">
        <f t="shared" si="26"/>
        <v>9.6999999999999993</v>
      </c>
      <c r="BS29" s="35">
        <f t="shared" si="27"/>
        <v>0</v>
      </c>
      <c r="BT29" s="35">
        <f t="shared" si="28"/>
        <v>3.2333333333333329</v>
      </c>
      <c r="BU29" s="35">
        <f t="shared" si="52"/>
        <v>3.1</v>
      </c>
      <c r="BV29" s="35">
        <f>ROUND(IF('Indicator Data'!S32=0,0,IF(LOG('Indicator Data'!S32)&gt;BV$195,10,IF(LOG('Indicator Data'!S32)&lt;BV$194,0,10-(BV$195-LOG('Indicator Data'!S32))/(BV$195-BV$194)*10))),1)</f>
        <v>0</v>
      </c>
      <c r="BW29" s="35">
        <f>ROUND(IF('Indicator Data'!T32=0,0,IF(LOG('Indicator Data'!T32)&gt;BW$195,10,IF(LOG('Indicator Data'!T32)&lt;BW$194,0,10-(BW$195-LOG('Indicator Data'!T32))/(BW$195-BW$194)*10))),1)</f>
        <v>8.6</v>
      </c>
      <c r="BX29" s="35">
        <f t="shared" si="53"/>
        <v>5.7333333333333334</v>
      </c>
      <c r="BY29" s="36">
        <f>'Indicator Data'!S32/'Indicator Data'!$CC32</f>
        <v>0</v>
      </c>
      <c r="BZ29" s="36">
        <f>'Indicator Data'!T32/'Indicator Data'!$CC32</f>
        <v>0.86708737952789927</v>
      </c>
      <c r="CA29" s="35">
        <f t="shared" si="29"/>
        <v>0</v>
      </c>
      <c r="CB29" s="35">
        <f t="shared" si="30"/>
        <v>8.6999999999999993</v>
      </c>
      <c r="CC29" s="35">
        <f t="shared" si="54"/>
        <v>5.8</v>
      </c>
      <c r="CD29" s="35">
        <f t="shared" si="55"/>
        <v>5.8</v>
      </c>
      <c r="CE29" s="35">
        <f t="shared" si="56"/>
        <v>4.5999999999999996</v>
      </c>
      <c r="CF29" s="35">
        <f>ROUND(IF('Indicator Data'!U32=0,0,IF(LOG('Indicator Data'!U32)&gt;CF$195,10,IF(LOG('Indicator Data'!U32)&lt;CF$194,0,10-(CF$195-LOG('Indicator Data'!U32))/(CF$195-CF$194)*10))),1)</f>
        <v>8.4</v>
      </c>
      <c r="CG29" s="36">
        <f>'Indicator Data'!U32/'Indicator Data'!$CC32</f>
        <v>0.70350573745775991</v>
      </c>
      <c r="CH29" s="35">
        <f t="shared" si="31"/>
        <v>7.8</v>
      </c>
      <c r="CI29" s="35">
        <f t="shared" si="57"/>
        <v>8.1</v>
      </c>
      <c r="CJ29" s="35">
        <f>ROUND(IF('Indicator Data'!V32=0,0,IF(LOG('Indicator Data'!V32)&gt;CJ$195,10,IF(LOG('Indicator Data'!V32)&lt;CJ$194,0,10-(CJ$195-LOG('Indicator Data'!V32))/(CJ$195-CJ$194)*10))),1)</f>
        <v>8.1999999999999993</v>
      </c>
      <c r="CK29" s="36">
        <f>IF('Indicator Data'!V32/'Indicator Data'!$CC32&gt;1,1,'Indicator Data'!V32/'Indicator Data'!$CC32)</f>
        <v>0.51716619796204555</v>
      </c>
      <c r="CL29" s="35">
        <f t="shared" si="32"/>
        <v>5.2</v>
      </c>
      <c r="CM29" s="35">
        <f t="shared" si="58"/>
        <v>7</v>
      </c>
      <c r="CN29" s="35">
        <f>ROUND(IF('Indicator Data'!W32=0,0,IF(LOG('Indicator Data'!W32)&gt;CN$195,10,IF(LOG('Indicator Data'!W32)&lt;CN$194,0,10-(CN$195-LOG('Indicator Data'!W32))/(CN$195-CN$194)*10))),1)</f>
        <v>7.9</v>
      </c>
      <c r="CO29" s="36">
        <f>'Indicator Data'!W32/'Indicator Data'!$CC32</f>
        <v>0.31965354875114643</v>
      </c>
      <c r="CP29" s="35">
        <f t="shared" si="33"/>
        <v>3.2</v>
      </c>
      <c r="CQ29" s="35">
        <f t="shared" si="59"/>
        <v>6.1</v>
      </c>
      <c r="CR29" s="35">
        <f t="shared" si="34"/>
        <v>6.6</v>
      </c>
      <c r="CS29" s="35">
        <f>IF('Indicator Data'!BS32="No data","x",ROUND(IF('Indicator Data'!BS32&gt;CS$195,0,IF('Indicator Data'!BS32&lt;CS$194,10,(CS$195-'Indicator Data'!BS32)/(CS$195-CS$194)*10)),1))</f>
        <v>6</v>
      </c>
      <c r="CT29" s="35">
        <f>IF('Indicator Data'!BT32="No data","x",ROUND(IF('Indicator Data'!BT32&gt;CT$195,0,IF('Indicator Data'!BT32&lt;CT$194,10,(CT$195-'Indicator Data'!BT32)/(CT$195-CT$194)*10)),1))</f>
        <v>6.5</v>
      </c>
      <c r="CU29" s="35">
        <f>IF('Indicator Data'!AC32="No data","x",ROUND(IF('Indicator Data'!AC32&gt;CU$195,0,IF('Indicator Data'!AC32&lt;CU$194,10,(CU$195-'Indicator Data'!AC32)/(CU$195-CU$194)*10)),1))</f>
        <v>9.4</v>
      </c>
      <c r="CV29" s="35">
        <f t="shared" si="35"/>
        <v>7.3</v>
      </c>
      <c r="CW29" s="35">
        <f>IF('Indicator Data'!X32="No data","x",ROUND(IF(LOG('Indicator Data'!X32)&gt;CW$195,10,IF(LOG('Indicator Data'!X32)&lt;CW$194,0,10-(CW$195-LOG('Indicator Data'!X32))/(CW$195-CW$194)*10)),1))</f>
        <v>8.8000000000000007</v>
      </c>
      <c r="CX29" s="35">
        <f>IF('Indicator Data'!Y32="No data","x",ROUND(IF('Indicator Data'!Y32&gt;CX$195,10,IF('Indicator Data'!Y32&lt;CX$194,0,10-(CX$195-'Indicator Data'!Y32)/(CX$195-CX$194)*10)),1))</f>
        <v>10</v>
      </c>
      <c r="CY29" s="35">
        <f>IF('Indicator Data'!Z32="No data","x",ROUND(IF('Indicator Data'!Z32&gt;CY$195,10,IF('Indicator Data'!Z32&lt;CY$194,0,10-(CY$195-'Indicator Data'!Z32)/(CY$195-CY$194)*10)),1))</f>
        <v>1.3</v>
      </c>
      <c r="CZ29" s="35">
        <f>IF('Indicator Data'!AA32="No data","x",ROUND(IF('Indicator Data'!AA32&gt;CZ$195,10,IF('Indicator Data'!AA32&lt;CZ$194,0,10-(CZ$195-'Indicator Data'!AA32)/(CZ$195-CZ$194)*10)),1))</f>
        <v>7.1</v>
      </c>
      <c r="DA29" s="35">
        <f t="shared" si="60"/>
        <v>6.8</v>
      </c>
      <c r="DB29" s="35">
        <f t="shared" si="61"/>
        <v>7</v>
      </c>
      <c r="DC29" s="35">
        <f>IF('Indicator Data'!AF32="No data","x",ROUND(IF('Indicator Data'!AF32&gt;DC$195,10,IF('Indicator Data'!AF32&lt;DC$194,0,10-(DC$195-'Indicator Data'!AF32)/(DC$195-DC$194)*10)),1))</f>
        <v>5.3</v>
      </c>
      <c r="DD29" s="35">
        <f>IF('Indicator Data'!AG32="No data","x",ROUND(IF('Indicator Data'!AG32&gt;DD$195,10,IF('Indicator Data'!AG32&lt;DD$194,0,10-(DD$195-'Indicator Data'!AG32)/(DD$195-DD$194)*10)),1))</f>
        <v>8.1999999999999993</v>
      </c>
      <c r="DE29" s="35">
        <f t="shared" si="62"/>
        <v>6.8</v>
      </c>
      <c r="DF29" s="35">
        <f>IF('Indicator Data'!AB32="No data","x",ROUND(IF('Indicator Data'!AB32&gt;DF$195,10,IF('Indicator Data'!AB32&lt;DF$194,0,10-(DF$195-'Indicator Data'!AB32)/(DF$195-DF$194)*10)),1))</f>
        <v>0.9</v>
      </c>
      <c r="DG29" s="35">
        <f t="shared" si="63"/>
        <v>5.7</v>
      </c>
      <c r="DH29" s="144">
        <f>IF('Indicator Data'!AD32="No data","x",'Indicator Data'!AD32/'Indicator Data'!$CB32)</f>
        <v>1.661791601409529E-4</v>
      </c>
      <c r="DI29" s="35">
        <f t="shared" si="64"/>
        <v>8.3000000000000007</v>
      </c>
      <c r="DJ29" s="35">
        <f>IF('Indicator Data'!AE32="No data","x",ROUND(IF('Indicator Data'!AE32&gt;DJ$195,0,IF('Indicator Data'!AE32&lt;DJ$194,10,(DJ$195-'Indicator Data'!AE32)/(DJ$195-DJ$194)*10)),1))</f>
        <v>6</v>
      </c>
      <c r="DK29" s="35">
        <f t="shared" si="65"/>
        <v>7.2</v>
      </c>
      <c r="DL29" s="35">
        <f t="shared" si="66"/>
        <v>6.6</v>
      </c>
      <c r="DM29" s="37">
        <f t="shared" si="36"/>
        <v>6.7</v>
      </c>
      <c r="DN29" s="38">
        <f t="shared" si="37"/>
        <v>3.6</v>
      </c>
      <c r="DO29" s="35">
        <f>ROUND(IF('Indicator Data'!AH32=0,0,IF('Indicator Data'!AH32&gt;DO$195,10,IF('Indicator Data'!AH32&lt;DO$194,0,10-(DO$195-'Indicator Data'!AH32)/(DO$195-DO$194)*10))),1)</f>
        <v>8.1999999999999993</v>
      </c>
      <c r="DP29" s="35">
        <f>ROUND(IF('Indicator Data'!AI32=0,0,IF(LOG('Indicator Data'!AI32)&gt;LOG(DP$195),10,IF(LOG('Indicator Data'!AI32)&lt;LOG(DP$194),0,10-(LOG(DP$195)-LOG('Indicator Data'!AI32))/(LOG(DP$195)-LOG(DP$194))*10))),1)</f>
        <v>8.3000000000000007</v>
      </c>
      <c r="DQ29" s="37">
        <f t="shared" si="38"/>
        <v>8.3000000000000007</v>
      </c>
      <c r="DR29" s="35">
        <f>'Indicator Data'!AJ32</f>
        <v>0</v>
      </c>
      <c r="DS29" s="35">
        <f>'Indicator Data'!AK32</f>
        <v>0</v>
      </c>
      <c r="DT29" s="37">
        <f t="shared" si="39"/>
        <v>0</v>
      </c>
      <c r="DU29" s="38">
        <f t="shared" si="40"/>
        <v>5.8</v>
      </c>
      <c r="DV29" s="13"/>
      <c r="DW29" s="83"/>
    </row>
    <row r="30" spans="1:127" s="2" customFormat="1" x14ac:dyDescent="0.3">
      <c r="A30" s="98" t="str">
        <f>'Indicator Data'!A33</f>
        <v>Cabo Verde</v>
      </c>
      <c r="B30" s="39" t="str">
        <f>'Indicator Data'!B33</f>
        <v>CPV</v>
      </c>
      <c r="C30" s="35">
        <f>ROUND(IF('Indicator Data'!C33=0,0.1,IF(LOG('Indicator Data'!C33)&gt;C$195,10,IF(LOG('Indicator Data'!C33)&lt;C$194,0,10-(C$195-LOG('Indicator Data'!C33))/(C$195-C$194)*10))),1)</f>
        <v>0.1</v>
      </c>
      <c r="D30" s="35">
        <f>ROUND(IF('Indicator Data'!D33=0,0.1,IF(LOG('Indicator Data'!D33)&gt;D$195,10,IF(LOG('Indicator Data'!D33)&lt;D$194,0,10-(D$195-LOG('Indicator Data'!D33))/(D$195-D$194)*10))),1)</f>
        <v>0.1</v>
      </c>
      <c r="E30" s="35">
        <f t="shared" si="0"/>
        <v>0.1</v>
      </c>
      <c r="F30" s="35">
        <f>IF('Indicator Data'!E33="No data",0.1,(ROUND(IF('Indicator Data'!E33=0,0,IF(LOG('Indicator Data'!E33)&gt;F$195,10,IF(LOG('Indicator Data'!E33)&lt;F$194,0,10-(F$195-LOG('Indicator Data'!E33))/(F$195-F$194)*10))),1)))</f>
        <v>0.1</v>
      </c>
      <c r="G30" s="35">
        <f>ROUND(IF('Indicator Data'!F33=0,0,IF(LOG('Indicator Data'!F33)&gt;G$195,10,IF(LOG('Indicator Data'!F33)&lt;G$194,0,10-(G$195-LOG('Indicator Data'!F33))/(G$195-G$194)*10))),1)</f>
        <v>0</v>
      </c>
      <c r="H30" s="35">
        <f>ROUND(IF('Indicator Data'!G33=0,0,IF(LOG('Indicator Data'!G33)&gt;H$195,10,IF(LOG('Indicator Data'!G33)&lt;H$194,0,10-(H$195-LOG('Indicator Data'!G33))/(H$195-H$194)*10))),1)</f>
        <v>0</v>
      </c>
      <c r="I30" s="35">
        <f>ROUND(IF('Indicator Data'!H33=0,0,IF(LOG('Indicator Data'!H33)&gt;I$195,10,IF(LOG('Indicator Data'!H33)&lt;I$194,0,10-(I$195-LOG('Indicator Data'!H33))/(I$195-I$194)*10))),1)</f>
        <v>0</v>
      </c>
      <c r="J30" s="35">
        <f t="shared" si="1"/>
        <v>0</v>
      </c>
      <c r="K30" s="35">
        <f>ROUND(IF('Indicator Data'!I33=0,0,IF(LOG('Indicator Data'!I33)&gt;K$195,10,IF(LOG('Indicator Data'!I33)&lt;K$194,0,10-(K$195-LOG('Indicator Data'!I33))/(K$195-K$194)*10))),1)</f>
        <v>0</v>
      </c>
      <c r="L30" s="35">
        <f t="shared" si="2"/>
        <v>0</v>
      </c>
      <c r="M30" s="35">
        <f>ROUND(IF('Indicator Data'!J33=0,0,IF(LOG('Indicator Data'!J33)&gt;M$195,10,IF(LOG('Indicator Data'!J33)&lt;M$194,0,10-(M$195-LOG('Indicator Data'!J33))/(M$195-M$194)*10))),1)</f>
        <v>5.0999999999999996</v>
      </c>
      <c r="N30" s="36">
        <f>'Indicator Data'!C33/'Indicator Data'!$CC33</f>
        <v>0</v>
      </c>
      <c r="O30" s="36">
        <f>'Indicator Data'!D33/'Indicator Data'!$CC33</f>
        <v>0</v>
      </c>
      <c r="P30" s="36" t="str">
        <f>IF(F30=0.1,"x",'Indicator Data'!E33/'Indicator Data'!$CC33)</f>
        <v>x</v>
      </c>
      <c r="Q30" s="36">
        <f>'Indicator Data'!F33/'Indicator Data'!$CC33</f>
        <v>0</v>
      </c>
      <c r="R30" s="36">
        <f>'Indicator Data'!G33/'Indicator Data'!$CC33</f>
        <v>0</v>
      </c>
      <c r="S30" s="36">
        <f>'Indicator Data'!H33/'Indicator Data'!$CC33</f>
        <v>0</v>
      </c>
      <c r="T30" s="36">
        <f>'Indicator Data'!I33/'Indicator Data'!$CC33</f>
        <v>0</v>
      </c>
      <c r="U30" s="36">
        <f>'Indicator Data'!J33/'Indicator Data'!$CC33</f>
        <v>2.1940357577876742E-3</v>
      </c>
      <c r="V30" s="35">
        <f t="shared" si="3"/>
        <v>0</v>
      </c>
      <c r="W30" s="35">
        <f t="shared" si="4"/>
        <v>0</v>
      </c>
      <c r="X30" s="35">
        <f t="shared" si="5"/>
        <v>0</v>
      </c>
      <c r="Y30" s="35">
        <f t="shared" si="6"/>
        <v>0.1</v>
      </c>
      <c r="Z30" s="35">
        <f t="shared" si="7"/>
        <v>0</v>
      </c>
      <c r="AA30" s="35">
        <f t="shared" si="8"/>
        <v>0</v>
      </c>
      <c r="AB30" s="35">
        <f t="shared" si="9"/>
        <v>0</v>
      </c>
      <c r="AC30" s="35">
        <f t="shared" si="10"/>
        <v>0</v>
      </c>
      <c r="AD30" s="35">
        <f t="shared" si="11"/>
        <v>0</v>
      </c>
      <c r="AE30" s="35">
        <f t="shared" si="12"/>
        <v>0</v>
      </c>
      <c r="AF30" s="35">
        <f t="shared" si="13"/>
        <v>0.7</v>
      </c>
      <c r="AG30" s="35">
        <f>ROUND(IF('Indicator Data'!K33=0,0,IF('Indicator Data'!K33&gt;AG$195,10,IF('Indicator Data'!K33&lt;AG$194,0,10-(AG$195-'Indicator Data'!K33)/(AG$195-AG$194)*10))),1)</f>
        <v>2.9</v>
      </c>
      <c r="AH30" s="35">
        <f t="shared" si="14"/>
        <v>0.1</v>
      </c>
      <c r="AI30" s="35">
        <f t="shared" si="15"/>
        <v>0.1</v>
      </c>
      <c r="AJ30" s="35">
        <f t="shared" si="16"/>
        <v>0</v>
      </c>
      <c r="AK30" s="35">
        <f t="shared" si="17"/>
        <v>0</v>
      </c>
      <c r="AL30" s="35">
        <f t="shared" si="18"/>
        <v>0</v>
      </c>
      <c r="AM30" s="35">
        <f t="shared" si="19"/>
        <v>0</v>
      </c>
      <c r="AN30" s="35">
        <f t="shared" si="20"/>
        <v>3.2</v>
      </c>
      <c r="AO30" s="143">
        <f t="shared" si="21"/>
        <v>0.1</v>
      </c>
      <c r="AP30" s="143">
        <f t="shared" si="41"/>
        <v>0.1</v>
      </c>
      <c r="AQ30" s="143">
        <f t="shared" si="22"/>
        <v>0</v>
      </c>
      <c r="AR30" s="143">
        <f t="shared" si="23"/>
        <v>0</v>
      </c>
      <c r="AS30" s="35">
        <f t="shared" si="24"/>
        <v>3.1</v>
      </c>
      <c r="AT30" s="35" t="str">
        <f>IF('Indicator Data'!L33="No data","x",IF('Indicator Data'!CD33&lt;1000,"x",ROUND((IF('Indicator Data'!L33&gt;AT$195,10,IF('Indicator Data'!L33&lt;AT$194,0,10-(AT$195-'Indicator Data'!L33)/(AT$195-AT$194)*10))),1)))</f>
        <v>x</v>
      </c>
      <c r="AU30" s="143">
        <f t="shared" si="25"/>
        <v>3.1</v>
      </c>
      <c r="AV30" s="35">
        <f>IF('Indicator Data'!M33="No data","x",ROUND(IF('Indicator Data'!M33=0,0,IF(LOG('Indicator Data'!M33)&gt;AV$195,10,IF(LOG('Indicator Data'!M33)&lt;AV$194,0,10-(AV$195-LOG('Indicator Data'!M33))/(AV$195-AV$194)*10))),1))</f>
        <v>5.9</v>
      </c>
      <c r="AW30" s="36">
        <f>IF(AV30="x","x",'Indicator Data'!M33/'Indicator Data'!$CC33)</f>
        <v>0.25276054731970288</v>
      </c>
      <c r="AX30" s="35">
        <f t="shared" si="42"/>
        <v>2.8</v>
      </c>
      <c r="AY30" s="35">
        <f t="shared" si="43"/>
        <v>4.5</v>
      </c>
      <c r="AZ30" s="35" t="str">
        <f>IF('Indicator Data'!N33="No data","x",ROUND(IF('Indicator Data'!N33=0,0,IF(LOG('Indicator Data'!N33)&gt;AZ$195,10,IF(LOG('Indicator Data'!N33)&lt;AZ$194,0,10-(AZ$195-LOG('Indicator Data'!N33))/(AZ$195-AZ$194)*10))),1))</f>
        <v>x</v>
      </c>
      <c r="BA30" s="36" t="str">
        <f>IF(AZ30="x","x",'Indicator Data'!N33/'Indicator Data'!$CC33)</f>
        <v>x</v>
      </c>
      <c r="BB30" s="35" t="str">
        <f t="shared" si="44"/>
        <v>x</v>
      </c>
      <c r="BC30" s="35" t="str">
        <f t="shared" si="45"/>
        <v>x</v>
      </c>
      <c r="BD30" s="35" t="str">
        <f>IF('Indicator Data'!O33="No data","x",ROUND(IF('Indicator Data'!O33=0,0,IF(LOG('Indicator Data'!O33)&gt;BD$195,10,IF(LOG('Indicator Data'!O33)&lt;BD$194,0,10-(BD$195-LOG('Indicator Data'!O33))/(BD$195-BD$194)*10))),1))</f>
        <v>x</v>
      </c>
      <c r="BE30" s="36" t="str">
        <f>IF(BD30="x","x",'Indicator Data'!O33/'Indicator Data'!$CC33)</f>
        <v>x</v>
      </c>
      <c r="BF30" s="35" t="str">
        <f t="shared" si="46"/>
        <v>x</v>
      </c>
      <c r="BG30" s="35" t="str">
        <f t="shared" si="47"/>
        <v>x</v>
      </c>
      <c r="BH30" s="35" t="str">
        <f>IF('Indicator Data'!P33="No data","x",ROUND(IF('Indicator Data'!P33=0,0,IF(LOG('Indicator Data'!P33)&gt;BH$195,10,IF(LOG('Indicator Data'!P33)&lt;BH$194,0,10-(BH$195-LOG('Indicator Data'!P33))/(BH$195-BH$194)*10))),1))</f>
        <v>x</v>
      </c>
      <c r="BI30" s="36" t="str">
        <f>IF(BH30="x","x",'Indicator Data'!P33/'Indicator Data'!$CC33)</f>
        <v>x</v>
      </c>
      <c r="BJ30" s="35" t="str">
        <f t="shared" si="48"/>
        <v>x</v>
      </c>
      <c r="BK30" s="35" t="str">
        <f t="shared" si="49"/>
        <v>x</v>
      </c>
      <c r="BL30" s="35">
        <f t="shared" si="50"/>
        <v>4.5</v>
      </c>
      <c r="BM30" s="35">
        <f>ROUND(IF('Indicator Data'!Q33=0,0,IF(LOG('Indicator Data'!Q33)&gt;BM$195,10,IF(LOG('Indicator Data'!Q33)&lt;BM$194,0,10-(BM$195-LOG('Indicator Data'!Q33))/(BM$195-BM$194)*10))),1)</f>
        <v>0</v>
      </c>
      <c r="BN30" s="35">
        <f>ROUND(IF('Indicator Data'!R33=0,0,IF(LOG('Indicator Data'!R33)&gt;BN$195,10,IF(LOG('Indicator Data'!R33)&lt;BN$194,0,10-(BN$195-LOG('Indicator Data'!R33))/(BN$195-BN$194)*10))),1)</f>
        <v>0</v>
      </c>
      <c r="BO30" s="35">
        <f t="shared" si="51"/>
        <v>0</v>
      </c>
      <c r="BP30" s="36">
        <f>'Indicator Data'!Q33/'Indicator Data'!$CC33</f>
        <v>0</v>
      </c>
      <c r="BQ30" s="36">
        <f>'Indicator Data'!R33/'Indicator Data'!$CC33</f>
        <v>0</v>
      </c>
      <c r="BR30" s="35">
        <f t="shared" si="26"/>
        <v>0</v>
      </c>
      <c r="BS30" s="35">
        <f t="shared" si="27"/>
        <v>0</v>
      </c>
      <c r="BT30" s="35">
        <f t="shared" si="28"/>
        <v>0</v>
      </c>
      <c r="BU30" s="35">
        <f t="shared" si="52"/>
        <v>0</v>
      </c>
      <c r="BV30" s="35">
        <f>ROUND(IF('Indicator Data'!S33=0,0,IF(LOG('Indicator Data'!S33)&gt;BV$195,10,IF(LOG('Indicator Data'!S33)&lt;BV$194,0,10-(BV$195-LOG('Indicator Data'!S33))/(BV$195-BV$194)*10))),1)</f>
        <v>6.3</v>
      </c>
      <c r="BW30" s="35">
        <f>ROUND(IF('Indicator Data'!T33=0,0,IF(LOG('Indicator Data'!T33)&gt;BW$195,10,IF(LOG('Indicator Data'!T33)&lt;BW$194,0,10-(BW$195-LOG('Indicator Data'!T33))/(BW$195-BW$194)*10))),1)</f>
        <v>0</v>
      </c>
      <c r="BX30" s="35">
        <f t="shared" si="53"/>
        <v>2.1</v>
      </c>
      <c r="BY30" s="36">
        <f>'Indicator Data'!S33/'Indicator Data'!$CC33</f>
        <v>0.46516247776185299</v>
      </c>
      <c r="BZ30" s="36">
        <f>'Indicator Data'!T33/'Indicator Data'!$CC33</f>
        <v>0</v>
      </c>
      <c r="CA30" s="35">
        <f t="shared" si="29"/>
        <v>7.8</v>
      </c>
      <c r="CB30" s="35">
        <f t="shared" si="30"/>
        <v>0</v>
      </c>
      <c r="CC30" s="35">
        <f t="shared" si="54"/>
        <v>2.6</v>
      </c>
      <c r="CD30" s="35">
        <f t="shared" si="55"/>
        <v>2.4</v>
      </c>
      <c r="CE30" s="35">
        <f t="shared" si="56"/>
        <v>1.3</v>
      </c>
      <c r="CF30" s="35">
        <f>ROUND(IF('Indicator Data'!U33=0,0,IF(LOG('Indicator Data'!U33)&gt;CF$195,10,IF(LOG('Indicator Data'!U33)&lt;CF$194,0,10-(CF$195-LOG('Indicator Data'!U33))/(CF$195-CF$194)*10))),1)</f>
        <v>0</v>
      </c>
      <c r="CG30" s="36">
        <f>'Indicator Data'!U33/'Indicator Data'!$CC33</f>
        <v>0</v>
      </c>
      <c r="CH30" s="35">
        <f t="shared" si="31"/>
        <v>0</v>
      </c>
      <c r="CI30" s="35">
        <f t="shared" si="57"/>
        <v>0</v>
      </c>
      <c r="CJ30" s="35">
        <f>ROUND(IF('Indicator Data'!V33=0,0,IF(LOG('Indicator Data'!V33)&gt;CJ$195,10,IF(LOG('Indicator Data'!V33)&lt;CJ$194,0,10-(CJ$195-LOG('Indicator Data'!V33))/(CJ$195-CJ$194)*10))),1)</f>
        <v>6.6</v>
      </c>
      <c r="CK30" s="36">
        <f>IF('Indicator Data'!V33/'Indicator Data'!$CC33&gt;1,1,'Indicator Data'!V33/'Indicator Data'!$CC33)</f>
        <v>0.76305712687559313</v>
      </c>
      <c r="CL30" s="35">
        <f t="shared" si="32"/>
        <v>7.6</v>
      </c>
      <c r="CM30" s="35">
        <f t="shared" si="58"/>
        <v>7.1</v>
      </c>
      <c r="CN30" s="35">
        <f>ROUND(IF('Indicator Data'!W33=0,0,IF(LOG('Indicator Data'!W33)&gt;CN$195,10,IF(LOG('Indicator Data'!W33)&lt;CN$194,0,10-(CN$195-LOG('Indicator Data'!W33))/(CN$195-CN$194)*10))),1)</f>
        <v>6.6</v>
      </c>
      <c r="CO30" s="36">
        <f>'Indicator Data'!W33/'Indicator Data'!$CC33</f>
        <v>0.81715581170485407</v>
      </c>
      <c r="CP30" s="35">
        <f t="shared" si="33"/>
        <v>8.1999999999999993</v>
      </c>
      <c r="CQ30" s="35">
        <f t="shared" si="59"/>
        <v>7.5</v>
      </c>
      <c r="CR30" s="35">
        <f t="shared" si="34"/>
        <v>4.8</v>
      </c>
      <c r="CS30" s="35">
        <f>IF('Indicator Data'!BS33="No data","x",ROUND(IF('Indicator Data'!BS33&gt;CS$195,0,IF('Indicator Data'!BS33&lt;CS$194,10,(CS$195-'Indicator Data'!BS33)/(CS$195-CS$194)*10)),1))</f>
        <v>2.9</v>
      </c>
      <c r="CT30" s="35">
        <f>IF('Indicator Data'!BT33="No data","x",ROUND(IF('Indicator Data'!BT33&gt;CT$195,0,IF('Indicator Data'!BT33&lt;CT$194,10,(CT$195-'Indicator Data'!BT33)/(CT$195-CT$194)*10)),1))</f>
        <v>2.2000000000000002</v>
      </c>
      <c r="CU30" s="35" t="str">
        <f>IF('Indicator Data'!AC33="No data","x",ROUND(IF('Indicator Data'!AC33&gt;CU$195,0,IF('Indicator Data'!AC33&lt;CU$194,10,(CU$195-'Indicator Data'!AC33)/(CU$195-CU$194)*10)),1))</f>
        <v>x</v>
      </c>
      <c r="CV30" s="35">
        <f t="shared" si="35"/>
        <v>2.6</v>
      </c>
      <c r="CW30" s="35">
        <f>IF('Indicator Data'!X33="No data","x",ROUND(IF(LOG('Indicator Data'!X33)&gt;CW$195,10,IF(LOG('Indicator Data'!X33)&lt;CW$194,0,10-(CW$195-LOG('Indicator Data'!X33))/(CW$195-CW$194)*10)),1))</f>
        <v>7.1</v>
      </c>
      <c r="CX30" s="35">
        <f>IF('Indicator Data'!Y33="No data","x",ROUND(IF('Indicator Data'!Y33&gt;CX$195,10,IF('Indicator Data'!Y33&lt;CX$194,0,10-(CX$195-'Indicator Data'!Y33)/(CX$195-CX$194)*10)),1))</f>
        <v>3.7</v>
      </c>
      <c r="CY30" s="35">
        <f>IF('Indicator Data'!Z33="No data","x",ROUND(IF('Indicator Data'!Z33&gt;CY$195,10,IF('Indicator Data'!Z33&lt;CY$194,0,10-(CY$195-'Indicator Data'!Z33)/(CY$195-CY$194)*10)),1))</f>
        <v>6.6</v>
      </c>
      <c r="CZ30" s="35" t="str">
        <f>IF('Indicator Data'!AA33="No data","x",ROUND(IF('Indicator Data'!AA33&gt;CZ$195,10,IF('Indicator Data'!AA33&lt;CZ$194,0,10-(CZ$195-'Indicator Data'!AA33)/(CZ$195-CZ$194)*10)),1))</f>
        <v>x</v>
      </c>
      <c r="DA30" s="35">
        <f t="shared" si="60"/>
        <v>5.8</v>
      </c>
      <c r="DB30" s="35">
        <f t="shared" si="61"/>
        <v>4.7</v>
      </c>
      <c r="DC30" s="35" t="str">
        <f>IF('Indicator Data'!AF33="No data","x",ROUND(IF('Indicator Data'!AF33&gt;DC$195,10,IF('Indicator Data'!AF33&lt;DC$194,0,10-(DC$195-'Indicator Data'!AF33)/(DC$195-DC$194)*10)),1))</f>
        <v>x</v>
      </c>
      <c r="DD30" s="35">
        <f>IF('Indicator Data'!AG33="No data","x",ROUND(IF('Indicator Data'!AG33&gt;DD$195,10,IF('Indicator Data'!AG33&lt;DD$194,0,10-(DD$195-'Indicator Data'!AG33)/(DD$195-DD$194)*10)),1))</f>
        <v>2.9</v>
      </c>
      <c r="DE30" s="35">
        <f t="shared" si="62"/>
        <v>5.0999999999999996</v>
      </c>
      <c r="DF30" s="35">
        <f>IF('Indicator Data'!AB33="No data","x",ROUND(IF('Indicator Data'!AB33&gt;DF$195,10,IF('Indicator Data'!AB33&lt;DF$194,0,10-(DF$195-'Indicator Data'!AB33)/(DF$195-DF$194)*10)),1))</f>
        <v>6.7</v>
      </c>
      <c r="DG30" s="35">
        <f t="shared" si="63"/>
        <v>3.9</v>
      </c>
      <c r="DH30" s="144">
        <f>IF('Indicator Data'!AD33="No data","x",'Indicator Data'!AD33/'Indicator Data'!$CB33)</f>
        <v>9.5325798398526585E-5</v>
      </c>
      <c r="DI30" s="35">
        <f t="shared" si="64"/>
        <v>9</v>
      </c>
      <c r="DJ30" s="35">
        <f>IF('Indicator Data'!AE33="No data","x",ROUND(IF('Indicator Data'!AE33&gt;DJ$195,0,IF('Indicator Data'!AE33&lt;DJ$194,10,(DJ$195-'Indicator Data'!AE33)/(DJ$195-DJ$194)*10)),1))</f>
        <v>2</v>
      </c>
      <c r="DK30" s="35">
        <f t="shared" si="65"/>
        <v>5.5</v>
      </c>
      <c r="DL30" s="35">
        <f t="shared" si="66"/>
        <v>4.8</v>
      </c>
      <c r="DM30" s="37">
        <f t="shared" si="36"/>
        <v>4.7</v>
      </c>
      <c r="DN30" s="38">
        <f t="shared" si="37"/>
        <v>1.5</v>
      </c>
      <c r="DO30" s="35">
        <f>ROUND(IF('Indicator Data'!AH33=0,0,IF('Indicator Data'!AH33&gt;DO$195,10,IF('Indicator Data'!AH33&lt;DO$194,0,10-(DO$195-'Indicator Data'!AH33)/(DO$195-DO$194)*10))),1)</f>
        <v>0</v>
      </c>
      <c r="DP30" s="35">
        <f>ROUND(IF('Indicator Data'!AI33=0,0,IF(LOG('Indicator Data'!AI33)&gt;LOG(DP$195),10,IF(LOG('Indicator Data'!AI33)&lt;LOG(DP$194),0,10-(LOG(DP$195)-LOG('Indicator Data'!AI33))/(LOG(DP$195)-LOG(DP$194))*10))),1)</f>
        <v>0</v>
      </c>
      <c r="DQ30" s="37">
        <f t="shared" si="38"/>
        <v>0</v>
      </c>
      <c r="DR30" s="35">
        <f>'Indicator Data'!AJ33</f>
        <v>0</v>
      </c>
      <c r="DS30" s="35">
        <f>'Indicator Data'!AK33</f>
        <v>0</v>
      </c>
      <c r="DT30" s="37">
        <f t="shared" si="39"/>
        <v>0</v>
      </c>
      <c r="DU30" s="38">
        <f t="shared" si="40"/>
        <v>0</v>
      </c>
      <c r="DV30" s="13"/>
      <c r="DW30" s="83"/>
    </row>
    <row r="31" spans="1:127" s="2" customFormat="1" x14ac:dyDescent="0.3">
      <c r="A31" s="98" t="str">
        <f>'Indicator Data'!A34</f>
        <v>Cambodia</v>
      </c>
      <c r="B31" s="39" t="str">
        <f>'Indicator Data'!B34</f>
        <v>KHM</v>
      </c>
      <c r="C31" s="35">
        <f>ROUND(IF('Indicator Data'!C34=0,0.1,IF(LOG('Indicator Data'!C34)&gt;C$195,10,IF(LOG('Indicator Data'!C34)&lt;C$194,0,10-(C$195-LOG('Indicator Data'!C34))/(C$195-C$194)*10))),1)</f>
        <v>0.1</v>
      </c>
      <c r="D31" s="35">
        <f>ROUND(IF('Indicator Data'!D34=0,0.1,IF(LOG('Indicator Data'!D34)&gt;D$195,10,IF(LOG('Indicator Data'!D34)&lt;D$194,0,10-(D$195-LOG('Indicator Data'!D34))/(D$195-D$194)*10))),1)</f>
        <v>0.1</v>
      </c>
      <c r="E31" s="35">
        <f t="shared" si="0"/>
        <v>0.1</v>
      </c>
      <c r="F31" s="35">
        <f>IF('Indicator Data'!E34="No data",0.1,(ROUND(IF('Indicator Data'!E34=0,0,IF(LOG('Indicator Data'!E34)&gt;F$195,10,IF(LOG('Indicator Data'!E34)&lt;F$194,0,10-(F$195-LOG('Indicator Data'!E34))/(F$195-F$194)*10))),1)))</f>
        <v>8.6999999999999993</v>
      </c>
      <c r="G31" s="35">
        <f>ROUND(IF('Indicator Data'!F34=0,0,IF(LOG('Indicator Data'!F34)&gt;G$195,10,IF(LOG('Indicator Data'!F34)&lt;G$194,0,10-(G$195-LOG('Indicator Data'!F34))/(G$195-G$194)*10))),1)</f>
        <v>5.0999999999999996</v>
      </c>
      <c r="H31" s="35">
        <f>ROUND(IF('Indicator Data'!G34=0,0,IF(LOG('Indicator Data'!G34)&gt;H$195,10,IF(LOG('Indicator Data'!G34)&lt;H$194,0,10-(H$195-LOG('Indicator Data'!G34))/(H$195-H$194)*10))),1)</f>
        <v>6.3</v>
      </c>
      <c r="I31" s="35">
        <f>ROUND(IF('Indicator Data'!H34=0,0,IF(LOG('Indicator Data'!H34)&gt;I$195,10,IF(LOG('Indicator Data'!H34)&lt;I$194,0,10-(I$195-LOG('Indicator Data'!H34))/(I$195-I$194)*10))),1)</f>
        <v>6.8</v>
      </c>
      <c r="J31" s="35">
        <f t="shared" si="1"/>
        <v>6.6</v>
      </c>
      <c r="K31" s="35">
        <f>ROUND(IF('Indicator Data'!I34=0,0,IF(LOG('Indicator Data'!I34)&gt;K$195,10,IF(LOG('Indicator Data'!I34)&lt;K$194,0,10-(K$195-LOG('Indicator Data'!I34))/(K$195-K$194)*10))),1)</f>
        <v>5.9</v>
      </c>
      <c r="L31" s="35">
        <f t="shared" si="2"/>
        <v>6.3</v>
      </c>
      <c r="M31" s="35">
        <f>ROUND(IF('Indicator Data'!J34=0,0,IF(LOG('Indicator Data'!J34)&gt;M$195,10,IF(LOG('Indicator Data'!J34)&lt;M$194,0,10-(M$195-LOG('Indicator Data'!J34))/(M$195-M$194)*10))),1)</f>
        <v>10</v>
      </c>
      <c r="N31" s="36">
        <f>'Indicator Data'!C34/'Indicator Data'!$CC34</f>
        <v>0</v>
      </c>
      <c r="O31" s="36">
        <f>'Indicator Data'!D34/'Indicator Data'!$CC34</f>
        <v>0</v>
      </c>
      <c r="P31" s="36">
        <f>IF(F31=0.1,"x",'Indicator Data'!E34/'Indicator Data'!$CC34)</f>
        <v>1.9488033547371917E-2</v>
      </c>
      <c r="Q31" s="36">
        <f>'Indicator Data'!F34/'Indicator Data'!$CC34</f>
        <v>7.1962808564958362E-7</v>
      </c>
      <c r="R31" s="36">
        <f>'Indicator Data'!G34/'Indicator Data'!$CC34</f>
        <v>2.0926424787287355E-3</v>
      </c>
      <c r="S31" s="36">
        <f>'Indicator Data'!H34/'Indicator Data'!$CC34</f>
        <v>3.5552964911695183E-5</v>
      </c>
      <c r="T31" s="36">
        <f>'Indicator Data'!I34/'Indicator Data'!$CC34</f>
        <v>5.6127711411932824E-4</v>
      </c>
      <c r="U31" s="36">
        <f>'Indicator Data'!J34/'Indicator Data'!$CC34</f>
        <v>1.6724335226900817E-2</v>
      </c>
      <c r="V31" s="35">
        <f t="shared" si="3"/>
        <v>0</v>
      </c>
      <c r="W31" s="35">
        <f t="shared" si="4"/>
        <v>0</v>
      </c>
      <c r="X31" s="35">
        <f t="shared" si="5"/>
        <v>0</v>
      </c>
      <c r="Y31" s="35">
        <f t="shared" si="6"/>
        <v>10</v>
      </c>
      <c r="Z31" s="35">
        <f t="shared" si="7"/>
        <v>5.2</v>
      </c>
      <c r="AA31" s="35">
        <f t="shared" si="8"/>
        <v>1.2</v>
      </c>
      <c r="AB31" s="35">
        <f t="shared" si="9"/>
        <v>0.1</v>
      </c>
      <c r="AC31" s="35">
        <f t="shared" si="10"/>
        <v>0.7</v>
      </c>
      <c r="AD31" s="35">
        <f t="shared" si="11"/>
        <v>0.6</v>
      </c>
      <c r="AE31" s="35">
        <f t="shared" si="12"/>
        <v>0.7</v>
      </c>
      <c r="AF31" s="35">
        <f t="shared" si="13"/>
        <v>5.6</v>
      </c>
      <c r="AG31" s="35">
        <f>ROUND(IF('Indicator Data'!K34=0,0,IF('Indicator Data'!K34&gt;AG$195,10,IF('Indicator Data'!K34&lt;AG$194,0,10-(AG$195-'Indicator Data'!K34)/(AG$195-AG$194)*10))),1)</f>
        <v>5.7</v>
      </c>
      <c r="AH31" s="35">
        <f t="shared" si="14"/>
        <v>0.1</v>
      </c>
      <c r="AI31" s="35">
        <f t="shared" si="15"/>
        <v>0.1</v>
      </c>
      <c r="AJ31" s="35">
        <f t="shared" si="16"/>
        <v>3.8</v>
      </c>
      <c r="AK31" s="35">
        <f t="shared" si="17"/>
        <v>3.5</v>
      </c>
      <c r="AL31" s="35">
        <f t="shared" si="18"/>
        <v>3.7</v>
      </c>
      <c r="AM31" s="35">
        <f t="shared" si="19"/>
        <v>3.3</v>
      </c>
      <c r="AN31" s="35">
        <f t="shared" si="20"/>
        <v>8.6</v>
      </c>
      <c r="AO31" s="143">
        <f t="shared" si="21"/>
        <v>0.1</v>
      </c>
      <c r="AP31" s="143">
        <f t="shared" si="41"/>
        <v>9.5</v>
      </c>
      <c r="AQ31" s="143">
        <f t="shared" si="22"/>
        <v>5.2</v>
      </c>
      <c r="AR31" s="143">
        <f t="shared" si="23"/>
        <v>4</v>
      </c>
      <c r="AS31" s="35">
        <f t="shared" si="24"/>
        <v>7.2</v>
      </c>
      <c r="AT31" s="35">
        <f>IF('Indicator Data'!L34="No data","x",IF('Indicator Data'!CD34&lt;1000,"x",ROUND((IF('Indicator Data'!L34&gt;AT$195,10,IF('Indicator Data'!L34&lt;AT$194,0,10-(AT$195-'Indicator Data'!L34)/(AT$195-AT$194)*10))),1)))</f>
        <v>1.9</v>
      </c>
      <c r="AU31" s="143">
        <f t="shared" si="25"/>
        <v>4.5999999999999996</v>
      </c>
      <c r="AV31" s="35">
        <f>IF('Indicator Data'!M34="No data","x",ROUND(IF('Indicator Data'!M34=0,0,IF(LOG('Indicator Data'!M34)&gt;AV$195,10,IF(LOG('Indicator Data'!M34)&lt;AV$194,0,10-(AV$195-LOG('Indicator Data'!M34))/(AV$195-AV$194)*10))),1))</f>
        <v>8.1</v>
      </c>
      <c r="AW31" s="36">
        <f>IF(AV31="x","x",'Indicator Data'!M34/'Indicator Data'!$CC34)</f>
        <v>0.31150849279699244</v>
      </c>
      <c r="AX31" s="35">
        <f t="shared" si="42"/>
        <v>3.5</v>
      </c>
      <c r="AY31" s="35">
        <f t="shared" si="43"/>
        <v>6.3</v>
      </c>
      <c r="AZ31" s="35" t="str">
        <f>IF('Indicator Data'!N34="No data","x",ROUND(IF('Indicator Data'!N34=0,0,IF(LOG('Indicator Data'!N34)&gt;AZ$195,10,IF(LOG('Indicator Data'!N34)&lt;AZ$194,0,10-(AZ$195-LOG('Indicator Data'!N34))/(AZ$195-AZ$194)*10))),1))</f>
        <v>x</v>
      </c>
      <c r="BA31" s="36" t="str">
        <f>IF(AZ31="x","x",'Indicator Data'!N34/'Indicator Data'!$CC34)</f>
        <v>x</v>
      </c>
      <c r="BB31" s="35" t="str">
        <f t="shared" si="44"/>
        <v>x</v>
      </c>
      <c r="BC31" s="35" t="str">
        <f t="shared" si="45"/>
        <v>x</v>
      </c>
      <c r="BD31" s="35" t="str">
        <f>IF('Indicator Data'!O34="No data","x",ROUND(IF('Indicator Data'!O34=0,0,IF(LOG('Indicator Data'!O34)&gt;BD$195,10,IF(LOG('Indicator Data'!O34)&lt;BD$194,0,10-(BD$195-LOG('Indicator Data'!O34))/(BD$195-BD$194)*10))),1))</f>
        <v>x</v>
      </c>
      <c r="BE31" s="36" t="str">
        <f>IF(BD31="x","x",'Indicator Data'!O34/'Indicator Data'!$CC34)</f>
        <v>x</v>
      </c>
      <c r="BF31" s="35" t="str">
        <f t="shared" si="46"/>
        <v>x</v>
      </c>
      <c r="BG31" s="35" t="str">
        <f t="shared" si="47"/>
        <v>x</v>
      </c>
      <c r="BH31" s="35" t="str">
        <f>IF('Indicator Data'!P34="No data","x",ROUND(IF('Indicator Data'!P34=0,0,IF(LOG('Indicator Data'!P34)&gt;BH$195,10,IF(LOG('Indicator Data'!P34)&lt;BH$194,0,10-(BH$195-LOG('Indicator Data'!P34))/(BH$195-BH$194)*10))),1))</f>
        <v>x</v>
      </c>
      <c r="BI31" s="36" t="str">
        <f>IF(BH31="x","x",'Indicator Data'!P34/'Indicator Data'!$CC34)</f>
        <v>x</v>
      </c>
      <c r="BJ31" s="35" t="str">
        <f t="shared" si="48"/>
        <v>x</v>
      </c>
      <c r="BK31" s="35" t="str">
        <f t="shared" si="49"/>
        <v>x</v>
      </c>
      <c r="BL31" s="35">
        <f t="shared" si="50"/>
        <v>6.3</v>
      </c>
      <c r="BM31" s="35">
        <f>ROUND(IF('Indicator Data'!Q34=0,0,IF(LOG('Indicator Data'!Q34)&gt;BM$195,10,IF(LOG('Indicator Data'!Q34)&lt;BM$194,0,10-(BM$195-LOG('Indicator Data'!Q34))/(BM$195-BM$194)*10))),1)</f>
        <v>8.3000000000000007</v>
      </c>
      <c r="BN31" s="35">
        <f>ROUND(IF('Indicator Data'!R34=0,0,IF(LOG('Indicator Data'!R34)&gt;BN$195,10,IF(LOG('Indicator Data'!R34)&lt;BN$194,0,10-(BN$195-LOG('Indicator Data'!R34))/(BN$195-BN$194)*10))),1)</f>
        <v>9.6999999999999993</v>
      </c>
      <c r="BO31" s="35">
        <f t="shared" si="51"/>
        <v>9.2333333333333325</v>
      </c>
      <c r="BP31" s="36">
        <f>'Indicator Data'!Q34/'Indicator Data'!$CC34</f>
        <v>0.45199279932091324</v>
      </c>
      <c r="BQ31" s="36">
        <f>'Indicator Data'!R34/'Indicator Data'!$CC34</f>
        <v>0.41491138471552891</v>
      </c>
      <c r="BR31" s="35">
        <f t="shared" si="26"/>
        <v>4.5</v>
      </c>
      <c r="BS31" s="35">
        <f t="shared" si="27"/>
        <v>5.2</v>
      </c>
      <c r="BT31" s="35">
        <f t="shared" si="28"/>
        <v>4.9666666666666659</v>
      </c>
      <c r="BU31" s="35">
        <f t="shared" si="52"/>
        <v>7.7</v>
      </c>
      <c r="BV31" s="35">
        <f>ROUND(IF('Indicator Data'!S34=0,0,IF(LOG('Indicator Data'!S34)&gt;BV$195,10,IF(LOG('Indicator Data'!S34)&lt;BV$194,0,10-(BV$195-LOG('Indicator Data'!S34))/(BV$195-BV$194)*10))),1)</f>
        <v>7.7</v>
      </c>
      <c r="BW31" s="35">
        <f>ROUND(IF('Indicator Data'!T34=0,0,IF(LOG('Indicator Data'!T34)&gt;BW$195,10,IF(LOG('Indicator Data'!T34)&lt;BW$194,0,10-(BW$195-LOG('Indicator Data'!T34))/(BW$195-BW$194)*10))),1)</f>
        <v>8.6</v>
      </c>
      <c r="BX31" s="35">
        <f t="shared" si="53"/>
        <v>8.2999999999999989</v>
      </c>
      <c r="BY31" s="36">
        <f>'Indicator Data'!S34/'Indicator Data'!$CC34</f>
        <v>0.16104689263738842</v>
      </c>
      <c r="BZ31" s="36">
        <f>'Indicator Data'!T34/'Indicator Data'!$CC34</f>
        <v>0.7060050201917577</v>
      </c>
      <c r="CA31" s="35">
        <f t="shared" si="29"/>
        <v>2.7</v>
      </c>
      <c r="CB31" s="35">
        <f t="shared" si="30"/>
        <v>7.1</v>
      </c>
      <c r="CC31" s="35">
        <f t="shared" si="54"/>
        <v>5.6333333333333329</v>
      </c>
      <c r="CD31" s="35">
        <f t="shared" si="55"/>
        <v>7.2</v>
      </c>
      <c r="CE31" s="35">
        <f t="shared" si="56"/>
        <v>7.5</v>
      </c>
      <c r="CF31" s="35">
        <f>ROUND(IF('Indicator Data'!U34=0,0,IF(LOG('Indicator Data'!U34)&gt;CF$195,10,IF(LOG('Indicator Data'!U34)&lt;CF$194,0,10-(CF$195-LOG('Indicator Data'!U34))/(CF$195-CF$194)*10))),1)</f>
        <v>8.4</v>
      </c>
      <c r="CG31" s="36">
        <f>'Indicator Data'!U34/'Indicator Data'!$CC34</f>
        <v>0.50783900459252851</v>
      </c>
      <c r="CH31" s="35">
        <f t="shared" si="31"/>
        <v>5.6</v>
      </c>
      <c r="CI31" s="35">
        <f t="shared" si="57"/>
        <v>7.2</v>
      </c>
      <c r="CJ31" s="35">
        <f>ROUND(IF('Indicator Data'!V34=0,0,IF(LOG('Indicator Data'!V34)&gt;CJ$195,10,IF(LOG('Indicator Data'!V34)&lt;CJ$194,0,10-(CJ$195-LOG('Indicator Data'!V34))/(CJ$195-CJ$194)*10))),1)</f>
        <v>8.8000000000000007</v>
      </c>
      <c r="CK31" s="36">
        <f>IF('Indicator Data'!V34/'Indicator Data'!$CC34&gt;1,1,'Indicator Data'!V34/'Indicator Data'!$CC34)</f>
        <v>0.97283058377322107</v>
      </c>
      <c r="CL31" s="35">
        <f t="shared" si="32"/>
        <v>9.6999999999999993</v>
      </c>
      <c r="CM31" s="35">
        <f t="shared" si="58"/>
        <v>9.3000000000000007</v>
      </c>
      <c r="CN31" s="35">
        <f>ROUND(IF('Indicator Data'!W34=0,0,IF(LOG('Indicator Data'!W34)&gt;CN$195,10,IF(LOG('Indicator Data'!W34)&lt;CN$194,0,10-(CN$195-LOG('Indicator Data'!W34))/(CN$195-CN$194)*10))),1)</f>
        <v>8.8000000000000007</v>
      </c>
      <c r="CO31" s="36">
        <f>'Indicator Data'!W34/'Indicator Data'!$CC34</f>
        <v>0.99423565596758356</v>
      </c>
      <c r="CP31" s="35">
        <f t="shared" si="33"/>
        <v>9.9</v>
      </c>
      <c r="CQ31" s="35">
        <f t="shared" si="59"/>
        <v>9.4</v>
      </c>
      <c r="CR31" s="35">
        <f t="shared" si="34"/>
        <v>8.5</v>
      </c>
      <c r="CS31" s="35">
        <f>IF('Indicator Data'!BS34="No data","x",ROUND(IF('Indicator Data'!BS34&gt;CS$195,0,IF('Indicator Data'!BS34&lt;CS$194,10,(CS$195-'Indicator Data'!BS34)/(CS$195-CS$194)*10)),1))</f>
        <v>4.5</v>
      </c>
      <c r="CT31" s="35">
        <f>IF('Indicator Data'!BT34="No data","x",ROUND(IF('Indicator Data'!BT34&gt;CT$195,0,IF('Indicator Data'!BT34&lt;CT$194,10,(CT$195-'Indicator Data'!BT34)/(CT$195-CT$194)*10)),1))</f>
        <v>3.6</v>
      </c>
      <c r="CU31" s="35">
        <f>IF('Indicator Data'!AC34="No data","x",ROUND(IF('Indicator Data'!AC34&gt;CU$195,0,IF('Indicator Data'!AC34&lt;CU$194,10,(CU$195-'Indicator Data'!AC34)/(CU$195-CU$194)*10)),1))</f>
        <v>3.4</v>
      </c>
      <c r="CV31" s="35">
        <f t="shared" si="35"/>
        <v>3.8</v>
      </c>
      <c r="CW31" s="35">
        <f>IF('Indicator Data'!X34="No data","x",ROUND(IF(LOG('Indicator Data'!X34)&gt;CW$195,10,IF(LOG('Indicator Data'!X34)&lt;CW$194,0,10-(CW$195-LOG('Indicator Data'!X34))/(CW$195-CW$194)*10)),1))</f>
        <v>6.5</v>
      </c>
      <c r="CX31" s="35">
        <f>IF('Indicator Data'!Y34="No data","x",ROUND(IF('Indicator Data'!Y34&gt;CX$195,10,IF('Indicator Data'!Y34&lt;CX$194,0,10-(CX$195-'Indicator Data'!Y34)/(CX$195-CX$194)*10)),1))</f>
        <v>6.4</v>
      </c>
      <c r="CY31" s="35">
        <f>IF('Indicator Data'!Z34="No data","x",ROUND(IF('Indicator Data'!Z34&gt;CY$195,10,IF('Indicator Data'!Z34&lt;CY$194,0,10-(CY$195-'Indicator Data'!Z34)/(CY$195-CY$194)*10)),1))</f>
        <v>2.4</v>
      </c>
      <c r="CZ31" s="35">
        <f>IF('Indicator Data'!AA34="No data","x",ROUND(IF('Indicator Data'!AA34&gt;CZ$195,10,IF('Indicator Data'!AA34&lt;CZ$194,0,10-(CZ$195-'Indicator Data'!AA34)/(CZ$195-CZ$194)*10)),1))</f>
        <v>6.5</v>
      </c>
      <c r="DA31" s="35">
        <f t="shared" si="60"/>
        <v>5.5</v>
      </c>
      <c r="DB31" s="35">
        <f t="shared" si="61"/>
        <v>4.9000000000000004</v>
      </c>
      <c r="DC31" s="35">
        <f>IF('Indicator Data'!AF34="No data","x",ROUND(IF('Indicator Data'!AF34&gt;DC$195,10,IF('Indicator Data'!AF34&lt;DC$194,0,10-(DC$195-'Indicator Data'!AF34)/(DC$195-DC$194)*10)),1))</f>
        <v>5</v>
      </c>
      <c r="DD31" s="35">
        <f>IF('Indicator Data'!AG34="No data","x",ROUND(IF('Indicator Data'!AG34&gt;DD$195,10,IF('Indicator Data'!AG34&lt;DD$194,0,10-(DD$195-'Indicator Data'!AG34)/(DD$195-DD$194)*10)),1))</f>
        <v>3.8</v>
      </c>
      <c r="DE31" s="35">
        <f t="shared" si="62"/>
        <v>5.0999999999999996</v>
      </c>
      <c r="DF31" s="35">
        <f>IF('Indicator Data'!AB34="No data","x",ROUND(IF('Indicator Data'!AB34&gt;DF$195,10,IF('Indicator Data'!AB34&lt;DF$194,0,10-(DF$195-'Indicator Data'!AB34)/(DF$195-DF$194)*10)),1))</f>
        <v>10</v>
      </c>
      <c r="DG31" s="35">
        <f t="shared" si="63"/>
        <v>5.4</v>
      </c>
      <c r="DH31" s="144">
        <f>IF('Indicator Data'!AD34="No data","x",'Indicator Data'!AD34/'Indicator Data'!$CB34)</f>
        <v>7.3018847870481981E-4</v>
      </c>
      <c r="DI31" s="35">
        <f t="shared" si="64"/>
        <v>2.7</v>
      </c>
      <c r="DJ31" s="35">
        <f>IF('Indicator Data'!AE34="No data","x",ROUND(IF('Indicator Data'!AE34&gt;DJ$195,0,IF('Indicator Data'!AE34&lt;DJ$194,10,(DJ$195-'Indicator Data'!AE34)/(DJ$195-DJ$194)*10)),1))</f>
        <v>4</v>
      </c>
      <c r="DK31" s="35">
        <f t="shared" si="65"/>
        <v>3.4</v>
      </c>
      <c r="DL31" s="35">
        <f t="shared" si="66"/>
        <v>4.5999999999999996</v>
      </c>
      <c r="DM31" s="37">
        <f t="shared" si="36"/>
        <v>6.4</v>
      </c>
      <c r="DN31" s="38">
        <f t="shared" si="37"/>
        <v>5.8</v>
      </c>
      <c r="DO31" s="35">
        <f>ROUND(IF('Indicator Data'!AH34=0,0,IF('Indicator Data'!AH34&gt;DO$195,10,IF('Indicator Data'!AH34&lt;DO$194,0,10-(DO$195-'Indicator Data'!AH34)/(DO$195-DO$194)*10))),1)</f>
        <v>3.2</v>
      </c>
      <c r="DP31" s="35">
        <f>ROUND(IF('Indicator Data'!AI34=0,0,IF(LOG('Indicator Data'!AI34)&gt;LOG(DP$195),10,IF(LOG('Indicator Data'!AI34)&lt;LOG(DP$194),0,10-(LOG(DP$195)-LOG('Indicator Data'!AI34))/(LOG(DP$195)-LOG(DP$194))*10))),1)</f>
        <v>3.4</v>
      </c>
      <c r="DQ31" s="37">
        <f t="shared" si="38"/>
        <v>3.3</v>
      </c>
      <c r="DR31" s="35">
        <f>'Indicator Data'!AJ34</f>
        <v>0</v>
      </c>
      <c r="DS31" s="35">
        <f>'Indicator Data'!AK34</f>
        <v>0</v>
      </c>
      <c r="DT31" s="37">
        <f t="shared" si="39"/>
        <v>0</v>
      </c>
      <c r="DU31" s="38">
        <f t="shared" si="40"/>
        <v>2.2999999999999998</v>
      </c>
      <c r="DV31" s="13"/>
      <c r="DW31" s="83"/>
    </row>
    <row r="32" spans="1:127" s="2" customFormat="1" x14ac:dyDescent="0.3">
      <c r="A32" s="98" t="str">
        <f>'Indicator Data'!A35</f>
        <v>Cameroon</v>
      </c>
      <c r="B32" s="39" t="str">
        <f>'Indicator Data'!B35</f>
        <v>CMR</v>
      </c>
      <c r="C32" s="35">
        <f>ROUND(IF('Indicator Data'!C35=0,0.1,IF(LOG('Indicator Data'!C35)&gt;C$195,10,IF(LOG('Indicator Data'!C35)&lt;C$194,0,10-(C$195-LOG('Indicator Data'!C35))/(C$195-C$194)*10))),1)</f>
        <v>0.1</v>
      </c>
      <c r="D32" s="35">
        <f>ROUND(IF('Indicator Data'!D35=0,0.1,IF(LOG('Indicator Data'!D35)&gt;D$195,10,IF(LOG('Indicator Data'!D35)&lt;D$194,0,10-(D$195-LOG('Indicator Data'!D35))/(D$195-D$194)*10))),1)</f>
        <v>0.1</v>
      </c>
      <c r="E32" s="35">
        <f t="shared" si="0"/>
        <v>0.1</v>
      </c>
      <c r="F32" s="35">
        <f>IF('Indicator Data'!E35="No data",0.1,(ROUND(IF('Indicator Data'!E35=0,0,IF(LOG('Indicator Data'!E35)&gt;F$195,10,IF(LOG('Indicator Data'!E35)&lt;F$194,0,10-(F$195-LOG('Indicator Data'!E35))/(F$195-F$194)*10))),1)))</f>
        <v>7.7</v>
      </c>
      <c r="G32" s="35">
        <f>ROUND(IF('Indicator Data'!F35=0,0,IF(LOG('Indicator Data'!F35)&gt;G$195,10,IF(LOG('Indicator Data'!F35)&lt;G$194,0,10-(G$195-LOG('Indicator Data'!F35))/(G$195-G$194)*10))),1)</f>
        <v>0</v>
      </c>
      <c r="H32" s="35">
        <f>ROUND(IF('Indicator Data'!G35=0,0,IF(LOG('Indicator Data'!G35)&gt;H$195,10,IF(LOG('Indicator Data'!G35)&lt;H$194,0,10-(H$195-LOG('Indicator Data'!G35))/(H$195-H$194)*10))),1)</f>
        <v>0</v>
      </c>
      <c r="I32" s="35">
        <f>ROUND(IF('Indicator Data'!H35=0,0,IF(LOG('Indicator Data'!H35)&gt;I$195,10,IF(LOG('Indicator Data'!H35)&lt;I$194,0,10-(I$195-LOG('Indicator Data'!H35))/(I$195-I$194)*10))),1)</f>
        <v>0</v>
      </c>
      <c r="J32" s="35">
        <f t="shared" si="1"/>
        <v>0</v>
      </c>
      <c r="K32" s="35">
        <f>ROUND(IF('Indicator Data'!I35=0,0,IF(LOG('Indicator Data'!I35)&gt;K$195,10,IF(LOG('Indicator Data'!I35)&lt;K$194,0,10-(K$195-LOG('Indicator Data'!I35))/(K$195-K$194)*10))),1)</f>
        <v>0</v>
      </c>
      <c r="L32" s="35">
        <f t="shared" si="2"/>
        <v>0</v>
      </c>
      <c r="M32" s="35">
        <f>ROUND(IF('Indicator Data'!J35=0,0,IF(LOG('Indicator Data'!J35)&gt;M$195,10,IF(LOG('Indicator Data'!J35)&lt;M$194,0,10-(M$195-LOG('Indicator Data'!J35))/(M$195-M$194)*10))),1)</f>
        <v>6.9</v>
      </c>
      <c r="N32" s="36">
        <f>'Indicator Data'!C35/'Indicator Data'!$CC35</f>
        <v>0</v>
      </c>
      <c r="O32" s="36">
        <f>'Indicator Data'!D35/'Indicator Data'!$CC35</f>
        <v>0</v>
      </c>
      <c r="P32" s="36">
        <f>IF(F32=0.1,"x",'Indicator Data'!E35/'Indicator Data'!$CC35)</f>
        <v>5.2185822483691042E-3</v>
      </c>
      <c r="Q32" s="36">
        <f>'Indicator Data'!F35/'Indicator Data'!$CC35</f>
        <v>0</v>
      </c>
      <c r="R32" s="36">
        <f>'Indicator Data'!G35/'Indicator Data'!$CC35</f>
        <v>0</v>
      </c>
      <c r="S32" s="36">
        <f>'Indicator Data'!H35/'Indicator Data'!$CC35</f>
        <v>0</v>
      </c>
      <c r="T32" s="36">
        <f>'Indicator Data'!I35/'Indicator Data'!$CC35</f>
        <v>0</v>
      </c>
      <c r="U32" s="36">
        <f>'Indicator Data'!J35/'Indicator Data'!$CC35</f>
        <v>2.4312132871069062E-4</v>
      </c>
      <c r="V32" s="35">
        <f t="shared" si="3"/>
        <v>0</v>
      </c>
      <c r="W32" s="35">
        <f t="shared" si="4"/>
        <v>0</v>
      </c>
      <c r="X32" s="35">
        <f t="shared" si="5"/>
        <v>0</v>
      </c>
      <c r="Y32" s="35">
        <f t="shared" si="6"/>
        <v>3.5</v>
      </c>
      <c r="Z32" s="35">
        <f t="shared" si="7"/>
        <v>0</v>
      </c>
      <c r="AA32" s="35">
        <f t="shared" si="8"/>
        <v>0</v>
      </c>
      <c r="AB32" s="35">
        <f t="shared" si="9"/>
        <v>0</v>
      </c>
      <c r="AC32" s="35">
        <f t="shared" si="10"/>
        <v>0</v>
      </c>
      <c r="AD32" s="35">
        <f t="shared" si="11"/>
        <v>0</v>
      </c>
      <c r="AE32" s="35">
        <f t="shared" si="12"/>
        <v>0</v>
      </c>
      <c r="AF32" s="35">
        <f t="shared" si="13"/>
        <v>0.1</v>
      </c>
      <c r="AG32" s="35">
        <f>ROUND(IF('Indicator Data'!K35=0,0,IF('Indicator Data'!K35&gt;AG$195,10,IF('Indicator Data'!K35&lt;AG$194,0,10-(AG$195-'Indicator Data'!K35)/(AG$195-AG$194)*10))),1)</f>
        <v>3.8</v>
      </c>
      <c r="AH32" s="35">
        <f t="shared" si="14"/>
        <v>0.1</v>
      </c>
      <c r="AI32" s="35">
        <f t="shared" si="15"/>
        <v>0.1</v>
      </c>
      <c r="AJ32" s="35">
        <f t="shared" si="16"/>
        <v>0</v>
      </c>
      <c r="AK32" s="35">
        <f t="shared" si="17"/>
        <v>0</v>
      </c>
      <c r="AL32" s="35">
        <f t="shared" si="18"/>
        <v>0</v>
      </c>
      <c r="AM32" s="35">
        <f t="shared" si="19"/>
        <v>0</v>
      </c>
      <c r="AN32" s="35">
        <f t="shared" si="20"/>
        <v>4.3</v>
      </c>
      <c r="AO32" s="143">
        <f t="shared" si="21"/>
        <v>0.1</v>
      </c>
      <c r="AP32" s="143">
        <f t="shared" si="41"/>
        <v>6</v>
      </c>
      <c r="AQ32" s="143">
        <f t="shared" si="22"/>
        <v>0</v>
      </c>
      <c r="AR32" s="143">
        <f t="shared" si="23"/>
        <v>0</v>
      </c>
      <c r="AS32" s="35">
        <f t="shared" si="24"/>
        <v>4.0999999999999996</v>
      </c>
      <c r="AT32" s="35">
        <f>IF('Indicator Data'!L35="No data","x",IF('Indicator Data'!CD35&lt;1000,"x",ROUND((IF('Indicator Data'!L35&gt;AT$195,10,IF('Indicator Data'!L35&lt;AT$194,0,10-(AT$195-'Indicator Data'!L35)/(AT$195-AT$194)*10))),1)))</f>
        <v>1.9</v>
      </c>
      <c r="AU32" s="143">
        <f t="shared" si="25"/>
        <v>3</v>
      </c>
      <c r="AV32" s="35">
        <f>IF('Indicator Data'!M35="No data","x",ROUND(IF('Indicator Data'!M35=0,0,IF(LOG('Indicator Data'!M35)&gt;AV$195,10,IF(LOG('Indicator Data'!M35)&lt;AV$194,0,10-(AV$195-LOG('Indicator Data'!M35))/(AV$195-AV$194)*10))),1))</f>
        <v>8.6</v>
      </c>
      <c r="AW32" s="36">
        <f>IF(AV32="x","x",'Indicator Data'!M35/'Indicator Data'!$CC35)</f>
        <v>0.43328746445976513</v>
      </c>
      <c r="AX32" s="35">
        <f t="shared" si="42"/>
        <v>4.8</v>
      </c>
      <c r="AY32" s="35">
        <f t="shared" si="43"/>
        <v>7.1</v>
      </c>
      <c r="AZ32" s="35">
        <f>IF('Indicator Data'!N35="No data","x",ROUND(IF('Indicator Data'!N35=0,0,IF(LOG('Indicator Data'!N35)&gt;AZ$195,10,IF(LOG('Indicator Data'!N35)&lt;AZ$194,0,10-(AZ$195-LOG('Indicator Data'!N35))/(AZ$195-AZ$194)*10))),1))</f>
        <v>8.9</v>
      </c>
      <c r="BA32" s="36">
        <f>IF(AZ32="x","x",'Indicator Data'!N35/'Indicator Data'!$CC35)</f>
        <v>8.9317362037310527E-2</v>
      </c>
      <c r="BB32" s="35">
        <f t="shared" si="44"/>
        <v>10</v>
      </c>
      <c r="BC32" s="35">
        <f t="shared" si="45"/>
        <v>9.5</v>
      </c>
      <c r="BD32" s="35">
        <f>IF('Indicator Data'!O35="No data","x",ROUND(IF('Indicator Data'!O35=0,0,IF(LOG('Indicator Data'!O35)&gt;BD$195,10,IF(LOG('Indicator Data'!O35)&lt;BD$194,0,10-(BD$195-LOG('Indicator Data'!O35))/(BD$195-BD$194)*10))),1))</f>
        <v>8.6</v>
      </c>
      <c r="BE32" s="36">
        <f>IF(BD32="x","x",'Indicator Data'!O35/'Indicator Data'!$CC35)</f>
        <v>6.4953196057497983E-2</v>
      </c>
      <c r="BF32" s="35">
        <f t="shared" si="46"/>
        <v>6.5</v>
      </c>
      <c r="BG32" s="35">
        <f t="shared" si="47"/>
        <v>7.7</v>
      </c>
      <c r="BH32" s="35">
        <f>IF('Indicator Data'!P35="No data","x",ROUND(IF('Indicator Data'!P35=0,0,IF(LOG('Indicator Data'!P35)&gt;BH$195,10,IF(LOG('Indicator Data'!P35)&lt;BH$194,0,10-(BH$195-LOG('Indicator Data'!P35))/(BH$195-BH$194)*10))),1))</f>
        <v>9.3000000000000007</v>
      </c>
      <c r="BI32" s="36">
        <f>IF(BH32="x","x",'Indicator Data'!P35/'Indicator Data'!$CC35)</f>
        <v>0.17426662149325187</v>
      </c>
      <c r="BJ32" s="35">
        <f t="shared" si="48"/>
        <v>10</v>
      </c>
      <c r="BK32" s="35">
        <f t="shared" si="49"/>
        <v>9.6999999999999993</v>
      </c>
      <c r="BL32" s="35">
        <f t="shared" si="50"/>
        <v>8.6999999999999993</v>
      </c>
      <c r="BM32" s="35">
        <f>ROUND(IF('Indicator Data'!Q35=0,0,IF(LOG('Indicator Data'!Q35)&gt;BM$195,10,IF(LOG('Indicator Data'!Q35)&lt;BM$194,0,10-(BM$195-LOG('Indicator Data'!Q35))/(BM$195-BM$194)*10))),1)</f>
        <v>9.1</v>
      </c>
      <c r="BN32" s="35">
        <f>ROUND(IF('Indicator Data'!R35=0,0,IF(LOG('Indicator Data'!R35)&gt;BN$195,10,IF(LOG('Indicator Data'!R35)&lt;BN$194,0,10-(BN$195-LOG('Indicator Data'!R35))/(BN$195-BN$194)*10))),1)</f>
        <v>0</v>
      </c>
      <c r="BO32" s="35">
        <f t="shared" si="51"/>
        <v>3.0333333333333332</v>
      </c>
      <c r="BP32" s="36">
        <f>'Indicator Data'!Q35/'Indicator Data'!$CC35</f>
        <v>0.99307703244959455</v>
      </c>
      <c r="BQ32" s="36">
        <f>'Indicator Data'!R35/'Indicator Data'!$CC35</f>
        <v>0</v>
      </c>
      <c r="BR32" s="35">
        <f t="shared" si="26"/>
        <v>9.9</v>
      </c>
      <c r="BS32" s="35">
        <f t="shared" si="27"/>
        <v>0</v>
      </c>
      <c r="BT32" s="35">
        <f t="shared" si="28"/>
        <v>3.3000000000000003</v>
      </c>
      <c r="BU32" s="35">
        <f t="shared" si="52"/>
        <v>3.2</v>
      </c>
      <c r="BV32" s="35">
        <f>ROUND(IF('Indicator Data'!S35=0,0,IF(LOG('Indicator Data'!S35)&gt;BV$195,10,IF(LOG('Indicator Data'!S35)&lt;BV$194,0,10-(BV$195-LOG('Indicator Data'!S35))/(BV$195-BV$194)*10))),1)</f>
        <v>5.2</v>
      </c>
      <c r="BW32" s="35">
        <f>ROUND(IF('Indicator Data'!T35=0,0,IF(LOG('Indicator Data'!T35)&gt;BW$195,10,IF(LOG('Indicator Data'!T35)&lt;BW$194,0,10-(BW$195-LOG('Indicator Data'!T35))/(BW$195-BW$194)*10))),1)</f>
        <v>9.1</v>
      </c>
      <c r="BX32" s="35">
        <f t="shared" si="53"/>
        <v>7.8</v>
      </c>
      <c r="BY32" s="36">
        <f>'Indicator Data'!S35/'Indicator Data'!$CC35</f>
        <v>1.9074455671583735E-3</v>
      </c>
      <c r="BZ32" s="36">
        <f>'Indicator Data'!T35/'Indicator Data'!$CC35</f>
        <v>0.98778039340727863</v>
      </c>
      <c r="CA32" s="35">
        <f t="shared" si="29"/>
        <v>0</v>
      </c>
      <c r="CB32" s="35">
        <f t="shared" si="30"/>
        <v>9.9</v>
      </c>
      <c r="CC32" s="35">
        <f t="shared" si="54"/>
        <v>6.6000000000000005</v>
      </c>
      <c r="CD32" s="35">
        <f t="shared" si="55"/>
        <v>7.2</v>
      </c>
      <c r="CE32" s="35">
        <f t="shared" si="56"/>
        <v>5.5</v>
      </c>
      <c r="CF32" s="35">
        <f>ROUND(IF('Indicator Data'!U35=0,0,IF(LOG('Indicator Data'!U35)&gt;CF$195,10,IF(LOG('Indicator Data'!U35)&lt;CF$194,0,10-(CF$195-LOG('Indicator Data'!U35))/(CF$195-CF$194)*10))),1)</f>
        <v>8.8000000000000007</v>
      </c>
      <c r="CG32" s="36">
        <f>'Indicator Data'!U35/'Indicator Data'!$CC35</f>
        <v>0.61781335684276362</v>
      </c>
      <c r="CH32" s="35">
        <f t="shared" si="31"/>
        <v>6.9</v>
      </c>
      <c r="CI32" s="35">
        <f t="shared" si="57"/>
        <v>8</v>
      </c>
      <c r="CJ32" s="35">
        <f>ROUND(IF('Indicator Data'!V35=0,0,IF(LOG('Indicator Data'!V35)&gt;CJ$195,10,IF(LOG('Indicator Data'!V35)&lt;CJ$194,0,10-(CJ$195-LOG('Indicator Data'!V35))/(CJ$195-CJ$194)*10))),1)</f>
        <v>9.1</v>
      </c>
      <c r="CK32" s="36">
        <f>IF('Indicator Data'!V35/'Indicator Data'!$CC35&gt;1,1,'Indicator Data'!V35/'Indicator Data'!$CC35)</f>
        <v>0.92800582806581156</v>
      </c>
      <c r="CL32" s="35">
        <f t="shared" si="32"/>
        <v>9.3000000000000007</v>
      </c>
      <c r="CM32" s="35">
        <f t="shared" si="58"/>
        <v>9.1999999999999993</v>
      </c>
      <c r="CN32" s="35">
        <f>ROUND(IF('Indicator Data'!W35=0,0,IF(LOG('Indicator Data'!W35)&gt;CN$195,10,IF(LOG('Indicator Data'!W35)&lt;CN$194,0,10-(CN$195-LOG('Indicator Data'!W35))/(CN$195-CN$194)*10))),1)</f>
        <v>9.1</v>
      </c>
      <c r="CO32" s="36">
        <f>'Indicator Data'!W35/'Indicator Data'!$CC35</f>
        <v>0.96312109366345466</v>
      </c>
      <c r="CP32" s="35">
        <f t="shared" si="33"/>
        <v>9.6</v>
      </c>
      <c r="CQ32" s="35">
        <f t="shared" si="59"/>
        <v>9.4</v>
      </c>
      <c r="CR32" s="35">
        <f t="shared" si="34"/>
        <v>8.4</v>
      </c>
      <c r="CS32" s="35">
        <f>IF('Indicator Data'!BS35="No data","x",ROUND(IF('Indicator Data'!BS35&gt;CS$195,0,IF('Indicator Data'!BS35&lt;CS$194,10,(CS$195-'Indicator Data'!BS35)/(CS$195-CS$194)*10)),1))</f>
        <v>6.8</v>
      </c>
      <c r="CT32" s="35">
        <f>IF('Indicator Data'!BT35="No data","x",ROUND(IF('Indicator Data'!BT35&gt;CT$195,0,IF('Indicator Data'!BT35&lt;CT$194,10,(CT$195-'Indicator Data'!BT35)/(CT$195-CT$194)*10)),1))</f>
        <v>6.6</v>
      </c>
      <c r="CU32" s="35">
        <f>IF('Indicator Data'!AC35="No data","x",ROUND(IF('Indicator Data'!AC35&gt;CU$195,0,IF('Indicator Data'!AC35&lt;CU$194,10,(CU$195-'Indicator Data'!AC35)/(CU$195-CU$194)*10)),1))</f>
        <v>9.6999999999999993</v>
      </c>
      <c r="CV32" s="35">
        <f t="shared" si="35"/>
        <v>7.7</v>
      </c>
      <c r="CW32" s="35">
        <f>IF('Indicator Data'!X35="No data","x",ROUND(IF(LOG('Indicator Data'!X35)&gt;CW$195,10,IF(LOG('Indicator Data'!X35)&lt;CW$194,0,10-(CW$195-LOG('Indicator Data'!X35))/(CW$195-CW$194)*10)),1))</f>
        <v>5.8</v>
      </c>
      <c r="CX32" s="35">
        <f>IF('Indicator Data'!Y35="No data","x",ROUND(IF('Indicator Data'!Y35&gt;CX$195,10,IF('Indicator Data'!Y35&lt;CX$194,0,10-(CX$195-'Indicator Data'!Y35)/(CX$195-CX$194)*10)),1))</f>
        <v>7.3</v>
      </c>
      <c r="CY32" s="35">
        <f>IF('Indicator Data'!Z35="No data","x",ROUND(IF('Indicator Data'!Z35&gt;CY$195,10,IF('Indicator Data'!Z35&lt;CY$194,0,10-(CY$195-'Indicator Data'!Z35)/(CY$195-CY$194)*10)),1))</f>
        <v>5.7</v>
      </c>
      <c r="CZ32" s="35">
        <f>IF('Indicator Data'!AA35="No data","x",ROUND(IF('Indicator Data'!AA35&gt;CZ$195,10,IF('Indicator Data'!AA35&lt;CZ$194,0,10-(CZ$195-'Indicator Data'!AA35)/(CZ$195-CZ$194)*10)),1))</f>
        <v>7.5</v>
      </c>
      <c r="DA32" s="35">
        <f t="shared" si="60"/>
        <v>6.6</v>
      </c>
      <c r="DB32" s="35">
        <f t="shared" si="61"/>
        <v>7</v>
      </c>
      <c r="DC32" s="35">
        <f>IF('Indicator Data'!AF35="No data","x",ROUND(IF('Indicator Data'!AF35&gt;DC$195,10,IF('Indicator Data'!AF35&lt;DC$194,0,10-(DC$195-'Indicator Data'!AF35)/(DC$195-DC$194)*10)),1))</f>
        <v>3.7</v>
      </c>
      <c r="DD32" s="35">
        <f>IF('Indicator Data'!AG35="No data","x",ROUND(IF('Indicator Data'!AG35&gt;DD$195,10,IF('Indicator Data'!AG35&lt;DD$194,0,10-(DD$195-'Indicator Data'!AG35)/(DD$195-DD$194)*10)),1))</f>
        <v>7</v>
      </c>
      <c r="DE32" s="35">
        <f t="shared" si="62"/>
        <v>6.2</v>
      </c>
      <c r="DF32" s="35">
        <f>IF('Indicator Data'!AB35="No data","x",ROUND(IF('Indicator Data'!AB35&gt;DF$195,10,IF('Indicator Data'!AB35&lt;DF$194,0,10-(DF$195-'Indicator Data'!AB35)/(DF$195-DF$194)*10)),1))</f>
        <v>2.2999999999999998</v>
      </c>
      <c r="DG32" s="35">
        <f t="shared" si="63"/>
        <v>6.4</v>
      </c>
      <c r="DH32" s="144">
        <f>IF('Indicator Data'!AD35="No data","x",'Indicator Data'!AD35/'Indicator Data'!$CB35)</f>
        <v>1.6853849624182509E-4</v>
      </c>
      <c r="DI32" s="35">
        <f t="shared" si="64"/>
        <v>8.3000000000000007</v>
      </c>
      <c r="DJ32" s="35">
        <f>IF('Indicator Data'!AE35="No data","x",ROUND(IF('Indicator Data'!AE35&gt;DJ$195,0,IF('Indicator Data'!AE35&lt;DJ$194,10,(DJ$195-'Indicator Data'!AE35)/(DJ$195-DJ$194)*10)),1))</f>
        <v>6</v>
      </c>
      <c r="DK32" s="35">
        <f t="shared" si="65"/>
        <v>7.2</v>
      </c>
      <c r="DL32" s="35">
        <f t="shared" si="66"/>
        <v>6.6</v>
      </c>
      <c r="DM32" s="37">
        <f t="shared" si="36"/>
        <v>7.8</v>
      </c>
      <c r="DN32" s="38">
        <f t="shared" si="37"/>
        <v>3.6</v>
      </c>
      <c r="DO32" s="35">
        <f>ROUND(IF('Indicator Data'!AH35=0,0,IF('Indicator Data'!AH35&gt;DO$195,10,IF('Indicator Data'!AH35&lt;DO$194,0,10-(DO$195-'Indicator Data'!AH35)/(DO$195-DO$194)*10))),1)</f>
        <v>10</v>
      </c>
      <c r="DP32" s="35">
        <f>ROUND(IF('Indicator Data'!AI35=0,0,IF(LOG('Indicator Data'!AI35)&gt;LOG(DP$195),10,IF(LOG('Indicator Data'!AI35)&lt;LOG(DP$194),0,10-(LOG(DP$195)-LOG('Indicator Data'!AI35))/(LOG(DP$195)-LOG(DP$194))*10))),1)</f>
        <v>8.4</v>
      </c>
      <c r="DQ32" s="37">
        <f t="shared" si="38"/>
        <v>9.4</v>
      </c>
      <c r="DR32" s="35">
        <f>'Indicator Data'!AJ35</f>
        <v>0</v>
      </c>
      <c r="DS32" s="35">
        <f>'Indicator Data'!AK35</f>
        <v>4</v>
      </c>
      <c r="DT32" s="37">
        <f t="shared" si="39"/>
        <v>7</v>
      </c>
      <c r="DU32" s="38">
        <f t="shared" si="40"/>
        <v>7</v>
      </c>
      <c r="DV32" s="13"/>
      <c r="DW32" s="83"/>
    </row>
    <row r="33" spans="1:127" s="2" customFormat="1" x14ac:dyDescent="0.3">
      <c r="A33" s="98" t="str">
        <f>'Indicator Data'!A36</f>
        <v>Canada</v>
      </c>
      <c r="B33" s="39" t="str">
        <f>'Indicator Data'!B36</f>
        <v>CAN</v>
      </c>
      <c r="C33" s="35">
        <f>ROUND(IF('Indicator Data'!C36=0,0.1,IF(LOG('Indicator Data'!C36)&gt;C$195,10,IF(LOG('Indicator Data'!C36)&lt;C$194,0,10-(C$195-LOG('Indicator Data'!C36))/(C$195-C$194)*10))),1)</f>
        <v>8.4</v>
      </c>
      <c r="D33" s="35">
        <f>ROUND(IF('Indicator Data'!D36=0,0.1,IF(LOG('Indicator Data'!D36)&gt;D$195,10,IF(LOG('Indicator Data'!D36)&lt;D$194,0,10-(D$195-LOG('Indicator Data'!D36))/(D$195-D$194)*10))),1)</f>
        <v>6.8</v>
      </c>
      <c r="E33" s="35">
        <f t="shared" si="0"/>
        <v>7.7</v>
      </c>
      <c r="F33" s="35">
        <f>IF('Indicator Data'!E36="No data",0.1,(ROUND(IF('Indicator Data'!E36=0,0,IF(LOG('Indicator Data'!E36)&gt;F$195,10,IF(LOG('Indicator Data'!E36)&lt;F$194,0,10-(F$195-LOG('Indicator Data'!E36))/(F$195-F$194)*10))),1)))</f>
        <v>7.4</v>
      </c>
      <c r="G33" s="35">
        <f>ROUND(IF('Indicator Data'!F36=0,0,IF(LOG('Indicator Data'!F36)&gt;G$195,10,IF(LOG('Indicator Data'!F36)&lt;G$194,0,10-(G$195-LOG('Indicator Data'!F36))/(G$195-G$194)*10))),1)</f>
        <v>6.9</v>
      </c>
      <c r="H33" s="35">
        <f>ROUND(IF('Indicator Data'!G36=0,0,IF(LOG('Indicator Data'!G36)&gt;H$195,10,IF(LOG('Indicator Data'!G36)&lt;H$194,0,10-(H$195-LOG('Indicator Data'!G36))/(H$195-H$194)*10))),1)</f>
        <v>6</v>
      </c>
      <c r="I33" s="35">
        <f>ROUND(IF('Indicator Data'!H36=0,0,IF(LOG('Indicator Data'!H36)&gt;I$195,10,IF(LOG('Indicator Data'!H36)&lt;I$194,0,10-(I$195-LOG('Indicator Data'!H36))/(I$195-I$194)*10))),1)</f>
        <v>7</v>
      </c>
      <c r="J33" s="35">
        <f t="shared" si="1"/>
        <v>6.5</v>
      </c>
      <c r="K33" s="35">
        <f>ROUND(IF('Indicator Data'!I36=0,0,IF(LOG('Indicator Data'!I36)&gt;K$195,10,IF(LOG('Indicator Data'!I36)&lt;K$194,0,10-(K$195-LOG('Indicator Data'!I36))/(K$195-K$194)*10))),1)</f>
        <v>1.5</v>
      </c>
      <c r="L33" s="35">
        <f t="shared" si="2"/>
        <v>4.5</v>
      </c>
      <c r="M33" s="35">
        <f>ROUND(IF('Indicator Data'!J36=0,0,IF(LOG('Indicator Data'!J36)&gt;M$195,10,IF(LOG('Indicator Data'!J36)&lt;M$194,0,10-(M$195-LOG('Indicator Data'!J36))/(M$195-M$194)*10))),1)</f>
        <v>4.8</v>
      </c>
      <c r="N33" s="36">
        <f>'Indicator Data'!C36/'Indicator Data'!$CC36</f>
        <v>6.3603080853631222E-4</v>
      </c>
      <c r="O33" s="36">
        <f>'Indicator Data'!D36/'Indicator Data'!$CC36</f>
        <v>2.975412257847402E-5</v>
      </c>
      <c r="P33" s="36">
        <f>IF(F33=0.1,"x",'Indicator Data'!E36/'Indicator Data'!$CC36)</f>
        <v>2.654466111476838E-3</v>
      </c>
      <c r="Q33" s="36">
        <f>'Indicator Data'!F36/'Indicator Data'!$CC36</f>
        <v>4.0309703413761588E-6</v>
      </c>
      <c r="R33" s="36">
        <f>'Indicator Data'!G36/'Indicator Data'!$CC36</f>
        <v>6.7005362786773967E-4</v>
      </c>
      <c r="S33" s="36">
        <f>'Indicator Data'!H36/'Indicator Data'!$CC36</f>
        <v>2.0428093715870847E-5</v>
      </c>
      <c r="T33" s="36">
        <f>'Indicator Data'!I36/'Indicator Data'!$CC36</f>
        <v>1.5573583567764798E-6</v>
      </c>
      <c r="U33" s="36">
        <f>'Indicator Data'!J36/'Indicator Data'!$CC36</f>
        <v>2.3857001854666152E-5</v>
      </c>
      <c r="V33" s="35">
        <f t="shared" si="3"/>
        <v>3.2</v>
      </c>
      <c r="W33" s="35">
        <f t="shared" si="4"/>
        <v>0.3</v>
      </c>
      <c r="X33" s="35">
        <f t="shared" si="5"/>
        <v>1.9</v>
      </c>
      <c r="Y33" s="35">
        <f t="shared" si="6"/>
        <v>1.8</v>
      </c>
      <c r="Z33" s="35">
        <f t="shared" si="7"/>
        <v>6.9</v>
      </c>
      <c r="AA33" s="35">
        <f t="shared" si="8"/>
        <v>0.4</v>
      </c>
      <c r="AB33" s="35">
        <f t="shared" si="9"/>
        <v>0</v>
      </c>
      <c r="AC33" s="35">
        <f t="shared" si="10"/>
        <v>0.2</v>
      </c>
      <c r="AD33" s="35">
        <f t="shared" si="11"/>
        <v>0</v>
      </c>
      <c r="AE33" s="35">
        <f t="shared" si="12"/>
        <v>0.1</v>
      </c>
      <c r="AF33" s="35">
        <f t="shared" si="13"/>
        <v>0</v>
      </c>
      <c r="AG33" s="35">
        <f>ROUND(IF('Indicator Data'!K36=0,0,IF('Indicator Data'!K36&gt;AG$195,10,IF('Indicator Data'!K36&lt;AG$194,0,10-(AG$195-'Indicator Data'!K36)/(AG$195-AG$194)*10))),1)</f>
        <v>1.9</v>
      </c>
      <c r="AH33" s="35">
        <f t="shared" si="14"/>
        <v>5.8</v>
      </c>
      <c r="AI33" s="35">
        <f t="shared" si="15"/>
        <v>3.6</v>
      </c>
      <c r="AJ33" s="35">
        <f t="shared" si="16"/>
        <v>3.2</v>
      </c>
      <c r="AK33" s="35">
        <f t="shared" si="17"/>
        <v>3.5</v>
      </c>
      <c r="AL33" s="35">
        <f t="shared" si="18"/>
        <v>3.4</v>
      </c>
      <c r="AM33" s="35">
        <f t="shared" si="19"/>
        <v>0.8</v>
      </c>
      <c r="AN33" s="35">
        <f t="shared" si="20"/>
        <v>2.7</v>
      </c>
      <c r="AO33" s="143">
        <f t="shared" si="21"/>
        <v>5.5</v>
      </c>
      <c r="AP33" s="143">
        <f t="shared" si="41"/>
        <v>5.2</v>
      </c>
      <c r="AQ33" s="143">
        <f t="shared" si="22"/>
        <v>6.9</v>
      </c>
      <c r="AR33" s="143">
        <f t="shared" si="23"/>
        <v>2.6</v>
      </c>
      <c r="AS33" s="35">
        <f t="shared" si="24"/>
        <v>2.2999999999999998</v>
      </c>
      <c r="AT33" s="35">
        <f>IF('Indicator Data'!L36="No data","x",IF('Indicator Data'!CD36&lt;1000,"x",ROUND((IF('Indicator Data'!L36&gt;AT$195,10,IF('Indicator Data'!L36&lt;AT$194,0,10-(AT$195-'Indicator Data'!L36)/(AT$195-AT$194)*10))),1)))</f>
        <v>4.5999999999999996</v>
      </c>
      <c r="AU33" s="143">
        <f t="shared" si="25"/>
        <v>3.5</v>
      </c>
      <c r="AV33" s="35" t="str">
        <f>IF('Indicator Data'!M36="No data","x",ROUND(IF('Indicator Data'!M36=0,0,IF(LOG('Indicator Data'!M36)&gt;AV$195,10,IF(LOG('Indicator Data'!M36)&lt;AV$194,0,10-(AV$195-LOG('Indicator Data'!M36))/(AV$195-AV$194)*10))),1))</f>
        <v>x</v>
      </c>
      <c r="AW33" s="36" t="str">
        <f>IF(AV33="x","x",'Indicator Data'!M36/'Indicator Data'!$CC36)</f>
        <v>x</v>
      </c>
      <c r="AX33" s="35" t="str">
        <f t="shared" si="42"/>
        <v>x</v>
      </c>
      <c r="AY33" s="35" t="str">
        <f t="shared" si="43"/>
        <v>x</v>
      </c>
      <c r="AZ33" s="35" t="str">
        <f>IF('Indicator Data'!N36="No data","x",ROUND(IF('Indicator Data'!N36=0,0,IF(LOG('Indicator Data'!N36)&gt;AZ$195,10,IF(LOG('Indicator Data'!N36)&lt;AZ$194,0,10-(AZ$195-LOG('Indicator Data'!N36))/(AZ$195-AZ$194)*10))),1))</f>
        <v>x</v>
      </c>
      <c r="BA33" s="36" t="str">
        <f>IF(AZ33="x","x",'Indicator Data'!N36/'Indicator Data'!$CC36)</f>
        <v>x</v>
      </c>
      <c r="BB33" s="35" t="str">
        <f t="shared" si="44"/>
        <v>x</v>
      </c>
      <c r="BC33" s="35" t="str">
        <f t="shared" si="45"/>
        <v>x</v>
      </c>
      <c r="BD33" s="35" t="str">
        <f>IF('Indicator Data'!O36="No data","x",ROUND(IF('Indicator Data'!O36=0,0,IF(LOG('Indicator Data'!O36)&gt;BD$195,10,IF(LOG('Indicator Data'!O36)&lt;BD$194,0,10-(BD$195-LOG('Indicator Data'!O36))/(BD$195-BD$194)*10))),1))</f>
        <v>x</v>
      </c>
      <c r="BE33" s="36" t="str">
        <f>IF(BD33="x","x",'Indicator Data'!O36/'Indicator Data'!$CC36)</f>
        <v>x</v>
      </c>
      <c r="BF33" s="35" t="str">
        <f t="shared" si="46"/>
        <v>x</v>
      </c>
      <c r="BG33" s="35" t="str">
        <f t="shared" si="47"/>
        <v>x</v>
      </c>
      <c r="BH33" s="35" t="str">
        <f>IF('Indicator Data'!P36="No data","x",ROUND(IF('Indicator Data'!P36=0,0,IF(LOG('Indicator Data'!P36)&gt;BH$195,10,IF(LOG('Indicator Data'!P36)&lt;BH$194,0,10-(BH$195-LOG('Indicator Data'!P36))/(BH$195-BH$194)*10))),1))</f>
        <v>x</v>
      </c>
      <c r="BI33" s="36" t="str">
        <f>IF(BH33="x","x",'Indicator Data'!P36/'Indicator Data'!$CC36)</f>
        <v>x</v>
      </c>
      <c r="BJ33" s="35" t="str">
        <f t="shared" si="48"/>
        <v>x</v>
      </c>
      <c r="BK33" s="35" t="str">
        <f t="shared" si="49"/>
        <v>x</v>
      </c>
      <c r="BL33" s="35" t="str">
        <f t="shared" si="50"/>
        <v>x</v>
      </c>
      <c r="BM33" s="35">
        <f>ROUND(IF('Indicator Data'!Q36=0,0,IF(LOG('Indicator Data'!Q36)&gt;BM$195,10,IF(LOG('Indicator Data'!Q36)&lt;BM$194,0,10-(BM$195-LOG('Indicator Data'!Q36))/(BM$195-BM$194)*10))),1)</f>
        <v>0</v>
      </c>
      <c r="BN33" s="35">
        <f>ROUND(IF('Indicator Data'!R36=0,0,IF(LOG('Indicator Data'!R36)&gt;BN$195,10,IF(LOG('Indicator Data'!R36)&lt;BN$194,0,10-(BN$195-LOG('Indicator Data'!R36))/(BN$195-BN$194)*10))),1)</f>
        <v>0</v>
      </c>
      <c r="BO33" s="35">
        <f t="shared" si="51"/>
        <v>0</v>
      </c>
      <c r="BP33" s="36">
        <f>'Indicator Data'!Q36/'Indicator Data'!$CC36</f>
        <v>0</v>
      </c>
      <c r="BQ33" s="36">
        <f>'Indicator Data'!R36/'Indicator Data'!$CC36</f>
        <v>0</v>
      </c>
      <c r="BR33" s="35">
        <f t="shared" si="26"/>
        <v>0</v>
      </c>
      <c r="BS33" s="35">
        <f t="shared" si="27"/>
        <v>0</v>
      </c>
      <c r="BT33" s="35">
        <f t="shared" si="28"/>
        <v>0</v>
      </c>
      <c r="BU33" s="35">
        <f t="shared" si="52"/>
        <v>0</v>
      </c>
      <c r="BV33" s="35">
        <f>ROUND(IF('Indicator Data'!S36=0,0,IF(LOG('Indicator Data'!S36)&gt;BV$195,10,IF(LOG('Indicator Data'!S36)&lt;BV$194,0,10-(BV$195-LOG('Indicator Data'!S36))/(BV$195-BV$194)*10))),1)</f>
        <v>0</v>
      </c>
      <c r="BW33" s="35">
        <f>ROUND(IF('Indicator Data'!T36=0,0,IF(LOG('Indicator Data'!T36)&gt;BW$195,10,IF(LOG('Indicator Data'!T36)&lt;BW$194,0,10-(BW$195-LOG('Indicator Data'!T36))/(BW$195-BW$194)*10))),1)</f>
        <v>0</v>
      </c>
      <c r="BX33" s="35">
        <f t="shared" si="53"/>
        <v>0</v>
      </c>
      <c r="BY33" s="36">
        <f>'Indicator Data'!S36/'Indicator Data'!$CC36</f>
        <v>0</v>
      </c>
      <c r="BZ33" s="36">
        <f>'Indicator Data'!T36/'Indicator Data'!$CC36</f>
        <v>0</v>
      </c>
      <c r="CA33" s="35">
        <f t="shared" si="29"/>
        <v>0</v>
      </c>
      <c r="CB33" s="35">
        <f t="shared" si="30"/>
        <v>0</v>
      </c>
      <c r="CC33" s="35">
        <f t="shared" si="54"/>
        <v>0</v>
      </c>
      <c r="CD33" s="35">
        <f t="shared" si="55"/>
        <v>0</v>
      </c>
      <c r="CE33" s="35">
        <f t="shared" si="56"/>
        <v>0</v>
      </c>
      <c r="CF33" s="35">
        <f>ROUND(IF('Indicator Data'!U36=0,0,IF(LOG('Indicator Data'!U36)&gt;CF$195,10,IF(LOG('Indicator Data'!U36)&lt;CF$194,0,10-(CF$195-LOG('Indicator Data'!U36))/(CF$195-CF$194)*10))),1)</f>
        <v>0</v>
      </c>
      <c r="CG33" s="36">
        <f>'Indicator Data'!U36/'Indicator Data'!$CC36</f>
        <v>0</v>
      </c>
      <c r="CH33" s="35">
        <f t="shared" si="31"/>
        <v>0</v>
      </c>
      <c r="CI33" s="35">
        <f t="shared" si="57"/>
        <v>0</v>
      </c>
      <c r="CJ33" s="35">
        <f>ROUND(IF('Indicator Data'!V36=0,0,IF(LOG('Indicator Data'!V36)&gt;CJ$195,10,IF(LOG('Indicator Data'!V36)&lt;CJ$194,0,10-(CJ$195-LOG('Indicator Data'!V36))/(CJ$195-CJ$194)*10))),1)</f>
        <v>0</v>
      </c>
      <c r="CK33" s="36">
        <f>IF('Indicator Data'!V36/'Indicator Data'!$CC36&gt;1,1,'Indicator Data'!V36/'Indicator Data'!$CC36)</f>
        <v>0</v>
      </c>
      <c r="CL33" s="35">
        <f t="shared" si="32"/>
        <v>0</v>
      </c>
      <c r="CM33" s="35">
        <f t="shared" si="58"/>
        <v>0</v>
      </c>
      <c r="CN33" s="35">
        <f>ROUND(IF('Indicator Data'!W36=0,0,IF(LOG('Indicator Data'!W36)&gt;CN$195,10,IF(LOG('Indicator Data'!W36)&lt;CN$194,0,10-(CN$195-LOG('Indicator Data'!W36))/(CN$195-CN$194)*10))),1)</f>
        <v>0</v>
      </c>
      <c r="CO33" s="36">
        <f>'Indicator Data'!W36/'Indicator Data'!$CC36</f>
        <v>0</v>
      </c>
      <c r="CP33" s="35">
        <f t="shared" si="33"/>
        <v>0</v>
      </c>
      <c r="CQ33" s="35">
        <f t="shared" si="59"/>
        <v>0</v>
      </c>
      <c r="CR33" s="35">
        <f t="shared" si="34"/>
        <v>0</v>
      </c>
      <c r="CS33" s="35">
        <f>IF('Indicator Data'!BS36="No data","x",ROUND(IF('Indicator Data'!BS36&gt;CS$195,0,IF('Indicator Data'!BS36&lt;CS$194,10,(CS$195-'Indicator Data'!BS36)/(CS$195-CS$194)*10)),1))</f>
        <v>0.1</v>
      </c>
      <c r="CT33" s="35">
        <f>IF('Indicator Data'!BT36="No data","x",ROUND(IF('Indicator Data'!BT36&gt;CT$195,0,IF('Indicator Data'!BT36&lt;CT$194,10,(CT$195-'Indicator Data'!BT36)/(CT$195-CT$194)*10)),1))</f>
        <v>0.1</v>
      </c>
      <c r="CU33" s="35" t="str">
        <f>IF('Indicator Data'!AC36="No data","x",ROUND(IF('Indicator Data'!AC36&gt;CU$195,0,IF('Indicator Data'!AC36&lt;CU$194,10,(CU$195-'Indicator Data'!AC36)/(CU$195-CU$194)*10)),1))</f>
        <v>x</v>
      </c>
      <c r="CV33" s="35">
        <f t="shared" si="35"/>
        <v>0.1</v>
      </c>
      <c r="CW33" s="35">
        <f>IF('Indicator Data'!X36="No data","x",ROUND(IF(LOG('Indicator Data'!X36)&gt;CW$195,10,IF(LOG('Indicator Data'!X36)&lt;CW$194,0,10-(CW$195-LOG('Indicator Data'!X36))/(CW$195-CW$194)*10)),1))</f>
        <v>2</v>
      </c>
      <c r="CX33" s="35">
        <f>IF('Indicator Data'!Y36="No data","x",ROUND(IF('Indicator Data'!Y36&gt;CX$195,10,IF('Indicator Data'!Y36&lt;CX$194,0,10-(CX$195-'Indicator Data'!Y36)/(CX$195-CX$194)*10)),1))</f>
        <v>3</v>
      </c>
      <c r="CY33" s="35">
        <f>IF('Indicator Data'!Z36="No data","x",ROUND(IF('Indicator Data'!Z36&gt;CY$195,10,IF('Indicator Data'!Z36&lt;CY$194,0,10-(CY$195-'Indicator Data'!Z36)/(CY$195-CY$194)*10)),1))</f>
        <v>8.1</v>
      </c>
      <c r="CZ33" s="35">
        <f>IF('Indicator Data'!AA36="No data","x",ROUND(IF('Indicator Data'!AA36&gt;CZ$195,10,IF('Indicator Data'!AA36&lt;CZ$194,0,10-(CZ$195-'Indicator Data'!AA36)/(CZ$195-CZ$194)*10)),1))</f>
        <v>1.1000000000000001</v>
      </c>
      <c r="DA33" s="35">
        <f t="shared" si="60"/>
        <v>3.6</v>
      </c>
      <c r="DB33" s="35">
        <f t="shared" si="61"/>
        <v>2.4</v>
      </c>
      <c r="DC33" s="35">
        <f>IF('Indicator Data'!AF36="No data","x",ROUND(IF('Indicator Data'!AF36&gt;DC$195,10,IF('Indicator Data'!AF36&lt;DC$194,0,10-(DC$195-'Indicator Data'!AF36)/(DC$195-DC$194)*10)),1))</f>
        <v>0</v>
      </c>
      <c r="DD33" s="35">
        <f>IF('Indicator Data'!AG36="No data","x",ROUND(IF('Indicator Data'!AG36&gt;DD$195,10,IF('Indicator Data'!AG36&lt;DD$194,0,10-(DD$195-'Indicator Data'!AG36)/(DD$195-DD$194)*10)),1))</f>
        <v>0.2</v>
      </c>
      <c r="DE33" s="35">
        <f t="shared" si="62"/>
        <v>2.4</v>
      </c>
      <c r="DF33" s="35">
        <f>IF('Indicator Data'!AB36="No data","x",ROUND(IF('Indicator Data'!AB36&gt;DF$195,10,IF('Indicator Data'!AB36&lt;DF$194,0,10-(DF$195-'Indicator Data'!AB36)/(DF$195-DF$194)*10)),1))</f>
        <v>0</v>
      </c>
      <c r="DG33" s="35">
        <f t="shared" si="63"/>
        <v>0.1</v>
      </c>
      <c r="DH33" s="144">
        <f>IF('Indicator Data'!AD36="No data","x",'Indicator Data'!AD36/'Indicator Data'!$CB36)</f>
        <v>8.1619606425780062E-4</v>
      </c>
      <c r="DI33" s="35">
        <f t="shared" si="64"/>
        <v>1.8</v>
      </c>
      <c r="DJ33" s="35">
        <f>IF('Indicator Data'!AE36="No data","x",ROUND(IF('Indicator Data'!AE36&gt;DJ$195,0,IF('Indicator Data'!AE36&lt;DJ$194,10,(DJ$195-'Indicator Data'!AE36)/(DJ$195-DJ$194)*10)),1))</f>
        <v>0</v>
      </c>
      <c r="DK33" s="35">
        <f t="shared" si="65"/>
        <v>0.9</v>
      </c>
      <c r="DL33" s="35">
        <f t="shared" si="66"/>
        <v>1.1000000000000001</v>
      </c>
      <c r="DM33" s="37">
        <f t="shared" si="36"/>
        <v>1.2</v>
      </c>
      <c r="DN33" s="38">
        <f t="shared" si="37"/>
        <v>4.4000000000000004</v>
      </c>
      <c r="DO33" s="35">
        <f>ROUND(IF('Indicator Data'!AH36=0,0,IF('Indicator Data'!AH36&gt;DO$195,10,IF('Indicator Data'!AH36&lt;DO$194,0,10-(DO$195-'Indicator Data'!AH36)/(DO$195-DO$194)*10))),1)</f>
        <v>0.2</v>
      </c>
      <c r="DP33" s="35">
        <f>ROUND(IF('Indicator Data'!AI36=0,0,IF(LOG('Indicator Data'!AI36)&gt;LOG(DP$195),10,IF(LOG('Indicator Data'!AI36)&lt;LOG(DP$194),0,10-(LOG(DP$195)-LOG('Indicator Data'!AI36))/(LOG(DP$195)-LOG(DP$194))*10))),1)</f>
        <v>0</v>
      </c>
      <c r="DQ33" s="37">
        <f t="shared" si="38"/>
        <v>0.1</v>
      </c>
      <c r="DR33" s="35">
        <f>'Indicator Data'!AJ36</f>
        <v>0</v>
      </c>
      <c r="DS33" s="35">
        <f>'Indicator Data'!AK36</f>
        <v>0</v>
      </c>
      <c r="DT33" s="37">
        <f t="shared" si="39"/>
        <v>0</v>
      </c>
      <c r="DU33" s="38">
        <f t="shared" si="40"/>
        <v>0.1</v>
      </c>
      <c r="DV33" s="13"/>
      <c r="DW33" s="83"/>
    </row>
    <row r="34" spans="1:127" s="2" customFormat="1" x14ac:dyDescent="0.3">
      <c r="A34" s="98" t="str">
        <f>'Indicator Data'!A37</f>
        <v>Central African Republic</v>
      </c>
      <c r="B34" s="39" t="str">
        <f>'Indicator Data'!B37</f>
        <v>CAF</v>
      </c>
      <c r="C34" s="35">
        <f>ROUND(IF('Indicator Data'!C37=0,0.1,IF(LOG('Indicator Data'!C37)&gt;C$195,10,IF(LOG('Indicator Data'!C37)&lt;C$194,0,10-(C$195-LOG('Indicator Data'!C37))/(C$195-C$194)*10))),1)</f>
        <v>0.1</v>
      </c>
      <c r="D34" s="35">
        <f>ROUND(IF('Indicator Data'!D37=0,0.1,IF(LOG('Indicator Data'!D37)&gt;D$195,10,IF(LOG('Indicator Data'!D37)&lt;D$194,0,10-(D$195-LOG('Indicator Data'!D37))/(D$195-D$194)*10))),1)</f>
        <v>0.1</v>
      </c>
      <c r="E34" s="35">
        <f t="shared" si="0"/>
        <v>0.1</v>
      </c>
      <c r="F34" s="35">
        <f>IF('Indicator Data'!E37="No data",0.1,(ROUND(IF('Indicator Data'!E37=0,0,IF(LOG('Indicator Data'!E37)&gt;F$195,10,IF(LOG('Indicator Data'!E37)&lt;F$194,0,10-(F$195-LOG('Indicator Data'!E37))/(F$195-F$194)*10))),1)))</f>
        <v>6.4</v>
      </c>
      <c r="G34" s="35">
        <f>ROUND(IF('Indicator Data'!F37=0,0,IF(LOG('Indicator Data'!F37)&gt;G$195,10,IF(LOG('Indicator Data'!F37)&lt;G$194,0,10-(G$195-LOG('Indicator Data'!F37))/(G$195-G$194)*10))),1)</f>
        <v>0</v>
      </c>
      <c r="H34" s="35">
        <f>ROUND(IF('Indicator Data'!G37=0,0,IF(LOG('Indicator Data'!G37)&gt;H$195,10,IF(LOG('Indicator Data'!G37)&lt;H$194,0,10-(H$195-LOG('Indicator Data'!G37))/(H$195-H$194)*10))),1)</f>
        <v>0</v>
      </c>
      <c r="I34" s="35">
        <f>ROUND(IF('Indicator Data'!H37=0,0,IF(LOG('Indicator Data'!H37)&gt;I$195,10,IF(LOG('Indicator Data'!H37)&lt;I$194,0,10-(I$195-LOG('Indicator Data'!H37))/(I$195-I$194)*10))),1)</f>
        <v>0</v>
      </c>
      <c r="J34" s="35">
        <f t="shared" si="1"/>
        <v>0</v>
      </c>
      <c r="K34" s="35">
        <f>ROUND(IF('Indicator Data'!I37=0,0,IF(LOG('Indicator Data'!I37)&gt;K$195,10,IF(LOG('Indicator Data'!I37)&lt;K$194,0,10-(K$195-LOG('Indicator Data'!I37))/(K$195-K$194)*10))),1)</f>
        <v>0</v>
      </c>
      <c r="L34" s="35">
        <f t="shared" si="2"/>
        <v>0</v>
      </c>
      <c r="M34" s="35">
        <f>ROUND(IF('Indicator Data'!J37=0,0,IF(LOG('Indicator Data'!J37)&gt;M$195,10,IF(LOG('Indicator Data'!J37)&lt;M$194,0,10-(M$195-LOG('Indicator Data'!J37))/(M$195-M$194)*10))),1)</f>
        <v>0</v>
      </c>
      <c r="N34" s="36">
        <f>'Indicator Data'!C37/'Indicator Data'!$CC37</f>
        <v>0</v>
      </c>
      <c r="O34" s="36">
        <f>'Indicator Data'!D37/'Indicator Data'!$CC37</f>
        <v>0</v>
      </c>
      <c r="P34" s="36">
        <f>IF(F34=0.1,"x",'Indicator Data'!E37/'Indicator Data'!$CC37)</f>
        <v>7.5738897053734648E-3</v>
      </c>
      <c r="Q34" s="36">
        <f>'Indicator Data'!F37/'Indicator Data'!$CC37</f>
        <v>0</v>
      </c>
      <c r="R34" s="36">
        <f>'Indicator Data'!G37/'Indicator Data'!$CC37</f>
        <v>0</v>
      </c>
      <c r="S34" s="36">
        <f>'Indicator Data'!H37/'Indicator Data'!$CC37</f>
        <v>0</v>
      </c>
      <c r="T34" s="36">
        <f>'Indicator Data'!I37/'Indicator Data'!$CC37</f>
        <v>0</v>
      </c>
      <c r="U34" s="36">
        <f>'Indicator Data'!J37/'Indicator Data'!$CC37</f>
        <v>0</v>
      </c>
      <c r="V34" s="35">
        <f t="shared" si="3"/>
        <v>0</v>
      </c>
      <c r="W34" s="35">
        <f t="shared" si="4"/>
        <v>0</v>
      </c>
      <c r="X34" s="35">
        <f t="shared" si="5"/>
        <v>0</v>
      </c>
      <c r="Y34" s="35">
        <f t="shared" si="6"/>
        <v>5</v>
      </c>
      <c r="Z34" s="35">
        <f t="shared" si="7"/>
        <v>0</v>
      </c>
      <c r="AA34" s="35">
        <f t="shared" si="8"/>
        <v>0</v>
      </c>
      <c r="AB34" s="35">
        <f t="shared" si="9"/>
        <v>0</v>
      </c>
      <c r="AC34" s="35">
        <f t="shared" si="10"/>
        <v>0</v>
      </c>
      <c r="AD34" s="35">
        <f t="shared" si="11"/>
        <v>0</v>
      </c>
      <c r="AE34" s="35">
        <f t="shared" si="12"/>
        <v>0</v>
      </c>
      <c r="AF34" s="35">
        <f t="shared" si="13"/>
        <v>0</v>
      </c>
      <c r="AG34" s="35">
        <f>ROUND(IF('Indicator Data'!K37=0,0,IF('Indicator Data'!K37&gt;AG$195,10,IF('Indicator Data'!K37&lt;AG$194,0,10-(AG$195-'Indicator Data'!K37)/(AG$195-AG$194)*10))),1)</f>
        <v>0</v>
      </c>
      <c r="AH34" s="35">
        <f t="shared" si="14"/>
        <v>0.1</v>
      </c>
      <c r="AI34" s="35">
        <f t="shared" si="15"/>
        <v>0.1</v>
      </c>
      <c r="AJ34" s="35">
        <f t="shared" si="16"/>
        <v>0</v>
      </c>
      <c r="AK34" s="35">
        <f t="shared" si="17"/>
        <v>0</v>
      </c>
      <c r="AL34" s="35">
        <f t="shared" si="18"/>
        <v>0</v>
      </c>
      <c r="AM34" s="35">
        <f t="shared" si="19"/>
        <v>0</v>
      </c>
      <c r="AN34" s="35">
        <f t="shared" si="20"/>
        <v>0</v>
      </c>
      <c r="AO34" s="143">
        <f t="shared" si="21"/>
        <v>0.1</v>
      </c>
      <c r="AP34" s="143">
        <f t="shared" si="41"/>
        <v>5.7</v>
      </c>
      <c r="AQ34" s="143">
        <f t="shared" si="22"/>
        <v>0</v>
      </c>
      <c r="AR34" s="143">
        <f t="shared" si="23"/>
        <v>0</v>
      </c>
      <c r="AS34" s="35">
        <f t="shared" si="24"/>
        <v>0</v>
      </c>
      <c r="AT34" s="35">
        <f>IF('Indicator Data'!L37="No data","x",IF('Indicator Data'!CD37&lt;1000,"x",ROUND((IF('Indicator Data'!L37&gt;AT$195,10,IF('Indicator Data'!L37&lt;AT$194,0,10-(AT$195-'Indicator Data'!L37)/(AT$195-AT$194)*10))),1)))</f>
        <v>1.9</v>
      </c>
      <c r="AU34" s="143">
        <f t="shared" si="25"/>
        <v>1</v>
      </c>
      <c r="AV34" s="35">
        <f>IF('Indicator Data'!M37="No data","x",ROUND(IF('Indicator Data'!M37=0,0,IF(LOG('Indicator Data'!M37)&gt;AV$195,10,IF(LOG('Indicator Data'!M37)&lt;AV$194,0,10-(AV$195-LOG('Indicator Data'!M37))/(AV$195-AV$194)*10))),1))</f>
        <v>7.4</v>
      </c>
      <c r="AW34" s="36">
        <f>IF(AV34="x","x",'Indicator Data'!M37/'Indicator Data'!$CC37)</f>
        <v>0.31812371954501228</v>
      </c>
      <c r="AX34" s="35">
        <f t="shared" si="42"/>
        <v>3.5</v>
      </c>
      <c r="AY34" s="35">
        <f t="shared" si="43"/>
        <v>5.8</v>
      </c>
      <c r="AZ34" s="35">
        <f>IF('Indicator Data'!N37="No data","x",ROUND(IF('Indicator Data'!N37=0,0,IF(LOG('Indicator Data'!N37)&gt;AZ$195,10,IF(LOG('Indicator Data'!N37)&lt;AZ$194,0,10-(AZ$195-LOG('Indicator Data'!N37))/(AZ$195-AZ$194)*10))),1))</f>
        <v>8.1999999999999993</v>
      </c>
      <c r="BA34" s="36">
        <f>IF(AZ34="x","x",'Indicator Data'!N37/'Indicator Data'!$CC37)</f>
        <v>0.17736499545907919</v>
      </c>
      <c r="BB34" s="35">
        <f t="shared" si="44"/>
        <v>10</v>
      </c>
      <c r="BC34" s="35">
        <f t="shared" si="45"/>
        <v>9.3000000000000007</v>
      </c>
      <c r="BD34" s="35">
        <f>IF('Indicator Data'!O37="No data","x",ROUND(IF('Indicator Data'!O37=0,0,IF(LOG('Indicator Data'!O37)&gt;BD$195,10,IF(LOG('Indicator Data'!O37)&lt;BD$194,0,10-(BD$195-LOG('Indicator Data'!O37))/(BD$195-BD$194)*10))),1))</f>
        <v>4</v>
      </c>
      <c r="BE34" s="36">
        <f>IF(BD34="x","x",'Indicator Data'!O37/'Indicator Data'!$CC37)</f>
        <v>4.877363662944311E-4</v>
      </c>
      <c r="BF34" s="35">
        <f t="shared" si="46"/>
        <v>0</v>
      </c>
      <c r="BG34" s="35">
        <f t="shared" si="47"/>
        <v>2.2000000000000002</v>
      </c>
      <c r="BH34" s="35">
        <f>IF('Indicator Data'!P37="No data","x",ROUND(IF('Indicator Data'!P37=0,0,IF(LOG('Indicator Data'!P37)&gt;BH$195,10,IF(LOG('Indicator Data'!P37)&lt;BH$194,0,10-(BH$195-LOG('Indicator Data'!P37))/(BH$195-BH$194)*10))),1))</f>
        <v>8.3000000000000007</v>
      </c>
      <c r="BI34" s="36">
        <f>IF(BH34="x","x",'Indicator Data'!P37/'Indicator Data'!$CC37)</f>
        <v>0.18983467541067364</v>
      </c>
      <c r="BJ34" s="35">
        <f t="shared" si="48"/>
        <v>10</v>
      </c>
      <c r="BK34" s="35">
        <f t="shared" si="49"/>
        <v>9.3000000000000007</v>
      </c>
      <c r="BL34" s="35">
        <f t="shared" si="50"/>
        <v>7.6</v>
      </c>
      <c r="BM34" s="35">
        <f>ROUND(IF('Indicator Data'!Q37=0,0,IF(LOG('Indicator Data'!Q37)&gt;BM$195,10,IF(LOG('Indicator Data'!Q37)&lt;BM$194,0,10-(BM$195-LOG('Indicator Data'!Q37))/(BM$195-BM$194)*10))),1)</f>
        <v>8.1</v>
      </c>
      <c r="BN34" s="35">
        <f>ROUND(IF('Indicator Data'!R37=0,0,IF(LOG('Indicator Data'!R37)&gt;BN$195,10,IF(LOG('Indicator Data'!R37)&lt;BN$194,0,10-(BN$195-LOG('Indicator Data'!R37))/(BN$195-BN$194)*10))),1)</f>
        <v>0</v>
      </c>
      <c r="BO34" s="35">
        <f t="shared" si="51"/>
        <v>2.6999999999999997</v>
      </c>
      <c r="BP34" s="36">
        <f>'Indicator Data'!Q37/'Indicator Data'!$CC37</f>
        <v>0.99919168027097338</v>
      </c>
      <c r="BQ34" s="36">
        <f>'Indicator Data'!R37/'Indicator Data'!$CC37</f>
        <v>0</v>
      </c>
      <c r="BR34" s="35">
        <f t="shared" si="26"/>
        <v>10</v>
      </c>
      <c r="BS34" s="35">
        <f t="shared" si="27"/>
        <v>0</v>
      </c>
      <c r="BT34" s="35">
        <f t="shared" si="28"/>
        <v>3.3333333333333335</v>
      </c>
      <c r="BU34" s="35">
        <f t="shared" si="52"/>
        <v>3</v>
      </c>
      <c r="BV34" s="35">
        <f>ROUND(IF('Indicator Data'!S37=0,0,IF(LOG('Indicator Data'!S37)&gt;BV$195,10,IF(LOG('Indicator Data'!S37)&lt;BV$194,0,10-(BV$195-LOG('Indicator Data'!S37))/(BV$195-BV$194)*10))),1)</f>
        <v>3.7</v>
      </c>
      <c r="BW34" s="35">
        <f>ROUND(IF('Indicator Data'!T37=0,0,IF(LOG('Indicator Data'!T37)&gt;BW$195,10,IF(LOG('Indicator Data'!T37)&lt;BW$194,0,10-(BW$195-LOG('Indicator Data'!T37))/(BW$195-BW$194)*10))),1)</f>
        <v>8.1</v>
      </c>
      <c r="BX34" s="35">
        <f t="shared" si="53"/>
        <v>6.6333333333333329</v>
      </c>
      <c r="BY34" s="36">
        <f>'Indicator Data'!S37/'Indicator Data'!$CC37</f>
        <v>8.2399351878615658E-4</v>
      </c>
      <c r="BZ34" s="36">
        <f>'Indicator Data'!T37/'Indicator Data'!$CC37</f>
        <v>0.99836768675218723</v>
      </c>
      <c r="CA34" s="35">
        <f t="shared" si="29"/>
        <v>0</v>
      </c>
      <c r="CB34" s="35">
        <f t="shared" si="30"/>
        <v>10</v>
      </c>
      <c r="CC34" s="35">
        <f t="shared" si="54"/>
        <v>6.666666666666667</v>
      </c>
      <c r="CD34" s="35">
        <f t="shared" si="55"/>
        <v>6.7</v>
      </c>
      <c r="CE34" s="35">
        <f t="shared" si="56"/>
        <v>5.0999999999999996</v>
      </c>
      <c r="CF34" s="35">
        <f>ROUND(IF('Indicator Data'!U37=0,0,IF(LOG('Indicator Data'!U37)&gt;CF$195,10,IF(LOG('Indicator Data'!U37)&lt;CF$194,0,10-(CF$195-LOG('Indicator Data'!U37))/(CF$195-CF$194)*10))),1)</f>
        <v>8.1</v>
      </c>
      <c r="CG34" s="36">
        <f>'Indicator Data'!U37/'Indicator Data'!$CC37</f>
        <v>0.96948577756246102</v>
      </c>
      <c r="CH34" s="35">
        <f t="shared" si="31"/>
        <v>10</v>
      </c>
      <c r="CI34" s="35">
        <f t="shared" si="57"/>
        <v>9.3000000000000007</v>
      </c>
      <c r="CJ34" s="35">
        <f>ROUND(IF('Indicator Data'!V37=0,0,IF(LOG('Indicator Data'!V37)&gt;CJ$195,10,IF(LOG('Indicator Data'!V37)&lt;CJ$194,0,10-(CJ$195-LOG('Indicator Data'!V37))/(CJ$195-CJ$194)*10))),1)</f>
        <v>8.1</v>
      </c>
      <c r="CK34" s="36">
        <f>IF('Indicator Data'!V37/'Indicator Data'!$CC37&gt;1,1,'Indicator Data'!V37/'Indicator Data'!$CC37)</f>
        <v>0.99159252035760659</v>
      </c>
      <c r="CL34" s="35">
        <f t="shared" si="32"/>
        <v>9.9</v>
      </c>
      <c r="CM34" s="35">
        <f t="shared" si="58"/>
        <v>9.1999999999999993</v>
      </c>
      <c r="CN34" s="35">
        <f>ROUND(IF('Indicator Data'!W37=0,0,IF(LOG('Indicator Data'!W37)&gt;CN$195,10,IF(LOG('Indicator Data'!W37)&lt;CN$194,0,10-(CN$195-LOG('Indicator Data'!W37))/(CN$195-CN$194)*10))),1)</f>
        <v>8.1</v>
      </c>
      <c r="CO34" s="36">
        <f>'Indicator Data'!W37/'Indicator Data'!$CC37</f>
        <v>0.99615540460972263</v>
      </c>
      <c r="CP34" s="35">
        <f t="shared" si="33"/>
        <v>10</v>
      </c>
      <c r="CQ34" s="35">
        <f t="shared" si="59"/>
        <v>9.3000000000000007</v>
      </c>
      <c r="CR34" s="35">
        <f t="shared" si="34"/>
        <v>8.6</v>
      </c>
      <c r="CS34" s="35">
        <f>IF('Indicator Data'!BS37="No data","x",ROUND(IF('Indicator Data'!BS37&gt;CS$195,0,IF('Indicator Data'!BS37&lt;CS$194,10,(CS$195-'Indicator Data'!BS37)/(CS$195-CS$194)*10)),1))</f>
        <v>8.3000000000000007</v>
      </c>
      <c r="CT34" s="35">
        <f>IF('Indicator Data'!BT37="No data","x",ROUND(IF('Indicator Data'!BT37&gt;CT$195,0,IF('Indicator Data'!BT37&lt;CT$194,10,(CT$195-'Indicator Data'!BT37)/(CT$195-CT$194)*10)),1))</f>
        <v>8.9</v>
      </c>
      <c r="CU34" s="35">
        <f>IF('Indicator Data'!AC37="No data","x",ROUND(IF('Indicator Data'!AC37&gt;CU$195,0,IF('Indicator Data'!AC37&lt;CU$194,10,(CU$195-'Indicator Data'!AC37)/(CU$195-CU$194)*10)),1))</f>
        <v>8.3000000000000007</v>
      </c>
      <c r="CV34" s="35">
        <f t="shared" si="35"/>
        <v>8.5</v>
      </c>
      <c r="CW34" s="35">
        <f>IF('Indicator Data'!X37="No data","x",ROUND(IF(LOG('Indicator Data'!X37)&gt;CW$195,10,IF(LOG('Indicator Data'!X37)&lt;CW$194,0,10-(CW$195-LOG('Indicator Data'!X37))/(CW$195-CW$194)*10)),1))</f>
        <v>2.9</v>
      </c>
      <c r="CX34" s="35">
        <f>IF('Indicator Data'!Y37="No data","x",ROUND(IF('Indicator Data'!Y37&gt;CX$195,10,IF('Indicator Data'!Y37&lt;CX$194,0,10-(CX$195-'Indicator Data'!Y37)/(CX$195-CX$194)*10)),1))</f>
        <v>5.3</v>
      </c>
      <c r="CY34" s="35">
        <f>IF('Indicator Data'!Z37="No data","x",ROUND(IF('Indicator Data'!Z37&gt;CY$195,10,IF('Indicator Data'!Z37&lt;CY$194,0,10-(CY$195-'Indicator Data'!Z37)/(CY$195-CY$194)*10)),1))</f>
        <v>4.2</v>
      </c>
      <c r="CZ34" s="35" t="str">
        <f>IF('Indicator Data'!AA37="No data","x",ROUND(IF('Indicator Data'!AA37&gt;CZ$195,10,IF('Indicator Data'!AA37&lt;CZ$194,0,10-(CZ$195-'Indicator Data'!AA37)/(CZ$195-CZ$194)*10)),1))</f>
        <v>x</v>
      </c>
      <c r="DA34" s="35">
        <f t="shared" si="60"/>
        <v>4.0999999999999996</v>
      </c>
      <c r="DB34" s="35">
        <f t="shared" si="61"/>
        <v>5.6</v>
      </c>
      <c r="DC34" s="35">
        <f>IF('Indicator Data'!AF37="No data","x",ROUND(IF('Indicator Data'!AF37&gt;DC$195,10,IF('Indicator Data'!AF37&lt;DC$194,0,10-(DC$195-'Indicator Data'!AF37)/(DC$195-DC$194)*10)),1))</f>
        <v>10</v>
      </c>
      <c r="DD34" s="35">
        <f>IF('Indicator Data'!AG37="No data","x",ROUND(IF('Indicator Data'!AG37&gt;DD$195,10,IF('Indicator Data'!AG37&lt;DD$194,0,10-(DD$195-'Indicator Data'!AG37)/(DD$195-DD$194)*10)),1))</f>
        <v>6.9</v>
      </c>
      <c r="DE34" s="35">
        <f t="shared" si="62"/>
        <v>5.9</v>
      </c>
      <c r="DF34" s="35">
        <f>IF('Indicator Data'!AB37="No data","x",ROUND(IF('Indicator Data'!AB37&gt;DF$195,10,IF('Indicator Data'!AB37&lt;DF$194,0,10-(DF$195-'Indicator Data'!AB37)/(DF$195-DF$194)*10)),1))</f>
        <v>7.9</v>
      </c>
      <c r="DG34" s="35">
        <f t="shared" si="63"/>
        <v>8.4</v>
      </c>
      <c r="DH34" s="144">
        <f>IF('Indicator Data'!AD37="No data","x",'Indicator Data'!AD37/'Indicator Data'!$CB37)</f>
        <v>5.3625808631643283E-5</v>
      </c>
      <c r="DI34" s="35">
        <f t="shared" si="64"/>
        <v>9.5</v>
      </c>
      <c r="DJ34" s="35">
        <f>IF('Indicator Data'!AE37="No data","x",ROUND(IF('Indicator Data'!AE37&gt;DJ$195,0,IF('Indicator Data'!AE37&lt;DJ$194,10,(DJ$195-'Indicator Data'!AE37)/(DJ$195-DJ$194)*10)),1))</f>
        <v>10</v>
      </c>
      <c r="DK34" s="35">
        <f t="shared" si="65"/>
        <v>9.8000000000000007</v>
      </c>
      <c r="DL34" s="35">
        <f t="shared" si="66"/>
        <v>8</v>
      </c>
      <c r="DM34" s="37">
        <f t="shared" si="36"/>
        <v>7.6</v>
      </c>
      <c r="DN34" s="38">
        <f t="shared" si="37"/>
        <v>3.1</v>
      </c>
      <c r="DO34" s="35">
        <f>ROUND(IF('Indicator Data'!AH37=0,0,IF('Indicator Data'!AH37&gt;DO$195,10,IF('Indicator Data'!AH37&lt;DO$194,0,10-(DO$195-'Indicator Data'!AH37)/(DO$195-DO$194)*10))),1)</f>
        <v>9.1</v>
      </c>
      <c r="DP34" s="35">
        <f>ROUND(IF('Indicator Data'!AI37=0,0,IF(LOG('Indicator Data'!AI37)&gt;LOG(DP$195),10,IF(LOG('Indicator Data'!AI37)&lt;LOG(DP$194),0,10-(LOG(DP$195)-LOG('Indicator Data'!AI37))/(LOG(DP$195)-LOG(DP$194))*10))),1)</f>
        <v>6.8</v>
      </c>
      <c r="DQ34" s="37">
        <f t="shared" si="38"/>
        <v>8.1999999999999993</v>
      </c>
      <c r="DR34" s="35">
        <f>'Indicator Data'!AJ37</f>
        <v>4</v>
      </c>
      <c r="DS34" s="35">
        <f>'Indicator Data'!AK37</f>
        <v>0</v>
      </c>
      <c r="DT34" s="37">
        <f t="shared" si="39"/>
        <v>8</v>
      </c>
      <c r="DU34" s="38">
        <f t="shared" si="40"/>
        <v>8</v>
      </c>
      <c r="DV34" s="13"/>
      <c r="DW34" s="83"/>
    </row>
    <row r="35" spans="1:127" s="2" customFormat="1" x14ac:dyDescent="0.3">
      <c r="A35" s="98" t="str">
        <f>'Indicator Data'!A38</f>
        <v>Chad</v>
      </c>
      <c r="B35" s="39" t="str">
        <f>'Indicator Data'!B38</f>
        <v>TCD</v>
      </c>
      <c r="C35" s="35">
        <f>ROUND(IF('Indicator Data'!C38=0,0.1,IF(LOG('Indicator Data'!C38)&gt;C$195,10,IF(LOG('Indicator Data'!C38)&lt;C$194,0,10-(C$195-LOG('Indicator Data'!C38))/(C$195-C$194)*10))),1)</f>
        <v>0.1</v>
      </c>
      <c r="D35" s="35">
        <f>ROUND(IF('Indicator Data'!D38=0,0.1,IF(LOG('Indicator Data'!D38)&gt;D$195,10,IF(LOG('Indicator Data'!D38)&lt;D$194,0,10-(D$195-LOG('Indicator Data'!D38))/(D$195-D$194)*10))),1)</f>
        <v>0.1</v>
      </c>
      <c r="E35" s="35">
        <f t="shared" ref="E35:E66" si="67">ROUND((10-GEOMEAN(((10-C35)/10*9+1),((10-D35)/10*9+1)))/9*10,1)</f>
        <v>0.1</v>
      </c>
      <c r="F35" s="35">
        <f>IF('Indicator Data'!E38="No data",0.1,(ROUND(IF('Indicator Data'!E38=0,0,IF(LOG('Indicator Data'!E38)&gt;F$195,10,IF(LOG('Indicator Data'!E38)&lt;F$194,0,10-(F$195-LOG('Indicator Data'!E38))/(F$195-F$194)*10))),1)))</f>
        <v>7.9</v>
      </c>
      <c r="G35" s="35">
        <f>ROUND(IF('Indicator Data'!F38=0,0,IF(LOG('Indicator Data'!F38)&gt;G$195,10,IF(LOG('Indicator Data'!F38)&lt;G$194,0,10-(G$195-LOG('Indicator Data'!F38))/(G$195-G$194)*10))),1)</f>
        <v>0</v>
      </c>
      <c r="H35" s="35">
        <f>ROUND(IF('Indicator Data'!G38=0,0,IF(LOG('Indicator Data'!G38)&gt;H$195,10,IF(LOG('Indicator Data'!G38)&lt;H$194,0,10-(H$195-LOG('Indicator Data'!G38))/(H$195-H$194)*10))),1)</f>
        <v>0</v>
      </c>
      <c r="I35" s="35">
        <f>ROUND(IF('Indicator Data'!H38=0,0,IF(LOG('Indicator Data'!H38)&gt;I$195,10,IF(LOG('Indicator Data'!H38)&lt;I$194,0,10-(I$195-LOG('Indicator Data'!H38))/(I$195-I$194)*10))),1)</f>
        <v>0</v>
      </c>
      <c r="J35" s="35">
        <f t="shared" ref="J35:J66" si="68">ROUND((10-GEOMEAN(((10-H35)/10*9+1),((10-I35)/10*9+1)))/9*10,1)</f>
        <v>0</v>
      </c>
      <c r="K35" s="35">
        <f>ROUND(IF('Indicator Data'!I38=0,0,IF(LOG('Indicator Data'!I38)&gt;K$195,10,IF(LOG('Indicator Data'!I38)&lt;K$194,0,10-(K$195-LOG('Indicator Data'!I38))/(K$195-K$194)*10))),1)</f>
        <v>0</v>
      </c>
      <c r="L35" s="35">
        <f t="shared" ref="L35:L66" si="69">ROUND((10-GEOMEAN(((10-J35)/10*9+1),((10-K35)/10*9+1)))/9*10,1)</f>
        <v>0</v>
      </c>
      <c r="M35" s="35">
        <f>ROUND(IF('Indicator Data'!J38=0,0,IF(LOG('Indicator Data'!J38)&gt;M$195,10,IF(LOG('Indicator Data'!J38)&lt;M$194,0,10-(M$195-LOG('Indicator Data'!J38))/(M$195-M$194)*10))),1)</f>
        <v>10</v>
      </c>
      <c r="N35" s="36">
        <f>'Indicator Data'!C38/'Indicator Data'!$CC38</f>
        <v>0</v>
      </c>
      <c r="O35" s="36">
        <f>'Indicator Data'!D38/'Indicator Data'!$CC38</f>
        <v>0</v>
      </c>
      <c r="P35" s="36">
        <f>IF(F35=0.1,"x",'Indicator Data'!E38/'Indicator Data'!$CC38)</f>
        <v>1.0515339700790414E-2</v>
      </c>
      <c r="Q35" s="36">
        <f>'Indicator Data'!F38/'Indicator Data'!$CC38</f>
        <v>0</v>
      </c>
      <c r="R35" s="36">
        <f>'Indicator Data'!G38/'Indicator Data'!$CC38</f>
        <v>0</v>
      </c>
      <c r="S35" s="36">
        <f>'Indicator Data'!H38/'Indicator Data'!$CC38</f>
        <v>0</v>
      </c>
      <c r="T35" s="36">
        <f>'Indicator Data'!I38/'Indicator Data'!$CC38</f>
        <v>0</v>
      </c>
      <c r="U35" s="36">
        <f>'Indicator Data'!J38/'Indicator Data'!$CC38</f>
        <v>1.4971469187007419E-2</v>
      </c>
      <c r="V35" s="35">
        <f t="shared" ref="V35:V66" si="70">ROUND(IF(N35&gt;V$195,10,IF(N35&lt;V$194,0,10-(V$195-N35)/(V$195-V$194)*10)),1)</f>
        <v>0</v>
      </c>
      <c r="W35" s="35">
        <f t="shared" ref="W35:W66" si="71">ROUND(IF(O35&gt;W$195,10,IF(O35&lt;W$194,0,10-(W$195-O35)/(W$195-W$194)*10)),1)</f>
        <v>0</v>
      </c>
      <c r="X35" s="35">
        <f t="shared" ref="X35:X66" si="72">ROUND(((10-GEOMEAN(((10-V35)/10*9+1),((10-W35)/10*9+1)))/9*10),1)</f>
        <v>0</v>
      </c>
      <c r="Y35" s="35">
        <f t="shared" ref="Y35:Y66" si="73">IF(P35="x",0.1,ROUND(IF(P35&gt;Y$195,10,IF(P35&lt;Y$194,0,10-(Y$195-P35)/(Y$195-Y$194)*10)),1))</f>
        <v>7</v>
      </c>
      <c r="Z35" s="35">
        <f t="shared" ref="Z35:Z66" si="74">ROUND(IF(Q35=0,0,IF(LOG(Q35)&gt;Z$195,10,IF(LOG(Q35)&lt;=Z$194,0,10-(Z$195-LOG(Q35))/(Z$195-Z$194)*10))),1)</f>
        <v>0</v>
      </c>
      <c r="AA35" s="35">
        <f t="shared" ref="AA35:AA66" si="75">ROUND(IF(R35&gt;AA$195,10,IF(R35&lt;AA$194,0,10-(AA$195-R35)/(AA$195-AA$194)*10)),1)</f>
        <v>0</v>
      </c>
      <c r="AB35" s="35">
        <f t="shared" ref="AB35:AB66" si="76">ROUND(IF(S35&gt;AB$195,10,IF(S35&lt;AB$194,0,10-(AB$195-S35)/(AB$195-AB$194)*10)),1)</f>
        <v>0</v>
      </c>
      <c r="AC35" s="35">
        <f t="shared" ref="AC35:AC66" si="77">ROUND(((10-GEOMEAN(((10-AA35)/10*9+1),((10-AB35)/10*9+1)))/9*10),1)</f>
        <v>0</v>
      </c>
      <c r="AD35" s="35">
        <f t="shared" ref="AD35:AD66" si="78">ROUND(IF(T35=0,0,IF(T35&gt;AD$195,10,IF(T35&lt;=AD$194,0,10-(AD$195-T35)/(AD$195-AD$194)*10))),1)</f>
        <v>0</v>
      </c>
      <c r="AE35" s="35">
        <f t="shared" ref="AE35:AE66" si="79">ROUND((10-GEOMEAN(((10-AC35)/10*9+1),((10-AD35)/10*9+1)))/9*10,1)</f>
        <v>0</v>
      </c>
      <c r="AF35" s="35">
        <f t="shared" ref="AF35:AF66" si="80">ROUND(IF(U35&gt;AF$195,10,IF(U35&lt;AF$194,0,10-(AF$195-U35)/(AF$195-AF$194)*10)),1)</f>
        <v>5</v>
      </c>
      <c r="AG35" s="35">
        <f>ROUND(IF('Indicator Data'!K38=0,0,IF('Indicator Data'!K38&gt;AG$195,10,IF('Indicator Data'!K38&lt;AG$194,0,10-(AG$195-'Indicator Data'!K38)/(AG$195-AG$194)*10))),1)</f>
        <v>5.7</v>
      </c>
      <c r="AH35" s="35">
        <f t="shared" ref="AH35:AH66" si="81">ROUND(AVERAGE(C35,V35),1)</f>
        <v>0.1</v>
      </c>
      <c r="AI35" s="35">
        <f t="shared" ref="AI35:AI66" si="82">ROUND(AVERAGE(D35,W35),1)</f>
        <v>0.1</v>
      </c>
      <c r="AJ35" s="35">
        <f t="shared" ref="AJ35:AJ66" si="83">ROUND(AVERAGE(AA35,H35),1)</f>
        <v>0</v>
      </c>
      <c r="AK35" s="35">
        <f t="shared" ref="AK35:AK66" si="84">ROUND(AVERAGE(AB35,I35),1)</f>
        <v>0</v>
      </c>
      <c r="AL35" s="35">
        <f t="shared" ref="AL35:AL66" si="85">ROUND((10-GEOMEAN(((10-AJ35)/10*9+1),((10-AK35)/10*9+1)))/9*10,1)</f>
        <v>0</v>
      </c>
      <c r="AM35" s="35">
        <f t="shared" ref="AM35:AM66" si="86">ROUND(AVERAGE(AD35,K35),1)</f>
        <v>0</v>
      </c>
      <c r="AN35" s="35">
        <f t="shared" ref="AN35:AN66" si="87">ROUND((10-GEOMEAN(((10-M35)/10*9+1),((10-AF35)/10*9+1)))/9*10,1)</f>
        <v>8.5</v>
      </c>
      <c r="AO35" s="143">
        <f t="shared" ref="AO35:AO66" si="88">ROUND((10-GEOMEAN(((10-E35)/10*9+1),((10-X35)/10*9+1)))/9*10,1)</f>
        <v>0.1</v>
      </c>
      <c r="AP35" s="143">
        <f t="shared" si="41"/>
        <v>7.5</v>
      </c>
      <c r="AQ35" s="143">
        <f t="shared" ref="AQ35:AQ66" si="89">ROUND((10-GEOMEAN(((10-G35)/10*9+1),((10-Z35)/10*9+1)))/9*10,1)</f>
        <v>0</v>
      </c>
      <c r="AR35" s="143">
        <f t="shared" ref="AR35:AR66" si="90">ROUND((10-GEOMEAN(((10-L35)/10*9+1),((10-AE35)/10*9+1)))/9*10,1)</f>
        <v>0</v>
      </c>
      <c r="AS35" s="35">
        <f t="shared" ref="AS35:AS66" si="91">ROUND(AVERAGE(AG35,AN35),1)</f>
        <v>7.1</v>
      </c>
      <c r="AT35" s="35">
        <f>IF('Indicator Data'!L38="No data","x",IF('Indicator Data'!CD38&lt;1000,"x",ROUND((IF('Indicator Data'!L38&gt;AT$195,10,IF('Indicator Data'!L38&lt;AT$194,0,10-(AT$195-'Indicator Data'!L38)/(AT$195-AT$194)*10))),1)))</f>
        <v>4.5999999999999996</v>
      </c>
      <c r="AU35" s="143">
        <f t="shared" ref="AU35:AU66" si="92">ROUND(AVERAGE(AS35,AT35),1)</f>
        <v>5.9</v>
      </c>
      <c r="AV35" s="35">
        <f>IF('Indicator Data'!M38="No data","x",ROUND(IF('Indicator Data'!M38=0,0,IF(LOG('Indicator Data'!M38)&gt;AV$195,10,IF(LOG('Indicator Data'!M38)&lt;AV$194,0,10-(AV$195-LOG('Indicator Data'!M38))/(AV$195-AV$194)*10))),1))</f>
        <v>8.1999999999999993</v>
      </c>
      <c r="AW35" s="36">
        <f>IF(AV35="x","x",'Indicator Data'!M38/'Indicator Data'!$CC38)</f>
        <v>0.39737492530678831</v>
      </c>
      <c r="AX35" s="35">
        <f t="shared" si="42"/>
        <v>4.4000000000000004</v>
      </c>
      <c r="AY35" s="35">
        <f t="shared" si="43"/>
        <v>6.7</v>
      </c>
      <c r="AZ35" s="35">
        <f>IF('Indicator Data'!N38="No data","x",ROUND(IF('Indicator Data'!N38=0,0,IF(LOG('Indicator Data'!N38)&gt;AZ$195,10,IF(LOG('Indicator Data'!N38)&lt;AZ$194,0,10-(AZ$195-LOG('Indicator Data'!N38))/(AZ$195-AZ$194)*10))),1))</f>
        <v>0</v>
      </c>
      <c r="BA35" s="36">
        <f>IF(AZ35="x","x",'Indicator Data'!N38/'Indicator Data'!$CC38)</f>
        <v>0</v>
      </c>
      <c r="BB35" s="35">
        <f t="shared" si="44"/>
        <v>0</v>
      </c>
      <c r="BC35" s="35">
        <f t="shared" si="45"/>
        <v>0</v>
      </c>
      <c r="BD35" s="35">
        <f>IF('Indicator Data'!O38="No data","x",ROUND(IF('Indicator Data'!O38=0,0,IF(LOG('Indicator Data'!O38)&gt;BD$195,10,IF(LOG('Indicator Data'!O38)&lt;BD$194,0,10-(BD$195-LOG('Indicator Data'!O38))/(BD$195-BD$194)*10))),1))</f>
        <v>4.4000000000000004</v>
      </c>
      <c r="BE35" s="36">
        <f>IF(BD35="x","x",'Indicator Data'!O38/'Indicator Data'!$CC38)</f>
        <v>2.9288719843615751E-4</v>
      </c>
      <c r="BF35" s="35">
        <f t="shared" si="46"/>
        <v>0</v>
      </c>
      <c r="BG35" s="35">
        <f t="shared" si="47"/>
        <v>2.5</v>
      </c>
      <c r="BH35" s="35">
        <f>IF('Indicator Data'!P38="No data","x",ROUND(IF('Indicator Data'!P38=0,0,IF(LOG('Indicator Data'!P38)&gt;BH$195,10,IF(LOG('Indicator Data'!P38)&lt;BH$194,0,10-(BH$195-LOG('Indicator Data'!P38))/(BH$195-BH$194)*10))),1))</f>
        <v>0</v>
      </c>
      <c r="BI35" s="36">
        <f>IF(BH35="x","x",'Indicator Data'!P38/'Indicator Data'!$CC38)</f>
        <v>0</v>
      </c>
      <c r="BJ35" s="35">
        <f t="shared" si="48"/>
        <v>0</v>
      </c>
      <c r="BK35" s="35">
        <f t="shared" si="49"/>
        <v>0</v>
      </c>
      <c r="BL35" s="35">
        <f t="shared" si="50"/>
        <v>2.8</v>
      </c>
      <c r="BM35" s="35">
        <f>ROUND(IF('Indicator Data'!Q38=0,0,IF(LOG('Indicator Data'!Q38)&gt;BM$195,10,IF(LOG('Indicator Data'!Q38)&lt;BM$194,0,10-(BM$195-LOG('Indicator Data'!Q38))/(BM$195-BM$194)*10))),1)</f>
        <v>8.8000000000000007</v>
      </c>
      <c r="BN35" s="35">
        <f>ROUND(IF('Indicator Data'!R38=0,0,IF(LOG('Indicator Data'!R38)&gt;BN$195,10,IF(LOG('Indicator Data'!R38)&lt;BN$194,0,10-(BN$195-LOG('Indicator Data'!R38))/(BN$195-BN$194)*10))),1)</f>
        <v>0</v>
      </c>
      <c r="BO35" s="35">
        <f t="shared" si="51"/>
        <v>2.9333333333333336</v>
      </c>
      <c r="BP35" s="36">
        <f>'Indicator Data'!Q38/'Indicator Data'!$CC38</f>
        <v>0.99828279901690731</v>
      </c>
      <c r="BQ35" s="36">
        <f>'Indicator Data'!R38/'Indicator Data'!$CC38</f>
        <v>0</v>
      </c>
      <c r="BR35" s="35">
        <f t="shared" ref="BR35:BR66" si="93">ROUND(IF(BP35&gt;BR$195,10,IF(BP35&lt;BR$194,0,10-(BR$195-BP35)/(BR$195-BR$194)*10)),1)</f>
        <v>10</v>
      </c>
      <c r="BS35" s="35">
        <f t="shared" ref="BS35:BS66" si="94">ROUND(IF(BQ35&gt;BS$195,10,IF(BQ35&lt;BS$194,0,10-(BS$195-BQ35)/(BS$195-BS$194)*10)),1)</f>
        <v>0</v>
      </c>
      <c r="BT35" s="35">
        <f t="shared" si="28"/>
        <v>3.3333333333333335</v>
      </c>
      <c r="BU35" s="35">
        <f t="shared" si="52"/>
        <v>3.1</v>
      </c>
      <c r="BV35" s="35">
        <f>ROUND(IF('Indicator Data'!S38=0,0,IF(LOG('Indicator Data'!S38)&gt;BV$195,10,IF(LOG('Indicator Data'!S38)&lt;BV$194,0,10-(BV$195-LOG('Indicator Data'!S38))/(BV$195-BV$194)*10))),1)</f>
        <v>7</v>
      </c>
      <c r="BW35" s="35">
        <f>ROUND(IF('Indicator Data'!T38=0,0,IF(LOG('Indicator Data'!T38)&gt;BW$195,10,IF(LOG('Indicator Data'!T38)&lt;BW$194,0,10-(BW$195-LOG('Indicator Data'!T38))/(BW$195-BW$194)*10))),1)</f>
        <v>8.6999999999999993</v>
      </c>
      <c r="BX35" s="35">
        <f t="shared" si="53"/>
        <v>8.1333333333333329</v>
      </c>
      <c r="BY35" s="36">
        <f>'Indicator Data'!S38/'Indicator Data'!$CC38</f>
        <v>5.6503569562946193E-2</v>
      </c>
      <c r="BZ35" s="36">
        <f>'Indicator Data'!T38/'Indicator Data'!$CC38</f>
        <v>0.94177922945396109</v>
      </c>
      <c r="CA35" s="35">
        <f t="shared" ref="CA35:CA66" si="95">ROUND(IF(BY35&gt;CA$195,10,IF(BY35&lt;CA$194,0,10-(CA$195-BY35)/(CA$195-CA$194)*10)),1)</f>
        <v>0.9</v>
      </c>
      <c r="CB35" s="35">
        <f t="shared" ref="CB35:CB66" si="96">ROUND(IF(BZ35&gt;CB$195,10,IF(BZ35&lt;CB$194,0,10-(CB$195-BZ35)/(CB$195-CB$194)*10)),1)</f>
        <v>9.4</v>
      </c>
      <c r="CC35" s="35">
        <f t="shared" si="54"/>
        <v>6.5666666666666673</v>
      </c>
      <c r="CD35" s="35">
        <f t="shared" si="55"/>
        <v>7.4</v>
      </c>
      <c r="CE35" s="35">
        <f t="shared" si="56"/>
        <v>5.7</v>
      </c>
      <c r="CF35" s="35">
        <f>ROUND(IF('Indicator Data'!U38=0,0,IF(LOG('Indicator Data'!U38)&gt;CF$195,10,IF(LOG('Indicator Data'!U38)&lt;CF$194,0,10-(CF$195-LOG('Indicator Data'!U38))/(CF$195-CF$194)*10))),1)</f>
        <v>7.3</v>
      </c>
      <c r="CG35" s="36">
        <f>'Indicator Data'!U38/'Indicator Data'!$CC38</f>
        <v>8.7285519363558772E-2</v>
      </c>
      <c r="CH35" s="35">
        <f t="shared" ref="CH35:CH66" si="97">ROUND(IF(CG35&gt;CH$195,10,IF(CG35&lt;CH$194,0,10-(CH$195-CG35)/(CH$195-CH$194)*10)),1)</f>
        <v>1</v>
      </c>
      <c r="CI35" s="35">
        <f t="shared" si="57"/>
        <v>4.9000000000000004</v>
      </c>
      <c r="CJ35" s="35">
        <f>ROUND(IF('Indicator Data'!V38=0,0,IF(LOG('Indicator Data'!V38)&gt;CJ$195,10,IF(LOG('Indicator Data'!V38)&lt;CJ$194,0,10-(CJ$195-LOG('Indicator Data'!V38))/(CJ$195-CJ$194)*10))),1)</f>
        <v>8.8000000000000007</v>
      </c>
      <c r="CK35" s="36">
        <f>IF('Indicator Data'!V38/'Indicator Data'!$CC38&gt;1,1,'Indicator Data'!V38/'Indicator Data'!$CC38)</f>
        <v>0.97783931806504287</v>
      </c>
      <c r="CL35" s="35">
        <f t="shared" ref="CL35:CL66" si="98">ROUND(IF(CK35&gt;CL$195,10,IF(CK35&lt;CL$194,0,10-(CL$195-CK35)/(CL$195-CL$194)*10)),1)</f>
        <v>9.8000000000000007</v>
      </c>
      <c r="CM35" s="35">
        <f t="shared" si="58"/>
        <v>9.4</v>
      </c>
      <c r="CN35" s="35">
        <f>ROUND(IF('Indicator Data'!W38=0,0,IF(LOG('Indicator Data'!W38)&gt;CN$195,10,IF(LOG('Indicator Data'!W38)&lt;CN$194,0,10-(CN$195-LOG('Indicator Data'!W38))/(CN$195-CN$194)*10))),1)</f>
        <v>8.6999999999999993</v>
      </c>
      <c r="CO35" s="36">
        <f>'Indicator Data'!W38/'Indicator Data'!$CC38</f>
        <v>0.89238468515484271</v>
      </c>
      <c r="CP35" s="35">
        <f t="shared" ref="CP35:CP66" si="99">ROUND(IF(CO35&gt;CP$195,10,IF(CO35&lt;CP$194,0,10-(CP$195-CO35)/(CP$195-CP$194)*10)),1)</f>
        <v>8.9</v>
      </c>
      <c r="CQ35" s="35">
        <f t="shared" si="59"/>
        <v>8.8000000000000007</v>
      </c>
      <c r="CR35" s="35">
        <f t="shared" ref="CR35:CR66" si="100">ROUND((10-GEOMEAN(((10-CM35)/10*9+1),((10-CE35)/10*9+1),((10-CI35)/10*9+1),((10-CQ35)/10*9+1)))/9*10,1)</f>
        <v>7.7</v>
      </c>
      <c r="CS35" s="35">
        <f>IF('Indicator Data'!BS38="No data","x",ROUND(IF('Indicator Data'!BS38&gt;CS$195,0,IF('Indicator Data'!BS38&lt;CS$194,10,(CS$195-'Indicator Data'!BS38)/(CS$195-CS$194)*10)),1))</f>
        <v>10</v>
      </c>
      <c r="CT35" s="35">
        <f>IF('Indicator Data'!BT38="No data","x",ROUND(IF('Indicator Data'!BT38&gt;CT$195,0,IF('Indicator Data'!BT38&lt;CT$194,10,(CT$195-'Indicator Data'!BT38)/(CT$195-CT$194)*10)),1))</f>
        <v>10</v>
      </c>
      <c r="CU35" s="35">
        <f>IF('Indicator Data'!AC38="No data","x",ROUND(IF('Indicator Data'!AC38&gt;CU$195,0,IF('Indicator Data'!AC38&lt;CU$194,10,(CU$195-'Indicator Data'!AC38)/(CU$195-CU$194)*10)),1))</f>
        <v>9.4</v>
      </c>
      <c r="CV35" s="35">
        <f t="shared" ref="CV35:CV66" si="101">IF(AND(CT35="x",CS35="x",CU35="x"),"x",ROUND(AVERAGE(CS35:CU35),1))</f>
        <v>9.8000000000000007</v>
      </c>
      <c r="CW35" s="35">
        <f>IF('Indicator Data'!X38="No data","x",ROUND(IF(LOG('Indicator Data'!X38)&gt;CW$195,10,IF(LOG('Indicator Data'!X38)&lt;CW$194,0,10-(CW$195-LOG('Indicator Data'!X38))/(CW$195-CW$194)*10)),1))</f>
        <v>3.6</v>
      </c>
      <c r="CX35" s="35">
        <f>IF('Indicator Data'!Y38="No data","x",ROUND(IF('Indicator Data'!Y38&gt;CX$195,10,IF('Indicator Data'!Y38&lt;CX$194,0,10-(CX$195-'Indicator Data'!Y38)/(CX$195-CX$194)*10)),1))</f>
        <v>7.9</v>
      </c>
      <c r="CY35" s="35">
        <f>IF('Indicator Data'!Z38="No data","x",ROUND(IF('Indicator Data'!Z38&gt;CY$195,10,IF('Indicator Data'!Z38&lt;CY$194,0,10-(CY$195-'Indicator Data'!Z38)/(CY$195-CY$194)*10)),1))</f>
        <v>2.2999999999999998</v>
      </c>
      <c r="CZ35" s="35">
        <f>IF('Indicator Data'!AA38="No data","x",ROUND(IF('Indicator Data'!AA38&gt;CZ$195,10,IF('Indicator Data'!AA38&lt;CZ$194,0,10-(CZ$195-'Indicator Data'!AA38)/(CZ$195-CZ$194)*10)),1))</f>
        <v>9.4</v>
      </c>
      <c r="DA35" s="35">
        <f t="shared" si="60"/>
        <v>5.8</v>
      </c>
      <c r="DB35" s="35">
        <f t="shared" si="61"/>
        <v>7.1</v>
      </c>
      <c r="DC35" s="35">
        <f>IF('Indicator Data'!AF38="No data","x",ROUND(IF('Indicator Data'!AF38&gt;DC$195,10,IF('Indicator Data'!AF38&lt;DC$194,0,10-(DC$195-'Indicator Data'!AF38)/(DC$195-DC$194)*10)),1))</f>
        <v>9.6999999999999993</v>
      </c>
      <c r="DD35" s="35">
        <f>IF('Indicator Data'!AG38="No data","x",ROUND(IF('Indicator Data'!AG38&gt;DD$195,10,IF('Indicator Data'!AG38&lt;DD$194,0,10-(DD$195-'Indicator Data'!AG38)/(DD$195-DD$194)*10)),1))</f>
        <v>8.6</v>
      </c>
      <c r="DE35" s="35">
        <f t="shared" si="62"/>
        <v>6.9</v>
      </c>
      <c r="DF35" s="35">
        <f>IF('Indicator Data'!AB38="No data","x",ROUND(IF('Indicator Data'!AB38&gt;DF$195,10,IF('Indicator Data'!AB38&lt;DF$194,0,10-(DF$195-'Indicator Data'!AB38)/(DF$195-DF$194)*10)),1))</f>
        <v>10</v>
      </c>
      <c r="DG35" s="35">
        <f t="shared" si="63"/>
        <v>9.9</v>
      </c>
      <c r="DH35" s="144">
        <f>IF('Indicator Data'!AD38="No data","x",'Indicator Data'!AD38/'Indicator Data'!$CB38)</f>
        <v>5.2843507301505513E-5</v>
      </c>
      <c r="DI35" s="35">
        <f t="shared" si="64"/>
        <v>9.5</v>
      </c>
      <c r="DJ35" s="35">
        <f>IF('Indicator Data'!AE38="No data","x",ROUND(IF('Indicator Data'!AE38&gt;DJ$195,0,IF('Indicator Data'!AE38&lt;DJ$194,10,(DJ$195-'Indicator Data'!AE38)/(DJ$195-DJ$194)*10)),1))</f>
        <v>8</v>
      </c>
      <c r="DK35" s="35">
        <f t="shared" si="65"/>
        <v>8.8000000000000007</v>
      </c>
      <c r="DL35" s="35">
        <f t="shared" si="66"/>
        <v>8.5</v>
      </c>
      <c r="DM35" s="37">
        <f t="shared" ref="DM35:DM66" si="102">IF(BL35="x",ROUND((10-GEOMEAN(((10-DL35)/10*9+1),((10-CR35)/10*9+1),((10-DB35)/10*9+1)))/9*10,1),ROUND((10-GEOMEAN(((10-BL35)/10*9+1),((10-DL35)/10*9+1),((10-CR35)/10*9+1),((10-DB35)/10*9+1)))/9*10,1))</f>
        <v>7</v>
      </c>
      <c r="DN35" s="38">
        <f t="shared" ref="DN35:DN66" si="103">IF(ROUND(IF(AP35="x",(10-GEOMEAN(((10-AO35)/10*9+1),((10-DM35)/10*9+1),((10-AU35)/10*9+1),((10-AQ35)/10*9+1),((10-AR35)/10*9+1)))/9*10,(10-GEOMEAN(((10-AO35)/10*9+1),((10-DM35)/10*9+1),((10-AP35)/10*9+1),((10-AQ35)/10*9+1),((10-AR35)/10*9+1),((10-AU35)/10*9+1)))/9*10),1)=0,0.1,ROUND(IF(AP35="x",(10-GEOMEAN(((10-AO35)/10*9+1),((10-DM35)/10*9+1),((10-AU35)/10*9+1),((10-AQ35)/10*9+1),((10-AR35)/10*9+1)))/9*10,(10-GEOMEAN(((10-AO35)/10*9+1),((10-DM35)/10*9+1),((10-AP35)/10*9+1),((10-AQ35)/10*9+1),((10-AR35)/10*9+1),((10-AU35)/10*9+1)))/9*10),1))</f>
        <v>4.2</v>
      </c>
      <c r="DO35" s="35">
        <f>ROUND(IF('Indicator Data'!AH38=0,0,IF('Indicator Data'!AH38&gt;DO$195,10,IF('Indicator Data'!AH38&lt;DO$194,0,10-(DO$195-'Indicator Data'!AH38)/(DO$195-DO$194)*10))),1)</f>
        <v>10</v>
      </c>
      <c r="DP35" s="35">
        <f>ROUND(IF('Indicator Data'!AI38=0,0,IF(LOG('Indicator Data'!AI38)&gt;LOG(DP$195),10,IF(LOG('Indicator Data'!AI38)&lt;LOG(DP$194),0,10-(LOG(DP$195)-LOG('Indicator Data'!AI38))/(LOG(DP$195)-LOG(DP$194))*10))),1)</f>
        <v>9.9</v>
      </c>
      <c r="DQ35" s="37">
        <f t="shared" ref="DQ35:DQ66" si="104">ROUND((10-GEOMEAN(((10-DO35)/10*9+1),((10-DP35)/10*9+1)))/9*10,1)</f>
        <v>10</v>
      </c>
      <c r="DR35" s="35">
        <f>'Indicator Data'!AJ38</f>
        <v>0</v>
      </c>
      <c r="DS35" s="35">
        <f>'Indicator Data'!AK38</f>
        <v>5</v>
      </c>
      <c r="DT35" s="37">
        <f t="shared" ref="DT35:DT66" si="105">ROUND(IF(DR35=5,10,IF(DS35=5,9,IF(DR35=4,8,IF(DS35=4,7,0)))),1)</f>
        <v>9</v>
      </c>
      <c r="DU35" s="38">
        <f t="shared" ref="DU35:DU66" si="106">ROUND(IF(DT35&gt;5,DT35,DQ35/10*7),1)</f>
        <v>9</v>
      </c>
      <c r="DV35" s="13"/>
      <c r="DW35" s="83"/>
    </row>
    <row r="36" spans="1:127" s="2" customFormat="1" x14ac:dyDescent="0.3">
      <c r="A36" s="98" t="str">
        <f>'Indicator Data'!A39</f>
        <v>Chile</v>
      </c>
      <c r="B36" s="39" t="str">
        <f>'Indicator Data'!B39</f>
        <v>CHL</v>
      </c>
      <c r="C36" s="35">
        <f>ROUND(IF('Indicator Data'!C39=0,0.1,IF(LOG('Indicator Data'!C39)&gt;C$195,10,IF(LOG('Indicator Data'!C39)&lt;C$194,0,10-(C$195-LOG('Indicator Data'!C39))/(C$195-C$194)*10))),1)</f>
        <v>8.9</v>
      </c>
      <c r="D36" s="35">
        <f>ROUND(IF('Indicator Data'!D39=0,0.1,IF(LOG('Indicator Data'!D39)&gt;D$195,10,IF(LOG('Indicator Data'!D39)&lt;D$194,0,10-(D$195-LOG('Indicator Data'!D39))/(D$195-D$194)*10))),1)</f>
        <v>10</v>
      </c>
      <c r="E36" s="35">
        <f t="shared" si="67"/>
        <v>9.5</v>
      </c>
      <c r="F36" s="35">
        <f>IF('Indicator Data'!E39="No data",0.1,(ROUND(IF('Indicator Data'!E39=0,0,IF(LOG('Indicator Data'!E39)&gt;F$195,10,IF(LOG('Indicator Data'!E39)&lt;F$194,0,10-(F$195-LOG('Indicator Data'!E39))/(F$195-F$194)*10))),1)))</f>
        <v>7.3</v>
      </c>
      <c r="G36" s="35">
        <f>ROUND(IF('Indicator Data'!F39=0,0,IF(LOG('Indicator Data'!F39)&gt;G$195,10,IF(LOG('Indicator Data'!F39)&lt;G$194,0,10-(G$195-LOG('Indicator Data'!F39))/(G$195-G$194)*10))),1)</f>
        <v>8.5</v>
      </c>
      <c r="H36" s="35">
        <f>ROUND(IF('Indicator Data'!G39=0,0,IF(LOG('Indicator Data'!G39)&gt;H$195,10,IF(LOG('Indicator Data'!G39)&lt;H$194,0,10-(H$195-LOG('Indicator Data'!G39))/(H$195-H$194)*10))),1)</f>
        <v>0</v>
      </c>
      <c r="I36" s="35">
        <f>ROUND(IF('Indicator Data'!H39=0,0,IF(LOG('Indicator Data'!H39)&gt;I$195,10,IF(LOG('Indicator Data'!H39)&lt;I$194,0,10-(I$195-LOG('Indicator Data'!H39))/(I$195-I$194)*10))),1)</f>
        <v>0</v>
      </c>
      <c r="J36" s="35">
        <f t="shared" si="68"/>
        <v>0</v>
      </c>
      <c r="K36" s="35">
        <f>ROUND(IF('Indicator Data'!I39=0,0,IF(LOG('Indicator Data'!I39)&gt;K$195,10,IF(LOG('Indicator Data'!I39)&lt;K$194,0,10-(K$195-LOG('Indicator Data'!I39))/(K$195-K$194)*10))),1)</f>
        <v>0</v>
      </c>
      <c r="L36" s="35">
        <f t="shared" si="69"/>
        <v>0</v>
      </c>
      <c r="M36" s="35">
        <f>ROUND(IF('Indicator Data'!J39=0,0,IF(LOG('Indicator Data'!J39)&gt;M$195,10,IF(LOG('Indicator Data'!J39)&lt;M$194,0,10-(M$195-LOG('Indicator Data'!J39))/(M$195-M$194)*10))),1)</f>
        <v>0</v>
      </c>
      <c r="N36" s="36">
        <f>'Indicator Data'!C39/'Indicator Data'!$CC39</f>
        <v>2.0780861844420947E-3</v>
      </c>
      <c r="O36" s="36">
        <f>'Indicator Data'!D39/'Indicator Data'!$CC39</f>
        <v>2.05352713571716E-3</v>
      </c>
      <c r="P36" s="36">
        <f>IF(F36=0.1,"x",'Indicator Data'!E39/'Indicator Data'!$CC39)</f>
        <v>4.5945077329242424E-3</v>
      </c>
      <c r="Q36" s="36">
        <f>'Indicator Data'!F39/'Indicator Data'!$CC39</f>
        <v>6.6272751298237413E-5</v>
      </c>
      <c r="R36" s="36">
        <f>'Indicator Data'!G39/'Indicator Data'!$CC39</f>
        <v>0</v>
      </c>
      <c r="S36" s="36">
        <f>'Indicator Data'!H39/'Indicator Data'!$CC39</f>
        <v>0</v>
      </c>
      <c r="T36" s="36">
        <f>'Indicator Data'!I39/'Indicator Data'!$CC39</f>
        <v>0</v>
      </c>
      <c r="U36" s="36">
        <f>'Indicator Data'!J39/'Indicator Data'!$CC39</f>
        <v>0</v>
      </c>
      <c r="V36" s="35">
        <f t="shared" si="70"/>
        <v>10</v>
      </c>
      <c r="W36" s="35">
        <f t="shared" si="71"/>
        <v>10</v>
      </c>
      <c r="X36" s="35">
        <f t="shared" si="72"/>
        <v>10</v>
      </c>
      <c r="Y36" s="35">
        <f t="shared" si="73"/>
        <v>3.1</v>
      </c>
      <c r="Z36" s="35">
        <f t="shared" si="74"/>
        <v>9.6</v>
      </c>
      <c r="AA36" s="35">
        <f t="shared" si="75"/>
        <v>0</v>
      </c>
      <c r="AB36" s="35">
        <f t="shared" si="76"/>
        <v>0</v>
      </c>
      <c r="AC36" s="35">
        <f t="shared" si="77"/>
        <v>0</v>
      </c>
      <c r="AD36" s="35">
        <f t="shared" si="78"/>
        <v>0</v>
      </c>
      <c r="AE36" s="35">
        <f t="shared" si="79"/>
        <v>0</v>
      </c>
      <c r="AF36" s="35">
        <f t="shared" si="80"/>
        <v>0</v>
      </c>
      <c r="AG36" s="35">
        <f>ROUND(IF('Indicator Data'!K39=0,0,IF('Indicator Data'!K39&gt;AG$195,10,IF('Indicator Data'!K39&lt;AG$194,0,10-(AG$195-'Indicator Data'!K39)/(AG$195-AG$194)*10))),1)</f>
        <v>1</v>
      </c>
      <c r="AH36" s="35">
        <f t="shared" si="81"/>
        <v>9.5</v>
      </c>
      <c r="AI36" s="35">
        <f t="shared" si="82"/>
        <v>10</v>
      </c>
      <c r="AJ36" s="35">
        <f t="shared" si="83"/>
        <v>0</v>
      </c>
      <c r="AK36" s="35">
        <f t="shared" si="84"/>
        <v>0</v>
      </c>
      <c r="AL36" s="35">
        <f t="shared" si="85"/>
        <v>0</v>
      </c>
      <c r="AM36" s="35">
        <f t="shared" si="86"/>
        <v>0</v>
      </c>
      <c r="AN36" s="35">
        <f t="shared" si="87"/>
        <v>0</v>
      </c>
      <c r="AO36" s="143">
        <f t="shared" si="88"/>
        <v>9.8000000000000007</v>
      </c>
      <c r="AP36" s="143">
        <f t="shared" si="41"/>
        <v>5.6</v>
      </c>
      <c r="AQ36" s="143">
        <f t="shared" si="89"/>
        <v>9.1</v>
      </c>
      <c r="AR36" s="143">
        <f t="shared" si="90"/>
        <v>0</v>
      </c>
      <c r="AS36" s="35">
        <f t="shared" si="91"/>
        <v>0.5</v>
      </c>
      <c r="AT36" s="35">
        <f>IF('Indicator Data'!L39="No data","x",IF('Indicator Data'!CD39&lt;1000,"x",ROUND((IF('Indicator Data'!L39&gt;AT$195,10,IF('Indicator Data'!L39&lt;AT$194,0,10-(AT$195-'Indicator Data'!L39)/(AT$195-AT$194)*10))),1)))</f>
        <v>0</v>
      </c>
      <c r="AU36" s="143">
        <f t="shared" si="92"/>
        <v>0.3</v>
      </c>
      <c r="AV36" s="35" t="str">
        <f>IF('Indicator Data'!M39="No data","x",ROUND(IF('Indicator Data'!M39=0,0,IF(LOG('Indicator Data'!M39)&gt;AV$195,10,IF(LOG('Indicator Data'!M39)&lt;AV$194,0,10-(AV$195-LOG('Indicator Data'!M39))/(AV$195-AV$194)*10))),1))</f>
        <v>x</v>
      </c>
      <c r="AW36" s="36" t="str">
        <f>IF(AV36="x","x",'Indicator Data'!M39/'Indicator Data'!$CC39)</f>
        <v>x</v>
      </c>
      <c r="AX36" s="35" t="str">
        <f t="shared" si="42"/>
        <v>x</v>
      </c>
      <c r="AY36" s="35" t="str">
        <f t="shared" si="43"/>
        <v>x</v>
      </c>
      <c r="AZ36" s="35" t="str">
        <f>IF('Indicator Data'!N39="No data","x",ROUND(IF('Indicator Data'!N39=0,0,IF(LOG('Indicator Data'!N39)&gt;AZ$195,10,IF(LOG('Indicator Data'!N39)&lt;AZ$194,0,10-(AZ$195-LOG('Indicator Data'!N39))/(AZ$195-AZ$194)*10))),1))</f>
        <v>x</v>
      </c>
      <c r="BA36" s="36" t="str">
        <f>IF(AZ36="x","x",'Indicator Data'!N39/'Indicator Data'!$CC39)</f>
        <v>x</v>
      </c>
      <c r="BB36" s="35" t="str">
        <f t="shared" si="44"/>
        <v>x</v>
      </c>
      <c r="BC36" s="35" t="str">
        <f t="shared" si="45"/>
        <v>x</v>
      </c>
      <c r="BD36" s="35" t="str">
        <f>IF('Indicator Data'!O39="No data","x",ROUND(IF('Indicator Data'!O39=0,0,IF(LOG('Indicator Data'!O39)&gt;BD$195,10,IF(LOG('Indicator Data'!O39)&lt;BD$194,0,10-(BD$195-LOG('Indicator Data'!O39))/(BD$195-BD$194)*10))),1))</f>
        <v>x</v>
      </c>
      <c r="BE36" s="36" t="str">
        <f>IF(BD36="x","x",'Indicator Data'!O39/'Indicator Data'!$CC39)</f>
        <v>x</v>
      </c>
      <c r="BF36" s="35" t="str">
        <f t="shared" si="46"/>
        <v>x</v>
      </c>
      <c r="BG36" s="35" t="str">
        <f t="shared" si="47"/>
        <v>x</v>
      </c>
      <c r="BH36" s="35" t="str">
        <f>IF('Indicator Data'!P39="No data","x",ROUND(IF('Indicator Data'!P39=0,0,IF(LOG('Indicator Data'!P39)&gt;BH$195,10,IF(LOG('Indicator Data'!P39)&lt;BH$194,0,10-(BH$195-LOG('Indicator Data'!P39))/(BH$195-BH$194)*10))),1))</f>
        <v>x</v>
      </c>
      <c r="BI36" s="36" t="str">
        <f>IF(BH36="x","x",'Indicator Data'!P39/'Indicator Data'!$CC39)</f>
        <v>x</v>
      </c>
      <c r="BJ36" s="35" t="str">
        <f t="shared" si="48"/>
        <v>x</v>
      </c>
      <c r="BK36" s="35" t="str">
        <f t="shared" si="49"/>
        <v>x</v>
      </c>
      <c r="BL36" s="35" t="str">
        <f t="shared" si="50"/>
        <v>x</v>
      </c>
      <c r="BM36" s="35">
        <f>ROUND(IF('Indicator Data'!Q39=0,0,IF(LOG('Indicator Data'!Q39)&gt;BM$195,10,IF(LOG('Indicator Data'!Q39)&lt;BM$194,0,10-(BM$195-LOG('Indicator Data'!Q39))/(BM$195-BM$194)*10))),1)</f>
        <v>0</v>
      </c>
      <c r="BN36" s="35">
        <f>ROUND(IF('Indicator Data'!R39=0,0,IF(LOG('Indicator Data'!R39)&gt;BN$195,10,IF(LOG('Indicator Data'!R39)&lt;BN$194,0,10-(BN$195-LOG('Indicator Data'!R39))/(BN$195-BN$194)*10))),1)</f>
        <v>0</v>
      </c>
      <c r="BO36" s="35">
        <f t="shared" si="51"/>
        <v>0</v>
      </c>
      <c r="BP36" s="36">
        <f>'Indicator Data'!Q39/'Indicator Data'!$CC39</f>
        <v>0</v>
      </c>
      <c r="BQ36" s="36">
        <f>'Indicator Data'!R39/'Indicator Data'!$CC39</f>
        <v>0</v>
      </c>
      <c r="BR36" s="35">
        <f t="shared" si="93"/>
        <v>0</v>
      </c>
      <c r="BS36" s="35">
        <f t="shared" si="94"/>
        <v>0</v>
      </c>
      <c r="BT36" s="35">
        <f t="shared" si="28"/>
        <v>0</v>
      </c>
      <c r="BU36" s="35">
        <f t="shared" si="52"/>
        <v>0</v>
      </c>
      <c r="BV36" s="35">
        <f>ROUND(IF('Indicator Data'!S39=0,0,IF(LOG('Indicator Data'!S39)&gt;BV$195,10,IF(LOG('Indicator Data'!S39)&lt;BV$194,0,10-(BV$195-LOG('Indicator Data'!S39))/(BV$195-BV$194)*10))),1)</f>
        <v>0</v>
      </c>
      <c r="BW36" s="35">
        <f>ROUND(IF('Indicator Data'!T39=0,0,IF(LOG('Indicator Data'!T39)&gt;BW$195,10,IF(LOG('Indicator Data'!T39)&lt;BW$194,0,10-(BW$195-LOG('Indicator Data'!T39))/(BW$195-BW$194)*10))),1)</f>
        <v>0</v>
      </c>
      <c r="BX36" s="35">
        <f t="shared" si="53"/>
        <v>0</v>
      </c>
      <c r="BY36" s="36">
        <f>'Indicator Data'!S39/'Indicator Data'!$CC39</f>
        <v>0</v>
      </c>
      <c r="BZ36" s="36">
        <f>'Indicator Data'!T39/'Indicator Data'!$CC39</f>
        <v>0</v>
      </c>
      <c r="CA36" s="35">
        <f t="shared" si="95"/>
        <v>0</v>
      </c>
      <c r="CB36" s="35">
        <f t="shared" si="96"/>
        <v>0</v>
      </c>
      <c r="CC36" s="35">
        <f t="shared" si="54"/>
        <v>0</v>
      </c>
      <c r="CD36" s="35">
        <f t="shared" si="55"/>
        <v>0</v>
      </c>
      <c r="CE36" s="35">
        <f t="shared" si="56"/>
        <v>0</v>
      </c>
      <c r="CF36" s="35">
        <f>ROUND(IF('Indicator Data'!U39=0,0,IF(LOG('Indicator Data'!U39)&gt;CF$195,10,IF(LOG('Indicator Data'!U39)&lt;CF$194,0,10-(CF$195-LOG('Indicator Data'!U39))/(CF$195-CF$194)*10))),1)</f>
        <v>0</v>
      </c>
      <c r="CG36" s="36">
        <f>'Indicator Data'!U39/'Indicator Data'!$CC39</f>
        <v>0</v>
      </c>
      <c r="CH36" s="35">
        <f t="shared" si="97"/>
        <v>0</v>
      </c>
      <c r="CI36" s="35">
        <f t="shared" si="57"/>
        <v>0</v>
      </c>
      <c r="CJ36" s="35">
        <f>ROUND(IF('Indicator Data'!V39=0,0,IF(LOG('Indicator Data'!V39)&gt;CJ$195,10,IF(LOG('Indicator Data'!V39)&lt;CJ$194,0,10-(CJ$195-LOG('Indicator Data'!V39))/(CJ$195-CJ$194)*10))),1)</f>
        <v>6.8</v>
      </c>
      <c r="CK36" s="36">
        <f>IF('Indicator Data'!V39/'Indicator Data'!$CC39&gt;1,1,'Indicator Data'!V39/'Indicator Data'!$CC39)</f>
        <v>3.141165591338594E-2</v>
      </c>
      <c r="CL36" s="35">
        <f t="shared" si="98"/>
        <v>0.3</v>
      </c>
      <c r="CM36" s="35">
        <f t="shared" si="58"/>
        <v>4.3</v>
      </c>
      <c r="CN36" s="35">
        <f>ROUND(IF('Indicator Data'!W39=0,0,IF(LOG('Indicator Data'!W39)&gt;CN$195,10,IF(LOG('Indicator Data'!W39)&lt;CN$194,0,10-(CN$195-LOG('Indicator Data'!W39))/(CN$195-CN$194)*10))),1)</f>
        <v>3.7</v>
      </c>
      <c r="CO36" s="36">
        <f>'Indicator Data'!W39/'Indicator Data'!$CC39</f>
        <v>2.2972171077314868E-4</v>
      </c>
      <c r="CP36" s="35">
        <f t="shared" si="99"/>
        <v>0</v>
      </c>
      <c r="CQ36" s="35">
        <f t="shared" si="59"/>
        <v>2</v>
      </c>
      <c r="CR36" s="35">
        <f t="shared" si="100"/>
        <v>1.8</v>
      </c>
      <c r="CS36" s="35">
        <f>IF('Indicator Data'!BS39="No data","x",ROUND(IF('Indicator Data'!BS39&gt;CS$195,0,IF('Indicator Data'!BS39&lt;CS$194,10,(CS$195-'Indicator Data'!BS39)/(CS$195-CS$194)*10)),1))</f>
        <v>0</v>
      </c>
      <c r="CT36" s="35">
        <f>IF('Indicator Data'!BT39="No data","x",ROUND(IF('Indicator Data'!BT39&gt;CT$195,0,IF('Indicator Data'!BT39&lt;CT$194,10,(CT$195-'Indicator Data'!BT39)/(CT$195-CT$194)*10)),1))</f>
        <v>0</v>
      </c>
      <c r="CU36" s="35" t="str">
        <f>IF('Indicator Data'!AC39="No data","x",ROUND(IF('Indicator Data'!AC39&gt;CU$195,0,IF('Indicator Data'!AC39&lt;CU$194,10,(CU$195-'Indicator Data'!AC39)/(CU$195-CU$194)*10)),1))</f>
        <v>x</v>
      </c>
      <c r="CV36" s="35">
        <f t="shared" si="101"/>
        <v>0</v>
      </c>
      <c r="CW36" s="35">
        <f>IF('Indicator Data'!X39="No data","x",ROUND(IF(LOG('Indicator Data'!X39)&gt;CW$195,10,IF(LOG('Indicator Data'!X39)&lt;CW$194,0,10-(CW$195-LOG('Indicator Data'!X39))/(CW$195-CW$194)*10)),1))</f>
        <v>4.7</v>
      </c>
      <c r="CX36" s="35">
        <f>IF('Indicator Data'!Y39="No data","x",ROUND(IF('Indicator Data'!Y39&gt;CX$195,10,IF('Indicator Data'!Y39&lt;CX$194,0,10-(CX$195-'Indicator Data'!Y39)/(CX$195-CX$194)*10)),1))</f>
        <v>2.5</v>
      </c>
      <c r="CY36" s="35">
        <f>IF('Indicator Data'!Z39="No data","x",ROUND(IF('Indicator Data'!Z39&gt;CY$195,10,IF('Indicator Data'!Z39&lt;CY$194,0,10-(CY$195-'Indicator Data'!Z39)/(CY$195-CY$194)*10)),1))</f>
        <v>8.8000000000000007</v>
      </c>
      <c r="CZ36" s="35" t="str">
        <f>IF('Indicator Data'!AA39="No data","x",ROUND(IF('Indicator Data'!AA39&gt;CZ$195,10,IF('Indicator Data'!AA39&lt;CZ$194,0,10-(CZ$195-'Indicator Data'!AA39)/(CZ$195-CZ$194)*10)),1))</f>
        <v>x</v>
      </c>
      <c r="DA36" s="35">
        <f t="shared" si="60"/>
        <v>5.3</v>
      </c>
      <c r="DB36" s="35">
        <f t="shared" si="61"/>
        <v>3.5</v>
      </c>
      <c r="DC36" s="35">
        <f>IF('Indicator Data'!AF39="No data","x",ROUND(IF('Indicator Data'!AF39&gt;DC$195,10,IF('Indicator Data'!AF39&lt;DC$194,0,10-(DC$195-'Indicator Data'!AF39)/(DC$195-DC$194)*10)),1))</f>
        <v>1</v>
      </c>
      <c r="DD36" s="35">
        <f>IF('Indicator Data'!AG39="No data","x",ROUND(IF('Indicator Data'!AG39&gt;DD$195,10,IF('Indicator Data'!AG39&lt;DD$194,0,10-(DD$195-'Indicator Data'!AG39)/(DD$195-DD$194)*10)),1))</f>
        <v>0.7</v>
      </c>
      <c r="DE36" s="35">
        <f t="shared" si="62"/>
        <v>3.5</v>
      </c>
      <c r="DF36" s="35">
        <f>IF('Indicator Data'!AB39="No data","x",ROUND(IF('Indicator Data'!AB39&gt;DF$195,10,IF('Indicator Data'!AB39&lt;DF$194,0,10-(DF$195-'Indicator Data'!AB39)/(DF$195-DF$194)*10)),1))</f>
        <v>0</v>
      </c>
      <c r="DG36" s="35">
        <f t="shared" si="63"/>
        <v>0</v>
      </c>
      <c r="DH36" s="144">
        <f>IF('Indicator Data'!AD39="No data","x",'Indicator Data'!AD39/'Indicator Data'!$CB39)</f>
        <v>8.6471119875284889E-5</v>
      </c>
      <c r="DI36" s="35">
        <f t="shared" si="64"/>
        <v>9.1</v>
      </c>
      <c r="DJ36" s="35">
        <f>IF('Indicator Data'!AE39="No data","x",ROUND(IF('Indicator Data'!AE39&gt;DJ$195,0,IF('Indicator Data'!AE39&lt;DJ$194,10,(DJ$195-'Indicator Data'!AE39)/(DJ$195-DJ$194)*10)),1))</f>
        <v>0</v>
      </c>
      <c r="DK36" s="35">
        <f t="shared" si="65"/>
        <v>4.5999999999999996</v>
      </c>
      <c r="DL36" s="35">
        <f t="shared" si="66"/>
        <v>2.7</v>
      </c>
      <c r="DM36" s="37">
        <f t="shared" si="102"/>
        <v>2.7</v>
      </c>
      <c r="DN36" s="38">
        <f t="shared" si="103"/>
        <v>6.2</v>
      </c>
      <c r="DO36" s="35">
        <f>ROUND(IF('Indicator Data'!AH39=0,0,IF('Indicator Data'!AH39&gt;DO$195,10,IF('Indicator Data'!AH39&lt;DO$194,0,10-(DO$195-'Indicator Data'!AH39)/(DO$195-DO$194)*10))),1)</f>
        <v>2.8</v>
      </c>
      <c r="DP36" s="35">
        <f>ROUND(IF('Indicator Data'!AI39=0,0,IF(LOG('Indicator Data'!AI39)&gt;LOG(DP$195),10,IF(LOG('Indicator Data'!AI39)&lt;LOG(DP$194),0,10-(LOG(DP$195)-LOG('Indicator Data'!AI39))/(LOG(DP$195)-LOG(DP$194))*10))),1)</f>
        <v>4.9000000000000004</v>
      </c>
      <c r="DQ36" s="37">
        <f t="shared" si="104"/>
        <v>3.9</v>
      </c>
      <c r="DR36" s="35">
        <f>'Indicator Data'!AJ39</f>
        <v>0</v>
      </c>
      <c r="DS36" s="35">
        <f>'Indicator Data'!AK39</f>
        <v>0</v>
      </c>
      <c r="DT36" s="37">
        <f t="shared" si="105"/>
        <v>0</v>
      </c>
      <c r="DU36" s="38">
        <f t="shared" si="106"/>
        <v>2.7</v>
      </c>
      <c r="DV36" s="13"/>
      <c r="DW36" s="83"/>
    </row>
    <row r="37" spans="1:127" s="2" customFormat="1" x14ac:dyDescent="0.3">
      <c r="A37" s="98" t="str">
        <f>'Indicator Data'!A40</f>
        <v>China</v>
      </c>
      <c r="B37" s="39" t="str">
        <f>'Indicator Data'!B40</f>
        <v>CHN</v>
      </c>
      <c r="C37" s="35">
        <f>ROUND(IF('Indicator Data'!C40=0,0.1,IF(LOG('Indicator Data'!C40)&gt;C$195,10,IF(LOG('Indicator Data'!C40)&lt;C$194,0,10-(C$195-LOG('Indicator Data'!C40))/(C$195-C$194)*10))),1)</f>
        <v>10</v>
      </c>
      <c r="D37" s="35">
        <f>ROUND(IF('Indicator Data'!D40=0,0.1,IF(LOG('Indicator Data'!D40)&gt;D$195,10,IF(LOG('Indicator Data'!D40)&lt;D$194,0,10-(D$195-LOG('Indicator Data'!D40))/(D$195-D$194)*10))),1)</f>
        <v>8.6999999999999993</v>
      </c>
      <c r="E37" s="35">
        <f t="shared" si="67"/>
        <v>9.5</v>
      </c>
      <c r="F37" s="35">
        <f>IF('Indicator Data'!E40="No data",0.1,(ROUND(IF('Indicator Data'!E40=0,0,IF(LOG('Indicator Data'!E40)&gt;F$195,10,IF(LOG('Indicator Data'!E40)&lt;F$194,0,10-(F$195-LOG('Indicator Data'!E40))/(F$195-F$194)*10))),1)))</f>
        <v>10</v>
      </c>
      <c r="G37" s="35">
        <f>ROUND(IF('Indicator Data'!F40=0,0,IF(LOG('Indicator Data'!F40)&gt;G$195,10,IF(LOG('Indicator Data'!F40)&lt;G$194,0,10-(G$195-LOG('Indicator Data'!F40))/(G$195-G$194)*10))),1)</f>
        <v>10</v>
      </c>
      <c r="H37" s="35">
        <f>ROUND(IF('Indicator Data'!G40=0,0,IF(LOG('Indicator Data'!G40)&gt;H$195,10,IF(LOG('Indicator Data'!G40)&lt;H$194,0,10-(H$195-LOG('Indicator Data'!G40))/(H$195-H$194)*10))),1)</f>
        <v>10</v>
      </c>
      <c r="I37" s="35">
        <f>ROUND(IF('Indicator Data'!H40=0,0,IF(LOG('Indicator Data'!H40)&gt;I$195,10,IF(LOG('Indicator Data'!H40)&lt;I$194,0,10-(I$195-LOG('Indicator Data'!H40))/(I$195-I$194)*10))),1)</f>
        <v>10</v>
      </c>
      <c r="J37" s="35">
        <f t="shared" si="68"/>
        <v>10</v>
      </c>
      <c r="K37" s="35">
        <f>ROUND(IF('Indicator Data'!I40=0,0,IF(LOG('Indicator Data'!I40)&gt;K$195,10,IF(LOG('Indicator Data'!I40)&lt;K$194,0,10-(K$195-LOG('Indicator Data'!I40))/(K$195-K$194)*10))),1)</f>
        <v>10</v>
      </c>
      <c r="L37" s="35">
        <f t="shared" si="69"/>
        <v>10</v>
      </c>
      <c r="M37" s="35">
        <f>ROUND(IF('Indicator Data'!J40=0,0,IF(LOG('Indicator Data'!J40)&gt;M$195,10,IF(LOG('Indicator Data'!J40)&lt;M$194,0,10-(M$195-LOG('Indicator Data'!J40))/(M$195-M$194)*10))),1)</f>
        <v>10</v>
      </c>
      <c r="N37" s="36">
        <f>'Indicator Data'!C40/'Indicator Data'!$CC40</f>
        <v>6.1750932195175131E-4</v>
      </c>
      <c r="O37" s="36">
        <f>'Indicator Data'!D40/'Indicator Data'!$CC40</f>
        <v>2.9562788960847982E-6</v>
      </c>
      <c r="P37" s="36">
        <f>IF(F37=0.1,"x",'Indicator Data'!E40/'Indicator Data'!$CC40)</f>
        <v>6.7112946138374084E-3</v>
      </c>
      <c r="Q37" s="36">
        <f>'Indicator Data'!F40/'Indicator Data'!$CC40</f>
        <v>1.190133470083439E-5</v>
      </c>
      <c r="R37" s="36">
        <f>'Indicator Data'!G40/'Indicator Data'!$CC40</f>
        <v>7.3696989939892599E-3</v>
      </c>
      <c r="S37" s="36">
        <f>'Indicator Data'!H40/'Indicator Data'!$CC40</f>
        <v>2.1638503403567572E-3</v>
      </c>
      <c r="T37" s="36">
        <f>'Indicator Data'!I40/'Indicator Data'!$CC40</f>
        <v>1.5721725273837666E-3</v>
      </c>
      <c r="U37" s="36">
        <f>'Indicator Data'!J40/'Indicator Data'!$CC40</f>
        <v>1.0464190099383711E-2</v>
      </c>
      <c r="V37" s="35">
        <f t="shared" si="70"/>
        <v>3.1</v>
      </c>
      <c r="W37" s="35">
        <f t="shared" si="71"/>
        <v>0</v>
      </c>
      <c r="X37" s="35">
        <f t="shared" si="72"/>
        <v>1.7</v>
      </c>
      <c r="Y37" s="35">
        <f t="shared" si="73"/>
        <v>4.5</v>
      </c>
      <c r="Z37" s="35">
        <f t="shared" si="74"/>
        <v>7.9</v>
      </c>
      <c r="AA37" s="35">
        <f t="shared" si="75"/>
        <v>4.0999999999999996</v>
      </c>
      <c r="AB37" s="35">
        <f t="shared" si="76"/>
        <v>4.3</v>
      </c>
      <c r="AC37" s="35">
        <f t="shared" si="77"/>
        <v>4.2</v>
      </c>
      <c r="AD37" s="35">
        <f t="shared" si="78"/>
        <v>1.6</v>
      </c>
      <c r="AE37" s="35">
        <f t="shared" si="79"/>
        <v>3</v>
      </c>
      <c r="AF37" s="35">
        <f t="shared" si="80"/>
        <v>3.5</v>
      </c>
      <c r="AG37" s="35">
        <f>ROUND(IF('Indicator Data'!K40=0,0,IF('Indicator Data'!K40&gt;AG$195,10,IF('Indicator Data'!K40&lt;AG$194,0,10-(AG$195-'Indicator Data'!K40)/(AG$195-AG$194)*10))),1)</f>
        <v>10</v>
      </c>
      <c r="AH37" s="35">
        <f t="shared" si="81"/>
        <v>6.6</v>
      </c>
      <c r="AI37" s="35">
        <f t="shared" si="82"/>
        <v>4.4000000000000004</v>
      </c>
      <c r="AJ37" s="35">
        <f t="shared" si="83"/>
        <v>7.1</v>
      </c>
      <c r="AK37" s="35">
        <f t="shared" si="84"/>
        <v>7.2</v>
      </c>
      <c r="AL37" s="35">
        <f t="shared" si="85"/>
        <v>7.2</v>
      </c>
      <c r="AM37" s="35">
        <f t="shared" si="86"/>
        <v>5.8</v>
      </c>
      <c r="AN37" s="35">
        <f t="shared" si="87"/>
        <v>8.1999999999999993</v>
      </c>
      <c r="AO37" s="143">
        <f t="shared" si="88"/>
        <v>7.2</v>
      </c>
      <c r="AP37" s="143">
        <f t="shared" si="41"/>
        <v>8.4</v>
      </c>
      <c r="AQ37" s="143">
        <f t="shared" si="89"/>
        <v>9.1999999999999993</v>
      </c>
      <c r="AR37" s="143">
        <f t="shared" si="90"/>
        <v>8.1</v>
      </c>
      <c r="AS37" s="35">
        <f t="shared" si="91"/>
        <v>9.1</v>
      </c>
      <c r="AT37" s="35">
        <f>IF('Indicator Data'!L40="No data","x",IF('Indicator Data'!CD40&lt;1000,"x",ROUND((IF('Indicator Data'!L40&gt;AT$195,10,IF('Indicator Data'!L40&lt;AT$194,0,10-(AT$195-'Indicator Data'!L40)/(AT$195-AT$194)*10))),1)))</f>
        <v>0</v>
      </c>
      <c r="AU37" s="143">
        <f t="shared" si="92"/>
        <v>4.5999999999999996</v>
      </c>
      <c r="AV37" s="35">
        <f>IF('Indicator Data'!M40="No data","x",ROUND(IF('Indicator Data'!M40=0,0,IF(LOG('Indicator Data'!M40)&gt;AV$195,10,IF(LOG('Indicator Data'!M40)&lt;AV$194,0,10-(AV$195-LOG('Indicator Data'!M40))/(AV$195-AV$194)*10))),1))</f>
        <v>9.6</v>
      </c>
      <c r="AW37" s="36">
        <f>IF(AV37="x","x",'Indicator Data'!M40/'Indicator Data'!$CC40)</f>
        <v>3.9937699925991069E-2</v>
      </c>
      <c r="AX37" s="35">
        <f t="shared" si="42"/>
        <v>0.4</v>
      </c>
      <c r="AY37" s="35">
        <f t="shared" si="43"/>
        <v>7.1</v>
      </c>
      <c r="AZ37" s="35" t="str">
        <f>IF('Indicator Data'!N40="No data","x",ROUND(IF('Indicator Data'!N40=0,0,IF(LOG('Indicator Data'!N40)&gt;AZ$195,10,IF(LOG('Indicator Data'!N40)&lt;AZ$194,0,10-(AZ$195-LOG('Indicator Data'!N40))/(AZ$195-AZ$194)*10))),1))</f>
        <v>x</v>
      </c>
      <c r="BA37" s="36" t="str">
        <f>IF(AZ37="x","x",'Indicator Data'!N40/'Indicator Data'!$CC40)</f>
        <v>x</v>
      </c>
      <c r="BB37" s="35" t="str">
        <f t="shared" si="44"/>
        <v>x</v>
      </c>
      <c r="BC37" s="35" t="str">
        <f t="shared" si="45"/>
        <v>x</v>
      </c>
      <c r="BD37" s="35" t="str">
        <f>IF('Indicator Data'!O40="No data","x",ROUND(IF('Indicator Data'!O40=0,0,IF(LOG('Indicator Data'!O40)&gt;BD$195,10,IF(LOG('Indicator Data'!O40)&lt;BD$194,0,10-(BD$195-LOG('Indicator Data'!O40))/(BD$195-BD$194)*10))),1))</f>
        <v>x</v>
      </c>
      <c r="BE37" s="36" t="str">
        <f>IF(BD37="x","x",'Indicator Data'!O40/'Indicator Data'!$CC40)</f>
        <v>x</v>
      </c>
      <c r="BF37" s="35" t="str">
        <f t="shared" si="46"/>
        <v>x</v>
      </c>
      <c r="BG37" s="35" t="str">
        <f t="shared" si="47"/>
        <v>x</v>
      </c>
      <c r="BH37" s="35" t="str">
        <f>IF('Indicator Data'!P40="No data","x",ROUND(IF('Indicator Data'!P40=0,0,IF(LOG('Indicator Data'!P40)&gt;BH$195,10,IF(LOG('Indicator Data'!P40)&lt;BH$194,0,10-(BH$195-LOG('Indicator Data'!P40))/(BH$195-BH$194)*10))),1))</f>
        <v>x</v>
      </c>
      <c r="BI37" s="36" t="str">
        <f>IF(BH37="x","x",'Indicator Data'!P40/'Indicator Data'!$CC40)</f>
        <v>x</v>
      </c>
      <c r="BJ37" s="35" t="str">
        <f t="shared" si="48"/>
        <v>x</v>
      </c>
      <c r="BK37" s="35" t="str">
        <f t="shared" si="49"/>
        <v>x</v>
      </c>
      <c r="BL37" s="35">
        <f t="shared" si="50"/>
        <v>7.1</v>
      </c>
      <c r="BM37" s="35">
        <f>ROUND(IF('Indicator Data'!Q40=0,0,IF(LOG('Indicator Data'!Q40)&gt;BM$195,10,IF(LOG('Indicator Data'!Q40)&lt;BM$194,0,10-(BM$195-LOG('Indicator Data'!Q40))/(BM$195-BM$194)*10))),1)</f>
        <v>10</v>
      </c>
      <c r="BN37" s="35">
        <f>ROUND(IF('Indicator Data'!R40=0,0,IF(LOG('Indicator Data'!R40)&gt;BN$195,10,IF(LOG('Indicator Data'!R40)&lt;BN$194,0,10-(BN$195-LOG('Indicator Data'!R40))/(BN$195-BN$194)*10))),1)</f>
        <v>10</v>
      </c>
      <c r="BO37" s="35">
        <f t="shared" si="51"/>
        <v>10</v>
      </c>
      <c r="BP37" s="36">
        <f>'Indicator Data'!Q40/'Indicator Data'!$CC40</f>
        <v>0.36488941386858603</v>
      </c>
      <c r="BQ37" s="36">
        <f>'Indicator Data'!R40/'Indicator Data'!$CC40</f>
        <v>3.3286407036172583E-2</v>
      </c>
      <c r="BR37" s="35">
        <f t="shared" si="93"/>
        <v>3.6</v>
      </c>
      <c r="BS37" s="35">
        <f t="shared" si="94"/>
        <v>0.4</v>
      </c>
      <c r="BT37" s="35">
        <f t="shared" si="28"/>
        <v>1.4666666666666668</v>
      </c>
      <c r="BU37" s="35">
        <f t="shared" si="52"/>
        <v>7.8</v>
      </c>
      <c r="BV37" s="35">
        <f>ROUND(IF('Indicator Data'!S40=0,0,IF(LOG('Indicator Data'!S40)&gt;BV$195,10,IF(LOG('Indicator Data'!S40)&lt;BV$194,0,10-(BV$195-LOG('Indicator Data'!S40))/(BV$195-BV$194)*10))),1)</f>
        <v>8.9</v>
      </c>
      <c r="BW37" s="35">
        <f>ROUND(IF('Indicator Data'!T40=0,0,IF(LOG('Indicator Data'!T40)&gt;BW$195,10,IF(LOG('Indicator Data'!T40)&lt;BW$194,0,10-(BW$195-LOG('Indicator Data'!T40))/(BW$195-BW$194)*10))),1)</f>
        <v>8.3000000000000007</v>
      </c>
      <c r="BX37" s="35">
        <f t="shared" si="53"/>
        <v>8.5000000000000018</v>
      </c>
      <c r="BY37" s="36">
        <f>'Indicator Data'!S40/'Indicator Data'!$CC40</f>
        <v>1.2822852701738595E-2</v>
      </c>
      <c r="BZ37" s="36">
        <f>'Indicator Data'!T40/'Indicator Data'!$CC40</f>
        <v>4.7686113630746388E-3</v>
      </c>
      <c r="CA37" s="35">
        <f t="shared" si="95"/>
        <v>0.2</v>
      </c>
      <c r="CB37" s="35">
        <f t="shared" si="96"/>
        <v>0</v>
      </c>
      <c r="CC37" s="35">
        <f t="shared" si="54"/>
        <v>6.6666666666666666E-2</v>
      </c>
      <c r="CD37" s="35">
        <f t="shared" si="55"/>
        <v>5.7</v>
      </c>
      <c r="CE37" s="35">
        <f t="shared" si="56"/>
        <v>6.9</v>
      </c>
      <c r="CF37" s="35">
        <f>ROUND(IF('Indicator Data'!U40=0,0,IF(LOG('Indicator Data'!U40)&gt;CF$195,10,IF(LOG('Indicator Data'!U40)&lt;CF$194,0,10-(CF$195-LOG('Indicator Data'!U40))/(CF$195-CF$194)*10))),1)</f>
        <v>10</v>
      </c>
      <c r="CG37" s="36">
        <f>'Indicator Data'!U40/'Indicator Data'!$CC40</f>
        <v>0.13502806472894238</v>
      </c>
      <c r="CH37" s="35">
        <f t="shared" si="97"/>
        <v>1.5</v>
      </c>
      <c r="CI37" s="35">
        <f t="shared" si="57"/>
        <v>7.8</v>
      </c>
      <c r="CJ37" s="35">
        <f>ROUND(IF('Indicator Data'!V40=0,0,IF(LOG('Indicator Data'!V40)&gt;CJ$195,10,IF(LOG('Indicator Data'!V40)&lt;CJ$194,0,10-(CJ$195-LOG('Indicator Data'!V40))/(CJ$195-CJ$194)*10))),1)</f>
        <v>10</v>
      </c>
      <c r="CK37" s="36">
        <f>IF('Indicator Data'!V40/'Indicator Data'!$CC40&gt;1,1,'Indicator Data'!V40/'Indicator Data'!$CC40)</f>
        <v>0.56433341022914363</v>
      </c>
      <c r="CL37" s="35">
        <f t="shared" si="98"/>
        <v>5.6</v>
      </c>
      <c r="CM37" s="35">
        <f t="shared" si="58"/>
        <v>8.6</v>
      </c>
      <c r="CN37" s="35">
        <f>ROUND(IF('Indicator Data'!W40=0,0,IF(LOG('Indicator Data'!W40)&gt;CN$195,10,IF(LOG('Indicator Data'!W40)&lt;CN$194,0,10-(CN$195-LOG('Indicator Data'!W40))/(CN$195-CN$194)*10))),1)</f>
        <v>10</v>
      </c>
      <c r="CO37" s="36">
        <f>'Indicator Data'!W40/'Indicator Data'!$CC40</f>
        <v>0.25127272595129296</v>
      </c>
      <c r="CP37" s="35">
        <f t="shared" si="99"/>
        <v>2.5</v>
      </c>
      <c r="CQ37" s="35">
        <f t="shared" si="59"/>
        <v>8</v>
      </c>
      <c r="CR37" s="35">
        <f t="shared" si="100"/>
        <v>7.9</v>
      </c>
      <c r="CS37" s="35">
        <f>IF('Indicator Data'!BS40="No data","x",ROUND(IF('Indicator Data'!BS40&gt;CS$195,0,IF('Indicator Data'!BS40&lt;CS$194,10,(CS$195-'Indicator Data'!BS40)/(CS$195-CS$194)*10)),1))</f>
        <v>1.7</v>
      </c>
      <c r="CT37" s="35">
        <f>IF('Indicator Data'!BT40="No data","x",ROUND(IF('Indicator Data'!BT40&gt;CT$195,0,IF('Indicator Data'!BT40&lt;CT$194,10,(CT$195-'Indicator Data'!BT40)/(CT$195-CT$194)*10)),1))</f>
        <v>1.2</v>
      </c>
      <c r="CU37" s="35" t="str">
        <f>IF('Indicator Data'!AC40="No data","x",ROUND(IF('Indicator Data'!AC40&gt;CU$195,0,IF('Indicator Data'!AC40&lt;CU$194,10,(CU$195-'Indicator Data'!AC40)/(CU$195-CU$194)*10)),1))</f>
        <v>x</v>
      </c>
      <c r="CV37" s="35">
        <f t="shared" si="101"/>
        <v>1.5</v>
      </c>
      <c r="CW37" s="35">
        <f>IF('Indicator Data'!X40="No data","x",ROUND(IF(LOG('Indicator Data'!X40)&gt;CW$195,10,IF(LOG('Indicator Data'!X40)&lt;CW$194,0,10-(CW$195-LOG('Indicator Data'!X40))/(CW$195-CW$194)*10)),1))</f>
        <v>7.2</v>
      </c>
      <c r="CX37" s="35">
        <f>IF('Indicator Data'!Y40="No data","x",ROUND(IF('Indicator Data'!Y40&gt;CX$195,10,IF('Indicator Data'!Y40&lt;CX$194,0,10-(CX$195-'Indicator Data'!Y40)/(CX$195-CX$194)*10)),1))</f>
        <v>4.5999999999999996</v>
      </c>
      <c r="CY37" s="35">
        <f>IF('Indicator Data'!Z40="No data","x",ROUND(IF('Indicator Data'!Z40&gt;CY$195,10,IF('Indicator Data'!Z40&lt;CY$194,0,10-(CY$195-'Indicator Data'!Z40)/(CY$195-CY$194)*10)),1))</f>
        <v>6</v>
      </c>
      <c r="CZ37" s="35" t="str">
        <f>IF('Indicator Data'!AA40="No data","x",ROUND(IF('Indicator Data'!AA40&gt;CZ$195,10,IF('Indicator Data'!AA40&lt;CZ$194,0,10-(CZ$195-'Indicator Data'!AA40)/(CZ$195-CZ$194)*10)),1))</f>
        <v>x</v>
      </c>
      <c r="DA37" s="35">
        <f t="shared" si="60"/>
        <v>5.9</v>
      </c>
      <c r="DB37" s="35">
        <f t="shared" si="61"/>
        <v>4.4000000000000004</v>
      </c>
      <c r="DC37" s="35">
        <f>IF('Indicator Data'!AF40="No data","x",ROUND(IF('Indicator Data'!AF40&gt;DC$195,10,IF('Indicator Data'!AF40&lt;DC$194,0,10-(DC$195-'Indicator Data'!AF40)/(DC$195-DC$194)*10)),1))</f>
        <v>2.7</v>
      </c>
      <c r="DD37" s="35">
        <f>IF('Indicator Data'!AG40="No data","x",ROUND(IF('Indicator Data'!AG40&gt;DD$195,10,IF('Indicator Data'!AG40&lt;DD$194,0,10-(DD$195-'Indicator Data'!AG40)/(DD$195-DD$194)*10)),1))</f>
        <v>0.6</v>
      </c>
      <c r="DE37" s="35">
        <f t="shared" si="62"/>
        <v>4.2</v>
      </c>
      <c r="DF37" s="35">
        <f>IF('Indicator Data'!AB40="No data","x",ROUND(IF('Indicator Data'!AB40&gt;DF$195,10,IF('Indicator Data'!AB40&lt;DF$194,0,10-(DF$195-'Indicator Data'!AB40)/(DF$195-DF$194)*10)),1))</f>
        <v>0.1</v>
      </c>
      <c r="DG37" s="35">
        <f t="shared" si="63"/>
        <v>1</v>
      </c>
      <c r="DH37" s="144" t="str">
        <f>IF('Indicator Data'!AD40="No data","x",'Indicator Data'!AD40/'Indicator Data'!$CB40)</f>
        <v>x</v>
      </c>
      <c r="DI37" s="35" t="str">
        <f t="shared" si="64"/>
        <v>x</v>
      </c>
      <c r="DJ37" s="35">
        <f>IF('Indicator Data'!AE40="No data","x",ROUND(IF('Indicator Data'!AE40&gt;DJ$195,0,IF('Indicator Data'!AE40&lt;DJ$194,10,(DJ$195-'Indicator Data'!AE40)/(DJ$195-DJ$194)*10)),1))</f>
        <v>0</v>
      </c>
      <c r="DK37" s="35">
        <f t="shared" si="65"/>
        <v>0</v>
      </c>
      <c r="DL37" s="35">
        <f t="shared" si="66"/>
        <v>1.7</v>
      </c>
      <c r="DM37" s="37">
        <f t="shared" si="102"/>
        <v>5.8</v>
      </c>
      <c r="DN37" s="38">
        <f t="shared" si="103"/>
        <v>7.5</v>
      </c>
      <c r="DO37" s="35">
        <f>ROUND(IF('Indicator Data'!AH40=0,0,IF('Indicator Data'!AH40&gt;DO$195,10,IF('Indicator Data'!AH40&lt;DO$194,0,10-(DO$195-'Indicator Data'!AH40)/(DO$195-DO$194)*10))),1)</f>
        <v>9</v>
      </c>
      <c r="DP37" s="35">
        <f>ROUND(IF('Indicator Data'!AI40=0,0,IF(LOG('Indicator Data'!AI40)&gt;LOG(DP$195),10,IF(LOG('Indicator Data'!AI40)&lt;LOG(DP$194),0,10-(LOG(DP$195)-LOG('Indicator Data'!AI40))/(LOG(DP$195)-LOG(DP$194))*10))),1)</f>
        <v>8.8000000000000007</v>
      </c>
      <c r="DQ37" s="37">
        <f t="shared" si="104"/>
        <v>8.9</v>
      </c>
      <c r="DR37" s="35">
        <f>'Indicator Data'!AJ40</f>
        <v>0</v>
      </c>
      <c r="DS37" s="35">
        <f>'Indicator Data'!AK40</f>
        <v>0</v>
      </c>
      <c r="DT37" s="37">
        <f t="shared" si="105"/>
        <v>0</v>
      </c>
      <c r="DU37" s="38">
        <f t="shared" si="106"/>
        <v>6.2</v>
      </c>
      <c r="DV37" s="13"/>
      <c r="DW37" s="83"/>
    </row>
    <row r="38" spans="1:127" s="2" customFormat="1" x14ac:dyDescent="0.3">
      <c r="A38" s="98" t="str">
        <f>'Indicator Data'!A41</f>
        <v>Colombia</v>
      </c>
      <c r="B38" s="39" t="str">
        <f>'Indicator Data'!B41</f>
        <v>COL</v>
      </c>
      <c r="C38" s="35">
        <f>ROUND(IF('Indicator Data'!C41=0,0.1,IF(LOG('Indicator Data'!C41)&gt;C$195,10,IF(LOG('Indicator Data'!C41)&lt;C$194,0,10-(C$195-LOG('Indicator Data'!C41))/(C$195-C$194)*10))),1)</f>
        <v>9.9</v>
      </c>
      <c r="D38" s="35">
        <f>ROUND(IF('Indicator Data'!D41=0,0.1,IF(LOG('Indicator Data'!D41)&gt;D$195,10,IF(LOG('Indicator Data'!D41)&lt;D$194,0,10-(D$195-LOG('Indicator Data'!D41))/(D$195-D$194)*10))),1)</f>
        <v>10</v>
      </c>
      <c r="E38" s="35">
        <f t="shared" si="67"/>
        <v>10</v>
      </c>
      <c r="F38" s="35">
        <f>IF('Indicator Data'!E41="No data",0.1,(ROUND(IF('Indicator Data'!E41=0,0,IF(LOG('Indicator Data'!E41)&gt;F$195,10,IF(LOG('Indicator Data'!E41)&lt;F$194,0,10-(F$195-LOG('Indicator Data'!E41))/(F$195-F$194)*10))),1)))</f>
        <v>8.6</v>
      </c>
      <c r="G38" s="35">
        <f>ROUND(IF('Indicator Data'!F41=0,0,IF(LOG('Indicator Data'!F41)&gt;G$195,10,IF(LOG('Indicator Data'!F41)&lt;G$194,0,10-(G$195-LOG('Indicator Data'!F41))/(G$195-G$194)*10))),1)</f>
        <v>7.9</v>
      </c>
      <c r="H38" s="35">
        <f>ROUND(IF('Indicator Data'!G41=0,0,IF(LOG('Indicator Data'!G41)&gt;H$195,10,IF(LOG('Indicator Data'!G41)&lt;H$194,0,10-(H$195-LOG('Indicator Data'!G41))/(H$195-H$194)*10))),1)</f>
        <v>5.5</v>
      </c>
      <c r="I38" s="35">
        <f>ROUND(IF('Indicator Data'!H41=0,0,IF(LOG('Indicator Data'!H41)&gt;I$195,10,IF(LOG('Indicator Data'!H41)&lt;I$194,0,10-(I$195-LOG('Indicator Data'!H41))/(I$195-I$194)*10))),1)</f>
        <v>5.6</v>
      </c>
      <c r="J38" s="35">
        <f t="shared" si="68"/>
        <v>5.6</v>
      </c>
      <c r="K38" s="35">
        <f>ROUND(IF('Indicator Data'!I41=0,0,IF(LOG('Indicator Data'!I41)&gt;K$195,10,IF(LOG('Indicator Data'!I41)&lt;K$194,0,10-(K$195-LOG('Indicator Data'!I41))/(K$195-K$194)*10))),1)</f>
        <v>7.3</v>
      </c>
      <c r="L38" s="35">
        <f t="shared" si="69"/>
        <v>6.5</v>
      </c>
      <c r="M38" s="35">
        <f>ROUND(IF('Indicator Data'!J41=0,0,IF(LOG('Indicator Data'!J41)&gt;M$195,10,IF(LOG('Indicator Data'!J41)&lt;M$194,0,10-(M$195-LOG('Indicator Data'!J41))/(M$195-M$194)*10))),1)</f>
        <v>6.1</v>
      </c>
      <c r="N38" s="36">
        <f>'Indicator Data'!C41/'Indicator Data'!$CC41</f>
        <v>1.9612117860595486E-3</v>
      </c>
      <c r="O38" s="36">
        <f>'Indicator Data'!D41/'Indicator Data'!$CC41</f>
        <v>7.7249544016491807E-4</v>
      </c>
      <c r="P38" s="36">
        <f>IF(F38=0.1,"x",'Indicator Data'!E41/'Indicator Data'!$CC41)</f>
        <v>5.5967477112226528E-3</v>
      </c>
      <c r="Q38" s="36">
        <f>'Indicator Data'!F41/'Indicator Data'!$CC41</f>
        <v>1.0648566371145215E-5</v>
      </c>
      <c r="R38" s="36">
        <f>'Indicator Data'!G41/'Indicator Data'!$CC41</f>
        <v>3.4187734471221134E-4</v>
      </c>
      <c r="S38" s="36">
        <f>'Indicator Data'!H41/'Indicator Data'!$CC41</f>
        <v>1.7444518787941166E-6</v>
      </c>
      <c r="T38" s="36">
        <f>'Indicator Data'!I41/'Indicator Data'!$CC41</f>
        <v>8.8996486258205822E-4</v>
      </c>
      <c r="U38" s="36">
        <f>'Indicator Data'!J41/'Indicator Data'!$CC41</f>
        <v>5.9283434056724721E-5</v>
      </c>
      <c r="V38" s="35">
        <f t="shared" si="70"/>
        <v>9.8000000000000007</v>
      </c>
      <c r="W38" s="35">
        <f t="shared" si="71"/>
        <v>7.7</v>
      </c>
      <c r="X38" s="35">
        <f t="shared" si="72"/>
        <v>9</v>
      </c>
      <c r="Y38" s="35">
        <f t="shared" si="73"/>
        <v>3.7</v>
      </c>
      <c r="Z38" s="35">
        <f t="shared" si="74"/>
        <v>7.8</v>
      </c>
      <c r="AA38" s="35">
        <f t="shared" si="75"/>
        <v>0.2</v>
      </c>
      <c r="AB38" s="35">
        <f t="shared" si="76"/>
        <v>0</v>
      </c>
      <c r="AC38" s="35">
        <f t="shared" si="77"/>
        <v>0.1</v>
      </c>
      <c r="AD38" s="35">
        <f t="shared" si="78"/>
        <v>0.9</v>
      </c>
      <c r="AE38" s="35">
        <f t="shared" si="79"/>
        <v>0.5</v>
      </c>
      <c r="AF38" s="35">
        <f t="shared" si="80"/>
        <v>0</v>
      </c>
      <c r="AG38" s="35">
        <f>ROUND(IF('Indicator Data'!K41=0,0,IF('Indicator Data'!K41&gt;AG$195,10,IF('Indicator Data'!K41&lt;AG$194,0,10-(AG$195-'Indicator Data'!K41)/(AG$195-AG$194)*10))),1)</f>
        <v>1.9</v>
      </c>
      <c r="AH38" s="35">
        <f t="shared" si="81"/>
        <v>9.9</v>
      </c>
      <c r="AI38" s="35">
        <f t="shared" si="82"/>
        <v>8.9</v>
      </c>
      <c r="AJ38" s="35">
        <f t="shared" si="83"/>
        <v>2.9</v>
      </c>
      <c r="AK38" s="35">
        <f t="shared" si="84"/>
        <v>2.8</v>
      </c>
      <c r="AL38" s="35">
        <f t="shared" si="85"/>
        <v>2.9</v>
      </c>
      <c r="AM38" s="35">
        <f t="shared" si="86"/>
        <v>4.0999999999999996</v>
      </c>
      <c r="AN38" s="35">
        <f t="shared" si="87"/>
        <v>3.6</v>
      </c>
      <c r="AO38" s="143">
        <f t="shared" si="88"/>
        <v>9.6</v>
      </c>
      <c r="AP38" s="143">
        <f t="shared" si="41"/>
        <v>6.8</v>
      </c>
      <c r="AQ38" s="143">
        <f t="shared" si="89"/>
        <v>7.9</v>
      </c>
      <c r="AR38" s="143">
        <f t="shared" si="90"/>
        <v>4.0999999999999996</v>
      </c>
      <c r="AS38" s="35">
        <f t="shared" si="91"/>
        <v>2.8</v>
      </c>
      <c r="AT38" s="35">
        <f>IF('Indicator Data'!L41="No data","x",IF('Indicator Data'!CD41&lt;1000,"x",ROUND((IF('Indicator Data'!L41&gt;AT$195,10,IF('Indicator Data'!L41&lt;AT$194,0,10-(AT$195-'Indicator Data'!L41)/(AT$195-AT$194)*10))),1)))</f>
        <v>0.9</v>
      </c>
      <c r="AU38" s="143">
        <f t="shared" si="92"/>
        <v>1.9</v>
      </c>
      <c r="AV38" s="35" t="str">
        <f>IF('Indicator Data'!M41="No data","x",ROUND(IF('Indicator Data'!M41=0,0,IF(LOG('Indicator Data'!M41)&gt;AV$195,10,IF(LOG('Indicator Data'!M41)&lt;AV$194,0,10-(AV$195-LOG('Indicator Data'!M41))/(AV$195-AV$194)*10))),1))</f>
        <v>x</v>
      </c>
      <c r="AW38" s="36" t="str">
        <f>IF(AV38="x","x",'Indicator Data'!M41/'Indicator Data'!$CC41)</f>
        <v>x</v>
      </c>
      <c r="AX38" s="35" t="str">
        <f t="shared" si="42"/>
        <v>x</v>
      </c>
      <c r="AY38" s="35" t="str">
        <f t="shared" si="43"/>
        <v>x</v>
      </c>
      <c r="AZ38" s="35" t="str">
        <f>IF('Indicator Data'!N41="No data","x",ROUND(IF('Indicator Data'!N41=0,0,IF(LOG('Indicator Data'!N41)&gt;AZ$195,10,IF(LOG('Indicator Data'!N41)&lt;AZ$194,0,10-(AZ$195-LOG('Indicator Data'!N41))/(AZ$195-AZ$194)*10))),1))</f>
        <v>x</v>
      </c>
      <c r="BA38" s="36" t="str">
        <f>IF(AZ38="x","x",'Indicator Data'!N41/'Indicator Data'!$CC41)</f>
        <v>x</v>
      </c>
      <c r="BB38" s="35" t="str">
        <f t="shared" si="44"/>
        <v>x</v>
      </c>
      <c r="BC38" s="35" t="str">
        <f t="shared" si="45"/>
        <v>x</v>
      </c>
      <c r="BD38" s="35" t="str">
        <f>IF('Indicator Data'!O41="No data","x",ROUND(IF('Indicator Data'!O41=0,0,IF(LOG('Indicator Data'!O41)&gt;BD$195,10,IF(LOG('Indicator Data'!O41)&lt;BD$194,0,10-(BD$195-LOG('Indicator Data'!O41))/(BD$195-BD$194)*10))),1))</f>
        <v>x</v>
      </c>
      <c r="BE38" s="36" t="str">
        <f>IF(BD38="x","x",'Indicator Data'!O41/'Indicator Data'!$CC41)</f>
        <v>x</v>
      </c>
      <c r="BF38" s="35" t="str">
        <f t="shared" si="46"/>
        <v>x</v>
      </c>
      <c r="BG38" s="35" t="str">
        <f t="shared" si="47"/>
        <v>x</v>
      </c>
      <c r="BH38" s="35" t="str">
        <f>IF('Indicator Data'!P41="No data","x",ROUND(IF('Indicator Data'!P41=0,0,IF(LOG('Indicator Data'!P41)&gt;BH$195,10,IF(LOG('Indicator Data'!P41)&lt;BH$194,0,10-(BH$195-LOG('Indicator Data'!P41))/(BH$195-BH$194)*10))),1))</f>
        <v>x</v>
      </c>
      <c r="BI38" s="36" t="str">
        <f>IF(BH38="x","x",'Indicator Data'!P41/'Indicator Data'!$CC41)</f>
        <v>x</v>
      </c>
      <c r="BJ38" s="35" t="str">
        <f t="shared" si="48"/>
        <v>x</v>
      </c>
      <c r="BK38" s="35" t="str">
        <f t="shared" si="49"/>
        <v>x</v>
      </c>
      <c r="BL38" s="35" t="str">
        <f t="shared" si="50"/>
        <v>x</v>
      </c>
      <c r="BM38" s="35">
        <f>ROUND(IF('Indicator Data'!Q41=0,0,IF(LOG('Indicator Data'!Q41)&gt;BM$195,10,IF(LOG('Indicator Data'!Q41)&lt;BM$194,0,10-(BM$195-LOG('Indicator Data'!Q41))/(BM$195-BM$194)*10))),1)</f>
        <v>8.9</v>
      </c>
      <c r="BN38" s="35">
        <f>ROUND(IF('Indicator Data'!R41=0,0,IF(LOG('Indicator Data'!R41)&gt;BN$195,10,IF(LOG('Indicator Data'!R41)&lt;BN$194,0,10-(BN$195-LOG('Indicator Data'!R41))/(BN$195-BN$194)*10))),1)</f>
        <v>10</v>
      </c>
      <c r="BO38" s="35">
        <f t="shared" si="51"/>
        <v>9.6333333333333329</v>
      </c>
      <c r="BP38" s="36">
        <f>'Indicator Data'!Q41/'Indicator Data'!$CC41</f>
        <v>0.35219321211942634</v>
      </c>
      <c r="BQ38" s="36">
        <f>'Indicator Data'!R41/'Indicator Data'!$CC41</f>
        <v>0.22900885547593111</v>
      </c>
      <c r="BR38" s="35">
        <f t="shared" si="93"/>
        <v>3.5</v>
      </c>
      <c r="BS38" s="35">
        <f t="shared" si="94"/>
        <v>2.9</v>
      </c>
      <c r="BT38" s="35">
        <f t="shared" si="28"/>
        <v>3.1</v>
      </c>
      <c r="BU38" s="35">
        <f t="shared" si="52"/>
        <v>7.7</v>
      </c>
      <c r="BV38" s="35">
        <f>ROUND(IF('Indicator Data'!S41=0,0,IF(LOG('Indicator Data'!S41)&gt;BV$195,10,IF(LOG('Indicator Data'!S41)&lt;BV$194,0,10-(BV$195-LOG('Indicator Data'!S41))/(BV$195-BV$194)*10))),1)</f>
        <v>8.6</v>
      </c>
      <c r="BW38" s="35">
        <f>ROUND(IF('Indicator Data'!T41=0,0,IF(LOG('Indicator Data'!T41)&gt;BW$195,10,IF(LOG('Indicator Data'!T41)&lt;BW$194,0,10-(BW$195-LOG('Indicator Data'!T41))/(BW$195-BW$194)*10))),1)</f>
        <v>8.3000000000000007</v>
      </c>
      <c r="BX38" s="35">
        <f t="shared" si="53"/>
        <v>8.4</v>
      </c>
      <c r="BY38" s="36">
        <f>'Indicator Data'!S41/'Indicator Data'!$CC41</f>
        <v>0.23152376374482891</v>
      </c>
      <c r="BZ38" s="36">
        <f>'Indicator Data'!T41/'Indicator Data'!$CC41</f>
        <v>0.14416152069374691</v>
      </c>
      <c r="CA38" s="35">
        <f t="shared" si="95"/>
        <v>3.9</v>
      </c>
      <c r="CB38" s="35">
        <f t="shared" si="96"/>
        <v>1.4</v>
      </c>
      <c r="CC38" s="35">
        <f t="shared" si="54"/>
        <v>2.2333333333333329</v>
      </c>
      <c r="CD38" s="35">
        <f t="shared" si="55"/>
        <v>6.2</v>
      </c>
      <c r="CE38" s="35">
        <f t="shared" si="56"/>
        <v>7</v>
      </c>
      <c r="CF38" s="35">
        <f>ROUND(IF('Indicator Data'!U41=0,0,IF(LOG('Indicator Data'!U41)&gt;CF$195,10,IF(LOG('Indicator Data'!U41)&lt;CF$194,0,10-(CF$195-LOG('Indicator Data'!U41))/(CF$195-CF$194)*10))),1)</f>
        <v>9.1999999999999993</v>
      </c>
      <c r="CG38" s="36">
        <f>'Indicator Data'!U41/'Indicator Data'!$CC41</f>
        <v>0.60795178225362745</v>
      </c>
      <c r="CH38" s="35">
        <f t="shared" si="97"/>
        <v>6.8</v>
      </c>
      <c r="CI38" s="35">
        <f t="shared" si="57"/>
        <v>8.1999999999999993</v>
      </c>
      <c r="CJ38" s="35">
        <f>ROUND(IF('Indicator Data'!V41=0,0,IF(LOG('Indicator Data'!V41)&gt;CJ$195,10,IF(LOG('Indicator Data'!V41)&lt;CJ$194,0,10-(CJ$195-LOG('Indicator Data'!V41))/(CJ$195-CJ$194)*10))),1)</f>
        <v>9.3000000000000007</v>
      </c>
      <c r="CK38" s="36">
        <f>IF('Indicator Data'!V41/'Indicator Data'!$CC41&gt;1,1,'Indicator Data'!V41/'Indicator Data'!$CC41)</f>
        <v>0.62622145857998024</v>
      </c>
      <c r="CL38" s="35">
        <f t="shared" si="98"/>
        <v>6.3</v>
      </c>
      <c r="CM38" s="35">
        <f t="shared" si="58"/>
        <v>8.1999999999999993</v>
      </c>
      <c r="CN38" s="35">
        <f>ROUND(IF('Indicator Data'!W41=0,0,IF(LOG('Indicator Data'!W41)&gt;CN$195,10,IF(LOG('Indicator Data'!W41)&lt;CN$194,0,10-(CN$195-LOG('Indicator Data'!W41))/(CN$195-CN$194)*10))),1)</f>
        <v>9.3000000000000007</v>
      </c>
      <c r="CO38" s="36">
        <f>'Indicator Data'!W41/'Indicator Data'!$CC41</f>
        <v>0.70911536092914595</v>
      </c>
      <c r="CP38" s="35">
        <f t="shared" si="99"/>
        <v>7.1</v>
      </c>
      <c r="CQ38" s="35">
        <f t="shared" si="59"/>
        <v>8.4</v>
      </c>
      <c r="CR38" s="35">
        <f t="shared" si="100"/>
        <v>8</v>
      </c>
      <c r="CS38" s="35">
        <f>IF('Indicator Data'!BS41="No data","x",ROUND(IF('Indicator Data'!BS41&gt;CS$195,0,IF('Indicator Data'!BS41&lt;CS$194,10,(CS$195-'Indicator Data'!BS41)/(CS$195-CS$194)*10)),1))</f>
        <v>1.2</v>
      </c>
      <c r="CT38" s="35">
        <f>IF('Indicator Data'!BT41="No data","x",ROUND(IF('Indicator Data'!BT41&gt;CT$195,0,IF('Indicator Data'!BT41&lt;CT$194,10,(CT$195-'Indicator Data'!BT41)/(CT$195-CT$194)*10)),1))</f>
        <v>0.4</v>
      </c>
      <c r="CU38" s="35">
        <f>IF('Indicator Data'!AC41="No data","x",ROUND(IF('Indicator Data'!AC41&gt;CU$195,0,IF('Indicator Data'!AC41&lt;CU$194,10,(CU$195-'Indicator Data'!AC41)/(CU$195-CU$194)*10)),1))</f>
        <v>3.5</v>
      </c>
      <c r="CV38" s="35">
        <f t="shared" si="101"/>
        <v>1.7</v>
      </c>
      <c r="CW38" s="35">
        <f>IF('Indicator Data'!X41="No data","x",ROUND(IF(LOG('Indicator Data'!X41)&gt;CW$195,10,IF(LOG('Indicator Data'!X41)&lt;CW$194,0,10-(CW$195-LOG('Indicator Data'!X41))/(CW$195-CW$194)*10)),1))</f>
        <v>5.5</v>
      </c>
      <c r="CX38" s="35">
        <f>IF('Indicator Data'!Y41="No data","x",ROUND(IF('Indicator Data'!Y41&gt;CX$195,10,IF('Indicator Data'!Y41&lt;CX$194,0,10-(CX$195-'Indicator Data'!Y41)/(CX$195-CX$194)*10)),1))</f>
        <v>3.5</v>
      </c>
      <c r="CY38" s="35">
        <f>IF('Indicator Data'!Z41="No data","x",ROUND(IF('Indicator Data'!Z41&gt;CY$195,10,IF('Indicator Data'!Z41&lt;CY$194,0,10-(CY$195-'Indicator Data'!Z41)/(CY$195-CY$194)*10)),1))</f>
        <v>8.1</v>
      </c>
      <c r="CZ38" s="35">
        <f>IF('Indicator Data'!AA41="No data","x",ROUND(IF('Indicator Data'!AA41&gt;CZ$195,10,IF('Indicator Data'!AA41&lt;CZ$194,0,10-(CZ$195-'Indicator Data'!AA41)/(CZ$195-CZ$194)*10)),1))</f>
        <v>3.8</v>
      </c>
      <c r="DA38" s="35">
        <f t="shared" si="60"/>
        <v>5.2</v>
      </c>
      <c r="DB38" s="35">
        <f t="shared" si="61"/>
        <v>4</v>
      </c>
      <c r="DC38" s="35">
        <f>IF('Indicator Data'!AF41="No data","x",ROUND(IF('Indicator Data'!AF41&gt;DC$195,10,IF('Indicator Data'!AF41&lt;DC$194,0,10-(DC$195-'Indicator Data'!AF41)/(DC$195-DC$194)*10)),1))</f>
        <v>3.1</v>
      </c>
      <c r="DD38" s="35">
        <f>IF('Indicator Data'!AG41="No data","x",ROUND(IF('Indicator Data'!AG41&gt;DD$195,10,IF('Indicator Data'!AG41&lt;DD$194,0,10-(DD$195-'Indicator Data'!AG41)/(DD$195-DD$194)*10)),1))</f>
        <v>1.5</v>
      </c>
      <c r="DE38" s="35">
        <f t="shared" si="62"/>
        <v>4.3</v>
      </c>
      <c r="DF38" s="35">
        <f>IF('Indicator Data'!AB41="No data","x",ROUND(IF('Indicator Data'!AB41&gt;DF$195,10,IF('Indicator Data'!AB41&lt;DF$194,0,10-(DF$195-'Indicator Data'!AB41)/(DF$195-DF$194)*10)),1))</f>
        <v>1</v>
      </c>
      <c r="DG38" s="35">
        <f t="shared" si="63"/>
        <v>1.5</v>
      </c>
      <c r="DH38" s="144">
        <f>IF('Indicator Data'!AD41="No data","x",'Indicator Data'!AD41/'Indicator Data'!$CB41)</f>
        <v>7.3435302920329753E-4</v>
      </c>
      <c r="DI38" s="35">
        <f t="shared" si="64"/>
        <v>2.7</v>
      </c>
      <c r="DJ38" s="35">
        <f>IF('Indicator Data'!AE41="No data","x",ROUND(IF('Indicator Data'!AE41&gt;DJ$195,0,IF('Indicator Data'!AE41&lt;DJ$194,10,(DJ$195-'Indicator Data'!AE41)/(DJ$195-DJ$194)*10)),1))</f>
        <v>2</v>
      </c>
      <c r="DK38" s="35">
        <f t="shared" si="65"/>
        <v>2.4</v>
      </c>
      <c r="DL38" s="35">
        <f t="shared" si="66"/>
        <v>2.7</v>
      </c>
      <c r="DM38" s="37">
        <f t="shared" si="102"/>
        <v>5.4</v>
      </c>
      <c r="DN38" s="38">
        <f t="shared" si="103"/>
        <v>6.7</v>
      </c>
      <c r="DO38" s="35">
        <f>ROUND(IF('Indicator Data'!AH41=0,0,IF('Indicator Data'!AH41&gt;DO$195,10,IF('Indicator Data'!AH41&lt;DO$194,0,10-(DO$195-'Indicator Data'!AH41)/(DO$195-DO$194)*10))),1)</f>
        <v>8.6</v>
      </c>
      <c r="DP38" s="35">
        <f>ROUND(IF('Indicator Data'!AI41=0,0,IF(LOG('Indicator Data'!AI41)&gt;LOG(DP$195),10,IF(LOG('Indicator Data'!AI41)&lt;LOG(DP$194),0,10-(LOG(DP$195)-LOG('Indicator Data'!AI41))/(LOG(DP$195)-LOG(DP$194))*10))),1)</f>
        <v>8.1999999999999993</v>
      </c>
      <c r="DQ38" s="37">
        <f t="shared" si="104"/>
        <v>8.4</v>
      </c>
      <c r="DR38" s="35">
        <f>'Indicator Data'!AJ41</f>
        <v>0</v>
      </c>
      <c r="DS38" s="35">
        <f>'Indicator Data'!AK41</f>
        <v>4</v>
      </c>
      <c r="DT38" s="37">
        <f t="shared" si="105"/>
        <v>7</v>
      </c>
      <c r="DU38" s="38">
        <f t="shared" si="106"/>
        <v>7</v>
      </c>
      <c r="DV38" s="13"/>
      <c r="DW38" s="83"/>
    </row>
    <row r="39" spans="1:127" s="2" customFormat="1" x14ac:dyDescent="0.3">
      <c r="A39" s="98" t="str">
        <f>'Indicator Data'!A42</f>
        <v>Comoros</v>
      </c>
      <c r="B39" s="39" t="str">
        <f>'Indicator Data'!B42</f>
        <v>COM</v>
      </c>
      <c r="C39" s="35">
        <f>ROUND(IF('Indicator Data'!C42=0,0.1,IF(LOG('Indicator Data'!C42)&gt;C$195,10,IF(LOG('Indicator Data'!C42)&lt;C$194,0,10-(C$195-LOG('Indicator Data'!C42))/(C$195-C$194)*10))),1)</f>
        <v>0.1</v>
      </c>
      <c r="D39" s="35">
        <f>ROUND(IF('Indicator Data'!D42=0,0.1,IF(LOG('Indicator Data'!D42)&gt;D$195,10,IF(LOG('Indicator Data'!D42)&lt;D$194,0,10-(D$195-LOG('Indicator Data'!D42))/(D$195-D$194)*10))),1)</f>
        <v>0.1</v>
      </c>
      <c r="E39" s="35">
        <f t="shared" si="67"/>
        <v>0.1</v>
      </c>
      <c r="F39" s="35">
        <f>IF('Indicator Data'!E42="No data",0.1,(ROUND(IF('Indicator Data'!E42=0,0,IF(LOG('Indicator Data'!E42)&gt;F$195,10,IF(LOG('Indicator Data'!E42)&lt;F$194,0,10-(F$195-LOG('Indicator Data'!E42))/(F$195-F$194)*10))),1)))</f>
        <v>0.1</v>
      </c>
      <c r="G39" s="35">
        <f>ROUND(IF('Indicator Data'!F42=0,0,IF(LOG('Indicator Data'!F42)&gt;G$195,10,IF(LOG('Indicator Data'!F42)&lt;G$194,0,10-(G$195-LOG('Indicator Data'!F42))/(G$195-G$194)*10))),1)</f>
        <v>4</v>
      </c>
      <c r="H39" s="35">
        <f>ROUND(IF('Indicator Data'!G42=0,0,IF(LOG('Indicator Data'!G42)&gt;H$195,10,IF(LOG('Indicator Data'!G42)&lt;H$194,0,10-(H$195-LOG('Indicator Data'!G42))/(H$195-H$194)*10))),1)</f>
        <v>4.7</v>
      </c>
      <c r="I39" s="35">
        <f>ROUND(IF('Indicator Data'!H42=0,0,IF(LOG('Indicator Data'!H42)&gt;I$195,10,IF(LOG('Indicator Data'!H42)&lt;I$194,0,10-(I$195-LOG('Indicator Data'!H42))/(I$195-I$194)*10))),1)</f>
        <v>7.1</v>
      </c>
      <c r="J39" s="35">
        <f t="shared" si="68"/>
        <v>6</v>
      </c>
      <c r="K39" s="35">
        <f>ROUND(IF('Indicator Data'!I42=0,0,IF(LOG('Indicator Data'!I42)&gt;K$195,10,IF(LOG('Indicator Data'!I42)&lt;K$194,0,10-(K$195-LOG('Indicator Data'!I42))/(K$195-K$194)*10))),1)</f>
        <v>0</v>
      </c>
      <c r="L39" s="35">
        <f t="shared" si="69"/>
        <v>3.6</v>
      </c>
      <c r="M39" s="35">
        <f>ROUND(IF('Indicator Data'!J42=0,0,IF(LOG('Indicator Data'!J42)&gt;M$195,10,IF(LOG('Indicator Data'!J42)&lt;M$194,0,10-(M$195-LOG('Indicator Data'!J42))/(M$195-M$194)*10))),1)</f>
        <v>0</v>
      </c>
      <c r="N39" s="36">
        <f>'Indicator Data'!C42/'Indicator Data'!$CC42</f>
        <v>0</v>
      </c>
      <c r="O39" s="36">
        <f>'Indicator Data'!D42/'Indicator Data'!$CC42</f>
        <v>0</v>
      </c>
      <c r="P39" s="36" t="str">
        <f>IF(F39=0.1,"x",'Indicator Data'!E42/'Indicator Data'!$CC42)</f>
        <v>x</v>
      </c>
      <c r="Q39" s="36">
        <f>'Indicator Data'!F42/'Indicator Data'!$CC42</f>
        <v>3.3938975793748434E-6</v>
      </c>
      <c r="R39" s="36">
        <f>'Indicator Data'!G42/'Indicator Data'!$CC42</f>
        <v>9.3778691497753888E-3</v>
      </c>
      <c r="S39" s="36">
        <f>'Indicator Data'!H42/'Indicator Data'!$CC42</f>
        <v>1.1343449498651826E-3</v>
      </c>
      <c r="T39" s="36">
        <f>'Indicator Data'!I42/'Indicator Data'!$CC42</f>
        <v>0</v>
      </c>
      <c r="U39" s="36">
        <f>'Indicator Data'!J42/'Indicator Data'!$CC42</f>
        <v>0</v>
      </c>
      <c r="V39" s="35">
        <f t="shared" si="70"/>
        <v>0</v>
      </c>
      <c r="W39" s="35">
        <f t="shared" si="71"/>
        <v>0</v>
      </c>
      <c r="X39" s="35">
        <f t="shared" si="72"/>
        <v>0</v>
      </c>
      <c r="Y39" s="35">
        <f t="shared" si="73"/>
        <v>0.1</v>
      </c>
      <c r="Z39" s="35">
        <f t="shared" si="74"/>
        <v>6.7</v>
      </c>
      <c r="AA39" s="35">
        <f t="shared" si="75"/>
        <v>5.2</v>
      </c>
      <c r="AB39" s="35">
        <f t="shared" si="76"/>
        <v>2.2999999999999998</v>
      </c>
      <c r="AC39" s="35">
        <f t="shared" si="77"/>
        <v>3.9</v>
      </c>
      <c r="AD39" s="35">
        <f t="shared" si="78"/>
        <v>0</v>
      </c>
      <c r="AE39" s="35">
        <f t="shared" si="79"/>
        <v>2.2000000000000002</v>
      </c>
      <c r="AF39" s="35">
        <f t="shared" si="80"/>
        <v>0</v>
      </c>
      <c r="AG39" s="35">
        <f>ROUND(IF('Indicator Data'!K42=0,0,IF('Indicator Data'!K42&gt;AG$195,10,IF('Indicator Data'!K42&lt;AG$194,0,10-(AG$195-'Indicator Data'!K42)/(AG$195-AG$194)*10))),1)</f>
        <v>0</v>
      </c>
      <c r="AH39" s="35">
        <f t="shared" si="81"/>
        <v>0.1</v>
      </c>
      <c r="AI39" s="35">
        <f t="shared" si="82"/>
        <v>0.1</v>
      </c>
      <c r="AJ39" s="35">
        <f t="shared" si="83"/>
        <v>5</v>
      </c>
      <c r="AK39" s="35">
        <f t="shared" si="84"/>
        <v>4.7</v>
      </c>
      <c r="AL39" s="35">
        <f t="shared" si="85"/>
        <v>4.9000000000000004</v>
      </c>
      <c r="AM39" s="35">
        <f t="shared" si="86"/>
        <v>0</v>
      </c>
      <c r="AN39" s="35">
        <f t="shared" si="87"/>
        <v>0</v>
      </c>
      <c r="AO39" s="143">
        <f t="shared" si="88"/>
        <v>0.1</v>
      </c>
      <c r="AP39" s="143">
        <f t="shared" si="41"/>
        <v>0.1</v>
      </c>
      <c r="AQ39" s="143">
        <f t="shared" si="89"/>
        <v>5.5</v>
      </c>
      <c r="AR39" s="143">
        <f t="shared" si="90"/>
        <v>2.9</v>
      </c>
      <c r="AS39" s="35">
        <f t="shared" si="91"/>
        <v>0</v>
      </c>
      <c r="AT39" s="35">
        <f>IF('Indicator Data'!L42="No data","x",IF('Indicator Data'!CD42&lt;1000,"x",ROUND((IF('Indicator Data'!L42&gt;AT$195,10,IF('Indicator Data'!L42&lt;AT$194,0,10-(AT$195-'Indicator Data'!L42)/(AT$195-AT$194)*10))),1)))</f>
        <v>0</v>
      </c>
      <c r="AU39" s="143">
        <f t="shared" si="92"/>
        <v>0</v>
      </c>
      <c r="AV39" s="35">
        <f>IF('Indicator Data'!M42="No data","x",ROUND(IF('Indicator Data'!M42=0,0,IF(LOG('Indicator Data'!M42)&gt;AV$195,10,IF(LOG('Indicator Data'!M42)&lt;AV$194,0,10-(AV$195-LOG('Indicator Data'!M42))/(AV$195-AV$194)*10))),1))</f>
        <v>5.6</v>
      </c>
      <c r="AW39" s="36">
        <f>IF(AV39="x","x",'Indicator Data'!M42/'Indicator Data'!$CC42)</f>
        <v>0.10881191701641399</v>
      </c>
      <c r="AX39" s="35">
        <f t="shared" si="42"/>
        <v>1.2</v>
      </c>
      <c r="AY39" s="35">
        <f t="shared" si="43"/>
        <v>3.7</v>
      </c>
      <c r="AZ39" s="35">
        <f>IF('Indicator Data'!N42="No data","x",ROUND(IF('Indicator Data'!N42=0,0,IF(LOG('Indicator Data'!N42)&gt;AZ$195,10,IF(LOG('Indicator Data'!N42)&lt;AZ$194,0,10-(AZ$195-LOG('Indicator Data'!N42))/(AZ$195-AZ$194)*10))),1))</f>
        <v>0</v>
      </c>
      <c r="BA39" s="36">
        <f>IF(AZ39="x","x",'Indicator Data'!N42/'Indicator Data'!$CC42)</f>
        <v>0</v>
      </c>
      <c r="BB39" s="35">
        <f t="shared" si="44"/>
        <v>0</v>
      </c>
      <c r="BC39" s="35">
        <f t="shared" si="45"/>
        <v>0</v>
      </c>
      <c r="BD39" s="35">
        <f>IF('Indicator Data'!O42="No data","x",ROUND(IF('Indicator Data'!O42=0,0,IF(LOG('Indicator Data'!O42)&gt;BD$195,10,IF(LOG('Indicator Data'!O42)&lt;BD$194,0,10-(BD$195-LOG('Indicator Data'!O42))/(BD$195-BD$194)*10))),1))</f>
        <v>0</v>
      </c>
      <c r="BE39" s="36">
        <f>IF(BD39="x","x",'Indicator Data'!O42/'Indicator Data'!$CC42)</f>
        <v>0</v>
      </c>
      <c r="BF39" s="35">
        <f t="shared" si="46"/>
        <v>0</v>
      </c>
      <c r="BG39" s="35">
        <f t="shared" si="47"/>
        <v>0</v>
      </c>
      <c r="BH39" s="35">
        <f>IF('Indicator Data'!P42="No data","x",ROUND(IF('Indicator Data'!P42=0,0,IF(LOG('Indicator Data'!P42)&gt;BH$195,10,IF(LOG('Indicator Data'!P42)&lt;BH$194,0,10-(BH$195-LOG('Indicator Data'!P42))/(BH$195-BH$194)*10))),1))</f>
        <v>0.4</v>
      </c>
      <c r="BI39" s="36">
        <f>IF(BH39="x","x",'Indicator Data'!P42/'Indicator Data'!$CC42)</f>
        <v>2.1747793403967668E-5</v>
      </c>
      <c r="BJ39" s="35">
        <f t="shared" si="48"/>
        <v>0</v>
      </c>
      <c r="BK39" s="35">
        <f t="shared" si="49"/>
        <v>0.2</v>
      </c>
      <c r="BL39" s="35">
        <f t="shared" si="50"/>
        <v>1.1000000000000001</v>
      </c>
      <c r="BM39" s="35">
        <f>ROUND(IF('Indicator Data'!Q42=0,0,IF(LOG('Indicator Data'!Q42)&gt;BM$195,10,IF(LOG('Indicator Data'!Q42)&lt;BM$194,0,10-(BM$195-LOG('Indicator Data'!Q42))/(BM$195-BM$194)*10))),1)</f>
        <v>0</v>
      </c>
      <c r="BN39" s="35">
        <f>ROUND(IF('Indicator Data'!R42=0,0,IF(LOG('Indicator Data'!R42)&gt;BN$195,10,IF(LOG('Indicator Data'!R42)&lt;BN$194,0,10-(BN$195-LOG('Indicator Data'!R42))/(BN$195-BN$194)*10))),1)</f>
        <v>8.1</v>
      </c>
      <c r="BO39" s="35">
        <f t="shared" si="51"/>
        <v>5.3999999999999995</v>
      </c>
      <c r="BP39" s="36">
        <f>'Indicator Data'!Q42/'Indicator Data'!$CC42</f>
        <v>0</v>
      </c>
      <c r="BQ39" s="36">
        <f>'Indicator Data'!R42/'Indicator Data'!$CC42</f>
        <v>0.88083056638519475</v>
      </c>
      <c r="BR39" s="35">
        <f t="shared" si="93"/>
        <v>0</v>
      </c>
      <c r="BS39" s="35">
        <f t="shared" si="94"/>
        <v>10</v>
      </c>
      <c r="BT39" s="35">
        <f t="shared" si="28"/>
        <v>6.666666666666667</v>
      </c>
      <c r="BU39" s="35">
        <f t="shared" si="52"/>
        <v>6.1</v>
      </c>
      <c r="BV39" s="35">
        <f>ROUND(IF('Indicator Data'!S42=0,0,IF(LOG('Indicator Data'!S42)&gt;BV$195,10,IF(LOG('Indicator Data'!S42)&lt;BV$194,0,10-(BV$195-LOG('Indicator Data'!S42))/(BV$195-BV$194)*10))),1)</f>
        <v>0</v>
      </c>
      <c r="BW39" s="35">
        <f>ROUND(IF('Indicator Data'!T42=0,0,IF(LOG('Indicator Data'!T42)&gt;BW$195,10,IF(LOG('Indicator Data'!T42)&lt;BW$194,0,10-(BW$195-LOG('Indicator Data'!T42))/(BW$195-BW$194)*10))),1)</f>
        <v>6.9</v>
      </c>
      <c r="BX39" s="35">
        <f t="shared" si="53"/>
        <v>4.6000000000000005</v>
      </c>
      <c r="BY39" s="36">
        <f>'Indicator Data'!S42/'Indicator Data'!$CC42</f>
        <v>0</v>
      </c>
      <c r="BZ39" s="36">
        <f>'Indicator Data'!T42/'Indicator Data'!$CC42</f>
        <v>0.88083056638519475</v>
      </c>
      <c r="CA39" s="35">
        <f t="shared" si="95"/>
        <v>0</v>
      </c>
      <c r="CB39" s="35">
        <f t="shared" si="96"/>
        <v>8.8000000000000007</v>
      </c>
      <c r="CC39" s="35">
        <f t="shared" si="54"/>
        <v>5.8666666666666671</v>
      </c>
      <c r="CD39" s="35">
        <f t="shared" si="55"/>
        <v>5.3</v>
      </c>
      <c r="CE39" s="35">
        <f t="shared" si="56"/>
        <v>5.7</v>
      </c>
      <c r="CF39" s="35">
        <f>ROUND(IF('Indicator Data'!U42=0,0,IF(LOG('Indicator Data'!U42)&gt;CF$195,10,IF(LOG('Indicator Data'!U42)&lt;CF$194,0,10-(CF$195-LOG('Indicator Data'!U42))/(CF$195-CF$194)*10))),1)</f>
        <v>6.7</v>
      </c>
      <c r="CG39" s="36">
        <f>'Indicator Data'!U42/'Indicator Data'!$CC42</f>
        <v>0.66654448973586955</v>
      </c>
      <c r="CH39" s="35">
        <f t="shared" si="97"/>
        <v>7.4</v>
      </c>
      <c r="CI39" s="35">
        <f t="shared" si="57"/>
        <v>7.1</v>
      </c>
      <c r="CJ39" s="35">
        <f>ROUND(IF('Indicator Data'!V42=0,0,IF(LOG('Indicator Data'!V42)&gt;CJ$195,10,IF(LOG('Indicator Data'!V42)&lt;CJ$194,0,10-(CJ$195-LOG('Indicator Data'!V42))/(CJ$195-CJ$194)*10))),1)</f>
        <v>6.8</v>
      </c>
      <c r="CK39" s="36">
        <f>IF('Indicator Data'!V42/'Indicator Data'!$CC42&gt;1,1,'Indicator Data'!V42/'Indicator Data'!$CC42)</f>
        <v>0.68403043634920113</v>
      </c>
      <c r="CL39" s="35">
        <f t="shared" si="98"/>
        <v>6.8</v>
      </c>
      <c r="CM39" s="35">
        <f t="shared" si="58"/>
        <v>6.8</v>
      </c>
      <c r="CN39" s="35">
        <f>ROUND(IF('Indicator Data'!W42=0,0,IF(LOG('Indicator Data'!W42)&gt;CN$195,10,IF(LOG('Indicator Data'!W42)&lt;CN$194,0,10-(CN$195-LOG('Indicator Data'!W42))/(CN$195-CN$194)*10))),1)</f>
        <v>6.9</v>
      </c>
      <c r="CO39" s="36">
        <f>'Indicator Data'!W42/'Indicator Data'!$CC42</f>
        <v>0.8172498229022136</v>
      </c>
      <c r="CP39" s="35">
        <f t="shared" si="99"/>
        <v>8.1999999999999993</v>
      </c>
      <c r="CQ39" s="35">
        <f t="shared" si="59"/>
        <v>7.6</v>
      </c>
      <c r="CR39" s="35">
        <f t="shared" si="100"/>
        <v>6.9</v>
      </c>
      <c r="CS39" s="35">
        <f>IF('Indicator Data'!BS42="No data","x",ROUND(IF('Indicator Data'!BS42&gt;CS$195,0,IF('Indicator Data'!BS42&lt;CS$194,10,(CS$195-'Indicator Data'!BS42)/(CS$195-CS$194)*10)),1))</f>
        <v>7.1</v>
      </c>
      <c r="CT39" s="35">
        <f>IF('Indicator Data'!BT42="No data","x",ROUND(IF('Indicator Data'!BT42&gt;CT$195,0,IF('Indicator Data'!BT42&lt;CT$194,10,(CT$195-'Indicator Data'!BT42)/(CT$195-CT$194)*10)),1))</f>
        <v>3.3</v>
      </c>
      <c r="CU39" s="35">
        <f>IF('Indicator Data'!AC42="No data","x",ROUND(IF('Indicator Data'!AC42&gt;CU$195,0,IF('Indicator Data'!AC42&lt;CU$194,10,(CU$195-'Indicator Data'!AC42)/(CU$195-CU$194)*10)),1))</f>
        <v>8.4</v>
      </c>
      <c r="CV39" s="35">
        <f t="shared" si="101"/>
        <v>6.3</v>
      </c>
      <c r="CW39" s="35">
        <f>IF('Indicator Data'!X42="No data","x",ROUND(IF(LOG('Indicator Data'!X42)&gt;CW$195,10,IF(LOG('Indicator Data'!X42)&lt;CW$194,0,10-(CW$195-LOG('Indicator Data'!X42))/(CW$195-CW$194)*10)),1))</f>
        <v>8.8000000000000007</v>
      </c>
      <c r="CX39" s="35">
        <f>IF('Indicator Data'!Y42="No data","x",ROUND(IF('Indicator Data'!Y42&gt;CX$195,10,IF('Indicator Data'!Y42&lt;CX$194,0,10-(CX$195-'Indicator Data'!Y42)/(CX$195-CX$194)*10)),1))</f>
        <v>5.8</v>
      </c>
      <c r="CY39" s="35">
        <f>IF('Indicator Data'!Z42="No data","x",ROUND(IF('Indicator Data'!Z42&gt;CY$195,10,IF('Indicator Data'!Z42&lt;CY$194,0,10-(CY$195-'Indicator Data'!Z42)/(CY$195-CY$194)*10)),1))</f>
        <v>2.9</v>
      </c>
      <c r="CZ39" s="35">
        <f>IF('Indicator Data'!AA42="No data","x",ROUND(IF('Indicator Data'!AA42&gt;CZ$195,10,IF('Indicator Data'!AA42&lt;CZ$194,0,10-(CZ$195-'Indicator Data'!AA42)/(CZ$195-CZ$194)*10)),1))</f>
        <v>8.4</v>
      </c>
      <c r="DA39" s="35">
        <f t="shared" si="60"/>
        <v>6.5</v>
      </c>
      <c r="DB39" s="35">
        <f t="shared" si="61"/>
        <v>6.4</v>
      </c>
      <c r="DC39" s="35">
        <f>IF('Indicator Data'!AF42="No data","x",ROUND(IF('Indicator Data'!AF42&gt;DC$195,10,IF('Indicator Data'!AF42&lt;DC$194,0,10-(DC$195-'Indicator Data'!AF42)/(DC$195-DC$194)*10)),1))</f>
        <v>7.6</v>
      </c>
      <c r="DD39" s="35">
        <f>IF('Indicator Data'!AG42="No data","x",ROUND(IF('Indicator Data'!AG42&gt;DD$195,10,IF('Indicator Data'!AG42&lt;DD$194,0,10-(DD$195-'Indicator Data'!AG42)/(DD$195-DD$194)*10)),1))</f>
        <v>6.1</v>
      </c>
      <c r="DE39" s="35">
        <f t="shared" si="62"/>
        <v>6.6</v>
      </c>
      <c r="DF39" s="35">
        <f>IF('Indicator Data'!AB42="No data","x",ROUND(IF('Indicator Data'!AB42&gt;DF$195,10,IF('Indicator Data'!AB42&lt;DF$194,0,10-(DF$195-'Indicator Data'!AB42)/(DF$195-DF$194)*10)),1))</f>
        <v>0.2</v>
      </c>
      <c r="DG39" s="35">
        <f t="shared" si="63"/>
        <v>4.8</v>
      </c>
      <c r="DH39" s="144">
        <f>IF('Indicator Data'!AD42="No data","x",'Indicator Data'!AD42/'Indicator Data'!$CB42)</f>
        <v>3.3348857801620296E-5</v>
      </c>
      <c r="DI39" s="35">
        <f t="shared" si="64"/>
        <v>9.6999999999999993</v>
      </c>
      <c r="DJ39" s="35">
        <f>IF('Indicator Data'!AE42="No data","x",ROUND(IF('Indicator Data'!AE42&gt;DJ$195,0,IF('Indicator Data'!AE42&lt;DJ$194,10,(DJ$195-'Indicator Data'!AE42)/(DJ$195-DJ$194)*10)),1))</f>
        <v>4</v>
      </c>
      <c r="DK39" s="35">
        <f t="shared" si="65"/>
        <v>6.9</v>
      </c>
      <c r="DL39" s="35">
        <f t="shared" si="66"/>
        <v>6.1</v>
      </c>
      <c r="DM39" s="37">
        <f t="shared" si="102"/>
        <v>5.5</v>
      </c>
      <c r="DN39" s="38">
        <f t="shared" si="103"/>
        <v>2.7</v>
      </c>
      <c r="DO39" s="35">
        <f>ROUND(IF('Indicator Data'!AH42=0,0,IF('Indicator Data'!AH42&gt;DO$195,10,IF('Indicator Data'!AH42&lt;DO$194,0,10-(DO$195-'Indicator Data'!AH42)/(DO$195-DO$194)*10))),1)</f>
        <v>0.4</v>
      </c>
      <c r="DP39" s="35">
        <f>ROUND(IF('Indicator Data'!AI42=0,0,IF(LOG('Indicator Data'!AI42)&gt;LOG(DP$195),10,IF(LOG('Indicator Data'!AI42)&lt;LOG(DP$194),0,10-(LOG(DP$195)-LOG('Indicator Data'!AI42))/(LOG(DP$195)-LOG(DP$194))*10))),1)</f>
        <v>0.1</v>
      </c>
      <c r="DQ39" s="37">
        <f t="shared" si="104"/>
        <v>0.3</v>
      </c>
      <c r="DR39" s="35">
        <f>'Indicator Data'!AJ42</f>
        <v>0</v>
      </c>
      <c r="DS39" s="35">
        <f>'Indicator Data'!AK42</f>
        <v>0</v>
      </c>
      <c r="DT39" s="37">
        <f t="shared" si="105"/>
        <v>0</v>
      </c>
      <c r="DU39" s="38">
        <f t="shared" si="106"/>
        <v>0.2</v>
      </c>
      <c r="DV39" s="13"/>
      <c r="DW39" s="83"/>
    </row>
    <row r="40" spans="1:127" s="2" customFormat="1" x14ac:dyDescent="0.3">
      <c r="A40" s="98" t="str">
        <f>'Indicator Data'!A43</f>
        <v>Congo</v>
      </c>
      <c r="B40" s="39" t="str">
        <f>'Indicator Data'!B43</f>
        <v>COG</v>
      </c>
      <c r="C40" s="35">
        <f>ROUND(IF('Indicator Data'!C43=0,0.1,IF(LOG('Indicator Data'!C43)&gt;C$195,10,IF(LOG('Indicator Data'!C43)&lt;C$194,0,10-(C$195-LOG('Indicator Data'!C43))/(C$195-C$194)*10))),1)</f>
        <v>0.1</v>
      </c>
      <c r="D40" s="35">
        <f>ROUND(IF('Indicator Data'!D43=0,0.1,IF(LOG('Indicator Data'!D43)&gt;D$195,10,IF(LOG('Indicator Data'!D43)&lt;D$194,0,10-(D$195-LOG('Indicator Data'!D43))/(D$195-D$194)*10))),1)</f>
        <v>0.1</v>
      </c>
      <c r="E40" s="35">
        <f t="shared" si="67"/>
        <v>0.1</v>
      </c>
      <c r="F40" s="35">
        <f>IF('Indicator Data'!E43="No data",0.1,(ROUND(IF('Indicator Data'!E43=0,0,IF(LOG('Indicator Data'!E43)&gt;F$195,10,IF(LOG('Indicator Data'!E43)&lt;F$194,0,10-(F$195-LOG('Indicator Data'!E43))/(F$195-F$194)*10))),1)))</f>
        <v>7.1</v>
      </c>
      <c r="G40" s="35">
        <f>ROUND(IF('Indicator Data'!F43=0,0,IF(LOG('Indicator Data'!F43)&gt;G$195,10,IF(LOG('Indicator Data'!F43)&lt;G$194,0,10-(G$195-LOG('Indicator Data'!F43))/(G$195-G$194)*10))),1)</f>
        <v>0</v>
      </c>
      <c r="H40" s="35">
        <f>ROUND(IF('Indicator Data'!G43=0,0,IF(LOG('Indicator Data'!G43)&gt;H$195,10,IF(LOG('Indicator Data'!G43)&lt;H$194,0,10-(H$195-LOG('Indicator Data'!G43))/(H$195-H$194)*10))),1)</f>
        <v>0</v>
      </c>
      <c r="I40" s="35">
        <f>ROUND(IF('Indicator Data'!H43=0,0,IF(LOG('Indicator Data'!H43)&gt;I$195,10,IF(LOG('Indicator Data'!H43)&lt;I$194,0,10-(I$195-LOG('Indicator Data'!H43))/(I$195-I$194)*10))),1)</f>
        <v>0</v>
      </c>
      <c r="J40" s="35">
        <f t="shared" si="68"/>
        <v>0</v>
      </c>
      <c r="K40" s="35">
        <f>ROUND(IF('Indicator Data'!I43=0,0,IF(LOG('Indicator Data'!I43)&gt;K$195,10,IF(LOG('Indicator Data'!I43)&lt;K$194,0,10-(K$195-LOG('Indicator Data'!I43))/(K$195-K$194)*10))),1)</f>
        <v>0</v>
      </c>
      <c r="L40" s="35">
        <f t="shared" si="69"/>
        <v>0</v>
      </c>
      <c r="M40" s="35">
        <f>ROUND(IF('Indicator Data'!J43=0,0,IF(LOG('Indicator Data'!J43)&gt;M$195,10,IF(LOG('Indicator Data'!J43)&lt;M$194,0,10-(M$195-LOG('Indicator Data'!J43))/(M$195-M$194)*10))),1)</f>
        <v>0</v>
      </c>
      <c r="N40" s="36">
        <f>'Indicator Data'!C43/'Indicator Data'!$CC43</f>
        <v>0</v>
      </c>
      <c r="O40" s="36">
        <f>'Indicator Data'!D43/'Indicator Data'!$CC43</f>
        <v>0</v>
      </c>
      <c r="P40" s="36">
        <f>IF(F40=0.1,"x",'Indicator Data'!E43/'Indicator Data'!$CC43)</f>
        <v>1.435373485125116E-2</v>
      </c>
      <c r="Q40" s="36">
        <f>'Indicator Data'!F43/'Indicator Data'!$CC43</f>
        <v>0</v>
      </c>
      <c r="R40" s="36">
        <f>'Indicator Data'!G43/'Indicator Data'!$CC43</f>
        <v>0</v>
      </c>
      <c r="S40" s="36">
        <f>'Indicator Data'!H43/'Indicator Data'!$CC43</f>
        <v>0</v>
      </c>
      <c r="T40" s="36">
        <f>'Indicator Data'!I43/'Indicator Data'!$CC43</f>
        <v>0</v>
      </c>
      <c r="U40" s="36">
        <f>'Indicator Data'!J43/'Indicator Data'!$CC43</f>
        <v>0</v>
      </c>
      <c r="V40" s="35">
        <f t="shared" si="70"/>
        <v>0</v>
      </c>
      <c r="W40" s="35">
        <f t="shared" si="71"/>
        <v>0</v>
      </c>
      <c r="X40" s="35">
        <f t="shared" si="72"/>
        <v>0</v>
      </c>
      <c r="Y40" s="35">
        <f t="shared" si="73"/>
        <v>9.6</v>
      </c>
      <c r="Z40" s="35">
        <f t="shared" si="74"/>
        <v>0</v>
      </c>
      <c r="AA40" s="35">
        <f t="shared" si="75"/>
        <v>0</v>
      </c>
      <c r="AB40" s="35">
        <f t="shared" si="76"/>
        <v>0</v>
      </c>
      <c r="AC40" s="35">
        <f t="shared" si="77"/>
        <v>0</v>
      </c>
      <c r="AD40" s="35">
        <f t="shared" si="78"/>
        <v>0</v>
      </c>
      <c r="AE40" s="35">
        <f t="shared" si="79"/>
        <v>0</v>
      </c>
      <c r="AF40" s="35">
        <f t="shared" si="80"/>
        <v>0</v>
      </c>
      <c r="AG40" s="35">
        <f>ROUND(IF('Indicator Data'!K43=0,0,IF('Indicator Data'!K43&gt;AG$195,10,IF('Indicator Data'!K43&lt;AG$194,0,10-(AG$195-'Indicator Data'!K43)/(AG$195-AG$194)*10))),1)</f>
        <v>0</v>
      </c>
      <c r="AH40" s="35">
        <f t="shared" si="81"/>
        <v>0.1</v>
      </c>
      <c r="AI40" s="35">
        <f t="shared" si="82"/>
        <v>0.1</v>
      </c>
      <c r="AJ40" s="35">
        <f t="shared" si="83"/>
        <v>0</v>
      </c>
      <c r="AK40" s="35">
        <f t="shared" si="84"/>
        <v>0</v>
      </c>
      <c r="AL40" s="35">
        <f t="shared" si="85"/>
        <v>0</v>
      </c>
      <c r="AM40" s="35">
        <f t="shared" si="86"/>
        <v>0</v>
      </c>
      <c r="AN40" s="35">
        <f t="shared" si="87"/>
        <v>0</v>
      </c>
      <c r="AO40" s="143">
        <f t="shared" si="88"/>
        <v>0.1</v>
      </c>
      <c r="AP40" s="143">
        <f t="shared" si="41"/>
        <v>8.6</v>
      </c>
      <c r="AQ40" s="143">
        <f t="shared" si="89"/>
        <v>0</v>
      </c>
      <c r="AR40" s="143">
        <f t="shared" si="90"/>
        <v>0</v>
      </c>
      <c r="AS40" s="35">
        <f t="shared" si="91"/>
        <v>0</v>
      </c>
      <c r="AT40" s="35">
        <f>IF('Indicator Data'!L43="No data","x",IF('Indicator Data'!CD43&lt;1000,"x",ROUND((IF('Indicator Data'!L43&gt;AT$195,10,IF('Indicator Data'!L43&lt;AT$194,0,10-(AT$195-'Indicator Data'!L43)/(AT$195-AT$194)*10))),1)))</f>
        <v>1.9</v>
      </c>
      <c r="AU40" s="143">
        <f t="shared" si="92"/>
        <v>1</v>
      </c>
      <c r="AV40" s="35">
        <f>IF('Indicator Data'!M43="No data","x",ROUND(IF('Indicator Data'!M43=0,0,IF(LOG('Indicator Data'!M43)&gt;AV$195,10,IF(LOG('Indicator Data'!M43)&lt;AV$194,0,10-(AV$195-LOG('Indicator Data'!M43))/(AV$195-AV$194)*10))),1))</f>
        <v>7.7</v>
      </c>
      <c r="AW40" s="36">
        <f>IF(AV40="x","x",'Indicator Data'!M43/'Indicator Data'!$CC43)</f>
        <v>0.51758885715824499</v>
      </c>
      <c r="AX40" s="35">
        <f t="shared" si="42"/>
        <v>5.8</v>
      </c>
      <c r="AY40" s="35">
        <f t="shared" si="43"/>
        <v>6.9</v>
      </c>
      <c r="AZ40" s="35">
        <f>IF('Indicator Data'!N43="No data","x",ROUND(IF('Indicator Data'!N43=0,0,IF(LOG('Indicator Data'!N43)&gt;AZ$195,10,IF(LOG('Indicator Data'!N43)&lt;AZ$194,0,10-(AZ$195-LOG('Indicator Data'!N43))/(AZ$195-AZ$194)*10))),1))</f>
        <v>7.7</v>
      </c>
      <c r="BA40" s="36">
        <f>IF(AZ40="x","x",'Indicator Data'!N43/'Indicator Data'!$CC43)</f>
        <v>8.8032751205383161E-2</v>
      </c>
      <c r="BB40" s="35">
        <f t="shared" si="44"/>
        <v>10</v>
      </c>
      <c r="BC40" s="35">
        <f t="shared" si="45"/>
        <v>9.1999999999999993</v>
      </c>
      <c r="BD40" s="35">
        <f>IF('Indicator Data'!O43="No data","x",ROUND(IF('Indicator Data'!O43=0,0,IF(LOG('Indicator Data'!O43)&gt;BD$195,10,IF(LOG('Indicator Data'!O43)&lt;BD$194,0,10-(BD$195-LOG('Indicator Data'!O43))/(BD$195-BD$194)*10))),1))</f>
        <v>4.0999999999999996</v>
      </c>
      <c r="BE40" s="36">
        <f>IF(BD40="x","x",'Indicator Data'!O43/'Indicator Data'!$CC43)</f>
        <v>6.4096205940259181E-4</v>
      </c>
      <c r="BF40" s="35">
        <f t="shared" si="46"/>
        <v>0.1</v>
      </c>
      <c r="BG40" s="35">
        <f t="shared" si="47"/>
        <v>2.2999999999999998</v>
      </c>
      <c r="BH40" s="35">
        <f>IF('Indicator Data'!P43="No data","x",ROUND(IF('Indicator Data'!P43=0,0,IF(LOG('Indicator Data'!P43)&gt;BH$195,10,IF(LOG('Indicator Data'!P43)&lt;BH$194,0,10-(BH$195-LOG('Indicator Data'!P43))/(BH$195-BH$194)*10))),1))</f>
        <v>7.5</v>
      </c>
      <c r="BI40" s="36">
        <f>IF(BH40="x","x",'Indicator Data'!P43/'Indicator Data'!$CC43)</f>
        <v>6.5710541114008633E-2</v>
      </c>
      <c r="BJ40" s="35">
        <f t="shared" si="48"/>
        <v>6.6</v>
      </c>
      <c r="BK40" s="35">
        <f t="shared" si="49"/>
        <v>7.1</v>
      </c>
      <c r="BL40" s="35">
        <f t="shared" si="50"/>
        <v>7</v>
      </c>
      <c r="BM40" s="35">
        <f>ROUND(IF('Indicator Data'!Q43=0,0,IF(LOG('Indicator Data'!Q43)&gt;BM$195,10,IF(LOG('Indicator Data'!Q43)&lt;BM$194,0,10-(BM$195-LOG('Indicator Data'!Q43))/(BM$195-BM$194)*10))),1)</f>
        <v>8.1</v>
      </c>
      <c r="BN40" s="35">
        <f>ROUND(IF('Indicator Data'!R43=0,0,IF(LOG('Indicator Data'!R43)&gt;BN$195,10,IF(LOG('Indicator Data'!R43)&lt;BN$194,0,10-(BN$195-LOG('Indicator Data'!R43))/(BN$195-BN$194)*10))),1)</f>
        <v>0</v>
      </c>
      <c r="BO40" s="35">
        <f t="shared" si="51"/>
        <v>2.6999999999999997</v>
      </c>
      <c r="BP40" s="36">
        <f>'Indicator Data'!Q43/'Indicator Data'!$CC43</f>
        <v>0.99636117654788947</v>
      </c>
      <c r="BQ40" s="36">
        <f>'Indicator Data'!R43/'Indicator Data'!$CC43</f>
        <v>0</v>
      </c>
      <c r="BR40" s="35">
        <f t="shared" si="93"/>
        <v>10</v>
      </c>
      <c r="BS40" s="35">
        <f t="shared" si="94"/>
        <v>0</v>
      </c>
      <c r="BT40" s="35">
        <f t="shared" si="28"/>
        <v>3.3333333333333335</v>
      </c>
      <c r="BU40" s="35">
        <f t="shared" si="52"/>
        <v>3</v>
      </c>
      <c r="BV40" s="35">
        <f>ROUND(IF('Indicator Data'!S43=0,0,IF(LOG('Indicator Data'!S43)&gt;BV$195,10,IF(LOG('Indicator Data'!S43)&lt;BV$194,0,10-(BV$195-LOG('Indicator Data'!S43))/(BV$195-BV$194)*10))),1)</f>
        <v>0</v>
      </c>
      <c r="BW40" s="35">
        <f>ROUND(IF('Indicator Data'!T43=0,0,IF(LOG('Indicator Data'!T43)&gt;BW$195,10,IF(LOG('Indicator Data'!T43)&lt;BW$194,0,10-(BW$195-LOG('Indicator Data'!T43))/(BW$195-BW$194)*10))),1)</f>
        <v>8.1</v>
      </c>
      <c r="BX40" s="35">
        <f t="shared" si="53"/>
        <v>5.3999999999999995</v>
      </c>
      <c r="BY40" s="36">
        <f>'Indicator Data'!S43/'Indicator Data'!$CC43</f>
        <v>0</v>
      </c>
      <c r="BZ40" s="36">
        <f>'Indicator Data'!T43/'Indicator Data'!$CC43</f>
        <v>0.99636117654788947</v>
      </c>
      <c r="CA40" s="35">
        <f t="shared" si="95"/>
        <v>0</v>
      </c>
      <c r="CB40" s="35">
        <f t="shared" si="96"/>
        <v>10</v>
      </c>
      <c r="CC40" s="35">
        <f t="shared" si="54"/>
        <v>6.666666666666667</v>
      </c>
      <c r="CD40" s="35">
        <f t="shared" si="55"/>
        <v>6.1</v>
      </c>
      <c r="CE40" s="35">
        <f t="shared" si="56"/>
        <v>4.7</v>
      </c>
      <c r="CF40" s="35">
        <f>ROUND(IF('Indicator Data'!U43=0,0,IF(LOG('Indicator Data'!U43)&gt;CF$195,10,IF(LOG('Indicator Data'!U43)&lt;CF$194,0,10-(CF$195-LOG('Indicator Data'!U43))/(CF$195-CF$194)*10))),1)</f>
        <v>8</v>
      </c>
      <c r="CG40" s="36">
        <f>'Indicator Data'!U43/'Indicator Data'!$CC43</f>
        <v>0.85648868940096534</v>
      </c>
      <c r="CH40" s="35">
        <f t="shared" si="97"/>
        <v>9.5</v>
      </c>
      <c r="CI40" s="35">
        <f t="shared" si="57"/>
        <v>8.9</v>
      </c>
      <c r="CJ40" s="35">
        <f>ROUND(IF('Indicator Data'!V43=0,0,IF(LOG('Indicator Data'!V43)&gt;CJ$195,10,IF(LOG('Indicator Data'!V43)&lt;CJ$194,0,10-(CJ$195-LOG('Indicator Data'!V43))/(CJ$195-CJ$194)*10))),1)</f>
        <v>8.1</v>
      </c>
      <c r="CK40" s="36">
        <f>IF('Indicator Data'!V43/'Indicator Data'!$CC43&gt;1,1,'Indicator Data'!V43/'Indicator Data'!$CC43)</f>
        <v>0.96902357133362849</v>
      </c>
      <c r="CL40" s="35">
        <f t="shared" si="98"/>
        <v>9.6999999999999993</v>
      </c>
      <c r="CM40" s="35">
        <f t="shared" si="58"/>
        <v>9</v>
      </c>
      <c r="CN40" s="35">
        <f>ROUND(IF('Indicator Data'!W43=0,0,IF(LOG('Indicator Data'!W43)&gt;CN$195,10,IF(LOG('Indicator Data'!W43)&lt;CN$194,0,10-(CN$195-LOG('Indicator Data'!W43))/(CN$195-CN$194)*10))),1)</f>
        <v>8.1</v>
      </c>
      <c r="CO40" s="36">
        <f>'Indicator Data'!W43/'Indicator Data'!$CC43</f>
        <v>0.98295648997982499</v>
      </c>
      <c r="CP40" s="35">
        <f t="shared" si="99"/>
        <v>9.8000000000000007</v>
      </c>
      <c r="CQ40" s="35">
        <f t="shared" si="59"/>
        <v>9.1</v>
      </c>
      <c r="CR40" s="35">
        <f t="shared" si="100"/>
        <v>8.3000000000000007</v>
      </c>
      <c r="CS40" s="35">
        <f>IF('Indicator Data'!BS43="No data","x",ROUND(IF('Indicator Data'!BS43&gt;CS$195,0,IF('Indicator Data'!BS43&lt;CS$194,10,(CS$195-'Indicator Data'!BS43)/(CS$195-CS$194)*10)),1))</f>
        <v>8.9</v>
      </c>
      <c r="CT40" s="35">
        <f>IF('Indicator Data'!BT43="No data","x",ROUND(IF('Indicator Data'!BT43&gt;CT$195,0,IF('Indicator Data'!BT43&lt;CT$194,10,(CT$195-'Indicator Data'!BT43)/(CT$195-CT$194)*10)),1))</f>
        <v>4.5</v>
      </c>
      <c r="CU40" s="35">
        <f>IF('Indicator Data'!AC43="No data","x",ROUND(IF('Indicator Data'!AC43&gt;CU$195,0,IF('Indicator Data'!AC43&lt;CU$194,10,(CU$195-'Indicator Data'!AC43)/(CU$195-CU$194)*10)),1))</f>
        <v>5.2</v>
      </c>
      <c r="CV40" s="35">
        <f t="shared" si="101"/>
        <v>6.2</v>
      </c>
      <c r="CW40" s="35">
        <f>IF('Indicator Data'!X43="No data","x",ROUND(IF(LOG('Indicator Data'!X43)&gt;CW$195,10,IF(LOG('Indicator Data'!X43)&lt;CW$194,0,10-(CW$195-LOG('Indicator Data'!X43))/(CW$195-CW$194)*10)),1))</f>
        <v>4</v>
      </c>
      <c r="CX40" s="35">
        <f>IF('Indicator Data'!Y43="No data","x",ROUND(IF('Indicator Data'!Y43&gt;CX$195,10,IF('Indicator Data'!Y43&lt;CX$194,0,10-(CX$195-'Indicator Data'!Y43)/(CX$195-CX$194)*10)),1))</f>
        <v>6.5</v>
      </c>
      <c r="CY40" s="35">
        <f>IF('Indicator Data'!Z43="No data","x",ROUND(IF('Indicator Data'!Z43&gt;CY$195,10,IF('Indicator Data'!Z43&lt;CY$194,0,10-(CY$195-'Indicator Data'!Z43)/(CY$195-CY$194)*10)),1))</f>
        <v>6.7</v>
      </c>
      <c r="CZ40" s="35">
        <f>IF('Indicator Data'!AA43="No data","x",ROUND(IF('Indicator Data'!AA43&gt;CZ$195,10,IF('Indicator Data'!AA43&lt;CZ$194,0,10-(CZ$195-'Indicator Data'!AA43)/(CZ$195-CZ$194)*10)),1))</f>
        <v>5.8</v>
      </c>
      <c r="DA40" s="35">
        <f t="shared" si="60"/>
        <v>5.8</v>
      </c>
      <c r="DB40" s="35">
        <f t="shared" si="61"/>
        <v>5.9</v>
      </c>
      <c r="DC40" s="35">
        <f>IF('Indicator Data'!AF43="No data","x",ROUND(IF('Indicator Data'!AF43&gt;DC$195,10,IF('Indicator Data'!AF43&lt;DC$194,0,10-(DC$195-'Indicator Data'!AF43)/(DC$195-DC$194)*10)),1))</f>
        <v>5.3</v>
      </c>
      <c r="DD40" s="35">
        <f>IF('Indicator Data'!AG43="No data","x",ROUND(IF('Indicator Data'!AG43&gt;DD$195,10,IF('Indicator Data'!AG43&lt;DD$194,0,10-(DD$195-'Indicator Data'!AG43)/(DD$195-DD$194)*10)),1))</f>
        <v>6.6</v>
      </c>
      <c r="DE40" s="35">
        <f t="shared" si="62"/>
        <v>5.8</v>
      </c>
      <c r="DF40" s="35">
        <f>IF('Indicator Data'!AB43="No data","x",ROUND(IF('Indicator Data'!AB43&gt;DF$195,10,IF('Indicator Data'!AB43&lt;DF$194,0,10-(DF$195-'Indicator Data'!AB43)/(DF$195-DF$194)*10)),1))</f>
        <v>2.9</v>
      </c>
      <c r="DG40" s="35">
        <f t="shared" si="63"/>
        <v>5.4</v>
      </c>
      <c r="DH40" s="144">
        <f>IF('Indicator Data'!AD43="No data","x",'Indicator Data'!AD43/'Indicator Data'!$CB43)</f>
        <v>5.5091506267021284E-5</v>
      </c>
      <c r="DI40" s="35">
        <f t="shared" si="64"/>
        <v>9.4</v>
      </c>
      <c r="DJ40" s="35">
        <f>IF('Indicator Data'!AE43="No data","x",ROUND(IF('Indicator Data'!AE43&gt;DJ$195,0,IF('Indicator Data'!AE43&lt;DJ$194,10,(DJ$195-'Indicator Data'!AE43)/(DJ$195-DJ$194)*10)),1))</f>
        <v>6</v>
      </c>
      <c r="DK40" s="35">
        <f t="shared" si="65"/>
        <v>7.7</v>
      </c>
      <c r="DL40" s="35">
        <f t="shared" si="66"/>
        <v>6.3</v>
      </c>
      <c r="DM40" s="37">
        <f t="shared" si="102"/>
        <v>7</v>
      </c>
      <c r="DN40" s="38">
        <f t="shared" si="103"/>
        <v>3.9</v>
      </c>
      <c r="DO40" s="35">
        <f>ROUND(IF('Indicator Data'!AH43=0,0,IF('Indicator Data'!AH43&gt;DO$195,10,IF('Indicator Data'!AH43&lt;DO$194,0,10-(DO$195-'Indicator Data'!AH43)/(DO$195-DO$194)*10))),1)</f>
        <v>3</v>
      </c>
      <c r="DP40" s="35">
        <f>ROUND(IF('Indicator Data'!AI43=0,0,IF(LOG('Indicator Data'!AI43)&gt;LOG(DP$195),10,IF(LOG('Indicator Data'!AI43)&lt;LOG(DP$194),0,10-(LOG(DP$195)-LOG('Indicator Data'!AI43))/(LOG(DP$195)-LOG(DP$194))*10))),1)</f>
        <v>3.3</v>
      </c>
      <c r="DQ40" s="37">
        <f t="shared" si="104"/>
        <v>3.2</v>
      </c>
      <c r="DR40" s="35">
        <f>'Indicator Data'!AJ43</f>
        <v>0</v>
      </c>
      <c r="DS40" s="35">
        <f>'Indicator Data'!AK43</f>
        <v>0</v>
      </c>
      <c r="DT40" s="37">
        <f t="shared" si="105"/>
        <v>0</v>
      </c>
      <c r="DU40" s="38">
        <f t="shared" si="106"/>
        <v>2.2000000000000002</v>
      </c>
      <c r="DV40" s="13"/>
      <c r="DW40" s="83"/>
    </row>
    <row r="41" spans="1:127" s="2" customFormat="1" x14ac:dyDescent="0.3">
      <c r="A41" s="98" t="str">
        <f>'Indicator Data'!A44</f>
        <v>Congo DR</v>
      </c>
      <c r="B41" s="39" t="str">
        <f>'Indicator Data'!B44</f>
        <v>COD</v>
      </c>
      <c r="C41" s="35">
        <f>ROUND(IF('Indicator Data'!C44=0,0.1,IF(LOG('Indicator Data'!C44)&gt;C$195,10,IF(LOG('Indicator Data'!C44)&lt;C$194,0,10-(C$195-LOG('Indicator Data'!C44))/(C$195-C$194)*10))),1)</f>
        <v>9.1999999999999993</v>
      </c>
      <c r="D41" s="35">
        <f>ROUND(IF('Indicator Data'!D44=0,0.1,IF(LOG('Indicator Data'!D44)&gt;D$195,10,IF(LOG('Indicator Data'!D44)&lt;D$194,0,10-(D$195-LOG('Indicator Data'!D44))/(D$195-D$194)*10))),1)</f>
        <v>0.1</v>
      </c>
      <c r="E41" s="35">
        <f t="shared" si="67"/>
        <v>6.5</v>
      </c>
      <c r="F41" s="35">
        <f>IF('Indicator Data'!E44="No data",0.1,(ROUND(IF('Indicator Data'!E44=0,0,IF(LOG('Indicator Data'!E44)&gt;F$195,10,IF(LOG('Indicator Data'!E44)&lt;F$194,0,10-(F$195-LOG('Indicator Data'!E44))/(F$195-F$194)*10))),1)))</f>
        <v>9.1999999999999993</v>
      </c>
      <c r="G41" s="35">
        <f>ROUND(IF('Indicator Data'!F44=0,0,IF(LOG('Indicator Data'!F44)&gt;G$195,10,IF(LOG('Indicator Data'!F44)&lt;G$194,0,10-(G$195-LOG('Indicator Data'!F44))/(G$195-G$194)*10))),1)</f>
        <v>0</v>
      </c>
      <c r="H41" s="35">
        <f>ROUND(IF('Indicator Data'!G44=0,0,IF(LOG('Indicator Data'!G44)&gt;H$195,10,IF(LOG('Indicator Data'!G44)&lt;H$194,0,10-(H$195-LOG('Indicator Data'!G44))/(H$195-H$194)*10))),1)</f>
        <v>0</v>
      </c>
      <c r="I41" s="35">
        <f>ROUND(IF('Indicator Data'!H44=0,0,IF(LOG('Indicator Data'!H44)&gt;I$195,10,IF(LOG('Indicator Data'!H44)&lt;I$194,0,10-(I$195-LOG('Indicator Data'!H44))/(I$195-I$194)*10))),1)</f>
        <v>0</v>
      </c>
      <c r="J41" s="35">
        <f t="shared" si="68"/>
        <v>0</v>
      </c>
      <c r="K41" s="35">
        <f>ROUND(IF('Indicator Data'!I44=0,0,IF(LOG('Indicator Data'!I44)&gt;K$195,10,IF(LOG('Indicator Data'!I44)&lt;K$194,0,10-(K$195-LOG('Indicator Data'!I44))/(K$195-K$194)*10))),1)</f>
        <v>0</v>
      </c>
      <c r="L41" s="35">
        <f t="shared" si="69"/>
        <v>0</v>
      </c>
      <c r="M41" s="35">
        <f>ROUND(IF('Indicator Data'!J44=0,0,IF(LOG('Indicator Data'!J44)&gt;M$195,10,IF(LOG('Indicator Data'!J44)&lt;M$194,0,10-(M$195-LOG('Indicator Data'!J44))/(M$195-M$194)*10))),1)</f>
        <v>7.3</v>
      </c>
      <c r="N41" s="36">
        <f>'Indicator Data'!C44/'Indicator Data'!$CC44</f>
        <v>6.1036673193068727E-4</v>
      </c>
      <c r="O41" s="36">
        <f>'Indicator Data'!D44/'Indicator Data'!$CC44</f>
        <v>0</v>
      </c>
      <c r="P41" s="36">
        <f>IF(F41=0.1,"x",'Indicator Data'!E44/'Indicator Data'!$CC44)</f>
        <v>6.3535345392926566E-3</v>
      </c>
      <c r="Q41" s="36">
        <f>'Indicator Data'!F44/'Indicator Data'!$CC44</f>
        <v>0</v>
      </c>
      <c r="R41" s="36">
        <f>'Indicator Data'!G44/'Indicator Data'!$CC44</f>
        <v>0</v>
      </c>
      <c r="S41" s="36">
        <f>'Indicator Data'!H44/'Indicator Data'!$CC44</f>
        <v>0</v>
      </c>
      <c r="T41" s="36">
        <f>'Indicator Data'!I44/'Indicator Data'!$CC44</f>
        <v>0</v>
      </c>
      <c r="U41" s="36">
        <f>'Indicator Data'!J44/'Indicator Data'!$CC44</f>
        <v>1.1097149726030134E-4</v>
      </c>
      <c r="V41" s="35">
        <f t="shared" si="70"/>
        <v>3.1</v>
      </c>
      <c r="W41" s="35">
        <f t="shared" si="71"/>
        <v>0</v>
      </c>
      <c r="X41" s="35">
        <f t="shared" si="72"/>
        <v>1.7</v>
      </c>
      <c r="Y41" s="35">
        <f t="shared" si="73"/>
        <v>4.2</v>
      </c>
      <c r="Z41" s="35">
        <f t="shared" si="74"/>
        <v>0</v>
      </c>
      <c r="AA41" s="35">
        <f t="shared" si="75"/>
        <v>0</v>
      </c>
      <c r="AB41" s="35">
        <f t="shared" si="76"/>
        <v>0</v>
      </c>
      <c r="AC41" s="35">
        <f t="shared" si="77"/>
        <v>0</v>
      </c>
      <c r="AD41" s="35">
        <f t="shared" si="78"/>
        <v>0</v>
      </c>
      <c r="AE41" s="35">
        <f t="shared" si="79"/>
        <v>0</v>
      </c>
      <c r="AF41" s="35">
        <f t="shared" si="80"/>
        <v>0</v>
      </c>
      <c r="AG41" s="35">
        <f>ROUND(IF('Indicator Data'!K44=0,0,IF('Indicator Data'!K44&gt;AG$195,10,IF('Indicator Data'!K44&lt;AG$194,0,10-(AG$195-'Indicator Data'!K44)/(AG$195-AG$194)*10))),1)</f>
        <v>1</v>
      </c>
      <c r="AH41" s="35">
        <f t="shared" si="81"/>
        <v>6.2</v>
      </c>
      <c r="AI41" s="35">
        <f t="shared" si="82"/>
        <v>0.1</v>
      </c>
      <c r="AJ41" s="35">
        <f t="shared" si="83"/>
        <v>0</v>
      </c>
      <c r="AK41" s="35">
        <f t="shared" si="84"/>
        <v>0</v>
      </c>
      <c r="AL41" s="35">
        <f t="shared" si="85"/>
        <v>0</v>
      </c>
      <c r="AM41" s="35">
        <f t="shared" si="86"/>
        <v>0</v>
      </c>
      <c r="AN41" s="35">
        <f t="shared" si="87"/>
        <v>4.5999999999999996</v>
      </c>
      <c r="AO41" s="143">
        <f t="shared" si="88"/>
        <v>4.5</v>
      </c>
      <c r="AP41" s="143">
        <f t="shared" si="41"/>
        <v>7.5</v>
      </c>
      <c r="AQ41" s="143">
        <f t="shared" si="89"/>
        <v>0</v>
      </c>
      <c r="AR41" s="143">
        <f t="shared" si="90"/>
        <v>0</v>
      </c>
      <c r="AS41" s="35">
        <f t="shared" si="91"/>
        <v>2.8</v>
      </c>
      <c r="AT41" s="35">
        <f>IF('Indicator Data'!L44="No data","x",IF('Indicator Data'!CD44&lt;1000,"x",ROUND((IF('Indicator Data'!L44&gt;AT$195,10,IF('Indicator Data'!L44&lt;AT$194,0,10-(AT$195-'Indicator Data'!L44)/(AT$195-AT$194)*10))),1)))</f>
        <v>0</v>
      </c>
      <c r="AU41" s="143">
        <f t="shared" si="92"/>
        <v>1.4</v>
      </c>
      <c r="AV41" s="35">
        <f>IF('Indicator Data'!M44="No data","x",ROUND(IF('Indicator Data'!M44=0,0,IF(LOG('Indicator Data'!M44)&gt;AV$195,10,IF(LOG('Indicator Data'!M44)&lt;AV$194,0,10-(AV$195-LOG('Indicator Data'!M44))/(AV$195-AV$194)*10))),1))</f>
        <v>9.4</v>
      </c>
      <c r="AW41" s="36">
        <f>IF(AV41="x","x",'Indicator Data'!M44/'Indicator Data'!$CC44)</f>
        <v>0.4573979022347453</v>
      </c>
      <c r="AX41" s="35">
        <f t="shared" si="42"/>
        <v>5.0999999999999996</v>
      </c>
      <c r="AY41" s="35">
        <f t="shared" si="43"/>
        <v>7.9</v>
      </c>
      <c r="AZ41" s="35">
        <f>IF('Indicator Data'!N44="No data","x",ROUND(IF('Indicator Data'!N44=0,0,IF(LOG('Indicator Data'!N44)&gt;AZ$195,10,IF(LOG('Indicator Data'!N44)&lt;AZ$194,0,10-(AZ$195-LOG('Indicator Data'!N44))/(AZ$195-AZ$194)*10))),1))</f>
        <v>10</v>
      </c>
      <c r="BA41" s="36">
        <f>IF(AZ41="x","x",'Indicator Data'!N44/'Indicator Data'!$CC44)</f>
        <v>0.2409522440007256</v>
      </c>
      <c r="BB41" s="35">
        <f t="shared" si="44"/>
        <v>10</v>
      </c>
      <c r="BC41" s="35">
        <f t="shared" si="45"/>
        <v>10</v>
      </c>
      <c r="BD41" s="35">
        <f>IF('Indicator Data'!O44="No data","x",ROUND(IF('Indicator Data'!O44=0,0,IF(LOG('Indicator Data'!O44)&gt;BD$195,10,IF(LOG('Indicator Data'!O44)&lt;BD$194,0,10-(BD$195-LOG('Indicator Data'!O44))/(BD$195-BD$194)*10))),1))</f>
        <v>0</v>
      </c>
      <c r="BE41" s="36">
        <f>IF(BD41="x","x",'Indicator Data'!O44/'Indicator Data'!$CC44)</f>
        <v>0</v>
      </c>
      <c r="BF41" s="35">
        <f t="shared" si="46"/>
        <v>0</v>
      </c>
      <c r="BG41" s="35">
        <f t="shared" si="47"/>
        <v>0</v>
      </c>
      <c r="BH41" s="35">
        <f>IF('Indicator Data'!P44="No data","x",ROUND(IF('Indicator Data'!P44=0,0,IF(LOG('Indicator Data'!P44)&gt;BH$195,10,IF(LOG('Indicator Data'!P44)&lt;BH$194,0,10-(BH$195-LOG('Indicator Data'!P44))/(BH$195-BH$194)*10))),1))</f>
        <v>10</v>
      </c>
      <c r="BI41" s="36">
        <f>IF(BH41="x","x",'Indicator Data'!P44/'Indicator Data'!$CC44)</f>
        <v>0.26003360178483498</v>
      </c>
      <c r="BJ41" s="35">
        <f t="shared" si="48"/>
        <v>10</v>
      </c>
      <c r="BK41" s="35">
        <f t="shared" si="49"/>
        <v>10</v>
      </c>
      <c r="BL41" s="35">
        <f t="shared" si="50"/>
        <v>8.5</v>
      </c>
      <c r="BM41" s="35">
        <f>ROUND(IF('Indicator Data'!Q44=0,0,IF(LOG('Indicator Data'!Q44)&gt;BM$195,10,IF(LOG('Indicator Data'!Q44)&lt;BM$194,0,10-(BM$195-LOG('Indicator Data'!Q44))/(BM$195-BM$194)*10))),1)</f>
        <v>9.8000000000000007</v>
      </c>
      <c r="BN41" s="35">
        <f>ROUND(IF('Indicator Data'!R44=0,0,IF(LOG('Indicator Data'!R44)&gt;BN$195,10,IF(LOG('Indicator Data'!R44)&lt;BN$194,0,10-(BN$195-LOG('Indicator Data'!R44))/(BN$195-BN$194)*10))),1)</f>
        <v>8.1</v>
      </c>
      <c r="BO41" s="35">
        <f t="shared" si="51"/>
        <v>8.6666666666666661</v>
      </c>
      <c r="BP41" s="36">
        <f>'Indicator Data'!Q44/'Indicator Data'!$CC44</f>
        <v>0.97242092225613452</v>
      </c>
      <c r="BQ41" s="36">
        <f>'Indicator Data'!R44/'Indicator Data'!$CC44</f>
        <v>8.7922674553173995E-3</v>
      </c>
      <c r="BR41" s="35">
        <f t="shared" si="93"/>
        <v>9.6999999999999993</v>
      </c>
      <c r="BS41" s="35">
        <f t="shared" si="94"/>
        <v>0.1</v>
      </c>
      <c r="BT41" s="35">
        <f t="shared" si="28"/>
        <v>3.2999999999999994</v>
      </c>
      <c r="BU41" s="35">
        <f t="shared" si="52"/>
        <v>6.7</v>
      </c>
      <c r="BV41" s="35">
        <f>ROUND(IF('Indicator Data'!S44=0,0,IF(LOG('Indicator Data'!S44)&gt;BV$195,10,IF(LOG('Indicator Data'!S44)&lt;BV$194,0,10-(BV$195-LOG('Indicator Data'!S44))/(BV$195-BV$194)*10))),1)</f>
        <v>4</v>
      </c>
      <c r="BW41" s="35">
        <f>ROUND(IF('Indicator Data'!T44=0,0,IF(LOG('Indicator Data'!T44)&gt;BW$195,10,IF(LOG('Indicator Data'!T44)&lt;BW$194,0,10-(BW$195-LOG('Indicator Data'!T44))/(BW$195-BW$194)*10))),1)</f>
        <v>9.8000000000000007</v>
      </c>
      <c r="BX41" s="35">
        <f t="shared" si="53"/>
        <v>7.8666666666666671</v>
      </c>
      <c r="BY41" s="36">
        <f>'Indicator Data'!S44/'Indicator Data'!$CC44</f>
        <v>7.958718861965609E-5</v>
      </c>
      <c r="BZ41" s="36">
        <f>'Indicator Data'!T44/'Indicator Data'!$CC44</f>
        <v>0.96059635313556757</v>
      </c>
      <c r="CA41" s="35">
        <f t="shared" si="95"/>
        <v>0</v>
      </c>
      <c r="CB41" s="35">
        <f t="shared" si="96"/>
        <v>9.6</v>
      </c>
      <c r="CC41" s="35">
        <f t="shared" si="54"/>
        <v>6.3999999999999995</v>
      </c>
      <c r="CD41" s="35">
        <f t="shared" si="55"/>
        <v>7.2</v>
      </c>
      <c r="CE41" s="35">
        <f t="shared" si="56"/>
        <v>7</v>
      </c>
      <c r="CF41" s="35">
        <f>ROUND(IF('Indicator Data'!U44=0,0,IF(LOG('Indicator Data'!U44)&gt;CF$195,10,IF(LOG('Indicator Data'!U44)&lt;CF$194,0,10-(CF$195-LOG('Indicator Data'!U44))/(CF$195-CF$194)*10))),1)</f>
        <v>9.6999999999999993</v>
      </c>
      <c r="CG41" s="36">
        <f>'Indicator Data'!U44/'Indicator Data'!$CC44</f>
        <v>0.83900945010794115</v>
      </c>
      <c r="CH41" s="35">
        <f t="shared" si="97"/>
        <v>9.3000000000000007</v>
      </c>
      <c r="CI41" s="35">
        <f t="shared" si="57"/>
        <v>9.5</v>
      </c>
      <c r="CJ41" s="35">
        <f>ROUND(IF('Indicator Data'!V44=0,0,IF(LOG('Indicator Data'!V44)&gt;CJ$195,10,IF(LOG('Indicator Data'!V44)&lt;CJ$194,0,10-(CJ$195-LOG('Indicator Data'!V44))/(CJ$195-CJ$194)*10))),1)</f>
        <v>9.6999999999999993</v>
      </c>
      <c r="CK41" s="36">
        <f>IF('Indicator Data'!V44/'Indicator Data'!$CC44&gt;1,1,'Indicator Data'!V44/'Indicator Data'!$CC44)</f>
        <v>0.85961161680473841</v>
      </c>
      <c r="CL41" s="35">
        <f t="shared" si="98"/>
        <v>8.6</v>
      </c>
      <c r="CM41" s="35">
        <f t="shared" si="58"/>
        <v>9.1999999999999993</v>
      </c>
      <c r="CN41" s="35">
        <f>ROUND(IF('Indicator Data'!W44=0,0,IF(LOG('Indicator Data'!W44)&gt;CN$195,10,IF(LOG('Indicator Data'!W44)&lt;CN$194,0,10-(CN$195-LOG('Indicator Data'!W44))/(CN$195-CN$194)*10))),1)</f>
        <v>9.8000000000000007</v>
      </c>
      <c r="CO41" s="36">
        <f>'Indicator Data'!W44/'Indicator Data'!$CC44</f>
        <v>0.90301532156312136</v>
      </c>
      <c r="CP41" s="35">
        <f t="shared" si="99"/>
        <v>9</v>
      </c>
      <c r="CQ41" s="35">
        <f t="shared" si="59"/>
        <v>9.4</v>
      </c>
      <c r="CR41" s="35">
        <f t="shared" si="100"/>
        <v>9</v>
      </c>
      <c r="CS41" s="35">
        <f>IF('Indicator Data'!BS44="No data","x",ROUND(IF('Indicator Data'!BS44&gt;CS$195,0,IF('Indicator Data'!BS44&lt;CS$194,10,(CS$195-'Indicator Data'!BS44)/(CS$195-CS$194)*10)),1))</f>
        <v>8.8000000000000007</v>
      </c>
      <c r="CT41" s="35">
        <f>IF('Indicator Data'!BT44="No data","x",ROUND(IF('Indicator Data'!BT44&gt;CT$195,0,IF('Indicator Data'!BT44&lt;CT$194,10,(CT$195-'Indicator Data'!BT44)/(CT$195-CT$194)*10)),1))</f>
        <v>9.5</v>
      </c>
      <c r="CU41" s="35">
        <f>IF('Indicator Data'!AC44="No data","x",ROUND(IF('Indicator Data'!AC44&gt;CU$195,0,IF('Indicator Data'!AC44&lt;CU$194,10,(CU$195-'Indicator Data'!AC44)/(CU$195-CU$194)*10)),1))</f>
        <v>9.6</v>
      </c>
      <c r="CV41" s="35">
        <f t="shared" si="101"/>
        <v>9.3000000000000007</v>
      </c>
      <c r="CW41" s="35">
        <f>IF('Indicator Data'!X44="No data","x",ROUND(IF(LOG('Indicator Data'!X44)&gt;CW$195,10,IF(LOG('Indicator Data'!X44)&lt;CW$194,0,10-(CW$195-LOG('Indicator Data'!X44))/(CW$195-CW$194)*10)),1))</f>
        <v>5.2</v>
      </c>
      <c r="CX41" s="35">
        <f>IF('Indicator Data'!Y44="No data","x",ROUND(IF('Indicator Data'!Y44&gt;CX$195,10,IF('Indicator Data'!Y44&lt;CX$194,0,10-(CX$195-'Indicator Data'!Y44)/(CX$195-CX$194)*10)),1))</f>
        <v>9</v>
      </c>
      <c r="CY41" s="35">
        <f>IF('Indicator Data'!Z44="No data","x",ROUND(IF('Indicator Data'!Z44&gt;CY$195,10,IF('Indicator Data'!Z44&lt;CY$194,0,10-(CY$195-'Indicator Data'!Z44)/(CY$195-CY$194)*10)),1))</f>
        <v>4.5</v>
      </c>
      <c r="CZ41" s="35">
        <f>IF('Indicator Data'!AA44="No data","x",ROUND(IF('Indicator Data'!AA44&gt;CZ$195,10,IF('Indicator Data'!AA44&lt;CZ$194,0,10-(CZ$195-'Indicator Data'!AA44)/(CZ$195-CZ$194)*10)),1))</f>
        <v>8.3000000000000007</v>
      </c>
      <c r="DA41" s="35">
        <f t="shared" si="60"/>
        <v>6.8</v>
      </c>
      <c r="DB41" s="35">
        <f t="shared" si="61"/>
        <v>7.6</v>
      </c>
      <c r="DC41" s="35">
        <f>IF('Indicator Data'!AF44="No data","x",ROUND(IF('Indicator Data'!AF44&gt;DC$195,10,IF('Indicator Data'!AF44&lt;DC$194,0,10-(DC$195-'Indicator Data'!AF44)/(DC$195-DC$194)*10)),1))</f>
        <v>8.6</v>
      </c>
      <c r="DD41" s="35">
        <f>IF('Indicator Data'!AG44="No data","x",ROUND(IF('Indicator Data'!AG44&gt;DD$195,10,IF('Indicator Data'!AG44&lt;DD$194,0,10-(DD$195-'Indicator Data'!AG44)/(DD$195-DD$194)*10)),1))</f>
        <v>8.4</v>
      </c>
      <c r="DE41" s="35">
        <f t="shared" si="62"/>
        <v>7.3</v>
      </c>
      <c r="DF41" s="35">
        <f>IF('Indicator Data'!AB44="No data","x",ROUND(IF('Indicator Data'!AB44&gt;DF$195,10,IF('Indicator Data'!AB44&lt;DF$194,0,10-(DF$195-'Indicator Data'!AB44)/(DF$195-DF$194)*10)),1))</f>
        <v>4</v>
      </c>
      <c r="DG41" s="35">
        <f t="shared" si="63"/>
        <v>8</v>
      </c>
      <c r="DH41" s="144">
        <f>IF('Indicator Data'!AD44="No data","x",'Indicator Data'!AD44/'Indicator Data'!$CB44)</f>
        <v>4.3980998779340262E-5</v>
      </c>
      <c r="DI41" s="35">
        <f t="shared" si="64"/>
        <v>9.6</v>
      </c>
      <c r="DJ41" s="35">
        <f>IF('Indicator Data'!AE44="No data","x",ROUND(IF('Indicator Data'!AE44&gt;DJ$195,0,IF('Indicator Data'!AE44&lt;DJ$194,10,(DJ$195-'Indicator Data'!AE44)/(DJ$195-DJ$194)*10)),1))</f>
        <v>8</v>
      </c>
      <c r="DK41" s="35">
        <f t="shared" si="65"/>
        <v>8.8000000000000007</v>
      </c>
      <c r="DL41" s="35">
        <f t="shared" si="66"/>
        <v>8</v>
      </c>
      <c r="DM41" s="37">
        <f t="shared" si="102"/>
        <v>8.3000000000000007</v>
      </c>
      <c r="DN41" s="38">
        <f t="shared" si="103"/>
        <v>4.5</v>
      </c>
      <c r="DO41" s="35">
        <f>ROUND(IF('Indicator Data'!AH44=0,0,IF('Indicator Data'!AH44&gt;DO$195,10,IF('Indicator Data'!AH44&lt;DO$194,0,10-(DO$195-'Indicator Data'!AH44)/(DO$195-DO$194)*10))),1)</f>
        <v>10</v>
      </c>
      <c r="DP41" s="35">
        <f>ROUND(IF('Indicator Data'!AI44=0,0,IF(LOG('Indicator Data'!AI44)&gt;LOG(DP$195),10,IF(LOG('Indicator Data'!AI44)&lt;LOG(DP$194),0,10-(LOG(DP$195)-LOG('Indicator Data'!AI44))/(LOG(DP$195)-LOG(DP$194))*10))),1)</f>
        <v>9.9</v>
      </c>
      <c r="DQ41" s="37">
        <f t="shared" si="104"/>
        <v>10</v>
      </c>
      <c r="DR41" s="35">
        <f>'Indicator Data'!AJ44</f>
        <v>0</v>
      </c>
      <c r="DS41" s="35">
        <f>'Indicator Data'!AK44</f>
        <v>5</v>
      </c>
      <c r="DT41" s="37">
        <f t="shared" si="105"/>
        <v>9</v>
      </c>
      <c r="DU41" s="38">
        <f t="shared" si="106"/>
        <v>9</v>
      </c>
      <c r="DV41" s="13"/>
      <c r="DW41" s="83"/>
    </row>
    <row r="42" spans="1:127" s="2" customFormat="1" x14ac:dyDescent="0.3">
      <c r="A42" s="98" t="str">
        <f>'Indicator Data'!A45</f>
        <v>Costa Rica</v>
      </c>
      <c r="B42" s="39" t="str">
        <f>'Indicator Data'!B45</f>
        <v>CRI</v>
      </c>
      <c r="C42" s="35">
        <f>ROUND(IF('Indicator Data'!C45=0,0.1,IF(LOG('Indicator Data'!C45)&gt;C$195,10,IF(LOG('Indicator Data'!C45)&lt;C$194,0,10-(C$195-LOG('Indicator Data'!C45))/(C$195-C$194)*10))),1)</f>
        <v>7.5</v>
      </c>
      <c r="D42" s="35">
        <f>ROUND(IF('Indicator Data'!D45=0,0.1,IF(LOG('Indicator Data'!D45)&gt;D$195,10,IF(LOG('Indicator Data'!D45)&lt;D$194,0,10-(D$195-LOG('Indicator Data'!D45))/(D$195-D$194)*10))),1)</f>
        <v>10</v>
      </c>
      <c r="E42" s="35">
        <f t="shared" si="67"/>
        <v>9.1</v>
      </c>
      <c r="F42" s="35">
        <f>IF('Indicator Data'!E45="No data",0.1,(ROUND(IF('Indicator Data'!E45=0,0,IF(LOG('Indicator Data'!E45)&gt;F$195,10,IF(LOG('Indicator Data'!E45)&lt;F$194,0,10-(F$195-LOG('Indicator Data'!E45))/(F$195-F$194)*10))),1)))</f>
        <v>4.9000000000000004</v>
      </c>
      <c r="G42" s="35">
        <f>ROUND(IF('Indicator Data'!F45=0,0,IF(LOG('Indicator Data'!F45)&gt;G$195,10,IF(LOG('Indicator Data'!F45)&lt;G$194,0,10-(G$195-LOG('Indicator Data'!F45))/(G$195-G$194)*10))),1)</f>
        <v>7.5</v>
      </c>
      <c r="H42" s="35">
        <f>ROUND(IF('Indicator Data'!G45=0,0,IF(LOG('Indicator Data'!G45)&gt;H$195,10,IF(LOG('Indicator Data'!G45)&lt;H$194,0,10-(H$195-LOG('Indicator Data'!G45))/(H$195-H$194)*10))),1)</f>
        <v>3.4</v>
      </c>
      <c r="I42" s="35">
        <f>ROUND(IF('Indicator Data'!H45=0,0,IF(LOG('Indicator Data'!H45)&gt;I$195,10,IF(LOG('Indicator Data'!H45)&lt;I$194,0,10-(I$195-LOG('Indicator Data'!H45))/(I$195-I$194)*10))),1)</f>
        <v>0</v>
      </c>
      <c r="J42" s="35">
        <f t="shared" si="68"/>
        <v>1.9</v>
      </c>
      <c r="K42" s="35">
        <f>ROUND(IF('Indicator Data'!I45=0,0,IF(LOG('Indicator Data'!I45)&gt;K$195,10,IF(LOG('Indicator Data'!I45)&lt;K$194,0,10-(K$195-LOG('Indicator Data'!I45))/(K$195-K$194)*10))),1)</f>
        <v>4.5</v>
      </c>
      <c r="L42" s="35">
        <f t="shared" si="69"/>
        <v>3.3</v>
      </c>
      <c r="M42" s="35">
        <f>ROUND(IF('Indicator Data'!J45=0,0,IF(LOG('Indicator Data'!J45)&gt;M$195,10,IF(LOG('Indicator Data'!J45)&lt;M$194,0,10-(M$195-LOG('Indicator Data'!J45))/(M$195-M$194)*10))),1)</f>
        <v>0</v>
      </c>
      <c r="N42" s="36">
        <f>'Indicator Data'!C45/'Indicator Data'!$CC45</f>
        <v>2.1000957033339121E-3</v>
      </c>
      <c r="O42" s="36">
        <f>'Indicator Data'!D45/'Indicator Data'!$CC45</f>
        <v>2.097913881341154E-3</v>
      </c>
      <c r="P42" s="36">
        <f>IF(F42=0.1,"x",'Indicator Data'!E45/'Indicator Data'!$CC45)</f>
        <v>1.8486721553655769E-3</v>
      </c>
      <c r="Q42" s="36">
        <f>'Indicator Data'!F45/'Indicator Data'!$CC45</f>
        <v>6.2082781199494558E-5</v>
      </c>
      <c r="R42" s="36">
        <f>'Indicator Data'!G45/'Indicator Data'!$CC45</f>
        <v>4.75618933890713E-4</v>
      </c>
      <c r="S42" s="36">
        <f>'Indicator Data'!H45/'Indicator Data'!$CC45</f>
        <v>0</v>
      </c>
      <c r="T42" s="36">
        <f>'Indicator Data'!I45/'Indicator Data'!$CC45</f>
        <v>3.695923973717113E-4</v>
      </c>
      <c r="U42" s="36">
        <f>'Indicator Data'!J45/'Indicator Data'!$CC45</f>
        <v>0</v>
      </c>
      <c r="V42" s="35">
        <f t="shared" si="70"/>
        <v>10</v>
      </c>
      <c r="W42" s="35">
        <f t="shared" si="71"/>
        <v>10</v>
      </c>
      <c r="X42" s="35">
        <f t="shared" si="72"/>
        <v>10</v>
      </c>
      <c r="Y42" s="35">
        <f t="shared" si="73"/>
        <v>1.2</v>
      </c>
      <c r="Z42" s="35">
        <f t="shared" si="74"/>
        <v>9.5</v>
      </c>
      <c r="AA42" s="35">
        <f t="shared" si="75"/>
        <v>0.3</v>
      </c>
      <c r="AB42" s="35">
        <f t="shared" si="76"/>
        <v>0</v>
      </c>
      <c r="AC42" s="35">
        <f t="shared" si="77"/>
        <v>0.2</v>
      </c>
      <c r="AD42" s="35">
        <f t="shared" si="78"/>
        <v>0.4</v>
      </c>
      <c r="AE42" s="35">
        <f t="shared" si="79"/>
        <v>0.3</v>
      </c>
      <c r="AF42" s="35">
        <f t="shared" si="80"/>
        <v>0</v>
      </c>
      <c r="AG42" s="35">
        <f>ROUND(IF('Indicator Data'!K45=0,0,IF('Indicator Data'!K45&gt;AG$195,10,IF('Indicator Data'!K45&lt;AG$194,0,10-(AG$195-'Indicator Data'!K45)/(AG$195-AG$194)*10))),1)</f>
        <v>3.8</v>
      </c>
      <c r="AH42" s="35">
        <f t="shared" si="81"/>
        <v>8.8000000000000007</v>
      </c>
      <c r="AI42" s="35">
        <f t="shared" si="82"/>
        <v>10</v>
      </c>
      <c r="AJ42" s="35">
        <f t="shared" si="83"/>
        <v>1.9</v>
      </c>
      <c r="AK42" s="35">
        <f t="shared" si="84"/>
        <v>0</v>
      </c>
      <c r="AL42" s="35">
        <f t="shared" si="85"/>
        <v>1</v>
      </c>
      <c r="AM42" s="35">
        <f t="shared" si="86"/>
        <v>2.5</v>
      </c>
      <c r="AN42" s="35">
        <f t="shared" si="87"/>
        <v>0</v>
      </c>
      <c r="AO42" s="143">
        <f t="shared" si="88"/>
        <v>9.6</v>
      </c>
      <c r="AP42" s="143">
        <f t="shared" si="41"/>
        <v>3.3</v>
      </c>
      <c r="AQ42" s="143">
        <f t="shared" si="89"/>
        <v>8.6999999999999993</v>
      </c>
      <c r="AR42" s="143">
        <f t="shared" si="90"/>
        <v>1.9</v>
      </c>
      <c r="AS42" s="35">
        <f t="shared" si="91"/>
        <v>1.9</v>
      </c>
      <c r="AT42" s="35">
        <f>IF('Indicator Data'!L45="No data","x",IF('Indicator Data'!CD45&lt;1000,"x",ROUND((IF('Indicator Data'!L45&gt;AT$195,10,IF('Indicator Data'!L45&lt;AT$194,0,10-(AT$195-'Indicator Data'!L45)/(AT$195-AT$194)*10))),1)))</f>
        <v>0</v>
      </c>
      <c r="AU42" s="143">
        <f t="shared" si="92"/>
        <v>1</v>
      </c>
      <c r="AV42" s="35" t="str">
        <f>IF('Indicator Data'!M45="No data","x",ROUND(IF('Indicator Data'!M45=0,0,IF(LOG('Indicator Data'!M45)&gt;AV$195,10,IF(LOG('Indicator Data'!M45)&lt;AV$194,0,10-(AV$195-LOG('Indicator Data'!M45))/(AV$195-AV$194)*10))),1))</f>
        <v>x</v>
      </c>
      <c r="AW42" s="36" t="str">
        <f>IF(AV42="x","x",'Indicator Data'!M45/'Indicator Data'!$CC45)</f>
        <v>x</v>
      </c>
      <c r="AX42" s="35" t="str">
        <f t="shared" si="42"/>
        <v>x</v>
      </c>
      <c r="AY42" s="35" t="str">
        <f t="shared" si="43"/>
        <v>x</v>
      </c>
      <c r="AZ42" s="35" t="str">
        <f>IF('Indicator Data'!N45="No data","x",ROUND(IF('Indicator Data'!N45=0,0,IF(LOG('Indicator Data'!N45)&gt;AZ$195,10,IF(LOG('Indicator Data'!N45)&lt;AZ$194,0,10-(AZ$195-LOG('Indicator Data'!N45))/(AZ$195-AZ$194)*10))),1))</f>
        <v>x</v>
      </c>
      <c r="BA42" s="36" t="str">
        <f>IF(AZ42="x","x",'Indicator Data'!N45/'Indicator Data'!$CC45)</f>
        <v>x</v>
      </c>
      <c r="BB42" s="35" t="str">
        <f t="shared" si="44"/>
        <v>x</v>
      </c>
      <c r="BC42" s="35" t="str">
        <f t="shared" si="45"/>
        <v>x</v>
      </c>
      <c r="BD42" s="35" t="str">
        <f>IF('Indicator Data'!O45="No data","x",ROUND(IF('Indicator Data'!O45=0,0,IF(LOG('Indicator Data'!O45)&gt;BD$195,10,IF(LOG('Indicator Data'!O45)&lt;BD$194,0,10-(BD$195-LOG('Indicator Data'!O45))/(BD$195-BD$194)*10))),1))</f>
        <v>x</v>
      </c>
      <c r="BE42" s="36" t="str">
        <f>IF(BD42="x","x",'Indicator Data'!O45/'Indicator Data'!$CC45)</f>
        <v>x</v>
      </c>
      <c r="BF42" s="35" t="str">
        <f t="shared" si="46"/>
        <v>x</v>
      </c>
      <c r="BG42" s="35" t="str">
        <f t="shared" si="47"/>
        <v>x</v>
      </c>
      <c r="BH42" s="35" t="str">
        <f>IF('Indicator Data'!P45="No data","x",ROUND(IF('Indicator Data'!P45=0,0,IF(LOG('Indicator Data'!P45)&gt;BH$195,10,IF(LOG('Indicator Data'!P45)&lt;BH$194,0,10-(BH$195-LOG('Indicator Data'!P45))/(BH$195-BH$194)*10))),1))</f>
        <v>x</v>
      </c>
      <c r="BI42" s="36" t="str">
        <f>IF(BH42="x","x",'Indicator Data'!P45/'Indicator Data'!$CC45)</f>
        <v>x</v>
      </c>
      <c r="BJ42" s="35" t="str">
        <f t="shared" si="48"/>
        <v>x</v>
      </c>
      <c r="BK42" s="35" t="str">
        <f t="shared" si="49"/>
        <v>x</v>
      </c>
      <c r="BL42" s="35" t="str">
        <f t="shared" si="50"/>
        <v>x</v>
      </c>
      <c r="BM42" s="35">
        <f>ROUND(IF('Indicator Data'!Q45=0,0,IF(LOG('Indicator Data'!Q45)&gt;BM$195,10,IF(LOG('Indicator Data'!Q45)&lt;BM$194,0,10-(BM$195-LOG('Indicator Data'!Q45))/(BM$195-BM$194)*10))),1)</f>
        <v>7.1</v>
      </c>
      <c r="BN42" s="35">
        <f>ROUND(IF('Indicator Data'!R45=0,0,IF(LOG('Indicator Data'!R45)&gt;BN$195,10,IF(LOG('Indicator Data'!R45)&lt;BN$194,0,10-(BN$195-LOG('Indicator Data'!R45))/(BN$195-BN$194)*10))),1)</f>
        <v>6.8</v>
      </c>
      <c r="BO42" s="35">
        <f t="shared" si="51"/>
        <v>6.8999999999999995</v>
      </c>
      <c r="BP42" s="36">
        <f>'Indicator Data'!Q45/'Indicator Data'!$CC45</f>
        <v>0.19968666101470106</v>
      </c>
      <c r="BQ42" s="36">
        <f>'Indicator Data'!R45/'Indicator Data'!$CC45</f>
        <v>2.4947163546235586E-2</v>
      </c>
      <c r="BR42" s="35">
        <f t="shared" si="93"/>
        <v>2</v>
      </c>
      <c r="BS42" s="35">
        <f t="shared" si="94"/>
        <v>0.3</v>
      </c>
      <c r="BT42" s="35">
        <f t="shared" si="28"/>
        <v>0.86666666666666659</v>
      </c>
      <c r="BU42" s="35">
        <f t="shared" si="52"/>
        <v>4.5</v>
      </c>
      <c r="BV42" s="35">
        <f>ROUND(IF('Indicator Data'!S45=0,0,IF(LOG('Indicator Data'!S45)&gt;BV$195,10,IF(LOG('Indicator Data'!S45)&lt;BV$194,0,10-(BV$195-LOG('Indicator Data'!S45))/(BV$195-BV$194)*10))),1)</f>
        <v>0</v>
      </c>
      <c r="BW42" s="35">
        <f>ROUND(IF('Indicator Data'!T45=0,0,IF(LOG('Indicator Data'!T45)&gt;BW$195,10,IF(LOG('Indicator Data'!T45)&lt;BW$194,0,10-(BW$195-LOG('Indicator Data'!T45))/(BW$195-BW$194)*10))),1)</f>
        <v>0</v>
      </c>
      <c r="BX42" s="35">
        <f t="shared" si="53"/>
        <v>0</v>
      </c>
      <c r="BY42" s="36">
        <f>'Indicator Data'!S45/'Indicator Data'!$CC45</f>
        <v>1.2473685720498797E-6</v>
      </c>
      <c r="BZ42" s="36">
        <f>'Indicator Data'!T45/'Indicator Data'!$CC45</f>
        <v>2.078947620083133E-6</v>
      </c>
      <c r="CA42" s="35">
        <f t="shared" si="95"/>
        <v>0</v>
      </c>
      <c r="CB42" s="35">
        <f t="shared" si="96"/>
        <v>0</v>
      </c>
      <c r="CC42" s="35">
        <f t="shared" si="54"/>
        <v>0</v>
      </c>
      <c r="CD42" s="35">
        <f t="shared" si="55"/>
        <v>0</v>
      </c>
      <c r="CE42" s="35">
        <f t="shared" si="56"/>
        <v>2.5</v>
      </c>
      <c r="CF42" s="35">
        <f>ROUND(IF('Indicator Data'!U45=0,0,IF(LOG('Indicator Data'!U45)&gt;CF$195,10,IF(LOG('Indicator Data'!U45)&lt;CF$194,0,10-(CF$195-LOG('Indicator Data'!U45))/(CF$195-CF$194)*10))),1)</f>
        <v>7.9</v>
      </c>
      <c r="CG42" s="36">
        <f>'Indicator Data'!U45/'Indicator Data'!$CC45</f>
        <v>0.71893542913428876</v>
      </c>
      <c r="CH42" s="35">
        <f t="shared" si="97"/>
        <v>8</v>
      </c>
      <c r="CI42" s="35">
        <f t="shared" si="57"/>
        <v>8</v>
      </c>
      <c r="CJ42" s="35">
        <f>ROUND(IF('Indicator Data'!V45=0,0,IF(LOG('Indicator Data'!V45)&gt;CJ$195,10,IF(LOG('Indicator Data'!V45)&lt;CJ$194,0,10-(CJ$195-LOG('Indicator Data'!V45))/(CJ$195-CJ$194)*10))),1)</f>
        <v>7.3</v>
      </c>
      <c r="CK42" s="36">
        <f>IF('Indicator Data'!V45/'Indicator Data'!$CC45&gt;1,1,'Indicator Data'!V45/'Indicator Data'!$CC45)</f>
        <v>0.28461766792387561</v>
      </c>
      <c r="CL42" s="35">
        <f t="shared" si="98"/>
        <v>2.8</v>
      </c>
      <c r="CM42" s="35">
        <f t="shared" si="58"/>
        <v>5.5</v>
      </c>
      <c r="CN42" s="35">
        <f>ROUND(IF('Indicator Data'!W45=0,0,IF(LOG('Indicator Data'!W45)&gt;CN$195,10,IF(LOG('Indicator Data'!W45)&lt;CN$194,0,10-(CN$195-LOG('Indicator Data'!W45))/(CN$195-CN$194)*10))),1)</f>
        <v>8</v>
      </c>
      <c r="CO42" s="36">
        <f>'Indicator Data'!W45/'Indicator Data'!$CC45</f>
        <v>0.8831664863934956</v>
      </c>
      <c r="CP42" s="35">
        <f t="shared" si="99"/>
        <v>8.8000000000000007</v>
      </c>
      <c r="CQ42" s="35">
        <f t="shared" si="59"/>
        <v>8.4</v>
      </c>
      <c r="CR42" s="35">
        <f t="shared" si="100"/>
        <v>6.6</v>
      </c>
      <c r="CS42" s="35">
        <f>IF('Indicator Data'!BS45="No data","x",ROUND(IF('Indicator Data'!BS45&gt;CS$195,0,IF('Indicator Data'!BS45&lt;CS$194,10,(CS$195-'Indicator Data'!BS45)/(CS$195-CS$194)*10)),1))</f>
        <v>0.2</v>
      </c>
      <c r="CT42" s="35">
        <f>IF('Indicator Data'!BT45="No data","x",ROUND(IF('Indicator Data'!BT45&gt;CT$195,0,IF('Indicator Data'!BT45&lt;CT$194,10,(CT$195-'Indicator Data'!BT45)/(CT$195-CT$194)*10)),1))</f>
        <v>0</v>
      </c>
      <c r="CU42" s="35">
        <f>IF('Indicator Data'!AC45="No data","x",ROUND(IF('Indicator Data'!AC45&gt;CU$195,0,IF('Indicator Data'!AC45&lt;CU$194,10,(CU$195-'Indicator Data'!AC45)/(CU$195-CU$194)*10)),1))</f>
        <v>1.6</v>
      </c>
      <c r="CV42" s="35">
        <f t="shared" si="101"/>
        <v>0.6</v>
      </c>
      <c r="CW42" s="35">
        <f>IF('Indicator Data'!X45="No data","x",ROUND(IF(LOG('Indicator Data'!X45)&gt;CW$195,10,IF(LOG('Indicator Data'!X45)&lt;CW$194,0,10-(CW$195-LOG('Indicator Data'!X45))/(CW$195-CW$194)*10)),1))</f>
        <v>6.6</v>
      </c>
      <c r="CX42" s="35">
        <f>IF('Indicator Data'!Y45="No data","x",ROUND(IF('Indicator Data'!Y45&gt;CX$195,10,IF('Indicator Data'!Y45&lt;CX$194,0,10-(CX$195-'Indicator Data'!Y45)/(CX$195-CX$194)*10)),1))</f>
        <v>3.8</v>
      </c>
      <c r="CY42" s="35">
        <f>IF('Indicator Data'!Z45="No data","x",ROUND(IF('Indicator Data'!Z45&gt;CY$195,10,IF('Indicator Data'!Z45&lt;CY$194,0,10-(CY$195-'Indicator Data'!Z45)/(CY$195-CY$194)*10)),1))</f>
        <v>8</v>
      </c>
      <c r="CZ42" s="35">
        <f>IF('Indicator Data'!AA45="No data","x",ROUND(IF('Indicator Data'!AA45&gt;CZ$195,10,IF('Indicator Data'!AA45&lt;CZ$194,0,10-(CZ$195-'Indicator Data'!AA45)/(CZ$195-CZ$194)*10)),1))</f>
        <v>3.7</v>
      </c>
      <c r="DA42" s="35">
        <f t="shared" si="60"/>
        <v>5.5</v>
      </c>
      <c r="DB42" s="35">
        <f t="shared" si="61"/>
        <v>3.9</v>
      </c>
      <c r="DC42" s="35">
        <f>IF('Indicator Data'!AF45="No data","x",ROUND(IF('Indicator Data'!AF45&gt;DC$195,10,IF('Indicator Data'!AF45&lt;DC$194,0,10-(DC$195-'Indicator Data'!AF45)/(DC$195-DC$194)*10)),1))</f>
        <v>0.4</v>
      </c>
      <c r="DD42" s="35">
        <f>IF('Indicator Data'!AG45="No data","x",ROUND(IF('Indicator Data'!AG45&gt;DD$195,10,IF('Indicator Data'!AG45&lt;DD$194,0,10-(DD$195-'Indicator Data'!AG45)/(DD$195-DD$194)*10)),1))</f>
        <v>1.2</v>
      </c>
      <c r="DE42" s="35">
        <f t="shared" si="62"/>
        <v>4</v>
      </c>
      <c r="DF42" s="35">
        <f>IF('Indicator Data'!AB45="No data","x",ROUND(IF('Indicator Data'!AB45&gt;DF$195,10,IF('Indicator Data'!AB45&lt;DF$194,0,10-(DF$195-'Indicator Data'!AB45)/(DF$195-DF$194)*10)),1))</f>
        <v>0.1</v>
      </c>
      <c r="DG42" s="35">
        <f t="shared" si="63"/>
        <v>0.5</v>
      </c>
      <c r="DH42" s="144">
        <f>IF('Indicator Data'!AD45="No data","x",'Indicator Data'!AD45/'Indicator Data'!$CB45)</f>
        <v>2.9975772038081598E-4</v>
      </c>
      <c r="DI42" s="35">
        <f t="shared" si="64"/>
        <v>7</v>
      </c>
      <c r="DJ42" s="35">
        <f>IF('Indicator Data'!AE45="No data","x",ROUND(IF('Indicator Data'!AE45&gt;DJ$195,0,IF('Indicator Data'!AE45&lt;DJ$194,10,(DJ$195-'Indicator Data'!AE45)/(DJ$195-DJ$194)*10)),1))</f>
        <v>2</v>
      </c>
      <c r="DK42" s="35">
        <f t="shared" si="65"/>
        <v>4.5</v>
      </c>
      <c r="DL42" s="35">
        <f t="shared" si="66"/>
        <v>3</v>
      </c>
      <c r="DM42" s="37">
        <f t="shared" si="102"/>
        <v>4.7</v>
      </c>
      <c r="DN42" s="38">
        <f t="shared" si="103"/>
        <v>6</v>
      </c>
      <c r="DO42" s="35">
        <f>ROUND(IF('Indicator Data'!AH45=0,0,IF('Indicator Data'!AH45&gt;DO$195,10,IF('Indicator Data'!AH45&lt;DO$194,0,10-(DO$195-'Indicator Data'!AH45)/(DO$195-DO$194)*10))),1)</f>
        <v>0.1</v>
      </c>
      <c r="DP42" s="35">
        <f>ROUND(IF('Indicator Data'!AI45=0,0,IF(LOG('Indicator Data'!AI45)&gt;LOG(DP$195),10,IF(LOG('Indicator Data'!AI45)&lt;LOG(DP$194),0,10-(LOG(DP$195)-LOG('Indicator Data'!AI45))/(LOG(DP$195)-LOG(DP$194))*10))),1)</f>
        <v>0.4</v>
      </c>
      <c r="DQ42" s="37">
        <f t="shared" si="104"/>
        <v>0.3</v>
      </c>
      <c r="DR42" s="35">
        <f>'Indicator Data'!AJ45</f>
        <v>0</v>
      </c>
      <c r="DS42" s="35">
        <f>'Indicator Data'!AK45</f>
        <v>0</v>
      </c>
      <c r="DT42" s="37">
        <f t="shared" si="105"/>
        <v>0</v>
      </c>
      <c r="DU42" s="38">
        <f t="shared" si="106"/>
        <v>0.2</v>
      </c>
      <c r="DV42" s="13"/>
      <c r="DW42" s="83"/>
    </row>
    <row r="43" spans="1:127" s="2" customFormat="1" x14ac:dyDescent="0.3">
      <c r="A43" s="98" t="str">
        <f>'Indicator Data'!A46</f>
        <v>Côte d'Ivoire</v>
      </c>
      <c r="B43" s="39" t="str">
        <f>'Indicator Data'!B46</f>
        <v>CIV</v>
      </c>
      <c r="C43" s="35">
        <f>ROUND(IF('Indicator Data'!C46=0,0.1,IF(LOG('Indicator Data'!C46)&gt;C$195,10,IF(LOG('Indicator Data'!C46)&lt;C$194,0,10-(C$195-LOG('Indicator Data'!C46))/(C$195-C$194)*10))),1)</f>
        <v>0.1</v>
      </c>
      <c r="D43" s="35">
        <f>ROUND(IF('Indicator Data'!D46=0,0.1,IF(LOG('Indicator Data'!D46)&gt;D$195,10,IF(LOG('Indicator Data'!D46)&lt;D$194,0,10-(D$195-LOG('Indicator Data'!D46))/(D$195-D$194)*10))),1)</f>
        <v>0.1</v>
      </c>
      <c r="E43" s="35">
        <f t="shared" si="67"/>
        <v>0.1</v>
      </c>
      <c r="F43" s="35">
        <f>IF('Indicator Data'!E46="No data",0.1,(ROUND(IF('Indicator Data'!E46=0,0,IF(LOG('Indicator Data'!E46)&gt;F$195,10,IF(LOG('Indicator Data'!E46)&lt;F$194,0,10-(F$195-LOG('Indicator Data'!E46))/(F$195-F$194)*10))),1)))</f>
        <v>7.5</v>
      </c>
      <c r="G43" s="35">
        <f>ROUND(IF('Indicator Data'!F46=0,0,IF(LOG('Indicator Data'!F46)&gt;G$195,10,IF(LOG('Indicator Data'!F46)&lt;G$194,0,10-(G$195-LOG('Indicator Data'!F46))/(G$195-G$194)*10))),1)</f>
        <v>4.7</v>
      </c>
      <c r="H43" s="35">
        <f>ROUND(IF('Indicator Data'!G46=0,0,IF(LOG('Indicator Data'!G46)&gt;H$195,10,IF(LOG('Indicator Data'!G46)&lt;H$194,0,10-(H$195-LOG('Indicator Data'!G46))/(H$195-H$194)*10))),1)</f>
        <v>0</v>
      </c>
      <c r="I43" s="35">
        <f>ROUND(IF('Indicator Data'!H46=0,0,IF(LOG('Indicator Data'!H46)&gt;I$195,10,IF(LOG('Indicator Data'!H46)&lt;I$194,0,10-(I$195-LOG('Indicator Data'!H46))/(I$195-I$194)*10))),1)</f>
        <v>0</v>
      </c>
      <c r="J43" s="35">
        <f t="shared" si="68"/>
        <v>0</v>
      </c>
      <c r="K43" s="35">
        <f>ROUND(IF('Indicator Data'!I46=0,0,IF(LOG('Indicator Data'!I46)&gt;K$195,10,IF(LOG('Indicator Data'!I46)&lt;K$194,0,10-(K$195-LOG('Indicator Data'!I46))/(K$195-K$194)*10))),1)</f>
        <v>0</v>
      </c>
      <c r="L43" s="35">
        <f t="shared" si="69"/>
        <v>0</v>
      </c>
      <c r="M43" s="35">
        <f>ROUND(IF('Indicator Data'!J46=0,0,IF(LOG('Indicator Data'!J46)&gt;M$195,10,IF(LOG('Indicator Data'!J46)&lt;M$194,0,10-(M$195-LOG('Indicator Data'!J46))/(M$195-M$194)*10))),1)</f>
        <v>0</v>
      </c>
      <c r="N43" s="36">
        <f>'Indicator Data'!C46/'Indicator Data'!$CC46</f>
        <v>0</v>
      </c>
      <c r="O43" s="36">
        <f>'Indicator Data'!D46/'Indicator Data'!$CC46</f>
        <v>0</v>
      </c>
      <c r="P43" s="36">
        <f>IF(F43=0.1,"x",'Indicator Data'!E46/'Indicator Data'!$CC46)</f>
        <v>4.235002593362595E-3</v>
      </c>
      <c r="Q43" s="36">
        <f>'Indicator Data'!F46/'Indicator Data'!$CC46</f>
        <v>2.883667665803622E-7</v>
      </c>
      <c r="R43" s="36">
        <f>'Indicator Data'!G46/'Indicator Data'!$CC46</f>
        <v>0</v>
      </c>
      <c r="S43" s="36">
        <f>'Indicator Data'!H46/'Indicator Data'!$CC46</f>
        <v>0</v>
      </c>
      <c r="T43" s="36">
        <f>'Indicator Data'!I46/'Indicator Data'!$CC46</f>
        <v>0</v>
      </c>
      <c r="U43" s="36">
        <f>'Indicator Data'!J46/'Indicator Data'!$CC46</f>
        <v>0</v>
      </c>
      <c r="V43" s="35">
        <f t="shared" si="70"/>
        <v>0</v>
      </c>
      <c r="W43" s="35">
        <f t="shared" si="71"/>
        <v>0</v>
      </c>
      <c r="X43" s="35">
        <f t="shared" si="72"/>
        <v>0</v>
      </c>
      <c r="Y43" s="35">
        <f t="shared" si="73"/>
        <v>2.8</v>
      </c>
      <c r="Z43" s="35">
        <f t="shared" si="74"/>
        <v>4.4000000000000004</v>
      </c>
      <c r="AA43" s="35">
        <f t="shared" si="75"/>
        <v>0</v>
      </c>
      <c r="AB43" s="35">
        <f t="shared" si="76"/>
        <v>0</v>
      </c>
      <c r="AC43" s="35">
        <f t="shared" si="77"/>
        <v>0</v>
      </c>
      <c r="AD43" s="35">
        <f t="shared" si="78"/>
        <v>0</v>
      </c>
      <c r="AE43" s="35">
        <f t="shared" si="79"/>
        <v>0</v>
      </c>
      <c r="AF43" s="35">
        <f t="shared" si="80"/>
        <v>0</v>
      </c>
      <c r="AG43" s="35">
        <f>ROUND(IF('Indicator Data'!K46=0,0,IF('Indicator Data'!K46&gt;AG$195,10,IF('Indicator Data'!K46&lt;AG$194,0,10-(AG$195-'Indicator Data'!K46)/(AG$195-AG$194)*10))),1)</f>
        <v>0</v>
      </c>
      <c r="AH43" s="35">
        <f t="shared" si="81"/>
        <v>0.1</v>
      </c>
      <c r="AI43" s="35">
        <f t="shared" si="82"/>
        <v>0.1</v>
      </c>
      <c r="AJ43" s="35">
        <f t="shared" si="83"/>
        <v>0</v>
      </c>
      <c r="AK43" s="35">
        <f t="shared" si="84"/>
        <v>0</v>
      </c>
      <c r="AL43" s="35">
        <f t="shared" si="85"/>
        <v>0</v>
      </c>
      <c r="AM43" s="35">
        <f t="shared" si="86"/>
        <v>0</v>
      </c>
      <c r="AN43" s="35">
        <f t="shared" si="87"/>
        <v>0</v>
      </c>
      <c r="AO43" s="143">
        <f t="shared" si="88"/>
        <v>0.1</v>
      </c>
      <c r="AP43" s="143">
        <f t="shared" si="41"/>
        <v>5.6</v>
      </c>
      <c r="AQ43" s="143">
        <f t="shared" si="89"/>
        <v>4.5999999999999996</v>
      </c>
      <c r="AR43" s="143">
        <f t="shared" si="90"/>
        <v>0</v>
      </c>
      <c r="AS43" s="35">
        <f t="shared" si="91"/>
        <v>0</v>
      </c>
      <c r="AT43" s="35">
        <f>IF('Indicator Data'!L46="No data","x",IF('Indicator Data'!CD46&lt;1000,"x",ROUND((IF('Indicator Data'!L46&gt;AT$195,10,IF('Indicator Data'!L46&lt;AT$194,0,10-(AT$195-'Indicator Data'!L46)/(AT$195-AT$194)*10))),1)))</f>
        <v>1.9</v>
      </c>
      <c r="AU43" s="143">
        <f t="shared" si="92"/>
        <v>1</v>
      </c>
      <c r="AV43" s="35">
        <f>IF('Indicator Data'!M46="No data","x",ROUND(IF('Indicator Data'!M46=0,0,IF(LOG('Indicator Data'!M46)&gt;AV$195,10,IF(LOG('Indicator Data'!M46)&lt;AV$194,0,10-(AV$195-LOG('Indicator Data'!M46))/(AV$195-AV$194)*10))),1))</f>
        <v>8.4</v>
      </c>
      <c r="AW43" s="36">
        <f>IF(AV43="x","x",'Indicator Data'!M46/'Indicator Data'!$CC46)</f>
        <v>0.30893011748941357</v>
      </c>
      <c r="AX43" s="35">
        <f t="shared" si="42"/>
        <v>3.4</v>
      </c>
      <c r="AY43" s="35">
        <f t="shared" si="43"/>
        <v>6.5</v>
      </c>
      <c r="AZ43" s="35">
        <f>IF('Indicator Data'!N46="No data","x",ROUND(IF('Indicator Data'!N46=0,0,IF(LOG('Indicator Data'!N46)&gt;AZ$195,10,IF(LOG('Indicator Data'!N46)&lt;AZ$194,0,10-(AZ$195-LOG('Indicator Data'!N46))/(AZ$195-AZ$194)*10))),1))</f>
        <v>7.9</v>
      </c>
      <c r="BA43" s="36">
        <f>IF(AZ43="x","x",'Indicator Data'!N46/'Indicator Data'!$CC46)</f>
        <v>2.4985559638793533E-2</v>
      </c>
      <c r="BB43" s="35">
        <f t="shared" si="44"/>
        <v>5</v>
      </c>
      <c r="BC43" s="35">
        <f t="shared" si="45"/>
        <v>6.7</v>
      </c>
      <c r="BD43" s="35">
        <f>IF('Indicator Data'!O46="No data","x",ROUND(IF('Indicator Data'!O46=0,0,IF(LOG('Indicator Data'!O46)&gt;BD$195,10,IF(LOG('Indicator Data'!O46)&lt;BD$194,0,10-(BD$195-LOG('Indicator Data'!O46))/(BD$195-BD$194)*10))),1))</f>
        <v>10</v>
      </c>
      <c r="BE43" s="36">
        <f>IF(BD43="x","x",'Indicator Data'!O46/'Indicator Data'!$CC46)</f>
        <v>0.56816540206723642</v>
      </c>
      <c r="BF43" s="35">
        <f t="shared" si="46"/>
        <v>10</v>
      </c>
      <c r="BG43" s="35">
        <f t="shared" si="47"/>
        <v>10</v>
      </c>
      <c r="BH43" s="35">
        <f>IF('Indicator Data'!P46="No data","x",ROUND(IF('Indicator Data'!P46=0,0,IF(LOG('Indicator Data'!P46)&gt;BH$195,10,IF(LOG('Indicator Data'!P46)&lt;BH$194,0,10-(BH$195-LOG('Indicator Data'!P46))/(BH$195-BH$194)*10))),1))</f>
        <v>7.3</v>
      </c>
      <c r="BI43" s="36">
        <f>IF(BH43="x","x",'Indicator Data'!P46/'Indicator Data'!$CC46)</f>
        <v>1.0453040057562342E-2</v>
      </c>
      <c r="BJ43" s="35">
        <f t="shared" si="48"/>
        <v>1</v>
      </c>
      <c r="BK43" s="35">
        <f t="shared" si="49"/>
        <v>4.9000000000000004</v>
      </c>
      <c r="BL43" s="35">
        <f t="shared" si="50"/>
        <v>7.7</v>
      </c>
      <c r="BM43" s="35">
        <f>ROUND(IF('Indicator Data'!Q46=0,0,IF(LOG('Indicator Data'!Q46)&gt;BM$195,10,IF(LOG('Indicator Data'!Q46)&lt;BM$194,0,10-(BM$195-LOG('Indicator Data'!Q46))/(BM$195-BM$194)*10))),1)</f>
        <v>9.1</v>
      </c>
      <c r="BN43" s="35">
        <f>ROUND(IF('Indicator Data'!R46=0,0,IF(LOG('Indicator Data'!R46)&gt;BN$195,10,IF(LOG('Indicator Data'!R46)&lt;BN$194,0,10-(BN$195-LOG('Indicator Data'!R46))/(BN$195-BN$194)*10))),1)</f>
        <v>0</v>
      </c>
      <c r="BO43" s="35">
        <f t="shared" si="51"/>
        <v>3.0333333333333332</v>
      </c>
      <c r="BP43" s="36">
        <f>'Indicator Data'!Q46/'Indicator Data'!$CC46</f>
        <v>0.99897899838847648</v>
      </c>
      <c r="BQ43" s="36">
        <f>'Indicator Data'!R46/'Indicator Data'!$CC46</f>
        <v>0</v>
      </c>
      <c r="BR43" s="35">
        <f t="shared" si="93"/>
        <v>10</v>
      </c>
      <c r="BS43" s="35">
        <f t="shared" si="94"/>
        <v>0</v>
      </c>
      <c r="BT43" s="35">
        <f t="shared" si="28"/>
        <v>3.3333333333333335</v>
      </c>
      <c r="BU43" s="35">
        <f t="shared" si="52"/>
        <v>3.2</v>
      </c>
      <c r="BV43" s="35">
        <f>ROUND(IF('Indicator Data'!S46=0,0,IF(LOG('Indicator Data'!S46)&gt;BV$195,10,IF(LOG('Indicator Data'!S46)&lt;BV$194,0,10-(BV$195-LOG('Indicator Data'!S46))/(BV$195-BV$194)*10))),1)</f>
        <v>1.6</v>
      </c>
      <c r="BW43" s="35">
        <f>ROUND(IF('Indicator Data'!T46=0,0,IF(LOG('Indicator Data'!T46)&gt;BW$195,10,IF(LOG('Indicator Data'!T46)&lt;BW$194,0,10-(BW$195-LOG('Indicator Data'!T46))/(BW$195-BW$194)*10))),1)</f>
        <v>9.1</v>
      </c>
      <c r="BX43" s="35">
        <f t="shared" si="53"/>
        <v>6.5999999999999988</v>
      </c>
      <c r="BY43" s="36">
        <f>'Indicator Data'!S46/'Indicator Data'!$CC46</f>
        <v>5.4624929813573044E-6</v>
      </c>
      <c r="BZ43" s="36">
        <f>'Indicator Data'!T46/'Indicator Data'!$CC46</f>
        <v>0.99897353589549509</v>
      </c>
      <c r="CA43" s="35">
        <f t="shared" si="95"/>
        <v>0</v>
      </c>
      <c r="CB43" s="35">
        <f t="shared" si="96"/>
        <v>10</v>
      </c>
      <c r="CC43" s="35">
        <f t="shared" si="54"/>
        <v>6.666666666666667</v>
      </c>
      <c r="CD43" s="35">
        <f t="shared" si="55"/>
        <v>6.6</v>
      </c>
      <c r="CE43" s="35">
        <f t="shared" si="56"/>
        <v>5.0999999999999996</v>
      </c>
      <c r="CF43" s="35">
        <f>ROUND(IF('Indicator Data'!U46=0,0,IF(LOG('Indicator Data'!U46)&gt;CF$195,10,IF(LOG('Indicator Data'!U46)&lt;CF$194,0,10-(CF$195-LOG('Indicator Data'!U46))/(CF$195-CF$194)*10))),1)</f>
        <v>9</v>
      </c>
      <c r="CG43" s="36">
        <f>'Indicator Data'!U46/'Indicator Data'!$CC46</f>
        <v>0.87211237863463931</v>
      </c>
      <c r="CH43" s="35">
        <f t="shared" si="97"/>
        <v>9.6999999999999993</v>
      </c>
      <c r="CI43" s="35">
        <f t="shared" si="57"/>
        <v>9.4</v>
      </c>
      <c r="CJ43" s="35">
        <f>ROUND(IF('Indicator Data'!V46=0,0,IF(LOG('Indicator Data'!V46)&gt;CJ$195,10,IF(LOG('Indicator Data'!V46)&lt;CJ$194,0,10-(CJ$195-LOG('Indicator Data'!V46))/(CJ$195-CJ$194)*10))),1)</f>
        <v>9</v>
      </c>
      <c r="CK43" s="36">
        <f>IF('Indicator Data'!V46/'Indicator Data'!$CC46&gt;1,1,'Indicator Data'!V46/'Indicator Data'!$CC46)</f>
        <v>0.89728236322688493</v>
      </c>
      <c r="CL43" s="35">
        <f t="shared" si="98"/>
        <v>9</v>
      </c>
      <c r="CM43" s="35">
        <f t="shared" si="58"/>
        <v>9</v>
      </c>
      <c r="CN43" s="35">
        <f>ROUND(IF('Indicator Data'!W46=0,0,IF(LOG('Indicator Data'!W46)&gt;CN$195,10,IF(LOG('Indicator Data'!W46)&lt;CN$194,0,10-(CN$195-LOG('Indicator Data'!W46))/(CN$195-CN$194)*10))),1)</f>
        <v>9.1</v>
      </c>
      <c r="CO43" s="36">
        <f>'Indicator Data'!W46/'Indicator Data'!$CC46</f>
        <v>0.99539298906646778</v>
      </c>
      <c r="CP43" s="35">
        <f t="shared" si="99"/>
        <v>10</v>
      </c>
      <c r="CQ43" s="35">
        <f t="shared" si="59"/>
        <v>9.6</v>
      </c>
      <c r="CR43" s="35">
        <f t="shared" si="100"/>
        <v>8.6999999999999993</v>
      </c>
      <c r="CS43" s="35">
        <f>IF('Indicator Data'!BS46="No data","x",ROUND(IF('Indicator Data'!BS46&gt;CS$195,0,IF('Indicator Data'!BS46&lt;CS$194,10,(CS$195-'Indicator Data'!BS46)/(CS$195-CS$194)*10)),1))</f>
        <v>7.5</v>
      </c>
      <c r="CT43" s="35">
        <f>IF('Indicator Data'!BT46="No data","x",ROUND(IF('Indicator Data'!BT46&gt;CT$195,0,IF('Indicator Data'!BT46&lt;CT$194,10,(CT$195-'Indicator Data'!BT46)/(CT$195-CT$194)*10)),1))</f>
        <v>4.5</v>
      </c>
      <c r="CU43" s="35">
        <f>IF('Indicator Data'!AC46="No data","x",ROUND(IF('Indicator Data'!AC46&gt;CU$195,0,IF('Indicator Data'!AC46&lt;CU$194,10,(CU$195-'Indicator Data'!AC46)/(CU$195-CU$194)*10)),1))</f>
        <v>8.1</v>
      </c>
      <c r="CV43" s="35">
        <f t="shared" si="101"/>
        <v>6.7</v>
      </c>
      <c r="CW43" s="35">
        <f>IF('Indicator Data'!X46="No data","x",ROUND(IF(LOG('Indicator Data'!X46)&gt;CW$195,10,IF(LOG('Indicator Data'!X46)&lt;CW$194,0,10-(CW$195-LOG('Indicator Data'!X46))/(CW$195-CW$194)*10)),1))</f>
        <v>6.3</v>
      </c>
      <c r="CX43" s="35">
        <f>IF('Indicator Data'!Y46="No data","x",ROUND(IF('Indicator Data'!Y46&gt;CX$195,10,IF('Indicator Data'!Y46&lt;CX$194,0,10-(CX$195-'Indicator Data'!Y46)/(CX$195-CX$194)*10)),1))</f>
        <v>6.9</v>
      </c>
      <c r="CY43" s="35">
        <f>IF('Indicator Data'!Z46="No data","x",ROUND(IF('Indicator Data'!Z46&gt;CY$195,10,IF('Indicator Data'!Z46&lt;CY$194,0,10-(CY$195-'Indicator Data'!Z46)/(CY$195-CY$194)*10)),1))</f>
        <v>5.0999999999999996</v>
      </c>
      <c r="CZ43" s="35">
        <f>IF('Indicator Data'!AA46="No data","x",ROUND(IF('Indicator Data'!AA46&gt;CZ$195,10,IF('Indicator Data'!AA46&lt;CZ$194,0,10-(CZ$195-'Indicator Data'!AA46)/(CZ$195-CZ$194)*10)),1))</f>
        <v>7.7</v>
      </c>
      <c r="DA43" s="35">
        <f t="shared" si="60"/>
        <v>6.5</v>
      </c>
      <c r="DB43" s="35">
        <f t="shared" si="61"/>
        <v>6.6</v>
      </c>
      <c r="DC43" s="35">
        <f>IF('Indicator Data'!AF46="No data","x",ROUND(IF('Indicator Data'!AF46&gt;DC$195,10,IF('Indicator Data'!AF46&lt;DC$194,0,10-(DC$195-'Indicator Data'!AF46)/(DC$195-DC$194)*10)),1))</f>
        <v>6.7</v>
      </c>
      <c r="DD43" s="35">
        <f>IF('Indicator Data'!AG46="No data","x",ROUND(IF('Indicator Data'!AG46&gt;DD$195,10,IF('Indicator Data'!AG46&lt;DD$194,0,10-(DD$195-'Indicator Data'!AG46)/(DD$195-DD$194)*10)),1))</f>
        <v>7.1</v>
      </c>
      <c r="DE43" s="35">
        <f t="shared" si="62"/>
        <v>6.6</v>
      </c>
      <c r="DF43" s="35">
        <f>IF('Indicator Data'!AB46="No data","x",ROUND(IF('Indicator Data'!AB46&gt;DF$195,10,IF('Indicator Data'!AB46&lt;DF$194,0,10-(DF$195-'Indicator Data'!AB46)/(DF$195-DF$194)*10)),1))</f>
        <v>8.6</v>
      </c>
      <c r="DG43" s="35">
        <f t="shared" si="63"/>
        <v>7.2</v>
      </c>
      <c r="DH43" s="144">
        <f>IF('Indicator Data'!AD46="No data","x",'Indicator Data'!AD46/'Indicator Data'!$CB46)</f>
        <v>3.4005256219369916E-5</v>
      </c>
      <c r="DI43" s="35">
        <f t="shared" si="64"/>
        <v>9.6999999999999993</v>
      </c>
      <c r="DJ43" s="35">
        <f>IF('Indicator Data'!AE46="No data","x",ROUND(IF('Indicator Data'!AE46&gt;DJ$195,0,IF('Indicator Data'!AE46&lt;DJ$194,10,(DJ$195-'Indicator Data'!AE46)/(DJ$195-DJ$194)*10)),1))</f>
        <v>8</v>
      </c>
      <c r="DK43" s="35">
        <f t="shared" si="65"/>
        <v>8.9</v>
      </c>
      <c r="DL43" s="35">
        <f t="shared" si="66"/>
        <v>7.6</v>
      </c>
      <c r="DM43" s="37">
        <f t="shared" si="102"/>
        <v>7.7</v>
      </c>
      <c r="DN43" s="38">
        <f t="shared" si="103"/>
        <v>3.8</v>
      </c>
      <c r="DO43" s="35">
        <f>ROUND(IF('Indicator Data'!AH46=0,0,IF('Indicator Data'!AH46&gt;DO$195,10,IF('Indicator Data'!AH46&lt;DO$194,0,10-(DO$195-'Indicator Data'!AH46)/(DO$195-DO$194)*10))),1)</f>
        <v>9.6</v>
      </c>
      <c r="DP43" s="35">
        <f>ROUND(IF('Indicator Data'!AI46=0,0,IF(LOG('Indicator Data'!AI46)&gt;LOG(DP$195),10,IF(LOG('Indicator Data'!AI46)&lt;LOG(DP$194),0,10-(LOG(DP$195)-LOG('Indicator Data'!AI46))/(LOG(DP$195)-LOG(DP$194))*10))),1)</f>
        <v>7.7</v>
      </c>
      <c r="DQ43" s="37">
        <f t="shared" si="104"/>
        <v>8.8000000000000007</v>
      </c>
      <c r="DR43" s="35">
        <f>'Indicator Data'!AJ46</f>
        <v>0</v>
      </c>
      <c r="DS43" s="35">
        <f>'Indicator Data'!AK46</f>
        <v>0</v>
      </c>
      <c r="DT43" s="37">
        <f t="shared" si="105"/>
        <v>0</v>
      </c>
      <c r="DU43" s="38">
        <f t="shared" si="106"/>
        <v>6.2</v>
      </c>
      <c r="DV43" s="13"/>
      <c r="DW43" s="83"/>
    </row>
    <row r="44" spans="1:127" s="2" customFormat="1" x14ac:dyDescent="0.3">
      <c r="A44" s="98" t="str">
        <f>'Indicator Data'!A47</f>
        <v>Croatia</v>
      </c>
      <c r="B44" s="39" t="str">
        <f>'Indicator Data'!B47</f>
        <v>HRV</v>
      </c>
      <c r="C44" s="35">
        <f>ROUND(IF('Indicator Data'!C47=0,0.1,IF(LOG('Indicator Data'!C47)&gt;C$195,10,IF(LOG('Indicator Data'!C47)&lt;C$194,0,10-(C$195-LOG('Indicator Data'!C47))/(C$195-C$194)*10))),1)</f>
        <v>7.3</v>
      </c>
      <c r="D44" s="35">
        <f>ROUND(IF('Indicator Data'!D47=0,0.1,IF(LOG('Indicator Data'!D47)&gt;D$195,10,IF(LOG('Indicator Data'!D47)&lt;D$194,0,10-(D$195-LOG('Indicator Data'!D47))/(D$195-D$194)*10))),1)</f>
        <v>0.1</v>
      </c>
      <c r="E44" s="35">
        <f t="shared" si="67"/>
        <v>4.5999999999999996</v>
      </c>
      <c r="F44" s="35">
        <f>IF('Indicator Data'!E47="No data",0.1,(ROUND(IF('Indicator Data'!E47=0,0,IF(LOG('Indicator Data'!E47)&gt;F$195,10,IF(LOG('Indicator Data'!E47)&lt;F$194,0,10-(F$195-LOG('Indicator Data'!E47))/(F$195-F$194)*10))),1)))</f>
        <v>6.5</v>
      </c>
      <c r="G44" s="35">
        <f>ROUND(IF('Indicator Data'!F47=0,0,IF(LOG('Indicator Data'!F47)&gt;G$195,10,IF(LOG('Indicator Data'!F47)&lt;G$194,0,10-(G$195-LOG('Indicator Data'!F47))/(G$195-G$194)*10))),1)</f>
        <v>6.6</v>
      </c>
      <c r="H44" s="35">
        <f>ROUND(IF('Indicator Data'!G47=0,0,IF(LOG('Indicator Data'!G47)&gt;H$195,10,IF(LOG('Indicator Data'!G47)&lt;H$194,0,10-(H$195-LOG('Indicator Data'!G47))/(H$195-H$194)*10))),1)</f>
        <v>0</v>
      </c>
      <c r="I44" s="35">
        <f>ROUND(IF('Indicator Data'!H47=0,0,IF(LOG('Indicator Data'!H47)&gt;I$195,10,IF(LOG('Indicator Data'!H47)&lt;I$194,0,10-(I$195-LOG('Indicator Data'!H47))/(I$195-I$194)*10))),1)</f>
        <v>0</v>
      </c>
      <c r="J44" s="35">
        <f t="shared" si="68"/>
        <v>0</v>
      </c>
      <c r="K44" s="35">
        <f>ROUND(IF('Indicator Data'!I47=0,0,IF(LOG('Indicator Data'!I47)&gt;K$195,10,IF(LOG('Indicator Data'!I47)&lt;K$194,0,10-(K$195-LOG('Indicator Data'!I47))/(K$195-K$194)*10))),1)</f>
        <v>0</v>
      </c>
      <c r="L44" s="35">
        <f t="shared" si="69"/>
        <v>0</v>
      </c>
      <c r="M44" s="35">
        <f>ROUND(IF('Indicator Data'!J47=0,0,IF(LOG('Indicator Data'!J47)&gt;M$195,10,IF(LOG('Indicator Data'!J47)&lt;M$194,0,10-(M$195-LOG('Indicator Data'!J47))/(M$195-M$194)*10))),1)</f>
        <v>0</v>
      </c>
      <c r="N44" s="36">
        <f>'Indicator Data'!C47/'Indicator Data'!$CC47</f>
        <v>1.9179850271711383E-3</v>
      </c>
      <c r="O44" s="36">
        <f>'Indicator Data'!D47/'Indicator Data'!$CC47</f>
        <v>0</v>
      </c>
      <c r="P44" s="36">
        <f>IF(F44=0.1,"x",'Indicator Data'!E47/'Indicator Data'!$CC47)</f>
        <v>9.6824700248065703E-3</v>
      </c>
      <c r="Q44" s="36">
        <f>'Indicator Data'!F47/'Indicator Data'!$CC47</f>
        <v>2.1375913147292716E-5</v>
      </c>
      <c r="R44" s="36">
        <f>'Indicator Data'!G47/'Indicator Data'!$CC47</f>
        <v>0</v>
      </c>
      <c r="S44" s="36">
        <f>'Indicator Data'!H47/'Indicator Data'!$CC47</f>
        <v>0</v>
      </c>
      <c r="T44" s="36">
        <f>'Indicator Data'!I47/'Indicator Data'!$CC47</f>
        <v>0</v>
      </c>
      <c r="U44" s="36">
        <f>'Indicator Data'!J47/'Indicator Data'!$CC47</f>
        <v>0</v>
      </c>
      <c r="V44" s="35">
        <f t="shared" si="70"/>
        <v>9.6</v>
      </c>
      <c r="W44" s="35">
        <f t="shared" si="71"/>
        <v>0</v>
      </c>
      <c r="X44" s="35">
        <f t="shared" si="72"/>
        <v>7</v>
      </c>
      <c r="Y44" s="35">
        <f t="shared" si="73"/>
        <v>6.5</v>
      </c>
      <c r="Z44" s="35">
        <f t="shared" si="74"/>
        <v>8.5</v>
      </c>
      <c r="AA44" s="35">
        <f t="shared" si="75"/>
        <v>0</v>
      </c>
      <c r="AB44" s="35">
        <f t="shared" si="76"/>
        <v>0</v>
      </c>
      <c r="AC44" s="35">
        <f t="shared" si="77"/>
        <v>0</v>
      </c>
      <c r="AD44" s="35">
        <f t="shared" si="78"/>
        <v>0</v>
      </c>
      <c r="AE44" s="35">
        <f t="shared" si="79"/>
        <v>0</v>
      </c>
      <c r="AF44" s="35">
        <f t="shared" si="80"/>
        <v>0</v>
      </c>
      <c r="AG44" s="35">
        <f>ROUND(IF('Indicator Data'!K47=0,0,IF('Indicator Data'!K47&gt;AG$195,10,IF('Indicator Data'!K47&lt;AG$194,0,10-(AG$195-'Indicator Data'!K47)/(AG$195-AG$194)*10))),1)</f>
        <v>1</v>
      </c>
      <c r="AH44" s="35">
        <f t="shared" si="81"/>
        <v>8.5</v>
      </c>
      <c r="AI44" s="35">
        <f t="shared" si="82"/>
        <v>0.1</v>
      </c>
      <c r="AJ44" s="35">
        <f t="shared" si="83"/>
        <v>0</v>
      </c>
      <c r="AK44" s="35">
        <f t="shared" si="84"/>
        <v>0</v>
      </c>
      <c r="AL44" s="35">
        <f t="shared" si="85"/>
        <v>0</v>
      </c>
      <c r="AM44" s="35">
        <f t="shared" si="86"/>
        <v>0</v>
      </c>
      <c r="AN44" s="35">
        <f t="shared" si="87"/>
        <v>0</v>
      </c>
      <c r="AO44" s="143">
        <f t="shared" si="88"/>
        <v>5.9</v>
      </c>
      <c r="AP44" s="143">
        <f t="shared" si="41"/>
        <v>6.5</v>
      </c>
      <c r="AQ44" s="143">
        <f t="shared" si="89"/>
        <v>7.7</v>
      </c>
      <c r="AR44" s="143">
        <f t="shared" si="90"/>
        <v>0</v>
      </c>
      <c r="AS44" s="35">
        <f t="shared" si="91"/>
        <v>0.5</v>
      </c>
      <c r="AT44" s="35">
        <f>IF('Indicator Data'!L47="No data","x",IF('Indicator Data'!CD47&lt;1000,"x",ROUND((IF('Indicator Data'!L47&gt;AT$195,10,IF('Indicator Data'!L47&lt;AT$194,0,10-(AT$195-'Indicator Data'!L47)/(AT$195-AT$194)*10))),1)))</f>
        <v>6.5</v>
      </c>
      <c r="AU44" s="143">
        <f t="shared" si="92"/>
        <v>3.5</v>
      </c>
      <c r="AV44" s="35">
        <f>IF('Indicator Data'!M47="No data","x",ROUND(IF('Indicator Data'!M47=0,0,IF(LOG('Indicator Data'!M47)&gt;AV$195,10,IF(LOG('Indicator Data'!M47)&lt;AV$194,0,10-(AV$195-LOG('Indicator Data'!M47))/(AV$195-AV$194)*10))),1))</f>
        <v>4.3</v>
      </c>
      <c r="AW44" s="36">
        <f>IF(AV44="x","x",'Indicator Data'!M47/'Indicator Data'!$CC47)</f>
        <v>2.3871620267046792E-3</v>
      </c>
      <c r="AX44" s="35">
        <f t="shared" si="42"/>
        <v>0</v>
      </c>
      <c r="AY44" s="35">
        <f t="shared" si="43"/>
        <v>2.4</v>
      </c>
      <c r="AZ44" s="35" t="str">
        <f>IF('Indicator Data'!N47="No data","x",ROUND(IF('Indicator Data'!N47=0,0,IF(LOG('Indicator Data'!N47)&gt;AZ$195,10,IF(LOG('Indicator Data'!N47)&lt;AZ$194,0,10-(AZ$195-LOG('Indicator Data'!N47))/(AZ$195-AZ$194)*10))),1))</f>
        <v>x</v>
      </c>
      <c r="BA44" s="36" t="str">
        <f>IF(AZ44="x","x",'Indicator Data'!N47/'Indicator Data'!$CC47)</f>
        <v>x</v>
      </c>
      <c r="BB44" s="35" t="str">
        <f t="shared" si="44"/>
        <v>x</v>
      </c>
      <c r="BC44" s="35" t="str">
        <f t="shared" si="45"/>
        <v>x</v>
      </c>
      <c r="BD44" s="35" t="str">
        <f>IF('Indicator Data'!O47="No data","x",ROUND(IF('Indicator Data'!O47=0,0,IF(LOG('Indicator Data'!O47)&gt;BD$195,10,IF(LOG('Indicator Data'!O47)&lt;BD$194,0,10-(BD$195-LOG('Indicator Data'!O47))/(BD$195-BD$194)*10))),1))</f>
        <v>x</v>
      </c>
      <c r="BE44" s="36" t="str">
        <f>IF(BD44="x","x",'Indicator Data'!O47/'Indicator Data'!$CC47)</f>
        <v>x</v>
      </c>
      <c r="BF44" s="35" t="str">
        <f t="shared" si="46"/>
        <v>x</v>
      </c>
      <c r="BG44" s="35" t="str">
        <f t="shared" si="47"/>
        <v>x</v>
      </c>
      <c r="BH44" s="35" t="str">
        <f>IF('Indicator Data'!P47="No data","x",ROUND(IF('Indicator Data'!P47=0,0,IF(LOG('Indicator Data'!P47)&gt;BH$195,10,IF(LOG('Indicator Data'!P47)&lt;BH$194,0,10-(BH$195-LOG('Indicator Data'!P47))/(BH$195-BH$194)*10))),1))</f>
        <v>x</v>
      </c>
      <c r="BI44" s="36" t="str">
        <f>IF(BH44="x","x",'Indicator Data'!P47/'Indicator Data'!$CC47)</f>
        <v>x</v>
      </c>
      <c r="BJ44" s="35" t="str">
        <f t="shared" si="48"/>
        <v>x</v>
      </c>
      <c r="BK44" s="35" t="str">
        <f t="shared" si="49"/>
        <v>x</v>
      </c>
      <c r="BL44" s="35">
        <f t="shared" si="50"/>
        <v>2.4</v>
      </c>
      <c r="BM44" s="35">
        <f>ROUND(IF('Indicator Data'!Q47=0,0,IF(LOG('Indicator Data'!Q47)&gt;BM$195,10,IF(LOG('Indicator Data'!Q47)&lt;BM$194,0,10-(BM$195-LOG('Indicator Data'!Q47))/(BM$195-BM$194)*10))),1)</f>
        <v>0</v>
      </c>
      <c r="BN44" s="35">
        <f>ROUND(IF('Indicator Data'!R47=0,0,IF(LOG('Indicator Data'!R47)&gt;BN$195,10,IF(LOG('Indicator Data'!R47)&lt;BN$194,0,10-(BN$195-LOG('Indicator Data'!R47))/(BN$195-BN$194)*10))),1)</f>
        <v>0</v>
      </c>
      <c r="BO44" s="35">
        <f t="shared" si="51"/>
        <v>0</v>
      </c>
      <c r="BP44" s="36">
        <f>'Indicator Data'!Q47/'Indicator Data'!$CC47</f>
        <v>0</v>
      </c>
      <c r="BQ44" s="36">
        <f>'Indicator Data'!R47/'Indicator Data'!$CC47</f>
        <v>0</v>
      </c>
      <c r="BR44" s="35">
        <f t="shared" si="93"/>
        <v>0</v>
      </c>
      <c r="BS44" s="35">
        <f t="shared" si="94"/>
        <v>0</v>
      </c>
      <c r="BT44" s="35">
        <f t="shared" si="28"/>
        <v>0</v>
      </c>
      <c r="BU44" s="35">
        <f t="shared" si="52"/>
        <v>0</v>
      </c>
      <c r="BV44" s="35">
        <f>ROUND(IF('Indicator Data'!S47=0,0,IF(LOG('Indicator Data'!S47)&gt;BV$195,10,IF(LOG('Indicator Data'!S47)&lt;BV$194,0,10-(BV$195-LOG('Indicator Data'!S47))/(BV$195-BV$194)*10))),1)</f>
        <v>0</v>
      </c>
      <c r="BW44" s="35">
        <f>ROUND(IF('Indicator Data'!T47=0,0,IF(LOG('Indicator Data'!T47)&gt;BW$195,10,IF(LOG('Indicator Data'!T47)&lt;BW$194,0,10-(BW$195-LOG('Indicator Data'!T47))/(BW$195-BW$194)*10))),1)</f>
        <v>0</v>
      </c>
      <c r="BX44" s="35">
        <f t="shared" si="53"/>
        <v>0</v>
      </c>
      <c r="BY44" s="36">
        <f>'Indicator Data'!S47/'Indicator Data'!$CC47</f>
        <v>0</v>
      </c>
      <c r="BZ44" s="36">
        <f>'Indicator Data'!T47/'Indicator Data'!$CC47</f>
        <v>0</v>
      </c>
      <c r="CA44" s="35">
        <f t="shared" si="95"/>
        <v>0</v>
      </c>
      <c r="CB44" s="35">
        <f t="shared" si="96"/>
        <v>0</v>
      </c>
      <c r="CC44" s="35">
        <f t="shared" si="54"/>
        <v>0</v>
      </c>
      <c r="CD44" s="35">
        <f t="shared" si="55"/>
        <v>0</v>
      </c>
      <c r="CE44" s="35">
        <f t="shared" si="56"/>
        <v>0</v>
      </c>
      <c r="CF44" s="35">
        <f>ROUND(IF('Indicator Data'!U47=0,0,IF(LOG('Indicator Data'!U47)&gt;CF$195,10,IF(LOG('Indicator Data'!U47)&lt;CF$194,0,10-(CF$195-LOG('Indicator Data'!U47))/(CF$195-CF$194)*10))),1)</f>
        <v>0</v>
      </c>
      <c r="CG44" s="36">
        <f>'Indicator Data'!U47/'Indicator Data'!$CC47</f>
        <v>0</v>
      </c>
      <c r="CH44" s="35">
        <f t="shared" si="97"/>
        <v>0</v>
      </c>
      <c r="CI44" s="35">
        <f t="shared" si="57"/>
        <v>0</v>
      </c>
      <c r="CJ44" s="35">
        <f>ROUND(IF('Indicator Data'!V47=0,0,IF(LOG('Indicator Data'!V47)&gt;CJ$195,10,IF(LOG('Indicator Data'!V47)&lt;CJ$194,0,10-(CJ$195-LOG('Indicator Data'!V47))/(CJ$195-CJ$194)*10))),1)</f>
        <v>1.9</v>
      </c>
      <c r="CK44" s="36">
        <f>IF('Indicator Data'!V47/'Indicator Data'!$CC47&gt;1,1,'Indicator Data'!V47/'Indicator Data'!$CC47)</f>
        <v>4.7277502643864182E-5</v>
      </c>
      <c r="CL44" s="35">
        <f t="shared" si="98"/>
        <v>0</v>
      </c>
      <c r="CM44" s="35">
        <f t="shared" si="58"/>
        <v>1</v>
      </c>
      <c r="CN44" s="35">
        <f>ROUND(IF('Indicator Data'!W47=0,0,IF(LOG('Indicator Data'!W47)&gt;CN$195,10,IF(LOG('Indicator Data'!W47)&lt;CN$194,0,10-(CN$195-LOG('Indicator Data'!W47))/(CN$195-CN$194)*10))),1)</f>
        <v>5.6</v>
      </c>
      <c r="CO44" s="36">
        <f>'Indicator Data'!W47/'Indicator Data'!$CC47</f>
        <v>1.9159707015084414E-2</v>
      </c>
      <c r="CP44" s="35">
        <f t="shared" si="99"/>
        <v>0.2</v>
      </c>
      <c r="CQ44" s="35">
        <f t="shared" si="59"/>
        <v>3.4</v>
      </c>
      <c r="CR44" s="35">
        <f t="shared" si="100"/>
        <v>1.2</v>
      </c>
      <c r="CS44" s="35">
        <f>IF('Indicator Data'!BS47="No data","x",ROUND(IF('Indicator Data'!BS47&gt;CS$195,0,IF('Indicator Data'!BS47&lt;CS$194,10,(CS$195-'Indicator Data'!BS47)/(CS$195-CS$194)*10)),1))</f>
        <v>0.4</v>
      </c>
      <c r="CT44" s="35">
        <f>IF('Indicator Data'!BT47="No data","x",ROUND(IF('Indicator Data'!BT47&gt;CT$195,0,IF('Indicator Data'!BT47&lt;CT$194,10,(CT$195-'Indicator Data'!BT47)/(CT$195-CT$194)*10)),1))</f>
        <v>0.1</v>
      </c>
      <c r="CU44" s="35" t="str">
        <f>IF('Indicator Data'!AC47="No data","x",ROUND(IF('Indicator Data'!AC47&gt;CU$195,0,IF('Indicator Data'!AC47&lt;CU$194,10,(CU$195-'Indicator Data'!AC47)/(CU$195-CU$194)*10)),1))</f>
        <v>x</v>
      </c>
      <c r="CV44" s="35">
        <f t="shared" si="101"/>
        <v>0.3</v>
      </c>
      <c r="CW44" s="35">
        <f>IF('Indicator Data'!X47="No data","x",ROUND(IF(LOG('Indicator Data'!X47)&gt;CW$195,10,IF(LOG('Indicator Data'!X47)&lt;CW$194,0,10-(CW$195-LOG('Indicator Data'!X47))/(CW$195-CW$194)*10)),1))</f>
        <v>6.2</v>
      </c>
      <c r="CX44" s="35">
        <f>IF('Indicator Data'!Y47="No data","x",ROUND(IF('Indicator Data'!Y47&gt;CX$195,10,IF('Indicator Data'!Y47&lt;CX$194,0,10-(CX$195-'Indicator Data'!Y47)/(CX$195-CX$194)*10)),1))</f>
        <v>0</v>
      </c>
      <c r="CY44" s="35">
        <f>IF('Indicator Data'!Z47="No data","x",ROUND(IF('Indicator Data'!Z47&gt;CY$195,10,IF('Indicator Data'!Z47&lt;CY$194,0,10-(CY$195-'Indicator Data'!Z47)/(CY$195-CY$194)*10)),1))</f>
        <v>5.7</v>
      </c>
      <c r="CZ44" s="35">
        <f>IF('Indicator Data'!AA47="No data","x",ROUND(IF('Indicator Data'!AA47&gt;CZ$195,10,IF('Indicator Data'!AA47&lt;CZ$194,0,10-(CZ$195-'Indicator Data'!AA47)/(CZ$195-CZ$194)*10)),1))</f>
        <v>2</v>
      </c>
      <c r="DA44" s="35">
        <f t="shared" si="60"/>
        <v>3.5</v>
      </c>
      <c r="DB44" s="35">
        <f t="shared" si="61"/>
        <v>2.4</v>
      </c>
      <c r="DC44" s="35" t="str">
        <f>IF('Indicator Data'!AF47="No data","x",ROUND(IF('Indicator Data'!AF47&gt;DC$195,10,IF('Indicator Data'!AF47&lt;DC$194,0,10-(DC$195-'Indicator Data'!AF47)/(DC$195-DC$194)*10)),1))</f>
        <v>x</v>
      </c>
      <c r="DD44" s="35">
        <f>IF('Indicator Data'!AG47="No data","x",ROUND(IF('Indicator Data'!AG47&gt;DD$195,10,IF('Indicator Data'!AG47&lt;DD$194,0,10-(DD$195-'Indicator Data'!AG47)/(DD$195-DD$194)*10)),1))</f>
        <v>0</v>
      </c>
      <c r="DE44" s="35">
        <f t="shared" si="62"/>
        <v>2.8</v>
      </c>
      <c r="DF44" s="35">
        <f>IF('Indicator Data'!AB47="No data","x",ROUND(IF('Indicator Data'!AB47&gt;DF$195,10,IF('Indicator Data'!AB47&lt;DF$194,0,10-(DF$195-'Indicator Data'!AB47)/(DF$195-DF$194)*10)),1))</f>
        <v>0.1</v>
      </c>
      <c r="DG44" s="35">
        <f t="shared" si="63"/>
        <v>0.2</v>
      </c>
      <c r="DH44" s="144">
        <f>IF('Indicator Data'!AD47="No data","x",'Indicator Data'!AD47/'Indicator Data'!$CB47)</f>
        <v>5.3540962490146806E-4</v>
      </c>
      <c r="DI44" s="35">
        <f t="shared" si="64"/>
        <v>4.5999999999999996</v>
      </c>
      <c r="DJ44" s="35">
        <f>IF('Indicator Data'!AE47="No data","x",ROUND(IF('Indicator Data'!AE47&gt;DJ$195,0,IF('Indicator Data'!AE47&lt;DJ$194,10,(DJ$195-'Indicator Data'!AE47)/(DJ$195-DJ$194)*10)),1))</f>
        <v>2</v>
      </c>
      <c r="DK44" s="35">
        <f t="shared" si="65"/>
        <v>3.3</v>
      </c>
      <c r="DL44" s="35">
        <f t="shared" si="66"/>
        <v>2.1</v>
      </c>
      <c r="DM44" s="37">
        <f t="shared" si="102"/>
        <v>2</v>
      </c>
      <c r="DN44" s="38">
        <f t="shared" si="103"/>
        <v>4.8</v>
      </c>
      <c r="DO44" s="35">
        <f>ROUND(IF('Indicator Data'!AH47=0,0,IF('Indicator Data'!AH47&gt;DO$195,10,IF('Indicator Data'!AH47&lt;DO$194,0,10-(DO$195-'Indicator Data'!AH47)/(DO$195-DO$194)*10))),1)</f>
        <v>0.4</v>
      </c>
      <c r="DP44" s="35">
        <f>ROUND(IF('Indicator Data'!AI47=0,0,IF(LOG('Indicator Data'!AI47)&gt;LOG(DP$195),10,IF(LOG('Indicator Data'!AI47)&lt;LOG(DP$194),0,10-(LOG(DP$195)-LOG('Indicator Data'!AI47))/(LOG(DP$195)-LOG(DP$194))*10))),1)</f>
        <v>0</v>
      </c>
      <c r="DQ44" s="37">
        <f t="shared" si="104"/>
        <v>0.2</v>
      </c>
      <c r="DR44" s="35">
        <f>'Indicator Data'!AJ47</f>
        <v>0</v>
      </c>
      <c r="DS44" s="35">
        <f>'Indicator Data'!AK47</f>
        <v>0</v>
      </c>
      <c r="DT44" s="37">
        <f t="shared" si="105"/>
        <v>0</v>
      </c>
      <c r="DU44" s="38">
        <f t="shared" si="106"/>
        <v>0.1</v>
      </c>
      <c r="DV44" s="13"/>
      <c r="DW44" s="83"/>
    </row>
    <row r="45" spans="1:127" s="2" customFormat="1" x14ac:dyDescent="0.3">
      <c r="A45" s="98" t="str">
        <f>'Indicator Data'!A48</f>
        <v>Cuba</v>
      </c>
      <c r="B45" s="39" t="str">
        <f>'Indicator Data'!B48</f>
        <v>CUB</v>
      </c>
      <c r="C45" s="35">
        <f>ROUND(IF('Indicator Data'!C48=0,0.1,IF(LOG('Indicator Data'!C48)&gt;C$195,10,IF(LOG('Indicator Data'!C48)&lt;C$194,0,10-(C$195-LOG('Indicator Data'!C48))/(C$195-C$194)*10))),1)</f>
        <v>7.6</v>
      </c>
      <c r="D45" s="35">
        <f>ROUND(IF('Indicator Data'!D48=0,0.1,IF(LOG('Indicator Data'!D48)&gt;D$195,10,IF(LOG('Indicator Data'!D48)&lt;D$194,0,10-(D$195-LOG('Indicator Data'!D48))/(D$195-D$194)*10))),1)</f>
        <v>7.4</v>
      </c>
      <c r="E45" s="35">
        <f t="shared" si="67"/>
        <v>7.5</v>
      </c>
      <c r="F45" s="35">
        <f>IF('Indicator Data'!E48="No data",0.1,(ROUND(IF('Indicator Data'!E48=0,0,IF(LOG('Indicator Data'!E48)&gt;F$195,10,IF(LOG('Indicator Data'!E48)&lt;F$194,0,10-(F$195-LOG('Indicator Data'!E48))/(F$195-F$194)*10))),1)))</f>
        <v>5.6</v>
      </c>
      <c r="G45" s="35">
        <f>ROUND(IF('Indicator Data'!F48=0,0,IF(LOG('Indicator Data'!F48)&gt;G$195,10,IF(LOG('Indicator Data'!F48)&lt;G$194,0,10-(G$195-LOG('Indicator Data'!F48))/(G$195-G$194)*10))),1)</f>
        <v>5.4</v>
      </c>
      <c r="H45" s="35">
        <f>ROUND(IF('Indicator Data'!G48=0,0,IF(LOG('Indicator Data'!G48)&gt;H$195,10,IF(LOG('Indicator Data'!G48)&lt;H$194,0,10-(H$195-LOG('Indicator Data'!G48))/(H$195-H$194)*10))),1)</f>
        <v>8.3000000000000007</v>
      </c>
      <c r="I45" s="35">
        <f>ROUND(IF('Indicator Data'!H48=0,0,IF(LOG('Indicator Data'!H48)&gt;I$195,10,IF(LOG('Indicator Data'!H48)&lt;I$194,0,10-(I$195-LOG('Indicator Data'!H48))/(I$195-I$194)*10))),1)</f>
        <v>9.6999999999999993</v>
      </c>
      <c r="J45" s="35">
        <f t="shared" si="68"/>
        <v>9.1</v>
      </c>
      <c r="K45" s="35">
        <f>ROUND(IF('Indicator Data'!I48=0,0,IF(LOG('Indicator Data'!I48)&gt;K$195,10,IF(LOG('Indicator Data'!I48)&lt;K$194,0,10-(K$195-LOG('Indicator Data'!I48))/(K$195-K$194)*10))),1)</f>
        <v>6.6</v>
      </c>
      <c r="L45" s="35">
        <f t="shared" si="69"/>
        <v>8.1</v>
      </c>
      <c r="M45" s="35">
        <f>ROUND(IF('Indicator Data'!J48=0,0,IF(LOG('Indicator Data'!J48)&gt;M$195,10,IF(LOG('Indicator Data'!J48)&lt;M$194,0,10-(M$195-LOG('Indicator Data'!J48))/(M$195-M$194)*10))),1)</f>
        <v>8.5</v>
      </c>
      <c r="N45" s="36">
        <f>'Indicator Data'!C48/'Indicator Data'!$CC48</f>
        <v>1.0069056838756304E-3</v>
      </c>
      <c r="O45" s="36">
        <f>'Indicator Data'!D48/'Indicator Data'!$CC48</f>
        <v>1.4363138650352346E-4</v>
      </c>
      <c r="P45" s="36">
        <f>IF(F45=0.1,"x",'Indicator Data'!E48/'Indicator Data'!$CC48)</f>
        <v>1.4695524646740055E-3</v>
      </c>
      <c r="Q45" s="36">
        <f>'Indicator Data'!F48/'Indicator Data'!$CC48</f>
        <v>1.4346472940699459E-6</v>
      </c>
      <c r="R45" s="36">
        <f>'Indicator Data'!G48/'Indicator Data'!$CC48</f>
        <v>1.8987802161611351E-2</v>
      </c>
      <c r="S45" s="36">
        <f>'Indicator Data'!H48/'Indicator Data'!$CC48</f>
        <v>5.1542952628806796E-3</v>
      </c>
      <c r="T45" s="36">
        <f>'Indicator Data'!I48/'Indicator Data'!$CC48</f>
        <v>1.8212472493447729E-3</v>
      </c>
      <c r="U45" s="36">
        <f>'Indicator Data'!J48/'Indicator Data'!$CC48</f>
        <v>2.3078154299038269E-3</v>
      </c>
      <c r="V45" s="35">
        <f t="shared" si="70"/>
        <v>5</v>
      </c>
      <c r="W45" s="35">
        <f t="shared" si="71"/>
        <v>1.4</v>
      </c>
      <c r="X45" s="35">
        <f t="shared" si="72"/>
        <v>3.4</v>
      </c>
      <c r="Y45" s="35">
        <f t="shared" si="73"/>
        <v>1</v>
      </c>
      <c r="Z45" s="35">
        <f t="shared" si="74"/>
        <v>5.9</v>
      </c>
      <c r="AA45" s="35">
        <f t="shared" si="75"/>
        <v>10</v>
      </c>
      <c r="AB45" s="35">
        <f t="shared" si="76"/>
        <v>10</v>
      </c>
      <c r="AC45" s="35">
        <f t="shared" si="77"/>
        <v>10</v>
      </c>
      <c r="AD45" s="35">
        <f t="shared" si="78"/>
        <v>1.8</v>
      </c>
      <c r="AE45" s="35">
        <f t="shared" si="79"/>
        <v>7.9</v>
      </c>
      <c r="AF45" s="35">
        <f t="shared" si="80"/>
        <v>0.8</v>
      </c>
      <c r="AG45" s="35">
        <f>ROUND(IF('Indicator Data'!K48=0,0,IF('Indicator Data'!K48&gt;AG$195,10,IF('Indicator Data'!K48&lt;AG$194,0,10-(AG$195-'Indicator Data'!K48)/(AG$195-AG$194)*10))),1)</f>
        <v>5.7</v>
      </c>
      <c r="AH45" s="35">
        <f t="shared" si="81"/>
        <v>6.3</v>
      </c>
      <c r="AI45" s="35">
        <f t="shared" si="82"/>
        <v>4.4000000000000004</v>
      </c>
      <c r="AJ45" s="35">
        <f t="shared" si="83"/>
        <v>9.1999999999999993</v>
      </c>
      <c r="AK45" s="35">
        <f t="shared" si="84"/>
        <v>9.9</v>
      </c>
      <c r="AL45" s="35">
        <f t="shared" si="85"/>
        <v>9.6</v>
      </c>
      <c r="AM45" s="35">
        <f t="shared" si="86"/>
        <v>4.2</v>
      </c>
      <c r="AN45" s="35">
        <f t="shared" si="87"/>
        <v>5.9</v>
      </c>
      <c r="AO45" s="143">
        <f t="shared" si="88"/>
        <v>5.8</v>
      </c>
      <c r="AP45" s="143">
        <f t="shared" si="41"/>
        <v>3.6</v>
      </c>
      <c r="AQ45" s="143">
        <f t="shared" si="89"/>
        <v>5.7</v>
      </c>
      <c r="AR45" s="143">
        <f t="shared" si="90"/>
        <v>8</v>
      </c>
      <c r="AS45" s="35">
        <f t="shared" si="91"/>
        <v>5.8</v>
      </c>
      <c r="AT45" s="35">
        <f>IF('Indicator Data'!L48="No data","x",IF('Indicator Data'!CD48&lt;1000,"x",ROUND((IF('Indicator Data'!L48&gt;AT$195,10,IF('Indicator Data'!L48&lt;AT$194,0,10-(AT$195-'Indicator Data'!L48)/(AT$195-AT$194)*10))),1)))</f>
        <v>2.8</v>
      </c>
      <c r="AU45" s="143">
        <f t="shared" si="92"/>
        <v>4.3</v>
      </c>
      <c r="AV45" s="35" t="str">
        <f>IF('Indicator Data'!M48="No data","x",ROUND(IF('Indicator Data'!M48=0,0,IF(LOG('Indicator Data'!M48)&gt;AV$195,10,IF(LOG('Indicator Data'!M48)&lt;AV$194,0,10-(AV$195-LOG('Indicator Data'!M48))/(AV$195-AV$194)*10))),1))</f>
        <v>x</v>
      </c>
      <c r="AW45" s="36" t="str">
        <f>IF(AV45="x","x",'Indicator Data'!M48/'Indicator Data'!$CC48)</f>
        <v>x</v>
      </c>
      <c r="AX45" s="35" t="str">
        <f t="shared" si="42"/>
        <v>x</v>
      </c>
      <c r="AY45" s="35" t="str">
        <f t="shared" si="43"/>
        <v>x</v>
      </c>
      <c r="AZ45" s="35" t="str">
        <f>IF('Indicator Data'!N48="No data","x",ROUND(IF('Indicator Data'!N48=0,0,IF(LOG('Indicator Data'!N48)&gt;AZ$195,10,IF(LOG('Indicator Data'!N48)&lt;AZ$194,0,10-(AZ$195-LOG('Indicator Data'!N48))/(AZ$195-AZ$194)*10))),1))</f>
        <v>x</v>
      </c>
      <c r="BA45" s="36" t="str">
        <f>IF(AZ45="x","x",'Indicator Data'!N48/'Indicator Data'!$CC48)</f>
        <v>x</v>
      </c>
      <c r="BB45" s="35" t="str">
        <f t="shared" si="44"/>
        <v>x</v>
      </c>
      <c r="BC45" s="35" t="str">
        <f t="shared" si="45"/>
        <v>x</v>
      </c>
      <c r="BD45" s="35" t="str">
        <f>IF('Indicator Data'!O48="No data","x",ROUND(IF('Indicator Data'!O48=0,0,IF(LOG('Indicator Data'!O48)&gt;BD$195,10,IF(LOG('Indicator Data'!O48)&lt;BD$194,0,10-(BD$195-LOG('Indicator Data'!O48))/(BD$195-BD$194)*10))),1))</f>
        <v>x</v>
      </c>
      <c r="BE45" s="36" t="str">
        <f>IF(BD45="x","x",'Indicator Data'!O48/'Indicator Data'!$CC48)</f>
        <v>x</v>
      </c>
      <c r="BF45" s="35" t="str">
        <f t="shared" si="46"/>
        <v>x</v>
      </c>
      <c r="BG45" s="35" t="str">
        <f t="shared" si="47"/>
        <v>x</v>
      </c>
      <c r="BH45" s="35" t="str">
        <f>IF('Indicator Data'!P48="No data","x",ROUND(IF('Indicator Data'!P48=0,0,IF(LOG('Indicator Data'!P48)&gt;BH$195,10,IF(LOG('Indicator Data'!P48)&lt;BH$194,0,10-(BH$195-LOG('Indicator Data'!P48))/(BH$195-BH$194)*10))),1))</f>
        <v>x</v>
      </c>
      <c r="BI45" s="36" t="str">
        <f>IF(BH45="x","x",'Indicator Data'!P48/'Indicator Data'!$CC48)</f>
        <v>x</v>
      </c>
      <c r="BJ45" s="35" t="str">
        <f t="shared" si="48"/>
        <v>x</v>
      </c>
      <c r="BK45" s="35" t="str">
        <f t="shared" si="49"/>
        <v>x</v>
      </c>
      <c r="BL45" s="35" t="str">
        <f t="shared" si="50"/>
        <v>x</v>
      </c>
      <c r="BM45" s="35">
        <f>ROUND(IF('Indicator Data'!Q48=0,0,IF(LOG('Indicator Data'!Q48)&gt;BM$195,10,IF(LOG('Indicator Data'!Q48)&lt;BM$194,0,10-(BM$195-LOG('Indicator Data'!Q48))/(BM$195-BM$194)*10))),1)</f>
        <v>0</v>
      </c>
      <c r="BN45" s="35">
        <f>ROUND(IF('Indicator Data'!R48=0,0,IF(LOG('Indicator Data'!R48)&gt;BN$195,10,IF(LOG('Indicator Data'!R48)&lt;BN$194,0,10-(BN$195-LOG('Indicator Data'!R48))/(BN$195-BN$194)*10))),1)</f>
        <v>0</v>
      </c>
      <c r="BO45" s="35">
        <f t="shared" si="51"/>
        <v>0</v>
      </c>
      <c r="BP45" s="36">
        <f>'Indicator Data'!Q48/'Indicator Data'!$CC48</f>
        <v>0</v>
      </c>
      <c r="BQ45" s="36">
        <f>'Indicator Data'!R48/'Indicator Data'!$CC48</f>
        <v>0</v>
      </c>
      <c r="BR45" s="35">
        <f t="shared" si="93"/>
        <v>0</v>
      </c>
      <c r="BS45" s="35">
        <f t="shared" si="94"/>
        <v>0</v>
      </c>
      <c r="BT45" s="35">
        <f t="shared" si="28"/>
        <v>0</v>
      </c>
      <c r="BU45" s="35">
        <f t="shared" si="52"/>
        <v>0</v>
      </c>
      <c r="BV45" s="35">
        <f>ROUND(IF('Indicator Data'!S48=0,0,IF(LOG('Indicator Data'!S48)&gt;BV$195,10,IF(LOG('Indicator Data'!S48)&lt;BV$194,0,10-(BV$195-LOG('Indicator Data'!S48))/(BV$195-BV$194)*10))),1)</f>
        <v>0</v>
      </c>
      <c r="BW45" s="35">
        <f>ROUND(IF('Indicator Data'!T48=0,0,IF(LOG('Indicator Data'!T48)&gt;BW$195,10,IF(LOG('Indicator Data'!T48)&lt;BW$194,0,10-(BW$195-LOG('Indicator Data'!T48))/(BW$195-BW$194)*10))),1)</f>
        <v>0</v>
      </c>
      <c r="BX45" s="35">
        <f t="shared" si="53"/>
        <v>0</v>
      </c>
      <c r="BY45" s="36">
        <f>'Indicator Data'!S48/'Indicator Data'!$CC48</f>
        <v>0</v>
      </c>
      <c r="BZ45" s="36">
        <f>'Indicator Data'!T48/'Indicator Data'!$CC48</f>
        <v>0</v>
      </c>
      <c r="CA45" s="35">
        <f t="shared" si="95"/>
        <v>0</v>
      </c>
      <c r="CB45" s="35">
        <f t="shared" si="96"/>
        <v>0</v>
      </c>
      <c r="CC45" s="35">
        <f t="shared" si="54"/>
        <v>0</v>
      </c>
      <c r="CD45" s="35">
        <f t="shared" si="55"/>
        <v>0</v>
      </c>
      <c r="CE45" s="35">
        <f t="shared" si="56"/>
        <v>0</v>
      </c>
      <c r="CF45" s="35">
        <f>ROUND(IF('Indicator Data'!U48=0,0,IF(LOG('Indicator Data'!U48)&gt;CF$195,10,IF(LOG('Indicator Data'!U48)&lt;CF$194,0,10-(CF$195-LOG('Indicator Data'!U48))/(CF$195-CF$194)*10))),1)</f>
        <v>8.6</v>
      </c>
      <c r="CG45" s="36">
        <f>'Indicator Data'!U48/'Indicator Data'!$CC48</f>
        <v>0.9045045554441572</v>
      </c>
      <c r="CH45" s="35">
        <f t="shared" si="97"/>
        <v>10</v>
      </c>
      <c r="CI45" s="35">
        <f t="shared" si="57"/>
        <v>9.4</v>
      </c>
      <c r="CJ45" s="35">
        <f>ROUND(IF('Indicator Data'!V48=0,0,IF(LOG('Indicator Data'!V48)&gt;CJ$195,10,IF(LOG('Indicator Data'!V48)&lt;CJ$194,0,10-(CJ$195-LOG('Indicator Data'!V48))/(CJ$195-CJ$194)*10))),1)</f>
        <v>8.6</v>
      </c>
      <c r="CK45" s="36">
        <f>IF('Indicator Data'!V48/'Indicator Data'!$CC48&gt;1,1,'Indicator Data'!V48/'Indicator Data'!$CC48)</f>
        <v>0.9691460312115685</v>
      </c>
      <c r="CL45" s="35">
        <f t="shared" si="98"/>
        <v>9.6999999999999993</v>
      </c>
      <c r="CM45" s="35">
        <f t="shared" si="58"/>
        <v>9.1999999999999993</v>
      </c>
      <c r="CN45" s="35">
        <f>ROUND(IF('Indicator Data'!W48=0,0,IF(LOG('Indicator Data'!W48)&gt;CN$195,10,IF(LOG('Indicator Data'!W48)&lt;CN$194,0,10-(CN$195-LOG('Indicator Data'!W48))/(CN$195-CN$194)*10))),1)</f>
        <v>8.6</v>
      </c>
      <c r="CO45" s="36">
        <f>'Indicator Data'!W48/'Indicator Data'!$CC48</f>
        <v>0.95502127906796042</v>
      </c>
      <c r="CP45" s="35">
        <f t="shared" si="99"/>
        <v>9.6</v>
      </c>
      <c r="CQ45" s="35">
        <f t="shared" si="59"/>
        <v>9.1999999999999993</v>
      </c>
      <c r="CR45" s="35">
        <f t="shared" si="100"/>
        <v>8.1999999999999993</v>
      </c>
      <c r="CS45" s="35">
        <f>IF('Indicator Data'!BS48="No data","x",ROUND(IF('Indicator Data'!BS48&gt;CS$195,0,IF('Indicator Data'!BS48&lt;CS$194,10,(CS$195-'Indicator Data'!BS48)/(CS$195-CS$194)*10)),1))</f>
        <v>0.8</v>
      </c>
      <c r="CT45" s="35">
        <f>IF('Indicator Data'!BT48="No data","x",ROUND(IF('Indicator Data'!BT48&gt;CT$195,0,IF('Indicator Data'!BT48&lt;CT$194,10,(CT$195-'Indicator Data'!BT48)/(CT$195-CT$194)*10)),1))</f>
        <v>0.8</v>
      </c>
      <c r="CU45" s="35">
        <f>IF('Indicator Data'!AC48="No data","x",ROUND(IF('Indicator Data'!AC48&gt;CU$195,0,IF('Indicator Data'!AC48&lt;CU$194,10,(CU$195-'Indicator Data'!AC48)/(CU$195-CU$194)*10)),1))</f>
        <v>1.5</v>
      </c>
      <c r="CV45" s="35">
        <f t="shared" si="101"/>
        <v>1</v>
      </c>
      <c r="CW45" s="35">
        <f>IF('Indicator Data'!X48="No data","x",ROUND(IF(LOG('Indicator Data'!X48)&gt;CW$195,10,IF(LOG('Indicator Data'!X48)&lt;CW$194,0,10-(CW$195-LOG('Indicator Data'!X48))/(CW$195-CW$194)*10)),1))</f>
        <v>6.8</v>
      </c>
      <c r="CX45" s="35">
        <f>IF('Indicator Data'!Y48="No data","x",ROUND(IF('Indicator Data'!Y48&gt;CX$195,10,IF('Indicator Data'!Y48&lt;CX$194,0,10-(CX$195-'Indicator Data'!Y48)/(CX$195-CX$194)*10)),1))</f>
        <v>0.1</v>
      </c>
      <c r="CY45" s="35">
        <f>IF('Indicator Data'!Z48="No data","x",ROUND(IF('Indicator Data'!Z48&gt;CY$195,10,IF('Indicator Data'!Z48&lt;CY$194,0,10-(CY$195-'Indicator Data'!Z48)/(CY$195-CY$194)*10)),1))</f>
        <v>7.7</v>
      </c>
      <c r="CZ45" s="35" t="str">
        <f>IF('Indicator Data'!AA48="No data","x",ROUND(IF('Indicator Data'!AA48&gt;CZ$195,10,IF('Indicator Data'!AA48&lt;CZ$194,0,10-(CZ$195-'Indicator Data'!AA48)/(CZ$195-CZ$194)*10)),1))</f>
        <v>x</v>
      </c>
      <c r="DA45" s="35">
        <f t="shared" si="60"/>
        <v>4.9000000000000004</v>
      </c>
      <c r="DB45" s="35">
        <f t="shared" si="61"/>
        <v>3.6</v>
      </c>
      <c r="DC45" s="35">
        <f>IF('Indicator Data'!AF48="No data","x",ROUND(IF('Indicator Data'!AF48&gt;DC$195,10,IF('Indicator Data'!AF48&lt;DC$194,0,10-(DC$195-'Indicator Data'!AF48)/(DC$195-DC$194)*10)),1))</f>
        <v>0.7</v>
      </c>
      <c r="DD45" s="35">
        <f>IF('Indicator Data'!AG48="No data","x",ROUND(IF('Indicator Data'!AG48&gt;DD$195,10,IF('Indicator Data'!AG48&lt;DD$194,0,10-(DD$195-'Indicator Data'!AG48)/(DD$195-DD$194)*10)),1))</f>
        <v>0</v>
      </c>
      <c r="DE45" s="35">
        <f t="shared" si="62"/>
        <v>3.1</v>
      </c>
      <c r="DF45" s="35">
        <f>IF('Indicator Data'!AB48="No data","x",ROUND(IF('Indicator Data'!AB48&gt;DF$195,10,IF('Indicator Data'!AB48&lt;DF$194,0,10-(DF$195-'Indicator Data'!AB48)/(DF$195-DF$194)*10)),1))</f>
        <v>0.1</v>
      </c>
      <c r="DG45" s="35">
        <f t="shared" si="63"/>
        <v>0.8</v>
      </c>
      <c r="DH45" s="144">
        <f>IF('Indicator Data'!AD48="No data","x",'Indicator Data'!AD48/'Indicator Data'!$CB48)</f>
        <v>1.0637775660444391E-3</v>
      </c>
      <c r="DI45" s="35">
        <f t="shared" si="64"/>
        <v>0</v>
      </c>
      <c r="DJ45" s="35">
        <f>IF('Indicator Data'!AE48="No data","x",ROUND(IF('Indicator Data'!AE48&gt;DJ$195,0,IF('Indicator Data'!AE48&lt;DJ$194,10,(DJ$195-'Indicator Data'!AE48)/(DJ$195-DJ$194)*10)),1))</f>
        <v>0</v>
      </c>
      <c r="DK45" s="35">
        <f t="shared" si="65"/>
        <v>0</v>
      </c>
      <c r="DL45" s="35">
        <f t="shared" si="66"/>
        <v>1.3</v>
      </c>
      <c r="DM45" s="37">
        <f t="shared" si="102"/>
        <v>5.0999999999999996</v>
      </c>
      <c r="DN45" s="38">
        <f t="shared" si="103"/>
        <v>5.6</v>
      </c>
      <c r="DO45" s="35">
        <f>ROUND(IF('Indicator Data'!AH48=0,0,IF('Indicator Data'!AH48&gt;DO$195,10,IF('Indicator Data'!AH48&lt;DO$194,0,10-(DO$195-'Indicator Data'!AH48)/(DO$195-DO$194)*10))),1)</f>
        <v>0.1</v>
      </c>
      <c r="DP45" s="35">
        <f>ROUND(IF('Indicator Data'!AI48=0,0,IF(LOG('Indicator Data'!AI48)&gt;LOG(DP$195),10,IF(LOG('Indicator Data'!AI48)&lt;LOG(DP$194),0,10-(LOG(DP$195)-LOG('Indicator Data'!AI48))/(LOG(DP$195)-LOG(DP$194))*10))),1)</f>
        <v>4</v>
      </c>
      <c r="DQ45" s="37">
        <f t="shared" si="104"/>
        <v>2.2999999999999998</v>
      </c>
      <c r="DR45" s="35">
        <f>'Indicator Data'!AJ48</f>
        <v>0</v>
      </c>
      <c r="DS45" s="35">
        <f>'Indicator Data'!AK48</f>
        <v>0</v>
      </c>
      <c r="DT45" s="37">
        <f t="shared" si="105"/>
        <v>0</v>
      </c>
      <c r="DU45" s="38">
        <f t="shared" si="106"/>
        <v>1.6</v>
      </c>
      <c r="DV45" s="13"/>
      <c r="DW45" s="83"/>
    </row>
    <row r="46" spans="1:127" s="2" customFormat="1" x14ac:dyDescent="0.3">
      <c r="A46" s="98" t="str">
        <f>'Indicator Data'!A49</f>
        <v>Cyprus</v>
      </c>
      <c r="B46" s="39" t="str">
        <f>'Indicator Data'!B49</f>
        <v>CYP</v>
      </c>
      <c r="C46" s="35">
        <f>ROUND(IF('Indicator Data'!C49=0,0.1,IF(LOG('Indicator Data'!C49)&gt;C$195,10,IF(LOG('Indicator Data'!C49)&lt;C$194,0,10-(C$195-LOG('Indicator Data'!C49))/(C$195-C$194)*10))),1)</f>
        <v>5.9</v>
      </c>
      <c r="D46" s="35">
        <f>ROUND(IF('Indicator Data'!D49=0,0.1,IF(LOG('Indicator Data'!D49)&gt;D$195,10,IF(LOG('Indicator Data'!D49)&lt;D$194,0,10-(D$195-LOG('Indicator Data'!D49))/(D$195-D$194)*10))),1)</f>
        <v>6.9</v>
      </c>
      <c r="E46" s="35">
        <f t="shared" si="67"/>
        <v>6.4</v>
      </c>
      <c r="F46" s="35">
        <f>IF('Indicator Data'!E49="No data",0.1,(ROUND(IF('Indicator Data'!E49=0,0,IF(LOG('Indicator Data'!E49)&gt;F$195,10,IF(LOG('Indicator Data'!E49)&lt;F$194,0,10-(F$195-LOG('Indicator Data'!E49))/(F$195-F$194)*10))),1)))</f>
        <v>0</v>
      </c>
      <c r="G46" s="35">
        <f>ROUND(IF('Indicator Data'!F49=0,0,IF(LOG('Indicator Data'!F49)&gt;G$195,10,IF(LOG('Indicator Data'!F49)&lt;G$194,0,10-(G$195-LOG('Indicator Data'!F49))/(G$195-G$194)*10))),1)</f>
        <v>4.9000000000000004</v>
      </c>
      <c r="H46" s="35">
        <f>ROUND(IF('Indicator Data'!G49=0,0,IF(LOG('Indicator Data'!G49)&gt;H$195,10,IF(LOG('Indicator Data'!G49)&lt;H$194,0,10-(H$195-LOG('Indicator Data'!G49))/(H$195-H$194)*10))),1)</f>
        <v>0</v>
      </c>
      <c r="I46" s="35">
        <f>ROUND(IF('Indicator Data'!H49=0,0,IF(LOG('Indicator Data'!H49)&gt;I$195,10,IF(LOG('Indicator Data'!H49)&lt;I$194,0,10-(I$195-LOG('Indicator Data'!H49))/(I$195-I$194)*10))),1)</f>
        <v>0</v>
      </c>
      <c r="J46" s="35">
        <f t="shared" si="68"/>
        <v>0</v>
      </c>
      <c r="K46" s="35">
        <f>ROUND(IF('Indicator Data'!I49=0,0,IF(LOG('Indicator Data'!I49)&gt;K$195,10,IF(LOG('Indicator Data'!I49)&lt;K$194,0,10-(K$195-LOG('Indicator Data'!I49))/(K$195-K$194)*10))),1)</f>
        <v>0</v>
      </c>
      <c r="L46" s="35">
        <f t="shared" si="69"/>
        <v>0</v>
      </c>
      <c r="M46" s="35">
        <f>ROUND(IF('Indicator Data'!J49=0,0,IF(LOG('Indicator Data'!J49)&gt;M$195,10,IF(LOG('Indicator Data'!J49)&lt;M$194,0,10-(M$195-LOG('Indicator Data'!J49))/(M$195-M$194)*10))),1)</f>
        <v>0</v>
      </c>
      <c r="N46" s="36">
        <f>'Indicator Data'!C49/'Indicator Data'!$CC49</f>
        <v>1.9543888796974738E-3</v>
      </c>
      <c r="O46" s="36">
        <f>'Indicator Data'!D49/'Indicator Data'!$CC49</f>
        <v>1.0258280361757841E-3</v>
      </c>
      <c r="P46" s="36">
        <f>IF(F46=0.1,"x",'Indicator Data'!E49/'Indicator Data'!$CC49)</f>
        <v>5.4185492694857444E-5</v>
      </c>
      <c r="Q46" s="36">
        <f>'Indicator Data'!F49/'Indicator Data'!$CC49</f>
        <v>7.2583724871811377E-6</v>
      </c>
      <c r="R46" s="36">
        <f>'Indicator Data'!G49/'Indicator Data'!$CC49</f>
        <v>0</v>
      </c>
      <c r="S46" s="36">
        <f>'Indicator Data'!H49/'Indicator Data'!$CC49</f>
        <v>0</v>
      </c>
      <c r="T46" s="36">
        <f>'Indicator Data'!I49/'Indicator Data'!$CC49</f>
        <v>0</v>
      </c>
      <c r="U46" s="36">
        <f>'Indicator Data'!J49/'Indicator Data'!$CC49</f>
        <v>0</v>
      </c>
      <c r="V46" s="35">
        <f t="shared" si="70"/>
        <v>9.8000000000000007</v>
      </c>
      <c r="W46" s="35">
        <f t="shared" si="71"/>
        <v>10</v>
      </c>
      <c r="X46" s="35">
        <f t="shared" si="72"/>
        <v>9.9</v>
      </c>
      <c r="Y46" s="35">
        <f t="shared" si="73"/>
        <v>0</v>
      </c>
      <c r="Z46" s="35">
        <f t="shared" si="74"/>
        <v>7.5</v>
      </c>
      <c r="AA46" s="35">
        <f t="shared" si="75"/>
        <v>0</v>
      </c>
      <c r="AB46" s="35">
        <f t="shared" si="76"/>
        <v>0</v>
      </c>
      <c r="AC46" s="35">
        <f t="shared" si="77"/>
        <v>0</v>
      </c>
      <c r="AD46" s="35">
        <f t="shared" si="78"/>
        <v>0</v>
      </c>
      <c r="AE46" s="35">
        <f t="shared" si="79"/>
        <v>0</v>
      </c>
      <c r="AF46" s="35">
        <f t="shared" si="80"/>
        <v>0</v>
      </c>
      <c r="AG46" s="35">
        <f>ROUND(IF('Indicator Data'!K49=0,0,IF('Indicator Data'!K49&gt;AG$195,10,IF('Indicator Data'!K49&lt;AG$194,0,10-(AG$195-'Indicator Data'!K49)/(AG$195-AG$194)*10))),1)</f>
        <v>1.9</v>
      </c>
      <c r="AH46" s="35">
        <f t="shared" si="81"/>
        <v>7.9</v>
      </c>
      <c r="AI46" s="35">
        <f t="shared" si="82"/>
        <v>8.5</v>
      </c>
      <c r="AJ46" s="35">
        <f t="shared" si="83"/>
        <v>0</v>
      </c>
      <c r="AK46" s="35">
        <f t="shared" si="84"/>
        <v>0</v>
      </c>
      <c r="AL46" s="35">
        <f t="shared" si="85"/>
        <v>0</v>
      </c>
      <c r="AM46" s="35">
        <f t="shared" si="86"/>
        <v>0</v>
      </c>
      <c r="AN46" s="35">
        <f t="shared" si="87"/>
        <v>0</v>
      </c>
      <c r="AO46" s="143">
        <f t="shared" si="88"/>
        <v>8.6999999999999993</v>
      </c>
      <c r="AP46" s="143">
        <f t="shared" si="41"/>
        <v>0</v>
      </c>
      <c r="AQ46" s="143">
        <f t="shared" si="89"/>
        <v>6.4</v>
      </c>
      <c r="AR46" s="143">
        <f t="shared" si="90"/>
        <v>0</v>
      </c>
      <c r="AS46" s="35">
        <f t="shared" si="91"/>
        <v>1</v>
      </c>
      <c r="AT46" s="35">
        <f>IF('Indicator Data'!L49="No data","x",IF('Indicator Data'!CD49&lt;1000,"x",ROUND((IF('Indicator Data'!L49&gt;AT$195,10,IF('Indicator Data'!L49&lt;AT$194,0,10-(AT$195-'Indicator Data'!L49)/(AT$195-AT$194)*10))),1)))</f>
        <v>4.5999999999999996</v>
      </c>
      <c r="AU46" s="143">
        <f t="shared" si="92"/>
        <v>2.8</v>
      </c>
      <c r="AV46" s="35">
        <f>IF('Indicator Data'!M49="No data","x",ROUND(IF('Indicator Data'!M49=0,0,IF(LOG('Indicator Data'!M49)&gt;AV$195,10,IF(LOG('Indicator Data'!M49)&lt;AV$194,0,10-(AV$195-LOG('Indicator Data'!M49))/(AV$195-AV$194)*10))),1))</f>
        <v>0</v>
      </c>
      <c r="AW46" s="36">
        <f>IF(AV46="x","x",'Indicator Data'!M49/'Indicator Data'!$CC49)</f>
        <v>0</v>
      </c>
      <c r="AX46" s="35">
        <f t="shared" si="42"/>
        <v>0</v>
      </c>
      <c r="AY46" s="35">
        <f t="shared" si="43"/>
        <v>0</v>
      </c>
      <c r="AZ46" s="35" t="str">
        <f>IF('Indicator Data'!N49="No data","x",ROUND(IF('Indicator Data'!N49=0,0,IF(LOG('Indicator Data'!N49)&gt;AZ$195,10,IF(LOG('Indicator Data'!N49)&lt;AZ$194,0,10-(AZ$195-LOG('Indicator Data'!N49))/(AZ$195-AZ$194)*10))),1))</f>
        <v>x</v>
      </c>
      <c r="BA46" s="36" t="str">
        <f>IF(AZ46="x","x",'Indicator Data'!N49/'Indicator Data'!$CC49)</f>
        <v>x</v>
      </c>
      <c r="BB46" s="35" t="str">
        <f t="shared" si="44"/>
        <v>x</v>
      </c>
      <c r="BC46" s="35" t="str">
        <f t="shared" si="45"/>
        <v>x</v>
      </c>
      <c r="BD46" s="35" t="str">
        <f>IF('Indicator Data'!O49="No data","x",ROUND(IF('Indicator Data'!O49=0,0,IF(LOG('Indicator Data'!O49)&gt;BD$195,10,IF(LOG('Indicator Data'!O49)&lt;BD$194,0,10-(BD$195-LOG('Indicator Data'!O49))/(BD$195-BD$194)*10))),1))</f>
        <v>x</v>
      </c>
      <c r="BE46" s="36" t="str">
        <f>IF(BD46="x","x",'Indicator Data'!O49/'Indicator Data'!$CC49)</f>
        <v>x</v>
      </c>
      <c r="BF46" s="35" t="str">
        <f t="shared" si="46"/>
        <v>x</v>
      </c>
      <c r="BG46" s="35" t="str">
        <f t="shared" si="47"/>
        <v>x</v>
      </c>
      <c r="BH46" s="35" t="str">
        <f>IF('Indicator Data'!P49="No data","x",ROUND(IF('Indicator Data'!P49=0,0,IF(LOG('Indicator Data'!P49)&gt;BH$195,10,IF(LOG('Indicator Data'!P49)&lt;BH$194,0,10-(BH$195-LOG('Indicator Data'!P49))/(BH$195-BH$194)*10))),1))</f>
        <v>x</v>
      </c>
      <c r="BI46" s="36" t="str">
        <f>IF(BH46="x","x",'Indicator Data'!P49/'Indicator Data'!$CC49)</f>
        <v>x</v>
      </c>
      <c r="BJ46" s="35" t="str">
        <f t="shared" si="48"/>
        <v>x</v>
      </c>
      <c r="BK46" s="35" t="str">
        <f t="shared" si="49"/>
        <v>x</v>
      </c>
      <c r="BL46" s="35">
        <f t="shared" si="50"/>
        <v>0</v>
      </c>
      <c r="BM46" s="35">
        <f>ROUND(IF('Indicator Data'!Q49=0,0,IF(LOG('Indicator Data'!Q49)&gt;BM$195,10,IF(LOG('Indicator Data'!Q49)&lt;BM$194,0,10-(BM$195-LOG('Indicator Data'!Q49))/(BM$195-BM$194)*10))),1)</f>
        <v>0</v>
      </c>
      <c r="BN46" s="35">
        <f>ROUND(IF('Indicator Data'!R49=0,0,IF(LOG('Indicator Data'!R49)&gt;BN$195,10,IF(LOG('Indicator Data'!R49)&lt;BN$194,0,10-(BN$195-LOG('Indicator Data'!R49))/(BN$195-BN$194)*10))),1)</f>
        <v>0</v>
      </c>
      <c r="BO46" s="35">
        <f t="shared" si="51"/>
        <v>0</v>
      </c>
      <c r="BP46" s="36">
        <f>'Indicator Data'!Q49/'Indicator Data'!$CC49</f>
        <v>0</v>
      </c>
      <c r="BQ46" s="36">
        <f>'Indicator Data'!R49/'Indicator Data'!$CC49</f>
        <v>0</v>
      </c>
      <c r="BR46" s="35">
        <f t="shared" si="93"/>
        <v>0</v>
      </c>
      <c r="BS46" s="35">
        <f t="shared" si="94"/>
        <v>0</v>
      </c>
      <c r="BT46" s="35">
        <f t="shared" si="28"/>
        <v>0</v>
      </c>
      <c r="BU46" s="35">
        <f t="shared" si="52"/>
        <v>0</v>
      </c>
      <c r="BV46" s="35">
        <f>ROUND(IF('Indicator Data'!S49=0,0,IF(LOG('Indicator Data'!S49)&gt;BV$195,10,IF(LOG('Indicator Data'!S49)&lt;BV$194,0,10-(BV$195-LOG('Indicator Data'!S49))/(BV$195-BV$194)*10))),1)</f>
        <v>0</v>
      </c>
      <c r="BW46" s="35">
        <f>ROUND(IF('Indicator Data'!T49=0,0,IF(LOG('Indicator Data'!T49)&gt;BW$195,10,IF(LOG('Indicator Data'!T49)&lt;BW$194,0,10-(BW$195-LOG('Indicator Data'!T49))/(BW$195-BW$194)*10))),1)</f>
        <v>0</v>
      </c>
      <c r="BX46" s="35">
        <f t="shared" si="53"/>
        <v>0</v>
      </c>
      <c r="BY46" s="36">
        <f>'Indicator Data'!S49/'Indicator Data'!$CC49</f>
        <v>0</v>
      </c>
      <c r="BZ46" s="36">
        <f>'Indicator Data'!T49/'Indicator Data'!$CC49</f>
        <v>0</v>
      </c>
      <c r="CA46" s="35">
        <f t="shared" si="95"/>
        <v>0</v>
      </c>
      <c r="CB46" s="35">
        <f t="shared" si="96"/>
        <v>0</v>
      </c>
      <c r="CC46" s="35">
        <f t="shared" si="54"/>
        <v>0</v>
      </c>
      <c r="CD46" s="35">
        <f t="shared" si="55"/>
        <v>0</v>
      </c>
      <c r="CE46" s="35">
        <f t="shared" si="56"/>
        <v>0</v>
      </c>
      <c r="CF46" s="35">
        <f>ROUND(IF('Indicator Data'!U49=0,0,IF(LOG('Indicator Data'!U49)&gt;CF$195,10,IF(LOG('Indicator Data'!U49)&lt;CF$194,0,10-(CF$195-LOG('Indicator Data'!U49))/(CF$195-CF$194)*10))),1)</f>
        <v>5</v>
      </c>
      <c r="CG46" s="36">
        <f>'Indicator Data'!U49/'Indicator Data'!$CC49</f>
        <v>2.6423805539464933E-2</v>
      </c>
      <c r="CH46" s="35">
        <f t="shared" si="97"/>
        <v>0.3</v>
      </c>
      <c r="CI46" s="35">
        <f t="shared" si="57"/>
        <v>3</v>
      </c>
      <c r="CJ46" s="35">
        <f>ROUND(IF('Indicator Data'!V49=0,0,IF(LOG('Indicator Data'!V49)&gt;CJ$195,10,IF(LOG('Indicator Data'!V49)&lt;CJ$194,0,10-(CJ$195-LOG('Indicator Data'!V49))/(CJ$195-CJ$194)*10))),1)</f>
        <v>7.1</v>
      </c>
      <c r="CK46" s="36">
        <f>IF('Indicator Data'!V49/'Indicator Data'!$CC49&gt;1,1,'Indicator Data'!V49/'Indicator Data'!$CC49)</f>
        <v>0.7967295922876575</v>
      </c>
      <c r="CL46" s="35">
        <f t="shared" si="98"/>
        <v>8</v>
      </c>
      <c r="CM46" s="35">
        <f t="shared" si="58"/>
        <v>7.6</v>
      </c>
      <c r="CN46" s="35">
        <f>ROUND(IF('Indicator Data'!W49=0,0,IF(LOG('Indicator Data'!W49)&gt;CN$195,10,IF(LOG('Indicator Data'!W49)&lt;CN$194,0,10-(CN$195-LOG('Indicator Data'!W49))/(CN$195-CN$194)*10))),1)</f>
        <v>4.3</v>
      </c>
      <c r="CO46" s="36">
        <f>'Indicator Data'!W49/'Indicator Data'!$CC49</f>
        <v>8.9414830573898881E-3</v>
      </c>
      <c r="CP46" s="35">
        <f t="shared" si="99"/>
        <v>0.1</v>
      </c>
      <c r="CQ46" s="35">
        <f t="shared" si="59"/>
        <v>2.5</v>
      </c>
      <c r="CR46" s="35">
        <f t="shared" si="100"/>
        <v>3.9</v>
      </c>
      <c r="CS46" s="35">
        <f>IF('Indicator Data'!BS49="No data","x",ROUND(IF('Indicator Data'!BS49&gt;CS$195,0,IF('Indicator Data'!BS49&lt;CS$194,10,(CS$195-'Indicator Data'!BS49)/(CS$195-CS$194)*10)),1))</f>
        <v>0.1</v>
      </c>
      <c r="CT46" s="35">
        <f>IF('Indicator Data'!BT49="No data","x",ROUND(IF('Indicator Data'!BT49&gt;CT$195,0,IF('Indicator Data'!BT49&lt;CT$194,10,(CT$195-'Indicator Data'!BT49)/(CT$195-CT$194)*10)),1))</f>
        <v>0.1</v>
      </c>
      <c r="CU46" s="35" t="str">
        <f>IF('Indicator Data'!AC49="No data","x",ROUND(IF('Indicator Data'!AC49&gt;CU$195,0,IF('Indicator Data'!AC49&lt;CU$194,10,(CU$195-'Indicator Data'!AC49)/(CU$195-CU$194)*10)),1))</f>
        <v>x</v>
      </c>
      <c r="CV46" s="35">
        <f t="shared" si="101"/>
        <v>0.1</v>
      </c>
      <c r="CW46" s="35">
        <f>IF('Indicator Data'!X49="No data","x",ROUND(IF(LOG('Indicator Data'!X49)&gt;CW$195,10,IF(LOG('Indicator Data'!X49)&lt;CW$194,0,10-(CW$195-LOG('Indicator Data'!X49))/(CW$195-CW$194)*10)),1))</f>
        <v>7</v>
      </c>
      <c r="CX46" s="35">
        <f>IF('Indicator Data'!Y49="No data","x",ROUND(IF('Indicator Data'!Y49&gt;CX$195,10,IF('Indicator Data'!Y49&lt;CX$194,0,10-(CX$195-'Indicator Data'!Y49)/(CX$195-CX$194)*10)),1))</f>
        <v>1.5</v>
      </c>
      <c r="CY46" s="35">
        <f>IF('Indicator Data'!Z49="No data","x",ROUND(IF('Indicator Data'!Z49&gt;CY$195,10,IF('Indicator Data'!Z49&lt;CY$194,0,10-(CY$195-'Indicator Data'!Z49)/(CY$195-CY$194)*10)),1))</f>
        <v>6.7</v>
      </c>
      <c r="CZ46" s="35">
        <f>IF('Indicator Data'!AA49="No data","x",ROUND(IF('Indicator Data'!AA49&gt;CZ$195,10,IF('Indicator Data'!AA49&lt;CZ$194,0,10-(CZ$195-'Indicator Data'!AA49)/(CZ$195-CZ$194)*10)),1))</f>
        <v>1.9</v>
      </c>
      <c r="DA46" s="35">
        <f t="shared" si="60"/>
        <v>4.3</v>
      </c>
      <c r="DB46" s="35">
        <f t="shared" si="61"/>
        <v>2.9</v>
      </c>
      <c r="DC46" s="35" t="str">
        <f>IF('Indicator Data'!AF49="No data","x",ROUND(IF('Indicator Data'!AF49&gt;DC$195,10,IF('Indicator Data'!AF49&lt;DC$194,0,10-(DC$195-'Indicator Data'!AF49)/(DC$195-DC$194)*10)),1))</f>
        <v>x</v>
      </c>
      <c r="DD46" s="35">
        <f>IF('Indicator Data'!AG49="No data","x",ROUND(IF('Indicator Data'!AG49&gt;DD$195,10,IF('Indicator Data'!AG49&lt;DD$194,0,10-(DD$195-'Indicator Data'!AG49)/(DD$195-DD$194)*10)),1))</f>
        <v>0.2</v>
      </c>
      <c r="DE46" s="35">
        <f t="shared" si="62"/>
        <v>3.5</v>
      </c>
      <c r="DF46" s="35">
        <f>IF('Indicator Data'!AB49="No data","x",ROUND(IF('Indicator Data'!AB49&gt;DF$195,10,IF('Indicator Data'!AB49&lt;DF$194,0,10-(DF$195-'Indicator Data'!AB49)/(DF$195-DF$194)*10)),1))</f>
        <v>0</v>
      </c>
      <c r="DG46" s="35">
        <f t="shared" si="63"/>
        <v>0.1</v>
      </c>
      <c r="DH46" s="144">
        <f>IF('Indicator Data'!AD49="No data","x",'Indicator Data'!AD49/'Indicator Data'!$CB49)</f>
        <v>2.3853677566196025E-4</v>
      </c>
      <c r="DI46" s="35">
        <f t="shared" si="64"/>
        <v>7.6</v>
      </c>
      <c r="DJ46" s="35">
        <f>IF('Indicator Data'!AE49="No data","x",ROUND(IF('Indicator Data'!AE49&gt;DJ$195,0,IF('Indicator Data'!AE49&lt;DJ$194,10,(DJ$195-'Indicator Data'!AE49)/(DJ$195-DJ$194)*10)),1))</f>
        <v>0</v>
      </c>
      <c r="DK46" s="35">
        <f t="shared" si="65"/>
        <v>3.8</v>
      </c>
      <c r="DL46" s="35">
        <f t="shared" si="66"/>
        <v>2.5</v>
      </c>
      <c r="DM46" s="37">
        <f t="shared" si="102"/>
        <v>2.4</v>
      </c>
      <c r="DN46" s="38">
        <f t="shared" si="103"/>
        <v>4.3</v>
      </c>
      <c r="DO46" s="35">
        <f>ROUND(IF('Indicator Data'!AH49=0,0,IF('Indicator Data'!AH49&gt;DO$195,10,IF('Indicator Data'!AH49&lt;DO$194,0,10-(DO$195-'Indicator Data'!AH49)/(DO$195-DO$194)*10))),1)</f>
        <v>0.2</v>
      </c>
      <c r="DP46" s="35">
        <f>ROUND(IF('Indicator Data'!AI49=0,0,IF(LOG('Indicator Data'!AI49)&gt;LOG(DP$195),10,IF(LOG('Indicator Data'!AI49)&lt;LOG(DP$194),0,10-(LOG(DP$195)-LOG('Indicator Data'!AI49))/(LOG(DP$195)-LOG(DP$194))*10))),1)</f>
        <v>0</v>
      </c>
      <c r="DQ46" s="37">
        <f t="shared" si="104"/>
        <v>0.1</v>
      </c>
      <c r="DR46" s="35">
        <f>'Indicator Data'!AJ49</f>
        <v>0</v>
      </c>
      <c r="DS46" s="35">
        <f>'Indicator Data'!AK49</f>
        <v>0</v>
      </c>
      <c r="DT46" s="37">
        <f t="shared" si="105"/>
        <v>0</v>
      </c>
      <c r="DU46" s="38">
        <f t="shared" si="106"/>
        <v>0.1</v>
      </c>
      <c r="DV46" s="13"/>
      <c r="DW46" s="83"/>
    </row>
    <row r="47" spans="1:127" s="2" customFormat="1" x14ac:dyDescent="0.3">
      <c r="A47" s="98" t="str">
        <f>'Indicator Data'!A50</f>
        <v>Czech Republic</v>
      </c>
      <c r="B47" s="39" t="str">
        <f>'Indicator Data'!B50</f>
        <v>CZE</v>
      </c>
      <c r="C47" s="35">
        <f>ROUND(IF('Indicator Data'!C50=0,0.1,IF(LOG('Indicator Data'!C50)&gt;C$195,10,IF(LOG('Indicator Data'!C50)&lt;C$194,0,10-(C$195-LOG('Indicator Data'!C50))/(C$195-C$194)*10))),1)</f>
        <v>3.1</v>
      </c>
      <c r="D47" s="35">
        <f>ROUND(IF('Indicator Data'!D50=0,0.1,IF(LOG('Indicator Data'!D50)&gt;D$195,10,IF(LOG('Indicator Data'!D50)&lt;D$194,0,10-(D$195-LOG('Indicator Data'!D50))/(D$195-D$194)*10))),1)</f>
        <v>0.1</v>
      </c>
      <c r="E47" s="35">
        <f t="shared" si="67"/>
        <v>1.7</v>
      </c>
      <c r="F47" s="35">
        <f>IF('Indicator Data'!E50="No data",0.1,(ROUND(IF('Indicator Data'!E50=0,0,IF(LOG('Indicator Data'!E50)&gt;F$195,10,IF(LOG('Indicator Data'!E50)&lt;F$194,0,10-(F$195-LOG('Indicator Data'!E50))/(F$195-F$194)*10))),1)))</f>
        <v>6.8</v>
      </c>
      <c r="G47" s="35">
        <f>ROUND(IF('Indicator Data'!F50=0,0,IF(LOG('Indicator Data'!F50)&gt;G$195,10,IF(LOG('Indicator Data'!F50)&lt;G$194,0,10-(G$195-LOG('Indicator Data'!F50))/(G$195-G$194)*10))),1)</f>
        <v>0</v>
      </c>
      <c r="H47" s="35">
        <f>ROUND(IF('Indicator Data'!G50=0,0,IF(LOG('Indicator Data'!G50)&gt;H$195,10,IF(LOG('Indicator Data'!G50)&lt;H$194,0,10-(H$195-LOG('Indicator Data'!G50))/(H$195-H$194)*10))),1)</f>
        <v>0</v>
      </c>
      <c r="I47" s="35">
        <f>ROUND(IF('Indicator Data'!H50=0,0,IF(LOG('Indicator Data'!H50)&gt;I$195,10,IF(LOG('Indicator Data'!H50)&lt;I$194,0,10-(I$195-LOG('Indicator Data'!H50))/(I$195-I$194)*10))),1)</f>
        <v>0</v>
      </c>
      <c r="J47" s="35">
        <f t="shared" si="68"/>
        <v>0</v>
      </c>
      <c r="K47" s="35">
        <f>ROUND(IF('Indicator Data'!I50=0,0,IF(LOG('Indicator Data'!I50)&gt;K$195,10,IF(LOG('Indicator Data'!I50)&lt;K$194,0,10-(K$195-LOG('Indicator Data'!I50))/(K$195-K$194)*10))),1)</f>
        <v>0</v>
      </c>
      <c r="L47" s="35">
        <f t="shared" si="69"/>
        <v>0</v>
      </c>
      <c r="M47" s="35">
        <f>ROUND(IF('Indicator Data'!J50=0,0,IF(LOG('Indicator Data'!J50)&gt;M$195,10,IF(LOG('Indicator Data'!J50)&lt;M$194,0,10-(M$195-LOG('Indicator Data'!J50))/(M$195-M$194)*10))),1)</f>
        <v>0</v>
      </c>
      <c r="N47" s="36">
        <f>'Indicator Data'!C50/'Indicator Data'!$CC50</f>
        <v>1.7150416067726604E-5</v>
      </c>
      <c r="O47" s="36">
        <f>'Indicator Data'!D50/'Indicator Data'!$CC50</f>
        <v>0</v>
      </c>
      <c r="P47" s="36">
        <f>IF(F47=0.1,"x",'Indicator Data'!E50/'Indicator Data'!$CC50)</f>
        <v>5.0996761809937981E-3</v>
      </c>
      <c r="Q47" s="36">
        <f>'Indicator Data'!F50/'Indicator Data'!$CC50</f>
        <v>0</v>
      </c>
      <c r="R47" s="36">
        <f>'Indicator Data'!G50/'Indicator Data'!$CC50</f>
        <v>0</v>
      </c>
      <c r="S47" s="36">
        <f>'Indicator Data'!H50/'Indicator Data'!$CC50</f>
        <v>0</v>
      </c>
      <c r="T47" s="36">
        <f>'Indicator Data'!I50/'Indicator Data'!$CC50</f>
        <v>0</v>
      </c>
      <c r="U47" s="36">
        <f>'Indicator Data'!J50/'Indicator Data'!$CC50</f>
        <v>0</v>
      </c>
      <c r="V47" s="35">
        <f t="shared" si="70"/>
        <v>0.1</v>
      </c>
      <c r="W47" s="35">
        <f t="shared" si="71"/>
        <v>0</v>
      </c>
      <c r="X47" s="35">
        <f t="shared" si="72"/>
        <v>0.1</v>
      </c>
      <c r="Y47" s="35">
        <f t="shared" si="73"/>
        <v>3.4</v>
      </c>
      <c r="Z47" s="35">
        <f t="shared" si="74"/>
        <v>0</v>
      </c>
      <c r="AA47" s="35">
        <f t="shared" si="75"/>
        <v>0</v>
      </c>
      <c r="AB47" s="35">
        <f t="shared" si="76"/>
        <v>0</v>
      </c>
      <c r="AC47" s="35">
        <f t="shared" si="77"/>
        <v>0</v>
      </c>
      <c r="AD47" s="35">
        <f t="shared" si="78"/>
        <v>0</v>
      </c>
      <c r="AE47" s="35">
        <f t="shared" si="79"/>
        <v>0</v>
      </c>
      <c r="AF47" s="35">
        <f t="shared" si="80"/>
        <v>0</v>
      </c>
      <c r="AG47" s="35">
        <f>ROUND(IF('Indicator Data'!K50=0,0,IF('Indicator Data'!K50&gt;AG$195,10,IF('Indicator Data'!K50&lt;AG$194,0,10-(AG$195-'Indicator Data'!K50)/(AG$195-AG$194)*10))),1)</f>
        <v>0</v>
      </c>
      <c r="AH47" s="35">
        <f t="shared" si="81"/>
        <v>1.6</v>
      </c>
      <c r="AI47" s="35">
        <f t="shared" si="82"/>
        <v>0.1</v>
      </c>
      <c r="AJ47" s="35">
        <f t="shared" si="83"/>
        <v>0</v>
      </c>
      <c r="AK47" s="35">
        <f t="shared" si="84"/>
        <v>0</v>
      </c>
      <c r="AL47" s="35">
        <f t="shared" si="85"/>
        <v>0</v>
      </c>
      <c r="AM47" s="35">
        <f t="shared" si="86"/>
        <v>0</v>
      </c>
      <c r="AN47" s="35">
        <f t="shared" si="87"/>
        <v>0</v>
      </c>
      <c r="AO47" s="143">
        <f t="shared" si="88"/>
        <v>0.9</v>
      </c>
      <c r="AP47" s="143">
        <f t="shared" si="41"/>
        <v>5.3</v>
      </c>
      <c r="AQ47" s="143">
        <f t="shared" si="89"/>
        <v>0</v>
      </c>
      <c r="AR47" s="143">
        <f t="shared" si="90"/>
        <v>0</v>
      </c>
      <c r="AS47" s="35">
        <f t="shared" si="91"/>
        <v>0</v>
      </c>
      <c r="AT47" s="35">
        <f>IF('Indicator Data'!L50="No data","x",IF('Indicator Data'!CD50&lt;1000,"x",ROUND((IF('Indicator Data'!L50&gt;AT$195,10,IF('Indicator Data'!L50&lt;AT$194,0,10-(AT$195-'Indicator Data'!L50)/(AT$195-AT$194)*10))),1)))</f>
        <v>2.8</v>
      </c>
      <c r="AU47" s="143">
        <f t="shared" si="92"/>
        <v>1.4</v>
      </c>
      <c r="AV47" s="35">
        <f>IF('Indicator Data'!M50="No data","x",ROUND(IF('Indicator Data'!M50=0,0,IF(LOG('Indicator Data'!M50)&gt;AV$195,10,IF(LOG('Indicator Data'!M50)&lt;AV$194,0,10-(AV$195-LOG('Indicator Data'!M50))/(AV$195-AV$194)*10))),1))</f>
        <v>0</v>
      </c>
      <c r="AW47" s="36">
        <f>IF(AV47="x","x",'Indicator Data'!M50/'Indicator Data'!$CC50)</f>
        <v>0</v>
      </c>
      <c r="AX47" s="35">
        <f t="shared" si="42"/>
        <v>0</v>
      </c>
      <c r="AY47" s="35">
        <f t="shared" si="43"/>
        <v>0</v>
      </c>
      <c r="AZ47" s="35" t="str">
        <f>IF('Indicator Data'!N50="No data","x",ROUND(IF('Indicator Data'!N50=0,0,IF(LOG('Indicator Data'!N50)&gt;AZ$195,10,IF(LOG('Indicator Data'!N50)&lt;AZ$194,0,10-(AZ$195-LOG('Indicator Data'!N50))/(AZ$195-AZ$194)*10))),1))</f>
        <v>x</v>
      </c>
      <c r="BA47" s="36" t="str">
        <f>IF(AZ47="x","x",'Indicator Data'!N50/'Indicator Data'!$CC50)</f>
        <v>x</v>
      </c>
      <c r="BB47" s="35" t="str">
        <f t="shared" si="44"/>
        <v>x</v>
      </c>
      <c r="BC47" s="35" t="str">
        <f t="shared" si="45"/>
        <v>x</v>
      </c>
      <c r="BD47" s="35" t="str">
        <f>IF('Indicator Data'!O50="No data","x",ROUND(IF('Indicator Data'!O50=0,0,IF(LOG('Indicator Data'!O50)&gt;BD$195,10,IF(LOG('Indicator Data'!O50)&lt;BD$194,0,10-(BD$195-LOG('Indicator Data'!O50))/(BD$195-BD$194)*10))),1))</f>
        <v>x</v>
      </c>
      <c r="BE47" s="36" t="str">
        <f>IF(BD47="x","x",'Indicator Data'!O50/'Indicator Data'!$CC50)</f>
        <v>x</v>
      </c>
      <c r="BF47" s="35" t="str">
        <f t="shared" si="46"/>
        <v>x</v>
      </c>
      <c r="BG47" s="35" t="str">
        <f t="shared" si="47"/>
        <v>x</v>
      </c>
      <c r="BH47" s="35" t="str">
        <f>IF('Indicator Data'!P50="No data","x",ROUND(IF('Indicator Data'!P50=0,0,IF(LOG('Indicator Data'!P50)&gt;BH$195,10,IF(LOG('Indicator Data'!P50)&lt;BH$194,0,10-(BH$195-LOG('Indicator Data'!P50))/(BH$195-BH$194)*10))),1))</f>
        <v>x</v>
      </c>
      <c r="BI47" s="36" t="str">
        <f>IF(BH47="x","x",'Indicator Data'!P50/'Indicator Data'!$CC50)</f>
        <v>x</v>
      </c>
      <c r="BJ47" s="35" t="str">
        <f t="shared" si="48"/>
        <v>x</v>
      </c>
      <c r="BK47" s="35" t="str">
        <f t="shared" si="49"/>
        <v>x</v>
      </c>
      <c r="BL47" s="35">
        <f t="shared" si="50"/>
        <v>0</v>
      </c>
      <c r="BM47" s="35">
        <f>ROUND(IF('Indicator Data'!Q50=0,0,IF(LOG('Indicator Data'!Q50)&gt;BM$195,10,IF(LOG('Indicator Data'!Q50)&lt;BM$194,0,10-(BM$195-LOG('Indicator Data'!Q50))/(BM$195-BM$194)*10))),1)</f>
        <v>0</v>
      </c>
      <c r="BN47" s="35">
        <f>ROUND(IF('Indicator Data'!R50=0,0,IF(LOG('Indicator Data'!R50)&gt;BN$195,10,IF(LOG('Indicator Data'!R50)&lt;BN$194,0,10-(BN$195-LOG('Indicator Data'!R50))/(BN$195-BN$194)*10))),1)</f>
        <v>0</v>
      </c>
      <c r="BO47" s="35">
        <f t="shared" si="51"/>
        <v>0</v>
      </c>
      <c r="BP47" s="36">
        <f>'Indicator Data'!Q50/'Indicator Data'!$CC50</f>
        <v>0</v>
      </c>
      <c r="BQ47" s="36">
        <f>'Indicator Data'!R50/'Indicator Data'!$CC50</f>
        <v>0</v>
      </c>
      <c r="BR47" s="35">
        <f t="shared" si="93"/>
        <v>0</v>
      </c>
      <c r="BS47" s="35">
        <f t="shared" si="94"/>
        <v>0</v>
      </c>
      <c r="BT47" s="35">
        <f t="shared" si="28"/>
        <v>0</v>
      </c>
      <c r="BU47" s="35">
        <f t="shared" si="52"/>
        <v>0</v>
      </c>
      <c r="BV47" s="35">
        <f>ROUND(IF('Indicator Data'!S50=0,0,IF(LOG('Indicator Data'!S50)&gt;BV$195,10,IF(LOG('Indicator Data'!S50)&lt;BV$194,0,10-(BV$195-LOG('Indicator Data'!S50))/(BV$195-BV$194)*10))),1)</f>
        <v>0</v>
      </c>
      <c r="BW47" s="35">
        <f>ROUND(IF('Indicator Data'!T50=0,0,IF(LOG('Indicator Data'!T50)&gt;BW$195,10,IF(LOG('Indicator Data'!T50)&lt;BW$194,0,10-(BW$195-LOG('Indicator Data'!T50))/(BW$195-BW$194)*10))),1)</f>
        <v>0</v>
      </c>
      <c r="BX47" s="35">
        <f t="shared" si="53"/>
        <v>0</v>
      </c>
      <c r="BY47" s="36">
        <f>'Indicator Data'!S50/'Indicator Data'!$CC50</f>
        <v>0</v>
      </c>
      <c r="BZ47" s="36">
        <f>'Indicator Data'!T50/'Indicator Data'!$CC50</f>
        <v>0</v>
      </c>
      <c r="CA47" s="35">
        <f t="shared" si="95"/>
        <v>0</v>
      </c>
      <c r="CB47" s="35">
        <f t="shared" si="96"/>
        <v>0</v>
      </c>
      <c r="CC47" s="35">
        <f t="shared" si="54"/>
        <v>0</v>
      </c>
      <c r="CD47" s="35">
        <f t="shared" si="55"/>
        <v>0</v>
      </c>
      <c r="CE47" s="35">
        <f t="shared" si="56"/>
        <v>0</v>
      </c>
      <c r="CF47" s="35">
        <f>ROUND(IF('Indicator Data'!U50=0,0,IF(LOG('Indicator Data'!U50)&gt;CF$195,10,IF(LOG('Indicator Data'!U50)&lt;CF$194,0,10-(CF$195-LOG('Indicator Data'!U50))/(CF$195-CF$194)*10))),1)</f>
        <v>0</v>
      </c>
      <c r="CG47" s="36">
        <f>'Indicator Data'!U50/'Indicator Data'!$CC50</f>
        <v>0</v>
      </c>
      <c r="CH47" s="35">
        <f t="shared" si="97"/>
        <v>0</v>
      </c>
      <c r="CI47" s="35">
        <f t="shared" si="57"/>
        <v>0</v>
      </c>
      <c r="CJ47" s="35">
        <f>ROUND(IF('Indicator Data'!V50=0,0,IF(LOG('Indicator Data'!V50)&gt;CJ$195,10,IF(LOG('Indicator Data'!V50)&lt;CJ$194,0,10-(CJ$195-LOG('Indicator Data'!V50))/(CJ$195-CJ$194)*10))),1)</f>
        <v>0</v>
      </c>
      <c r="CK47" s="36">
        <f>IF('Indicator Data'!V50/'Indicator Data'!$CC50&gt;1,1,'Indicator Data'!V50/'Indicator Data'!$CC50)</f>
        <v>0</v>
      </c>
      <c r="CL47" s="35">
        <f t="shared" si="98"/>
        <v>0</v>
      </c>
      <c r="CM47" s="35">
        <f t="shared" si="58"/>
        <v>0</v>
      </c>
      <c r="CN47" s="35">
        <f>ROUND(IF('Indicator Data'!W50=0,0,IF(LOG('Indicator Data'!W50)&gt;CN$195,10,IF(LOG('Indicator Data'!W50)&lt;CN$194,0,10-(CN$195-LOG('Indicator Data'!W50))/(CN$195-CN$194)*10))),1)</f>
        <v>0</v>
      </c>
      <c r="CO47" s="36">
        <f>'Indicator Data'!W50/'Indicator Data'!$CC50</f>
        <v>0</v>
      </c>
      <c r="CP47" s="35">
        <f t="shared" si="99"/>
        <v>0</v>
      </c>
      <c r="CQ47" s="35">
        <f t="shared" si="59"/>
        <v>0</v>
      </c>
      <c r="CR47" s="35">
        <f t="shared" si="100"/>
        <v>0</v>
      </c>
      <c r="CS47" s="35">
        <f>IF('Indicator Data'!BS50="No data","x",ROUND(IF('Indicator Data'!BS50&gt;CS$195,0,IF('Indicator Data'!BS50&lt;CS$194,10,(CS$195-'Indicator Data'!BS50)/(CS$195-CS$194)*10)),1))</f>
        <v>0.1</v>
      </c>
      <c r="CT47" s="35">
        <f>IF('Indicator Data'!BT50="No data","x",ROUND(IF('Indicator Data'!BT50&gt;CT$195,0,IF('Indicator Data'!BT50&lt;CT$194,10,(CT$195-'Indicator Data'!BT50)/(CT$195-CT$194)*10)),1))</f>
        <v>0</v>
      </c>
      <c r="CU47" s="35" t="str">
        <f>IF('Indicator Data'!AC50="No data","x",ROUND(IF('Indicator Data'!AC50&gt;CU$195,0,IF('Indicator Data'!AC50&lt;CU$194,10,(CU$195-'Indicator Data'!AC50)/(CU$195-CU$194)*10)),1))</f>
        <v>x</v>
      </c>
      <c r="CV47" s="35">
        <f t="shared" si="101"/>
        <v>0.1</v>
      </c>
      <c r="CW47" s="35">
        <f>IF('Indicator Data'!X50="No data","x",ROUND(IF(LOG('Indicator Data'!X50)&gt;CW$195,10,IF(LOG('Indicator Data'!X50)&lt;CW$194,0,10-(CW$195-LOG('Indicator Data'!X50))/(CW$195-CW$194)*10)),1))</f>
        <v>7.1</v>
      </c>
      <c r="CX47" s="35">
        <f>IF('Indicator Data'!Y50="No data","x",ROUND(IF('Indicator Data'!Y50&gt;CX$195,10,IF('Indicator Data'!Y50&lt;CX$194,0,10-(CX$195-'Indicator Data'!Y50)/(CX$195-CX$194)*10)),1))</f>
        <v>1.1000000000000001</v>
      </c>
      <c r="CY47" s="35">
        <f>IF('Indicator Data'!Z50="No data","x",ROUND(IF('Indicator Data'!Z50&gt;CY$195,10,IF('Indicator Data'!Z50&lt;CY$194,0,10-(CY$195-'Indicator Data'!Z50)/(CY$195-CY$194)*10)),1))</f>
        <v>7.4</v>
      </c>
      <c r="CZ47" s="35">
        <f>IF('Indicator Data'!AA50="No data","x",ROUND(IF('Indicator Data'!AA50&gt;CZ$195,10,IF('Indicator Data'!AA50&lt;CZ$194,0,10-(CZ$195-'Indicator Data'!AA50)/(CZ$195-CZ$194)*10)),1))</f>
        <v>1</v>
      </c>
      <c r="DA47" s="35">
        <f t="shared" si="60"/>
        <v>4.2</v>
      </c>
      <c r="DB47" s="35">
        <f t="shared" si="61"/>
        <v>2.8</v>
      </c>
      <c r="DC47" s="35" t="str">
        <f>IF('Indicator Data'!AF50="No data","x",ROUND(IF('Indicator Data'!AF50&gt;DC$195,10,IF('Indicator Data'!AF50&lt;DC$194,0,10-(DC$195-'Indicator Data'!AF50)/(DC$195-DC$194)*10)),1))</f>
        <v>x</v>
      </c>
      <c r="DD47" s="35">
        <f>IF('Indicator Data'!AG50="No data","x",ROUND(IF('Indicator Data'!AG50&gt;DD$195,10,IF('Indicator Data'!AG50&lt;DD$194,0,10-(DD$195-'Indicator Data'!AG50)/(DD$195-DD$194)*10)),1))</f>
        <v>0.1</v>
      </c>
      <c r="DE47" s="35">
        <f t="shared" si="62"/>
        <v>3.3</v>
      </c>
      <c r="DF47" s="35">
        <f>IF('Indicator Data'!AB50="No data","x",ROUND(IF('Indicator Data'!AB50&gt;DF$195,10,IF('Indicator Data'!AB50&lt;DF$194,0,10-(DF$195-'Indicator Data'!AB50)/(DF$195-DF$194)*10)),1))</f>
        <v>0</v>
      </c>
      <c r="DG47" s="35">
        <f t="shared" si="63"/>
        <v>0</v>
      </c>
      <c r="DH47" s="144">
        <f>IF('Indicator Data'!AD50="No data","x",'Indicator Data'!AD50/'Indicator Data'!$CB50)</f>
        <v>1.0664879257430819E-3</v>
      </c>
      <c r="DI47" s="35">
        <f t="shared" si="64"/>
        <v>0</v>
      </c>
      <c r="DJ47" s="35">
        <f>IF('Indicator Data'!AE50="No data","x",ROUND(IF('Indicator Data'!AE50&gt;DJ$195,0,IF('Indicator Data'!AE50&lt;DJ$194,10,(DJ$195-'Indicator Data'!AE50)/(DJ$195-DJ$194)*10)),1))</f>
        <v>4</v>
      </c>
      <c r="DK47" s="35">
        <f t="shared" si="65"/>
        <v>2</v>
      </c>
      <c r="DL47" s="35">
        <f t="shared" si="66"/>
        <v>1.8</v>
      </c>
      <c r="DM47" s="37">
        <f t="shared" si="102"/>
        <v>1.2</v>
      </c>
      <c r="DN47" s="38">
        <f t="shared" si="103"/>
        <v>1.7</v>
      </c>
      <c r="DO47" s="35">
        <f>ROUND(IF('Indicator Data'!AH50=0,0,IF('Indicator Data'!AH50&gt;DO$195,10,IF('Indicator Data'!AH50&lt;DO$194,0,10-(DO$195-'Indicator Data'!AH50)/(DO$195-DO$194)*10))),1)</f>
        <v>0.1</v>
      </c>
      <c r="DP47" s="35">
        <f>ROUND(IF('Indicator Data'!AI50=0,0,IF(LOG('Indicator Data'!AI50)&gt;LOG(DP$195),10,IF(LOG('Indicator Data'!AI50)&lt;LOG(DP$194),0,10-(LOG(DP$195)-LOG('Indicator Data'!AI50))/(LOG(DP$195)-LOG(DP$194))*10))),1)</f>
        <v>0</v>
      </c>
      <c r="DQ47" s="37">
        <f t="shared" si="104"/>
        <v>0.1</v>
      </c>
      <c r="DR47" s="35">
        <f>'Indicator Data'!AJ50</f>
        <v>0</v>
      </c>
      <c r="DS47" s="35">
        <f>'Indicator Data'!AK50</f>
        <v>0</v>
      </c>
      <c r="DT47" s="37">
        <f t="shared" si="105"/>
        <v>0</v>
      </c>
      <c r="DU47" s="38">
        <f t="shared" si="106"/>
        <v>0.1</v>
      </c>
      <c r="DV47" s="13"/>
      <c r="DW47" s="83"/>
    </row>
    <row r="48" spans="1:127" s="2" customFormat="1" x14ac:dyDescent="0.3">
      <c r="A48" s="98" t="str">
        <f>'Indicator Data'!A51</f>
        <v>Denmark</v>
      </c>
      <c r="B48" s="39" t="str">
        <f>'Indicator Data'!B51</f>
        <v>DNK</v>
      </c>
      <c r="C48" s="35">
        <f>ROUND(IF('Indicator Data'!C51=0,0.1,IF(LOG('Indicator Data'!C51)&gt;C$195,10,IF(LOG('Indicator Data'!C51)&lt;C$194,0,10-(C$195-LOG('Indicator Data'!C51))/(C$195-C$194)*10))),1)</f>
        <v>0.1</v>
      </c>
      <c r="D48" s="35">
        <f>ROUND(IF('Indicator Data'!D51=0,0.1,IF(LOG('Indicator Data'!D51)&gt;D$195,10,IF(LOG('Indicator Data'!D51)&lt;D$194,0,10-(D$195-LOG('Indicator Data'!D51))/(D$195-D$194)*10))),1)</f>
        <v>0.1</v>
      </c>
      <c r="E48" s="35">
        <f t="shared" si="67"/>
        <v>0.1</v>
      </c>
      <c r="F48" s="35">
        <f>IF('Indicator Data'!E51="No data",0.1,(ROUND(IF('Indicator Data'!E51=0,0,IF(LOG('Indicator Data'!E51)&gt;F$195,10,IF(LOG('Indicator Data'!E51)&lt;F$194,0,10-(F$195-LOG('Indicator Data'!E51))/(F$195-F$194)*10))),1)))</f>
        <v>3.8</v>
      </c>
      <c r="G48" s="35">
        <f>ROUND(IF('Indicator Data'!F51=0,0,IF(LOG('Indicator Data'!F51)&gt;G$195,10,IF(LOG('Indicator Data'!F51)&lt;G$194,0,10-(G$195-LOG('Indicator Data'!F51))/(G$195-G$194)*10))),1)</f>
        <v>0</v>
      </c>
      <c r="H48" s="35">
        <f>ROUND(IF('Indicator Data'!G51=0,0,IF(LOG('Indicator Data'!G51)&gt;H$195,10,IF(LOG('Indicator Data'!G51)&lt;H$194,0,10-(H$195-LOG('Indicator Data'!G51))/(H$195-H$194)*10))),1)</f>
        <v>0</v>
      </c>
      <c r="I48" s="35">
        <f>ROUND(IF('Indicator Data'!H51=0,0,IF(LOG('Indicator Data'!H51)&gt;I$195,10,IF(LOG('Indicator Data'!H51)&lt;I$194,0,10-(I$195-LOG('Indicator Data'!H51))/(I$195-I$194)*10))),1)</f>
        <v>0</v>
      </c>
      <c r="J48" s="35">
        <f t="shared" si="68"/>
        <v>0</v>
      </c>
      <c r="K48" s="35">
        <f>ROUND(IF('Indicator Data'!I51=0,0,IF(LOG('Indicator Data'!I51)&gt;K$195,10,IF(LOG('Indicator Data'!I51)&lt;K$194,0,10-(K$195-LOG('Indicator Data'!I51))/(K$195-K$194)*10))),1)</f>
        <v>0</v>
      </c>
      <c r="L48" s="35">
        <f t="shared" si="69"/>
        <v>0</v>
      </c>
      <c r="M48" s="35">
        <f>ROUND(IF('Indicator Data'!J51=0,0,IF(LOG('Indicator Data'!J51)&gt;M$195,10,IF(LOG('Indicator Data'!J51)&lt;M$194,0,10-(M$195-LOG('Indicator Data'!J51))/(M$195-M$194)*10))),1)</f>
        <v>0</v>
      </c>
      <c r="N48" s="36">
        <f>'Indicator Data'!C51/'Indicator Data'!$CC51</f>
        <v>0</v>
      </c>
      <c r="O48" s="36">
        <f>'Indicator Data'!D51/'Indicator Data'!$CC51</f>
        <v>0</v>
      </c>
      <c r="P48" s="36">
        <f>IF(F48=0.1,"x",'Indicator Data'!E51/'Indicator Data'!$CC51)</f>
        <v>5.9920571082433983E-4</v>
      </c>
      <c r="Q48" s="36">
        <f>'Indicator Data'!F51/'Indicator Data'!$CC51</f>
        <v>0</v>
      </c>
      <c r="R48" s="36">
        <f>'Indicator Data'!G51/'Indicator Data'!$CC51</f>
        <v>0</v>
      </c>
      <c r="S48" s="36">
        <f>'Indicator Data'!H51/'Indicator Data'!$CC51</f>
        <v>0</v>
      </c>
      <c r="T48" s="36">
        <f>'Indicator Data'!I51/'Indicator Data'!$CC51</f>
        <v>0</v>
      </c>
      <c r="U48" s="36">
        <f>'Indicator Data'!J51/'Indicator Data'!$CC51</f>
        <v>0</v>
      </c>
      <c r="V48" s="35">
        <f t="shared" si="70"/>
        <v>0</v>
      </c>
      <c r="W48" s="35">
        <f t="shared" si="71"/>
        <v>0</v>
      </c>
      <c r="X48" s="35">
        <f t="shared" si="72"/>
        <v>0</v>
      </c>
      <c r="Y48" s="35">
        <f t="shared" si="73"/>
        <v>0.4</v>
      </c>
      <c r="Z48" s="35">
        <f t="shared" si="74"/>
        <v>0</v>
      </c>
      <c r="AA48" s="35">
        <f t="shared" si="75"/>
        <v>0</v>
      </c>
      <c r="AB48" s="35">
        <f t="shared" si="76"/>
        <v>0</v>
      </c>
      <c r="AC48" s="35">
        <f t="shared" si="77"/>
        <v>0</v>
      </c>
      <c r="AD48" s="35">
        <f t="shared" si="78"/>
        <v>0</v>
      </c>
      <c r="AE48" s="35">
        <f t="shared" si="79"/>
        <v>0</v>
      </c>
      <c r="AF48" s="35">
        <f t="shared" si="80"/>
        <v>0</v>
      </c>
      <c r="AG48" s="35">
        <f>ROUND(IF('Indicator Data'!K51=0,0,IF('Indicator Data'!K51&gt;AG$195,10,IF('Indicator Data'!K51&lt;AG$194,0,10-(AG$195-'Indicator Data'!K51)/(AG$195-AG$194)*10))),1)</f>
        <v>1</v>
      </c>
      <c r="AH48" s="35">
        <f t="shared" si="81"/>
        <v>0.1</v>
      </c>
      <c r="AI48" s="35">
        <f t="shared" si="82"/>
        <v>0.1</v>
      </c>
      <c r="AJ48" s="35">
        <f t="shared" si="83"/>
        <v>0</v>
      </c>
      <c r="AK48" s="35">
        <f t="shared" si="84"/>
        <v>0</v>
      </c>
      <c r="AL48" s="35">
        <f t="shared" si="85"/>
        <v>0</v>
      </c>
      <c r="AM48" s="35">
        <f t="shared" si="86"/>
        <v>0</v>
      </c>
      <c r="AN48" s="35">
        <f t="shared" si="87"/>
        <v>0</v>
      </c>
      <c r="AO48" s="143">
        <f t="shared" si="88"/>
        <v>0.1</v>
      </c>
      <c r="AP48" s="143">
        <f t="shared" si="41"/>
        <v>2.2999999999999998</v>
      </c>
      <c r="AQ48" s="143">
        <f t="shared" si="89"/>
        <v>0</v>
      </c>
      <c r="AR48" s="143">
        <f t="shared" si="90"/>
        <v>0</v>
      </c>
      <c r="AS48" s="35">
        <f t="shared" si="91"/>
        <v>0.5</v>
      </c>
      <c r="AT48" s="35">
        <f>IF('Indicator Data'!L51="No data","x",IF('Indicator Data'!CD51&lt;1000,"x",ROUND((IF('Indicator Data'!L51&gt;AT$195,10,IF('Indicator Data'!L51&lt;AT$194,0,10-(AT$195-'Indicator Data'!L51)/(AT$195-AT$194)*10))),1)))</f>
        <v>6.5</v>
      </c>
      <c r="AU48" s="143">
        <f t="shared" si="92"/>
        <v>3.5</v>
      </c>
      <c r="AV48" s="35">
        <f>IF('Indicator Data'!M51="No data","x",ROUND(IF('Indicator Data'!M51=0,0,IF(LOG('Indicator Data'!M51)&gt;AV$195,10,IF(LOG('Indicator Data'!M51)&lt;AV$194,0,10-(AV$195-LOG('Indicator Data'!M51))/(AV$195-AV$194)*10))),1))</f>
        <v>0</v>
      </c>
      <c r="AW48" s="36">
        <f>IF(AV48="x","x",'Indicator Data'!M51/'Indicator Data'!$CC51)</f>
        <v>0</v>
      </c>
      <c r="AX48" s="35">
        <f t="shared" si="42"/>
        <v>0</v>
      </c>
      <c r="AY48" s="35">
        <f t="shared" si="43"/>
        <v>0</v>
      </c>
      <c r="AZ48" s="35" t="str">
        <f>IF('Indicator Data'!N51="No data","x",ROUND(IF('Indicator Data'!N51=0,0,IF(LOG('Indicator Data'!N51)&gt;AZ$195,10,IF(LOG('Indicator Data'!N51)&lt;AZ$194,0,10-(AZ$195-LOG('Indicator Data'!N51))/(AZ$195-AZ$194)*10))),1))</f>
        <v>x</v>
      </c>
      <c r="BA48" s="36" t="str">
        <f>IF(AZ48="x","x",'Indicator Data'!N51/'Indicator Data'!$CC51)</f>
        <v>x</v>
      </c>
      <c r="BB48" s="35" t="str">
        <f t="shared" si="44"/>
        <v>x</v>
      </c>
      <c r="BC48" s="35" t="str">
        <f t="shared" si="45"/>
        <v>x</v>
      </c>
      <c r="BD48" s="35" t="str">
        <f>IF('Indicator Data'!O51="No data","x",ROUND(IF('Indicator Data'!O51=0,0,IF(LOG('Indicator Data'!O51)&gt;BD$195,10,IF(LOG('Indicator Data'!O51)&lt;BD$194,0,10-(BD$195-LOG('Indicator Data'!O51))/(BD$195-BD$194)*10))),1))</f>
        <v>x</v>
      </c>
      <c r="BE48" s="36" t="str">
        <f>IF(BD48="x","x",'Indicator Data'!O51/'Indicator Data'!$CC51)</f>
        <v>x</v>
      </c>
      <c r="BF48" s="35" t="str">
        <f t="shared" si="46"/>
        <v>x</v>
      </c>
      <c r="BG48" s="35" t="str">
        <f t="shared" si="47"/>
        <v>x</v>
      </c>
      <c r="BH48" s="35" t="str">
        <f>IF('Indicator Data'!P51="No data","x",ROUND(IF('Indicator Data'!P51=0,0,IF(LOG('Indicator Data'!P51)&gt;BH$195,10,IF(LOG('Indicator Data'!P51)&lt;BH$194,0,10-(BH$195-LOG('Indicator Data'!P51))/(BH$195-BH$194)*10))),1))</f>
        <v>x</v>
      </c>
      <c r="BI48" s="36" t="str">
        <f>IF(BH48="x","x",'Indicator Data'!P51/'Indicator Data'!$CC51)</f>
        <v>x</v>
      </c>
      <c r="BJ48" s="35" t="str">
        <f t="shared" si="48"/>
        <v>x</v>
      </c>
      <c r="BK48" s="35" t="str">
        <f t="shared" si="49"/>
        <v>x</v>
      </c>
      <c r="BL48" s="35">
        <f t="shared" si="50"/>
        <v>0</v>
      </c>
      <c r="BM48" s="35">
        <f>ROUND(IF('Indicator Data'!Q51=0,0,IF(LOG('Indicator Data'!Q51)&gt;BM$195,10,IF(LOG('Indicator Data'!Q51)&lt;BM$194,0,10-(BM$195-LOG('Indicator Data'!Q51))/(BM$195-BM$194)*10))),1)</f>
        <v>0</v>
      </c>
      <c r="BN48" s="35">
        <f>ROUND(IF('Indicator Data'!R51=0,0,IF(LOG('Indicator Data'!R51)&gt;BN$195,10,IF(LOG('Indicator Data'!R51)&lt;BN$194,0,10-(BN$195-LOG('Indicator Data'!R51))/(BN$195-BN$194)*10))),1)</f>
        <v>0</v>
      </c>
      <c r="BO48" s="35">
        <f t="shared" si="51"/>
        <v>0</v>
      </c>
      <c r="BP48" s="36">
        <f>'Indicator Data'!Q51/'Indicator Data'!$CC51</f>
        <v>0</v>
      </c>
      <c r="BQ48" s="36">
        <f>'Indicator Data'!R51/'Indicator Data'!$CC51</f>
        <v>0</v>
      </c>
      <c r="BR48" s="35">
        <f t="shared" si="93"/>
        <v>0</v>
      </c>
      <c r="BS48" s="35">
        <f t="shared" si="94"/>
        <v>0</v>
      </c>
      <c r="BT48" s="35">
        <f t="shared" si="28"/>
        <v>0</v>
      </c>
      <c r="BU48" s="35">
        <f t="shared" si="52"/>
        <v>0</v>
      </c>
      <c r="BV48" s="35">
        <f>ROUND(IF('Indicator Data'!S51=0,0,IF(LOG('Indicator Data'!S51)&gt;BV$195,10,IF(LOG('Indicator Data'!S51)&lt;BV$194,0,10-(BV$195-LOG('Indicator Data'!S51))/(BV$195-BV$194)*10))),1)</f>
        <v>0</v>
      </c>
      <c r="BW48" s="35">
        <f>ROUND(IF('Indicator Data'!T51=0,0,IF(LOG('Indicator Data'!T51)&gt;BW$195,10,IF(LOG('Indicator Data'!T51)&lt;BW$194,0,10-(BW$195-LOG('Indicator Data'!T51))/(BW$195-BW$194)*10))),1)</f>
        <v>0</v>
      </c>
      <c r="BX48" s="35">
        <f t="shared" si="53"/>
        <v>0</v>
      </c>
      <c r="BY48" s="36">
        <f>'Indicator Data'!S51/'Indicator Data'!$CC51</f>
        <v>0</v>
      </c>
      <c r="BZ48" s="36">
        <f>'Indicator Data'!T51/'Indicator Data'!$CC51</f>
        <v>0</v>
      </c>
      <c r="CA48" s="35">
        <f t="shared" si="95"/>
        <v>0</v>
      </c>
      <c r="CB48" s="35">
        <f t="shared" si="96"/>
        <v>0</v>
      </c>
      <c r="CC48" s="35">
        <f t="shared" si="54"/>
        <v>0</v>
      </c>
      <c r="CD48" s="35">
        <f t="shared" si="55"/>
        <v>0</v>
      </c>
      <c r="CE48" s="35">
        <f t="shared" si="56"/>
        <v>0</v>
      </c>
      <c r="CF48" s="35">
        <f>ROUND(IF('Indicator Data'!U51=0,0,IF(LOG('Indicator Data'!U51)&gt;CF$195,10,IF(LOG('Indicator Data'!U51)&lt;CF$194,0,10-(CF$195-LOG('Indicator Data'!U51))/(CF$195-CF$194)*10))),1)</f>
        <v>0</v>
      </c>
      <c r="CG48" s="36">
        <f>'Indicator Data'!U51/'Indicator Data'!$CC51</f>
        <v>0</v>
      </c>
      <c r="CH48" s="35">
        <f t="shared" si="97"/>
        <v>0</v>
      </c>
      <c r="CI48" s="35">
        <f t="shared" si="57"/>
        <v>0</v>
      </c>
      <c r="CJ48" s="35">
        <f>ROUND(IF('Indicator Data'!V51=0,0,IF(LOG('Indicator Data'!V51)&gt;CJ$195,10,IF(LOG('Indicator Data'!V51)&lt;CJ$194,0,10-(CJ$195-LOG('Indicator Data'!V51))/(CJ$195-CJ$194)*10))),1)</f>
        <v>0</v>
      </c>
      <c r="CK48" s="36">
        <f>IF('Indicator Data'!V51/'Indicator Data'!$CC51&gt;1,1,'Indicator Data'!V51/'Indicator Data'!$CC51)</f>
        <v>0</v>
      </c>
      <c r="CL48" s="35">
        <f t="shared" si="98"/>
        <v>0</v>
      </c>
      <c r="CM48" s="35">
        <f t="shared" si="58"/>
        <v>0</v>
      </c>
      <c r="CN48" s="35">
        <f>ROUND(IF('Indicator Data'!W51=0,0,IF(LOG('Indicator Data'!W51)&gt;CN$195,10,IF(LOG('Indicator Data'!W51)&lt;CN$194,0,10-(CN$195-LOG('Indicator Data'!W51))/(CN$195-CN$194)*10))),1)</f>
        <v>0</v>
      </c>
      <c r="CO48" s="36">
        <f>'Indicator Data'!W51/'Indicator Data'!$CC51</f>
        <v>0</v>
      </c>
      <c r="CP48" s="35">
        <f t="shared" si="99"/>
        <v>0</v>
      </c>
      <c r="CQ48" s="35">
        <f t="shared" si="59"/>
        <v>0</v>
      </c>
      <c r="CR48" s="35">
        <f t="shared" si="100"/>
        <v>0</v>
      </c>
      <c r="CS48" s="35">
        <f>IF('Indicator Data'!BS51="No data","x",ROUND(IF('Indicator Data'!BS51&gt;CS$195,0,IF('Indicator Data'!BS51&lt;CS$194,10,(CS$195-'Indicator Data'!BS51)/(CS$195-CS$194)*10)),1))</f>
        <v>0</v>
      </c>
      <c r="CT48" s="35">
        <f>IF('Indicator Data'!BT51="No data","x",ROUND(IF('Indicator Data'!BT51&gt;CT$195,0,IF('Indicator Data'!BT51&lt;CT$194,10,(CT$195-'Indicator Data'!BT51)/(CT$195-CT$194)*10)),1))</f>
        <v>0</v>
      </c>
      <c r="CU48" s="35" t="str">
        <f>IF('Indicator Data'!AC51="No data","x",ROUND(IF('Indicator Data'!AC51&gt;CU$195,0,IF('Indicator Data'!AC51&lt;CU$194,10,(CU$195-'Indicator Data'!AC51)/(CU$195-CU$194)*10)),1))</f>
        <v>x</v>
      </c>
      <c r="CV48" s="35">
        <f t="shared" si="101"/>
        <v>0</v>
      </c>
      <c r="CW48" s="35">
        <f>IF('Indicator Data'!X51="No data","x",ROUND(IF(LOG('Indicator Data'!X51)&gt;CW$195,10,IF(LOG('Indicator Data'!X51)&lt;CW$194,0,10-(CW$195-LOG('Indicator Data'!X51))/(CW$195-CW$194)*10)),1))</f>
        <v>7.1</v>
      </c>
      <c r="CX48" s="35">
        <f>IF('Indicator Data'!Y51="No data","x",ROUND(IF('Indicator Data'!Y51&gt;CX$195,10,IF('Indicator Data'!Y51&lt;CX$194,0,10-(CX$195-'Indicator Data'!Y51)/(CX$195-CX$194)*10)),1))</f>
        <v>1</v>
      </c>
      <c r="CY48" s="35">
        <f>IF('Indicator Data'!Z51="No data","x",ROUND(IF('Indicator Data'!Z51&gt;CY$195,10,IF('Indicator Data'!Z51&lt;CY$194,0,10-(CY$195-'Indicator Data'!Z51)/(CY$195-CY$194)*10)),1))</f>
        <v>8.8000000000000007</v>
      </c>
      <c r="CZ48" s="35" t="str">
        <f>IF('Indicator Data'!AA51="No data","x",ROUND(IF('Indicator Data'!AA51&gt;CZ$195,10,IF('Indicator Data'!AA51&lt;CZ$194,0,10-(CZ$195-'Indicator Data'!AA51)/(CZ$195-CZ$194)*10)),1))</f>
        <v>x</v>
      </c>
      <c r="DA48" s="35">
        <f t="shared" si="60"/>
        <v>5.6</v>
      </c>
      <c r="DB48" s="35">
        <f t="shared" si="61"/>
        <v>3.7</v>
      </c>
      <c r="DC48" s="35">
        <f>IF('Indicator Data'!AF51="No data","x",ROUND(IF('Indicator Data'!AF51&gt;DC$195,10,IF('Indicator Data'!AF51&lt;DC$194,0,10-(DC$195-'Indicator Data'!AF51)/(DC$195-DC$194)*10)),1))</f>
        <v>0</v>
      </c>
      <c r="DD48" s="35">
        <f>IF('Indicator Data'!AG51="No data","x",ROUND(IF('Indicator Data'!AG51&gt;DD$195,10,IF('Indicator Data'!AG51&lt;DD$194,0,10-(DD$195-'Indicator Data'!AG51)/(DD$195-DD$194)*10)),1))</f>
        <v>0.2</v>
      </c>
      <c r="DE48" s="35">
        <f t="shared" si="62"/>
        <v>3.4</v>
      </c>
      <c r="DF48" s="35">
        <f>IF('Indicator Data'!AB51="No data","x",ROUND(IF('Indicator Data'!AB51&gt;DF$195,10,IF('Indicator Data'!AB51&lt;DF$194,0,10-(DF$195-'Indicator Data'!AB51)/(DF$195-DF$194)*10)),1))</f>
        <v>0</v>
      </c>
      <c r="DG48" s="35">
        <f t="shared" si="63"/>
        <v>0</v>
      </c>
      <c r="DH48" s="144">
        <f>IF('Indicator Data'!AD51="No data","x",'Indicator Data'!AD51/'Indicator Data'!$CB51)</f>
        <v>3.7636802439417263E-4</v>
      </c>
      <c r="DI48" s="35">
        <f t="shared" si="64"/>
        <v>6.2</v>
      </c>
      <c r="DJ48" s="35">
        <f>IF('Indicator Data'!AE51="No data","x",ROUND(IF('Indicator Data'!AE51&gt;DJ$195,0,IF('Indicator Data'!AE51&lt;DJ$194,10,(DJ$195-'Indicator Data'!AE51)/(DJ$195-DJ$194)*10)),1))</f>
        <v>0</v>
      </c>
      <c r="DK48" s="35">
        <f t="shared" si="65"/>
        <v>3.1</v>
      </c>
      <c r="DL48" s="35">
        <f t="shared" si="66"/>
        <v>2.2000000000000002</v>
      </c>
      <c r="DM48" s="37">
        <f t="shared" si="102"/>
        <v>1.6</v>
      </c>
      <c r="DN48" s="38">
        <f t="shared" si="103"/>
        <v>1.3</v>
      </c>
      <c r="DO48" s="35">
        <f>ROUND(IF('Indicator Data'!AH51=0,0,IF('Indicator Data'!AH51&gt;DO$195,10,IF('Indicator Data'!AH51&lt;DO$194,0,10-(DO$195-'Indicator Data'!AH51)/(DO$195-DO$194)*10))),1)</f>
        <v>0</v>
      </c>
      <c r="DP48" s="35">
        <f>ROUND(IF('Indicator Data'!AI51=0,0,IF(LOG('Indicator Data'!AI51)&gt;LOG(DP$195),10,IF(LOG('Indicator Data'!AI51)&lt;LOG(DP$194),0,10-(LOG(DP$195)-LOG('Indicator Data'!AI51))/(LOG(DP$195)-LOG(DP$194))*10))),1)</f>
        <v>0</v>
      </c>
      <c r="DQ48" s="37">
        <f t="shared" si="104"/>
        <v>0</v>
      </c>
      <c r="DR48" s="35">
        <f>'Indicator Data'!AJ51</f>
        <v>0</v>
      </c>
      <c r="DS48" s="35">
        <f>'Indicator Data'!AK51</f>
        <v>0</v>
      </c>
      <c r="DT48" s="37">
        <f t="shared" si="105"/>
        <v>0</v>
      </c>
      <c r="DU48" s="38">
        <f t="shared" si="106"/>
        <v>0</v>
      </c>
      <c r="DV48" s="13"/>
      <c r="DW48" s="83"/>
    </row>
    <row r="49" spans="1:127" s="2" customFormat="1" x14ac:dyDescent="0.3">
      <c r="A49" s="98" t="str">
        <f>'Indicator Data'!A52</f>
        <v>Djibouti</v>
      </c>
      <c r="B49" s="39" t="str">
        <f>'Indicator Data'!B52</f>
        <v>DJI</v>
      </c>
      <c r="C49" s="35">
        <f>ROUND(IF('Indicator Data'!C52=0,0.1,IF(LOG('Indicator Data'!C52)&gt;C$195,10,IF(LOG('Indicator Data'!C52)&lt;C$194,0,10-(C$195-LOG('Indicator Data'!C52))/(C$195-C$194)*10))),1)</f>
        <v>5.6</v>
      </c>
      <c r="D49" s="35">
        <f>ROUND(IF('Indicator Data'!D52=0,0.1,IF(LOG('Indicator Data'!D52)&gt;D$195,10,IF(LOG('Indicator Data'!D52)&lt;D$194,0,10-(D$195-LOG('Indicator Data'!D52))/(D$195-D$194)*10))),1)</f>
        <v>0.1</v>
      </c>
      <c r="E49" s="35">
        <f t="shared" si="67"/>
        <v>3.3</v>
      </c>
      <c r="F49" s="35">
        <f>IF('Indicator Data'!E52="No data",0.1,(ROUND(IF('Indicator Data'!E52=0,0,IF(LOG('Indicator Data'!E52)&gt;F$195,10,IF(LOG('Indicator Data'!E52)&lt;F$194,0,10-(F$195-LOG('Indicator Data'!E52))/(F$195-F$194)*10))),1)))</f>
        <v>0.6</v>
      </c>
      <c r="G49" s="35">
        <f>ROUND(IF('Indicator Data'!F52=0,0,IF(LOG('Indicator Data'!F52)&gt;G$195,10,IF(LOG('Indicator Data'!F52)&lt;G$194,0,10-(G$195-LOG('Indicator Data'!F52))/(G$195-G$194)*10))),1)</f>
        <v>6.4</v>
      </c>
      <c r="H49" s="35">
        <f>ROUND(IF('Indicator Data'!G52=0,0,IF(LOG('Indicator Data'!G52)&gt;H$195,10,IF(LOG('Indicator Data'!G52)&lt;H$194,0,10-(H$195-LOG('Indicator Data'!G52))/(H$195-H$194)*10))),1)</f>
        <v>0</v>
      </c>
      <c r="I49" s="35">
        <f>ROUND(IF('Indicator Data'!H52=0,0,IF(LOG('Indicator Data'!H52)&gt;I$195,10,IF(LOG('Indicator Data'!H52)&lt;I$194,0,10-(I$195-LOG('Indicator Data'!H52))/(I$195-I$194)*10))),1)</f>
        <v>0</v>
      </c>
      <c r="J49" s="35">
        <f t="shared" si="68"/>
        <v>0</v>
      </c>
      <c r="K49" s="35">
        <f>ROUND(IF('Indicator Data'!I52=0,0,IF(LOG('Indicator Data'!I52)&gt;K$195,10,IF(LOG('Indicator Data'!I52)&lt;K$194,0,10-(K$195-LOG('Indicator Data'!I52))/(K$195-K$194)*10))),1)</f>
        <v>0</v>
      </c>
      <c r="L49" s="35">
        <f t="shared" si="69"/>
        <v>0</v>
      </c>
      <c r="M49" s="35">
        <f>ROUND(IF('Indicator Data'!J52=0,0,IF(LOG('Indicator Data'!J52)&gt;M$195,10,IF(LOG('Indicator Data'!J52)&lt;M$194,0,10-(M$195-LOG('Indicator Data'!J52))/(M$195-M$194)*10))),1)</f>
        <v>8.6</v>
      </c>
      <c r="N49" s="36">
        <f>'Indicator Data'!C52/'Indicator Data'!$CC52</f>
        <v>1.8875457063571382E-3</v>
      </c>
      <c r="O49" s="36">
        <f>'Indicator Data'!D52/'Indicator Data'!$CC52</f>
        <v>0</v>
      </c>
      <c r="P49" s="36">
        <f>IF(F49=0.1,"x",'Indicator Data'!E52/'Indicator Data'!$CC52)</f>
        <v>1.9281365114127535E-4</v>
      </c>
      <c r="Q49" s="36">
        <f>'Indicator Data'!F52/'Indicator Data'!$CC52</f>
        <v>7.3553008693328316E-5</v>
      </c>
      <c r="R49" s="36">
        <f>'Indicator Data'!G52/'Indicator Data'!$CC52</f>
        <v>0</v>
      </c>
      <c r="S49" s="36">
        <f>'Indicator Data'!H52/'Indicator Data'!$CC52</f>
        <v>0</v>
      </c>
      <c r="T49" s="36">
        <f>'Indicator Data'!I52/'Indicator Data'!$CC52</f>
        <v>0</v>
      </c>
      <c r="U49" s="36">
        <f>'Indicator Data'!J52/'Indicator Data'!$CC52</f>
        <v>3.1156471983068562E-2</v>
      </c>
      <c r="V49" s="35">
        <f t="shared" si="70"/>
        <v>9.4</v>
      </c>
      <c r="W49" s="35">
        <f t="shared" si="71"/>
        <v>0</v>
      </c>
      <c r="X49" s="35">
        <f t="shared" si="72"/>
        <v>6.8</v>
      </c>
      <c r="Y49" s="35">
        <f t="shared" si="73"/>
        <v>0.1</v>
      </c>
      <c r="Z49" s="35">
        <f t="shared" si="74"/>
        <v>9.6999999999999993</v>
      </c>
      <c r="AA49" s="35">
        <f t="shared" si="75"/>
        <v>0</v>
      </c>
      <c r="AB49" s="35">
        <f t="shared" si="76"/>
        <v>0</v>
      </c>
      <c r="AC49" s="35">
        <f t="shared" si="77"/>
        <v>0</v>
      </c>
      <c r="AD49" s="35">
        <f t="shared" si="78"/>
        <v>0</v>
      </c>
      <c r="AE49" s="35">
        <f t="shared" si="79"/>
        <v>0</v>
      </c>
      <c r="AF49" s="35">
        <f t="shared" si="80"/>
        <v>10</v>
      </c>
      <c r="AG49" s="35">
        <f>ROUND(IF('Indicator Data'!K52=0,0,IF('Indicator Data'!K52&gt;AG$195,10,IF('Indicator Data'!K52&lt;AG$194,0,10-(AG$195-'Indicator Data'!K52)/(AG$195-AG$194)*10))),1)</f>
        <v>6.7</v>
      </c>
      <c r="AH49" s="35">
        <f t="shared" si="81"/>
        <v>7.5</v>
      </c>
      <c r="AI49" s="35">
        <f t="shared" si="82"/>
        <v>0.1</v>
      </c>
      <c r="AJ49" s="35">
        <f t="shared" si="83"/>
        <v>0</v>
      </c>
      <c r="AK49" s="35">
        <f t="shared" si="84"/>
        <v>0</v>
      </c>
      <c r="AL49" s="35">
        <f t="shared" si="85"/>
        <v>0</v>
      </c>
      <c r="AM49" s="35">
        <f t="shared" si="86"/>
        <v>0</v>
      </c>
      <c r="AN49" s="35">
        <f t="shared" si="87"/>
        <v>9.4</v>
      </c>
      <c r="AO49" s="143">
        <f t="shared" si="88"/>
        <v>5.3</v>
      </c>
      <c r="AP49" s="143">
        <f t="shared" si="41"/>
        <v>0.4</v>
      </c>
      <c r="AQ49" s="143">
        <f t="shared" si="89"/>
        <v>8.5</v>
      </c>
      <c r="AR49" s="143">
        <f t="shared" si="90"/>
        <v>0</v>
      </c>
      <c r="AS49" s="35">
        <f t="shared" si="91"/>
        <v>8.1</v>
      </c>
      <c r="AT49" s="35" t="str">
        <f>IF('Indicator Data'!L52="No data","x",IF('Indicator Data'!CD52&lt;1000,"x",ROUND((IF('Indicator Data'!L52&gt;AT$195,10,IF('Indicator Data'!L52&lt;AT$194,0,10-(AT$195-'Indicator Data'!L52)/(AT$195-AT$194)*10))),1)))</f>
        <v>x</v>
      </c>
      <c r="AU49" s="143">
        <f t="shared" si="92"/>
        <v>8.1</v>
      </c>
      <c r="AV49" s="35">
        <f>IF('Indicator Data'!M52="No data","x",ROUND(IF('Indicator Data'!M52=0,0,IF(LOG('Indicator Data'!M52)&gt;AV$195,10,IF(LOG('Indicator Data'!M52)&lt;AV$194,0,10-(AV$195-LOG('Indicator Data'!M52))/(AV$195-AV$194)*10))),1))</f>
        <v>6.2</v>
      </c>
      <c r="AW49" s="36">
        <f>IF(AV49="x","x",'Indicator Data'!M52/'Indicator Data'!$CC52)</f>
        <v>0.2518398506201513</v>
      </c>
      <c r="AX49" s="35">
        <f t="shared" si="42"/>
        <v>2.8</v>
      </c>
      <c r="AY49" s="35">
        <f t="shared" si="43"/>
        <v>4.7</v>
      </c>
      <c r="AZ49" s="35">
        <f>IF('Indicator Data'!N52="No data","x",ROUND(IF('Indicator Data'!N52=0,0,IF(LOG('Indicator Data'!N52)&gt;AZ$195,10,IF(LOG('Indicator Data'!N52)&lt;AZ$194,0,10-(AZ$195-LOG('Indicator Data'!N52))/(AZ$195-AZ$194)*10))),1))</f>
        <v>0</v>
      </c>
      <c r="BA49" s="36">
        <f>IF(AZ49="x","x",'Indicator Data'!N52/'Indicator Data'!$CC52)</f>
        <v>0</v>
      </c>
      <c r="BB49" s="35">
        <f t="shared" si="44"/>
        <v>0</v>
      </c>
      <c r="BC49" s="35">
        <f t="shared" si="45"/>
        <v>0</v>
      </c>
      <c r="BD49" s="35">
        <f>IF('Indicator Data'!O52="No data","x",ROUND(IF('Indicator Data'!O52=0,0,IF(LOG('Indicator Data'!O52)&gt;BD$195,10,IF(LOG('Indicator Data'!O52)&lt;BD$194,0,10-(BD$195-LOG('Indicator Data'!O52))/(BD$195-BD$194)*10))),1))</f>
        <v>0</v>
      </c>
      <c r="BE49" s="36">
        <f>IF(BD49="x","x",'Indicator Data'!O52/'Indicator Data'!$CC52)</f>
        <v>0</v>
      </c>
      <c r="BF49" s="35">
        <f t="shared" si="46"/>
        <v>0</v>
      </c>
      <c r="BG49" s="35">
        <f t="shared" si="47"/>
        <v>0</v>
      </c>
      <c r="BH49" s="35">
        <f>IF('Indicator Data'!P52="No data","x",ROUND(IF('Indicator Data'!P52=0,0,IF(LOG('Indicator Data'!P52)&gt;BH$195,10,IF(LOG('Indicator Data'!P52)&lt;BH$194,0,10-(BH$195-LOG('Indicator Data'!P52))/(BH$195-BH$194)*10))),1))</f>
        <v>0</v>
      </c>
      <c r="BI49" s="36">
        <f>IF(BH49="x","x",'Indicator Data'!P52/'Indicator Data'!$CC52)</f>
        <v>0</v>
      </c>
      <c r="BJ49" s="35">
        <f t="shared" si="48"/>
        <v>0</v>
      </c>
      <c r="BK49" s="35">
        <f t="shared" si="49"/>
        <v>0</v>
      </c>
      <c r="BL49" s="35">
        <f t="shared" si="50"/>
        <v>1.4</v>
      </c>
      <c r="BM49" s="35">
        <f>ROUND(IF('Indicator Data'!Q52=0,0,IF(LOG('Indicator Data'!Q52)&gt;BM$195,10,IF(LOG('Indicator Data'!Q52)&lt;BM$194,0,10-(BM$195-LOG('Indicator Data'!Q52))/(BM$195-BM$194)*10))),1)</f>
        <v>6.8</v>
      </c>
      <c r="BN49" s="35">
        <f>ROUND(IF('Indicator Data'!R52=0,0,IF(LOG('Indicator Data'!R52)&gt;BN$195,10,IF(LOG('Indicator Data'!R52)&lt;BN$194,0,10-(BN$195-LOG('Indicator Data'!R52))/(BN$195-BN$194)*10))),1)</f>
        <v>4.9000000000000004</v>
      </c>
      <c r="BO49" s="35">
        <f t="shared" si="51"/>
        <v>5.5333333333333341</v>
      </c>
      <c r="BP49" s="36">
        <f>'Indicator Data'!Q52/'Indicator Data'!$CC52</f>
        <v>0.63907909830357235</v>
      </c>
      <c r="BQ49" s="36">
        <f>'Indicator Data'!R52/'Indicator Data'!$CC52</f>
        <v>1.0011425776052525E-2</v>
      </c>
      <c r="BR49" s="35">
        <f t="shared" si="93"/>
        <v>6.4</v>
      </c>
      <c r="BS49" s="35">
        <f t="shared" si="94"/>
        <v>0.1</v>
      </c>
      <c r="BT49" s="35">
        <f t="shared" si="28"/>
        <v>2.1999999999999997</v>
      </c>
      <c r="BU49" s="35">
        <f t="shared" si="52"/>
        <v>4.0999999999999996</v>
      </c>
      <c r="BV49" s="35">
        <f>ROUND(IF('Indicator Data'!S52=0,0,IF(LOG('Indicator Data'!S52)&gt;BV$195,10,IF(LOG('Indicator Data'!S52)&lt;BV$194,0,10-(BV$195-LOG('Indicator Data'!S52))/(BV$195-BV$194)*10))),1)</f>
        <v>6.7</v>
      </c>
      <c r="BW49" s="35">
        <f>ROUND(IF('Indicator Data'!T52=0,0,IF(LOG('Indicator Data'!T52)&gt;BW$195,10,IF(LOG('Indicator Data'!T52)&lt;BW$194,0,10-(BW$195-LOG('Indicator Data'!T52))/(BW$195-BW$194)*10))),1)</f>
        <v>5.2</v>
      </c>
      <c r="BX49" s="35">
        <f t="shared" si="53"/>
        <v>5.7</v>
      </c>
      <c r="BY49" s="36">
        <f>'Indicator Data'!S52/'Indicator Data'!$CC52</f>
        <v>0.59562378056168619</v>
      </c>
      <c r="BZ49" s="36">
        <f>'Indicator Data'!T52/'Indicator Data'!$CC52</f>
        <v>5.3466743517938696E-2</v>
      </c>
      <c r="CA49" s="35">
        <f t="shared" si="95"/>
        <v>9.9</v>
      </c>
      <c r="CB49" s="35">
        <f t="shared" si="96"/>
        <v>0.5</v>
      </c>
      <c r="CC49" s="35">
        <f t="shared" si="54"/>
        <v>3.6333333333333333</v>
      </c>
      <c r="CD49" s="35">
        <f t="shared" si="55"/>
        <v>4.8</v>
      </c>
      <c r="CE49" s="35">
        <f t="shared" si="56"/>
        <v>4.5</v>
      </c>
      <c r="CF49" s="35">
        <f>ROUND(IF('Indicator Data'!U52=0,0,IF(LOG('Indicator Data'!U52)&gt;CF$195,10,IF(LOG('Indicator Data'!U52)&lt;CF$194,0,10-(CF$195-LOG('Indicator Data'!U52))/(CF$195-CF$194)*10))),1)</f>
        <v>6.3</v>
      </c>
      <c r="CG49" s="36">
        <f>'Indicator Data'!U52/'Indicator Data'!$CC52</f>
        <v>0.28345096937914666</v>
      </c>
      <c r="CH49" s="35">
        <f t="shared" si="97"/>
        <v>3.1</v>
      </c>
      <c r="CI49" s="35">
        <f t="shared" si="57"/>
        <v>4.9000000000000004</v>
      </c>
      <c r="CJ49" s="35">
        <f>ROUND(IF('Indicator Data'!V52=0,0,IF(LOG('Indicator Data'!V52)&gt;CJ$195,10,IF(LOG('Indicator Data'!V52)&lt;CJ$194,0,10-(CJ$195-LOG('Indicator Data'!V52))/(CJ$195-CJ$194)*10))),1)</f>
        <v>7</v>
      </c>
      <c r="CK49" s="36">
        <f>IF('Indicator Data'!V52/'Indicator Data'!$CC52&gt;1,1,'Indicator Data'!V52/'Indicator Data'!$CC52)</f>
        <v>0.86892800042804197</v>
      </c>
      <c r="CL49" s="35">
        <f t="shared" si="98"/>
        <v>8.6999999999999993</v>
      </c>
      <c r="CM49" s="35">
        <f t="shared" si="58"/>
        <v>8</v>
      </c>
      <c r="CN49" s="35">
        <f>ROUND(IF('Indicator Data'!W52=0,0,IF(LOG('Indicator Data'!W52)&gt;CN$195,10,IF(LOG('Indicator Data'!W52)&lt;CN$194,0,10-(CN$195-LOG('Indicator Data'!W52))/(CN$195-CN$194)*10))),1)</f>
        <v>6.8</v>
      </c>
      <c r="CO49" s="36">
        <f>'Indicator Data'!W52/'Indicator Data'!$CC52</f>
        <v>0.62211889928784236</v>
      </c>
      <c r="CP49" s="35">
        <f t="shared" si="99"/>
        <v>6.2</v>
      </c>
      <c r="CQ49" s="35">
        <f t="shared" si="59"/>
        <v>6.5</v>
      </c>
      <c r="CR49" s="35">
        <f t="shared" si="100"/>
        <v>6.2</v>
      </c>
      <c r="CS49" s="35">
        <f>IF('Indicator Data'!BS52="No data","x",ROUND(IF('Indicator Data'!BS52&gt;CS$195,0,IF('Indicator Data'!BS52&lt;CS$194,10,(CS$195-'Indicator Data'!BS52)/(CS$195-CS$194)*10)),1))</f>
        <v>4</v>
      </c>
      <c r="CT49" s="35">
        <f>IF('Indicator Data'!BT52="No data","x",ROUND(IF('Indicator Data'!BT52&gt;CT$195,0,IF('Indicator Data'!BT52&lt;CT$194,10,(CT$195-'Indicator Data'!BT52)/(CT$195-CT$194)*10)),1))</f>
        <v>4.0999999999999996</v>
      </c>
      <c r="CU49" s="35" t="str">
        <f>IF('Indicator Data'!AC52="No data","x",ROUND(IF('Indicator Data'!AC52&gt;CU$195,0,IF('Indicator Data'!AC52&lt;CU$194,10,(CU$195-'Indicator Data'!AC52)/(CU$195-CU$194)*10)),1))</f>
        <v>x</v>
      </c>
      <c r="CV49" s="35">
        <f t="shared" si="101"/>
        <v>4.0999999999999996</v>
      </c>
      <c r="CW49" s="35">
        <f>IF('Indicator Data'!X52="No data","x",ROUND(IF(LOG('Indicator Data'!X52)&gt;CW$195,10,IF(LOG('Indicator Data'!X52)&lt;CW$194,0,10-(CW$195-LOG('Indicator Data'!X52))/(CW$195-CW$194)*10)),1))</f>
        <v>5.4</v>
      </c>
      <c r="CX49" s="35">
        <f>IF('Indicator Data'!Y52="No data","x",ROUND(IF('Indicator Data'!Y52&gt;CX$195,10,IF('Indicator Data'!Y52&lt;CX$194,0,10-(CX$195-'Indicator Data'!Y52)/(CX$195-CX$194)*10)),1))</f>
        <v>3.4</v>
      </c>
      <c r="CY49" s="35">
        <f>IF('Indicator Data'!Z52="No data","x",ROUND(IF('Indicator Data'!Z52&gt;CY$195,10,IF('Indicator Data'!Z52&lt;CY$194,0,10-(CY$195-'Indicator Data'!Z52)/(CY$195-CY$194)*10)),1))</f>
        <v>7.8</v>
      </c>
      <c r="CZ49" s="35" t="str">
        <f>IF('Indicator Data'!AA52="No data","x",ROUND(IF('Indicator Data'!AA52&gt;CZ$195,10,IF('Indicator Data'!AA52&lt;CZ$194,0,10-(CZ$195-'Indicator Data'!AA52)/(CZ$195-CZ$194)*10)),1))</f>
        <v>x</v>
      </c>
      <c r="DA49" s="35">
        <f t="shared" si="60"/>
        <v>5.5</v>
      </c>
      <c r="DB49" s="35">
        <f t="shared" si="61"/>
        <v>5</v>
      </c>
      <c r="DC49" s="35">
        <f>IF('Indicator Data'!AF52="No data","x",ROUND(IF('Indicator Data'!AF52&gt;DC$195,10,IF('Indicator Data'!AF52&lt;DC$194,0,10-(DC$195-'Indicator Data'!AF52)/(DC$195-DC$194)*10)),1))</f>
        <v>7.2</v>
      </c>
      <c r="DD49" s="35">
        <f>IF('Indicator Data'!AG52="No data","x",ROUND(IF('Indicator Data'!AG52&gt;DD$195,10,IF('Indicator Data'!AG52&lt;DD$194,0,10-(DD$195-'Indicator Data'!AG52)/(DD$195-DD$194)*10)),1))</f>
        <v>3.4</v>
      </c>
      <c r="DE49" s="35">
        <f t="shared" si="62"/>
        <v>5.4</v>
      </c>
      <c r="DF49" s="35">
        <f>IF('Indicator Data'!AB52="No data","x",ROUND(IF('Indicator Data'!AB52&gt;DF$195,10,IF('Indicator Data'!AB52&lt;DF$194,0,10-(DF$195-'Indicator Data'!AB52)/(DF$195-DF$194)*10)),1))</f>
        <v>5.8</v>
      </c>
      <c r="DG49" s="35">
        <f t="shared" si="63"/>
        <v>4.5999999999999996</v>
      </c>
      <c r="DH49" s="144">
        <f>IF('Indicator Data'!AD52="No data","x",'Indicator Data'!AD52/'Indicator Data'!$CB52)</f>
        <v>1.4473654911629735E-4</v>
      </c>
      <c r="DI49" s="35">
        <f t="shared" si="64"/>
        <v>8.6</v>
      </c>
      <c r="DJ49" s="35">
        <f>IF('Indicator Data'!AE52="No data","x",ROUND(IF('Indicator Data'!AE52&gt;DJ$195,0,IF('Indicator Data'!AE52&lt;DJ$194,10,(DJ$195-'Indicator Data'!AE52)/(DJ$195-DJ$194)*10)),1))</f>
        <v>6</v>
      </c>
      <c r="DK49" s="35">
        <f t="shared" si="65"/>
        <v>7.3</v>
      </c>
      <c r="DL49" s="35">
        <f t="shared" si="66"/>
        <v>5.8</v>
      </c>
      <c r="DM49" s="37">
        <f t="shared" si="102"/>
        <v>4.8</v>
      </c>
      <c r="DN49" s="38">
        <f t="shared" si="103"/>
        <v>5.4</v>
      </c>
      <c r="DO49" s="35">
        <f>ROUND(IF('Indicator Data'!AH52=0,0,IF('Indicator Data'!AH52&gt;DO$195,10,IF('Indicator Data'!AH52&lt;DO$194,0,10-(DO$195-'Indicator Data'!AH52)/(DO$195-DO$194)*10))),1)</f>
        <v>2.6</v>
      </c>
      <c r="DP49" s="35">
        <f>ROUND(IF('Indicator Data'!AI52=0,0,IF(LOG('Indicator Data'!AI52)&gt;LOG(DP$195),10,IF(LOG('Indicator Data'!AI52)&lt;LOG(DP$194),0,10-(LOG(DP$195)-LOG('Indicator Data'!AI52))/(LOG(DP$195)-LOG(DP$194))*10))),1)</f>
        <v>2.6</v>
      </c>
      <c r="DQ49" s="37">
        <f t="shared" si="104"/>
        <v>2.6</v>
      </c>
      <c r="DR49" s="35">
        <f>'Indicator Data'!AJ52</f>
        <v>0</v>
      </c>
      <c r="DS49" s="35">
        <f>'Indicator Data'!AK52</f>
        <v>0</v>
      </c>
      <c r="DT49" s="37">
        <f t="shared" si="105"/>
        <v>0</v>
      </c>
      <c r="DU49" s="38">
        <f t="shared" si="106"/>
        <v>1.8</v>
      </c>
      <c r="DV49" s="13"/>
      <c r="DW49" s="83"/>
    </row>
    <row r="50" spans="1:127" s="2" customFormat="1" x14ac:dyDescent="0.3">
      <c r="A50" s="98" t="str">
        <f>'Indicator Data'!A53</f>
        <v>Dominica</v>
      </c>
      <c r="B50" s="39" t="str">
        <f>'Indicator Data'!B53</f>
        <v>DMA</v>
      </c>
      <c r="C50" s="35">
        <f>ROUND(IF('Indicator Data'!C53=0,0.1,IF(LOG('Indicator Data'!C53)&gt;C$195,10,IF(LOG('Indicator Data'!C53)&lt;C$194,0,10-(C$195-LOG('Indicator Data'!C53))/(C$195-C$194)*10))),1)</f>
        <v>2.8</v>
      </c>
      <c r="D50" s="35">
        <f>ROUND(IF('Indicator Data'!D53=0,0.1,IF(LOG('Indicator Data'!D53)&gt;D$195,10,IF(LOG('Indicator Data'!D53)&lt;D$194,0,10-(D$195-LOG('Indicator Data'!D53))/(D$195-D$194)*10))),1)</f>
        <v>0.1</v>
      </c>
      <c r="E50" s="35">
        <f t="shared" si="67"/>
        <v>1.5</v>
      </c>
      <c r="F50" s="35">
        <f>IF('Indicator Data'!E53="No data",0.1,(ROUND(IF('Indicator Data'!E53=0,0,IF(LOG('Indicator Data'!E53)&gt;F$195,10,IF(LOG('Indicator Data'!E53)&lt;F$194,0,10-(F$195-LOG('Indicator Data'!E53))/(F$195-F$194)*10))),1)))</f>
        <v>0.1</v>
      </c>
      <c r="G50" s="35">
        <f>ROUND(IF('Indicator Data'!F53=0,0,IF(LOG('Indicator Data'!F53)&gt;G$195,10,IF(LOG('Indicator Data'!F53)&lt;G$194,0,10-(G$195-LOG('Indicator Data'!F53))/(G$195-G$194)*10))),1)</f>
        <v>4.9000000000000004</v>
      </c>
      <c r="H50" s="35">
        <f>ROUND(IF('Indicator Data'!G53=0,0,IF(LOG('Indicator Data'!G53)&gt;H$195,10,IF(LOG('Indicator Data'!G53)&lt;H$194,0,10-(H$195-LOG('Indicator Data'!G53))/(H$195-H$194)*10))),1)</f>
        <v>2.8</v>
      </c>
      <c r="I50" s="35">
        <f>ROUND(IF('Indicator Data'!H53=0,0,IF(LOG('Indicator Data'!H53)&gt;I$195,10,IF(LOG('Indicator Data'!H53)&lt;I$194,0,10-(I$195-LOG('Indicator Data'!H53))/(I$195-I$194)*10))),1)</f>
        <v>5.9</v>
      </c>
      <c r="J50" s="35">
        <f t="shared" si="68"/>
        <v>4.5</v>
      </c>
      <c r="K50" s="35">
        <f>ROUND(IF('Indicator Data'!I53=0,0,IF(LOG('Indicator Data'!I53)&gt;K$195,10,IF(LOG('Indicator Data'!I53)&lt;K$194,0,10-(K$195-LOG('Indicator Data'!I53))/(K$195-K$194)*10))),1)</f>
        <v>3.9</v>
      </c>
      <c r="L50" s="35">
        <f t="shared" si="69"/>
        <v>4.2</v>
      </c>
      <c r="M50" s="35">
        <f>ROUND(IF('Indicator Data'!J53=0,0,IF(LOG('Indicator Data'!J53)&gt;M$195,10,IF(LOG('Indicator Data'!J53)&lt;M$194,0,10-(M$195-LOG('Indicator Data'!J53))/(M$195-M$194)*10))),1)</f>
        <v>0</v>
      </c>
      <c r="N50" s="36">
        <f>'Indicator Data'!C53/'Indicator Data'!$CC53</f>
        <v>1.7332080410682733E-3</v>
      </c>
      <c r="O50" s="36">
        <f>'Indicator Data'!D53/'Indicator Data'!$CC53</f>
        <v>0</v>
      </c>
      <c r="P50" s="36" t="str">
        <f>IF(F50=0.1,"x",'Indicator Data'!E53/'Indicator Data'!$CC53)</f>
        <v>x</v>
      </c>
      <c r="Q50" s="36">
        <f>'Indicator Data'!F53/'Indicator Data'!$CC53</f>
        <v>1.2308750687947166E-4</v>
      </c>
      <c r="R50" s="36">
        <f>'Indicator Data'!G53/'Indicator Data'!$CC53</f>
        <v>1.8980654925701709E-2</v>
      </c>
      <c r="S50" s="36">
        <f>'Indicator Data'!H53/'Indicator Data'!$CC53</f>
        <v>1.9979636763896532E-3</v>
      </c>
      <c r="T50" s="36">
        <f>'Indicator Data'!I53/'Indicator Data'!$CC53</f>
        <v>1.1683984589983489E-2</v>
      </c>
      <c r="U50" s="36">
        <f>'Indicator Data'!J53/'Indicator Data'!$CC53</f>
        <v>0</v>
      </c>
      <c r="V50" s="35">
        <f t="shared" si="70"/>
        <v>8.6999999999999993</v>
      </c>
      <c r="W50" s="35">
        <f t="shared" si="71"/>
        <v>0</v>
      </c>
      <c r="X50" s="35">
        <f t="shared" si="72"/>
        <v>5.9</v>
      </c>
      <c r="Y50" s="35">
        <f t="shared" si="73"/>
        <v>0.1</v>
      </c>
      <c r="Z50" s="35">
        <f t="shared" si="74"/>
        <v>10</v>
      </c>
      <c r="AA50" s="35">
        <f t="shared" si="75"/>
        <v>10</v>
      </c>
      <c r="AB50" s="35">
        <f t="shared" si="76"/>
        <v>4</v>
      </c>
      <c r="AC50" s="35">
        <f t="shared" si="77"/>
        <v>8.3000000000000007</v>
      </c>
      <c r="AD50" s="35">
        <f t="shared" si="78"/>
        <v>10</v>
      </c>
      <c r="AE50" s="35">
        <f t="shared" si="79"/>
        <v>9.3000000000000007</v>
      </c>
      <c r="AF50" s="35">
        <f t="shared" si="80"/>
        <v>0</v>
      </c>
      <c r="AG50" s="35">
        <f>ROUND(IF('Indicator Data'!K53=0,0,IF('Indicator Data'!K53&gt;AG$195,10,IF('Indicator Data'!K53&lt;AG$194,0,10-(AG$195-'Indicator Data'!K53)/(AG$195-AG$194)*10))),1)</f>
        <v>0</v>
      </c>
      <c r="AH50" s="35">
        <f t="shared" si="81"/>
        <v>5.8</v>
      </c>
      <c r="AI50" s="35">
        <f t="shared" si="82"/>
        <v>0.1</v>
      </c>
      <c r="AJ50" s="35">
        <f t="shared" si="83"/>
        <v>6.4</v>
      </c>
      <c r="AK50" s="35">
        <f t="shared" si="84"/>
        <v>5</v>
      </c>
      <c r="AL50" s="35">
        <f t="shared" si="85"/>
        <v>5.7</v>
      </c>
      <c r="AM50" s="35">
        <f t="shared" si="86"/>
        <v>7</v>
      </c>
      <c r="AN50" s="35">
        <f t="shared" si="87"/>
        <v>0</v>
      </c>
      <c r="AO50" s="143">
        <f t="shared" si="88"/>
        <v>4</v>
      </c>
      <c r="AP50" s="143">
        <f t="shared" si="41"/>
        <v>0.1</v>
      </c>
      <c r="AQ50" s="143">
        <f t="shared" si="89"/>
        <v>8.5</v>
      </c>
      <c r="AR50" s="143">
        <f t="shared" si="90"/>
        <v>7.6</v>
      </c>
      <c r="AS50" s="35">
        <f t="shared" si="91"/>
        <v>0</v>
      </c>
      <c r="AT50" s="35" t="str">
        <f>IF('Indicator Data'!L53="No data","x",IF('Indicator Data'!CD53&lt;1000,"x",ROUND((IF('Indicator Data'!L53&gt;AT$195,10,IF('Indicator Data'!L53&lt;AT$194,0,10-(AT$195-'Indicator Data'!L53)/(AT$195-AT$194)*10))),1)))</f>
        <v>x</v>
      </c>
      <c r="AU50" s="143">
        <f t="shared" si="92"/>
        <v>0</v>
      </c>
      <c r="AV50" s="35" t="str">
        <f>IF('Indicator Data'!M53="No data","x",ROUND(IF('Indicator Data'!M53=0,0,IF(LOG('Indicator Data'!M53)&gt;AV$195,10,IF(LOG('Indicator Data'!M53)&lt;AV$194,0,10-(AV$195-LOG('Indicator Data'!M53))/(AV$195-AV$194)*10))),1))</f>
        <v>x</v>
      </c>
      <c r="AW50" s="36" t="str">
        <f>IF(AV50="x","x",'Indicator Data'!M53/'Indicator Data'!$CC53)</f>
        <v>x</v>
      </c>
      <c r="AX50" s="35" t="str">
        <f t="shared" si="42"/>
        <v>x</v>
      </c>
      <c r="AY50" s="35" t="str">
        <f t="shared" si="43"/>
        <v>x</v>
      </c>
      <c r="AZ50" s="35" t="str">
        <f>IF('Indicator Data'!N53="No data","x",ROUND(IF('Indicator Data'!N53=0,0,IF(LOG('Indicator Data'!N53)&gt;AZ$195,10,IF(LOG('Indicator Data'!N53)&lt;AZ$194,0,10-(AZ$195-LOG('Indicator Data'!N53))/(AZ$195-AZ$194)*10))),1))</f>
        <v>x</v>
      </c>
      <c r="BA50" s="36" t="str">
        <f>IF(AZ50="x","x",'Indicator Data'!N53/'Indicator Data'!$CC53)</f>
        <v>x</v>
      </c>
      <c r="BB50" s="35" t="str">
        <f t="shared" si="44"/>
        <v>x</v>
      </c>
      <c r="BC50" s="35" t="str">
        <f t="shared" si="45"/>
        <v>x</v>
      </c>
      <c r="BD50" s="35" t="str">
        <f>IF('Indicator Data'!O53="No data","x",ROUND(IF('Indicator Data'!O53=0,0,IF(LOG('Indicator Data'!O53)&gt;BD$195,10,IF(LOG('Indicator Data'!O53)&lt;BD$194,0,10-(BD$195-LOG('Indicator Data'!O53))/(BD$195-BD$194)*10))),1))</f>
        <v>x</v>
      </c>
      <c r="BE50" s="36" t="str">
        <f>IF(BD50="x","x",'Indicator Data'!O53/'Indicator Data'!$CC53)</f>
        <v>x</v>
      </c>
      <c r="BF50" s="35" t="str">
        <f t="shared" si="46"/>
        <v>x</v>
      </c>
      <c r="BG50" s="35" t="str">
        <f t="shared" si="47"/>
        <v>x</v>
      </c>
      <c r="BH50" s="35" t="str">
        <f>IF('Indicator Data'!P53="No data","x",ROUND(IF('Indicator Data'!P53=0,0,IF(LOG('Indicator Data'!P53)&gt;BH$195,10,IF(LOG('Indicator Data'!P53)&lt;BH$194,0,10-(BH$195-LOG('Indicator Data'!P53))/(BH$195-BH$194)*10))),1))</f>
        <v>x</v>
      </c>
      <c r="BI50" s="36" t="str">
        <f>IF(BH50="x","x",'Indicator Data'!P53/'Indicator Data'!$CC53)</f>
        <v>x</v>
      </c>
      <c r="BJ50" s="35" t="str">
        <f t="shared" si="48"/>
        <v>x</v>
      </c>
      <c r="BK50" s="35" t="str">
        <f t="shared" si="49"/>
        <v>x</v>
      </c>
      <c r="BL50" s="35" t="str">
        <f t="shared" si="50"/>
        <v>x</v>
      </c>
      <c r="BM50" s="35">
        <f>ROUND(IF('Indicator Data'!Q53=0,0,IF(LOG('Indicator Data'!Q53)&gt;BM$195,10,IF(LOG('Indicator Data'!Q53)&lt;BM$194,0,10-(BM$195-LOG('Indicator Data'!Q53))/(BM$195-BM$194)*10))),1)</f>
        <v>0</v>
      </c>
      <c r="BN50" s="35">
        <f>ROUND(IF('Indicator Data'!R53=0,0,IF(LOG('Indicator Data'!R53)&gt;BN$195,10,IF(LOG('Indicator Data'!R53)&lt;BN$194,0,10-(BN$195-LOG('Indicator Data'!R53))/(BN$195-BN$194)*10))),1)</f>
        <v>0</v>
      </c>
      <c r="BO50" s="35">
        <f t="shared" si="51"/>
        <v>0</v>
      </c>
      <c r="BP50" s="36">
        <f>'Indicator Data'!Q53/'Indicator Data'!$CC53</f>
        <v>0</v>
      </c>
      <c r="BQ50" s="36">
        <f>'Indicator Data'!R53/'Indicator Data'!$CC53</f>
        <v>0</v>
      </c>
      <c r="BR50" s="35">
        <f t="shared" si="93"/>
        <v>0</v>
      </c>
      <c r="BS50" s="35">
        <f t="shared" si="94"/>
        <v>0</v>
      </c>
      <c r="BT50" s="35">
        <f t="shared" si="28"/>
        <v>0</v>
      </c>
      <c r="BU50" s="35">
        <f t="shared" si="52"/>
        <v>0</v>
      </c>
      <c r="BV50" s="35">
        <f>ROUND(IF('Indicator Data'!S53=0,0,IF(LOG('Indicator Data'!S53)&gt;BV$195,10,IF(LOG('Indicator Data'!S53)&lt;BV$194,0,10-(BV$195-LOG('Indicator Data'!S53))/(BV$195-BV$194)*10))),1)</f>
        <v>0</v>
      </c>
      <c r="BW50" s="35">
        <f>ROUND(IF('Indicator Data'!T53=0,0,IF(LOG('Indicator Data'!T53)&gt;BW$195,10,IF(LOG('Indicator Data'!T53)&lt;BW$194,0,10-(BW$195-LOG('Indicator Data'!T53))/(BW$195-BW$194)*10))),1)</f>
        <v>0</v>
      </c>
      <c r="BX50" s="35">
        <f t="shared" si="53"/>
        <v>0</v>
      </c>
      <c r="BY50" s="36">
        <f>'Indicator Data'!S53/'Indicator Data'!$CC53</f>
        <v>0</v>
      </c>
      <c r="BZ50" s="36">
        <f>'Indicator Data'!T53/'Indicator Data'!$CC53</f>
        <v>0</v>
      </c>
      <c r="CA50" s="35">
        <f t="shared" si="95"/>
        <v>0</v>
      </c>
      <c r="CB50" s="35">
        <f t="shared" si="96"/>
        <v>0</v>
      </c>
      <c r="CC50" s="35">
        <f t="shared" si="54"/>
        <v>0</v>
      </c>
      <c r="CD50" s="35">
        <f t="shared" si="55"/>
        <v>0</v>
      </c>
      <c r="CE50" s="35">
        <f t="shared" si="56"/>
        <v>0</v>
      </c>
      <c r="CF50" s="35">
        <f>ROUND(IF('Indicator Data'!U53=0,0,IF(LOG('Indicator Data'!U53)&gt;CF$195,10,IF(LOG('Indicator Data'!U53)&lt;CF$194,0,10-(CF$195-LOG('Indicator Data'!U53))/(CF$195-CF$194)*10))),1)</f>
        <v>5.2</v>
      </c>
      <c r="CG50" s="36">
        <f>'Indicator Data'!U53/'Indicator Data'!$CC53</f>
        <v>0.55924600990643913</v>
      </c>
      <c r="CH50" s="35">
        <f t="shared" si="97"/>
        <v>6.2</v>
      </c>
      <c r="CI50" s="35">
        <f t="shared" si="57"/>
        <v>5.7</v>
      </c>
      <c r="CJ50" s="35">
        <f>ROUND(IF('Indicator Data'!V53=0,0,IF(LOG('Indicator Data'!V53)&gt;CJ$195,10,IF(LOG('Indicator Data'!V53)&lt;CJ$194,0,10-(CJ$195-LOG('Indicator Data'!V53))/(CJ$195-CJ$194)*10))),1)</f>
        <v>5.3</v>
      </c>
      <c r="CK50" s="36">
        <f>IF('Indicator Data'!V53/'Indicator Data'!$CC53&gt;1,1,'Indicator Data'!V53/'Indicator Data'!$CC53)</f>
        <v>0.68744567874380846</v>
      </c>
      <c r="CL50" s="35">
        <f t="shared" si="98"/>
        <v>6.9</v>
      </c>
      <c r="CM50" s="35">
        <f t="shared" si="58"/>
        <v>6.2</v>
      </c>
      <c r="CN50" s="35">
        <f>ROUND(IF('Indicator Data'!W53=0,0,IF(LOG('Indicator Data'!W53)&gt;CN$195,10,IF(LOG('Indicator Data'!W53)&lt;CN$194,0,10-(CN$195-LOG('Indicator Data'!W53))/(CN$195-CN$194)*10))),1)</f>
        <v>5.3</v>
      </c>
      <c r="CO50" s="36">
        <f>'Indicator Data'!W53/'Indicator Data'!$CC53</f>
        <v>0.76279064106494221</v>
      </c>
      <c r="CP50" s="35">
        <f t="shared" si="99"/>
        <v>7.6</v>
      </c>
      <c r="CQ50" s="35">
        <f t="shared" si="59"/>
        <v>6.6</v>
      </c>
      <c r="CR50" s="35">
        <f t="shared" si="100"/>
        <v>5.0999999999999996</v>
      </c>
      <c r="CS50" s="35">
        <f>IF('Indicator Data'!BS53="No data","x",ROUND(IF('Indicator Data'!BS53&gt;CS$195,0,IF('Indicator Data'!BS53&lt;CS$194,10,(CS$195-'Indicator Data'!BS53)/(CS$195-CS$194)*10)),1))</f>
        <v>2.5</v>
      </c>
      <c r="CT50" s="35">
        <f>IF('Indicator Data'!BT53="No data","x",ROUND(IF('Indicator Data'!BT53&gt;CT$195,0,IF('Indicator Data'!BT53&lt;CT$194,10,(CT$195-'Indicator Data'!BT53)/(CT$195-CT$194)*10)),1))</f>
        <v>0.6</v>
      </c>
      <c r="CU50" s="35" t="str">
        <f>IF('Indicator Data'!AC53="No data","x",ROUND(IF('Indicator Data'!AC53&gt;CU$195,0,IF('Indicator Data'!AC53&lt;CU$194,10,(CU$195-'Indicator Data'!AC53)/(CU$195-CU$194)*10)),1))</f>
        <v>x</v>
      </c>
      <c r="CV50" s="35">
        <f t="shared" si="101"/>
        <v>1.6</v>
      </c>
      <c r="CW50" s="35">
        <f>IF('Indicator Data'!X53="No data","x",ROUND(IF(LOG('Indicator Data'!X53)&gt;CW$195,10,IF(LOG('Indicator Data'!X53)&lt;CW$194,0,10-(CW$195-LOG('Indicator Data'!X53))/(CW$195-CW$194)*10)),1))</f>
        <v>6.6</v>
      </c>
      <c r="CX50" s="35">
        <f>IF('Indicator Data'!Y53="No data","x",ROUND(IF('Indicator Data'!Y53&gt;CX$195,10,IF('Indicator Data'!Y53&lt;CX$194,0,10-(CX$195-'Indicator Data'!Y53)/(CX$195-CX$194)*10)),1))</f>
        <v>1.4</v>
      </c>
      <c r="CY50" s="35">
        <f>IF('Indicator Data'!Z53="No data","x",ROUND(IF('Indicator Data'!Z53&gt;CY$195,10,IF('Indicator Data'!Z53&lt;CY$194,0,10-(CY$195-'Indicator Data'!Z53)/(CY$195-CY$194)*10)),1))</f>
        <v>7.1</v>
      </c>
      <c r="CZ50" s="35" t="str">
        <f>IF('Indicator Data'!AA53="No data","x",ROUND(IF('Indicator Data'!AA53&gt;CZ$195,10,IF('Indicator Data'!AA53&lt;CZ$194,0,10-(CZ$195-'Indicator Data'!AA53)/(CZ$195-CZ$194)*10)),1))</f>
        <v>x</v>
      </c>
      <c r="DA50" s="35">
        <f t="shared" si="60"/>
        <v>5</v>
      </c>
      <c r="DB50" s="35">
        <f t="shared" si="61"/>
        <v>3.9</v>
      </c>
      <c r="DC50" s="35" t="str">
        <f>IF('Indicator Data'!AF53="No data","x",ROUND(IF('Indicator Data'!AF53&gt;DC$195,10,IF('Indicator Data'!AF53&lt;DC$194,0,10-(DC$195-'Indicator Data'!AF53)/(DC$195-DC$194)*10)),1))</f>
        <v>x</v>
      </c>
      <c r="DD50" s="35" t="str">
        <f>IF('Indicator Data'!AG53="No data","x",ROUND(IF('Indicator Data'!AG53&gt;DD$195,10,IF('Indicator Data'!AG53&lt;DD$194,0,10-(DD$195-'Indicator Data'!AG53)/(DD$195-DD$194)*10)),1))</f>
        <v>x</v>
      </c>
      <c r="DE50" s="35">
        <f t="shared" si="62"/>
        <v>5</v>
      </c>
      <c r="DF50" s="35">
        <f>IF('Indicator Data'!AB53="No data","x",ROUND(IF('Indicator Data'!AB53&gt;DF$195,10,IF('Indicator Data'!AB53&lt;DF$194,0,10-(DF$195-'Indicator Data'!AB53)/(DF$195-DF$194)*10)),1))</f>
        <v>1.3</v>
      </c>
      <c r="DG50" s="35">
        <f t="shared" si="63"/>
        <v>1.5</v>
      </c>
      <c r="DH50" s="144" t="str">
        <f>IF('Indicator Data'!AD53="No data","x",'Indicator Data'!AD53/'Indicator Data'!$CB53)</f>
        <v>x</v>
      </c>
      <c r="DI50" s="35" t="str">
        <f t="shared" si="64"/>
        <v>x</v>
      </c>
      <c r="DJ50" s="35">
        <f>IF('Indicator Data'!AE53="No data","x",ROUND(IF('Indicator Data'!AE53&gt;DJ$195,0,IF('Indicator Data'!AE53&lt;DJ$194,10,(DJ$195-'Indicator Data'!AE53)/(DJ$195-DJ$194)*10)),1))</f>
        <v>0</v>
      </c>
      <c r="DK50" s="35">
        <f t="shared" si="65"/>
        <v>0</v>
      </c>
      <c r="DL50" s="35">
        <f t="shared" si="66"/>
        <v>2.2000000000000002</v>
      </c>
      <c r="DM50" s="37">
        <f t="shared" si="102"/>
        <v>3.8</v>
      </c>
      <c r="DN50" s="38">
        <f t="shared" si="103"/>
        <v>4.9000000000000004</v>
      </c>
      <c r="DO50" s="35">
        <f>ROUND(IF('Indicator Data'!AH53=0,0,IF('Indicator Data'!AH53&gt;DO$195,10,IF('Indicator Data'!AH53&lt;DO$194,0,10-(DO$195-'Indicator Data'!AH53)/(DO$195-DO$194)*10))),1)</f>
        <v>0</v>
      </c>
      <c r="DP50" s="35">
        <f>ROUND(IF('Indicator Data'!AI53=0,0,IF(LOG('Indicator Data'!AI53)&gt;LOG(DP$195),10,IF(LOG('Indicator Data'!AI53)&lt;LOG(DP$194),0,10-(LOG(DP$195)-LOG('Indicator Data'!AI53))/(LOG(DP$195)-LOG(DP$194))*10))),1)</f>
        <v>0</v>
      </c>
      <c r="DQ50" s="37">
        <f t="shared" si="104"/>
        <v>0</v>
      </c>
      <c r="DR50" s="35">
        <f>'Indicator Data'!AJ53</f>
        <v>0</v>
      </c>
      <c r="DS50" s="35">
        <f>'Indicator Data'!AK53</f>
        <v>0</v>
      </c>
      <c r="DT50" s="37">
        <f t="shared" si="105"/>
        <v>0</v>
      </c>
      <c r="DU50" s="38">
        <f t="shared" si="106"/>
        <v>0</v>
      </c>
      <c r="DV50" s="13"/>
      <c r="DW50" s="83"/>
    </row>
    <row r="51" spans="1:127" s="2" customFormat="1" x14ac:dyDescent="0.3">
      <c r="A51" s="98" t="str">
        <f>'Indicator Data'!A54</f>
        <v>Dominican Republic</v>
      </c>
      <c r="B51" s="39" t="str">
        <f>'Indicator Data'!B54</f>
        <v>DOM</v>
      </c>
      <c r="C51" s="35">
        <f>ROUND(IF('Indicator Data'!C54=0,0.1,IF(LOG('Indicator Data'!C54)&gt;C$195,10,IF(LOG('Indicator Data'!C54)&lt;C$194,0,10-(C$195-LOG('Indicator Data'!C54))/(C$195-C$194)*10))),1)</f>
        <v>8.3000000000000007</v>
      </c>
      <c r="D51" s="35">
        <f>ROUND(IF('Indicator Data'!D54=0,0.1,IF(LOG('Indicator Data'!D54)&gt;D$195,10,IF(LOG('Indicator Data'!D54)&lt;D$194,0,10-(D$195-LOG('Indicator Data'!D54))/(D$195-D$194)*10))),1)</f>
        <v>10</v>
      </c>
      <c r="E51" s="35">
        <f t="shared" si="67"/>
        <v>9.3000000000000007</v>
      </c>
      <c r="F51" s="35">
        <f>IF('Indicator Data'!E54="No data",0.1,(ROUND(IF('Indicator Data'!E54=0,0,IF(LOG('Indicator Data'!E54)&gt;F$195,10,IF(LOG('Indicator Data'!E54)&lt;F$194,0,10-(F$195-LOG('Indicator Data'!E54))/(F$195-F$194)*10))),1)))</f>
        <v>6.4</v>
      </c>
      <c r="G51" s="35">
        <f>ROUND(IF('Indicator Data'!F54=0,0,IF(LOG('Indicator Data'!F54)&gt;G$195,10,IF(LOG('Indicator Data'!F54)&lt;G$194,0,10-(G$195-LOG('Indicator Data'!F54))/(G$195-G$194)*10))),1)</f>
        <v>5.9</v>
      </c>
      <c r="H51" s="35">
        <f>ROUND(IF('Indicator Data'!G54=0,0,IF(LOG('Indicator Data'!G54)&gt;H$195,10,IF(LOG('Indicator Data'!G54)&lt;H$194,0,10-(H$195-LOG('Indicator Data'!G54))/(H$195-H$194)*10))),1)</f>
        <v>8.3000000000000007</v>
      </c>
      <c r="I51" s="35">
        <f>ROUND(IF('Indicator Data'!H54=0,0,IF(LOG('Indicator Data'!H54)&gt;I$195,10,IF(LOG('Indicator Data'!H54)&lt;I$194,0,10-(I$195-LOG('Indicator Data'!H54))/(I$195-I$194)*10))),1)</f>
        <v>9.6</v>
      </c>
      <c r="J51" s="35">
        <f t="shared" si="68"/>
        <v>9.1</v>
      </c>
      <c r="K51" s="35">
        <f>ROUND(IF('Indicator Data'!I54=0,0,IF(LOG('Indicator Data'!I54)&gt;K$195,10,IF(LOG('Indicator Data'!I54)&lt;K$194,0,10-(K$195-LOG('Indicator Data'!I54))/(K$195-K$194)*10))),1)</f>
        <v>6.3</v>
      </c>
      <c r="L51" s="35">
        <f t="shared" si="69"/>
        <v>8</v>
      </c>
      <c r="M51" s="35">
        <f>ROUND(IF('Indicator Data'!J54=0,0,IF(LOG('Indicator Data'!J54)&gt;M$195,10,IF(LOG('Indicator Data'!J54)&lt;M$194,0,10-(M$195-LOG('Indicator Data'!J54))/(M$195-M$194)*10))),1)</f>
        <v>0</v>
      </c>
      <c r="N51" s="36">
        <f>'Indicator Data'!C54/'Indicator Data'!$CC54</f>
        <v>2.0713900273317811E-3</v>
      </c>
      <c r="O51" s="36">
        <f>'Indicator Data'!D54/'Indicator Data'!$CC54</f>
        <v>1.8909100069174928E-3</v>
      </c>
      <c r="P51" s="36">
        <f>IF(F51=0.1,"x",'Indicator Data'!E54/'Indicator Data'!$CC54)</f>
        <v>3.3230964682684832E-3</v>
      </c>
      <c r="Q51" s="36">
        <f>'Indicator Data'!F54/'Indicator Data'!$CC54</f>
        <v>3.4839005999016009E-6</v>
      </c>
      <c r="R51" s="36">
        <f>'Indicator Data'!G54/'Indicator Data'!$CC54</f>
        <v>1.8991699548838104E-2</v>
      </c>
      <c r="S51" s="36">
        <f>'Indicator Data'!H54/'Indicator Data'!$CC54</f>
        <v>5.3700303182619051E-3</v>
      </c>
      <c r="T51" s="36">
        <f>'Indicator Data'!I54/'Indicator Data'!$CC54</f>
        <v>1.3494179684559284E-3</v>
      </c>
      <c r="U51" s="36">
        <f>'Indicator Data'!J54/'Indicator Data'!$CC54</f>
        <v>0</v>
      </c>
      <c r="V51" s="35">
        <f t="shared" si="70"/>
        <v>10</v>
      </c>
      <c r="W51" s="35">
        <f t="shared" si="71"/>
        <v>10</v>
      </c>
      <c r="X51" s="35">
        <f t="shared" si="72"/>
        <v>10</v>
      </c>
      <c r="Y51" s="35">
        <f t="shared" si="73"/>
        <v>2.2000000000000002</v>
      </c>
      <c r="Z51" s="35">
        <f t="shared" si="74"/>
        <v>6.8</v>
      </c>
      <c r="AA51" s="35">
        <f t="shared" si="75"/>
        <v>10</v>
      </c>
      <c r="AB51" s="35">
        <f t="shared" si="76"/>
        <v>10</v>
      </c>
      <c r="AC51" s="35">
        <f t="shared" si="77"/>
        <v>10</v>
      </c>
      <c r="AD51" s="35">
        <f t="shared" si="78"/>
        <v>1.3</v>
      </c>
      <c r="AE51" s="35">
        <f t="shared" si="79"/>
        <v>7.8</v>
      </c>
      <c r="AF51" s="35">
        <f t="shared" si="80"/>
        <v>0</v>
      </c>
      <c r="AG51" s="35">
        <f>ROUND(IF('Indicator Data'!K54=0,0,IF('Indicator Data'!K54&gt;AG$195,10,IF('Indicator Data'!K54&lt;AG$194,0,10-(AG$195-'Indicator Data'!K54)/(AG$195-AG$194)*10))),1)</f>
        <v>0</v>
      </c>
      <c r="AH51" s="35">
        <f t="shared" si="81"/>
        <v>9.1999999999999993</v>
      </c>
      <c r="AI51" s="35">
        <f t="shared" si="82"/>
        <v>10</v>
      </c>
      <c r="AJ51" s="35">
        <f t="shared" si="83"/>
        <v>9.1999999999999993</v>
      </c>
      <c r="AK51" s="35">
        <f t="shared" si="84"/>
        <v>9.8000000000000007</v>
      </c>
      <c r="AL51" s="35">
        <f t="shared" si="85"/>
        <v>9.5</v>
      </c>
      <c r="AM51" s="35">
        <f t="shared" si="86"/>
        <v>3.8</v>
      </c>
      <c r="AN51" s="35">
        <f t="shared" si="87"/>
        <v>0</v>
      </c>
      <c r="AO51" s="143">
        <f t="shared" si="88"/>
        <v>9.6999999999999993</v>
      </c>
      <c r="AP51" s="143">
        <f t="shared" si="41"/>
        <v>4.5999999999999996</v>
      </c>
      <c r="AQ51" s="143">
        <f t="shared" si="89"/>
        <v>6.4</v>
      </c>
      <c r="AR51" s="143">
        <f t="shared" si="90"/>
        <v>7.9</v>
      </c>
      <c r="AS51" s="35">
        <f t="shared" si="91"/>
        <v>0</v>
      </c>
      <c r="AT51" s="35">
        <f>IF('Indicator Data'!L54="No data","x",IF('Indicator Data'!CD54&lt;1000,"x",ROUND((IF('Indicator Data'!L54&gt;AT$195,10,IF('Indicator Data'!L54&lt;AT$194,0,10-(AT$195-'Indicator Data'!L54)/(AT$195-AT$194)*10))),1)))</f>
        <v>0.9</v>
      </c>
      <c r="AU51" s="143">
        <f t="shared" si="92"/>
        <v>0.5</v>
      </c>
      <c r="AV51" s="35" t="str">
        <f>IF('Indicator Data'!M54="No data","x",ROUND(IF('Indicator Data'!M54=0,0,IF(LOG('Indicator Data'!M54)&gt;AV$195,10,IF(LOG('Indicator Data'!M54)&lt;AV$194,0,10-(AV$195-LOG('Indicator Data'!M54))/(AV$195-AV$194)*10))),1))</f>
        <v>x</v>
      </c>
      <c r="AW51" s="36" t="str">
        <f>IF(AV51="x","x",'Indicator Data'!M54/'Indicator Data'!$CC54)</f>
        <v>x</v>
      </c>
      <c r="AX51" s="35" t="str">
        <f t="shared" si="42"/>
        <v>x</v>
      </c>
      <c r="AY51" s="35" t="str">
        <f t="shared" si="43"/>
        <v>x</v>
      </c>
      <c r="AZ51" s="35" t="str">
        <f>IF('Indicator Data'!N54="No data","x",ROUND(IF('Indicator Data'!N54=0,0,IF(LOG('Indicator Data'!N54)&gt;AZ$195,10,IF(LOG('Indicator Data'!N54)&lt;AZ$194,0,10-(AZ$195-LOG('Indicator Data'!N54))/(AZ$195-AZ$194)*10))),1))</f>
        <v>x</v>
      </c>
      <c r="BA51" s="36" t="str">
        <f>IF(AZ51="x","x",'Indicator Data'!N54/'Indicator Data'!$CC54)</f>
        <v>x</v>
      </c>
      <c r="BB51" s="35" t="str">
        <f t="shared" si="44"/>
        <v>x</v>
      </c>
      <c r="BC51" s="35" t="str">
        <f t="shared" si="45"/>
        <v>x</v>
      </c>
      <c r="BD51" s="35" t="str">
        <f>IF('Indicator Data'!O54="No data","x",ROUND(IF('Indicator Data'!O54=0,0,IF(LOG('Indicator Data'!O54)&gt;BD$195,10,IF(LOG('Indicator Data'!O54)&lt;BD$194,0,10-(BD$195-LOG('Indicator Data'!O54))/(BD$195-BD$194)*10))),1))</f>
        <v>x</v>
      </c>
      <c r="BE51" s="36" t="str">
        <f>IF(BD51="x","x",'Indicator Data'!O54/'Indicator Data'!$CC54)</f>
        <v>x</v>
      </c>
      <c r="BF51" s="35" t="str">
        <f t="shared" si="46"/>
        <v>x</v>
      </c>
      <c r="BG51" s="35" t="str">
        <f t="shared" si="47"/>
        <v>x</v>
      </c>
      <c r="BH51" s="35" t="str">
        <f>IF('Indicator Data'!P54="No data","x",ROUND(IF('Indicator Data'!P54=0,0,IF(LOG('Indicator Data'!P54)&gt;BH$195,10,IF(LOG('Indicator Data'!P54)&lt;BH$194,0,10-(BH$195-LOG('Indicator Data'!P54))/(BH$195-BH$194)*10))),1))</f>
        <v>x</v>
      </c>
      <c r="BI51" s="36" t="str">
        <f>IF(BH51="x","x",'Indicator Data'!P54/'Indicator Data'!$CC54)</f>
        <v>x</v>
      </c>
      <c r="BJ51" s="35" t="str">
        <f t="shared" si="48"/>
        <v>x</v>
      </c>
      <c r="BK51" s="35" t="str">
        <f t="shared" si="49"/>
        <v>x</v>
      </c>
      <c r="BL51" s="35" t="str">
        <f t="shared" si="50"/>
        <v>x</v>
      </c>
      <c r="BM51" s="35">
        <f>ROUND(IF('Indicator Data'!Q54=0,0,IF(LOG('Indicator Data'!Q54)&gt;BM$195,10,IF(LOG('Indicator Data'!Q54)&lt;BM$194,0,10-(BM$195-LOG('Indicator Data'!Q54))/(BM$195-BM$194)*10))),1)</f>
        <v>0</v>
      </c>
      <c r="BN51" s="35">
        <f>ROUND(IF('Indicator Data'!R54=0,0,IF(LOG('Indicator Data'!R54)&gt;BN$195,10,IF(LOG('Indicator Data'!R54)&lt;BN$194,0,10-(BN$195-LOG('Indicator Data'!R54))/(BN$195-BN$194)*10))),1)</f>
        <v>0</v>
      </c>
      <c r="BO51" s="35">
        <f t="shared" si="51"/>
        <v>0</v>
      </c>
      <c r="BP51" s="36">
        <f>'Indicator Data'!Q54/'Indicator Data'!$CC54</f>
        <v>0</v>
      </c>
      <c r="BQ51" s="36">
        <f>'Indicator Data'!R54/'Indicator Data'!$CC54</f>
        <v>0</v>
      </c>
      <c r="BR51" s="35">
        <f t="shared" si="93"/>
        <v>0</v>
      </c>
      <c r="BS51" s="35">
        <f t="shared" si="94"/>
        <v>0</v>
      </c>
      <c r="BT51" s="35">
        <f t="shared" si="28"/>
        <v>0</v>
      </c>
      <c r="BU51" s="35">
        <f t="shared" si="52"/>
        <v>0</v>
      </c>
      <c r="BV51" s="35">
        <f>ROUND(IF('Indicator Data'!S54=0,0,IF(LOG('Indicator Data'!S54)&gt;BV$195,10,IF(LOG('Indicator Data'!S54)&lt;BV$194,0,10-(BV$195-LOG('Indicator Data'!S54))/(BV$195-BV$194)*10))),1)</f>
        <v>8.3000000000000007</v>
      </c>
      <c r="BW51" s="35">
        <f>ROUND(IF('Indicator Data'!T54=0,0,IF(LOG('Indicator Data'!T54)&gt;BW$195,10,IF(LOG('Indicator Data'!T54)&lt;BW$194,0,10-(BW$195-LOG('Indicator Data'!T54))/(BW$195-BW$194)*10))),1)</f>
        <v>7.4</v>
      </c>
      <c r="BX51" s="35">
        <f t="shared" si="53"/>
        <v>7.7</v>
      </c>
      <c r="BY51" s="36">
        <f>'Indicator Data'!S54/'Indicator Data'!$CC54</f>
        <v>0.65316986287202983</v>
      </c>
      <c r="BZ51" s="36">
        <f>'Indicator Data'!T54/'Indicator Data'!$CC54</f>
        <v>0.14095872092979045</v>
      </c>
      <c r="CA51" s="35">
        <f t="shared" si="95"/>
        <v>10</v>
      </c>
      <c r="CB51" s="35">
        <f t="shared" si="96"/>
        <v>1.4</v>
      </c>
      <c r="CC51" s="35">
        <f t="shared" si="54"/>
        <v>4.2666666666666666</v>
      </c>
      <c r="CD51" s="35">
        <f t="shared" si="55"/>
        <v>6.3</v>
      </c>
      <c r="CE51" s="35">
        <f t="shared" si="56"/>
        <v>3.8</v>
      </c>
      <c r="CF51" s="35">
        <f>ROUND(IF('Indicator Data'!U54=0,0,IF(LOG('Indicator Data'!U54)&gt;CF$195,10,IF(LOG('Indicator Data'!U54)&lt;CF$194,0,10-(CF$195-LOG('Indicator Data'!U54))/(CF$195-CF$194)*10))),1)</f>
        <v>8.4</v>
      </c>
      <c r="CG51" s="36">
        <f>'Indicator Data'!U54/'Indicator Data'!$CC54</f>
        <v>0.69730728664863439</v>
      </c>
      <c r="CH51" s="35">
        <f t="shared" si="97"/>
        <v>7.7</v>
      </c>
      <c r="CI51" s="35">
        <f t="shared" si="57"/>
        <v>8.1</v>
      </c>
      <c r="CJ51" s="35">
        <f>ROUND(IF('Indicator Data'!V54=0,0,IF(LOG('Indicator Data'!V54)&gt;CJ$195,10,IF(LOG('Indicator Data'!V54)&lt;CJ$194,0,10-(CJ$195-LOG('Indicator Data'!V54))/(CJ$195-CJ$194)*10))),1)</f>
        <v>8.5</v>
      </c>
      <c r="CK51" s="36">
        <f>IF('Indicator Data'!V54/'Indicator Data'!$CC54&gt;1,1,'Indicator Data'!V54/'Indicator Data'!$CC54)</f>
        <v>0.80136069302360591</v>
      </c>
      <c r="CL51" s="35">
        <f t="shared" si="98"/>
        <v>8</v>
      </c>
      <c r="CM51" s="35">
        <f t="shared" si="58"/>
        <v>8.3000000000000007</v>
      </c>
      <c r="CN51" s="35">
        <f>ROUND(IF('Indicator Data'!W54=0,0,IF(LOG('Indicator Data'!W54)&gt;CN$195,10,IF(LOG('Indicator Data'!W54)&lt;CN$194,0,10-(CN$195-LOG('Indicator Data'!W54))/(CN$195-CN$194)*10))),1)</f>
        <v>8.6</v>
      </c>
      <c r="CO51" s="36">
        <f>'Indicator Data'!W54/'Indicator Data'!$CC54</f>
        <v>0.92071737679641596</v>
      </c>
      <c r="CP51" s="35">
        <f t="shared" si="99"/>
        <v>9.1999999999999993</v>
      </c>
      <c r="CQ51" s="35">
        <f t="shared" si="59"/>
        <v>8.9</v>
      </c>
      <c r="CR51" s="35">
        <f t="shared" si="100"/>
        <v>7.7</v>
      </c>
      <c r="CS51" s="35">
        <f>IF('Indicator Data'!BS54="No data","x",ROUND(IF('Indicator Data'!BS54&gt;CS$195,0,IF('Indicator Data'!BS54&lt;CS$194,10,(CS$195-'Indicator Data'!BS54)/(CS$195-CS$194)*10)),1))</f>
        <v>1.8</v>
      </c>
      <c r="CT51" s="35">
        <f>IF('Indicator Data'!BT54="No data","x",ROUND(IF('Indicator Data'!BT54&gt;CT$195,0,IF('Indicator Data'!BT54&lt;CT$194,10,(CT$195-'Indicator Data'!BT54)/(CT$195-CT$194)*10)),1))</f>
        <v>0.6</v>
      </c>
      <c r="CU51" s="35">
        <f>IF('Indicator Data'!AC54="No data","x",ROUND(IF('Indicator Data'!AC54&gt;CU$195,0,IF('Indicator Data'!AC54&lt;CU$194,10,(CU$195-'Indicator Data'!AC54)/(CU$195-CU$194)*10)),1))</f>
        <v>4.5</v>
      </c>
      <c r="CV51" s="35">
        <f t="shared" si="101"/>
        <v>2.2999999999999998</v>
      </c>
      <c r="CW51" s="35">
        <f>IF('Indicator Data'!X54="No data","x",ROUND(IF(LOG('Indicator Data'!X54)&gt;CW$195,10,IF(LOG('Indicator Data'!X54)&lt;CW$194,0,10-(CW$195-LOG('Indicator Data'!X54))/(CW$195-CW$194)*10)),1))</f>
        <v>7.8</v>
      </c>
      <c r="CX51" s="35">
        <f>IF('Indicator Data'!Y54="No data","x",ROUND(IF('Indicator Data'!Y54&gt;CX$195,10,IF('Indicator Data'!Y54&lt;CX$194,0,10-(CX$195-'Indicator Data'!Y54)/(CX$195-CX$194)*10)),1))</f>
        <v>3.9</v>
      </c>
      <c r="CY51" s="35">
        <f>IF('Indicator Data'!Z54="No data","x",ROUND(IF('Indicator Data'!Z54&gt;CY$195,10,IF('Indicator Data'!Z54&lt;CY$194,0,10-(CY$195-'Indicator Data'!Z54)/(CY$195-CY$194)*10)),1))</f>
        <v>8.1999999999999993</v>
      </c>
      <c r="CZ51" s="35">
        <f>IF('Indicator Data'!AA54="No data","x",ROUND(IF('Indicator Data'!AA54&gt;CZ$195,10,IF('Indicator Data'!AA54&lt;CZ$194,0,10-(CZ$195-'Indicator Data'!AA54)/(CZ$195-CZ$194)*10)),1))</f>
        <v>3.7</v>
      </c>
      <c r="DA51" s="35">
        <f t="shared" si="60"/>
        <v>5.9</v>
      </c>
      <c r="DB51" s="35">
        <f t="shared" si="61"/>
        <v>4.7</v>
      </c>
      <c r="DC51" s="35">
        <f>IF('Indicator Data'!AF54="No data","x",ROUND(IF('Indicator Data'!AF54&gt;DC$195,10,IF('Indicator Data'!AF54&lt;DC$194,0,10-(DC$195-'Indicator Data'!AF54)/(DC$195-DC$194)*10)),1))</f>
        <v>1.6</v>
      </c>
      <c r="DD51" s="35">
        <f>IF('Indicator Data'!AG54="No data","x",ROUND(IF('Indicator Data'!AG54&gt;DD$195,10,IF('Indicator Data'!AG54&lt;DD$194,0,10-(DD$195-'Indicator Data'!AG54)/(DD$195-DD$194)*10)),1))</f>
        <v>2.8</v>
      </c>
      <c r="DE51" s="35">
        <f t="shared" si="62"/>
        <v>4.7</v>
      </c>
      <c r="DF51" s="35">
        <f>IF('Indicator Data'!AB54="No data","x",ROUND(IF('Indicator Data'!AB54&gt;DF$195,10,IF('Indicator Data'!AB54&lt;DF$194,0,10-(DF$195-'Indicator Data'!AB54)/(DF$195-DF$194)*10)),1))</f>
        <v>1</v>
      </c>
      <c r="DG51" s="35">
        <f t="shared" si="63"/>
        <v>2</v>
      </c>
      <c r="DH51" s="144">
        <f>IF('Indicator Data'!AD54="No data","x",'Indicator Data'!AD54/'Indicator Data'!$CB54)</f>
        <v>2.1036321855355652E-4</v>
      </c>
      <c r="DI51" s="35">
        <f t="shared" si="64"/>
        <v>7.9</v>
      </c>
      <c r="DJ51" s="35">
        <f>IF('Indicator Data'!AE54="No data","x",ROUND(IF('Indicator Data'!AE54&gt;DJ$195,0,IF('Indicator Data'!AE54&lt;DJ$194,10,(DJ$195-'Indicator Data'!AE54)/(DJ$195-DJ$194)*10)),1))</f>
        <v>6</v>
      </c>
      <c r="DK51" s="35">
        <f t="shared" si="65"/>
        <v>7</v>
      </c>
      <c r="DL51" s="35">
        <f t="shared" si="66"/>
        <v>4.5999999999999996</v>
      </c>
      <c r="DM51" s="37">
        <f t="shared" si="102"/>
        <v>5.9</v>
      </c>
      <c r="DN51" s="38">
        <f t="shared" si="103"/>
        <v>6.7</v>
      </c>
      <c r="DO51" s="35">
        <f>ROUND(IF('Indicator Data'!AH54=0,0,IF('Indicator Data'!AH54&gt;DO$195,10,IF('Indicator Data'!AH54&lt;DO$194,0,10-(DO$195-'Indicator Data'!AH54)/(DO$195-DO$194)*10))),1)</f>
        <v>3.6</v>
      </c>
      <c r="DP51" s="35">
        <f>ROUND(IF('Indicator Data'!AI54=0,0,IF(LOG('Indicator Data'!AI54)&gt;LOG(DP$195),10,IF(LOG('Indicator Data'!AI54)&lt;LOG(DP$194),0,10-(LOG(DP$195)-LOG('Indicator Data'!AI54))/(LOG(DP$195)-LOG(DP$194))*10))),1)</f>
        <v>5</v>
      </c>
      <c r="DQ51" s="37">
        <f t="shared" si="104"/>
        <v>4.3</v>
      </c>
      <c r="DR51" s="35">
        <f>'Indicator Data'!AJ54</f>
        <v>0</v>
      </c>
      <c r="DS51" s="35">
        <f>'Indicator Data'!AK54</f>
        <v>0</v>
      </c>
      <c r="DT51" s="37">
        <f t="shared" si="105"/>
        <v>0</v>
      </c>
      <c r="DU51" s="38">
        <f t="shared" si="106"/>
        <v>3</v>
      </c>
      <c r="DV51" s="13"/>
      <c r="DW51" s="83"/>
    </row>
    <row r="52" spans="1:127" s="2" customFormat="1" x14ac:dyDescent="0.3">
      <c r="A52" s="98" t="str">
        <f>'Indicator Data'!A55</f>
        <v>Ecuador</v>
      </c>
      <c r="B52" s="39" t="str">
        <f>'Indicator Data'!B55</f>
        <v>ECU</v>
      </c>
      <c r="C52" s="35">
        <f>ROUND(IF('Indicator Data'!C55=0,0.1,IF(LOG('Indicator Data'!C55)&gt;C$195,10,IF(LOG('Indicator Data'!C55)&lt;C$194,0,10-(C$195-LOG('Indicator Data'!C55))/(C$195-C$194)*10))),1)</f>
        <v>8.8000000000000007</v>
      </c>
      <c r="D52" s="35">
        <f>ROUND(IF('Indicator Data'!D55=0,0.1,IF(LOG('Indicator Data'!D55)&gt;D$195,10,IF(LOG('Indicator Data'!D55)&lt;D$194,0,10-(D$195-LOG('Indicator Data'!D55))/(D$195-D$194)*10))),1)</f>
        <v>10</v>
      </c>
      <c r="E52" s="35">
        <f t="shared" si="67"/>
        <v>9.5</v>
      </c>
      <c r="F52" s="35">
        <f>IF('Indicator Data'!E55="No data",0.1,(ROUND(IF('Indicator Data'!E55=0,0,IF(LOG('Indicator Data'!E55)&gt;F$195,10,IF(LOG('Indicator Data'!E55)&lt;F$194,0,10-(F$195-LOG('Indicator Data'!E55))/(F$195-F$194)*10))),1)))</f>
        <v>7.8</v>
      </c>
      <c r="G52" s="35">
        <f>ROUND(IF('Indicator Data'!F55=0,0,IF(LOG('Indicator Data'!F55)&gt;G$195,10,IF(LOG('Indicator Data'!F55)&lt;G$194,0,10-(G$195-LOG('Indicator Data'!F55))/(G$195-G$194)*10))),1)</f>
        <v>8.5</v>
      </c>
      <c r="H52" s="35">
        <f>ROUND(IF('Indicator Data'!G55=0,0,IF(LOG('Indicator Data'!G55)&gt;H$195,10,IF(LOG('Indicator Data'!G55)&lt;H$194,0,10-(H$195-LOG('Indicator Data'!G55))/(H$195-H$194)*10))),1)</f>
        <v>0</v>
      </c>
      <c r="I52" s="35">
        <f>ROUND(IF('Indicator Data'!H55=0,0,IF(LOG('Indicator Data'!H55)&gt;I$195,10,IF(LOG('Indicator Data'!H55)&lt;I$194,0,10-(I$195-LOG('Indicator Data'!H55))/(I$195-I$194)*10))),1)</f>
        <v>0</v>
      </c>
      <c r="J52" s="35">
        <f t="shared" si="68"/>
        <v>0</v>
      </c>
      <c r="K52" s="35">
        <f>ROUND(IF('Indicator Data'!I55=0,0,IF(LOG('Indicator Data'!I55)&gt;K$195,10,IF(LOG('Indicator Data'!I55)&lt;K$194,0,10-(K$195-LOG('Indicator Data'!I55))/(K$195-K$194)*10))),1)</f>
        <v>0</v>
      </c>
      <c r="L52" s="35">
        <f t="shared" si="69"/>
        <v>0</v>
      </c>
      <c r="M52" s="35">
        <f>ROUND(IF('Indicator Data'!J55=0,0,IF(LOG('Indicator Data'!J55)&gt;M$195,10,IF(LOG('Indicator Data'!J55)&lt;M$194,0,10-(M$195-LOG('Indicator Data'!J55))/(M$195-M$194)*10))),1)</f>
        <v>6.5</v>
      </c>
      <c r="N52" s="36">
        <f>'Indicator Data'!C55/'Indicator Data'!$CC55</f>
        <v>2.0842489049792347E-3</v>
      </c>
      <c r="O52" s="36">
        <f>'Indicator Data'!D55/'Indicator Data'!$CC55</f>
        <v>2.0340075545288131E-3</v>
      </c>
      <c r="P52" s="36">
        <f>IF(F52=0.1,"x",'Indicator Data'!E55/'Indicator Data'!$CC55)</f>
        <v>7.8841468334929967E-3</v>
      </c>
      <c r="Q52" s="36">
        <f>'Indicator Data'!F55/'Indicator Data'!$CC55</f>
        <v>7.6009693298424635E-5</v>
      </c>
      <c r="R52" s="36">
        <f>'Indicator Data'!G55/'Indicator Data'!$CC55</f>
        <v>0</v>
      </c>
      <c r="S52" s="36">
        <f>'Indicator Data'!H55/'Indicator Data'!$CC55</f>
        <v>0</v>
      </c>
      <c r="T52" s="36">
        <f>'Indicator Data'!I55/'Indicator Data'!$CC55</f>
        <v>0</v>
      </c>
      <c r="U52" s="36">
        <f>'Indicator Data'!J55/'Indicator Data'!$CC55</f>
        <v>2.5595054042225709E-4</v>
      </c>
      <c r="V52" s="35">
        <f t="shared" si="70"/>
        <v>10</v>
      </c>
      <c r="W52" s="35">
        <f t="shared" si="71"/>
        <v>10</v>
      </c>
      <c r="X52" s="35">
        <f t="shared" si="72"/>
        <v>10</v>
      </c>
      <c r="Y52" s="35">
        <f t="shared" si="73"/>
        <v>5.3</v>
      </c>
      <c r="Z52" s="35">
        <f t="shared" si="74"/>
        <v>9.6999999999999993</v>
      </c>
      <c r="AA52" s="35">
        <f t="shared" si="75"/>
        <v>0</v>
      </c>
      <c r="AB52" s="35">
        <f t="shared" si="76"/>
        <v>0</v>
      </c>
      <c r="AC52" s="35">
        <f t="shared" si="77"/>
        <v>0</v>
      </c>
      <c r="AD52" s="35">
        <f t="shared" si="78"/>
        <v>0</v>
      </c>
      <c r="AE52" s="35">
        <f t="shared" si="79"/>
        <v>0</v>
      </c>
      <c r="AF52" s="35">
        <f t="shared" si="80"/>
        <v>0.1</v>
      </c>
      <c r="AG52" s="35">
        <f>ROUND(IF('Indicator Data'!K55=0,0,IF('Indicator Data'!K55&gt;AG$195,10,IF('Indicator Data'!K55&lt;AG$194,0,10-(AG$195-'Indicator Data'!K55)/(AG$195-AG$194)*10))),1)</f>
        <v>2.9</v>
      </c>
      <c r="AH52" s="35">
        <f t="shared" si="81"/>
        <v>9.4</v>
      </c>
      <c r="AI52" s="35">
        <f t="shared" si="82"/>
        <v>10</v>
      </c>
      <c r="AJ52" s="35">
        <f t="shared" si="83"/>
        <v>0</v>
      </c>
      <c r="AK52" s="35">
        <f t="shared" si="84"/>
        <v>0</v>
      </c>
      <c r="AL52" s="35">
        <f t="shared" si="85"/>
        <v>0</v>
      </c>
      <c r="AM52" s="35">
        <f t="shared" si="86"/>
        <v>0</v>
      </c>
      <c r="AN52" s="35">
        <f t="shared" si="87"/>
        <v>4</v>
      </c>
      <c r="AO52" s="143">
        <f t="shared" si="88"/>
        <v>9.8000000000000007</v>
      </c>
      <c r="AP52" s="143">
        <f t="shared" si="41"/>
        <v>6.7</v>
      </c>
      <c r="AQ52" s="143">
        <f t="shared" si="89"/>
        <v>9.1999999999999993</v>
      </c>
      <c r="AR52" s="143">
        <f t="shared" si="90"/>
        <v>0</v>
      </c>
      <c r="AS52" s="35">
        <f t="shared" si="91"/>
        <v>3.5</v>
      </c>
      <c r="AT52" s="35">
        <f>IF('Indicator Data'!L55="No data","x",IF('Indicator Data'!CD55&lt;1000,"x",ROUND((IF('Indicator Data'!L55&gt;AT$195,10,IF('Indicator Data'!L55&lt;AT$194,0,10-(AT$195-'Indicator Data'!L55)/(AT$195-AT$194)*10))),1)))</f>
        <v>3.7</v>
      </c>
      <c r="AU52" s="143">
        <f t="shared" si="92"/>
        <v>3.6</v>
      </c>
      <c r="AV52" s="35" t="str">
        <f>IF('Indicator Data'!M55="No data","x",ROUND(IF('Indicator Data'!M55=0,0,IF(LOG('Indicator Data'!M55)&gt;AV$195,10,IF(LOG('Indicator Data'!M55)&lt;AV$194,0,10-(AV$195-LOG('Indicator Data'!M55))/(AV$195-AV$194)*10))),1))</f>
        <v>x</v>
      </c>
      <c r="AW52" s="36" t="str">
        <f>IF(AV52="x","x",'Indicator Data'!M55/'Indicator Data'!$CC55)</f>
        <v>x</v>
      </c>
      <c r="AX52" s="35" t="str">
        <f t="shared" si="42"/>
        <v>x</v>
      </c>
      <c r="AY52" s="35" t="str">
        <f t="shared" si="43"/>
        <v>x</v>
      </c>
      <c r="AZ52" s="35" t="str">
        <f>IF('Indicator Data'!N55="No data","x",ROUND(IF('Indicator Data'!N55=0,0,IF(LOG('Indicator Data'!N55)&gt;AZ$195,10,IF(LOG('Indicator Data'!N55)&lt;AZ$194,0,10-(AZ$195-LOG('Indicator Data'!N55))/(AZ$195-AZ$194)*10))),1))</f>
        <v>x</v>
      </c>
      <c r="BA52" s="36" t="str">
        <f>IF(AZ52="x","x",'Indicator Data'!N55/'Indicator Data'!$CC55)</f>
        <v>x</v>
      </c>
      <c r="BB52" s="35" t="str">
        <f t="shared" si="44"/>
        <v>x</v>
      </c>
      <c r="BC52" s="35" t="str">
        <f t="shared" si="45"/>
        <v>x</v>
      </c>
      <c r="BD52" s="35" t="str">
        <f>IF('Indicator Data'!O55="No data","x",ROUND(IF('Indicator Data'!O55=0,0,IF(LOG('Indicator Data'!O55)&gt;BD$195,10,IF(LOG('Indicator Data'!O55)&lt;BD$194,0,10-(BD$195-LOG('Indicator Data'!O55))/(BD$195-BD$194)*10))),1))</f>
        <v>x</v>
      </c>
      <c r="BE52" s="36" t="str">
        <f>IF(BD52="x","x",'Indicator Data'!O55/'Indicator Data'!$CC55)</f>
        <v>x</v>
      </c>
      <c r="BF52" s="35" t="str">
        <f t="shared" si="46"/>
        <v>x</v>
      </c>
      <c r="BG52" s="35" t="str">
        <f t="shared" si="47"/>
        <v>x</v>
      </c>
      <c r="BH52" s="35" t="str">
        <f>IF('Indicator Data'!P55="No data","x",ROUND(IF('Indicator Data'!P55=0,0,IF(LOG('Indicator Data'!P55)&gt;BH$195,10,IF(LOG('Indicator Data'!P55)&lt;BH$194,0,10-(BH$195-LOG('Indicator Data'!P55))/(BH$195-BH$194)*10))),1))</f>
        <v>x</v>
      </c>
      <c r="BI52" s="36" t="str">
        <f>IF(BH52="x","x",'Indicator Data'!P55/'Indicator Data'!$CC55)</f>
        <v>x</v>
      </c>
      <c r="BJ52" s="35" t="str">
        <f t="shared" si="48"/>
        <v>x</v>
      </c>
      <c r="BK52" s="35" t="str">
        <f t="shared" si="49"/>
        <v>x</v>
      </c>
      <c r="BL52" s="35" t="str">
        <f t="shared" si="50"/>
        <v>x</v>
      </c>
      <c r="BM52" s="35">
        <f>ROUND(IF('Indicator Data'!Q55=0,0,IF(LOG('Indicator Data'!Q55)&gt;BM$195,10,IF(LOG('Indicator Data'!Q55)&lt;BM$194,0,10-(BM$195-LOG('Indicator Data'!Q55))/(BM$195-BM$194)*10))),1)</f>
        <v>7.6</v>
      </c>
      <c r="BN52" s="35">
        <f>ROUND(IF('Indicator Data'!R55=0,0,IF(LOG('Indicator Data'!R55)&gt;BN$195,10,IF(LOG('Indicator Data'!R55)&lt;BN$194,0,10-(BN$195-LOG('Indicator Data'!R55))/(BN$195-BN$194)*10))),1)</f>
        <v>9.4</v>
      </c>
      <c r="BO52" s="35">
        <f t="shared" si="51"/>
        <v>8.7999999999999989</v>
      </c>
      <c r="BP52" s="36">
        <f>'Indicator Data'!Q55/'Indicator Data'!$CC55</f>
        <v>0.1376885096166619</v>
      </c>
      <c r="BQ52" s="36">
        <f>'Indicator Data'!R55/'Indicator Data'!$CC55</f>
        <v>0.27340459612360957</v>
      </c>
      <c r="BR52" s="35">
        <f t="shared" si="93"/>
        <v>1.4</v>
      </c>
      <c r="BS52" s="35">
        <f t="shared" si="94"/>
        <v>3.4</v>
      </c>
      <c r="BT52" s="35">
        <f t="shared" si="28"/>
        <v>2.7333333333333329</v>
      </c>
      <c r="BU52" s="35">
        <f t="shared" si="52"/>
        <v>6.7</v>
      </c>
      <c r="BV52" s="35">
        <f>ROUND(IF('Indicator Data'!S55=0,0,IF(LOG('Indicator Data'!S55)&gt;BV$195,10,IF(LOG('Indicator Data'!S55)&lt;BV$194,0,10-(BV$195-LOG('Indicator Data'!S55))/(BV$195-BV$194)*10))),1)</f>
        <v>7.9</v>
      </c>
      <c r="BW52" s="35">
        <f>ROUND(IF('Indicator Data'!T55=0,0,IF(LOG('Indicator Data'!T55)&gt;BW$195,10,IF(LOG('Indicator Data'!T55)&lt;BW$194,0,10-(BW$195-LOG('Indicator Data'!T55))/(BW$195-BW$194)*10))),1)</f>
        <v>7.6</v>
      </c>
      <c r="BX52" s="35">
        <f t="shared" si="53"/>
        <v>7.7</v>
      </c>
      <c r="BY52" s="36">
        <f>'Indicator Data'!S55/'Indicator Data'!$CC55</f>
        <v>0.21729662103794539</v>
      </c>
      <c r="BZ52" s="36">
        <f>'Indicator Data'!T55/'Indicator Data'!$CC55</f>
        <v>0.13445163014731987</v>
      </c>
      <c r="CA52" s="35">
        <f t="shared" si="95"/>
        <v>3.6</v>
      </c>
      <c r="CB52" s="35">
        <f t="shared" si="96"/>
        <v>1.3</v>
      </c>
      <c r="CC52" s="35">
        <f t="shared" si="54"/>
        <v>2.0666666666666669</v>
      </c>
      <c r="CD52" s="35">
        <f t="shared" si="55"/>
        <v>5.6</v>
      </c>
      <c r="CE52" s="35">
        <f t="shared" si="56"/>
        <v>6.2</v>
      </c>
      <c r="CF52" s="35">
        <f>ROUND(IF('Indicator Data'!U55=0,0,IF(LOG('Indicator Data'!U55)&gt;CF$195,10,IF(LOG('Indicator Data'!U55)&lt;CF$194,0,10-(CF$195-LOG('Indicator Data'!U55))/(CF$195-CF$194)*10))),1)</f>
        <v>8.4</v>
      </c>
      <c r="CG52" s="36">
        <f>'Indicator Data'!U55/'Indicator Data'!$CC55</f>
        <v>0.45259740875004051</v>
      </c>
      <c r="CH52" s="35">
        <f t="shared" si="97"/>
        <v>5</v>
      </c>
      <c r="CI52" s="35">
        <f t="shared" si="57"/>
        <v>7</v>
      </c>
      <c r="CJ52" s="35">
        <f>ROUND(IF('Indicator Data'!V55=0,0,IF(LOG('Indicator Data'!V55)&gt;CJ$195,10,IF(LOG('Indicator Data'!V55)&lt;CJ$194,0,10-(CJ$195-LOG('Indicator Data'!V55))/(CJ$195-CJ$194)*10))),1)</f>
        <v>8.4</v>
      </c>
      <c r="CK52" s="36">
        <f>IF('Indicator Data'!V55/'Indicator Data'!$CC55&gt;1,1,'Indicator Data'!V55/'Indicator Data'!$CC55)</f>
        <v>0.45589717607718916</v>
      </c>
      <c r="CL52" s="35">
        <f t="shared" si="98"/>
        <v>4.5999999999999996</v>
      </c>
      <c r="CM52" s="35">
        <f t="shared" si="58"/>
        <v>6.9</v>
      </c>
      <c r="CN52" s="35">
        <f>ROUND(IF('Indicator Data'!W55=0,0,IF(LOG('Indicator Data'!W55)&gt;CN$195,10,IF(LOG('Indicator Data'!W55)&lt;CN$194,0,10-(CN$195-LOG('Indicator Data'!W55))/(CN$195-CN$194)*10))),1)</f>
        <v>8.5</v>
      </c>
      <c r="CO52" s="36">
        <f>'Indicator Data'!W55/'Indicator Data'!$CC55</f>
        <v>0.58922064232252735</v>
      </c>
      <c r="CP52" s="35">
        <f t="shared" si="99"/>
        <v>5.9</v>
      </c>
      <c r="CQ52" s="35">
        <f t="shared" si="59"/>
        <v>7.4</v>
      </c>
      <c r="CR52" s="35">
        <f t="shared" si="100"/>
        <v>6.9</v>
      </c>
      <c r="CS52" s="35">
        <f>IF('Indicator Data'!BS55="No data","x",ROUND(IF('Indicator Data'!BS55&gt;CS$195,0,IF('Indicator Data'!BS55&lt;CS$194,10,(CS$195-'Indicator Data'!BS55)/(CS$195-CS$194)*10)),1))</f>
        <v>1.3</v>
      </c>
      <c r="CT52" s="35">
        <f>IF('Indicator Data'!BT55="No data","x",ROUND(IF('Indicator Data'!BT55&gt;CT$195,0,IF('Indicator Data'!BT55&lt;CT$194,10,(CT$195-'Indicator Data'!BT55)/(CT$195-CT$194)*10)),1))</f>
        <v>1</v>
      </c>
      <c r="CU52" s="35">
        <f>IF('Indicator Data'!AC55="No data","x",ROUND(IF('Indicator Data'!AC55&gt;CU$195,0,IF('Indicator Data'!AC55&lt;CU$194,10,(CU$195-'Indicator Data'!AC55)/(CU$195-CU$194)*10)),1))</f>
        <v>1.9</v>
      </c>
      <c r="CV52" s="35">
        <f t="shared" si="101"/>
        <v>1.4</v>
      </c>
      <c r="CW52" s="35">
        <f>IF('Indicator Data'!X55="No data","x",ROUND(IF(LOG('Indicator Data'!X55)&gt;CW$195,10,IF(LOG('Indicator Data'!X55)&lt;CW$194,0,10-(CW$195-LOG('Indicator Data'!X55))/(CW$195-CW$194)*10)),1))</f>
        <v>6.1</v>
      </c>
      <c r="CX52" s="35">
        <f>IF('Indicator Data'!Y55="No data","x",ROUND(IF('Indicator Data'!Y55&gt;CX$195,10,IF('Indicator Data'!Y55&lt;CX$194,0,10-(CX$195-'Indicator Data'!Y55)/(CX$195-CX$194)*10)),1))</f>
        <v>3.9</v>
      </c>
      <c r="CY52" s="35">
        <f>IF('Indicator Data'!Z55="No data","x",ROUND(IF('Indicator Data'!Z55&gt;CY$195,10,IF('Indicator Data'!Z55&lt;CY$194,0,10-(CY$195-'Indicator Data'!Z55)/(CY$195-CY$194)*10)),1))</f>
        <v>6.4</v>
      </c>
      <c r="CZ52" s="35">
        <f>IF('Indicator Data'!AA55="No data","x",ROUND(IF('Indicator Data'!AA55&gt;CZ$195,10,IF('Indicator Data'!AA55&lt;CZ$194,0,10-(CZ$195-'Indicator Data'!AA55)/(CZ$195-CZ$194)*10)),1))</f>
        <v>4.4000000000000004</v>
      </c>
      <c r="DA52" s="35">
        <f t="shared" si="60"/>
        <v>5.2</v>
      </c>
      <c r="DB52" s="35">
        <f t="shared" si="61"/>
        <v>3.9</v>
      </c>
      <c r="DC52" s="35">
        <f>IF('Indicator Data'!AF55="No data","x",ROUND(IF('Indicator Data'!AF55&gt;DC$195,10,IF('Indicator Data'!AF55&lt;DC$194,0,10-(DC$195-'Indicator Data'!AF55)/(DC$195-DC$194)*10)),1))</f>
        <v>2.2000000000000002</v>
      </c>
      <c r="DD52" s="35">
        <f>IF('Indicator Data'!AG55="No data","x",ROUND(IF('Indicator Data'!AG55&gt;DD$195,10,IF('Indicator Data'!AG55&lt;DD$194,0,10-(DD$195-'Indicator Data'!AG55)/(DD$195-DD$194)*10)),1))</f>
        <v>3</v>
      </c>
      <c r="DE52" s="35">
        <f t="shared" si="62"/>
        <v>4.3</v>
      </c>
      <c r="DF52" s="35">
        <f>IF('Indicator Data'!AB55="No data","x",ROUND(IF('Indicator Data'!AB55&gt;DF$195,10,IF('Indicator Data'!AB55&lt;DF$194,0,10-(DF$195-'Indicator Data'!AB55)/(DF$195-DF$194)*10)),1))</f>
        <v>0.7</v>
      </c>
      <c r="DG52" s="35">
        <f t="shared" si="63"/>
        <v>1.2</v>
      </c>
      <c r="DH52" s="144">
        <f>IF('Indicator Data'!AD55="No data","x",'Indicator Data'!AD55/'Indicator Data'!$CB55)</f>
        <v>3.0272526421153698E-4</v>
      </c>
      <c r="DI52" s="35">
        <f t="shared" si="64"/>
        <v>7</v>
      </c>
      <c r="DJ52" s="35">
        <f>IF('Indicator Data'!AE55="No data","x",ROUND(IF('Indicator Data'!AE55&gt;DJ$195,0,IF('Indicator Data'!AE55&lt;DJ$194,10,(DJ$195-'Indicator Data'!AE55)/(DJ$195-DJ$194)*10)),1))</f>
        <v>2</v>
      </c>
      <c r="DK52" s="35">
        <f t="shared" si="65"/>
        <v>4.5</v>
      </c>
      <c r="DL52" s="35">
        <f t="shared" si="66"/>
        <v>3.3</v>
      </c>
      <c r="DM52" s="37">
        <f t="shared" si="102"/>
        <v>4.9000000000000004</v>
      </c>
      <c r="DN52" s="38">
        <f t="shared" si="103"/>
        <v>6.9</v>
      </c>
      <c r="DO52" s="35">
        <f>ROUND(IF('Indicator Data'!AH55=0,0,IF('Indicator Data'!AH55&gt;DO$195,10,IF('Indicator Data'!AH55&lt;DO$194,0,10-(DO$195-'Indicator Data'!AH55)/(DO$195-DO$194)*10))),1)</f>
        <v>3.8</v>
      </c>
      <c r="DP52" s="35">
        <f>ROUND(IF('Indicator Data'!AI55=0,0,IF(LOG('Indicator Data'!AI55)&gt;LOG(DP$195),10,IF(LOG('Indicator Data'!AI55)&lt;LOG(DP$194),0,10-(LOG(DP$195)-LOG('Indicator Data'!AI55))/(LOG(DP$195)-LOG(DP$194))*10))),1)</f>
        <v>1.9</v>
      </c>
      <c r="DQ52" s="37">
        <f t="shared" si="104"/>
        <v>2.9</v>
      </c>
      <c r="DR52" s="35">
        <f>'Indicator Data'!AJ55</f>
        <v>0</v>
      </c>
      <c r="DS52" s="35">
        <f>'Indicator Data'!AK55</f>
        <v>0</v>
      </c>
      <c r="DT52" s="37">
        <f t="shared" si="105"/>
        <v>0</v>
      </c>
      <c r="DU52" s="38">
        <f t="shared" si="106"/>
        <v>2</v>
      </c>
      <c r="DV52" s="13"/>
      <c r="DW52" s="83"/>
    </row>
    <row r="53" spans="1:127" s="2" customFormat="1" x14ac:dyDescent="0.3">
      <c r="A53" s="98" t="str">
        <f>'Indicator Data'!A56</f>
        <v>Egypt</v>
      </c>
      <c r="B53" s="39" t="str">
        <f>'Indicator Data'!B56</f>
        <v>EGY</v>
      </c>
      <c r="C53" s="35">
        <f>ROUND(IF('Indicator Data'!C56=0,0.1,IF(LOG('Indicator Data'!C56)&gt;C$195,10,IF(LOG('Indicator Data'!C56)&lt;C$194,0,10-(C$195-LOG('Indicator Data'!C56))/(C$195-C$194)*10))),1)</f>
        <v>9.5</v>
      </c>
      <c r="D53" s="35">
        <f>ROUND(IF('Indicator Data'!D56=0,0.1,IF(LOG('Indicator Data'!D56)&gt;D$195,10,IF(LOG('Indicator Data'!D56)&lt;D$194,0,10-(D$195-LOG('Indicator Data'!D56))/(D$195-D$194)*10))),1)</f>
        <v>0</v>
      </c>
      <c r="E53" s="35">
        <f t="shared" si="67"/>
        <v>6.9</v>
      </c>
      <c r="F53" s="35">
        <f>IF('Indicator Data'!E56="No data",0.1,(ROUND(IF('Indicator Data'!E56=0,0,IF(LOG('Indicator Data'!E56)&gt;F$195,10,IF(LOG('Indicator Data'!E56)&lt;F$194,0,10-(F$195-LOG('Indicator Data'!E56))/(F$195-F$194)*10))),1)))</f>
        <v>9.6</v>
      </c>
      <c r="G53" s="35">
        <f>ROUND(IF('Indicator Data'!F56=0,0,IF(LOG('Indicator Data'!F56)&gt;G$195,10,IF(LOG('Indicator Data'!F56)&lt;G$194,0,10-(G$195-LOG('Indicator Data'!F56))/(G$195-G$194)*10))),1)</f>
        <v>7.6</v>
      </c>
      <c r="H53" s="35">
        <f>ROUND(IF('Indicator Data'!G56=0,0,IF(LOG('Indicator Data'!G56)&gt;H$195,10,IF(LOG('Indicator Data'!G56)&lt;H$194,0,10-(H$195-LOG('Indicator Data'!G56))/(H$195-H$194)*10))),1)</f>
        <v>0</v>
      </c>
      <c r="I53" s="35">
        <f>ROUND(IF('Indicator Data'!H56=0,0,IF(LOG('Indicator Data'!H56)&gt;I$195,10,IF(LOG('Indicator Data'!H56)&lt;I$194,0,10-(I$195-LOG('Indicator Data'!H56))/(I$195-I$194)*10))),1)</f>
        <v>0</v>
      </c>
      <c r="J53" s="35">
        <f t="shared" si="68"/>
        <v>0</v>
      </c>
      <c r="K53" s="35">
        <f>ROUND(IF('Indicator Data'!I56=0,0,IF(LOG('Indicator Data'!I56)&gt;K$195,10,IF(LOG('Indicator Data'!I56)&lt;K$194,0,10-(K$195-LOG('Indicator Data'!I56))/(K$195-K$194)*10))),1)</f>
        <v>0</v>
      </c>
      <c r="L53" s="35">
        <f t="shared" si="69"/>
        <v>0</v>
      </c>
      <c r="M53" s="35">
        <f>ROUND(IF('Indicator Data'!J56=0,0,IF(LOG('Indicator Data'!J56)&gt;M$195,10,IF(LOG('Indicator Data'!J56)&lt;M$194,0,10-(M$195-LOG('Indicator Data'!J56))/(M$195-M$194)*10))),1)</f>
        <v>0</v>
      </c>
      <c r="N53" s="36">
        <f>'Indicator Data'!C56/'Indicator Data'!$CC56</f>
        <v>7.2105231165732865E-4</v>
      </c>
      <c r="O53" s="36">
        <f>'Indicator Data'!D56/'Indicator Data'!$CC56</f>
        <v>2.8416051138588195E-10</v>
      </c>
      <c r="P53" s="36">
        <f>IF(F53=0.1,"x",'Indicator Data'!E56/'Indicator Data'!$CC56)</f>
        <v>7.7621237729317014E-3</v>
      </c>
      <c r="Q53" s="36">
        <f>'Indicator Data'!F56/'Indicator Data'!$CC56</f>
        <v>3.7400353005920471E-6</v>
      </c>
      <c r="R53" s="36">
        <f>'Indicator Data'!G56/'Indicator Data'!$CC56</f>
        <v>0</v>
      </c>
      <c r="S53" s="36">
        <f>'Indicator Data'!H56/'Indicator Data'!$CC56</f>
        <v>0</v>
      </c>
      <c r="T53" s="36">
        <f>'Indicator Data'!I56/'Indicator Data'!$CC56</f>
        <v>0</v>
      </c>
      <c r="U53" s="36">
        <f>'Indicator Data'!J56/'Indicator Data'!$CC56</f>
        <v>0</v>
      </c>
      <c r="V53" s="35">
        <f t="shared" si="70"/>
        <v>3.6</v>
      </c>
      <c r="W53" s="35">
        <f t="shared" si="71"/>
        <v>0</v>
      </c>
      <c r="X53" s="35">
        <f t="shared" si="72"/>
        <v>2</v>
      </c>
      <c r="Y53" s="35">
        <f t="shared" si="73"/>
        <v>5.2</v>
      </c>
      <c r="Z53" s="35">
        <f t="shared" si="74"/>
        <v>6.8</v>
      </c>
      <c r="AA53" s="35">
        <f t="shared" si="75"/>
        <v>0</v>
      </c>
      <c r="AB53" s="35">
        <f t="shared" si="76"/>
        <v>0</v>
      </c>
      <c r="AC53" s="35">
        <f t="shared" si="77"/>
        <v>0</v>
      </c>
      <c r="AD53" s="35">
        <f t="shared" si="78"/>
        <v>0</v>
      </c>
      <c r="AE53" s="35">
        <f t="shared" si="79"/>
        <v>0</v>
      </c>
      <c r="AF53" s="35">
        <f t="shared" si="80"/>
        <v>0</v>
      </c>
      <c r="AG53" s="35">
        <f>ROUND(IF('Indicator Data'!K56=0,0,IF('Indicator Data'!K56&gt;AG$195,10,IF('Indicator Data'!K56&lt;AG$194,0,10-(AG$195-'Indicator Data'!K56)/(AG$195-AG$194)*10))),1)</f>
        <v>0</v>
      </c>
      <c r="AH53" s="35">
        <f t="shared" si="81"/>
        <v>6.6</v>
      </c>
      <c r="AI53" s="35">
        <f t="shared" si="82"/>
        <v>0</v>
      </c>
      <c r="AJ53" s="35">
        <f t="shared" si="83"/>
        <v>0</v>
      </c>
      <c r="AK53" s="35">
        <f t="shared" si="84"/>
        <v>0</v>
      </c>
      <c r="AL53" s="35">
        <f t="shared" si="85"/>
        <v>0</v>
      </c>
      <c r="AM53" s="35">
        <f t="shared" si="86"/>
        <v>0</v>
      </c>
      <c r="AN53" s="35">
        <f t="shared" si="87"/>
        <v>0</v>
      </c>
      <c r="AO53" s="143">
        <f t="shared" si="88"/>
        <v>4.9000000000000004</v>
      </c>
      <c r="AP53" s="143">
        <f t="shared" si="41"/>
        <v>8.1</v>
      </c>
      <c r="AQ53" s="143">
        <f t="shared" si="89"/>
        <v>7.2</v>
      </c>
      <c r="AR53" s="143">
        <f t="shared" si="90"/>
        <v>0</v>
      </c>
      <c r="AS53" s="35">
        <f t="shared" si="91"/>
        <v>0</v>
      </c>
      <c r="AT53" s="35">
        <f>IF('Indicator Data'!L56="No data","x",IF('Indicator Data'!CD56&lt;1000,"x",ROUND((IF('Indicator Data'!L56&gt;AT$195,10,IF('Indicator Data'!L56&lt;AT$194,0,10-(AT$195-'Indicator Data'!L56)/(AT$195-AT$194)*10))),1)))</f>
        <v>4.5999999999999996</v>
      </c>
      <c r="AU53" s="143">
        <f t="shared" si="92"/>
        <v>2.2999999999999998</v>
      </c>
      <c r="AV53" s="35">
        <f>IF('Indicator Data'!M56="No data","x",ROUND(IF('Indicator Data'!M56=0,0,IF(LOG('Indicator Data'!M56)&gt;AV$195,10,IF(LOG('Indicator Data'!M56)&lt;AV$194,0,10-(AV$195-LOG('Indicator Data'!M56))/(AV$195-AV$194)*10))),1))</f>
        <v>9</v>
      </c>
      <c r="AW53" s="36">
        <f>IF(AV53="x","x",'Indicator Data'!M56/'Indicator Data'!$CC56)</f>
        <v>0.23512061391149114</v>
      </c>
      <c r="AX53" s="35">
        <f t="shared" si="42"/>
        <v>2.6</v>
      </c>
      <c r="AY53" s="35">
        <f t="shared" si="43"/>
        <v>6.9</v>
      </c>
      <c r="AZ53" s="35">
        <f>IF('Indicator Data'!N56="No data","x",ROUND(IF('Indicator Data'!N56=0,0,IF(LOG('Indicator Data'!N56)&gt;AZ$195,10,IF(LOG('Indicator Data'!N56)&lt;AZ$194,0,10-(AZ$195-LOG('Indicator Data'!N56))/(AZ$195-AZ$194)*10))),1))</f>
        <v>0</v>
      </c>
      <c r="BA53" s="36">
        <f>IF(AZ53="x","x",'Indicator Data'!N56/'Indicator Data'!$CC56)</f>
        <v>0</v>
      </c>
      <c r="BB53" s="35">
        <f t="shared" si="44"/>
        <v>0</v>
      </c>
      <c r="BC53" s="35">
        <f t="shared" si="45"/>
        <v>0</v>
      </c>
      <c r="BD53" s="35">
        <f>IF('Indicator Data'!O56="No data","x",ROUND(IF('Indicator Data'!O56=0,0,IF(LOG('Indicator Data'!O56)&gt;BD$195,10,IF(LOG('Indicator Data'!O56)&lt;BD$194,0,10-(BD$195-LOG('Indicator Data'!O56))/(BD$195-BD$194)*10))),1))</f>
        <v>0</v>
      </c>
      <c r="BE53" s="36">
        <f>IF(BD53="x","x",'Indicator Data'!O56/'Indicator Data'!$CC56)</f>
        <v>0</v>
      </c>
      <c r="BF53" s="35">
        <f t="shared" si="46"/>
        <v>0</v>
      </c>
      <c r="BG53" s="35">
        <f t="shared" si="47"/>
        <v>0</v>
      </c>
      <c r="BH53" s="35">
        <f>IF('Indicator Data'!P56="No data","x",ROUND(IF('Indicator Data'!P56=0,0,IF(LOG('Indicator Data'!P56)&gt;BH$195,10,IF(LOG('Indicator Data'!P56)&lt;BH$194,0,10-(BH$195-LOG('Indicator Data'!P56))/(BH$195-BH$194)*10))),1))</f>
        <v>0</v>
      </c>
      <c r="BI53" s="36">
        <f>IF(BH53="x","x",'Indicator Data'!P56/'Indicator Data'!$CC56)</f>
        <v>0</v>
      </c>
      <c r="BJ53" s="35">
        <f t="shared" si="48"/>
        <v>0</v>
      </c>
      <c r="BK53" s="35">
        <f t="shared" si="49"/>
        <v>0</v>
      </c>
      <c r="BL53" s="35">
        <f t="shared" si="50"/>
        <v>2.4</v>
      </c>
      <c r="BM53" s="35">
        <f>ROUND(IF('Indicator Data'!Q56=0,0,IF(LOG('Indicator Data'!Q56)&gt;BM$195,10,IF(LOG('Indicator Data'!Q56)&lt;BM$194,0,10-(BM$195-LOG('Indicator Data'!Q56))/(BM$195-BM$194)*10))),1)</f>
        <v>0</v>
      </c>
      <c r="BN53" s="35">
        <f>ROUND(IF('Indicator Data'!R56=0,0,IF(LOG('Indicator Data'!R56)&gt;BN$195,10,IF(LOG('Indicator Data'!R56)&lt;BN$194,0,10-(BN$195-LOG('Indicator Data'!R56))/(BN$195-BN$194)*10))),1)</f>
        <v>0</v>
      </c>
      <c r="BO53" s="35">
        <f t="shared" si="51"/>
        <v>0</v>
      </c>
      <c r="BP53" s="36">
        <f>'Indicator Data'!Q56/'Indicator Data'!$CC56</f>
        <v>0</v>
      </c>
      <c r="BQ53" s="36">
        <f>'Indicator Data'!R56/'Indicator Data'!$CC56</f>
        <v>0</v>
      </c>
      <c r="BR53" s="35">
        <f t="shared" si="93"/>
        <v>0</v>
      </c>
      <c r="BS53" s="35">
        <f t="shared" si="94"/>
        <v>0</v>
      </c>
      <c r="BT53" s="35">
        <f t="shared" si="28"/>
        <v>0</v>
      </c>
      <c r="BU53" s="35">
        <f t="shared" si="52"/>
        <v>0</v>
      </c>
      <c r="BV53" s="35">
        <f>ROUND(IF('Indicator Data'!S56=0,0,IF(LOG('Indicator Data'!S56)&gt;BV$195,10,IF(LOG('Indicator Data'!S56)&lt;BV$194,0,10-(BV$195-LOG('Indicator Data'!S56))/(BV$195-BV$194)*10))),1)</f>
        <v>0</v>
      </c>
      <c r="BW53" s="35">
        <f>ROUND(IF('Indicator Data'!T56=0,0,IF(LOG('Indicator Data'!T56)&gt;BW$195,10,IF(LOG('Indicator Data'!T56)&lt;BW$194,0,10-(BW$195-LOG('Indicator Data'!T56))/(BW$195-BW$194)*10))),1)</f>
        <v>0</v>
      </c>
      <c r="BX53" s="35">
        <f t="shared" si="53"/>
        <v>0</v>
      </c>
      <c r="BY53" s="36">
        <f>'Indicator Data'!S56/'Indicator Data'!$CC56</f>
        <v>0</v>
      </c>
      <c r="BZ53" s="36">
        <f>'Indicator Data'!T56/'Indicator Data'!$CC56</f>
        <v>0</v>
      </c>
      <c r="CA53" s="35">
        <f t="shared" si="95"/>
        <v>0</v>
      </c>
      <c r="CB53" s="35">
        <f t="shared" si="96"/>
        <v>0</v>
      </c>
      <c r="CC53" s="35">
        <f t="shared" si="54"/>
        <v>0</v>
      </c>
      <c r="CD53" s="35">
        <f t="shared" si="55"/>
        <v>0</v>
      </c>
      <c r="CE53" s="35">
        <f t="shared" si="56"/>
        <v>0</v>
      </c>
      <c r="CF53" s="35">
        <f>ROUND(IF('Indicator Data'!U56=0,0,IF(LOG('Indicator Data'!U56)&gt;CF$195,10,IF(LOG('Indicator Data'!U56)&lt;CF$194,0,10-(CF$195-LOG('Indicator Data'!U56))/(CF$195-CF$194)*10))),1)</f>
        <v>5.6</v>
      </c>
      <c r="CG53" s="36">
        <f>'Indicator Data'!U56/'Indicator Data'!$CC56</f>
        <v>9.2405435823930367E-4</v>
      </c>
      <c r="CH53" s="35">
        <f t="shared" si="97"/>
        <v>0</v>
      </c>
      <c r="CI53" s="35">
        <f t="shared" si="57"/>
        <v>3.3</v>
      </c>
      <c r="CJ53" s="35">
        <f>ROUND(IF('Indicator Data'!V56=0,0,IF(LOG('Indicator Data'!V56)&gt;CJ$195,10,IF(LOG('Indicator Data'!V56)&lt;CJ$194,0,10-(CJ$195-LOG('Indicator Data'!V56))/(CJ$195-CJ$194)*10))),1)</f>
        <v>8.4</v>
      </c>
      <c r="CK53" s="36">
        <f>IF('Indicator Data'!V56/'Indicator Data'!$CC56&gt;1,1,'Indicator Data'!V56/'Indicator Data'!$CC56)</f>
        <v>7.7354143068550402E-2</v>
      </c>
      <c r="CL53" s="35">
        <f t="shared" si="98"/>
        <v>0.8</v>
      </c>
      <c r="CM53" s="35">
        <f t="shared" si="58"/>
        <v>5.8</v>
      </c>
      <c r="CN53" s="35">
        <f>ROUND(IF('Indicator Data'!W56=0,0,IF(LOG('Indicator Data'!W56)&gt;CN$195,10,IF(LOG('Indicator Data'!W56)&lt;CN$194,0,10-(CN$195-LOG('Indicator Data'!W56))/(CN$195-CN$194)*10))),1)</f>
        <v>8.1</v>
      </c>
      <c r="CO53" s="36">
        <f>'Indicator Data'!W56/'Indicator Data'!$CC56</f>
        <v>4.9614219044689836E-2</v>
      </c>
      <c r="CP53" s="35">
        <f t="shared" si="99"/>
        <v>0.5</v>
      </c>
      <c r="CQ53" s="35">
        <f t="shared" si="59"/>
        <v>5.5</v>
      </c>
      <c r="CR53" s="35">
        <f t="shared" si="100"/>
        <v>4</v>
      </c>
      <c r="CS53" s="35">
        <f>IF('Indicator Data'!BS56="No data","x",ROUND(IF('Indicator Data'!BS56&gt;CS$195,0,IF('Indicator Data'!BS56&lt;CS$194,10,(CS$195-'Indicator Data'!BS56)/(CS$195-CS$194)*10)),1))</f>
        <v>0.6</v>
      </c>
      <c r="CT53" s="35">
        <f>IF('Indicator Data'!BT56="No data","x",ROUND(IF('Indicator Data'!BT56&gt;CT$195,0,IF('Indicator Data'!BT56&lt;CT$194,10,(CT$195-'Indicator Data'!BT56)/(CT$195-CT$194)*10)),1))</f>
        <v>0.1</v>
      </c>
      <c r="CU53" s="35">
        <f>IF('Indicator Data'!AC56="No data","x",ROUND(IF('Indicator Data'!AC56&gt;CU$195,0,IF('Indicator Data'!AC56&lt;CU$194,10,(CU$195-'Indicator Data'!AC56)/(CU$195-CU$194)*10)),1))</f>
        <v>1</v>
      </c>
      <c r="CV53" s="35">
        <f t="shared" si="101"/>
        <v>0.6</v>
      </c>
      <c r="CW53" s="35">
        <f>IF('Indicator Data'!X56="No data","x",ROUND(IF(LOG('Indicator Data'!X56)&gt;CW$195,10,IF(LOG('Indicator Data'!X56)&lt;CW$194,0,10-(CW$195-LOG('Indicator Data'!X56))/(CW$195-CW$194)*10)),1))</f>
        <v>6.7</v>
      </c>
      <c r="CX53" s="35">
        <f>IF('Indicator Data'!Y56="No data","x",ROUND(IF('Indicator Data'!Y56&gt;CX$195,10,IF('Indicator Data'!Y56&lt;CX$194,0,10-(CX$195-'Indicator Data'!Y56)/(CX$195-CX$194)*10)),1))</f>
        <v>4.0999999999999996</v>
      </c>
      <c r="CY53" s="35">
        <f>IF('Indicator Data'!Z56="No data","x",ROUND(IF('Indicator Data'!Z56&gt;CY$195,10,IF('Indicator Data'!Z56&lt;CY$194,0,10-(CY$195-'Indicator Data'!Z56)/(CY$195-CY$194)*10)),1))</f>
        <v>4.3</v>
      </c>
      <c r="CZ53" s="35">
        <f>IF('Indicator Data'!AA56="No data","x",ROUND(IF('Indicator Data'!AA56&gt;CZ$195,10,IF('Indicator Data'!AA56&lt;CZ$194,0,10-(CZ$195-'Indicator Data'!AA56)/(CZ$195-CZ$194)*10)),1))</f>
        <v>5.3</v>
      </c>
      <c r="DA53" s="35">
        <f t="shared" si="60"/>
        <v>5.0999999999999996</v>
      </c>
      <c r="DB53" s="35">
        <f t="shared" si="61"/>
        <v>3.6</v>
      </c>
      <c r="DC53" s="35">
        <f>IF('Indicator Data'!AF56="No data","x",ROUND(IF('Indicator Data'!AF56&gt;DC$195,10,IF('Indicator Data'!AF56&lt;DC$194,0,10-(DC$195-'Indicator Data'!AF56)/(DC$195-DC$194)*10)),1))</f>
        <v>0.6</v>
      </c>
      <c r="DD53" s="35">
        <f>IF('Indicator Data'!AG56="No data","x",ROUND(IF('Indicator Data'!AG56&gt;DD$195,10,IF('Indicator Data'!AG56&lt;DD$194,0,10-(DD$195-'Indicator Data'!AG56)/(DD$195-DD$194)*10)),1))</f>
        <v>4.9000000000000004</v>
      </c>
      <c r="DE53" s="35">
        <f t="shared" si="62"/>
        <v>4.3</v>
      </c>
      <c r="DF53" s="35">
        <f>IF('Indicator Data'!AB56="No data","x",ROUND(IF('Indicator Data'!AB56&gt;DF$195,10,IF('Indicator Data'!AB56&lt;DF$194,0,10-(DF$195-'Indicator Data'!AB56)/(DF$195-DF$194)*10)),1))</f>
        <v>0</v>
      </c>
      <c r="DG53" s="35">
        <f t="shared" si="63"/>
        <v>0.4</v>
      </c>
      <c r="DH53" s="144">
        <f>IF('Indicator Data'!AD56="No data","x",'Indicator Data'!AD56/'Indicator Data'!$CB56)</f>
        <v>6.1562874412820882E-4</v>
      </c>
      <c r="DI53" s="35">
        <f t="shared" si="64"/>
        <v>3.8</v>
      </c>
      <c r="DJ53" s="35">
        <f>IF('Indicator Data'!AE56="No data","x",ROUND(IF('Indicator Data'!AE56&gt;DJ$195,0,IF('Indicator Data'!AE56&lt;DJ$194,10,(DJ$195-'Indicator Data'!AE56)/(DJ$195-DJ$194)*10)),1))</f>
        <v>2</v>
      </c>
      <c r="DK53" s="35">
        <f t="shared" si="65"/>
        <v>2.9</v>
      </c>
      <c r="DL53" s="35">
        <f t="shared" si="66"/>
        <v>2.5</v>
      </c>
      <c r="DM53" s="37">
        <f t="shared" si="102"/>
        <v>3.2</v>
      </c>
      <c r="DN53" s="38">
        <f t="shared" si="103"/>
        <v>4.9000000000000004</v>
      </c>
      <c r="DO53" s="35">
        <f>ROUND(IF('Indicator Data'!AH56=0,0,IF('Indicator Data'!AH56&gt;DO$195,10,IF('Indicator Data'!AH56&lt;DO$194,0,10-(DO$195-'Indicator Data'!AH56)/(DO$195-DO$194)*10))),1)</f>
        <v>9.1999999999999993</v>
      </c>
      <c r="DP53" s="35">
        <f>ROUND(IF('Indicator Data'!AI56=0,0,IF(LOG('Indicator Data'!AI56)&gt;LOG(DP$195),10,IF(LOG('Indicator Data'!AI56)&lt;LOG(DP$194),0,10-(LOG(DP$195)-LOG('Indicator Data'!AI56))/(LOG(DP$195)-LOG(DP$194))*10))),1)</f>
        <v>9.4</v>
      </c>
      <c r="DQ53" s="37">
        <f t="shared" si="104"/>
        <v>9.3000000000000007</v>
      </c>
      <c r="DR53" s="35">
        <f>'Indicator Data'!AJ56</f>
        <v>0</v>
      </c>
      <c r="DS53" s="35">
        <f>'Indicator Data'!AK56</f>
        <v>4</v>
      </c>
      <c r="DT53" s="37">
        <f t="shared" si="105"/>
        <v>7</v>
      </c>
      <c r="DU53" s="38">
        <f t="shared" si="106"/>
        <v>7</v>
      </c>
      <c r="DV53" s="13"/>
      <c r="DW53" s="83"/>
    </row>
    <row r="54" spans="1:127" s="2" customFormat="1" x14ac:dyDescent="0.3">
      <c r="A54" s="98" t="str">
        <f>'Indicator Data'!A57</f>
        <v>El Salvador</v>
      </c>
      <c r="B54" s="39" t="str">
        <f>'Indicator Data'!B57</f>
        <v>SLV</v>
      </c>
      <c r="C54" s="35">
        <f>ROUND(IF('Indicator Data'!C57=0,0.1,IF(LOG('Indicator Data'!C57)&gt;C$195,10,IF(LOG('Indicator Data'!C57)&lt;C$194,0,10-(C$195-LOG('Indicator Data'!C57))/(C$195-C$194)*10))),1)</f>
        <v>7.8</v>
      </c>
      <c r="D54" s="35">
        <f>ROUND(IF('Indicator Data'!D57=0,0.1,IF(LOG('Indicator Data'!D57)&gt;D$195,10,IF(LOG('Indicator Data'!D57)&lt;D$194,0,10-(D$195-LOG('Indicator Data'!D57))/(D$195-D$194)*10))),1)</f>
        <v>10</v>
      </c>
      <c r="E54" s="35">
        <f t="shared" si="67"/>
        <v>9.1999999999999993</v>
      </c>
      <c r="F54" s="35">
        <f>IF('Indicator Data'!E57="No data",0.1,(ROUND(IF('Indicator Data'!E57=0,0,IF(LOG('Indicator Data'!E57)&gt;F$195,10,IF(LOG('Indicator Data'!E57)&lt;F$194,0,10-(F$195-LOG('Indicator Data'!E57))/(F$195-F$194)*10))),1)))</f>
        <v>4.7</v>
      </c>
      <c r="G54" s="35">
        <f>ROUND(IF('Indicator Data'!F57=0,0,IF(LOG('Indicator Data'!F57)&gt;G$195,10,IF(LOG('Indicator Data'!F57)&lt;G$194,0,10-(G$195-LOG('Indicator Data'!F57))/(G$195-G$194)*10))),1)</f>
        <v>7.2</v>
      </c>
      <c r="H54" s="35">
        <f>ROUND(IF('Indicator Data'!G57=0,0,IF(LOG('Indicator Data'!G57)&gt;H$195,10,IF(LOG('Indicator Data'!G57)&lt;H$194,0,10-(H$195-LOG('Indicator Data'!G57))/(H$195-H$194)*10))),1)</f>
        <v>6.4</v>
      </c>
      <c r="I54" s="35">
        <f>ROUND(IF('Indicator Data'!H57=0,0,IF(LOG('Indicator Data'!H57)&gt;I$195,10,IF(LOG('Indicator Data'!H57)&lt;I$194,0,10-(I$195-LOG('Indicator Data'!H57))/(I$195-I$194)*10))),1)</f>
        <v>7.1</v>
      </c>
      <c r="J54" s="35">
        <f t="shared" si="68"/>
        <v>6.8</v>
      </c>
      <c r="K54" s="35">
        <f>ROUND(IF('Indicator Data'!I57=0,0,IF(LOG('Indicator Data'!I57)&gt;K$195,10,IF(LOG('Indicator Data'!I57)&lt;K$194,0,10-(K$195-LOG('Indicator Data'!I57))/(K$195-K$194)*10))),1)</f>
        <v>4</v>
      </c>
      <c r="L54" s="35">
        <f t="shared" si="69"/>
        <v>5.6</v>
      </c>
      <c r="M54" s="35">
        <f>ROUND(IF('Indicator Data'!J57=0,0,IF(LOG('Indicator Data'!J57)&gt;M$195,10,IF(LOG('Indicator Data'!J57)&lt;M$194,0,10-(M$195-LOG('Indicator Data'!J57))/(M$195-M$194)*10))),1)</f>
        <v>9.1</v>
      </c>
      <c r="N54" s="36">
        <f>'Indicator Data'!C57/'Indicator Data'!$CC57</f>
        <v>2.0832940367782331E-3</v>
      </c>
      <c r="O54" s="36">
        <f>'Indicator Data'!D57/'Indicator Data'!$CC57</f>
        <v>2.0832940367782331E-3</v>
      </c>
      <c r="P54" s="36">
        <f>IF(F54=0.1,"x",'Indicator Data'!E57/'Indicator Data'!$CC57)</f>
        <v>1.2738306118697967E-3</v>
      </c>
      <c r="Q54" s="36">
        <f>'Indicator Data'!F57/'Indicator Data'!$CC57</f>
        <v>3.4593824138076257E-5</v>
      </c>
      <c r="R54" s="36">
        <f>'Indicator Data'!G57/'Indicator Data'!$CC57</f>
        <v>5.9961506555899404E-3</v>
      </c>
      <c r="S54" s="36">
        <f>'Indicator Data'!H57/'Indicator Data'!$CC57</f>
        <v>1.4120435738866169E-4</v>
      </c>
      <c r="T54" s="36">
        <f>'Indicator Data'!I57/'Indicator Data'!$CC57</f>
        <v>1.6172633188589803E-4</v>
      </c>
      <c r="U54" s="36">
        <f>'Indicator Data'!J57/'Indicator Data'!$CC57</f>
        <v>6.9331292711775159E-3</v>
      </c>
      <c r="V54" s="35">
        <f t="shared" si="70"/>
        <v>10</v>
      </c>
      <c r="W54" s="35">
        <f t="shared" si="71"/>
        <v>10</v>
      </c>
      <c r="X54" s="35">
        <f t="shared" si="72"/>
        <v>10</v>
      </c>
      <c r="Y54" s="35">
        <f t="shared" si="73"/>
        <v>0.8</v>
      </c>
      <c r="Z54" s="35">
        <f t="shared" si="74"/>
        <v>9</v>
      </c>
      <c r="AA54" s="35">
        <f t="shared" si="75"/>
        <v>3.3</v>
      </c>
      <c r="AB54" s="35">
        <f t="shared" si="76"/>
        <v>0.3</v>
      </c>
      <c r="AC54" s="35">
        <f t="shared" si="77"/>
        <v>1.9</v>
      </c>
      <c r="AD54" s="35">
        <f t="shared" si="78"/>
        <v>0.2</v>
      </c>
      <c r="AE54" s="35">
        <f t="shared" si="79"/>
        <v>1.1000000000000001</v>
      </c>
      <c r="AF54" s="35">
        <f t="shared" si="80"/>
        <v>2.2999999999999998</v>
      </c>
      <c r="AG54" s="35">
        <f>ROUND(IF('Indicator Data'!K57=0,0,IF('Indicator Data'!K57&gt;AG$195,10,IF('Indicator Data'!K57&lt;AG$194,0,10-(AG$195-'Indicator Data'!K57)/(AG$195-AG$194)*10))),1)</f>
        <v>5.7</v>
      </c>
      <c r="AH54" s="35">
        <f t="shared" si="81"/>
        <v>8.9</v>
      </c>
      <c r="AI54" s="35">
        <f t="shared" si="82"/>
        <v>10</v>
      </c>
      <c r="AJ54" s="35">
        <f t="shared" si="83"/>
        <v>4.9000000000000004</v>
      </c>
      <c r="AK54" s="35">
        <f t="shared" si="84"/>
        <v>3.7</v>
      </c>
      <c r="AL54" s="35">
        <f t="shared" si="85"/>
        <v>4.3</v>
      </c>
      <c r="AM54" s="35">
        <f t="shared" si="86"/>
        <v>2.1</v>
      </c>
      <c r="AN54" s="35">
        <f t="shared" si="87"/>
        <v>6.9</v>
      </c>
      <c r="AO54" s="143">
        <f t="shared" si="88"/>
        <v>9.6999999999999993</v>
      </c>
      <c r="AP54" s="143">
        <f t="shared" si="41"/>
        <v>3</v>
      </c>
      <c r="AQ54" s="143">
        <f t="shared" si="89"/>
        <v>8.1999999999999993</v>
      </c>
      <c r="AR54" s="143">
        <f t="shared" si="90"/>
        <v>3.7</v>
      </c>
      <c r="AS54" s="35">
        <f t="shared" si="91"/>
        <v>6.3</v>
      </c>
      <c r="AT54" s="35">
        <f>IF('Indicator Data'!L57="No data","x",IF('Indicator Data'!CD57&lt;1000,"x",ROUND((IF('Indicator Data'!L57&gt;AT$195,10,IF('Indicator Data'!L57&lt;AT$194,0,10-(AT$195-'Indicator Data'!L57)/(AT$195-AT$194)*10))),1)))</f>
        <v>0.9</v>
      </c>
      <c r="AU54" s="143">
        <f t="shared" si="92"/>
        <v>3.6</v>
      </c>
      <c r="AV54" s="35" t="str">
        <f>IF('Indicator Data'!M57="No data","x",ROUND(IF('Indicator Data'!M57=0,0,IF(LOG('Indicator Data'!M57)&gt;AV$195,10,IF(LOG('Indicator Data'!M57)&lt;AV$194,0,10-(AV$195-LOG('Indicator Data'!M57))/(AV$195-AV$194)*10))),1))</f>
        <v>x</v>
      </c>
      <c r="AW54" s="36" t="str">
        <f>IF(AV54="x","x",'Indicator Data'!M57/'Indicator Data'!$CC57)</f>
        <v>x</v>
      </c>
      <c r="AX54" s="35" t="str">
        <f t="shared" si="42"/>
        <v>x</v>
      </c>
      <c r="AY54" s="35" t="str">
        <f t="shared" si="43"/>
        <v>x</v>
      </c>
      <c r="AZ54" s="35" t="str">
        <f>IF('Indicator Data'!N57="No data","x",ROUND(IF('Indicator Data'!N57=0,0,IF(LOG('Indicator Data'!N57)&gt;AZ$195,10,IF(LOG('Indicator Data'!N57)&lt;AZ$194,0,10-(AZ$195-LOG('Indicator Data'!N57))/(AZ$195-AZ$194)*10))),1))</f>
        <v>x</v>
      </c>
      <c r="BA54" s="36" t="str">
        <f>IF(AZ54="x","x",'Indicator Data'!N57/'Indicator Data'!$CC57)</f>
        <v>x</v>
      </c>
      <c r="BB54" s="35" t="str">
        <f t="shared" si="44"/>
        <v>x</v>
      </c>
      <c r="BC54" s="35" t="str">
        <f t="shared" si="45"/>
        <v>x</v>
      </c>
      <c r="BD54" s="35" t="str">
        <f>IF('Indicator Data'!O57="No data","x",ROUND(IF('Indicator Data'!O57=0,0,IF(LOG('Indicator Data'!O57)&gt;BD$195,10,IF(LOG('Indicator Data'!O57)&lt;BD$194,0,10-(BD$195-LOG('Indicator Data'!O57))/(BD$195-BD$194)*10))),1))</f>
        <v>x</v>
      </c>
      <c r="BE54" s="36" t="str">
        <f>IF(BD54="x","x",'Indicator Data'!O57/'Indicator Data'!$CC57)</f>
        <v>x</v>
      </c>
      <c r="BF54" s="35" t="str">
        <f t="shared" si="46"/>
        <v>x</v>
      </c>
      <c r="BG54" s="35" t="str">
        <f t="shared" si="47"/>
        <v>x</v>
      </c>
      <c r="BH54" s="35" t="str">
        <f>IF('Indicator Data'!P57="No data","x",ROUND(IF('Indicator Data'!P57=0,0,IF(LOG('Indicator Data'!P57)&gt;BH$195,10,IF(LOG('Indicator Data'!P57)&lt;BH$194,0,10-(BH$195-LOG('Indicator Data'!P57))/(BH$195-BH$194)*10))),1))</f>
        <v>x</v>
      </c>
      <c r="BI54" s="36" t="str">
        <f>IF(BH54="x","x",'Indicator Data'!P57/'Indicator Data'!$CC57)</f>
        <v>x</v>
      </c>
      <c r="BJ54" s="35" t="str">
        <f t="shared" si="48"/>
        <v>x</v>
      </c>
      <c r="BK54" s="35" t="str">
        <f t="shared" si="49"/>
        <v>x</v>
      </c>
      <c r="BL54" s="35" t="str">
        <f t="shared" si="50"/>
        <v>x</v>
      </c>
      <c r="BM54" s="35">
        <f>ROUND(IF('Indicator Data'!Q57=0,0,IF(LOG('Indicator Data'!Q57)&gt;BM$195,10,IF(LOG('Indicator Data'!Q57)&lt;BM$194,0,10-(BM$195-LOG('Indicator Data'!Q57))/(BM$195-BM$194)*10))),1)</f>
        <v>7.9</v>
      </c>
      <c r="BN54" s="35">
        <f>ROUND(IF('Indicator Data'!R57=0,0,IF(LOG('Indicator Data'!R57)&gt;BN$195,10,IF(LOG('Indicator Data'!R57)&lt;BN$194,0,10-(BN$195-LOG('Indicator Data'!R57))/(BN$195-BN$194)*10))),1)</f>
        <v>5.4</v>
      </c>
      <c r="BO54" s="35">
        <f t="shared" si="51"/>
        <v>6.2333333333333343</v>
      </c>
      <c r="BP54" s="36">
        <f>'Indicator Data'!Q57/'Indicator Data'!$CC57</f>
        <v>0.59437929117347388</v>
      </c>
      <c r="BQ54" s="36">
        <f>'Indicator Data'!R57/'Indicator Data'!$CC57</f>
        <v>2.7684200320000625E-3</v>
      </c>
      <c r="BR54" s="35">
        <f t="shared" si="93"/>
        <v>5.9</v>
      </c>
      <c r="BS54" s="35">
        <f t="shared" si="94"/>
        <v>0</v>
      </c>
      <c r="BT54" s="35">
        <f t="shared" si="28"/>
        <v>1.9666666666666668</v>
      </c>
      <c r="BU54" s="35">
        <f t="shared" si="52"/>
        <v>4.4000000000000004</v>
      </c>
      <c r="BV54" s="35">
        <f>ROUND(IF('Indicator Data'!S57=0,0,IF(LOG('Indicator Data'!S57)&gt;BV$195,10,IF(LOG('Indicator Data'!S57)&lt;BV$194,0,10-(BV$195-LOG('Indicator Data'!S57))/(BV$195-BV$194)*10))),1)</f>
        <v>4.5999999999999996</v>
      </c>
      <c r="BW54" s="35">
        <f>ROUND(IF('Indicator Data'!T57=0,0,IF(LOG('Indicator Data'!T57)&gt;BW$195,10,IF(LOG('Indicator Data'!T57)&lt;BW$194,0,10-(BW$195-LOG('Indicator Data'!T57))/(BW$195-BW$194)*10))),1)</f>
        <v>0</v>
      </c>
      <c r="BX54" s="35">
        <f t="shared" si="53"/>
        <v>1.5333333333333332</v>
      </c>
      <c r="BY54" s="36">
        <f>'Indicator Data'!S57/'Indicator Data'!$CC57</f>
        <v>2.7684200320000625E-3</v>
      </c>
      <c r="BZ54" s="36">
        <f>'Indicator Data'!T57/'Indicator Data'!$CC57</f>
        <v>0</v>
      </c>
      <c r="CA54" s="35">
        <f t="shared" si="95"/>
        <v>0</v>
      </c>
      <c r="CB54" s="35">
        <f t="shared" si="96"/>
        <v>0</v>
      </c>
      <c r="CC54" s="35">
        <f t="shared" si="54"/>
        <v>0</v>
      </c>
      <c r="CD54" s="35">
        <f t="shared" si="55"/>
        <v>0.8</v>
      </c>
      <c r="CE54" s="35">
        <f t="shared" si="56"/>
        <v>2.8</v>
      </c>
      <c r="CF54" s="35">
        <f>ROUND(IF('Indicator Data'!U57=0,0,IF(LOG('Indicator Data'!U57)&gt;CF$195,10,IF(LOG('Indicator Data'!U57)&lt;CF$194,0,10-(CF$195-LOG('Indicator Data'!U57))/(CF$195-CF$194)*10))),1)</f>
        <v>8.1999999999999993</v>
      </c>
      <c r="CG54" s="36">
        <f>'Indicator Data'!U57/'Indicator Data'!$CC57</f>
        <v>0.97217884776921826</v>
      </c>
      <c r="CH54" s="35">
        <f t="shared" si="97"/>
        <v>10</v>
      </c>
      <c r="CI54" s="35">
        <f t="shared" si="57"/>
        <v>9.3000000000000007</v>
      </c>
      <c r="CJ54" s="35">
        <f>ROUND(IF('Indicator Data'!V57=0,0,IF(LOG('Indicator Data'!V57)&gt;CJ$195,10,IF(LOG('Indicator Data'!V57)&lt;CJ$194,0,10-(CJ$195-LOG('Indicator Data'!V57))/(CJ$195-CJ$194)*10))),1)</f>
        <v>8.1</v>
      </c>
      <c r="CK54" s="36">
        <f>IF('Indicator Data'!V57/'Indicator Data'!$CC57&gt;1,1,'Indicator Data'!V57/'Indicator Data'!$CC57)</f>
        <v>0.7317294803613571</v>
      </c>
      <c r="CL54" s="35">
        <f t="shared" si="98"/>
        <v>7.3</v>
      </c>
      <c r="CM54" s="35">
        <f t="shared" si="58"/>
        <v>7.7</v>
      </c>
      <c r="CN54" s="35">
        <f>ROUND(IF('Indicator Data'!W57=0,0,IF(LOG('Indicator Data'!W57)&gt;CN$195,10,IF(LOG('Indicator Data'!W57)&lt;CN$194,0,10-(CN$195-LOG('Indicator Data'!W57))/(CN$195-CN$194)*10))),1)</f>
        <v>8.1999999999999993</v>
      </c>
      <c r="CO54" s="36">
        <f>'Indicator Data'!W57/'Indicator Data'!$CC57</f>
        <v>0.97195490195777567</v>
      </c>
      <c r="CP54" s="35">
        <f t="shared" si="99"/>
        <v>9.6999999999999993</v>
      </c>
      <c r="CQ54" s="35">
        <f t="shared" si="59"/>
        <v>9.1</v>
      </c>
      <c r="CR54" s="35">
        <f t="shared" si="100"/>
        <v>7.9</v>
      </c>
      <c r="CS54" s="35">
        <f>IF('Indicator Data'!BS57="No data","x",ROUND(IF('Indicator Data'!BS57&gt;CS$195,0,IF('Indicator Data'!BS57&lt;CS$194,10,(CS$195-'Indicator Data'!BS57)/(CS$195-CS$194)*10)),1))</f>
        <v>1.4</v>
      </c>
      <c r="CT54" s="35">
        <f>IF('Indicator Data'!BT57="No data","x",ROUND(IF('Indicator Data'!BT57&gt;CT$195,0,IF('Indicator Data'!BT57&lt;CT$194,10,(CT$195-'Indicator Data'!BT57)/(CT$195-CT$194)*10)),1))</f>
        <v>0.4</v>
      </c>
      <c r="CU54" s="35">
        <f>IF('Indicator Data'!AC57="No data","x",ROUND(IF('Indicator Data'!AC57&gt;CU$195,0,IF('Indicator Data'!AC57&lt;CU$194,10,(CU$195-'Indicator Data'!AC57)/(CU$195-CU$194)*10)),1))</f>
        <v>0.9</v>
      </c>
      <c r="CV54" s="35">
        <f t="shared" si="101"/>
        <v>0.9</v>
      </c>
      <c r="CW54" s="35">
        <f>IF('Indicator Data'!X57="No data","x",ROUND(IF(LOG('Indicator Data'!X57)&gt;CW$195,10,IF(LOG('Indicator Data'!X57)&lt;CW$194,0,10-(CW$195-LOG('Indicator Data'!X57))/(CW$195-CW$194)*10)),1))</f>
        <v>8.3000000000000007</v>
      </c>
      <c r="CX54" s="35">
        <f>IF('Indicator Data'!Y57="No data","x",ROUND(IF('Indicator Data'!Y57&gt;CX$195,10,IF('Indicator Data'!Y57&lt;CX$194,0,10-(CX$195-'Indicator Data'!Y57)/(CX$195-CX$194)*10)),1))</f>
        <v>3</v>
      </c>
      <c r="CY54" s="35">
        <f>IF('Indicator Data'!Z57="No data","x",ROUND(IF('Indicator Data'!Z57&gt;CY$195,10,IF('Indicator Data'!Z57&lt;CY$194,0,10-(CY$195-'Indicator Data'!Z57)/(CY$195-CY$194)*10)),1))</f>
        <v>7.3</v>
      </c>
      <c r="CZ54" s="35" t="str">
        <f>IF('Indicator Data'!AA57="No data","x",ROUND(IF('Indicator Data'!AA57&gt;CZ$195,10,IF('Indicator Data'!AA57&lt;CZ$194,0,10-(CZ$195-'Indicator Data'!AA57)/(CZ$195-CZ$194)*10)),1))</f>
        <v>x</v>
      </c>
      <c r="DA54" s="35">
        <f t="shared" si="60"/>
        <v>6.2</v>
      </c>
      <c r="DB54" s="35">
        <f t="shared" si="61"/>
        <v>4.4000000000000004</v>
      </c>
      <c r="DC54" s="35">
        <f>IF('Indicator Data'!AF57="No data","x",ROUND(IF('Indicator Data'!AF57&gt;DC$195,10,IF('Indicator Data'!AF57&lt;DC$194,0,10-(DC$195-'Indicator Data'!AF57)/(DC$195-DC$194)*10)),1))</f>
        <v>2.5</v>
      </c>
      <c r="DD54" s="35">
        <f>IF('Indicator Data'!AG57="No data","x",ROUND(IF('Indicator Data'!AG57&gt;DD$195,10,IF('Indicator Data'!AG57&lt;DD$194,0,10-(DD$195-'Indicator Data'!AG57)/(DD$195-DD$194)*10)),1))</f>
        <v>2.6</v>
      </c>
      <c r="DE54" s="35">
        <f t="shared" si="62"/>
        <v>4.7</v>
      </c>
      <c r="DF54" s="35">
        <f>IF('Indicator Data'!AB57="No data","x",ROUND(IF('Indicator Data'!AB57&gt;DF$195,10,IF('Indicator Data'!AB57&lt;DF$194,0,10-(DF$195-'Indicator Data'!AB57)/(DF$195-DF$194)*10)),1))</f>
        <v>0.3</v>
      </c>
      <c r="DG54" s="35">
        <f t="shared" si="63"/>
        <v>0.8</v>
      </c>
      <c r="DH54" s="144">
        <f>IF('Indicator Data'!AD57="No data","x",'Indicator Data'!AD57/'Indicator Data'!$CB57)</f>
        <v>1.2503466975506927E-4</v>
      </c>
      <c r="DI54" s="35">
        <f t="shared" si="64"/>
        <v>8.6999999999999993</v>
      </c>
      <c r="DJ54" s="35">
        <f>IF('Indicator Data'!AE57="No data","x",ROUND(IF('Indicator Data'!AE57&gt;DJ$195,0,IF('Indicator Data'!AE57&lt;DJ$194,10,(DJ$195-'Indicator Data'!AE57)/(DJ$195-DJ$194)*10)),1))</f>
        <v>2</v>
      </c>
      <c r="DK54" s="35">
        <f t="shared" si="65"/>
        <v>5.4</v>
      </c>
      <c r="DL54" s="35">
        <f t="shared" si="66"/>
        <v>3.6</v>
      </c>
      <c r="DM54" s="37">
        <f t="shared" si="102"/>
        <v>5.7</v>
      </c>
      <c r="DN54" s="38">
        <f t="shared" si="103"/>
        <v>6.5</v>
      </c>
      <c r="DO54" s="35">
        <f>ROUND(IF('Indicator Data'!AH57=0,0,IF('Indicator Data'!AH57&gt;DO$195,10,IF('Indicator Data'!AH57&lt;DO$194,0,10-(DO$195-'Indicator Data'!AH57)/(DO$195-DO$194)*10))),1)</f>
        <v>3</v>
      </c>
      <c r="DP54" s="35">
        <f>ROUND(IF('Indicator Data'!AI57=0,0,IF(LOG('Indicator Data'!AI57)&gt;LOG(DP$195),10,IF(LOG('Indicator Data'!AI57)&lt;LOG(DP$194),0,10-(LOG(DP$195)-LOG('Indicator Data'!AI57))/(LOG(DP$195)-LOG(DP$194))*10))),1)</f>
        <v>4.4000000000000004</v>
      </c>
      <c r="DQ54" s="37">
        <f t="shared" si="104"/>
        <v>3.7</v>
      </c>
      <c r="DR54" s="35">
        <f>'Indicator Data'!AJ57</f>
        <v>0</v>
      </c>
      <c r="DS54" s="35">
        <f>'Indicator Data'!AK57</f>
        <v>0</v>
      </c>
      <c r="DT54" s="37">
        <f t="shared" si="105"/>
        <v>0</v>
      </c>
      <c r="DU54" s="38">
        <f t="shared" si="106"/>
        <v>2.6</v>
      </c>
      <c r="DV54" s="13"/>
      <c r="DW54" s="83"/>
    </row>
    <row r="55" spans="1:127" s="2" customFormat="1" x14ac:dyDescent="0.3">
      <c r="A55" s="98" t="str">
        <f>'Indicator Data'!A58</f>
        <v>Equatorial Guinea</v>
      </c>
      <c r="B55" s="39" t="str">
        <f>'Indicator Data'!B58</f>
        <v>GNQ</v>
      </c>
      <c r="C55" s="35">
        <f>ROUND(IF('Indicator Data'!C58=0,0.1,IF(LOG('Indicator Data'!C58)&gt;C$195,10,IF(LOG('Indicator Data'!C58)&lt;C$194,0,10-(C$195-LOG('Indicator Data'!C58))/(C$195-C$194)*10))),1)</f>
        <v>0.1</v>
      </c>
      <c r="D55" s="35">
        <f>ROUND(IF('Indicator Data'!D58=0,0.1,IF(LOG('Indicator Data'!D58)&gt;D$195,10,IF(LOG('Indicator Data'!D58)&lt;D$194,0,10-(D$195-LOG('Indicator Data'!D58))/(D$195-D$194)*10))),1)</f>
        <v>0.1</v>
      </c>
      <c r="E55" s="35">
        <f t="shared" si="67"/>
        <v>0.1</v>
      </c>
      <c r="F55" s="35">
        <f>IF('Indicator Data'!E58="No data",0.1,(ROUND(IF('Indicator Data'!E58=0,0,IF(LOG('Indicator Data'!E58)&gt;F$195,10,IF(LOG('Indicator Data'!E58)&lt;F$194,0,10-(F$195-LOG('Indicator Data'!E58))/(F$195-F$194)*10))),1)))</f>
        <v>4.3</v>
      </c>
      <c r="G55" s="35">
        <f>ROUND(IF('Indicator Data'!F58=0,0,IF(LOG('Indicator Data'!F58)&gt;G$195,10,IF(LOG('Indicator Data'!F58)&lt;G$194,0,10-(G$195-LOG('Indicator Data'!F58))/(G$195-G$194)*10))),1)</f>
        <v>0</v>
      </c>
      <c r="H55" s="35">
        <f>ROUND(IF('Indicator Data'!G58=0,0,IF(LOG('Indicator Data'!G58)&gt;H$195,10,IF(LOG('Indicator Data'!G58)&lt;H$194,0,10-(H$195-LOG('Indicator Data'!G58))/(H$195-H$194)*10))),1)</f>
        <v>0</v>
      </c>
      <c r="I55" s="35">
        <f>ROUND(IF('Indicator Data'!H58=0,0,IF(LOG('Indicator Data'!H58)&gt;I$195,10,IF(LOG('Indicator Data'!H58)&lt;I$194,0,10-(I$195-LOG('Indicator Data'!H58))/(I$195-I$194)*10))),1)</f>
        <v>0</v>
      </c>
      <c r="J55" s="35">
        <f t="shared" si="68"/>
        <v>0</v>
      </c>
      <c r="K55" s="35">
        <f>ROUND(IF('Indicator Data'!I58=0,0,IF(LOG('Indicator Data'!I58)&gt;K$195,10,IF(LOG('Indicator Data'!I58)&lt;K$194,0,10-(K$195-LOG('Indicator Data'!I58))/(K$195-K$194)*10))),1)</f>
        <v>0</v>
      </c>
      <c r="L55" s="35">
        <f t="shared" si="69"/>
        <v>0</v>
      </c>
      <c r="M55" s="35">
        <f>ROUND(IF('Indicator Data'!J58=0,0,IF(LOG('Indicator Data'!J58)&gt;M$195,10,IF(LOG('Indicator Data'!J58)&lt;M$194,0,10-(M$195-LOG('Indicator Data'!J58))/(M$195-M$194)*10))),1)</f>
        <v>0</v>
      </c>
      <c r="N55" s="36">
        <f>'Indicator Data'!C58/'Indicator Data'!$CC58</f>
        <v>0</v>
      </c>
      <c r="O55" s="36">
        <f>'Indicator Data'!D58/'Indicator Data'!$CC58</f>
        <v>0</v>
      </c>
      <c r="P55" s="36">
        <f>IF(F55=0.1,"x",'Indicator Data'!E58/'Indicator Data'!$CC58)</f>
        <v>6.6107655998534952E-3</v>
      </c>
      <c r="Q55" s="36">
        <f>'Indicator Data'!F58/'Indicator Data'!$CC58</f>
        <v>0</v>
      </c>
      <c r="R55" s="36">
        <f>'Indicator Data'!G58/'Indicator Data'!$CC58</f>
        <v>0</v>
      </c>
      <c r="S55" s="36">
        <f>'Indicator Data'!H58/'Indicator Data'!$CC58</f>
        <v>0</v>
      </c>
      <c r="T55" s="36">
        <f>'Indicator Data'!I58/'Indicator Data'!$CC58</f>
        <v>0</v>
      </c>
      <c r="U55" s="36">
        <f>'Indicator Data'!J58/'Indicator Data'!$CC58</f>
        <v>0</v>
      </c>
      <c r="V55" s="35">
        <f t="shared" si="70"/>
        <v>0</v>
      </c>
      <c r="W55" s="35">
        <f t="shared" si="71"/>
        <v>0</v>
      </c>
      <c r="X55" s="35">
        <f t="shared" si="72"/>
        <v>0</v>
      </c>
      <c r="Y55" s="35">
        <f t="shared" si="73"/>
        <v>4.4000000000000004</v>
      </c>
      <c r="Z55" s="35">
        <f t="shared" si="74"/>
        <v>0</v>
      </c>
      <c r="AA55" s="35">
        <f t="shared" si="75"/>
        <v>0</v>
      </c>
      <c r="AB55" s="35">
        <f t="shared" si="76"/>
        <v>0</v>
      </c>
      <c r="AC55" s="35">
        <f t="shared" si="77"/>
        <v>0</v>
      </c>
      <c r="AD55" s="35">
        <f t="shared" si="78"/>
        <v>0</v>
      </c>
      <c r="AE55" s="35">
        <f t="shared" si="79"/>
        <v>0</v>
      </c>
      <c r="AF55" s="35">
        <f t="shared" si="80"/>
        <v>0</v>
      </c>
      <c r="AG55" s="35">
        <f>ROUND(IF('Indicator Data'!K58=0,0,IF('Indicator Data'!K58&gt;AG$195,10,IF('Indicator Data'!K58&lt;AG$194,0,10-(AG$195-'Indicator Data'!K58)/(AG$195-AG$194)*10))),1)</f>
        <v>0</v>
      </c>
      <c r="AH55" s="35">
        <f t="shared" si="81"/>
        <v>0.1</v>
      </c>
      <c r="AI55" s="35">
        <f t="shared" si="82"/>
        <v>0.1</v>
      </c>
      <c r="AJ55" s="35">
        <f t="shared" si="83"/>
        <v>0</v>
      </c>
      <c r="AK55" s="35">
        <f t="shared" si="84"/>
        <v>0</v>
      </c>
      <c r="AL55" s="35">
        <f t="shared" si="85"/>
        <v>0</v>
      </c>
      <c r="AM55" s="35">
        <f t="shared" si="86"/>
        <v>0</v>
      </c>
      <c r="AN55" s="35">
        <f t="shared" si="87"/>
        <v>0</v>
      </c>
      <c r="AO55" s="143">
        <f t="shared" si="88"/>
        <v>0.1</v>
      </c>
      <c r="AP55" s="143">
        <f t="shared" si="41"/>
        <v>4.4000000000000004</v>
      </c>
      <c r="AQ55" s="143">
        <f t="shared" si="89"/>
        <v>0</v>
      </c>
      <c r="AR55" s="143">
        <f t="shared" si="90"/>
        <v>0</v>
      </c>
      <c r="AS55" s="35">
        <f t="shared" si="91"/>
        <v>0</v>
      </c>
      <c r="AT55" s="35">
        <f>IF('Indicator Data'!L58="No data","x",IF('Indicator Data'!CD58&lt;1000,"x",ROUND((IF('Indicator Data'!L58&gt;AT$195,10,IF('Indicator Data'!L58&lt;AT$194,0,10-(AT$195-'Indicator Data'!L58)/(AT$195-AT$194)*10))),1)))</f>
        <v>6.5</v>
      </c>
      <c r="AU55" s="143">
        <f t="shared" si="92"/>
        <v>3.3</v>
      </c>
      <c r="AV55" s="35">
        <f>IF('Indicator Data'!M58="No data","x",ROUND(IF('Indicator Data'!M58=0,0,IF(LOG('Indicator Data'!M58)&gt;AV$195,10,IF(LOG('Indicator Data'!M58)&lt;AV$194,0,10-(AV$195-LOG('Indicator Data'!M58))/(AV$195-AV$194)*10))),1))</f>
        <v>2</v>
      </c>
      <c r="AW55" s="36">
        <f>IF(AV55="x","x",'Indicator Data'!M58/'Indicator Data'!$CC58)</f>
        <v>3.2221721330239904E-4</v>
      </c>
      <c r="AX55" s="35">
        <f t="shared" si="42"/>
        <v>0</v>
      </c>
      <c r="AY55" s="35">
        <f t="shared" si="43"/>
        <v>1</v>
      </c>
      <c r="AZ55" s="35">
        <f>IF('Indicator Data'!N58="No data","x",ROUND(IF('Indicator Data'!N58=0,0,IF(LOG('Indicator Data'!N58)&gt;AZ$195,10,IF(LOG('Indicator Data'!N58)&lt;AZ$194,0,10-(AZ$195-LOG('Indicator Data'!N58))/(AZ$195-AZ$194)*10))),1))</f>
        <v>7.4</v>
      </c>
      <c r="BA55" s="36">
        <f>IF(AZ55="x","x",'Indicator Data'!N58/'Indicator Data'!$CC58)</f>
        <v>0.32013027658230075</v>
      </c>
      <c r="BB55" s="35">
        <f t="shared" si="44"/>
        <v>10</v>
      </c>
      <c r="BC55" s="35">
        <f t="shared" si="45"/>
        <v>9.1</v>
      </c>
      <c r="BD55" s="35">
        <f>IF('Indicator Data'!O58="No data","x",ROUND(IF('Indicator Data'!O58=0,0,IF(LOG('Indicator Data'!O58)&gt;BD$195,10,IF(LOG('Indicator Data'!O58)&lt;BD$194,0,10-(BD$195-LOG('Indicator Data'!O58))/(BD$195-BD$194)*10))),1))</f>
        <v>0</v>
      </c>
      <c r="BE55" s="36">
        <f>IF(BD55="x","x",'Indicator Data'!O58/'Indicator Data'!$CC58)</f>
        <v>0</v>
      </c>
      <c r="BF55" s="35">
        <f t="shared" si="46"/>
        <v>0</v>
      </c>
      <c r="BG55" s="35">
        <f t="shared" si="47"/>
        <v>0</v>
      </c>
      <c r="BH55" s="35">
        <f>IF('Indicator Data'!P58="No data","x",ROUND(IF('Indicator Data'!P58=0,0,IF(LOG('Indicator Data'!P58)&gt;BH$195,10,IF(LOG('Indicator Data'!P58)&lt;BH$194,0,10-(BH$195-LOG('Indicator Data'!P58))/(BH$195-BH$194)*10))),1))</f>
        <v>7.4</v>
      </c>
      <c r="BI55" s="36">
        <f>IF(BH55="x","x",'Indicator Data'!P58/'Indicator Data'!$CC58)</f>
        <v>0.3202748437655768</v>
      </c>
      <c r="BJ55" s="35">
        <f t="shared" si="48"/>
        <v>10</v>
      </c>
      <c r="BK55" s="35">
        <f t="shared" si="49"/>
        <v>9.1</v>
      </c>
      <c r="BL55" s="35">
        <f t="shared" si="50"/>
        <v>6.5</v>
      </c>
      <c r="BM55" s="35">
        <f>ROUND(IF('Indicator Data'!Q58=0,0,IF(LOG('Indicator Data'!Q58)&gt;BM$195,10,IF(LOG('Indicator Data'!Q58)&lt;BM$194,0,10-(BM$195-LOG('Indicator Data'!Q58))/(BM$195-BM$194)*10))),1)</f>
        <v>7</v>
      </c>
      <c r="BN55" s="35">
        <f>ROUND(IF('Indicator Data'!R58=0,0,IF(LOG('Indicator Data'!R58)&gt;BN$195,10,IF(LOG('Indicator Data'!R58)&lt;BN$194,0,10-(BN$195-LOG('Indicator Data'!R58))/(BN$195-BN$194)*10))),1)</f>
        <v>0</v>
      </c>
      <c r="BO55" s="35">
        <f t="shared" si="51"/>
        <v>2.3333333333333335</v>
      </c>
      <c r="BP55" s="36">
        <f>'Indicator Data'!Q58/'Indicator Data'!$CC58</f>
        <v>0.96879362264915236</v>
      </c>
      <c r="BQ55" s="36">
        <f>'Indicator Data'!R58/'Indicator Data'!$CC58</f>
        <v>0</v>
      </c>
      <c r="BR55" s="35">
        <f t="shared" si="93"/>
        <v>9.6999999999999993</v>
      </c>
      <c r="BS55" s="35">
        <f t="shared" si="94"/>
        <v>0</v>
      </c>
      <c r="BT55" s="35">
        <f t="shared" si="28"/>
        <v>3.2333333333333329</v>
      </c>
      <c r="BU55" s="35">
        <f t="shared" si="52"/>
        <v>2.8</v>
      </c>
      <c r="BV55" s="35">
        <f>ROUND(IF('Indicator Data'!S58=0,0,IF(LOG('Indicator Data'!S58)&gt;BV$195,10,IF(LOG('Indicator Data'!S58)&lt;BV$194,0,10-(BV$195-LOG('Indicator Data'!S58))/(BV$195-BV$194)*10))),1)</f>
        <v>0</v>
      </c>
      <c r="BW55" s="35">
        <f>ROUND(IF('Indicator Data'!T58=0,0,IF(LOG('Indicator Data'!T58)&gt;BW$195,10,IF(LOG('Indicator Data'!T58)&lt;BW$194,0,10-(BW$195-LOG('Indicator Data'!T58))/(BW$195-BW$194)*10))),1)</f>
        <v>7</v>
      </c>
      <c r="BX55" s="35">
        <f t="shared" si="53"/>
        <v>4.666666666666667</v>
      </c>
      <c r="BY55" s="36">
        <f>'Indicator Data'!S58/'Indicator Data'!$CC58</f>
        <v>0</v>
      </c>
      <c r="BZ55" s="36">
        <f>'Indicator Data'!T58/'Indicator Data'!$CC58</f>
        <v>0.96625888522490644</v>
      </c>
      <c r="CA55" s="35">
        <f t="shared" si="95"/>
        <v>0</v>
      </c>
      <c r="CB55" s="35">
        <f t="shared" si="96"/>
        <v>9.6999999999999993</v>
      </c>
      <c r="CC55" s="35">
        <f t="shared" si="54"/>
        <v>6.4666666666666659</v>
      </c>
      <c r="CD55" s="35">
        <f t="shared" si="55"/>
        <v>5.6</v>
      </c>
      <c r="CE55" s="35">
        <f t="shared" si="56"/>
        <v>4.3</v>
      </c>
      <c r="CF55" s="35">
        <f>ROUND(IF('Indicator Data'!U58=0,0,IF(LOG('Indicator Data'!U58)&gt;CF$195,10,IF(LOG('Indicator Data'!U58)&lt;CF$194,0,10-(CF$195-LOG('Indicator Data'!U58))/(CF$195-CF$194)*10))),1)</f>
        <v>6.9</v>
      </c>
      <c r="CG55" s="36">
        <f>'Indicator Data'!U58/'Indicator Data'!$CC58</f>
        <v>0.8419184930318977</v>
      </c>
      <c r="CH55" s="35">
        <f t="shared" si="97"/>
        <v>9.4</v>
      </c>
      <c r="CI55" s="35">
        <f t="shared" si="57"/>
        <v>8.4</v>
      </c>
      <c r="CJ55" s="35">
        <f>ROUND(IF('Indicator Data'!V58=0,0,IF(LOG('Indicator Data'!V58)&gt;CJ$195,10,IF(LOG('Indicator Data'!V58)&lt;CJ$194,0,10-(CJ$195-LOG('Indicator Data'!V58))/(CJ$195-CJ$194)*10))),1)</f>
        <v>6.8</v>
      </c>
      <c r="CK55" s="36">
        <f>IF('Indicator Data'!V58/'Indicator Data'!$CC58&gt;1,1,'Indicator Data'!V58/'Indicator Data'!$CC58)</f>
        <v>0.72730315662009137</v>
      </c>
      <c r="CL55" s="35">
        <f t="shared" si="98"/>
        <v>7.3</v>
      </c>
      <c r="CM55" s="35">
        <f t="shared" si="58"/>
        <v>7.1</v>
      </c>
      <c r="CN55" s="35">
        <f>ROUND(IF('Indicator Data'!W58=0,0,IF(LOG('Indicator Data'!W58)&gt;CN$195,10,IF(LOG('Indicator Data'!W58)&lt;CN$194,0,10-(CN$195-LOG('Indicator Data'!W58))/(CN$195-CN$194)*10))),1)</f>
        <v>7</v>
      </c>
      <c r="CO55" s="36">
        <f>'Indicator Data'!W58/'Indicator Data'!$CC58</f>
        <v>0.90337458105398993</v>
      </c>
      <c r="CP55" s="35">
        <f t="shared" si="99"/>
        <v>9</v>
      </c>
      <c r="CQ55" s="35">
        <f t="shared" si="59"/>
        <v>8.1999999999999993</v>
      </c>
      <c r="CR55" s="35">
        <f t="shared" si="100"/>
        <v>7.3</v>
      </c>
      <c r="CS55" s="35">
        <f>IF('Indicator Data'!BS58="No data","x",ROUND(IF('Indicator Data'!BS58&gt;CS$195,0,IF('Indicator Data'!BS58&lt;CS$194,10,(CS$195-'Indicator Data'!BS58)/(CS$195-CS$194)*10)),1))</f>
        <v>3.7</v>
      </c>
      <c r="CT55" s="35">
        <f>IF('Indicator Data'!BT58="No data","x",ROUND(IF('Indicator Data'!BT58&gt;CT$195,0,IF('Indicator Data'!BT58&lt;CT$194,10,(CT$195-'Indicator Data'!BT58)/(CT$195-CT$194)*10)),1))</f>
        <v>5.9</v>
      </c>
      <c r="CU55" s="35">
        <f>IF('Indicator Data'!AC58="No data","x",ROUND(IF('Indicator Data'!AC58&gt;CU$195,0,IF('Indicator Data'!AC58&lt;CU$194,10,(CU$195-'Indicator Data'!AC58)/(CU$195-CU$194)*10)),1))</f>
        <v>7.5</v>
      </c>
      <c r="CV55" s="35">
        <f t="shared" si="101"/>
        <v>5.7</v>
      </c>
      <c r="CW55" s="35">
        <f>IF('Indicator Data'!X58="No data","x",ROUND(IF(LOG('Indicator Data'!X58)&gt;CW$195,10,IF(LOG('Indicator Data'!X58)&lt;CW$194,0,10-(CW$195-LOG('Indicator Data'!X58))/(CW$195-CW$194)*10)),1))</f>
        <v>5.6</v>
      </c>
      <c r="CX55" s="35">
        <f>IF('Indicator Data'!Y58="No data","x",ROUND(IF('Indicator Data'!Y58&gt;CX$195,10,IF('Indicator Data'!Y58&lt;CX$194,0,10-(CX$195-'Indicator Data'!Y58)/(CX$195-CX$194)*10)),1))</f>
        <v>8.4</v>
      </c>
      <c r="CY55" s="35">
        <f>IF('Indicator Data'!Z58="No data","x",ROUND(IF('Indicator Data'!Z58&gt;CY$195,10,IF('Indicator Data'!Z58&lt;CY$194,0,10-(CY$195-'Indicator Data'!Z58)/(CY$195-CY$194)*10)),1))</f>
        <v>7.3</v>
      </c>
      <c r="CZ55" s="35" t="str">
        <f>IF('Indicator Data'!AA58="No data","x",ROUND(IF('Indicator Data'!AA58&gt;CZ$195,10,IF('Indicator Data'!AA58&lt;CZ$194,0,10-(CZ$195-'Indicator Data'!AA58)/(CZ$195-CZ$194)*10)),1))</f>
        <v>x</v>
      </c>
      <c r="DA55" s="35">
        <f t="shared" si="60"/>
        <v>7.1</v>
      </c>
      <c r="DB55" s="35">
        <f t="shared" si="61"/>
        <v>6.6</v>
      </c>
      <c r="DC55" s="35">
        <f>IF('Indicator Data'!AF58="No data","x",ROUND(IF('Indicator Data'!AF58&gt;DC$195,10,IF('Indicator Data'!AF58&lt;DC$194,0,10-(DC$195-'Indicator Data'!AF58)/(DC$195-DC$194)*10)),1))</f>
        <v>7.2</v>
      </c>
      <c r="DD55" s="35">
        <f>IF('Indicator Data'!AG58="No data","x",ROUND(IF('Indicator Data'!AG58&gt;DD$195,10,IF('Indicator Data'!AG58&lt;DD$194,0,10-(DD$195-'Indicator Data'!AG58)/(DD$195-DD$194)*10)),1))</f>
        <v>6.2</v>
      </c>
      <c r="DE55" s="35">
        <f t="shared" si="62"/>
        <v>6.9</v>
      </c>
      <c r="DF55" s="35">
        <f>IF('Indicator Data'!AB58="No data","x",ROUND(IF('Indicator Data'!AB58&gt;DF$195,10,IF('Indicator Data'!AB58&lt;DF$194,0,10-(DF$195-'Indicator Data'!AB58)/(DF$195-DF$194)*10)),1))</f>
        <v>1</v>
      </c>
      <c r="DG55" s="35">
        <f t="shared" si="63"/>
        <v>4.5</v>
      </c>
      <c r="DH55" s="144" t="str">
        <f>IF('Indicator Data'!AD58="No data","x",'Indicator Data'!AD58/'Indicator Data'!$CB58)</f>
        <v>x</v>
      </c>
      <c r="DI55" s="35" t="str">
        <f t="shared" si="64"/>
        <v>x</v>
      </c>
      <c r="DJ55" s="35">
        <f>IF('Indicator Data'!AE58="No data","x",ROUND(IF('Indicator Data'!AE58&gt;DJ$195,0,IF('Indicator Data'!AE58&lt;DJ$194,10,(DJ$195-'Indicator Data'!AE58)/(DJ$195-DJ$194)*10)),1))</f>
        <v>8</v>
      </c>
      <c r="DK55" s="35">
        <f t="shared" si="65"/>
        <v>8</v>
      </c>
      <c r="DL55" s="35">
        <f t="shared" si="66"/>
        <v>6.5</v>
      </c>
      <c r="DM55" s="37">
        <f t="shared" si="102"/>
        <v>6.7</v>
      </c>
      <c r="DN55" s="38">
        <f t="shared" si="103"/>
        <v>2.9</v>
      </c>
      <c r="DO55" s="35">
        <f>ROUND(IF('Indicator Data'!AH58=0,0,IF('Indicator Data'!AH58&gt;DO$195,10,IF('Indicator Data'!AH58&lt;DO$194,0,10-(DO$195-'Indicator Data'!AH58)/(DO$195-DO$194)*10))),1)</f>
        <v>1.5</v>
      </c>
      <c r="DP55" s="35">
        <f>ROUND(IF('Indicator Data'!AI58=0,0,IF(LOG('Indicator Data'!AI58)&gt;LOG(DP$195),10,IF(LOG('Indicator Data'!AI58)&lt;LOG(DP$194),0,10-(LOG(DP$195)-LOG('Indicator Data'!AI58))/(LOG(DP$195)-LOG(DP$194))*10))),1)</f>
        <v>1.6</v>
      </c>
      <c r="DQ55" s="37">
        <f t="shared" si="104"/>
        <v>1.6</v>
      </c>
      <c r="DR55" s="35">
        <f>'Indicator Data'!AJ58</f>
        <v>0</v>
      </c>
      <c r="DS55" s="35">
        <f>'Indicator Data'!AK58</f>
        <v>0</v>
      </c>
      <c r="DT55" s="37">
        <f t="shared" si="105"/>
        <v>0</v>
      </c>
      <c r="DU55" s="38">
        <f t="shared" si="106"/>
        <v>1.1000000000000001</v>
      </c>
      <c r="DV55" s="13"/>
      <c r="DW55" s="83"/>
    </row>
    <row r="56" spans="1:127" s="2" customFormat="1" x14ac:dyDescent="0.3">
      <c r="A56" s="98" t="str">
        <f>'Indicator Data'!A59</f>
        <v>Eritrea</v>
      </c>
      <c r="B56" s="39" t="str">
        <f>'Indicator Data'!B59</f>
        <v>ERI</v>
      </c>
      <c r="C56" s="35">
        <f>ROUND(IF('Indicator Data'!C59=0,0.1,IF(LOG('Indicator Data'!C59)&gt;C$195,10,IF(LOG('Indicator Data'!C59)&lt;C$194,0,10-(C$195-LOG('Indicator Data'!C59))/(C$195-C$194)*10))),1)</f>
        <v>6.7</v>
      </c>
      <c r="D56" s="35">
        <f>ROUND(IF('Indicator Data'!D59=0,0.1,IF(LOG('Indicator Data'!D59)&gt;D$195,10,IF(LOG('Indicator Data'!D59)&lt;D$194,0,10-(D$195-LOG('Indicator Data'!D59))/(D$195-D$194)*10))),1)</f>
        <v>0.1</v>
      </c>
      <c r="E56" s="35">
        <f t="shared" si="67"/>
        <v>4.0999999999999996</v>
      </c>
      <c r="F56" s="35">
        <f>IF('Indicator Data'!E59="No data",0.1,(ROUND(IF('Indicator Data'!E59=0,0,IF(LOG('Indicator Data'!E59)&gt;F$195,10,IF(LOG('Indicator Data'!E59)&lt;F$194,0,10-(F$195-LOG('Indicator Data'!E59))/(F$195-F$194)*10))),1)))</f>
        <v>4.7</v>
      </c>
      <c r="G56" s="35">
        <f>ROUND(IF('Indicator Data'!F59=0,0,IF(LOG('Indicator Data'!F59)&gt;G$195,10,IF(LOG('Indicator Data'!F59)&lt;G$194,0,10-(G$195-LOG('Indicator Data'!F59))/(G$195-G$194)*10))),1)</f>
        <v>0</v>
      </c>
      <c r="H56" s="35">
        <f>ROUND(IF('Indicator Data'!G59=0,0,IF(LOG('Indicator Data'!G59)&gt;H$195,10,IF(LOG('Indicator Data'!G59)&lt;H$194,0,10-(H$195-LOG('Indicator Data'!G59))/(H$195-H$194)*10))),1)</f>
        <v>0</v>
      </c>
      <c r="I56" s="35">
        <f>ROUND(IF('Indicator Data'!H59=0,0,IF(LOG('Indicator Data'!H59)&gt;I$195,10,IF(LOG('Indicator Data'!H59)&lt;I$194,0,10-(I$195-LOG('Indicator Data'!H59))/(I$195-I$194)*10))),1)</f>
        <v>0</v>
      </c>
      <c r="J56" s="35">
        <f t="shared" si="68"/>
        <v>0</v>
      </c>
      <c r="K56" s="35">
        <f>ROUND(IF('Indicator Data'!I59=0,0,IF(LOG('Indicator Data'!I59)&gt;K$195,10,IF(LOG('Indicator Data'!I59)&lt;K$194,0,10-(K$195-LOG('Indicator Data'!I59))/(K$195-K$194)*10))),1)</f>
        <v>0</v>
      </c>
      <c r="L56" s="35">
        <f t="shared" si="69"/>
        <v>0</v>
      </c>
      <c r="M56" s="35">
        <f>ROUND(IF('Indicator Data'!J59=0,0,IF(LOG('Indicator Data'!J59)&gt;M$195,10,IF(LOG('Indicator Data'!J59)&lt;M$194,0,10-(M$195-LOG('Indicator Data'!J59))/(M$195-M$194)*10))),1)</f>
        <v>10</v>
      </c>
      <c r="N56" s="36">
        <f>'Indicator Data'!C59/'Indicator Data'!$CC59</f>
        <v>9.1433438585640004E-4</v>
      </c>
      <c r="O56" s="36">
        <f>'Indicator Data'!D59/'Indicator Data'!$CC59</f>
        <v>0</v>
      </c>
      <c r="P56" s="36">
        <f>IF(F56=0.1,"x",'Indicator Data'!E59/'Indicator Data'!$CC59)</f>
        <v>1.4712646491943746E-3</v>
      </c>
      <c r="Q56" s="36">
        <f>'Indicator Data'!F59/'Indicator Data'!$CC59</f>
        <v>0</v>
      </c>
      <c r="R56" s="36">
        <f>'Indicator Data'!G59/'Indicator Data'!$CC59</f>
        <v>0</v>
      </c>
      <c r="S56" s="36">
        <f>'Indicator Data'!H59/'Indicator Data'!$CC59</f>
        <v>0</v>
      </c>
      <c r="T56" s="36">
        <f>'Indicator Data'!I59/'Indicator Data'!$CC59</f>
        <v>0</v>
      </c>
      <c r="U56" s="36">
        <f>'Indicator Data'!J59/'Indicator Data'!$CC59</f>
        <v>3.0245449383106252E-2</v>
      </c>
      <c r="V56" s="35">
        <f t="shared" si="70"/>
        <v>4.5999999999999996</v>
      </c>
      <c r="W56" s="35">
        <f t="shared" si="71"/>
        <v>0</v>
      </c>
      <c r="X56" s="35">
        <f t="shared" si="72"/>
        <v>2.6</v>
      </c>
      <c r="Y56" s="35">
        <f t="shared" si="73"/>
        <v>1</v>
      </c>
      <c r="Z56" s="35">
        <f t="shared" si="74"/>
        <v>0</v>
      </c>
      <c r="AA56" s="35">
        <f t="shared" si="75"/>
        <v>0</v>
      </c>
      <c r="AB56" s="35">
        <f t="shared" si="76"/>
        <v>0</v>
      </c>
      <c r="AC56" s="35">
        <f t="shared" si="77"/>
        <v>0</v>
      </c>
      <c r="AD56" s="35">
        <f t="shared" si="78"/>
        <v>0</v>
      </c>
      <c r="AE56" s="35">
        <f t="shared" si="79"/>
        <v>0</v>
      </c>
      <c r="AF56" s="35">
        <f t="shared" si="80"/>
        <v>10</v>
      </c>
      <c r="AG56" s="35">
        <f>ROUND(IF('Indicator Data'!K59=0,0,IF('Indicator Data'!K59&gt;AG$195,10,IF('Indicator Data'!K59&lt;AG$194,0,10-(AG$195-'Indicator Data'!K59)/(AG$195-AG$194)*10))),1)</f>
        <v>2.9</v>
      </c>
      <c r="AH56" s="35">
        <f t="shared" si="81"/>
        <v>5.7</v>
      </c>
      <c r="AI56" s="35">
        <f t="shared" si="82"/>
        <v>0.1</v>
      </c>
      <c r="AJ56" s="35">
        <f t="shared" si="83"/>
        <v>0</v>
      </c>
      <c r="AK56" s="35">
        <f t="shared" si="84"/>
        <v>0</v>
      </c>
      <c r="AL56" s="35">
        <f t="shared" si="85"/>
        <v>0</v>
      </c>
      <c r="AM56" s="35">
        <f t="shared" si="86"/>
        <v>0</v>
      </c>
      <c r="AN56" s="35">
        <f t="shared" si="87"/>
        <v>10</v>
      </c>
      <c r="AO56" s="143">
        <f t="shared" si="88"/>
        <v>3.4</v>
      </c>
      <c r="AP56" s="143">
        <f t="shared" si="41"/>
        <v>3.1</v>
      </c>
      <c r="AQ56" s="143">
        <f t="shared" si="89"/>
        <v>0</v>
      </c>
      <c r="AR56" s="143">
        <f t="shared" si="90"/>
        <v>0</v>
      </c>
      <c r="AS56" s="35">
        <f t="shared" si="91"/>
        <v>6.5</v>
      </c>
      <c r="AT56" s="35">
        <f>IF('Indicator Data'!L59="No data","x",IF('Indicator Data'!CD59&lt;1000,"x",ROUND((IF('Indicator Data'!L59&gt;AT$195,10,IF('Indicator Data'!L59&lt;AT$194,0,10-(AT$195-'Indicator Data'!L59)/(AT$195-AT$194)*10))),1)))</f>
        <v>7.4</v>
      </c>
      <c r="AU56" s="143">
        <f t="shared" si="92"/>
        <v>7</v>
      </c>
      <c r="AV56" s="35">
        <f>IF('Indicator Data'!M59="No data","x",ROUND(IF('Indicator Data'!M59=0,0,IF(LOG('Indicator Data'!M59)&gt;AV$195,10,IF(LOG('Indicator Data'!M59)&lt;AV$194,0,10-(AV$195-LOG('Indicator Data'!M59))/(AV$195-AV$194)*10))),1))</f>
        <v>7.7</v>
      </c>
      <c r="AW56" s="36">
        <f>IF(AV56="x","x",'Indicator Data'!M59/'Indicator Data'!$CC59)</f>
        <v>0.45427057760679856</v>
      </c>
      <c r="AX56" s="35">
        <f t="shared" si="42"/>
        <v>5</v>
      </c>
      <c r="AY56" s="35">
        <f t="shared" si="43"/>
        <v>6.5</v>
      </c>
      <c r="AZ56" s="35">
        <f>IF('Indicator Data'!N59="No data","x",ROUND(IF('Indicator Data'!N59=0,0,IF(LOG('Indicator Data'!N59)&gt;AZ$195,10,IF(LOG('Indicator Data'!N59)&lt;AZ$194,0,10-(AZ$195-LOG('Indicator Data'!N59))/(AZ$195-AZ$194)*10))),1))</f>
        <v>0</v>
      </c>
      <c r="BA56" s="36">
        <f>IF(AZ56="x","x",'Indicator Data'!N59/'Indicator Data'!$CC59)</f>
        <v>0</v>
      </c>
      <c r="BB56" s="35">
        <f t="shared" si="44"/>
        <v>0</v>
      </c>
      <c r="BC56" s="35">
        <f t="shared" si="45"/>
        <v>0</v>
      </c>
      <c r="BD56" s="35">
        <f>IF('Indicator Data'!O59="No data","x",ROUND(IF('Indicator Data'!O59=0,0,IF(LOG('Indicator Data'!O59)&gt;BD$195,10,IF(LOG('Indicator Data'!O59)&lt;BD$194,0,10-(BD$195-LOG('Indicator Data'!O59))/(BD$195-BD$194)*10))),1))</f>
        <v>0</v>
      </c>
      <c r="BE56" s="36">
        <f>IF(BD56="x","x",'Indicator Data'!O59/'Indicator Data'!$CC59)</f>
        <v>0</v>
      </c>
      <c r="BF56" s="35">
        <f t="shared" si="46"/>
        <v>0</v>
      </c>
      <c r="BG56" s="35">
        <f t="shared" si="47"/>
        <v>0</v>
      </c>
      <c r="BH56" s="35">
        <f>IF('Indicator Data'!P59="No data","x",ROUND(IF('Indicator Data'!P59=0,0,IF(LOG('Indicator Data'!P59)&gt;BH$195,10,IF(LOG('Indicator Data'!P59)&lt;BH$194,0,10-(BH$195-LOG('Indicator Data'!P59))/(BH$195-BH$194)*10))),1))</f>
        <v>0</v>
      </c>
      <c r="BI56" s="36">
        <f>IF(BH56="x","x",'Indicator Data'!P59/'Indicator Data'!$CC59)</f>
        <v>0</v>
      </c>
      <c r="BJ56" s="35">
        <f t="shared" si="48"/>
        <v>0</v>
      </c>
      <c r="BK56" s="35">
        <f t="shared" si="49"/>
        <v>0</v>
      </c>
      <c r="BL56" s="35">
        <f t="shared" si="50"/>
        <v>2.2000000000000002</v>
      </c>
      <c r="BM56" s="35">
        <f>ROUND(IF('Indicator Data'!Q59=0,0,IF(LOG('Indicator Data'!Q59)&gt;BM$195,10,IF(LOG('Indicator Data'!Q59)&lt;BM$194,0,10-(BM$195-LOG('Indicator Data'!Q59))/(BM$195-BM$194)*10))),1)</f>
        <v>8.1</v>
      </c>
      <c r="BN56" s="35">
        <f>ROUND(IF('Indicator Data'!R59=0,0,IF(LOG('Indicator Data'!R59)&gt;BN$195,10,IF(LOG('Indicator Data'!R59)&lt;BN$194,0,10-(BN$195-LOG('Indicator Data'!R59))/(BN$195-BN$194)*10))),1)</f>
        <v>3.9</v>
      </c>
      <c r="BO56" s="35">
        <f t="shared" si="51"/>
        <v>5.3</v>
      </c>
      <c r="BP56" s="36">
        <f>'Indicator Data'!Q59/'Indicator Data'!$CC59</f>
        <v>0.82460285834619396</v>
      </c>
      <c r="BQ56" s="36">
        <f>'Indicator Data'!R59/'Indicator Data'!$CC59</f>
        <v>4.2759504065366464E-4</v>
      </c>
      <c r="BR56" s="35">
        <f t="shared" si="93"/>
        <v>8.1999999999999993</v>
      </c>
      <c r="BS56" s="35">
        <f t="shared" si="94"/>
        <v>0</v>
      </c>
      <c r="BT56" s="35">
        <f t="shared" si="28"/>
        <v>2.7333333333333329</v>
      </c>
      <c r="BU56" s="35">
        <f t="shared" si="52"/>
        <v>4.0999999999999996</v>
      </c>
      <c r="BV56" s="35">
        <f>ROUND(IF('Indicator Data'!S59=0,0,IF(LOG('Indicator Data'!S59)&gt;BV$195,10,IF(LOG('Indicator Data'!S59)&lt;BV$194,0,10-(BV$195-LOG('Indicator Data'!S59))/(BV$195-BV$194)*10))),1)</f>
        <v>7</v>
      </c>
      <c r="BW56" s="35">
        <f>ROUND(IF('Indicator Data'!T59=0,0,IF(LOG('Indicator Data'!T59)&gt;BW$195,10,IF(LOG('Indicator Data'!T59)&lt;BW$194,0,10-(BW$195-LOG('Indicator Data'!T59))/(BW$195-BW$194)*10))),1)</f>
        <v>7.9</v>
      </c>
      <c r="BX56" s="35">
        <f t="shared" si="53"/>
        <v>7.6000000000000005</v>
      </c>
      <c r="BY56" s="36">
        <f>'Indicator Data'!S59/'Indicator Data'!$CC59</f>
        <v>0.15482135147253751</v>
      </c>
      <c r="BZ56" s="36">
        <f>'Indicator Data'!T59/'Indicator Data'!$CC59</f>
        <v>0.67020910191431016</v>
      </c>
      <c r="CA56" s="35">
        <f t="shared" si="95"/>
        <v>2.6</v>
      </c>
      <c r="CB56" s="35">
        <f t="shared" si="96"/>
        <v>6.7</v>
      </c>
      <c r="CC56" s="35">
        <f t="shared" si="54"/>
        <v>5.333333333333333</v>
      </c>
      <c r="CD56" s="35">
        <f t="shared" si="55"/>
        <v>6.6</v>
      </c>
      <c r="CE56" s="35">
        <f t="shared" si="56"/>
        <v>5.5</v>
      </c>
      <c r="CF56" s="35">
        <f>ROUND(IF('Indicator Data'!U59=0,0,IF(LOG('Indicator Data'!U59)&gt;CF$195,10,IF(LOG('Indicator Data'!U59)&lt;CF$194,0,10-(CF$195-LOG('Indicator Data'!U59))/(CF$195-CF$194)*10))),1)</f>
        <v>7.3</v>
      </c>
      <c r="CG56" s="36">
        <f>'Indicator Data'!U59/'Indicator Data'!$CC59</f>
        <v>0.23485251184676445</v>
      </c>
      <c r="CH56" s="35">
        <f t="shared" si="97"/>
        <v>2.6</v>
      </c>
      <c r="CI56" s="35">
        <f t="shared" si="57"/>
        <v>5.4</v>
      </c>
      <c r="CJ56" s="35">
        <f>ROUND(IF('Indicator Data'!V59=0,0,IF(LOG('Indicator Data'!V59)&gt;CJ$195,10,IF(LOG('Indicator Data'!V59)&lt;CJ$194,0,10-(CJ$195-LOG('Indicator Data'!V59))/(CJ$195-CJ$194)*10))),1)</f>
        <v>7.9</v>
      </c>
      <c r="CK56" s="36">
        <f>IF('Indicator Data'!V59/'Indicator Data'!$CC59&gt;1,1,'Indicator Data'!V59/'Indicator Data'!$CC59)</f>
        <v>0.63329750795077255</v>
      </c>
      <c r="CL56" s="35">
        <f t="shared" si="98"/>
        <v>6.3</v>
      </c>
      <c r="CM56" s="35">
        <f t="shared" si="58"/>
        <v>7.2</v>
      </c>
      <c r="CN56" s="35">
        <f>ROUND(IF('Indicator Data'!W59=0,0,IF(LOG('Indicator Data'!W59)&gt;CN$195,10,IF(LOG('Indicator Data'!W59)&lt;CN$194,0,10-(CN$195-LOG('Indicator Data'!W59))/(CN$195-CN$194)*10))),1)</f>
        <v>7.1</v>
      </c>
      <c r="CO56" s="36">
        <f>'Indicator Data'!W59/'Indicator Data'!$CC59</f>
        <v>0.18983392237165156</v>
      </c>
      <c r="CP56" s="35">
        <f t="shared" si="99"/>
        <v>1.9</v>
      </c>
      <c r="CQ56" s="35">
        <f t="shared" si="59"/>
        <v>5</v>
      </c>
      <c r="CR56" s="35">
        <f t="shared" si="100"/>
        <v>5.9</v>
      </c>
      <c r="CS56" s="35">
        <f>IF('Indicator Data'!BS59="No data","x",ROUND(IF('Indicator Data'!BS59&gt;CS$195,0,IF('Indicator Data'!BS59&lt;CS$194,10,(CS$195-'Indicator Data'!BS59)/(CS$195-CS$194)*10)),1))</f>
        <v>9.8000000000000007</v>
      </c>
      <c r="CT56" s="35">
        <f>IF('Indicator Data'!BT59="No data","x",ROUND(IF('Indicator Data'!BT59&gt;CT$195,0,IF('Indicator Data'!BT59&lt;CT$194,10,(CT$195-'Indicator Data'!BT59)/(CT$195-CT$194)*10)),1))</f>
        <v>8</v>
      </c>
      <c r="CU56" s="35" t="str">
        <f>IF('Indicator Data'!AC59="No data","x",ROUND(IF('Indicator Data'!AC59&gt;CU$195,0,IF('Indicator Data'!AC59&lt;CU$194,10,(CU$195-'Indicator Data'!AC59)/(CU$195-CU$194)*10)),1))</f>
        <v>x</v>
      </c>
      <c r="CV56" s="35">
        <f t="shared" si="101"/>
        <v>8.9</v>
      </c>
      <c r="CW56" s="35">
        <f>IF('Indicator Data'!X59="No data","x",ROUND(IF(LOG('Indicator Data'!X59)&gt;CW$195,10,IF(LOG('Indicator Data'!X59)&lt;CW$194,0,10-(CW$195-LOG('Indicator Data'!X59))/(CW$195-CW$194)*10)),1))</f>
        <v>5.2</v>
      </c>
      <c r="CX56" s="35" t="str">
        <f>IF('Indicator Data'!Y59="No data","x",ROUND(IF('Indicator Data'!Y59&gt;CX$195,10,IF('Indicator Data'!Y59&lt;CX$194,0,10-(CX$195-'Indicator Data'!Y59)/(CX$195-CX$194)*10)),1))</f>
        <v>x</v>
      </c>
      <c r="CY56" s="35" t="str">
        <f>IF('Indicator Data'!Z59="No data","x",ROUND(IF('Indicator Data'!Z59&gt;CY$195,10,IF('Indicator Data'!Z59&lt;CY$194,0,10-(CY$195-'Indicator Data'!Z59)/(CY$195-CY$194)*10)),1))</f>
        <v>x</v>
      </c>
      <c r="CZ56" s="35" t="str">
        <f>IF('Indicator Data'!AA59="No data","x",ROUND(IF('Indicator Data'!AA59&gt;CZ$195,10,IF('Indicator Data'!AA59&lt;CZ$194,0,10-(CZ$195-'Indicator Data'!AA59)/(CZ$195-CZ$194)*10)),1))</f>
        <v>x</v>
      </c>
      <c r="DA56" s="35">
        <f t="shared" si="60"/>
        <v>5.2</v>
      </c>
      <c r="DB56" s="35">
        <f t="shared" si="61"/>
        <v>6.4</v>
      </c>
      <c r="DC56" s="35" t="str">
        <f>IF('Indicator Data'!AF59="No data","x",ROUND(IF('Indicator Data'!AF59&gt;DC$195,10,IF('Indicator Data'!AF59&lt;DC$194,0,10-(DC$195-'Indicator Data'!AF59)/(DC$195-DC$194)*10)),1))</f>
        <v>x</v>
      </c>
      <c r="DD56" s="35">
        <f>IF('Indicator Data'!AG59="No data","x",ROUND(IF('Indicator Data'!AG59&gt;DD$195,10,IF('Indicator Data'!AG59&lt;DD$194,0,10-(DD$195-'Indicator Data'!AG59)/(DD$195-DD$194)*10)),1))</f>
        <v>6</v>
      </c>
      <c r="DE56" s="35">
        <f t="shared" si="62"/>
        <v>5.6</v>
      </c>
      <c r="DF56" s="35">
        <f>IF('Indicator Data'!AB59="No data","x",ROUND(IF('Indicator Data'!AB59&gt;DF$195,10,IF('Indicator Data'!AB59&lt;DF$194,0,10-(DF$195-'Indicator Data'!AB59)/(DF$195-DF$194)*10)),1))</f>
        <v>10</v>
      </c>
      <c r="DG56" s="35">
        <f t="shared" si="63"/>
        <v>9.3000000000000007</v>
      </c>
      <c r="DH56" s="144">
        <f>IF('Indicator Data'!AD59="No data","x",'Indicator Data'!AD59/'Indicator Data'!$CB59)</f>
        <v>1.1307155060572233E-4</v>
      </c>
      <c r="DI56" s="35">
        <f t="shared" si="64"/>
        <v>8.9</v>
      </c>
      <c r="DJ56" s="35">
        <f>IF('Indicator Data'!AE59="No data","x",ROUND(IF('Indicator Data'!AE59&gt;DJ$195,0,IF('Indicator Data'!AE59&lt;DJ$194,10,(DJ$195-'Indicator Data'!AE59)/(DJ$195-DJ$194)*10)),1))</f>
        <v>8</v>
      </c>
      <c r="DK56" s="35">
        <f t="shared" si="65"/>
        <v>8.5</v>
      </c>
      <c r="DL56" s="35">
        <f t="shared" si="66"/>
        <v>7.8</v>
      </c>
      <c r="DM56" s="37">
        <f t="shared" si="102"/>
        <v>5.9</v>
      </c>
      <c r="DN56" s="38">
        <f t="shared" si="103"/>
        <v>3.7</v>
      </c>
      <c r="DO56" s="35">
        <f>ROUND(IF('Indicator Data'!AH59=0,0,IF('Indicator Data'!AH59&gt;DO$195,10,IF('Indicator Data'!AH59&lt;DO$194,0,10-(DO$195-'Indicator Data'!AH59)/(DO$195-DO$194)*10))),1)</f>
        <v>9.9</v>
      </c>
      <c r="DP56" s="35">
        <f>ROUND(IF('Indicator Data'!AI59=0,0,IF(LOG('Indicator Data'!AI59)&gt;LOG(DP$195),10,IF(LOG('Indicator Data'!AI59)&lt;LOG(DP$194),0,10-(LOG(DP$195)-LOG('Indicator Data'!AI59))/(LOG(DP$195)-LOG(DP$194))*10))),1)</f>
        <v>9.6</v>
      </c>
      <c r="DQ56" s="37">
        <f t="shared" si="104"/>
        <v>9.8000000000000007</v>
      </c>
      <c r="DR56" s="35">
        <f>'Indicator Data'!AJ59</f>
        <v>0</v>
      </c>
      <c r="DS56" s="35">
        <f>'Indicator Data'!AK59</f>
        <v>0</v>
      </c>
      <c r="DT56" s="37">
        <f t="shared" si="105"/>
        <v>0</v>
      </c>
      <c r="DU56" s="38">
        <f t="shared" si="106"/>
        <v>6.9</v>
      </c>
      <c r="DV56" s="13"/>
      <c r="DW56" s="83"/>
    </row>
    <row r="57" spans="1:127" s="2" customFormat="1" x14ac:dyDescent="0.3">
      <c r="A57" s="98" t="str">
        <f>'Indicator Data'!A60</f>
        <v>Estonia</v>
      </c>
      <c r="B57" s="39" t="str">
        <f>'Indicator Data'!B60</f>
        <v>EST</v>
      </c>
      <c r="C57" s="35">
        <f>ROUND(IF('Indicator Data'!C60=0,0.1,IF(LOG('Indicator Data'!C60)&gt;C$195,10,IF(LOG('Indicator Data'!C60)&lt;C$194,0,10-(C$195-LOG('Indicator Data'!C60))/(C$195-C$194)*10))),1)</f>
        <v>0.1</v>
      </c>
      <c r="D57" s="35">
        <f>ROUND(IF('Indicator Data'!D60=0,0.1,IF(LOG('Indicator Data'!D60)&gt;D$195,10,IF(LOG('Indicator Data'!D60)&lt;D$194,0,10-(D$195-LOG('Indicator Data'!D60))/(D$195-D$194)*10))),1)</f>
        <v>0.1</v>
      </c>
      <c r="E57" s="35">
        <f t="shared" si="67"/>
        <v>0.1</v>
      </c>
      <c r="F57" s="35">
        <f>IF('Indicator Data'!E60="No data",0.1,(ROUND(IF('Indicator Data'!E60=0,0,IF(LOG('Indicator Data'!E60)&gt;F$195,10,IF(LOG('Indicator Data'!E60)&lt;F$194,0,10-(F$195-LOG('Indicator Data'!E60))/(F$195-F$194)*10))),1)))</f>
        <v>4.3</v>
      </c>
      <c r="G57" s="35">
        <f>ROUND(IF('Indicator Data'!F60=0,0,IF(LOG('Indicator Data'!F60)&gt;G$195,10,IF(LOG('Indicator Data'!F60)&lt;G$194,0,10-(G$195-LOG('Indicator Data'!F60))/(G$195-G$194)*10))),1)</f>
        <v>0</v>
      </c>
      <c r="H57" s="35">
        <f>ROUND(IF('Indicator Data'!G60=0,0,IF(LOG('Indicator Data'!G60)&gt;H$195,10,IF(LOG('Indicator Data'!G60)&lt;H$194,0,10-(H$195-LOG('Indicator Data'!G60))/(H$195-H$194)*10))),1)</f>
        <v>0</v>
      </c>
      <c r="I57" s="35">
        <f>ROUND(IF('Indicator Data'!H60=0,0,IF(LOG('Indicator Data'!H60)&gt;I$195,10,IF(LOG('Indicator Data'!H60)&lt;I$194,0,10-(I$195-LOG('Indicator Data'!H60))/(I$195-I$194)*10))),1)</f>
        <v>0</v>
      </c>
      <c r="J57" s="35">
        <f t="shared" si="68"/>
        <v>0</v>
      </c>
      <c r="K57" s="35">
        <f>ROUND(IF('Indicator Data'!I60=0,0,IF(LOG('Indicator Data'!I60)&gt;K$195,10,IF(LOG('Indicator Data'!I60)&lt;K$194,0,10-(K$195-LOG('Indicator Data'!I60))/(K$195-K$194)*10))),1)</f>
        <v>0</v>
      </c>
      <c r="L57" s="35">
        <f t="shared" si="69"/>
        <v>0</v>
      </c>
      <c r="M57" s="35">
        <f>ROUND(IF('Indicator Data'!J60=0,0,IF(LOG('Indicator Data'!J60)&gt;M$195,10,IF(LOG('Indicator Data'!J60)&lt;M$194,0,10-(M$195-LOG('Indicator Data'!J60))/(M$195-M$194)*10))),1)</f>
        <v>0</v>
      </c>
      <c r="N57" s="36">
        <f>'Indicator Data'!C60/'Indicator Data'!$CC60</f>
        <v>0</v>
      </c>
      <c r="O57" s="36">
        <f>'Indicator Data'!D60/'Indicator Data'!$CC60</f>
        <v>0</v>
      </c>
      <c r="P57" s="36">
        <f>IF(F57=0.1,"x",'Indicator Data'!E60/'Indicator Data'!$CC60)</f>
        <v>4.1305681688098596E-3</v>
      </c>
      <c r="Q57" s="36">
        <f>'Indicator Data'!F60/'Indicator Data'!$CC60</f>
        <v>0</v>
      </c>
      <c r="R57" s="36">
        <f>'Indicator Data'!G60/'Indicator Data'!$CC60</f>
        <v>0</v>
      </c>
      <c r="S57" s="36">
        <f>'Indicator Data'!H60/'Indicator Data'!$CC60</f>
        <v>0</v>
      </c>
      <c r="T57" s="36">
        <f>'Indicator Data'!I60/'Indicator Data'!$CC60</f>
        <v>0</v>
      </c>
      <c r="U57" s="36">
        <f>'Indicator Data'!J60/'Indicator Data'!$CC60</f>
        <v>0</v>
      </c>
      <c r="V57" s="35">
        <f t="shared" si="70"/>
        <v>0</v>
      </c>
      <c r="W57" s="35">
        <f t="shared" si="71"/>
        <v>0</v>
      </c>
      <c r="X57" s="35">
        <f t="shared" si="72"/>
        <v>0</v>
      </c>
      <c r="Y57" s="35">
        <f t="shared" si="73"/>
        <v>2.8</v>
      </c>
      <c r="Z57" s="35">
        <f t="shared" si="74"/>
        <v>0</v>
      </c>
      <c r="AA57" s="35">
        <f t="shared" si="75"/>
        <v>0</v>
      </c>
      <c r="AB57" s="35">
        <f t="shared" si="76"/>
        <v>0</v>
      </c>
      <c r="AC57" s="35">
        <f t="shared" si="77"/>
        <v>0</v>
      </c>
      <c r="AD57" s="35">
        <f t="shared" si="78"/>
        <v>0</v>
      </c>
      <c r="AE57" s="35">
        <f t="shared" si="79"/>
        <v>0</v>
      </c>
      <c r="AF57" s="35">
        <f t="shared" si="80"/>
        <v>0</v>
      </c>
      <c r="AG57" s="35">
        <f>ROUND(IF('Indicator Data'!K60=0,0,IF('Indicator Data'!K60&gt;AG$195,10,IF('Indicator Data'!K60&lt;AG$194,0,10-(AG$195-'Indicator Data'!K60)/(AG$195-AG$194)*10))),1)</f>
        <v>0</v>
      </c>
      <c r="AH57" s="35">
        <f t="shared" si="81"/>
        <v>0.1</v>
      </c>
      <c r="AI57" s="35">
        <f t="shared" si="82"/>
        <v>0.1</v>
      </c>
      <c r="AJ57" s="35">
        <f t="shared" si="83"/>
        <v>0</v>
      </c>
      <c r="AK57" s="35">
        <f t="shared" si="84"/>
        <v>0</v>
      </c>
      <c r="AL57" s="35">
        <f t="shared" si="85"/>
        <v>0</v>
      </c>
      <c r="AM57" s="35">
        <f t="shared" si="86"/>
        <v>0</v>
      </c>
      <c r="AN57" s="35">
        <f t="shared" si="87"/>
        <v>0</v>
      </c>
      <c r="AO57" s="143">
        <f t="shared" si="88"/>
        <v>0.1</v>
      </c>
      <c r="AP57" s="143">
        <f t="shared" si="41"/>
        <v>3.6</v>
      </c>
      <c r="AQ57" s="143">
        <f t="shared" si="89"/>
        <v>0</v>
      </c>
      <c r="AR57" s="143">
        <f t="shared" si="90"/>
        <v>0</v>
      </c>
      <c r="AS57" s="35">
        <f t="shared" si="91"/>
        <v>0</v>
      </c>
      <c r="AT57" s="35">
        <f>IF('Indicator Data'!L60="No data","x",IF('Indicator Data'!CD60&lt;1000,"x",ROUND((IF('Indicator Data'!L60&gt;AT$195,10,IF('Indicator Data'!L60&lt;AT$194,0,10-(AT$195-'Indicator Data'!L60)/(AT$195-AT$194)*10))),1)))</f>
        <v>0</v>
      </c>
      <c r="AU57" s="143">
        <f t="shared" si="92"/>
        <v>0</v>
      </c>
      <c r="AV57" s="35">
        <f>IF('Indicator Data'!M60="No data","x",ROUND(IF('Indicator Data'!M60=0,0,IF(LOG('Indicator Data'!M60)&gt;AV$195,10,IF(LOG('Indicator Data'!M60)&lt;AV$194,0,10-(AV$195-LOG('Indicator Data'!M60))/(AV$195-AV$194)*10))),1))</f>
        <v>0</v>
      </c>
      <c r="AW57" s="36">
        <f>IF(AV57="x","x",'Indicator Data'!M60/'Indicator Data'!$CC60)</f>
        <v>0</v>
      </c>
      <c r="AX57" s="35">
        <f t="shared" si="42"/>
        <v>0</v>
      </c>
      <c r="AY57" s="35">
        <f t="shared" si="43"/>
        <v>0</v>
      </c>
      <c r="AZ57" s="35" t="str">
        <f>IF('Indicator Data'!N60="No data","x",ROUND(IF('Indicator Data'!N60=0,0,IF(LOG('Indicator Data'!N60)&gt;AZ$195,10,IF(LOG('Indicator Data'!N60)&lt;AZ$194,0,10-(AZ$195-LOG('Indicator Data'!N60))/(AZ$195-AZ$194)*10))),1))</f>
        <v>x</v>
      </c>
      <c r="BA57" s="36" t="str">
        <f>IF(AZ57="x","x",'Indicator Data'!N60/'Indicator Data'!$CC60)</f>
        <v>x</v>
      </c>
      <c r="BB57" s="35" t="str">
        <f t="shared" si="44"/>
        <v>x</v>
      </c>
      <c r="BC57" s="35" t="str">
        <f t="shared" si="45"/>
        <v>x</v>
      </c>
      <c r="BD57" s="35" t="str">
        <f>IF('Indicator Data'!O60="No data","x",ROUND(IF('Indicator Data'!O60=0,0,IF(LOG('Indicator Data'!O60)&gt;BD$195,10,IF(LOG('Indicator Data'!O60)&lt;BD$194,0,10-(BD$195-LOG('Indicator Data'!O60))/(BD$195-BD$194)*10))),1))</f>
        <v>x</v>
      </c>
      <c r="BE57" s="36" t="str">
        <f>IF(BD57="x","x",'Indicator Data'!O60/'Indicator Data'!$CC60)</f>
        <v>x</v>
      </c>
      <c r="BF57" s="35" t="str">
        <f t="shared" si="46"/>
        <v>x</v>
      </c>
      <c r="BG57" s="35" t="str">
        <f t="shared" si="47"/>
        <v>x</v>
      </c>
      <c r="BH57" s="35" t="str">
        <f>IF('Indicator Data'!P60="No data","x",ROUND(IF('Indicator Data'!P60=0,0,IF(LOG('Indicator Data'!P60)&gt;BH$195,10,IF(LOG('Indicator Data'!P60)&lt;BH$194,0,10-(BH$195-LOG('Indicator Data'!P60))/(BH$195-BH$194)*10))),1))</f>
        <v>x</v>
      </c>
      <c r="BI57" s="36" t="str">
        <f>IF(BH57="x","x",'Indicator Data'!P60/'Indicator Data'!$CC60)</f>
        <v>x</v>
      </c>
      <c r="BJ57" s="35" t="str">
        <f t="shared" si="48"/>
        <v>x</v>
      </c>
      <c r="BK57" s="35" t="str">
        <f t="shared" si="49"/>
        <v>x</v>
      </c>
      <c r="BL57" s="35">
        <f t="shared" si="50"/>
        <v>0</v>
      </c>
      <c r="BM57" s="35">
        <f>ROUND(IF('Indicator Data'!Q60=0,0,IF(LOG('Indicator Data'!Q60)&gt;BM$195,10,IF(LOG('Indicator Data'!Q60)&lt;BM$194,0,10-(BM$195-LOG('Indicator Data'!Q60))/(BM$195-BM$194)*10))),1)</f>
        <v>0</v>
      </c>
      <c r="BN57" s="35">
        <f>ROUND(IF('Indicator Data'!R60=0,0,IF(LOG('Indicator Data'!R60)&gt;BN$195,10,IF(LOG('Indicator Data'!R60)&lt;BN$194,0,10-(BN$195-LOG('Indicator Data'!R60))/(BN$195-BN$194)*10))),1)</f>
        <v>0</v>
      </c>
      <c r="BO57" s="35">
        <f t="shared" si="51"/>
        <v>0</v>
      </c>
      <c r="BP57" s="36">
        <f>'Indicator Data'!Q60/'Indicator Data'!$CC60</f>
        <v>0</v>
      </c>
      <c r="BQ57" s="36">
        <f>'Indicator Data'!R60/'Indicator Data'!$CC60</f>
        <v>0</v>
      </c>
      <c r="BR57" s="35">
        <f t="shared" si="93"/>
        <v>0</v>
      </c>
      <c r="BS57" s="35">
        <f t="shared" si="94"/>
        <v>0</v>
      </c>
      <c r="BT57" s="35">
        <f t="shared" si="28"/>
        <v>0</v>
      </c>
      <c r="BU57" s="35">
        <f t="shared" si="52"/>
        <v>0</v>
      </c>
      <c r="BV57" s="35">
        <f>ROUND(IF('Indicator Data'!S60=0,0,IF(LOG('Indicator Data'!S60)&gt;BV$195,10,IF(LOG('Indicator Data'!S60)&lt;BV$194,0,10-(BV$195-LOG('Indicator Data'!S60))/(BV$195-BV$194)*10))),1)</f>
        <v>0</v>
      </c>
      <c r="BW57" s="35">
        <f>ROUND(IF('Indicator Data'!T60=0,0,IF(LOG('Indicator Data'!T60)&gt;BW$195,10,IF(LOG('Indicator Data'!T60)&lt;BW$194,0,10-(BW$195-LOG('Indicator Data'!T60))/(BW$195-BW$194)*10))),1)</f>
        <v>0</v>
      </c>
      <c r="BX57" s="35">
        <f t="shared" si="53"/>
        <v>0</v>
      </c>
      <c r="BY57" s="36">
        <f>'Indicator Data'!S60/'Indicator Data'!$CC60</f>
        <v>0</v>
      </c>
      <c r="BZ57" s="36">
        <f>'Indicator Data'!T60/'Indicator Data'!$CC60</f>
        <v>0</v>
      </c>
      <c r="CA57" s="35">
        <f t="shared" si="95"/>
        <v>0</v>
      </c>
      <c r="CB57" s="35">
        <f t="shared" si="96"/>
        <v>0</v>
      </c>
      <c r="CC57" s="35">
        <f t="shared" si="54"/>
        <v>0</v>
      </c>
      <c r="CD57" s="35">
        <f t="shared" si="55"/>
        <v>0</v>
      </c>
      <c r="CE57" s="35">
        <f t="shared" si="56"/>
        <v>0</v>
      </c>
      <c r="CF57" s="35">
        <f>ROUND(IF('Indicator Data'!U60=0,0,IF(LOG('Indicator Data'!U60)&gt;CF$195,10,IF(LOG('Indicator Data'!U60)&lt;CF$194,0,10-(CF$195-LOG('Indicator Data'!U60))/(CF$195-CF$194)*10))),1)</f>
        <v>0</v>
      </c>
      <c r="CG57" s="36">
        <f>'Indicator Data'!U60/'Indicator Data'!$CC60</f>
        <v>0</v>
      </c>
      <c r="CH57" s="35">
        <f t="shared" si="97"/>
        <v>0</v>
      </c>
      <c r="CI57" s="35">
        <f t="shared" si="57"/>
        <v>0</v>
      </c>
      <c r="CJ57" s="35">
        <f>ROUND(IF('Indicator Data'!V60=0,0,IF(LOG('Indicator Data'!V60)&gt;CJ$195,10,IF(LOG('Indicator Data'!V60)&lt;CJ$194,0,10-(CJ$195-LOG('Indicator Data'!V60))/(CJ$195-CJ$194)*10))),1)</f>
        <v>0</v>
      </c>
      <c r="CK57" s="36">
        <f>IF('Indicator Data'!V60/'Indicator Data'!$CC60&gt;1,1,'Indicator Data'!V60/'Indicator Data'!$CC60)</f>
        <v>0</v>
      </c>
      <c r="CL57" s="35">
        <f t="shared" si="98"/>
        <v>0</v>
      </c>
      <c r="CM57" s="35">
        <f t="shared" si="58"/>
        <v>0</v>
      </c>
      <c r="CN57" s="35">
        <f>ROUND(IF('Indicator Data'!W60=0,0,IF(LOG('Indicator Data'!W60)&gt;CN$195,10,IF(LOG('Indicator Data'!W60)&lt;CN$194,0,10-(CN$195-LOG('Indicator Data'!W60))/(CN$195-CN$194)*10))),1)</f>
        <v>0</v>
      </c>
      <c r="CO57" s="36">
        <f>'Indicator Data'!W60/'Indicator Data'!$CC60</f>
        <v>0</v>
      </c>
      <c r="CP57" s="35">
        <f t="shared" si="99"/>
        <v>0</v>
      </c>
      <c r="CQ57" s="35">
        <f t="shared" si="59"/>
        <v>0</v>
      </c>
      <c r="CR57" s="35">
        <f t="shared" si="100"/>
        <v>0</v>
      </c>
      <c r="CS57" s="35">
        <f>IF('Indicator Data'!BS60="No data","x",ROUND(IF('Indicator Data'!BS60&gt;CS$195,0,IF('Indicator Data'!BS60&lt;CS$194,10,(CS$195-'Indicator Data'!BS60)/(CS$195-CS$194)*10)),1))</f>
        <v>0.1</v>
      </c>
      <c r="CT57" s="35">
        <f>IF('Indicator Data'!BT60="No data","x",ROUND(IF('Indicator Data'!BT60&gt;CT$195,0,IF('Indicator Data'!BT60&lt;CT$194,10,(CT$195-'Indicator Data'!BT60)/(CT$195-CT$194)*10)),1))</f>
        <v>0</v>
      </c>
      <c r="CU57" s="35" t="str">
        <f>IF('Indicator Data'!AC60="No data","x",ROUND(IF('Indicator Data'!AC60&gt;CU$195,0,IF('Indicator Data'!AC60&lt;CU$194,10,(CU$195-'Indicator Data'!AC60)/(CU$195-CU$194)*10)),1))</f>
        <v>x</v>
      </c>
      <c r="CV57" s="35">
        <f t="shared" si="101"/>
        <v>0.1</v>
      </c>
      <c r="CW57" s="35">
        <f>IF('Indicator Data'!X60="No data","x",ROUND(IF(LOG('Indicator Data'!X60)&gt;CW$195,10,IF(LOG('Indicator Data'!X60)&lt;CW$194,0,10-(CW$195-LOG('Indicator Data'!X60))/(CW$195-CW$194)*10)),1))</f>
        <v>4.9000000000000004</v>
      </c>
      <c r="CX57" s="35">
        <f>IF('Indicator Data'!Y60="No data","x",ROUND(IF('Indicator Data'!Y60&gt;CX$195,10,IF('Indicator Data'!Y60&lt;CX$194,0,10-(CX$195-'Indicator Data'!Y60)/(CX$195-CX$194)*10)),1))</f>
        <v>1.2</v>
      </c>
      <c r="CY57" s="35">
        <f>IF('Indicator Data'!Z60="No data","x",ROUND(IF('Indicator Data'!Z60&gt;CY$195,10,IF('Indicator Data'!Z60&lt;CY$194,0,10-(CY$195-'Indicator Data'!Z60)/(CY$195-CY$194)*10)),1))</f>
        <v>6.9</v>
      </c>
      <c r="CZ57" s="35">
        <f>IF('Indicator Data'!AA60="No data","x",ROUND(IF('Indicator Data'!AA60&gt;CZ$195,10,IF('Indicator Data'!AA60&lt;CZ$194,0,10-(CZ$195-'Indicator Data'!AA60)/(CZ$195-CZ$194)*10)),1))</f>
        <v>0.7</v>
      </c>
      <c r="DA57" s="35">
        <f t="shared" si="60"/>
        <v>3.4</v>
      </c>
      <c r="DB57" s="35">
        <f t="shared" si="61"/>
        <v>2.2999999999999998</v>
      </c>
      <c r="DC57" s="35" t="str">
        <f>IF('Indicator Data'!AF60="No data","x",ROUND(IF('Indicator Data'!AF60&gt;DC$195,10,IF('Indicator Data'!AF60&lt;DC$194,0,10-(DC$195-'Indicator Data'!AF60)/(DC$195-DC$194)*10)),1))</f>
        <v>x</v>
      </c>
      <c r="DD57" s="35">
        <f>IF('Indicator Data'!AG60="No data","x",ROUND(IF('Indicator Data'!AG60&gt;DD$195,10,IF('Indicator Data'!AG60&lt;DD$194,0,10-(DD$195-'Indicator Data'!AG60)/(DD$195-DD$194)*10)),1))</f>
        <v>0.1</v>
      </c>
      <c r="DE57" s="35">
        <f t="shared" si="62"/>
        <v>2.8</v>
      </c>
      <c r="DF57" s="35">
        <f>IF('Indicator Data'!AB60="No data","x",ROUND(IF('Indicator Data'!AB60&gt;DF$195,10,IF('Indicator Data'!AB60&lt;DF$194,0,10-(DF$195-'Indicator Data'!AB60)/(DF$195-DF$194)*10)),1))</f>
        <v>0</v>
      </c>
      <c r="DG57" s="35">
        <f t="shared" si="63"/>
        <v>0</v>
      </c>
      <c r="DH57" s="144">
        <f>IF('Indicator Data'!AD60="No data","x",'Indicator Data'!AD60/'Indicator Data'!$CB60)</f>
        <v>8.4128698816996709E-4</v>
      </c>
      <c r="DI57" s="35">
        <f t="shared" si="64"/>
        <v>1.6</v>
      </c>
      <c r="DJ57" s="35">
        <f>IF('Indicator Data'!AE60="No data","x",ROUND(IF('Indicator Data'!AE60&gt;DJ$195,0,IF('Indicator Data'!AE60&lt;DJ$194,10,(DJ$195-'Indicator Data'!AE60)/(DJ$195-DJ$194)*10)),1))</f>
        <v>2</v>
      </c>
      <c r="DK57" s="35">
        <f t="shared" si="65"/>
        <v>1.8</v>
      </c>
      <c r="DL57" s="35">
        <f t="shared" si="66"/>
        <v>1.5</v>
      </c>
      <c r="DM57" s="37">
        <f t="shared" si="102"/>
        <v>1</v>
      </c>
      <c r="DN57" s="38">
        <f t="shared" si="103"/>
        <v>0.9</v>
      </c>
      <c r="DO57" s="35">
        <f>ROUND(IF('Indicator Data'!AH60=0,0,IF('Indicator Data'!AH60&gt;DO$195,10,IF('Indicator Data'!AH60&lt;DO$194,0,10-(DO$195-'Indicator Data'!AH60)/(DO$195-DO$194)*10))),1)</f>
        <v>0</v>
      </c>
      <c r="DP57" s="35">
        <f>ROUND(IF('Indicator Data'!AI60=0,0,IF(LOG('Indicator Data'!AI60)&gt;LOG(DP$195),10,IF(LOG('Indicator Data'!AI60)&lt;LOG(DP$194),0,10-(LOG(DP$195)-LOG('Indicator Data'!AI60))/(LOG(DP$195)-LOG(DP$194))*10))),1)</f>
        <v>0</v>
      </c>
      <c r="DQ57" s="37">
        <f t="shared" si="104"/>
        <v>0</v>
      </c>
      <c r="DR57" s="35">
        <f>'Indicator Data'!AJ60</f>
        <v>0</v>
      </c>
      <c r="DS57" s="35">
        <f>'Indicator Data'!AK60</f>
        <v>0</v>
      </c>
      <c r="DT57" s="37">
        <f t="shared" si="105"/>
        <v>0</v>
      </c>
      <c r="DU57" s="38">
        <f t="shared" si="106"/>
        <v>0</v>
      </c>
      <c r="DV57" s="13"/>
      <c r="DW57" s="83"/>
    </row>
    <row r="58" spans="1:127" s="2" customFormat="1" x14ac:dyDescent="0.3">
      <c r="A58" s="98" t="str">
        <f>'Indicator Data'!A61</f>
        <v>Eswatini</v>
      </c>
      <c r="B58" s="39" t="str">
        <f>'Indicator Data'!B61</f>
        <v>SWZ</v>
      </c>
      <c r="C58" s="35">
        <f>ROUND(IF('Indicator Data'!C61=0,0.1,IF(LOG('Indicator Data'!C61)&gt;C$195,10,IF(LOG('Indicator Data'!C61)&lt;C$194,0,10-(C$195-LOG('Indicator Data'!C61))/(C$195-C$194)*10))),1)</f>
        <v>0.1</v>
      </c>
      <c r="D58" s="35">
        <f>ROUND(IF('Indicator Data'!D61=0,0.1,IF(LOG('Indicator Data'!D61)&gt;D$195,10,IF(LOG('Indicator Data'!D61)&lt;D$194,0,10-(D$195-LOG('Indicator Data'!D61))/(D$195-D$194)*10))),1)</f>
        <v>0.1</v>
      </c>
      <c r="E58" s="35">
        <f t="shared" si="67"/>
        <v>0.1</v>
      </c>
      <c r="F58" s="35">
        <f>IF('Indicator Data'!E61="No data",0.1,(ROUND(IF('Indicator Data'!E61=0,0,IF(LOG('Indicator Data'!E61)&gt;F$195,10,IF(LOG('Indicator Data'!E61)&lt;F$194,0,10-(F$195-LOG('Indicator Data'!E61))/(F$195-F$194)*10))),1)))</f>
        <v>4.5999999999999996</v>
      </c>
      <c r="G58" s="35">
        <f>ROUND(IF('Indicator Data'!F61=0,0,IF(LOG('Indicator Data'!F61)&gt;G$195,10,IF(LOG('Indicator Data'!F61)&lt;G$194,0,10-(G$195-LOG('Indicator Data'!F61))/(G$195-G$194)*10))),1)</f>
        <v>0</v>
      </c>
      <c r="H58" s="35">
        <f>ROUND(IF('Indicator Data'!G61=0,0,IF(LOG('Indicator Data'!G61)&gt;H$195,10,IF(LOG('Indicator Data'!G61)&lt;H$194,0,10-(H$195-LOG('Indicator Data'!G61))/(H$195-H$194)*10))),1)</f>
        <v>0.5</v>
      </c>
      <c r="I58" s="35">
        <f>ROUND(IF('Indicator Data'!H61=0,0,IF(LOG('Indicator Data'!H61)&gt;I$195,10,IF(LOG('Indicator Data'!H61)&lt;I$194,0,10-(I$195-LOG('Indicator Data'!H61))/(I$195-I$194)*10))),1)</f>
        <v>0</v>
      </c>
      <c r="J58" s="35">
        <f t="shared" si="68"/>
        <v>0.3</v>
      </c>
      <c r="K58" s="35">
        <f>ROUND(IF('Indicator Data'!I61=0,0,IF(LOG('Indicator Data'!I61)&gt;K$195,10,IF(LOG('Indicator Data'!I61)&lt;K$194,0,10-(K$195-LOG('Indicator Data'!I61))/(K$195-K$194)*10))),1)</f>
        <v>0</v>
      </c>
      <c r="L58" s="35">
        <f t="shared" si="69"/>
        <v>0.2</v>
      </c>
      <c r="M58" s="35">
        <f>ROUND(IF('Indicator Data'!J61=0,0,IF(LOG('Indicator Data'!J61)&gt;M$195,10,IF(LOG('Indicator Data'!J61)&lt;M$194,0,10-(M$195-LOG('Indicator Data'!J61))/(M$195-M$194)*10))),1)</f>
        <v>9.5</v>
      </c>
      <c r="N58" s="36">
        <f>'Indicator Data'!C61/'Indicator Data'!$CC61</f>
        <v>0</v>
      </c>
      <c r="O58" s="36">
        <f>'Indicator Data'!D61/'Indicator Data'!$CC61</f>
        <v>0</v>
      </c>
      <c r="P58" s="36">
        <f>IF(F58=0.1,"x",'Indicator Data'!E61/'Indicator Data'!$CC61)</f>
        <v>5.5295645442199354E-3</v>
      </c>
      <c r="Q58" s="36">
        <f>'Indicator Data'!F61/'Indicator Data'!$CC61</f>
        <v>0</v>
      </c>
      <c r="R58" s="36">
        <f>'Indicator Data'!G61/'Indicator Data'!$CC61</f>
        <v>1.2561491289481112E-4</v>
      </c>
      <c r="S58" s="36">
        <f>'Indicator Data'!H61/'Indicator Data'!$CC61</f>
        <v>0</v>
      </c>
      <c r="T58" s="36">
        <f>'Indicator Data'!I61/'Indicator Data'!$CC61</f>
        <v>0</v>
      </c>
      <c r="U58" s="36">
        <f>'Indicator Data'!J61/'Indicator Data'!$CC61</f>
        <v>4.7265849745303276E-2</v>
      </c>
      <c r="V58" s="35">
        <f t="shared" si="70"/>
        <v>0</v>
      </c>
      <c r="W58" s="35">
        <f t="shared" si="71"/>
        <v>0</v>
      </c>
      <c r="X58" s="35">
        <f t="shared" si="72"/>
        <v>0</v>
      </c>
      <c r="Y58" s="35">
        <f t="shared" si="73"/>
        <v>3.7</v>
      </c>
      <c r="Z58" s="35">
        <f t="shared" si="74"/>
        <v>0</v>
      </c>
      <c r="AA58" s="35">
        <f t="shared" si="75"/>
        <v>0.1</v>
      </c>
      <c r="AB58" s="35">
        <f t="shared" si="76"/>
        <v>0</v>
      </c>
      <c r="AC58" s="35">
        <f t="shared" si="77"/>
        <v>0.1</v>
      </c>
      <c r="AD58" s="35">
        <f t="shared" si="78"/>
        <v>0</v>
      </c>
      <c r="AE58" s="35">
        <f t="shared" si="79"/>
        <v>0.1</v>
      </c>
      <c r="AF58" s="35">
        <f t="shared" si="80"/>
        <v>10</v>
      </c>
      <c r="AG58" s="35">
        <f>ROUND(IF('Indicator Data'!K61=0,0,IF('Indicator Data'!K61&gt;AG$195,10,IF('Indicator Data'!K61&lt;AG$194,0,10-(AG$195-'Indicator Data'!K61)/(AG$195-AG$194)*10))),1)</f>
        <v>4.8</v>
      </c>
      <c r="AH58" s="35">
        <f t="shared" si="81"/>
        <v>0.1</v>
      </c>
      <c r="AI58" s="35">
        <f t="shared" si="82"/>
        <v>0.1</v>
      </c>
      <c r="AJ58" s="35">
        <f t="shared" si="83"/>
        <v>0.3</v>
      </c>
      <c r="AK58" s="35">
        <f t="shared" si="84"/>
        <v>0</v>
      </c>
      <c r="AL58" s="35">
        <f t="shared" si="85"/>
        <v>0.2</v>
      </c>
      <c r="AM58" s="35">
        <f t="shared" si="86"/>
        <v>0</v>
      </c>
      <c r="AN58" s="35">
        <f t="shared" si="87"/>
        <v>9.8000000000000007</v>
      </c>
      <c r="AO58" s="143">
        <f t="shared" si="88"/>
        <v>0.1</v>
      </c>
      <c r="AP58" s="143">
        <f t="shared" si="41"/>
        <v>4.2</v>
      </c>
      <c r="AQ58" s="143">
        <f t="shared" si="89"/>
        <v>0</v>
      </c>
      <c r="AR58" s="143">
        <f t="shared" si="90"/>
        <v>0.2</v>
      </c>
      <c r="AS58" s="35">
        <f t="shared" si="91"/>
        <v>7.3</v>
      </c>
      <c r="AT58" s="35">
        <f>IF('Indicator Data'!L61="No data","x",IF('Indicator Data'!CD61&lt;1000,"x",ROUND((IF('Indicator Data'!L61&gt;AT$195,10,IF('Indicator Data'!L61&lt;AT$194,0,10-(AT$195-'Indicator Data'!L61)/(AT$195-AT$194)*10))),1)))</f>
        <v>2.8</v>
      </c>
      <c r="AU58" s="143">
        <f t="shared" si="92"/>
        <v>5.0999999999999996</v>
      </c>
      <c r="AV58" s="35">
        <f>IF('Indicator Data'!M61="No data","x",ROUND(IF('Indicator Data'!M61=0,0,IF(LOG('Indicator Data'!M61)&gt;AV$195,10,IF(LOG('Indicator Data'!M61)&lt;AV$194,0,10-(AV$195-LOG('Indicator Data'!M61))/(AV$195-AV$194)*10))),1))</f>
        <v>4.2</v>
      </c>
      <c r="AW58" s="36">
        <f>IF(AV58="x","x",'Indicator Data'!M61/'Indicator Data'!$CC61)</f>
        <v>7.0632932699099243E-3</v>
      </c>
      <c r="AX58" s="35">
        <f t="shared" si="42"/>
        <v>0.1</v>
      </c>
      <c r="AY58" s="35">
        <f t="shared" si="43"/>
        <v>2.4</v>
      </c>
      <c r="AZ58" s="35">
        <f>IF('Indicator Data'!N61="No data","x",ROUND(IF('Indicator Data'!N61=0,0,IF(LOG('Indicator Data'!N61)&gt;AZ$195,10,IF(LOG('Indicator Data'!N61)&lt;AZ$194,0,10-(AZ$195-LOG('Indicator Data'!N61))/(AZ$195-AZ$194)*10))),1))</f>
        <v>0</v>
      </c>
      <c r="BA58" s="36">
        <f>IF(AZ58="x","x",'Indicator Data'!N61/'Indicator Data'!$CC61)</f>
        <v>0</v>
      </c>
      <c r="BB58" s="35">
        <f t="shared" si="44"/>
        <v>0</v>
      </c>
      <c r="BC58" s="35">
        <f t="shared" si="45"/>
        <v>0</v>
      </c>
      <c r="BD58" s="35">
        <f>IF('Indicator Data'!O61="No data","x",ROUND(IF('Indicator Data'!O61=0,0,IF(LOG('Indicator Data'!O61)&gt;BD$195,10,IF(LOG('Indicator Data'!O61)&lt;BD$194,0,10-(BD$195-LOG('Indicator Data'!O61))/(BD$195-BD$194)*10))),1))</f>
        <v>0</v>
      </c>
      <c r="BE58" s="36">
        <f>IF(BD58="x","x",'Indicator Data'!O61/'Indicator Data'!$CC61)</f>
        <v>0</v>
      </c>
      <c r="BF58" s="35">
        <f t="shared" si="46"/>
        <v>0</v>
      </c>
      <c r="BG58" s="35">
        <f t="shared" si="47"/>
        <v>0</v>
      </c>
      <c r="BH58" s="35">
        <f>IF('Indicator Data'!P61="No data","x",ROUND(IF('Indicator Data'!P61=0,0,IF(LOG('Indicator Data'!P61)&gt;BH$195,10,IF(LOG('Indicator Data'!P61)&lt;BH$194,0,10-(BH$195-LOG('Indicator Data'!P61))/(BH$195-BH$194)*10))),1))</f>
        <v>4.2</v>
      </c>
      <c r="BI58" s="36">
        <f>IF(BH58="x","x",'Indicator Data'!P61/'Indicator Data'!$CC61)</f>
        <v>2.4115613625144421E-3</v>
      </c>
      <c r="BJ58" s="35">
        <f t="shared" si="48"/>
        <v>0.2</v>
      </c>
      <c r="BK58" s="35">
        <f t="shared" si="49"/>
        <v>2.4</v>
      </c>
      <c r="BL58" s="35">
        <f t="shared" si="50"/>
        <v>1.3</v>
      </c>
      <c r="BM58" s="35">
        <f>ROUND(IF('Indicator Data'!Q61=0,0,IF(LOG('Indicator Data'!Q61)&gt;BM$195,10,IF(LOG('Indicator Data'!Q61)&lt;BM$194,0,10-(BM$195-LOG('Indicator Data'!Q61))/(BM$195-BM$194)*10))),1)</f>
        <v>6.5</v>
      </c>
      <c r="BN58" s="35">
        <f>ROUND(IF('Indicator Data'!R61=0,0,IF(LOG('Indicator Data'!R61)&gt;BN$195,10,IF(LOG('Indicator Data'!R61)&lt;BN$194,0,10-(BN$195-LOG('Indicator Data'!R61))/(BN$195-BN$194)*10))),1)</f>
        <v>0</v>
      </c>
      <c r="BO58" s="35">
        <f t="shared" si="51"/>
        <v>2.1666666666666665</v>
      </c>
      <c r="BP58" s="36">
        <f>'Indicator Data'!Q61/'Indicator Data'!$CC61</f>
        <v>0.2890219240322382</v>
      </c>
      <c r="BQ58" s="36">
        <f>'Indicator Data'!R61/'Indicator Data'!$CC61</f>
        <v>0</v>
      </c>
      <c r="BR58" s="35">
        <f t="shared" si="93"/>
        <v>2.9</v>
      </c>
      <c r="BS58" s="35">
        <f t="shared" si="94"/>
        <v>0</v>
      </c>
      <c r="BT58" s="35">
        <f t="shared" si="28"/>
        <v>0.96666666666666667</v>
      </c>
      <c r="BU58" s="35">
        <f t="shared" si="52"/>
        <v>1.6</v>
      </c>
      <c r="BV58" s="35">
        <f>ROUND(IF('Indicator Data'!S61=0,0,IF(LOG('Indicator Data'!S61)&gt;BV$195,10,IF(LOG('Indicator Data'!S61)&lt;BV$194,0,10-(BV$195-LOG('Indicator Data'!S61))/(BV$195-BV$194)*10))),1)</f>
        <v>6.5</v>
      </c>
      <c r="BW58" s="35">
        <f>ROUND(IF('Indicator Data'!T61=0,0,IF(LOG('Indicator Data'!T61)&gt;BW$195,10,IF(LOG('Indicator Data'!T61)&lt;BW$194,0,10-(BW$195-LOG('Indicator Data'!T61))/(BW$195-BW$194)*10))),1)</f>
        <v>3.4</v>
      </c>
      <c r="BX58" s="35">
        <f t="shared" si="53"/>
        <v>4.4333333333333336</v>
      </c>
      <c r="BY58" s="36">
        <f>'Indicator Data'!S61/'Indicator Data'!$CC61</f>
        <v>0.28694505816627713</v>
      </c>
      <c r="BZ58" s="36">
        <f>'Indicator Data'!T61/'Indicator Data'!$CC61</f>
        <v>1.9809745365642214E-3</v>
      </c>
      <c r="CA58" s="35">
        <f t="shared" si="95"/>
        <v>4.8</v>
      </c>
      <c r="CB58" s="35">
        <f t="shared" si="96"/>
        <v>0</v>
      </c>
      <c r="CC58" s="35">
        <f t="shared" si="54"/>
        <v>1.5999999999999999</v>
      </c>
      <c r="CD58" s="35">
        <f t="shared" si="55"/>
        <v>3.1</v>
      </c>
      <c r="CE58" s="35">
        <f t="shared" si="56"/>
        <v>2.4</v>
      </c>
      <c r="CF58" s="35">
        <f>ROUND(IF('Indicator Data'!U61=0,0,IF(LOG('Indicator Data'!U61)&gt;CF$195,10,IF(LOG('Indicator Data'!U61)&lt;CF$194,0,10-(CF$195-LOG('Indicator Data'!U61))/(CF$195-CF$194)*10))),1)</f>
        <v>3</v>
      </c>
      <c r="CG58" s="36">
        <f>'Indicator Data'!U61/'Indicator Data'!$CC61</f>
        <v>9.5891329396851331E-4</v>
      </c>
      <c r="CH58" s="35">
        <f t="shared" si="97"/>
        <v>0</v>
      </c>
      <c r="CI58" s="35">
        <f t="shared" si="57"/>
        <v>1.6</v>
      </c>
      <c r="CJ58" s="35">
        <f>ROUND(IF('Indicator Data'!V61=0,0,IF(LOG('Indicator Data'!V61)&gt;CJ$195,10,IF(LOG('Indicator Data'!V61)&lt;CJ$194,0,10-(CJ$195-LOG('Indicator Data'!V61))/(CJ$195-CJ$194)*10))),1)</f>
        <v>7</v>
      </c>
      <c r="CK58" s="36">
        <f>IF('Indicator Data'!V61/'Indicator Data'!$CC61&gt;1,1,'Indicator Data'!V61/'Indicator Data'!$CC61)</f>
        <v>0.66196076328718589</v>
      </c>
      <c r="CL58" s="35">
        <f t="shared" si="98"/>
        <v>6.6</v>
      </c>
      <c r="CM58" s="35">
        <f t="shared" si="58"/>
        <v>6.8</v>
      </c>
      <c r="CN58" s="35">
        <f>ROUND(IF('Indicator Data'!W61=0,0,IF(LOG('Indicator Data'!W61)&gt;CN$195,10,IF(LOG('Indicator Data'!W61)&lt;CN$194,0,10-(CN$195-LOG('Indicator Data'!W61))/(CN$195-CN$194)*10))),1)</f>
        <v>5.8</v>
      </c>
      <c r="CO58" s="36">
        <f>'Indicator Data'!W61/'Indicator Data'!$CC61</f>
        <v>8.8101456986112131E-2</v>
      </c>
      <c r="CP58" s="35">
        <f t="shared" si="99"/>
        <v>0.9</v>
      </c>
      <c r="CQ58" s="35">
        <f t="shared" si="59"/>
        <v>3.7</v>
      </c>
      <c r="CR58" s="35">
        <f t="shared" si="100"/>
        <v>3.9</v>
      </c>
      <c r="CS58" s="35">
        <f>IF('Indicator Data'!BS61="No data","x",ROUND(IF('Indicator Data'!BS61&gt;CS$195,0,IF('Indicator Data'!BS61&lt;CS$194,10,(CS$195-'Indicator Data'!BS61)/(CS$195-CS$194)*10)),1))</f>
        <v>4.5999999999999996</v>
      </c>
      <c r="CT58" s="35">
        <f>IF('Indicator Data'!BT61="No data","x",ROUND(IF('Indicator Data'!BT61&gt;CT$195,0,IF('Indicator Data'!BT61&lt;CT$194,10,(CT$195-'Indicator Data'!BT61)/(CT$195-CT$194)*10)),1))</f>
        <v>5.2</v>
      </c>
      <c r="CU58" s="35">
        <f>IF('Indicator Data'!AC61="No data","x",ROUND(IF('Indicator Data'!AC61&gt;CU$195,0,IF('Indicator Data'!AC61&lt;CU$194,10,(CU$195-'Indicator Data'!AC61)/(CU$195-CU$194)*10)),1))</f>
        <v>7.6</v>
      </c>
      <c r="CV58" s="35">
        <f t="shared" si="101"/>
        <v>5.8</v>
      </c>
      <c r="CW58" s="35">
        <f>IF('Indicator Data'!X61="No data","x",ROUND(IF(LOG('Indicator Data'!X61)&gt;CW$195,10,IF(LOG('Indicator Data'!X61)&lt;CW$194,0,10-(CW$195-LOG('Indicator Data'!X61))/(CW$195-CW$194)*10)),1))</f>
        <v>6.1</v>
      </c>
      <c r="CX58" s="35">
        <f>IF('Indicator Data'!Y61="No data","x",ROUND(IF('Indicator Data'!Y61&gt;CX$195,10,IF('Indicator Data'!Y61&lt;CX$194,0,10-(CX$195-'Indicator Data'!Y61)/(CX$195-CX$194)*10)),1))</f>
        <v>3.6</v>
      </c>
      <c r="CY58" s="35">
        <f>IF('Indicator Data'!Z61="No data","x",ROUND(IF('Indicator Data'!Z61&gt;CY$195,10,IF('Indicator Data'!Z61&lt;CY$194,0,10-(CY$195-'Indicator Data'!Z61)/(CY$195-CY$194)*10)),1))</f>
        <v>2.4</v>
      </c>
      <c r="CZ58" s="35" t="str">
        <f>IF('Indicator Data'!AA61="No data","x",ROUND(IF('Indicator Data'!AA61&gt;CZ$195,10,IF('Indicator Data'!AA61&lt;CZ$194,0,10-(CZ$195-'Indicator Data'!AA61)/(CZ$195-CZ$194)*10)),1))</f>
        <v>x</v>
      </c>
      <c r="DA58" s="35">
        <f t="shared" si="60"/>
        <v>4</v>
      </c>
      <c r="DB58" s="35">
        <f t="shared" si="61"/>
        <v>4.5999999999999996</v>
      </c>
      <c r="DC58" s="35">
        <f>IF('Indicator Data'!AF61="No data","x",ROUND(IF('Indicator Data'!AF61&gt;DC$195,10,IF('Indicator Data'!AF61&lt;DC$194,0,10-(DC$195-'Indicator Data'!AF61)/(DC$195-DC$194)*10)),1))</f>
        <v>3.6</v>
      </c>
      <c r="DD58" s="35">
        <f>IF('Indicator Data'!AG61="No data","x",ROUND(IF('Indicator Data'!AG61&gt;DD$195,10,IF('Indicator Data'!AG61&lt;DD$194,0,10-(DD$195-'Indicator Data'!AG61)/(DD$195-DD$194)*10)),1))</f>
        <v>4.9000000000000004</v>
      </c>
      <c r="DE58" s="35">
        <f t="shared" si="62"/>
        <v>4.0999999999999996</v>
      </c>
      <c r="DF58" s="35">
        <f>IF('Indicator Data'!AB61="No data","x",ROUND(IF('Indicator Data'!AB61&gt;DF$195,10,IF('Indicator Data'!AB61&lt;DF$194,0,10-(DF$195-'Indicator Data'!AB61)/(DF$195-DF$194)*10)),1))</f>
        <v>2.2999999999999998</v>
      </c>
      <c r="DG58" s="35">
        <f t="shared" si="63"/>
        <v>4.9000000000000004</v>
      </c>
      <c r="DH58" s="144">
        <f>IF('Indicator Data'!AD61="No data","x",'Indicator Data'!AD61/'Indicator Data'!$CB61)</f>
        <v>8.7746215190266208E-4</v>
      </c>
      <c r="DI58" s="35">
        <f t="shared" si="64"/>
        <v>1.2</v>
      </c>
      <c r="DJ58" s="35">
        <f>IF('Indicator Data'!AE61="No data","x",ROUND(IF('Indicator Data'!AE61&gt;DJ$195,0,IF('Indicator Data'!AE61&lt;DJ$194,10,(DJ$195-'Indicator Data'!AE61)/(DJ$195-DJ$194)*10)),1))</f>
        <v>6</v>
      </c>
      <c r="DK58" s="35">
        <f t="shared" si="65"/>
        <v>3.6</v>
      </c>
      <c r="DL58" s="35">
        <f t="shared" si="66"/>
        <v>4.2</v>
      </c>
      <c r="DM58" s="37">
        <f t="shared" si="102"/>
        <v>3.6</v>
      </c>
      <c r="DN58" s="38">
        <f t="shared" si="103"/>
        <v>2.5</v>
      </c>
      <c r="DO58" s="35">
        <f>ROUND(IF('Indicator Data'!AH61=0,0,IF('Indicator Data'!AH61&gt;DO$195,10,IF('Indicator Data'!AH61&lt;DO$194,0,10-(DO$195-'Indicator Data'!AH61)/(DO$195-DO$194)*10))),1)</f>
        <v>1</v>
      </c>
      <c r="DP58" s="35">
        <f>ROUND(IF('Indicator Data'!AI61=0,0,IF(LOG('Indicator Data'!AI61)&gt;LOG(DP$195),10,IF(LOG('Indicator Data'!AI61)&lt;LOG(DP$194),0,10-(LOG(DP$195)-LOG('Indicator Data'!AI61))/(LOG(DP$195)-LOG(DP$194))*10))),1)</f>
        <v>3.1</v>
      </c>
      <c r="DQ58" s="37">
        <f t="shared" si="104"/>
        <v>2.1</v>
      </c>
      <c r="DR58" s="35">
        <f>'Indicator Data'!AJ61</f>
        <v>0</v>
      </c>
      <c r="DS58" s="35">
        <f>'Indicator Data'!AK61</f>
        <v>0</v>
      </c>
      <c r="DT58" s="37">
        <f t="shared" si="105"/>
        <v>0</v>
      </c>
      <c r="DU58" s="38">
        <f t="shared" si="106"/>
        <v>1.5</v>
      </c>
      <c r="DV58" s="13"/>
      <c r="DW58" s="83"/>
    </row>
    <row r="59" spans="1:127" s="2" customFormat="1" x14ac:dyDescent="0.3">
      <c r="A59" s="98" t="str">
        <f>'Indicator Data'!A62</f>
        <v>Ethiopia</v>
      </c>
      <c r="B59" s="39" t="str">
        <f>'Indicator Data'!B62</f>
        <v>ETH</v>
      </c>
      <c r="C59" s="35">
        <f>ROUND(IF('Indicator Data'!C62=0,0.1,IF(LOG('Indicator Data'!C62)&gt;C$195,10,IF(LOG('Indicator Data'!C62)&lt;C$194,0,10-(C$195-LOG('Indicator Data'!C62))/(C$195-C$194)*10))),1)</f>
        <v>9.5</v>
      </c>
      <c r="D59" s="35">
        <f>ROUND(IF('Indicator Data'!D62=0,0.1,IF(LOG('Indicator Data'!D62)&gt;D$195,10,IF(LOG('Indicator Data'!D62)&lt;D$194,0,10-(D$195-LOG('Indicator Data'!D62))/(D$195-D$194)*10))),1)</f>
        <v>0.1</v>
      </c>
      <c r="E59" s="35">
        <f t="shared" si="67"/>
        <v>6.9</v>
      </c>
      <c r="F59" s="35">
        <f>IF('Indicator Data'!E62="No data",0.1,(ROUND(IF('Indicator Data'!E62=0,0,IF(LOG('Indicator Data'!E62)&gt;F$195,10,IF(LOG('Indicator Data'!E62)&lt;F$194,0,10-(F$195-LOG('Indicator Data'!E62))/(F$195-F$194)*10))),1)))</f>
        <v>8.1999999999999993</v>
      </c>
      <c r="G59" s="35">
        <f>ROUND(IF('Indicator Data'!F62=0,0,IF(LOG('Indicator Data'!F62)&gt;G$195,10,IF(LOG('Indicator Data'!F62)&lt;G$194,0,10-(G$195-LOG('Indicator Data'!F62))/(G$195-G$194)*10))),1)</f>
        <v>0</v>
      </c>
      <c r="H59" s="35">
        <f>ROUND(IF('Indicator Data'!G62=0,0,IF(LOG('Indicator Data'!G62)&gt;H$195,10,IF(LOG('Indicator Data'!G62)&lt;H$194,0,10-(H$195-LOG('Indicator Data'!G62))/(H$195-H$194)*10))),1)</f>
        <v>0</v>
      </c>
      <c r="I59" s="35">
        <f>ROUND(IF('Indicator Data'!H62=0,0,IF(LOG('Indicator Data'!H62)&gt;I$195,10,IF(LOG('Indicator Data'!H62)&lt;I$194,0,10-(I$195-LOG('Indicator Data'!H62))/(I$195-I$194)*10))),1)</f>
        <v>0</v>
      </c>
      <c r="J59" s="35">
        <f t="shared" si="68"/>
        <v>0</v>
      </c>
      <c r="K59" s="35">
        <f>ROUND(IF('Indicator Data'!I62=0,0,IF(LOG('Indicator Data'!I62)&gt;K$195,10,IF(LOG('Indicator Data'!I62)&lt;K$194,0,10-(K$195-LOG('Indicator Data'!I62))/(K$195-K$194)*10))),1)</f>
        <v>0</v>
      </c>
      <c r="L59" s="35">
        <f t="shared" si="69"/>
        <v>0</v>
      </c>
      <c r="M59" s="35">
        <f>ROUND(IF('Indicator Data'!J62=0,0,IF(LOG('Indicator Data'!J62)&gt;M$195,10,IF(LOG('Indicator Data'!J62)&lt;M$194,0,10-(M$195-LOG('Indicator Data'!J62))/(M$195-M$194)*10))),1)</f>
        <v>10</v>
      </c>
      <c r="N59" s="36">
        <f>'Indicator Data'!C62/'Indicator Data'!$CC62</f>
        <v>6.5898594279192293E-4</v>
      </c>
      <c r="O59" s="36">
        <f>'Indicator Data'!D62/'Indicator Data'!$CC62</f>
        <v>0</v>
      </c>
      <c r="P59" s="36">
        <f>IF(F59=0.1,"x",'Indicator Data'!E62/'Indicator Data'!$CC62)</f>
        <v>1.8576437703236273E-3</v>
      </c>
      <c r="Q59" s="36">
        <f>'Indicator Data'!F62/'Indicator Data'!$CC62</f>
        <v>0</v>
      </c>
      <c r="R59" s="36">
        <f>'Indicator Data'!G62/'Indicator Data'!$CC62</f>
        <v>0</v>
      </c>
      <c r="S59" s="36">
        <f>'Indicator Data'!H62/'Indicator Data'!$CC62</f>
        <v>0</v>
      </c>
      <c r="T59" s="36">
        <f>'Indicator Data'!I62/'Indicator Data'!$CC62</f>
        <v>0</v>
      </c>
      <c r="U59" s="36">
        <f>'Indicator Data'!J62/'Indicator Data'!$CC62</f>
        <v>1.8188898922742024E-2</v>
      </c>
      <c r="V59" s="35">
        <f t="shared" si="70"/>
        <v>3.3</v>
      </c>
      <c r="W59" s="35">
        <f t="shared" si="71"/>
        <v>0</v>
      </c>
      <c r="X59" s="35">
        <f t="shared" si="72"/>
        <v>1.8</v>
      </c>
      <c r="Y59" s="35">
        <f t="shared" si="73"/>
        <v>1.2</v>
      </c>
      <c r="Z59" s="35">
        <f t="shared" si="74"/>
        <v>0</v>
      </c>
      <c r="AA59" s="35">
        <f t="shared" si="75"/>
        <v>0</v>
      </c>
      <c r="AB59" s="35">
        <f t="shared" si="76"/>
        <v>0</v>
      </c>
      <c r="AC59" s="35">
        <f t="shared" si="77"/>
        <v>0</v>
      </c>
      <c r="AD59" s="35">
        <f t="shared" si="78"/>
        <v>0</v>
      </c>
      <c r="AE59" s="35">
        <f t="shared" si="79"/>
        <v>0</v>
      </c>
      <c r="AF59" s="35">
        <f t="shared" si="80"/>
        <v>6.1</v>
      </c>
      <c r="AG59" s="35">
        <f>ROUND(IF('Indicator Data'!K62=0,0,IF('Indicator Data'!K62&gt;AG$195,10,IF('Indicator Data'!K62&lt;AG$194,0,10-(AG$195-'Indicator Data'!K62)/(AG$195-AG$194)*10))),1)</f>
        <v>10</v>
      </c>
      <c r="AH59" s="35">
        <f t="shared" si="81"/>
        <v>6.4</v>
      </c>
      <c r="AI59" s="35">
        <f t="shared" si="82"/>
        <v>0.1</v>
      </c>
      <c r="AJ59" s="35">
        <f t="shared" si="83"/>
        <v>0</v>
      </c>
      <c r="AK59" s="35">
        <f t="shared" si="84"/>
        <v>0</v>
      </c>
      <c r="AL59" s="35">
        <f t="shared" si="85"/>
        <v>0</v>
      </c>
      <c r="AM59" s="35">
        <f t="shared" si="86"/>
        <v>0</v>
      </c>
      <c r="AN59" s="35">
        <f t="shared" si="87"/>
        <v>8.8000000000000007</v>
      </c>
      <c r="AO59" s="143">
        <f t="shared" si="88"/>
        <v>4.8</v>
      </c>
      <c r="AP59" s="143">
        <f t="shared" si="41"/>
        <v>5.7</v>
      </c>
      <c r="AQ59" s="143">
        <f t="shared" si="89"/>
        <v>0</v>
      </c>
      <c r="AR59" s="143">
        <f t="shared" si="90"/>
        <v>0</v>
      </c>
      <c r="AS59" s="35">
        <f t="shared" si="91"/>
        <v>9.4</v>
      </c>
      <c r="AT59" s="35">
        <f>IF('Indicator Data'!L62="No data","x",IF('Indicator Data'!CD62&lt;1000,"x",ROUND((IF('Indicator Data'!L62&gt;AT$195,10,IF('Indicator Data'!L62&lt;AT$194,0,10-(AT$195-'Indicator Data'!L62)/(AT$195-AT$194)*10))),1)))</f>
        <v>0.9</v>
      </c>
      <c r="AU59" s="143">
        <f t="shared" si="92"/>
        <v>5.2</v>
      </c>
      <c r="AV59" s="35">
        <f>IF('Indicator Data'!M62="No data","x",ROUND(IF('Indicator Data'!M62=0,0,IF(LOG('Indicator Data'!M62)&gt;AV$195,10,IF(LOG('Indicator Data'!M62)&lt;AV$194,0,10-(AV$195-LOG('Indicator Data'!M62))/(AV$195-AV$194)*10))),1))</f>
        <v>9.5</v>
      </c>
      <c r="AW59" s="36">
        <f>IF(AV59="x","x",'Indicator Data'!M62/'Indicator Data'!$CC62)</f>
        <v>0.46741217950989178</v>
      </c>
      <c r="AX59" s="35">
        <f t="shared" si="42"/>
        <v>5.2</v>
      </c>
      <c r="AY59" s="35">
        <f t="shared" si="43"/>
        <v>8</v>
      </c>
      <c r="AZ59" s="35">
        <f>IF('Indicator Data'!N62="No data","x",ROUND(IF('Indicator Data'!N62=0,0,IF(LOG('Indicator Data'!N62)&gt;AZ$195,10,IF(LOG('Indicator Data'!N62)&lt;AZ$194,0,10-(AZ$195-LOG('Indicator Data'!N62))/(AZ$195-AZ$194)*10))),1))</f>
        <v>6.9</v>
      </c>
      <c r="BA59" s="36">
        <f>IF(AZ59="x","x",'Indicator Data'!N62/'Indicator Data'!$CC62)</f>
        <v>1.4632231011937568E-3</v>
      </c>
      <c r="BB59" s="35">
        <f t="shared" si="44"/>
        <v>0.3</v>
      </c>
      <c r="BC59" s="35">
        <f t="shared" si="45"/>
        <v>4.4000000000000004</v>
      </c>
      <c r="BD59" s="35">
        <f>IF('Indicator Data'!O62="No data","x",ROUND(IF('Indicator Data'!O62=0,0,IF(LOG('Indicator Data'!O62)&gt;BD$195,10,IF(LOG('Indicator Data'!O62)&lt;BD$194,0,10-(BD$195-LOG('Indicator Data'!O62))/(BD$195-BD$194)*10))),1))</f>
        <v>0</v>
      </c>
      <c r="BE59" s="36">
        <f>IF(BD59="x","x",'Indicator Data'!O62/'Indicator Data'!$CC62)</f>
        <v>0</v>
      </c>
      <c r="BF59" s="35">
        <f t="shared" si="46"/>
        <v>0</v>
      </c>
      <c r="BG59" s="35">
        <f t="shared" si="47"/>
        <v>0</v>
      </c>
      <c r="BH59" s="35">
        <f>IF('Indicator Data'!P62="No data","x",ROUND(IF('Indicator Data'!P62=0,0,IF(LOG('Indicator Data'!P62)&gt;BH$195,10,IF(LOG('Indicator Data'!P62)&lt;BH$194,0,10-(BH$195-LOG('Indicator Data'!P62))/(BH$195-BH$194)*10))),1))</f>
        <v>10</v>
      </c>
      <c r="BI59" s="36">
        <f>IF(BH59="x","x",'Indicator Data'!P62/'Indicator Data'!$CC62)</f>
        <v>0.1266491742374159</v>
      </c>
      <c r="BJ59" s="35">
        <f t="shared" si="48"/>
        <v>10</v>
      </c>
      <c r="BK59" s="35">
        <f t="shared" si="49"/>
        <v>10</v>
      </c>
      <c r="BL59" s="35">
        <f t="shared" si="50"/>
        <v>7.1</v>
      </c>
      <c r="BM59" s="35">
        <f>ROUND(IF('Indicator Data'!Q62=0,0,IF(LOG('Indicator Data'!Q62)&gt;BM$195,10,IF(LOG('Indicator Data'!Q62)&lt;BM$194,0,10-(BM$195-LOG('Indicator Data'!Q62))/(BM$195-BM$194)*10))),1)</f>
        <v>8.5</v>
      </c>
      <c r="BN59" s="35">
        <f>ROUND(IF('Indicator Data'!R62=0,0,IF(LOG('Indicator Data'!R62)&gt;BN$195,10,IF(LOG('Indicator Data'!R62)&lt;BN$194,0,10-(BN$195-LOG('Indicator Data'!R62))/(BN$195-BN$194)*10))),1)</f>
        <v>10</v>
      </c>
      <c r="BO59" s="35">
        <f t="shared" si="51"/>
        <v>9.5</v>
      </c>
      <c r="BP59" s="36">
        <f>'Indicator Data'!Q62/'Indicator Data'!$CC62</f>
        <v>8.468704803397098E-2</v>
      </c>
      <c r="BQ59" s="36">
        <f>'Indicator Data'!R62/'Indicator Data'!$CC62</f>
        <v>0.73990223714404013</v>
      </c>
      <c r="BR59" s="35">
        <f t="shared" si="93"/>
        <v>0.8</v>
      </c>
      <c r="BS59" s="35">
        <f t="shared" si="94"/>
        <v>9.1999999999999993</v>
      </c>
      <c r="BT59" s="35">
        <f t="shared" si="28"/>
        <v>6.3999999999999995</v>
      </c>
      <c r="BU59" s="35">
        <f t="shared" si="52"/>
        <v>8.4</v>
      </c>
      <c r="BV59" s="35">
        <f>ROUND(IF('Indicator Data'!S62=0,0,IF(LOG('Indicator Data'!S62)&gt;BV$195,10,IF(LOG('Indicator Data'!S62)&lt;BV$194,0,10-(BV$195-LOG('Indicator Data'!S62))/(BV$195-BV$194)*10))),1)</f>
        <v>7.3</v>
      </c>
      <c r="BW59" s="35">
        <f>ROUND(IF('Indicator Data'!T62=0,0,IF(LOG('Indicator Data'!T62)&gt;BW$195,10,IF(LOG('Indicator Data'!T62)&lt;BW$194,0,10-(BW$195-LOG('Indicator Data'!T62))/(BW$195-BW$194)*10))),1)</f>
        <v>9.6999999999999993</v>
      </c>
      <c r="BX59" s="35">
        <f t="shared" si="53"/>
        <v>8.9</v>
      </c>
      <c r="BY59" s="36">
        <f>'Indicator Data'!S62/'Indicator Data'!$CC62</f>
        <v>1.4002257219022306E-2</v>
      </c>
      <c r="BZ59" s="36">
        <f>'Indicator Data'!T62/'Indicator Data'!$CC62</f>
        <v>0.67194349128772268</v>
      </c>
      <c r="CA59" s="35">
        <f t="shared" si="95"/>
        <v>0.2</v>
      </c>
      <c r="CB59" s="35">
        <f t="shared" si="96"/>
        <v>6.7</v>
      </c>
      <c r="CC59" s="35">
        <f t="shared" si="54"/>
        <v>4.5333333333333341</v>
      </c>
      <c r="CD59" s="35">
        <f t="shared" si="55"/>
        <v>7.3</v>
      </c>
      <c r="CE59" s="35">
        <f t="shared" si="56"/>
        <v>7.9</v>
      </c>
      <c r="CF59" s="35">
        <f>ROUND(IF('Indicator Data'!U62=0,0,IF(LOG('Indicator Data'!U62)&gt;CF$195,10,IF(LOG('Indicator Data'!U62)&lt;CF$194,0,10-(CF$195-LOG('Indicator Data'!U62))/(CF$195-CF$194)*10))),1)</f>
        <v>8.6999999999999993</v>
      </c>
      <c r="CG59" s="36">
        <f>'Indicator Data'!U62/'Indicator Data'!$CC62</f>
        <v>0.1218732852661408</v>
      </c>
      <c r="CH59" s="35">
        <f t="shared" si="97"/>
        <v>1.4</v>
      </c>
      <c r="CI59" s="35">
        <f t="shared" si="57"/>
        <v>6.3</v>
      </c>
      <c r="CJ59" s="35">
        <f>ROUND(IF('Indicator Data'!V62=0,0,IF(LOG('Indicator Data'!V62)&gt;CJ$195,10,IF(LOG('Indicator Data'!V62)&lt;CJ$194,0,10-(CJ$195-LOG('Indicator Data'!V62))/(CJ$195-CJ$194)*10))),1)</f>
        <v>9.3000000000000007</v>
      </c>
      <c r="CK59" s="36">
        <f>IF('Indicator Data'!V62/'Indicator Data'!$CC62&gt;1,1,'Indicator Data'!V62/'Indicator Data'!$CC62)</f>
        <v>0.32100551454832754</v>
      </c>
      <c r="CL59" s="35">
        <f t="shared" si="98"/>
        <v>3.2</v>
      </c>
      <c r="CM59" s="35">
        <f t="shared" si="58"/>
        <v>7.3</v>
      </c>
      <c r="CN59" s="35">
        <f>ROUND(IF('Indicator Data'!W62=0,0,IF(LOG('Indicator Data'!W62)&gt;CN$195,10,IF(LOG('Indicator Data'!W62)&lt;CN$194,0,10-(CN$195-LOG('Indicator Data'!W62))/(CN$195-CN$194)*10))),1)</f>
        <v>9.3000000000000007</v>
      </c>
      <c r="CO59" s="36">
        <f>'Indicator Data'!W62/'Indicator Data'!$CC62</f>
        <v>0.33166441059174473</v>
      </c>
      <c r="CP59" s="35">
        <f t="shared" si="99"/>
        <v>3.3</v>
      </c>
      <c r="CQ59" s="35">
        <f t="shared" si="59"/>
        <v>7.3</v>
      </c>
      <c r="CR59" s="35">
        <f t="shared" si="100"/>
        <v>7.2</v>
      </c>
      <c r="CS59" s="35">
        <f>IF('Indicator Data'!BS62="No data","x",ROUND(IF('Indicator Data'!BS62&gt;CS$195,0,IF('Indicator Data'!BS62&lt;CS$194,10,(CS$195-'Indicator Data'!BS62)/(CS$195-CS$194)*10)),1))</f>
        <v>10</v>
      </c>
      <c r="CT59" s="35">
        <f>IF('Indicator Data'!BT62="No data","x",ROUND(IF('Indicator Data'!BT62&gt;CT$195,0,IF('Indicator Data'!BT62&lt;CT$194,10,(CT$195-'Indicator Data'!BT62)/(CT$195-CT$194)*10)),1))</f>
        <v>9.8000000000000007</v>
      </c>
      <c r="CU59" s="35">
        <f>IF('Indicator Data'!AC62="No data","x",ROUND(IF('Indicator Data'!AC62&gt;CU$195,0,IF('Indicator Data'!AC62&lt;CU$194,10,(CU$195-'Indicator Data'!AC62)/(CU$195-CU$194)*10)),1))</f>
        <v>9.1999999999999993</v>
      </c>
      <c r="CV59" s="35">
        <f t="shared" si="101"/>
        <v>9.6999999999999993</v>
      </c>
      <c r="CW59" s="35">
        <f>IF('Indicator Data'!X62="No data","x",ROUND(IF(LOG('Indicator Data'!X62)&gt;CW$195,10,IF(LOG('Indicator Data'!X62)&lt;CW$194,0,10-(CW$195-LOG('Indicator Data'!X62))/(CW$195-CW$194)*10)),1))</f>
        <v>6.8</v>
      </c>
      <c r="CX59" s="35">
        <f>IF('Indicator Data'!Y62="No data","x",ROUND(IF('Indicator Data'!Y62&gt;CX$195,10,IF('Indicator Data'!Y62&lt;CX$194,0,10-(CX$195-'Indicator Data'!Y62)/(CX$195-CX$194)*10)),1))</f>
        <v>9.6</v>
      </c>
      <c r="CY59" s="35">
        <f>IF('Indicator Data'!Z62="No data","x",ROUND(IF('Indicator Data'!Z62&gt;CY$195,10,IF('Indicator Data'!Z62&lt;CY$194,0,10-(CY$195-'Indicator Data'!Z62)/(CY$195-CY$194)*10)),1))</f>
        <v>2.1</v>
      </c>
      <c r="CZ59" s="35">
        <f>IF('Indicator Data'!AA62="No data","x",ROUND(IF('Indicator Data'!AA62&gt;CZ$195,10,IF('Indicator Data'!AA62&lt;CZ$194,0,10-(CZ$195-'Indicator Data'!AA62)/(CZ$195-CZ$194)*10)),1))</f>
        <v>6.5</v>
      </c>
      <c r="DA59" s="35">
        <f t="shared" si="60"/>
        <v>6.3</v>
      </c>
      <c r="DB59" s="35">
        <f t="shared" si="61"/>
        <v>7.4</v>
      </c>
      <c r="DC59" s="35">
        <f>IF('Indicator Data'!AF62="No data","x",ROUND(IF('Indicator Data'!AF62&gt;DC$195,10,IF('Indicator Data'!AF62&lt;DC$194,0,10-(DC$195-'Indicator Data'!AF62)/(DC$195-DC$194)*10)),1))</f>
        <v>7.1</v>
      </c>
      <c r="DD59" s="35">
        <f>IF('Indicator Data'!AG62="No data","x",ROUND(IF('Indicator Data'!AG62&gt;DD$195,10,IF('Indicator Data'!AG62&lt;DD$194,0,10-(DD$195-'Indicator Data'!AG62)/(DD$195-DD$194)*10)),1))</f>
        <v>6.4</v>
      </c>
      <c r="DE59" s="35">
        <f t="shared" si="62"/>
        <v>6.4</v>
      </c>
      <c r="DF59" s="35">
        <f>IF('Indicator Data'!AB62="No data","x",ROUND(IF('Indicator Data'!AB62&gt;DF$195,10,IF('Indicator Data'!AB62&lt;DF$194,0,10-(DF$195-'Indicator Data'!AB62)/(DF$195-DF$194)*10)),1))</f>
        <v>7.5</v>
      </c>
      <c r="DG59" s="35">
        <f t="shared" si="63"/>
        <v>9.1</v>
      </c>
      <c r="DH59" s="144">
        <f>IF('Indicator Data'!AD62="No data","x",'Indicator Data'!AD62/'Indicator Data'!$CB62)</f>
        <v>1.0204100893410742E-4</v>
      </c>
      <c r="DI59" s="35">
        <f t="shared" si="64"/>
        <v>9</v>
      </c>
      <c r="DJ59" s="35">
        <f>IF('Indicator Data'!AE62="No data","x",ROUND(IF('Indicator Data'!AE62&gt;DJ$195,0,IF('Indicator Data'!AE62&lt;DJ$194,10,(DJ$195-'Indicator Data'!AE62)/(DJ$195-DJ$194)*10)),1))</f>
        <v>6</v>
      </c>
      <c r="DK59" s="35">
        <f t="shared" si="65"/>
        <v>7.5</v>
      </c>
      <c r="DL59" s="35">
        <f t="shared" si="66"/>
        <v>7.7</v>
      </c>
      <c r="DM59" s="37">
        <f t="shared" si="102"/>
        <v>7.4</v>
      </c>
      <c r="DN59" s="38">
        <f t="shared" si="103"/>
        <v>4.4000000000000004</v>
      </c>
      <c r="DO59" s="35">
        <f>ROUND(IF('Indicator Data'!AH62=0,0,IF('Indicator Data'!AH62&gt;DO$195,10,IF('Indicator Data'!AH62&lt;DO$194,0,10-(DO$195-'Indicator Data'!AH62)/(DO$195-DO$194)*10))),1)</f>
        <v>10</v>
      </c>
      <c r="DP59" s="35">
        <f>ROUND(IF('Indicator Data'!AI62=0,0,IF(LOG('Indicator Data'!AI62)&gt;LOG(DP$195),10,IF(LOG('Indicator Data'!AI62)&lt;LOG(DP$194),0,10-(LOG(DP$195)-LOG('Indicator Data'!AI62))/(LOG(DP$195)-LOG(DP$194))*10))),1)</f>
        <v>9.8000000000000007</v>
      </c>
      <c r="DQ59" s="37">
        <f t="shared" si="104"/>
        <v>9.9</v>
      </c>
      <c r="DR59" s="35">
        <f>'Indicator Data'!AJ62</f>
        <v>0</v>
      </c>
      <c r="DS59" s="35">
        <f>'Indicator Data'!AK62</f>
        <v>5</v>
      </c>
      <c r="DT59" s="37">
        <f t="shared" si="105"/>
        <v>9</v>
      </c>
      <c r="DU59" s="38">
        <f t="shared" si="106"/>
        <v>9</v>
      </c>
      <c r="DV59" s="13"/>
      <c r="DW59" s="83"/>
    </row>
    <row r="60" spans="1:127" s="2" customFormat="1" x14ac:dyDescent="0.3">
      <c r="A60" s="98" t="str">
        <f>'Indicator Data'!A63</f>
        <v>Fiji</v>
      </c>
      <c r="B60" s="39" t="str">
        <f>'Indicator Data'!B63</f>
        <v>FJI</v>
      </c>
      <c r="C60" s="35">
        <f>ROUND(IF('Indicator Data'!C63=0,0.1,IF(LOG('Indicator Data'!C63)&gt;C$195,10,IF(LOG('Indicator Data'!C63)&lt;C$194,0,10-(C$195-LOG('Indicator Data'!C63))/(C$195-C$194)*10))),1)</f>
        <v>5.0999999999999996</v>
      </c>
      <c r="D60" s="35">
        <f>ROUND(IF('Indicator Data'!D63=0,0.1,IF(LOG('Indicator Data'!D63)&gt;D$195,10,IF(LOG('Indicator Data'!D63)&lt;D$194,0,10-(D$195-LOG('Indicator Data'!D63))/(D$195-D$194)*10))),1)</f>
        <v>0.1</v>
      </c>
      <c r="E60" s="35">
        <f t="shared" si="67"/>
        <v>3</v>
      </c>
      <c r="F60" s="35">
        <f>IF('Indicator Data'!E63="No data",0.1,(ROUND(IF('Indicator Data'!E63=0,0,IF(LOG('Indicator Data'!E63)&gt;F$195,10,IF(LOG('Indicator Data'!E63)&lt;F$194,0,10-(F$195-LOG('Indicator Data'!E63))/(F$195-F$194)*10))),1)))</f>
        <v>0.1</v>
      </c>
      <c r="G60" s="35">
        <f>ROUND(IF('Indicator Data'!F63=0,0,IF(LOG('Indicator Data'!F63)&gt;G$195,10,IF(LOG('Indicator Data'!F63)&lt;G$194,0,10-(G$195-LOG('Indicator Data'!F63))/(G$195-G$194)*10))),1)</f>
        <v>6</v>
      </c>
      <c r="H60" s="35">
        <f>ROUND(IF('Indicator Data'!G63=0,0,IF(LOG('Indicator Data'!G63)&gt;H$195,10,IF(LOG('Indicator Data'!G63)&lt;H$194,0,10-(H$195-LOG('Indicator Data'!G63))/(H$195-H$194)*10))),1)</f>
        <v>5.0999999999999996</v>
      </c>
      <c r="I60" s="35">
        <f>ROUND(IF('Indicator Data'!H63=0,0,IF(LOG('Indicator Data'!H63)&gt;I$195,10,IF(LOG('Indicator Data'!H63)&lt;I$194,0,10-(I$195-LOG('Indicator Data'!H63))/(I$195-I$194)*10))),1)</f>
        <v>6.6</v>
      </c>
      <c r="J60" s="35">
        <f t="shared" si="68"/>
        <v>5.9</v>
      </c>
      <c r="K60" s="35">
        <f>ROUND(IF('Indicator Data'!I63=0,0,IF(LOG('Indicator Data'!I63)&gt;K$195,10,IF(LOG('Indicator Data'!I63)&lt;K$194,0,10-(K$195-LOG('Indicator Data'!I63))/(K$195-K$194)*10))),1)</f>
        <v>0</v>
      </c>
      <c r="L60" s="35">
        <f t="shared" si="69"/>
        <v>3.5</v>
      </c>
      <c r="M60" s="35">
        <f>ROUND(IF('Indicator Data'!J63=0,0,IF(LOG('Indicator Data'!J63)&gt;M$195,10,IF(LOG('Indicator Data'!J63)&lt;M$194,0,10-(M$195-LOG('Indicator Data'!J63))/(M$195-M$194)*10))),1)</f>
        <v>7.4</v>
      </c>
      <c r="N60" s="36">
        <f>'Indicator Data'!C63/'Indicator Data'!$CC63</f>
        <v>1.2739609502362274E-3</v>
      </c>
      <c r="O60" s="36">
        <f>'Indicator Data'!D63/'Indicator Data'!$CC63</f>
        <v>0</v>
      </c>
      <c r="P60" s="36" t="str">
        <f>IF(F60=0.1,"x",'Indicator Data'!E63/'Indicator Data'!$CC63)</f>
        <v>x</v>
      </c>
      <c r="Q60" s="36">
        <f>'Indicator Data'!F63/'Indicator Data'!$CC63</f>
        <v>4.3570923269926933E-5</v>
      </c>
      <c r="R60" s="36">
        <f>'Indicator Data'!G63/'Indicator Data'!$CC63</f>
        <v>1.2825533565553141E-2</v>
      </c>
      <c r="S60" s="36">
        <f>'Indicator Data'!H63/'Indicator Data'!$CC63</f>
        <v>5.0304045759335227E-4</v>
      </c>
      <c r="T60" s="36">
        <f>'Indicator Data'!I63/'Indicator Data'!$CC63</f>
        <v>0</v>
      </c>
      <c r="U60" s="36">
        <f>'Indicator Data'!J63/'Indicator Data'!$CC63</f>
        <v>1.0584424829955233E-2</v>
      </c>
      <c r="V60" s="35">
        <f t="shared" si="70"/>
        <v>6.4</v>
      </c>
      <c r="W60" s="35">
        <f t="shared" si="71"/>
        <v>0</v>
      </c>
      <c r="X60" s="35">
        <f t="shared" si="72"/>
        <v>3.9</v>
      </c>
      <c r="Y60" s="35">
        <f t="shared" si="73"/>
        <v>0.1</v>
      </c>
      <c r="Z60" s="35">
        <f t="shared" si="74"/>
        <v>9.1999999999999993</v>
      </c>
      <c r="AA60" s="35">
        <f t="shared" si="75"/>
        <v>7.1</v>
      </c>
      <c r="AB60" s="35">
        <f t="shared" si="76"/>
        <v>1</v>
      </c>
      <c r="AC60" s="35">
        <f t="shared" si="77"/>
        <v>4.7</v>
      </c>
      <c r="AD60" s="35">
        <f t="shared" si="78"/>
        <v>0</v>
      </c>
      <c r="AE60" s="35">
        <f t="shared" si="79"/>
        <v>2.7</v>
      </c>
      <c r="AF60" s="35">
        <f t="shared" si="80"/>
        <v>3.5</v>
      </c>
      <c r="AG60" s="35">
        <f>ROUND(IF('Indicator Data'!K63=0,0,IF('Indicator Data'!K63&gt;AG$195,10,IF('Indicator Data'!K63&lt;AG$194,0,10-(AG$195-'Indicator Data'!K63)/(AG$195-AG$194)*10))),1)</f>
        <v>1.9</v>
      </c>
      <c r="AH60" s="35">
        <f t="shared" si="81"/>
        <v>5.8</v>
      </c>
      <c r="AI60" s="35">
        <f t="shared" si="82"/>
        <v>0.1</v>
      </c>
      <c r="AJ60" s="35">
        <f t="shared" si="83"/>
        <v>6.1</v>
      </c>
      <c r="AK60" s="35">
        <f t="shared" si="84"/>
        <v>3.8</v>
      </c>
      <c r="AL60" s="35">
        <f t="shared" si="85"/>
        <v>5.0999999999999996</v>
      </c>
      <c r="AM60" s="35">
        <f t="shared" si="86"/>
        <v>0</v>
      </c>
      <c r="AN60" s="35">
        <f t="shared" si="87"/>
        <v>5.8</v>
      </c>
      <c r="AO60" s="143">
        <f t="shared" si="88"/>
        <v>3.5</v>
      </c>
      <c r="AP60" s="143">
        <f t="shared" si="41"/>
        <v>0.1</v>
      </c>
      <c r="AQ60" s="143">
        <f t="shared" si="89"/>
        <v>8</v>
      </c>
      <c r="AR60" s="143">
        <f t="shared" si="90"/>
        <v>3.1</v>
      </c>
      <c r="AS60" s="35">
        <f t="shared" si="91"/>
        <v>3.9</v>
      </c>
      <c r="AT60" s="35">
        <f>IF('Indicator Data'!L63="No data","x",IF('Indicator Data'!CD63&lt;1000,"x",ROUND((IF('Indicator Data'!L63&gt;AT$195,10,IF('Indicator Data'!L63&lt;AT$194,0,10-(AT$195-'Indicator Data'!L63)/(AT$195-AT$194)*10))),1)))</f>
        <v>0.9</v>
      </c>
      <c r="AU60" s="143">
        <f t="shared" si="92"/>
        <v>2.4</v>
      </c>
      <c r="AV60" s="35">
        <f>IF('Indicator Data'!M63="No data","x",ROUND(IF('Indicator Data'!M63=0,0,IF(LOG('Indicator Data'!M63)&gt;AV$195,10,IF(LOG('Indicator Data'!M63)&lt;AV$194,0,10-(AV$195-LOG('Indicator Data'!M63))/(AV$195-AV$194)*10))),1))</f>
        <v>0</v>
      </c>
      <c r="AW60" s="36">
        <f>IF(AV60="x","x",'Indicator Data'!M63/'Indicator Data'!$CC63)</f>
        <v>0</v>
      </c>
      <c r="AX60" s="35">
        <f t="shared" si="42"/>
        <v>0</v>
      </c>
      <c r="AY60" s="35">
        <f t="shared" si="43"/>
        <v>0</v>
      </c>
      <c r="AZ60" s="35" t="str">
        <f>IF('Indicator Data'!N63="No data","x",ROUND(IF('Indicator Data'!N63=0,0,IF(LOG('Indicator Data'!N63)&gt;AZ$195,10,IF(LOG('Indicator Data'!N63)&lt;AZ$194,0,10-(AZ$195-LOG('Indicator Data'!N63))/(AZ$195-AZ$194)*10))),1))</f>
        <v>x</v>
      </c>
      <c r="BA60" s="36" t="str">
        <f>IF(AZ60="x","x",'Indicator Data'!N63/'Indicator Data'!$CC63)</f>
        <v>x</v>
      </c>
      <c r="BB60" s="35" t="str">
        <f t="shared" si="44"/>
        <v>x</v>
      </c>
      <c r="BC60" s="35" t="str">
        <f t="shared" si="45"/>
        <v>x</v>
      </c>
      <c r="BD60" s="35" t="str">
        <f>IF('Indicator Data'!O63="No data","x",ROUND(IF('Indicator Data'!O63=0,0,IF(LOG('Indicator Data'!O63)&gt;BD$195,10,IF(LOG('Indicator Data'!O63)&lt;BD$194,0,10-(BD$195-LOG('Indicator Data'!O63))/(BD$195-BD$194)*10))),1))</f>
        <v>x</v>
      </c>
      <c r="BE60" s="36" t="str">
        <f>IF(BD60="x","x",'Indicator Data'!O63/'Indicator Data'!$CC63)</f>
        <v>x</v>
      </c>
      <c r="BF60" s="35" t="str">
        <f t="shared" si="46"/>
        <v>x</v>
      </c>
      <c r="BG60" s="35" t="str">
        <f t="shared" si="47"/>
        <v>x</v>
      </c>
      <c r="BH60" s="35" t="str">
        <f>IF('Indicator Data'!P63="No data","x",ROUND(IF('Indicator Data'!P63=0,0,IF(LOG('Indicator Data'!P63)&gt;BH$195,10,IF(LOG('Indicator Data'!P63)&lt;BH$194,0,10-(BH$195-LOG('Indicator Data'!P63))/(BH$195-BH$194)*10))),1))</f>
        <v>x</v>
      </c>
      <c r="BI60" s="36" t="str">
        <f>IF(BH60="x","x",'Indicator Data'!P63/'Indicator Data'!$CC63)</f>
        <v>x</v>
      </c>
      <c r="BJ60" s="35" t="str">
        <f t="shared" si="48"/>
        <v>x</v>
      </c>
      <c r="BK60" s="35" t="str">
        <f t="shared" si="49"/>
        <v>x</v>
      </c>
      <c r="BL60" s="35">
        <f t="shared" si="50"/>
        <v>0</v>
      </c>
      <c r="BM60" s="35">
        <f>ROUND(IF('Indicator Data'!Q63=0,0,IF(LOG('Indicator Data'!Q63)&gt;BM$195,10,IF(LOG('Indicator Data'!Q63)&lt;BM$194,0,10-(BM$195-LOG('Indicator Data'!Q63))/(BM$195-BM$194)*10))),1)</f>
        <v>0</v>
      </c>
      <c r="BN60" s="35">
        <f>ROUND(IF('Indicator Data'!R63=0,0,IF(LOG('Indicator Data'!R63)&gt;BN$195,10,IF(LOG('Indicator Data'!R63)&lt;BN$194,0,10-(BN$195-LOG('Indicator Data'!R63))/(BN$195-BN$194)*10))),1)</f>
        <v>0</v>
      </c>
      <c r="BO60" s="35">
        <f t="shared" si="51"/>
        <v>0</v>
      </c>
      <c r="BP60" s="36">
        <f>'Indicator Data'!Q63/'Indicator Data'!$CC63</f>
        <v>0</v>
      </c>
      <c r="BQ60" s="36">
        <f>'Indicator Data'!R63/'Indicator Data'!$CC63</f>
        <v>0</v>
      </c>
      <c r="BR60" s="35">
        <f t="shared" si="93"/>
        <v>0</v>
      </c>
      <c r="BS60" s="35">
        <f t="shared" si="94"/>
        <v>0</v>
      </c>
      <c r="BT60" s="35">
        <f t="shared" si="28"/>
        <v>0</v>
      </c>
      <c r="BU60" s="35">
        <f t="shared" si="52"/>
        <v>0</v>
      </c>
      <c r="BV60" s="35">
        <f>ROUND(IF('Indicator Data'!S63=0,0,IF(LOG('Indicator Data'!S63)&gt;BV$195,10,IF(LOG('Indicator Data'!S63)&lt;BV$194,0,10-(BV$195-LOG('Indicator Data'!S63))/(BV$195-BV$194)*10))),1)</f>
        <v>0</v>
      </c>
      <c r="BW60" s="35">
        <f>ROUND(IF('Indicator Data'!T63=0,0,IF(LOG('Indicator Data'!T63)&gt;BW$195,10,IF(LOG('Indicator Data'!T63)&lt;BW$194,0,10-(BW$195-LOG('Indicator Data'!T63))/(BW$195-BW$194)*10))),1)</f>
        <v>0</v>
      </c>
      <c r="BX60" s="35">
        <f t="shared" si="53"/>
        <v>0</v>
      </c>
      <c r="BY60" s="36">
        <f>'Indicator Data'!S63/'Indicator Data'!$CC63</f>
        <v>0</v>
      </c>
      <c r="BZ60" s="36">
        <f>'Indicator Data'!T63/'Indicator Data'!$CC63</f>
        <v>0</v>
      </c>
      <c r="CA60" s="35">
        <f t="shared" si="95"/>
        <v>0</v>
      </c>
      <c r="CB60" s="35">
        <f t="shared" si="96"/>
        <v>0</v>
      </c>
      <c r="CC60" s="35">
        <f t="shared" si="54"/>
        <v>0</v>
      </c>
      <c r="CD60" s="35">
        <f t="shared" si="55"/>
        <v>0</v>
      </c>
      <c r="CE60" s="35">
        <f t="shared" si="56"/>
        <v>0</v>
      </c>
      <c r="CF60" s="35">
        <f>ROUND(IF('Indicator Data'!U63=0,0,IF(LOG('Indicator Data'!U63)&gt;CF$195,10,IF(LOG('Indicator Data'!U63)&lt;CF$194,0,10-(CF$195-LOG('Indicator Data'!U63))/(CF$195-CF$194)*10))),1)</f>
        <v>6.8</v>
      </c>
      <c r="CG60" s="36">
        <f>'Indicator Data'!U63/'Indicator Data'!$CC63</f>
        <v>0.60425843441098426</v>
      </c>
      <c r="CH60" s="35">
        <f t="shared" si="97"/>
        <v>6.7</v>
      </c>
      <c r="CI60" s="35">
        <f t="shared" si="57"/>
        <v>6.8</v>
      </c>
      <c r="CJ60" s="35">
        <f>ROUND(IF('Indicator Data'!V63=0,0,IF(LOG('Indicator Data'!V63)&gt;CJ$195,10,IF(LOG('Indicator Data'!V63)&lt;CJ$194,0,10-(CJ$195-LOG('Indicator Data'!V63))/(CJ$195-CJ$194)*10))),1)</f>
        <v>6.7</v>
      </c>
      <c r="CK60" s="36">
        <f>IF('Indicator Data'!V63/'Indicator Data'!$CC63&gt;1,1,'Indicator Data'!V63/'Indicator Data'!$CC63)</f>
        <v>0.54803210026559157</v>
      </c>
      <c r="CL60" s="35">
        <f t="shared" si="98"/>
        <v>5.5</v>
      </c>
      <c r="CM60" s="35">
        <f t="shared" si="58"/>
        <v>6.1</v>
      </c>
      <c r="CN60" s="35">
        <f>ROUND(IF('Indicator Data'!W63=0,0,IF(LOG('Indicator Data'!W63)&gt;CN$195,10,IF(LOG('Indicator Data'!W63)&lt;CN$194,0,10-(CN$195-LOG('Indicator Data'!W63))/(CN$195-CN$194)*10))),1)</f>
        <v>7</v>
      </c>
      <c r="CO60" s="36">
        <f>'Indicator Data'!W63/'Indicator Data'!$CC63</f>
        <v>0.8629349887092741</v>
      </c>
      <c r="CP60" s="35">
        <f t="shared" si="99"/>
        <v>8.6</v>
      </c>
      <c r="CQ60" s="35">
        <f t="shared" si="59"/>
        <v>7.9</v>
      </c>
      <c r="CR60" s="35">
        <f t="shared" si="100"/>
        <v>5.8</v>
      </c>
      <c r="CS60" s="35">
        <f>IF('Indicator Data'!BS63="No data","x",ROUND(IF('Indicator Data'!BS63&gt;CS$195,0,IF('Indicator Data'!BS63&lt;CS$194,10,(CS$195-'Indicator Data'!BS63)/(CS$195-CS$194)*10)),1))</f>
        <v>0.5</v>
      </c>
      <c r="CT60" s="35">
        <f>IF('Indicator Data'!BT63="No data","x",ROUND(IF('Indicator Data'!BT63&gt;CT$195,0,IF('Indicator Data'!BT63&lt;CT$194,10,(CT$195-'Indicator Data'!BT63)/(CT$195-CT$194)*10)),1))</f>
        <v>1</v>
      </c>
      <c r="CU60" s="35" t="str">
        <f>IF('Indicator Data'!AC63="No data","x",ROUND(IF('Indicator Data'!AC63&gt;CU$195,0,IF('Indicator Data'!AC63&lt;CU$194,10,(CU$195-'Indicator Data'!AC63)/(CU$195-CU$194)*10)),1))</f>
        <v>x</v>
      </c>
      <c r="CV60" s="35">
        <f t="shared" si="101"/>
        <v>0.8</v>
      </c>
      <c r="CW60" s="35">
        <f>IF('Indicator Data'!X63="No data","x",ROUND(IF(LOG('Indicator Data'!X63)&gt;CW$195,10,IF(LOG('Indicator Data'!X63)&lt;CW$194,0,10-(CW$195-LOG('Indicator Data'!X63))/(CW$195-CW$194)*10)),1))</f>
        <v>5.6</v>
      </c>
      <c r="CX60" s="35">
        <f>IF('Indicator Data'!Y63="No data","x",ROUND(IF('Indicator Data'!Y63&gt;CX$195,10,IF('Indicator Data'!Y63&lt;CX$194,0,10-(CX$195-'Indicator Data'!Y63)/(CX$195-CX$194)*10)),1))</f>
        <v>3.2</v>
      </c>
      <c r="CY60" s="35">
        <f>IF('Indicator Data'!Z63="No data","x",ROUND(IF('Indicator Data'!Z63&gt;CY$195,10,IF('Indicator Data'!Z63&lt;CY$194,0,10-(CY$195-'Indicator Data'!Z63)/(CY$195-CY$194)*10)),1))</f>
        <v>5.7</v>
      </c>
      <c r="CZ60" s="35">
        <f>IF('Indicator Data'!AA63="No data","x",ROUND(IF('Indicator Data'!AA63&gt;CZ$195,10,IF('Indicator Data'!AA63&lt;CZ$194,0,10-(CZ$195-'Indicator Data'!AA63)/(CZ$195-CZ$194)*10)),1))</f>
        <v>6.4</v>
      </c>
      <c r="DA60" s="35">
        <f t="shared" si="60"/>
        <v>5.2</v>
      </c>
      <c r="DB60" s="35">
        <f t="shared" si="61"/>
        <v>3.7</v>
      </c>
      <c r="DC60" s="35">
        <f>IF('Indicator Data'!AF63="No data","x",ROUND(IF('Indicator Data'!AF63&gt;DC$195,10,IF('Indicator Data'!AF63&lt;DC$194,0,10-(DC$195-'Indicator Data'!AF63)/(DC$195-DC$194)*10)),1))</f>
        <v>1.2</v>
      </c>
      <c r="DD60" s="35">
        <f>IF('Indicator Data'!AG63="No data","x",ROUND(IF('Indicator Data'!AG63&gt;DD$195,10,IF('Indicator Data'!AG63&lt;DD$194,0,10-(DD$195-'Indicator Data'!AG63)/(DD$195-DD$194)*10)),1))</f>
        <v>3.3</v>
      </c>
      <c r="DE60" s="35">
        <f t="shared" si="62"/>
        <v>4.2</v>
      </c>
      <c r="DF60" s="35">
        <f>IF('Indicator Data'!AB63="No data","x",ROUND(IF('Indicator Data'!AB63&gt;DF$195,10,IF('Indicator Data'!AB63&lt;DF$194,0,10-(DF$195-'Indicator Data'!AB63)/(DF$195-DF$194)*10)),1))</f>
        <v>0</v>
      </c>
      <c r="DG60" s="35">
        <f t="shared" si="63"/>
        <v>0.5</v>
      </c>
      <c r="DH60" s="144">
        <f>IF('Indicator Data'!AD63="No data","x",'Indicator Data'!AD63/'Indicator Data'!$CB63)</f>
        <v>3.0230555394425082E-4</v>
      </c>
      <c r="DI60" s="35">
        <f t="shared" si="64"/>
        <v>7</v>
      </c>
      <c r="DJ60" s="35">
        <f>IF('Indicator Data'!AE63="No data","x",ROUND(IF('Indicator Data'!AE63&gt;DJ$195,0,IF('Indicator Data'!AE63&lt;DJ$194,10,(DJ$195-'Indicator Data'!AE63)/(DJ$195-DJ$194)*10)),1))</f>
        <v>2</v>
      </c>
      <c r="DK60" s="35">
        <f t="shared" si="65"/>
        <v>4.5</v>
      </c>
      <c r="DL60" s="35">
        <f t="shared" si="66"/>
        <v>3.1</v>
      </c>
      <c r="DM60" s="37">
        <f t="shared" si="102"/>
        <v>3.4</v>
      </c>
      <c r="DN60" s="38">
        <f t="shared" si="103"/>
        <v>3.9</v>
      </c>
      <c r="DO60" s="35">
        <f>ROUND(IF('Indicator Data'!AH63=0,0,IF('Indicator Data'!AH63&gt;DO$195,10,IF('Indicator Data'!AH63&lt;DO$194,0,10-(DO$195-'Indicator Data'!AH63)/(DO$195-DO$194)*10))),1)</f>
        <v>0.1</v>
      </c>
      <c r="DP60" s="35">
        <f>ROUND(IF('Indicator Data'!AI63=0,0,IF(LOG('Indicator Data'!AI63)&gt;LOG(DP$195),10,IF(LOG('Indicator Data'!AI63)&lt;LOG(DP$194),0,10-(LOG(DP$195)-LOG('Indicator Data'!AI63))/(LOG(DP$195)-LOG(DP$194))*10))),1)</f>
        <v>0</v>
      </c>
      <c r="DQ60" s="37">
        <f t="shared" si="104"/>
        <v>0.1</v>
      </c>
      <c r="DR60" s="35">
        <f>'Indicator Data'!AJ63</f>
        <v>0</v>
      </c>
      <c r="DS60" s="35">
        <f>'Indicator Data'!AK63</f>
        <v>0</v>
      </c>
      <c r="DT60" s="37">
        <f t="shared" si="105"/>
        <v>0</v>
      </c>
      <c r="DU60" s="38">
        <f t="shared" si="106"/>
        <v>0.1</v>
      </c>
      <c r="DV60" s="13"/>
      <c r="DW60" s="83"/>
    </row>
    <row r="61" spans="1:127" s="2" customFormat="1" x14ac:dyDescent="0.3">
      <c r="A61" s="98" t="str">
        <f>'Indicator Data'!A64</f>
        <v>Finland</v>
      </c>
      <c r="B61" s="39" t="str">
        <f>'Indicator Data'!B64</f>
        <v>FIN</v>
      </c>
      <c r="C61" s="35">
        <f>ROUND(IF('Indicator Data'!C64=0,0.1,IF(LOG('Indicator Data'!C64)&gt;C$195,10,IF(LOG('Indicator Data'!C64)&lt;C$194,0,10-(C$195-LOG('Indicator Data'!C64))/(C$195-C$194)*10))),1)</f>
        <v>0.1</v>
      </c>
      <c r="D61" s="35">
        <f>ROUND(IF('Indicator Data'!D64=0,0.1,IF(LOG('Indicator Data'!D64)&gt;D$195,10,IF(LOG('Indicator Data'!D64)&lt;D$194,0,10-(D$195-LOG('Indicator Data'!D64))/(D$195-D$194)*10))),1)</f>
        <v>0.1</v>
      </c>
      <c r="E61" s="35">
        <f t="shared" si="67"/>
        <v>0.1</v>
      </c>
      <c r="F61" s="35">
        <f>IF('Indicator Data'!E64="No data",0.1,(ROUND(IF('Indicator Data'!E64=0,0,IF(LOG('Indicator Data'!E64)&gt;F$195,10,IF(LOG('Indicator Data'!E64)&lt;F$194,0,10-(F$195-LOG('Indicator Data'!E64))/(F$195-F$194)*10))),1)))</f>
        <v>0.1</v>
      </c>
      <c r="G61" s="35">
        <f>ROUND(IF('Indicator Data'!F64=0,0,IF(LOG('Indicator Data'!F64)&gt;G$195,10,IF(LOG('Indicator Data'!F64)&lt;G$194,0,10-(G$195-LOG('Indicator Data'!F64))/(G$195-G$194)*10))),1)</f>
        <v>0</v>
      </c>
      <c r="H61" s="35">
        <f>ROUND(IF('Indicator Data'!G64=0,0,IF(LOG('Indicator Data'!G64)&gt;H$195,10,IF(LOG('Indicator Data'!G64)&lt;H$194,0,10-(H$195-LOG('Indicator Data'!G64))/(H$195-H$194)*10))),1)</f>
        <v>0</v>
      </c>
      <c r="I61" s="35">
        <f>ROUND(IF('Indicator Data'!H64=0,0,IF(LOG('Indicator Data'!H64)&gt;I$195,10,IF(LOG('Indicator Data'!H64)&lt;I$194,0,10-(I$195-LOG('Indicator Data'!H64))/(I$195-I$194)*10))),1)</f>
        <v>0</v>
      </c>
      <c r="J61" s="35">
        <f t="shared" si="68"/>
        <v>0</v>
      </c>
      <c r="K61" s="35">
        <f>ROUND(IF('Indicator Data'!I64=0,0,IF(LOG('Indicator Data'!I64)&gt;K$195,10,IF(LOG('Indicator Data'!I64)&lt;K$194,0,10-(K$195-LOG('Indicator Data'!I64))/(K$195-K$194)*10))),1)</f>
        <v>0</v>
      </c>
      <c r="L61" s="35">
        <f t="shared" si="69"/>
        <v>0</v>
      </c>
      <c r="M61" s="35">
        <f>ROUND(IF('Indicator Data'!J64=0,0,IF(LOG('Indicator Data'!J64)&gt;M$195,10,IF(LOG('Indicator Data'!J64)&lt;M$194,0,10-(M$195-LOG('Indicator Data'!J64))/(M$195-M$194)*10))),1)</f>
        <v>0</v>
      </c>
      <c r="N61" s="36">
        <f>'Indicator Data'!C64/'Indicator Data'!$CC64</f>
        <v>0</v>
      </c>
      <c r="O61" s="36">
        <f>'Indicator Data'!D64/'Indicator Data'!$CC64</f>
        <v>0</v>
      </c>
      <c r="P61" s="36" t="str">
        <f>IF(F61=0.1,"x",'Indicator Data'!E64/'Indicator Data'!$CC64)</f>
        <v>x</v>
      </c>
      <c r="Q61" s="36">
        <f>'Indicator Data'!F64/'Indicator Data'!$CC64</f>
        <v>0</v>
      </c>
      <c r="R61" s="36">
        <f>'Indicator Data'!G64/'Indicator Data'!$CC64</f>
        <v>0</v>
      </c>
      <c r="S61" s="36">
        <f>'Indicator Data'!H64/'Indicator Data'!$CC64</f>
        <v>0</v>
      </c>
      <c r="T61" s="36">
        <f>'Indicator Data'!I64/'Indicator Data'!$CC64</f>
        <v>0</v>
      </c>
      <c r="U61" s="36">
        <f>'Indicator Data'!J64/'Indicator Data'!$CC64</f>
        <v>0</v>
      </c>
      <c r="V61" s="35">
        <f t="shared" si="70"/>
        <v>0</v>
      </c>
      <c r="W61" s="35">
        <f t="shared" si="71"/>
        <v>0</v>
      </c>
      <c r="X61" s="35">
        <f t="shared" si="72"/>
        <v>0</v>
      </c>
      <c r="Y61" s="35">
        <f t="shared" si="73"/>
        <v>0.1</v>
      </c>
      <c r="Z61" s="35">
        <f t="shared" si="74"/>
        <v>0</v>
      </c>
      <c r="AA61" s="35">
        <f t="shared" si="75"/>
        <v>0</v>
      </c>
      <c r="AB61" s="35">
        <f t="shared" si="76"/>
        <v>0</v>
      </c>
      <c r="AC61" s="35">
        <f t="shared" si="77"/>
        <v>0</v>
      </c>
      <c r="AD61" s="35">
        <f t="shared" si="78"/>
        <v>0</v>
      </c>
      <c r="AE61" s="35">
        <f t="shared" si="79"/>
        <v>0</v>
      </c>
      <c r="AF61" s="35">
        <f t="shared" si="80"/>
        <v>0</v>
      </c>
      <c r="AG61" s="35">
        <f>ROUND(IF('Indicator Data'!K64=0,0,IF('Indicator Data'!K64&gt;AG$195,10,IF('Indicator Data'!K64&lt;AG$194,0,10-(AG$195-'Indicator Data'!K64)/(AG$195-AG$194)*10))),1)</f>
        <v>0</v>
      </c>
      <c r="AH61" s="35">
        <f t="shared" si="81"/>
        <v>0.1</v>
      </c>
      <c r="AI61" s="35">
        <f t="shared" si="82"/>
        <v>0.1</v>
      </c>
      <c r="AJ61" s="35">
        <f t="shared" si="83"/>
        <v>0</v>
      </c>
      <c r="AK61" s="35">
        <f t="shared" si="84"/>
        <v>0</v>
      </c>
      <c r="AL61" s="35">
        <f t="shared" si="85"/>
        <v>0</v>
      </c>
      <c r="AM61" s="35">
        <f t="shared" si="86"/>
        <v>0</v>
      </c>
      <c r="AN61" s="35">
        <f t="shared" si="87"/>
        <v>0</v>
      </c>
      <c r="AO61" s="143">
        <f t="shared" si="88"/>
        <v>0.1</v>
      </c>
      <c r="AP61" s="143">
        <f t="shared" si="41"/>
        <v>0.1</v>
      </c>
      <c r="AQ61" s="143">
        <f t="shared" si="89"/>
        <v>0</v>
      </c>
      <c r="AR61" s="143">
        <f t="shared" si="90"/>
        <v>0</v>
      </c>
      <c r="AS61" s="35">
        <f t="shared" si="91"/>
        <v>0</v>
      </c>
      <c r="AT61" s="35">
        <f>IF('Indicator Data'!L64="No data","x",IF('Indicator Data'!CD64&lt;1000,"x",ROUND((IF('Indicator Data'!L64&gt;AT$195,10,IF('Indicator Data'!L64&lt;AT$194,0,10-(AT$195-'Indicator Data'!L64)/(AT$195-AT$194)*10))),1)))</f>
        <v>3.7</v>
      </c>
      <c r="AU61" s="143">
        <f t="shared" si="92"/>
        <v>1.9</v>
      </c>
      <c r="AV61" s="35">
        <f>IF('Indicator Data'!M64="No data","x",ROUND(IF('Indicator Data'!M64=0,0,IF(LOG('Indicator Data'!M64)&gt;AV$195,10,IF(LOG('Indicator Data'!M64)&lt;AV$194,0,10-(AV$195-LOG('Indicator Data'!M64))/(AV$195-AV$194)*10))),1))</f>
        <v>0</v>
      </c>
      <c r="AW61" s="36">
        <f>IF(AV61="x","x",'Indicator Data'!M64/'Indicator Data'!$CC64)</f>
        <v>0</v>
      </c>
      <c r="AX61" s="35">
        <f t="shared" si="42"/>
        <v>0</v>
      </c>
      <c r="AY61" s="35">
        <f t="shared" si="43"/>
        <v>0</v>
      </c>
      <c r="AZ61" s="35" t="str">
        <f>IF('Indicator Data'!N64="No data","x",ROUND(IF('Indicator Data'!N64=0,0,IF(LOG('Indicator Data'!N64)&gt;AZ$195,10,IF(LOG('Indicator Data'!N64)&lt;AZ$194,0,10-(AZ$195-LOG('Indicator Data'!N64))/(AZ$195-AZ$194)*10))),1))</f>
        <v>x</v>
      </c>
      <c r="BA61" s="36" t="str">
        <f>IF(AZ61="x","x",'Indicator Data'!N64/'Indicator Data'!$CC64)</f>
        <v>x</v>
      </c>
      <c r="BB61" s="35" t="str">
        <f t="shared" si="44"/>
        <v>x</v>
      </c>
      <c r="BC61" s="35" t="str">
        <f t="shared" si="45"/>
        <v>x</v>
      </c>
      <c r="BD61" s="35" t="str">
        <f>IF('Indicator Data'!O64="No data","x",ROUND(IF('Indicator Data'!O64=0,0,IF(LOG('Indicator Data'!O64)&gt;BD$195,10,IF(LOG('Indicator Data'!O64)&lt;BD$194,0,10-(BD$195-LOG('Indicator Data'!O64))/(BD$195-BD$194)*10))),1))</f>
        <v>x</v>
      </c>
      <c r="BE61" s="36" t="str">
        <f>IF(BD61="x","x",'Indicator Data'!O64/'Indicator Data'!$CC64)</f>
        <v>x</v>
      </c>
      <c r="BF61" s="35" t="str">
        <f t="shared" si="46"/>
        <v>x</v>
      </c>
      <c r="BG61" s="35" t="str">
        <f t="shared" si="47"/>
        <v>x</v>
      </c>
      <c r="BH61" s="35" t="str">
        <f>IF('Indicator Data'!P64="No data","x",ROUND(IF('Indicator Data'!P64=0,0,IF(LOG('Indicator Data'!P64)&gt;BH$195,10,IF(LOG('Indicator Data'!P64)&lt;BH$194,0,10-(BH$195-LOG('Indicator Data'!P64))/(BH$195-BH$194)*10))),1))</f>
        <v>x</v>
      </c>
      <c r="BI61" s="36" t="str">
        <f>IF(BH61="x","x",'Indicator Data'!P64/'Indicator Data'!$CC64)</f>
        <v>x</v>
      </c>
      <c r="BJ61" s="35" t="str">
        <f t="shared" si="48"/>
        <v>x</v>
      </c>
      <c r="BK61" s="35" t="str">
        <f t="shared" si="49"/>
        <v>x</v>
      </c>
      <c r="BL61" s="35">
        <f t="shared" si="50"/>
        <v>0</v>
      </c>
      <c r="BM61" s="35">
        <f>ROUND(IF('Indicator Data'!Q64=0,0,IF(LOG('Indicator Data'!Q64)&gt;BM$195,10,IF(LOG('Indicator Data'!Q64)&lt;BM$194,0,10-(BM$195-LOG('Indicator Data'!Q64))/(BM$195-BM$194)*10))),1)</f>
        <v>0</v>
      </c>
      <c r="BN61" s="35">
        <f>ROUND(IF('Indicator Data'!R64=0,0,IF(LOG('Indicator Data'!R64)&gt;BN$195,10,IF(LOG('Indicator Data'!R64)&lt;BN$194,0,10-(BN$195-LOG('Indicator Data'!R64))/(BN$195-BN$194)*10))),1)</f>
        <v>0</v>
      </c>
      <c r="BO61" s="35">
        <f t="shared" si="51"/>
        <v>0</v>
      </c>
      <c r="BP61" s="36">
        <f>'Indicator Data'!Q64/'Indicator Data'!$CC64</f>
        <v>0</v>
      </c>
      <c r="BQ61" s="36">
        <f>'Indicator Data'!R64/'Indicator Data'!$CC64</f>
        <v>0</v>
      </c>
      <c r="BR61" s="35">
        <f t="shared" si="93"/>
        <v>0</v>
      </c>
      <c r="BS61" s="35">
        <f t="shared" si="94"/>
        <v>0</v>
      </c>
      <c r="BT61" s="35">
        <f t="shared" si="28"/>
        <v>0</v>
      </c>
      <c r="BU61" s="35">
        <f t="shared" si="52"/>
        <v>0</v>
      </c>
      <c r="BV61" s="35">
        <f>ROUND(IF('Indicator Data'!S64=0,0,IF(LOG('Indicator Data'!S64)&gt;BV$195,10,IF(LOG('Indicator Data'!S64)&lt;BV$194,0,10-(BV$195-LOG('Indicator Data'!S64))/(BV$195-BV$194)*10))),1)</f>
        <v>0</v>
      </c>
      <c r="BW61" s="35">
        <f>ROUND(IF('Indicator Data'!T64=0,0,IF(LOG('Indicator Data'!T64)&gt;BW$195,10,IF(LOG('Indicator Data'!T64)&lt;BW$194,0,10-(BW$195-LOG('Indicator Data'!T64))/(BW$195-BW$194)*10))),1)</f>
        <v>0</v>
      </c>
      <c r="BX61" s="35">
        <f t="shared" si="53"/>
        <v>0</v>
      </c>
      <c r="BY61" s="36">
        <f>'Indicator Data'!S64/'Indicator Data'!$CC64</f>
        <v>0</v>
      </c>
      <c r="BZ61" s="36">
        <f>'Indicator Data'!T64/'Indicator Data'!$CC64</f>
        <v>0</v>
      </c>
      <c r="CA61" s="35">
        <f t="shared" si="95"/>
        <v>0</v>
      </c>
      <c r="CB61" s="35">
        <f t="shared" si="96"/>
        <v>0</v>
      </c>
      <c r="CC61" s="35">
        <f t="shared" si="54"/>
        <v>0</v>
      </c>
      <c r="CD61" s="35">
        <f t="shared" si="55"/>
        <v>0</v>
      </c>
      <c r="CE61" s="35">
        <f t="shared" si="56"/>
        <v>0</v>
      </c>
      <c r="CF61" s="35">
        <f>ROUND(IF('Indicator Data'!U64=0,0,IF(LOG('Indicator Data'!U64)&gt;CF$195,10,IF(LOG('Indicator Data'!U64)&lt;CF$194,0,10-(CF$195-LOG('Indicator Data'!U64))/(CF$195-CF$194)*10))),1)</f>
        <v>0</v>
      </c>
      <c r="CG61" s="36">
        <f>'Indicator Data'!U64/'Indicator Data'!$CC64</f>
        <v>0</v>
      </c>
      <c r="CH61" s="35">
        <f t="shared" si="97"/>
        <v>0</v>
      </c>
      <c r="CI61" s="35">
        <f t="shared" si="57"/>
        <v>0</v>
      </c>
      <c r="CJ61" s="35">
        <f>ROUND(IF('Indicator Data'!V64=0,0,IF(LOG('Indicator Data'!V64)&gt;CJ$195,10,IF(LOG('Indicator Data'!V64)&lt;CJ$194,0,10-(CJ$195-LOG('Indicator Data'!V64))/(CJ$195-CJ$194)*10))),1)</f>
        <v>0</v>
      </c>
      <c r="CK61" s="36">
        <f>IF('Indicator Data'!V64/'Indicator Data'!$CC64&gt;1,1,'Indicator Data'!V64/'Indicator Data'!$CC64)</f>
        <v>0</v>
      </c>
      <c r="CL61" s="35">
        <f t="shared" si="98"/>
        <v>0</v>
      </c>
      <c r="CM61" s="35">
        <f t="shared" si="58"/>
        <v>0</v>
      </c>
      <c r="CN61" s="35">
        <f>ROUND(IF('Indicator Data'!W64=0,0,IF(LOG('Indicator Data'!W64)&gt;CN$195,10,IF(LOG('Indicator Data'!W64)&lt;CN$194,0,10-(CN$195-LOG('Indicator Data'!W64))/(CN$195-CN$194)*10))),1)</f>
        <v>0</v>
      </c>
      <c r="CO61" s="36">
        <f>'Indicator Data'!W64/'Indicator Data'!$CC64</f>
        <v>0</v>
      </c>
      <c r="CP61" s="35">
        <f t="shared" si="99"/>
        <v>0</v>
      </c>
      <c r="CQ61" s="35">
        <f t="shared" si="59"/>
        <v>0</v>
      </c>
      <c r="CR61" s="35">
        <f t="shared" si="100"/>
        <v>0</v>
      </c>
      <c r="CS61" s="35">
        <f>IF('Indicator Data'!BS64="No data","x",ROUND(IF('Indicator Data'!BS64&gt;CS$195,0,IF('Indicator Data'!BS64&lt;CS$194,10,(CS$195-'Indicator Data'!BS64)/(CS$195-CS$194)*10)),1))</f>
        <v>0.1</v>
      </c>
      <c r="CT61" s="35">
        <f>IF('Indicator Data'!BT64="No data","x",ROUND(IF('Indicator Data'!BT64&gt;CT$195,0,IF('Indicator Data'!BT64&lt;CT$194,10,(CT$195-'Indicator Data'!BT64)/(CT$195-CT$194)*10)),1))</f>
        <v>0</v>
      </c>
      <c r="CU61" s="35" t="str">
        <f>IF('Indicator Data'!AC64="No data","x",ROUND(IF('Indicator Data'!AC64&gt;CU$195,0,IF('Indicator Data'!AC64&lt;CU$194,10,(CU$195-'Indicator Data'!AC64)/(CU$195-CU$194)*10)),1))</f>
        <v>x</v>
      </c>
      <c r="CV61" s="35">
        <f t="shared" si="101"/>
        <v>0.1</v>
      </c>
      <c r="CW61" s="35">
        <f>IF('Indicator Data'!X64="No data","x",ROUND(IF(LOG('Indicator Data'!X64)&gt;CW$195,10,IF(LOG('Indicator Data'!X64)&lt;CW$194,0,10-(CW$195-LOG('Indicator Data'!X64))/(CW$195-CW$194)*10)),1))</f>
        <v>4.2</v>
      </c>
      <c r="CX61" s="35">
        <f>IF('Indicator Data'!Y64="No data","x",ROUND(IF('Indicator Data'!Y64&gt;CX$195,10,IF('Indicator Data'!Y64&lt;CX$194,0,10-(CX$195-'Indicator Data'!Y64)/(CX$195-CX$194)*10)),1))</f>
        <v>0.4</v>
      </c>
      <c r="CY61" s="35">
        <f>IF('Indicator Data'!Z64="No data","x",ROUND(IF('Indicator Data'!Z64&gt;CY$195,10,IF('Indicator Data'!Z64&lt;CY$194,0,10-(CY$195-'Indicator Data'!Z64)/(CY$195-CY$194)*10)),1))</f>
        <v>8.5</v>
      </c>
      <c r="CZ61" s="35">
        <f>IF('Indicator Data'!AA64="No data","x",ROUND(IF('Indicator Data'!AA64&gt;CZ$195,10,IF('Indicator Data'!AA64&lt;CZ$194,0,10-(CZ$195-'Indicator Data'!AA64)/(CZ$195-CZ$194)*10)),1))</f>
        <v>0.2</v>
      </c>
      <c r="DA61" s="35">
        <f t="shared" si="60"/>
        <v>3.3</v>
      </c>
      <c r="DB61" s="35">
        <f t="shared" si="61"/>
        <v>2.2000000000000002</v>
      </c>
      <c r="DC61" s="35" t="str">
        <f>IF('Indicator Data'!AF64="No data","x",ROUND(IF('Indicator Data'!AF64&gt;DC$195,10,IF('Indicator Data'!AF64&lt;DC$194,0,10-(DC$195-'Indicator Data'!AF64)/(DC$195-DC$194)*10)),1))</f>
        <v>x</v>
      </c>
      <c r="DD61" s="35">
        <f>IF('Indicator Data'!AG64="No data","x",ROUND(IF('Indicator Data'!AG64&gt;DD$195,10,IF('Indicator Data'!AG64&lt;DD$194,0,10-(DD$195-'Indicator Data'!AG64)/(DD$195-DD$194)*10)),1))</f>
        <v>0</v>
      </c>
      <c r="DE61" s="35">
        <f t="shared" si="62"/>
        <v>2.7</v>
      </c>
      <c r="DF61" s="35">
        <f>IF('Indicator Data'!AB64="No data","x",ROUND(IF('Indicator Data'!AB64&gt;DF$195,10,IF('Indicator Data'!AB64&lt;DF$194,0,10-(DF$195-'Indicator Data'!AB64)/(DF$195-DF$194)*10)),1))</f>
        <v>0</v>
      </c>
      <c r="DG61" s="35">
        <f t="shared" si="63"/>
        <v>0</v>
      </c>
      <c r="DH61" s="144">
        <f>IF('Indicator Data'!AD64="No data","x",'Indicator Data'!AD64/'Indicator Data'!$CB64)</f>
        <v>4.6780940665090698E-4</v>
      </c>
      <c r="DI61" s="35">
        <f t="shared" si="64"/>
        <v>5.3</v>
      </c>
      <c r="DJ61" s="35">
        <f>IF('Indicator Data'!AE64="No data","x",ROUND(IF('Indicator Data'!AE64&gt;DJ$195,0,IF('Indicator Data'!AE64&lt;DJ$194,10,(DJ$195-'Indicator Data'!AE64)/(DJ$195-DJ$194)*10)),1))</f>
        <v>0</v>
      </c>
      <c r="DK61" s="35">
        <f t="shared" si="65"/>
        <v>2.7</v>
      </c>
      <c r="DL61" s="35">
        <f t="shared" si="66"/>
        <v>1.8</v>
      </c>
      <c r="DM61" s="37">
        <f t="shared" si="102"/>
        <v>1.1000000000000001</v>
      </c>
      <c r="DN61" s="38">
        <f t="shared" si="103"/>
        <v>0.6</v>
      </c>
      <c r="DO61" s="35">
        <f>ROUND(IF('Indicator Data'!AH64=0,0,IF('Indicator Data'!AH64&gt;DO$195,10,IF('Indicator Data'!AH64&lt;DO$194,0,10-(DO$195-'Indicator Data'!AH64)/(DO$195-DO$194)*10))),1)</f>
        <v>0</v>
      </c>
      <c r="DP61" s="35">
        <f>ROUND(IF('Indicator Data'!AI64=0,0,IF(LOG('Indicator Data'!AI64)&gt;LOG(DP$195),10,IF(LOG('Indicator Data'!AI64)&lt;LOG(DP$194),0,10-(LOG(DP$195)-LOG('Indicator Data'!AI64))/(LOG(DP$195)-LOG(DP$194))*10))),1)</f>
        <v>0</v>
      </c>
      <c r="DQ61" s="37">
        <f t="shared" si="104"/>
        <v>0</v>
      </c>
      <c r="DR61" s="35">
        <f>'Indicator Data'!AJ64</f>
        <v>0</v>
      </c>
      <c r="DS61" s="35">
        <f>'Indicator Data'!AK64</f>
        <v>0</v>
      </c>
      <c r="DT61" s="37">
        <f t="shared" si="105"/>
        <v>0</v>
      </c>
      <c r="DU61" s="38">
        <f t="shared" si="106"/>
        <v>0</v>
      </c>
      <c r="DV61" s="13"/>
      <c r="DW61" s="83"/>
    </row>
    <row r="62" spans="1:127" s="2" customFormat="1" x14ac:dyDescent="0.3">
      <c r="A62" s="98" t="str">
        <f>'Indicator Data'!A65</f>
        <v>France</v>
      </c>
      <c r="B62" s="39" t="str">
        <f>'Indicator Data'!B65</f>
        <v>FRA</v>
      </c>
      <c r="C62" s="35">
        <f>ROUND(IF('Indicator Data'!C65=0,0.1,IF(LOG('Indicator Data'!C65)&gt;C$195,10,IF(LOG('Indicator Data'!C65)&lt;C$194,0,10-(C$195-LOG('Indicator Data'!C65))/(C$195-C$194)*10))),1)</f>
        <v>8</v>
      </c>
      <c r="D62" s="35">
        <f>ROUND(IF('Indicator Data'!D65=0,0.1,IF(LOG('Indicator Data'!D65)&gt;D$195,10,IF(LOG('Indicator Data'!D65)&lt;D$194,0,10-(D$195-LOG('Indicator Data'!D65))/(D$195-D$194)*10))),1)</f>
        <v>0.1</v>
      </c>
      <c r="E62" s="35">
        <f t="shared" si="67"/>
        <v>5.3</v>
      </c>
      <c r="F62" s="35">
        <f>IF('Indicator Data'!E65="No data",0.1,(ROUND(IF('Indicator Data'!E65=0,0,IF(LOG('Indicator Data'!E65)&gt;F$195,10,IF(LOG('Indicator Data'!E65)&lt;F$194,0,10-(F$195-LOG('Indicator Data'!E65))/(F$195-F$194)*10))),1)))</f>
        <v>8.5</v>
      </c>
      <c r="G62" s="35">
        <f>ROUND(IF('Indicator Data'!F65=0,0,IF(LOG('Indicator Data'!F65)&gt;G$195,10,IF(LOG('Indicator Data'!F65)&lt;G$194,0,10-(G$195-LOG('Indicator Data'!F65))/(G$195-G$194)*10))),1)</f>
        <v>6.1</v>
      </c>
      <c r="H62" s="35">
        <f>ROUND(IF('Indicator Data'!G65=0,0,IF(LOG('Indicator Data'!G65)&gt;H$195,10,IF(LOG('Indicator Data'!G65)&lt;H$194,0,10-(H$195-LOG('Indicator Data'!G65))/(H$195-H$194)*10))),1)</f>
        <v>0</v>
      </c>
      <c r="I62" s="35">
        <f>ROUND(IF('Indicator Data'!H65=0,0,IF(LOG('Indicator Data'!H65)&gt;I$195,10,IF(LOG('Indicator Data'!H65)&lt;I$194,0,10-(I$195-LOG('Indicator Data'!H65))/(I$195-I$194)*10))),1)</f>
        <v>0</v>
      </c>
      <c r="J62" s="35">
        <f t="shared" si="68"/>
        <v>0</v>
      </c>
      <c r="K62" s="35">
        <f>ROUND(IF('Indicator Data'!I65=0,0,IF(LOG('Indicator Data'!I65)&gt;K$195,10,IF(LOG('Indicator Data'!I65)&lt;K$194,0,10-(K$195-LOG('Indicator Data'!I65))/(K$195-K$194)*10))),1)</f>
        <v>0</v>
      </c>
      <c r="L62" s="35">
        <f t="shared" si="69"/>
        <v>0</v>
      </c>
      <c r="M62" s="35">
        <f>ROUND(IF('Indicator Data'!J65=0,0,IF(LOG('Indicator Data'!J65)&gt;M$195,10,IF(LOG('Indicator Data'!J65)&lt;M$194,0,10-(M$195-LOG('Indicator Data'!J65))/(M$195-M$194)*10))),1)</f>
        <v>0</v>
      </c>
      <c r="N62" s="36">
        <f>'Indicator Data'!C65/'Indicator Data'!$CC65</f>
        <v>2.5539619339341973E-4</v>
      </c>
      <c r="O62" s="36">
        <f>'Indicator Data'!D65/'Indicator Data'!$CC65</f>
        <v>0</v>
      </c>
      <c r="P62" s="36">
        <f>IF(F62=0.1,"x",'Indicator Data'!E65/'Indicator Data'!$CC65)</f>
        <v>4.0094794565288076E-3</v>
      </c>
      <c r="Q62" s="36">
        <f>'Indicator Data'!F65/'Indicator Data'!$CC65</f>
        <v>7.2403496110419728E-7</v>
      </c>
      <c r="R62" s="36">
        <f>'Indicator Data'!G65/'Indicator Data'!$CC65</f>
        <v>0</v>
      </c>
      <c r="S62" s="36">
        <f>'Indicator Data'!H65/'Indicator Data'!$CC65</f>
        <v>0</v>
      </c>
      <c r="T62" s="36">
        <f>'Indicator Data'!I65/'Indicator Data'!$CC65</f>
        <v>0</v>
      </c>
      <c r="U62" s="36">
        <f>'Indicator Data'!J65/'Indicator Data'!$CC65</f>
        <v>0</v>
      </c>
      <c r="V62" s="35">
        <f t="shared" si="70"/>
        <v>1.3</v>
      </c>
      <c r="W62" s="35">
        <f t="shared" si="71"/>
        <v>0</v>
      </c>
      <c r="X62" s="35">
        <f t="shared" si="72"/>
        <v>0.7</v>
      </c>
      <c r="Y62" s="35">
        <f t="shared" si="73"/>
        <v>2.7</v>
      </c>
      <c r="Z62" s="35">
        <f t="shared" si="74"/>
        <v>5.2</v>
      </c>
      <c r="AA62" s="35">
        <f t="shared" si="75"/>
        <v>0</v>
      </c>
      <c r="AB62" s="35">
        <f t="shared" si="76"/>
        <v>0</v>
      </c>
      <c r="AC62" s="35">
        <f t="shared" si="77"/>
        <v>0</v>
      </c>
      <c r="AD62" s="35">
        <f t="shared" si="78"/>
        <v>0</v>
      </c>
      <c r="AE62" s="35">
        <f t="shared" si="79"/>
        <v>0</v>
      </c>
      <c r="AF62" s="35">
        <f t="shared" si="80"/>
        <v>0</v>
      </c>
      <c r="AG62" s="35">
        <f>ROUND(IF('Indicator Data'!K65=0,0,IF('Indicator Data'!K65&gt;AG$195,10,IF('Indicator Data'!K65&lt;AG$194,0,10-(AG$195-'Indicator Data'!K65)/(AG$195-AG$194)*10))),1)</f>
        <v>2.9</v>
      </c>
      <c r="AH62" s="35">
        <f t="shared" si="81"/>
        <v>4.7</v>
      </c>
      <c r="AI62" s="35">
        <f t="shared" si="82"/>
        <v>0.1</v>
      </c>
      <c r="AJ62" s="35">
        <f t="shared" si="83"/>
        <v>0</v>
      </c>
      <c r="AK62" s="35">
        <f t="shared" si="84"/>
        <v>0</v>
      </c>
      <c r="AL62" s="35">
        <f t="shared" si="85"/>
        <v>0</v>
      </c>
      <c r="AM62" s="35">
        <f t="shared" si="86"/>
        <v>0</v>
      </c>
      <c r="AN62" s="35">
        <f t="shared" si="87"/>
        <v>0</v>
      </c>
      <c r="AO62" s="143">
        <f t="shared" si="88"/>
        <v>3.3</v>
      </c>
      <c r="AP62" s="143">
        <f t="shared" si="41"/>
        <v>6.4</v>
      </c>
      <c r="AQ62" s="143">
        <f t="shared" si="89"/>
        <v>5.7</v>
      </c>
      <c r="AR62" s="143">
        <f t="shared" si="90"/>
        <v>0</v>
      </c>
      <c r="AS62" s="35">
        <f t="shared" si="91"/>
        <v>1.5</v>
      </c>
      <c r="AT62" s="35">
        <f>IF('Indicator Data'!L65="No data","x",IF('Indicator Data'!CD65&lt;1000,"x",ROUND((IF('Indicator Data'!L65&gt;AT$195,10,IF('Indicator Data'!L65&lt;AT$194,0,10-(AT$195-'Indicator Data'!L65)/(AT$195-AT$194)*10))),1)))</f>
        <v>1.9</v>
      </c>
      <c r="AU62" s="143">
        <f t="shared" si="92"/>
        <v>1.7</v>
      </c>
      <c r="AV62" s="35">
        <f>IF('Indicator Data'!M65="No data","x",ROUND(IF('Indicator Data'!M65=0,0,IF(LOG('Indicator Data'!M65)&gt;AV$195,10,IF(LOG('Indicator Data'!M65)&lt;AV$194,0,10-(AV$195-LOG('Indicator Data'!M65))/(AV$195-AV$194)*10))),1))</f>
        <v>0</v>
      </c>
      <c r="AW62" s="36">
        <f>IF(AV62="x","x",'Indicator Data'!M65/'Indicator Data'!$CC65)</f>
        <v>0</v>
      </c>
      <c r="AX62" s="35">
        <f t="shared" si="42"/>
        <v>0</v>
      </c>
      <c r="AY62" s="35">
        <f t="shared" si="43"/>
        <v>0</v>
      </c>
      <c r="AZ62" s="35" t="str">
        <f>IF('Indicator Data'!N65="No data","x",ROUND(IF('Indicator Data'!N65=0,0,IF(LOG('Indicator Data'!N65)&gt;AZ$195,10,IF(LOG('Indicator Data'!N65)&lt;AZ$194,0,10-(AZ$195-LOG('Indicator Data'!N65))/(AZ$195-AZ$194)*10))),1))</f>
        <v>x</v>
      </c>
      <c r="BA62" s="36" t="str">
        <f>IF(AZ62="x","x",'Indicator Data'!N65/'Indicator Data'!$CC65)</f>
        <v>x</v>
      </c>
      <c r="BB62" s="35" t="str">
        <f t="shared" si="44"/>
        <v>x</v>
      </c>
      <c r="BC62" s="35" t="str">
        <f t="shared" si="45"/>
        <v>x</v>
      </c>
      <c r="BD62" s="35" t="str">
        <f>IF('Indicator Data'!O65="No data","x",ROUND(IF('Indicator Data'!O65=0,0,IF(LOG('Indicator Data'!O65)&gt;BD$195,10,IF(LOG('Indicator Data'!O65)&lt;BD$194,0,10-(BD$195-LOG('Indicator Data'!O65))/(BD$195-BD$194)*10))),1))</f>
        <v>x</v>
      </c>
      <c r="BE62" s="36" t="str">
        <f>IF(BD62="x","x",'Indicator Data'!O65/'Indicator Data'!$CC65)</f>
        <v>x</v>
      </c>
      <c r="BF62" s="35" t="str">
        <f t="shared" si="46"/>
        <v>x</v>
      </c>
      <c r="BG62" s="35" t="str">
        <f t="shared" si="47"/>
        <v>x</v>
      </c>
      <c r="BH62" s="35" t="str">
        <f>IF('Indicator Data'!P65="No data","x",ROUND(IF('Indicator Data'!P65=0,0,IF(LOG('Indicator Data'!P65)&gt;BH$195,10,IF(LOG('Indicator Data'!P65)&lt;BH$194,0,10-(BH$195-LOG('Indicator Data'!P65))/(BH$195-BH$194)*10))),1))</f>
        <v>x</v>
      </c>
      <c r="BI62" s="36" t="str">
        <f>IF(BH62="x","x",'Indicator Data'!P65/'Indicator Data'!$CC65)</f>
        <v>x</v>
      </c>
      <c r="BJ62" s="35" t="str">
        <f t="shared" si="48"/>
        <v>x</v>
      </c>
      <c r="BK62" s="35" t="str">
        <f t="shared" si="49"/>
        <v>x</v>
      </c>
      <c r="BL62" s="35">
        <f t="shared" si="50"/>
        <v>0</v>
      </c>
      <c r="BM62" s="35">
        <f>ROUND(IF('Indicator Data'!Q65=0,0,IF(LOG('Indicator Data'!Q65)&gt;BM$195,10,IF(LOG('Indicator Data'!Q65)&lt;BM$194,0,10-(BM$195-LOG('Indicator Data'!Q65))/(BM$195-BM$194)*10))),1)</f>
        <v>0</v>
      </c>
      <c r="BN62" s="35">
        <f>ROUND(IF('Indicator Data'!R65=0,0,IF(LOG('Indicator Data'!R65)&gt;BN$195,10,IF(LOG('Indicator Data'!R65)&lt;BN$194,0,10-(BN$195-LOG('Indicator Data'!R65))/(BN$195-BN$194)*10))),1)</f>
        <v>0</v>
      </c>
      <c r="BO62" s="35">
        <f t="shared" si="51"/>
        <v>0</v>
      </c>
      <c r="BP62" s="36">
        <f>'Indicator Data'!Q65/'Indicator Data'!$CC65</f>
        <v>0</v>
      </c>
      <c r="BQ62" s="36">
        <f>'Indicator Data'!R65/'Indicator Data'!$CC65</f>
        <v>0</v>
      </c>
      <c r="BR62" s="35">
        <f t="shared" si="93"/>
        <v>0</v>
      </c>
      <c r="BS62" s="35">
        <f t="shared" si="94"/>
        <v>0</v>
      </c>
      <c r="BT62" s="35">
        <f t="shared" si="28"/>
        <v>0</v>
      </c>
      <c r="BU62" s="35">
        <f t="shared" si="52"/>
        <v>0</v>
      </c>
      <c r="BV62" s="35">
        <f>ROUND(IF('Indicator Data'!S65=0,0,IF(LOG('Indicator Data'!S65)&gt;BV$195,10,IF(LOG('Indicator Data'!S65)&lt;BV$194,0,10-(BV$195-LOG('Indicator Data'!S65))/(BV$195-BV$194)*10))),1)</f>
        <v>0</v>
      </c>
      <c r="BW62" s="35">
        <f>ROUND(IF('Indicator Data'!T65=0,0,IF(LOG('Indicator Data'!T65)&gt;BW$195,10,IF(LOG('Indicator Data'!T65)&lt;BW$194,0,10-(BW$195-LOG('Indicator Data'!T65))/(BW$195-BW$194)*10))),1)</f>
        <v>0</v>
      </c>
      <c r="BX62" s="35">
        <f t="shared" si="53"/>
        <v>0</v>
      </c>
      <c r="BY62" s="36">
        <f>'Indicator Data'!S65/'Indicator Data'!$CC65</f>
        <v>0</v>
      </c>
      <c r="BZ62" s="36">
        <f>'Indicator Data'!T65/'Indicator Data'!$CC65</f>
        <v>0</v>
      </c>
      <c r="CA62" s="35">
        <f t="shared" si="95"/>
        <v>0</v>
      </c>
      <c r="CB62" s="35">
        <f t="shared" si="96"/>
        <v>0</v>
      </c>
      <c r="CC62" s="35">
        <f t="shared" si="54"/>
        <v>0</v>
      </c>
      <c r="CD62" s="35">
        <f t="shared" si="55"/>
        <v>0</v>
      </c>
      <c r="CE62" s="35">
        <f t="shared" si="56"/>
        <v>0</v>
      </c>
      <c r="CF62" s="35">
        <f>ROUND(IF('Indicator Data'!U65=0,0,IF(LOG('Indicator Data'!U65)&gt;CF$195,10,IF(LOG('Indicator Data'!U65)&lt;CF$194,0,10-(CF$195-LOG('Indicator Data'!U65))/(CF$195-CF$194)*10))),1)</f>
        <v>0</v>
      </c>
      <c r="CG62" s="36">
        <f>'Indicator Data'!U65/'Indicator Data'!$CC65</f>
        <v>0</v>
      </c>
      <c r="CH62" s="35">
        <f t="shared" si="97"/>
        <v>0</v>
      </c>
      <c r="CI62" s="35">
        <f t="shared" si="57"/>
        <v>0</v>
      </c>
      <c r="CJ62" s="35">
        <f>ROUND(IF('Indicator Data'!V65=0,0,IF(LOG('Indicator Data'!V65)&gt;CJ$195,10,IF(LOG('Indicator Data'!V65)&lt;CJ$194,0,10-(CJ$195-LOG('Indicator Data'!V65))/(CJ$195-CJ$194)*10))),1)</f>
        <v>0</v>
      </c>
      <c r="CK62" s="36">
        <f>IF('Indicator Data'!V65/'Indicator Data'!$CC65&gt;1,1,'Indicator Data'!V65/'Indicator Data'!$CC65)</f>
        <v>0</v>
      </c>
      <c r="CL62" s="35">
        <f t="shared" si="98"/>
        <v>0</v>
      </c>
      <c r="CM62" s="35">
        <f t="shared" si="58"/>
        <v>0</v>
      </c>
      <c r="CN62" s="35">
        <f>ROUND(IF('Indicator Data'!W65=0,0,IF(LOG('Indicator Data'!W65)&gt;CN$195,10,IF(LOG('Indicator Data'!W65)&lt;CN$194,0,10-(CN$195-LOG('Indicator Data'!W65))/(CN$195-CN$194)*10))),1)</f>
        <v>3.9</v>
      </c>
      <c r="CO62" s="36">
        <f>'Indicator Data'!W65/'Indicator Data'!$CC65</f>
        <v>8.9104911205187048E-5</v>
      </c>
      <c r="CP62" s="35">
        <f t="shared" si="99"/>
        <v>0</v>
      </c>
      <c r="CQ62" s="35">
        <f t="shared" si="59"/>
        <v>2.2000000000000002</v>
      </c>
      <c r="CR62" s="35">
        <f t="shared" si="100"/>
        <v>0.6</v>
      </c>
      <c r="CS62" s="35">
        <f>IF('Indicator Data'!BS65="No data","x",ROUND(IF('Indicator Data'!BS65&gt;CS$195,0,IF('Indicator Data'!BS65&lt;CS$194,10,(CS$195-'Indicator Data'!BS65)/(CS$195-CS$194)*10)),1))</f>
        <v>0.1</v>
      </c>
      <c r="CT62" s="35">
        <f>IF('Indicator Data'!BT65="No data","x",ROUND(IF('Indicator Data'!BT65&gt;CT$195,0,IF('Indicator Data'!BT65&lt;CT$194,10,(CT$195-'Indicator Data'!BT65)/(CT$195-CT$194)*10)),1))</f>
        <v>0</v>
      </c>
      <c r="CU62" s="35" t="str">
        <f>IF('Indicator Data'!AC65="No data","x",ROUND(IF('Indicator Data'!AC65&gt;CU$195,0,IF('Indicator Data'!AC65&lt;CU$194,10,(CU$195-'Indicator Data'!AC65)/(CU$195-CU$194)*10)),1))</f>
        <v>x</v>
      </c>
      <c r="CV62" s="35">
        <f t="shared" si="101"/>
        <v>0.1</v>
      </c>
      <c r="CW62" s="35">
        <f>IF('Indicator Data'!X65="No data","x",ROUND(IF(LOG('Indicator Data'!X65)&gt;CW$195,10,IF(LOG('Indicator Data'!X65)&lt;CW$194,0,10-(CW$195-LOG('Indicator Data'!X65))/(CW$195-CW$194)*10)),1))</f>
        <v>7</v>
      </c>
      <c r="CX62" s="35">
        <f>IF('Indicator Data'!Y65="No data","x",ROUND(IF('Indicator Data'!Y65&gt;CX$195,10,IF('Indicator Data'!Y65&lt;CX$194,0,10-(CX$195-'Indicator Data'!Y65)/(CX$195-CX$194)*10)),1))</f>
        <v>0.9</v>
      </c>
      <c r="CY62" s="35">
        <f>IF('Indicator Data'!Z65="No data","x",ROUND(IF('Indicator Data'!Z65&gt;CY$195,10,IF('Indicator Data'!Z65&lt;CY$194,0,10-(CY$195-'Indicator Data'!Z65)/(CY$195-CY$194)*10)),1))</f>
        <v>8.1</v>
      </c>
      <c r="CZ62" s="35">
        <f>IF('Indicator Data'!AA65="No data","x",ROUND(IF('Indicator Data'!AA65&gt;CZ$195,10,IF('Indicator Data'!AA65&lt;CZ$194,0,10-(CZ$195-'Indicator Data'!AA65)/(CZ$195-CZ$194)*10)),1))</f>
        <v>0.6</v>
      </c>
      <c r="DA62" s="35">
        <f t="shared" si="60"/>
        <v>4.2</v>
      </c>
      <c r="DB62" s="35">
        <f t="shared" si="61"/>
        <v>2.8</v>
      </c>
      <c r="DC62" s="35" t="str">
        <f>IF('Indicator Data'!AF65="No data","x",ROUND(IF('Indicator Data'!AF65&gt;DC$195,10,IF('Indicator Data'!AF65&lt;DC$194,0,10-(DC$195-'Indicator Data'!AF65)/(DC$195-DC$194)*10)),1))</f>
        <v>x</v>
      </c>
      <c r="DD62" s="35">
        <f>IF('Indicator Data'!AG65="No data","x",ROUND(IF('Indicator Data'!AG65&gt;DD$195,10,IF('Indicator Data'!AG65&lt;DD$194,0,10-(DD$195-'Indicator Data'!AG65)/(DD$195-DD$194)*10)),1))</f>
        <v>0.4</v>
      </c>
      <c r="DE62" s="35">
        <f t="shared" si="62"/>
        <v>3.4</v>
      </c>
      <c r="DF62" s="35">
        <f>IF('Indicator Data'!AB65="No data","x",ROUND(IF('Indicator Data'!AB65&gt;DF$195,10,IF('Indicator Data'!AB65&lt;DF$194,0,10-(DF$195-'Indicator Data'!AB65)/(DF$195-DF$194)*10)),1))</f>
        <v>0</v>
      </c>
      <c r="DG62" s="35">
        <f t="shared" si="63"/>
        <v>0</v>
      </c>
      <c r="DH62" s="144">
        <f>IF('Indicator Data'!AD65="No data","x",'Indicator Data'!AD65/'Indicator Data'!$CB65)</f>
        <v>9.0879130266500747E-4</v>
      </c>
      <c r="DI62" s="35">
        <f t="shared" si="64"/>
        <v>0.9</v>
      </c>
      <c r="DJ62" s="35">
        <f>IF('Indicator Data'!AE65="No data","x",ROUND(IF('Indicator Data'!AE65&gt;DJ$195,0,IF('Indicator Data'!AE65&lt;DJ$194,10,(DJ$195-'Indicator Data'!AE65)/(DJ$195-DJ$194)*10)),1))</f>
        <v>2</v>
      </c>
      <c r="DK62" s="35">
        <f t="shared" si="65"/>
        <v>1.5</v>
      </c>
      <c r="DL62" s="35">
        <f t="shared" si="66"/>
        <v>1.6</v>
      </c>
      <c r="DM62" s="37">
        <f t="shared" si="102"/>
        <v>1.3</v>
      </c>
      <c r="DN62" s="38">
        <f t="shared" si="103"/>
        <v>3.4</v>
      </c>
      <c r="DO62" s="35">
        <f>ROUND(IF('Indicator Data'!AH65=0,0,IF('Indicator Data'!AH65&gt;DO$195,10,IF('Indicator Data'!AH65&lt;DO$194,0,10-(DO$195-'Indicator Data'!AH65)/(DO$195-DO$194)*10))),1)</f>
        <v>0.7</v>
      </c>
      <c r="DP62" s="35">
        <f>ROUND(IF('Indicator Data'!AI65=0,0,IF(LOG('Indicator Data'!AI65)&gt;LOG(DP$195),10,IF(LOG('Indicator Data'!AI65)&lt;LOG(DP$194),0,10-(LOG(DP$195)-LOG('Indicator Data'!AI65))/(LOG(DP$195)-LOG(DP$194))*10))),1)</f>
        <v>1.5</v>
      </c>
      <c r="DQ62" s="37">
        <f t="shared" si="104"/>
        <v>1.1000000000000001</v>
      </c>
      <c r="DR62" s="35">
        <f>'Indicator Data'!AJ65</f>
        <v>0</v>
      </c>
      <c r="DS62" s="35">
        <f>'Indicator Data'!AK65</f>
        <v>0</v>
      </c>
      <c r="DT62" s="37">
        <f t="shared" si="105"/>
        <v>0</v>
      </c>
      <c r="DU62" s="38">
        <f t="shared" si="106"/>
        <v>0.8</v>
      </c>
      <c r="DV62" s="13"/>
      <c r="DW62" s="83"/>
    </row>
    <row r="63" spans="1:127" s="2" customFormat="1" x14ac:dyDescent="0.3">
      <c r="A63" s="98" t="str">
        <f>'Indicator Data'!A66</f>
        <v>Gabon</v>
      </c>
      <c r="B63" s="39" t="str">
        <f>'Indicator Data'!B66</f>
        <v>GAB</v>
      </c>
      <c r="C63" s="35">
        <f>ROUND(IF('Indicator Data'!C66=0,0.1,IF(LOG('Indicator Data'!C66)&gt;C$195,10,IF(LOG('Indicator Data'!C66)&lt;C$194,0,10-(C$195-LOG('Indicator Data'!C66))/(C$195-C$194)*10))),1)</f>
        <v>0.1</v>
      </c>
      <c r="D63" s="35">
        <f>ROUND(IF('Indicator Data'!D66=0,0.1,IF(LOG('Indicator Data'!D66)&gt;D$195,10,IF(LOG('Indicator Data'!D66)&lt;D$194,0,10-(D$195-LOG('Indicator Data'!D66))/(D$195-D$194)*10))),1)</f>
        <v>0.1</v>
      </c>
      <c r="E63" s="35">
        <f t="shared" si="67"/>
        <v>0.1</v>
      </c>
      <c r="F63" s="35">
        <f>IF('Indicator Data'!E66="No data",0.1,(ROUND(IF('Indicator Data'!E66=0,0,IF(LOG('Indicator Data'!E66)&gt;F$195,10,IF(LOG('Indicator Data'!E66)&lt;F$194,0,10-(F$195-LOG('Indicator Data'!E66))/(F$195-F$194)*10))),1)))</f>
        <v>5.2</v>
      </c>
      <c r="G63" s="35">
        <f>ROUND(IF('Indicator Data'!F66=0,0,IF(LOG('Indicator Data'!F66)&gt;G$195,10,IF(LOG('Indicator Data'!F66)&lt;G$194,0,10-(G$195-LOG('Indicator Data'!F66))/(G$195-G$194)*10))),1)</f>
        <v>0</v>
      </c>
      <c r="H63" s="35">
        <f>ROUND(IF('Indicator Data'!G66=0,0,IF(LOG('Indicator Data'!G66)&gt;H$195,10,IF(LOG('Indicator Data'!G66)&lt;H$194,0,10-(H$195-LOG('Indicator Data'!G66))/(H$195-H$194)*10))),1)</f>
        <v>0</v>
      </c>
      <c r="I63" s="35">
        <f>ROUND(IF('Indicator Data'!H66=0,0,IF(LOG('Indicator Data'!H66)&gt;I$195,10,IF(LOG('Indicator Data'!H66)&lt;I$194,0,10-(I$195-LOG('Indicator Data'!H66))/(I$195-I$194)*10))),1)</f>
        <v>0</v>
      </c>
      <c r="J63" s="35">
        <f t="shared" si="68"/>
        <v>0</v>
      </c>
      <c r="K63" s="35">
        <f>ROUND(IF('Indicator Data'!I66=0,0,IF(LOG('Indicator Data'!I66)&gt;K$195,10,IF(LOG('Indicator Data'!I66)&lt;K$194,0,10-(K$195-LOG('Indicator Data'!I66))/(K$195-K$194)*10))),1)</f>
        <v>0</v>
      </c>
      <c r="L63" s="35">
        <f t="shared" si="69"/>
        <v>0</v>
      </c>
      <c r="M63" s="35">
        <f>ROUND(IF('Indicator Data'!J66=0,0,IF(LOG('Indicator Data'!J66)&gt;M$195,10,IF(LOG('Indicator Data'!J66)&lt;M$194,0,10-(M$195-LOG('Indicator Data'!J66))/(M$195-M$194)*10))),1)</f>
        <v>0</v>
      </c>
      <c r="N63" s="36">
        <f>'Indicator Data'!C66/'Indicator Data'!$CC66</f>
        <v>0</v>
      </c>
      <c r="O63" s="36">
        <f>'Indicator Data'!D66/'Indicator Data'!$CC66</f>
        <v>0</v>
      </c>
      <c r="P63" s="36">
        <f>IF(F63=0.1,"x",'Indicator Data'!E66/'Indicator Data'!$CC66)</f>
        <v>6.5875470923175312E-3</v>
      </c>
      <c r="Q63" s="36">
        <f>'Indicator Data'!F66/'Indicator Data'!$CC66</f>
        <v>0</v>
      </c>
      <c r="R63" s="36">
        <f>'Indicator Data'!G66/'Indicator Data'!$CC66</f>
        <v>0</v>
      </c>
      <c r="S63" s="36">
        <f>'Indicator Data'!H66/'Indicator Data'!$CC66</f>
        <v>0</v>
      </c>
      <c r="T63" s="36">
        <f>'Indicator Data'!I66/'Indicator Data'!$CC66</f>
        <v>0</v>
      </c>
      <c r="U63" s="36">
        <f>'Indicator Data'!J66/'Indicator Data'!$CC66</f>
        <v>0</v>
      </c>
      <c r="V63" s="35">
        <f t="shared" si="70"/>
        <v>0</v>
      </c>
      <c r="W63" s="35">
        <f t="shared" si="71"/>
        <v>0</v>
      </c>
      <c r="X63" s="35">
        <f t="shared" si="72"/>
        <v>0</v>
      </c>
      <c r="Y63" s="35">
        <f t="shared" si="73"/>
        <v>4.4000000000000004</v>
      </c>
      <c r="Z63" s="35">
        <f t="shared" si="74"/>
        <v>0</v>
      </c>
      <c r="AA63" s="35">
        <f t="shared" si="75"/>
        <v>0</v>
      </c>
      <c r="AB63" s="35">
        <f t="shared" si="76"/>
        <v>0</v>
      </c>
      <c r="AC63" s="35">
        <f t="shared" si="77"/>
        <v>0</v>
      </c>
      <c r="AD63" s="35">
        <f t="shared" si="78"/>
        <v>0</v>
      </c>
      <c r="AE63" s="35">
        <f t="shared" si="79"/>
        <v>0</v>
      </c>
      <c r="AF63" s="35">
        <f t="shared" si="80"/>
        <v>0</v>
      </c>
      <c r="AG63" s="35">
        <f>ROUND(IF('Indicator Data'!K66=0,0,IF('Indicator Data'!K66&gt;AG$195,10,IF('Indicator Data'!K66&lt;AG$194,0,10-(AG$195-'Indicator Data'!K66)/(AG$195-AG$194)*10))),1)</f>
        <v>0</v>
      </c>
      <c r="AH63" s="35">
        <f t="shared" si="81"/>
        <v>0.1</v>
      </c>
      <c r="AI63" s="35">
        <f t="shared" si="82"/>
        <v>0.1</v>
      </c>
      <c r="AJ63" s="35">
        <f t="shared" si="83"/>
        <v>0</v>
      </c>
      <c r="AK63" s="35">
        <f t="shared" si="84"/>
        <v>0</v>
      </c>
      <c r="AL63" s="35">
        <f t="shared" si="85"/>
        <v>0</v>
      </c>
      <c r="AM63" s="35">
        <f t="shared" si="86"/>
        <v>0</v>
      </c>
      <c r="AN63" s="35">
        <f t="shared" si="87"/>
        <v>0</v>
      </c>
      <c r="AO63" s="143">
        <f t="shared" si="88"/>
        <v>0.1</v>
      </c>
      <c r="AP63" s="143">
        <f t="shared" si="41"/>
        <v>4.8</v>
      </c>
      <c r="AQ63" s="143">
        <f t="shared" si="89"/>
        <v>0</v>
      </c>
      <c r="AR63" s="143">
        <f t="shared" si="90"/>
        <v>0</v>
      </c>
      <c r="AS63" s="35">
        <f t="shared" si="91"/>
        <v>0</v>
      </c>
      <c r="AT63" s="35">
        <f>IF('Indicator Data'!L66="No data","x",IF('Indicator Data'!CD66&lt;1000,"x",ROUND((IF('Indicator Data'!L66&gt;AT$195,10,IF('Indicator Data'!L66&lt;AT$194,0,10-(AT$195-'Indicator Data'!L66)/(AT$195-AT$194)*10))),1)))</f>
        <v>1.9</v>
      </c>
      <c r="AU63" s="143">
        <f t="shared" si="92"/>
        <v>1</v>
      </c>
      <c r="AV63" s="35">
        <f>IF('Indicator Data'!M66="No data","x",ROUND(IF('Indicator Data'!M66=0,0,IF(LOG('Indicator Data'!M66)&gt;AV$195,10,IF(LOG('Indicator Data'!M66)&lt;AV$194,0,10-(AV$195-LOG('Indicator Data'!M66))/(AV$195-AV$194)*10))),1))</f>
        <v>7.2</v>
      </c>
      <c r="AW63" s="36">
        <f>IF(AV63="x","x",'Indicator Data'!M66/'Indicator Data'!$CC66)</f>
        <v>0.61153267232670661</v>
      </c>
      <c r="AX63" s="35">
        <f t="shared" si="42"/>
        <v>6.8</v>
      </c>
      <c r="AY63" s="35">
        <f t="shared" si="43"/>
        <v>7</v>
      </c>
      <c r="AZ63" s="35">
        <f>IF('Indicator Data'!N66="No data","x",ROUND(IF('Indicator Data'!N66=0,0,IF(LOG('Indicator Data'!N66)&gt;AZ$195,10,IF(LOG('Indicator Data'!N66)&lt;AZ$194,0,10-(AZ$195-LOG('Indicator Data'!N66))/(AZ$195-AZ$194)*10))),1))</f>
        <v>7.9</v>
      </c>
      <c r="BA63" s="36">
        <f>IF(AZ63="x","x",'Indicator Data'!N66/'Indicator Data'!$CC66)</f>
        <v>0.31465403423938976</v>
      </c>
      <c r="BB63" s="35">
        <f t="shared" si="44"/>
        <v>10</v>
      </c>
      <c r="BC63" s="35">
        <f t="shared" si="45"/>
        <v>9.1999999999999993</v>
      </c>
      <c r="BD63" s="35">
        <f>IF('Indicator Data'!O66="No data","x",ROUND(IF('Indicator Data'!O66=0,0,IF(LOG('Indicator Data'!O66)&gt;BD$195,10,IF(LOG('Indicator Data'!O66)&lt;BD$194,0,10-(BD$195-LOG('Indicator Data'!O66))/(BD$195-BD$194)*10))),1))</f>
        <v>0</v>
      </c>
      <c r="BE63" s="36">
        <f>IF(BD63="x","x",'Indicator Data'!O66/'Indicator Data'!$CC66)</f>
        <v>0</v>
      </c>
      <c r="BF63" s="35">
        <f t="shared" si="46"/>
        <v>0</v>
      </c>
      <c r="BG63" s="35">
        <f t="shared" si="47"/>
        <v>0</v>
      </c>
      <c r="BH63" s="35">
        <f>IF('Indicator Data'!P66="No data","x",ROUND(IF('Indicator Data'!P66=0,0,IF(LOG('Indicator Data'!P66)&gt;BH$195,10,IF(LOG('Indicator Data'!P66)&lt;BH$194,0,10-(BH$195-LOG('Indicator Data'!P66))/(BH$195-BH$194)*10))),1))</f>
        <v>7.6</v>
      </c>
      <c r="BI63" s="36">
        <f>IF(BH63="x","x",'Indicator Data'!P66/'Indicator Data'!$CC66)</f>
        <v>0.19698245527302391</v>
      </c>
      <c r="BJ63" s="35">
        <f t="shared" si="48"/>
        <v>10</v>
      </c>
      <c r="BK63" s="35">
        <f t="shared" si="49"/>
        <v>9.1</v>
      </c>
      <c r="BL63" s="35">
        <f t="shared" si="50"/>
        <v>7.5</v>
      </c>
      <c r="BM63" s="35">
        <f>ROUND(IF('Indicator Data'!Q66=0,0,IF(LOG('Indicator Data'!Q66)&gt;BM$195,10,IF(LOG('Indicator Data'!Q66)&lt;BM$194,0,10-(BM$195-LOG('Indicator Data'!Q66))/(BM$195-BM$194)*10))),1)</f>
        <v>7.5</v>
      </c>
      <c r="BN63" s="35">
        <f>ROUND(IF('Indicator Data'!R66=0,0,IF(LOG('Indicator Data'!R66)&gt;BN$195,10,IF(LOG('Indicator Data'!R66)&lt;BN$194,0,10-(BN$195-LOG('Indicator Data'!R66))/(BN$195-BN$194)*10))),1)</f>
        <v>0</v>
      </c>
      <c r="BO63" s="35">
        <f t="shared" si="51"/>
        <v>2.5</v>
      </c>
      <c r="BP63" s="36">
        <f>'Indicator Data'!Q66/'Indicator Data'!$CC66</f>
        <v>0.94045746332433722</v>
      </c>
      <c r="BQ63" s="36">
        <f>'Indicator Data'!R66/'Indicator Data'!$CC66</f>
        <v>0</v>
      </c>
      <c r="BR63" s="35">
        <f t="shared" si="93"/>
        <v>9.4</v>
      </c>
      <c r="BS63" s="35">
        <f t="shared" si="94"/>
        <v>0</v>
      </c>
      <c r="BT63" s="35">
        <f t="shared" si="28"/>
        <v>3.1333333333333333</v>
      </c>
      <c r="BU63" s="35">
        <f t="shared" si="52"/>
        <v>2.8</v>
      </c>
      <c r="BV63" s="35">
        <f>ROUND(IF('Indicator Data'!S66=0,0,IF(LOG('Indicator Data'!S66)&gt;BV$195,10,IF(LOG('Indicator Data'!S66)&lt;BV$194,0,10-(BV$195-LOG('Indicator Data'!S66))/(BV$195-BV$194)*10))),1)</f>
        <v>0</v>
      </c>
      <c r="BW63" s="35">
        <f>ROUND(IF('Indicator Data'!T66=0,0,IF(LOG('Indicator Data'!T66)&gt;BW$195,10,IF(LOG('Indicator Data'!T66)&lt;BW$194,0,10-(BW$195-LOG('Indicator Data'!T66))/(BW$195-BW$194)*10))),1)</f>
        <v>7.5</v>
      </c>
      <c r="BX63" s="35">
        <f t="shared" si="53"/>
        <v>5</v>
      </c>
      <c r="BY63" s="36">
        <f>'Indicator Data'!S66/'Indicator Data'!$CC66</f>
        <v>0</v>
      </c>
      <c r="BZ63" s="36">
        <f>'Indicator Data'!T66/'Indicator Data'!$CC66</f>
        <v>0.94045746332433722</v>
      </c>
      <c r="CA63" s="35">
        <f t="shared" si="95"/>
        <v>0</v>
      </c>
      <c r="CB63" s="35">
        <f t="shared" si="96"/>
        <v>9.4</v>
      </c>
      <c r="CC63" s="35">
        <f t="shared" si="54"/>
        <v>6.2666666666666666</v>
      </c>
      <c r="CD63" s="35">
        <f t="shared" si="55"/>
        <v>5.7</v>
      </c>
      <c r="CE63" s="35">
        <f t="shared" si="56"/>
        <v>4.4000000000000004</v>
      </c>
      <c r="CF63" s="35">
        <f>ROUND(IF('Indicator Data'!U66=0,0,IF(LOG('Indicator Data'!U66)&gt;CF$195,10,IF(LOG('Indicator Data'!U66)&lt;CF$194,0,10-(CF$195-LOG('Indicator Data'!U66))/(CF$195-CF$194)*10))),1)</f>
        <v>7.3</v>
      </c>
      <c r="CG63" s="36">
        <f>'Indicator Data'!U66/'Indicator Data'!$CC66</f>
        <v>0.77339399895433036</v>
      </c>
      <c r="CH63" s="35">
        <f t="shared" si="97"/>
        <v>8.6</v>
      </c>
      <c r="CI63" s="35">
        <f t="shared" si="57"/>
        <v>8</v>
      </c>
      <c r="CJ63" s="35">
        <f>ROUND(IF('Indicator Data'!V66=0,0,IF(LOG('Indicator Data'!V66)&gt;CJ$195,10,IF(LOG('Indicator Data'!V66)&lt;CJ$194,0,10-(CJ$195-LOG('Indicator Data'!V66))/(CJ$195-CJ$194)*10))),1)</f>
        <v>7.4</v>
      </c>
      <c r="CK63" s="36">
        <f>IF('Indicator Data'!V66/'Indicator Data'!$CC66&gt;1,1,'Indicator Data'!V66/'Indicator Data'!$CC66)</f>
        <v>0.80145205788136342</v>
      </c>
      <c r="CL63" s="35">
        <f t="shared" si="98"/>
        <v>8</v>
      </c>
      <c r="CM63" s="35">
        <f t="shared" si="58"/>
        <v>7.7</v>
      </c>
      <c r="CN63" s="35">
        <f>ROUND(IF('Indicator Data'!W66=0,0,IF(LOG('Indicator Data'!W66)&gt;CN$195,10,IF(LOG('Indicator Data'!W66)&lt;CN$194,0,10-(CN$195-LOG('Indicator Data'!W66))/(CN$195-CN$194)*10))),1)</f>
        <v>7.4</v>
      </c>
      <c r="CO63" s="36">
        <f>'Indicator Data'!W66/'Indicator Data'!$CC66</f>
        <v>0.88401706256056367</v>
      </c>
      <c r="CP63" s="35">
        <f t="shared" si="99"/>
        <v>8.8000000000000007</v>
      </c>
      <c r="CQ63" s="35">
        <f t="shared" si="59"/>
        <v>8.1999999999999993</v>
      </c>
      <c r="CR63" s="35">
        <f t="shared" si="100"/>
        <v>7.3</v>
      </c>
      <c r="CS63" s="35">
        <f>IF('Indicator Data'!BS66="No data","x",ROUND(IF('Indicator Data'!BS66&gt;CS$195,0,IF('Indicator Data'!BS66&lt;CS$194,10,(CS$195-'Indicator Data'!BS66)/(CS$195-CS$194)*10)),1))</f>
        <v>5.8</v>
      </c>
      <c r="CT63" s="35">
        <f>IF('Indicator Data'!BT66="No data","x",ROUND(IF('Indicator Data'!BT66&gt;CT$195,0,IF('Indicator Data'!BT66&lt;CT$194,10,(CT$195-'Indicator Data'!BT66)/(CT$195-CT$194)*10)),1))</f>
        <v>2.4</v>
      </c>
      <c r="CU63" s="35" t="str">
        <f>IF('Indicator Data'!AC66="No data","x",ROUND(IF('Indicator Data'!AC66&gt;CU$195,0,IF('Indicator Data'!AC66&lt;CU$194,10,(CU$195-'Indicator Data'!AC66)/(CU$195-CU$194)*10)),1))</f>
        <v>x</v>
      </c>
      <c r="CV63" s="35">
        <f t="shared" si="101"/>
        <v>4.0999999999999996</v>
      </c>
      <c r="CW63" s="35">
        <f>IF('Indicator Data'!X66="No data","x",ROUND(IF(LOG('Indicator Data'!X66)&gt;CW$195,10,IF(LOG('Indicator Data'!X66)&lt;CW$194,0,10-(CW$195-LOG('Indicator Data'!X66))/(CW$195-CW$194)*10)),1))</f>
        <v>3.1</v>
      </c>
      <c r="CX63" s="35">
        <f>IF('Indicator Data'!Y66="No data","x",ROUND(IF('Indicator Data'!Y66&gt;CX$195,10,IF('Indicator Data'!Y66&lt;CX$194,0,10-(CX$195-'Indicator Data'!Y66)/(CX$195-CX$194)*10)),1))</f>
        <v>5.8</v>
      </c>
      <c r="CY63" s="35">
        <f>IF('Indicator Data'!Z66="No data","x",ROUND(IF('Indicator Data'!Z66&gt;CY$195,10,IF('Indicator Data'!Z66&lt;CY$194,0,10-(CY$195-'Indicator Data'!Z66)/(CY$195-CY$194)*10)),1))</f>
        <v>9</v>
      </c>
      <c r="CZ63" s="35">
        <f>IF('Indicator Data'!AA66="No data","x",ROUND(IF('Indicator Data'!AA66&gt;CZ$195,10,IF('Indicator Data'!AA66&lt;CZ$194,0,10-(CZ$195-'Indicator Data'!AA66)/(CZ$195-CZ$194)*10)),1))</f>
        <v>5.2</v>
      </c>
      <c r="DA63" s="35">
        <f t="shared" si="60"/>
        <v>5.8</v>
      </c>
      <c r="DB63" s="35">
        <f t="shared" si="61"/>
        <v>5.2</v>
      </c>
      <c r="DC63" s="35">
        <f>IF('Indicator Data'!AF66="No data","x",ROUND(IF('Indicator Data'!AF66&gt;DC$195,10,IF('Indicator Data'!AF66&lt;DC$194,0,10-(DC$195-'Indicator Data'!AF66)/(DC$195-DC$194)*10)),1))</f>
        <v>4.0999999999999996</v>
      </c>
      <c r="DD63" s="35">
        <f>IF('Indicator Data'!AG66="No data","x",ROUND(IF('Indicator Data'!AG66&gt;DD$195,10,IF('Indicator Data'!AG66&lt;DD$194,0,10-(DD$195-'Indicator Data'!AG66)/(DD$195-DD$194)*10)),1))</f>
        <v>6.3</v>
      </c>
      <c r="DE63" s="35">
        <f t="shared" si="62"/>
        <v>5.6</v>
      </c>
      <c r="DF63" s="35">
        <f>IF('Indicator Data'!AB66="No data","x",ROUND(IF('Indicator Data'!AB66&gt;DF$195,10,IF('Indicator Data'!AB66&lt;DF$194,0,10-(DF$195-'Indicator Data'!AB66)/(DF$195-DF$194)*10)),1))</f>
        <v>1</v>
      </c>
      <c r="DG63" s="35">
        <f t="shared" si="63"/>
        <v>3.1</v>
      </c>
      <c r="DH63" s="144" t="str">
        <f>IF('Indicator Data'!AD66="No data","x",'Indicator Data'!AD66/'Indicator Data'!$CB66)</f>
        <v>x</v>
      </c>
      <c r="DI63" s="35" t="str">
        <f t="shared" si="64"/>
        <v>x</v>
      </c>
      <c r="DJ63" s="35">
        <f>IF('Indicator Data'!AE66="No data","x",ROUND(IF('Indicator Data'!AE66&gt;DJ$195,0,IF('Indicator Data'!AE66&lt;DJ$194,10,(DJ$195-'Indicator Data'!AE66)/(DJ$195-DJ$194)*10)),1))</f>
        <v>8</v>
      </c>
      <c r="DK63" s="35">
        <f t="shared" si="65"/>
        <v>8</v>
      </c>
      <c r="DL63" s="35">
        <f t="shared" si="66"/>
        <v>5.6</v>
      </c>
      <c r="DM63" s="37">
        <f t="shared" si="102"/>
        <v>6.5</v>
      </c>
      <c r="DN63" s="38">
        <f t="shared" si="103"/>
        <v>2.5</v>
      </c>
      <c r="DO63" s="35">
        <f>ROUND(IF('Indicator Data'!AH66=0,0,IF('Indicator Data'!AH66&gt;DO$195,10,IF('Indicator Data'!AH66&lt;DO$194,0,10-(DO$195-'Indicator Data'!AH66)/(DO$195-DO$194)*10))),1)</f>
        <v>3.4</v>
      </c>
      <c r="DP63" s="35">
        <f>ROUND(IF('Indicator Data'!AI66=0,0,IF(LOG('Indicator Data'!AI66)&gt;LOG(DP$195),10,IF(LOG('Indicator Data'!AI66)&lt;LOG(DP$194),0,10-(LOG(DP$195)-LOG('Indicator Data'!AI66))/(LOG(DP$195)-LOG(DP$194))*10))),1)</f>
        <v>3</v>
      </c>
      <c r="DQ63" s="37">
        <f t="shared" si="104"/>
        <v>3.2</v>
      </c>
      <c r="DR63" s="35">
        <f>'Indicator Data'!AJ66</f>
        <v>0</v>
      </c>
      <c r="DS63" s="35">
        <f>'Indicator Data'!AK66</f>
        <v>0</v>
      </c>
      <c r="DT63" s="37">
        <f t="shared" si="105"/>
        <v>0</v>
      </c>
      <c r="DU63" s="38">
        <f t="shared" si="106"/>
        <v>2.2000000000000002</v>
      </c>
      <c r="DV63" s="13"/>
      <c r="DW63" s="83"/>
    </row>
    <row r="64" spans="1:127" s="2" customFormat="1" x14ac:dyDescent="0.3">
      <c r="A64" s="98" t="str">
        <f>'Indicator Data'!A67</f>
        <v>Gambia</v>
      </c>
      <c r="B64" s="39" t="str">
        <f>'Indicator Data'!B67</f>
        <v>GMB</v>
      </c>
      <c r="C64" s="35">
        <f>ROUND(IF('Indicator Data'!C67=0,0.1,IF(LOG('Indicator Data'!C67)&gt;C$195,10,IF(LOG('Indicator Data'!C67)&lt;C$194,0,10-(C$195-LOG('Indicator Data'!C67))/(C$195-C$194)*10))),1)</f>
        <v>0.1</v>
      </c>
      <c r="D64" s="35">
        <f>ROUND(IF('Indicator Data'!D67=0,0.1,IF(LOG('Indicator Data'!D67)&gt;D$195,10,IF(LOG('Indicator Data'!D67)&lt;D$194,0,10-(D$195-LOG('Indicator Data'!D67))/(D$195-D$194)*10))),1)</f>
        <v>0.1</v>
      </c>
      <c r="E64" s="35">
        <f t="shared" si="67"/>
        <v>0.1</v>
      </c>
      <c r="F64" s="35">
        <f>IF('Indicator Data'!E67="No data",0.1,(ROUND(IF('Indicator Data'!E67=0,0,IF(LOG('Indicator Data'!E67)&gt;F$195,10,IF(LOG('Indicator Data'!E67)&lt;F$194,0,10-(F$195-LOG('Indicator Data'!E67))/(F$195-F$194)*10))),1)))</f>
        <v>4.5999999999999996</v>
      </c>
      <c r="G64" s="35">
        <f>ROUND(IF('Indicator Data'!F67=0,0,IF(LOG('Indicator Data'!F67)&gt;G$195,10,IF(LOG('Indicator Data'!F67)&lt;G$194,0,10-(G$195-LOG('Indicator Data'!F67))/(G$195-G$194)*10))),1)</f>
        <v>2.9</v>
      </c>
      <c r="H64" s="35">
        <f>ROUND(IF('Indicator Data'!G67=0,0,IF(LOG('Indicator Data'!G67)&gt;H$195,10,IF(LOG('Indicator Data'!G67)&lt;H$194,0,10-(H$195-LOG('Indicator Data'!G67))/(H$195-H$194)*10))),1)</f>
        <v>0</v>
      </c>
      <c r="I64" s="35">
        <f>ROUND(IF('Indicator Data'!H67=0,0,IF(LOG('Indicator Data'!H67)&gt;I$195,10,IF(LOG('Indicator Data'!H67)&lt;I$194,0,10-(I$195-LOG('Indicator Data'!H67))/(I$195-I$194)*10))),1)</f>
        <v>0</v>
      </c>
      <c r="J64" s="35">
        <f t="shared" si="68"/>
        <v>0</v>
      </c>
      <c r="K64" s="35">
        <f>ROUND(IF('Indicator Data'!I67=0,0,IF(LOG('Indicator Data'!I67)&gt;K$195,10,IF(LOG('Indicator Data'!I67)&lt;K$194,0,10-(K$195-LOG('Indicator Data'!I67))/(K$195-K$194)*10))),1)</f>
        <v>0</v>
      </c>
      <c r="L64" s="35">
        <f t="shared" si="69"/>
        <v>0</v>
      </c>
      <c r="M64" s="35">
        <f>ROUND(IF('Indicator Data'!J67=0,0,IF(LOG('Indicator Data'!J67)&gt;M$195,10,IF(LOG('Indicator Data'!J67)&lt;M$194,0,10-(M$195-LOG('Indicator Data'!J67))/(M$195-M$194)*10))),1)</f>
        <v>7.9</v>
      </c>
      <c r="N64" s="36">
        <f>'Indicator Data'!C67/'Indicator Data'!$CC67</f>
        <v>0</v>
      </c>
      <c r="O64" s="36">
        <f>'Indicator Data'!D67/'Indicator Data'!$CC67</f>
        <v>0</v>
      </c>
      <c r="P64" s="36">
        <f>IF(F64=0.1,"x",'Indicator Data'!E67/'Indicator Data'!$CC67)</f>
        <v>3.3505201231405638E-3</v>
      </c>
      <c r="Q64" s="36">
        <f>'Indicator Data'!F67/'Indicator Data'!$CC67</f>
        <v>2.5754106182782282E-7</v>
      </c>
      <c r="R64" s="36">
        <f>'Indicator Data'!G67/'Indicator Data'!$CC67</f>
        <v>0</v>
      </c>
      <c r="S64" s="36">
        <f>'Indicator Data'!H67/'Indicator Data'!$CC67</f>
        <v>0</v>
      </c>
      <c r="T64" s="36">
        <f>'Indicator Data'!I67/'Indicator Data'!$CC67</f>
        <v>0</v>
      </c>
      <c r="U64" s="36">
        <f>'Indicator Data'!J67/'Indicator Data'!$CC67</f>
        <v>7.003020617260043E-3</v>
      </c>
      <c r="V64" s="35">
        <f t="shared" si="70"/>
        <v>0</v>
      </c>
      <c r="W64" s="35">
        <f t="shared" si="71"/>
        <v>0</v>
      </c>
      <c r="X64" s="35">
        <f t="shared" si="72"/>
        <v>0</v>
      </c>
      <c r="Y64" s="35">
        <f t="shared" si="73"/>
        <v>2.2000000000000002</v>
      </c>
      <c r="Z64" s="35">
        <f t="shared" si="74"/>
        <v>4.2</v>
      </c>
      <c r="AA64" s="35">
        <f t="shared" si="75"/>
        <v>0</v>
      </c>
      <c r="AB64" s="35">
        <f t="shared" si="76"/>
        <v>0</v>
      </c>
      <c r="AC64" s="35">
        <f t="shared" si="77"/>
        <v>0</v>
      </c>
      <c r="AD64" s="35">
        <f t="shared" si="78"/>
        <v>0</v>
      </c>
      <c r="AE64" s="35">
        <f t="shared" si="79"/>
        <v>0</v>
      </c>
      <c r="AF64" s="35">
        <f t="shared" si="80"/>
        <v>2.2999999999999998</v>
      </c>
      <c r="AG64" s="35">
        <f>ROUND(IF('Indicator Data'!K67=0,0,IF('Indicator Data'!K67&gt;AG$195,10,IF('Indicator Data'!K67&lt;AG$194,0,10-(AG$195-'Indicator Data'!K67)/(AG$195-AG$194)*10))),1)</f>
        <v>2.9</v>
      </c>
      <c r="AH64" s="35">
        <f t="shared" si="81"/>
        <v>0.1</v>
      </c>
      <c r="AI64" s="35">
        <f t="shared" si="82"/>
        <v>0.1</v>
      </c>
      <c r="AJ64" s="35">
        <f t="shared" si="83"/>
        <v>0</v>
      </c>
      <c r="AK64" s="35">
        <f t="shared" si="84"/>
        <v>0</v>
      </c>
      <c r="AL64" s="35">
        <f t="shared" si="85"/>
        <v>0</v>
      </c>
      <c r="AM64" s="35">
        <f t="shared" si="86"/>
        <v>0</v>
      </c>
      <c r="AN64" s="35">
        <f t="shared" si="87"/>
        <v>5.8</v>
      </c>
      <c r="AO64" s="143">
        <f t="shared" si="88"/>
        <v>0.1</v>
      </c>
      <c r="AP64" s="143">
        <f t="shared" si="41"/>
        <v>3.5</v>
      </c>
      <c r="AQ64" s="143">
        <f t="shared" si="89"/>
        <v>3.6</v>
      </c>
      <c r="AR64" s="143">
        <f t="shared" si="90"/>
        <v>0</v>
      </c>
      <c r="AS64" s="35">
        <f t="shared" si="91"/>
        <v>4.4000000000000004</v>
      </c>
      <c r="AT64" s="35">
        <f>IF('Indicator Data'!L67="No data","x",IF('Indicator Data'!CD67&lt;1000,"x",ROUND((IF('Indicator Data'!L67&gt;AT$195,10,IF('Indicator Data'!L67&lt;AT$194,0,10-(AT$195-'Indicator Data'!L67)/(AT$195-AT$194)*10))),1)))</f>
        <v>1.9</v>
      </c>
      <c r="AU64" s="143">
        <f t="shared" si="92"/>
        <v>3.2</v>
      </c>
      <c r="AV64" s="35">
        <f>IF('Indicator Data'!M67="No data","x",ROUND(IF('Indicator Data'!M67=0,0,IF(LOG('Indicator Data'!M67)&gt;AV$195,10,IF(LOG('Indicator Data'!M67)&lt;AV$194,0,10-(AV$195-LOG('Indicator Data'!M67))/(AV$195-AV$194)*10))),1))</f>
        <v>7</v>
      </c>
      <c r="AW64" s="36">
        <f>IF(AV64="x","x",'Indicator Data'!M67/'Indicator Data'!$CC67)</f>
        <v>0.41414792710439996</v>
      </c>
      <c r="AX64" s="35">
        <f t="shared" si="42"/>
        <v>4.5999999999999996</v>
      </c>
      <c r="AY64" s="35">
        <f t="shared" si="43"/>
        <v>5.9</v>
      </c>
      <c r="AZ64" s="35">
        <f>IF('Indicator Data'!N67="No data","x",ROUND(IF('Indicator Data'!N67=0,0,IF(LOG('Indicator Data'!N67)&gt;AZ$195,10,IF(LOG('Indicator Data'!N67)&lt;AZ$194,0,10-(AZ$195-LOG('Indicator Data'!N67))/(AZ$195-AZ$194)*10))),1))</f>
        <v>0</v>
      </c>
      <c r="BA64" s="36">
        <f>IF(AZ64="x","x",'Indicator Data'!N67/'Indicator Data'!$CC67)</f>
        <v>0</v>
      </c>
      <c r="BB64" s="35">
        <f t="shared" si="44"/>
        <v>0</v>
      </c>
      <c r="BC64" s="35">
        <f t="shared" si="45"/>
        <v>0</v>
      </c>
      <c r="BD64" s="35">
        <f>IF('Indicator Data'!O67="No data","x",ROUND(IF('Indicator Data'!O67=0,0,IF(LOG('Indicator Data'!O67)&gt;BD$195,10,IF(LOG('Indicator Data'!O67)&lt;BD$194,0,10-(BD$195-LOG('Indicator Data'!O67))/(BD$195-BD$194)*10))),1))</f>
        <v>3.2</v>
      </c>
      <c r="BE64" s="36">
        <f>IF(BD64="x","x",'Indicator Data'!O67/'Indicator Data'!$CC67)</f>
        <v>4.3770640207350502E-4</v>
      </c>
      <c r="BF64" s="35">
        <f t="shared" si="46"/>
        <v>0</v>
      </c>
      <c r="BG64" s="35">
        <f t="shared" si="47"/>
        <v>1.7</v>
      </c>
      <c r="BH64" s="35">
        <f>IF('Indicator Data'!P67="No data","x",ROUND(IF('Indicator Data'!P67=0,0,IF(LOG('Indicator Data'!P67)&gt;BH$195,10,IF(LOG('Indicator Data'!P67)&lt;BH$194,0,10-(BH$195-LOG('Indicator Data'!P67))/(BH$195-BH$194)*10))),1))</f>
        <v>0</v>
      </c>
      <c r="BI64" s="36">
        <f>IF(BH64="x","x",'Indicator Data'!P67/'Indicator Data'!$CC67)</f>
        <v>0</v>
      </c>
      <c r="BJ64" s="35">
        <f t="shared" si="48"/>
        <v>0</v>
      </c>
      <c r="BK64" s="35">
        <f t="shared" si="49"/>
        <v>0</v>
      </c>
      <c r="BL64" s="35">
        <f t="shared" si="50"/>
        <v>2.2999999999999998</v>
      </c>
      <c r="BM64" s="35">
        <f>ROUND(IF('Indicator Data'!Q67=0,0,IF(LOG('Indicator Data'!Q67)&gt;BM$195,10,IF(LOG('Indicator Data'!Q67)&lt;BM$194,0,10-(BM$195-LOG('Indicator Data'!Q67))/(BM$195-BM$194)*10))),1)</f>
        <v>7.6</v>
      </c>
      <c r="BN64" s="35">
        <f>ROUND(IF('Indicator Data'!R67=0,0,IF(LOG('Indicator Data'!R67)&gt;BN$195,10,IF(LOG('Indicator Data'!R67)&lt;BN$194,0,10-(BN$195-LOG('Indicator Data'!R67))/(BN$195-BN$194)*10))),1)</f>
        <v>0</v>
      </c>
      <c r="BO64" s="35">
        <f t="shared" si="51"/>
        <v>2.5333333333333332</v>
      </c>
      <c r="BP64" s="36">
        <f>'Indicator Data'!Q67/'Indicator Data'!$CC67</f>
        <v>0.9766356352978991</v>
      </c>
      <c r="BQ64" s="36">
        <f>'Indicator Data'!R67/'Indicator Data'!$CC67</f>
        <v>0</v>
      </c>
      <c r="BR64" s="35">
        <f t="shared" si="93"/>
        <v>9.8000000000000007</v>
      </c>
      <c r="BS64" s="35">
        <f t="shared" si="94"/>
        <v>0</v>
      </c>
      <c r="BT64" s="35">
        <f t="shared" si="28"/>
        <v>3.2666666666666671</v>
      </c>
      <c r="BU64" s="35">
        <f t="shared" si="52"/>
        <v>2.9</v>
      </c>
      <c r="BV64" s="35">
        <f>ROUND(IF('Indicator Data'!S67=0,0,IF(LOG('Indicator Data'!S67)&gt;BV$195,10,IF(LOG('Indicator Data'!S67)&lt;BV$194,0,10-(BV$195-LOG('Indicator Data'!S67))/(BV$195-BV$194)*10))),1)</f>
        <v>1.9</v>
      </c>
      <c r="BW64" s="35">
        <f>ROUND(IF('Indicator Data'!T67=0,0,IF(LOG('Indicator Data'!T67)&gt;BW$195,10,IF(LOG('Indicator Data'!T67)&lt;BW$194,0,10-(BW$195-LOG('Indicator Data'!T67))/(BW$195-BW$194)*10))),1)</f>
        <v>7.6</v>
      </c>
      <c r="BX64" s="35">
        <f t="shared" si="53"/>
        <v>5.7</v>
      </c>
      <c r="BY64" s="36">
        <f>'Indicator Data'!S67/'Indicator Data'!$CC67</f>
        <v>1.0231766991221643E-4</v>
      </c>
      <c r="BZ64" s="36">
        <f>'Indicator Data'!T67/'Indicator Data'!$CC67</f>
        <v>0.9765333176279869</v>
      </c>
      <c r="CA64" s="35">
        <f t="shared" si="95"/>
        <v>0</v>
      </c>
      <c r="CB64" s="35">
        <f t="shared" si="96"/>
        <v>9.8000000000000007</v>
      </c>
      <c r="CC64" s="35">
        <f t="shared" si="54"/>
        <v>6.5333333333333341</v>
      </c>
      <c r="CD64" s="35">
        <f t="shared" si="55"/>
        <v>6.1</v>
      </c>
      <c r="CE64" s="35">
        <f t="shared" si="56"/>
        <v>4.7</v>
      </c>
      <c r="CF64" s="35">
        <f>ROUND(IF('Indicator Data'!U67=0,0,IF(LOG('Indicator Data'!U67)&gt;CF$195,10,IF(LOG('Indicator Data'!U67)&lt;CF$194,0,10-(CF$195-LOG('Indicator Data'!U67))/(CF$195-CF$194)*10))),1)</f>
        <v>6.5</v>
      </c>
      <c r="CG64" s="36">
        <f>'Indicator Data'!U67/'Indicator Data'!$CC67</f>
        <v>0.17232990810375909</v>
      </c>
      <c r="CH64" s="35">
        <f t="shared" si="97"/>
        <v>1.9</v>
      </c>
      <c r="CI64" s="35">
        <f t="shared" si="57"/>
        <v>4.5999999999999996</v>
      </c>
      <c r="CJ64" s="35">
        <f>ROUND(IF('Indicator Data'!V67=0,0,IF(LOG('Indicator Data'!V67)&gt;CJ$195,10,IF(LOG('Indicator Data'!V67)&lt;CJ$194,0,10-(CJ$195-LOG('Indicator Data'!V67))/(CJ$195-CJ$194)*10))),1)</f>
        <v>7.5</v>
      </c>
      <c r="CK64" s="36">
        <f>IF('Indicator Data'!V67/'Indicator Data'!$CC67&gt;1,1,'Indicator Data'!V67/'Indicator Data'!$CC67)</f>
        <v>0.95314019285633</v>
      </c>
      <c r="CL64" s="35">
        <f t="shared" si="98"/>
        <v>9.5</v>
      </c>
      <c r="CM64" s="35">
        <f t="shared" si="58"/>
        <v>8.6999999999999993</v>
      </c>
      <c r="CN64" s="35">
        <f>ROUND(IF('Indicator Data'!W67=0,0,IF(LOG('Indicator Data'!W67)&gt;CN$195,10,IF(LOG('Indicator Data'!W67)&lt;CN$194,0,10-(CN$195-LOG('Indicator Data'!W67))/(CN$195-CN$194)*10))),1)</f>
        <v>7.5</v>
      </c>
      <c r="CO64" s="36">
        <f>'Indicator Data'!W67/'Indicator Data'!$CC67</f>
        <v>0.95727551817161816</v>
      </c>
      <c r="CP64" s="35">
        <f t="shared" si="99"/>
        <v>9.6</v>
      </c>
      <c r="CQ64" s="35">
        <f t="shared" si="59"/>
        <v>8.8000000000000007</v>
      </c>
      <c r="CR64" s="35">
        <f t="shared" si="100"/>
        <v>7.2</v>
      </c>
      <c r="CS64" s="35">
        <f>IF('Indicator Data'!BS67="No data","x",ROUND(IF('Indicator Data'!BS67&gt;CS$195,0,IF('Indicator Data'!BS67&lt;CS$194,10,(CS$195-'Indicator Data'!BS67)/(CS$195-CS$194)*10)),1))</f>
        <v>6.8</v>
      </c>
      <c r="CT64" s="35">
        <f>IF('Indicator Data'!BT67="No data","x",ROUND(IF('Indicator Data'!BT67&gt;CT$195,0,IF('Indicator Data'!BT67&lt;CT$194,10,(CT$195-'Indicator Data'!BT67)/(CT$195-CT$194)*10)),1))</f>
        <v>3.7</v>
      </c>
      <c r="CU64" s="35">
        <f>IF('Indicator Data'!AC67="No data","x",ROUND(IF('Indicator Data'!AC67&gt;CU$195,0,IF('Indicator Data'!AC67&lt;CU$194,10,(CU$195-'Indicator Data'!AC67)/(CU$195-CU$194)*10)),1))</f>
        <v>9.1999999999999993</v>
      </c>
      <c r="CV64" s="35">
        <f t="shared" si="101"/>
        <v>6.6</v>
      </c>
      <c r="CW64" s="35">
        <f>IF('Indicator Data'!X67="No data","x",ROUND(IF(LOG('Indicator Data'!X67)&gt;CW$195,10,IF(LOG('Indicator Data'!X67)&lt;CW$194,0,10-(CW$195-LOG('Indicator Data'!X67))/(CW$195-CW$194)*10)),1))</f>
        <v>7.8</v>
      </c>
      <c r="CX64" s="35">
        <f>IF('Indicator Data'!Y67="No data","x",ROUND(IF('Indicator Data'!Y67&gt;CX$195,10,IF('Indicator Data'!Y67&lt;CX$194,0,10-(CX$195-'Indicator Data'!Y67)/(CX$195-CX$194)*10)),1))</f>
        <v>8</v>
      </c>
      <c r="CY64" s="35">
        <f>IF('Indicator Data'!Z67="No data","x",ROUND(IF('Indicator Data'!Z67&gt;CY$195,10,IF('Indicator Data'!Z67&lt;CY$194,0,10-(CY$195-'Indicator Data'!Z67)/(CY$195-CY$194)*10)),1))</f>
        <v>6.2</v>
      </c>
      <c r="CZ64" s="35">
        <f>IF('Indicator Data'!AA67="No data","x",ROUND(IF('Indicator Data'!AA67&gt;CZ$195,10,IF('Indicator Data'!AA67&lt;CZ$194,0,10-(CZ$195-'Indicator Data'!AA67)/(CZ$195-CZ$194)*10)),1))</f>
        <v>10</v>
      </c>
      <c r="DA64" s="35">
        <f t="shared" si="60"/>
        <v>8</v>
      </c>
      <c r="DB64" s="35">
        <f t="shared" si="61"/>
        <v>7.5</v>
      </c>
      <c r="DC64" s="35">
        <f>IF('Indicator Data'!AF67="No data","x",ROUND(IF('Indicator Data'!AF67&gt;DC$195,10,IF('Indicator Data'!AF67&lt;DC$194,0,10-(DC$195-'Indicator Data'!AF67)/(DC$195-DC$194)*10)),1))</f>
        <v>3</v>
      </c>
      <c r="DD64" s="35">
        <f>IF('Indicator Data'!AG67="No data","x",ROUND(IF('Indicator Data'!AG67&gt;DD$195,10,IF('Indicator Data'!AG67&lt;DD$194,0,10-(DD$195-'Indicator Data'!AG67)/(DD$195-DD$194)*10)),1))</f>
        <v>8</v>
      </c>
      <c r="DE64" s="35">
        <f t="shared" si="62"/>
        <v>7.2</v>
      </c>
      <c r="DF64" s="35">
        <f>IF('Indicator Data'!AB67="No data","x",ROUND(IF('Indicator Data'!AB67&gt;DF$195,10,IF('Indicator Data'!AB67&lt;DF$194,0,10-(DF$195-'Indicator Data'!AB67)/(DF$195-DF$194)*10)),1))</f>
        <v>0.4</v>
      </c>
      <c r="DG64" s="35">
        <f t="shared" si="63"/>
        <v>5</v>
      </c>
      <c r="DH64" s="144">
        <f>IF('Indicator Data'!AD67="No data","x",'Indicator Data'!AD67/'Indicator Data'!$CB67)</f>
        <v>1.2910359073499669E-4</v>
      </c>
      <c r="DI64" s="35">
        <f t="shared" si="64"/>
        <v>8.6999999999999993</v>
      </c>
      <c r="DJ64" s="35">
        <f>IF('Indicator Data'!AE67="No data","x",ROUND(IF('Indicator Data'!AE67&gt;DJ$195,0,IF('Indicator Data'!AE67&lt;DJ$194,10,(DJ$195-'Indicator Data'!AE67)/(DJ$195-DJ$194)*10)),1))</f>
        <v>8</v>
      </c>
      <c r="DK64" s="35">
        <f t="shared" si="65"/>
        <v>8.4</v>
      </c>
      <c r="DL64" s="35">
        <f t="shared" si="66"/>
        <v>6.9</v>
      </c>
      <c r="DM64" s="37">
        <f t="shared" si="102"/>
        <v>6.3</v>
      </c>
      <c r="DN64" s="38">
        <f t="shared" si="103"/>
        <v>3.1</v>
      </c>
      <c r="DO64" s="35">
        <f>ROUND(IF('Indicator Data'!AH67=0,0,IF('Indicator Data'!AH67&gt;DO$195,10,IF('Indicator Data'!AH67&lt;DO$194,0,10-(DO$195-'Indicator Data'!AH67)/(DO$195-DO$194)*10))),1)</f>
        <v>1.2</v>
      </c>
      <c r="DP64" s="35">
        <f>ROUND(IF('Indicator Data'!AI67=0,0,IF(LOG('Indicator Data'!AI67)&gt;LOG(DP$195),10,IF(LOG('Indicator Data'!AI67)&lt;LOG(DP$194),0,10-(LOG(DP$195)-LOG('Indicator Data'!AI67))/(LOG(DP$195)-LOG(DP$194))*10))),1)</f>
        <v>2.9</v>
      </c>
      <c r="DQ64" s="37">
        <f t="shared" si="104"/>
        <v>2.1</v>
      </c>
      <c r="DR64" s="35">
        <f>'Indicator Data'!AJ67</f>
        <v>0</v>
      </c>
      <c r="DS64" s="35">
        <f>'Indicator Data'!AK67</f>
        <v>0</v>
      </c>
      <c r="DT64" s="37">
        <f t="shared" si="105"/>
        <v>0</v>
      </c>
      <c r="DU64" s="38">
        <f t="shared" si="106"/>
        <v>1.5</v>
      </c>
      <c r="DV64" s="13"/>
      <c r="DW64" s="83"/>
    </row>
    <row r="65" spans="1:127" s="2" customFormat="1" x14ac:dyDescent="0.3">
      <c r="A65" s="98" t="str">
        <f>'Indicator Data'!A68</f>
        <v>Georgia</v>
      </c>
      <c r="B65" s="39" t="str">
        <f>'Indicator Data'!B68</f>
        <v>GEO</v>
      </c>
      <c r="C65" s="35">
        <f>ROUND(IF('Indicator Data'!C68=0,0.1,IF(LOG('Indicator Data'!C68)&gt;C$195,10,IF(LOG('Indicator Data'!C68)&lt;C$194,0,10-(C$195-LOG('Indicator Data'!C68))/(C$195-C$194)*10))),1)</f>
        <v>7.3</v>
      </c>
      <c r="D65" s="35">
        <f>ROUND(IF('Indicator Data'!D68=0,0.1,IF(LOG('Indicator Data'!D68)&gt;D$195,10,IF(LOG('Indicator Data'!D68)&lt;D$194,0,10-(D$195-LOG('Indicator Data'!D68))/(D$195-D$194)*10))),1)</f>
        <v>7.4</v>
      </c>
      <c r="E65" s="35">
        <f t="shared" si="67"/>
        <v>7.4</v>
      </c>
      <c r="F65" s="35">
        <f>IF('Indicator Data'!E68="No data",0.1,(ROUND(IF('Indicator Data'!E68=0,0,IF(LOG('Indicator Data'!E68)&gt;F$195,10,IF(LOG('Indicator Data'!E68)&lt;F$194,0,10-(F$195-LOG('Indicator Data'!E68))/(F$195-F$194)*10))),1)))</f>
        <v>6</v>
      </c>
      <c r="G65" s="35">
        <f>ROUND(IF('Indicator Data'!F68=0,0,IF(LOG('Indicator Data'!F68)&gt;G$195,10,IF(LOG('Indicator Data'!F68)&lt;G$194,0,10-(G$195-LOG('Indicator Data'!F68))/(G$195-G$194)*10))),1)</f>
        <v>0</v>
      </c>
      <c r="H65" s="35">
        <f>ROUND(IF('Indicator Data'!G68=0,0,IF(LOG('Indicator Data'!G68)&gt;H$195,10,IF(LOG('Indicator Data'!G68)&lt;H$194,0,10-(H$195-LOG('Indicator Data'!G68))/(H$195-H$194)*10))),1)</f>
        <v>0</v>
      </c>
      <c r="I65" s="35">
        <f>ROUND(IF('Indicator Data'!H68=0,0,IF(LOG('Indicator Data'!H68)&gt;I$195,10,IF(LOG('Indicator Data'!H68)&lt;I$194,0,10-(I$195-LOG('Indicator Data'!H68))/(I$195-I$194)*10))),1)</f>
        <v>0</v>
      </c>
      <c r="J65" s="35">
        <f t="shared" si="68"/>
        <v>0</v>
      </c>
      <c r="K65" s="35">
        <f>ROUND(IF('Indicator Data'!I68=0,0,IF(LOG('Indicator Data'!I68)&gt;K$195,10,IF(LOG('Indicator Data'!I68)&lt;K$194,0,10-(K$195-LOG('Indicator Data'!I68))/(K$195-K$194)*10))),1)</f>
        <v>0</v>
      </c>
      <c r="L65" s="35">
        <f t="shared" si="69"/>
        <v>0</v>
      </c>
      <c r="M65" s="35">
        <f>ROUND(IF('Indicator Data'!J68=0,0,IF(LOG('Indicator Data'!J68)&gt;M$195,10,IF(LOG('Indicator Data'!J68)&lt;M$194,0,10-(M$195-LOG('Indicator Data'!J68))/(M$195-M$194)*10))),1)</f>
        <v>8.1999999999999993</v>
      </c>
      <c r="N65" s="36">
        <f>'Indicator Data'!C68/'Indicator Data'!$CC68</f>
        <v>2.0933070596421358E-3</v>
      </c>
      <c r="O65" s="36">
        <f>'Indicator Data'!D68/'Indicator Data'!$CC68</f>
        <v>4.2861135307620799E-4</v>
      </c>
      <c r="P65" s="36">
        <f>IF(F65=0.1,"x",'Indicator Data'!E68/'Indicator Data'!$CC68)</f>
        <v>6.2243202128114215E-3</v>
      </c>
      <c r="Q65" s="36">
        <f>'Indicator Data'!F68/'Indicator Data'!$CC68</f>
        <v>0</v>
      </c>
      <c r="R65" s="36">
        <f>'Indicator Data'!G68/'Indicator Data'!$CC68</f>
        <v>0</v>
      </c>
      <c r="S65" s="36">
        <f>'Indicator Data'!H68/'Indicator Data'!$CC68</f>
        <v>0</v>
      </c>
      <c r="T65" s="36">
        <f>'Indicator Data'!I68/'Indicator Data'!$CC68</f>
        <v>0</v>
      </c>
      <c r="U65" s="36">
        <f>'Indicator Data'!J68/'Indicator Data'!$CC68</f>
        <v>4.9696485307609622E-3</v>
      </c>
      <c r="V65" s="35">
        <f t="shared" si="70"/>
        <v>10</v>
      </c>
      <c r="W65" s="35">
        <f t="shared" si="71"/>
        <v>4.3</v>
      </c>
      <c r="X65" s="35">
        <f t="shared" si="72"/>
        <v>8.4</v>
      </c>
      <c r="Y65" s="35">
        <f t="shared" si="73"/>
        <v>4.0999999999999996</v>
      </c>
      <c r="Z65" s="35">
        <f t="shared" si="74"/>
        <v>0</v>
      </c>
      <c r="AA65" s="35">
        <f t="shared" si="75"/>
        <v>0</v>
      </c>
      <c r="AB65" s="35">
        <f t="shared" si="76"/>
        <v>0</v>
      </c>
      <c r="AC65" s="35">
        <f t="shared" si="77"/>
        <v>0</v>
      </c>
      <c r="AD65" s="35">
        <f t="shared" si="78"/>
        <v>0</v>
      </c>
      <c r="AE65" s="35">
        <f t="shared" si="79"/>
        <v>0</v>
      </c>
      <c r="AF65" s="35">
        <f t="shared" si="80"/>
        <v>1.7</v>
      </c>
      <c r="AG65" s="35">
        <f>ROUND(IF('Indicator Data'!K68=0,0,IF('Indicator Data'!K68&gt;AG$195,10,IF('Indicator Data'!K68&lt;AG$194,0,10-(AG$195-'Indicator Data'!K68)/(AG$195-AG$194)*10))),1)</f>
        <v>1</v>
      </c>
      <c r="AH65" s="35">
        <f t="shared" si="81"/>
        <v>8.6999999999999993</v>
      </c>
      <c r="AI65" s="35">
        <f t="shared" si="82"/>
        <v>5.9</v>
      </c>
      <c r="AJ65" s="35">
        <f t="shared" si="83"/>
        <v>0</v>
      </c>
      <c r="AK65" s="35">
        <f t="shared" si="84"/>
        <v>0</v>
      </c>
      <c r="AL65" s="35">
        <f t="shared" si="85"/>
        <v>0</v>
      </c>
      <c r="AM65" s="35">
        <f t="shared" si="86"/>
        <v>0</v>
      </c>
      <c r="AN65" s="35">
        <f t="shared" si="87"/>
        <v>5.9</v>
      </c>
      <c r="AO65" s="143">
        <f t="shared" si="88"/>
        <v>7.9</v>
      </c>
      <c r="AP65" s="143">
        <f t="shared" si="41"/>
        <v>5.0999999999999996</v>
      </c>
      <c r="AQ65" s="143">
        <f t="shared" si="89"/>
        <v>0</v>
      </c>
      <c r="AR65" s="143">
        <f t="shared" si="90"/>
        <v>0</v>
      </c>
      <c r="AS65" s="35">
        <f t="shared" si="91"/>
        <v>3.5</v>
      </c>
      <c r="AT65" s="35">
        <f>IF('Indicator Data'!L68="No data","x",IF('Indicator Data'!CD68&lt;1000,"x",ROUND((IF('Indicator Data'!L68&gt;AT$195,10,IF('Indicator Data'!L68&lt;AT$194,0,10-(AT$195-'Indicator Data'!L68)/(AT$195-AT$194)*10))),1)))</f>
        <v>7.4</v>
      </c>
      <c r="AU65" s="143">
        <f t="shared" si="92"/>
        <v>5.5</v>
      </c>
      <c r="AV65" s="35">
        <f>IF('Indicator Data'!M68="No data","x",ROUND(IF('Indicator Data'!M68=0,0,IF(LOG('Indicator Data'!M68)&gt;AV$195,10,IF(LOG('Indicator Data'!M68)&lt;AV$194,0,10-(AV$195-LOG('Indicator Data'!M68))/(AV$195-AV$194)*10))),1))</f>
        <v>7.9</v>
      </c>
      <c r="AW65" s="36">
        <f>IF(AV65="x","x",'Indicator Data'!M68/'Indicator Data'!$CC68)</f>
        <v>0.80377903172952514</v>
      </c>
      <c r="AX65" s="35">
        <f t="shared" si="42"/>
        <v>8.9</v>
      </c>
      <c r="AY65" s="35">
        <f t="shared" si="43"/>
        <v>8.4</v>
      </c>
      <c r="AZ65" s="35" t="str">
        <f>IF('Indicator Data'!N68="No data","x",ROUND(IF('Indicator Data'!N68=0,0,IF(LOG('Indicator Data'!N68)&gt;AZ$195,10,IF(LOG('Indicator Data'!N68)&lt;AZ$194,0,10-(AZ$195-LOG('Indicator Data'!N68))/(AZ$195-AZ$194)*10))),1))</f>
        <v>x</v>
      </c>
      <c r="BA65" s="36" t="str">
        <f>IF(AZ65="x","x",'Indicator Data'!N68/'Indicator Data'!$CC68)</f>
        <v>x</v>
      </c>
      <c r="BB65" s="35" t="str">
        <f t="shared" si="44"/>
        <v>x</v>
      </c>
      <c r="BC65" s="35" t="str">
        <f t="shared" si="45"/>
        <v>x</v>
      </c>
      <c r="BD65" s="35" t="str">
        <f>IF('Indicator Data'!O68="No data","x",ROUND(IF('Indicator Data'!O68=0,0,IF(LOG('Indicator Data'!O68)&gt;BD$195,10,IF(LOG('Indicator Data'!O68)&lt;BD$194,0,10-(BD$195-LOG('Indicator Data'!O68))/(BD$195-BD$194)*10))),1))</f>
        <v>x</v>
      </c>
      <c r="BE65" s="36" t="str">
        <f>IF(BD65="x","x",'Indicator Data'!O68/'Indicator Data'!$CC68)</f>
        <v>x</v>
      </c>
      <c r="BF65" s="35" t="str">
        <f t="shared" si="46"/>
        <v>x</v>
      </c>
      <c r="BG65" s="35" t="str">
        <f t="shared" si="47"/>
        <v>x</v>
      </c>
      <c r="BH65" s="35" t="str">
        <f>IF('Indicator Data'!P68="No data","x",ROUND(IF('Indicator Data'!P68=0,0,IF(LOG('Indicator Data'!P68)&gt;BH$195,10,IF(LOG('Indicator Data'!P68)&lt;BH$194,0,10-(BH$195-LOG('Indicator Data'!P68))/(BH$195-BH$194)*10))),1))</f>
        <v>x</v>
      </c>
      <c r="BI65" s="36" t="str">
        <f>IF(BH65="x","x",'Indicator Data'!P68/'Indicator Data'!$CC68)</f>
        <v>x</v>
      </c>
      <c r="BJ65" s="35" t="str">
        <f t="shared" si="48"/>
        <v>x</v>
      </c>
      <c r="BK65" s="35" t="str">
        <f t="shared" si="49"/>
        <v>x</v>
      </c>
      <c r="BL65" s="35">
        <f t="shared" si="50"/>
        <v>8.4</v>
      </c>
      <c r="BM65" s="35">
        <f>ROUND(IF('Indicator Data'!Q68=0,0,IF(LOG('Indicator Data'!Q68)&gt;BM$195,10,IF(LOG('Indicator Data'!Q68)&lt;BM$194,0,10-(BM$195-LOG('Indicator Data'!Q68))/(BM$195-BM$194)*10))),1)</f>
        <v>6.1</v>
      </c>
      <c r="BN65" s="35">
        <f>ROUND(IF('Indicator Data'!R68=0,0,IF(LOG('Indicator Data'!R68)&gt;BN$195,10,IF(LOG('Indicator Data'!R68)&lt;BN$194,0,10-(BN$195-LOG('Indicator Data'!R68))/(BN$195-BN$194)*10))),1)</f>
        <v>7.1</v>
      </c>
      <c r="BO65" s="35">
        <f t="shared" si="51"/>
        <v>6.7666666666666657</v>
      </c>
      <c r="BP65" s="36">
        <f>'Indicator Data'!Q68/'Indicator Data'!$CC68</f>
        <v>4.9267623508324442E-2</v>
      </c>
      <c r="BQ65" s="36">
        <f>'Indicator Data'!R68/'Indicator Data'!$CC68</f>
        <v>4.3156342868510625E-2</v>
      </c>
      <c r="BR65" s="35">
        <f t="shared" si="93"/>
        <v>0.5</v>
      </c>
      <c r="BS65" s="35">
        <f t="shared" si="94"/>
        <v>0.5</v>
      </c>
      <c r="BT65" s="35">
        <f t="shared" si="28"/>
        <v>0.5</v>
      </c>
      <c r="BU65" s="35">
        <f t="shared" si="52"/>
        <v>4.3</v>
      </c>
      <c r="BV65" s="35">
        <f>ROUND(IF('Indicator Data'!S68=0,0,IF(LOG('Indicator Data'!S68)&gt;BV$195,10,IF(LOG('Indicator Data'!S68)&lt;BV$194,0,10-(BV$195-LOG('Indicator Data'!S68))/(BV$195-BV$194)*10))),1)</f>
        <v>0</v>
      </c>
      <c r="BW65" s="35">
        <f>ROUND(IF('Indicator Data'!T68=0,0,IF(LOG('Indicator Data'!T68)&gt;BW$195,10,IF(LOG('Indicator Data'!T68)&lt;BW$194,0,10-(BW$195-LOG('Indicator Data'!T68))/(BW$195-BW$194)*10))),1)</f>
        <v>0</v>
      </c>
      <c r="BX65" s="35">
        <f t="shared" si="53"/>
        <v>0</v>
      </c>
      <c r="BY65" s="36">
        <f>'Indicator Data'!S68/'Indicator Data'!$CC68</f>
        <v>0</v>
      </c>
      <c r="BZ65" s="36">
        <f>'Indicator Data'!T68/'Indicator Data'!$CC68</f>
        <v>0</v>
      </c>
      <c r="CA65" s="35">
        <f t="shared" si="95"/>
        <v>0</v>
      </c>
      <c r="CB65" s="35">
        <f t="shared" si="96"/>
        <v>0</v>
      </c>
      <c r="CC65" s="35">
        <f t="shared" si="54"/>
        <v>0</v>
      </c>
      <c r="CD65" s="35">
        <f t="shared" si="55"/>
        <v>0</v>
      </c>
      <c r="CE65" s="35">
        <f t="shared" si="56"/>
        <v>2.4</v>
      </c>
      <c r="CF65" s="35">
        <f>ROUND(IF('Indicator Data'!U68=0,0,IF(LOG('Indicator Data'!U68)&gt;CF$195,10,IF(LOG('Indicator Data'!U68)&lt;CF$194,0,10-(CF$195-LOG('Indicator Data'!U68))/(CF$195-CF$194)*10))),1)</f>
        <v>0</v>
      </c>
      <c r="CG65" s="36">
        <f>'Indicator Data'!U68/'Indicator Data'!$CC68</f>
        <v>0</v>
      </c>
      <c r="CH65" s="35">
        <f t="shared" si="97"/>
        <v>0</v>
      </c>
      <c r="CI65" s="35">
        <f t="shared" si="57"/>
        <v>0</v>
      </c>
      <c r="CJ65" s="35">
        <f>ROUND(IF('Indicator Data'!V68=0,0,IF(LOG('Indicator Data'!V68)&gt;CJ$195,10,IF(LOG('Indicator Data'!V68)&lt;CJ$194,0,10-(CJ$195-LOG('Indicator Data'!V68))/(CJ$195-CJ$194)*10))),1)</f>
        <v>5.4</v>
      </c>
      <c r="CK65" s="36">
        <f>IF('Indicator Data'!V68/'Indicator Data'!$CC68&gt;1,1,'Indicator Data'!V68/'Indicator Data'!$CC68)</f>
        <v>1.3899344254913853E-2</v>
      </c>
      <c r="CL65" s="35">
        <f t="shared" si="98"/>
        <v>0.1</v>
      </c>
      <c r="CM65" s="35">
        <f t="shared" si="58"/>
        <v>3.2</v>
      </c>
      <c r="CN65" s="35">
        <f>ROUND(IF('Indicator Data'!W68=0,0,IF(LOG('Indicator Data'!W68)&gt;CN$195,10,IF(LOG('Indicator Data'!W68)&lt;CN$194,0,10-(CN$195-LOG('Indicator Data'!W68))/(CN$195-CN$194)*10))),1)</f>
        <v>7</v>
      </c>
      <c r="CO65" s="36">
        <f>'Indicator Data'!W68/'Indicator Data'!$CC68</f>
        <v>0.18588853385646475</v>
      </c>
      <c r="CP65" s="35">
        <f t="shared" si="99"/>
        <v>1.9</v>
      </c>
      <c r="CQ65" s="35">
        <f t="shared" si="59"/>
        <v>5</v>
      </c>
      <c r="CR65" s="35">
        <f t="shared" si="100"/>
        <v>2.8</v>
      </c>
      <c r="CS65" s="35">
        <f>IF('Indicator Data'!BS68="No data","x",ROUND(IF('Indicator Data'!BS68&gt;CS$195,0,IF('Indicator Data'!BS68&lt;CS$194,10,(CS$195-'Indicator Data'!BS68)/(CS$195-CS$194)*10)),1))</f>
        <v>1.1000000000000001</v>
      </c>
      <c r="CT65" s="35">
        <f>IF('Indicator Data'!BT68="No data","x",ROUND(IF('Indicator Data'!BT68&gt;CT$195,0,IF('Indicator Data'!BT68&lt;CT$194,10,(CT$195-'Indicator Data'!BT68)/(CT$195-CT$194)*10)),1))</f>
        <v>0.3</v>
      </c>
      <c r="CU65" s="35" t="str">
        <f>IF('Indicator Data'!AC68="No data","x",ROUND(IF('Indicator Data'!AC68&gt;CU$195,0,IF('Indicator Data'!AC68&lt;CU$194,10,(CU$195-'Indicator Data'!AC68)/(CU$195-CU$194)*10)),1))</f>
        <v>x</v>
      </c>
      <c r="CV65" s="35">
        <f t="shared" si="101"/>
        <v>0.7</v>
      </c>
      <c r="CW65" s="35">
        <f>IF('Indicator Data'!X68="No data","x",ROUND(IF(LOG('Indicator Data'!X68)&gt;CW$195,10,IF(LOG('Indicator Data'!X68)&lt;CW$194,0,10-(CW$195-LOG('Indicator Data'!X68))/(CW$195-CW$194)*10)),1))</f>
        <v>6</v>
      </c>
      <c r="CX65" s="35">
        <f>IF('Indicator Data'!Y68="No data","x",ROUND(IF('Indicator Data'!Y68&gt;CX$195,10,IF('Indicator Data'!Y68&lt;CX$194,0,10-(CX$195-'Indicator Data'!Y68)/(CX$195-CX$194)*10)),1))</f>
        <v>1</v>
      </c>
      <c r="CY65" s="35">
        <f>IF('Indicator Data'!Z68="No data","x",ROUND(IF('Indicator Data'!Z68&gt;CY$195,10,IF('Indicator Data'!Z68&lt;CY$194,0,10-(CY$195-'Indicator Data'!Z68)/(CY$195-CY$194)*10)),1))</f>
        <v>5.9</v>
      </c>
      <c r="CZ65" s="35">
        <f>IF('Indicator Data'!AA68="No data","x",ROUND(IF('Indicator Data'!AA68&gt;CZ$195,10,IF('Indicator Data'!AA68&lt;CZ$194,0,10-(CZ$195-'Indicator Data'!AA68)/(CZ$195-CZ$194)*10)),1))</f>
        <v>3.3</v>
      </c>
      <c r="DA65" s="35">
        <f t="shared" si="60"/>
        <v>4.0999999999999996</v>
      </c>
      <c r="DB65" s="35">
        <f t="shared" si="61"/>
        <v>3</v>
      </c>
      <c r="DC65" s="35">
        <f>IF('Indicator Data'!AF68="No data","x",ROUND(IF('Indicator Data'!AF68&gt;DC$195,10,IF('Indicator Data'!AF68&lt;DC$194,0,10-(DC$195-'Indicator Data'!AF68)/(DC$195-DC$194)*10)),1))</f>
        <v>3.8</v>
      </c>
      <c r="DD65" s="35">
        <f>IF('Indicator Data'!AG68="No data","x",ROUND(IF('Indicator Data'!AG68&gt;DD$195,10,IF('Indicator Data'!AG68&lt;DD$194,0,10-(DD$195-'Indicator Data'!AG68)/(DD$195-DD$194)*10)),1))</f>
        <v>1.2</v>
      </c>
      <c r="DE65" s="35">
        <f t="shared" si="62"/>
        <v>3.5</v>
      </c>
      <c r="DF65" s="35">
        <f>IF('Indicator Data'!AB68="No data","x",ROUND(IF('Indicator Data'!AB68&gt;DF$195,10,IF('Indicator Data'!AB68&lt;DF$194,0,10-(DF$195-'Indicator Data'!AB68)/(DF$195-DF$194)*10)),1))</f>
        <v>0</v>
      </c>
      <c r="DG65" s="35">
        <f t="shared" si="63"/>
        <v>0.5</v>
      </c>
      <c r="DH65" s="144">
        <f>IF('Indicator Data'!AD68="No data","x",'Indicator Data'!AD68/'Indicator Data'!$CB68)</f>
        <v>9.7463761304029028E-4</v>
      </c>
      <c r="DI65" s="35">
        <f t="shared" si="64"/>
        <v>0.3</v>
      </c>
      <c r="DJ65" s="35">
        <f>IF('Indicator Data'!AE68="No data","x",ROUND(IF('Indicator Data'!AE68&gt;DJ$195,0,IF('Indicator Data'!AE68&lt;DJ$194,10,(DJ$195-'Indicator Data'!AE68)/(DJ$195-DJ$194)*10)),1))</f>
        <v>4</v>
      </c>
      <c r="DK65" s="35">
        <f t="shared" si="65"/>
        <v>2.2000000000000002</v>
      </c>
      <c r="DL65" s="35">
        <f t="shared" si="66"/>
        <v>2.1</v>
      </c>
      <c r="DM65" s="37">
        <f t="shared" si="102"/>
        <v>4.7</v>
      </c>
      <c r="DN65" s="38">
        <f t="shared" si="103"/>
        <v>4.5</v>
      </c>
      <c r="DO65" s="35">
        <f>ROUND(IF('Indicator Data'!AH68=0,0,IF('Indicator Data'!AH68&gt;DO$195,10,IF('Indicator Data'!AH68&lt;DO$194,0,10-(DO$195-'Indicator Data'!AH68)/(DO$195-DO$194)*10))),1)</f>
        <v>5.8</v>
      </c>
      <c r="DP65" s="35">
        <f>ROUND(IF('Indicator Data'!AI68=0,0,IF(LOG('Indicator Data'!AI68)&gt;LOG(DP$195),10,IF(LOG('Indicator Data'!AI68)&lt;LOG(DP$194),0,10-(LOG(DP$195)-LOG('Indicator Data'!AI68))/(LOG(DP$195)-LOG(DP$194))*10))),1)</f>
        <v>6.4</v>
      </c>
      <c r="DQ65" s="37">
        <f t="shared" si="104"/>
        <v>6.1</v>
      </c>
      <c r="DR65" s="35">
        <f>'Indicator Data'!AJ68</f>
        <v>0</v>
      </c>
      <c r="DS65" s="35">
        <f>'Indicator Data'!AK68</f>
        <v>0</v>
      </c>
      <c r="DT65" s="37">
        <f t="shared" si="105"/>
        <v>0</v>
      </c>
      <c r="DU65" s="38">
        <f t="shared" si="106"/>
        <v>4.3</v>
      </c>
      <c r="DV65" s="13"/>
      <c r="DW65" s="83"/>
    </row>
    <row r="66" spans="1:127" s="2" customFormat="1" x14ac:dyDescent="0.3">
      <c r="A66" s="98" t="str">
        <f>'Indicator Data'!A69</f>
        <v>Germany</v>
      </c>
      <c r="B66" s="39" t="str">
        <f>'Indicator Data'!B69</f>
        <v>DEU</v>
      </c>
      <c r="C66" s="35">
        <f>ROUND(IF('Indicator Data'!C69=0,0.1,IF(LOG('Indicator Data'!C69)&gt;C$195,10,IF(LOG('Indicator Data'!C69)&lt;C$194,0,10-(C$195-LOG('Indicator Data'!C69))/(C$195-C$194)*10))),1)</f>
        <v>8.3000000000000007</v>
      </c>
      <c r="D66" s="35">
        <f>ROUND(IF('Indicator Data'!D69=0,0.1,IF(LOG('Indicator Data'!D69)&gt;D$195,10,IF(LOG('Indicator Data'!D69)&lt;D$194,0,10-(D$195-LOG('Indicator Data'!D69))/(D$195-D$194)*10))),1)</f>
        <v>3.8</v>
      </c>
      <c r="E66" s="35">
        <f t="shared" si="67"/>
        <v>6.6</v>
      </c>
      <c r="F66" s="35">
        <f>IF('Indicator Data'!E69="No data",0.1,(ROUND(IF('Indicator Data'!E69=0,0,IF(LOG('Indicator Data'!E69)&gt;F$195,10,IF(LOG('Indicator Data'!E69)&lt;F$194,0,10-(F$195-LOG('Indicator Data'!E69))/(F$195-F$194)*10))),1)))</f>
        <v>8.4</v>
      </c>
      <c r="G66" s="35">
        <f>ROUND(IF('Indicator Data'!F69=0,0,IF(LOG('Indicator Data'!F69)&gt;G$195,10,IF(LOG('Indicator Data'!F69)&lt;G$194,0,10-(G$195-LOG('Indicator Data'!F69))/(G$195-G$194)*10))),1)</f>
        <v>0</v>
      </c>
      <c r="H66" s="35">
        <f>ROUND(IF('Indicator Data'!G69=0,0,IF(LOG('Indicator Data'!G69)&gt;H$195,10,IF(LOG('Indicator Data'!G69)&lt;H$194,0,10-(H$195-LOG('Indicator Data'!G69))/(H$195-H$194)*10))),1)</f>
        <v>0</v>
      </c>
      <c r="I66" s="35">
        <f>ROUND(IF('Indicator Data'!H69=0,0,IF(LOG('Indicator Data'!H69)&gt;I$195,10,IF(LOG('Indicator Data'!H69)&lt;I$194,0,10-(I$195-LOG('Indicator Data'!H69))/(I$195-I$194)*10))),1)</f>
        <v>0</v>
      </c>
      <c r="J66" s="35">
        <f t="shared" si="68"/>
        <v>0</v>
      </c>
      <c r="K66" s="35">
        <f>ROUND(IF('Indicator Data'!I69=0,0,IF(LOG('Indicator Data'!I69)&gt;K$195,10,IF(LOG('Indicator Data'!I69)&lt;K$194,0,10-(K$195-LOG('Indicator Data'!I69))/(K$195-K$194)*10))),1)</f>
        <v>0</v>
      </c>
      <c r="L66" s="35">
        <f t="shared" si="69"/>
        <v>0</v>
      </c>
      <c r="M66" s="35">
        <f>ROUND(IF('Indicator Data'!J69=0,0,IF(LOG('Indicator Data'!J69)&gt;M$195,10,IF(LOG('Indicator Data'!J69)&lt;M$194,0,10-(M$195-LOG('Indicator Data'!J69))/(M$195-M$194)*10))),1)</f>
        <v>0</v>
      </c>
      <c r="N66" s="36">
        <f>'Indicator Data'!C69/'Indicator Data'!$CC69</f>
        <v>2.5111320391843039E-4</v>
      </c>
      <c r="O66" s="36">
        <f>'Indicator Data'!D69/'Indicator Data'!$CC69</f>
        <v>1.7411843065761939E-6</v>
      </c>
      <c r="P66" s="36">
        <f>IF(F66=0.1,"x",'Indicator Data'!E69/'Indicator Data'!$CC69)</f>
        <v>2.7146369450828508E-3</v>
      </c>
      <c r="Q66" s="36">
        <f>'Indicator Data'!F69/'Indicator Data'!$CC69</f>
        <v>0</v>
      </c>
      <c r="R66" s="36">
        <f>'Indicator Data'!G69/'Indicator Data'!$CC69</f>
        <v>0</v>
      </c>
      <c r="S66" s="36">
        <f>'Indicator Data'!H69/'Indicator Data'!$CC69</f>
        <v>0</v>
      </c>
      <c r="T66" s="36">
        <f>'Indicator Data'!I69/'Indicator Data'!$CC69</f>
        <v>0</v>
      </c>
      <c r="U66" s="36">
        <f>'Indicator Data'!J69/'Indicator Data'!$CC69</f>
        <v>0</v>
      </c>
      <c r="V66" s="35">
        <f t="shared" si="70"/>
        <v>1.3</v>
      </c>
      <c r="W66" s="35">
        <f t="shared" si="71"/>
        <v>0</v>
      </c>
      <c r="X66" s="35">
        <f t="shared" si="72"/>
        <v>0.7</v>
      </c>
      <c r="Y66" s="35">
        <f t="shared" si="73"/>
        <v>1.8</v>
      </c>
      <c r="Z66" s="35">
        <f t="shared" si="74"/>
        <v>0</v>
      </c>
      <c r="AA66" s="35">
        <f t="shared" si="75"/>
        <v>0</v>
      </c>
      <c r="AB66" s="35">
        <f t="shared" si="76"/>
        <v>0</v>
      </c>
      <c r="AC66" s="35">
        <f t="shared" si="77"/>
        <v>0</v>
      </c>
      <c r="AD66" s="35">
        <f t="shared" si="78"/>
        <v>0</v>
      </c>
      <c r="AE66" s="35">
        <f t="shared" si="79"/>
        <v>0</v>
      </c>
      <c r="AF66" s="35">
        <f t="shared" si="80"/>
        <v>0</v>
      </c>
      <c r="AG66" s="35">
        <f>ROUND(IF('Indicator Data'!K69=0,0,IF('Indicator Data'!K69&gt;AG$195,10,IF('Indicator Data'!K69&lt;AG$194,0,10-(AG$195-'Indicator Data'!K69)/(AG$195-AG$194)*10))),1)</f>
        <v>0</v>
      </c>
      <c r="AH66" s="35">
        <f t="shared" si="81"/>
        <v>4.8</v>
      </c>
      <c r="AI66" s="35">
        <f t="shared" si="82"/>
        <v>1.9</v>
      </c>
      <c r="AJ66" s="35">
        <f t="shared" si="83"/>
        <v>0</v>
      </c>
      <c r="AK66" s="35">
        <f t="shared" si="84"/>
        <v>0</v>
      </c>
      <c r="AL66" s="35">
        <f t="shared" si="85"/>
        <v>0</v>
      </c>
      <c r="AM66" s="35">
        <f t="shared" si="86"/>
        <v>0</v>
      </c>
      <c r="AN66" s="35">
        <f t="shared" si="87"/>
        <v>0</v>
      </c>
      <c r="AO66" s="143">
        <f t="shared" si="88"/>
        <v>4.3</v>
      </c>
      <c r="AP66" s="143">
        <f t="shared" si="41"/>
        <v>6.1</v>
      </c>
      <c r="AQ66" s="143">
        <f t="shared" si="89"/>
        <v>0</v>
      </c>
      <c r="AR66" s="143">
        <f t="shared" si="90"/>
        <v>0</v>
      </c>
      <c r="AS66" s="35">
        <f t="shared" si="91"/>
        <v>0</v>
      </c>
      <c r="AT66" s="35">
        <f>IF('Indicator Data'!L69="No data","x",IF('Indicator Data'!CD69&lt;1000,"x",ROUND((IF('Indicator Data'!L69&gt;AT$195,10,IF('Indicator Data'!L69&lt;AT$194,0,10-(AT$195-'Indicator Data'!L69)/(AT$195-AT$194)*10))),1)))</f>
        <v>2.8</v>
      </c>
      <c r="AU66" s="143">
        <f t="shared" si="92"/>
        <v>1.4</v>
      </c>
      <c r="AV66" s="35">
        <f>IF('Indicator Data'!M69="No data","x",ROUND(IF('Indicator Data'!M69=0,0,IF(LOG('Indicator Data'!M69)&gt;AV$195,10,IF(LOG('Indicator Data'!M69)&lt;AV$194,0,10-(AV$195-LOG('Indicator Data'!M69))/(AV$195-AV$194)*10))),1))</f>
        <v>0</v>
      </c>
      <c r="AW66" s="36">
        <f>IF(AV66="x","x",'Indicator Data'!M69/'Indicator Data'!$CC69)</f>
        <v>0</v>
      </c>
      <c r="AX66" s="35">
        <f t="shared" si="42"/>
        <v>0</v>
      </c>
      <c r="AY66" s="35">
        <f t="shared" si="43"/>
        <v>0</v>
      </c>
      <c r="AZ66" s="35" t="str">
        <f>IF('Indicator Data'!N69="No data","x",ROUND(IF('Indicator Data'!N69=0,0,IF(LOG('Indicator Data'!N69)&gt;AZ$195,10,IF(LOG('Indicator Data'!N69)&lt;AZ$194,0,10-(AZ$195-LOG('Indicator Data'!N69))/(AZ$195-AZ$194)*10))),1))</f>
        <v>x</v>
      </c>
      <c r="BA66" s="36" t="str">
        <f>IF(AZ66="x","x",'Indicator Data'!N69/'Indicator Data'!$CC69)</f>
        <v>x</v>
      </c>
      <c r="BB66" s="35" t="str">
        <f t="shared" si="44"/>
        <v>x</v>
      </c>
      <c r="BC66" s="35" t="str">
        <f t="shared" si="45"/>
        <v>x</v>
      </c>
      <c r="BD66" s="35" t="str">
        <f>IF('Indicator Data'!O69="No data","x",ROUND(IF('Indicator Data'!O69=0,0,IF(LOG('Indicator Data'!O69)&gt;BD$195,10,IF(LOG('Indicator Data'!O69)&lt;BD$194,0,10-(BD$195-LOG('Indicator Data'!O69))/(BD$195-BD$194)*10))),1))</f>
        <v>x</v>
      </c>
      <c r="BE66" s="36" t="str">
        <f>IF(BD66="x","x",'Indicator Data'!O69/'Indicator Data'!$CC69)</f>
        <v>x</v>
      </c>
      <c r="BF66" s="35" t="str">
        <f t="shared" si="46"/>
        <v>x</v>
      </c>
      <c r="BG66" s="35" t="str">
        <f t="shared" si="47"/>
        <v>x</v>
      </c>
      <c r="BH66" s="35" t="str">
        <f>IF('Indicator Data'!P69="No data","x",ROUND(IF('Indicator Data'!P69=0,0,IF(LOG('Indicator Data'!P69)&gt;BH$195,10,IF(LOG('Indicator Data'!P69)&lt;BH$194,0,10-(BH$195-LOG('Indicator Data'!P69))/(BH$195-BH$194)*10))),1))</f>
        <v>x</v>
      </c>
      <c r="BI66" s="36" t="str">
        <f>IF(BH66="x","x",'Indicator Data'!P69/'Indicator Data'!$CC69)</f>
        <v>x</v>
      </c>
      <c r="BJ66" s="35" t="str">
        <f t="shared" si="48"/>
        <v>x</v>
      </c>
      <c r="BK66" s="35" t="str">
        <f t="shared" si="49"/>
        <v>x</v>
      </c>
      <c r="BL66" s="35">
        <f t="shared" si="50"/>
        <v>0</v>
      </c>
      <c r="BM66" s="35">
        <f>ROUND(IF('Indicator Data'!Q69=0,0,IF(LOG('Indicator Data'!Q69)&gt;BM$195,10,IF(LOG('Indicator Data'!Q69)&lt;BM$194,0,10-(BM$195-LOG('Indicator Data'!Q69))/(BM$195-BM$194)*10))),1)</f>
        <v>0</v>
      </c>
      <c r="BN66" s="35">
        <f>ROUND(IF('Indicator Data'!R69=0,0,IF(LOG('Indicator Data'!R69)&gt;BN$195,10,IF(LOG('Indicator Data'!R69)&lt;BN$194,0,10-(BN$195-LOG('Indicator Data'!R69))/(BN$195-BN$194)*10))),1)</f>
        <v>0</v>
      </c>
      <c r="BO66" s="35">
        <f t="shared" si="51"/>
        <v>0</v>
      </c>
      <c r="BP66" s="36">
        <f>'Indicator Data'!Q69/'Indicator Data'!$CC69</f>
        <v>0</v>
      </c>
      <c r="BQ66" s="36">
        <f>'Indicator Data'!R69/'Indicator Data'!$CC69</f>
        <v>0</v>
      </c>
      <c r="BR66" s="35">
        <f t="shared" si="93"/>
        <v>0</v>
      </c>
      <c r="BS66" s="35">
        <f t="shared" si="94"/>
        <v>0</v>
      </c>
      <c r="BT66" s="35">
        <f t="shared" si="28"/>
        <v>0</v>
      </c>
      <c r="BU66" s="35">
        <f t="shared" si="52"/>
        <v>0</v>
      </c>
      <c r="BV66" s="35">
        <f>ROUND(IF('Indicator Data'!S69=0,0,IF(LOG('Indicator Data'!S69)&gt;BV$195,10,IF(LOG('Indicator Data'!S69)&lt;BV$194,0,10-(BV$195-LOG('Indicator Data'!S69))/(BV$195-BV$194)*10))),1)</f>
        <v>0</v>
      </c>
      <c r="BW66" s="35">
        <f>ROUND(IF('Indicator Data'!T69=0,0,IF(LOG('Indicator Data'!T69)&gt;BW$195,10,IF(LOG('Indicator Data'!T69)&lt;BW$194,0,10-(BW$195-LOG('Indicator Data'!T69))/(BW$195-BW$194)*10))),1)</f>
        <v>0</v>
      </c>
      <c r="BX66" s="35">
        <f t="shared" si="53"/>
        <v>0</v>
      </c>
      <c r="BY66" s="36">
        <f>'Indicator Data'!S69/'Indicator Data'!$CC69</f>
        <v>0</v>
      </c>
      <c r="BZ66" s="36">
        <f>'Indicator Data'!T69/'Indicator Data'!$CC69</f>
        <v>0</v>
      </c>
      <c r="CA66" s="35">
        <f t="shared" si="95"/>
        <v>0</v>
      </c>
      <c r="CB66" s="35">
        <f t="shared" si="96"/>
        <v>0</v>
      </c>
      <c r="CC66" s="35">
        <f t="shared" si="54"/>
        <v>0</v>
      </c>
      <c r="CD66" s="35">
        <f t="shared" si="55"/>
        <v>0</v>
      </c>
      <c r="CE66" s="35">
        <f t="shared" si="56"/>
        <v>0</v>
      </c>
      <c r="CF66" s="35">
        <f>ROUND(IF('Indicator Data'!U69=0,0,IF(LOG('Indicator Data'!U69)&gt;CF$195,10,IF(LOG('Indicator Data'!U69)&lt;CF$194,0,10-(CF$195-LOG('Indicator Data'!U69))/(CF$195-CF$194)*10))),1)</f>
        <v>0</v>
      </c>
      <c r="CG66" s="36">
        <f>'Indicator Data'!U69/'Indicator Data'!$CC69</f>
        <v>0</v>
      </c>
      <c r="CH66" s="35">
        <f t="shared" si="97"/>
        <v>0</v>
      </c>
      <c r="CI66" s="35">
        <f t="shared" si="57"/>
        <v>0</v>
      </c>
      <c r="CJ66" s="35">
        <f>ROUND(IF('Indicator Data'!V69=0,0,IF(LOG('Indicator Data'!V69)&gt;CJ$195,10,IF(LOG('Indicator Data'!V69)&lt;CJ$194,0,10-(CJ$195-LOG('Indicator Data'!V69))/(CJ$195-CJ$194)*10))),1)</f>
        <v>0</v>
      </c>
      <c r="CK66" s="36">
        <f>IF('Indicator Data'!V69/'Indicator Data'!$CC69&gt;1,1,'Indicator Data'!V69/'Indicator Data'!$CC69)</f>
        <v>0</v>
      </c>
      <c r="CL66" s="35">
        <f t="shared" si="98"/>
        <v>0</v>
      </c>
      <c r="CM66" s="35">
        <f t="shared" si="58"/>
        <v>0</v>
      </c>
      <c r="CN66" s="35">
        <f>ROUND(IF('Indicator Data'!W69=0,0,IF(LOG('Indicator Data'!W69)&gt;CN$195,10,IF(LOG('Indicator Data'!W69)&lt;CN$194,0,10-(CN$195-LOG('Indicator Data'!W69))/(CN$195-CN$194)*10))),1)</f>
        <v>0</v>
      </c>
      <c r="CO66" s="36">
        <f>'Indicator Data'!W69/'Indicator Data'!$CC69</f>
        <v>0</v>
      </c>
      <c r="CP66" s="35">
        <f t="shared" si="99"/>
        <v>0</v>
      </c>
      <c r="CQ66" s="35">
        <f t="shared" si="59"/>
        <v>0</v>
      </c>
      <c r="CR66" s="35">
        <f t="shared" si="100"/>
        <v>0</v>
      </c>
      <c r="CS66" s="35">
        <f>IF('Indicator Data'!BS69="No data","x",ROUND(IF('Indicator Data'!BS69&gt;CS$195,0,IF('Indicator Data'!BS69&lt;CS$194,10,(CS$195-'Indicator Data'!BS69)/(CS$195-CS$194)*10)),1))</f>
        <v>0.1</v>
      </c>
      <c r="CT66" s="35">
        <f>IF('Indicator Data'!BT69="No data","x",ROUND(IF('Indicator Data'!BT69&gt;CT$195,0,IF('Indicator Data'!BT69&lt;CT$194,10,(CT$195-'Indicator Data'!BT69)/(CT$195-CT$194)*10)),1))</f>
        <v>0</v>
      </c>
      <c r="CU66" s="35" t="str">
        <f>IF('Indicator Data'!AC69="No data","x",ROUND(IF('Indicator Data'!AC69&gt;CU$195,0,IF('Indicator Data'!AC69&lt;CU$194,10,(CU$195-'Indicator Data'!AC69)/(CU$195-CU$194)*10)),1))</f>
        <v>x</v>
      </c>
      <c r="CV66" s="35">
        <f t="shared" si="101"/>
        <v>0.1</v>
      </c>
      <c r="CW66" s="35">
        <f>IF('Indicator Data'!X69="No data","x",ROUND(IF(LOG('Indicator Data'!X69)&gt;CW$195,10,IF(LOG('Indicator Data'!X69)&lt;CW$194,0,10-(CW$195-LOG('Indicator Data'!X69))/(CW$195-CW$194)*10)),1))</f>
        <v>7.9</v>
      </c>
      <c r="CX66" s="35">
        <f>IF('Indicator Data'!Y69="No data","x",ROUND(IF('Indicator Data'!Y69&gt;CX$195,10,IF('Indicator Data'!Y69&lt;CX$194,0,10-(CX$195-'Indicator Data'!Y69)/(CX$195-CX$194)*10)),1))</f>
        <v>0.6</v>
      </c>
      <c r="CY66" s="35">
        <f>IF('Indicator Data'!Z69="No data","x",ROUND(IF('Indicator Data'!Z69&gt;CY$195,10,IF('Indicator Data'!Z69&lt;CY$194,0,10-(CY$195-'Indicator Data'!Z69)/(CY$195-CY$194)*10)),1))</f>
        <v>7.7</v>
      </c>
      <c r="CZ66" s="35">
        <f>IF('Indicator Data'!AA69="No data","x",ROUND(IF('Indicator Data'!AA69&gt;CZ$195,10,IF('Indicator Data'!AA69&lt;CZ$194,0,10-(CZ$195-'Indicator Data'!AA69)/(CZ$195-CZ$194)*10)),1))</f>
        <v>0.3</v>
      </c>
      <c r="DA66" s="35">
        <f t="shared" si="60"/>
        <v>4.0999999999999996</v>
      </c>
      <c r="DB66" s="35">
        <f t="shared" si="61"/>
        <v>2.8</v>
      </c>
      <c r="DC66" s="35">
        <f>IF('Indicator Data'!AF69="No data","x",ROUND(IF('Indicator Data'!AF69&gt;DC$195,10,IF('Indicator Data'!AF69&lt;DC$194,0,10-(DC$195-'Indicator Data'!AF69)/(DC$195-DC$194)*10)),1))</f>
        <v>0</v>
      </c>
      <c r="DD66" s="35">
        <f>IF('Indicator Data'!AG69="No data","x",ROUND(IF('Indicator Data'!AG69&gt;DD$195,10,IF('Indicator Data'!AG69&lt;DD$194,0,10-(DD$195-'Indicator Data'!AG69)/(DD$195-DD$194)*10)),1))</f>
        <v>0</v>
      </c>
      <c r="DE66" s="35">
        <f t="shared" si="62"/>
        <v>2.8</v>
      </c>
      <c r="DF66" s="35">
        <f>IF('Indicator Data'!AB69="No data","x",ROUND(IF('Indicator Data'!AB69&gt;DF$195,10,IF('Indicator Data'!AB69&lt;DF$194,0,10-(DF$195-'Indicator Data'!AB69)/(DF$195-DF$194)*10)),1))</f>
        <v>0</v>
      </c>
      <c r="DG66" s="35">
        <f t="shared" si="63"/>
        <v>0</v>
      </c>
      <c r="DH66" s="144">
        <f>IF('Indicator Data'!AD69="No data","x",'Indicator Data'!AD69/'Indicator Data'!$CB69)</f>
        <v>3.8897667088843809E-4</v>
      </c>
      <c r="DI66" s="35">
        <f t="shared" si="64"/>
        <v>6.1</v>
      </c>
      <c r="DJ66" s="35">
        <f>IF('Indicator Data'!AE69="No data","x",ROUND(IF('Indicator Data'!AE69&gt;DJ$195,0,IF('Indicator Data'!AE69&lt;DJ$194,10,(DJ$195-'Indicator Data'!AE69)/(DJ$195-DJ$194)*10)),1))</f>
        <v>2</v>
      </c>
      <c r="DK66" s="35">
        <f t="shared" si="65"/>
        <v>4.0999999999999996</v>
      </c>
      <c r="DL66" s="35">
        <f t="shared" si="66"/>
        <v>2.2999999999999998</v>
      </c>
      <c r="DM66" s="37">
        <f t="shared" si="102"/>
        <v>1.4</v>
      </c>
      <c r="DN66" s="38">
        <f t="shared" si="103"/>
        <v>2.5</v>
      </c>
      <c r="DO66" s="35">
        <f>ROUND(IF('Indicator Data'!AH69=0,0,IF('Indicator Data'!AH69&gt;DO$195,10,IF('Indicator Data'!AH69&lt;DO$194,0,10-(DO$195-'Indicator Data'!AH69)/(DO$195-DO$194)*10))),1)</f>
        <v>0.3</v>
      </c>
      <c r="DP66" s="35">
        <f>ROUND(IF('Indicator Data'!AI69=0,0,IF(LOG('Indicator Data'!AI69)&gt;LOG(DP$195),10,IF(LOG('Indicator Data'!AI69)&lt;LOG(DP$194),0,10-(LOG(DP$195)-LOG('Indicator Data'!AI69))/(LOG(DP$195)-LOG(DP$194))*10))),1)</f>
        <v>0.7</v>
      </c>
      <c r="DQ66" s="37">
        <f t="shared" si="104"/>
        <v>0.5</v>
      </c>
      <c r="DR66" s="35">
        <f>'Indicator Data'!AJ69</f>
        <v>0</v>
      </c>
      <c r="DS66" s="35">
        <f>'Indicator Data'!AK69</f>
        <v>0</v>
      </c>
      <c r="DT66" s="37">
        <f t="shared" si="105"/>
        <v>0</v>
      </c>
      <c r="DU66" s="38">
        <f t="shared" si="106"/>
        <v>0.4</v>
      </c>
      <c r="DV66" s="13"/>
      <c r="DW66" s="83"/>
    </row>
    <row r="67" spans="1:127" s="2" customFormat="1" x14ac:dyDescent="0.3">
      <c r="A67" s="98" t="str">
        <f>'Indicator Data'!A70</f>
        <v>Ghana</v>
      </c>
      <c r="B67" s="39" t="str">
        <f>'Indicator Data'!B70</f>
        <v>GHA</v>
      </c>
      <c r="C67" s="35">
        <f>ROUND(IF('Indicator Data'!C70=0,0.1,IF(LOG('Indicator Data'!C70)&gt;C$195,10,IF(LOG('Indicator Data'!C70)&lt;C$194,0,10-(C$195-LOG('Indicator Data'!C70))/(C$195-C$194)*10))),1)</f>
        <v>0.1</v>
      </c>
      <c r="D67" s="35">
        <f>ROUND(IF('Indicator Data'!D70=0,0.1,IF(LOG('Indicator Data'!D70)&gt;D$195,10,IF(LOG('Indicator Data'!D70)&lt;D$194,0,10-(D$195-LOG('Indicator Data'!D70))/(D$195-D$194)*10))),1)</f>
        <v>0.1</v>
      </c>
      <c r="E67" s="35">
        <f t="shared" ref="E67:E98" si="107">ROUND((10-GEOMEAN(((10-C67)/10*9+1),((10-D67)/10*9+1)))/9*10,1)</f>
        <v>0.1</v>
      </c>
      <c r="F67" s="35">
        <f>IF('Indicator Data'!E70="No data",0.1,(ROUND(IF('Indicator Data'!E70=0,0,IF(LOG('Indicator Data'!E70)&gt;F$195,10,IF(LOG('Indicator Data'!E70)&lt;F$194,0,10-(F$195-LOG('Indicator Data'!E70))/(F$195-F$194)*10))),1)))</f>
        <v>7.1</v>
      </c>
      <c r="G67" s="35">
        <f>ROUND(IF('Indicator Data'!F70=0,0,IF(LOG('Indicator Data'!F70)&gt;G$195,10,IF(LOG('Indicator Data'!F70)&lt;G$194,0,10-(G$195-LOG('Indicator Data'!F70))/(G$195-G$194)*10))),1)</f>
        <v>5.3</v>
      </c>
      <c r="H67" s="35">
        <f>ROUND(IF('Indicator Data'!G70=0,0,IF(LOG('Indicator Data'!G70)&gt;H$195,10,IF(LOG('Indicator Data'!G70)&lt;H$194,0,10-(H$195-LOG('Indicator Data'!G70))/(H$195-H$194)*10))),1)</f>
        <v>0</v>
      </c>
      <c r="I67" s="35">
        <f>ROUND(IF('Indicator Data'!H70=0,0,IF(LOG('Indicator Data'!H70)&gt;I$195,10,IF(LOG('Indicator Data'!H70)&lt;I$194,0,10-(I$195-LOG('Indicator Data'!H70))/(I$195-I$194)*10))),1)</f>
        <v>0</v>
      </c>
      <c r="J67" s="35">
        <f t="shared" ref="J67:J98" si="108">ROUND((10-GEOMEAN(((10-H67)/10*9+1),((10-I67)/10*9+1)))/9*10,1)</f>
        <v>0</v>
      </c>
      <c r="K67" s="35">
        <f>ROUND(IF('Indicator Data'!I70=0,0,IF(LOG('Indicator Data'!I70)&gt;K$195,10,IF(LOG('Indicator Data'!I70)&lt;K$194,0,10-(K$195-LOG('Indicator Data'!I70))/(K$195-K$194)*10))),1)</f>
        <v>0</v>
      </c>
      <c r="L67" s="35">
        <f t="shared" ref="L67:L98" si="109">ROUND((10-GEOMEAN(((10-J67)/10*9+1),((10-K67)/10*9+1)))/9*10,1)</f>
        <v>0</v>
      </c>
      <c r="M67" s="35">
        <f>ROUND(IF('Indicator Data'!J70=0,0,IF(LOG('Indicator Data'!J70)&gt;M$195,10,IF(LOG('Indicator Data'!J70)&lt;M$194,0,10-(M$195-LOG('Indicator Data'!J70))/(M$195-M$194)*10))),1)</f>
        <v>0</v>
      </c>
      <c r="N67" s="36">
        <f>'Indicator Data'!C70/'Indicator Data'!$CC70</f>
        <v>0</v>
      </c>
      <c r="O67" s="36">
        <f>'Indicator Data'!D70/'Indicator Data'!$CC70</f>
        <v>0</v>
      </c>
      <c r="P67" s="36">
        <f>IF(F67=0.1,"x",'Indicator Data'!E70/'Indicator Data'!$CC70)</f>
        <v>2.4497627290656259E-3</v>
      </c>
      <c r="Q67" s="36">
        <f>'Indicator Data'!F70/'Indicator Data'!$CC70</f>
        <v>5.7992680973956479E-7</v>
      </c>
      <c r="R67" s="36">
        <f>'Indicator Data'!G70/'Indicator Data'!$CC70</f>
        <v>0</v>
      </c>
      <c r="S67" s="36">
        <f>'Indicator Data'!H70/'Indicator Data'!$CC70</f>
        <v>0</v>
      </c>
      <c r="T67" s="36">
        <f>'Indicator Data'!I70/'Indicator Data'!$CC70</f>
        <v>0</v>
      </c>
      <c r="U67" s="36">
        <f>'Indicator Data'!J70/'Indicator Data'!$CC70</f>
        <v>0</v>
      </c>
      <c r="V67" s="35">
        <f t="shared" ref="V67:V98" si="110">ROUND(IF(N67&gt;V$195,10,IF(N67&lt;V$194,0,10-(V$195-N67)/(V$195-V$194)*10)),1)</f>
        <v>0</v>
      </c>
      <c r="W67" s="35">
        <f t="shared" ref="W67:W98" si="111">ROUND(IF(O67&gt;W$195,10,IF(O67&lt;W$194,0,10-(W$195-O67)/(W$195-W$194)*10)),1)</f>
        <v>0</v>
      </c>
      <c r="X67" s="35">
        <f t="shared" ref="X67:X98" si="112">ROUND(((10-GEOMEAN(((10-V67)/10*9+1),((10-W67)/10*9+1)))/9*10),1)</f>
        <v>0</v>
      </c>
      <c r="Y67" s="35">
        <f t="shared" ref="Y67:Y98" si="113">IF(P67="x",0.1,ROUND(IF(P67&gt;Y$195,10,IF(P67&lt;Y$194,0,10-(Y$195-P67)/(Y$195-Y$194)*10)),1))</f>
        <v>1.6</v>
      </c>
      <c r="Z67" s="35">
        <f t="shared" ref="Z67:Z98" si="114">ROUND(IF(Q67=0,0,IF(LOG(Q67)&gt;Z$195,10,IF(LOG(Q67)&lt;=Z$194,0,10-(Z$195-LOG(Q67))/(Z$195-Z$194)*10))),1)</f>
        <v>5</v>
      </c>
      <c r="AA67" s="35">
        <f t="shared" ref="AA67:AA98" si="115">ROUND(IF(R67&gt;AA$195,10,IF(R67&lt;AA$194,0,10-(AA$195-R67)/(AA$195-AA$194)*10)),1)</f>
        <v>0</v>
      </c>
      <c r="AB67" s="35">
        <f t="shared" ref="AB67:AB98" si="116">ROUND(IF(S67&gt;AB$195,10,IF(S67&lt;AB$194,0,10-(AB$195-S67)/(AB$195-AB$194)*10)),1)</f>
        <v>0</v>
      </c>
      <c r="AC67" s="35">
        <f t="shared" ref="AC67:AC98" si="117">ROUND(((10-GEOMEAN(((10-AA67)/10*9+1),((10-AB67)/10*9+1)))/9*10),1)</f>
        <v>0</v>
      </c>
      <c r="AD67" s="35">
        <f t="shared" ref="AD67:AD98" si="118">ROUND(IF(T67=0,0,IF(T67&gt;AD$195,10,IF(T67&lt;=AD$194,0,10-(AD$195-T67)/(AD$195-AD$194)*10))),1)</f>
        <v>0</v>
      </c>
      <c r="AE67" s="35">
        <f t="shared" ref="AE67:AE98" si="119">ROUND((10-GEOMEAN(((10-AC67)/10*9+1),((10-AD67)/10*9+1)))/9*10,1)</f>
        <v>0</v>
      </c>
      <c r="AF67" s="35">
        <f t="shared" ref="AF67:AF98" si="120">ROUND(IF(U67&gt;AF$195,10,IF(U67&lt;AF$194,0,10-(AF$195-U67)/(AF$195-AF$194)*10)),1)</f>
        <v>0</v>
      </c>
      <c r="AG67" s="35">
        <f>ROUND(IF('Indicator Data'!K70=0,0,IF('Indicator Data'!K70&gt;AG$195,10,IF('Indicator Data'!K70&lt;AG$194,0,10-(AG$195-'Indicator Data'!K70)/(AG$195-AG$194)*10))),1)</f>
        <v>0</v>
      </c>
      <c r="AH67" s="35">
        <f t="shared" ref="AH67:AH98" si="121">ROUND(AVERAGE(C67,V67),1)</f>
        <v>0.1</v>
      </c>
      <c r="AI67" s="35">
        <f t="shared" ref="AI67:AI98" si="122">ROUND(AVERAGE(D67,W67),1)</f>
        <v>0.1</v>
      </c>
      <c r="AJ67" s="35">
        <f t="shared" ref="AJ67:AJ98" si="123">ROUND(AVERAGE(AA67,H67),1)</f>
        <v>0</v>
      </c>
      <c r="AK67" s="35">
        <f t="shared" ref="AK67:AK98" si="124">ROUND(AVERAGE(AB67,I67),1)</f>
        <v>0</v>
      </c>
      <c r="AL67" s="35">
        <f t="shared" ref="AL67:AL98" si="125">ROUND((10-GEOMEAN(((10-AJ67)/10*9+1),((10-AK67)/10*9+1)))/9*10,1)</f>
        <v>0</v>
      </c>
      <c r="AM67" s="35">
        <f t="shared" ref="AM67:AM98" si="126">ROUND(AVERAGE(AD67,K67),1)</f>
        <v>0</v>
      </c>
      <c r="AN67" s="35">
        <f t="shared" ref="AN67:AN98" si="127">ROUND((10-GEOMEAN(((10-M67)/10*9+1),((10-AF67)/10*9+1)))/9*10,1)</f>
        <v>0</v>
      </c>
      <c r="AO67" s="143">
        <f t="shared" ref="AO67:AO98" si="128">ROUND((10-GEOMEAN(((10-E67)/10*9+1),((10-X67)/10*9+1)))/9*10,1)</f>
        <v>0.1</v>
      </c>
      <c r="AP67" s="143">
        <f t="shared" si="41"/>
        <v>4.9000000000000004</v>
      </c>
      <c r="AQ67" s="143">
        <f t="shared" ref="AQ67:AQ98" si="129">ROUND((10-GEOMEAN(((10-G67)/10*9+1),((10-Z67)/10*9+1)))/9*10,1)</f>
        <v>5.2</v>
      </c>
      <c r="AR67" s="143">
        <f t="shared" ref="AR67:AR98" si="130">ROUND((10-GEOMEAN(((10-L67)/10*9+1),((10-AE67)/10*9+1)))/9*10,1)</f>
        <v>0</v>
      </c>
      <c r="AS67" s="35">
        <f t="shared" ref="AS67:AS98" si="131">ROUND(AVERAGE(AG67,AN67),1)</f>
        <v>0</v>
      </c>
      <c r="AT67" s="35">
        <f>IF('Indicator Data'!L70="No data","x",IF('Indicator Data'!CD70&lt;1000,"x",ROUND((IF('Indicator Data'!L70&gt;AT$195,10,IF('Indicator Data'!L70&lt;AT$194,0,10-(AT$195-'Indicator Data'!L70)/(AT$195-AT$194)*10))),1)))</f>
        <v>2.8</v>
      </c>
      <c r="AU67" s="143">
        <f t="shared" ref="AU67:AU98" si="132">ROUND(AVERAGE(AS67,AT67),1)</f>
        <v>1.4</v>
      </c>
      <c r="AV67" s="35">
        <f>IF('Indicator Data'!M70="No data","x",ROUND(IF('Indicator Data'!M70=0,0,IF(LOG('Indicator Data'!M70)&gt;AV$195,10,IF(LOG('Indicator Data'!M70)&lt;AV$194,0,10-(AV$195-LOG('Indicator Data'!M70))/(AV$195-AV$194)*10))),1))</f>
        <v>8.6999999999999993</v>
      </c>
      <c r="AW67" s="36">
        <f>IF(AV67="x","x",'Indicator Data'!M70/'Indicator Data'!$CC70)</f>
        <v>0.47627400801552106</v>
      </c>
      <c r="AX67" s="35">
        <f t="shared" si="42"/>
        <v>5.3</v>
      </c>
      <c r="AY67" s="35">
        <f t="shared" si="43"/>
        <v>7.4</v>
      </c>
      <c r="AZ67" s="35">
        <f>IF('Indicator Data'!N70="No data","x",ROUND(IF('Indicator Data'!N70=0,0,IF(LOG('Indicator Data'!N70)&gt;AZ$195,10,IF(LOG('Indicator Data'!N70)&lt;AZ$194,0,10-(AZ$195-LOG('Indicator Data'!N70))/(AZ$195-AZ$194)*10))),1))</f>
        <v>7.8</v>
      </c>
      <c r="BA67" s="36">
        <f>IF(AZ67="x","x",'Indicator Data'!N70/'Indicator Data'!$CC70)</f>
        <v>1.6847403487356357E-2</v>
      </c>
      <c r="BB67" s="35">
        <f t="shared" si="44"/>
        <v>3.4</v>
      </c>
      <c r="BC67" s="35">
        <f t="shared" si="45"/>
        <v>6.1</v>
      </c>
      <c r="BD67" s="35">
        <f>IF('Indicator Data'!O70="No data","x",ROUND(IF('Indicator Data'!O70=0,0,IF(LOG('Indicator Data'!O70)&gt;BD$195,10,IF(LOG('Indicator Data'!O70)&lt;BD$194,0,10-(BD$195-LOG('Indicator Data'!O70))/(BD$195-BD$194)*10))),1))</f>
        <v>10</v>
      </c>
      <c r="BE67" s="36">
        <f>IF(BD67="x","x",'Indicator Data'!O70/'Indicator Data'!$CC70)</f>
        <v>0.34838698186417333</v>
      </c>
      <c r="BF67" s="35">
        <f t="shared" si="46"/>
        <v>10</v>
      </c>
      <c r="BG67" s="35">
        <f t="shared" si="47"/>
        <v>10</v>
      </c>
      <c r="BH67" s="35">
        <f>IF('Indicator Data'!P70="No data","x",ROUND(IF('Indicator Data'!P70=0,0,IF(LOG('Indicator Data'!P70)&gt;BH$195,10,IF(LOG('Indicator Data'!P70)&lt;BH$194,0,10-(BH$195-LOG('Indicator Data'!P70))/(BH$195-BH$194)*10))),1))</f>
        <v>7.2</v>
      </c>
      <c r="BI67" s="36">
        <f>IF(BH67="x","x",'Indicator Data'!P70/'Indicator Data'!$CC70)</f>
        <v>7.8015037450449402E-3</v>
      </c>
      <c r="BJ67" s="35">
        <f t="shared" si="48"/>
        <v>0.8</v>
      </c>
      <c r="BK67" s="35">
        <f t="shared" si="49"/>
        <v>4.8</v>
      </c>
      <c r="BL67" s="35">
        <f t="shared" si="50"/>
        <v>7.7</v>
      </c>
      <c r="BM67" s="35">
        <f>ROUND(IF('Indicator Data'!Q70=0,0,IF(LOG('Indicator Data'!Q70)&gt;BM$195,10,IF(LOG('Indicator Data'!Q70)&lt;BM$194,0,10-(BM$195-LOG('Indicator Data'!Q70))/(BM$195-BM$194)*10))),1)</f>
        <v>9.1999999999999993</v>
      </c>
      <c r="BN67" s="35">
        <f>ROUND(IF('Indicator Data'!R70=0,0,IF(LOG('Indicator Data'!R70)&gt;BN$195,10,IF(LOG('Indicator Data'!R70)&lt;BN$194,0,10-(BN$195-LOG('Indicator Data'!R70))/(BN$195-BN$194)*10))),1)</f>
        <v>0</v>
      </c>
      <c r="BO67" s="35">
        <f t="shared" si="51"/>
        <v>3.0666666666666664</v>
      </c>
      <c r="BP67" s="36">
        <f>'Indicator Data'!Q70/'Indicator Data'!$CC70</f>
        <v>0.99297239446388463</v>
      </c>
      <c r="BQ67" s="36">
        <f>'Indicator Data'!R70/'Indicator Data'!$CC70</f>
        <v>0</v>
      </c>
      <c r="BR67" s="35">
        <f t="shared" ref="BR67:BR98" si="133">ROUND(IF(BP67&gt;BR$195,10,IF(BP67&lt;BR$194,0,10-(BR$195-BP67)/(BR$195-BR$194)*10)),1)</f>
        <v>9.9</v>
      </c>
      <c r="BS67" s="35">
        <f t="shared" ref="BS67:BS98" si="134">ROUND(IF(BQ67&gt;BS$195,10,IF(BQ67&lt;BS$194,0,10-(BS$195-BQ67)/(BS$195-BS$194)*10)),1)</f>
        <v>0</v>
      </c>
      <c r="BT67" s="35">
        <f t="shared" ref="BT67:BT130" si="135">AVERAGE(BR67,BS67,BS67)</f>
        <v>3.3000000000000003</v>
      </c>
      <c r="BU67" s="35">
        <f t="shared" si="52"/>
        <v>3.2</v>
      </c>
      <c r="BV67" s="35">
        <f>ROUND(IF('Indicator Data'!S70=0,0,IF(LOG('Indicator Data'!S70)&gt;BV$195,10,IF(LOG('Indicator Data'!S70)&lt;BV$194,0,10-(BV$195-LOG('Indicator Data'!S70))/(BV$195-BV$194)*10))),1)</f>
        <v>5.5</v>
      </c>
      <c r="BW67" s="35">
        <f>ROUND(IF('Indicator Data'!T70=0,0,IF(LOG('Indicator Data'!T70)&gt;BW$195,10,IF(LOG('Indicator Data'!T70)&lt;BW$194,0,10-(BW$195-LOG('Indicator Data'!T70))/(BW$195-BW$194)*10))),1)</f>
        <v>9.1999999999999993</v>
      </c>
      <c r="BX67" s="35">
        <f t="shared" si="53"/>
        <v>7.9666666666666659</v>
      </c>
      <c r="BY67" s="36">
        <f>'Indicator Data'!S70/'Indicator Data'!$CC70</f>
        <v>2.583224232780873E-3</v>
      </c>
      <c r="BZ67" s="36">
        <f>'Indicator Data'!T70/'Indicator Data'!$CC70</f>
        <v>0.99038917023110373</v>
      </c>
      <c r="CA67" s="35">
        <f t="shared" ref="CA67:CA98" si="136">ROUND(IF(BY67&gt;CA$195,10,IF(BY67&lt;CA$194,0,10-(CA$195-BY67)/(CA$195-CA$194)*10)),1)</f>
        <v>0</v>
      </c>
      <c r="CB67" s="35">
        <f t="shared" ref="CB67:CB98" si="137">ROUND(IF(BZ67&gt;CB$195,10,IF(BZ67&lt;CB$194,0,10-(CB$195-BZ67)/(CB$195-CB$194)*10)),1)</f>
        <v>9.9</v>
      </c>
      <c r="CC67" s="35">
        <f t="shared" si="54"/>
        <v>6.6000000000000005</v>
      </c>
      <c r="CD67" s="35">
        <f t="shared" si="55"/>
        <v>7.3</v>
      </c>
      <c r="CE67" s="35">
        <f t="shared" si="56"/>
        <v>5.6</v>
      </c>
      <c r="CF67" s="35">
        <f>ROUND(IF('Indicator Data'!U70=0,0,IF(LOG('Indicator Data'!U70)&gt;CF$195,10,IF(LOG('Indicator Data'!U70)&lt;CF$194,0,10-(CF$195-LOG('Indicator Data'!U70))/(CF$195-CF$194)*10))),1)</f>
        <v>9</v>
      </c>
      <c r="CG67" s="36">
        <f>'Indicator Data'!U70/'Indicator Data'!$CC70</f>
        <v>0.68876100385622185</v>
      </c>
      <c r="CH67" s="35">
        <f t="shared" ref="CH67:CH98" si="138">ROUND(IF(CG67&gt;CH$195,10,IF(CG67&lt;CH$194,0,10-(CH$195-CG67)/(CH$195-CH$194)*10)),1)</f>
        <v>7.7</v>
      </c>
      <c r="CI67" s="35">
        <f t="shared" si="57"/>
        <v>8.4</v>
      </c>
      <c r="CJ67" s="35">
        <f>ROUND(IF('Indicator Data'!V70=0,0,IF(LOG('Indicator Data'!V70)&gt;CJ$195,10,IF(LOG('Indicator Data'!V70)&lt;CJ$194,0,10-(CJ$195-LOG('Indicator Data'!V70))/(CJ$195-CJ$194)*10))),1)</f>
        <v>9.1</v>
      </c>
      <c r="CK67" s="36">
        <f>IF('Indicator Data'!V70/'Indicator Data'!$CC70&gt;1,1,'Indicator Data'!V70/'Indicator Data'!$CC70)</f>
        <v>0.87711717682740697</v>
      </c>
      <c r="CL67" s="35">
        <f t="shared" ref="CL67:CL98" si="139">ROUND(IF(CK67&gt;CL$195,10,IF(CK67&lt;CL$194,0,10-(CL$195-CK67)/(CL$195-CL$194)*10)),1)</f>
        <v>8.8000000000000007</v>
      </c>
      <c r="CM67" s="35">
        <f t="shared" si="58"/>
        <v>9</v>
      </c>
      <c r="CN67" s="35">
        <f>ROUND(IF('Indicator Data'!W70=0,0,IF(LOG('Indicator Data'!W70)&gt;CN$195,10,IF(LOG('Indicator Data'!W70)&lt;CN$194,0,10-(CN$195-LOG('Indicator Data'!W70))/(CN$195-CN$194)*10))),1)</f>
        <v>9.1999999999999993</v>
      </c>
      <c r="CO67" s="36">
        <f>'Indicator Data'!W70/'Indicator Data'!$CC70</f>
        <v>0.98285981679121248</v>
      </c>
      <c r="CP67" s="35">
        <f t="shared" ref="CP67:CP98" si="140">ROUND(IF(CO67&gt;CP$195,10,IF(CO67&lt;CP$194,0,10-(CP$195-CO67)/(CP$195-CP$194)*10)),1)</f>
        <v>9.8000000000000007</v>
      </c>
      <c r="CQ67" s="35">
        <f t="shared" si="59"/>
        <v>9.5</v>
      </c>
      <c r="CR67" s="35">
        <f t="shared" ref="CR67:CR98" si="141">ROUND((10-GEOMEAN(((10-CM67)/10*9+1),((10-CE67)/10*9+1),((10-CI67)/10*9+1),((10-CQ67)/10*9+1)))/9*10,1)</f>
        <v>8.4</v>
      </c>
      <c r="CS67" s="35">
        <f>IF('Indicator Data'!BS70="No data","x",ROUND(IF('Indicator Data'!BS70&gt;CS$195,0,IF('Indicator Data'!BS70&lt;CS$194,10,(CS$195-'Indicator Data'!BS70)/(CS$195-CS$194)*10)),1))</f>
        <v>9.1</v>
      </c>
      <c r="CT67" s="35">
        <f>IF('Indicator Data'!BT70="No data","x",ROUND(IF('Indicator Data'!BT70&gt;CT$195,0,IF('Indicator Data'!BT70&lt;CT$194,10,(CT$195-'Indicator Data'!BT70)/(CT$195-CT$194)*10)),1))</f>
        <v>3.1</v>
      </c>
      <c r="CU67" s="35">
        <f>IF('Indicator Data'!AC70="No data","x",ROUND(IF('Indicator Data'!AC70&gt;CU$195,0,IF('Indicator Data'!AC70&lt;CU$194,10,(CU$195-'Indicator Data'!AC70)/(CU$195-CU$194)*10)),1))</f>
        <v>5.9</v>
      </c>
      <c r="CV67" s="35">
        <f t="shared" ref="CV67:CV98" si="142">IF(AND(CT67="x",CS67="x",CU67="x"),"x",ROUND(AVERAGE(CS67:CU67),1))</f>
        <v>6</v>
      </c>
      <c r="CW67" s="35">
        <f>IF('Indicator Data'!X70="No data","x",ROUND(IF(LOG('Indicator Data'!X70)&gt;CW$195,10,IF(LOG('Indicator Data'!X70)&lt;CW$194,0,10-(CW$195-LOG('Indicator Data'!X70))/(CW$195-CW$194)*10)),1))</f>
        <v>7.1</v>
      </c>
      <c r="CX67" s="35">
        <f>IF('Indicator Data'!Y70="No data","x",ROUND(IF('Indicator Data'!Y70&gt;CX$195,10,IF('Indicator Data'!Y70&lt;CX$194,0,10-(CX$195-'Indicator Data'!Y70)/(CX$195-CX$194)*10)),1))</f>
        <v>6.6</v>
      </c>
      <c r="CY67" s="35">
        <f>IF('Indicator Data'!Z70="No data","x",ROUND(IF('Indicator Data'!Z70&gt;CY$195,10,IF('Indicator Data'!Z70&lt;CY$194,0,10-(CY$195-'Indicator Data'!Z70)/(CY$195-CY$194)*10)),1))</f>
        <v>5.7</v>
      </c>
      <c r="CZ67" s="35">
        <f>IF('Indicator Data'!AA70="No data","x",ROUND(IF('Indicator Data'!AA70&gt;CZ$195,10,IF('Indicator Data'!AA70&lt;CZ$194,0,10-(CZ$195-'Indicator Data'!AA70)/(CZ$195-CZ$194)*10)),1))</f>
        <v>3.7</v>
      </c>
      <c r="DA67" s="35">
        <f t="shared" si="60"/>
        <v>5.8</v>
      </c>
      <c r="DB67" s="35">
        <f t="shared" si="61"/>
        <v>5.9</v>
      </c>
      <c r="DC67" s="35">
        <f>IF('Indicator Data'!AF70="No data","x",ROUND(IF('Indicator Data'!AF70&gt;DC$195,10,IF('Indicator Data'!AF70&lt;DC$194,0,10-(DC$195-'Indicator Data'!AF70)/(DC$195-DC$194)*10)),1))</f>
        <v>3.4</v>
      </c>
      <c r="DD67" s="35">
        <f>IF('Indicator Data'!AG70="No data","x",ROUND(IF('Indicator Data'!AG70&gt;DD$195,10,IF('Indicator Data'!AG70&lt;DD$194,0,10-(DD$195-'Indicator Data'!AG70)/(DD$195-DD$194)*10)),1))</f>
        <v>5.6</v>
      </c>
      <c r="DE67" s="35">
        <f t="shared" si="62"/>
        <v>5.4</v>
      </c>
      <c r="DF67" s="35">
        <f>IF('Indicator Data'!AB70="No data","x",ROUND(IF('Indicator Data'!AB70&gt;DF$195,10,IF('Indicator Data'!AB70&lt;DF$194,0,10-(DF$195-'Indicator Data'!AB70)/(DF$195-DF$194)*10)),1))</f>
        <v>6</v>
      </c>
      <c r="DG67" s="35">
        <f t="shared" si="63"/>
        <v>6</v>
      </c>
      <c r="DH67" s="144">
        <f>IF('Indicator Data'!AD70="No data","x",'Indicator Data'!AD70/'Indicator Data'!$CB70)</f>
        <v>2.8030815875353945E-5</v>
      </c>
      <c r="DI67" s="35">
        <f t="shared" si="64"/>
        <v>9.6999999999999993</v>
      </c>
      <c r="DJ67" s="35">
        <f>IF('Indicator Data'!AE70="No data","x",ROUND(IF('Indicator Data'!AE70&gt;DJ$195,0,IF('Indicator Data'!AE70&lt;DJ$194,10,(DJ$195-'Indicator Data'!AE70)/(DJ$195-DJ$194)*10)),1))</f>
        <v>6</v>
      </c>
      <c r="DK67" s="35">
        <f t="shared" si="65"/>
        <v>7.9</v>
      </c>
      <c r="DL67" s="35">
        <f t="shared" si="66"/>
        <v>6.4</v>
      </c>
      <c r="DM67" s="37">
        <f t="shared" ref="DM67:DM98" si="143">IF(BL67="x",ROUND((10-GEOMEAN(((10-DL67)/10*9+1),((10-CR67)/10*9+1),((10-DB67)/10*9+1)))/9*10,1),ROUND((10-GEOMEAN(((10-BL67)/10*9+1),((10-DL67)/10*9+1),((10-CR67)/10*9+1),((10-DB67)/10*9+1)))/9*10,1))</f>
        <v>7.2</v>
      </c>
      <c r="DN67" s="38">
        <f t="shared" ref="DN67:DN98" si="144">IF(ROUND(IF(AP67="x",(10-GEOMEAN(((10-AO67)/10*9+1),((10-DM67)/10*9+1),((10-AU67)/10*9+1),((10-AQ67)/10*9+1),((10-AR67)/10*9+1)))/9*10,(10-GEOMEAN(((10-AO67)/10*9+1),((10-DM67)/10*9+1),((10-AP67)/10*9+1),((10-AQ67)/10*9+1),((10-AR67)/10*9+1),((10-AU67)/10*9+1)))/9*10),1)=0,0.1,ROUND(IF(AP67="x",(10-GEOMEAN(((10-AO67)/10*9+1),((10-DM67)/10*9+1),((10-AU67)/10*9+1),((10-AQ67)/10*9+1),((10-AR67)/10*9+1)))/9*10,(10-GEOMEAN(((10-AO67)/10*9+1),((10-DM67)/10*9+1),((10-AP67)/10*9+1),((10-AQ67)/10*9+1),((10-AR67)/10*9+1),((10-AU67)/10*9+1)))/9*10),1))</f>
        <v>3.7</v>
      </c>
      <c r="DO67" s="35">
        <f>ROUND(IF('Indicator Data'!AH70=0,0,IF('Indicator Data'!AH70&gt;DO$195,10,IF('Indicator Data'!AH70&lt;DO$194,0,10-(DO$195-'Indicator Data'!AH70)/(DO$195-DO$194)*10))),1)</f>
        <v>7.6</v>
      </c>
      <c r="DP67" s="35">
        <f>ROUND(IF('Indicator Data'!AI70=0,0,IF(LOG('Indicator Data'!AI70)&gt;LOG(DP$195),10,IF(LOG('Indicator Data'!AI70)&lt;LOG(DP$194),0,10-(LOG(DP$195)-LOG('Indicator Data'!AI70))/(LOG(DP$195)-LOG(DP$194))*10))),1)</f>
        <v>4.5</v>
      </c>
      <c r="DQ67" s="37">
        <f t="shared" ref="DQ67:DQ98" si="145">ROUND((10-GEOMEAN(((10-DO67)/10*9+1),((10-DP67)/10*9+1)))/9*10,1)</f>
        <v>6.3</v>
      </c>
      <c r="DR67" s="35">
        <f>'Indicator Data'!AJ70</f>
        <v>0</v>
      </c>
      <c r="DS67" s="35">
        <f>'Indicator Data'!AK70</f>
        <v>0</v>
      </c>
      <c r="DT67" s="37">
        <f t="shared" ref="DT67:DT98" si="146">ROUND(IF(DR67=5,10,IF(DS67=5,9,IF(DR67=4,8,IF(DS67=4,7,0)))),1)</f>
        <v>0</v>
      </c>
      <c r="DU67" s="38">
        <f t="shared" ref="DU67:DU98" si="147">ROUND(IF(DT67&gt;5,DT67,DQ67/10*7),1)</f>
        <v>4.4000000000000004</v>
      </c>
      <c r="DV67" s="13"/>
      <c r="DW67" s="83"/>
    </row>
    <row r="68" spans="1:127" s="2" customFormat="1" x14ac:dyDescent="0.3">
      <c r="A68" s="98" t="str">
        <f>'Indicator Data'!A71</f>
        <v>Greece</v>
      </c>
      <c r="B68" s="39" t="str">
        <f>'Indicator Data'!B71</f>
        <v>GRC</v>
      </c>
      <c r="C68" s="35">
        <f>ROUND(IF('Indicator Data'!C71=0,0.1,IF(LOG('Indicator Data'!C71)&gt;C$195,10,IF(LOG('Indicator Data'!C71)&lt;C$194,0,10-(C$195-LOG('Indicator Data'!C71))/(C$195-C$194)*10))),1)</f>
        <v>8.3000000000000007</v>
      </c>
      <c r="D68" s="35">
        <f>ROUND(IF('Indicator Data'!D71=0,0.1,IF(LOG('Indicator Data'!D71)&gt;D$195,10,IF(LOG('Indicator Data'!D71)&lt;D$194,0,10-(D$195-LOG('Indicator Data'!D71))/(D$195-D$194)*10))),1)</f>
        <v>10</v>
      </c>
      <c r="E68" s="35">
        <f t="shared" si="107"/>
        <v>9.3000000000000007</v>
      </c>
      <c r="F68" s="35">
        <f>IF('Indicator Data'!E71="No data",0.1,(ROUND(IF('Indicator Data'!E71=0,0,IF(LOG('Indicator Data'!E71)&gt;F$195,10,IF(LOG('Indicator Data'!E71)&lt;F$194,0,10-(F$195-LOG('Indicator Data'!E71))/(F$195-F$194)*10))),1)))</f>
        <v>5</v>
      </c>
      <c r="G68" s="35">
        <f>ROUND(IF('Indicator Data'!F71=0,0,IF(LOG('Indicator Data'!F71)&gt;G$195,10,IF(LOG('Indicator Data'!F71)&lt;G$194,0,10-(G$195-LOG('Indicator Data'!F71))/(G$195-G$194)*10))),1)</f>
        <v>7.8</v>
      </c>
      <c r="H68" s="35">
        <f>ROUND(IF('Indicator Data'!G71=0,0,IF(LOG('Indicator Data'!G71)&gt;H$195,10,IF(LOG('Indicator Data'!G71)&lt;H$194,0,10-(H$195-LOG('Indicator Data'!G71))/(H$195-H$194)*10))),1)</f>
        <v>0</v>
      </c>
      <c r="I68" s="35">
        <f>ROUND(IF('Indicator Data'!H71=0,0,IF(LOG('Indicator Data'!H71)&gt;I$195,10,IF(LOG('Indicator Data'!H71)&lt;I$194,0,10-(I$195-LOG('Indicator Data'!H71))/(I$195-I$194)*10))),1)</f>
        <v>0</v>
      </c>
      <c r="J68" s="35">
        <f t="shared" si="108"/>
        <v>0</v>
      </c>
      <c r="K68" s="35">
        <f>ROUND(IF('Indicator Data'!I71=0,0,IF(LOG('Indicator Data'!I71)&gt;K$195,10,IF(LOG('Indicator Data'!I71)&lt;K$194,0,10-(K$195-LOG('Indicator Data'!I71))/(K$195-K$194)*10))),1)</f>
        <v>0</v>
      </c>
      <c r="L68" s="35">
        <f t="shared" si="109"/>
        <v>0</v>
      </c>
      <c r="M68" s="35">
        <f>ROUND(IF('Indicator Data'!J71=0,0,IF(LOG('Indicator Data'!J71)&gt;M$195,10,IF(LOG('Indicator Data'!J71)&lt;M$194,0,10-(M$195-LOG('Indicator Data'!J71))/(M$195-M$194)*10))),1)</f>
        <v>0</v>
      </c>
      <c r="N68" s="36">
        <f>'Indicator Data'!C71/'Indicator Data'!$CC71</f>
        <v>1.9885088319360747E-3</v>
      </c>
      <c r="O68" s="36">
        <f>'Indicator Data'!D71/'Indicator Data'!$CC71</f>
        <v>9.6818854837966571E-4</v>
      </c>
      <c r="P68" s="36">
        <f>IF(F68=0.1,"x",'Indicator Data'!E71/'Indicator Data'!$CC71)</f>
        <v>9.4523062693327724E-4</v>
      </c>
      <c r="Q68" s="36">
        <f>'Indicator Data'!F71/'Indicator Data'!$CC71</f>
        <v>4.6393630205957929E-5</v>
      </c>
      <c r="R68" s="36">
        <f>'Indicator Data'!G71/'Indicator Data'!$CC71</f>
        <v>0</v>
      </c>
      <c r="S68" s="36">
        <f>'Indicator Data'!H71/'Indicator Data'!$CC71</f>
        <v>0</v>
      </c>
      <c r="T68" s="36">
        <f>'Indicator Data'!I71/'Indicator Data'!$CC71</f>
        <v>0</v>
      </c>
      <c r="U68" s="36">
        <f>'Indicator Data'!J71/'Indicator Data'!$CC71</f>
        <v>0</v>
      </c>
      <c r="V68" s="35">
        <f t="shared" si="110"/>
        <v>9.9</v>
      </c>
      <c r="W68" s="35">
        <f t="shared" si="111"/>
        <v>9.6999999999999993</v>
      </c>
      <c r="X68" s="35">
        <f t="shared" si="112"/>
        <v>9.8000000000000007</v>
      </c>
      <c r="Y68" s="35">
        <f t="shared" si="113"/>
        <v>0.6</v>
      </c>
      <c r="Z68" s="35">
        <f t="shared" si="114"/>
        <v>9.3000000000000007</v>
      </c>
      <c r="AA68" s="35">
        <f t="shared" si="115"/>
        <v>0</v>
      </c>
      <c r="AB68" s="35">
        <f t="shared" si="116"/>
        <v>0</v>
      </c>
      <c r="AC68" s="35">
        <f t="shared" si="117"/>
        <v>0</v>
      </c>
      <c r="AD68" s="35">
        <f t="shared" si="118"/>
        <v>0</v>
      </c>
      <c r="AE68" s="35">
        <f t="shared" si="119"/>
        <v>0</v>
      </c>
      <c r="AF68" s="35">
        <f t="shared" si="120"/>
        <v>0</v>
      </c>
      <c r="AG68" s="35">
        <f>ROUND(IF('Indicator Data'!K71=0,0,IF('Indicator Data'!K71&gt;AG$195,10,IF('Indicator Data'!K71&lt;AG$194,0,10-(AG$195-'Indicator Data'!K71)/(AG$195-AG$194)*10))),1)</f>
        <v>1</v>
      </c>
      <c r="AH68" s="35">
        <f t="shared" si="121"/>
        <v>9.1</v>
      </c>
      <c r="AI68" s="35">
        <f t="shared" si="122"/>
        <v>9.9</v>
      </c>
      <c r="AJ68" s="35">
        <f t="shared" si="123"/>
        <v>0</v>
      </c>
      <c r="AK68" s="35">
        <f t="shared" si="124"/>
        <v>0</v>
      </c>
      <c r="AL68" s="35">
        <f t="shared" si="125"/>
        <v>0</v>
      </c>
      <c r="AM68" s="35">
        <f t="shared" si="126"/>
        <v>0</v>
      </c>
      <c r="AN68" s="35">
        <f t="shared" si="127"/>
        <v>0</v>
      </c>
      <c r="AO68" s="143">
        <f t="shared" si="128"/>
        <v>9.6</v>
      </c>
      <c r="AP68" s="143">
        <f t="shared" ref="AP68:AP131" si="148">IF(AND(Y68="x",F68="x"),"x",ROUND((10-GEOMEAN(((10-F68)/10*9+1),((10-Y68)/10*9+1)))/9*10,1))</f>
        <v>3.1</v>
      </c>
      <c r="AQ68" s="143">
        <f t="shared" si="129"/>
        <v>8.6999999999999993</v>
      </c>
      <c r="AR68" s="143">
        <f t="shared" si="130"/>
        <v>0</v>
      </c>
      <c r="AS68" s="35">
        <f t="shared" si="131"/>
        <v>0.5</v>
      </c>
      <c r="AT68" s="35">
        <f>IF('Indicator Data'!L71="No data","x",IF('Indicator Data'!CD71&lt;1000,"x",ROUND((IF('Indicator Data'!L71&gt;AT$195,10,IF('Indicator Data'!L71&lt;AT$194,0,10-(AT$195-'Indicator Data'!L71)/(AT$195-AT$194)*10))),1)))</f>
        <v>3.7</v>
      </c>
      <c r="AU68" s="143">
        <f t="shared" si="132"/>
        <v>2.1</v>
      </c>
      <c r="AV68" s="35">
        <f>IF('Indicator Data'!M71="No data","x",ROUND(IF('Indicator Data'!M71=0,0,IF(LOG('Indicator Data'!M71)&gt;AV$195,10,IF(LOG('Indicator Data'!M71)&lt;AV$194,0,10-(AV$195-LOG('Indicator Data'!M71))/(AV$195-AV$194)*10))),1))</f>
        <v>8.4</v>
      </c>
      <c r="AW68" s="36">
        <f>IF(AV68="x","x",'Indicator Data'!M71/'Indicator Data'!$CC71)</f>
        <v>0.70641086027048328</v>
      </c>
      <c r="AX68" s="35">
        <f t="shared" ref="AX68:AX131" si="149">IF(AV68="x","x",ROUND(IF(AW68&gt;AX$195,10,IF(AW68&lt;AX$194,0,10-(AX$195-AW68)/(AX$195-AX$194)*10)),1))</f>
        <v>7.8</v>
      </c>
      <c r="AY68" s="35">
        <f t="shared" ref="AY68:AY131" si="150">IF(AND(AV68="x",AX68="x"),"x",ROUND((10-GEOMEAN(((10-AV68)/10*9+1),((10-AX68)/10*9+1)))/9*10,1))</f>
        <v>8.1</v>
      </c>
      <c r="AZ68" s="35" t="str">
        <f>IF('Indicator Data'!N71="No data","x",ROUND(IF('Indicator Data'!N71=0,0,IF(LOG('Indicator Data'!N71)&gt;AZ$195,10,IF(LOG('Indicator Data'!N71)&lt;AZ$194,0,10-(AZ$195-LOG('Indicator Data'!N71))/(AZ$195-AZ$194)*10))),1))</f>
        <v>x</v>
      </c>
      <c r="BA68" s="36" t="str">
        <f>IF(AZ68="x","x",'Indicator Data'!N71/'Indicator Data'!$CC71)</f>
        <v>x</v>
      </c>
      <c r="BB68" s="35" t="str">
        <f t="shared" ref="BB68:BB131" si="151">IF(AZ68="x","x",ROUND(IF(BA68&gt;BB$195,10,IF(BA68&lt;BB$194,0,10-(BB$195-BA68)/(BB$195-BB$194)*10)),1))</f>
        <v>x</v>
      </c>
      <c r="BC68" s="35" t="str">
        <f t="shared" ref="BC68:BC131" si="152">IF(AND(AZ68="x",BB68="x"),"x",ROUND((10-GEOMEAN(((10-AZ68)/10*9+1),((10-BB68)/10*9+1)))/9*10,1))</f>
        <v>x</v>
      </c>
      <c r="BD68" s="35" t="str">
        <f>IF('Indicator Data'!O71="No data","x",ROUND(IF('Indicator Data'!O71=0,0,IF(LOG('Indicator Data'!O71)&gt;BD$195,10,IF(LOG('Indicator Data'!O71)&lt;BD$194,0,10-(BD$195-LOG('Indicator Data'!O71))/(BD$195-BD$194)*10))),1))</f>
        <v>x</v>
      </c>
      <c r="BE68" s="36" t="str">
        <f>IF(BD68="x","x",'Indicator Data'!O71/'Indicator Data'!$CC71)</f>
        <v>x</v>
      </c>
      <c r="BF68" s="35" t="str">
        <f t="shared" ref="BF68:BF131" si="153">IF(BD68="x","x",ROUND(IF(BE68&gt;BF$195,10,IF(BE68&lt;BF$194,0,10-(BF$195-BE68)/(BF$195-BF$194)*10)),1))</f>
        <v>x</v>
      </c>
      <c r="BG68" s="35" t="str">
        <f t="shared" ref="BG68:BG131" si="154">IF(AND(BD68="x",BF68="x"),"x",ROUND((10-GEOMEAN(((10-BD68)/10*9+1),((10-BF68)/10*9+1)))/9*10,1))</f>
        <v>x</v>
      </c>
      <c r="BH68" s="35" t="str">
        <f>IF('Indicator Data'!P71="No data","x",ROUND(IF('Indicator Data'!P71=0,0,IF(LOG('Indicator Data'!P71)&gt;BH$195,10,IF(LOG('Indicator Data'!P71)&lt;BH$194,0,10-(BH$195-LOG('Indicator Data'!P71))/(BH$195-BH$194)*10))),1))</f>
        <v>x</v>
      </c>
      <c r="BI68" s="36" t="str">
        <f>IF(BH68="x","x",'Indicator Data'!P71/'Indicator Data'!$CC71)</f>
        <v>x</v>
      </c>
      <c r="BJ68" s="35" t="str">
        <f t="shared" ref="BJ68:BJ131" si="155">IF(BH68="x","x",ROUND(IF(BI68&gt;BJ$195,10,IF(BI68&lt;BJ$194,0,10-(BJ$195-BI68)/(BJ$195-BJ$194)*10)),1))</f>
        <v>x</v>
      </c>
      <c r="BK68" s="35" t="str">
        <f t="shared" ref="BK68:BK131" si="156">IF(AND(BH68="x",BJ68="x"),"x",ROUND((10-GEOMEAN(((10-BH68)/10*9+1),((10-BJ68)/10*9+1)))/9*10,1))</f>
        <v>x</v>
      </c>
      <c r="BL68" s="35">
        <f t="shared" ref="BL68:BL131" si="157">IF(AND(BC68="x",BG68="x",BK68="x",AY68="x"),"x",IF(AND(BC68="x",BG68="x",BK68="x"),AY68,ROUND((10-GEOMEAN(((10-AY68)/10*9+1),((10-BC68)/10*9+1),((10-BG68)/10*9+1),((10-BK68)/10*9+1)))/9*10,1)))</f>
        <v>8.1</v>
      </c>
      <c r="BM68" s="35">
        <f>ROUND(IF('Indicator Data'!Q71=0,0,IF(LOG('Indicator Data'!Q71)&gt;BM$195,10,IF(LOG('Indicator Data'!Q71)&lt;BM$194,0,10-(BM$195-LOG('Indicator Data'!Q71))/(BM$195-BM$194)*10))),1)</f>
        <v>0</v>
      </c>
      <c r="BN68" s="35">
        <f>ROUND(IF('Indicator Data'!R71=0,0,IF(LOG('Indicator Data'!R71)&gt;BN$195,10,IF(LOG('Indicator Data'!R71)&lt;BN$194,0,10-(BN$195-LOG('Indicator Data'!R71))/(BN$195-BN$194)*10))),1)</f>
        <v>0</v>
      </c>
      <c r="BO68" s="35">
        <f t="shared" ref="BO68:BO131" si="158">AVERAGE(BM68,BN68,BN68)</f>
        <v>0</v>
      </c>
      <c r="BP68" s="36">
        <f>'Indicator Data'!Q71/'Indicator Data'!$CC71</f>
        <v>0</v>
      </c>
      <c r="BQ68" s="36">
        <f>'Indicator Data'!R71/'Indicator Data'!$CC71</f>
        <v>0</v>
      </c>
      <c r="BR68" s="35">
        <f t="shared" si="133"/>
        <v>0</v>
      </c>
      <c r="BS68" s="35">
        <f t="shared" si="134"/>
        <v>0</v>
      </c>
      <c r="BT68" s="35">
        <f t="shared" si="135"/>
        <v>0</v>
      </c>
      <c r="BU68" s="35">
        <f t="shared" ref="BU68:BU131" si="159">ROUND((10-GEOMEAN(((10-BT68)/10*9+1),((10-BO68)/10*9+1)))/9*10,1)</f>
        <v>0</v>
      </c>
      <c r="BV68" s="35">
        <f>ROUND(IF('Indicator Data'!S71=0,0,IF(LOG('Indicator Data'!S71)&gt;BV$195,10,IF(LOG('Indicator Data'!S71)&lt;BV$194,0,10-(BV$195-LOG('Indicator Data'!S71))/(BV$195-BV$194)*10))),1)</f>
        <v>0</v>
      </c>
      <c r="BW68" s="35">
        <f>ROUND(IF('Indicator Data'!T71=0,0,IF(LOG('Indicator Data'!T71)&gt;BW$195,10,IF(LOG('Indicator Data'!T71)&lt;BW$194,0,10-(BW$195-LOG('Indicator Data'!T71))/(BW$195-BW$194)*10))),1)</f>
        <v>0</v>
      </c>
      <c r="BX68" s="35">
        <f t="shared" ref="BX68:BX131" si="160">AVERAGE(BV68,BW68,BW68)</f>
        <v>0</v>
      </c>
      <c r="BY68" s="36">
        <f>'Indicator Data'!S71/'Indicator Data'!$CC71</f>
        <v>0</v>
      </c>
      <c r="BZ68" s="36">
        <f>'Indicator Data'!T71/'Indicator Data'!$CC71</f>
        <v>0</v>
      </c>
      <c r="CA68" s="35">
        <f t="shared" si="136"/>
        <v>0</v>
      </c>
      <c r="CB68" s="35">
        <f t="shared" si="137"/>
        <v>0</v>
      </c>
      <c r="CC68" s="35">
        <f t="shared" ref="CC68:CC131" si="161">AVERAGE(CA68,CB68,CB68)</f>
        <v>0</v>
      </c>
      <c r="CD68" s="35">
        <f t="shared" ref="CD68:CD131" si="162">ROUND((10-GEOMEAN(((10-CC68)/10*9+1),((10-BX68)/10*9+1)))/9*10,1)</f>
        <v>0</v>
      </c>
      <c r="CE68" s="35">
        <f t="shared" ref="CE68:CE131" si="163">ROUND((10-GEOMEAN(((10-CD68)/10*9+1),((10-BU68)/10*9+1)))/9*10,1)</f>
        <v>0</v>
      </c>
      <c r="CF68" s="35">
        <f>ROUND(IF('Indicator Data'!U71=0,0,IF(LOG('Indicator Data'!U71)&gt;CF$195,10,IF(LOG('Indicator Data'!U71)&lt;CF$194,0,10-(CF$195-LOG('Indicator Data'!U71))/(CF$195-CF$194)*10))),1)</f>
        <v>0</v>
      </c>
      <c r="CG68" s="36">
        <f>'Indicator Data'!U71/'Indicator Data'!$CC71</f>
        <v>0</v>
      </c>
      <c r="CH68" s="35">
        <f t="shared" si="138"/>
        <v>0</v>
      </c>
      <c r="CI68" s="35">
        <f t="shared" ref="CI68:CI131" si="164">ROUND((10-GEOMEAN(((10-CF68)/10*9+1),((10-CH68)/10*9+1)))/9*10,1)</f>
        <v>0</v>
      </c>
      <c r="CJ68" s="35">
        <f>ROUND(IF('Indicator Data'!V71=0,0,IF(LOG('Indicator Data'!V71)&gt;CJ$195,10,IF(LOG('Indicator Data'!V71)&lt;CJ$194,0,10-(CJ$195-LOG('Indicator Data'!V71))/(CJ$195-CJ$194)*10))),1)</f>
        <v>8.1</v>
      </c>
      <c r="CK68" s="36">
        <f>IF('Indicator Data'!V71/'Indicator Data'!$CC71&gt;1,1,'Indicator Data'!V71/'Indicator Data'!$CC71)</f>
        <v>0.41255015425966468</v>
      </c>
      <c r="CL68" s="35">
        <f t="shared" si="139"/>
        <v>4.0999999999999996</v>
      </c>
      <c r="CM68" s="35">
        <f t="shared" ref="CM68:CM131" si="165">ROUND((10-GEOMEAN(((10-CJ68)/10*9+1),((10-CL68)/10*9+1)))/9*10,1)</f>
        <v>6.5</v>
      </c>
      <c r="CN68" s="35">
        <f>ROUND(IF('Indicator Data'!W71=0,0,IF(LOG('Indicator Data'!W71)&gt;CN$195,10,IF(LOG('Indicator Data'!W71)&lt;CN$194,0,10-(CN$195-LOG('Indicator Data'!W71))/(CN$195-CN$194)*10))),1)</f>
        <v>6.3</v>
      </c>
      <c r="CO68" s="36">
        <f>'Indicator Data'!W71/'Indicator Data'!$CC71</f>
        <v>2.2417978842529534E-2</v>
      </c>
      <c r="CP68" s="35">
        <f t="shared" si="140"/>
        <v>0.2</v>
      </c>
      <c r="CQ68" s="35">
        <f t="shared" ref="CQ68:CQ131" si="166">ROUND((10-GEOMEAN(((10-CN68)/10*9+1),((10-CP68)/10*9+1)))/9*10,1)</f>
        <v>3.9</v>
      </c>
      <c r="CR68" s="35">
        <f t="shared" si="141"/>
        <v>3.1</v>
      </c>
      <c r="CS68" s="35">
        <f>IF('Indicator Data'!BS71="No data","x",ROUND(IF('Indicator Data'!BS71&gt;CS$195,0,IF('Indicator Data'!BS71&lt;CS$194,10,(CS$195-'Indicator Data'!BS71)/(CS$195-CS$194)*10)),1))</f>
        <v>0.1</v>
      </c>
      <c r="CT68" s="35">
        <f>IF('Indicator Data'!BT71="No data","x",ROUND(IF('Indicator Data'!BT71&gt;CT$195,0,IF('Indicator Data'!BT71&lt;CT$194,10,(CT$195-'Indicator Data'!BT71)/(CT$195-CT$194)*10)),1))</f>
        <v>0</v>
      </c>
      <c r="CU68" s="35" t="str">
        <f>IF('Indicator Data'!AC71="No data","x",ROUND(IF('Indicator Data'!AC71&gt;CU$195,0,IF('Indicator Data'!AC71&lt;CU$194,10,(CU$195-'Indicator Data'!AC71)/(CU$195-CU$194)*10)),1))</f>
        <v>x</v>
      </c>
      <c r="CV68" s="35">
        <f t="shared" si="142"/>
        <v>0.1</v>
      </c>
      <c r="CW68" s="35">
        <f>IF('Indicator Data'!X71="No data","x",ROUND(IF(LOG('Indicator Data'!X71)&gt;CW$195,10,IF(LOG('Indicator Data'!X71)&lt;CW$194,0,10-(CW$195-LOG('Indicator Data'!X71))/(CW$195-CW$194)*10)),1))</f>
        <v>6.4</v>
      </c>
      <c r="CX68" s="35">
        <f>IF('Indicator Data'!Y71="No data","x",ROUND(IF('Indicator Data'!Y71&gt;CX$195,10,IF('Indicator Data'!Y71&lt;CX$194,0,10-(CX$195-'Indicator Data'!Y71)/(CX$195-CX$194)*10)),1))</f>
        <v>0.5</v>
      </c>
      <c r="CY68" s="35">
        <f>IF('Indicator Data'!Z71="No data","x",ROUND(IF('Indicator Data'!Z71&gt;CY$195,10,IF('Indicator Data'!Z71&lt;CY$194,0,10-(CY$195-'Indicator Data'!Z71)/(CY$195-CY$194)*10)),1))</f>
        <v>7.9</v>
      </c>
      <c r="CZ68" s="35">
        <f>IF('Indicator Data'!AA71="No data","x",ROUND(IF('Indicator Data'!AA71&gt;CZ$195,10,IF('Indicator Data'!AA71&lt;CZ$194,0,10-(CZ$195-'Indicator Data'!AA71)/(CZ$195-CZ$194)*10)),1))</f>
        <v>1.4</v>
      </c>
      <c r="DA68" s="35">
        <f t="shared" ref="DA68:DA131" si="167">ROUND(AVERAGE(CW68:CZ68),1)</f>
        <v>4.0999999999999996</v>
      </c>
      <c r="DB68" s="35">
        <f t="shared" ref="DB68:DB131" si="168">ROUND(AVERAGE(CV68,DA68,DA68),1)</f>
        <v>2.8</v>
      </c>
      <c r="DC68" s="35">
        <f>IF('Indicator Data'!AF71="No data","x",ROUND(IF('Indicator Data'!AF71&gt;DC$195,10,IF('Indicator Data'!AF71&lt;DC$194,0,10-(DC$195-'Indicator Data'!AF71)/(DC$195-DC$194)*10)),1))</f>
        <v>0.3</v>
      </c>
      <c r="DD68" s="35">
        <f>IF('Indicator Data'!AG71="No data","x",ROUND(IF('Indicator Data'!AG71&gt;DD$195,10,IF('Indicator Data'!AG71&lt;DD$194,0,10-(DD$195-'Indicator Data'!AG71)/(DD$195-DD$194)*10)),1))</f>
        <v>0</v>
      </c>
      <c r="DE68" s="35">
        <f t="shared" ref="DE68:DE131" si="169">ROUND(AVERAGE(CW68,CX68,CY68,CZ68,DC68,DD68),1)</f>
        <v>2.8</v>
      </c>
      <c r="DF68" s="35">
        <f>IF('Indicator Data'!AB71="No data","x",ROUND(IF('Indicator Data'!AB71&gt;DF$195,10,IF('Indicator Data'!AB71&lt;DF$194,0,10-(DF$195-'Indicator Data'!AB71)/(DF$195-DF$194)*10)),1))</f>
        <v>0</v>
      </c>
      <c r="DG68" s="35">
        <f t="shared" ref="DG68:DG131" si="170">IF(AND(CT68="x",CS68="x",CU68="x"),"x",ROUND(AVERAGE(CS68:CU68,DF68),1))</f>
        <v>0</v>
      </c>
      <c r="DH68" s="144">
        <f>IF('Indicator Data'!AD71="No data","x",'Indicator Data'!AD71/'Indicator Data'!$CB71)</f>
        <v>3.3406709126382897E-4</v>
      </c>
      <c r="DI68" s="35">
        <f t="shared" ref="DI68:DI131" si="171">IF(DH68="x","x",ROUND(IF(DH68&gt;DI$195,0,IF(DH68&lt;DI$194,10,(DI$195-DH68)/(DI$195-DI$194)*10)),1))</f>
        <v>6.7</v>
      </c>
      <c r="DJ68" s="35">
        <f>IF('Indicator Data'!AE71="No data","x",ROUND(IF('Indicator Data'!AE71&gt;DJ$195,0,IF('Indicator Data'!AE71&lt;DJ$194,10,(DJ$195-'Indicator Data'!AE71)/(DJ$195-DJ$194)*10)),1))</f>
        <v>2</v>
      </c>
      <c r="DK68" s="35">
        <f t="shared" ref="DK68:DK131" si="172">IF(AND(DI68="x",DJ68="x"),"x",ROUND(AVERAGE(DI68:DJ68),1))</f>
        <v>4.4000000000000004</v>
      </c>
      <c r="DL68" s="35">
        <f t="shared" ref="DL68:DL131" si="173">ROUND(AVERAGE(DG68,DK68,DE68),1)</f>
        <v>2.4</v>
      </c>
      <c r="DM68" s="37">
        <f t="shared" si="143"/>
        <v>4.5999999999999996</v>
      </c>
      <c r="DN68" s="38">
        <f t="shared" si="144"/>
        <v>5.9</v>
      </c>
      <c r="DO68" s="35">
        <f>ROUND(IF('Indicator Data'!AH71=0,0,IF('Indicator Data'!AH71&gt;DO$195,10,IF('Indicator Data'!AH71&lt;DO$194,0,10-(DO$195-'Indicator Data'!AH71)/(DO$195-DO$194)*10))),1)</f>
        <v>1.6</v>
      </c>
      <c r="DP68" s="35">
        <f>ROUND(IF('Indicator Data'!AI71=0,0,IF(LOG('Indicator Data'!AI71)&gt;LOG(DP$195),10,IF(LOG('Indicator Data'!AI71)&lt;LOG(DP$194),0,10-(LOG(DP$195)-LOG('Indicator Data'!AI71))/(LOG(DP$195)-LOG(DP$194))*10))),1)</f>
        <v>0.6</v>
      </c>
      <c r="DQ68" s="37">
        <f t="shared" si="145"/>
        <v>1.1000000000000001</v>
      </c>
      <c r="DR68" s="35">
        <f>'Indicator Data'!AJ71</f>
        <v>0</v>
      </c>
      <c r="DS68" s="35">
        <f>'Indicator Data'!AK71</f>
        <v>0</v>
      </c>
      <c r="DT68" s="37">
        <f t="shared" si="146"/>
        <v>0</v>
      </c>
      <c r="DU68" s="38">
        <f t="shared" si="147"/>
        <v>0.8</v>
      </c>
      <c r="DV68" s="13"/>
      <c r="DW68" s="83"/>
    </row>
    <row r="69" spans="1:127" s="2" customFormat="1" x14ac:dyDescent="0.3">
      <c r="A69" s="98" t="str">
        <f>'Indicator Data'!A72</f>
        <v>Grenada</v>
      </c>
      <c r="B69" s="39" t="str">
        <f>'Indicator Data'!B72</f>
        <v>GRD</v>
      </c>
      <c r="C69" s="35">
        <f>ROUND(IF('Indicator Data'!C72=0,0.1,IF(LOG('Indicator Data'!C72)&gt;C$195,10,IF(LOG('Indicator Data'!C72)&lt;C$194,0,10-(C$195-LOG('Indicator Data'!C72))/(C$195-C$194)*10))),1)</f>
        <v>3.1</v>
      </c>
      <c r="D69" s="35">
        <f>ROUND(IF('Indicator Data'!D72=0,0.1,IF(LOG('Indicator Data'!D72)&gt;D$195,10,IF(LOG('Indicator Data'!D72)&lt;D$194,0,10-(D$195-LOG('Indicator Data'!D72))/(D$195-D$194)*10))),1)</f>
        <v>0.1</v>
      </c>
      <c r="E69" s="35">
        <f t="shared" si="107"/>
        <v>1.7</v>
      </c>
      <c r="F69" s="35">
        <f>IF('Indicator Data'!E72="No data",0.1,(ROUND(IF('Indicator Data'!E72=0,0,IF(LOG('Indicator Data'!E72)&gt;F$195,10,IF(LOG('Indicator Data'!E72)&lt;F$194,0,10-(F$195-LOG('Indicator Data'!E72))/(F$195-F$194)*10))),1)))</f>
        <v>0.1</v>
      </c>
      <c r="G69" s="35">
        <f>ROUND(IF('Indicator Data'!F72=0,0,IF(LOG('Indicator Data'!F72)&gt;G$195,10,IF(LOG('Indicator Data'!F72)&lt;G$194,0,10-(G$195-LOG('Indicator Data'!F72))/(G$195-G$194)*10))),1)</f>
        <v>0</v>
      </c>
      <c r="H69" s="35">
        <f>ROUND(IF('Indicator Data'!G72=0,0,IF(LOG('Indicator Data'!G72)&gt;H$195,10,IF(LOG('Indicator Data'!G72)&lt;H$194,0,10-(H$195-LOG('Indicator Data'!G72))/(H$195-H$194)*10))),1)</f>
        <v>2.1</v>
      </c>
      <c r="I69" s="35">
        <f>ROUND(IF('Indicator Data'!H72=0,0,IF(LOG('Indicator Data'!H72)&gt;I$195,10,IF(LOG('Indicator Data'!H72)&lt;I$194,0,10-(I$195-LOG('Indicator Data'!H72))/(I$195-I$194)*10))),1)</f>
        <v>5.3</v>
      </c>
      <c r="J69" s="35">
        <f t="shared" si="108"/>
        <v>3.9</v>
      </c>
      <c r="K69" s="35">
        <f>ROUND(IF('Indicator Data'!I72=0,0,IF(LOG('Indicator Data'!I72)&gt;K$195,10,IF(LOG('Indicator Data'!I72)&lt;K$194,0,10-(K$195-LOG('Indicator Data'!I72))/(K$195-K$194)*10))),1)</f>
        <v>0</v>
      </c>
      <c r="L69" s="35">
        <f t="shared" si="109"/>
        <v>2.2000000000000002</v>
      </c>
      <c r="M69" s="35">
        <f>ROUND(IF('Indicator Data'!J72=0,0,IF(LOG('Indicator Data'!J72)&gt;M$195,10,IF(LOG('Indicator Data'!J72)&lt;M$194,0,10-(M$195-LOG('Indicator Data'!J72))/(M$195-M$194)*10))),1)</f>
        <v>0</v>
      </c>
      <c r="N69" s="36">
        <f>'Indicator Data'!C72/'Indicator Data'!$CC72</f>
        <v>1.5656136993065393E-3</v>
      </c>
      <c r="O69" s="36">
        <f>'Indicator Data'!D72/'Indicator Data'!$CC72</f>
        <v>0</v>
      </c>
      <c r="P69" s="36" t="str">
        <f>IF(F69=0.1,"x",'Indicator Data'!E72/'Indicator Data'!$CC72)</f>
        <v>x</v>
      </c>
      <c r="Q69" s="36">
        <f>'Indicator Data'!F72/'Indicator Data'!$CC72</f>
        <v>0</v>
      </c>
      <c r="R69" s="36">
        <f>'Indicator Data'!G72/'Indicator Data'!$CC72</f>
        <v>6.3846852328574774E-3</v>
      </c>
      <c r="S69" s="36">
        <f>'Indicator Data'!H72/'Indicator Data'!$CC72</f>
        <v>4.9940556985724317E-4</v>
      </c>
      <c r="T69" s="36">
        <f>'Indicator Data'!I72/'Indicator Data'!$CC72</f>
        <v>0</v>
      </c>
      <c r="U69" s="36">
        <f>'Indicator Data'!J72/'Indicator Data'!$CC72</f>
        <v>0</v>
      </c>
      <c r="V69" s="35">
        <f t="shared" si="110"/>
        <v>7.8</v>
      </c>
      <c r="W69" s="35">
        <f t="shared" si="111"/>
        <v>0</v>
      </c>
      <c r="X69" s="35">
        <f t="shared" si="112"/>
        <v>5</v>
      </c>
      <c r="Y69" s="35">
        <f t="shared" si="113"/>
        <v>0.1</v>
      </c>
      <c r="Z69" s="35">
        <f t="shared" si="114"/>
        <v>0</v>
      </c>
      <c r="AA69" s="35">
        <f t="shared" si="115"/>
        <v>3.5</v>
      </c>
      <c r="AB69" s="35">
        <f t="shared" si="116"/>
        <v>1</v>
      </c>
      <c r="AC69" s="35">
        <f t="shared" si="117"/>
        <v>2.2999999999999998</v>
      </c>
      <c r="AD69" s="35">
        <f t="shared" si="118"/>
        <v>0</v>
      </c>
      <c r="AE69" s="35">
        <f t="shared" si="119"/>
        <v>1.2</v>
      </c>
      <c r="AF69" s="35">
        <f t="shared" si="120"/>
        <v>0</v>
      </c>
      <c r="AG69" s="35">
        <f>ROUND(IF('Indicator Data'!K72=0,0,IF('Indicator Data'!K72&gt;AG$195,10,IF('Indicator Data'!K72&lt;AG$194,0,10-(AG$195-'Indicator Data'!K72)/(AG$195-AG$194)*10))),1)</f>
        <v>1</v>
      </c>
      <c r="AH69" s="35">
        <f t="shared" si="121"/>
        <v>5.5</v>
      </c>
      <c r="AI69" s="35">
        <f t="shared" si="122"/>
        <v>0.1</v>
      </c>
      <c r="AJ69" s="35">
        <f t="shared" si="123"/>
        <v>2.8</v>
      </c>
      <c r="AK69" s="35">
        <f t="shared" si="124"/>
        <v>3.2</v>
      </c>
      <c r="AL69" s="35">
        <f t="shared" si="125"/>
        <v>3</v>
      </c>
      <c r="AM69" s="35">
        <f t="shared" si="126"/>
        <v>0</v>
      </c>
      <c r="AN69" s="35">
        <f t="shared" si="127"/>
        <v>0</v>
      </c>
      <c r="AO69" s="143">
        <f t="shared" si="128"/>
        <v>3.5</v>
      </c>
      <c r="AP69" s="143">
        <f t="shared" si="148"/>
        <v>0.1</v>
      </c>
      <c r="AQ69" s="143">
        <f t="shared" si="129"/>
        <v>0</v>
      </c>
      <c r="AR69" s="143">
        <f t="shared" si="130"/>
        <v>1.7</v>
      </c>
      <c r="AS69" s="35">
        <f t="shared" si="131"/>
        <v>0.5</v>
      </c>
      <c r="AT69" s="35" t="str">
        <f>IF('Indicator Data'!L72="No data","x",IF('Indicator Data'!CD72&lt;1000,"x",ROUND((IF('Indicator Data'!L72&gt;AT$195,10,IF('Indicator Data'!L72&lt;AT$194,0,10-(AT$195-'Indicator Data'!L72)/(AT$195-AT$194)*10))),1)))</f>
        <v>x</v>
      </c>
      <c r="AU69" s="143">
        <f t="shared" si="132"/>
        <v>0.5</v>
      </c>
      <c r="AV69" s="35" t="str">
        <f>IF('Indicator Data'!M72="No data","x",ROUND(IF('Indicator Data'!M72=0,0,IF(LOG('Indicator Data'!M72)&gt;AV$195,10,IF(LOG('Indicator Data'!M72)&lt;AV$194,0,10-(AV$195-LOG('Indicator Data'!M72))/(AV$195-AV$194)*10))),1))</f>
        <v>x</v>
      </c>
      <c r="AW69" s="36" t="str">
        <f>IF(AV69="x","x",'Indicator Data'!M72/'Indicator Data'!$CC72)</f>
        <v>x</v>
      </c>
      <c r="AX69" s="35" t="str">
        <f t="shared" si="149"/>
        <v>x</v>
      </c>
      <c r="AY69" s="35" t="str">
        <f t="shared" si="150"/>
        <v>x</v>
      </c>
      <c r="AZ69" s="35" t="str">
        <f>IF('Indicator Data'!N72="No data","x",ROUND(IF('Indicator Data'!N72=0,0,IF(LOG('Indicator Data'!N72)&gt;AZ$195,10,IF(LOG('Indicator Data'!N72)&lt;AZ$194,0,10-(AZ$195-LOG('Indicator Data'!N72))/(AZ$195-AZ$194)*10))),1))</f>
        <v>x</v>
      </c>
      <c r="BA69" s="36" t="str">
        <f>IF(AZ69="x","x",'Indicator Data'!N72/'Indicator Data'!$CC72)</f>
        <v>x</v>
      </c>
      <c r="BB69" s="35" t="str">
        <f t="shared" si="151"/>
        <v>x</v>
      </c>
      <c r="BC69" s="35" t="str">
        <f t="shared" si="152"/>
        <v>x</v>
      </c>
      <c r="BD69" s="35" t="str">
        <f>IF('Indicator Data'!O72="No data","x",ROUND(IF('Indicator Data'!O72=0,0,IF(LOG('Indicator Data'!O72)&gt;BD$195,10,IF(LOG('Indicator Data'!O72)&lt;BD$194,0,10-(BD$195-LOG('Indicator Data'!O72))/(BD$195-BD$194)*10))),1))</f>
        <v>x</v>
      </c>
      <c r="BE69" s="36" t="str">
        <f>IF(BD69="x","x",'Indicator Data'!O72/'Indicator Data'!$CC72)</f>
        <v>x</v>
      </c>
      <c r="BF69" s="35" t="str">
        <f t="shared" si="153"/>
        <v>x</v>
      </c>
      <c r="BG69" s="35" t="str">
        <f t="shared" si="154"/>
        <v>x</v>
      </c>
      <c r="BH69" s="35" t="str">
        <f>IF('Indicator Data'!P72="No data","x",ROUND(IF('Indicator Data'!P72=0,0,IF(LOG('Indicator Data'!P72)&gt;BH$195,10,IF(LOG('Indicator Data'!P72)&lt;BH$194,0,10-(BH$195-LOG('Indicator Data'!P72))/(BH$195-BH$194)*10))),1))</f>
        <v>x</v>
      </c>
      <c r="BI69" s="36" t="str">
        <f>IF(BH69="x","x",'Indicator Data'!P72/'Indicator Data'!$CC72)</f>
        <v>x</v>
      </c>
      <c r="BJ69" s="35" t="str">
        <f t="shared" si="155"/>
        <v>x</v>
      </c>
      <c r="BK69" s="35" t="str">
        <f t="shared" si="156"/>
        <v>x</v>
      </c>
      <c r="BL69" s="35" t="str">
        <f t="shared" si="157"/>
        <v>x</v>
      </c>
      <c r="BM69" s="35">
        <f>ROUND(IF('Indicator Data'!Q72=0,0,IF(LOG('Indicator Data'!Q72)&gt;BM$195,10,IF(LOG('Indicator Data'!Q72)&lt;BM$194,0,10-(BM$195-LOG('Indicator Data'!Q72))/(BM$195-BM$194)*10))),1)</f>
        <v>0</v>
      </c>
      <c r="BN69" s="35">
        <f>ROUND(IF('Indicator Data'!R72=0,0,IF(LOG('Indicator Data'!R72)&gt;BN$195,10,IF(LOG('Indicator Data'!R72)&lt;BN$194,0,10-(BN$195-LOG('Indicator Data'!R72))/(BN$195-BN$194)*10))),1)</f>
        <v>0</v>
      </c>
      <c r="BO69" s="35">
        <f t="shared" si="158"/>
        <v>0</v>
      </c>
      <c r="BP69" s="36">
        <f>'Indicator Data'!Q72/'Indicator Data'!$CC72</f>
        <v>0</v>
      </c>
      <c r="BQ69" s="36">
        <f>'Indicator Data'!R72/'Indicator Data'!$CC72</f>
        <v>0</v>
      </c>
      <c r="BR69" s="35">
        <f t="shared" si="133"/>
        <v>0</v>
      </c>
      <c r="BS69" s="35">
        <f t="shared" si="134"/>
        <v>0</v>
      </c>
      <c r="BT69" s="35">
        <f t="shared" si="135"/>
        <v>0</v>
      </c>
      <c r="BU69" s="35">
        <f t="shared" si="159"/>
        <v>0</v>
      </c>
      <c r="BV69" s="35">
        <f>ROUND(IF('Indicator Data'!S72=0,0,IF(LOG('Indicator Data'!S72)&gt;BV$195,10,IF(LOG('Indicator Data'!S72)&lt;BV$194,0,10-(BV$195-LOG('Indicator Data'!S72))/(BV$195-BV$194)*10))),1)</f>
        <v>0</v>
      </c>
      <c r="BW69" s="35">
        <f>ROUND(IF('Indicator Data'!T72=0,0,IF(LOG('Indicator Data'!T72)&gt;BW$195,10,IF(LOG('Indicator Data'!T72)&lt;BW$194,0,10-(BW$195-LOG('Indicator Data'!T72))/(BW$195-BW$194)*10))),1)</f>
        <v>0</v>
      </c>
      <c r="BX69" s="35">
        <f t="shared" si="160"/>
        <v>0</v>
      </c>
      <c r="BY69" s="36">
        <f>'Indicator Data'!S72/'Indicator Data'!$CC72</f>
        <v>0</v>
      </c>
      <c r="BZ69" s="36">
        <f>'Indicator Data'!T72/'Indicator Data'!$CC72</f>
        <v>0</v>
      </c>
      <c r="CA69" s="35">
        <f t="shared" si="136"/>
        <v>0</v>
      </c>
      <c r="CB69" s="35">
        <f t="shared" si="137"/>
        <v>0</v>
      </c>
      <c r="CC69" s="35">
        <f t="shared" si="161"/>
        <v>0</v>
      </c>
      <c r="CD69" s="35">
        <f t="shared" si="162"/>
        <v>0</v>
      </c>
      <c r="CE69" s="35">
        <f t="shared" si="163"/>
        <v>0</v>
      </c>
      <c r="CF69" s="35">
        <f>ROUND(IF('Indicator Data'!U72=0,0,IF(LOG('Indicator Data'!U72)&gt;CF$195,10,IF(LOG('Indicator Data'!U72)&lt;CF$194,0,10-(CF$195-LOG('Indicator Data'!U72))/(CF$195-CF$194)*10))),1)</f>
        <v>5.2</v>
      </c>
      <c r="CG69" s="36">
        <f>'Indicator Data'!U72/'Indicator Data'!$CC72</f>
        <v>0.43022700678680087</v>
      </c>
      <c r="CH69" s="35">
        <f t="shared" si="138"/>
        <v>4.8</v>
      </c>
      <c r="CI69" s="35">
        <f t="shared" si="164"/>
        <v>5</v>
      </c>
      <c r="CJ69" s="35">
        <f>ROUND(IF('Indicator Data'!V72=0,0,IF(LOG('Indicator Data'!V72)&gt;CJ$195,10,IF(LOG('Indicator Data'!V72)&lt;CJ$194,0,10-(CJ$195-LOG('Indicator Data'!V72))/(CJ$195-CJ$194)*10))),1)</f>
        <v>5.7</v>
      </c>
      <c r="CK69" s="36">
        <f>IF('Indicator Data'!V72/'Indicator Data'!$CC72&gt;1,1,'Indicator Data'!V72/'Indicator Data'!$CC72)</f>
        <v>0.86428959109852566</v>
      </c>
      <c r="CL69" s="35">
        <f t="shared" si="139"/>
        <v>8.6</v>
      </c>
      <c r="CM69" s="35">
        <f t="shared" si="165"/>
        <v>7.4</v>
      </c>
      <c r="CN69" s="35">
        <f>ROUND(IF('Indicator Data'!W72=0,0,IF(LOG('Indicator Data'!W72)&gt;CN$195,10,IF(LOG('Indicator Data'!W72)&lt;CN$194,0,10-(CN$195-LOG('Indicator Data'!W72))/(CN$195-CN$194)*10))),1)</f>
        <v>5.5</v>
      </c>
      <c r="CO69" s="36">
        <f>'Indicator Data'!W72/'Indicator Data'!$CC72</f>
        <v>0.66894729984086121</v>
      </c>
      <c r="CP69" s="35">
        <f t="shared" si="140"/>
        <v>6.7</v>
      </c>
      <c r="CQ69" s="35">
        <f t="shared" si="166"/>
        <v>6.1</v>
      </c>
      <c r="CR69" s="35">
        <f t="shared" si="141"/>
        <v>5.0999999999999996</v>
      </c>
      <c r="CS69" s="35">
        <f>IF('Indicator Data'!BS72="No data","x",ROUND(IF('Indicator Data'!BS72&gt;CS$195,0,IF('Indicator Data'!BS72&lt;CS$194,10,(CS$195-'Indicator Data'!BS72)/(CS$195-CS$194)*10)),1))</f>
        <v>0.9</v>
      </c>
      <c r="CT69" s="35">
        <f>IF('Indicator Data'!BT72="No data","x",ROUND(IF('Indicator Data'!BT72&gt;CT$195,0,IF('Indicator Data'!BT72&lt;CT$194,10,(CT$195-'Indicator Data'!BT72)/(CT$195-CT$194)*10)),1))</f>
        <v>0.7</v>
      </c>
      <c r="CU69" s="35" t="str">
        <f>IF('Indicator Data'!AC72="No data","x",ROUND(IF('Indicator Data'!AC72&gt;CU$195,0,IF('Indicator Data'!AC72&lt;CU$194,10,(CU$195-'Indicator Data'!AC72)/(CU$195-CU$194)*10)),1))</f>
        <v>x</v>
      </c>
      <c r="CV69" s="35">
        <f t="shared" si="142"/>
        <v>0.8</v>
      </c>
      <c r="CW69" s="35">
        <f>IF('Indicator Data'!X72="No data","x",ROUND(IF(LOG('Indicator Data'!X72)&gt;CW$195,10,IF(LOG('Indicator Data'!X72)&lt;CW$194,0,10-(CW$195-LOG('Indicator Data'!X72))/(CW$195-CW$194)*10)),1))</f>
        <v>8.4</v>
      </c>
      <c r="CX69" s="35">
        <f>IF('Indicator Data'!Y72="No data","x",ROUND(IF('Indicator Data'!Y72&gt;CX$195,10,IF('Indicator Data'!Y72&lt;CX$194,0,10-(CX$195-'Indicator Data'!Y72)/(CX$195-CX$194)*10)),1))</f>
        <v>1.7</v>
      </c>
      <c r="CY69" s="35">
        <f>IF('Indicator Data'!Z72="No data","x",ROUND(IF('Indicator Data'!Z72&gt;CY$195,10,IF('Indicator Data'!Z72&lt;CY$194,0,10-(CY$195-'Indicator Data'!Z72)/(CY$195-CY$194)*10)),1))</f>
        <v>3.6</v>
      </c>
      <c r="CZ69" s="35" t="str">
        <f>IF('Indicator Data'!AA72="No data","x",ROUND(IF('Indicator Data'!AA72&gt;CZ$195,10,IF('Indicator Data'!AA72&lt;CZ$194,0,10-(CZ$195-'Indicator Data'!AA72)/(CZ$195-CZ$194)*10)),1))</f>
        <v>x</v>
      </c>
      <c r="DA69" s="35">
        <f t="shared" si="167"/>
        <v>4.5999999999999996</v>
      </c>
      <c r="DB69" s="35">
        <f t="shared" si="168"/>
        <v>3.3</v>
      </c>
      <c r="DC69" s="35">
        <f>IF('Indicator Data'!AF72="No data","x",ROUND(IF('Indicator Data'!AF72&gt;DC$195,10,IF('Indicator Data'!AF72&lt;DC$194,0,10-(DC$195-'Indicator Data'!AF72)/(DC$195-DC$194)*10)),1))</f>
        <v>0.7</v>
      </c>
      <c r="DD69" s="35">
        <f>IF('Indicator Data'!AG72="No data","x",ROUND(IF('Indicator Data'!AG72&gt;DD$195,10,IF('Indicator Data'!AG72&lt;DD$194,0,10-(DD$195-'Indicator Data'!AG72)/(DD$195-DD$194)*10)),1))</f>
        <v>2</v>
      </c>
      <c r="DE69" s="35">
        <f t="shared" si="169"/>
        <v>3.3</v>
      </c>
      <c r="DF69" s="35">
        <f>IF('Indicator Data'!AB72="No data","x",ROUND(IF('Indicator Data'!AB72&gt;DF$195,10,IF('Indicator Data'!AB72&lt;DF$194,0,10-(DF$195-'Indicator Data'!AB72)/(DF$195-DF$194)*10)),1))</f>
        <v>1.2</v>
      </c>
      <c r="DG69" s="35">
        <f t="shared" si="170"/>
        <v>0.9</v>
      </c>
      <c r="DH69" s="144" t="str">
        <f>IF('Indicator Data'!AD72="No data","x",'Indicator Data'!AD72/'Indicator Data'!$CB72)</f>
        <v>x</v>
      </c>
      <c r="DI69" s="35" t="str">
        <f t="shared" si="171"/>
        <v>x</v>
      </c>
      <c r="DJ69" s="35" t="str">
        <f>IF('Indicator Data'!AE72="No data","x",ROUND(IF('Indicator Data'!AE72&gt;DJ$195,0,IF('Indicator Data'!AE72&lt;DJ$194,10,(DJ$195-'Indicator Data'!AE72)/(DJ$195-DJ$194)*10)),1))</f>
        <v>x</v>
      </c>
      <c r="DK69" s="35" t="str">
        <f t="shared" si="172"/>
        <v>x</v>
      </c>
      <c r="DL69" s="35">
        <f t="shared" si="173"/>
        <v>2.1</v>
      </c>
      <c r="DM69" s="37">
        <f t="shared" si="143"/>
        <v>3.6</v>
      </c>
      <c r="DN69" s="38">
        <f t="shared" si="144"/>
        <v>1.7</v>
      </c>
      <c r="DO69" s="35">
        <f>ROUND(IF('Indicator Data'!AH72=0,0,IF('Indicator Data'!AH72&gt;DO$195,10,IF('Indicator Data'!AH72&lt;DO$194,0,10-(DO$195-'Indicator Data'!AH72)/(DO$195-DO$194)*10))),1)</f>
        <v>0</v>
      </c>
      <c r="DP69" s="35">
        <f>ROUND(IF('Indicator Data'!AI72=0,0,IF(LOG('Indicator Data'!AI72)&gt;LOG(DP$195),10,IF(LOG('Indicator Data'!AI72)&lt;LOG(DP$194),0,10-(LOG(DP$195)-LOG('Indicator Data'!AI72))/(LOG(DP$195)-LOG(DP$194))*10))),1)</f>
        <v>0</v>
      </c>
      <c r="DQ69" s="37">
        <f t="shared" si="145"/>
        <v>0</v>
      </c>
      <c r="DR69" s="35">
        <f>'Indicator Data'!AJ72</f>
        <v>0</v>
      </c>
      <c r="DS69" s="35">
        <f>'Indicator Data'!AK72</f>
        <v>0</v>
      </c>
      <c r="DT69" s="37">
        <f t="shared" si="146"/>
        <v>0</v>
      </c>
      <c r="DU69" s="38">
        <f t="shared" si="147"/>
        <v>0</v>
      </c>
      <c r="DV69" s="13"/>
      <c r="DW69" s="83"/>
    </row>
    <row r="70" spans="1:127" s="2" customFormat="1" x14ac:dyDescent="0.3">
      <c r="A70" s="98" t="str">
        <f>'Indicator Data'!A73</f>
        <v>Guatemala</v>
      </c>
      <c r="B70" s="39" t="str">
        <f>'Indicator Data'!B73</f>
        <v>GTM</v>
      </c>
      <c r="C70" s="35">
        <f>ROUND(IF('Indicator Data'!C73=0,0.1,IF(LOG('Indicator Data'!C73)&gt;C$195,10,IF(LOG('Indicator Data'!C73)&lt;C$194,0,10-(C$195-LOG('Indicator Data'!C73))/(C$195-C$194)*10))),1)</f>
        <v>8.8000000000000007</v>
      </c>
      <c r="D70" s="35">
        <f>ROUND(IF('Indicator Data'!D73=0,0.1,IF(LOG('Indicator Data'!D73)&gt;D$195,10,IF(LOG('Indicator Data'!D73)&lt;D$194,0,10-(D$195-LOG('Indicator Data'!D73))/(D$195-D$194)*10))),1)</f>
        <v>10</v>
      </c>
      <c r="E70" s="35">
        <f t="shared" si="107"/>
        <v>9.5</v>
      </c>
      <c r="F70" s="35">
        <f>IF('Indicator Data'!E73="No data",0.1,(ROUND(IF('Indicator Data'!E73=0,0,IF(LOG('Indicator Data'!E73)&gt;F$195,10,IF(LOG('Indicator Data'!E73)&lt;F$194,0,10-(F$195-LOG('Indicator Data'!E73))/(F$195-F$194)*10))),1)))</f>
        <v>6.9</v>
      </c>
      <c r="G70" s="35">
        <f>ROUND(IF('Indicator Data'!F73=0,0,IF(LOG('Indicator Data'!F73)&gt;G$195,10,IF(LOG('Indicator Data'!F73)&lt;G$194,0,10-(G$195-LOG('Indicator Data'!F73))/(G$195-G$194)*10))),1)</f>
        <v>7</v>
      </c>
      <c r="H70" s="35">
        <f>ROUND(IF('Indicator Data'!G73=0,0,IF(LOG('Indicator Data'!G73)&gt;H$195,10,IF(LOG('Indicator Data'!G73)&lt;H$194,0,10-(H$195-LOG('Indicator Data'!G73))/(H$195-H$194)*10))),1)</f>
        <v>7.6</v>
      </c>
      <c r="I70" s="35">
        <f>ROUND(IF('Indicator Data'!H73=0,0,IF(LOG('Indicator Data'!H73)&gt;I$195,10,IF(LOG('Indicator Data'!H73)&lt;I$194,0,10-(I$195-LOG('Indicator Data'!H73))/(I$195-I$194)*10))),1)</f>
        <v>8.5</v>
      </c>
      <c r="J70" s="35">
        <f t="shared" si="108"/>
        <v>8.1</v>
      </c>
      <c r="K70" s="35">
        <f>ROUND(IF('Indicator Data'!I73=0,0,IF(LOG('Indicator Data'!I73)&gt;K$195,10,IF(LOG('Indicator Data'!I73)&lt;K$194,0,10-(K$195-LOG('Indicator Data'!I73))/(K$195-K$194)*10))),1)</f>
        <v>4.3</v>
      </c>
      <c r="L70" s="35">
        <f t="shared" si="109"/>
        <v>6.6</v>
      </c>
      <c r="M70" s="35">
        <f>ROUND(IF('Indicator Data'!J73=0,0,IF(LOG('Indicator Data'!J73)&gt;M$195,10,IF(LOG('Indicator Data'!J73)&lt;M$194,0,10-(M$195-LOG('Indicator Data'!J73))/(M$195-M$194)*10))),1)</f>
        <v>10</v>
      </c>
      <c r="N70" s="36">
        <f>'Indicator Data'!C73/'Indicator Data'!$CC73</f>
        <v>2.1048728168532658E-3</v>
      </c>
      <c r="O70" s="36">
        <f>'Indicator Data'!D73/'Indicator Data'!$CC73</f>
        <v>2.0076984850967857E-3</v>
      </c>
      <c r="P70" s="36">
        <f>IF(F70=0.1,"x",'Indicator Data'!E73/'Indicator Data'!$CC73)</f>
        <v>3.5271486867860368E-3</v>
      </c>
      <c r="Q70" s="36">
        <f>'Indicator Data'!F73/'Indicator Data'!$CC73</f>
        <v>9.846226209403792E-6</v>
      </c>
      <c r="R70" s="36">
        <f>'Indicator Data'!G73/'Indicator Data'!$CC73</f>
        <v>6.6841772477504733E-3</v>
      </c>
      <c r="S70" s="36">
        <f>'Indicator Data'!H73/'Indicator Data'!$CC73</f>
        <v>5.0707771002726635E-4</v>
      </c>
      <c r="T70" s="36">
        <f>'Indicator Data'!I73/'Indicator Data'!$CC73</f>
        <v>8.2964659220915405E-5</v>
      </c>
      <c r="U70" s="36">
        <f>'Indicator Data'!J73/'Indicator Data'!$CC73</f>
        <v>1.0067014211275437E-2</v>
      </c>
      <c r="V70" s="35">
        <f t="shared" si="110"/>
        <v>10</v>
      </c>
      <c r="W70" s="35">
        <f t="shared" si="111"/>
        <v>10</v>
      </c>
      <c r="X70" s="35">
        <f t="shared" si="112"/>
        <v>10</v>
      </c>
      <c r="Y70" s="35">
        <f t="shared" si="113"/>
        <v>2.4</v>
      </c>
      <c r="Z70" s="35">
        <f t="shared" si="114"/>
        <v>7.8</v>
      </c>
      <c r="AA70" s="35">
        <f t="shared" si="115"/>
        <v>3.7</v>
      </c>
      <c r="AB70" s="35">
        <f t="shared" si="116"/>
        <v>1</v>
      </c>
      <c r="AC70" s="35">
        <f t="shared" si="117"/>
        <v>2.5</v>
      </c>
      <c r="AD70" s="35">
        <f t="shared" si="118"/>
        <v>0.1</v>
      </c>
      <c r="AE70" s="35">
        <f t="shared" si="119"/>
        <v>1.4</v>
      </c>
      <c r="AF70" s="35">
        <f t="shared" si="120"/>
        <v>3.4</v>
      </c>
      <c r="AG70" s="35">
        <f>ROUND(IF('Indicator Data'!K73=0,0,IF('Indicator Data'!K73&gt;AG$195,10,IF('Indicator Data'!K73&lt;AG$194,0,10-(AG$195-'Indicator Data'!K73)/(AG$195-AG$194)*10))),1)</f>
        <v>6.7</v>
      </c>
      <c r="AH70" s="35">
        <f t="shared" si="121"/>
        <v>9.4</v>
      </c>
      <c r="AI70" s="35">
        <f t="shared" si="122"/>
        <v>10</v>
      </c>
      <c r="AJ70" s="35">
        <f t="shared" si="123"/>
        <v>5.7</v>
      </c>
      <c r="AK70" s="35">
        <f t="shared" si="124"/>
        <v>4.8</v>
      </c>
      <c r="AL70" s="35">
        <f t="shared" si="125"/>
        <v>5.3</v>
      </c>
      <c r="AM70" s="35">
        <f t="shared" si="126"/>
        <v>2.2000000000000002</v>
      </c>
      <c r="AN70" s="35">
        <f t="shared" si="127"/>
        <v>8.1999999999999993</v>
      </c>
      <c r="AO70" s="143">
        <f t="shared" si="128"/>
        <v>9.8000000000000007</v>
      </c>
      <c r="AP70" s="143">
        <f t="shared" si="148"/>
        <v>5.0999999999999996</v>
      </c>
      <c r="AQ70" s="143">
        <f t="shared" si="129"/>
        <v>7.4</v>
      </c>
      <c r="AR70" s="143">
        <f t="shared" si="130"/>
        <v>4.5</v>
      </c>
      <c r="AS70" s="35">
        <f t="shared" si="131"/>
        <v>7.5</v>
      </c>
      <c r="AT70" s="35">
        <f>IF('Indicator Data'!L73="No data","x",IF('Indicator Data'!CD73&lt;1000,"x",ROUND((IF('Indicator Data'!L73&gt;AT$195,10,IF('Indicator Data'!L73&lt;AT$194,0,10-(AT$195-'Indicator Data'!L73)/(AT$195-AT$194)*10))),1)))</f>
        <v>0</v>
      </c>
      <c r="AU70" s="143">
        <f t="shared" si="132"/>
        <v>3.8</v>
      </c>
      <c r="AV70" s="35" t="str">
        <f>IF('Indicator Data'!M73="No data","x",ROUND(IF('Indicator Data'!M73=0,0,IF(LOG('Indicator Data'!M73)&gt;AV$195,10,IF(LOG('Indicator Data'!M73)&lt;AV$194,0,10-(AV$195-LOG('Indicator Data'!M73))/(AV$195-AV$194)*10))),1))</f>
        <v>x</v>
      </c>
      <c r="AW70" s="36" t="str">
        <f>IF(AV70="x","x",'Indicator Data'!M73/'Indicator Data'!$CC73)</f>
        <v>x</v>
      </c>
      <c r="AX70" s="35" t="str">
        <f t="shared" si="149"/>
        <v>x</v>
      </c>
      <c r="AY70" s="35" t="str">
        <f t="shared" si="150"/>
        <v>x</v>
      </c>
      <c r="AZ70" s="35" t="str">
        <f>IF('Indicator Data'!N73="No data","x",ROUND(IF('Indicator Data'!N73=0,0,IF(LOG('Indicator Data'!N73)&gt;AZ$195,10,IF(LOG('Indicator Data'!N73)&lt;AZ$194,0,10-(AZ$195-LOG('Indicator Data'!N73))/(AZ$195-AZ$194)*10))),1))</f>
        <v>x</v>
      </c>
      <c r="BA70" s="36" t="str">
        <f>IF(AZ70="x","x",'Indicator Data'!N73/'Indicator Data'!$CC73)</f>
        <v>x</v>
      </c>
      <c r="BB70" s="35" t="str">
        <f t="shared" si="151"/>
        <v>x</v>
      </c>
      <c r="BC70" s="35" t="str">
        <f t="shared" si="152"/>
        <v>x</v>
      </c>
      <c r="BD70" s="35" t="str">
        <f>IF('Indicator Data'!O73="No data","x",ROUND(IF('Indicator Data'!O73=0,0,IF(LOG('Indicator Data'!O73)&gt;BD$195,10,IF(LOG('Indicator Data'!O73)&lt;BD$194,0,10-(BD$195-LOG('Indicator Data'!O73))/(BD$195-BD$194)*10))),1))</f>
        <v>x</v>
      </c>
      <c r="BE70" s="36" t="str">
        <f>IF(BD70="x","x",'Indicator Data'!O73/'Indicator Data'!$CC73)</f>
        <v>x</v>
      </c>
      <c r="BF70" s="35" t="str">
        <f t="shared" si="153"/>
        <v>x</v>
      </c>
      <c r="BG70" s="35" t="str">
        <f t="shared" si="154"/>
        <v>x</v>
      </c>
      <c r="BH70" s="35" t="str">
        <f>IF('Indicator Data'!P73="No data","x",ROUND(IF('Indicator Data'!P73=0,0,IF(LOG('Indicator Data'!P73)&gt;BH$195,10,IF(LOG('Indicator Data'!P73)&lt;BH$194,0,10-(BH$195-LOG('Indicator Data'!P73))/(BH$195-BH$194)*10))),1))</f>
        <v>x</v>
      </c>
      <c r="BI70" s="36" t="str">
        <f>IF(BH70="x","x",'Indicator Data'!P73/'Indicator Data'!$CC73)</f>
        <v>x</v>
      </c>
      <c r="BJ70" s="35" t="str">
        <f t="shared" si="155"/>
        <v>x</v>
      </c>
      <c r="BK70" s="35" t="str">
        <f t="shared" si="156"/>
        <v>x</v>
      </c>
      <c r="BL70" s="35" t="str">
        <f t="shared" si="157"/>
        <v>x</v>
      </c>
      <c r="BM70" s="35">
        <f>ROUND(IF('Indicator Data'!Q73=0,0,IF(LOG('Indicator Data'!Q73)&gt;BM$195,10,IF(LOG('Indicator Data'!Q73)&lt;BM$194,0,10-(BM$195-LOG('Indicator Data'!Q73))/(BM$195-BM$194)*10))),1)</f>
        <v>7.2</v>
      </c>
      <c r="BN70" s="35">
        <f>ROUND(IF('Indicator Data'!R73=0,0,IF(LOG('Indicator Data'!R73)&gt;BN$195,10,IF(LOG('Indicator Data'!R73)&lt;BN$194,0,10-(BN$195-LOG('Indicator Data'!R73))/(BN$195-BN$194)*10))),1)</f>
        <v>9.6</v>
      </c>
      <c r="BO70" s="35">
        <f t="shared" si="158"/>
        <v>8.7999999999999989</v>
      </c>
      <c r="BP70" s="36">
        <f>'Indicator Data'!Q73/'Indicator Data'!$CC73</f>
        <v>6.4463972052709845E-2</v>
      </c>
      <c r="BQ70" s="36">
        <f>'Indicator Data'!R73/'Indicator Data'!$CC73</f>
        <v>0.36216642944460642</v>
      </c>
      <c r="BR70" s="35">
        <f t="shared" si="133"/>
        <v>0.6</v>
      </c>
      <c r="BS70" s="35">
        <f t="shared" si="134"/>
        <v>4.5</v>
      </c>
      <c r="BT70" s="35">
        <f t="shared" si="135"/>
        <v>3.1999999999999997</v>
      </c>
      <c r="BU70" s="35">
        <f t="shared" si="159"/>
        <v>6.8</v>
      </c>
      <c r="BV70" s="35">
        <f>ROUND(IF('Indicator Data'!S73=0,0,IF(LOG('Indicator Data'!S73)&gt;BV$195,10,IF(LOG('Indicator Data'!S73)&lt;BV$194,0,10-(BV$195-LOG('Indicator Data'!S73))/(BV$195-BV$194)*10))),1)</f>
        <v>7.9</v>
      </c>
      <c r="BW70" s="35">
        <f>ROUND(IF('Indicator Data'!T73=0,0,IF(LOG('Indicator Data'!T73)&gt;BW$195,10,IF(LOG('Indicator Data'!T73)&lt;BW$194,0,10-(BW$195-LOG('Indicator Data'!T73))/(BW$195-BW$194)*10))),1)</f>
        <v>7.8</v>
      </c>
      <c r="BX70" s="35">
        <f t="shared" si="160"/>
        <v>7.833333333333333</v>
      </c>
      <c r="BY70" s="36">
        <f>'Indicator Data'!S73/'Indicator Data'!$CC73</f>
        <v>0.19524978135557097</v>
      </c>
      <c r="BZ70" s="36">
        <f>'Indicator Data'!T73/'Indicator Data'!$CC73</f>
        <v>0.17768056845101751</v>
      </c>
      <c r="CA70" s="35">
        <f t="shared" si="136"/>
        <v>3.3</v>
      </c>
      <c r="CB70" s="35">
        <f t="shared" si="137"/>
        <v>1.8</v>
      </c>
      <c r="CC70" s="35">
        <f t="shared" si="161"/>
        <v>2.2999999999999998</v>
      </c>
      <c r="CD70" s="35">
        <f t="shared" si="162"/>
        <v>5.7</v>
      </c>
      <c r="CE70" s="35">
        <f t="shared" si="163"/>
        <v>6.3</v>
      </c>
      <c r="CF70" s="35">
        <f>ROUND(IF('Indicator Data'!U73=0,0,IF(LOG('Indicator Data'!U73)&gt;CF$195,10,IF(LOG('Indicator Data'!U73)&lt;CF$194,0,10-(CF$195-LOG('Indicator Data'!U73))/(CF$195-CF$194)*10))),1)</f>
        <v>8.3000000000000007</v>
      </c>
      <c r="CG70" s="36">
        <f>'Indicator Data'!U73/'Indicator Data'!$CC73</f>
        <v>0.37192434045326156</v>
      </c>
      <c r="CH70" s="35">
        <f t="shared" si="138"/>
        <v>4.0999999999999996</v>
      </c>
      <c r="CI70" s="35">
        <f t="shared" si="164"/>
        <v>6.7</v>
      </c>
      <c r="CJ70" s="35">
        <f>ROUND(IF('Indicator Data'!V73=0,0,IF(LOG('Indicator Data'!V73)&gt;CJ$195,10,IF(LOG('Indicator Data'!V73)&lt;CJ$194,0,10-(CJ$195-LOG('Indicator Data'!V73))/(CJ$195-CJ$194)*10))),1)</f>
        <v>8.5</v>
      </c>
      <c r="CK70" s="36">
        <f>IF('Indicator Data'!V73/'Indicator Data'!$CC73&gt;1,1,'Indicator Data'!V73/'Indicator Data'!$CC73)</f>
        <v>0.5399097704809197</v>
      </c>
      <c r="CL70" s="35">
        <f t="shared" si="139"/>
        <v>5.4</v>
      </c>
      <c r="CM70" s="35">
        <f t="shared" si="165"/>
        <v>7.2</v>
      </c>
      <c r="CN70" s="35">
        <f>ROUND(IF('Indicator Data'!W73=0,0,IF(LOG('Indicator Data'!W73)&gt;CN$195,10,IF(LOG('Indicator Data'!W73)&lt;CN$194,0,10-(CN$195-LOG('Indicator Data'!W73))/(CN$195-CN$194)*10))),1)</f>
        <v>8.4</v>
      </c>
      <c r="CO70" s="36">
        <f>'Indicator Data'!W73/'Indicator Data'!$CC73</f>
        <v>0.4636497709812909</v>
      </c>
      <c r="CP70" s="35">
        <f t="shared" si="140"/>
        <v>4.5999999999999996</v>
      </c>
      <c r="CQ70" s="35">
        <f t="shared" si="166"/>
        <v>6.9</v>
      </c>
      <c r="CR70" s="35">
        <f t="shared" si="141"/>
        <v>6.8</v>
      </c>
      <c r="CS70" s="35">
        <f>IF('Indicator Data'!BS73="No data","x",ROUND(IF('Indicator Data'!BS73&gt;CS$195,0,IF('Indicator Data'!BS73&lt;CS$194,10,(CS$195-'Indicator Data'!BS73)/(CS$195-CS$194)*10)),1))</f>
        <v>3.9</v>
      </c>
      <c r="CT70" s="35">
        <f>IF('Indicator Data'!BT73="No data","x",ROUND(IF('Indicator Data'!BT73&gt;CT$195,0,IF('Indicator Data'!BT73&lt;CT$194,10,(CT$195-'Indicator Data'!BT73)/(CT$195-CT$194)*10)),1))</f>
        <v>1</v>
      </c>
      <c r="CU70" s="35">
        <f>IF('Indicator Data'!AC73="No data","x",ROUND(IF('Indicator Data'!AC73&gt;CU$195,0,IF('Indicator Data'!AC73&lt;CU$194,10,(CU$195-'Indicator Data'!AC73)/(CU$195-CU$194)*10)),1))</f>
        <v>2.2999999999999998</v>
      </c>
      <c r="CV70" s="35">
        <f t="shared" si="142"/>
        <v>2.4</v>
      </c>
      <c r="CW70" s="35">
        <f>IF('Indicator Data'!X73="No data","x",ROUND(IF(LOG('Indicator Data'!X73)&gt;CW$195,10,IF(LOG('Indicator Data'!X73)&lt;CW$194,0,10-(CW$195-LOG('Indicator Data'!X73))/(CW$195-CW$194)*10)),1))</f>
        <v>7.4</v>
      </c>
      <c r="CX70" s="35">
        <f>IF('Indicator Data'!Y73="No data","x",ROUND(IF('Indicator Data'!Y73&gt;CX$195,10,IF('Indicator Data'!Y73&lt;CX$194,0,10-(CX$195-'Indicator Data'!Y73)/(CX$195-CX$194)*10)),1))</f>
        <v>4.5999999999999996</v>
      </c>
      <c r="CY70" s="35">
        <f>IF('Indicator Data'!Z73="No data","x",ROUND(IF('Indicator Data'!Z73&gt;CY$195,10,IF('Indicator Data'!Z73&lt;CY$194,0,10-(CY$195-'Indicator Data'!Z73)/(CY$195-CY$194)*10)),1))</f>
        <v>5.0999999999999996</v>
      </c>
      <c r="CZ70" s="35">
        <f>IF('Indicator Data'!AA73="No data","x",ROUND(IF('Indicator Data'!AA73&gt;CZ$195,10,IF('Indicator Data'!AA73&lt;CZ$194,0,10-(CZ$195-'Indicator Data'!AA73)/(CZ$195-CZ$194)*10)),1))</f>
        <v>7</v>
      </c>
      <c r="DA70" s="35">
        <f t="shared" si="167"/>
        <v>6</v>
      </c>
      <c r="DB70" s="35">
        <f t="shared" si="168"/>
        <v>4.8</v>
      </c>
      <c r="DC70" s="35">
        <f>IF('Indicator Data'!AF73="No data","x",ROUND(IF('Indicator Data'!AF73&gt;DC$195,10,IF('Indicator Data'!AF73&lt;DC$194,0,10-(DC$195-'Indicator Data'!AF73)/(DC$195-DC$194)*10)),1))</f>
        <v>3.4</v>
      </c>
      <c r="DD70" s="35">
        <f>IF('Indicator Data'!AG73="No data","x",ROUND(IF('Indicator Data'!AG73&gt;DD$195,10,IF('Indicator Data'!AG73&lt;DD$194,0,10-(DD$195-'Indicator Data'!AG73)/(DD$195-DD$194)*10)),1))</f>
        <v>4.4000000000000004</v>
      </c>
      <c r="DE70" s="35">
        <f t="shared" si="169"/>
        <v>5.3</v>
      </c>
      <c r="DF70" s="35">
        <f>IF('Indicator Data'!AB73="No data","x",ROUND(IF('Indicator Data'!AB73&gt;DF$195,10,IF('Indicator Data'!AB73&lt;DF$194,0,10-(DF$195-'Indicator Data'!AB73)/(DF$195-DF$194)*10)),1))</f>
        <v>1.6</v>
      </c>
      <c r="DG70" s="35">
        <f t="shared" si="170"/>
        <v>2.2000000000000002</v>
      </c>
      <c r="DH70" s="144">
        <f>IF('Indicator Data'!AD73="No data","x",'Indicator Data'!AD73/'Indicator Data'!$CB73)</f>
        <v>1.5277216735590896E-4</v>
      </c>
      <c r="DI70" s="35">
        <f t="shared" si="171"/>
        <v>8.5</v>
      </c>
      <c r="DJ70" s="35">
        <f>IF('Indicator Data'!AE73="No data","x",ROUND(IF('Indicator Data'!AE73&gt;DJ$195,0,IF('Indicator Data'!AE73&lt;DJ$194,10,(DJ$195-'Indicator Data'!AE73)/(DJ$195-DJ$194)*10)),1))</f>
        <v>6</v>
      </c>
      <c r="DK70" s="35">
        <f t="shared" si="172"/>
        <v>7.3</v>
      </c>
      <c r="DL70" s="35">
        <f t="shared" si="173"/>
        <v>4.9000000000000004</v>
      </c>
      <c r="DM70" s="37">
        <f t="shared" si="143"/>
        <v>5.6</v>
      </c>
      <c r="DN70" s="38">
        <f t="shared" si="144"/>
        <v>6.7</v>
      </c>
      <c r="DO70" s="35">
        <f>ROUND(IF('Indicator Data'!AH73=0,0,IF('Indicator Data'!AH73&gt;DO$195,10,IF('Indicator Data'!AH73&lt;DO$194,0,10-(DO$195-'Indicator Data'!AH73)/(DO$195-DO$194)*10))),1)</f>
        <v>6.7</v>
      </c>
      <c r="DP70" s="35">
        <f>ROUND(IF('Indicator Data'!AI73=0,0,IF(LOG('Indicator Data'!AI73)&gt;LOG(DP$195),10,IF(LOG('Indicator Data'!AI73)&lt;LOG(DP$194),0,10-(LOG(DP$195)-LOG('Indicator Data'!AI73))/(LOG(DP$195)-LOG(DP$194))*10))),1)</f>
        <v>4.0999999999999996</v>
      </c>
      <c r="DQ70" s="37">
        <f t="shared" si="145"/>
        <v>5.5</v>
      </c>
      <c r="DR70" s="35">
        <f>'Indicator Data'!AJ73</f>
        <v>0</v>
      </c>
      <c r="DS70" s="35">
        <f>'Indicator Data'!AK73</f>
        <v>0</v>
      </c>
      <c r="DT70" s="37">
        <f t="shared" si="146"/>
        <v>0</v>
      </c>
      <c r="DU70" s="38">
        <f t="shared" si="147"/>
        <v>3.9</v>
      </c>
      <c r="DV70" s="13"/>
      <c r="DW70" s="83"/>
    </row>
    <row r="71" spans="1:127" s="2" customFormat="1" x14ac:dyDescent="0.3">
      <c r="A71" s="98" t="str">
        <f>'Indicator Data'!A74</f>
        <v>Guinea</v>
      </c>
      <c r="B71" s="39" t="str">
        <f>'Indicator Data'!B74</f>
        <v>GIN</v>
      </c>
      <c r="C71" s="35">
        <f>ROUND(IF('Indicator Data'!C74=0,0.1,IF(LOG('Indicator Data'!C74)&gt;C$195,10,IF(LOG('Indicator Data'!C74)&lt;C$194,0,10-(C$195-LOG('Indicator Data'!C74))/(C$195-C$194)*10))),1)</f>
        <v>0.1</v>
      </c>
      <c r="D71" s="35">
        <f>ROUND(IF('Indicator Data'!D74=0,0.1,IF(LOG('Indicator Data'!D74)&gt;D$195,10,IF(LOG('Indicator Data'!D74)&lt;D$194,0,10-(D$195-LOG('Indicator Data'!D74))/(D$195-D$194)*10))),1)</f>
        <v>0.1</v>
      </c>
      <c r="E71" s="35">
        <f t="shared" si="107"/>
        <v>0.1</v>
      </c>
      <c r="F71" s="35">
        <f>IF('Indicator Data'!E74="No data",0.1,(ROUND(IF('Indicator Data'!E74=0,0,IF(LOG('Indicator Data'!E74)&gt;F$195,10,IF(LOG('Indicator Data'!E74)&lt;F$194,0,10-(F$195-LOG('Indicator Data'!E74))/(F$195-F$194)*10))),1)))</f>
        <v>6.8</v>
      </c>
      <c r="G71" s="35">
        <f>ROUND(IF('Indicator Data'!F74=0,0,IF(LOG('Indicator Data'!F74)&gt;G$195,10,IF(LOG('Indicator Data'!F74)&lt;G$194,0,10-(G$195-LOG('Indicator Data'!F74))/(G$195-G$194)*10))),1)</f>
        <v>5</v>
      </c>
      <c r="H71" s="35">
        <f>ROUND(IF('Indicator Data'!G74=0,0,IF(LOG('Indicator Data'!G74)&gt;H$195,10,IF(LOG('Indicator Data'!G74)&lt;H$194,0,10-(H$195-LOG('Indicator Data'!G74))/(H$195-H$194)*10))),1)</f>
        <v>0</v>
      </c>
      <c r="I71" s="35">
        <f>ROUND(IF('Indicator Data'!H74=0,0,IF(LOG('Indicator Data'!H74)&gt;I$195,10,IF(LOG('Indicator Data'!H74)&lt;I$194,0,10-(I$195-LOG('Indicator Data'!H74))/(I$195-I$194)*10))),1)</f>
        <v>0</v>
      </c>
      <c r="J71" s="35">
        <f t="shared" si="108"/>
        <v>0</v>
      </c>
      <c r="K71" s="35">
        <f>ROUND(IF('Indicator Data'!I74=0,0,IF(LOG('Indicator Data'!I74)&gt;K$195,10,IF(LOG('Indicator Data'!I74)&lt;K$194,0,10-(K$195-LOG('Indicator Data'!I74))/(K$195-K$194)*10))),1)</f>
        <v>0</v>
      </c>
      <c r="L71" s="35">
        <f t="shared" si="109"/>
        <v>0</v>
      </c>
      <c r="M71" s="35">
        <f>ROUND(IF('Indicator Data'!J74=0,0,IF(LOG('Indicator Data'!J74)&gt;M$195,10,IF(LOG('Indicator Data'!J74)&lt;M$194,0,10-(M$195-LOG('Indicator Data'!J74))/(M$195-M$194)*10))),1)</f>
        <v>0</v>
      </c>
      <c r="N71" s="36">
        <f>'Indicator Data'!C74/'Indicator Data'!$CC74</f>
        <v>0</v>
      </c>
      <c r="O71" s="36">
        <f>'Indicator Data'!D74/'Indicator Data'!$CC74</f>
        <v>0</v>
      </c>
      <c r="P71" s="36">
        <f>IF(F71=0.1,"x",'Indicator Data'!E74/'Indicator Data'!$CC74)</f>
        <v>4.2516338552607514E-3</v>
      </c>
      <c r="Q71" s="36">
        <f>'Indicator Data'!F74/'Indicator Data'!$CC74</f>
        <v>8.0850079017984826E-7</v>
      </c>
      <c r="R71" s="36">
        <f>'Indicator Data'!G74/'Indicator Data'!$CC74</f>
        <v>0</v>
      </c>
      <c r="S71" s="36">
        <f>'Indicator Data'!H74/'Indicator Data'!$CC74</f>
        <v>0</v>
      </c>
      <c r="T71" s="36">
        <f>'Indicator Data'!I74/'Indicator Data'!$CC74</f>
        <v>0</v>
      </c>
      <c r="U71" s="36">
        <f>'Indicator Data'!J74/'Indicator Data'!$CC74</f>
        <v>0</v>
      </c>
      <c r="V71" s="35">
        <f t="shared" si="110"/>
        <v>0</v>
      </c>
      <c r="W71" s="35">
        <f t="shared" si="111"/>
        <v>0</v>
      </c>
      <c r="X71" s="35">
        <f t="shared" si="112"/>
        <v>0</v>
      </c>
      <c r="Y71" s="35">
        <f t="shared" si="113"/>
        <v>2.8</v>
      </c>
      <c r="Z71" s="35">
        <f t="shared" si="114"/>
        <v>5.4</v>
      </c>
      <c r="AA71" s="35">
        <f t="shared" si="115"/>
        <v>0</v>
      </c>
      <c r="AB71" s="35">
        <f t="shared" si="116"/>
        <v>0</v>
      </c>
      <c r="AC71" s="35">
        <f t="shared" si="117"/>
        <v>0</v>
      </c>
      <c r="AD71" s="35">
        <f t="shared" si="118"/>
        <v>0</v>
      </c>
      <c r="AE71" s="35">
        <f t="shared" si="119"/>
        <v>0</v>
      </c>
      <c r="AF71" s="35">
        <f t="shared" si="120"/>
        <v>0</v>
      </c>
      <c r="AG71" s="35">
        <f>ROUND(IF('Indicator Data'!K74=0,0,IF('Indicator Data'!K74&gt;AG$195,10,IF('Indicator Data'!K74&lt;AG$194,0,10-(AG$195-'Indicator Data'!K74)/(AG$195-AG$194)*10))),1)</f>
        <v>1</v>
      </c>
      <c r="AH71" s="35">
        <f t="shared" si="121"/>
        <v>0.1</v>
      </c>
      <c r="AI71" s="35">
        <f t="shared" si="122"/>
        <v>0.1</v>
      </c>
      <c r="AJ71" s="35">
        <f t="shared" si="123"/>
        <v>0</v>
      </c>
      <c r="AK71" s="35">
        <f t="shared" si="124"/>
        <v>0</v>
      </c>
      <c r="AL71" s="35">
        <f t="shared" si="125"/>
        <v>0</v>
      </c>
      <c r="AM71" s="35">
        <f t="shared" si="126"/>
        <v>0</v>
      </c>
      <c r="AN71" s="35">
        <f t="shared" si="127"/>
        <v>0</v>
      </c>
      <c r="AO71" s="143">
        <f t="shared" si="128"/>
        <v>0.1</v>
      </c>
      <c r="AP71" s="143">
        <f t="shared" si="148"/>
        <v>5.0999999999999996</v>
      </c>
      <c r="AQ71" s="143">
        <f t="shared" si="129"/>
        <v>5.2</v>
      </c>
      <c r="AR71" s="143">
        <f t="shared" si="130"/>
        <v>0</v>
      </c>
      <c r="AS71" s="35">
        <f t="shared" si="131"/>
        <v>0.5</v>
      </c>
      <c r="AT71" s="35">
        <f>IF('Indicator Data'!L74="No data","x",IF('Indicator Data'!CD74&lt;1000,"x",ROUND((IF('Indicator Data'!L74&gt;AT$195,10,IF('Indicator Data'!L74&lt;AT$194,0,10-(AT$195-'Indicator Data'!L74)/(AT$195-AT$194)*10))),1)))</f>
        <v>0.9</v>
      </c>
      <c r="AU71" s="143">
        <f t="shared" si="132"/>
        <v>0.7</v>
      </c>
      <c r="AV71" s="35">
        <f>IF('Indicator Data'!M74="No data","x",ROUND(IF('Indicator Data'!M74=0,0,IF(LOG('Indicator Data'!M74)&gt;AV$195,10,IF(LOG('Indicator Data'!M74)&lt;AV$194,0,10-(AV$195-LOG('Indicator Data'!M74))/(AV$195-AV$194)*10))),1))</f>
        <v>7.9</v>
      </c>
      <c r="AW71" s="36">
        <f>IF(AV71="x","x",'Indicator Data'!M74/'Indicator Data'!$CC74)</f>
        <v>0.26651775543398348</v>
      </c>
      <c r="AX71" s="35">
        <f t="shared" si="149"/>
        <v>3</v>
      </c>
      <c r="AY71" s="35">
        <f t="shared" si="150"/>
        <v>6</v>
      </c>
      <c r="AZ71" s="35">
        <f>IF('Indicator Data'!N74="No data","x",ROUND(IF('Indicator Data'!N74=0,0,IF(LOG('Indicator Data'!N74)&gt;AZ$195,10,IF(LOG('Indicator Data'!N74)&lt;AZ$194,0,10-(AZ$195-LOG('Indicator Data'!N74))/(AZ$195-AZ$194)*10))),1))</f>
        <v>8.6999999999999993</v>
      </c>
      <c r="BA71" s="36">
        <f>IF(AZ71="x","x",'Indicator Data'!N74/'Indicator Data'!$CC74)</f>
        <v>0.1274382109171876</v>
      </c>
      <c r="BB71" s="35">
        <f t="shared" si="151"/>
        <v>10</v>
      </c>
      <c r="BC71" s="35">
        <f t="shared" si="152"/>
        <v>9.5</v>
      </c>
      <c r="BD71" s="35">
        <f>IF('Indicator Data'!O74="No data","x",ROUND(IF('Indicator Data'!O74=0,0,IF(LOG('Indicator Data'!O74)&gt;BD$195,10,IF(LOG('Indicator Data'!O74)&lt;BD$194,0,10-(BD$195-LOG('Indicator Data'!O74))/(BD$195-BD$194)*10))),1))</f>
        <v>9.6999999999999993</v>
      </c>
      <c r="BE71" s="36">
        <f>IF(BD71="x","x",'Indicator Data'!O74/'Indicator Data'!$CC74)</f>
        <v>0.53739292479800571</v>
      </c>
      <c r="BF71" s="35">
        <f t="shared" si="153"/>
        <v>10</v>
      </c>
      <c r="BG71" s="35">
        <f t="shared" si="154"/>
        <v>9.9</v>
      </c>
      <c r="BH71" s="35">
        <f>IF('Indicator Data'!P74="No data","x",ROUND(IF('Indicator Data'!P74=0,0,IF(LOG('Indicator Data'!P74)&gt;BH$195,10,IF(LOG('Indicator Data'!P74)&lt;BH$194,0,10-(BH$195-LOG('Indicator Data'!P74))/(BH$195-BH$194)*10))),1))</f>
        <v>8.4</v>
      </c>
      <c r="BI71" s="36">
        <f>IF(BH71="x","x",'Indicator Data'!P74/'Indicator Data'!$CC74)</f>
        <v>8.5238984531255918E-2</v>
      </c>
      <c r="BJ71" s="35">
        <f t="shared" si="155"/>
        <v>8.5</v>
      </c>
      <c r="BK71" s="35">
        <f t="shared" si="156"/>
        <v>8.5</v>
      </c>
      <c r="BL71" s="35">
        <f t="shared" si="157"/>
        <v>8.9</v>
      </c>
      <c r="BM71" s="35">
        <f>ROUND(IF('Indicator Data'!Q74=0,0,IF(LOG('Indicator Data'!Q74)&gt;BM$195,10,IF(LOG('Indicator Data'!Q74)&lt;BM$194,0,10-(BM$195-LOG('Indicator Data'!Q74))/(BM$195-BM$194)*10))),1)</f>
        <v>8.6999999999999993</v>
      </c>
      <c r="BN71" s="35">
        <f>ROUND(IF('Indicator Data'!R74=0,0,IF(LOG('Indicator Data'!R74)&gt;BN$195,10,IF(LOG('Indicator Data'!R74)&lt;BN$194,0,10-(BN$195-LOG('Indicator Data'!R74))/(BN$195-BN$194)*10))),1)</f>
        <v>0</v>
      </c>
      <c r="BO71" s="35">
        <f t="shared" si="158"/>
        <v>2.9</v>
      </c>
      <c r="BP71" s="36">
        <f>'Indicator Data'!Q74/'Indicator Data'!$CC74</f>
        <v>0.99692763354816682</v>
      </c>
      <c r="BQ71" s="36">
        <f>'Indicator Data'!R74/'Indicator Data'!$CC74</f>
        <v>0</v>
      </c>
      <c r="BR71" s="35">
        <f t="shared" si="133"/>
        <v>10</v>
      </c>
      <c r="BS71" s="35">
        <f t="shared" si="134"/>
        <v>0</v>
      </c>
      <c r="BT71" s="35">
        <f t="shared" si="135"/>
        <v>3.3333333333333335</v>
      </c>
      <c r="BU71" s="35">
        <f t="shared" si="159"/>
        <v>3.1</v>
      </c>
      <c r="BV71" s="35">
        <f>ROUND(IF('Indicator Data'!S74=0,0,IF(LOG('Indicator Data'!S74)&gt;BV$195,10,IF(LOG('Indicator Data'!S74)&lt;BV$194,0,10-(BV$195-LOG('Indicator Data'!S74))/(BV$195-BV$194)*10))),1)</f>
        <v>4.8</v>
      </c>
      <c r="BW71" s="35">
        <f>ROUND(IF('Indicator Data'!T74=0,0,IF(LOG('Indicator Data'!T74)&gt;BW$195,10,IF(LOG('Indicator Data'!T74)&lt;BW$194,0,10-(BW$195-LOG('Indicator Data'!T74))/(BW$195-BW$194)*10))),1)</f>
        <v>8.6999999999999993</v>
      </c>
      <c r="BX71" s="35">
        <f t="shared" si="160"/>
        <v>7.3999999999999995</v>
      </c>
      <c r="BY71" s="36">
        <f>'Indicator Data'!S74/'Indicator Data'!$CC74</f>
        <v>1.887850138184317E-3</v>
      </c>
      <c r="BZ71" s="36">
        <f>'Indicator Data'!T74/'Indicator Data'!$CC74</f>
        <v>0.99503978340998256</v>
      </c>
      <c r="CA71" s="35">
        <f t="shared" si="136"/>
        <v>0</v>
      </c>
      <c r="CB71" s="35">
        <f t="shared" si="137"/>
        <v>10</v>
      </c>
      <c r="CC71" s="35">
        <f t="shared" si="161"/>
        <v>6.666666666666667</v>
      </c>
      <c r="CD71" s="35">
        <f t="shared" si="162"/>
        <v>7</v>
      </c>
      <c r="CE71" s="35">
        <f t="shared" si="163"/>
        <v>5.4</v>
      </c>
      <c r="CF71" s="35">
        <f>ROUND(IF('Indicator Data'!U74=0,0,IF(LOG('Indicator Data'!U74)&gt;CF$195,10,IF(LOG('Indicator Data'!U74)&lt;CF$194,0,10-(CF$195-LOG('Indicator Data'!U74))/(CF$195-CF$194)*10))),1)</f>
        <v>8.5</v>
      </c>
      <c r="CG71" s="36">
        <f>'Indicator Data'!U74/'Indicator Data'!$CC74</f>
        <v>0.72037134883850784</v>
      </c>
      <c r="CH71" s="35">
        <f t="shared" si="138"/>
        <v>8</v>
      </c>
      <c r="CI71" s="35">
        <f t="shared" si="164"/>
        <v>8.3000000000000007</v>
      </c>
      <c r="CJ71" s="35">
        <f>ROUND(IF('Indicator Data'!V74=0,0,IF(LOG('Indicator Data'!V74)&gt;CJ$195,10,IF(LOG('Indicator Data'!V74)&lt;CJ$194,0,10-(CJ$195-LOG('Indicator Data'!V74))/(CJ$195-CJ$194)*10))),1)</f>
        <v>8.6999999999999993</v>
      </c>
      <c r="CK71" s="36">
        <f>IF('Indicator Data'!V74/'Indicator Data'!$CC74&gt;1,1,'Indicator Data'!V74/'Indicator Data'!$CC74)</f>
        <v>0.91762493613446527</v>
      </c>
      <c r="CL71" s="35">
        <f t="shared" si="139"/>
        <v>9.1999999999999993</v>
      </c>
      <c r="CM71" s="35">
        <f t="shared" si="165"/>
        <v>9</v>
      </c>
      <c r="CN71" s="35">
        <f>ROUND(IF('Indicator Data'!W74=0,0,IF(LOG('Indicator Data'!W74)&gt;CN$195,10,IF(LOG('Indicator Data'!W74)&lt;CN$194,0,10-(CN$195-LOG('Indicator Data'!W74))/(CN$195-CN$194)*10))),1)</f>
        <v>8.6999999999999993</v>
      </c>
      <c r="CO71" s="36">
        <f>'Indicator Data'!W74/'Indicator Data'!$CC74</f>
        <v>0.9843138400757836</v>
      </c>
      <c r="CP71" s="35">
        <f t="shared" si="140"/>
        <v>9.8000000000000007</v>
      </c>
      <c r="CQ71" s="35">
        <f t="shared" si="166"/>
        <v>9.3000000000000007</v>
      </c>
      <c r="CR71" s="35">
        <f t="shared" si="141"/>
        <v>8.3000000000000007</v>
      </c>
      <c r="CS71" s="35">
        <f>IF('Indicator Data'!BS74="No data","x",ROUND(IF('Indicator Data'!BS74&gt;CS$195,0,IF('Indicator Data'!BS74&lt;CS$194,10,(CS$195-'Indicator Data'!BS74)/(CS$195-CS$194)*10)),1))</f>
        <v>8.6</v>
      </c>
      <c r="CT71" s="35">
        <f>IF('Indicator Data'!BT74="No data","x",ROUND(IF('Indicator Data'!BT74&gt;CT$195,0,IF('Indicator Data'!BT74&lt;CT$194,10,(CT$195-'Indicator Data'!BT74)/(CT$195-CT$194)*10)),1))</f>
        <v>6.4</v>
      </c>
      <c r="CU71" s="35">
        <f>IF('Indicator Data'!AC74="No data","x",ROUND(IF('Indicator Data'!AC74&gt;CU$195,0,IF('Indicator Data'!AC74&lt;CU$194,10,(CU$195-'Indicator Data'!AC74)/(CU$195-CU$194)*10)),1))</f>
        <v>8.3000000000000007</v>
      </c>
      <c r="CV71" s="35">
        <f t="shared" si="142"/>
        <v>7.8</v>
      </c>
      <c r="CW71" s="35">
        <f>IF('Indicator Data'!X74="No data","x",ROUND(IF(LOG('Indicator Data'!X74)&gt;CW$195,10,IF(LOG('Indicator Data'!X74)&lt;CW$194,0,10-(CW$195-LOG('Indicator Data'!X74))/(CW$195-CW$194)*10)),1))</f>
        <v>5.7</v>
      </c>
      <c r="CX71" s="35">
        <f>IF('Indicator Data'!Y74="No data","x",ROUND(IF('Indicator Data'!Y74&gt;CX$195,10,IF('Indicator Data'!Y74&lt;CX$194,0,10-(CX$195-'Indicator Data'!Y74)/(CX$195-CX$194)*10)),1))</f>
        <v>7.7</v>
      </c>
      <c r="CY71" s="35">
        <f>IF('Indicator Data'!Z74="No data","x",ROUND(IF('Indicator Data'!Z74&gt;CY$195,10,IF('Indicator Data'!Z74&lt;CY$194,0,10-(CY$195-'Indicator Data'!Z74)/(CY$195-CY$194)*10)),1))</f>
        <v>3.7</v>
      </c>
      <c r="CZ71" s="35">
        <f>IF('Indicator Data'!AA74="No data","x",ROUND(IF('Indicator Data'!AA74&gt;CZ$195,10,IF('Indicator Data'!AA74&lt;CZ$194,0,10-(CZ$195-'Indicator Data'!AA74)/(CZ$195-CZ$194)*10)),1))</f>
        <v>10</v>
      </c>
      <c r="DA71" s="35">
        <f t="shared" si="167"/>
        <v>6.8</v>
      </c>
      <c r="DB71" s="35">
        <f t="shared" si="168"/>
        <v>7.1</v>
      </c>
      <c r="DC71" s="35">
        <f>IF('Indicator Data'!AF74="No data","x",ROUND(IF('Indicator Data'!AF74&gt;DC$195,10,IF('Indicator Data'!AF74&lt;DC$194,0,10-(DC$195-'Indicator Data'!AF74)/(DC$195-DC$194)*10)),1))</f>
        <v>5.6</v>
      </c>
      <c r="DD71" s="35">
        <f>IF('Indicator Data'!AG74="No data","x",ROUND(IF('Indicator Data'!AG74&gt;DD$195,10,IF('Indicator Data'!AG74&lt;DD$194,0,10-(DD$195-'Indicator Data'!AG74)/(DD$195-DD$194)*10)),1))</f>
        <v>7.3</v>
      </c>
      <c r="DE71" s="35">
        <f t="shared" si="169"/>
        <v>6.7</v>
      </c>
      <c r="DF71" s="35">
        <f>IF('Indicator Data'!AB74="No data","x",ROUND(IF('Indicator Data'!AB74&gt;DF$195,10,IF('Indicator Data'!AB74&lt;DF$194,0,10-(DF$195-'Indicator Data'!AB74)/(DF$195-DF$194)*10)),1))</f>
        <v>4.8</v>
      </c>
      <c r="DG71" s="35">
        <f t="shared" si="170"/>
        <v>7</v>
      </c>
      <c r="DH71" s="144">
        <f>IF('Indicator Data'!AD74="No data","x",'Indicator Data'!AD74/'Indicator Data'!$CB74)</f>
        <v>6.3962027267316804E-6</v>
      </c>
      <c r="DI71" s="35">
        <f t="shared" si="171"/>
        <v>9.9</v>
      </c>
      <c r="DJ71" s="35">
        <f>IF('Indicator Data'!AE74="No data","x",ROUND(IF('Indicator Data'!AE74&gt;DJ$195,0,IF('Indicator Data'!AE74&lt;DJ$194,10,(DJ$195-'Indicator Data'!AE74)/(DJ$195-DJ$194)*10)),1))</f>
        <v>8</v>
      </c>
      <c r="DK71" s="35">
        <f t="shared" si="172"/>
        <v>9</v>
      </c>
      <c r="DL71" s="35">
        <f t="shared" si="173"/>
        <v>7.6</v>
      </c>
      <c r="DM71" s="37">
        <f t="shared" si="143"/>
        <v>8.1</v>
      </c>
      <c r="DN71" s="38">
        <f t="shared" si="144"/>
        <v>3.9</v>
      </c>
      <c r="DO71" s="35">
        <f>ROUND(IF('Indicator Data'!AH74=0,0,IF('Indicator Data'!AH74&gt;DO$195,10,IF('Indicator Data'!AH74&lt;DO$194,0,10-(DO$195-'Indicator Data'!AH74)/(DO$195-DO$194)*10))),1)</f>
        <v>8.4</v>
      </c>
      <c r="DP71" s="35">
        <f>ROUND(IF('Indicator Data'!AI74=0,0,IF(LOG('Indicator Data'!AI74)&gt;LOG(DP$195),10,IF(LOG('Indicator Data'!AI74)&lt;LOG(DP$194),0,10-(LOG(DP$195)-LOG('Indicator Data'!AI74))/(LOG(DP$195)-LOG(DP$194))*10))),1)</f>
        <v>4.3</v>
      </c>
      <c r="DQ71" s="37">
        <f t="shared" si="145"/>
        <v>6.8</v>
      </c>
      <c r="DR71" s="35">
        <f>'Indicator Data'!AJ74</f>
        <v>0</v>
      </c>
      <c r="DS71" s="35">
        <f>'Indicator Data'!AK74</f>
        <v>0</v>
      </c>
      <c r="DT71" s="37">
        <f t="shared" si="146"/>
        <v>0</v>
      </c>
      <c r="DU71" s="38">
        <f t="shared" si="147"/>
        <v>4.8</v>
      </c>
      <c r="DV71" s="13"/>
      <c r="DW71" s="83"/>
    </row>
    <row r="72" spans="1:127" s="2" customFormat="1" x14ac:dyDescent="0.3">
      <c r="A72" s="98" t="str">
        <f>'Indicator Data'!A75</f>
        <v>Guinea-Bissau</v>
      </c>
      <c r="B72" s="39" t="str">
        <f>'Indicator Data'!B75</f>
        <v>GNB</v>
      </c>
      <c r="C72" s="35">
        <f>ROUND(IF('Indicator Data'!C75=0,0.1,IF(LOG('Indicator Data'!C75)&gt;C$195,10,IF(LOG('Indicator Data'!C75)&lt;C$194,0,10-(C$195-LOG('Indicator Data'!C75))/(C$195-C$194)*10))),1)</f>
        <v>0.1</v>
      </c>
      <c r="D72" s="35">
        <f>ROUND(IF('Indicator Data'!D75=0,0.1,IF(LOG('Indicator Data'!D75)&gt;D$195,10,IF(LOG('Indicator Data'!D75)&lt;D$194,0,10-(D$195-LOG('Indicator Data'!D75))/(D$195-D$194)*10))),1)</f>
        <v>0.1</v>
      </c>
      <c r="E72" s="35">
        <f t="shared" si="107"/>
        <v>0.1</v>
      </c>
      <c r="F72" s="35">
        <f>IF('Indicator Data'!E75="No data",0.1,(ROUND(IF('Indicator Data'!E75=0,0,IF(LOG('Indicator Data'!E75)&gt;F$195,10,IF(LOG('Indicator Data'!E75)&lt;F$194,0,10-(F$195-LOG('Indicator Data'!E75))/(F$195-F$194)*10))),1)))</f>
        <v>4.4000000000000004</v>
      </c>
      <c r="G72" s="35">
        <f>ROUND(IF('Indicator Data'!F75=0,0,IF(LOG('Indicator Data'!F75)&gt;G$195,10,IF(LOG('Indicator Data'!F75)&lt;G$194,0,10-(G$195-LOG('Indicator Data'!F75))/(G$195-G$194)*10))),1)</f>
        <v>1</v>
      </c>
      <c r="H72" s="35">
        <f>ROUND(IF('Indicator Data'!G75=0,0,IF(LOG('Indicator Data'!G75)&gt;H$195,10,IF(LOG('Indicator Data'!G75)&lt;H$194,0,10-(H$195-LOG('Indicator Data'!G75))/(H$195-H$194)*10))),1)</f>
        <v>0</v>
      </c>
      <c r="I72" s="35">
        <f>ROUND(IF('Indicator Data'!H75=0,0,IF(LOG('Indicator Data'!H75)&gt;I$195,10,IF(LOG('Indicator Data'!H75)&lt;I$194,0,10-(I$195-LOG('Indicator Data'!H75))/(I$195-I$194)*10))),1)</f>
        <v>0</v>
      </c>
      <c r="J72" s="35">
        <f t="shared" si="108"/>
        <v>0</v>
      </c>
      <c r="K72" s="35">
        <f>ROUND(IF('Indicator Data'!I75=0,0,IF(LOG('Indicator Data'!I75)&gt;K$195,10,IF(LOG('Indicator Data'!I75)&lt;K$194,0,10-(K$195-LOG('Indicator Data'!I75))/(K$195-K$194)*10))),1)</f>
        <v>0</v>
      </c>
      <c r="L72" s="35">
        <f t="shared" si="109"/>
        <v>0</v>
      </c>
      <c r="M72" s="35">
        <f>ROUND(IF('Indicator Data'!J75=0,0,IF(LOG('Indicator Data'!J75)&gt;M$195,10,IF(LOG('Indicator Data'!J75)&lt;M$194,0,10-(M$195-LOG('Indicator Data'!J75))/(M$195-M$194)*10))),1)</f>
        <v>6.4</v>
      </c>
      <c r="N72" s="36">
        <f>'Indicator Data'!C75/'Indicator Data'!$CC75</f>
        <v>0</v>
      </c>
      <c r="O72" s="36">
        <f>'Indicator Data'!D75/'Indicator Data'!$CC75</f>
        <v>0</v>
      </c>
      <c r="P72" s="36">
        <f>IF(F72=0.1,"x",'Indicator Data'!E75/'Indicator Data'!$CC75)</f>
        <v>3.0862689034393824E-3</v>
      </c>
      <c r="Q72" s="36">
        <f>'Indicator Data'!F75/'Indicator Data'!$CC75</f>
        <v>2.2748309990136985E-8</v>
      </c>
      <c r="R72" s="36">
        <f>'Indicator Data'!G75/'Indicator Data'!$CC75</f>
        <v>0</v>
      </c>
      <c r="S72" s="36">
        <f>'Indicator Data'!H75/'Indicator Data'!$CC75</f>
        <v>0</v>
      </c>
      <c r="T72" s="36">
        <f>'Indicator Data'!I75/'Indicator Data'!$CC75</f>
        <v>0</v>
      </c>
      <c r="U72" s="36">
        <f>'Indicator Data'!J75/'Indicator Data'!$CC75</f>
        <v>2.0424732612572992E-3</v>
      </c>
      <c r="V72" s="35">
        <f t="shared" si="110"/>
        <v>0</v>
      </c>
      <c r="W72" s="35">
        <f t="shared" si="111"/>
        <v>0</v>
      </c>
      <c r="X72" s="35">
        <f t="shared" si="112"/>
        <v>0</v>
      </c>
      <c r="Y72" s="35">
        <f t="shared" si="113"/>
        <v>2.1</v>
      </c>
      <c r="Z72" s="35">
        <f t="shared" si="114"/>
        <v>1.9</v>
      </c>
      <c r="AA72" s="35">
        <f t="shared" si="115"/>
        <v>0</v>
      </c>
      <c r="AB72" s="35">
        <f t="shared" si="116"/>
        <v>0</v>
      </c>
      <c r="AC72" s="35">
        <f t="shared" si="117"/>
        <v>0</v>
      </c>
      <c r="AD72" s="35">
        <f t="shared" si="118"/>
        <v>0</v>
      </c>
      <c r="AE72" s="35">
        <f t="shared" si="119"/>
        <v>0</v>
      </c>
      <c r="AF72" s="35">
        <f t="shared" si="120"/>
        <v>0.7</v>
      </c>
      <c r="AG72" s="35">
        <f>ROUND(IF('Indicator Data'!K75=0,0,IF('Indicator Data'!K75&gt;AG$195,10,IF('Indicator Data'!K75&lt;AG$194,0,10-(AG$195-'Indicator Data'!K75)/(AG$195-AG$194)*10))),1)</f>
        <v>1.9</v>
      </c>
      <c r="AH72" s="35">
        <f t="shared" si="121"/>
        <v>0.1</v>
      </c>
      <c r="AI72" s="35">
        <f t="shared" si="122"/>
        <v>0.1</v>
      </c>
      <c r="AJ72" s="35">
        <f t="shared" si="123"/>
        <v>0</v>
      </c>
      <c r="AK72" s="35">
        <f t="shared" si="124"/>
        <v>0</v>
      </c>
      <c r="AL72" s="35">
        <f t="shared" si="125"/>
        <v>0</v>
      </c>
      <c r="AM72" s="35">
        <f t="shared" si="126"/>
        <v>0</v>
      </c>
      <c r="AN72" s="35">
        <f t="shared" si="127"/>
        <v>4.0999999999999996</v>
      </c>
      <c r="AO72" s="143">
        <f t="shared" si="128"/>
        <v>0.1</v>
      </c>
      <c r="AP72" s="143">
        <f t="shared" si="148"/>
        <v>3.3</v>
      </c>
      <c r="AQ72" s="143">
        <f t="shared" si="129"/>
        <v>1.5</v>
      </c>
      <c r="AR72" s="143">
        <f t="shared" si="130"/>
        <v>0</v>
      </c>
      <c r="AS72" s="35">
        <f t="shared" si="131"/>
        <v>3</v>
      </c>
      <c r="AT72" s="35">
        <f>IF('Indicator Data'!L75="No data","x",IF('Indicator Data'!CD75&lt;1000,"x",ROUND((IF('Indicator Data'!L75&gt;AT$195,10,IF('Indicator Data'!L75&lt;AT$194,0,10-(AT$195-'Indicator Data'!L75)/(AT$195-AT$194)*10))),1)))</f>
        <v>0.9</v>
      </c>
      <c r="AU72" s="143">
        <f t="shared" si="132"/>
        <v>2</v>
      </c>
      <c r="AV72" s="35">
        <f>IF('Indicator Data'!M75="No data","x",ROUND(IF('Indicator Data'!M75=0,0,IF(LOG('Indicator Data'!M75)&gt;AV$195,10,IF(LOG('Indicator Data'!M75)&lt;AV$194,0,10-(AV$195-LOG('Indicator Data'!M75))/(AV$195-AV$194)*10))),1))</f>
        <v>6.4</v>
      </c>
      <c r="AW72" s="36">
        <f>IF(AV72="x","x",'Indicator Data'!M75/'Indicator Data'!$CC75)</f>
        <v>0.16907212844454098</v>
      </c>
      <c r="AX72" s="35">
        <f t="shared" si="149"/>
        <v>1.9</v>
      </c>
      <c r="AY72" s="35">
        <f t="shared" si="150"/>
        <v>4.5</v>
      </c>
      <c r="AZ72" s="35">
        <f>IF('Indicator Data'!N75="No data","x",ROUND(IF('Indicator Data'!N75=0,0,IF(LOG('Indicator Data'!N75)&gt;AZ$195,10,IF(LOG('Indicator Data'!N75)&lt;AZ$194,0,10-(AZ$195-LOG('Indicator Data'!N75))/(AZ$195-AZ$194)*10))),1))</f>
        <v>0</v>
      </c>
      <c r="BA72" s="36">
        <f>IF(AZ72="x","x",'Indicator Data'!N75/'Indicator Data'!$CC75)</f>
        <v>0</v>
      </c>
      <c r="BB72" s="35">
        <f t="shared" si="151"/>
        <v>0</v>
      </c>
      <c r="BC72" s="35">
        <f t="shared" si="152"/>
        <v>0</v>
      </c>
      <c r="BD72" s="35">
        <f>IF('Indicator Data'!O75="No data","x",ROUND(IF('Indicator Data'!O75=0,0,IF(LOG('Indicator Data'!O75)&gt;BD$195,10,IF(LOG('Indicator Data'!O75)&lt;BD$194,0,10-(BD$195-LOG('Indicator Data'!O75))/(BD$195-BD$194)*10))),1))</f>
        <v>8.5</v>
      </c>
      <c r="BE72" s="36">
        <f>IF(BD72="x","x",'Indicator Data'!O75/'Indicator Data'!$CC75)</f>
        <v>0.69430780709541451</v>
      </c>
      <c r="BF72" s="35">
        <f t="shared" si="153"/>
        <v>10</v>
      </c>
      <c r="BG72" s="35">
        <f t="shared" si="154"/>
        <v>9.4</v>
      </c>
      <c r="BH72" s="35">
        <f>IF('Indicator Data'!P75="No data","x",ROUND(IF('Indicator Data'!P75=0,0,IF(LOG('Indicator Data'!P75)&gt;BH$195,10,IF(LOG('Indicator Data'!P75)&lt;BH$194,0,10-(BH$195-LOG('Indicator Data'!P75))/(BH$195-BH$194)*10))),1))</f>
        <v>0</v>
      </c>
      <c r="BI72" s="36">
        <f>IF(BH72="x","x",'Indicator Data'!P75/'Indicator Data'!$CC75)</f>
        <v>0</v>
      </c>
      <c r="BJ72" s="35">
        <f t="shared" si="155"/>
        <v>0</v>
      </c>
      <c r="BK72" s="35">
        <f t="shared" si="156"/>
        <v>0</v>
      </c>
      <c r="BL72" s="35">
        <f t="shared" si="157"/>
        <v>5</v>
      </c>
      <c r="BM72" s="35">
        <f>ROUND(IF('Indicator Data'!Q75=0,0,IF(LOG('Indicator Data'!Q75)&gt;BM$195,10,IF(LOG('Indicator Data'!Q75)&lt;BM$194,0,10-(BM$195-LOG('Indicator Data'!Q75))/(BM$195-BM$194)*10))),1)</f>
        <v>7.5</v>
      </c>
      <c r="BN72" s="35">
        <f>ROUND(IF('Indicator Data'!R75=0,0,IF(LOG('Indicator Data'!R75)&gt;BN$195,10,IF(LOG('Indicator Data'!R75)&lt;BN$194,0,10-(BN$195-LOG('Indicator Data'!R75))/(BN$195-BN$194)*10))),1)</f>
        <v>0</v>
      </c>
      <c r="BO72" s="35">
        <f t="shared" si="158"/>
        <v>2.5</v>
      </c>
      <c r="BP72" s="36">
        <f>'Indicator Data'!Q75/'Indicator Data'!$CC75</f>
        <v>0.96750674731123099</v>
      </c>
      <c r="BQ72" s="36">
        <f>'Indicator Data'!R75/'Indicator Data'!$CC75</f>
        <v>0</v>
      </c>
      <c r="BR72" s="35">
        <f t="shared" si="133"/>
        <v>9.6999999999999993</v>
      </c>
      <c r="BS72" s="35">
        <f t="shared" si="134"/>
        <v>0</v>
      </c>
      <c r="BT72" s="35">
        <f t="shared" si="135"/>
        <v>3.2333333333333329</v>
      </c>
      <c r="BU72" s="35">
        <f t="shared" si="159"/>
        <v>2.9</v>
      </c>
      <c r="BV72" s="35">
        <f>ROUND(IF('Indicator Data'!S75=0,0,IF(LOG('Indicator Data'!S75)&gt;BV$195,10,IF(LOG('Indicator Data'!S75)&lt;BV$194,0,10-(BV$195-LOG('Indicator Data'!S75))/(BV$195-BV$194)*10))),1)</f>
        <v>2.5</v>
      </c>
      <c r="BW72" s="35">
        <f>ROUND(IF('Indicator Data'!T75=0,0,IF(LOG('Indicator Data'!T75)&gt;BW$195,10,IF(LOG('Indicator Data'!T75)&lt;BW$194,0,10-(BW$195-LOG('Indicator Data'!T75))/(BW$195-BW$194)*10))),1)</f>
        <v>7.5</v>
      </c>
      <c r="BX72" s="35">
        <f t="shared" si="160"/>
        <v>5.833333333333333</v>
      </c>
      <c r="BY72" s="36">
        <f>'Indicator Data'!S75/'Indicator Data'!$CC75</f>
        <v>2.8706200701839523E-4</v>
      </c>
      <c r="BZ72" s="36">
        <f>'Indicator Data'!T75/'Indicator Data'!$CC75</f>
        <v>0.96721968530421265</v>
      </c>
      <c r="CA72" s="35">
        <f t="shared" si="136"/>
        <v>0</v>
      </c>
      <c r="CB72" s="35">
        <f t="shared" si="137"/>
        <v>9.6999999999999993</v>
      </c>
      <c r="CC72" s="35">
        <f t="shared" si="161"/>
        <v>6.4666666666666659</v>
      </c>
      <c r="CD72" s="35">
        <f t="shared" si="162"/>
        <v>6.2</v>
      </c>
      <c r="CE72" s="35">
        <f t="shared" si="163"/>
        <v>4.8</v>
      </c>
      <c r="CF72" s="35">
        <f>ROUND(IF('Indicator Data'!U75=0,0,IF(LOG('Indicator Data'!U75)&gt;CF$195,10,IF(LOG('Indicator Data'!U75)&lt;CF$194,0,10-(CF$195-LOG('Indicator Data'!U75))/(CF$195-CF$194)*10))),1)</f>
        <v>7.4</v>
      </c>
      <c r="CG72" s="36">
        <f>'Indicator Data'!U75/'Indicator Data'!$CC75</f>
        <v>0.8306361239912885</v>
      </c>
      <c r="CH72" s="35">
        <f t="shared" si="138"/>
        <v>9.1999999999999993</v>
      </c>
      <c r="CI72" s="35">
        <f t="shared" si="164"/>
        <v>8.4</v>
      </c>
      <c r="CJ72" s="35">
        <f>ROUND(IF('Indicator Data'!V75=0,0,IF(LOG('Indicator Data'!V75)&gt;CJ$195,10,IF(LOG('Indicator Data'!V75)&lt;CJ$194,0,10-(CJ$195-LOG('Indicator Data'!V75))/(CJ$195-CJ$194)*10))),1)</f>
        <v>7.5</v>
      </c>
      <c r="CK72" s="36">
        <f>IF('Indicator Data'!V75/'Indicator Data'!$CC75&gt;1,1,'Indicator Data'!V75/'Indicator Data'!$CC75)</f>
        <v>0.96624278939235475</v>
      </c>
      <c r="CL72" s="35">
        <f t="shared" si="139"/>
        <v>9.6999999999999993</v>
      </c>
      <c r="CM72" s="35">
        <f t="shared" si="165"/>
        <v>8.9</v>
      </c>
      <c r="CN72" s="35">
        <f>ROUND(IF('Indicator Data'!W75=0,0,IF(LOG('Indicator Data'!W75)&gt;CN$195,10,IF(LOG('Indicator Data'!W75)&lt;CN$194,0,10-(CN$195-LOG('Indicator Data'!W75))/(CN$195-CN$194)*10))),1)</f>
        <v>7.5</v>
      </c>
      <c r="CO72" s="36">
        <f>'Indicator Data'!W75/'Indicator Data'!$CC75</f>
        <v>0.97067989682016531</v>
      </c>
      <c r="CP72" s="35">
        <f t="shared" si="140"/>
        <v>9.6999999999999993</v>
      </c>
      <c r="CQ72" s="35">
        <f t="shared" si="166"/>
        <v>8.9</v>
      </c>
      <c r="CR72" s="35">
        <f t="shared" si="141"/>
        <v>8.1</v>
      </c>
      <c r="CS72" s="35">
        <f>IF('Indicator Data'!BS75="No data","x",ROUND(IF('Indicator Data'!BS75&gt;CS$195,0,IF('Indicator Data'!BS75&lt;CS$194,10,(CS$195-'Indicator Data'!BS75)/(CS$195-CS$194)*10)),1))</f>
        <v>8.8000000000000007</v>
      </c>
      <c r="CT72" s="35">
        <f>IF('Indicator Data'!BT75="No data","x",ROUND(IF('Indicator Data'!BT75&gt;CT$195,0,IF('Indicator Data'!BT75&lt;CT$194,10,(CT$195-'Indicator Data'!BT75)/(CT$195-CT$194)*10)),1))</f>
        <v>5.6</v>
      </c>
      <c r="CU72" s="35">
        <f>IF('Indicator Data'!AC75="No data","x",ROUND(IF('Indicator Data'!AC75&gt;CU$195,0,IF('Indicator Data'!AC75&lt;CU$194,10,(CU$195-'Indicator Data'!AC75)/(CU$195-CU$194)*10)),1))</f>
        <v>9.4</v>
      </c>
      <c r="CV72" s="35">
        <f t="shared" si="142"/>
        <v>7.9</v>
      </c>
      <c r="CW72" s="35">
        <f>IF('Indicator Data'!X75="No data","x",ROUND(IF(LOG('Indicator Data'!X75)&gt;CW$195,10,IF(LOG('Indicator Data'!X75)&lt;CW$194,0,10-(CW$195-LOG('Indicator Data'!X75))/(CW$195-CW$194)*10)),1))</f>
        <v>6.1</v>
      </c>
      <c r="CX72" s="35">
        <f>IF('Indicator Data'!Y75="No data","x",ROUND(IF('Indicator Data'!Y75&gt;CX$195,10,IF('Indicator Data'!Y75&lt;CX$194,0,10-(CX$195-'Indicator Data'!Y75)/(CX$195-CX$194)*10)),1))</f>
        <v>6.8</v>
      </c>
      <c r="CY72" s="35">
        <f>IF('Indicator Data'!Z75="No data","x",ROUND(IF('Indicator Data'!Z75&gt;CY$195,10,IF('Indicator Data'!Z75&lt;CY$194,0,10-(CY$195-'Indicator Data'!Z75)/(CY$195-CY$194)*10)),1))</f>
        <v>4.4000000000000004</v>
      </c>
      <c r="CZ72" s="35" t="str">
        <f>IF('Indicator Data'!AA75="No data","x",ROUND(IF('Indicator Data'!AA75&gt;CZ$195,10,IF('Indicator Data'!AA75&lt;CZ$194,0,10-(CZ$195-'Indicator Data'!AA75)/(CZ$195-CZ$194)*10)),1))</f>
        <v>x</v>
      </c>
      <c r="DA72" s="35">
        <f t="shared" si="167"/>
        <v>5.8</v>
      </c>
      <c r="DB72" s="35">
        <f t="shared" si="168"/>
        <v>6.5</v>
      </c>
      <c r="DC72" s="35">
        <f>IF('Indicator Data'!AF75="No data","x",ROUND(IF('Indicator Data'!AF75&gt;DC$195,10,IF('Indicator Data'!AF75&lt;DC$194,0,10-(DC$195-'Indicator Data'!AF75)/(DC$195-DC$194)*10)),1))</f>
        <v>8.3000000000000007</v>
      </c>
      <c r="DD72" s="35">
        <f>IF('Indicator Data'!AG75="No data","x",ROUND(IF('Indicator Data'!AG75&gt;DD$195,10,IF('Indicator Data'!AG75&lt;DD$194,0,10-(DD$195-'Indicator Data'!AG75)/(DD$195-DD$194)*10)),1))</f>
        <v>7</v>
      </c>
      <c r="DE72" s="35">
        <f t="shared" si="169"/>
        <v>6.5</v>
      </c>
      <c r="DF72" s="35">
        <f>IF('Indicator Data'!AB75="No data","x",ROUND(IF('Indicator Data'!AB75&gt;DF$195,10,IF('Indicator Data'!AB75&lt;DF$194,0,10-(DF$195-'Indicator Data'!AB75)/(DF$195-DF$194)*10)),1))</f>
        <v>5.6</v>
      </c>
      <c r="DG72" s="35">
        <f t="shared" si="170"/>
        <v>7.4</v>
      </c>
      <c r="DH72" s="144">
        <f>IF('Indicator Data'!AD75="No data","x",'Indicator Data'!AD75/'Indicator Data'!$CB75)</f>
        <v>4.8272406780901201E-5</v>
      </c>
      <c r="DI72" s="35">
        <f t="shared" si="171"/>
        <v>9.5</v>
      </c>
      <c r="DJ72" s="35">
        <f>IF('Indicator Data'!AE75="No data","x",ROUND(IF('Indicator Data'!AE75&gt;DJ$195,0,IF('Indicator Data'!AE75&lt;DJ$194,10,(DJ$195-'Indicator Data'!AE75)/(DJ$195-DJ$194)*10)),1))</f>
        <v>8</v>
      </c>
      <c r="DK72" s="35">
        <f t="shared" si="172"/>
        <v>8.8000000000000007</v>
      </c>
      <c r="DL72" s="35">
        <f t="shared" si="173"/>
        <v>7.6</v>
      </c>
      <c r="DM72" s="37">
        <f t="shared" si="143"/>
        <v>7</v>
      </c>
      <c r="DN72" s="38">
        <f t="shared" si="144"/>
        <v>2.7</v>
      </c>
      <c r="DO72" s="35">
        <f>ROUND(IF('Indicator Data'!AH75=0,0,IF('Indicator Data'!AH75&gt;DO$195,10,IF('Indicator Data'!AH75&lt;DO$194,0,10-(DO$195-'Indicator Data'!AH75)/(DO$195-DO$194)*10))),1)</f>
        <v>1.9</v>
      </c>
      <c r="DP72" s="35">
        <f>ROUND(IF('Indicator Data'!AI75=0,0,IF(LOG('Indicator Data'!AI75)&gt;LOG(DP$195),10,IF(LOG('Indicator Data'!AI75)&lt;LOG(DP$194),0,10-(LOG(DP$195)-LOG('Indicator Data'!AI75))/(LOG(DP$195)-LOG(DP$194))*10))),1)</f>
        <v>3.5</v>
      </c>
      <c r="DQ72" s="37">
        <f t="shared" si="145"/>
        <v>2.7</v>
      </c>
      <c r="DR72" s="35">
        <f>'Indicator Data'!AJ75</f>
        <v>0</v>
      </c>
      <c r="DS72" s="35">
        <f>'Indicator Data'!AK75</f>
        <v>0</v>
      </c>
      <c r="DT72" s="37">
        <f t="shared" si="146"/>
        <v>0</v>
      </c>
      <c r="DU72" s="38">
        <f t="shared" si="147"/>
        <v>1.9</v>
      </c>
      <c r="DV72" s="13"/>
      <c r="DW72" s="83"/>
    </row>
    <row r="73" spans="1:127" s="2" customFormat="1" x14ac:dyDescent="0.3">
      <c r="A73" s="98" t="str">
        <f>'Indicator Data'!A76</f>
        <v>Guyana</v>
      </c>
      <c r="B73" s="39" t="str">
        <f>'Indicator Data'!B76</f>
        <v>GUY</v>
      </c>
      <c r="C73" s="35">
        <f>ROUND(IF('Indicator Data'!C76=0,0.1,IF(LOG('Indicator Data'!C76)&gt;C$195,10,IF(LOG('Indicator Data'!C76)&lt;C$194,0,10-(C$195-LOG('Indicator Data'!C76))/(C$195-C$194)*10))),1)</f>
        <v>0.1</v>
      </c>
      <c r="D73" s="35">
        <f>ROUND(IF('Indicator Data'!D76=0,0.1,IF(LOG('Indicator Data'!D76)&gt;D$195,10,IF(LOG('Indicator Data'!D76)&lt;D$194,0,10-(D$195-LOG('Indicator Data'!D76))/(D$195-D$194)*10))),1)</f>
        <v>0.1</v>
      </c>
      <c r="E73" s="35">
        <f t="shared" si="107"/>
        <v>0.1</v>
      </c>
      <c r="F73" s="35">
        <f>IF('Indicator Data'!E76="No data",0.1,(ROUND(IF('Indicator Data'!E76=0,0,IF(LOG('Indicator Data'!E76)&gt;F$195,10,IF(LOG('Indicator Data'!E76)&lt;F$194,0,10-(F$195-LOG('Indicator Data'!E76))/(F$195-F$194)*10))),1)))</f>
        <v>4.4000000000000004</v>
      </c>
      <c r="G73" s="35">
        <f>ROUND(IF('Indicator Data'!F76=0,0,IF(LOG('Indicator Data'!F76)&gt;G$195,10,IF(LOG('Indicator Data'!F76)&lt;G$194,0,10-(G$195-LOG('Indicator Data'!F76))/(G$195-G$194)*10))),1)</f>
        <v>4.9000000000000004</v>
      </c>
      <c r="H73" s="35">
        <f>ROUND(IF('Indicator Data'!G76=0,0,IF(LOG('Indicator Data'!G76)&gt;H$195,10,IF(LOG('Indicator Data'!G76)&lt;H$194,0,10-(H$195-LOG('Indicator Data'!G76))/(H$195-H$194)*10))),1)</f>
        <v>0</v>
      </c>
      <c r="I73" s="35">
        <f>ROUND(IF('Indicator Data'!H76=0,0,IF(LOG('Indicator Data'!H76)&gt;I$195,10,IF(LOG('Indicator Data'!H76)&lt;I$194,0,10-(I$195-LOG('Indicator Data'!H76))/(I$195-I$194)*10))),1)</f>
        <v>0</v>
      </c>
      <c r="J73" s="35">
        <f t="shared" si="108"/>
        <v>0</v>
      </c>
      <c r="K73" s="35">
        <f>ROUND(IF('Indicator Data'!I76=0,0,IF(LOG('Indicator Data'!I76)&gt;K$195,10,IF(LOG('Indicator Data'!I76)&lt;K$194,0,10-(K$195-LOG('Indicator Data'!I76))/(K$195-K$194)*10))),1)</f>
        <v>0</v>
      </c>
      <c r="L73" s="35">
        <f t="shared" si="109"/>
        <v>0</v>
      </c>
      <c r="M73" s="35">
        <f>ROUND(IF('Indicator Data'!J76=0,0,IF(LOG('Indicator Data'!J76)&gt;M$195,10,IF(LOG('Indicator Data'!J76)&lt;M$194,0,10-(M$195-LOG('Indicator Data'!J76))/(M$195-M$194)*10))),1)</f>
        <v>8.1</v>
      </c>
      <c r="N73" s="36">
        <f>'Indicator Data'!C76/'Indicator Data'!$CC76</f>
        <v>0</v>
      </c>
      <c r="O73" s="36">
        <f>'Indicator Data'!D76/'Indicator Data'!$CC76</f>
        <v>0</v>
      </c>
      <c r="P73" s="36">
        <f>IF(F73=0.1,"x",'Indicator Data'!E76/'Indicator Data'!$CC76)</f>
        <v>7.7362736544027743E-3</v>
      </c>
      <c r="Q73" s="36">
        <f>'Indicator Data'!F76/'Indicator Data'!$CC76</f>
        <v>1.1980021107407447E-5</v>
      </c>
      <c r="R73" s="36">
        <f>'Indicator Data'!G76/'Indicator Data'!$CC76</f>
        <v>0</v>
      </c>
      <c r="S73" s="36">
        <f>'Indicator Data'!H76/'Indicator Data'!$CC76</f>
        <v>0</v>
      </c>
      <c r="T73" s="36">
        <f>'Indicator Data'!I76/'Indicator Data'!$CC76</f>
        <v>0</v>
      </c>
      <c r="U73" s="36">
        <f>'Indicator Data'!J76/'Indicator Data'!$CC76</f>
        <v>2.2659115369745353E-2</v>
      </c>
      <c r="V73" s="35">
        <f t="shared" si="110"/>
        <v>0</v>
      </c>
      <c r="W73" s="35">
        <f t="shared" si="111"/>
        <v>0</v>
      </c>
      <c r="X73" s="35">
        <f t="shared" si="112"/>
        <v>0</v>
      </c>
      <c r="Y73" s="35">
        <f t="shared" si="113"/>
        <v>5.2</v>
      </c>
      <c r="Z73" s="35">
        <f t="shared" si="114"/>
        <v>8</v>
      </c>
      <c r="AA73" s="35">
        <f t="shared" si="115"/>
        <v>0</v>
      </c>
      <c r="AB73" s="35">
        <f t="shared" si="116"/>
        <v>0</v>
      </c>
      <c r="AC73" s="35">
        <f t="shared" si="117"/>
        <v>0</v>
      </c>
      <c r="AD73" s="35">
        <f t="shared" si="118"/>
        <v>0</v>
      </c>
      <c r="AE73" s="35">
        <f t="shared" si="119"/>
        <v>0</v>
      </c>
      <c r="AF73" s="35">
        <f t="shared" si="120"/>
        <v>7.6</v>
      </c>
      <c r="AG73" s="35">
        <f>ROUND(IF('Indicator Data'!K76=0,0,IF('Indicator Data'!K76&gt;AG$195,10,IF('Indicator Data'!K76&lt;AG$194,0,10-(AG$195-'Indicator Data'!K76)/(AG$195-AG$194)*10))),1)</f>
        <v>2.9</v>
      </c>
      <c r="AH73" s="35">
        <f t="shared" si="121"/>
        <v>0.1</v>
      </c>
      <c r="AI73" s="35">
        <f t="shared" si="122"/>
        <v>0.1</v>
      </c>
      <c r="AJ73" s="35">
        <f t="shared" si="123"/>
        <v>0</v>
      </c>
      <c r="AK73" s="35">
        <f t="shared" si="124"/>
        <v>0</v>
      </c>
      <c r="AL73" s="35">
        <f t="shared" si="125"/>
        <v>0</v>
      </c>
      <c r="AM73" s="35">
        <f t="shared" si="126"/>
        <v>0</v>
      </c>
      <c r="AN73" s="35">
        <f t="shared" si="127"/>
        <v>7.9</v>
      </c>
      <c r="AO73" s="143">
        <f t="shared" si="128"/>
        <v>0.1</v>
      </c>
      <c r="AP73" s="143">
        <f t="shared" si="148"/>
        <v>4.8</v>
      </c>
      <c r="AQ73" s="143">
        <f t="shared" si="129"/>
        <v>6.7</v>
      </c>
      <c r="AR73" s="143">
        <f t="shared" si="130"/>
        <v>0</v>
      </c>
      <c r="AS73" s="35">
        <f t="shared" si="131"/>
        <v>5.4</v>
      </c>
      <c r="AT73" s="35">
        <f>IF('Indicator Data'!L76="No data","x",IF('Indicator Data'!CD76&lt;1000,"x",ROUND((IF('Indicator Data'!L76&gt;AT$195,10,IF('Indicator Data'!L76&lt;AT$194,0,10-(AT$195-'Indicator Data'!L76)/(AT$195-AT$194)*10))),1)))</f>
        <v>2.8</v>
      </c>
      <c r="AU73" s="143">
        <f t="shared" si="132"/>
        <v>4.0999999999999996</v>
      </c>
      <c r="AV73" s="35" t="str">
        <f>IF('Indicator Data'!M76="No data","x",ROUND(IF('Indicator Data'!M76=0,0,IF(LOG('Indicator Data'!M76)&gt;AV$195,10,IF(LOG('Indicator Data'!M76)&lt;AV$194,0,10-(AV$195-LOG('Indicator Data'!M76))/(AV$195-AV$194)*10))),1))</f>
        <v>x</v>
      </c>
      <c r="AW73" s="36" t="str">
        <f>IF(AV73="x","x",'Indicator Data'!M76/'Indicator Data'!$CC76)</f>
        <v>x</v>
      </c>
      <c r="AX73" s="35" t="str">
        <f t="shared" si="149"/>
        <v>x</v>
      </c>
      <c r="AY73" s="35" t="str">
        <f t="shared" si="150"/>
        <v>x</v>
      </c>
      <c r="AZ73" s="35" t="str">
        <f>IF('Indicator Data'!N76="No data","x",ROUND(IF('Indicator Data'!N76=0,0,IF(LOG('Indicator Data'!N76)&gt;AZ$195,10,IF(LOG('Indicator Data'!N76)&lt;AZ$194,0,10-(AZ$195-LOG('Indicator Data'!N76))/(AZ$195-AZ$194)*10))),1))</f>
        <v>x</v>
      </c>
      <c r="BA73" s="36" t="str">
        <f>IF(AZ73="x","x",'Indicator Data'!N76/'Indicator Data'!$CC76)</f>
        <v>x</v>
      </c>
      <c r="BB73" s="35" t="str">
        <f t="shared" si="151"/>
        <v>x</v>
      </c>
      <c r="BC73" s="35" t="str">
        <f t="shared" si="152"/>
        <v>x</v>
      </c>
      <c r="BD73" s="35" t="str">
        <f>IF('Indicator Data'!O76="No data","x",ROUND(IF('Indicator Data'!O76=0,0,IF(LOG('Indicator Data'!O76)&gt;BD$195,10,IF(LOG('Indicator Data'!O76)&lt;BD$194,0,10-(BD$195-LOG('Indicator Data'!O76))/(BD$195-BD$194)*10))),1))</f>
        <v>x</v>
      </c>
      <c r="BE73" s="36" t="str">
        <f>IF(BD73="x","x",'Indicator Data'!O76/'Indicator Data'!$CC76)</f>
        <v>x</v>
      </c>
      <c r="BF73" s="35" t="str">
        <f t="shared" si="153"/>
        <v>x</v>
      </c>
      <c r="BG73" s="35" t="str">
        <f t="shared" si="154"/>
        <v>x</v>
      </c>
      <c r="BH73" s="35" t="str">
        <f>IF('Indicator Data'!P76="No data","x",ROUND(IF('Indicator Data'!P76=0,0,IF(LOG('Indicator Data'!P76)&gt;BH$195,10,IF(LOG('Indicator Data'!P76)&lt;BH$194,0,10-(BH$195-LOG('Indicator Data'!P76))/(BH$195-BH$194)*10))),1))</f>
        <v>x</v>
      </c>
      <c r="BI73" s="36" t="str">
        <f>IF(BH73="x","x",'Indicator Data'!P76/'Indicator Data'!$CC76)</f>
        <v>x</v>
      </c>
      <c r="BJ73" s="35" t="str">
        <f t="shared" si="155"/>
        <v>x</v>
      </c>
      <c r="BK73" s="35" t="str">
        <f t="shared" si="156"/>
        <v>x</v>
      </c>
      <c r="BL73" s="35" t="str">
        <f t="shared" si="157"/>
        <v>x</v>
      </c>
      <c r="BM73" s="35">
        <f>ROUND(IF('Indicator Data'!Q76=0,0,IF(LOG('Indicator Data'!Q76)&gt;BM$195,10,IF(LOG('Indicator Data'!Q76)&lt;BM$194,0,10-(BM$195-LOG('Indicator Data'!Q76))/(BM$195-BM$194)*10))),1)</f>
        <v>5.6</v>
      </c>
      <c r="BN73" s="35">
        <f>ROUND(IF('Indicator Data'!R76=0,0,IF(LOG('Indicator Data'!R76)&gt;BN$195,10,IF(LOG('Indicator Data'!R76)&lt;BN$194,0,10-(BN$195-LOG('Indicator Data'!R76))/(BN$195-BN$194)*10))),1)</f>
        <v>8</v>
      </c>
      <c r="BO73" s="35">
        <f t="shared" si="158"/>
        <v>7.2</v>
      </c>
      <c r="BP73" s="36">
        <f>'Indicator Data'!Q76/'Indicator Data'!$CC76</f>
        <v>0.11703508845257625</v>
      </c>
      <c r="BQ73" s="36">
        <f>'Indicator Data'!R76/'Indicator Data'!$CC76</f>
        <v>0.78537841819834697</v>
      </c>
      <c r="BR73" s="35">
        <f t="shared" si="133"/>
        <v>1.2</v>
      </c>
      <c r="BS73" s="35">
        <f t="shared" si="134"/>
        <v>9.8000000000000007</v>
      </c>
      <c r="BT73" s="35">
        <f t="shared" si="135"/>
        <v>6.9333333333333336</v>
      </c>
      <c r="BU73" s="35">
        <f t="shared" si="159"/>
        <v>7.1</v>
      </c>
      <c r="BV73" s="35">
        <f>ROUND(IF('Indicator Data'!S76=0,0,IF(LOG('Indicator Data'!S76)&gt;BV$195,10,IF(LOG('Indicator Data'!S76)&lt;BV$194,0,10-(BV$195-LOG('Indicator Data'!S76))/(BV$195-BV$194)*10))),1)</f>
        <v>5.6</v>
      </c>
      <c r="BW73" s="35">
        <f>ROUND(IF('Indicator Data'!T76=0,0,IF(LOG('Indicator Data'!T76)&gt;BW$195,10,IF(LOG('Indicator Data'!T76)&lt;BW$194,0,10-(BW$195-LOG('Indicator Data'!T76))/(BW$195-BW$194)*10))),1)</f>
        <v>6.8</v>
      </c>
      <c r="BX73" s="35">
        <f t="shared" si="160"/>
        <v>6.3999999999999995</v>
      </c>
      <c r="BY73" s="36">
        <f>'Indicator Data'!S76/'Indicator Data'!$CC76</f>
        <v>0.11703508845257625</v>
      </c>
      <c r="BZ73" s="36">
        <f>'Indicator Data'!T76/'Indicator Data'!$CC76</f>
        <v>0.7853327028975664</v>
      </c>
      <c r="CA73" s="35">
        <f t="shared" si="136"/>
        <v>2</v>
      </c>
      <c r="CB73" s="35">
        <f t="shared" si="137"/>
        <v>7.9</v>
      </c>
      <c r="CC73" s="35">
        <f t="shared" si="161"/>
        <v>5.9333333333333336</v>
      </c>
      <c r="CD73" s="35">
        <f t="shared" si="162"/>
        <v>6.2</v>
      </c>
      <c r="CE73" s="35">
        <f t="shared" si="163"/>
        <v>6.7</v>
      </c>
      <c r="CF73" s="35">
        <f>ROUND(IF('Indicator Data'!U76=0,0,IF(LOG('Indicator Data'!U76)&gt;CF$195,10,IF(LOG('Indicator Data'!U76)&lt;CF$194,0,10-(CF$195-LOG('Indicator Data'!U76))/(CF$195-CF$194)*10))),1)</f>
        <v>6.8</v>
      </c>
      <c r="CG73" s="36">
        <f>'Indicator Data'!U76/'Indicator Data'!$CC76</f>
        <v>0.70792755561592879</v>
      </c>
      <c r="CH73" s="35">
        <f t="shared" si="138"/>
        <v>7.9</v>
      </c>
      <c r="CI73" s="35">
        <f t="shared" si="164"/>
        <v>7.4</v>
      </c>
      <c r="CJ73" s="35">
        <f>ROUND(IF('Indicator Data'!V76=0,0,IF(LOG('Indicator Data'!V76)&gt;CJ$195,10,IF(LOG('Indicator Data'!V76)&lt;CJ$194,0,10-(CJ$195-LOG('Indicator Data'!V76))/(CJ$195-CJ$194)*10))),1)</f>
        <v>7</v>
      </c>
      <c r="CK73" s="36">
        <f>IF('Indicator Data'!V76/'Indicator Data'!$CC76&gt;1,1,'Indicator Data'!V76/'Indicator Data'!$CC76)</f>
        <v>0.98338195384322002</v>
      </c>
      <c r="CL73" s="35">
        <f t="shared" si="139"/>
        <v>9.8000000000000007</v>
      </c>
      <c r="CM73" s="35">
        <f t="shared" si="165"/>
        <v>8.8000000000000007</v>
      </c>
      <c r="CN73" s="35">
        <f>ROUND(IF('Indicator Data'!W76=0,0,IF(LOG('Indicator Data'!W76)&gt;CN$195,10,IF(LOG('Indicator Data'!W76)&lt;CN$194,0,10-(CN$195-LOG('Indicator Data'!W76))/(CN$195-CN$194)*10))),1)</f>
        <v>6.9</v>
      </c>
      <c r="CO73" s="36">
        <f>'Indicator Data'!W76/'Indicator Data'!$CC76</f>
        <v>0.90027324572366019</v>
      </c>
      <c r="CP73" s="35">
        <f t="shared" si="140"/>
        <v>9</v>
      </c>
      <c r="CQ73" s="35">
        <f t="shared" si="166"/>
        <v>8.1</v>
      </c>
      <c r="CR73" s="35">
        <f t="shared" si="141"/>
        <v>7.8</v>
      </c>
      <c r="CS73" s="35">
        <f>IF('Indicator Data'!BS76="No data","x",ROUND(IF('Indicator Data'!BS76&gt;CS$195,0,IF('Indicator Data'!BS76&lt;CS$194,10,(CS$195-'Indicator Data'!BS76)/(CS$195-CS$194)*10)),1))</f>
        <v>1.6</v>
      </c>
      <c r="CT73" s="35">
        <f>IF('Indicator Data'!BT76="No data","x",ROUND(IF('Indicator Data'!BT76&gt;CT$195,0,IF('Indicator Data'!BT76&lt;CT$194,10,(CT$195-'Indicator Data'!BT76)/(CT$195-CT$194)*10)),1))</f>
        <v>0.7</v>
      </c>
      <c r="CU73" s="35">
        <f>IF('Indicator Data'!AC76="No data","x",ROUND(IF('Indicator Data'!AC76&gt;CU$195,0,IF('Indicator Data'!AC76&lt;CU$194,10,(CU$195-'Indicator Data'!AC76)/(CU$195-CU$194)*10)),1))</f>
        <v>2.2999999999999998</v>
      </c>
      <c r="CV73" s="35">
        <f t="shared" si="142"/>
        <v>1.5</v>
      </c>
      <c r="CW73" s="35">
        <f>IF('Indicator Data'!X76="No data","x",ROUND(IF(LOG('Indicator Data'!X76)&gt;CW$195,10,IF(LOG('Indicator Data'!X76)&lt;CW$194,0,10-(CW$195-LOG('Indicator Data'!X76))/(CW$195-CW$194)*10)),1))</f>
        <v>2</v>
      </c>
      <c r="CX73" s="35">
        <f>IF('Indicator Data'!Y76="No data","x",ROUND(IF('Indicator Data'!Y76&gt;CX$195,10,IF('Indicator Data'!Y76&lt;CX$194,0,10-(CX$195-'Indicator Data'!Y76)/(CX$195-CX$194)*10)),1))</f>
        <v>1.6</v>
      </c>
      <c r="CY73" s="35">
        <f>IF('Indicator Data'!Z76="No data","x",ROUND(IF('Indicator Data'!Z76&gt;CY$195,10,IF('Indicator Data'!Z76&lt;CY$194,0,10-(CY$195-'Indicator Data'!Z76)/(CY$195-CY$194)*10)),1))</f>
        <v>2.7</v>
      </c>
      <c r="CZ73" s="35">
        <f>IF('Indicator Data'!AA76="No data","x",ROUND(IF('Indicator Data'!AA76&gt;CZ$195,10,IF('Indicator Data'!AA76&lt;CZ$194,0,10-(CZ$195-'Indicator Data'!AA76)/(CZ$195-CZ$194)*10)),1))</f>
        <v>4.5</v>
      </c>
      <c r="DA73" s="35">
        <f t="shared" si="167"/>
        <v>2.7</v>
      </c>
      <c r="DB73" s="35">
        <f t="shared" si="168"/>
        <v>2.2999999999999998</v>
      </c>
      <c r="DC73" s="35">
        <f>IF('Indicator Data'!AF76="No data","x",ROUND(IF('Indicator Data'!AF76&gt;DC$195,10,IF('Indicator Data'!AF76&lt;DC$194,0,10-(DC$195-'Indicator Data'!AF76)/(DC$195-DC$194)*10)),1))</f>
        <v>3.5</v>
      </c>
      <c r="DD73" s="35">
        <f>IF('Indicator Data'!AG76="No data","x",ROUND(IF('Indicator Data'!AG76&gt;DD$195,10,IF('Indicator Data'!AG76&lt;DD$194,0,10-(DD$195-'Indicator Data'!AG76)/(DD$195-DD$194)*10)),1))</f>
        <v>2.9</v>
      </c>
      <c r="DE73" s="35">
        <f t="shared" si="169"/>
        <v>2.9</v>
      </c>
      <c r="DF73" s="35">
        <f>IF('Indicator Data'!AB76="No data","x",ROUND(IF('Indicator Data'!AB76&gt;DF$195,10,IF('Indicator Data'!AB76&lt;DF$194,0,10-(DF$195-'Indicator Data'!AB76)/(DF$195-DF$194)*10)),1))</f>
        <v>0.2</v>
      </c>
      <c r="DG73" s="35">
        <f t="shared" si="170"/>
        <v>1.2</v>
      </c>
      <c r="DH73" s="144">
        <f>IF('Indicator Data'!AD76="No data","x",'Indicator Data'!AD76/'Indicator Data'!$CB76)</f>
        <v>2.1613127559407495E-4</v>
      </c>
      <c r="DI73" s="35">
        <f t="shared" si="171"/>
        <v>7.8</v>
      </c>
      <c r="DJ73" s="35">
        <f>IF('Indicator Data'!AE76="No data","x",ROUND(IF('Indicator Data'!AE76&gt;DJ$195,0,IF('Indicator Data'!AE76&lt;DJ$194,10,(DJ$195-'Indicator Data'!AE76)/(DJ$195-DJ$194)*10)),1))</f>
        <v>0</v>
      </c>
      <c r="DK73" s="35">
        <f t="shared" si="172"/>
        <v>3.9</v>
      </c>
      <c r="DL73" s="35">
        <f t="shared" si="173"/>
        <v>2.7</v>
      </c>
      <c r="DM73" s="37">
        <f t="shared" si="143"/>
        <v>4.9000000000000004</v>
      </c>
      <c r="DN73" s="38">
        <f t="shared" si="144"/>
        <v>3.8</v>
      </c>
      <c r="DO73" s="35">
        <f>ROUND(IF('Indicator Data'!AH76=0,0,IF('Indicator Data'!AH76&gt;DO$195,10,IF('Indicator Data'!AH76&lt;DO$194,0,10-(DO$195-'Indicator Data'!AH76)/(DO$195-DO$194)*10))),1)</f>
        <v>0.6</v>
      </c>
      <c r="DP73" s="35">
        <f>ROUND(IF('Indicator Data'!AI76=0,0,IF(LOG('Indicator Data'!AI76)&gt;LOG(DP$195),10,IF(LOG('Indicator Data'!AI76)&lt;LOG(DP$194),0,10-(LOG(DP$195)-LOG('Indicator Data'!AI76))/(LOG(DP$195)-LOG(DP$194))*10))),1)</f>
        <v>1.2</v>
      </c>
      <c r="DQ73" s="37">
        <f t="shared" si="145"/>
        <v>0.9</v>
      </c>
      <c r="DR73" s="35">
        <f>'Indicator Data'!AJ76</f>
        <v>0</v>
      </c>
      <c r="DS73" s="35">
        <f>'Indicator Data'!AK76</f>
        <v>0</v>
      </c>
      <c r="DT73" s="37">
        <f t="shared" si="146"/>
        <v>0</v>
      </c>
      <c r="DU73" s="38">
        <f t="shared" si="147"/>
        <v>0.6</v>
      </c>
      <c r="DV73" s="13"/>
      <c r="DW73" s="83"/>
    </row>
    <row r="74" spans="1:127" s="2" customFormat="1" x14ac:dyDescent="0.3">
      <c r="A74" s="98" t="str">
        <f>'Indicator Data'!A77</f>
        <v>Haiti</v>
      </c>
      <c r="B74" s="39" t="str">
        <f>'Indicator Data'!B77</f>
        <v>HTI</v>
      </c>
      <c r="C74" s="35">
        <f>ROUND(IF('Indicator Data'!C77=0,0.1,IF(LOG('Indicator Data'!C77)&gt;C$195,10,IF(LOG('Indicator Data'!C77)&lt;C$194,0,10-(C$195-LOG('Indicator Data'!C77))/(C$195-C$194)*10))),1)</f>
        <v>8.4</v>
      </c>
      <c r="D74" s="35">
        <f>ROUND(IF('Indicator Data'!D77=0,0.1,IF(LOG('Indicator Data'!D77)&gt;D$195,10,IF(LOG('Indicator Data'!D77)&lt;D$194,0,10-(D$195-LOG('Indicator Data'!D77))/(D$195-D$194)*10))),1)</f>
        <v>10</v>
      </c>
      <c r="E74" s="35">
        <f t="shared" si="107"/>
        <v>9.4</v>
      </c>
      <c r="F74" s="35">
        <f>IF('Indicator Data'!E77="No data",0.1,(ROUND(IF('Indicator Data'!E77=0,0,IF(LOG('Indicator Data'!E77)&gt;F$195,10,IF(LOG('Indicator Data'!E77)&lt;F$194,0,10-(F$195-LOG('Indicator Data'!E77))/(F$195-F$194)*10))),1)))</f>
        <v>6.1</v>
      </c>
      <c r="G74" s="35">
        <f>ROUND(IF('Indicator Data'!F77=0,0,IF(LOG('Indicator Data'!F77)&gt;G$195,10,IF(LOG('Indicator Data'!F77)&lt;G$194,0,10-(G$195-LOG('Indicator Data'!F77))/(G$195-G$194)*10))),1)</f>
        <v>5.9</v>
      </c>
      <c r="H74" s="35">
        <f>ROUND(IF('Indicator Data'!G77=0,0,IF(LOG('Indicator Data'!G77)&gt;H$195,10,IF(LOG('Indicator Data'!G77)&lt;H$194,0,10-(H$195-LOG('Indicator Data'!G77))/(H$195-H$194)*10))),1)</f>
        <v>8.3000000000000007</v>
      </c>
      <c r="I74" s="35">
        <f>ROUND(IF('Indicator Data'!H77=0,0,IF(LOG('Indicator Data'!H77)&gt;I$195,10,IF(LOG('Indicator Data'!H77)&lt;I$194,0,10-(I$195-LOG('Indicator Data'!H77))/(I$195-I$194)*10))),1)</f>
        <v>9.1</v>
      </c>
      <c r="J74" s="35">
        <f t="shared" si="108"/>
        <v>8.6999999999999993</v>
      </c>
      <c r="K74" s="35">
        <f>ROUND(IF('Indicator Data'!I77=0,0,IF(LOG('Indicator Data'!I77)&gt;K$195,10,IF(LOG('Indicator Data'!I77)&lt;K$194,0,10-(K$195-LOG('Indicator Data'!I77))/(K$195-K$194)*10))),1)</f>
        <v>6.8</v>
      </c>
      <c r="L74" s="35">
        <f t="shared" si="109"/>
        <v>7.9</v>
      </c>
      <c r="M74" s="35">
        <f>ROUND(IF('Indicator Data'!J77=0,0,IF(LOG('Indicator Data'!J77)&gt;M$195,10,IF(LOG('Indicator Data'!J77)&lt;M$194,0,10-(M$195-LOG('Indicator Data'!J77))/(M$195-M$194)*10))),1)</f>
        <v>10</v>
      </c>
      <c r="N74" s="36">
        <f>'Indicator Data'!C77/'Indicator Data'!$CC77</f>
        <v>2.08580308360666E-3</v>
      </c>
      <c r="O74" s="36">
        <f>'Indicator Data'!D77/'Indicator Data'!$CC77</f>
        <v>1.2562826450917088E-3</v>
      </c>
      <c r="P74" s="36">
        <f>IF(F74=0.1,"x",'Indicator Data'!E77/'Indicator Data'!$CC77)</f>
        <v>2.6384992613163755E-3</v>
      </c>
      <c r="Q74" s="36">
        <f>'Indicator Data'!F77/'Indicator Data'!$CC77</f>
        <v>3.4187673779100945E-6</v>
      </c>
      <c r="R74" s="36">
        <f>'Indicator Data'!G77/'Indicator Data'!$CC77</f>
        <v>1.8992184861594312E-2</v>
      </c>
      <c r="S74" s="36">
        <f>'Indicator Data'!H77/'Indicator Data'!$CC77</f>
        <v>2.1309880672461447E-3</v>
      </c>
      <c r="T74" s="36">
        <f>'Indicator Data'!I77/'Indicator Data'!$CC77</f>
        <v>2.4395742241769525E-3</v>
      </c>
      <c r="U74" s="36">
        <f>'Indicator Data'!J77/'Indicator Data'!$CC77</f>
        <v>1.5019962556446139E-2</v>
      </c>
      <c r="V74" s="35">
        <f t="shared" si="110"/>
        <v>10</v>
      </c>
      <c r="W74" s="35">
        <f t="shared" si="111"/>
        <v>10</v>
      </c>
      <c r="X74" s="35">
        <f t="shared" si="112"/>
        <v>10</v>
      </c>
      <c r="Y74" s="35">
        <f t="shared" si="113"/>
        <v>1.8</v>
      </c>
      <c r="Z74" s="35">
        <f t="shared" si="114"/>
        <v>6.7</v>
      </c>
      <c r="AA74" s="35">
        <f t="shared" si="115"/>
        <v>10</v>
      </c>
      <c r="AB74" s="35">
        <f t="shared" si="116"/>
        <v>4.3</v>
      </c>
      <c r="AC74" s="35">
        <f t="shared" si="117"/>
        <v>8.4</v>
      </c>
      <c r="AD74" s="35">
        <f t="shared" si="118"/>
        <v>2.4</v>
      </c>
      <c r="AE74" s="35">
        <f t="shared" si="119"/>
        <v>6.3</v>
      </c>
      <c r="AF74" s="35">
        <f t="shared" si="120"/>
        <v>5</v>
      </c>
      <c r="AG74" s="35">
        <f>ROUND(IF('Indicator Data'!K77=0,0,IF('Indicator Data'!K77&gt;AG$195,10,IF('Indicator Data'!K77&lt;AG$194,0,10-(AG$195-'Indicator Data'!K77)/(AG$195-AG$194)*10))),1)</f>
        <v>4.8</v>
      </c>
      <c r="AH74" s="35">
        <f t="shared" si="121"/>
        <v>9.1999999999999993</v>
      </c>
      <c r="AI74" s="35">
        <f t="shared" si="122"/>
        <v>10</v>
      </c>
      <c r="AJ74" s="35">
        <f t="shared" si="123"/>
        <v>9.1999999999999993</v>
      </c>
      <c r="AK74" s="35">
        <f t="shared" si="124"/>
        <v>6.7</v>
      </c>
      <c r="AL74" s="35">
        <f t="shared" si="125"/>
        <v>8.1999999999999993</v>
      </c>
      <c r="AM74" s="35">
        <f t="shared" si="126"/>
        <v>4.5999999999999996</v>
      </c>
      <c r="AN74" s="35">
        <f t="shared" si="127"/>
        <v>8.5</v>
      </c>
      <c r="AO74" s="143">
        <f t="shared" si="128"/>
        <v>9.6999999999999993</v>
      </c>
      <c r="AP74" s="143">
        <f t="shared" si="148"/>
        <v>4.3</v>
      </c>
      <c r="AQ74" s="143">
        <f t="shared" si="129"/>
        <v>6.3</v>
      </c>
      <c r="AR74" s="143">
        <f t="shared" si="130"/>
        <v>7.2</v>
      </c>
      <c r="AS74" s="35">
        <f t="shared" si="131"/>
        <v>6.7</v>
      </c>
      <c r="AT74" s="35">
        <f>IF('Indicator Data'!L77="No data","x",IF('Indicator Data'!CD77&lt;1000,"x",ROUND((IF('Indicator Data'!L77&gt;AT$195,10,IF('Indicator Data'!L77&lt;AT$194,0,10-(AT$195-'Indicator Data'!L77)/(AT$195-AT$194)*10))),1)))</f>
        <v>0.9</v>
      </c>
      <c r="AU74" s="143">
        <f t="shared" si="132"/>
        <v>3.8</v>
      </c>
      <c r="AV74" s="35" t="str">
        <f>IF('Indicator Data'!M77="No data","x",ROUND(IF('Indicator Data'!M77=0,0,IF(LOG('Indicator Data'!M77)&gt;AV$195,10,IF(LOG('Indicator Data'!M77)&lt;AV$194,0,10-(AV$195-LOG('Indicator Data'!M77))/(AV$195-AV$194)*10))),1))</f>
        <v>x</v>
      </c>
      <c r="AW74" s="36" t="str">
        <f>IF(AV74="x","x",'Indicator Data'!M77/'Indicator Data'!$CC77)</f>
        <v>x</v>
      </c>
      <c r="AX74" s="35" t="str">
        <f t="shared" si="149"/>
        <v>x</v>
      </c>
      <c r="AY74" s="35" t="str">
        <f t="shared" si="150"/>
        <v>x</v>
      </c>
      <c r="AZ74" s="35" t="str">
        <f>IF('Indicator Data'!N77="No data","x",ROUND(IF('Indicator Data'!N77=0,0,IF(LOG('Indicator Data'!N77)&gt;AZ$195,10,IF(LOG('Indicator Data'!N77)&lt;AZ$194,0,10-(AZ$195-LOG('Indicator Data'!N77))/(AZ$195-AZ$194)*10))),1))</f>
        <v>x</v>
      </c>
      <c r="BA74" s="36" t="str">
        <f>IF(AZ74="x","x",'Indicator Data'!N77/'Indicator Data'!$CC77)</f>
        <v>x</v>
      </c>
      <c r="BB74" s="35" t="str">
        <f t="shared" si="151"/>
        <v>x</v>
      </c>
      <c r="BC74" s="35" t="str">
        <f t="shared" si="152"/>
        <v>x</v>
      </c>
      <c r="BD74" s="35" t="str">
        <f>IF('Indicator Data'!O77="No data","x",ROUND(IF('Indicator Data'!O77=0,0,IF(LOG('Indicator Data'!O77)&gt;BD$195,10,IF(LOG('Indicator Data'!O77)&lt;BD$194,0,10-(BD$195-LOG('Indicator Data'!O77))/(BD$195-BD$194)*10))),1))</f>
        <v>x</v>
      </c>
      <c r="BE74" s="36" t="str">
        <f>IF(BD74="x","x",'Indicator Data'!O77/'Indicator Data'!$CC77)</f>
        <v>x</v>
      </c>
      <c r="BF74" s="35" t="str">
        <f t="shared" si="153"/>
        <v>x</v>
      </c>
      <c r="BG74" s="35" t="str">
        <f t="shared" si="154"/>
        <v>x</v>
      </c>
      <c r="BH74" s="35" t="str">
        <f>IF('Indicator Data'!P77="No data","x",ROUND(IF('Indicator Data'!P77=0,0,IF(LOG('Indicator Data'!P77)&gt;BH$195,10,IF(LOG('Indicator Data'!P77)&lt;BH$194,0,10-(BH$195-LOG('Indicator Data'!P77))/(BH$195-BH$194)*10))),1))</f>
        <v>x</v>
      </c>
      <c r="BI74" s="36" t="str">
        <f>IF(BH74="x","x",'Indicator Data'!P77/'Indicator Data'!$CC77)</f>
        <v>x</v>
      </c>
      <c r="BJ74" s="35" t="str">
        <f t="shared" si="155"/>
        <v>x</v>
      </c>
      <c r="BK74" s="35" t="str">
        <f t="shared" si="156"/>
        <v>x</v>
      </c>
      <c r="BL74" s="35" t="str">
        <f t="shared" si="157"/>
        <v>x</v>
      </c>
      <c r="BM74" s="35">
        <f>ROUND(IF('Indicator Data'!Q77=0,0,IF(LOG('Indicator Data'!Q77)&gt;BM$195,10,IF(LOG('Indicator Data'!Q77)&lt;BM$194,0,10-(BM$195-LOG('Indicator Data'!Q77))/(BM$195-BM$194)*10))),1)</f>
        <v>0</v>
      </c>
      <c r="BN74" s="35">
        <f>ROUND(IF('Indicator Data'!R77=0,0,IF(LOG('Indicator Data'!R77)&gt;BN$195,10,IF(LOG('Indicator Data'!R77)&lt;BN$194,0,10-(BN$195-LOG('Indicator Data'!R77))/(BN$195-BN$194)*10))),1)</f>
        <v>0</v>
      </c>
      <c r="BO74" s="35">
        <f t="shared" si="158"/>
        <v>0</v>
      </c>
      <c r="BP74" s="36">
        <f>'Indicator Data'!Q77/'Indicator Data'!$CC77</f>
        <v>0</v>
      </c>
      <c r="BQ74" s="36">
        <f>'Indicator Data'!R77/'Indicator Data'!$CC77</f>
        <v>0</v>
      </c>
      <c r="BR74" s="35">
        <f t="shared" si="133"/>
        <v>0</v>
      </c>
      <c r="BS74" s="35">
        <f t="shared" si="134"/>
        <v>0</v>
      </c>
      <c r="BT74" s="35">
        <f t="shared" si="135"/>
        <v>0</v>
      </c>
      <c r="BU74" s="35">
        <f t="shared" si="159"/>
        <v>0</v>
      </c>
      <c r="BV74" s="35">
        <f>ROUND(IF('Indicator Data'!S77=0,0,IF(LOG('Indicator Data'!S77)&gt;BV$195,10,IF(LOG('Indicator Data'!S77)&lt;BV$194,0,10-(BV$195-LOG('Indicator Data'!S77))/(BV$195-BV$194)*10))),1)</f>
        <v>7.9</v>
      </c>
      <c r="BW74" s="35">
        <f>ROUND(IF('Indicator Data'!T77=0,0,IF(LOG('Indicator Data'!T77)&gt;BW$195,10,IF(LOG('Indicator Data'!T77)&lt;BW$194,0,10-(BW$195-LOG('Indicator Data'!T77))/(BW$195-BW$194)*10))),1)</f>
        <v>8.3000000000000007</v>
      </c>
      <c r="BX74" s="35">
        <f t="shared" si="160"/>
        <v>8.1666666666666679</v>
      </c>
      <c r="BY74" s="36">
        <f>'Indicator Data'!S77/'Indicator Data'!$CC77</f>
        <v>0.34207041134546401</v>
      </c>
      <c r="BZ74" s="36">
        <f>'Indicator Data'!T77/'Indicator Data'!$CC77</f>
        <v>0.57765143387466145</v>
      </c>
      <c r="CA74" s="35">
        <f t="shared" si="136"/>
        <v>5.7</v>
      </c>
      <c r="CB74" s="35">
        <f t="shared" si="137"/>
        <v>5.8</v>
      </c>
      <c r="CC74" s="35">
        <f t="shared" si="161"/>
        <v>5.7666666666666666</v>
      </c>
      <c r="CD74" s="35">
        <f t="shared" si="162"/>
        <v>7.1</v>
      </c>
      <c r="CE74" s="35">
        <f t="shared" si="163"/>
        <v>4.4000000000000004</v>
      </c>
      <c r="CF74" s="35">
        <f>ROUND(IF('Indicator Data'!U77=0,0,IF(LOG('Indicator Data'!U77)&gt;CF$195,10,IF(LOG('Indicator Data'!U77)&lt;CF$194,0,10-(CF$195-LOG('Indicator Data'!U77))/(CF$195-CF$194)*10))),1)</f>
        <v>8.5</v>
      </c>
      <c r="CG74" s="36">
        <f>'Indicator Data'!U77/'Indicator Data'!$CC77</f>
        <v>0.81431370712453732</v>
      </c>
      <c r="CH74" s="35">
        <f t="shared" si="138"/>
        <v>9</v>
      </c>
      <c r="CI74" s="35">
        <f t="shared" si="164"/>
        <v>8.8000000000000007</v>
      </c>
      <c r="CJ74" s="35">
        <f>ROUND(IF('Indicator Data'!V77=0,0,IF(LOG('Indicator Data'!V77)&gt;CJ$195,10,IF(LOG('Indicator Data'!V77)&lt;CJ$194,0,10-(CJ$195-LOG('Indicator Data'!V77))/(CJ$195-CJ$194)*10))),1)</f>
        <v>8.6</v>
      </c>
      <c r="CK74" s="36">
        <f>IF('Indicator Data'!V77/'Indicator Data'!$CC77&gt;1,1,'Indicator Data'!V77/'Indicator Data'!$CC77)</f>
        <v>0.92293794712655985</v>
      </c>
      <c r="CL74" s="35">
        <f t="shared" si="139"/>
        <v>9.1999999999999993</v>
      </c>
      <c r="CM74" s="35">
        <f t="shared" si="165"/>
        <v>8.9</v>
      </c>
      <c r="CN74" s="35">
        <f>ROUND(IF('Indicator Data'!W77=0,0,IF(LOG('Indicator Data'!W77)&gt;CN$195,10,IF(LOG('Indicator Data'!W77)&lt;CN$194,0,10-(CN$195-LOG('Indicator Data'!W77))/(CN$195-CN$194)*10))),1)</f>
        <v>8.5</v>
      </c>
      <c r="CO74" s="36">
        <f>'Indicator Data'!W77/'Indicator Data'!$CC77</f>
        <v>0.86705353600518253</v>
      </c>
      <c r="CP74" s="35">
        <f t="shared" si="140"/>
        <v>8.6999999999999993</v>
      </c>
      <c r="CQ74" s="35">
        <f t="shared" si="166"/>
        <v>8.6</v>
      </c>
      <c r="CR74" s="35">
        <f t="shared" si="141"/>
        <v>8.1</v>
      </c>
      <c r="CS74" s="35">
        <f>IF('Indicator Data'!BS77="No data","x",ROUND(IF('Indicator Data'!BS77&gt;CS$195,0,IF('Indicator Data'!BS77&lt;CS$194,10,(CS$195-'Indicator Data'!BS77)/(CS$195-CS$194)*10)),1))</f>
        <v>7.3</v>
      </c>
      <c r="CT74" s="35">
        <f>IF('Indicator Data'!BT77="No data","x",ROUND(IF('Indicator Data'!BT77&gt;CT$195,0,IF('Indicator Data'!BT77&lt;CT$194,10,(CT$195-'Indicator Data'!BT77)/(CT$195-CT$194)*10)),1))</f>
        <v>5.8</v>
      </c>
      <c r="CU74" s="35">
        <f>IF('Indicator Data'!AC77="No data","x",ROUND(IF('Indicator Data'!AC77&gt;CU$195,0,IF('Indicator Data'!AC77&lt;CU$194,10,(CU$195-'Indicator Data'!AC77)/(CU$195-CU$194)*10)),1))</f>
        <v>7.7</v>
      </c>
      <c r="CV74" s="35">
        <f t="shared" si="142"/>
        <v>6.9</v>
      </c>
      <c r="CW74" s="35">
        <f>IF('Indicator Data'!X77="No data","x",ROUND(IF(LOG('Indicator Data'!X77)&gt;CW$195,10,IF(LOG('Indicator Data'!X77)&lt;CW$194,0,10-(CW$195-LOG('Indicator Data'!X77))/(CW$195-CW$194)*10)),1))</f>
        <v>8.6999999999999993</v>
      </c>
      <c r="CX74" s="35">
        <f>IF('Indicator Data'!Y77="No data","x",ROUND(IF('Indicator Data'!Y77&gt;CX$195,10,IF('Indicator Data'!Y77&lt;CX$194,0,10-(CX$195-'Indicator Data'!Y77)/(CX$195-CX$194)*10)),1))</f>
        <v>5.8</v>
      </c>
      <c r="CY74" s="35">
        <f>IF('Indicator Data'!Z77="No data","x",ROUND(IF('Indicator Data'!Z77&gt;CY$195,10,IF('Indicator Data'!Z77&lt;CY$194,0,10-(CY$195-'Indicator Data'!Z77)/(CY$195-CY$194)*10)),1))</f>
        <v>5.6</v>
      </c>
      <c r="CZ74" s="35">
        <f>IF('Indicator Data'!AA77="No data","x",ROUND(IF('Indicator Data'!AA77&gt;CZ$195,10,IF('Indicator Data'!AA77&lt;CZ$194,0,10-(CZ$195-'Indicator Data'!AA77)/(CZ$195-CZ$194)*10)),1))</f>
        <v>5.7</v>
      </c>
      <c r="DA74" s="35">
        <f t="shared" si="167"/>
        <v>6.5</v>
      </c>
      <c r="DB74" s="35">
        <f t="shared" si="168"/>
        <v>6.6</v>
      </c>
      <c r="DC74" s="35">
        <f>IF('Indicator Data'!AF77="No data","x",ROUND(IF('Indicator Data'!AF77&gt;DC$195,10,IF('Indicator Data'!AF77&lt;DC$194,0,10-(DC$195-'Indicator Data'!AF77)/(DC$195-DC$194)*10)),1))</f>
        <v>7.3</v>
      </c>
      <c r="DD74" s="35">
        <f>IF('Indicator Data'!AG77="No data","x",ROUND(IF('Indicator Data'!AG77&gt;DD$195,10,IF('Indicator Data'!AG77&lt;DD$194,0,10-(DD$195-'Indicator Data'!AG77)/(DD$195-DD$194)*10)),1))</f>
        <v>4.0999999999999996</v>
      </c>
      <c r="DE74" s="35">
        <f t="shared" si="169"/>
        <v>6.2</v>
      </c>
      <c r="DF74" s="35">
        <f>IF('Indicator Data'!AB77="No data","x",ROUND(IF('Indicator Data'!AB77&gt;DF$195,10,IF('Indicator Data'!AB77&lt;DF$194,0,10-(DF$195-'Indicator Data'!AB77)/(DF$195-DF$194)*10)),1))</f>
        <v>6.6</v>
      </c>
      <c r="DG74" s="35">
        <f t="shared" si="170"/>
        <v>6.9</v>
      </c>
      <c r="DH74" s="144">
        <f>IF('Indicator Data'!AD77="No data","x",'Indicator Data'!AD77/'Indicator Data'!$CB77)</f>
        <v>1.6320935006283252E-4</v>
      </c>
      <c r="DI74" s="35">
        <f t="shared" si="171"/>
        <v>8.4</v>
      </c>
      <c r="DJ74" s="35">
        <f>IF('Indicator Data'!AE77="No data","x",ROUND(IF('Indicator Data'!AE77&gt;DJ$195,0,IF('Indicator Data'!AE77&lt;DJ$194,10,(DJ$195-'Indicator Data'!AE77)/(DJ$195-DJ$194)*10)),1))</f>
        <v>8</v>
      </c>
      <c r="DK74" s="35">
        <f t="shared" si="172"/>
        <v>8.1999999999999993</v>
      </c>
      <c r="DL74" s="35">
        <f t="shared" si="173"/>
        <v>7.1</v>
      </c>
      <c r="DM74" s="37">
        <f t="shared" si="143"/>
        <v>7.3</v>
      </c>
      <c r="DN74" s="38">
        <f t="shared" si="144"/>
        <v>7</v>
      </c>
      <c r="DO74" s="35">
        <f>ROUND(IF('Indicator Data'!AH77=0,0,IF('Indicator Data'!AH77&gt;DO$195,10,IF('Indicator Data'!AH77&lt;DO$194,0,10-(DO$195-'Indicator Data'!AH77)/(DO$195-DO$194)*10))),1)</f>
        <v>8.5</v>
      </c>
      <c r="DP74" s="35">
        <f>ROUND(IF('Indicator Data'!AI77=0,0,IF(LOG('Indicator Data'!AI77)&gt;LOG(DP$195),10,IF(LOG('Indicator Data'!AI77)&lt;LOG(DP$194),0,10-(LOG(DP$195)-LOG('Indicator Data'!AI77))/(LOG(DP$195)-LOG(DP$194))*10))),1)</f>
        <v>7.8</v>
      </c>
      <c r="DQ74" s="37">
        <f t="shared" si="145"/>
        <v>8.1999999999999993</v>
      </c>
      <c r="DR74" s="35">
        <f>'Indicator Data'!AJ77</f>
        <v>0</v>
      </c>
      <c r="DS74" s="35">
        <f>'Indicator Data'!AK77</f>
        <v>0</v>
      </c>
      <c r="DT74" s="37">
        <f t="shared" si="146"/>
        <v>0</v>
      </c>
      <c r="DU74" s="38">
        <f t="shared" si="147"/>
        <v>5.7</v>
      </c>
      <c r="DV74" s="13"/>
      <c r="DW74" s="83"/>
    </row>
    <row r="75" spans="1:127" s="2" customFormat="1" x14ac:dyDescent="0.3">
      <c r="A75" s="98" t="str">
        <f>'Indicator Data'!A78</f>
        <v>Honduras</v>
      </c>
      <c r="B75" s="39" t="str">
        <f>'Indicator Data'!B78</f>
        <v>HND</v>
      </c>
      <c r="C75" s="35">
        <f>ROUND(IF('Indicator Data'!C78=0,0.1,IF(LOG('Indicator Data'!C78)&gt;C$195,10,IF(LOG('Indicator Data'!C78)&lt;C$194,0,10-(C$195-LOG('Indicator Data'!C78))/(C$195-C$194)*10))),1)</f>
        <v>8.1</v>
      </c>
      <c r="D75" s="35">
        <f>ROUND(IF('Indicator Data'!D78=0,0.1,IF(LOG('Indicator Data'!D78)&gt;D$195,10,IF(LOG('Indicator Data'!D78)&lt;D$194,0,10-(D$195-LOG('Indicator Data'!D78))/(D$195-D$194)*10))),1)</f>
        <v>9.6</v>
      </c>
      <c r="E75" s="35">
        <f t="shared" si="107"/>
        <v>9</v>
      </c>
      <c r="F75" s="35">
        <f>IF('Indicator Data'!E78="No data",0.1,(ROUND(IF('Indicator Data'!E78=0,0,IF(LOG('Indicator Data'!E78)&gt;F$195,10,IF(LOG('Indicator Data'!E78)&lt;F$194,0,10-(F$195-LOG('Indicator Data'!E78))/(F$195-F$194)*10))),1)))</f>
        <v>6.5</v>
      </c>
      <c r="G75" s="35">
        <f>ROUND(IF('Indicator Data'!F78=0,0,IF(LOG('Indicator Data'!F78)&gt;G$195,10,IF(LOG('Indicator Data'!F78)&lt;G$194,0,10-(G$195-LOG('Indicator Data'!F78))/(G$195-G$194)*10))),1)</f>
        <v>6.4</v>
      </c>
      <c r="H75" s="35">
        <f>ROUND(IF('Indicator Data'!G78=0,0,IF(LOG('Indicator Data'!G78)&gt;H$195,10,IF(LOG('Indicator Data'!G78)&lt;H$194,0,10-(H$195-LOG('Indicator Data'!G78))/(H$195-H$194)*10))),1)</f>
        <v>6.8</v>
      </c>
      <c r="I75" s="35">
        <f>ROUND(IF('Indicator Data'!H78=0,0,IF(LOG('Indicator Data'!H78)&gt;I$195,10,IF(LOG('Indicator Data'!H78)&lt;I$194,0,10-(I$195-LOG('Indicator Data'!H78))/(I$195-I$194)*10))),1)</f>
        <v>8</v>
      </c>
      <c r="J75" s="35">
        <f t="shared" si="108"/>
        <v>7.4</v>
      </c>
      <c r="K75" s="35">
        <f>ROUND(IF('Indicator Data'!I78=0,0,IF(LOG('Indicator Data'!I78)&gt;K$195,10,IF(LOG('Indicator Data'!I78)&lt;K$194,0,10-(K$195-LOG('Indicator Data'!I78))/(K$195-K$194)*10))),1)</f>
        <v>5</v>
      </c>
      <c r="L75" s="35">
        <f t="shared" si="109"/>
        <v>6.3</v>
      </c>
      <c r="M75" s="35">
        <f>ROUND(IF('Indicator Data'!J78=0,0,IF(LOG('Indicator Data'!J78)&gt;M$195,10,IF(LOG('Indicator Data'!J78)&lt;M$194,0,10-(M$195-LOG('Indicator Data'!J78))/(M$195-M$194)*10))),1)</f>
        <v>9.1</v>
      </c>
      <c r="N75" s="36">
        <f>'Indicator Data'!C78/'Indicator Data'!$CC78</f>
        <v>2.0808697034711407E-3</v>
      </c>
      <c r="O75" s="36">
        <f>'Indicator Data'!D78/'Indicator Data'!$CC78</f>
        <v>9.482577285738475E-4</v>
      </c>
      <c r="P75" s="36">
        <f>IF(F75=0.1,"x",'Indicator Data'!E78/'Indicator Data'!$CC78)</f>
        <v>4.7422648955329702E-3</v>
      </c>
      <c r="Q75" s="36">
        <f>'Indicator Data'!F78/'Indicator Data'!$CC78</f>
        <v>8.1160263505549963E-6</v>
      </c>
      <c r="R75" s="36">
        <f>'Indicator Data'!G78/'Indicator Data'!$CC78</f>
        <v>6.6777390352073364E-3</v>
      </c>
      <c r="S75" s="36">
        <f>'Indicator Data'!H78/'Indicator Data'!$CC78</f>
        <v>4.8492849280846448E-4</v>
      </c>
      <c r="T75" s="36">
        <f>'Indicator Data'!I78/'Indicator Data'!$CC78</f>
        <v>3.9980848463529525E-4</v>
      </c>
      <c r="U75" s="36">
        <f>'Indicator Data'!J78/'Indicator Data'!$CC78</f>
        <v>5.3620344166122142E-3</v>
      </c>
      <c r="V75" s="35">
        <f t="shared" si="110"/>
        <v>10</v>
      </c>
      <c r="W75" s="35">
        <f t="shared" si="111"/>
        <v>9.5</v>
      </c>
      <c r="X75" s="35">
        <f t="shared" si="112"/>
        <v>9.8000000000000007</v>
      </c>
      <c r="Y75" s="35">
        <f t="shared" si="113"/>
        <v>3.2</v>
      </c>
      <c r="Z75" s="35">
        <f t="shared" si="114"/>
        <v>7.6</v>
      </c>
      <c r="AA75" s="35">
        <f t="shared" si="115"/>
        <v>3.7</v>
      </c>
      <c r="AB75" s="35">
        <f t="shared" si="116"/>
        <v>1</v>
      </c>
      <c r="AC75" s="35">
        <f t="shared" si="117"/>
        <v>2.5</v>
      </c>
      <c r="AD75" s="35">
        <f t="shared" si="118"/>
        <v>0.4</v>
      </c>
      <c r="AE75" s="35">
        <f t="shared" si="119"/>
        <v>1.5</v>
      </c>
      <c r="AF75" s="35">
        <f t="shared" si="120"/>
        <v>1.8</v>
      </c>
      <c r="AG75" s="35">
        <f>ROUND(IF('Indicator Data'!K78=0,0,IF('Indicator Data'!K78&gt;AG$195,10,IF('Indicator Data'!K78&lt;AG$194,0,10-(AG$195-'Indicator Data'!K78)/(AG$195-AG$194)*10))),1)</f>
        <v>9.5</v>
      </c>
      <c r="AH75" s="35">
        <f t="shared" si="121"/>
        <v>9.1</v>
      </c>
      <c r="AI75" s="35">
        <f t="shared" si="122"/>
        <v>9.6</v>
      </c>
      <c r="AJ75" s="35">
        <f t="shared" si="123"/>
        <v>5.3</v>
      </c>
      <c r="AK75" s="35">
        <f t="shared" si="124"/>
        <v>4.5</v>
      </c>
      <c r="AL75" s="35">
        <f t="shared" si="125"/>
        <v>4.9000000000000004</v>
      </c>
      <c r="AM75" s="35">
        <f t="shared" si="126"/>
        <v>2.7</v>
      </c>
      <c r="AN75" s="35">
        <f t="shared" si="127"/>
        <v>6.8</v>
      </c>
      <c r="AO75" s="143">
        <f t="shared" si="128"/>
        <v>9.4</v>
      </c>
      <c r="AP75" s="143">
        <f t="shared" si="148"/>
        <v>5.0999999999999996</v>
      </c>
      <c r="AQ75" s="143">
        <f t="shared" si="129"/>
        <v>7</v>
      </c>
      <c r="AR75" s="143">
        <f t="shared" si="130"/>
        <v>4.3</v>
      </c>
      <c r="AS75" s="35">
        <f t="shared" si="131"/>
        <v>8.1999999999999993</v>
      </c>
      <c r="AT75" s="35">
        <f>IF('Indicator Data'!L78="No data","x",IF('Indicator Data'!CD78&lt;1000,"x",ROUND((IF('Indicator Data'!L78&gt;AT$195,10,IF('Indicator Data'!L78&lt;AT$194,0,10-(AT$195-'Indicator Data'!L78)/(AT$195-AT$194)*10))),1)))</f>
        <v>0.9</v>
      </c>
      <c r="AU75" s="143">
        <f t="shared" si="132"/>
        <v>4.5999999999999996</v>
      </c>
      <c r="AV75" s="35" t="str">
        <f>IF('Indicator Data'!M78="No data","x",ROUND(IF('Indicator Data'!M78=0,0,IF(LOG('Indicator Data'!M78)&gt;AV$195,10,IF(LOG('Indicator Data'!M78)&lt;AV$194,0,10-(AV$195-LOG('Indicator Data'!M78))/(AV$195-AV$194)*10))),1))</f>
        <v>x</v>
      </c>
      <c r="AW75" s="36" t="str">
        <f>IF(AV75="x","x",'Indicator Data'!M78/'Indicator Data'!$CC78)</f>
        <v>x</v>
      </c>
      <c r="AX75" s="35" t="str">
        <f t="shared" si="149"/>
        <v>x</v>
      </c>
      <c r="AY75" s="35" t="str">
        <f t="shared" si="150"/>
        <v>x</v>
      </c>
      <c r="AZ75" s="35" t="str">
        <f>IF('Indicator Data'!N78="No data","x",ROUND(IF('Indicator Data'!N78=0,0,IF(LOG('Indicator Data'!N78)&gt;AZ$195,10,IF(LOG('Indicator Data'!N78)&lt;AZ$194,0,10-(AZ$195-LOG('Indicator Data'!N78))/(AZ$195-AZ$194)*10))),1))</f>
        <v>x</v>
      </c>
      <c r="BA75" s="36" t="str">
        <f>IF(AZ75="x","x",'Indicator Data'!N78/'Indicator Data'!$CC78)</f>
        <v>x</v>
      </c>
      <c r="BB75" s="35" t="str">
        <f t="shared" si="151"/>
        <v>x</v>
      </c>
      <c r="BC75" s="35" t="str">
        <f t="shared" si="152"/>
        <v>x</v>
      </c>
      <c r="BD75" s="35" t="str">
        <f>IF('Indicator Data'!O78="No data","x",ROUND(IF('Indicator Data'!O78=0,0,IF(LOG('Indicator Data'!O78)&gt;BD$195,10,IF(LOG('Indicator Data'!O78)&lt;BD$194,0,10-(BD$195-LOG('Indicator Data'!O78))/(BD$195-BD$194)*10))),1))</f>
        <v>x</v>
      </c>
      <c r="BE75" s="36" t="str">
        <f>IF(BD75="x","x",'Indicator Data'!O78/'Indicator Data'!$CC78)</f>
        <v>x</v>
      </c>
      <c r="BF75" s="35" t="str">
        <f t="shared" si="153"/>
        <v>x</v>
      </c>
      <c r="BG75" s="35" t="str">
        <f t="shared" si="154"/>
        <v>x</v>
      </c>
      <c r="BH75" s="35" t="str">
        <f>IF('Indicator Data'!P78="No data","x",ROUND(IF('Indicator Data'!P78=0,0,IF(LOG('Indicator Data'!P78)&gt;BH$195,10,IF(LOG('Indicator Data'!P78)&lt;BH$194,0,10-(BH$195-LOG('Indicator Data'!P78))/(BH$195-BH$194)*10))),1))</f>
        <v>x</v>
      </c>
      <c r="BI75" s="36" t="str">
        <f>IF(BH75="x","x",'Indicator Data'!P78/'Indicator Data'!$CC78)</f>
        <v>x</v>
      </c>
      <c r="BJ75" s="35" t="str">
        <f t="shared" si="155"/>
        <v>x</v>
      </c>
      <c r="BK75" s="35" t="str">
        <f t="shared" si="156"/>
        <v>x</v>
      </c>
      <c r="BL75" s="35" t="str">
        <f t="shared" si="157"/>
        <v>x</v>
      </c>
      <c r="BM75" s="35">
        <f>ROUND(IF('Indicator Data'!Q78=0,0,IF(LOG('Indicator Data'!Q78)&gt;BM$195,10,IF(LOG('Indicator Data'!Q78)&lt;BM$194,0,10-(BM$195-LOG('Indicator Data'!Q78))/(BM$195-BM$194)*10))),1)</f>
        <v>7.4</v>
      </c>
      <c r="BN75" s="35">
        <f>ROUND(IF('Indicator Data'!R78=0,0,IF(LOG('Indicator Data'!R78)&gt;BN$195,10,IF(LOG('Indicator Data'!R78)&lt;BN$194,0,10-(BN$195-LOG('Indicator Data'!R78))/(BN$195-BN$194)*10))),1)</f>
        <v>9.1</v>
      </c>
      <c r="BO75" s="35">
        <f t="shared" si="158"/>
        <v>8.5333333333333332</v>
      </c>
      <c r="BP75" s="36">
        <f>'Indicator Data'!Q78/'Indicator Data'!$CC78</f>
        <v>0.18283780402476638</v>
      </c>
      <c r="BQ75" s="36">
        <f>'Indicator Data'!R78/'Indicator Data'!$CC78</f>
        <v>0.36114288809968992</v>
      </c>
      <c r="BR75" s="35">
        <f t="shared" si="133"/>
        <v>1.8</v>
      </c>
      <c r="BS75" s="35">
        <f t="shared" si="134"/>
        <v>4.5</v>
      </c>
      <c r="BT75" s="35">
        <f t="shared" si="135"/>
        <v>3.6</v>
      </c>
      <c r="BU75" s="35">
        <f t="shared" si="159"/>
        <v>6.7</v>
      </c>
      <c r="BV75" s="35">
        <f>ROUND(IF('Indicator Data'!S78=0,0,IF(LOG('Indicator Data'!S78)&gt;BV$195,10,IF(LOG('Indicator Data'!S78)&lt;BV$194,0,10-(BV$195-LOG('Indicator Data'!S78))/(BV$195-BV$194)*10))),1)</f>
        <v>7.2</v>
      </c>
      <c r="BW75" s="35">
        <f>ROUND(IF('Indicator Data'!T78=0,0,IF(LOG('Indicator Data'!T78)&gt;BW$195,10,IF(LOG('Indicator Data'!T78)&lt;BW$194,0,10-(BW$195-LOG('Indicator Data'!T78))/(BW$195-BW$194)*10))),1)</f>
        <v>6.9</v>
      </c>
      <c r="BX75" s="35">
        <f t="shared" si="160"/>
        <v>7</v>
      </c>
      <c r="BY75" s="36">
        <f>'Indicator Data'!S78/'Indicator Data'!$CC78</f>
        <v>0.13461709481185569</v>
      </c>
      <c r="BZ75" s="36">
        <f>'Indicator Data'!T78/'Indicator Data'!$CC78</f>
        <v>8.0873806785932104E-2</v>
      </c>
      <c r="CA75" s="35">
        <f t="shared" si="136"/>
        <v>2.2000000000000002</v>
      </c>
      <c r="CB75" s="35">
        <f t="shared" si="137"/>
        <v>0.8</v>
      </c>
      <c r="CC75" s="35">
        <f t="shared" si="161"/>
        <v>1.2666666666666666</v>
      </c>
      <c r="CD75" s="35">
        <f t="shared" si="162"/>
        <v>4.7</v>
      </c>
      <c r="CE75" s="35">
        <f t="shared" si="163"/>
        <v>5.8</v>
      </c>
      <c r="CF75" s="35">
        <f>ROUND(IF('Indicator Data'!U78=0,0,IF(LOG('Indicator Data'!U78)&gt;CF$195,10,IF(LOG('Indicator Data'!U78)&lt;CF$194,0,10-(CF$195-LOG('Indicator Data'!U78))/(CF$195-CF$194)*10))),1)</f>
        <v>8.1999999999999993</v>
      </c>
      <c r="CG75" s="36">
        <f>'Indicator Data'!U78/'Indicator Data'!$CC78</f>
        <v>0.70848501872172776</v>
      </c>
      <c r="CH75" s="35">
        <f t="shared" si="138"/>
        <v>7.9</v>
      </c>
      <c r="CI75" s="35">
        <f t="shared" si="164"/>
        <v>8.1</v>
      </c>
      <c r="CJ75" s="35">
        <f>ROUND(IF('Indicator Data'!V78=0,0,IF(LOG('Indicator Data'!V78)&gt;CJ$195,10,IF(LOG('Indicator Data'!V78)&lt;CJ$194,0,10-(CJ$195-LOG('Indicator Data'!V78))/(CJ$195-CJ$194)*10))),1)</f>
        <v>8.4</v>
      </c>
      <c r="CK75" s="36">
        <f>IF('Indicator Data'!V78/'Indicator Data'!$CC78&gt;1,1,'Indicator Data'!V78/'Indicator Data'!$CC78)</f>
        <v>0.88104099600605612</v>
      </c>
      <c r="CL75" s="35">
        <f t="shared" si="139"/>
        <v>8.8000000000000007</v>
      </c>
      <c r="CM75" s="35">
        <f t="shared" si="165"/>
        <v>8.6</v>
      </c>
      <c r="CN75" s="35">
        <f>ROUND(IF('Indicator Data'!W78=0,0,IF(LOG('Indicator Data'!W78)&gt;CN$195,10,IF(LOG('Indicator Data'!W78)&lt;CN$194,0,10-(CN$195-LOG('Indicator Data'!W78))/(CN$195-CN$194)*10))),1)</f>
        <v>8.3000000000000007</v>
      </c>
      <c r="CO75" s="36">
        <f>'Indicator Data'!W78/'Indicator Data'!$CC78</f>
        <v>0.8473128441033515</v>
      </c>
      <c r="CP75" s="35">
        <f t="shared" si="140"/>
        <v>8.5</v>
      </c>
      <c r="CQ75" s="35">
        <f t="shared" si="166"/>
        <v>8.4</v>
      </c>
      <c r="CR75" s="35">
        <f t="shared" si="141"/>
        <v>7.9</v>
      </c>
      <c r="CS75" s="35">
        <f>IF('Indicator Data'!BS78="No data","x",ROUND(IF('Indicator Data'!BS78&gt;CS$195,0,IF('Indicator Data'!BS78&lt;CS$194,10,(CS$195-'Indicator Data'!BS78)/(CS$195-CS$194)*10)),1))</f>
        <v>2.1</v>
      </c>
      <c r="CT75" s="35">
        <f>IF('Indicator Data'!BT78="No data","x",ROUND(IF('Indicator Data'!BT78&gt;CT$195,0,IF('Indicator Data'!BT78&lt;CT$194,10,(CT$195-'Indicator Data'!BT78)/(CT$195-CT$194)*10)),1))</f>
        <v>0.9</v>
      </c>
      <c r="CU75" s="35">
        <f>IF('Indicator Data'!AC78="No data","x",ROUND(IF('Indicator Data'!AC78&gt;CU$195,0,IF('Indicator Data'!AC78&lt;CU$194,10,(CU$195-'Indicator Data'!AC78)/(CU$195-CU$194)*10)),1))</f>
        <v>1.6</v>
      </c>
      <c r="CV75" s="35">
        <f t="shared" si="142"/>
        <v>1.5</v>
      </c>
      <c r="CW75" s="35">
        <f>IF('Indicator Data'!X78="No data","x",ROUND(IF(LOG('Indicator Data'!X78)&gt;CW$195,10,IF(LOG('Indicator Data'!X78)&lt;CW$194,0,10-(CW$195-LOG('Indicator Data'!X78))/(CW$195-CW$194)*10)),1))</f>
        <v>6.4</v>
      </c>
      <c r="CX75" s="35">
        <f>IF('Indicator Data'!Y78="No data","x",ROUND(IF('Indicator Data'!Y78&gt;CX$195,10,IF('Indicator Data'!Y78&lt;CX$194,0,10-(CX$195-'Indicator Data'!Y78)/(CX$195-CX$194)*10)),1))</f>
        <v>5.5</v>
      </c>
      <c r="CY75" s="35">
        <f>IF('Indicator Data'!Z78="No data","x",ROUND(IF('Indicator Data'!Z78&gt;CY$195,10,IF('Indicator Data'!Z78&lt;CY$194,0,10-(CY$195-'Indicator Data'!Z78)/(CY$195-CY$194)*10)),1))</f>
        <v>5.8</v>
      </c>
      <c r="CZ75" s="35">
        <f>IF('Indicator Data'!AA78="No data","x",ROUND(IF('Indicator Data'!AA78&gt;CZ$195,10,IF('Indicator Data'!AA78&lt;CZ$194,0,10-(CZ$195-'Indicator Data'!AA78)/(CZ$195-CZ$194)*10)),1))</f>
        <v>6.2</v>
      </c>
      <c r="DA75" s="35">
        <f t="shared" si="167"/>
        <v>6</v>
      </c>
      <c r="DB75" s="35">
        <f t="shared" si="168"/>
        <v>4.5</v>
      </c>
      <c r="DC75" s="35">
        <f>IF('Indicator Data'!AF78="No data","x",ROUND(IF('Indicator Data'!AF78&gt;DC$195,10,IF('Indicator Data'!AF78&lt;DC$194,0,10-(DC$195-'Indicator Data'!AF78)/(DC$195-DC$194)*10)),1))</f>
        <v>4.3</v>
      </c>
      <c r="DD75" s="35">
        <f>IF('Indicator Data'!AG78="No data","x",ROUND(IF('Indicator Data'!AG78&gt;DD$195,10,IF('Indicator Data'!AG78&lt;DD$194,0,10-(DD$195-'Indicator Data'!AG78)/(DD$195-DD$194)*10)),1))</f>
        <v>3.5</v>
      </c>
      <c r="DE75" s="35">
        <f t="shared" si="169"/>
        <v>5.3</v>
      </c>
      <c r="DF75" s="35">
        <f>IF('Indicator Data'!AB78="No data","x",ROUND(IF('Indicator Data'!AB78&gt;DF$195,10,IF('Indicator Data'!AB78&lt;DF$194,0,10-(DF$195-'Indicator Data'!AB78)/(DF$195-DF$194)*10)),1))</f>
        <v>2</v>
      </c>
      <c r="DG75" s="35">
        <f t="shared" si="170"/>
        <v>1.7</v>
      </c>
      <c r="DH75" s="144">
        <f>IF('Indicator Data'!AD78="No data","x",'Indicator Data'!AD78/'Indicator Data'!$CB78)</f>
        <v>4.0900154756250828E-4</v>
      </c>
      <c r="DI75" s="35">
        <f t="shared" si="171"/>
        <v>5.9</v>
      </c>
      <c r="DJ75" s="35">
        <f>IF('Indicator Data'!AE78="No data","x",ROUND(IF('Indicator Data'!AE78&gt;DJ$195,0,IF('Indicator Data'!AE78&lt;DJ$194,10,(DJ$195-'Indicator Data'!AE78)/(DJ$195-DJ$194)*10)),1))</f>
        <v>6</v>
      </c>
      <c r="DK75" s="35">
        <f t="shared" si="172"/>
        <v>6</v>
      </c>
      <c r="DL75" s="35">
        <f t="shared" si="173"/>
        <v>4.3</v>
      </c>
      <c r="DM75" s="37">
        <f t="shared" si="143"/>
        <v>5.9</v>
      </c>
      <c r="DN75" s="38">
        <f t="shared" si="144"/>
        <v>6.5</v>
      </c>
      <c r="DO75" s="35">
        <f>ROUND(IF('Indicator Data'!AH78=0,0,IF('Indicator Data'!AH78&gt;DO$195,10,IF('Indicator Data'!AH78&lt;DO$194,0,10-(DO$195-'Indicator Data'!AH78)/(DO$195-DO$194)*10))),1)</f>
        <v>4.0999999999999996</v>
      </c>
      <c r="DP75" s="35">
        <f>ROUND(IF('Indicator Data'!AI78=0,0,IF(LOG('Indicator Data'!AI78)&gt;LOG(DP$195),10,IF(LOG('Indicator Data'!AI78)&lt;LOG(DP$194),0,10-(LOG(DP$195)-LOG('Indicator Data'!AI78))/(LOG(DP$195)-LOG(DP$194))*10))),1)</f>
        <v>3.1</v>
      </c>
      <c r="DQ75" s="37">
        <f t="shared" si="145"/>
        <v>3.6</v>
      </c>
      <c r="DR75" s="35">
        <f>'Indicator Data'!AJ78</f>
        <v>0</v>
      </c>
      <c r="DS75" s="35">
        <f>'Indicator Data'!AK78</f>
        <v>0</v>
      </c>
      <c r="DT75" s="37">
        <f t="shared" si="146"/>
        <v>0</v>
      </c>
      <c r="DU75" s="38">
        <f t="shared" si="147"/>
        <v>2.5</v>
      </c>
      <c r="DV75" s="13"/>
      <c r="DW75" s="83"/>
    </row>
    <row r="76" spans="1:127" s="2" customFormat="1" x14ac:dyDescent="0.3">
      <c r="A76" s="98" t="str">
        <f>'Indicator Data'!A79</f>
        <v>Hungary</v>
      </c>
      <c r="B76" s="39" t="str">
        <f>'Indicator Data'!B79</f>
        <v>HUN</v>
      </c>
      <c r="C76" s="35">
        <f>ROUND(IF('Indicator Data'!C79=0,0.1,IF(LOG('Indicator Data'!C79)&gt;C$195,10,IF(LOG('Indicator Data'!C79)&lt;C$194,0,10-(C$195-LOG('Indicator Data'!C79))/(C$195-C$194)*10))),1)</f>
        <v>6.1</v>
      </c>
      <c r="D76" s="35">
        <f>ROUND(IF('Indicator Data'!D79=0,0.1,IF(LOG('Indicator Data'!D79)&gt;D$195,10,IF(LOG('Indicator Data'!D79)&lt;D$194,0,10-(D$195-LOG('Indicator Data'!D79))/(D$195-D$194)*10))),1)</f>
        <v>0.1</v>
      </c>
      <c r="E76" s="35">
        <f t="shared" si="107"/>
        <v>3.7</v>
      </c>
      <c r="F76" s="35">
        <f>IF('Indicator Data'!E79="No data",0.1,(ROUND(IF('Indicator Data'!E79=0,0,IF(LOG('Indicator Data'!E79)&gt;F$195,10,IF(LOG('Indicator Data'!E79)&lt;F$194,0,10-(F$195-LOG('Indicator Data'!E79))/(F$195-F$194)*10))),1)))</f>
        <v>7.6</v>
      </c>
      <c r="G76" s="35">
        <f>ROUND(IF('Indicator Data'!F79=0,0,IF(LOG('Indicator Data'!F79)&gt;G$195,10,IF(LOG('Indicator Data'!F79)&lt;G$194,0,10-(G$195-LOG('Indicator Data'!F79))/(G$195-G$194)*10))),1)</f>
        <v>0</v>
      </c>
      <c r="H76" s="35">
        <f>ROUND(IF('Indicator Data'!G79=0,0,IF(LOG('Indicator Data'!G79)&gt;H$195,10,IF(LOG('Indicator Data'!G79)&lt;H$194,0,10-(H$195-LOG('Indicator Data'!G79))/(H$195-H$194)*10))),1)</f>
        <v>0</v>
      </c>
      <c r="I76" s="35">
        <f>ROUND(IF('Indicator Data'!H79=0,0,IF(LOG('Indicator Data'!H79)&gt;I$195,10,IF(LOG('Indicator Data'!H79)&lt;I$194,0,10-(I$195-LOG('Indicator Data'!H79))/(I$195-I$194)*10))),1)</f>
        <v>0</v>
      </c>
      <c r="J76" s="35">
        <f t="shared" si="108"/>
        <v>0</v>
      </c>
      <c r="K76" s="35">
        <f>ROUND(IF('Indicator Data'!I79=0,0,IF(LOG('Indicator Data'!I79)&gt;K$195,10,IF(LOG('Indicator Data'!I79)&lt;K$194,0,10-(K$195-LOG('Indicator Data'!I79))/(K$195-K$194)*10))),1)</f>
        <v>0</v>
      </c>
      <c r="L76" s="35">
        <f t="shared" si="109"/>
        <v>0</v>
      </c>
      <c r="M76" s="35">
        <f>ROUND(IF('Indicator Data'!J79=0,0,IF(LOG('Indicator Data'!J79)&gt;M$195,10,IF(LOG('Indicator Data'!J79)&lt;M$194,0,10-(M$195-LOG('Indicator Data'!J79))/(M$195-M$194)*10))),1)</f>
        <v>0</v>
      </c>
      <c r="N76" s="36">
        <f>'Indicator Data'!C79/'Indicator Data'!$CC79</f>
        <v>2.7249849650080106E-4</v>
      </c>
      <c r="O76" s="36">
        <f>'Indicator Data'!D79/'Indicator Data'!$CC79</f>
        <v>0</v>
      </c>
      <c r="P76" s="36">
        <f>IF(F76=0.1,"x",'Indicator Data'!E79/'Indicator Data'!$CC79)</f>
        <v>1.0900272499855172E-2</v>
      </c>
      <c r="Q76" s="36">
        <f>'Indicator Data'!F79/'Indicator Data'!$CC79</f>
        <v>0</v>
      </c>
      <c r="R76" s="36">
        <f>'Indicator Data'!G79/'Indicator Data'!$CC79</f>
        <v>0</v>
      </c>
      <c r="S76" s="36">
        <f>'Indicator Data'!H79/'Indicator Data'!$CC79</f>
        <v>0</v>
      </c>
      <c r="T76" s="36">
        <f>'Indicator Data'!I79/'Indicator Data'!$CC79</f>
        <v>0</v>
      </c>
      <c r="U76" s="36">
        <f>'Indicator Data'!J79/'Indicator Data'!$CC79</f>
        <v>0</v>
      </c>
      <c r="V76" s="35">
        <f t="shared" si="110"/>
        <v>1.4</v>
      </c>
      <c r="W76" s="35">
        <f t="shared" si="111"/>
        <v>0</v>
      </c>
      <c r="X76" s="35">
        <f t="shared" si="112"/>
        <v>0.7</v>
      </c>
      <c r="Y76" s="35">
        <f t="shared" si="113"/>
        <v>7.3</v>
      </c>
      <c r="Z76" s="35">
        <f t="shared" si="114"/>
        <v>0</v>
      </c>
      <c r="AA76" s="35">
        <f t="shared" si="115"/>
        <v>0</v>
      </c>
      <c r="AB76" s="35">
        <f t="shared" si="116"/>
        <v>0</v>
      </c>
      <c r="AC76" s="35">
        <f t="shared" si="117"/>
        <v>0</v>
      </c>
      <c r="AD76" s="35">
        <f t="shared" si="118"/>
        <v>0</v>
      </c>
      <c r="AE76" s="35">
        <f t="shared" si="119"/>
        <v>0</v>
      </c>
      <c r="AF76" s="35">
        <f t="shared" si="120"/>
        <v>0</v>
      </c>
      <c r="AG76" s="35">
        <f>ROUND(IF('Indicator Data'!K79=0,0,IF('Indicator Data'!K79&gt;AG$195,10,IF('Indicator Data'!K79&lt;AG$194,0,10-(AG$195-'Indicator Data'!K79)/(AG$195-AG$194)*10))),1)</f>
        <v>2.9</v>
      </c>
      <c r="AH76" s="35">
        <f t="shared" si="121"/>
        <v>3.8</v>
      </c>
      <c r="AI76" s="35">
        <f t="shared" si="122"/>
        <v>0.1</v>
      </c>
      <c r="AJ76" s="35">
        <f t="shared" si="123"/>
        <v>0</v>
      </c>
      <c r="AK76" s="35">
        <f t="shared" si="124"/>
        <v>0</v>
      </c>
      <c r="AL76" s="35">
        <f t="shared" si="125"/>
        <v>0</v>
      </c>
      <c r="AM76" s="35">
        <f t="shared" si="126"/>
        <v>0</v>
      </c>
      <c r="AN76" s="35">
        <f t="shared" si="127"/>
        <v>0</v>
      </c>
      <c r="AO76" s="143">
        <f t="shared" si="128"/>
        <v>2.2999999999999998</v>
      </c>
      <c r="AP76" s="143">
        <f t="shared" si="148"/>
        <v>7.5</v>
      </c>
      <c r="AQ76" s="143">
        <f t="shared" si="129"/>
        <v>0</v>
      </c>
      <c r="AR76" s="143">
        <f t="shared" si="130"/>
        <v>0</v>
      </c>
      <c r="AS76" s="35">
        <f t="shared" si="131"/>
        <v>1.5</v>
      </c>
      <c r="AT76" s="35">
        <f>IF('Indicator Data'!L79="No data","x",IF('Indicator Data'!CD79&lt;1000,"x",ROUND((IF('Indicator Data'!L79&gt;AT$195,10,IF('Indicator Data'!L79&lt;AT$194,0,10-(AT$195-'Indicator Data'!L79)/(AT$195-AT$194)*10))),1)))</f>
        <v>5.6</v>
      </c>
      <c r="AU76" s="143">
        <f t="shared" si="132"/>
        <v>3.6</v>
      </c>
      <c r="AV76" s="35">
        <f>IF('Indicator Data'!M79="No data","x",ROUND(IF('Indicator Data'!M79=0,0,IF(LOG('Indicator Data'!M79)&gt;AV$195,10,IF(LOG('Indicator Data'!M79)&lt;AV$194,0,10-(AV$195-LOG('Indicator Data'!M79))/(AV$195-AV$194)*10))),1))</f>
        <v>8.5</v>
      </c>
      <c r="AW76" s="36">
        <f>IF(AV76="x","x",'Indicator Data'!M79/'Indicator Data'!$CC79)</f>
        <v>0.88815104439407055</v>
      </c>
      <c r="AX76" s="35">
        <f t="shared" si="149"/>
        <v>9.9</v>
      </c>
      <c r="AY76" s="35">
        <f t="shared" si="150"/>
        <v>9.3000000000000007</v>
      </c>
      <c r="AZ76" s="35" t="str">
        <f>IF('Indicator Data'!N79="No data","x",ROUND(IF('Indicator Data'!N79=0,0,IF(LOG('Indicator Data'!N79)&gt;AZ$195,10,IF(LOG('Indicator Data'!N79)&lt;AZ$194,0,10-(AZ$195-LOG('Indicator Data'!N79))/(AZ$195-AZ$194)*10))),1))</f>
        <v>x</v>
      </c>
      <c r="BA76" s="36" t="str">
        <f>IF(AZ76="x","x",'Indicator Data'!N79/'Indicator Data'!$CC79)</f>
        <v>x</v>
      </c>
      <c r="BB76" s="35" t="str">
        <f t="shared" si="151"/>
        <v>x</v>
      </c>
      <c r="BC76" s="35" t="str">
        <f t="shared" si="152"/>
        <v>x</v>
      </c>
      <c r="BD76" s="35" t="str">
        <f>IF('Indicator Data'!O79="No data","x",ROUND(IF('Indicator Data'!O79=0,0,IF(LOG('Indicator Data'!O79)&gt;BD$195,10,IF(LOG('Indicator Data'!O79)&lt;BD$194,0,10-(BD$195-LOG('Indicator Data'!O79))/(BD$195-BD$194)*10))),1))</f>
        <v>x</v>
      </c>
      <c r="BE76" s="36" t="str">
        <f>IF(BD76="x","x",'Indicator Data'!O79/'Indicator Data'!$CC79)</f>
        <v>x</v>
      </c>
      <c r="BF76" s="35" t="str">
        <f t="shared" si="153"/>
        <v>x</v>
      </c>
      <c r="BG76" s="35" t="str">
        <f t="shared" si="154"/>
        <v>x</v>
      </c>
      <c r="BH76" s="35" t="str">
        <f>IF('Indicator Data'!P79="No data","x",ROUND(IF('Indicator Data'!P79=0,0,IF(LOG('Indicator Data'!P79)&gt;BH$195,10,IF(LOG('Indicator Data'!P79)&lt;BH$194,0,10-(BH$195-LOG('Indicator Data'!P79))/(BH$195-BH$194)*10))),1))</f>
        <v>x</v>
      </c>
      <c r="BI76" s="36" t="str">
        <f>IF(BH76="x","x",'Indicator Data'!P79/'Indicator Data'!$CC79)</f>
        <v>x</v>
      </c>
      <c r="BJ76" s="35" t="str">
        <f t="shared" si="155"/>
        <v>x</v>
      </c>
      <c r="BK76" s="35" t="str">
        <f t="shared" si="156"/>
        <v>x</v>
      </c>
      <c r="BL76" s="35">
        <f t="shared" si="157"/>
        <v>9.3000000000000007</v>
      </c>
      <c r="BM76" s="35">
        <f>ROUND(IF('Indicator Data'!Q79=0,0,IF(LOG('Indicator Data'!Q79)&gt;BM$195,10,IF(LOG('Indicator Data'!Q79)&lt;BM$194,0,10-(BM$195-LOG('Indicator Data'!Q79))/(BM$195-BM$194)*10))),1)</f>
        <v>0</v>
      </c>
      <c r="BN76" s="35">
        <f>ROUND(IF('Indicator Data'!R79=0,0,IF(LOG('Indicator Data'!R79)&gt;BN$195,10,IF(LOG('Indicator Data'!R79)&lt;BN$194,0,10-(BN$195-LOG('Indicator Data'!R79))/(BN$195-BN$194)*10))),1)</f>
        <v>0</v>
      </c>
      <c r="BO76" s="35">
        <f t="shared" si="158"/>
        <v>0</v>
      </c>
      <c r="BP76" s="36">
        <f>'Indicator Data'!Q79/'Indicator Data'!$CC79</f>
        <v>0</v>
      </c>
      <c r="BQ76" s="36">
        <f>'Indicator Data'!R79/'Indicator Data'!$CC79</f>
        <v>0</v>
      </c>
      <c r="BR76" s="35">
        <f t="shared" si="133"/>
        <v>0</v>
      </c>
      <c r="BS76" s="35">
        <f t="shared" si="134"/>
        <v>0</v>
      </c>
      <c r="BT76" s="35">
        <f t="shared" si="135"/>
        <v>0</v>
      </c>
      <c r="BU76" s="35">
        <f t="shared" si="159"/>
        <v>0</v>
      </c>
      <c r="BV76" s="35">
        <f>ROUND(IF('Indicator Data'!S79=0,0,IF(LOG('Indicator Data'!S79)&gt;BV$195,10,IF(LOG('Indicator Data'!S79)&lt;BV$194,0,10-(BV$195-LOG('Indicator Data'!S79))/(BV$195-BV$194)*10))),1)</f>
        <v>0</v>
      </c>
      <c r="BW76" s="35">
        <f>ROUND(IF('Indicator Data'!T79=0,0,IF(LOG('Indicator Data'!T79)&gt;BW$195,10,IF(LOG('Indicator Data'!T79)&lt;BW$194,0,10-(BW$195-LOG('Indicator Data'!T79))/(BW$195-BW$194)*10))),1)</f>
        <v>0</v>
      </c>
      <c r="BX76" s="35">
        <f t="shared" si="160"/>
        <v>0</v>
      </c>
      <c r="BY76" s="36">
        <f>'Indicator Data'!S79/'Indicator Data'!$CC79</f>
        <v>0</v>
      </c>
      <c r="BZ76" s="36">
        <f>'Indicator Data'!T79/'Indicator Data'!$CC79</f>
        <v>0</v>
      </c>
      <c r="CA76" s="35">
        <f t="shared" si="136"/>
        <v>0</v>
      </c>
      <c r="CB76" s="35">
        <f t="shared" si="137"/>
        <v>0</v>
      </c>
      <c r="CC76" s="35">
        <f t="shared" si="161"/>
        <v>0</v>
      </c>
      <c r="CD76" s="35">
        <f t="shared" si="162"/>
        <v>0</v>
      </c>
      <c r="CE76" s="35">
        <f t="shared" si="163"/>
        <v>0</v>
      </c>
      <c r="CF76" s="35">
        <f>ROUND(IF('Indicator Data'!U79=0,0,IF(LOG('Indicator Data'!U79)&gt;CF$195,10,IF(LOG('Indicator Data'!U79)&lt;CF$194,0,10-(CF$195-LOG('Indicator Data'!U79))/(CF$195-CF$194)*10))),1)</f>
        <v>0</v>
      </c>
      <c r="CG76" s="36">
        <f>'Indicator Data'!U79/'Indicator Data'!$CC79</f>
        <v>0</v>
      </c>
      <c r="CH76" s="35">
        <f t="shared" si="138"/>
        <v>0</v>
      </c>
      <c r="CI76" s="35">
        <f t="shared" si="164"/>
        <v>0</v>
      </c>
      <c r="CJ76" s="35">
        <f>ROUND(IF('Indicator Data'!V79=0,0,IF(LOG('Indicator Data'!V79)&gt;CJ$195,10,IF(LOG('Indicator Data'!V79)&lt;CJ$194,0,10-(CJ$195-LOG('Indicator Data'!V79))/(CJ$195-CJ$194)*10))),1)</f>
        <v>0</v>
      </c>
      <c r="CK76" s="36">
        <f>IF('Indicator Data'!V79/'Indicator Data'!$CC79&gt;1,1,'Indicator Data'!V79/'Indicator Data'!$CC79)</f>
        <v>0</v>
      </c>
      <c r="CL76" s="35">
        <f t="shared" si="139"/>
        <v>0</v>
      </c>
      <c r="CM76" s="35">
        <f t="shared" si="165"/>
        <v>0</v>
      </c>
      <c r="CN76" s="35">
        <f>ROUND(IF('Indicator Data'!W79=0,0,IF(LOG('Indicator Data'!W79)&gt;CN$195,10,IF(LOG('Indicator Data'!W79)&lt;CN$194,0,10-(CN$195-LOG('Indicator Data'!W79))/(CN$195-CN$194)*10))),1)</f>
        <v>0</v>
      </c>
      <c r="CO76" s="36">
        <f>'Indicator Data'!W79/'Indicator Data'!$CC79</f>
        <v>0</v>
      </c>
      <c r="CP76" s="35">
        <f t="shared" si="140"/>
        <v>0</v>
      </c>
      <c r="CQ76" s="35">
        <f t="shared" si="166"/>
        <v>0</v>
      </c>
      <c r="CR76" s="35">
        <f t="shared" si="141"/>
        <v>0</v>
      </c>
      <c r="CS76" s="35">
        <f>IF('Indicator Data'!BS79="No data","x",ROUND(IF('Indicator Data'!BS79&gt;CS$195,0,IF('Indicator Data'!BS79&lt;CS$194,10,(CS$195-'Indicator Data'!BS79)/(CS$195-CS$194)*10)),1))</f>
        <v>0.2</v>
      </c>
      <c r="CT76" s="35">
        <f>IF('Indicator Data'!BT79="No data","x",ROUND(IF('Indicator Data'!BT79&gt;CT$195,0,IF('Indicator Data'!BT79&lt;CT$194,10,(CT$195-'Indicator Data'!BT79)/(CT$195-CT$194)*10)),1))</f>
        <v>0</v>
      </c>
      <c r="CU76" s="35" t="str">
        <f>IF('Indicator Data'!AC79="No data","x",ROUND(IF('Indicator Data'!AC79&gt;CU$195,0,IF('Indicator Data'!AC79&lt;CU$194,10,(CU$195-'Indicator Data'!AC79)/(CU$195-CU$194)*10)),1))</f>
        <v>x</v>
      </c>
      <c r="CV76" s="35">
        <f t="shared" si="142"/>
        <v>0.1</v>
      </c>
      <c r="CW76" s="35">
        <f>IF('Indicator Data'!X79="No data","x",ROUND(IF(LOG('Indicator Data'!X79)&gt;CW$195,10,IF(LOG('Indicator Data'!X79)&lt;CW$194,0,10-(CW$195-LOG('Indicator Data'!X79))/(CW$195-CW$194)*10)),1))</f>
        <v>6.8</v>
      </c>
      <c r="CX76" s="35">
        <f>IF('Indicator Data'!Y79="No data","x",ROUND(IF('Indicator Data'!Y79&gt;CX$195,10,IF('Indicator Data'!Y79&lt;CX$194,0,10-(CX$195-'Indicator Data'!Y79)/(CX$195-CX$194)*10)),1))</f>
        <v>0.7</v>
      </c>
      <c r="CY76" s="35">
        <f>IF('Indicator Data'!Z79="No data","x",ROUND(IF('Indicator Data'!Z79&gt;CY$195,10,IF('Indicator Data'!Z79&lt;CY$194,0,10-(CY$195-'Indicator Data'!Z79)/(CY$195-CY$194)*10)),1))</f>
        <v>7.2</v>
      </c>
      <c r="CZ76" s="35">
        <f>IF('Indicator Data'!AA79="No data","x",ROUND(IF('Indicator Data'!AA79&gt;CZ$195,10,IF('Indicator Data'!AA79&lt;CZ$194,0,10-(CZ$195-'Indicator Data'!AA79)/(CZ$195-CZ$194)*10)),1))</f>
        <v>1.5</v>
      </c>
      <c r="DA76" s="35">
        <f t="shared" si="167"/>
        <v>4.0999999999999996</v>
      </c>
      <c r="DB76" s="35">
        <f t="shared" si="168"/>
        <v>2.8</v>
      </c>
      <c r="DC76" s="35">
        <f>IF('Indicator Data'!AF79="No data","x",ROUND(IF('Indicator Data'!AF79&gt;DC$195,10,IF('Indicator Data'!AF79&lt;DC$194,0,10-(DC$195-'Indicator Data'!AF79)/(DC$195-DC$194)*10)),1))</f>
        <v>1.5</v>
      </c>
      <c r="DD76" s="35">
        <f>IF('Indicator Data'!AG79="No data","x",ROUND(IF('Indicator Data'!AG79&gt;DD$195,10,IF('Indicator Data'!AG79&lt;DD$194,0,10-(DD$195-'Indicator Data'!AG79)/(DD$195-DD$194)*10)),1))</f>
        <v>0</v>
      </c>
      <c r="DE76" s="35">
        <f t="shared" si="169"/>
        <v>3</v>
      </c>
      <c r="DF76" s="35">
        <f>IF('Indicator Data'!AB79="No data","x",ROUND(IF('Indicator Data'!AB79&gt;DF$195,10,IF('Indicator Data'!AB79&lt;DF$194,0,10-(DF$195-'Indicator Data'!AB79)/(DF$195-DF$194)*10)),1))</f>
        <v>0</v>
      </c>
      <c r="DG76" s="35">
        <f t="shared" si="170"/>
        <v>0.1</v>
      </c>
      <c r="DH76" s="144">
        <f>IF('Indicator Data'!AD79="No data","x",'Indicator Data'!AD79/'Indicator Data'!$CB79)</f>
        <v>4.749310325195257E-4</v>
      </c>
      <c r="DI76" s="35">
        <f t="shared" si="171"/>
        <v>5.3</v>
      </c>
      <c r="DJ76" s="35">
        <f>IF('Indicator Data'!AE79="No data","x",ROUND(IF('Indicator Data'!AE79&gt;DJ$195,0,IF('Indicator Data'!AE79&lt;DJ$194,10,(DJ$195-'Indicator Data'!AE79)/(DJ$195-DJ$194)*10)),1))</f>
        <v>0</v>
      </c>
      <c r="DK76" s="35">
        <f t="shared" si="172"/>
        <v>2.7</v>
      </c>
      <c r="DL76" s="35">
        <f t="shared" si="173"/>
        <v>1.9</v>
      </c>
      <c r="DM76" s="37">
        <f t="shared" si="143"/>
        <v>4.8</v>
      </c>
      <c r="DN76" s="38">
        <f t="shared" si="144"/>
        <v>3.6</v>
      </c>
      <c r="DO76" s="35">
        <f>ROUND(IF('Indicator Data'!AH79=0,0,IF('Indicator Data'!AH79&gt;DO$195,10,IF('Indicator Data'!AH79&lt;DO$194,0,10-(DO$195-'Indicator Data'!AH79)/(DO$195-DO$194)*10))),1)</f>
        <v>0.2</v>
      </c>
      <c r="DP76" s="35">
        <f>ROUND(IF('Indicator Data'!AI79=0,0,IF(LOG('Indicator Data'!AI79)&gt;LOG(DP$195),10,IF(LOG('Indicator Data'!AI79)&lt;LOG(DP$194),0,10-(LOG(DP$195)-LOG('Indicator Data'!AI79))/(LOG(DP$195)-LOG(DP$194))*10))),1)</f>
        <v>0</v>
      </c>
      <c r="DQ76" s="37">
        <f t="shared" si="145"/>
        <v>0.1</v>
      </c>
      <c r="DR76" s="35">
        <f>'Indicator Data'!AJ79</f>
        <v>0</v>
      </c>
      <c r="DS76" s="35">
        <f>'Indicator Data'!AK79</f>
        <v>0</v>
      </c>
      <c r="DT76" s="37">
        <f t="shared" si="146"/>
        <v>0</v>
      </c>
      <c r="DU76" s="38">
        <f t="shared" si="147"/>
        <v>0.1</v>
      </c>
      <c r="DV76" s="13"/>
      <c r="DW76" s="83"/>
    </row>
    <row r="77" spans="1:127" s="2" customFormat="1" x14ac:dyDescent="0.3">
      <c r="A77" s="98" t="str">
        <f>'Indicator Data'!A80</f>
        <v>Iceland</v>
      </c>
      <c r="B77" s="39" t="str">
        <f>'Indicator Data'!B80</f>
        <v>ISL</v>
      </c>
      <c r="C77" s="35">
        <f>ROUND(IF('Indicator Data'!C80=0,0.1,IF(LOG('Indicator Data'!C80)&gt;C$195,10,IF(LOG('Indicator Data'!C80)&lt;C$194,0,10-(C$195-LOG('Indicator Data'!C80))/(C$195-C$194)*10))),1)</f>
        <v>4.2</v>
      </c>
      <c r="D77" s="35">
        <f>ROUND(IF('Indicator Data'!D80=0,0.1,IF(LOG('Indicator Data'!D80)&gt;D$195,10,IF(LOG('Indicator Data'!D80)&lt;D$194,0,10-(D$195-LOG('Indicator Data'!D80))/(D$195-D$194)*10))),1)</f>
        <v>5.3</v>
      </c>
      <c r="E77" s="35">
        <f t="shared" si="107"/>
        <v>4.8</v>
      </c>
      <c r="F77" s="35">
        <f>IF('Indicator Data'!E80="No data",0.1,(ROUND(IF('Indicator Data'!E80=0,0,IF(LOG('Indicator Data'!E80)&gt;F$195,10,IF(LOG('Indicator Data'!E80)&lt;F$194,0,10-(F$195-LOG('Indicator Data'!E80))/(F$195-F$194)*10))),1)))</f>
        <v>0.1</v>
      </c>
      <c r="G77" s="35">
        <f>ROUND(IF('Indicator Data'!F80=0,0,IF(LOG('Indicator Data'!F80)&gt;G$195,10,IF(LOG('Indicator Data'!F80)&lt;G$194,0,10-(G$195-LOG('Indicator Data'!F80))/(G$195-G$194)*10))),1)</f>
        <v>0</v>
      </c>
      <c r="H77" s="35">
        <f>ROUND(IF('Indicator Data'!G80=0,0,IF(LOG('Indicator Data'!G80)&gt;H$195,10,IF(LOG('Indicator Data'!G80)&lt;H$194,0,10-(H$195-LOG('Indicator Data'!G80))/(H$195-H$194)*10))),1)</f>
        <v>0</v>
      </c>
      <c r="I77" s="35">
        <f>ROUND(IF('Indicator Data'!H80=0,0,IF(LOG('Indicator Data'!H80)&gt;I$195,10,IF(LOG('Indicator Data'!H80)&lt;I$194,0,10-(I$195-LOG('Indicator Data'!H80))/(I$195-I$194)*10))),1)</f>
        <v>0</v>
      </c>
      <c r="J77" s="35">
        <f t="shared" si="108"/>
        <v>0</v>
      </c>
      <c r="K77" s="35">
        <f>ROUND(IF('Indicator Data'!I80=0,0,IF(LOG('Indicator Data'!I80)&gt;K$195,10,IF(LOG('Indicator Data'!I80)&lt;K$194,0,10-(K$195-LOG('Indicator Data'!I80))/(K$195-K$194)*10))),1)</f>
        <v>0</v>
      </c>
      <c r="L77" s="35">
        <f t="shared" si="109"/>
        <v>0</v>
      </c>
      <c r="M77" s="35">
        <f>ROUND(IF('Indicator Data'!J80=0,0,IF(LOG('Indicator Data'!J80)&gt;M$195,10,IF(LOG('Indicator Data'!J80)&lt;M$194,0,10-(M$195-LOG('Indicator Data'!J80))/(M$195-M$194)*10))),1)</f>
        <v>0</v>
      </c>
      <c r="N77" s="36">
        <f>'Indicator Data'!C80/'Indicator Data'!$CC80</f>
        <v>1.4611012697051881E-3</v>
      </c>
      <c r="O77" s="36">
        <f>'Indicator Data'!D80/'Indicator Data'!$CC80</f>
        <v>1.2126637693844538E-3</v>
      </c>
      <c r="P77" s="36" t="str">
        <f>IF(F77=0.1,"x",'Indicator Data'!E80/'Indicator Data'!$CC80)</f>
        <v>x</v>
      </c>
      <c r="Q77" s="36">
        <f>'Indicator Data'!F80/'Indicator Data'!$CC80</f>
        <v>0</v>
      </c>
      <c r="R77" s="36">
        <f>'Indicator Data'!G80/'Indicator Data'!$CC80</f>
        <v>0</v>
      </c>
      <c r="S77" s="36">
        <f>'Indicator Data'!H80/'Indicator Data'!$CC80</f>
        <v>0</v>
      </c>
      <c r="T77" s="36">
        <f>'Indicator Data'!I80/'Indicator Data'!$CC80</f>
        <v>0</v>
      </c>
      <c r="U77" s="36">
        <f>'Indicator Data'!J80/'Indicator Data'!$CC80</f>
        <v>0</v>
      </c>
      <c r="V77" s="35">
        <f t="shared" si="110"/>
        <v>7.3</v>
      </c>
      <c r="W77" s="35">
        <f t="shared" si="111"/>
        <v>10</v>
      </c>
      <c r="X77" s="35">
        <f t="shared" si="112"/>
        <v>9.1</v>
      </c>
      <c r="Y77" s="35">
        <f t="shared" si="113"/>
        <v>0.1</v>
      </c>
      <c r="Z77" s="35">
        <f t="shared" si="114"/>
        <v>0</v>
      </c>
      <c r="AA77" s="35">
        <f t="shared" si="115"/>
        <v>0</v>
      </c>
      <c r="AB77" s="35">
        <f t="shared" si="116"/>
        <v>0</v>
      </c>
      <c r="AC77" s="35">
        <f t="shared" si="117"/>
        <v>0</v>
      </c>
      <c r="AD77" s="35">
        <f t="shared" si="118"/>
        <v>0</v>
      </c>
      <c r="AE77" s="35">
        <f t="shared" si="119"/>
        <v>0</v>
      </c>
      <c r="AF77" s="35">
        <f t="shared" si="120"/>
        <v>0</v>
      </c>
      <c r="AG77" s="35">
        <f>ROUND(IF('Indicator Data'!K80=0,0,IF('Indicator Data'!K80&gt;AG$195,10,IF('Indicator Data'!K80&lt;AG$194,0,10-(AG$195-'Indicator Data'!K80)/(AG$195-AG$194)*10))),1)</f>
        <v>0</v>
      </c>
      <c r="AH77" s="35">
        <f t="shared" si="121"/>
        <v>5.8</v>
      </c>
      <c r="AI77" s="35">
        <f t="shared" si="122"/>
        <v>7.7</v>
      </c>
      <c r="AJ77" s="35">
        <f t="shared" si="123"/>
        <v>0</v>
      </c>
      <c r="AK77" s="35">
        <f t="shared" si="124"/>
        <v>0</v>
      </c>
      <c r="AL77" s="35">
        <f t="shared" si="125"/>
        <v>0</v>
      </c>
      <c r="AM77" s="35">
        <f t="shared" si="126"/>
        <v>0</v>
      </c>
      <c r="AN77" s="35">
        <f t="shared" si="127"/>
        <v>0</v>
      </c>
      <c r="AO77" s="143">
        <f t="shared" si="128"/>
        <v>7.5</v>
      </c>
      <c r="AP77" s="143">
        <f t="shared" si="148"/>
        <v>0.1</v>
      </c>
      <c r="AQ77" s="143">
        <f t="shared" si="129"/>
        <v>0</v>
      </c>
      <c r="AR77" s="143">
        <f t="shared" si="130"/>
        <v>0</v>
      </c>
      <c r="AS77" s="35">
        <f t="shared" si="131"/>
        <v>0</v>
      </c>
      <c r="AT77" s="35">
        <f>IF('Indicator Data'!L80="No data","x",IF('Indicator Data'!CD80&lt;1000,"x",ROUND((IF('Indicator Data'!L80&gt;AT$195,10,IF('Indicator Data'!L80&lt;AT$194,0,10-(AT$195-'Indicator Data'!L80)/(AT$195-AT$194)*10))),1)))</f>
        <v>0</v>
      </c>
      <c r="AU77" s="143">
        <f t="shared" si="132"/>
        <v>0</v>
      </c>
      <c r="AV77" s="35" t="str">
        <f>IF('Indicator Data'!M80="No data","x",ROUND(IF('Indicator Data'!M80=0,0,IF(LOG('Indicator Data'!M80)&gt;AV$195,10,IF(LOG('Indicator Data'!M80)&lt;AV$194,0,10-(AV$195-LOG('Indicator Data'!M80))/(AV$195-AV$194)*10))),1))</f>
        <v>x</v>
      </c>
      <c r="AW77" s="36" t="str">
        <f>IF(AV77="x","x",'Indicator Data'!M80/'Indicator Data'!$CC80)</f>
        <v>x</v>
      </c>
      <c r="AX77" s="35" t="str">
        <f t="shared" si="149"/>
        <v>x</v>
      </c>
      <c r="AY77" s="35" t="str">
        <f t="shared" si="150"/>
        <v>x</v>
      </c>
      <c r="AZ77" s="35" t="str">
        <f>IF('Indicator Data'!N80="No data","x",ROUND(IF('Indicator Data'!N80=0,0,IF(LOG('Indicator Data'!N80)&gt;AZ$195,10,IF(LOG('Indicator Data'!N80)&lt;AZ$194,0,10-(AZ$195-LOG('Indicator Data'!N80))/(AZ$195-AZ$194)*10))),1))</f>
        <v>x</v>
      </c>
      <c r="BA77" s="36" t="str">
        <f>IF(AZ77="x","x",'Indicator Data'!N80/'Indicator Data'!$CC80)</f>
        <v>x</v>
      </c>
      <c r="BB77" s="35" t="str">
        <f t="shared" si="151"/>
        <v>x</v>
      </c>
      <c r="BC77" s="35" t="str">
        <f t="shared" si="152"/>
        <v>x</v>
      </c>
      <c r="BD77" s="35" t="str">
        <f>IF('Indicator Data'!O80="No data","x",ROUND(IF('Indicator Data'!O80=0,0,IF(LOG('Indicator Data'!O80)&gt;BD$195,10,IF(LOG('Indicator Data'!O80)&lt;BD$194,0,10-(BD$195-LOG('Indicator Data'!O80))/(BD$195-BD$194)*10))),1))</f>
        <v>x</v>
      </c>
      <c r="BE77" s="36" t="str">
        <f>IF(BD77="x","x",'Indicator Data'!O80/'Indicator Data'!$CC80)</f>
        <v>x</v>
      </c>
      <c r="BF77" s="35" t="str">
        <f t="shared" si="153"/>
        <v>x</v>
      </c>
      <c r="BG77" s="35" t="str">
        <f t="shared" si="154"/>
        <v>x</v>
      </c>
      <c r="BH77" s="35" t="str">
        <f>IF('Indicator Data'!P80="No data","x",ROUND(IF('Indicator Data'!P80=0,0,IF(LOG('Indicator Data'!P80)&gt;BH$195,10,IF(LOG('Indicator Data'!P80)&lt;BH$194,0,10-(BH$195-LOG('Indicator Data'!P80))/(BH$195-BH$194)*10))),1))</f>
        <v>x</v>
      </c>
      <c r="BI77" s="36" t="str">
        <f>IF(BH77="x","x",'Indicator Data'!P80/'Indicator Data'!$CC80)</f>
        <v>x</v>
      </c>
      <c r="BJ77" s="35" t="str">
        <f t="shared" si="155"/>
        <v>x</v>
      </c>
      <c r="BK77" s="35" t="str">
        <f t="shared" si="156"/>
        <v>x</v>
      </c>
      <c r="BL77" s="35" t="str">
        <f t="shared" si="157"/>
        <v>x</v>
      </c>
      <c r="BM77" s="35">
        <f>ROUND(IF('Indicator Data'!Q80=0,0,IF(LOG('Indicator Data'!Q80)&gt;BM$195,10,IF(LOG('Indicator Data'!Q80)&lt;BM$194,0,10-(BM$195-LOG('Indicator Data'!Q80))/(BM$195-BM$194)*10))),1)</f>
        <v>0</v>
      </c>
      <c r="BN77" s="35">
        <f>ROUND(IF('Indicator Data'!R80=0,0,IF(LOG('Indicator Data'!R80)&gt;BN$195,10,IF(LOG('Indicator Data'!R80)&lt;BN$194,0,10-(BN$195-LOG('Indicator Data'!R80))/(BN$195-BN$194)*10))),1)</f>
        <v>0</v>
      </c>
      <c r="BO77" s="35">
        <f t="shared" si="158"/>
        <v>0</v>
      </c>
      <c r="BP77" s="36">
        <f>'Indicator Data'!Q80/'Indicator Data'!$CC80</f>
        <v>0</v>
      </c>
      <c r="BQ77" s="36">
        <f>'Indicator Data'!R80/'Indicator Data'!$CC80</f>
        <v>0</v>
      </c>
      <c r="BR77" s="35">
        <f t="shared" si="133"/>
        <v>0</v>
      </c>
      <c r="BS77" s="35">
        <f t="shared" si="134"/>
        <v>0</v>
      </c>
      <c r="BT77" s="35">
        <f t="shared" si="135"/>
        <v>0</v>
      </c>
      <c r="BU77" s="35">
        <f t="shared" si="159"/>
        <v>0</v>
      </c>
      <c r="BV77" s="35">
        <f>ROUND(IF('Indicator Data'!S80=0,0,IF(LOG('Indicator Data'!S80)&gt;BV$195,10,IF(LOG('Indicator Data'!S80)&lt;BV$194,0,10-(BV$195-LOG('Indicator Data'!S80))/(BV$195-BV$194)*10))),1)</f>
        <v>0</v>
      </c>
      <c r="BW77" s="35">
        <f>ROUND(IF('Indicator Data'!T80=0,0,IF(LOG('Indicator Data'!T80)&gt;BW$195,10,IF(LOG('Indicator Data'!T80)&lt;BW$194,0,10-(BW$195-LOG('Indicator Data'!T80))/(BW$195-BW$194)*10))),1)</f>
        <v>0</v>
      </c>
      <c r="BX77" s="35">
        <f t="shared" si="160"/>
        <v>0</v>
      </c>
      <c r="BY77" s="36">
        <f>'Indicator Data'!S80/'Indicator Data'!$CC80</f>
        <v>0</v>
      </c>
      <c r="BZ77" s="36">
        <f>'Indicator Data'!T80/'Indicator Data'!$CC80</f>
        <v>0</v>
      </c>
      <c r="CA77" s="35">
        <f t="shared" si="136"/>
        <v>0</v>
      </c>
      <c r="CB77" s="35">
        <f t="shared" si="137"/>
        <v>0</v>
      </c>
      <c r="CC77" s="35">
        <f t="shared" si="161"/>
        <v>0</v>
      </c>
      <c r="CD77" s="35">
        <f t="shared" si="162"/>
        <v>0</v>
      </c>
      <c r="CE77" s="35">
        <f t="shared" si="163"/>
        <v>0</v>
      </c>
      <c r="CF77" s="35">
        <f>ROUND(IF('Indicator Data'!U80=0,0,IF(LOG('Indicator Data'!U80)&gt;CF$195,10,IF(LOG('Indicator Data'!U80)&lt;CF$194,0,10-(CF$195-LOG('Indicator Data'!U80))/(CF$195-CF$194)*10))),1)</f>
        <v>0</v>
      </c>
      <c r="CG77" s="36">
        <f>'Indicator Data'!U80/'Indicator Data'!$CC80</f>
        <v>0</v>
      </c>
      <c r="CH77" s="35">
        <f t="shared" si="138"/>
        <v>0</v>
      </c>
      <c r="CI77" s="35">
        <f t="shared" si="164"/>
        <v>0</v>
      </c>
      <c r="CJ77" s="35">
        <f>ROUND(IF('Indicator Data'!V80=0,0,IF(LOG('Indicator Data'!V80)&gt;CJ$195,10,IF(LOG('Indicator Data'!V80)&lt;CJ$194,0,10-(CJ$195-LOG('Indicator Data'!V80))/(CJ$195-CJ$194)*10))),1)</f>
        <v>0</v>
      </c>
      <c r="CK77" s="36">
        <f>IF('Indicator Data'!V80/'Indicator Data'!$CC80&gt;1,1,'Indicator Data'!V80/'Indicator Data'!$CC80)</f>
        <v>0</v>
      </c>
      <c r="CL77" s="35">
        <f t="shared" si="139"/>
        <v>0</v>
      </c>
      <c r="CM77" s="35">
        <f t="shared" si="165"/>
        <v>0</v>
      </c>
      <c r="CN77" s="35">
        <f>ROUND(IF('Indicator Data'!W80=0,0,IF(LOG('Indicator Data'!W80)&gt;CN$195,10,IF(LOG('Indicator Data'!W80)&lt;CN$194,0,10-(CN$195-LOG('Indicator Data'!W80))/(CN$195-CN$194)*10))),1)</f>
        <v>0</v>
      </c>
      <c r="CO77" s="36">
        <f>'Indicator Data'!W80/'Indicator Data'!$CC80</f>
        <v>0</v>
      </c>
      <c r="CP77" s="35">
        <f t="shared" si="140"/>
        <v>0</v>
      </c>
      <c r="CQ77" s="35">
        <f t="shared" si="166"/>
        <v>0</v>
      </c>
      <c r="CR77" s="35">
        <f t="shared" si="141"/>
        <v>0</v>
      </c>
      <c r="CS77" s="35">
        <f>IF('Indicator Data'!BS80="No data","x",ROUND(IF('Indicator Data'!BS80&gt;CS$195,0,IF('Indicator Data'!BS80&lt;CS$194,10,(CS$195-'Indicator Data'!BS80)/(CS$195-CS$194)*10)),1))</f>
        <v>0.1</v>
      </c>
      <c r="CT77" s="35">
        <f>IF('Indicator Data'!BT80="No data","x",ROUND(IF('Indicator Data'!BT80&gt;CT$195,0,IF('Indicator Data'!BT80&lt;CT$194,10,(CT$195-'Indicator Data'!BT80)/(CT$195-CT$194)*10)),1))</f>
        <v>0</v>
      </c>
      <c r="CU77" s="35" t="str">
        <f>IF('Indicator Data'!AC80="No data","x",ROUND(IF('Indicator Data'!AC80&gt;CU$195,0,IF('Indicator Data'!AC80&lt;CU$194,10,(CU$195-'Indicator Data'!AC80)/(CU$195-CU$194)*10)),1))</f>
        <v>x</v>
      </c>
      <c r="CV77" s="35">
        <f t="shared" si="142"/>
        <v>0.1</v>
      </c>
      <c r="CW77" s="35">
        <f>IF('Indicator Data'!X80="No data","x",ROUND(IF(LOG('Indicator Data'!X80)&gt;CW$195,10,IF(LOG('Indicator Data'!X80)&lt;CW$194,0,10-(CW$195-LOG('Indicator Data'!X80))/(CW$195-CW$194)*10)),1))</f>
        <v>1.8</v>
      </c>
      <c r="CX77" s="35">
        <f>IF('Indicator Data'!Y80="No data","x",ROUND(IF('Indicator Data'!Y80&gt;CX$195,10,IF('Indicator Data'!Y80&lt;CX$194,0,10-(CX$195-'Indicator Data'!Y80)/(CX$195-CX$194)*10)),1))</f>
        <v>4.5</v>
      </c>
      <c r="CY77" s="35">
        <f>IF('Indicator Data'!Z80="No data","x",ROUND(IF('Indicator Data'!Z80&gt;CY$195,10,IF('Indicator Data'!Z80&lt;CY$194,0,10-(CY$195-'Indicator Data'!Z80)/(CY$195-CY$194)*10)),1))</f>
        <v>9.4</v>
      </c>
      <c r="CZ77" s="35" t="str">
        <f>IF('Indicator Data'!AA80="No data","x",ROUND(IF('Indicator Data'!AA80&gt;CZ$195,10,IF('Indicator Data'!AA80&lt;CZ$194,0,10-(CZ$195-'Indicator Data'!AA80)/(CZ$195-CZ$194)*10)),1))</f>
        <v>x</v>
      </c>
      <c r="DA77" s="35">
        <f t="shared" si="167"/>
        <v>5.2</v>
      </c>
      <c r="DB77" s="35">
        <f t="shared" si="168"/>
        <v>3.5</v>
      </c>
      <c r="DC77" s="35" t="str">
        <f>IF('Indicator Data'!AF80="No data","x",ROUND(IF('Indicator Data'!AF80&gt;DC$195,10,IF('Indicator Data'!AF80&lt;DC$194,0,10-(DC$195-'Indicator Data'!AF80)/(DC$195-DC$194)*10)),1))</f>
        <v>x</v>
      </c>
      <c r="DD77" s="35">
        <f>IF('Indicator Data'!AG80="No data","x",ROUND(IF('Indicator Data'!AG80&gt;DD$195,10,IF('Indicator Data'!AG80&lt;DD$194,0,10-(DD$195-'Indicator Data'!AG80)/(DD$195-DD$194)*10)),1))</f>
        <v>0.7</v>
      </c>
      <c r="DE77" s="35">
        <f t="shared" si="169"/>
        <v>4.0999999999999996</v>
      </c>
      <c r="DF77" s="35">
        <f>IF('Indicator Data'!AB80="No data","x",ROUND(IF('Indicator Data'!AB80&gt;DF$195,10,IF('Indicator Data'!AB80&lt;DF$194,0,10-(DF$195-'Indicator Data'!AB80)/(DF$195-DF$194)*10)),1))</f>
        <v>0</v>
      </c>
      <c r="DG77" s="35">
        <f t="shared" si="170"/>
        <v>0</v>
      </c>
      <c r="DH77" s="144">
        <f>IF('Indicator Data'!AD80="No data","x",'Indicator Data'!AD80/'Indicator Data'!$CB80)</f>
        <v>6.4761904761904759E-4</v>
      </c>
      <c r="DI77" s="35">
        <f t="shared" si="171"/>
        <v>3.5</v>
      </c>
      <c r="DJ77" s="35">
        <f>IF('Indicator Data'!AE80="No data","x",ROUND(IF('Indicator Data'!AE80&gt;DJ$195,0,IF('Indicator Data'!AE80&lt;DJ$194,10,(DJ$195-'Indicator Data'!AE80)/(DJ$195-DJ$194)*10)),1))</f>
        <v>2</v>
      </c>
      <c r="DK77" s="35">
        <f t="shared" si="172"/>
        <v>2.8</v>
      </c>
      <c r="DL77" s="35">
        <f t="shared" si="173"/>
        <v>2.2999999999999998</v>
      </c>
      <c r="DM77" s="37">
        <f t="shared" si="143"/>
        <v>2</v>
      </c>
      <c r="DN77" s="38">
        <f t="shared" si="144"/>
        <v>2.2000000000000002</v>
      </c>
      <c r="DO77" s="35">
        <f>ROUND(IF('Indicator Data'!AH80=0,0,IF('Indicator Data'!AH80&gt;DO$195,10,IF('Indicator Data'!AH80&lt;DO$194,0,10-(DO$195-'Indicator Data'!AH80)/(DO$195-DO$194)*10))),1)</f>
        <v>0</v>
      </c>
      <c r="DP77" s="35">
        <f>ROUND(IF('Indicator Data'!AI80=0,0,IF(LOG('Indicator Data'!AI80)&gt;LOG(DP$195),10,IF(LOG('Indicator Data'!AI80)&lt;LOG(DP$194),0,10-(LOG(DP$195)-LOG('Indicator Data'!AI80))/(LOG(DP$195)-LOG(DP$194))*10))),1)</f>
        <v>0</v>
      </c>
      <c r="DQ77" s="37">
        <f t="shared" si="145"/>
        <v>0</v>
      </c>
      <c r="DR77" s="35">
        <f>'Indicator Data'!AJ80</f>
        <v>0</v>
      </c>
      <c r="DS77" s="35">
        <f>'Indicator Data'!AK80</f>
        <v>0</v>
      </c>
      <c r="DT77" s="37">
        <f t="shared" si="146"/>
        <v>0</v>
      </c>
      <c r="DU77" s="38">
        <f t="shared" si="147"/>
        <v>0</v>
      </c>
      <c r="DV77" s="13"/>
      <c r="DW77" s="83"/>
    </row>
    <row r="78" spans="1:127" s="2" customFormat="1" x14ac:dyDescent="0.3">
      <c r="A78" s="98" t="str">
        <f>'Indicator Data'!A81</f>
        <v>India</v>
      </c>
      <c r="B78" s="39" t="str">
        <f>'Indicator Data'!B81</f>
        <v>IND</v>
      </c>
      <c r="C78" s="35">
        <f>ROUND(IF('Indicator Data'!C81=0,0.1,IF(LOG('Indicator Data'!C81)&gt;C$195,10,IF(LOG('Indicator Data'!C81)&lt;C$194,0,10-(C$195-LOG('Indicator Data'!C81))/(C$195-C$194)*10))),1)</f>
        <v>10</v>
      </c>
      <c r="D78" s="35">
        <f>ROUND(IF('Indicator Data'!D81=0,0.1,IF(LOG('Indicator Data'!D81)&gt;D$195,10,IF(LOG('Indicator Data'!D81)&lt;D$194,0,10-(D$195-LOG('Indicator Data'!D81))/(D$195-D$194)*10))),1)</f>
        <v>10</v>
      </c>
      <c r="E78" s="35">
        <f t="shared" si="107"/>
        <v>10</v>
      </c>
      <c r="F78" s="35">
        <f>IF('Indicator Data'!E81="No data",0.1,(ROUND(IF('Indicator Data'!E81=0,0,IF(LOG('Indicator Data'!E81)&gt;F$195,10,IF(LOG('Indicator Data'!E81)&lt;F$194,0,10-(F$195-LOG('Indicator Data'!E81))/(F$195-F$194)*10))),1)))</f>
        <v>10</v>
      </c>
      <c r="G78" s="35">
        <f>ROUND(IF('Indicator Data'!F81=0,0,IF(LOG('Indicator Data'!F81)&gt;G$195,10,IF(LOG('Indicator Data'!F81)&lt;G$194,0,10-(G$195-LOG('Indicator Data'!F81))/(G$195-G$194)*10))),1)</f>
        <v>9.1999999999999993</v>
      </c>
      <c r="H78" s="35">
        <f>ROUND(IF('Indicator Data'!G81=0,0,IF(LOG('Indicator Data'!G81)&gt;H$195,10,IF(LOG('Indicator Data'!G81)&lt;H$194,0,10-(H$195-LOG('Indicator Data'!G81))/(H$195-H$194)*10))),1)</f>
        <v>10</v>
      </c>
      <c r="I78" s="35">
        <f>ROUND(IF('Indicator Data'!H81=0,0,IF(LOG('Indicator Data'!H81)&gt;I$195,10,IF(LOG('Indicator Data'!H81)&lt;I$194,0,10-(I$195-LOG('Indicator Data'!H81))/(I$195-I$194)*10))),1)</f>
        <v>9.3000000000000007</v>
      </c>
      <c r="J78" s="35">
        <f t="shared" si="108"/>
        <v>9.6999999999999993</v>
      </c>
      <c r="K78" s="35">
        <f>ROUND(IF('Indicator Data'!I81=0,0,IF(LOG('Indicator Data'!I81)&gt;K$195,10,IF(LOG('Indicator Data'!I81)&lt;K$194,0,10-(K$195-LOG('Indicator Data'!I81))/(K$195-K$194)*10))),1)</f>
        <v>9.6999999999999993</v>
      </c>
      <c r="L78" s="35">
        <f t="shared" si="109"/>
        <v>9.6999999999999993</v>
      </c>
      <c r="M78" s="35">
        <f>ROUND(IF('Indicator Data'!J81=0,0,IF(LOG('Indicator Data'!J81)&gt;M$195,10,IF(LOG('Indicator Data'!J81)&lt;M$194,0,10-(M$195-LOG('Indicator Data'!J81))/(M$195-M$194)*10))),1)</f>
        <v>10</v>
      </c>
      <c r="N78" s="36">
        <f>'Indicator Data'!C81/'Indicator Data'!$CC81</f>
        <v>1.2153257647438262E-3</v>
      </c>
      <c r="O78" s="36">
        <f>'Indicator Data'!D81/'Indicator Data'!$CC81</f>
        <v>1.7357917067151052E-4</v>
      </c>
      <c r="P78" s="36">
        <f>IF(F78=0.1,"x",'Indicator Data'!E81/'Indicator Data'!$CC81)</f>
        <v>6.8068889823234228E-3</v>
      </c>
      <c r="Q78" s="36">
        <f>'Indicator Data'!F81/'Indicator Data'!$CC81</f>
        <v>2.5227507011833729E-6</v>
      </c>
      <c r="R78" s="36">
        <f>'Indicator Data'!G81/'Indicator Data'!$CC81</f>
        <v>1.253275127784623E-3</v>
      </c>
      <c r="S78" s="36">
        <f>'Indicator Data'!H81/'Indicator Data'!$CC81</f>
        <v>2.5825030223470889E-5</v>
      </c>
      <c r="T78" s="36">
        <f>'Indicator Data'!I81/'Indicator Data'!$CC81</f>
        <v>5.5844511000518017E-4</v>
      </c>
      <c r="U78" s="36">
        <f>'Indicator Data'!J81/'Indicator Data'!$CC81</f>
        <v>2.155963333644768E-2</v>
      </c>
      <c r="V78" s="35">
        <f t="shared" si="110"/>
        <v>6.1</v>
      </c>
      <c r="W78" s="35">
        <f t="shared" si="111"/>
        <v>1.7</v>
      </c>
      <c r="X78" s="35">
        <f t="shared" si="112"/>
        <v>4.2</v>
      </c>
      <c r="Y78" s="35">
        <f t="shared" si="113"/>
        <v>4.5</v>
      </c>
      <c r="Z78" s="35">
        <f t="shared" si="114"/>
        <v>6.4</v>
      </c>
      <c r="AA78" s="35">
        <f t="shared" si="115"/>
        <v>0.7</v>
      </c>
      <c r="AB78" s="35">
        <f t="shared" si="116"/>
        <v>0.1</v>
      </c>
      <c r="AC78" s="35">
        <f t="shared" si="117"/>
        <v>0.4</v>
      </c>
      <c r="AD78" s="35">
        <f t="shared" si="118"/>
        <v>0.6</v>
      </c>
      <c r="AE78" s="35">
        <f t="shared" si="119"/>
        <v>0.5</v>
      </c>
      <c r="AF78" s="35">
        <f t="shared" si="120"/>
        <v>7.2</v>
      </c>
      <c r="AG78" s="35">
        <f>ROUND(IF('Indicator Data'!K81=0,0,IF('Indicator Data'!K81&gt;AG$195,10,IF('Indicator Data'!K81&lt;AG$194,0,10-(AG$195-'Indicator Data'!K81)/(AG$195-AG$194)*10))),1)</f>
        <v>7.6</v>
      </c>
      <c r="AH78" s="35">
        <f t="shared" si="121"/>
        <v>8.1</v>
      </c>
      <c r="AI78" s="35">
        <f t="shared" si="122"/>
        <v>5.9</v>
      </c>
      <c r="AJ78" s="35">
        <f t="shared" si="123"/>
        <v>5.4</v>
      </c>
      <c r="AK78" s="35">
        <f t="shared" si="124"/>
        <v>4.7</v>
      </c>
      <c r="AL78" s="35">
        <f t="shared" si="125"/>
        <v>5.0999999999999996</v>
      </c>
      <c r="AM78" s="35">
        <f t="shared" si="126"/>
        <v>5.2</v>
      </c>
      <c r="AN78" s="35">
        <f t="shared" si="127"/>
        <v>9</v>
      </c>
      <c r="AO78" s="143">
        <f t="shared" si="128"/>
        <v>8.3000000000000007</v>
      </c>
      <c r="AP78" s="143">
        <f t="shared" si="148"/>
        <v>8.4</v>
      </c>
      <c r="AQ78" s="143">
        <f t="shared" si="129"/>
        <v>8.1</v>
      </c>
      <c r="AR78" s="143">
        <f t="shared" si="130"/>
        <v>7.2</v>
      </c>
      <c r="AS78" s="35">
        <f t="shared" si="131"/>
        <v>8.3000000000000007</v>
      </c>
      <c r="AT78" s="35">
        <f>IF('Indicator Data'!L81="No data","x",IF('Indicator Data'!CD81&lt;1000,"x",ROUND((IF('Indicator Data'!L81&gt;AT$195,10,IF('Indicator Data'!L81&lt;AT$194,0,10-(AT$195-'Indicator Data'!L81)/(AT$195-AT$194)*10))),1)))</f>
        <v>5.6</v>
      </c>
      <c r="AU78" s="143">
        <f t="shared" si="132"/>
        <v>7</v>
      </c>
      <c r="AV78" s="35">
        <f>IF('Indicator Data'!M81="No data","x",ROUND(IF('Indicator Data'!M81=0,0,IF(LOG('Indicator Data'!M81)&gt;AV$195,10,IF(LOG('Indicator Data'!M81)&lt;AV$194,0,10-(AV$195-LOG('Indicator Data'!M81))/(AV$195-AV$194)*10))),1))</f>
        <v>10</v>
      </c>
      <c r="AW78" s="36">
        <f>IF(AV78="x","x",'Indicator Data'!M81/'Indicator Data'!$CC81)</f>
        <v>0.28480697788232112</v>
      </c>
      <c r="AX78" s="35">
        <f t="shared" si="149"/>
        <v>3.2</v>
      </c>
      <c r="AY78" s="35">
        <f t="shared" si="150"/>
        <v>8.1</v>
      </c>
      <c r="AZ78" s="35" t="str">
        <f>IF('Indicator Data'!N81="No data","x",ROUND(IF('Indicator Data'!N81=0,0,IF(LOG('Indicator Data'!N81)&gt;AZ$195,10,IF(LOG('Indicator Data'!N81)&lt;AZ$194,0,10-(AZ$195-LOG('Indicator Data'!N81))/(AZ$195-AZ$194)*10))),1))</f>
        <v>x</v>
      </c>
      <c r="BA78" s="36" t="str">
        <f>IF(AZ78="x","x",'Indicator Data'!N81/'Indicator Data'!$CC81)</f>
        <v>x</v>
      </c>
      <c r="BB78" s="35" t="str">
        <f t="shared" si="151"/>
        <v>x</v>
      </c>
      <c r="BC78" s="35" t="str">
        <f t="shared" si="152"/>
        <v>x</v>
      </c>
      <c r="BD78" s="35" t="str">
        <f>IF('Indicator Data'!O81="No data","x",ROUND(IF('Indicator Data'!O81=0,0,IF(LOG('Indicator Data'!O81)&gt;BD$195,10,IF(LOG('Indicator Data'!O81)&lt;BD$194,0,10-(BD$195-LOG('Indicator Data'!O81))/(BD$195-BD$194)*10))),1))</f>
        <v>x</v>
      </c>
      <c r="BE78" s="36" t="str">
        <f>IF(BD78="x","x",'Indicator Data'!O81/'Indicator Data'!$CC81)</f>
        <v>x</v>
      </c>
      <c r="BF78" s="35" t="str">
        <f t="shared" si="153"/>
        <v>x</v>
      </c>
      <c r="BG78" s="35" t="str">
        <f t="shared" si="154"/>
        <v>x</v>
      </c>
      <c r="BH78" s="35" t="str">
        <f>IF('Indicator Data'!P81="No data","x",ROUND(IF('Indicator Data'!P81=0,0,IF(LOG('Indicator Data'!P81)&gt;BH$195,10,IF(LOG('Indicator Data'!P81)&lt;BH$194,0,10-(BH$195-LOG('Indicator Data'!P81))/(BH$195-BH$194)*10))),1))</f>
        <v>x</v>
      </c>
      <c r="BI78" s="36" t="str">
        <f>IF(BH78="x","x",'Indicator Data'!P81/'Indicator Data'!$CC81)</f>
        <v>x</v>
      </c>
      <c r="BJ78" s="35" t="str">
        <f t="shared" si="155"/>
        <v>x</v>
      </c>
      <c r="BK78" s="35" t="str">
        <f t="shared" si="156"/>
        <v>x</v>
      </c>
      <c r="BL78" s="35">
        <f t="shared" si="157"/>
        <v>8.1</v>
      </c>
      <c r="BM78" s="35">
        <f>ROUND(IF('Indicator Data'!Q81=0,0,IF(LOG('Indicator Data'!Q81)&gt;BM$195,10,IF(LOG('Indicator Data'!Q81)&lt;BM$194,0,10-(BM$195-LOG('Indicator Data'!Q81))/(BM$195-BM$194)*10))),1)</f>
        <v>10</v>
      </c>
      <c r="BN78" s="35">
        <f>ROUND(IF('Indicator Data'!R81=0,0,IF(LOG('Indicator Data'!R81)&gt;BN$195,10,IF(LOG('Indicator Data'!R81)&lt;BN$194,0,10-(BN$195-LOG('Indicator Data'!R81))/(BN$195-BN$194)*10))),1)</f>
        <v>10</v>
      </c>
      <c r="BO78" s="35">
        <f t="shared" si="158"/>
        <v>10</v>
      </c>
      <c r="BP78" s="36">
        <f>'Indicator Data'!Q81/'Indicator Data'!$CC81</f>
        <v>0.42269657614717399</v>
      </c>
      <c r="BQ78" s="36">
        <f>'Indicator Data'!R81/'Indicator Data'!$CC81</f>
        <v>0.52250667064783107</v>
      </c>
      <c r="BR78" s="35">
        <f t="shared" si="133"/>
        <v>4.2</v>
      </c>
      <c r="BS78" s="35">
        <f t="shared" si="134"/>
        <v>6.5</v>
      </c>
      <c r="BT78" s="35">
        <f t="shared" si="135"/>
        <v>5.7333333333333334</v>
      </c>
      <c r="BU78" s="35">
        <f t="shared" si="159"/>
        <v>8.6999999999999993</v>
      </c>
      <c r="BV78" s="35">
        <f>ROUND(IF('Indicator Data'!S81=0,0,IF(LOG('Indicator Data'!S81)&gt;BV$195,10,IF(LOG('Indicator Data'!S81)&lt;BV$194,0,10-(BV$195-LOG('Indicator Data'!S81))/(BV$195-BV$194)*10))),1)</f>
        <v>10</v>
      </c>
      <c r="BW78" s="35">
        <f>ROUND(IF('Indicator Data'!T81=0,0,IF(LOG('Indicator Data'!T81)&gt;BW$195,10,IF(LOG('Indicator Data'!T81)&lt;BW$194,0,10-(BW$195-LOG('Indicator Data'!T81))/(BW$195-BW$194)*10))),1)</f>
        <v>10</v>
      </c>
      <c r="BX78" s="35">
        <f t="shared" si="160"/>
        <v>10</v>
      </c>
      <c r="BY78" s="36">
        <f>'Indicator Data'!S81/'Indicator Data'!$CC81</f>
        <v>0.53803205714497737</v>
      </c>
      <c r="BZ78" s="36">
        <f>'Indicator Data'!T81/'Indicator Data'!$CC81</f>
        <v>0.32729836320896133</v>
      </c>
      <c r="CA78" s="35">
        <f t="shared" si="136"/>
        <v>9</v>
      </c>
      <c r="CB78" s="35">
        <f t="shared" si="137"/>
        <v>3.3</v>
      </c>
      <c r="CC78" s="35">
        <f t="shared" si="161"/>
        <v>5.2</v>
      </c>
      <c r="CD78" s="35">
        <f t="shared" si="162"/>
        <v>8.5</v>
      </c>
      <c r="CE78" s="35">
        <f t="shared" si="163"/>
        <v>8.6</v>
      </c>
      <c r="CF78" s="35">
        <f>ROUND(IF('Indicator Data'!U81=0,0,IF(LOG('Indicator Data'!U81)&gt;CF$195,10,IF(LOG('Indicator Data'!U81)&lt;CF$194,0,10-(CF$195-LOG('Indicator Data'!U81))/(CF$195-CF$194)*10))),1)</f>
        <v>10</v>
      </c>
      <c r="CG78" s="36">
        <f>'Indicator Data'!U81/'Indicator Data'!$CC81</f>
        <v>0.35140479107279859</v>
      </c>
      <c r="CH78" s="35">
        <f t="shared" si="138"/>
        <v>3.9</v>
      </c>
      <c r="CI78" s="35">
        <f t="shared" si="164"/>
        <v>8.3000000000000007</v>
      </c>
      <c r="CJ78" s="35">
        <f>ROUND(IF('Indicator Data'!V81=0,0,IF(LOG('Indicator Data'!V81)&gt;CJ$195,10,IF(LOG('Indicator Data'!V81)&lt;CJ$194,0,10-(CJ$195-LOG('Indicator Data'!V81))/(CJ$195-CJ$194)*10))),1)</f>
        <v>10</v>
      </c>
      <c r="CK78" s="36">
        <f>IF('Indicator Data'!V81/'Indicator Data'!$CC81&gt;1,1,'Indicator Data'!V81/'Indicator Data'!$CC81)</f>
        <v>0.97606319366881911</v>
      </c>
      <c r="CL78" s="35">
        <f t="shared" si="139"/>
        <v>9.8000000000000007</v>
      </c>
      <c r="CM78" s="35">
        <f t="shared" si="165"/>
        <v>9.9</v>
      </c>
      <c r="CN78" s="35">
        <f>ROUND(IF('Indicator Data'!W81=0,0,IF(LOG('Indicator Data'!W81)&gt;CN$195,10,IF(LOG('Indicator Data'!W81)&lt;CN$194,0,10-(CN$195-LOG('Indicator Data'!W81))/(CN$195-CN$194)*10))),1)</f>
        <v>10</v>
      </c>
      <c r="CO78" s="36">
        <f>'Indicator Data'!W81/'Indicator Data'!$CC81</f>
        <v>0.97318648772722149</v>
      </c>
      <c r="CP78" s="35">
        <f t="shared" si="140"/>
        <v>9.6999999999999993</v>
      </c>
      <c r="CQ78" s="35">
        <f t="shared" si="166"/>
        <v>9.9</v>
      </c>
      <c r="CR78" s="35">
        <f t="shared" si="141"/>
        <v>9.3000000000000007</v>
      </c>
      <c r="CS78" s="35">
        <f>IF('Indicator Data'!BS81="No data","x",ROUND(IF('Indicator Data'!BS81&gt;CS$195,0,IF('Indicator Data'!BS81&lt;CS$194,10,(CS$195-'Indicator Data'!BS81)/(CS$195-CS$194)*10)),1))</f>
        <v>4.5</v>
      </c>
      <c r="CT78" s="35">
        <f>IF('Indicator Data'!BT81="No data","x",ROUND(IF('Indicator Data'!BT81&gt;CT$195,0,IF('Indicator Data'!BT81&lt;CT$194,10,(CT$195-'Indicator Data'!BT81)/(CT$195-CT$194)*10)),1))</f>
        <v>1.2</v>
      </c>
      <c r="CU78" s="35">
        <f>IF('Indicator Data'!AC81="No data","x",ROUND(IF('Indicator Data'!AC81&gt;CU$195,0,IF('Indicator Data'!AC81&lt;CU$194,10,(CU$195-'Indicator Data'!AC81)/(CU$195-CU$194)*10)),1))</f>
        <v>4</v>
      </c>
      <c r="CV78" s="35">
        <f t="shared" si="142"/>
        <v>3.2</v>
      </c>
      <c r="CW78" s="35">
        <f>IF('Indicator Data'!X81="No data","x",ROUND(IF(LOG('Indicator Data'!X81)&gt;CW$195,10,IF(LOG('Indicator Data'!X81)&lt;CW$194,0,10-(CW$195-LOG('Indicator Data'!X81))/(CW$195-CW$194)*10)),1))</f>
        <v>8.9</v>
      </c>
      <c r="CX78" s="35">
        <f>IF('Indicator Data'!Y81="No data","x",ROUND(IF('Indicator Data'!Y81&gt;CX$195,10,IF('Indicator Data'!Y81&lt;CX$194,0,10-(CX$195-'Indicator Data'!Y81)/(CX$195-CX$194)*10)),1))</f>
        <v>4.5999999999999996</v>
      </c>
      <c r="CY78" s="35">
        <f>IF('Indicator Data'!Z81="No data","x",ROUND(IF('Indicator Data'!Z81&gt;CY$195,10,IF('Indicator Data'!Z81&lt;CY$194,0,10-(CY$195-'Indicator Data'!Z81)/(CY$195-CY$194)*10)),1))</f>
        <v>3.4</v>
      </c>
      <c r="CZ78" s="35">
        <f>IF('Indicator Data'!AA81="No data","x",ROUND(IF('Indicator Data'!AA81&gt;CZ$195,10,IF('Indicator Data'!AA81&lt;CZ$194,0,10-(CZ$195-'Indicator Data'!AA81)/(CZ$195-CZ$194)*10)),1))</f>
        <v>6.4</v>
      </c>
      <c r="DA78" s="35">
        <f t="shared" si="167"/>
        <v>5.8</v>
      </c>
      <c r="DB78" s="35">
        <f t="shared" si="168"/>
        <v>4.9000000000000004</v>
      </c>
      <c r="DC78" s="35">
        <f>IF('Indicator Data'!AF81="No data","x",ROUND(IF('Indicator Data'!AF81&gt;DC$195,10,IF('Indicator Data'!AF81&lt;DC$194,0,10-(DC$195-'Indicator Data'!AF81)/(DC$195-DC$194)*10)),1))</f>
        <v>3.9</v>
      </c>
      <c r="DD78" s="35">
        <f>IF('Indicator Data'!AG81="No data","x",ROUND(IF('Indicator Data'!AG81&gt;DD$195,10,IF('Indicator Data'!AG81&lt;DD$194,0,10-(DD$195-'Indicator Data'!AG81)/(DD$195-DD$194)*10)),1))</f>
        <v>2.2999999999999998</v>
      </c>
      <c r="DE78" s="35">
        <f t="shared" si="169"/>
        <v>4.9000000000000004</v>
      </c>
      <c r="DF78" s="35">
        <f>IF('Indicator Data'!AB81="No data","x",ROUND(IF('Indicator Data'!AB81&gt;DF$195,10,IF('Indicator Data'!AB81&lt;DF$194,0,10-(DF$195-'Indicator Data'!AB81)/(DF$195-DF$194)*10)),1))</f>
        <v>8.6</v>
      </c>
      <c r="DG78" s="35">
        <f t="shared" si="170"/>
        <v>4.5999999999999996</v>
      </c>
      <c r="DH78" s="144">
        <f>IF('Indicator Data'!AD81="No data","x",'Indicator Data'!AD81/'Indicator Data'!$CB81)</f>
        <v>1.3102929379459906E-4</v>
      </c>
      <c r="DI78" s="35">
        <f t="shared" si="171"/>
        <v>8.6999999999999993</v>
      </c>
      <c r="DJ78" s="35">
        <f>IF('Indicator Data'!AE81="No data","x",ROUND(IF('Indicator Data'!AE81&gt;DJ$195,0,IF('Indicator Data'!AE81&lt;DJ$194,10,(DJ$195-'Indicator Data'!AE81)/(DJ$195-DJ$194)*10)),1))</f>
        <v>4</v>
      </c>
      <c r="DK78" s="35">
        <f t="shared" si="172"/>
        <v>6.4</v>
      </c>
      <c r="DL78" s="35">
        <f t="shared" si="173"/>
        <v>5.3</v>
      </c>
      <c r="DM78" s="37">
        <f t="shared" si="143"/>
        <v>7.4</v>
      </c>
      <c r="DN78" s="38">
        <f t="shared" si="144"/>
        <v>7.8</v>
      </c>
      <c r="DO78" s="35">
        <f>ROUND(IF('Indicator Data'!AH81=0,0,IF('Indicator Data'!AH81&gt;DO$195,10,IF('Indicator Data'!AH81&lt;DO$194,0,10-(DO$195-'Indicator Data'!AH81)/(DO$195-DO$194)*10))),1)</f>
        <v>10</v>
      </c>
      <c r="DP78" s="35">
        <f>ROUND(IF('Indicator Data'!AI81=0,0,IF(LOG('Indicator Data'!AI81)&gt;LOG(DP$195),10,IF(LOG('Indicator Data'!AI81)&lt;LOG(DP$194),0,10-(LOG(DP$195)-LOG('Indicator Data'!AI81))/(LOG(DP$195)-LOG(DP$194))*10))),1)</f>
        <v>8.8000000000000007</v>
      </c>
      <c r="DQ78" s="37">
        <f t="shared" si="145"/>
        <v>9.5</v>
      </c>
      <c r="DR78" s="35">
        <f>'Indicator Data'!AJ81</f>
        <v>0</v>
      </c>
      <c r="DS78" s="35">
        <f>'Indicator Data'!AK81</f>
        <v>0</v>
      </c>
      <c r="DT78" s="37">
        <f t="shared" si="146"/>
        <v>0</v>
      </c>
      <c r="DU78" s="38">
        <f t="shared" si="147"/>
        <v>6.7</v>
      </c>
      <c r="DV78" s="13"/>
      <c r="DW78" s="83"/>
    </row>
    <row r="79" spans="1:127" s="2" customFormat="1" x14ac:dyDescent="0.3">
      <c r="A79" s="98" t="str">
        <f>'Indicator Data'!A82</f>
        <v>Indonesia</v>
      </c>
      <c r="B79" s="39" t="str">
        <f>'Indicator Data'!B82</f>
        <v>IDN</v>
      </c>
      <c r="C79" s="35">
        <f>ROUND(IF('Indicator Data'!C82=0,0.1,IF(LOG('Indicator Data'!C82)&gt;C$195,10,IF(LOG('Indicator Data'!C82)&lt;C$194,0,10-(C$195-LOG('Indicator Data'!C82))/(C$195-C$194)*10))),1)</f>
        <v>10</v>
      </c>
      <c r="D79" s="35">
        <f>ROUND(IF('Indicator Data'!D82=0,0.1,IF(LOG('Indicator Data'!D82)&gt;D$195,10,IF(LOG('Indicator Data'!D82)&lt;D$194,0,10-(D$195-LOG('Indicator Data'!D82))/(D$195-D$194)*10))),1)</f>
        <v>10</v>
      </c>
      <c r="E79" s="35">
        <f t="shared" si="107"/>
        <v>10</v>
      </c>
      <c r="F79" s="35">
        <f>IF('Indicator Data'!E82="No data",0.1,(ROUND(IF('Indicator Data'!E82=0,0,IF(LOG('Indicator Data'!E82)&gt;F$195,10,IF(LOG('Indicator Data'!E82)&lt;F$194,0,10-(F$195-LOG('Indicator Data'!E82))/(F$195-F$194)*10))),1)))</f>
        <v>10</v>
      </c>
      <c r="G79" s="35">
        <f>ROUND(IF('Indicator Data'!F82=0,0,IF(LOG('Indicator Data'!F82)&gt;G$195,10,IF(LOG('Indicator Data'!F82)&lt;G$194,0,10-(G$195-LOG('Indicator Data'!F82))/(G$195-G$194)*10))),1)</f>
        <v>10</v>
      </c>
      <c r="H79" s="35">
        <f>ROUND(IF('Indicator Data'!G82=0,0,IF(LOG('Indicator Data'!G82)&gt;H$195,10,IF(LOG('Indicator Data'!G82)&lt;H$194,0,10-(H$195-LOG('Indicator Data'!G82))/(H$195-H$194)*10))),1)</f>
        <v>7.6</v>
      </c>
      <c r="I79" s="35">
        <f>ROUND(IF('Indicator Data'!H82=0,0,IF(LOG('Indicator Data'!H82)&gt;I$195,10,IF(LOG('Indicator Data'!H82)&lt;I$194,0,10-(I$195-LOG('Indicator Data'!H82))/(I$195-I$194)*10))),1)</f>
        <v>8.5</v>
      </c>
      <c r="J79" s="35">
        <f t="shared" si="108"/>
        <v>8.1</v>
      </c>
      <c r="K79" s="35">
        <f>ROUND(IF('Indicator Data'!I82=0,0,IF(LOG('Indicator Data'!I82)&gt;K$195,10,IF(LOG('Indicator Data'!I82)&lt;K$194,0,10-(K$195-LOG('Indicator Data'!I82))/(K$195-K$194)*10))),1)</f>
        <v>9.1999999999999993</v>
      </c>
      <c r="L79" s="35">
        <f t="shared" si="109"/>
        <v>8.6999999999999993</v>
      </c>
      <c r="M79" s="35">
        <f>ROUND(IF('Indicator Data'!J82=0,0,IF(LOG('Indicator Data'!J82)&gt;M$195,10,IF(LOG('Indicator Data'!J82)&lt;M$194,0,10-(M$195-LOG('Indicator Data'!J82))/(M$195-M$194)*10))),1)</f>
        <v>8.6999999999999993</v>
      </c>
      <c r="N79" s="36">
        <f>'Indicator Data'!C82/'Indicator Data'!$CC82</f>
        <v>1.8296764768959296E-3</v>
      </c>
      <c r="O79" s="36">
        <f>'Indicator Data'!D82/'Indicator Data'!$CC82</f>
        <v>2.2982534446099577E-4</v>
      </c>
      <c r="P79" s="36">
        <f>IF(F79=0.1,"x",'Indicator Data'!E82/'Indicator Data'!$CC82)</f>
        <v>4.5150435241298956E-3</v>
      </c>
      <c r="Q79" s="36">
        <f>'Indicator Data'!F82/'Indicator Data'!$CC82</f>
        <v>4.6172982486292034E-5</v>
      </c>
      <c r="R79" s="36">
        <f>'Indicator Data'!G82/'Indicator Data'!$CC82</f>
        <v>4.3812571895213034E-4</v>
      </c>
      <c r="S79" s="36">
        <f>'Indicator Data'!H82/'Indicator Data'!$CC82</f>
        <v>3.3313265897643562E-5</v>
      </c>
      <c r="T79" s="36">
        <f>'Indicator Data'!I82/'Indicator Data'!$CC82</f>
        <v>1.5538103132652649E-3</v>
      </c>
      <c r="U79" s="36">
        <f>'Indicator Data'!J82/'Indicator Data'!$CC82</f>
        <v>1.2013361271121557E-4</v>
      </c>
      <c r="V79" s="35">
        <f t="shared" si="110"/>
        <v>9.1</v>
      </c>
      <c r="W79" s="35">
        <f t="shared" si="111"/>
        <v>2.2999999999999998</v>
      </c>
      <c r="X79" s="35">
        <f t="shared" si="112"/>
        <v>6.9</v>
      </c>
      <c r="Y79" s="35">
        <f t="shared" si="113"/>
        <v>3</v>
      </c>
      <c r="Z79" s="35">
        <f t="shared" si="114"/>
        <v>9.3000000000000007</v>
      </c>
      <c r="AA79" s="35">
        <f t="shared" si="115"/>
        <v>0.2</v>
      </c>
      <c r="AB79" s="35">
        <f t="shared" si="116"/>
        <v>0.1</v>
      </c>
      <c r="AC79" s="35">
        <f t="shared" si="117"/>
        <v>0.2</v>
      </c>
      <c r="AD79" s="35">
        <f t="shared" si="118"/>
        <v>1.6</v>
      </c>
      <c r="AE79" s="35">
        <f t="shared" si="119"/>
        <v>0.9</v>
      </c>
      <c r="AF79" s="35">
        <f t="shared" si="120"/>
        <v>0</v>
      </c>
      <c r="AG79" s="35">
        <f>ROUND(IF('Indicator Data'!K82=0,0,IF('Indicator Data'!K82&gt;AG$195,10,IF('Indicator Data'!K82&lt;AG$194,0,10-(AG$195-'Indicator Data'!K82)/(AG$195-AG$194)*10))),1)</f>
        <v>5.7</v>
      </c>
      <c r="AH79" s="35">
        <f t="shared" si="121"/>
        <v>9.6</v>
      </c>
      <c r="AI79" s="35">
        <f t="shared" si="122"/>
        <v>6.2</v>
      </c>
      <c r="AJ79" s="35">
        <f t="shared" si="123"/>
        <v>3.9</v>
      </c>
      <c r="AK79" s="35">
        <f t="shared" si="124"/>
        <v>4.3</v>
      </c>
      <c r="AL79" s="35">
        <f t="shared" si="125"/>
        <v>4.0999999999999996</v>
      </c>
      <c r="AM79" s="35">
        <f t="shared" si="126"/>
        <v>5.4</v>
      </c>
      <c r="AN79" s="35">
        <f t="shared" si="127"/>
        <v>5.9</v>
      </c>
      <c r="AO79" s="143">
        <f t="shared" si="128"/>
        <v>8.9</v>
      </c>
      <c r="AP79" s="143">
        <f t="shared" si="148"/>
        <v>8.1</v>
      </c>
      <c r="AQ79" s="143">
        <f t="shared" si="129"/>
        <v>9.6999999999999993</v>
      </c>
      <c r="AR79" s="143">
        <f t="shared" si="130"/>
        <v>6.1</v>
      </c>
      <c r="AS79" s="35">
        <f t="shared" si="131"/>
        <v>5.8</v>
      </c>
      <c r="AT79" s="35">
        <f>IF('Indicator Data'!L82="No data","x",IF('Indicator Data'!CD82&lt;1000,"x",ROUND((IF('Indicator Data'!L82&gt;AT$195,10,IF('Indicator Data'!L82&lt;AT$194,0,10-(AT$195-'Indicator Data'!L82)/(AT$195-AT$194)*10))),1)))</f>
        <v>0.9</v>
      </c>
      <c r="AU79" s="143">
        <f t="shared" si="132"/>
        <v>3.4</v>
      </c>
      <c r="AV79" s="35">
        <f>IF('Indicator Data'!M82="No data","x",ROUND(IF('Indicator Data'!M82=0,0,IF(LOG('Indicator Data'!M82)&gt;AV$195,10,IF(LOG('Indicator Data'!M82)&lt;AV$194,0,10-(AV$195-LOG('Indicator Data'!M82))/(AV$195-AV$194)*10))),1))</f>
        <v>9.5</v>
      </c>
      <c r="AW79" s="36">
        <f>IF(AV79="x","x",'Indicator Data'!M82/'Indicator Data'!$CC82)</f>
        <v>0.16358240472604127</v>
      </c>
      <c r="AX79" s="35">
        <f t="shared" si="149"/>
        <v>1.8</v>
      </c>
      <c r="AY79" s="35">
        <f t="shared" si="150"/>
        <v>7.2</v>
      </c>
      <c r="AZ79" s="35" t="str">
        <f>IF('Indicator Data'!N82="No data","x",ROUND(IF('Indicator Data'!N82=0,0,IF(LOG('Indicator Data'!N82)&gt;AZ$195,10,IF(LOG('Indicator Data'!N82)&lt;AZ$194,0,10-(AZ$195-LOG('Indicator Data'!N82))/(AZ$195-AZ$194)*10))),1))</f>
        <v>x</v>
      </c>
      <c r="BA79" s="36" t="str">
        <f>IF(AZ79="x","x",'Indicator Data'!N82/'Indicator Data'!$CC82)</f>
        <v>x</v>
      </c>
      <c r="BB79" s="35" t="str">
        <f t="shared" si="151"/>
        <v>x</v>
      </c>
      <c r="BC79" s="35" t="str">
        <f t="shared" si="152"/>
        <v>x</v>
      </c>
      <c r="BD79" s="35" t="str">
        <f>IF('Indicator Data'!O82="No data","x",ROUND(IF('Indicator Data'!O82=0,0,IF(LOG('Indicator Data'!O82)&gt;BD$195,10,IF(LOG('Indicator Data'!O82)&lt;BD$194,0,10-(BD$195-LOG('Indicator Data'!O82))/(BD$195-BD$194)*10))),1))</f>
        <v>x</v>
      </c>
      <c r="BE79" s="36" t="str">
        <f>IF(BD79="x","x",'Indicator Data'!O82/'Indicator Data'!$CC82)</f>
        <v>x</v>
      </c>
      <c r="BF79" s="35" t="str">
        <f t="shared" si="153"/>
        <v>x</v>
      </c>
      <c r="BG79" s="35" t="str">
        <f t="shared" si="154"/>
        <v>x</v>
      </c>
      <c r="BH79" s="35" t="str">
        <f>IF('Indicator Data'!P82="No data","x",ROUND(IF('Indicator Data'!P82=0,0,IF(LOG('Indicator Data'!P82)&gt;BH$195,10,IF(LOG('Indicator Data'!P82)&lt;BH$194,0,10-(BH$195-LOG('Indicator Data'!P82))/(BH$195-BH$194)*10))),1))</f>
        <v>x</v>
      </c>
      <c r="BI79" s="36" t="str">
        <f>IF(BH79="x","x",'Indicator Data'!P82/'Indicator Data'!$CC82)</f>
        <v>x</v>
      </c>
      <c r="BJ79" s="35" t="str">
        <f t="shared" si="155"/>
        <v>x</v>
      </c>
      <c r="BK79" s="35" t="str">
        <f t="shared" si="156"/>
        <v>x</v>
      </c>
      <c r="BL79" s="35">
        <f t="shared" si="157"/>
        <v>7.2</v>
      </c>
      <c r="BM79" s="35">
        <f>ROUND(IF('Indicator Data'!Q82=0,0,IF(LOG('Indicator Data'!Q82)&gt;BM$195,10,IF(LOG('Indicator Data'!Q82)&lt;BM$194,0,10-(BM$195-LOG('Indicator Data'!Q82))/(BM$195-BM$194)*10))),1)</f>
        <v>10</v>
      </c>
      <c r="BN79" s="35">
        <f>ROUND(IF('Indicator Data'!R82=0,0,IF(LOG('Indicator Data'!R82)&gt;BN$195,10,IF(LOG('Indicator Data'!R82)&lt;BN$194,0,10-(BN$195-LOG('Indicator Data'!R82))/(BN$195-BN$194)*10))),1)</f>
        <v>10</v>
      </c>
      <c r="BO79" s="35">
        <f t="shared" si="158"/>
        <v>10</v>
      </c>
      <c r="BP79" s="36">
        <f>'Indicator Data'!Q82/'Indicator Data'!$CC82</f>
        <v>0.40894623234228178</v>
      </c>
      <c r="BQ79" s="36">
        <f>'Indicator Data'!R82/'Indicator Data'!$CC82</f>
        <v>0.12561753236979073</v>
      </c>
      <c r="BR79" s="35">
        <f t="shared" si="133"/>
        <v>4.0999999999999996</v>
      </c>
      <c r="BS79" s="35">
        <f t="shared" si="134"/>
        <v>1.6</v>
      </c>
      <c r="BT79" s="35">
        <f t="shared" si="135"/>
        <v>2.4333333333333331</v>
      </c>
      <c r="BU79" s="35">
        <f t="shared" si="159"/>
        <v>8</v>
      </c>
      <c r="BV79" s="35">
        <f>ROUND(IF('Indicator Data'!S82=0,0,IF(LOG('Indicator Data'!S82)&gt;BV$195,10,IF(LOG('Indicator Data'!S82)&lt;BV$194,0,10-(BV$195-LOG('Indicator Data'!S82))/(BV$195-BV$194)*10))),1)</f>
        <v>10</v>
      </c>
      <c r="BW79" s="35">
        <f>ROUND(IF('Indicator Data'!T82=0,0,IF(LOG('Indicator Data'!T82)&gt;BW$195,10,IF(LOG('Indicator Data'!T82)&lt;BW$194,0,10-(BW$195-LOG('Indicator Data'!T82))/(BW$195-BW$194)*10))),1)</f>
        <v>9.5</v>
      </c>
      <c r="BX79" s="35">
        <f t="shared" si="160"/>
        <v>9.6666666666666661</v>
      </c>
      <c r="BY79" s="36">
        <f>'Indicator Data'!S82/'Indicator Data'!$CC82</f>
        <v>0.37178382213028638</v>
      </c>
      <c r="BZ79" s="36">
        <f>'Indicator Data'!T82/'Indicator Data'!$CC82</f>
        <v>0.17461834486545999</v>
      </c>
      <c r="CA79" s="35">
        <f t="shared" si="136"/>
        <v>6.2</v>
      </c>
      <c r="CB79" s="35">
        <f t="shared" si="137"/>
        <v>1.7</v>
      </c>
      <c r="CC79" s="35">
        <f t="shared" si="161"/>
        <v>3.1999999999999997</v>
      </c>
      <c r="CD79" s="35">
        <f t="shared" si="162"/>
        <v>7.7</v>
      </c>
      <c r="CE79" s="35">
        <f t="shared" si="163"/>
        <v>7.9</v>
      </c>
      <c r="CF79" s="35">
        <f>ROUND(IF('Indicator Data'!U82=0,0,IF(LOG('Indicator Data'!U82)&gt;CF$195,10,IF(LOG('Indicator Data'!U82)&lt;CF$194,0,10-(CF$195-LOG('Indicator Data'!U82))/(CF$195-CF$194)*10))),1)</f>
        <v>10</v>
      </c>
      <c r="CG79" s="36">
        <f>'Indicator Data'!U82/'Indicator Data'!$CC82</f>
        <v>0.86697225584837867</v>
      </c>
      <c r="CH79" s="35">
        <f t="shared" si="138"/>
        <v>9.6</v>
      </c>
      <c r="CI79" s="35">
        <f t="shared" si="164"/>
        <v>9.8000000000000007</v>
      </c>
      <c r="CJ79" s="35">
        <f>ROUND(IF('Indicator Data'!V82=0,0,IF(LOG('Indicator Data'!V82)&gt;CJ$195,10,IF(LOG('Indicator Data'!V82)&lt;CJ$194,0,10-(CJ$195-LOG('Indicator Data'!V82))/(CJ$195-CJ$194)*10))),1)</f>
        <v>10</v>
      </c>
      <c r="CK79" s="36">
        <f>IF('Indicator Data'!V82/'Indicator Data'!$CC82&gt;1,1,'Indicator Data'!V82/'Indicator Data'!$CC82)</f>
        <v>0.90573545102338548</v>
      </c>
      <c r="CL79" s="35">
        <f t="shared" si="139"/>
        <v>9.1</v>
      </c>
      <c r="CM79" s="35">
        <f t="shared" si="165"/>
        <v>9.6</v>
      </c>
      <c r="CN79" s="35">
        <f>ROUND(IF('Indicator Data'!W82=0,0,IF(LOG('Indicator Data'!W82)&gt;CN$195,10,IF(LOG('Indicator Data'!W82)&lt;CN$194,0,10-(CN$195-LOG('Indicator Data'!W82))/(CN$195-CN$194)*10))),1)</f>
        <v>10</v>
      </c>
      <c r="CO79" s="36">
        <f>'Indicator Data'!W82/'Indicator Data'!$CC82</f>
        <v>0.92399243357414318</v>
      </c>
      <c r="CP79" s="35">
        <f t="shared" si="140"/>
        <v>9.1999999999999993</v>
      </c>
      <c r="CQ79" s="35">
        <f t="shared" si="166"/>
        <v>9.6999999999999993</v>
      </c>
      <c r="CR79" s="35">
        <f t="shared" si="141"/>
        <v>9.4</v>
      </c>
      <c r="CS79" s="35">
        <f>IF('Indicator Data'!BS82="No data","x",ROUND(IF('Indicator Data'!BS82&gt;CS$195,0,IF('Indicator Data'!BS82&lt;CS$194,10,(CS$195-'Indicator Data'!BS82)/(CS$195-CS$194)*10)),1))</f>
        <v>3</v>
      </c>
      <c r="CT79" s="35">
        <f>IF('Indicator Data'!BT82="No data","x",ROUND(IF('Indicator Data'!BT82&gt;CT$195,0,IF('Indicator Data'!BT82&lt;CT$194,10,(CT$195-'Indicator Data'!BT82)/(CT$195-CT$194)*10)),1))</f>
        <v>1.8</v>
      </c>
      <c r="CU79" s="35">
        <f>IF('Indicator Data'!AC82="No data","x",ROUND(IF('Indicator Data'!AC82&gt;CU$195,0,IF('Indicator Data'!AC82&lt;CU$194,10,(CU$195-'Indicator Data'!AC82)/(CU$195-CU$194)*10)),1))</f>
        <v>3.6</v>
      </c>
      <c r="CV79" s="35">
        <f t="shared" si="142"/>
        <v>2.8</v>
      </c>
      <c r="CW79" s="35">
        <f>IF('Indicator Data'!X82="No data","x",ROUND(IF(LOG('Indicator Data'!X82)&gt;CW$195,10,IF(LOG('Indicator Data'!X82)&lt;CW$194,0,10-(CW$195-LOG('Indicator Data'!X82))/(CW$195-CW$194)*10)),1))</f>
        <v>7.2</v>
      </c>
      <c r="CX79" s="35">
        <f>IF('Indicator Data'!Y82="No data","x",ROUND(IF('Indicator Data'!Y82&gt;CX$195,10,IF('Indicator Data'!Y82&lt;CX$194,0,10-(CX$195-'Indicator Data'!Y82)/(CX$195-CX$194)*10)),1))</f>
        <v>4.5999999999999996</v>
      </c>
      <c r="CY79" s="35">
        <f>IF('Indicator Data'!Z82="No data","x",ROUND(IF('Indicator Data'!Z82&gt;CY$195,10,IF('Indicator Data'!Z82&lt;CY$194,0,10-(CY$195-'Indicator Data'!Z82)/(CY$195-CY$194)*10)),1))</f>
        <v>5.6</v>
      </c>
      <c r="CZ79" s="35">
        <f>IF('Indicator Data'!AA82="No data","x",ROUND(IF('Indicator Data'!AA82&gt;CZ$195,10,IF('Indicator Data'!AA82&lt;CZ$194,0,10-(CZ$195-'Indicator Data'!AA82)/(CZ$195-CZ$194)*10)),1))</f>
        <v>4.5999999999999996</v>
      </c>
      <c r="DA79" s="35">
        <f t="shared" si="167"/>
        <v>5.5</v>
      </c>
      <c r="DB79" s="35">
        <f t="shared" si="168"/>
        <v>4.5999999999999996</v>
      </c>
      <c r="DC79" s="35">
        <f>IF('Indicator Data'!AF82="No data","x",ROUND(IF('Indicator Data'!AF82&gt;DC$195,10,IF('Indicator Data'!AF82&lt;DC$194,0,10-(DC$195-'Indicator Data'!AF82)/(DC$195-DC$194)*10)),1))</f>
        <v>3.4</v>
      </c>
      <c r="DD79" s="35">
        <f>IF('Indicator Data'!AG82="No data","x",ROUND(IF('Indicator Data'!AG82&gt;DD$195,10,IF('Indicator Data'!AG82&lt;DD$194,0,10-(DD$195-'Indicator Data'!AG82)/(DD$195-DD$194)*10)),1))</f>
        <v>2.4</v>
      </c>
      <c r="DE79" s="35">
        <f t="shared" si="169"/>
        <v>4.5999999999999996</v>
      </c>
      <c r="DF79" s="35">
        <f>IF('Indicator Data'!AB82="No data","x",ROUND(IF('Indicator Data'!AB82&gt;DF$195,10,IF('Indicator Data'!AB82&lt;DF$194,0,10-(DF$195-'Indicator Data'!AB82)/(DF$195-DF$194)*10)),1))</f>
        <v>3.2</v>
      </c>
      <c r="DG79" s="35">
        <f t="shared" si="170"/>
        <v>2.9</v>
      </c>
      <c r="DH79" s="144">
        <f>IF('Indicator Data'!AD82="No data","x",'Indicator Data'!AD82/'Indicator Data'!$CB82)</f>
        <v>3.6143130760907848E-5</v>
      </c>
      <c r="DI79" s="35">
        <f t="shared" si="171"/>
        <v>9.6</v>
      </c>
      <c r="DJ79" s="35">
        <f>IF('Indicator Data'!AE82="No data","x",ROUND(IF('Indicator Data'!AE82&gt;DJ$195,0,IF('Indicator Data'!AE82&lt;DJ$194,10,(DJ$195-'Indicator Data'!AE82)/(DJ$195-DJ$194)*10)),1))</f>
        <v>2</v>
      </c>
      <c r="DK79" s="35">
        <f t="shared" si="172"/>
        <v>5.8</v>
      </c>
      <c r="DL79" s="35">
        <f t="shared" si="173"/>
        <v>4.4000000000000004</v>
      </c>
      <c r="DM79" s="37">
        <f t="shared" si="143"/>
        <v>7</v>
      </c>
      <c r="DN79" s="38">
        <f t="shared" si="144"/>
        <v>7.7</v>
      </c>
      <c r="DO79" s="35">
        <f>ROUND(IF('Indicator Data'!AH82=0,0,IF('Indicator Data'!AH82&gt;DO$195,10,IF('Indicator Data'!AH82&lt;DO$194,0,10-(DO$195-'Indicator Data'!AH82)/(DO$195-DO$194)*10))),1)</f>
        <v>10</v>
      </c>
      <c r="DP79" s="35">
        <f>ROUND(IF('Indicator Data'!AI82=0,0,IF(LOG('Indicator Data'!AI82)&gt;LOG(DP$195),10,IF(LOG('Indicator Data'!AI82)&lt;LOG(DP$194),0,10-(LOG(DP$195)-LOG('Indicator Data'!AI82))/(LOG(DP$195)-LOG(DP$194))*10))),1)</f>
        <v>8.8000000000000007</v>
      </c>
      <c r="DQ79" s="37">
        <f t="shared" si="145"/>
        <v>9.5</v>
      </c>
      <c r="DR79" s="35">
        <f>'Indicator Data'!AJ82</f>
        <v>0</v>
      </c>
      <c r="DS79" s="35">
        <f>'Indicator Data'!AK82</f>
        <v>0</v>
      </c>
      <c r="DT79" s="37">
        <f t="shared" si="146"/>
        <v>0</v>
      </c>
      <c r="DU79" s="38">
        <f t="shared" si="147"/>
        <v>6.7</v>
      </c>
      <c r="DV79" s="13"/>
      <c r="DW79" s="83"/>
    </row>
    <row r="80" spans="1:127" s="2" customFormat="1" x14ac:dyDescent="0.3">
      <c r="A80" s="98" t="str">
        <f>'Indicator Data'!A83</f>
        <v>Iran</v>
      </c>
      <c r="B80" s="39" t="str">
        <f>'Indicator Data'!B83</f>
        <v>IRN</v>
      </c>
      <c r="C80" s="35">
        <f>ROUND(IF('Indicator Data'!C83=0,0.1,IF(LOG('Indicator Data'!C83)&gt;C$195,10,IF(LOG('Indicator Data'!C83)&lt;C$194,0,10-(C$195-LOG('Indicator Data'!C83))/(C$195-C$194)*10))),1)</f>
        <v>10</v>
      </c>
      <c r="D80" s="35">
        <f>ROUND(IF('Indicator Data'!D83=0,0.1,IF(LOG('Indicator Data'!D83)&gt;D$195,10,IF(LOG('Indicator Data'!D83)&lt;D$194,0,10-(D$195-LOG('Indicator Data'!D83))/(D$195-D$194)*10))),1)</f>
        <v>10</v>
      </c>
      <c r="E80" s="35">
        <f t="shared" si="107"/>
        <v>10</v>
      </c>
      <c r="F80" s="35">
        <f>IF('Indicator Data'!E83="No data",0.1,(ROUND(IF('Indicator Data'!E83=0,0,IF(LOG('Indicator Data'!E83)&gt;F$195,10,IF(LOG('Indicator Data'!E83)&lt;F$194,0,10-(F$195-LOG('Indicator Data'!E83))/(F$195-F$194)*10))),1)))</f>
        <v>8.6</v>
      </c>
      <c r="G80" s="35">
        <f>ROUND(IF('Indicator Data'!F83=0,0,IF(LOG('Indicator Data'!F83)&gt;G$195,10,IF(LOG('Indicator Data'!F83)&lt;G$194,0,10-(G$195-LOG('Indicator Data'!F83))/(G$195-G$194)*10))),1)</f>
        <v>7.2</v>
      </c>
      <c r="H80" s="35">
        <f>ROUND(IF('Indicator Data'!G83=0,0,IF(LOG('Indicator Data'!G83)&gt;H$195,10,IF(LOG('Indicator Data'!G83)&lt;H$194,0,10-(H$195-LOG('Indicator Data'!G83))/(H$195-H$194)*10))),1)</f>
        <v>2.5</v>
      </c>
      <c r="I80" s="35">
        <f>ROUND(IF('Indicator Data'!H83=0,0,IF(LOG('Indicator Data'!H83)&gt;I$195,10,IF(LOG('Indicator Data'!H83)&lt;I$194,0,10-(I$195-LOG('Indicator Data'!H83))/(I$195-I$194)*10))),1)</f>
        <v>0</v>
      </c>
      <c r="J80" s="35">
        <f t="shared" si="108"/>
        <v>1.3</v>
      </c>
      <c r="K80" s="35">
        <f>ROUND(IF('Indicator Data'!I83=0,0,IF(LOG('Indicator Data'!I83)&gt;K$195,10,IF(LOG('Indicator Data'!I83)&lt;K$194,0,10-(K$195-LOG('Indicator Data'!I83))/(K$195-K$194)*10))),1)</f>
        <v>4.9000000000000004</v>
      </c>
      <c r="L80" s="35">
        <f t="shared" si="109"/>
        <v>3.3</v>
      </c>
      <c r="M80" s="35">
        <f>ROUND(IF('Indicator Data'!J83=0,0,IF(LOG('Indicator Data'!J83)&gt;M$195,10,IF(LOG('Indicator Data'!J83)&lt;M$194,0,10-(M$195-LOG('Indicator Data'!J83))/(M$195-M$194)*10))),1)</f>
        <v>10</v>
      </c>
      <c r="N80" s="36">
        <f>'Indicator Data'!C83/'Indicator Data'!$CC83</f>
        <v>2.0899657972909998E-3</v>
      </c>
      <c r="O80" s="36">
        <f>'Indicator Data'!D83/'Indicator Data'!$CC83</f>
        <v>7.2736023754586322E-4</v>
      </c>
      <c r="P80" s="36">
        <f>IF(F80=0.1,"x",'Indicator Data'!E83/'Indicator Data'!$CC83)</f>
        <v>3.6200056508480815E-3</v>
      </c>
      <c r="Q80" s="36">
        <f>'Indicator Data'!F83/'Indicator Data'!$CC83</f>
        <v>2.7005823670800011E-6</v>
      </c>
      <c r="R80" s="36">
        <f>'Indicator Data'!G83/'Indicator Data'!$CC83</f>
        <v>1.2726573994274111E-5</v>
      </c>
      <c r="S80" s="36">
        <f>'Indicator Data'!H83/'Indicator Data'!$CC83</f>
        <v>0</v>
      </c>
      <c r="T80" s="36">
        <f>'Indicator Data'!I83/'Indicator Data'!$CC83</f>
        <v>3.4538165395889096E-5</v>
      </c>
      <c r="U80" s="36">
        <f>'Indicator Data'!J83/'Indicator Data'!$CC83</f>
        <v>1.3355128198325692E-2</v>
      </c>
      <c r="V80" s="35">
        <f t="shared" si="110"/>
        <v>10</v>
      </c>
      <c r="W80" s="35">
        <f t="shared" si="111"/>
        <v>7.3</v>
      </c>
      <c r="X80" s="35">
        <f t="shared" si="112"/>
        <v>9.1</v>
      </c>
      <c r="Y80" s="35">
        <f t="shared" si="113"/>
        <v>2.4</v>
      </c>
      <c r="Z80" s="35">
        <f t="shared" si="114"/>
        <v>6.5</v>
      </c>
      <c r="AA80" s="35">
        <f t="shared" si="115"/>
        <v>0</v>
      </c>
      <c r="AB80" s="35">
        <f t="shared" si="116"/>
        <v>0</v>
      </c>
      <c r="AC80" s="35">
        <f t="shared" si="117"/>
        <v>0</v>
      </c>
      <c r="AD80" s="35">
        <f t="shared" si="118"/>
        <v>0</v>
      </c>
      <c r="AE80" s="35">
        <f t="shared" si="119"/>
        <v>0</v>
      </c>
      <c r="AF80" s="35">
        <f t="shared" si="120"/>
        <v>4.5</v>
      </c>
      <c r="AG80" s="35">
        <f>ROUND(IF('Indicator Data'!K83=0,0,IF('Indicator Data'!K83&gt;AG$195,10,IF('Indicator Data'!K83&lt;AG$194,0,10-(AG$195-'Indicator Data'!K83)/(AG$195-AG$194)*10))),1)</f>
        <v>1</v>
      </c>
      <c r="AH80" s="35">
        <f t="shared" si="121"/>
        <v>10</v>
      </c>
      <c r="AI80" s="35">
        <f t="shared" si="122"/>
        <v>8.6999999999999993</v>
      </c>
      <c r="AJ80" s="35">
        <f t="shared" si="123"/>
        <v>1.3</v>
      </c>
      <c r="AK80" s="35">
        <f t="shared" si="124"/>
        <v>0</v>
      </c>
      <c r="AL80" s="35">
        <f t="shared" si="125"/>
        <v>0.7</v>
      </c>
      <c r="AM80" s="35">
        <f t="shared" si="126"/>
        <v>2.5</v>
      </c>
      <c r="AN80" s="35">
        <f t="shared" si="127"/>
        <v>8.4</v>
      </c>
      <c r="AO80" s="143">
        <f t="shared" si="128"/>
        <v>9.6</v>
      </c>
      <c r="AP80" s="143">
        <f t="shared" si="148"/>
        <v>6.4</v>
      </c>
      <c r="AQ80" s="143">
        <f t="shared" si="129"/>
        <v>6.9</v>
      </c>
      <c r="AR80" s="143">
        <f t="shared" si="130"/>
        <v>1.8</v>
      </c>
      <c r="AS80" s="35">
        <f t="shared" si="131"/>
        <v>4.7</v>
      </c>
      <c r="AT80" s="35">
        <f>IF('Indicator Data'!L83="No data","x",IF('Indicator Data'!CD83&lt;1000,"x",ROUND((IF('Indicator Data'!L83&gt;AT$195,10,IF('Indicator Data'!L83&lt;AT$194,0,10-(AT$195-'Indicator Data'!L83)/(AT$195-AT$194)*10))),1)))</f>
        <v>7.4</v>
      </c>
      <c r="AU80" s="143">
        <f t="shared" si="132"/>
        <v>6.1</v>
      </c>
      <c r="AV80" s="35">
        <f>IF('Indicator Data'!M83="No data","x",ROUND(IF('Indicator Data'!M83=0,0,IF(LOG('Indicator Data'!M83)&gt;AV$195,10,IF(LOG('Indicator Data'!M83)&lt;AV$194,0,10-(AV$195-LOG('Indicator Data'!M83))/(AV$195-AV$194)*10))),1))</f>
        <v>9.6999999999999993</v>
      </c>
      <c r="AW80" s="36">
        <f>IF(AV80="x","x",'Indicator Data'!M83/'Indicator Data'!$CC83)</f>
        <v>0.80439826409686355</v>
      </c>
      <c r="AX80" s="35">
        <f t="shared" si="149"/>
        <v>8.9</v>
      </c>
      <c r="AY80" s="35">
        <f t="shared" si="150"/>
        <v>9.3000000000000007</v>
      </c>
      <c r="AZ80" s="35" t="str">
        <f>IF('Indicator Data'!N83="No data","x",ROUND(IF('Indicator Data'!N83=0,0,IF(LOG('Indicator Data'!N83)&gt;AZ$195,10,IF(LOG('Indicator Data'!N83)&lt;AZ$194,0,10-(AZ$195-LOG('Indicator Data'!N83))/(AZ$195-AZ$194)*10))),1))</f>
        <v>x</v>
      </c>
      <c r="BA80" s="36" t="str">
        <f>IF(AZ80="x","x",'Indicator Data'!N83/'Indicator Data'!$CC83)</f>
        <v>x</v>
      </c>
      <c r="BB80" s="35" t="str">
        <f t="shared" si="151"/>
        <v>x</v>
      </c>
      <c r="BC80" s="35" t="str">
        <f t="shared" si="152"/>
        <v>x</v>
      </c>
      <c r="BD80" s="35" t="str">
        <f>IF('Indicator Data'!O83="No data","x",ROUND(IF('Indicator Data'!O83=0,0,IF(LOG('Indicator Data'!O83)&gt;BD$195,10,IF(LOG('Indicator Data'!O83)&lt;BD$194,0,10-(BD$195-LOG('Indicator Data'!O83))/(BD$195-BD$194)*10))),1))</f>
        <v>x</v>
      </c>
      <c r="BE80" s="36" t="str">
        <f>IF(BD80="x","x",'Indicator Data'!O83/'Indicator Data'!$CC83)</f>
        <v>x</v>
      </c>
      <c r="BF80" s="35" t="str">
        <f t="shared" si="153"/>
        <v>x</v>
      </c>
      <c r="BG80" s="35" t="str">
        <f t="shared" si="154"/>
        <v>x</v>
      </c>
      <c r="BH80" s="35" t="str">
        <f>IF('Indicator Data'!P83="No data","x",ROUND(IF('Indicator Data'!P83=0,0,IF(LOG('Indicator Data'!P83)&gt;BH$195,10,IF(LOG('Indicator Data'!P83)&lt;BH$194,0,10-(BH$195-LOG('Indicator Data'!P83))/(BH$195-BH$194)*10))),1))</f>
        <v>x</v>
      </c>
      <c r="BI80" s="36" t="str">
        <f>IF(BH80="x","x",'Indicator Data'!P83/'Indicator Data'!$CC83)</f>
        <v>x</v>
      </c>
      <c r="BJ80" s="35" t="str">
        <f t="shared" si="155"/>
        <v>x</v>
      </c>
      <c r="BK80" s="35" t="str">
        <f t="shared" si="156"/>
        <v>x</v>
      </c>
      <c r="BL80" s="35">
        <f t="shared" si="157"/>
        <v>9.3000000000000007</v>
      </c>
      <c r="BM80" s="35">
        <f>ROUND(IF('Indicator Data'!Q83=0,0,IF(LOG('Indicator Data'!Q83)&gt;BM$195,10,IF(LOG('Indicator Data'!Q83)&lt;BM$194,0,10-(BM$195-LOG('Indicator Data'!Q83))/(BM$195-BM$194)*10))),1)</f>
        <v>8</v>
      </c>
      <c r="BN80" s="35">
        <f>ROUND(IF('Indicator Data'!R83=0,0,IF(LOG('Indicator Data'!R83)&gt;BN$195,10,IF(LOG('Indicator Data'!R83)&lt;BN$194,0,10-(BN$195-LOG('Indicator Data'!R83))/(BN$195-BN$194)*10))),1)</f>
        <v>7.2</v>
      </c>
      <c r="BO80" s="35">
        <f t="shared" si="158"/>
        <v>7.4666666666666659</v>
      </c>
      <c r="BP80" s="36">
        <f>'Indicator Data'!Q83/'Indicator Data'!$CC83</f>
        <v>5.3115938019305108E-2</v>
      </c>
      <c r="BQ80" s="36">
        <f>'Indicator Data'!R83/'Indicator Data'!$CC83</f>
        <v>2.4700510104949374E-3</v>
      </c>
      <c r="BR80" s="35">
        <f t="shared" si="133"/>
        <v>0.5</v>
      </c>
      <c r="BS80" s="35">
        <f t="shared" si="134"/>
        <v>0</v>
      </c>
      <c r="BT80" s="35">
        <f t="shared" si="135"/>
        <v>0.16666666666666666</v>
      </c>
      <c r="BU80" s="35">
        <f t="shared" si="159"/>
        <v>4.8</v>
      </c>
      <c r="BV80" s="35">
        <f>ROUND(IF('Indicator Data'!S83=0,0,IF(LOG('Indicator Data'!S83)&gt;BV$195,10,IF(LOG('Indicator Data'!S83)&lt;BV$194,0,10-(BV$195-LOG('Indicator Data'!S83))/(BV$195-BV$194)*10))),1)</f>
        <v>7.5</v>
      </c>
      <c r="BW80" s="35">
        <f>ROUND(IF('Indicator Data'!T83=0,0,IF(LOG('Indicator Data'!T83)&gt;BW$195,10,IF(LOG('Indicator Data'!T83)&lt;BW$194,0,10-(BW$195-LOG('Indicator Data'!T83))/(BW$195-BW$194)*10))),1)</f>
        <v>5.9</v>
      </c>
      <c r="BX80" s="35">
        <f t="shared" si="160"/>
        <v>6.4333333333333336</v>
      </c>
      <c r="BY80" s="36">
        <f>'Indicator Data'!S83/'Indicator Data'!$CC83</f>
        <v>2.3244377639873335E-2</v>
      </c>
      <c r="BZ80" s="36">
        <f>'Indicator Data'!T83/'Indicator Data'!$CC83</f>
        <v>1.6518718797477294E-3</v>
      </c>
      <c r="CA80" s="35">
        <f t="shared" si="136"/>
        <v>0.4</v>
      </c>
      <c r="CB80" s="35">
        <f t="shared" si="137"/>
        <v>0</v>
      </c>
      <c r="CC80" s="35">
        <f t="shared" si="161"/>
        <v>0.13333333333333333</v>
      </c>
      <c r="CD80" s="35">
        <f t="shared" si="162"/>
        <v>3.9</v>
      </c>
      <c r="CE80" s="35">
        <f t="shared" si="163"/>
        <v>4.4000000000000004</v>
      </c>
      <c r="CF80" s="35">
        <f>ROUND(IF('Indicator Data'!U83=0,0,IF(LOG('Indicator Data'!U83)&gt;CF$195,10,IF(LOG('Indicator Data'!U83)&lt;CF$194,0,10-(CF$195-LOG('Indicator Data'!U83))/(CF$195-CF$194)*10))),1)</f>
        <v>7</v>
      </c>
      <c r="CG80" s="36">
        <f>'Indicator Data'!U83/'Indicator Data'!$CC83</f>
        <v>1.0308117134387097E-2</v>
      </c>
      <c r="CH80" s="35">
        <f t="shared" si="138"/>
        <v>0.1</v>
      </c>
      <c r="CI80" s="35">
        <f t="shared" si="164"/>
        <v>4.4000000000000004</v>
      </c>
      <c r="CJ80" s="35">
        <f>ROUND(IF('Indicator Data'!V83=0,0,IF(LOG('Indicator Data'!V83)&gt;CJ$195,10,IF(LOG('Indicator Data'!V83)&lt;CJ$194,0,10-(CJ$195-LOG('Indicator Data'!V83))/(CJ$195-CJ$194)*10))),1)</f>
        <v>9.1999999999999993</v>
      </c>
      <c r="CK80" s="36">
        <f>IF('Indicator Data'!V83/'Indicator Data'!$CC83&gt;1,1,'Indicator Data'!V83/'Indicator Data'!$CC83)</f>
        <v>0.35894838709029453</v>
      </c>
      <c r="CL80" s="35">
        <f t="shared" si="139"/>
        <v>3.6</v>
      </c>
      <c r="CM80" s="35">
        <f t="shared" si="165"/>
        <v>7.3</v>
      </c>
      <c r="CN80" s="35">
        <f>ROUND(IF('Indicator Data'!W83=0,0,IF(LOG('Indicator Data'!W83)&gt;CN$195,10,IF(LOG('Indicator Data'!W83)&lt;CN$194,0,10-(CN$195-LOG('Indicator Data'!W83))/(CN$195-CN$194)*10))),1)</f>
        <v>8.6</v>
      </c>
      <c r="CO80" s="36">
        <f>'Indicator Data'!W83/'Indicator Data'!$CC83</f>
        <v>0.1250474674531111</v>
      </c>
      <c r="CP80" s="35">
        <f t="shared" si="140"/>
        <v>1.3</v>
      </c>
      <c r="CQ80" s="35">
        <f t="shared" si="166"/>
        <v>6.1</v>
      </c>
      <c r="CR80" s="35">
        <f t="shared" si="141"/>
        <v>5.7</v>
      </c>
      <c r="CS80" s="35">
        <f>IF('Indicator Data'!BS83="No data","x",ROUND(IF('Indicator Data'!BS83&gt;CS$195,0,IF('Indicator Data'!BS83&lt;CS$194,10,(CS$195-'Indicator Data'!BS83)/(CS$195-CS$194)*10)),1))</f>
        <v>1.3</v>
      </c>
      <c r="CT80" s="35">
        <f>IF('Indicator Data'!BT83="No data","x",ROUND(IF('Indicator Data'!BT83&gt;CT$195,0,IF('Indicator Data'!BT83&lt;CT$194,10,(CT$195-'Indicator Data'!BT83)/(CT$195-CT$194)*10)),1))</f>
        <v>0.8</v>
      </c>
      <c r="CU80" s="35" t="str">
        <f>IF('Indicator Data'!AC83="No data","x",ROUND(IF('Indicator Data'!AC83&gt;CU$195,0,IF('Indicator Data'!AC83&lt;CU$194,10,(CU$195-'Indicator Data'!AC83)/(CU$195-CU$194)*10)),1))</f>
        <v>x</v>
      </c>
      <c r="CV80" s="35">
        <f t="shared" si="142"/>
        <v>1.1000000000000001</v>
      </c>
      <c r="CW80" s="35">
        <f>IF('Indicator Data'!X83="No data","x",ROUND(IF(LOG('Indicator Data'!X83)&gt;CW$195,10,IF(LOG('Indicator Data'!X83)&lt;CW$194,0,10-(CW$195-LOG('Indicator Data'!X83))/(CW$195-CW$194)*10)),1))</f>
        <v>5.7</v>
      </c>
      <c r="CX80" s="35">
        <f>IF('Indicator Data'!Y83="No data","x",ROUND(IF('Indicator Data'!Y83&gt;CX$195,10,IF('Indicator Data'!Y83&lt;CX$194,0,10-(CX$195-'Indicator Data'!Y83)/(CX$195-CX$194)*10)),1))</f>
        <v>4</v>
      </c>
      <c r="CY80" s="35">
        <f>IF('Indicator Data'!Z83="No data","x",ROUND(IF('Indicator Data'!Z83&gt;CY$195,10,IF('Indicator Data'!Z83&lt;CY$194,0,10-(CY$195-'Indicator Data'!Z83)/(CY$195-CY$194)*10)),1))</f>
        <v>7.5</v>
      </c>
      <c r="CZ80" s="35">
        <f>IF('Indicator Data'!AA83="No data","x",ROUND(IF('Indicator Data'!AA83&gt;CZ$195,10,IF('Indicator Data'!AA83&lt;CZ$194,0,10-(CZ$195-'Indicator Data'!AA83)/(CZ$195-CZ$194)*10)),1))</f>
        <v>3.8</v>
      </c>
      <c r="DA80" s="35">
        <f t="shared" si="167"/>
        <v>5.3</v>
      </c>
      <c r="DB80" s="35">
        <f t="shared" si="168"/>
        <v>3.9</v>
      </c>
      <c r="DC80" s="35">
        <f>IF('Indicator Data'!AF83="No data","x",ROUND(IF('Indicator Data'!AF83&gt;DC$195,10,IF('Indicator Data'!AF83&lt;DC$194,0,10-(DC$195-'Indicator Data'!AF83)/(DC$195-DC$194)*10)),1))</f>
        <v>2.8</v>
      </c>
      <c r="DD80" s="35">
        <f>IF('Indicator Data'!AG83="No data","x",ROUND(IF('Indicator Data'!AG83&gt;DD$195,10,IF('Indicator Data'!AG83&lt;DD$194,0,10-(DD$195-'Indicator Data'!AG83)/(DD$195-DD$194)*10)),1))</f>
        <v>2.7</v>
      </c>
      <c r="DE80" s="35">
        <f t="shared" si="169"/>
        <v>4.4000000000000004</v>
      </c>
      <c r="DF80" s="35">
        <f>IF('Indicator Data'!AB83="No data","x",ROUND(IF('Indicator Data'!AB83&gt;DF$195,10,IF('Indicator Data'!AB83&lt;DF$194,0,10-(DF$195-'Indicator Data'!AB83)/(DF$195-DF$194)*10)),1))</f>
        <v>0.2</v>
      </c>
      <c r="DG80" s="35">
        <f t="shared" si="170"/>
        <v>0.8</v>
      </c>
      <c r="DH80" s="144">
        <f>IF('Indicator Data'!AD83="No data","x",'Indicator Data'!AD83/'Indicator Data'!$CB83)</f>
        <v>2.3311479476141291E-4</v>
      </c>
      <c r="DI80" s="35">
        <f t="shared" si="171"/>
        <v>7.7</v>
      </c>
      <c r="DJ80" s="35">
        <f>IF('Indicator Data'!AE83="No data","x",ROUND(IF('Indicator Data'!AE83&gt;DJ$195,0,IF('Indicator Data'!AE83&lt;DJ$194,10,(DJ$195-'Indicator Data'!AE83)/(DJ$195-DJ$194)*10)),1))</f>
        <v>2</v>
      </c>
      <c r="DK80" s="35">
        <f t="shared" si="172"/>
        <v>4.9000000000000004</v>
      </c>
      <c r="DL80" s="35">
        <f t="shared" si="173"/>
        <v>3.4</v>
      </c>
      <c r="DM80" s="37">
        <f t="shared" si="143"/>
        <v>6.3</v>
      </c>
      <c r="DN80" s="38">
        <f t="shared" si="144"/>
        <v>6.8</v>
      </c>
      <c r="DO80" s="35">
        <f>ROUND(IF('Indicator Data'!AH83=0,0,IF('Indicator Data'!AH83&gt;DO$195,10,IF('Indicator Data'!AH83&lt;DO$194,0,10-(DO$195-'Indicator Data'!AH83)/(DO$195-DO$194)*10))),1)</f>
        <v>8.1</v>
      </c>
      <c r="DP80" s="35">
        <f>ROUND(IF('Indicator Data'!AI83=0,0,IF(LOG('Indicator Data'!AI83)&gt;LOG(DP$195),10,IF(LOG('Indicator Data'!AI83)&lt;LOG(DP$194),0,10-(LOG(DP$195)-LOG('Indicator Data'!AI83))/(LOG(DP$195)-LOG(DP$194))*10))),1)</f>
        <v>7.5</v>
      </c>
      <c r="DQ80" s="37">
        <f t="shared" si="145"/>
        <v>7.8</v>
      </c>
      <c r="DR80" s="35">
        <f>'Indicator Data'!AJ83</f>
        <v>0</v>
      </c>
      <c r="DS80" s="35">
        <f>'Indicator Data'!AK83</f>
        <v>0</v>
      </c>
      <c r="DT80" s="37">
        <f t="shared" si="146"/>
        <v>0</v>
      </c>
      <c r="DU80" s="38">
        <f t="shared" si="147"/>
        <v>5.5</v>
      </c>
      <c r="DV80" s="13"/>
      <c r="DW80" s="83"/>
    </row>
    <row r="81" spans="1:127" s="2" customFormat="1" x14ac:dyDescent="0.3">
      <c r="A81" s="98" t="str">
        <f>'Indicator Data'!A84</f>
        <v>Iraq</v>
      </c>
      <c r="B81" s="39" t="str">
        <f>'Indicator Data'!B84</f>
        <v>IRQ</v>
      </c>
      <c r="C81" s="35">
        <f>ROUND(IF('Indicator Data'!C84=0,0.1,IF(LOG('Indicator Data'!C84)&gt;C$195,10,IF(LOG('Indicator Data'!C84)&lt;C$194,0,10-(C$195-LOG('Indicator Data'!C84))/(C$195-C$194)*10))),1)</f>
        <v>8.8000000000000007</v>
      </c>
      <c r="D81" s="35">
        <f>ROUND(IF('Indicator Data'!D84=0,0.1,IF(LOG('Indicator Data'!D84)&gt;D$195,10,IF(LOG('Indicator Data'!D84)&lt;D$194,0,10-(D$195-LOG('Indicator Data'!D84))/(D$195-D$194)*10))),1)</f>
        <v>4.8</v>
      </c>
      <c r="E81" s="35">
        <f t="shared" si="107"/>
        <v>7.3</v>
      </c>
      <c r="F81" s="35">
        <f>IF('Indicator Data'!E84="No data",0.1,(ROUND(IF('Indicator Data'!E84=0,0,IF(LOG('Indicator Data'!E84)&gt;F$195,10,IF(LOG('Indicator Data'!E84)&lt;F$194,0,10-(F$195-LOG('Indicator Data'!E84))/(F$195-F$194)*10))),1)))</f>
        <v>9.3000000000000007</v>
      </c>
      <c r="G81" s="35">
        <f>ROUND(IF('Indicator Data'!F84=0,0,IF(LOG('Indicator Data'!F84)&gt;G$195,10,IF(LOG('Indicator Data'!F84)&lt;G$194,0,10-(G$195-LOG('Indicator Data'!F84))/(G$195-G$194)*10))),1)</f>
        <v>0</v>
      </c>
      <c r="H81" s="35">
        <f>ROUND(IF('Indicator Data'!G84=0,0,IF(LOG('Indicator Data'!G84)&gt;H$195,10,IF(LOG('Indicator Data'!G84)&lt;H$194,0,10-(H$195-LOG('Indicator Data'!G84))/(H$195-H$194)*10))),1)</f>
        <v>0</v>
      </c>
      <c r="I81" s="35">
        <f>ROUND(IF('Indicator Data'!H84=0,0,IF(LOG('Indicator Data'!H84)&gt;I$195,10,IF(LOG('Indicator Data'!H84)&lt;I$194,0,10-(I$195-LOG('Indicator Data'!H84))/(I$195-I$194)*10))),1)</f>
        <v>0</v>
      </c>
      <c r="J81" s="35">
        <f t="shared" si="108"/>
        <v>0</v>
      </c>
      <c r="K81" s="35">
        <f>ROUND(IF('Indicator Data'!I84=0,0,IF(LOG('Indicator Data'!I84)&gt;K$195,10,IF(LOG('Indicator Data'!I84)&lt;K$194,0,10-(K$195-LOG('Indicator Data'!I84))/(K$195-K$194)*10))),1)</f>
        <v>0</v>
      </c>
      <c r="L81" s="35">
        <f t="shared" si="109"/>
        <v>0</v>
      </c>
      <c r="M81" s="35">
        <f>ROUND(IF('Indicator Data'!J84=0,0,IF(LOG('Indicator Data'!J84)&gt;M$195,10,IF(LOG('Indicator Data'!J84)&lt;M$194,0,10-(M$195-LOG('Indicator Data'!J84))/(M$195-M$194)*10))),1)</f>
        <v>0</v>
      </c>
      <c r="N81" s="36">
        <f>'Indicator Data'!C84/'Indicator Data'!$CC84</f>
        <v>9.3797958311196792E-4</v>
      </c>
      <c r="O81" s="36">
        <f>'Indicator Data'!D84/'Indicator Data'!$CC84</f>
        <v>7.4825599974101856E-6</v>
      </c>
      <c r="P81" s="36">
        <f>IF(F81=0.1,"x",'Indicator Data'!E84/'Indicator Data'!$CC84)</f>
        <v>1.4553166500397903E-2</v>
      </c>
      <c r="Q81" s="36">
        <f>'Indicator Data'!F84/'Indicator Data'!$CC84</f>
        <v>0</v>
      </c>
      <c r="R81" s="36">
        <f>'Indicator Data'!G84/'Indicator Data'!$CC84</f>
        <v>0</v>
      </c>
      <c r="S81" s="36">
        <f>'Indicator Data'!H84/'Indicator Data'!$CC84</f>
        <v>0</v>
      </c>
      <c r="T81" s="36">
        <f>'Indicator Data'!I84/'Indicator Data'!$CC84</f>
        <v>0</v>
      </c>
      <c r="U81" s="36">
        <f>'Indicator Data'!J84/'Indicator Data'!$CC84</f>
        <v>0</v>
      </c>
      <c r="V81" s="35">
        <f t="shared" si="110"/>
        <v>4.7</v>
      </c>
      <c r="W81" s="35">
        <f t="shared" si="111"/>
        <v>0.1</v>
      </c>
      <c r="X81" s="35">
        <f t="shared" si="112"/>
        <v>2.7</v>
      </c>
      <c r="Y81" s="35">
        <f t="shared" si="113"/>
        <v>9.6999999999999993</v>
      </c>
      <c r="Z81" s="35">
        <f t="shared" si="114"/>
        <v>0</v>
      </c>
      <c r="AA81" s="35">
        <f t="shared" si="115"/>
        <v>0</v>
      </c>
      <c r="AB81" s="35">
        <f t="shared" si="116"/>
        <v>0</v>
      </c>
      <c r="AC81" s="35">
        <f t="shared" si="117"/>
        <v>0</v>
      </c>
      <c r="AD81" s="35">
        <f t="shared" si="118"/>
        <v>0</v>
      </c>
      <c r="AE81" s="35">
        <f t="shared" si="119"/>
        <v>0</v>
      </c>
      <c r="AF81" s="35">
        <f t="shared" si="120"/>
        <v>0</v>
      </c>
      <c r="AG81" s="35">
        <f>ROUND(IF('Indicator Data'!K84=0,0,IF('Indicator Data'!K84&gt;AG$195,10,IF('Indicator Data'!K84&lt;AG$194,0,10-(AG$195-'Indicator Data'!K84)/(AG$195-AG$194)*10))),1)</f>
        <v>1</v>
      </c>
      <c r="AH81" s="35">
        <f t="shared" si="121"/>
        <v>6.8</v>
      </c>
      <c r="AI81" s="35">
        <f t="shared" si="122"/>
        <v>2.5</v>
      </c>
      <c r="AJ81" s="35">
        <f t="shared" si="123"/>
        <v>0</v>
      </c>
      <c r="AK81" s="35">
        <f t="shared" si="124"/>
        <v>0</v>
      </c>
      <c r="AL81" s="35">
        <f t="shared" si="125"/>
        <v>0</v>
      </c>
      <c r="AM81" s="35">
        <f t="shared" si="126"/>
        <v>0</v>
      </c>
      <c r="AN81" s="35">
        <f t="shared" si="127"/>
        <v>0</v>
      </c>
      <c r="AO81" s="143">
        <f t="shared" si="128"/>
        <v>5.4</v>
      </c>
      <c r="AP81" s="143">
        <f t="shared" si="148"/>
        <v>9.5</v>
      </c>
      <c r="AQ81" s="143">
        <f t="shared" si="129"/>
        <v>0</v>
      </c>
      <c r="AR81" s="143">
        <f t="shared" si="130"/>
        <v>0</v>
      </c>
      <c r="AS81" s="35">
        <f t="shared" si="131"/>
        <v>0.5</v>
      </c>
      <c r="AT81" s="35">
        <f>IF('Indicator Data'!L84="No data","x",IF('Indicator Data'!CD84&lt;1000,"x",ROUND((IF('Indicator Data'!L84&gt;AT$195,10,IF('Indicator Data'!L84&lt;AT$194,0,10-(AT$195-'Indicator Data'!L84)/(AT$195-AT$194)*10))),1)))</f>
        <v>10</v>
      </c>
      <c r="AU81" s="143">
        <f t="shared" si="132"/>
        <v>5.3</v>
      </c>
      <c r="AV81" s="35">
        <f>IF('Indicator Data'!M84="No data","x",ROUND(IF('Indicator Data'!M84=0,0,IF(LOG('Indicator Data'!M84)&gt;AV$195,10,IF(LOG('Indicator Data'!M84)&lt;AV$194,0,10-(AV$195-LOG('Indicator Data'!M84))/(AV$195-AV$194)*10))),1))</f>
        <v>9.3000000000000007</v>
      </c>
      <c r="AW81" s="36">
        <f>IF(AV81="x","x",'Indicator Data'!M84/'Indicator Data'!$CC84)</f>
        <v>0.86484974849424845</v>
      </c>
      <c r="AX81" s="35">
        <f t="shared" si="149"/>
        <v>9.6</v>
      </c>
      <c r="AY81" s="35">
        <f t="shared" si="150"/>
        <v>9.5</v>
      </c>
      <c r="AZ81" s="35" t="str">
        <f>IF('Indicator Data'!N84="No data","x",ROUND(IF('Indicator Data'!N84=0,0,IF(LOG('Indicator Data'!N84)&gt;AZ$195,10,IF(LOG('Indicator Data'!N84)&lt;AZ$194,0,10-(AZ$195-LOG('Indicator Data'!N84))/(AZ$195-AZ$194)*10))),1))</f>
        <v>x</v>
      </c>
      <c r="BA81" s="36" t="str">
        <f>IF(AZ81="x","x",'Indicator Data'!N84/'Indicator Data'!$CC84)</f>
        <v>x</v>
      </c>
      <c r="BB81" s="35" t="str">
        <f t="shared" si="151"/>
        <v>x</v>
      </c>
      <c r="BC81" s="35" t="str">
        <f t="shared" si="152"/>
        <v>x</v>
      </c>
      <c r="BD81" s="35" t="str">
        <f>IF('Indicator Data'!O84="No data","x",ROUND(IF('Indicator Data'!O84=0,0,IF(LOG('Indicator Data'!O84)&gt;BD$195,10,IF(LOG('Indicator Data'!O84)&lt;BD$194,0,10-(BD$195-LOG('Indicator Data'!O84))/(BD$195-BD$194)*10))),1))</f>
        <v>x</v>
      </c>
      <c r="BE81" s="36" t="str">
        <f>IF(BD81="x","x",'Indicator Data'!O84/'Indicator Data'!$CC84)</f>
        <v>x</v>
      </c>
      <c r="BF81" s="35" t="str">
        <f t="shared" si="153"/>
        <v>x</v>
      </c>
      <c r="BG81" s="35" t="str">
        <f t="shared" si="154"/>
        <v>x</v>
      </c>
      <c r="BH81" s="35" t="str">
        <f>IF('Indicator Data'!P84="No data","x",ROUND(IF('Indicator Data'!P84=0,0,IF(LOG('Indicator Data'!P84)&gt;BH$195,10,IF(LOG('Indicator Data'!P84)&lt;BH$194,0,10-(BH$195-LOG('Indicator Data'!P84))/(BH$195-BH$194)*10))),1))</f>
        <v>x</v>
      </c>
      <c r="BI81" s="36" t="str">
        <f>IF(BH81="x","x",'Indicator Data'!P84/'Indicator Data'!$CC84)</f>
        <v>x</v>
      </c>
      <c r="BJ81" s="35" t="str">
        <f t="shared" si="155"/>
        <v>x</v>
      </c>
      <c r="BK81" s="35" t="str">
        <f t="shared" si="156"/>
        <v>x</v>
      </c>
      <c r="BL81" s="35">
        <f t="shared" si="157"/>
        <v>9.5</v>
      </c>
      <c r="BM81" s="35">
        <f>ROUND(IF('Indicator Data'!Q84=0,0,IF(LOG('Indicator Data'!Q84)&gt;BM$195,10,IF(LOG('Indicator Data'!Q84)&lt;BM$194,0,10-(BM$195-LOG('Indicator Data'!Q84))/(BM$195-BM$194)*10))),1)</f>
        <v>7.9</v>
      </c>
      <c r="BN81" s="35">
        <f>ROUND(IF('Indicator Data'!R84=0,0,IF(LOG('Indicator Data'!R84)&gt;BN$195,10,IF(LOG('Indicator Data'!R84)&lt;BN$194,0,10-(BN$195-LOG('Indicator Data'!R84))/(BN$195-BN$194)*10))),1)</f>
        <v>0</v>
      </c>
      <c r="BO81" s="35">
        <f t="shared" si="158"/>
        <v>2.6333333333333333</v>
      </c>
      <c r="BP81" s="36">
        <f>'Indicator Data'!Q84/'Indicator Data'!$CC84</f>
        <v>0.10011230552813079</v>
      </c>
      <c r="BQ81" s="36">
        <f>'Indicator Data'!R84/'Indicator Data'!$CC84</f>
        <v>0</v>
      </c>
      <c r="BR81" s="35">
        <f t="shared" si="133"/>
        <v>1</v>
      </c>
      <c r="BS81" s="35">
        <f t="shared" si="134"/>
        <v>0</v>
      </c>
      <c r="BT81" s="35">
        <f t="shared" si="135"/>
        <v>0.33333333333333331</v>
      </c>
      <c r="BU81" s="35">
        <f t="shared" si="159"/>
        <v>1.6</v>
      </c>
      <c r="BV81" s="35">
        <f>ROUND(IF('Indicator Data'!S84=0,0,IF(LOG('Indicator Data'!S84)&gt;BV$195,10,IF(LOG('Indicator Data'!S84)&lt;BV$194,0,10-(BV$195-LOG('Indicator Data'!S84))/(BV$195-BV$194)*10))),1)</f>
        <v>0</v>
      </c>
      <c r="BW81" s="35">
        <f>ROUND(IF('Indicator Data'!T84=0,0,IF(LOG('Indicator Data'!T84)&gt;BW$195,10,IF(LOG('Indicator Data'!T84)&lt;BW$194,0,10-(BW$195-LOG('Indicator Data'!T84))/(BW$195-BW$194)*10))),1)</f>
        <v>0</v>
      </c>
      <c r="BX81" s="35">
        <f t="shared" si="160"/>
        <v>0</v>
      </c>
      <c r="BY81" s="36">
        <f>'Indicator Data'!S84/'Indicator Data'!$CC84</f>
        <v>0</v>
      </c>
      <c r="BZ81" s="36">
        <f>'Indicator Data'!T84/'Indicator Data'!$CC84</f>
        <v>0</v>
      </c>
      <c r="CA81" s="35">
        <f t="shared" si="136"/>
        <v>0</v>
      </c>
      <c r="CB81" s="35">
        <f t="shared" si="137"/>
        <v>0</v>
      </c>
      <c r="CC81" s="35">
        <f t="shared" si="161"/>
        <v>0</v>
      </c>
      <c r="CD81" s="35">
        <f t="shared" si="162"/>
        <v>0</v>
      </c>
      <c r="CE81" s="35">
        <f t="shared" si="163"/>
        <v>0.8</v>
      </c>
      <c r="CF81" s="35">
        <f>ROUND(IF('Indicator Data'!U84=0,0,IF(LOG('Indicator Data'!U84)&gt;CF$195,10,IF(LOG('Indicator Data'!U84)&lt;CF$194,0,10-(CF$195-LOG('Indicator Data'!U84))/(CF$195-CF$194)*10))),1)</f>
        <v>7.6</v>
      </c>
      <c r="CG81" s="36">
        <f>'Indicator Data'!U84/'Indicator Data'!$CC84</f>
        <v>5.6195255378280289E-2</v>
      </c>
      <c r="CH81" s="35">
        <f t="shared" si="138"/>
        <v>0.6</v>
      </c>
      <c r="CI81" s="35">
        <f t="shared" si="164"/>
        <v>5</v>
      </c>
      <c r="CJ81" s="35">
        <f>ROUND(IF('Indicator Data'!V84=0,0,IF(LOG('Indicator Data'!V84)&gt;CJ$195,10,IF(LOG('Indicator Data'!V84)&lt;CJ$194,0,10-(CJ$195-LOG('Indicator Data'!V84))/(CJ$195-CJ$194)*10))),1)</f>
        <v>9.1</v>
      </c>
      <c r="CK81" s="36">
        <f>IF('Indicator Data'!V84/'Indicator Data'!$CC84&gt;1,1,'Indicator Data'!V84/'Indicator Data'!$CC84)</f>
        <v>0.66166473411527593</v>
      </c>
      <c r="CL81" s="35">
        <f t="shared" si="139"/>
        <v>6.6</v>
      </c>
      <c r="CM81" s="35">
        <f t="shared" si="165"/>
        <v>8.1</v>
      </c>
      <c r="CN81" s="35">
        <f>ROUND(IF('Indicator Data'!W84=0,0,IF(LOG('Indicator Data'!W84)&gt;CN$195,10,IF(LOG('Indicator Data'!W84)&lt;CN$194,0,10-(CN$195-LOG('Indicator Data'!W84))/(CN$195-CN$194)*10))),1)</f>
        <v>9.3000000000000007</v>
      </c>
      <c r="CO81" s="36">
        <f>'Indicator Data'!W84/'Indicator Data'!$CC84</f>
        <v>0.86330711343555555</v>
      </c>
      <c r="CP81" s="35">
        <f t="shared" si="140"/>
        <v>8.6</v>
      </c>
      <c r="CQ81" s="35">
        <f t="shared" si="166"/>
        <v>9</v>
      </c>
      <c r="CR81" s="35">
        <f t="shared" si="141"/>
        <v>6.6</v>
      </c>
      <c r="CS81" s="35">
        <f>IF('Indicator Data'!BS84="No data","x",ROUND(IF('Indicator Data'!BS84&gt;CS$195,0,IF('Indicator Data'!BS84&lt;CS$194,10,(CS$195-'Indicator Data'!BS84)/(CS$195-CS$194)*10)),1))</f>
        <v>0.7</v>
      </c>
      <c r="CT81" s="35">
        <f>IF('Indicator Data'!BT84="No data","x",ROUND(IF('Indicator Data'!BT84&gt;CT$195,0,IF('Indicator Data'!BT84&lt;CT$194,10,(CT$195-'Indicator Data'!BT84)/(CT$195-CT$194)*10)),1))</f>
        <v>0.6</v>
      </c>
      <c r="CU81" s="35">
        <f>IF('Indicator Data'!AC84="No data","x",ROUND(IF('Indicator Data'!AC84&gt;CU$195,0,IF('Indicator Data'!AC84&lt;CU$194,10,(CU$195-'Indicator Data'!AC84)/(CU$195-CU$194)*10)),1))</f>
        <v>0.5</v>
      </c>
      <c r="CV81" s="35">
        <f t="shared" si="142"/>
        <v>0.6</v>
      </c>
      <c r="CW81" s="35">
        <f>IF('Indicator Data'!X84="No data","x",ROUND(IF(LOG('Indicator Data'!X84)&gt;CW$195,10,IF(LOG('Indicator Data'!X84)&lt;CW$194,0,10-(CW$195-LOG('Indicator Data'!X84))/(CW$195-CW$194)*10)),1))</f>
        <v>6.5</v>
      </c>
      <c r="CX81" s="35">
        <f>IF('Indicator Data'!Y84="No data","x",ROUND(IF('Indicator Data'!Y84&gt;CX$195,10,IF('Indicator Data'!Y84&lt;CX$194,0,10-(CX$195-'Indicator Data'!Y84)/(CX$195-CX$194)*10)),1))</f>
        <v>5.0999999999999996</v>
      </c>
      <c r="CY81" s="35">
        <f>IF('Indicator Data'!Z84="No data","x",ROUND(IF('Indicator Data'!Z84&gt;CY$195,10,IF('Indicator Data'!Z84&lt;CY$194,0,10-(CY$195-'Indicator Data'!Z84)/(CY$195-CY$194)*10)),1))</f>
        <v>7.1</v>
      </c>
      <c r="CZ81" s="35" t="str">
        <f>IF('Indicator Data'!AA84="No data","x",ROUND(IF('Indicator Data'!AA84&gt;CZ$195,10,IF('Indicator Data'!AA84&lt;CZ$194,0,10-(CZ$195-'Indicator Data'!AA84)/(CZ$195-CZ$194)*10)),1))</f>
        <v>x</v>
      </c>
      <c r="DA81" s="35">
        <f t="shared" si="167"/>
        <v>6.2</v>
      </c>
      <c r="DB81" s="35">
        <f t="shared" si="168"/>
        <v>4.3</v>
      </c>
      <c r="DC81" s="35">
        <f>IF('Indicator Data'!AF84="No data","x",ROUND(IF('Indicator Data'!AF84&gt;DC$195,10,IF('Indicator Data'!AF84&lt;DC$194,0,10-(DC$195-'Indicator Data'!AF84)/(DC$195-DC$194)*10)),1))</f>
        <v>5.0999999999999996</v>
      </c>
      <c r="DD81" s="35">
        <f>IF('Indicator Data'!AG84="No data","x",ROUND(IF('Indicator Data'!AG84&gt;DD$195,10,IF('Indicator Data'!AG84&lt;DD$194,0,10-(DD$195-'Indicator Data'!AG84)/(DD$195-DD$194)*10)),1))</f>
        <v>5.6</v>
      </c>
      <c r="DE81" s="35">
        <f t="shared" si="169"/>
        <v>5.9</v>
      </c>
      <c r="DF81" s="35">
        <f>IF('Indicator Data'!AB84="No data","x",ROUND(IF('Indicator Data'!AB84&gt;DF$195,10,IF('Indicator Data'!AB84&lt;DF$194,0,10-(DF$195-'Indicator Data'!AB84)/(DF$195-DF$194)*10)),1))</f>
        <v>0</v>
      </c>
      <c r="DG81" s="35">
        <f t="shared" si="170"/>
        <v>0.5</v>
      </c>
      <c r="DH81" s="144">
        <f>IF('Indicator Data'!AD84="No data","x",'Indicator Data'!AD84/'Indicator Data'!$CB84)</f>
        <v>1.3753495151706496E-4</v>
      </c>
      <c r="DI81" s="35">
        <f t="shared" si="171"/>
        <v>8.6</v>
      </c>
      <c r="DJ81" s="35">
        <f>IF('Indicator Data'!AE84="No data","x",ROUND(IF('Indicator Data'!AE84&gt;DJ$195,0,IF('Indicator Data'!AE84&lt;DJ$194,10,(DJ$195-'Indicator Data'!AE84)/(DJ$195-DJ$194)*10)),1))</f>
        <v>6</v>
      </c>
      <c r="DK81" s="35">
        <f t="shared" si="172"/>
        <v>7.3</v>
      </c>
      <c r="DL81" s="35">
        <f t="shared" si="173"/>
        <v>4.5999999999999996</v>
      </c>
      <c r="DM81" s="37">
        <f t="shared" si="143"/>
        <v>6.9</v>
      </c>
      <c r="DN81" s="38">
        <f t="shared" si="144"/>
        <v>5.6</v>
      </c>
      <c r="DO81" s="35">
        <f>ROUND(IF('Indicator Data'!AH84=0,0,IF('Indicator Data'!AH84&gt;DO$195,10,IF('Indicator Data'!AH84&lt;DO$194,0,10-(DO$195-'Indicator Data'!AH84)/(DO$195-DO$194)*10))),1)</f>
        <v>10</v>
      </c>
      <c r="DP81" s="35">
        <f>ROUND(IF('Indicator Data'!AI84=0,0,IF(LOG('Indicator Data'!AI84)&gt;LOG(DP$195),10,IF(LOG('Indicator Data'!AI84)&lt;LOG(DP$194),0,10-(LOG(DP$195)-LOG('Indicator Data'!AI84))/(LOG(DP$195)-LOG(DP$194))*10))),1)</f>
        <v>9.8000000000000007</v>
      </c>
      <c r="DQ81" s="37">
        <f t="shared" si="145"/>
        <v>9.9</v>
      </c>
      <c r="DR81" s="35">
        <f>'Indicator Data'!AJ84</f>
        <v>0</v>
      </c>
      <c r="DS81" s="35">
        <f>'Indicator Data'!AK84</f>
        <v>5</v>
      </c>
      <c r="DT81" s="37">
        <f t="shared" si="146"/>
        <v>9</v>
      </c>
      <c r="DU81" s="38">
        <f t="shared" si="147"/>
        <v>9</v>
      </c>
      <c r="DV81" s="13"/>
      <c r="DW81" s="83"/>
    </row>
    <row r="82" spans="1:127" s="2" customFormat="1" x14ac:dyDescent="0.3">
      <c r="A82" s="98" t="str">
        <f>'Indicator Data'!A85</f>
        <v>Ireland</v>
      </c>
      <c r="B82" s="39" t="str">
        <f>'Indicator Data'!B85</f>
        <v>IRL</v>
      </c>
      <c r="C82" s="35">
        <f>ROUND(IF('Indicator Data'!C85=0,0.1,IF(LOG('Indicator Data'!C85)&gt;C$195,10,IF(LOG('Indicator Data'!C85)&lt;C$194,0,10-(C$195-LOG('Indicator Data'!C85))/(C$195-C$194)*10))),1)</f>
        <v>0.1</v>
      </c>
      <c r="D82" s="35">
        <f>ROUND(IF('Indicator Data'!D85=0,0.1,IF(LOG('Indicator Data'!D85)&gt;D$195,10,IF(LOG('Indicator Data'!D85)&lt;D$194,0,10-(D$195-LOG('Indicator Data'!D85))/(D$195-D$194)*10))),1)</f>
        <v>0.1</v>
      </c>
      <c r="E82" s="35">
        <f t="shared" si="107"/>
        <v>0.1</v>
      </c>
      <c r="F82" s="35">
        <f>IF('Indicator Data'!E85="No data",0.1,(ROUND(IF('Indicator Data'!E85=0,0,IF(LOG('Indicator Data'!E85)&gt;F$195,10,IF(LOG('Indicator Data'!E85)&lt;F$194,0,10-(F$195-LOG('Indicator Data'!E85))/(F$195-F$194)*10))),1)))</f>
        <v>5.4</v>
      </c>
      <c r="G82" s="35">
        <f>ROUND(IF('Indicator Data'!F85=0,0,IF(LOG('Indicator Data'!F85)&gt;G$195,10,IF(LOG('Indicator Data'!F85)&lt;G$194,0,10-(G$195-LOG('Indicator Data'!F85))/(G$195-G$194)*10))),1)</f>
        <v>5.0999999999999996</v>
      </c>
      <c r="H82" s="35">
        <f>ROUND(IF('Indicator Data'!G85=0,0,IF(LOG('Indicator Data'!G85)&gt;H$195,10,IF(LOG('Indicator Data'!G85)&lt;H$194,0,10-(H$195-LOG('Indicator Data'!G85))/(H$195-H$194)*10))),1)</f>
        <v>0</v>
      </c>
      <c r="I82" s="35">
        <f>ROUND(IF('Indicator Data'!H85=0,0,IF(LOG('Indicator Data'!H85)&gt;I$195,10,IF(LOG('Indicator Data'!H85)&lt;I$194,0,10-(I$195-LOG('Indicator Data'!H85))/(I$195-I$194)*10))),1)</f>
        <v>0</v>
      </c>
      <c r="J82" s="35">
        <f t="shared" si="108"/>
        <v>0</v>
      </c>
      <c r="K82" s="35">
        <f>ROUND(IF('Indicator Data'!I85=0,0,IF(LOG('Indicator Data'!I85)&gt;K$195,10,IF(LOG('Indicator Data'!I85)&lt;K$194,0,10-(K$195-LOG('Indicator Data'!I85))/(K$195-K$194)*10))),1)</f>
        <v>0</v>
      </c>
      <c r="L82" s="35">
        <f t="shared" si="109"/>
        <v>0</v>
      </c>
      <c r="M82" s="35">
        <f>ROUND(IF('Indicator Data'!J85=0,0,IF(LOG('Indicator Data'!J85)&gt;M$195,10,IF(LOG('Indicator Data'!J85)&lt;M$194,0,10-(M$195-LOG('Indicator Data'!J85))/(M$195-M$194)*10))),1)</f>
        <v>0</v>
      </c>
      <c r="N82" s="36">
        <f>'Indicator Data'!C85/'Indicator Data'!$CC85</f>
        <v>0</v>
      </c>
      <c r="O82" s="36">
        <f>'Indicator Data'!D85/'Indicator Data'!$CC85</f>
        <v>0</v>
      </c>
      <c r="P82" s="36">
        <f>IF(F82=0.1,"x",'Indicator Data'!E85/'Indicator Data'!$CC85)</f>
        <v>3.0544615447447776E-3</v>
      </c>
      <c r="Q82" s="36">
        <f>'Indicator Data'!F85/'Indicator Data'!$CC85</f>
        <v>2.3747370857185644E-6</v>
      </c>
      <c r="R82" s="36">
        <f>'Indicator Data'!G85/'Indicator Data'!$CC85</f>
        <v>0</v>
      </c>
      <c r="S82" s="36">
        <f>'Indicator Data'!H85/'Indicator Data'!$CC85</f>
        <v>0</v>
      </c>
      <c r="T82" s="36">
        <f>'Indicator Data'!I85/'Indicator Data'!$CC85</f>
        <v>0</v>
      </c>
      <c r="U82" s="36">
        <f>'Indicator Data'!J85/'Indicator Data'!$CC85</f>
        <v>0</v>
      </c>
      <c r="V82" s="35">
        <f t="shared" si="110"/>
        <v>0</v>
      </c>
      <c r="W82" s="35">
        <f t="shared" si="111"/>
        <v>0</v>
      </c>
      <c r="X82" s="35">
        <f t="shared" si="112"/>
        <v>0</v>
      </c>
      <c r="Y82" s="35">
        <f t="shared" si="113"/>
        <v>2</v>
      </c>
      <c r="Z82" s="35">
        <f t="shared" si="114"/>
        <v>6.4</v>
      </c>
      <c r="AA82" s="35">
        <f t="shared" si="115"/>
        <v>0</v>
      </c>
      <c r="AB82" s="35">
        <f t="shared" si="116"/>
        <v>0</v>
      </c>
      <c r="AC82" s="35">
        <f t="shared" si="117"/>
        <v>0</v>
      </c>
      <c r="AD82" s="35">
        <f t="shared" si="118"/>
        <v>0</v>
      </c>
      <c r="AE82" s="35">
        <f t="shared" si="119"/>
        <v>0</v>
      </c>
      <c r="AF82" s="35">
        <f t="shared" si="120"/>
        <v>0</v>
      </c>
      <c r="AG82" s="35">
        <f>ROUND(IF('Indicator Data'!K85=0,0,IF('Indicator Data'!K85&gt;AG$195,10,IF('Indicator Data'!K85&lt;AG$194,0,10-(AG$195-'Indicator Data'!K85)/(AG$195-AG$194)*10))),1)</f>
        <v>0</v>
      </c>
      <c r="AH82" s="35">
        <f t="shared" si="121"/>
        <v>0.1</v>
      </c>
      <c r="AI82" s="35">
        <f t="shared" si="122"/>
        <v>0.1</v>
      </c>
      <c r="AJ82" s="35">
        <f t="shared" si="123"/>
        <v>0</v>
      </c>
      <c r="AK82" s="35">
        <f t="shared" si="124"/>
        <v>0</v>
      </c>
      <c r="AL82" s="35">
        <f t="shared" si="125"/>
        <v>0</v>
      </c>
      <c r="AM82" s="35">
        <f t="shared" si="126"/>
        <v>0</v>
      </c>
      <c r="AN82" s="35">
        <f t="shared" si="127"/>
        <v>0</v>
      </c>
      <c r="AO82" s="143">
        <f t="shared" si="128"/>
        <v>0.1</v>
      </c>
      <c r="AP82" s="143">
        <f t="shared" si="148"/>
        <v>3.9</v>
      </c>
      <c r="AQ82" s="143">
        <f t="shared" si="129"/>
        <v>5.8</v>
      </c>
      <c r="AR82" s="143">
        <f t="shared" si="130"/>
        <v>0</v>
      </c>
      <c r="AS82" s="35">
        <f t="shared" si="131"/>
        <v>0</v>
      </c>
      <c r="AT82" s="35">
        <f>IF('Indicator Data'!L85="No data","x",IF('Indicator Data'!CD85&lt;1000,"x",ROUND((IF('Indicator Data'!L85&gt;AT$195,10,IF('Indicator Data'!L85&lt;AT$194,0,10-(AT$195-'Indicator Data'!L85)/(AT$195-AT$194)*10))),1)))</f>
        <v>0.9</v>
      </c>
      <c r="AU82" s="143">
        <f t="shared" si="132"/>
        <v>0.5</v>
      </c>
      <c r="AV82" s="35">
        <f>IF('Indicator Data'!M85="No data","x",ROUND(IF('Indicator Data'!M85=0,0,IF(LOG('Indicator Data'!M85)&gt;AV$195,10,IF(LOG('Indicator Data'!M85)&lt;AV$194,0,10-(AV$195-LOG('Indicator Data'!M85))/(AV$195-AV$194)*10))),1))</f>
        <v>0</v>
      </c>
      <c r="AW82" s="36">
        <f>IF(AV82="x","x",'Indicator Data'!M85/'Indicator Data'!$CC85)</f>
        <v>0</v>
      </c>
      <c r="AX82" s="35">
        <f t="shared" si="149"/>
        <v>0</v>
      </c>
      <c r="AY82" s="35">
        <f t="shared" si="150"/>
        <v>0</v>
      </c>
      <c r="AZ82" s="35" t="str">
        <f>IF('Indicator Data'!N85="No data","x",ROUND(IF('Indicator Data'!N85=0,0,IF(LOG('Indicator Data'!N85)&gt;AZ$195,10,IF(LOG('Indicator Data'!N85)&lt;AZ$194,0,10-(AZ$195-LOG('Indicator Data'!N85))/(AZ$195-AZ$194)*10))),1))</f>
        <v>x</v>
      </c>
      <c r="BA82" s="36" t="str">
        <f>IF(AZ82="x","x",'Indicator Data'!N85/'Indicator Data'!$CC85)</f>
        <v>x</v>
      </c>
      <c r="BB82" s="35" t="str">
        <f t="shared" si="151"/>
        <v>x</v>
      </c>
      <c r="BC82" s="35" t="str">
        <f t="shared" si="152"/>
        <v>x</v>
      </c>
      <c r="BD82" s="35" t="str">
        <f>IF('Indicator Data'!O85="No data","x",ROUND(IF('Indicator Data'!O85=0,0,IF(LOG('Indicator Data'!O85)&gt;BD$195,10,IF(LOG('Indicator Data'!O85)&lt;BD$194,0,10-(BD$195-LOG('Indicator Data'!O85))/(BD$195-BD$194)*10))),1))</f>
        <v>x</v>
      </c>
      <c r="BE82" s="36" t="str">
        <f>IF(BD82="x","x",'Indicator Data'!O85/'Indicator Data'!$CC85)</f>
        <v>x</v>
      </c>
      <c r="BF82" s="35" t="str">
        <f t="shared" si="153"/>
        <v>x</v>
      </c>
      <c r="BG82" s="35" t="str">
        <f t="shared" si="154"/>
        <v>x</v>
      </c>
      <c r="BH82" s="35" t="str">
        <f>IF('Indicator Data'!P85="No data","x",ROUND(IF('Indicator Data'!P85=0,0,IF(LOG('Indicator Data'!P85)&gt;BH$195,10,IF(LOG('Indicator Data'!P85)&lt;BH$194,0,10-(BH$195-LOG('Indicator Data'!P85))/(BH$195-BH$194)*10))),1))</f>
        <v>x</v>
      </c>
      <c r="BI82" s="36" t="str">
        <f>IF(BH82="x","x",'Indicator Data'!P85/'Indicator Data'!$CC85)</f>
        <v>x</v>
      </c>
      <c r="BJ82" s="35" t="str">
        <f t="shared" si="155"/>
        <v>x</v>
      </c>
      <c r="BK82" s="35" t="str">
        <f t="shared" si="156"/>
        <v>x</v>
      </c>
      <c r="BL82" s="35">
        <f t="shared" si="157"/>
        <v>0</v>
      </c>
      <c r="BM82" s="35">
        <f>ROUND(IF('Indicator Data'!Q85=0,0,IF(LOG('Indicator Data'!Q85)&gt;BM$195,10,IF(LOG('Indicator Data'!Q85)&lt;BM$194,0,10-(BM$195-LOG('Indicator Data'!Q85))/(BM$195-BM$194)*10))),1)</f>
        <v>0</v>
      </c>
      <c r="BN82" s="35">
        <f>ROUND(IF('Indicator Data'!R85=0,0,IF(LOG('Indicator Data'!R85)&gt;BN$195,10,IF(LOG('Indicator Data'!R85)&lt;BN$194,0,10-(BN$195-LOG('Indicator Data'!R85))/(BN$195-BN$194)*10))),1)</f>
        <v>0</v>
      </c>
      <c r="BO82" s="35">
        <f t="shared" si="158"/>
        <v>0</v>
      </c>
      <c r="BP82" s="36">
        <f>'Indicator Data'!Q85/'Indicator Data'!$CC85</f>
        <v>0</v>
      </c>
      <c r="BQ82" s="36">
        <f>'Indicator Data'!R85/'Indicator Data'!$CC85</f>
        <v>0</v>
      </c>
      <c r="BR82" s="35">
        <f t="shared" si="133"/>
        <v>0</v>
      </c>
      <c r="BS82" s="35">
        <f t="shared" si="134"/>
        <v>0</v>
      </c>
      <c r="BT82" s="35">
        <f t="shared" si="135"/>
        <v>0</v>
      </c>
      <c r="BU82" s="35">
        <f t="shared" si="159"/>
        <v>0</v>
      </c>
      <c r="BV82" s="35">
        <f>ROUND(IF('Indicator Data'!S85=0,0,IF(LOG('Indicator Data'!S85)&gt;BV$195,10,IF(LOG('Indicator Data'!S85)&lt;BV$194,0,10-(BV$195-LOG('Indicator Data'!S85))/(BV$195-BV$194)*10))),1)</f>
        <v>0</v>
      </c>
      <c r="BW82" s="35">
        <f>ROUND(IF('Indicator Data'!T85=0,0,IF(LOG('Indicator Data'!T85)&gt;BW$195,10,IF(LOG('Indicator Data'!T85)&lt;BW$194,0,10-(BW$195-LOG('Indicator Data'!T85))/(BW$195-BW$194)*10))),1)</f>
        <v>0</v>
      </c>
      <c r="BX82" s="35">
        <f t="shared" si="160"/>
        <v>0</v>
      </c>
      <c r="BY82" s="36">
        <f>'Indicator Data'!S85/'Indicator Data'!$CC85</f>
        <v>0</v>
      </c>
      <c r="BZ82" s="36">
        <f>'Indicator Data'!T85/'Indicator Data'!$CC85</f>
        <v>0</v>
      </c>
      <c r="CA82" s="35">
        <f t="shared" si="136"/>
        <v>0</v>
      </c>
      <c r="CB82" s="35">
        <f t="shared" si="137"/>
        <v>0</v>
      </c>
      <c r="CC82" s="35">
        <f t="shared" si="161"/>
        <v>0</v>
      </c>
      <c r="CD82" s="35">
        <f t="shared" si="162"/>
        <v>0</v>
      </c>
      <c r="CE82" s="35">
        <f t="shared" si="163"/>
        <v>0</v>
      </c>
      <c r="CF82" s="35">
        <f>ROUND(IF('Indicator Data'!U85=0,0,IF(LOG('Indicator Data'!U85)&gt;CF$195,10,IF(LOG('Indicator Data'!U85)&lt;CF$194,0,10-(CF$195-LOG('Indicator Data'!U85))/(CF$195-CF$194)*10))),1)</f>
        <v>0</v>
      </c>
      <c r="CG82" s="36">
        <f>'Indicator Data'!U85/'Indicator Data'!$CC85</f>
        <v>0</v>
      </c>
      <c r="CH82" s="35">
        <f t="shared" si="138"/>
        <v>0</v>
      </c>
      <c r="CI82" s="35">
        <f t="shared" si="164"/>
        <v>0</v>
      </c>
      <c r="CJ82" s="35">
        <f>ROUND(IF('Indicator Data'!V85=0,0,IF(LOG('Indicator Data'!V85)&gt;CJ$195,10,IF(LOG('Indicator Data'!V85)&lt;CJ$194,0,10-(CJ$195-LOG('Indicator Data'!V85))/(CJ$195-CJ$194)*10))),1)</f>
        <v>0</v>
      </c>
      <c r="CK82" s="36">
        <f>IF('Indicator Data'!V85/'Indicator Data'!$CC85&gt;1,1,'Indicator Data'!V85/'Indicator Data'!$CC85)</f>
        <v>0</v>
      </c>
      <c r="CL82" s="35">
        <f t="shared" si="139"/>
        <v>0</v>
      </c>
      <c r="CM82" s="35">
        <f t="shared" si="165"/>
        <v>0</v>
      </c>
      <c r="CN82" s="35">
        <f>ROUND(IF('Indicator Data'!W85=0,0,IF(LOG('Indicator Data'!W85)&gt;CN$195,10,IF(LOG('Indicator Data'!W85)&lt;CN$194,0,10-(CN$195-LOG('Indicator Data'!W85))/(CN$195-CN$194)*10))),1)</f>
        <v>0</v>
      </c>
      <c r="CO82" s="36">
        <f>'Indicator Data'!W85/'Indicator Data'!$CC85</f>
        <v>0</v>
      </c>
      <c r="CP82" s="35">
        <f t="shared" si="140"/>
        <v>0</v>
      </c>
      <c r="CQ82" s="35">
        <f t="shared" si="166"/>
        <v>0</v>
      </c>
      <c r="CR82" s="35">
        <f t="shared" si="141"/>
        <v>0</v>
      </c>
      <c r="CS82" s="35">
        <f>IF('Indicator Data'!BS85="No data","x",ROUND(IF('Indicator Data'!BS85&gt;CS$195,0,IF('Indicator Data'!BS85&lt;CS$194,10,(CS$195-'Indicator Data'!BS85)/(CS$195-CS$194)*10)),1))</f>
        <v>1</v>
      </c>
      <c r="CT82" s="35">
        <f>IF('Indicator Data'!BT85="No data","x",ROUND(IF('Indicator Data'!BT85&gt;CT$195,0,IF('Indicator Data'!BT85&lt;CT$194,10,(CT$195-'Indicator Data'!BT85)/(CT$195-CT$194)*10)),1))</f>
        <v>0.4</v>
      </c>
      <c r="CU82" s="35" t="str">
        <f>IF('Indicator Data'!AC85="No data","x",ROUND(IF('Indicator Data'!AC85&gt;CU$195,0,IF('Indicator Data'!AC85&lt;CU$194,10,(CU$195-'Indicator Data'!AC85)/(CU$195-CU$194)*10)),1))</f>
        <v>x</v>
      </c>
      <c r="CV82" s="35">
        <f t="shared" si="142"/>
        <v>0.7</v>
      </c>
      <c r="CW82" s="35">
        <f>IF('Indicator Data'!X85="No data","x",ROUND(IF(LOG('Indicator Data'!X85)&gt;CW$195,10,IF(LOG('Indicator Data'!X85)&lt;CW$194,0,10-(CW$195-LOG('Indicator Data'!X85))/(CW$195-CW$194)*10)),1))</f>
        <v>6.2</v>
      </c>
      <c r="CX82" s="35">
        <f>IF('Indicator Data'!Y85="No data","x",ROUND(IF('Indicator Data'!Y85&gt;CX$195,10,IF('Indicator Data'!Y85&lt;CX$194,0,10-(CX$195-'Indicator Data'!Y85)/(CX$195-CX$194)*10)),1))</f>
        <v>3.5</v>
      </c>
      <c r="CY82" s="35">
        <f>IF('Indicator Data'!Z85="No data","x",ROUND(IF('Indicator Data'!Z85&gt;CY$195,10,IF('Indicator Data'!Z85&lt;CY$194,0,10-(CY$195-'Indicator Data'!Z85)/(CY$195-CY$194)*10)),1))</f>
        <v>6.3</v>
      </c>
      <c r="CZ82" s="35">
        <f>IF('Indicator Data'!AA85="No data","x",ROUND(IF('Indicator Data'!AA85&gt;CZ$195,10,IF('Indicator Data'!AA85&lt;CZ$194,0,10-(CZ$195-'Indicator Data'!AA85)/(CZ$195-CZ$194)*10)),1))</f>
        <v>2</v>
      </c>
      <c r="DA82" s="35">
        <f t="shared" si="167"/>
        <v>4.5</v>
      </c>
      <c r="DB82" s="35">
        <f t="shared" si="168"/>
        <v>3.2</v>
      </c>
      <c r="DC82" s="35" t="str">
        <f>IF('Indicator Data'!AF85="No data","x",ROUND(IF('Indicator Data'!AF85&gt;DC$195,10,IF('Indicator Data'!AF85&lt;DC$194,0,10-(DC$195-'Indicator Data'!AF85)/(DC$195-DC$194)*10)),1))</f>
        <v>x</v>
      </c>
      <c r="DD82" s="35">
        <f>IF('Indicator Data'!AG85="No data","x",ROUND(IF('Indicator Data'!AG85&gt;DD$195,10,IF('Indicator Data'!AG85&lt;DD$194,0,10-(DD$195-'Indicator Data'!AG85)/(DD$195-DD$194)*10)),1))</f>
        <v>0.9</v>
      </c>
      <c r="DE82" s="35">
        <f t="shared" si="169"/>
        <v>3.8</v>
      </c>
      <c r="DF82" s="35">
        <f>IF('Indicator Data'!AB85="No data","x",ROUND(IF('Indicator Data'!AB85&gt;DF$195,10,IF('Indicator Data'!AB85&lt;DF$194,0,10-(DF$195-'Indicator Data'!AB85)/(DF$195-DF$194)*10)),1))</f>
        <v>0</v>
      </c>
      <c r="DG82" s="35">
        <f t="shared" si="170"/>
        <v>0.5</v>
      </c>
      <c r="DH82" s="144">
        <f>IF('Indicator Data'!AD85="No data","x",'Indicator Data'!AD85/'Indicator Data'!$CB85)</f>
        <v>7.8091520994386966E-4</v>
      </c>
      <c r="DI82" s="35">
        <f t="shared" si="171"/>
        <v>2.2000000000000002</v>
      </c>
      <c r="DJ82" s="35">
        <f>IF('Indicator Data'!AE85="No data","x",ROUND(IF('Indicator Data'!AE85&gt;DJ$195,0,IF('Indicator Data'!AE85&lt;DJ$194,10,(DJ$195-'Indicator Data'!AE85)/(DJ$195-DJ$194)*10)),1))</f>
        <v>0</v>
      </c>
      <c r="DK82" s="35">
        <f t="shared" si="172"/>
        <v>1.1000000000000001</v>
      </c>
      <c r="DL82" s="35">
        <f t="shared" si="173"/>
        <v>1.8</v>
      </c>
      <c r="DM82" s="37">
        <f t="shared" si="143"/>
        <v>1.3</v>
      </c>
      <c r="DN82" s="38">
        <f t="shared" si="144"/>
        <v>2.2000000000000002</v>
      </c>
      <c r="DO82" s="35">
        <f>ROUND(IF('Indicator Data'!AH85=0,0,IF('Indicator Data'!AH85&gt;DO$195,10,IF('Indicator Data'!AH85&lt;DO$194,0,10-(DO$195-'Indicator Data'!AH85)/(DO$195-DO$194)*10))),1)</f>
        <v>0</v>
      </c>
      <c r="DP82" s="35">
        <f>ROUND(IF('Indicator Data'!AI85=0,0,IF(LOG('Indicator Data'!AI85)&gt;LOG(DP$195),10,IF(LOG('Indicator Data'!AI85)&lt;LOG(DP$194),0,10-(LOG(DP$195)-LOG('Indicator Data'!AI85))/(LOG(DP$195)-LOG(DP$194))*10))),1)</f>
        <v>0</v>
      </c>
      <c r="DQ82" s="37">
        <f t="shared" si="145"/>
        <v>0</v>
      </c>
      <c r="DR82" s="35">
        <f>'Indicator Data'!AJ85</f>
        <v>0</v>
      </c>
      <c r="DS82" s="35">
        <f>'Indicator Data'!AK85</f>
        <v>0</v>
      </c>
      <c r="DT82" s="37">
        <f t="shared" si="146"/>
        <v>0</v>
      </c>
      <c r="DU82" s="38">
        <f t="shared" si="147"/>
        <v>0</v>
      </c>
      <c r="DV82" s="13"/>
      <c r="DW82" s="83"/>
    </row>
    <row r="83" spans="1:127" s="2" customFormat="1" x14ac:dyDescent="0.3">
      <c r="A83" s="98" t="str">
        <f>'Indicator Data'!A86</f>
        <v>Israel</v>
      </c>
      <c r="B83" s="39" t="str">
        <f>'Indicator Data'!B86</f>
        <v>ISR</v>
      </c>
      <c r="C83" s="35">
        <f>ROUND(IF('Indicator Data'!C86=0,0.1,IF(LOG('Indicator Data'!C86)&gt;C$195,10,IF(LOG('Indicator Data'!C86)&lt;C$194,0,10-(C$195-LOG('Indicator Data'!C86))/(C$195-C$194)*10))),1)</f>
        <v>8</v>
      </c>
      <c r="D83" s="35">
        <f>ROUND(IF('Indicator Data'!D86=0,0.1,IF(LOG('Indicator Data'!D86)&gt;D$195,10,IF(LOG('Indicator Data'!D86)&lt;D$194,0,10-(D$195-LOG('Indicator Data'!D86))/(D$195-D$194)*10))),1)</f>
        <v>5.3</v>
      </c>
      <c r="E83" s="35">
        <f t="shared" si="107"/>
        <v>6.9</v>
      </c>
      <c r="F83" s="35">
        <f>IF('Indicator Data'!E86="No data",0.1,(ROUND(IF('Indicator Data'!E86=0,0,IF(LOG('Indicator Data'!E86)&gt;F$195,10,IF(LOG('Indicator Data'!E86)&lt;F$194,0,10-(F$195-LOG('Indicator Data'!E86))/(F$195-F$194)*10))),1)))</f>
        <v>4</v>
      </c>
      <c r="G83" s="35">
        <f>ROUND(IF('Indicator Data'!F86=0,0,IF(LOG('Indicator Data'!F86)&gt;G$195,10,IF(LOG('Indicator Data'!F86)&lt;G$194,0,10-(G$195-LOG('Indicator Data'!F86))/(G$195-G$194)*10))),1)</f>
        <v>5.7</v>
      </c>
      <c r="H83" s="35">
        <f>ROUND(IF('Indicator Data'!G86=0,0,IF(LOG('Indicator Data'!G86)&gt;H$195,10,IF(LOG('Indicator Data'!G86)&lt;H$194,0,10-(H$195-LOG('Indicator Data'!G86))/(H$195-H$194)*10))),1)</f>
        <v>0</v>
      </c>
      <c r="I83" s="35">
        <f>ROUND(IF('Indicator Data'!H86=0,0,IF(LOG('Indicator Data'!H86)&gt;I$195,10,IF(LOG('Indicator Data'!H86)&lt;I$194,0,10-(I$195-LOG('Indicator Data'!H86))/(I$195-I$194)*10))),1)</f>
        <v>0</v>
      </c>
      <c r="J83" s="35">
        <f t="shared" si="108"/>
        <v>0</v>
      </c>
      <c r="K83" s="35">
        <f>ROUND(IF('Indicator Data'!I86=0,0,IF(LOG('Indicator Data'!I86)&gt;K$195,10,IF(LOG('Indicator Data'!I86)&lt;K$194,0,10-(K$195-LOG('Indicator Data'!I86))/(K$195-K$194)*10))),1)</f>
        <v>0</v>
      </c>
      <c r="L83" s="35">
        <f t="shared" si="109"/>
        <v>0</v>
      </c>
      <c r="M83" s="35">
        <f>ROUND(IF('Indicator Data'!J86=0,0,IF(LOG('Indicator Data'!J86)&gt;M$195,10,IF(LOG('Indicator Data'!J86)&lt;M$194,0,10-(M$195-LOG('Indicator Data'!J86))/(M$195-M$194)*10))),1)</f>
        <v>0</v>
      </c>
      <c r="N83" s="36">
        <f>'Indicator Data'!C86/'Indicator Data'!$CC86</f>
        <v>2.0303461658698861E-3</v>
      </c>
      <c r="O83" s="36">
        <f>'Indicator Data'!D86/'Indicator Data'!$CC86</f>
        <v>4.7323150815002557E-5</v>
      </c>
      <c r="P83" s="36">
        <f>IF(F83=0.1,"x",'Indicator Data'!E86/'Indicator Data'!$CC86)</f>
        <v>4.8721482241836402E-4</v>
      </c>
      <c r="Q83" s="36">
        <f>'Indicator Data'!F86/'Indicator Data'!$CC86</f>
        <v>3.2338810620061433E-6</v>
      </c>
      <c r="R83" s="36">
        <f>'Indicator Data'!G86/'Indicator Data'!$CC86</f>
        <v>0</v>
      </c>
      <c r="S83" s="36">
        <f>'Indicator Data'!H86/'Indicator Data'!$CC86</f>
        <v>0</v>
      </c>
      <c r="T83" s="36">
        <f>'Indicator Data'!I86/'Indicator Data'!$CC86</f>
        <v>0</v>
      </c>
      <c r="U83" s="36">
        <f>'Indicator Data'!J86/'Indicator Data'!$CC86</f>
        <v>0</v>
      </c>
      <c r="V83" s="35">
        <f t="shared" si="110"/>
        <v>10</v>
      </c>
      <c r="W83" s="35">
        <f t="shared" si="111"/>
        <v>0.5</v>
      </c>
      <c r="X83" s="35">
        <f t="shared" si="112"/>
        <v>7.7</v>
      </c>
      <c r="Y83" s="35">
        <f t="shared" si="113"/>
        <v>0.3</v>
      </c>
      <c r="Z83" s="35">
        <f t="shared" si="114"/>
        <v>6.7</v>
      </c>
      <c r="AA83" s="35">
        <f t="shared" si="115"/>
        <v>0</v>
      </c>
      <c r="AB83" s="35">
        <f t="shared" si="116"/>
        <v>0</v>
      </c>
      <c r="AC83" s="35">
        <f t="shared" si="117"/>
        <v>0</v>
      </c>
      <c r="AD83" s="35">
        <f t="shared" si="118"/>
        <v>0</v>
      </c>
      <c r="AE83" s="35">
        <f t="shared" si="119"/>
        <v>0</v>
      </c>
      <c r="AF83" s="35">
        <f t="shared" si="120"/>
        <v>0</v>
      </c>
      <c r="AG83" s="35">
        <f>ROUND(IF('Indicator Data'!K86=0,0,IF('Indicator Data'!K86&gt;AG$195,10,IF('Indicator Data'!K86&lt;AG$194,0,10-(AG$195-'Indicator Data'!K86)/(AG$195-AG$194)*10))),1)</f>
        <v>1</v>
      </c>
      <c r="AH83" s="35">
        <f t="shared" si="121"/>
        <v>9</v>
      </c>
      <c r="AI83" s="35">
        <f t="shared" si="122"/>
        <v>2.9</v>
      </c>
      <c r="AJ83" s="35">
        <f t="shared" si="123"/>
        <v>0</v>
      </c>
      <c r="AK83" s="35">
        <f t="shared" si="124"/>
        <v>0</v>
      </c>
      <c r="AL83" s="35">
        <f t="shared" si="125"/>
        <v>0</v>
      </c>
      <c r="AM83" s="35">
        <f t="shared" si="126"/>
        <v>0</v>
      </c>
      <c r="AN83" s="35">
        <f t="shared" si="127"/>
        <v>0</v>
      </c>
      <c r="AO83" s="143">
        <f t="shared" si="128"/>
        <v>7.3</v>
      </c>
      <c r="AP83" s="143">
        <f t="shared" si="148"/>
        <v>2.2999999999999998</v>
      </c>
      <c r="AQ83" s="143">
        <f t="shared" si="129"/>
        <v>6.2</v>
      </c>
      <c r="AR83" s="143">
        <f t="shared" si="130"/>
        <v>0</v>
      </c>
      <c r="AS83" s="35">
        <f t="shared" si="131"/>
        <v>0.5</v>
      </c>
      <c r="AT83" s="35">
        <f>IF('Indicator Data'!L86="No data","x",IF('Indicator Data'!CD86&lt;1000,"x",ROUND((IF('Indicator Data'!L86&gt;AT$195,10,IF('Indicator Data'!L86&lt;AT$194,0,10-(AT$195-'Indicator Data'!L86)/(AT$195-AT$194)*10))),1)))</f>
        <v>10</v>
      </c>
      <c r="AU83" s="143">
        <f t="shared" si="132"/>
        <v>5.3</v>
      </c>
      <c r="AV83" s="35">
        <f>IF('Indicator Data'!M86="No data","x",ROUND(IF('Indicator Data'!M86=0,0,IF(LOG('Indicator Data'!M86)&gt;AV$195,10,IF(LOG('Indicator Data'!M86)&lt;AV$194,0,10-(AV$195-LOG('Indicator Data'!M86))/(AV$195-AV$194)*10))),1))</f>
        <v>4.8</v>
      </c>
      <c r="AW83" s="36">
        <f>IF(AV83="x","x",'Indicator Data'!M86/'Indicator Data'!$CC86)</f>
        <v>2.832581601267729E-3</v>
      </c>
      <c r="AX83" s="35">
        <f t="shared" si="149"/>
        <v>0</v>
      </c>
      <c r="AY83" s="35">
        <f t="shared" si="150"/>
        <v>2.7</v>
      </c>
      <c r="AZ83" s="35" t="str">
        <f>IF('Indicator Data'!N86="No data","x",ROUND(IF('Indicator Data'!N86=0,0,IF(LOG('Indicator Data'!N86)&gt;AZ$195,10,IF(LOG('Indicator Data'!N86)&lt;AZ$194,0,10-(AZ$195-LOG('Indicator Data'!N86))/(AZ$195-AZ$194)*10))),1))</f>
        <v>x</v>
      </c>
      <c r="BA83" s="36" t="str">
        <f>IF(AZ83="x","x",'Indicator Data'!N86/'Indicator Data'!$CC86)</f>
        <v>x</v>
      </c>
      <c r="BB83" s="35" t="str">
        <f t="shared" si="151"/>
        <v>x</v>
      </c>
      <c r="BC83" s="35" t="str">
        <f t="shared" si="152"/>
        <v>x</v>
      </c>
      <c r="BD83" s="35" t="str">
        <f>IF('Indicator Data'!O86="No data","x",ROUND(IF('Indicator Data'!O86=0,0,IF(LOG('Indicator Data'!O86)&gt;BD$195,10,IF(LOG('Indicator Data'!O86)&lt;BD$194,0,10-(BD$195-LOG('Indicator Data'!O86))/(BD$195-BD$194)*10))),1))</f>
        <v>x</v>
      </c>
      <c r="BE83" s="36" t="str">
        <f>IF(BD83="x","x",'Indicator Data'!O86/'Indicator Data'!$CC86)</f>
        <v>x</v>
      </c>
      <c r="BF83" s="35" t="str">
        <f t="shared" si="153"/>
        <v>x</v>
      </c>
      <c r="BG83" s="35" t="str">
        <f t="shared" si="154"/>
        <v>x</v>
      </c>
      <c r="BH83" s="35" t="str">
        <f>IF('Indicator Data'!P86="No data","x",ROUND(IF('Indicator Data'!P86=0,0,IF(LOG('Indicator Data'!P86)&gt;BH$195,10,IF(LOG('Indicator Data'!P86)&lt;BH$194,0,10-(BH$195-LOG('Indicator Data'!P86))/(BH$195-BH$194)*10))),1))</f>
        <v>x</v>
      </c>
      <c r="BI83" s="36" t="str">
        <f>IF(BH83="x","x",'Indicator Data'!P86/'Indicator Data'!$CC86)</f>
        <v>x</v>
      </c>
      <c r="BJ83" s="35" t="str">
        <f t="shared" si="155"/>
        <v>x</v>
      </c>
      <c r="BK83" s="35" t="str">
        <f t="shared" si="156"/>
        <v>x</v>
      </c>
      <c r="BL83" s="35">
        <f t="shared" si="157"/>
        <v>2.7</v>
      </c>
      <c r="BM83" s="35">
        <f>ROUND(IF('Indicator Data'!Q86=0,0,IF(LOG('Indicator Data'!Q86)&gt;BM$195,10,IF(LOG('Indicator Data'!Q86)&lt;BM$194,0,10-(BM$195-LOG('Indicator Data'!Q86))/(BM$195-BM$194)*10))),1)</f>
        <v>0</v>
      </c>
      <c r="BN83" s="35">
        <f>ROUND(IF('Indicator Data'!R86=0,0,IF(LOG('Indicator Data'!R86)&gt;BN$195,10,IF(LOG('Indicator Data'!R86)&lt;BN$194,0,10-(BN$195-LOG('Indicator Data'!R86))/(BN$195-BN$194)*10))),1)</f>
        <v>0</v>
      </c>
      <c r="BO83" s="35">
        <f t="shared" si="158"/>
        <v>0</v>
      </c>
      <c r="BP83" s="36">
        <f>'Indicator Data'!Q86/'Indicator Data'!$CC86</f>
        <v>0</v>
      </c>
      <c r="BQ83" s="36">
        <f>'Indicator Data'!R86/'Indicator Data'!$CC86</f>
        <v>0</v>
      </c>
      <c r="BR83" s="35">
        <f t="shared" si="133"/>
        <v>0</v>
      </c>
      <c r="BS83" s="35">
        <f t="shared" si="134"/>
        <v>0</v>
      </c>
      <c r="BT83" s="35">
        <f t="shared" si="135"/>
        <v>0</v>
      </c>
      <c r="BU83" s="35">
        <f t="shared" si="159"/>
        <v>0</v>
      </c>
      <c r="BV83" s="35">
        <f>ROUND(IF('Indicator Data'!S86=0,0,IF(LOG('Indicator Data'!S86)&gt;BV$195,10,IF(LOG('Indicator Data'!S86)&lt;BV$194,0,10-(BV$195-LOG('Indicator Data'!S86))/(BV$195-BV$194)*10))),1)</f>
        <v>0</v>
      </c>
      <c r="BW83" s="35">
        <f>ROUND(IF('Indicator Data'!T86=0,0,IF(LOG('Indicator Data'!T86)&gt;BW$195,10,IF(LOG('Indicator Data'!T86)&lt;BW$194,0,10-(BW$195-LOG('Indicator Data'!T86))/(BW$195-BW$194)*10))),1)</f>
        <v>0</v>
      </c>
      <c r="BX83" s="35">
        <f t="shared" si="160"/>
        <v>0</v>
      </c>
      <c r="BY83" s="36">
        <f>'Indicator Data'!S86/'Indicator Data'!$CC86</f>
        <v>0</v>
      </c>
      <c r="BZ83" s="36">
        <f>'Indicator Data'!T86/'Indicator Data'!$CC86</f>
        <v>0</v>
      </c>
      <c r="CA83" s="35">
        <f t="shared" si="136"/>
        <v>0</v>
      </c>
      <c r="CB83" s="35">
        <f t="shared" si="137"/>
        <v>0</v>
      </c>
      <c r="CC83" s="35">
        <f t="shared" si="161"/>
        <v>0</v>
      </c>
      <c r="CD83" s="35">
        <f t="shared" si="162"/>
        <v>0</v>
      </c>
      <c r="CE83" s="35">
        <f t="shared" si="163"/>
        <v>0</v>
      </c>
      <c r="CF83" s="35">
        <f>ROUND(IF('Indicator Data'!U86=0,0,IF(LOG('Indicator Data'!U86)&gt;CF$195,10,IF(LOG('Indicator Data'!U86)&lt;CF$194,0,10-(CF$195-LOG('Indicator Data'!U86))/(CF$195-CF$194)*10))),1)</f>
        <v>7.7</v>
      </c>
      <c r="CG83" s="36">
        <f>'Indicator Data'!U86/'Indicator Data'!$CC86</f>
        <v>0.29014411181123906</v>
      </c>
      <c r="CH83" s="35">
        <f t="shared" si="138"/>
        <v>3.2</v>
      </c>
      <c r="CI83" s="35">
        <f t="shared" si="164"/>
        <v>5.9</v>
      </c>
      <c r="CJ83" s="35">
        <f>ROUND(IF('Indicator Data'!V86=0,0,IF(LOG('Indicator Data'!V86)&gt;CJ$195,10,IF(LOG('Indicator Data'!V86)&lt;CJ$194,0,10-(CJ$195-LOG('Indicator Data'!V86))/(CJ$195-CJ$194)*10))),1)</f>
        <v>8.4</v>
      </c>
      <c r="CK83" s="36">
        <f>IF('Indicator Data'!V86/'Indicator Data'!$CC86&gt;1,1,'Indicator Data'!V86/'Indicator Data'!$CC86)</f>
        <v>0.95089507163627585</v>
      </c>
      <c r="CL83" s="35">
        <f t="shared" si="139"/>
        <v>9.5</v>
      </c>
      <c r="CM83" s="35">
        <f t="shared" si="165"/>
        <v>9</v>
      </c>
      <c r="CN83" s="35">
        <f>ROUND(IF('Indicator Data'!W86=0,0,IF(LOG('Indicator Data'!W86)&gt;CN$195,10,IF(LOG('Indicator Data'!W86)&lt;CN$194,0,10-(CN$195-LOG('Indicator Data'!W86))/(CN$195-CN$194)*10))),1)</f>
        <v>6.2</v>
      </c>
      <c r="CO83" s="36">
        <f>'Indicator Data'!W86/'Indicator Data'!$CC86</f>
        <v>2.8803504634302528E-2</v>
      </c>
      <c r="CP83" s="35">
        <f t="shared" si="140"/>
        <v>0.3</v>
      </c>
      <c r="CQ83" s="35">
        <f t="shared" si="166"/>
        <v>3.8</v>
      </c>
      <c r="CR83" s="35">
        <f t="shared" si="141"/>
        <v>5.6</v>
      </c>
      <c r="CS83" s="35">
        <f>IF('Indicator Data'!BS86="No data","x",ROUND(IF('Indicator Data'!BS86&gt;CS$195,0,IF('Indicator Data'!BS86&lt;CS$194,10,(CS$195-'Indicator Data'!BS86)/(CS$195-CS$194)*10)),1))</f>
        <v>0</v>
      </c>
      <c r="CT83" s="35">
        <f>IF('Indicator Data'!BT86="No data","x",ROUND(IF('Indicator Data'!BT86&gt;CT$195,0,IF('Indicator Data'!BT86&lt;CT$194,10,(CT$195-'Indicator Data'!BT86)/(CT$195-CT$194)*10)),1))</f>
        <v>0</v>
      </c>
      <c r="CU83" s="35" t="str">
        <f>IF('Indicator Data'!AC86="No data","x",ROUND(IF('Indicator Data'!AC86&gt;CU$195,0,IF('Indicator Data'!AC86&lt;CU$194,10,(CU$195-'Indicator Data'!AC86)/(CU$195-CU$194)*10)),1))</f>
        <v>x</v>
      </c>
      <c r="CV83" s="35">
        <f t="shared" si="142"/>
        <v>0</v>
      </c>
      <c r="CW83" s="35">
        <f>IF('Indicator Data'!X86="No data","x",ROUND(IF(LOG('Indicator Data'!X86)&gt;CW$195,10,IF(LOG('Indicator Data'!X86)&lt;CW$194,0,10-(CW$195-LOG('Indicator Data'!X86))/(CW$195-CW$194)*10)),1))</f>
        <v>8.6999999999999993</v>
      </c>
      <c r="CX83" s="35">
        <f>IF('Indicator Data'!Y86="No data","x",ROUND(IF('Indicator Data'!Y86&gt;CX$195,10,IF('Indicator Data'!Y86&lt;CX$194,0,10-(CX$195-'Indicator Data'!Y86)/(CX$195-CX$194)*10)),1))</f>
        <v>4</v>
      </c>
      <c r="CY83" s="35">
        <f>IF('Indicator Data'!Z86="No data","x",ROUND(IF('Indicator Data'!Z86&gt;CY$195,10,IF('Indicator Data'!Z86&lt;CY$194,0,10-(CY$195-'Indicator Data'!Z86)/(CY$195-CY$194)*10)),1))</f>
        <v>9.3000000000000007</v>
      </c>
      <c r="CZ83" s="35">
        <f>IF('Indicator Data'!AA86="No data","x",ROUND(IF('Indicator Data'!AA86&gt;CZ$195,10,IF('Indicator Data'!AA86&lt;CZ$194,0,10-(CZ$195-'Indicator Data'!AA86)/(CZ$195-CZ$194)*10)),1))</f>
        <v>2.9</v>
      </c>
      <c r="DA83" s="35">
        <f t="shared" si="167"/>
        <v>6.2</v>
      </c>
      <c r="DB83" s="35">
        <f t="shared" si="168"/>
        <v>4.0999999999999996</v>
      </c>
      <c r="DC83" s="35" t="str">
        <f>IF('Indicator Data'!AF86="No data","x",ROUND(IF('Indicator Data'!AF86&gt;DC$195,10,IF('Indicator Data'!AF86&lt;DC$194,0,10-(DC$195-'Indicator Data'!AF86)/(DC$195-DC$194)*10)),1))</f>
        <v>x</v>
      </c>
      <c r="DD83" s="35">
        <f>IF('Indicator Data'!AG86="No data","x",ROUND(IF('Indicator Data'!AG86&gt;DD$195,10,IF('Indicator Data'!AG86&lt;DD$194,0,10-(DD$195-'Indicator Data'!AG86)/(DD$195-DD$194)*10)),1))</f>
        <v>3.2</v>
      </c>
      <c r="DE83" s="35">
        <f t="shared" si="169"/>
        <v>5.6</v>
      </c>
      <c r="DF83" s="35">
        <f>IF('Indicator Data'!AB86="No data","x",ROUND(IF('Indicator Data'!AB86&gt;DF$195,10,IF('Indicator Data'!AB86&lt;DF$194,0,10-(DF$195-'Indicator Data'!AB86)/(DF$195-DF$194)*10)),1))</f>
        <v>0</v>
      </c>
      <c r="DG83" s="35">
        <f t="shared" si="170"/>
        <v>0</v>
      </c>
      <c r="DH83" s="144">
        <f>IF('Indicator Data'!AD86="No data","x",'Indicator Data'!AD86/'Indicator Data'!$CB86)</f>
        <v>2.1974363012086708E-4</v>
      </c>
      <c r="DI83" s="35">
        <f t="shared" si="171"/>
        <v>7.8</v>
      </c>
      <c r="DJ83" s="35">
        <f>IF('Indicator Data'!AE86="No data","x",ROUND(IF('Indicator Data'!AE86&gt;DJ$195,0,IF('Indicator Data'!AE86&lt;DJ$194,10,(DJ$195-'Indicator Data'!AE86)/(DJ$195-DJ$194)*10)),1))</f>
        <v>0</v>
      </c>
      <c r="DK83" s="35">
        <f t="shared" si="172"/>
        <v>3.9</v>
      </c>
      <c r="DL83" s="35">
        <f t="shared" si="173"/>
        <v>3.2</v>
      </c>
      <c r="DM83" s="37">
        <f t="shared" si="143"/>
        <v>4</v>
      </c>
      <c r="DN83" s="38">
        <f t="shared" si="144"/>
        <v>4.5999999999999996</v>
      </c>
      <c r="DO83" s="35">
        <f>ROUND(IF('Indicator Data'!AH86=0,0,IF('Indicator Data'!AH86&gt;DO$195,10,IF('Indicator Data'!AH86&lt;DO$194,0,10-(DO$195-'Indicator Data'!AH86)/(DO$195-DO$194)*10))),1)</f>
        <v>8.4</v>
      </c>
      <c r="DP83" s="35">
        <f>ROUND(IF('Indicator Data'!AI86=0,0,IF(LOG('Indicator Data'!AI86)&gt;LOG(DP$195),10,IF(LOG('Indicator Data'!AI86)&lt;LOG(DP$194),0,10-(LOG(DP$195)-LOG('Indicator Data'!AI86))/(LOG(DP$195)-LOG(DP$194))*10))),1)</f>
        <v>6</v>
      </c>
      <c r="DQ83" s="37">
        <f t="shared" si="145"/>
        <v>7.4</v>
      </c>
      <c r="DR83" s="35">
        <f>'Indicator Data'!AJ86</f>
        <v>0</v>
      </c>
      <c r="DS83" s="35">
        <f>'Indicator Data'!AK86</f>
        <v>0</v>
      </c>
      <c r="DT83" s="37">
        <f t="shared" si="146"/>
        <v>0</v>
      </c>
      <c r="DU83" s="38">
        <f t="shared" si="147"/>
        <v>5.2</v>
      </c>
      <c r="DV83" s="13"/>
      <c r="DW83" s="83"/>
    </row>
    <row r="84" spans="1:127" s="2" customFormat="1" x14ac:dyDescent="0.3">
      <c r="A84" s="98" t="str">
        <f>'Indicator Data'!A87</f>
        <v>Italy</v>
      </c>
      <c r="B84" s="39" t="str">
        <f>'Indicator Data'!B87</f>
        <v>ITA</v>
      </c>
      <c r="C84" s="35">
        <f>ROUND(IF('Indicator Data'!C87=0,0.1,IF(LOG('Indicator Data'!C87)&gt;C$195,10,IF(LOG('Indicator Data'!C87)&lt;C$194,0,10-(C$195-LOG('Indicator Data'!C87))/(C$195-C$194)*10))),1)</f>
        <v>10</v>
      </c>
      <c r="D84" s="35">
        <f>ROUND(IF('Indicator Data'!D87=0,0.1,IF(LOG('Indicator Data'!D87)&gt;D$195,10,IF(LOG('Indicator Data'!D87)&lt;D$194,0,10-(D$195-LOG('Indicator Data'!D87))/(D$195-D$194)*10))),1)</f>
        <v>9.1999999999999993</v>
      </c>
      <c r="E84" s="35">
        <f t="shared" si="107"/>
        <v>9.6999999999999993</v>
      </c>
      <c r="F84" s="35">
        <f>IF('Indicator Data'!E87="No data",0.1,(ROUND(IF('Indicator Data'!E87=0,0,IF(LOG('Indicator Data'!E87)&gt;F$195,10,IF(LOG('Indicator Data'!E87)&lt;F$194,0,10-(F$195-LOG('Indicator Data'!E87))/(F$195-F$194)*10))),1)))</f>
        <v>7.7</v>
      </c>
      <c r="G84" s="35">
        <f>ROUND(IF('Indicator Data'!F87=0,0,IF(LOG('Indicator Data'!F87)&gt;G$195,10,IF(LOG('Indicator Data'!F87)&lt;G$194,0,10-(G$195-LOG('Indicator Data'!F87))/(G$195-G$194)*10))),1)</f>
        <v>7.5</v>
      </c>
      <c r="H84" s="35">
        <f>ROUND(IF('Indicator Data'!G87=0,0,IF(LOG('Indicator Data'!G87)&gt;H$195,10,IF(LOG('Indicator Data'!G87)&lt;H$194,0,10-(H$195-LOG('Indicator Data'!G87))/(H$195-H$194)*10))),1)</f>
        <v>0</v>
      </c>
      <c r="I84" s="35">
        <f>ROUND(IF('Indicator Data'!H87=0,0,IF(LOG('Indicator Data'!H87)&gt;I$195,10,IF(LOG('Indicator Data'!H87)&lt;I$194,0,10-(I$195-LOG('Indicator Data'!H87))/(I$195-I$194)*10))),1)</f>
        <v>0</v>
      </c>
      <c r="J84" s="35">
        <f t="shared" si="108"/>
        <v>0</v>
      </c>
      <c r="K84" s="35">
        <f>ROUND(IF('Indicator Data'!I87=0,0,IF(LOG('Indicator Data'!I87)&gt;K$195,10,IF(LOG('Indicator Data'!I87)&lt;K$194,0,10-(K$195-LOG('Indicator Data'!I87))/(K$195-K$194)*10))),1)</f>
        <v>0</v>
      </c>
      <c r="L84" s="35">
        <f t="shared" si="109"/>
        <v>0</v>
      </c>
      <c r="M84" s="35">
        <f>ROUND(IF('Indicator Data'!J87=0,0,IF(LOG('Indicator Data'!J87)&gt;M$195,10,IF(LOG('Indicator Data'!J87)&lt;M$194,0,10-(M$195-LOG('Indicator Data'!J87))/(M$195-M$194)*10))),1)</f>
        <v>0</v>
      </c>
      <c r="N84" s="36">
        <f>'Indicator Data'!C87/'Indicator Data'!$CC87</f>
        <v>1.8246972786937529E-3</v>
      </c>
      <c r="O84" s="36">
        <f>'Indicator Data'!D87/'Indicator Data'!$CC87</f>
        <v>9.7392647321133333E-5</v>
      </c>
      <c r="P84" s="36">
        <f>IF(F84=0.1,"x",'Indicator Data'!E87/'Indicator Data'!$CC87)</f>
        <v>2.0513478505483291E-3</v>
      </c>
      <c r="Q84" s="36">
        <f>'Indicator Data'!F87/'Indicator Data'!$CC87</f>
        <v>5.6493850723785667E-6</v>
      </c>
      <c r="R84" s="36">
        <f>'Indicator Data'!G87/'Indicator Data'!$CC87</f>
        <v>0</v>
      </c>
      <c r="S84" s="36">
        <f>'Indicator Data'!H87/'Indicator Data'!$CC87</f>
        <v>0</v>
      </c>
      <c r="T84" s="36">
        <f>'Indicator Data'!I87/'Indicator Data'!$CC87</f>
        <v>0</v>
      </c>
      <c r="U84" s="36">
        <f>'Indicator Data'!J87/'Indicator Data'!$CC87</f>
        <v>0</v>
      </c>
      <c r="V84" s="35">
        <f t="shared" si="110"/>
        <v>9.1</v>
      </c>
      <c r="W84" s="35">
        <f t="shared" si="111"/>
        <v>1</v>
      </c>
      <c r="X84" s="35">
        <f t="shared" si="112"/>
        <v>6.6</v>
      </c>
      <c r="Y84" s="35">
        <f t="shared" si="113"/>
        <v>1.4</v>
      </c>
      <c r="Z84" s="35">
        <f t="shared" si="114"/>
        <v>7.2</v>
      </c>
      <c r="AA84" s="35">
        <f t="shared" si="115"/>
        <v>0</v>
      </c>
      <c r="AB84" s="35">
        <f t="shared" si="116"/>
        <v>0</v>
      </c>
      <c r="AC84" s="35">
        <f t="shared" si="117"/>
        <v>0</v>
      </c>
      <c r="AD84" s="35">
        <f t="shared" si="118"/>
        <v>0</v>
      </c>
      <c r="AE84" s="35">
        <f t="shared" si="119"/>
        <v>0</v>
      </c>
      <c r="AF84" s="35">
        <f t="shared" si="120"/>
        <v>0</v>
      </c>
      <c r="AG84" s="35">
        <f>ROUND(IF('Indicator Data'!K87=0,0,IF('Indicator Data'!K87&gt;AG$195,10,IF('Indicator Data'!K87&lt;AG$194,0,10-(AG$195-'Indicator Data'!K87)/(AG$195-AG$194)*10))),1)</f>
        <v>3.8</v>
      </c>
      <c r="AH84" s="35">
        <f t="shared" si="121"/>
        <v>9.6</v>
      </c>
      <c r="AI84" s="35">
        <f t="shared" si="122"/>
        <v>5.0999999999999996</v>
      </c>
      <c r="AJ84" s="35">
        <f t="shared" si="123"/>
        <v>0</v>
      </c>
      <c r="AK84" s="35">
        <f t="shared" si="124"/>
        <v>0</v>
      </c>
      <c r="AL84" s="35">
        <f t="shared" si="125"/>
        <v>0</v>
      </c>
      <c r="AM84" s="35">
        <f t="shared" si="126"/>
        <v>0</v>
      </c>
      <c r="AN84" s="35">
        <f t="shared" si="127"/>
        <v>0</v>
      </c>
      <c r="AO84" s="143">
        <f t="shared" si="128"/>
        <v>8.6</v>
      </c>
      <c r="AP84" s="143">
        <f t="shared" si="148"/>
        <v>5.4</v>
      </c>
      <c r="AQ84" s="143">
        <f t="shared" si="129"/>
        <v>7.4</v>
      </c>
      <c r="AR84" s="143">
        <f t="shared" si="130"/>
        <v>0</v>
      </c>
      <c r="AS84" s="35">
        <f t="shared" si="131"/>
        <v>1.9</v>
      </c>
      <c r="AT84" s="35">
        <f>IF('Indicator Data'!L87="No data","x",IF('Indicator Data'!CD87&lt;1000,"x",ROUND((IF('Indicator Data'!L87&gt;AT$195,10,IF('Indicator Data'!L87&lt;AT$194,0,10-(AT$195-'Indicator Data'!L87)/(AT$195-AT$194)*10))),1)))</f>
        <v>2.8</v>
      </c>
      <c r="AU84" s="143">
        <f t="shared" si="132"/>
        <v>2.4</v>
      </c>
      <c r="AV84" s="35">
        <f>IF('Indicator Data'!M87="No data","x",ROUND(IF('Indicator Data'!M87=0,0,IF(LOG('Indicator Data'!M87)&gt;AV$195,10,IF(LOG('Indicator Data'!M87)&lt;AV$194,0,10-(AV$195-LOG('Indicator Data'!M87))/(AV$195-AV$194)*10))),1))</f>
        <v>0</v>
      </c>
      <c r="AW84" s="36">
        <f>IF(AV84="x","x",'Indicator Data'!M87/'Indicator Data'!$CC87)</f>
        <v>0</v>
      </c>
      <c r="AX84" s="35">
        <f t="shared" si="149"/>
        <v>0</v>
      </c>
      <c r="AY84" s="35">
        <f t="shared" si="150"/>
        <v>0</v>
      </c>
      <c r="AZ84" s="35" t="str">
        <f>IF('Indicator Data'!N87="No data","x",ROUND(IF('Indicator Data'!N87=0,0,IF(LOG('Indicator Data'!N87)&gt;AZ$195,10,IF(LOG('Indicator Data'!N87)&lt;AZ$194,0,10-(AZ$195-LOG('Indicator Data'!N87))/(AZ$195-AZ$194)*10))),1))</f>
        <v>x</v>
      </c>
      <c r="BA84" s="36" t="str">
        <f>IF(AZ84="x","x",'Indicator Data'!N87/'Indicator Data'!$CC87)</f>
        <v>x</v>
      </c>
      <c r="BB84" s="35" t="str">
        <f t="shared" si="151"/>
        <v>x</v>
      </c>
      <c r="BC84" s="35" t="str">
        <f t="shared" si="152"/>
        <v>x</v>
      </c>
      <c r="BD84" s="35" t="str">
        <f>IF('Indicator Data'!O87="No data","x",ROUND(IF('Indicator Data'!O87=0,0,IF(LOG('Indicator Data'!O87)&gt;BD$195,10,IF(LOG('Indicator Data'!O87)&lt;BD$194,0,10-(BD$195-LOG('Indicator Data'!O87))/(BD$195-BD$194)*10))),1))</f>
        <v>x</v>
      </c>
      <c r="BE84" s="36" t="str">
        <f>IF(BD84="x","x",'Indicator Data'!O87/'Indicator Data'!$CC87)</f>
        <v>x</v>
      </c>
      <c r="BF84" s="35" t="str">
        <f t="shared" si="153"/>
        <v>x</v>
      </c>
      <c r="BG84" s="35" t="str">
        <f t="shared" si="154"/>
        <v>x</v>
      </c>
      <c r="BH84" s="35" t="str">
        <f>IF('Indicator Data'!P87="No data","x",ROUND(IF('Indicator Data'!P87=0,0,IF(LOG('Indicator Data'!P87)&gt;BH$195,10,IF(LOG('Indicator Data'!P87)&lt;BH$194,0,10-(BH$195-LOG('Indicator Data'!P87))/(BH$195-BH$194)*10))),1))</f>
        <v>x</v>
      </c>
      <c r="BI84" s="36" t="str">
        <f>IF(BH84="x","x",'Indicator Data'!P87/'Indicator Data'!$CC87)</f>
        <v>x</v>
      </c>
      <c r="BJ84" s="35" t="str">
        <f t="shared" si="155"/>
        <v>x</v>
      </c>
      <c r="BK84" s="35" t="str">
        <f t="shared" si="156"/>
        <v>x</v>
      </c>
      <c r="BL84" s="35">
        <f t="shared" si="157"/>
        <v>0</v>
      </c>
      <c r="BM84" s="35">
        <f>ROUND(IF('Indicator Data'!Q87=0,0,IF(LOG('Indicator Data'!Q87)&gt;BM$195,10,IF(LOG('Indicator Data'!Q87)&lt;BM$194,0,10-(BM$195-LOG('Indicator Data'!Q87))/(BM$195-BM$194)*10))),1)</f>
        <v>0</v>
      </c>
      <c r="BN84" s="35">
        <f>ROUND(IF('Indicator Data'!R87=0,0,IF(LOG('Indicator Data'!R87)&gt;BN$195,10,IF(LOG('Indicator Data'!R87)&lt;BN$194,0,10-(BN$195-LOG('Indicator Data'!R87))/(BN$195-BN$194)*10))),1)</f>
        <v>0</v>
      </c>
      <c r="BO84" s="35">
        <f t="shared" si="158"/>
        <v>0</v>
      </c>
      <c r="BP84" s="36">
        <f>'Indicator Data'!Q87/'Indicator Data'!$CC87</f>
        <v>0</v>
      </c>
      <c r="BQ84" s="36">
        <f>'Indicator Data'!R87/'Indicator Data'!$CC87</f>
        <v>0</v>
      </c>
      <c r="BR84" s="35">
        <f t="shared" si="133"/>
        <v>0</v>
      </c>
      <c r="BS84" s="35">
        <f t="shared" si="134"/>
        <v>0</v>
      </c>
      <c r="BT84" s="35">
        <f t="shared" si="135"/>
        <v>0</v>
      </c>
      <c r="BU84" s="35">
        <f t="shared" si="159"/>
        <v>0</v>
      </c>
      <c r="BV84" s="35">
        <f>ROUND(IF('Indicator Data'!S87=0,0,IF(LOG('Indicator Data'!S87)&gt;BV$195,10,IF(LOG('Indicator Data'!S87)&lt;BV$194,0,10-(BV$195-LOG('Indicator Data'!S87))/(BV$195-BV$194)*10))),1)</f>
        <v>0</v>
      </c>
      <c r="BW84" s="35">
        <f>ROUND(IF('Indicator Data'!T87=0,0,IF(LOG('Indicator Data'!T87)&gt;BW$195,10,IF(LOG('Indicator Data'!T87)&lt;BW$194,0,10-(BW$195-LOG('Indicator Data'!T87))/(BW$195-BW$194)*10))),1)</f>
        <v>0</v>
      </c>
      <c r="BX84" s="35">
        <f t="shared" si="160"/>
        <v>0</v>
      </c>
      <c r="BY84" s="36">
        <f>'Indicator Data'!S87/'Indicator Data'!$CC87</f>
        <v>0</v>
      </c>
      <c r="BZ84" s="36">
        <f>'Indicator Data'!T87/'Indicator Data'!$CC87</f>
        <v>0</v>
      </c>
      <c r="CA84" s="35">
        <f t="shared" si="136"/>
        <v>0</v>
      </c>
      <c r="CB84" s="35">
        <f t="shared" si="137"/>
        <v>0</v>
      </c>
      <c r="CC84" s="35">
        <f t="shared" si="161"/>
        <v>0</v>
      </c>
      <c r="CD84" s="35">
        <f t="shared" si="162"/>
        <v>0</v>
      </c>
      <c r="CE84" s="35">
        <f t="shared" si="163"/>
        <v>0</v>
      </c>
      <c r="CF84" s="35">
        <f>ROUND(IF('Indicator Data'!U87=0,0,IF(LOG('Indicator Data'!U87)&gt;CF$195,10,IF(LOG('Indicator Data'!U87)&lt;CF$194,0,10-(CF$195-LOG('Indicator Data'!U87))/(CF$195-CF$194)*10))),1)</f>
        <v>0</v>
      </c>
      <c r="CG84" s="36">
        <f>'Indicator Data'!U87/'Indicator Data'!$CC87</f>
        <v>0</v>
      </c>
      <c r="CH84" s="35">
        <f t="shared" si="138"/>
        <v>0</v>
      </c>
      <c r="CI84" s="35">
        <f t="shared" si="164"/>
        <v>0</v>
      </c>
      <c r="CJ84" s="35">
        <f>ROUND(IF('Indicator Data'!V87=0,0,IF(LOG('Indicator Data'!V87)&gt;CJ$195,10,IF(LOG('Indicator Data'!V87)&lt;CJ$194,0,10-(CJ$195-LOG('Indicator Data'!V87))/(CJ$195-CJ$194)*10))),1)</f>
        <v>8.1999999999999993</v>
      </c>
      <c r="CK84" s="36">
        <f>IF('Indicator Data'!V87/'Indicator Data'!$CC87&gt;1,1,'Indicator Data'!V87/'Indicator Data'!$CC87)</f>
        <v>9.1251637440709812E-2</v>
      </c>
      <c r="CL84" s="35">
        <f t="shared" si="139"/>
        <v>0.9</v>
      </c>
      <c r="CM84" s="35">
        <f t="shared" si="165"/>
        <v>5.7</v>
      </c>
      <c r="CN84" s="35">
        <f>ROUND(IF('Indicator Data'!W87=0,0,IF(LOG('Indicator Data'!W87)&gt;CN$195,10,IF(LOG('Indicator Data'!W87)&lt;CN$194,0,10-(CN$195-LOG('Indicator Data'!W87))/(CN$195-CN$194)*10))),1)</f>
        <v>6.4</v>
      </c>
      <c r="CO84" s="36">
        <f>'Indicator Data'!W87/'Indicator Data'!$CC87</f>
        <v>5.0001250315942431E-3</v>
      </c>
      <c r="CP84" s="35">
        <f t="shared" si="140"/>
        <v>0.1</v>
      </c>
      <c r="CQ84" s="35">
        <f t="shared" si="166"/>
        <v>3.9</v>
      </c>
      <c r="CR84" s="35">
        <f t="shared" si="141"/>
        <v>2.8</v>
      </c>
      <c r="CS84" s="35">
        <f>IF('Indicator Data'!BS87="No data","x",ROUND(IF('Indicator Data'!BS87&gt;CS$195,0,IF('Indicator Data'!BS87&lt;CS$194,10,(CS$195-'Indicator Data'!BS87)/(CS$195-CS$194)*10)),1))</f>
        <v>0.1</v>
      </c>
      <c r="CT84" s="35">
        <f>IF('Indicator Data'!BT87="No data","x",ROUND(IF('Indicator Data'!BT87&gt;CT$195,0,IF('Indicator Data'!BT87&lt;CT$194,10,(CT$195-'Indicator Data'!BT87)/(CT$195-CT$194)*10)),1))</f>
        <v>0.1</v>
      </c>
      <c r="CU84" s="35" t="str">
        <f>IF('Indicator Data'!AC87="No data","x",ROUND(IF('Indicator Data'!AC87&gt;CU$195,0,IF('Indicator Data'!AC87&lt;CU$194,10,(CU$195-'Indicator Data'!AC87)/(CU$195-CU$194)*10)),1))</f>
        <v>x</v>
      </c>
      <c r="CV84" s="35">
        <f t="shared" si="142"/>
        <v>0.1</v>
      </c>
      <c r="CW84" s="35">
        <f>IF('Indicator Data'!X87="No data","x",ROUND(IF(LOG('Indicator Data'!X87)&gt;CW$195,10,IF(LOG('Indicator Data'!X87)&lt;CW$194,0,10-(CW$195-LOG('Indicator Data'!X87))/(CW$195-CW$194)*10)),1))</f>
        <v>7.7</v>
      </c>
      <c r="CX84" s="35">
        <f>IF('Indicator Data'!Y87="No data","x",ROUND(IF('Indicator Data'!Y87&gt;CX$195,10,IF('Indicator Data'!Y87&lt;CX$194,0,10-(CX$195-'Indicator Data'!Y87)/(CX$195-CX$194)*10)),1))</f>
        <v>0.4</v>
      </c>
      <c r="CY84" s="35">
        <f>IF('Indicator Data'!Z87="No data","x",ROUND(IF('Indicator Data'!Z87&gt;CY$195,10,IF('Indicator Data'!Z87&lt;CY$194,0,10-(CY$195-'Indicator Data'!Z87)/(CY$195-CY$194)*10)),1))</f>
        <v>7.1</v>
      </c>
      <c r="CZ84" s="35">
        <f>IF('Indicator Data'!AA87="No data","x",ROUND(IF('Indicator Data'!AA87&gt;CZ$195,10,IF('Indicator Data'!AA87&lt;CZ$194,0,10-(CZ$195-'Indicator Data'!AA87)/(CZ$195-CZ$194)*10)),1))</f>
        <v>1</v>
      </c>
      <c r="DA84" s="35">
        <f t="shared" si="167"/>
        <v>4.0999999999999996</v>
      </c>
      <c r="DB84" s="35">
        <f t="shared" si="168"/>
        <v>2.8</v>
      </c>
      <c r="DC84" s="35" t="str">
        <f>IF('Indicator Data'!AF87="No data","x",ROUND(IF('Indicator Data'!AF87&gt;DC$195,10,IF('Indicator Data'!AF87&lt;DC$194,0,10-(DC$195-'Indicator Data'!AF87)/(DC$195-DC$194)*10)),1))</f>
        <v>x</v>
      </c>
      <c r="DD84" s="35">
        <f>IF('Indicator Data'!AG87="No data","x",ROUND(IF('Indicator Data'!AG87&gt;DD$195,10,IF('Indicator Data'!AG87&lt;DD$194,0,10-(DD$195-'Indicator Data'!AG87)/(DD$195-DD$194)*10)),1))</f>
        <v>0</v>
      </c>
      <c r="DE84" s="35">
        <f t="shared" si="169"/>
        <v>3.2</v>
      </c>
      <c r="DF84" s="35">
        <f>IF('Indicator Data'!AB87="No data","x",ROUND(IF('Indicator Data'!AB87&gt;DF$195,10,IF('Indicator Data'!AB87&lt;DF$194,0,10-(DF$195-'Indicator Data'!AB87)/(DF$195-DF$194)*10)),1))</f>
        <v>0</v>
      </c>
      <c r="DG84" s="35">
        <f t="shared" si="170"/>
        <v>0.1</v>
      </c>
      <c r="DH84" s="144">
        <f>IF('Indicator Data'!AD87="No data","x",'Indicator Data'!AD87/'Indicator Data'!$CB87)</f>
        <v>4.3194195187085642E-4</v>
      </c>
      <c r="DI84" s="35">
        <f t="shared" si="171"/>
        <v>5.7</v>
      </c>
      <c r="DJ84" s="35">
        <f>IF('Indicator Data'!AE87="No data","x",ROUND(IF('Indicator Data'!AE87&gt;DJ$195,0,IF('Indicator Data'!AE87&lt;DJ$194,10,(DJ$195-'Indicator Data'!AE87)/(DJ$195-DJ$194)*10)),1))</f>
        <v>2</v>
      </c>
      <c r="DK84" s="35">
        <f t="shared" si="172"/>
        <v>3.9</v>
      </c>
      <c r="DL84" s="35">
        <f t="shared" si="173"/>
        <v>2.4</v>
      </c>
      <c r="DM84" s="37">
        <f t="shared" si="143"/>
        <v>2.1</v>
      </c>
      <c r="DN84" s="38">
        <f t="shared" si="144"/>
        <v>5.0999999999999996</v>
      </c>
      <c r="DO84" s="35">
        <f>ROUND(IF('Indicator Data'!AH87=0,0,IF('Indicator Data'!AH87&gt;DO$195,10,IF('Indicator Data'!AH87&lt;DO$194,0,10-(DO$195-'Indicator Data'!AH87)/(DO$195-DO$194)*10))),1)</f>
        <v>0.4</v>
      </c>
      <c r="DP84" s="35">
        <f>ROUND(IF('Indicator Data'!AI87=0,0,IF(LOG('Indicator Data'!AI87)&gt;LOG(DP$195),10,IF(LOG('Indicator Data'!AI87)&lt;LOG(DP$194),0,10-(LOG(DP$195)-LOG('Indicator Data'!AI87))/(LOG(DP$195)-LOG(DP$194))*10))),1)</f>
        <v>0.3</v>
      </c>
      <c r="DQ84" s="37">
        <f t="shared" si="145"/>
        <v>0.4</v>
      </c>
      <c r="DR84" s="35">
        <f>'Indicator Data'!AJ87</f>
        <v>0</v>
      </c>
      <c r="DS84" s="35">
        <f>'Indicator Data'!AK87</f>
        <v>0</v>
      </c>
      <c r="DT84" s="37">
        <f t="shared" si="146"/>
        <v>0</v>
      </c>
      <c r="DU84" s="38">
        <f t="shared" si="147"/>
        <v>0.3</v>
      </c>
      <c r="DV84" s="13"/>
      <c r="DW84" s="83"/>
    </row>
    <row r="85" spans="1:127" s="2" customFormat="1" x14ac:dyDescent="0.3">
      <c r="A85" s="98" t="str">
        <f>'Indicator Data'!A88</f>
        <v>Jamaica</v>
      </c>
      <c r="B85" s="34" t="str">
        <f>'Indicator Data'!B88</f>
        <v>JAM</v>
      </c>
      <c r="C85" s="35">
        <f>ROUND(IF('Indicator Data'!C88=0,0.1,IF(LOG('Indicator Data'!C88)&gt;C$195,10,IF(LOG('Indicator Data'!C88)&lt;C$194,0,10-(C$195-LOG('Indicator Data'!C88))/(C$195-C$194)*10))),1)</f>
        <v>6.8</v>
      </c>
      <c r="D85" s="35">
        <f>ROUND(IF('Indicator Data'!D88=0,0.1,IF(LOG('Indicator Data'!D88)&gt;D$195,10,IF(LOG('Indicator Data'!D88)&lt;D$194,0,10-(D$195-LOG('Indicator Data'!D88))/(D$195-D$194)*10))),1)</f>
        <v>8.6</v>
      </c>
      <c r="E85" s="35">
        <f t="shared" si="107"/>
        <v>7.8</v>
      </c>
      <c r="F85" s="35">
        <f>IF('Indicator Data'!E88="No data",0.1,(ROUND(IF('Indicator Data'!E88=0,0,IF(LOG('Indicator Data'!E88)&gt;F$195,10,IF(LOG('Indicator Data'!E88)&lt;F$194,0,10-(F$195-LOG('Indicator Data'!E88))/(F$195-F$194)*10))),1)))</f>
        <v>4.5</v>
      </c>
      <c r="G85" s="35">
        <f>ROUND(IF('Indicator Data'!F88=0,0,IF(LOG('Indicator Data'!F88)&gt;G$195,10,IF(LOG('Indicator Data'!F88)&lt;G$194,0,10-(G$195-LOG('Indicator Data'!F88))/(G$195-G$194)*10))),1)</f>
        <v>0</v>
      </c>
      <c r="H85" s="35">
        <f>ROUND(IF('Indicator Data'!G88=0,0,IF(LOG('Indicator Data'!G88)&gt;H$195,10,IF(LOG('Indicator Data'!G88)&lt;H$194,0,10-(H$195-LOG('Indicator Data'!G88))/(H$195-H$194)*10))),1)</f>
        <v>6.8</v>
      </c>
      <c r="I85" s="35">
        <f>ROUND(IF('Indicator Data'!H88=0,0,IF(LOG('Indicator Data'!H88)&gt;I$195,10,IF(LOG('Indicator Data'!H88)&lt;I$194,0,10-(I$195-LOG('Indicator Data'!H88))/(I$195-I$194)*10))),1)</f>
        <v>8.3000000000000007</v>
      </c>
      <c r="J85" s="35">
        <f t="shared" si="108"/>
        <v>7.6</v>
      </c>
      <c r="K85" s="35">
        <f>ROUND(IF('Indicator Data'!I88=0,0,IF(LOG('Indicator Data'!I88)&gt;K$195,10,IF(LOG('Indicator Data'!I88)&lt;K$194,0,10-(K$195-LOG('Indicator Data'!I88))/(K$195-K$194)*10))),1)</f>
        <v>6.4</v>
      </c>
      <c r="L85" s="35">
        <f t="shared" si="109"/>
        <v>7</v>
      </c>
      <c r="M85" s="35">
        <f>ROUND(IF('Indicator Data'!J88=0,0,IF(LOG('Indicator Data'!J88)&gt;M$195,10,IF(LOG('Indicator Data'!J88)&lt;M$194,0,10-(M$195-LOG('Indicator Data'!J88))/(M$195-M$194)*10))),1)</f>
        <v>6</v>
      </c>
      <c r="N85" s="36">
        <f>'Indicator Data'!C88/'Indicator Data'!$CC88</f>
        <v>1.945134029101038E-3</v>
      </c>
      <c r="O85" s="36">
        <f>'Indicator Data'!D88/'Indicator Data'!$CC88</f>
        <v>1.3992722792308347E-3</v>
      </c>
      <c r="P85" s="36">
        <f>IF(F85=0.1,"x",'Indicator Data'!E88/'Indicator Data'!$CC88)</f>
        <v>2.1985943325809471E-3</v>
      </c>
      <c r="Q85" s="36">
        <f>'Indicator Data'!F88/'Indicator Data'!$CC88</f>
        <v>0</v>
      </c>
      <c r="R85" s="36">
        <f>'Indicator Data'!G88/'Indicator Data'!$CC88</f>
        <v>1.8985409913239909E-2</v>
      </c>
      <c r="S85" s="36">
        <f>'Indicator Data'!H88/'Indicator Data'!$CC88</f>
        <v>2.2140974856220256E-3</v>
      </c>
      <c r="T85" s="36">
        <f>'Indicator Data'!I88/'Indicator Data'!$CC88</f>
        <v>5.7349032607975766E-3</v>
      </c>
      <c r="U85" s="36">
        <f>'Indicator Data'!J88/'Indicator Data'!$CC88</f>
        <v>9.3615695933355644E-4</v>
      </c>
      <c r="V85" s="35">
        <f t="shared" si="110"/>
        <v>9.6999999999999993</v>
      </c>
      <c r="W85" s="35">
        <f t="shared" si="111"/>
        <v>10</v>
      </c>
      <c r="X85" s="35">
        <f t="shared" si="112"/>
        <v>9.9</v>
      </c>
      <c r="Y85" s="35">
        <f t="shared" si="113"/>
        <v>1.5</v>
      </c>
      <c r="Z85" s="35">
        <f t="shared" si="114"/>
        <v>0</v>
      </c>
      <c r="AA85" s="35">
        <f t="shared" si="115"/>
        <v>10</v>
      </c>
      <c r="AB85" s="35">
        <f t="shared" si="116"/>
        <v>4.4000000000000004</v>
      </c>
      <c r="AC85" s="35">
        <f t="shared" si="117"/>
        <v>8.4</v>
      </c>
      <c r="AD85" s="35">
        <f t="shared" si="118"/>
        <v>5.7</v>
      </c>
      <c r="AE85" s="35">
        <f t="shared" si="119"/>
        <v>7.3</v>
      </c>
      <c r="AF85" s="35">
        <f t="shared" si="120"/>
        <v>0.3</v>
      </c>
      <c r="AG85" s="35">
        <f>ROUND(IF('Indicator Data'!K88=0,0,IF('Indicator Data'!K88&gt;AG$195,10,IF('Indicator Data'!K88&lt;AG$194,0,10-(AG$195-'Indicator Data'!K88)/(AG$195-AG$194)*10))),1)</f>
        <v>1.9</v>
      </c>
      <c r="AH85" s="35">
        <f t="shared" si="121"/>
        <v>8.3000000000000007</v>
      </c>
      <c r="AI85" s="35">
        <f t="shared" si="122"/>
        <v>9.3000000000000007</v>
      </c>
      <c r="AJ85" s="35">
        <f t="shared" si="123"/>
        <v>8.4</v>
      </c>
      <c r="AK85" s="35">
        <f t="shared" si="124"/>
        <v>6.4</v>
      </c>
      <c r="AL85" s="35">
        <f t="shared" si="125"/>
        <v>7.5</v>
      </c>
      <c r="AM85" s="35">
        <f t="shared" si="126"/>
        <v>6.1</v>
      </c>
      <c r="AN85" s="35">
        <f t="shared" si="127"/>
        <v>3.7</v>
      </c>
      <c r="AO85" s="143">
        <f t="shared" si="128"/>
        <v>9.1</v>
      </c>
      <c r="AP85" s="143">
        <f t="shared" si="148"/>
        <v>3.1</v>
      </c>
      <c r="AQ85" s="143">
        <f t="shared" si="129"/>
        <v>0</v>
      </c>
      <c r="AR85" s="143">
        <f t="shared" si="130"/>
        <v>7.2</v>
      </c>
      <c r="AS85" s="35">
        <f t="shared" si="131"/>
        <v>2.8</v>
      </c>
      <c r="AT85" s="35">
        <f>IF('Indicator Data'!L88="No data","x",IF('Indicator Data'!CD88&lt;1000,"x",ROUND((IF('Indicator Data'!L88&gt;AT$195,10,IF('Indicator Data'!L88&lt;AT$194,0,10-(AT$195-'Indicator Data'!L88)/(AT$195-AT$194)*10))),1)))</f>
        <v>2.8</v>
      </c>
      <c r="AU85" s="143">
        <f t="shared" si="132"/>
        <v>2.8</v>
      </c>
      <c r="AV85" s="35" t="str">
        <f>IF('Indicator Data'!M88="No data","x",ROUND(IF('Indicator Data'!M88=0,0,IF(LOG('Indicator Data'!M88)&gt;AV$195,10,IF(LOG('Indicator Data'!M88)&lt;AV$194,0,10-(AV$195-LOG('Indicator Data'!M88))/(AV$195-AV$194)*10))),1))</f>
        <v>x</v>
      </c>
      <c r="AW85" s="36" t="str">
        <f>IF(AV85="x","x",'Indicator Data'!M88/'Indicator Data'!$CC88)</f>
        <v>x</v>
      </c>
      <c r="AX85" s="35" t="str">
        <f t="shared" si="149"/>
        <v>x</v>
      </c>
      <c r="AY85" s="35" t="str">
        <f t="shared" si="150"/>
        <v>x</v>
      </c>
      <c r="AZ85" s="35" t="str">
        <f>IF('Indicator Data'!N88="No data","x",ROUND(IF('Indicator Data'!N88=0,0,IF(LOG('Indicator Data'!N88)&gt;AZ$195,10,IF(LOG('Indicator Data'!N88)&lt;AZ$194,0,10-(AZ$195-LOG('Indicator Data'!N88))/(AZ$195-AZ$194)*10))),1))</f>
        <v>x</v>
      </c>
      <c r="BA85" s="36" t="str">
        <f>IF(AZ85="x","x",'Indicator Data'!N88/'Indicator Data'!$CC88)</f>
        <v>x</v>
      </c>
      <c r="BB85" s="35" t="str">
        <f t="shared" si="151"/>
        <v>x</v>
      </c>
      <c r="BC85" s="35" t="str">
        <f t="shared" si="152"/>
        <v>x</v>
      </c>
      <c r="BD85" s="35" t="str">
        <f>IF('Indicator Data'!O88="No data","x",ROUND(IF('Indicator Data'!O88=0,0,IF(LOG('Indicator Data'!O88)&gt;BD$195,10,IF(LOG('Indicator Data'!O88)&lt;BD$194,0,10-(BD$195-LOG('Indicator Data'!O88))/(BD$195-BD$194)*10))),1))</f>
        <v>x</v>
      </c>
      <c r="BE85" s="36" t="str">
        <f>IF(BD85="x","x",'Indicator Data'!O88/'Indicator Data'!$CC88)</f>
        <v>x</v>
      </c>
      <c r="BF85" s="35" t="str">
        <f t="shared" si="153"/>
        <v>x</v>
      </c>
      <c r="BG85" s="35" t="str">
        <f t="shared" si="154"/>
        <v>x</v>
      </c>
      <c r="BH85" s="35" t="str">
        <f>IF('Indicator Data'!P88="No data","x",ROUND(IF('Indicator Data'!P88=0,0,IF(LOG('Indicator Data'!P88)&gt;BH$195,10,IF(LOG('Indicator Data'!P88)&lt;BH$194,0,10-(BH$195-LOG('Indicator Data'!P88))/(BH$195-BH$194)*10))),1))</f>
        <v>x</v>
      </c>
      <c r="BI85" s="36" t="str">
        <f>IF(BH85="x","x",'Indicator Data'!P88/'Indicator Data'!$CC88)</f>
        <v>x</v>
      </c>
      <c r="BJ85" s="35" t="str">
        <f t="shared" si="155"/>
        <v>x</v>
      </c>
      <c r="BK85" s="35" t="str">
        <f t="shared" si="156"/>
        <v>x</v>
      </c>
      <c r="BL85" s="35" t="str">
        <f t="shared" si="157"/>
        <v>x</v>
      </c>
      <c r="BM85" s="35">
        <f>ROUND(IF('Indicator Data'!Q88=0,0,IF(LOG('Indicator Data'!Q88)&gt;BM$195,10,IF(LOG('Indicator Data'!Q88)&lt;BM$194,0,10-(BM$195-LOG('Indicator Data'!Q88))/(BM$195-BM$194)*10))),1)</f>
        <v>0</v>
      </c>
      <c r="BN85" s="35">
        <f>ROUND(IF('Indicator Data'!R88=0,0,IF(LOG('Indicator Data'!R88)&gt;BN$195,10,IF(LOG('Indicator Data'!R88)&lt;BN$194,0,10-(BN$195-LOG('Indicator Data'!R88))/(BN$195-BN$194)*10))),1)</f>
        <v>0</v>
      </c>
      <c r="BO85" s="35">
        <f t="shared" si="158"/>
        <v>0</v>
      </c>
      <c r="BP85" s="36">
        <f>'Indicator Data'!Q88/'Indicator Data'!$CC88</f>
        <v>0</v>
      </c>
      <c r="BQ85" s="36">
        <f>'Indicator Data'!R88/'Indicator Data'!$CC88</f>
        <v>0</v>
      </c>
      <c r="BR85" s="35">
        <f t="shared" si="133"/>
        <v>0</v>
      </c>
      <c r="BS85" s="35">
        <f t="shared" si="134"/>
        <v>0</v>
      </c>
      <c r="BT85" s="35">
        <f t="shared" si="135"/>
        <v>0</v>
      </c>
      <c r="BU85" s="35">
        <f t="shared" si="159"/>
        <v>0</v>
      </c>
      <c r="BV85" s="35">
        <f>ROUND(IF('Indicator Data'!S88=0,0,IF(LOG('Indicator Data'!S88)&gt;BV$195,10,IF(LOG('Indicator Data'!S88)&lt;BV$194,0,10-(BV$195-LOG('Indicator Data'!S88))/(BV$195-BV$194)*10))),1)</f>
        <v>0</v>
      </c>
      <c r="BW85" s="35">
        <f>ROUND(IF('Indicator Data'!T88=0,0,IF(LOG('Indicator Data'!T88)&gt;BW$195,10,IF(LOG('Indicator Data'!T88)&lt;BW$194,0,10-(BW$195-LOG('Indicator Data'!T88))/(BW$195-BW$194)*10))),1)</f>
        <v>0</v>
      </c>
      <c r="BX85" s="35">
        <f t="shared" si="160"/>
        <v>0</v>
      </c>
      <c r="BY85" s="36">
        <f>'Indicator Data'!S88/'Indicator Data'!$CC88</f>
        <v>0</v>
      </c>
      <c r="BZ85" s="36">
        <f>'Indicator Data'!T88/'Indicator Data'!$CC88</f>
        <v>0</v>
      </c>
      <c r="CA85" s="35">
        <f t="shared" si="136"/>
        <v>0</v>
      </c>
      <c r="CB85" s="35">
        <f t="shared" si="137"/>
        <v>0</v>
      </c>
      <c r="CC85" s="35">
        <f t="shared" si="161"/>
        <v>0</v>
      </c>
      <c r="CD85" s="35">
        <f t="shared" si="162"/>
        <v>0</v>
      </c>
      <c r="CE85" s="35">
        <f t="shared" si="163"/>
        <v>0</v>
      </c>
      <c r="CF85" s="35">
        <f>ROUND(IF('Indicator Data'!U88=0,0,IF(LOG('Indicator Data'!U88)&gt;CF$195,10,IF(LOG('Indicator Data'!U88)&lt;CF$194,0,10-(CF$195-LOG('Indicator Data'!U88))/(CF$195-CF$194)*10))),1)</f>
        <v>7.6</v>
      </c>
      <c r="CG85" s="36">
        <f>'Indicator Data'!U88/'Indicator Data'!$CC88</f>
        <v>0.78103449818944026</v>
      </c>
      <c r="CH85" s="35">
        <f t="shared" si="138"/>
        <v>8.6999999999999993</v>
      </c>
      <c r="CI85" s="35">
        <f t="shared" si="164"/>
        <v>8.1999999999999993</v>
      </c>
      <c r="CJ85" s="35">
        <f>ROUND(IF('Indicator Data'!V88=0,0,IF(LOG('Indicator Data'!V88)&gt;CJ$195,10,IF(LOG('Indicator Data'!V88)&lt;CJ$194,0,10-(CJ$195-LOG('Indicator Data'!V88))/(CJ$195-CJ$194)*10))),1)</f>
        <v>7.7</v>
      </c>
      <c r="CK85" s="36">
        <f>IF('Indicator Data'!V88/'Indicator Data'!$CC88&gt;1,1,'Indicator Data'!V88/'Indicator Data'!$CC88)</f>
        <v>0.89817664470247927</v>
      </c>
      <c r="CL85" s="35">
        <f t="shared" si="139"/>
        <v>9</v>
      </c>
      <c r="CM85" s="35">
        <f t="shared" si="165"/>
        <v>8.4</v>
      </c>
      <c r="CN85" s="35">
        <f>ROUND(IF('Indicator Data'!W88=0,0,IF(LOG('Indicator Data'!W88)&gt;CN$195,10,IF(LOG('Indicator Data'!W88)&lt;CN$194,0,10-(CN$195-LOG('Indicator Data'!W88))/(CN$195-CN$194)*10))),1)</f>
        <v>7.7</v>
      </c>
      <c r="CO85" s="36">
        <f>'Indicator Data'!W88/'Indicator Data'!$CC88</f>
        <v>0.90244281863435638</v>
      </c>
      <c r="CP85" s="35">
        <f t="shared" si="140"/>
        <v>9</v>
      </c>
      <c r="CQ85" s="35">
        <f t="shared" si="166"/>
        <v>8.4</v>
      </c>
      <c r="CR85" s="35">
        <f t="shared" si="141"/>
        <v>7.2</v>
      </c>
      <c r="CS85" s="35">
        <f>IF('Indicator Data'!BS88="No data","x",ROUND(IF('Indicator Data'!BS88&gt;CS$195,0,IF('Indicator Data'!BS88&lt;CS$194,10,(CS$195-'Indicator Data'!BS88)/(CS$195-CS$194)*10)),1))</f>
        <v>1.4</v>
      </c>
      <c r="CT85" s="35">
        <f>IF('Indicator Data'!BT88="No data","x",ROUND(IF('Indicator Data'!BT88&gt;CT$195,0,IF('Indicator Data'!BT88&lt;CT$194,10,(CT$195-'Indicator Data'!BT88)/(CT$195-CT$194)*10)),1))</f>
        <v>1.6</v>
      </c>
      <c r="CU85" s="35">
        <f>IF('Indicator Data'!AC88="No data","x",ROUND(IF('Indicator Data'!AC88&gt;CU$195,0,IF('Indicator Data'!AC88&lt;CU$194,10,(CU$195-'Indicator Data'!AC88)/(CU$195-CU$194)*10)),1))</f>
        <v>3.4</v>
      </c>
      <c r="CV85" s="35">
        <f t="shared" si="142"/>
        <v>2.1</v>
      </c>
      <c r="CW85" s="35">
        <f>IF('Indicator Data'!X88="No data","x",ROUND(IF(LOG('Indicator Data'!X88)&gt;CW$195,10,IF(LOG('Indicator Data'!X88)&lt;CW$194,0,10-(CW$195-LOG('Indicator Data'!X88))/(CW$195-CW$194)*10)),1))</f>
        <v>8.1</v>
      </c>
      <c r="CX85" s="35">
        <f>IF('Indicator Data'!Y88="No data","x",ROUND(IF('Indicator Data'!Y88&gt;CX$195,10,IF('Indicator Data'!Y88&lt;CX$194,0,10-(CX$195-'Indicator Data'!Y88)/(CX$195-CX$194)*10)),1))</f>
        <v>2</v>
      </c>
      <c r="CY85" s="35">
        <f>IF('Indicator Data'!Z88="No data","x",ROUND(IF('Indicator Data'!Z88&gt;CY$195,10,IF('Indicator Data'!Z88&lt;CY$194,0,10-(CY$195-'Indicator Data'!Z88)/(CY$195-CY$194)*10)),1))</f>
        <v>5.6</v>
      </c>
      <c r="CZ85" s="35">
        <f>IF('Indicator Data'!AA88="No data","x",ROUND(IF('Indicator Data'!AA88&gt;CZ$195,10,IF('Indicator Data'!AA88&lt;CZ$194,0,10-(CZ$195-'Indicator Data'!AA88)/(CZ$195-CZ$194)*10)),1))</f>
        <v>2.7</v>
      </c>
      <c r="DA85" s="35">
        <f t="shared" si="167"/>
        <v>4.5999999999999996</v>
      </c>
      <c r="DB85" s="35">
        <f t="shared" si="168"/>
        <v>3.8</v>
      </c>
      <c r="DC85" s="35">
        <f>IF('Indicator Data'!AF88="No data","x",ROUND(IF('Indicator Data'!AF88&gt;DC$195,10,IF('Indicator Data'!AF88&lt;DC$194,0,10-(DC$195-'Indicator Data'!AF88)/(DC$195-DC$194)*10)),1))</f>
        <v>6.3</v>
      </c>
      <c r="DD85" s="35">
        <f>IF('Indicator Data'!AG88="No data","x",ROUND(IF('Indicator Data'!AG88&gt;DD$195,10,IF('Indicator Data'!AG88&lt;DD$194,0,10-(DD$195-'Indicator Data'!AG88)/(DD$195-DD$194)*10)),1))</f>
        <v>1.9</v>
      </c>
      <c r="DE85" s="35">
        <f t="shared" si="169"/>
        <v>4.4000000000000004</v>
      </c>
      <c r="DF85" s="35">
        <f>IF('Indicator Data'!AB88="No data","x",ROUND(IF('Indicator Data'!AB88&gt;DF$195,10,IF('Indicator Data'!AB88&lt;DF$194,0,10-(DF$195-'Indicator Data'!AB88)/(DF$195-DF$194)*10)),1))</f>
        <v>0.2</v>
      </c>
      <c r="DG85" s="35">
        <f t="shared" si="170"/>
        <v>1.7</v>
      </c>
      <c r="DH85" s="144">
        <f>IF('Indicator Data'!AD88="No data","x",'Indicator Data'!AD88/'Indicator Data'!$CB88)</f>
        <v>5.0993512341949659E-5</v>
      </c>
      <c r="DI85" s="35">
        <f t="shared" si="171"/>
        <v>9.5</v>
      </c>
      <c r="DJ85" s="35">
        <f>IF('Indicator Data'!AE88="No data","x",ROUND(IF('Indicator Data'!AE88&gt;DJ$195,0,IF('Indicator Data'!AE88&lt;DJ$194,10,(DJ$195-'Indicator Data'!AE88)/(DJ$195-DJ$194)*10)),1))</f>
        <v>2</v>
      </c>
      <c r="DK85" s="35">
        <f t="shared" si="172"/>
        <v>5.8</v>
      </c>
      <c r="DL85" s="35">
        <f t="shared" si="173"/>
        <v>4</v>
      </c>
      <c r="DM85" s="37">
        <f t="shared" si="143"/>
        <v>5.2</v>
      </c>
      <c r="DN85" s="38">
        <f t="shared" si="144"/>
        <v>5.4</v>
      </c>
      <c r="DO85" s="35">
        <f>ROUND(IF('Indicator Data'!AH88=0,0,IF('Indicator Data'!AH88&gt;DO$195,10,IF('Indicator Data'!AH88&lt;DO$194,0,10-(DO$195-'Indicator Data'!AH88)/(DO$195-DO$194)*10))),1)</f>
        <v>0.7</v>
      </c>
      <c r="DP85" s="35">
        <f>ROUND(IF('Indicator Data'!AI88=0,0,IF(LOG('Indicator Data'!AI88)&gt;LOG(DP$195),10,IF(LOG('Indicator Data'!AI88)&lt;LOG(DP$194),0,10-(LOG(DP$195)-LOG('Indicator Data'!AI88))/(LOG(DP$195)-LOG(DP$194))*10))),1)</f>
        <v>0</v>
      </c>
      <c r="DQ85" s="37">
        <f t="shared" si="145"/>
        <v>0.4</v>
      </c>
      <c r="DR85" s="35">
        <f>'Indicator Data'!AJ88</f>
        <v>0</v>
      </c>
      <c r="DS85" s="35">
        <f>'Indicator Data'!AK88</f>
        <v>0</v>
      </c>
      <c r="DT85" s="37">
        <f t="shared" si="146"/>
        <v>0</v>
      </c>
      <c r="DU85" s="38">
        <f t="shared" si="147"/>
        <v>0.3</v>
      </c>
      <c r="DV85" s="13"/>
      <c r="DW85" s="83"/>
    </row>
    <row r="86" spans="1:127" s="2" customFormat="1" x14ac:dyDescent="0.3">
      <c r="A86" s="98" t="str">
        <f>'Indicator Data'!A89</f>
        <v>Japan</v>
      </c>
      <c r="B86" s="39" t="str">
        <f>'Indicator Data'!B89</f>
        <v>JPN</v>
      </c>
      <c r="C86" s="35">
        <f>ROUND(IF('Indicator Data'!C89=0,0.1,IF(LOG('Indicator Data'!C89)&gt;C$195,10,IF(LOG('Indicator Data'!C89)&lt;C$194,0,10-(C$195-LOG('Indicator Data'!C89))/(C$195-C$194)*10))),1)</f>
        <v>10</v>
      </c>
      <c r="D86" s="35">
        <f>ROUND(IF('Indicator Data'!D89=0,0.1,IF(LOG('Indicator Data'!D89)&gt;D$195,10,IF(LOG('Indicator Data'!D89)&lt;D$194,0,10-(D$195-LOG('Indicator Data'!D89))/(D$195-D$194)*10))),1)</f>
        <v>10</v>
      </c>
      <c r="E86" s="35">
        <f t="shared" si="107"/>
        <v>10</v>
      </c>
      <c r="F86" s="35">
        <f>IF('Indicator Data'!E89="No data",0.1,(ROUND(IF('Indicator Data'!E89=0,0,IF(LOG('Indicator Data'!E89)&gt;F$195,10,IF(LOG('Indicator Data'!E89)&lt;F$194,0,10-(F$195-LOG('Indicator Data'!E89))/(F$195-F$194)*10))),1)))</f>
        <v>6.3</v>
      </c>
      <c r="G86" s="35">
        <f>ROUND(IF('Indicator Data'!F89=0,0,IF(LOG('Indicator Data'!F89)&gt;G$195,10,IF(LOG('Indicator Data'!F89)&lt;G$194,0,10-(G$195-LOG('Indicator Data'!F89))/(G$195-G$194)*10))),1)</f>
        <v>10</v>
      </c>
      <c r="H86" s="35">
        <f>ROUND(IF('Indicator Data'!G89=0,0,IF(LOG('Indicator Data'!G89)&gt;H$195,10,IF(LOG('Indicator Data'!G89)&lt;H$194,0,10-(H$195-LOG('Indicator Data'!G89))/(H$195-H$194)*10))),1)</f>
        <v>10</v>
      </c>
      <c r="I86" s="35">
        <f>ROUND(IF('Indicator Data'!H89=0,0,IF(LOG('Indicator Data'!H89)&gt;I$195,10,IF(LOG('Indicator Data'!H89)&lt;I$194,0,10-(I$195-LOG('Indicator Data'!H89))/(I$195-I$194)*10))),1)</f>
        <v>10</v>
      </c>
      <c r="J86" s="35">
        <f t="shared" si="108"/>
        <v>10</v>
      </c>
      <c r="K86" s="35">
        <f>ROUND(IF('Indicator Data'!I89=0,0,IF(LOG('Indicator Data'!I89)&gt;K$195,10,IF(LOG('Indicator Data'!I89)&lt;K$194,0,10-(K$195-LOG('Indicator Data'!I89))/(K$195-K$194)*10))),1)</f>
        <v>10</v>
      </c>
      <c r="L86" s="35">
        <f t="shared" si="109"/>
        <v>10</v>
      </c>
      <c r="M86" s="35">
        <f>ROUND(IF('Indicator Data'!J89=0,0,IF(LOG('Indicator Data'!J89)&gt;M$195,10,IF(LOG('Indicator Data'!J89)&lt;M$194,0,10-(M$195-LOG('Indicator Data'!J89))/(M$195-M$194)*10))),1)</f>
        <v>0</v>
      </c>
      <c r="N86" s="36">
        <f>'Indicator Data'!C89/'Indicator Data'!$CC89</f>
        <v>2.0565715380930156E-3</v>
      </c>
      <c r="O86" s="36">
        <f>'Indicator Data'!D89/'Indicator Data'!$CC89</f>
        <v>1.5379433178217851E-3</v>
      </c>
      <c r="P86" s="36">
        <f>IF(F86=0.1,"x",'Indicator Data'!E89/'Indicator Data'!$CC89)</f>
        <v>2.6574366959911127E-4</v>
      </c>
      <c r="Q86" s="36">
        <f>'Indicator Data'!F89/'Indicator Data'!$CC89</f>
        <v>3.0230011645174178E-4</v>
      </c>
      <c r="R86" s="36">
        <f>'Indicator Data'!G89/'Indicator Data'!$CC89</f>
        <v>1.8882426909381897E-2</v>
      </c>
      <c r="S86" s="36">
        <f>'Indicator Data'!H89/'Indicator Data'!$CC89</f>
        <v>1.2010843868763294E-2</v>
      </c>
      <c r="T86" s="36">
        <f>'Indicator Data'!I89/'Indicator Data'!$CC89</f>
        <v>1.0161921708058533E-2</v>
      </c>
      <c r="U86" s="36">
        <f>'Indicator Data'!J89/'Indicator Data'!$CC89</f>
        <v>0</v>
      </c>
      <c r="V86" s="35">
        <f t="shared" si="110"/>
        <v>10</v>
      </c>
      <c r="W86" s="35">
        <f t="shared" si="111"/>
        <v>10</v>
      </c>
      <c r="X86" s="35">
        <f t="shared" si="112"/>
        <v>10</v>
      </c>
      <c r="Y86" s="35">
        <f t="shared" si="113"/>
        <v>0.2</v>
      </c>
      <c r="Z86" s="35">
        <f t="shared" si="114"/>
        <v>10</v>
      </c>
      <c r="AA86" s="35">
        <f t="shared" si="115"/>
        <v>10</v>
      </c>
      <c r="AB86" s="35">
        <f t="shared" si="116"/>
        <v>10</v>
      </c>
      <c r="AC86" s="35">
        <f t="shared" si="117"/>
        <v>10</v>
      </c>
      <c r="AD86" s="35">
        <f t="shared" si="118"/>
        <v>10</v>
      </c>
      <c r="AE86" s="35">
        <f t="shared" si="119"/>
        <v>10</v>
      </c>
      <c r="AF86" s="35">
        <f t="shared" si="120"/>
        <v>0</v>
      </c>
      <c r="AG86" s="35">
        <f>ROUND(IF('Indicator Data'!K89=0,0,IF('Indicator Data'!K89&gt;AG$195,10,IF('Indicator Data'!K89&lt;AG$194,0,10-(AG$195-'Indicator Data'!K89)/(AG$195-AG$194)*10))),1)</f>
        <v>0</v>
      </c>
      <c r="AH86" s="35">
        <f t="shared" si="121"/>
        <v>10</v>
      </c>
      <c r="AI86" s="35">
        <f t="shared" si="122"/>
        <v>10</v>
      </c>
      <c r="AJ86" s="35">
        <f t="shared" si="123"/>
        <v>10</v>
      </c>
      <c r="AK86" s="35">
        <f t="shared" si="124"/>
        <v>10</v>
      </c>
      <c r="AL86" s="35">
        <f t="shared" si="125"/>
        <v>10</v>
      </c>
      <c r="AM86" s="35">
        <f t="shared" si="126"/>
        <v>10</v>
      </c>
      <c r="AN86" s="35">
        <f t="shared" si="127"/>
        <v>0</v>
      </c>
      <c r="AO86" s="143">
        <f t="shared" si="128"/>
        <v>10</v>
      </c>
      <c r="AP86" s="143">
        <f t="shared" si="148"/>
        <v>3.9</v>
      </c>
      <c r="AQ86" s="143">
        <f t="shared" si="129"/>
        <v>10</v>
      </c>
      <c r="AR86" s="143">
        <f t="shared" si="130"/>
        <v>10</v>
      </c>
      <c r="AS86" s="35">
        <f t="shared" si="131"/>
        <v>0</v>
      </c>
      <c r="AT86" s="35">
        <f>IF('Indicator Data'!L89="No data","x",IF('Indicator Data'!CD89&lt;1000,"x",ROUND((IF('Indicator Data'!L89&gt;AT$195,10,IF('Indicator Data'!L89&lt;AT$194,0,10-(AT$195-'Indicator Data'!L89)/(AT$195-AT$194)*10))),1)))</f>
        <v>0.9</v>
      </c>
      <c r="AU86" s="143">
        <f t="shared" si="132"/>
        <v>0.5</v>
      </c>
      <c r="AV86" s="35">
        <f>IF('Indicator Data'!M89="No data","x",ROUND(IF('Indicator Data'!M89=0,0,IF(LOG('Indicator Data'!M89)&gt;AV$195,10,IF(LOG('Indicator Data'!M89)&lt;AV$194,0,10-(AV$195-LOG('Indicator Data'!M89))/(AV$195-AV$194)*10))),1))</f>
        <v>0</v>
      </c>
      <c r="AW86" s="36">
        <f>IF(AV86="x","x",'Indicator Data'!M89/'Indicator Data'!$CC89)</f>
        <v>0</v>
      </c>
      <c r="AX86" s="35">
        <f t="shared" si="149"/>
        <v>0</v>
      </c>
      <c r="AY86" s="35">
        <f t="shared" si="150"/>
        <v>0</v>
      </c>
      <c r="AZ86" s="35" t="str">
        <f>IF('Indicator Data'!N89="No data","x",ROUND(IF('Indicator Data'!N89=0,0,IF(LOG('Indicator Data'!N89)&gt;AZ$195,10,IF(LOG('Indicator Data'!N89)&lt;AZ$194,0,10-(AZ$195-LOG('Indicator Data'!N89))/(AZ$195-AZ$194)*10))),1))</f>
        <v>x</v>
      </c>
      <c r="BA86" s="36" t="str">
        <f>IF(AZ86="x","x",'Indicator Data'!N89/'Indicator Data'!$CC89)</f>
        <v>x</v>
      </c>
      <c r="BB86" s="35" t="str">
        <f t="shared" si="151"/>
        <v>x</v>
      </c>
      <c r="BC86" s="35" t="str">
        <f t="shared" si="152"/>
        <v>x</v>
      </c>
      <c r="BD86" s="35" t="str">
        <f>IF('Indicator Data'!O89="No data","x",ROUND(IF('Indicator Data'!O89=0,0,IF(LOG('Indicator Data'!O89)&gt;BD$195,10,IF(LOG('Indicator Data'!O89)&lt;BD$194,0,10-(BD$195-LOG('Indicator Data'!O89))/(BD$195-BD$194)*10))),1))</f>
        <v>x</v>
      </c>
      <c r="BE86" s="36" t="str">
        <f>IF(BD86="x","x",'Indicator Data'!O89/'Indicator Data'!$CC89)</f>
        <v>x</v>
      </c>
      <c r="BF86" s="35" t="str">
        <f t="shared" si="153"/>
        <v>x</v>
      </c>
      <c r="BG86" s="35" t="str">
        <f t="shared" si="154"/>
        <v>x</v>
      </c>
      <c r="BH86" s="35" t="str">
        <f>IF('Indicator Data'!P89="No data","x",ROUND(IF('Indicator Data'!P89=0,0,IF(LOG('Indicator Data'!P89)&gt;BH$195,10,IF(LOG('Indicator Data'!P89)&lt;BH$194,0,10-(BH$195-LOG('Indicator Data'!P89))/(BH$195-BH$194)*10))),1))</f>
        <v>x</v>
      </c>
      <c r="BI86" s="36" t="str">
        <f>IF(BH86="x","x",'Indicator Data'!P89/'Indicator Data'!$CC89)</f>
        <v>x</v>
      </c>
      <c r="BJ86" s="35" t="str">
        <f t="shared" si="155"/>
        <v>x</v>
      </c>
      <c r="BK86" s="35" t="str">
        <f t="shared" si="156"/>
        <v>x</v>
      </c>
      <c r="BL86" s="35">
        <f t="shared" si="157"/>
        <v>0</v>
      </c>
      <c r="BM86" s="35">
        <f>ROUND(IF('Indicator Data'!Q89=0,0,IF(LOG('Indicator Data'!Q89)&gt;BM$195,10,IF(LOG('Indicator Data'!Q89)&lt;BM$194,0,10-(BM$195-LOG('Indicator Data'!Q89))/(BM$195-BM$194)*10))),1)</f>
        <v>0</v>
      </c>
      <c r="BN86" s="35">
        <f>ROUND(IF('Indicator Data'!R89=0,0,IF(LOG('Indicator Data'!R89)&gt;BN$195,10,IF(LOG('Indicator Data'!R89)&lt;BN$194,0,10-(BN$195-LOG('Indicator Data'!R89))/(BN$195-BN$194)*10))),1)</f>
        <v>0</v>
      </c>
      <c r="BO86" s="35">
        <f t="shared" si="158"/>
        <v>0</v>
      </c>
      <c r="BP86" s="36">
        <f>'Indicator Data'!Q89/'Indicator Data'!$CC89</f>
        <v>0</v>
      </c>
      <c r="BQ86" s="36">
        <f>'Indicator Data'!R89/'Indicator Data'!$CC89</f>
        <v>0</v>
      </c>
      <c r="BR86" s="35">
        <f t="shared" si="133"/>
        <v>0</v>
      </c>
      <c r="BS86" s="35">
        <f t="shared" si="134"/>
        <v>0</v>
      </c>
      <c r="BT86" s="35">
        <f t="shared" si="135"/>
        <v>0</v>
      </c>
      <c r="BU86" s="35">
        <f t="shared" si="159"/>
        <v>0</v>
      </c>
      <c r="BV86" s="35">
        <f>ROUND(IF('Indicator Data'!S89=0,0,IF(LOG('Indicator Data'!S89)&gt;BV$195,10,IF(LOG('Indicator Data'!S89)&lt;BV$194,0,10-(BV$195-LOG('Indicator Data'!S89))/(BV$195-BV$194)*10))),1)</f>
        <v>0</v>
      </c>
      <c r="BW86" s="35">
        <f>ROUND(IF('Indicator Data'!T89=0,0,IF(LOG('Indicator Data'!T89)&gt;BW$195,10,IF(LOG('Indicator Data'!T89)&lt;BW$194,0,10-(BW$195-LOG('Indicator Data'!T89))/(BW$195-BW$194)*10))),1)</f>
        <v>0</v>
      </c>
      <c r="BX86" s="35">
        <f t="shared" si="160"/>
        <v>0</v>
      </c>
      <c r="BY86" s="36">
        <f>'Indicator Data'!S89/'Indicator Data'!$CC89</f>
        <v>0</v>
      </c>
      <c r="BZ86" s="36">
        <f>'Indicator Data'!T89/'Indicator Data'!$CC89</f>
        <v>0</v>
      </c>
      <c r="CA86" s="35">
        <f t="shared" si="136"/>
        <v>0</v>
      </c>
      <c r="CB86" s="35">
        <f t="shared" si="137"/>
        <v>0</v>
      </c>
      <c r="CC86" s="35">
        <f t="shared" si="161"/>
        <v>0</v>
      </c>
      <c r="CD86" s="35">
        <f t="shared" si="162"/>
        <v>0</v>
      </c>
      <c r="CE86" s="35">
        <f t="shared" si="163"/>
        <v>0</v>
      </c>
      <c r="CF86" s="35">
        <f>ROUND(IF('Indicator Data'!U89=0,0,IF(LOG('Indicator Data'!U89)&gt;CF$195,10,IF(LOG('Indicator Data'!U89)&lt;CF$194,0,10-(CF$195-LOG('Indicator Data'!U89))/(CF$195-CF$194)*10))),1)</f>
        <v>8.4</v>
      </c>
      <c r="CG86" s="36">
        <f>'Indicator Data'!U89/'Indicator Data'!$CC89</f>
        <v>6.3578485856525646E-2</v>
      </c>
      <c r="CH86" s="35">
        <f t="shared" si="138"/>
        <v>0.7</v>
      </c>
      <c r="CI86" s="35">
        <f t="shared" si="164"/>
        <v>5.8</v>
      </c>
      <c r="CJ86" s="35">
        <f>ROUND(IF('Indicator Data'!V89=0,0,IF(LOG('Indicator Data'!V89)&gt;CJ$195,10,IF(LOG('Indicator Data'!V89)&lt;CJ$194,0,10-(CJ$195-LOG('Indicator Data'!V89))/(CJ$195-CJ$194)*10))),1)</f>
        <v>9.8000000000000007</v>
      </c>
      <c r="CK86" s="36">
        <f>IF('Indicator Data'!V89/'Indicator Data'!$CC89&gt;1,1,'Indicator Data'!V89/'Indicator Data'!$CC89)</f>
        <v>0.5908605677575649</v>
      </c>
      <c r="CL86" s="35">
        <f t="shared" si="139"/>
        <v>5.9</v>
      </c>
      <c r="CM86" s="35">
        <f t="shared" si="165"/>
        <v>8.5</v>
      </c>
      <c r="CN86" s="35">
        <f>ROUND(IF('Indicator Data'!W89=0,0,IF(LOG('Indicator Data'!W89)&gt;CN$195,10,IF(LOG('Indicator Data'!W89)&lt;CN$194,0,10-(CN$195-LOG('Indicator Data'!W89))/(CN$195-CN$194)*10))),1)</f>
        <v>9.8000000000000007</v>
      </c>
      <c r="CO86" s="36">
        <f>'Indicator Data'!W89/'Indicator Data'!$CC89</f>
        <v>0.59169734141108776</v>
      </c>
      <c r="CP86" s="35">
        <f t="shared" si="140"/>
        <v>5.9</v>
      </c>
      <c r="CQ86" s="35">
        <f t="shared" si="166"/>
        <v>8.5</v>
      </c>
      <c r="CR86" s="35">
        <f t="shared" si="141"/>
        <v>6.6</v>
      </c>
      <c r="CS86" s="35">
        <f>IF('Indicator Data'!BS89="No data","x",ROUND(IF('Indicator Data'!BS89&gt;CS$195,0,IF('Indicator Data'!BS89&lt;CS$194,10,(CS$195-'Indicator Data'!BS89)/(CS$195-CS$194)*10)),1))</f>
        <v>0</v>
      </c>
      <c r="CT86" s="35">
        <f>IF('Indicator Data'!BT89="No data","x",ROUND(IF('Indicator Data'!BT89&gt;CT$195,0,IF('Indicator Data'!BT89&lt;CT$194,10,(CT$195-'Indicator Data'!BT89)/(CT$195-CT$194)*10)),1))</f>
        <v>0.2</v>
      </c>
      <c r="CU86" s="35" t="str">
        <f>IF('Indicator Data'!AC89="No data","x",ROUND(IF('Indicator Data'!AC89&gt;CU$195,0,IF('Indicator Data'!AC89&lt;CU$194,10,(CU$195-'Indicator Data'!AC89)/(CU$195-CU$194)*10)),1))</f>
        <v>x</v>
      </c>
      <c r="CV86" s="35">
        <f t="shared" si="142"/>
        <v>0.1</v>
      </c>
      <c r="CW86" s="35">
        <f>IF('Indicator Data'!X89="No data","x",ROUND(IF(LOG('Indicator Data'!X89)&gt;CW$195,10,IF(LOG('Indicator Data'!X89)&lt;CW$194,0,10-(CW$195-LOG('Indicator Data'!X89))/(CW$195-CW$194)*10)),1))</f>
        <v>8.5</v>
      </c>
      <c r="CX86" s="35">
        <f>IF('Indicator Data'!Y89="No data","x",ROUND(IF('Indicator Data'!Y89&gt;CX$195,10,IF('Indicator Data'!Y89&lt;CX$194,0,10-(CX$195-'Indicator Data'!Y89)/(CX$195-CX$194)*10)),1))</f>
        <v>0</v>
      </c>
      <c r="CY86" s="35">
        <f>IF('Indicator Data'!Z89="No data","x",ROUND(IF('Indicator Data'!Z89&gt;CY$195,10,IF('Indicator Data'!Z89&lt;CY$194,0,10-(CY$195-'Indicator Data'!Z89)/(CY$195-CY$194)*10)),1))</f>
        <v>9.1999999999999993</v>
      </c>
      <c r="CZ86" s="35">
        <f>IF('Indicator Data'!AA89="No data","x",ROUND(IF('Indicator Data'!AA89&gt;CZ$195,10,IF('Indicator Data'!AA89&lt;CZ$194,0,10-(CZ$195-'Indicator Data'!AA89)/(CZ$195-CZ$194)*10)),1))</f>
        <v>0.8</v>
      </c>
      <c r="DA86" s="35">
        <f t="shared" si="167"/>
        <v>4.5999999999999996</v>
      </c>
      <c r="DB86" s="35">
        <f t="shared" si="168"/>
        <v>3.1</v>
      </c>
      <c r="DC86" s="35" t="str">
        <f>IF('Indicator Data'!AF89="No data","x",ROUND(IF('Indicator Data'!AF89&gt;DC$195,10,IF('Indicator Data'!AF89&lt;DC$194,0,10-(DC$195-'Indicator Data'!AF89)/(DC$195-DC$194)*10)),1))</f>
        <v>x</v>
      </c>
      <c r="DD86" s="35">
        <f>IF('Indicator Data'!AG89="No data","x",ROUND(IF('Indicator Data'!AG89&gt;DD$195,10,IF('Indicator Data'!AG89&lt;DD$194,0,10-(DD$195-'Indicator Data'!AG89)/(DD$195-DD$194)*10)),1))</f>
        <v>0</v>
      </c>
      <c r="DE86" s="35">
        <f t="shared" si="169"/>
        <v>3.7</v>
      </c>
      <c r="DF86" s="35">
        <f>IF('Indicator Data'!AB89="No data","x",ROUND(IF('Indicator Data'!AB89&gt;DF$195,10,IF('Indicator Data'!AB89&lt;DF$194,0,10-(DF$195-'Indicator Data'!AB89)/(DF$195-DF$194)*10)),1))</f>
        <v>0</v>
      </c>
      <c r="DG86" s="35">
        <f t="shared" si="170"/>
        <v>0.1</v>
      </c>
      <c r="DH86" s="144">
        <f>IF('Indicator Data'!AD89="No data","x",'Indicator Data'!AD89/'Indicator Data'!$CB89)</f>
        <v>3.0823918234648852E-4</v>
      </c>
      <c r="DI86" s="35">
        <f t="shared" si="171"/>
        <v>6.9</v>
      </c>
      <c r="DJ86" s="35">
        <f>IF('Indicator Data'!AE89="No data","x",ROUND(IF('Indicator Data'!AE89&gt;DJ$195,0,IF('Indicator Data'!AE89&lt;DJ$194,10,(DJ$195-'Indicator Data'!AE89)/(DJ$195-DJ$194)*10)),1))</f>
        <v>0</v>
      </c>
      <c r="DK86" s="35">
        <f t="shared" si="172"/>
        <v>3.5</v>
      </c>
      <c r="DL86" s="35">
        <f t="shared" si="173"/>
        <v>2.4</v>
      </c>
      <c r="DM86" s="37">
        <f t="shared" si="143"/>
        <v>3.4</v>
      </c>
      <c r="DN86" s="38">
        <f t="shared" si="144"/>
        <v>8.1</v>
      </c>
      <c r="DO86" s="35">
        <f>ROUND(IF('Indicator Data'!AH89=0,0,IF('Indicator Data'!AH89&gt;DO$195,10,IF('Indicator Data'!AH89&lt;DO$194,0,10-(DO$195-'Indicator Data'!AH89)/(DO$195-DO$194)*10))),1)</f>
        <v>0.6</v>
      </c>
      <c r="DP86" s="35">
        <f>ROUND(IF('Indicator Data'!AI89=0,0,IF(LOG('Indicator Data'!AI89)&gt;LOG(DP$195),10,IF(LOG('Indicator Data'!AI89)&lt;LOG(DP$194),0,10-(LOG(DP$195)-LOG('Indicator Data'!AI89))/(LOG(DP$195)-LOG(DP$194))*10))),1)</f>
        <v>0.7</v>
      </c>
      <c r="DQ86" s="37">
        <f t="shared" si="145"/>
        <v>0.7</v>
      </c>
      <c r="DR86" s="35">
        <f>'Indicator Data'!AJ89</f>
        <v>0</v>
      </c>
      <c r="DS86" s="35">
        <f>'Indicator Data'!AK89</f>
        <v>0</v>
      </c>
      <c r="DT86" s="37">
        <f t="shared" si="146"/>
        <v>0</v>
      </c>
      <c r="DU86" s="38">
        <f t="shared" si="147"/>
        <v>0.5</v>
      </c>
      <c r="DV86" s="13"/>
      <c r="DW86" s="83"/>
    </row>
    <row r="87" spans="1:127" s="2" customFormat="1" x14ac:dyDescent="0.3">
      <c r="A87" s="98" t="str">
        <f>'Indicator Data'!A90</f>
        <v>Jordan</v>
      </c>
      <c r="B87" s="39" t="str">
        <f>'Indicator Data'!B90</f>
        <v>JOR</v>
      </c>
      <c r="C87" s="35">
        <f>ROUND(IF('Indicator Data'!C90=0,0.1,IF(LOG('Indicator Data'!C90)&gt;C$195,10,IF(LOG('Indicator Data'!C90)&lt;C$194,0,10-(C$195-LOG('Indicator Data'!C90))/(C$195-C$194)*10))),1)</f>
        <v>8</v>
      </c>
      <c r="D87" s="35">
        <f>ROUND(IF('Indicator Data'!D90=0,0.1,IF(LOG('Indicator Data'!D90)&gt;D$195,10,IF(LOG('Indicator Data'!D90)&lt;D$194,0,10-(D$195-LOG('Indicator Data'!D90))/(D$195-D$194)*10))),1)</f>
        <v>6.9</v>
      </c>
      <c r="E87" s="35">
        <f t="shared" si="107"/>
        <v>7.5</v>
      </c>
      <c r="F87" s="35">
        <f>IF('Indicator Data'!E90="No data",0.1,(ROUND(IF('Indicator Data'!E90=0,0,IF(LOG('Indicator Data'!E90)&gt;F$195,10,IF(LOG('Indicator Data'!E90)&lt;F$194,0,10-(F$195-LOG('Indicator Data'!E90))/(F$195-F$194)*10))),1)))</f>
        <v>4.3</v>
      </c>
      <c r="G87" s="35">
        <f>ROUND(IF('Indicator Data'!F90=0,0,IF(LOG('Indicator Data'!F90)&gt;G$195,10,IF(LOG('Indicator Data'!F90)&lt;G$194,0,10-(G$195-LOG('Indicator Data'!F90))/(G$195-G$194)*10))),1)</f>
        <v>0</v>
      </c>
      <c r="H87" s="35">
        <f>ROUND(IF('Indicator Data'!G90=0,0,IF(LOG('Indicator Data'!G90)&gt;H$195,10,IF(LOG('Indicator Data'!G90)&lt;H$194,0,10-(H$195-LOG('Indicator Data'!G90))/(H$195-H$194)*10))),1)</f>
        <v>0</v>
      </c>
      <c r="I87" s="35">
        <f>ROUND(IF('Indicator Data'!H90=0,0,IF(LOG('Indicator Data'!H90)&gt;I$195,10,IF(LOG('Indicator Data'!H90)&lt;I$194,0,10-(I$195-LOG('Indicator Data'!H90))/(I$195-I$194)*10))),1)</f>
        <v>0</v>
      </c>
      <c r="J87" s="35">
        <f t="shared" si="108"/>
        <v>0</v>
      </c>
      <c r="K87" s="35">
        <f>ROUND(IF('Indicator Data'!I90=0,0,IF(LOG('Indicator Data'!I90)&gt;K$195,10,IF(LOG('Indicator Data'!I90)&lt;K$194,0,10-(K$195-LOG('Indicator Data'!I90))/(K$195-K$194)*10))),1)</f>
        <v>0</v>
      </c>
      <c r="L87" s="35">
        <f t="shared" si="109"/>
        <v>0</v>
      </c>
      <c r="M87" s="35">
        <f>ROUND(IF('Indicator Data'!J90=0,0,IF(LOG('Indicator Data'!J90)&gt;M$195,10,IF(LOG('Indicator Data'!J90)&lt;M$194,0,10-(M$195-LOG('Indicator Data'!J90))/(M$195-M$194)*10))),1)</f>
        <v>7.4</v>
      </c>
      <c r="N87" s="36">
        <f>'Indicator Data'!C90/'Indicator Data'!$CC90</f>
        <v>2.0517483204226849E-3</v>
      </c>
      <c r="O87" s="36">
        <f>'Indicator Data'!D90/'Indicator Data'!$CC90</f>
        <v>1.539953869902276E-4</v>
      </c>
      <c r="P87" s="36">
        <f>IF(F87=0.1,"x",'Indicator Data'!E90/'Indicator Data'!$CC90)</f>
        <v>7.0815345652624952E-4</v>
      </c>
      <c r="Q87" s="36">
        <f>'Indicator Data'!F90/'Indicator Data'!$CC90</f>
        <v>0</v>
      </c>
      <c r="R87" s="36">
        <f>'Indicator Data'!G90/'Indicator Data'!$CC90</f>
        <v>0</v>
      </c>
      <c r="S87" s="36">
        <f>'Indicator Data'!H90/'Indicator Data'!$CC90</f>
        <v>0</v>
      </c>
      <c r="T87" s="36">
        <f>'Indicator Data'!I90/'Indicator Data'!$CC90</f>
        <v>0</v>
      </c>
      <c r="U87" s="36">
        <f>'Indicator Data'!J90/'Indicator Data'!$CC90</f>
        <v>1.2419848308704629E-3</v>
      </c>
      <c r="V87" s="35">
        <f t="shared" si="110"/>
        <v>10</v>
      </c>
      <c r="W87" s="35">
        <f t="shared" si="111"/>
        <v>1.5</v>
      </c>
      <c r="X87" s="35">
        <f t="shared" si="112"/>
        <v>7.8</v>
      </c>
      <c r="Y87" s="35">
        <f t="shared" si="113"/>
        <v>0.5</v>
      </c>
      <c r="Z87" s="35">
        <f t="shared" si="114"/>
        <v>0</v>
      </c>
      <c r="AA87" s="35">
        <f t="shared" si="115"/>
        <v>0</v>
      </c>
      <c r="AB87" s="35">
        <f t="shared" si="116"/>
        <v>0</v>
      </c>
      <c r="AC87" s="35">
        <f t="shared" si="117"/>
        <v>0</v>
      </c>
      <c r="AD87" s="35">
        <f t="shared" si="118"/>
        <v>0</v>
      </c>
      <c r="AE87" s="35">
        <f t="shared" si="119"/>
        <v>0</v>
      </c>
      <c r="AF87" s="35">
        <f t="shared" si="120"/>
        <v>0.4</v>
      </c>
      <c r="AG87" s="35">
        <f>ROUND(IF('Indicator Data'!K90=0,0,IF('Indicator Data'!K90&gt;AG$195,10,IF('Indicator Data'!K90&lt;AG$194,0,10-(AG$195-'Indicator Data'!K90)/(AG$195-AG$194)*10))),1)</f>
        <v>1.9</v>
      </c>
      <c r="AH87" s="35">
        <f t="shared" si="121"/>
        <v>9</v>
      </c>
      <c r="AI87" s="35">
        <f t="shared" si="122"/>
        <v>4.2</v>
      </c>
      <c r="AJ87" s="35">
        <f t="shared" si="123"/>
        <v>0</v>
      </c>
      <c r="AK87" s="35">
        <f t="shared" si="124"/>
        <v>0</v>
      </c>
      <c r="AL87" s="35">
        <f t="shared" si="125"/>
        <v>0</v>
      </c>
      <c r="AM87" s="35">
        <f t="shared" si="126"/>
        <v>0</v>
      </c>
      <c r="AN87" s="35">
        <f t="shared" si="127"/>
        <v>4.8</v>
      </c>
      <c r="AO87" s="143">
        <f t="shared" si="128"/>
        <v>7.7</v>
      </c>
      <c r="AP87" s="143">
        <f t="shared" si="148"/>
        <v>2.6</v>
      </c>
      <c r="AQ87" s="143">
        <f t="shared" si="129"/>
        <v>0</v>
      </c>
      <c r="AR87" s="143">
        <f t="shared" si="130"/>
        <v>0</v>
      </c>
      <c r="AS87" s="35">
        <f t="shared" si="131"/>
        <v>3.4</v>
      </c>
      <c r="AT87" s="35">
        <f>IF('Indicator Data'!L90="No data","x",IF('Indicator Data'!CD90&lt;1000,"x",ROUND((IF('Indicator Data'!L90&gt;AT$195,10,IF('Indicator Data'!L90&lt;AT$194,0,10-(AT$195-'Indicator Data'!L90)/(AT$195-AT$194)*10))),1)))</f>
        <v>10</v>
      </c>
      <c r="AU87" s="143">
        <f t="shared" si="132"/>
        <v>6.7</v>
      </c>
      <c r="AV87" s="35">
        <f>IF('Indicator Data'!M90="No data","x",ROUND(IF('Indicator Data'!M90=0,0,IF(LOG('Indicator Data'!M90)&gt;AV$195,10,IF(LOG('Indicator Data'!M90)&lt;AV$194,0,10-(AV$195-LOG('Indicator Data'!M90))/(AV$195-AV$194)*10))),1))</f>
        <v>4</v>
      </c>
      <c r="AW87" s="36">
        <f>IF(AV87="x","x",'Indicator Data'!M90/'Indicator Data'!$CC90)</f>
        <v>8.5660018227721362E-4</v>
      </c>
      <c r="AX87" s="35">
        <f t="shared" si="149"/>
        <v>0</v>
      </c>
      <c r="AY87" s="35">
        <f t="shared" si="150"/>
        <v>2.2000000000000002</v>
      </c>
      <c r="AZ87" s="35" t="str">
        <f>IF('Indicator Data'!N90="No data","x",ROUND(IF('Indicator Data'!N90=0,0,IF(LOG('Indicator Data'!N90)&gt;AZ$195,10,IF(LOG('Indicator Data'!N90)&lt;AZ$194,0,10-(AZ$195-LOG('Indicator Data'!N90))/(AZ$195-AZ$194)*10))),1))</f>
        <v>x</v>
      </c>
      <c r="BA87" s="36" t="str">
        <f>IF(AZ87="x","x",'Indicator Data'!N90/'Indicator Data'!$CC90)</f>
        <v>x</v>
      </c>
      <c r="BB87" s="35" t="str">
        <f t="shared" si="151"/>
        <v>x</v>
      </c>
      <c r="BC87" s="35" t="str">
        <f t="shared" si="152"/>
        <v>x</v>
      </c>
      <c r="BD87" s="35" t="str">
        <f>IF('Indicator Data'!O90="No data","x",ROUND(IF('Indicator Data'!O90=0,0,IF(LOG('Indicator Data'!O90)&gt;BD$195,10,IF(LOG('Indicator Data'!O90)&lt;BD$194,0,10-(BD$195-LOG('Indicator Data'!O90))/(BD$195-BD$194)*10))),1))</f>
        <v>x</v>
      </c>
      <c r="BE87" s="36" t="str">
        <f>IF(BD87="x","x",'Indicator Data'!O90/'Indicator Data'!$CC90)</f>
        <v>x</v>
      </c>
      <c r="BF87" s="35" t="str">
        <f t="shared" si="153"/>
        <v>x</v>
      </c>
      <c r="BG87" s="35" t="str">
        <f t="shared" si="154"/>
        <v>x</v>
      </c>
      <c r="BH87" s="35" t="str">
        <f>IF('Indicator Data'!P90="No data","x",ROUND(IF('Indicator Data'!P90=0,0,IF(LOG('Indicator Data'!P90)&gt;BH$195,10,IF(LOG('Indicator Data'!P90)&lt;BH$194,0,10-(BH$195-LOG('Indicator Data'!P90))/(BH$195-BH$194)*10))),1))</f>
        <v>x</v>
      </c>
      <c r="BI87" s="36" t="str">
        <f>IF(BH87="x","x",'Indicator Data'!P90/'Indicator Data'!$CC90)</f>
        <v>x</v>
      </c>
      <c r="BJ87" s="35" t="str">
        <f t="shared" si="155"/>
        <v>x</v>
      </c>
      <c r="BK87" s="35" t="str">
        <f t="shared" si="156"/>
        <v>x</v>
      </c>
      <c r="BL87" s="35">
        <f t="shared" si="157"/>
        <v>2.2000000000000002</v>
      </c>
      <c r="BM87" s="35">
        <f>ROUND(IF('Indicator Data'!Q90=0,0,IF(LOG('Indicator Data'!Q90)&gt;BM$195,10,IF(LOG('Indicator Data'!Q90)&lt;BM$194,0,10-(BM$195-LOG('Indicator Data'!Q90))/(BM$195-BM$194)*10))),1)</f>
        <v>0</v>
      </c>
      <c r="BN87" s="35">
        <f>ROUND(IF('Indicator Data'!R90=0,0,IF(LOG('Indicator Data'!R90)&gt;BN$195,10,IF(LOG('Indicator Data'!R90)&lt;BN$194,0,10-(BN$195-LOG('Indicator Data'!R90))/(BN$195-BN$194)*10))),1)</f>
        <v>0</v>
      </c>
      <c r="BO87" s="35">
        <f t="shared" si="158"/>
        <v>0</v>
      </c>
      <c r="BP87" s="36">
        <f>'Indicator Data'!Q90/'Indicator Data'!$CC90</f>
        <v>0</v>
      </c>
      <c r="BQ87" s="36">
        <f>'Indicator Data'!R90/'Indicator Data'!$CC90</f>
        <v>0</v>
      </c>
      <c r="BR87" s="35">
        <f t="shared" si="133"/>
        <v>0</v>
      </c>
      <c r="BS87" s="35">
        <f t="shared" si="134"/>
        <v>0</v>
      </c>
      <c r="BT87" s="35">
        <f t="shared" si="135"/>
        <v>0</v>
      </c>
      <c r="BU87" s="35">
        <f t="shared" si="159"/>
        <v>0</v>
      </c>
      <c r="BV87" s="35">
        <f>ROUND(IF('Indicator Data'!S90=0,0,IF(LOG('Indicator Data'!S90)&gt;BV$195,10,IF(LOG('Indicator Data'!S90)&lt;BV$194,0,10-(BV$195-LOG('Indicator Data'!S90))/(BV$195-BV$194)*10))),1)</f>
        <v>0</v>
      </c>
      <c r="BW87" s="35">
        <f>ROUND(IF('Indicator Data'!T90=0,0,IF(LOG('Indicator Data'!T90)&gt;BW$195,10,IF(LOG('Indicator Data'!T90)&lt;BW$194,0,10-(BW$195-LOG('Indicator Data'!T90))/(BW$195-BW$194)*10))),1)</f>
        <v>0</v>
      </c>
      <c r="BX87" s="35">
        <f t="shared" si="160"/>
        <v>0</v>
      </c>
      <c r="BY87" s="36">
        <f>'Indicator Data'!S90/'Indicator Data'!$CC90</f>
        <v>0</v>
      </c>
      <c r="BZ87" s="36">
        <f>'Indicator Data'!T90/'Indicator Data'!$CC90</f>
        <v>0</v>
      </c>
      <c r="CA87" s="35">
        <f t="shared" si="136"/>
        <v>0</v>
      </c>
      <c r="CB87" s="35">
        <f t="shared" si="137"/>
        <v>0</v>
      </c>
      <c r="CC87" s="35">
        <f t="shared" si="161"/>
        <v>0</v>
      </c>
      <c r="CD87" s="35">
        <f t="shared" si="162"/>
        <v>0</v>
      </c>
      <c r="CE87" s="35">
        <f t="shared" si="163"/>
        <v>0</v>
      </c>
      <c r="CF87" s="35">
        <f>ROUND(IF('Indicator Data'!U90=0,0,IF(LOG('Indicator Data'!U90)&gt;CF$195,10,IF(LOG('Indicator Data'!U90)&lt;CF$194,0,10-(CF$195-LOG('Indicator Data'!U90))/(CF$195-CF$194)*10))),1)</f>
        <v>6.5</v>
      </c>
      <c r="CG87" s="36">
        <f>'Indicator Data'!U90/'Indicator Data'!$CC90</f>
        <v>4.5632008641727291E-2</v>
      </c>
      <c r="CH87" s="35">
        <f t="shared" si="138"/>
        <v>0.5</v>
      </c>
      <c r="CI87" s="35">
        <f t="shared" si="164"/>
        <v>4.0999999999999996</v>
      </c>
      <c r="CJ87" s="35">
        <f>ROUND(IF('Indicator Data'!V90=0,0,IF(LOG('Indicator Data'!V90)&gt;CJ$195,10,IF(LOG('Indicator Data'!V90)&lt;CJ$194,0,10-(CJ$195-LOG('Indicator Data'!V90))/(CJ$195-CJ$194)*10))),1)</f>
        <v>8.1999999999999993</v>
      </c>
      <c r="CK87" s="36">
        <f>IF('Indicator Data'!V90/'Indicator Data'!$CC90&gt;1,1,'Indicator Data'!V90/'Indicator Data'!$CC90)</f>
        <v>0.70590532735350398</v>
      </c>
      <c r="CL87" s="35">
        <f t="shared" si="139"/>
        <v>7.1</v>
      </c>
      <c r="CM87" s="35">
        <f t="shared" si="165"/>
        <v>7.7</v>
      </c>
      <c r="CN87" s="35">
        <f>ROUND(IF('Indicator Data'!W90=0,0,IF(LOG('Indicator Data'!W90)&gt;CN$195,10,IF(LOG('Indicator Data'!W90)&lt;CN$194,0,10-(CN$195-LOG('Indicator Data'!W90))/(CN$195-CN$194)*10))),1)</f>
        <v>6.3</v>
      </c>
      <c r="CO87" s="36">
        <f>'Indicator Data'!W90/'Indicator Data'!$CC90</f>
        <v>3.4655076557272846E-2</v>
      </c>
      <c r="CP87" s="35">
        <f t="shared" si="140"/>
        <v>0.3</v>
      </c>
      <c r="CQ87" s="35">
        <f t="shared" si="166"/>
        <v>3.9</v>
      </c>
      <c r="CR87" s="35">
        <f t="shared" si="141"/>
        <v>4.5</v>
      </c>
      <c r="CS87" s="35">
        <f>IF('Indicator Data'!BS90="No data","x",ROUND(IF('Indicator Data'!BS90&gt;CS$195,0,IF('Indicator Data'!BS90&lt;CS$194,10,(CS$195-'Indicator Data'!BS90)/(CS$195-CS$194)*10)),1))</f>
        <v>0.3</v>
      </c>
      <c r="CT87" s="35">
        <f>IF('Indicator Data'!BT90="No data","x",ROUND(IF('Indicator Data'!BT90&gt;CT$195,0,IF('Indicator Data'!BT90&lt;CT$194,10,(CT$195-'Indicator Data'!BT90)/(CT$195-CT$194)*10)),1))</f>
        <v>0.2</v>
      </c>
      <c r="CU87" s="35" t="str">
        <f>IF('Indicator Data'!AC90="No data","x",ROUND(IF('Indicator Data'!AC90&gt;CU$195,0,IF('Indicator Data'!AC90&lt;CU$194,10,(CU$195-'Indicator Data'!AC90)/(CU$195-CU$194)*10)),1))</f>
        <v>x</v>
      </c>
      <c r="CV87" s="35">
        <f t="shared" si="142"/>
        <v>0.3</v>
      </c>
      <c r="CW87" s="35">
        <f>IF('Indicator Data'!X90="No data","x",ROUND(IF(LOG('Indicator Data'!X90)&gt;CW$195,10,IF(LOG('Indicator Data'!X90)&lt;CW$194,0,10-(CW$195-LOG('Indicator Data'!X90))/(CW$195-CW$194)*10)),1))</f>
        <v>6.8</v>
      </c>
      <c r="CX87" s="35">
        <f>IF('Indicator Data'!Y90="No data","x",ROUND(IF('Indicator Data'!Y90&gt;CX$195,10,IF('Indicator Data'!Y90&lt;CX$194,0,10-(CX$195-'Indicator Data'!Y90)/(CX$195-CX$194)*10)),1))</f>
        <v>3.4</v>
      </c>
      <c r="CY87" s="35">
        <f>IF('Indicator Data'!Z90="No data","x",ROUND(IF('Indicator Data'!Z90&gt;CY$195,10,IF('Indicator Data'!Z90&lt;CY$194,0,10-(CY$195-'Indicator Data'!Z90)/(CY$195-CY$194)*10)),1))</f>
        <v>9.1</v>
      </c>
      <c r="CZ87" s="35">
        <f>IF('Indicator Data'!AA90="No data","x",ROUND(IF('Indicator Data'!AA90&gt;CZ$195,10,IF('Indicator Data'!AA90&lt;CZ$194,0,10-(CZ$195-'Indicator Data'!AA90)/(CZ$195-CZ$194)*10)),1))</f>
        <v>6.8</v>
      </c>
      <c r="DA87" s="35">
        <f t="shared" si="167"/>
        <v>6.5</v>
      </c>
      <c r="DB87" s="35">
        <f t="shared" si="168"/>
        <v>4.4000000000000004</v>
      </c>
      <c r="DC87" s="35">
        <f>IF('Indicator Data'!AF90="No data","x",ROUND(IF('Indicator Data'!AF90&gt;DC$195,10,IF('Indicator Data'!AF90&lt;DC$194,0,10-(DC$195-'Indicator Data'!AF90)/(DC$195-DC$194)*10)),1))</f>
        <v>2.6</v>
      </c>
      <c r="DD87" s="35">
        <f>IF('Indicator Data'!AG90="No data","x",ROUND(IF('Indicator Data'!AG90&gt;DD$195,10,IF('Indicator Data'!AG90&lt;DD$194,0,10-(DD$195-'Indicator Data'!AG90)/(DD$195-DD$194)*10)),1))</f>
        <v>3.6</v>
      </c>
      <c r="DE87" s="35">
        <f t="shared" si="169"/>
        <v>5.4</v>
      </c>
      <c r="DF87" s="35">
        <f>IF('Indicator Data'!AB90="No data","x",ROUND(IF('Indicator Data'!AB90&gt;DF$195,10,IF('Indicator Data'!AB90&lt;DF$194,0,10-(DF$195-'Indicator Data'!AB90)/(DF$195-DF$194)*10)),1))</f>
        <v>0.1</v>
      </c>
      <c r="DG87" s="35">
        <f t="shared" si="170"/>
        <v>0.2</v>
      </c>
      <c r="DH87" s="144">
        <f>IF('Indicator Data'!AD90="No data","x",'Indicator Data'!AD90/'Indicator Data'!$CB90)</f>
        <v>1.7573021638436794E-4</v>
      </c>
      <c r="DI87" s="35">
        <f t="shared" si="171"/>
        <v>8.1999999999999993</v>
      </c>
      <c r="DJ87" s="35">
        <f>IF('Indicator Data'!AE90="No data","x",ROUND(IF('Indicator Data'!AE90&gt;DJ$195,0,IF('Indicator Data'!AE90&lt;DJ$194,10,(DJ$195-'Indicator Data'!AE90)/(DJ$195-DJ$194)*10)),1))</f>
        <v>6</v>
      </c>
      <c r="DK87" s="35">
        <f t="shared" si="172"/>
        <v>7.1</v>
      </c>
      <c r="DL87" s="35">
        <f t="shared" si="173"/>
        <v>4.2</v>
      </c>
      <c r="DM87" s="37">
        <f t="shared" si="143"/>
        <v>3.9</v>
      </c>
      <c r="DN87" s="38">
        <f t="shared" si="144"/>
        <v>4.0999999999999996</v>
      </c>
      <c r="DO87" s="35">
        <f>ROUND(IF('Indicator Data'!AH90=0,0,IF('Indicator Data'!AH90&gt;DO$195,10,IF('Indicator Data'!AH90&lt;DO$194,0,10-(DO$195-'Indicator Data'!AH90)/(DO$195-DO$194)*10))),1)</f>
        <v>3.2</v>
      </c>
      <c r="DP87" s="35">
        <f>ROUND(IF('Indicator Data'!AI90=0,0,IF(LOG('Indicator Data'!AI90)&gt;LOG(DP$195),10,IF(LOG('Indicator Data'!AI90)&lt;LOG(DP$194),0,10-(LOG(DP$195)-LOG('Indicator Data'!AI90))/(LOG(DP$195)-LOG(DP$194))*10))),1)</f>
        <v>4.0999999999999996</v>
      </c>
      <c r="DQ87" s="37">
        <f t="shared" si="145"/>
        <v>3.7</v>
      </c>
      <c r="DR87" s="35">
        <f>'Indicator Data'!AJ90</f>
        <v>0</v>
      </c>
      <c r="DS87" s="35">
        <f>'Indicator Data'!AK90</f>
        <v>0</v>
      </c>
      <c r="DT87" s="37">
        <f t="shared" si="146"/>
        <v>0</v>
      </c>
      <c r="DU87" s="38">
        <f t="shared" si="147"/>
        <v>2.6</v>
      </c>
      <c r="DV87" s="13"/>
      <c r="DW87" s="83"/>
    </row>
    <row r="88" spans="1:127" s="2" customFormat="1" x14ac:dyDescent="0.3">
      <c r="A88" s="98" t="str">
        <f>'Indicator Data'!A91</f>
        <v>Kazakhstan</v>
      </c>
      <c r="B88" s="39" t="str">
        <f>'Indicator Data'!B91</f>
        <v>KAZ</v>
      </c>
      <c r="C88" s="35">
        <f>ROUND(IF('Indicator Data'!C91=0,0.1,IF(LOG('Indicator Data'!C91)&gt;C$195,10,IF(LOG('Indicator Data'!C91)&lt;C$194,0,10-(C$195-LOG('Indicator Data'!C91))/(C$195-C$194)*10))),1)</f>
        <v>7.9</v>
      </c>
      <c r="D88" s="35">
        <f>ROUND(IF('Indicator Data'!D91=0,0.1,IF(LOG('Indicator Data'!D91)&gt;D$195,10,IF(LOG('Indicator Data'!D91)&lt;D$194,0,10-(D$195-LOG('Indicator Data'!D91))/(D$195-D$194)*10))),1)</f>
        <v>8.9</v>
      </c>
      <c r="E88" s="35">
        <f t="shared" si="107"/>
        <v>8.4</v>
      </c>
      <c r="F88" s="35">
        <f>IF('Indicator Data'!E91="No data",0.1,(ROUND(IF('Indicator Data'!E91=0,0,IF(LOG('Indicator Data'!E91)&gt;F$195,10,IF(LOG('Indicator Data'!E91)&lt;F$194,0,10-(F$195-LOG('Indicator Data'!E91))/(F$195-F$194)*10))),1)))</f>
        <v>7.5</v>
      </c>
      <c r="G88" s="35">
        <f>ROUND(IF('Indicator Data'!F91=0,0,IF(LOG('Indicator Data'!F91)&gt;G$195,10,IF(LOG('Indicator Data'!F91)&lt;G$194,0,10-(G$195-LOG('Indicator Data'!F91))/(G$195-G$194)*10))),1)</f>
        <v>0</v>
      </c>
      <c r="H88" s="35">
        <f>ROUND(IF('Indicator Data'!G91=0,0,IF(LOG('Indicator Data'!G91)&gt;H$195,10,IF(LOG('Indicator Data'!G91)&lt;H$194,0,10-(H$195-LOG('Indicator Data'!G91))/(H$195-H$194)*10))),1)</f>
        <v>0</v>
      </c>
      <c r="I88" s="35">
        <f>ROUND(IF('Indicator Data'!H91=0,0,IF(LOG('Indicator Data'!H91)&gt;I$195,10,IF(LOG('Indicator Data'!H91)&lt;I$194,0,10-(I$195-LOG('Indicator Data'!H91))/(I$195-I$194)*10))),1)</f>
        <v>0</v>
      </c>
      <c r="J88" s="35">
        <f t="shared" si="108"/>
        <v>0</v>
      </c>
      <c r="K88" s="35">
        <f>ROUND(IF('Indicator Data'!I91=0,0,IF(LOG('Indicator Data'!I91)&gt;K$195,10,IF(LOG('Indicator Data'!I91)&lt;K$194,0,10-(K$195-LOG('Indicator Data'!I91))/(K$195-K$194)*10))),1)</f>
        <v>0</v>
      </c>
      <c r="L88" s="35">
        <f t="shared" si="109"/>
        <v>0</v>
      </c>
      <c r="M88" s="35">
        <f>ROUND(IF('Indicator Data'!J91=0,0,IF(LOG('Indicator Data'!J91)&gt;M$195,10,IF(LOG('Indicator Data'!J91)&lt;M$194,0,10-(M$195-LOG('Indicator Data'!J91))/(M$195-M$194)*10))),1)</f>
        <v>0</v>
      </c>
      <c r="N88" s="36">
        <f>'Indicator Data'!C91/'Indicator Data'!$CC91</f>
        <v>8.1147116342185908E-4</v>
      </c>
      <c r="O88" s="36">
        <f>'Indicator Data'!D91/'Indicator Data'!$CC91</f>
        <v>2.6197866330854216E-4</v>
      </c>
      <c r="P88" s="36">
        <f>IF(F88=0.1,"x",'Indicator Data'!E91/'Indicator Data'!$CC91)</f>
        <v>5.6440665354996322E-3</v>
      </c>
      <c r="Q88" s="36">
        <f>'Indicator Data'!F91/'Indicator Data'!$CC91</f>
        <v>0</v>
      </c>
      <c r="R88" s="36">
        <f>'Indicator Data'!G91/'Indicator Data'!$CC91</f>
        <v>0</v>
      </c>
      <c r="S88" s="36">
        <f>'Indicator Data'!H91/'Indicator Data'!$CC91</f>
        <v>0</v>
      </c>
      <c r="T88" s="36">
        <f>'Indicator Data'!I91/'Indicator Data'!$CC91</f>
        <v>0</v>
      </c>
      <c r="U88" s="36">
        <f>'Indicator Data'!J91/'Indicator Data'!$CC91</f>
        <v>0</v>
      </c>
      <c r="V88" s="35">
        <f t="shared" si="110"/>
        <v>4.0999999999999996</v>
      </c>
      <c r="W88" s="35">
        <f t="shared" si="111"/>
        <v>2.6</v>
      </c>
      <c r="X88" s="35">
        <f t="shared" si="112"/>
        <v>3.4</v>
      </c>
      <c r="Y88" s="35">
        <f t="shared" si="113"/>
        <v>3.8</v>
      </c>
      <c r="Z88" s="35">
        <f t="shared" si="114"/>
        <v>0</v>
      </c>
      <c r="AA88" s="35">
        <f t="shared" si="115"/>
        <v>0</v>
      </c>
      <c r="AB88" s="35">
        <f t="shared" si="116"/>
        <v>0</v>
      </c>
      <c r="AC88" s="35">
        <f t="shared" si="117"/>
        <v>0</v>
      </c>
      <c r="AD88" s="35">
        <f t="shared" si="118"/>
        <v>0</v>
      </c>
      <c r="AE88" s="35">
        <f t="shared" si="119"/>
        <v>0</v>
      </c>
      <c r="AF88" s="35">
        <f t="shared" si="120"/>
        <v>0</v>
      </c>
      <c r="AG88" s="35">
        <f>ROUND(IF('Indicator Data'!K91=0,0,IF('Indicator Data'!K91&gt;AG$195,10,IF('Indicator Data'!K91&lt;AG$194,0,10-(AG$195-'Indicator Data'!K91)/(AG$195-AG$194)*10))),1)</f>
        <v>0</v>
      </c>
      <c r="AH88" s="35">
        <f t="shared" si="121"/>
        <v>6</v>
      </c>
      <c r="AI88" s="35">
        <f t="shared" si="122"/>
        <v>5.8</v>
      </c>
      <c r="AJ88" s="35">
        <f t="shared" si="123"/>
        <v>0</v>
      </c>
      <c r="AK88" s="35">
        <f t="shared" si="124"/>
        <v>0</v>
      </c>
      <c r="AL88" s="35">
        <f t="shared" si="125"/>
        <v>0</v>
      </c>
      <c r="AM88" s="35">
        <f t="shared" si="126"/>
        <v>0</v>
      </c>
      <c r="AN88" s="35">
        <f t="shared" si="127"/>
        <v>0</v>
      </c>
      <c r="AO88" s="143">
        <f t="shared" si="128"/>
        <v>6.5</v>
      </c>
      <c r="AP88" s="143">
        <f t="shared" si="148"/>
        <v>6</v>
      </c>
      <c r="AQ88" s="143">
        <f t="shared" si="129"/>
        <v>0</v>
      </c>
      <c r="AR88" s="143">
        <f t="shared" si="130"/>
        <v>0</v>
      </c>
      <c r="AS88" s="35">
        <f t="shared" si="131"/>
        <v>0</v>
      </c>
      <c r="AT88" s="35">
        <f>IF('Indicator Data'!L91="No data","x",IF('Indicator Data'!CD91&lt;1000,"x",ROUND((IF('Indicator Data'!L91&gt;AT$195,10,IF('Indicator Data'!L91&lt;AT$194,0,10-(AT$195-'Indicator Data'!L91)/(AT$195-AT$194)*10))),1)))</f>
        <v>10</v>
      </c>
      <c r="AU88" s="143">
        <f t="shared" si="132"/>
        <v>5</v>
      </c>
      <c r="AV88" s="35">
        <f>IF('Indicator Data'!M91="No data","x",ROUND(IF('Indicator Data'!M91=0,0,IF(LOG('Indicator Data'!M91)&gt;AV$195,10,IF(LOG('Indicator Data'!M91)&lt;AV$194,0,10-(AV$195-LOG('Indicator Data'!M91))/(AV$195-AV$194)*10))),1))</f>
        <v>8.5</v>
      </c>
      <c r="AW88" s="36">
        <f>IF(AV88="x","x",'Indicator Data'!M91/'Indicator Data'!$CC91)</f>
        <v>0.50389521334783427</v>
      </c>
      <c r="AX88" s="35">
        <f t="shared" si="149"/>
        <v>5.6</v>
      </c>
      <c r="AY88" s="35">
        <f t="shared" si="150"/>
        <v>7.3</v>
      </c>
      <c r="AZ88" s="35" t="str">
        <f>IF('Indicator Data'!N91="No data","x",ROUND(IF('Indicator Data'!N91=0,0,IF(LOG('Indicator Data'!N91)&gt;AZ$195,10,IF(LOG('Indicator Data'!N91)&lt;AZ$194,0,10-(AZ$195-LOG('Indicator Data'!N91))/(AZ$195-AZ$194)*10))),1))</f>
        <v>x</v>
      </c>
      <c r="BA88" s="36" t="str">
        <f>IF(AZ88="x","x",'Indicator Data'!N91/'Indicator Data'!$CC91)</f>
        <v>x</v>
      </c>
      <c r="BB88" s="35" t="str">
        <f t="shared" si="151"/>
        <v>x</v>
      </c>
      <c r="BC88" s="35" t="str">
        <f t="shared" si="152"/>
        <v>x</v>
      </c>
      <c r="BD88" s="35" t="str">
        <f>IF('Indicator Data'!O91="No data","x",ROUND(IF('Indicator Data'!O91=0,0,IF(LOG('Indicator Data'!O91)&gt;BD$195,10,IF(LOG('Indicator Data'!O91)&lt;BD$194,0,10-(BD$195-LOG('Indicator Data'!O91))/(BD$195-BD$194)*10))),1))</f>
        <v>x</v>
      </c>
      <c r="BE88" s="36" t="str">
        <f>IF(BD88="x","x",'Indicator Data'!O91/'Indicator Data'!$CC91)</f>
        <v>x</v>
      </c>
      <c r="BF88" s="35" t="str">
        <f t="shared" si="153"/>
        <v>x</v>
      </c>
      <c r="BG88" s="35" t="str">
        <f t="shared" si="154"/>
        <v>x</v>
      </c>
      <c r="BH88" s="35" t="str">
        <f>IF('Indicator Data'!P91="No data","x",ROUND(IF('Indicator Data'!P91=0,0,IF(LOG('Indicator Data'!P91)&gt;BH$195,10,IF(LOG('Indicator Data'!P91)&lt;BH$194,0,10-(BH$195-LOG('Indicator Data'!P91))/(BH$195-BH$194)*10))),1))</f>
        <v>x</v>
      </c>
      <c r="BI88" s="36" t="str">
        <f>IF(BH88="x","x",'Indicator Data'!P91/'Indicator Data'!$CC91)</f>
        <v>x</v>
      </c>
      <c r="BJ88" s="35" t="str">
        <f t="shared" si="155"/>
        <v>x</v>
      </c>
      <c r="BK88" s="35" t="str">
        <f t="shared" si="156"/>
        <v>x</v>
      </c>
      <c r="BL88" s="35">
        <f t="shared" si="157"/>
        <v>7.3</v>
      </c>
      <c r="BM88" s="35">
        <f>ROUND(IF('Indicator Data'!Q91=0,0,IF(LOG('Indicator Data'!Q91)&gt;BM$195,10,IF(LOG('Indicator Data'!Q91)&lt;BM$194,0,10-(BM$195-LOG('Indicator Data'!Q91))/(BM$195-BM$194)*10))),1)</f>
        <v>0</v>
      </c>
      <c r="BN88" s="35">
        <f>ROUND(IF('Indicator Data'!R91=0,0,IF(LOG('Indicator Data'!R91)&gt;BN$195,10,IF(LOG('Indicator Data'!R91)&lt;BN$194,0,10-(BN$195-LOG('Indicator Data'!R91))/(BN$195-BN$194)*10))),1)</f>
        <v>0</v>
      </c>
      <c r="BO88" s="35">
        <f t="shared" si="158"/>
        <v>0</v>
      </c>
      <c r="BP88" s="36">
        <f>'Indicator Data'!Q91/'Indicator Data'!$CC91</f>
        <v>0</v>
      </c>
      <c r="BQ88" s="36">
        <f>'Indicator Data'!R91/'Indicator Data'!$CC91</f>
        <v>0</v>
      </c>
      <c r="BR88" s="35">
        <f t="shared" si="133"/>
        <v>0</v>
      </c>
      <c r="BS88" s="35">
        <f t="shared" si="134"/>
        <v>0</v>
      </c>
      <c r="BT88" s="35">
        <f t="shared" si="135"/>
        <v>0</v>
      </c>
      <c r="BU88" s="35">
        <f t="shared" si="159"/>
        <v>0</v>
      </c>
      <c r="BV88" s="35">
        <f>ROUND(IF('Indicator Data'!S91=0,0,IF(LOG('Indicator Data'!S91)&gt;BV$195,10,IF(LOG('Indicator Data'!S91)&lt;BV$194,0,10-(BV$195-LOG('Indicator Data'!S91))/(BV$195-BV$194)*10))),1)</f>
        <v>0</v>
      </c>
      <c r="BW88" s="35">
        <f>ROUND(IF('Indicator Data'!T91=0,0,IF(LOG('Indicator Data'!T91)&gt;BW$195,10,IF(LOG('Indicator Data'!T91)&lt;BW$194,0,10-(BW$195-LOG('Indicator Data'!T91))/(BW$195-BW$194)*10))),1)</f>
        <v>0</v>
      </c>
      <c r="BX88" s="35">
        <f t="shared" si="160"/>
        <v>0</v>
      </c>
      <c r="BY88" s="36">
        <f>'Indicator Data'!S91/'Indicator Data'!$CC91</f>
        <v>0</v>
      </c>
      <c r="BZ88" s="36">
        <f>'Indicator Data'!T91/'Indicator Data'!$CC91</f>
        <v>0</v>
      </c>
      <c r="CA88" s="35">
        <f t="shared" si="136"/>
        <v>0</v>
      </c>
      <c r="CB88" s="35">
        <f t="shared" si="137"/>
        <v>0</v>
      </c>
      <c r="CC88" s="35">
        <f t="shared" si="161"/>
        <v>0</v>
      </c>
      <c r="CD88" s="35">
        <f t="shared" si="162"/>
        <v>0</v>
      </c>
      <c r="CE88" s="35">
        <f t="shared" si="163"/>
        <v>0</v>
      </c>
      <c r="CF88" s="35">
        <f>ROUND(IF('Indicator Data'!U91=0,0,IF(LOG('Indicator Data'!U91)&gt;CF$195,10,IF(LOG('Indicator Data'!U91)&lt;CF$194,0,10-(CF$195-LOG('Indicator Data'!U91))/(CF$195-CF$194)*10))),1)</f>
        <v>0</v>
      </c>
      <c r="CG88" s="36">
        <f>'Indicator Data'!U91/'Indicator Data'!$CC91</f>
        <v>0</v>
      </c>
      <c r="CH88" s="35">
        <f t="shared" si="138"/>
        <v>0</v>
      </c>
      <c r="CI88" s="35">
        <f t="shared" si="164"/>
        <v>0</v>
      </c>
      <c r="CJ88" s="35">
        <f>ROUND(IF('Indicator Data'!V91=0,0,IF(LOG('Indicator Data'!V91)&gt;CJ$195,10,IF(LOG('Indicator Data'!V91)&lt;CJ$194,0,10-(CJ$195-LOG('Indicator Data'!V91))/(CJ$195-CJ$194)*10))),1)</f>
        <v>7.3</v>
      </c>
      <c r="CK88" s="36">
        <f>IF('Indicator Data'!V91/'Indicator Data'!$CC91&gt;1,1,'Indicator Data'!V91/'Indicator Data'!$CC91)</f>
        <v>7.7765723814532534E-2</v>
      </c>
      <c r="CL88" s="35">
        <f t="shared" si="139"/>
        <v>0.8</v>
      </c>
      <c r="CM88" s="35">
        <f t="shared" si="165"/>
        <v>4.8</v>
      </c>
      <c r="CN88" s="35">
        <f>ROUND(IF('Indicator Data'!W91=0,0,IF(LOG('Indicator Data'!W91)&gt;CN$195,10,IF(LOG('Indicator Data'!W91)&lt;CN$194,0,10-(CN$195-LOG('Indicator Data'!W91))/(CN$195-CN$194)*10))),1)</f>
        <v>0</v>
      </c>
      <c r="CO88" s="36">
        <f>'Indicator Data'!W91/'Indicator Data'!$CC91</f>
        <v>0</v>
      </c>
      <c r="CP88" s="35">
        <f t="shared" si="140"/>
        <v>0</v>
      </c>
      <c r="CQ88" s="35">
        <f t="shared" si="166"/>
        <v>0</v>
      </c>
      <c r="CR88" s="35">
        <f t="shared" si="141"/>
        <v>1.5</v>
      </c>
      <c r="CS88" s="35">
        <f>IF('Indicator Data'!BS91="No data","x",ROUND(IF('Indicator Data'!BS91&gt;CS$195,0,IF('Indicator Data'!BS91&lt;CS$194,10,(CS$195-'Indicator Data'!BS91)/(CS$195-CS$194)*10)),1))</f>
        <v>0.2</v>
      </c>
      <c r="CT88" s="35">
        <f>IF('Indicator Data'!BT91="No data","x",ROUND(IF('Indicator Data'!BT91&gt;CT$195,0,IF('Indicator Data'!BT91&lt;CT$194,10,(CT$195-'Indicator Data'!BT91)/(CT$195-CT$194)*10)),1))</f>
        <v>0.7</v>
      </c>
      <c r="CU88" s="35">
        <f>IF('Indicator Data'!AC91="No data","x",ROUND(IF('Indicator Data'!AC91&gt;CU$195,0,IF('Indicator Data'!AC91&lt;CU$194,10,(CU$195-'Indicator Data'!AC91)/(CU$195-CU$194)*10)),1))</f>
        <v>0.1</v>
      </c>
      <c r="CV88" s="35">
        <f t="shared" si="142"/>
        <v>0.3</v>
      </c>
      <c r="CW88" s="35">
        <f>IF('Indicator Data'!X91="No data","x",ROUND(IF(LOG('Indicator Data'!X91)&gt;CW$195,10,IF(LOG('Indicator Data'!X91)&lt;CW$194,0,10-(CW$195-LOG('Indicator Data'!X91))/(CW$195-CW$194)*10)),1))</f>
        <v>2.8</v>
      </c>
      <c r="CX88" s="35">
        <f>IF('Indicator Data'!Y91="No data","x",ROUND(IF('Indicator Data'!Y91&gt;CX$195,10,IF('Indicator Data'!Y91&lt;CX$194,0,10-(CX$195-'Indicator Data'!Y91)/(CX$195-CX$194)*10)),1))</f>
        <v>3</v>
      </c>
      <c r="CY88" s="35">
        <f>IF('Indicator Data'!Z91="No data","x",ROUND(IF('Indicator Data'!Z91&gt;CY$195,10,IF('Indicator Data'!Z91&lt;CY$194,0,10-(CY$195-'Indicator Data'!Z91)/(CY$195-CY$194)*10)),1))</f>
        <v>5.8</v>
      </c>
      <c r="CZ88" s="35">
        <f>IF('Indicator Data'!AA91="No data","x",ROUND(IF('Indicator Data'!AA91&gt;CZ$195,10,IF('Indicator Data'!AA91&lt;CZ$194,0,10-(CZ$195-'Indicator Data'!AA91)/(CZ$195-CZ$194)*10)),1))</f>
        <v>3.7</v>
      </c>
      <c r="DA88" s="35">
        <f t="shared" si="167"/>
        <v>3.8</v>
      </c>
      <c r="DB88" s="35">
        <f t="shared" si="168"/>
        <v>2.6</v>
      </c>
      <c r="DC88" s="35" t="str">
        <f>IF('Indicator Data'!AF91="No data","x",ROUND(IF('Indicator Data'!AF91&gt;DC$195,10,IF('Indicator Data'!AF91&lt;DC$194,0,10-(DC$195-'Indicator Data'!AF91)/(DC$195-DC$194)*10)),1))</f>
        <v>x</v>
      </c>
      <c r="DD88" s="35">
        <f>IF('Indicator Data'!AG91="No data","x",ROUND(IF('Indicator Data'!AG91&gt;DD$195,10,IF('Indicator Data'!AG91&lt;DD$194,0,10-(DD$195-'Indicator Data'!AG91)/(DD$195-DD$194)*10)),1))</f>
        <v>3.5</v>
      </c>
      <c r="DE88" s="35">
        <f t="shared" si="169"/>
        <v>3.8</v>
      </c>
      <c r="DF88" s="35">
        <f>IF('Indicator Data'!AB91="No data","x",ROUND(IF('Indicator Data'!AB91&gt;DF$195,10,IF('Indicator Data'!AB91&lt;DF$194,0,10-(DF$195-'Indicator Data'!AB91)/(DF$195-DF$194)*10)),1))</f>
        <v>0</v>
      </c>
      <c r="DG88" s="35">
        <f t="shared" si="170"/>
        <v>0.3</v>
      </c>
      <c r="DH88" s="144">
        <f>IF('Indicator Data'!AD91="No data","x",'Indicator Data'!AD91/'Indicator Data'!$CB91)</f>
        <v>3.016503373035538E-3</v>
      </c>
      <c r="DI88" s="35">
        <f t="shared" si="171"/>
        <v>0</v>
      </c>
      <c r="DJ88" s="35">
        <f>IF('Indicator Data'!AE91="No data","x",ROUND(IF('Indicator Data'!AE91&gt;DJ$195,0,IF('Indicator Data'!AE91&lt;DJ$194,10,(DJ$195-'Indicator Data'!AE91)/(DJ$195-DJ$194)*10)),1))</f>
        <v>2</v>
      </c>
      <c r="DK88" s="35">
        <f t="shared" si="172"/>
        <v>1</v>
      </c>
      <c r="DL88" s="35">
        <f t="shared" si="173"/>
        <v>1.7</v>
      </c>
      <c r="DM88" s="37">
        <f t="shared" si="143"/>
        <v>3.8</v>
      </c>
      <c r="DN88" s="38">
        <f t="shared" si="144"/>
        <v>4</v>
      </c>
      <c r="DO88" s="35">
        <f>ROUND(IF('Indicator Data'!AH91=0,0,IF('Indicator Data'!AH91&gt;DO$195,10,IF('Indicator Data'!AH91&lt;DO$194,0,10-(DO$195-'Indicator Data'!AH91)/(DO$195-DO$194)*10))),1)</f>
        <v>0.7</v>
      </c>
      <c r="DP88" s="35">
        <f>ROUND(IF('Indicator Data'!AI91=0,0,IF(LOG('Indicator Data'!AI91)&gt;LOG(DP$195),10,IF(LOG('Indicator Data'!AI91)&lt;LOG(DP$194),0,10-(LOG(DP$195)-LOG('Indicator Data'!AI91))/(LOG(DP$195)-LOG(DP$194))*10))),1)</f>
        <v>0</v>
      </c>
      <c r="DQ88" s="37">
        <f t="shared" si="145"/>
        <v>0.4</v>
      </c>
      <c r="DR88" s="35">
        <f>'Indicator Data'!AJ91</f>
        <v>0</v>
      </c>
      <c r="DS88" s="35">
        <f>'Indicator Data'!AK91</f>
        <v>0</v>
      </c>
      <c r="DT88" s="37">
        <f t="shared" si="146"/>
        <v>0</v>
      </c>
      <c r="DU88" s="38">
        <f t="shared" si="147"/>
        <v>0.3</v>
      </c>
      <c r="DV88" s="13"/>
      <c r="DW88" s="83"/>
    </row>
    <row r="89" spans="1:127" s="2" customFormat="1" x14ac:dyDescent="0.3">
      <c r="A89" s="98" t="str">
        <f>'Indicator Data'!A92</f>
        <v>Kenya</v>
      </c>
      <c r="B89" s="39" t="str">
        <f>'Indicator Data'!B92</f>
        <v>KEN</v>
      </c>
      <c r="C89" s="35">
        <f>ROUND(IF('Indicator Data'!C92=0,0.1,IF(LOG('Indicator Data'!C92)&gt;C$195,10,IF(LOG('Indicator Data'!C92)&lt;C$194,0,10-(C$195-LOG('Indicator Data'!C92))/(C$195-C$194)*10))),1)</f>
        <v>7.8</v>
      </c>
      <c r="D89" s="35">
        <f>ROUND(IF('Indicator Data'!D92=0,0.1,IF(LOG('Indicator Data'!D92)&gt;D$195,10,IF(LOG('Indicator Data'!D92)&lt;D$194,0,10-(D$195-LOG('Indicator Data'!D92))/(D$195-D$194)*10))),1)</f>
        <v>0.1</v>
      </c>
      <c r="E89" s="35">
        <f t="shared" si="107"/>
        <v>5.0999999999999996</v>
      </c>
      <c r="F89" s="35">
        <f>IF('Indicator Data'!E92="No data",0.1,(ROUND(IF('Indicator Data'!E92=0,0,IF(LOG('Indicator Data'!E92)&gt;F$195,10,IF(LOG('Indicator Data'!E92)&lt;F$194,0,10-(F$195-LOG('Indicator Data'!E92))/(F$195-F$194)*10))),1)))</f>
        <v>7.8</v>
      </c>
      <c r="G89" s="35">
        <f>ROUND(IF('Indicator Data'!F92=0,0,IF(LOG('Indicator Data'!F92)&gt;G$195,10,IF(LOG('Indicator Data'!F92)&lt;G$194,0,10-(G$195-LOG('Indicator Data'!F92))/(G$195-G$194)*10))),1)</f>
        <v>6.2</v>
      </c>
      <c r="H89" s="35">
        <f>ROUND(IF('Indicator Data'!G92=0,0,IF(LOG('Indicator Data'!G92)&gt;H$195,10,IF(LOG('Indicator Data'!G92)&lt;H$194,0,10-(H$195-LOG('Indicator Data'!G92))/(H$195-H$194)*10))),1)</f>
        <v>0</v>
      </c>
      <c r="I89" s="35">
        <f>ROUND(IF('Indicator Data'!H92=0,0,IF(LOG('Indicator Data'!H92)&gt;I$195,10,IF(LOG('Indicator Data'!H92)&lt;I$194,0,10-(I$195-LOG('Indicator Data'!H92))/(I$195-I$194)*10))),1)</f>
        <v>0</v>
      </c>
      <c r="J89" s="35">
        <f t="shared" si="108"/>
        <v>0</v>
      </c>
      <c r="K89" s="35">
        <f>ROUND(IF('Indicator Data'!I92=0,0,IF(LOG('Indicator Data'!I92)&gt;K$195,10,IF(LOG('Indicator Data'!I92)&lt;K$194,0,10-(K$195-LOG('Indicator Data'!I92))/(K$195-K$194)*10))),1)</f>
        <v>0</v>
      </c>
      <c r="L89" s="35">
        <f t="shared" si="109"/>
        <v>0</v>
      </c>
      <c r="M89" s="35">
        <f>ROUND(IF('Indicator Data'!J92=0,0,IF(LOG('Indicator Data'!J92)&gt;M$195,10,IF(LOG('Indicator Data'!J92)&lt;M$194,0,10-(M$195-LOG('Indicator Data'!J92))/(M$195-M$194)*10))),1)</f>
        <v>10</v>
      </c>
      <c r="N89" s="36">
        <f>'Indicator Data'!C92/'Indicator Data'!$CC92</f>
        <v>2.7852092892445644E-4</v>
      </c>
      <c r="O89" s="36">
        <f>'Indicator Data'!D92/'Indicator Data'!$CC92</f>
        <v>0</v>
      </c>
      <c r="P89" s="36">
        <f>IF(F89=0.1,"x",'Indicator Data'!E92/'Indicator Data'!$CC92)</f>
        <v>2.7744848125246927E-3</v>
      </c>
      <c r="Q89" s="36">
        <f>'Indicator Data'!F92/'Indicator Data'!$CC92</f>
        <v>1.1952711078594279E-6</v>
      </c>
      <c r="R89" s="36">
        <f>'Indicator Data'!G92/'Indicator Data'!$CC92</f>
        <v>0</v>
      </c>
      <c r="S89" s="36">
        <f>'Indicator Data'!H92/'Indicator Data'!$CC92</f>
        <v>0</v>
      </c>
      <c r="T89" s="36">
        <f>'Indicator Data'!I92/'Indicator Data'!$CC92</f>
        <v>0</v>
      </c>
      <c r="U89" s="36">
        <f>'Indicator Data'!J92/'Indicator Data'!$CC92</f>
        <v>3.2498764032261221E-2</v>
      </c>
      <c r="V89" s="35">
        <f t="shared" si="110"/>
        <v>1.4</v>
      </c>
      <c r="W89" s="35">
        <f t="shared" si="111"/>
        <v>0</v>
      </c>
      <c r="X89" s="35">
        <f t="shared" si="112"/>
        <v>0.7</v>
      </c>
      <c r="Y89" s="35">
        <f t="shared" si="113"/>
        <v>1.8</v>
      </c>
      <c r="Z89" s="35">
        <f t="shared" si="114"/>
        <v>5.7</v>
      </c>
      <c r="AA89" s="35">
        <f t="shared" si="115"/>
        <v>0</v>
      </c>
      <c r="AB89" s="35">
        <f t="shared" si="116"/>
        <v>0</v>
      </c>
      <c r="AC89" s="35">
        <f t="shared" si="117"/>
        <v>0</v>
      </c>
      <c r="AD89" s="35">
        <f t="shared" si="118"/>
        <v>0</v>
      </c>
      <c r="AE89" s="35">
        <f t="shared" si="119"/>
        <v>0</v>
      </c>
      <c r="AF89" s="35">
        <f t="shared" si="120"/>
        <v>10</v>
      </c>
      <c r="AG89" s="35">
        <f>ROUND(IF('Indicator Data'!K92=0,0,IF('Indicator Data'!K92&gt;AG$195,10,IF('Indicator Data'!K92&lt;AG$194,0,10-(AG$195-'Indicator Data'!K92)/(AG$195-AG$194)*10))),1)</f>
        <v>10</v>
      </c>
      <c r="AH89" s="35">
        <f t="shared" si="121"/>
        <v>4.5999999999999996</v>
      </c>
      <c r="AI89" s="35">
        <f t="shared" si="122"/>
        <v>0.1</v>
      </c>
      <c r="AJ89" s="35">
        <f t="shared" si="123"/>
        <v>0</v>
      </c>
      <c r="AK89" s="35">
        <f t="shared" si="124"/>
        <v>0</v>
      </c>
      <c r="AL89" s="35">
        <f t="shared" si="125"/>
        <v>0</v>
      </c>
      <c r="AM89" s="35">
        <f t="shared" si="126"/>
        <v>0</v>
      </c>
      <c r="AN89" s="35">
        <f t="shared" si="127"/>
        <v>10</v>
      </c>
      <c r="AO89" s="143">
        <f t="shared" si="128"/>
        <v>3.2</v>
      </c>
      <c r="AP89" s="143">
        <f t="shared" si="148"/>
        <v>5.6</v>
      </c>
      <c r="AQ89" s="143">
        <f t="shared" si="129"/>
        <v>6</v>
      </c>
      <c r="AR89" s="143">
        <f t="shared" si="130"/>
        <v>0</v>
      </c>
      <c r="AS89" s="35">
        <f t="shared" si="131"/>
        <v>10</v>
      </c>
      <c r="AT89" s="35">
        <f>IF('Indicator Data'!L92="No data","x",IF('Indicator Data'!CD92&lt;1000,"x",ROUND((IF('Indicator Data'!L92&gt;AT$195,10,IF('Indicator Data'!L92&lt;AT$194,0,10-(AT$195-'Indicator Data'!L92)/(AT$195-AT$194)*10))),1)))</f>
        <v>3.7</v>
      </c>
      <c r="AU89" s="143">
        <f t="shared" si="132"/>
        <v>6.9</v>
      </c>
      <c r="AV89" s="35">
        <f>IF('Indicator Data'!M92="No data","x",ROUND(IF('Indicator Data'!M92=0,0,IF(LOG('Indicator Data'!M92)&gt;AV$195,10,IF(LOG('Indicator Data'!M92)&lt;AV$194,0,10-(AV$195-LOG('Indicator Data'!M92))/(AV$195-AV$194)*10))),1))</f>
        <v>9</v>
      </c>
      <c r="AW89" s="36">
        <f>IF(AV89="x","x",'Indicator Data'!M92/'Indicator Data'!$CC92)</f>
        <v>0.46834801334962239</v>
      </c>
      <c r="AX89" s="35">
        <f t="shared" si="149"/>
        <v>5.2</v>
      </c>
      <c r="AY89" s="35">
        <f t="shared" si="150"/>
        <v>7.6</v>
      </c>
      <c r="AZ89" s="35">
        <f>IF('Indicator Data'!N92="No data","x",ROUND(IF('Indicator Data'!N92=0,0,IF(LOG('Indicator Data'!N92)&gt;AZ$195,10,IF(LOG('Indicator Data'!N92)&lt;AZ$194,0,10-(AZ$195-LOG('Indicator Data'!N92))/(AZ$195-AZ$194)*10))),1))</f>
        <v>0</v>
      </c>
      <c r="BA89" s="36">
        <f>IF(AZ89="x","x",'Indicator Data'!N92/'Indicator Data'!$CC92)</f>
        <v>0</v>
      </c>
      <c r="BB89" s="35">
        <f t="shared" si="151"/>
        <v>0</v>
      </c>
      <c r="BC89" s="35">
        <f t="shared" si="152"/>
        <v>0</v>
      </c>
      <c r="BD89" s="35">
        <f>IF('Indicator Data'!O92="No data","x",ROUND(IF('Indicator Data'!O92=0,0,IF(LOG('Indicator Data'!O92)&gt;BD$195,10,IF(LOG('Indicator Data'!O92)&lt;BD$194,0,10-(BD$195-LOG('Indicator Data'!O92))/(BD$195-BD$194)*10))),1))</f>
        <v>0</v>
      </c>
      <c r="BE89" s="36">
        <f>IF(BD89="x","x",'Indicator Data'!O92/'Indicator Data'!$CC92)</f>
        <v>0</v>
      </c>
      <c r="BF89" s="35">
        <f t="shared" si="153"/>
        <v>0</v>
      </c>
      <c r="BG89" s="35">
        <f t="shared" si="154"/>
        <v>0</v>
      </c>
      <c r="BH89" s="35">
        <f>IF('Indicator Data'!P92="No data","x",ROUND(IF('Indicator Data'!P92=0,0,IF(LOG('Indicator Data'!P92)&gt;BH$195,10,IF(LOG('Indicator Data'!P92)&lt;BH$194,0,10-(BH$195-LOG('Indicator Data'!P92))/(BH$195-BH$194)*10))),1))</f>
        <v>9.9</v>
      </c>
      <c r="BI89" s="36">
        <f>IF(BH89="x","x",'Indicator Data'!P92/'Indicator Data'!$CC92)</f>
        <v>0.19445496538921742</v>
      </c>
      <c r="BJ89" s="35">
        <f t="shared" si="155"/>
        <v>10</v>
      </c>
      <c r="BK89" s="35">
        <f t="shared" si="156"/>
        <v>10</v>
      </c>
      <c r="BL89" s="35">
        <f t="shared" si="157"/>
        <v>6.4</v>
      </c>
      <c r="BM89" s="35">
        <f>ROUND(IF('Indicator Data'!Q92=0,0,IF(LOG('Indicator Data'!Q92)&gt;BM$195,10,IF(LOG('Indicator Data'!Q92)&lt;BM$194,0,10-(BM$195-LOG('Indicator Data'!Q92))/(BM$195-BM$194)*10))),1)</f>
        <v>9.4</v>
      </c>
      <c r="BN89" s="35">
        <f>ROUND(IF('Indicator Data'!R92=0,0,IF(LOG('Indicator Data'!R92)&gt;BN$195,10,IF(LOG('Indicator Data'!R92)&lt;BN$194,0,10-(BN$195-LOG('Indicator Data'!R92))/(BN$195-BN$194)*10))),1)</f>
        <v>7.5</v>
      </c>
      <c r="BO89" s="35">
        <f t="shared" si="158"/>
        <v>8.1333333333333329</v>
      </c>
      <c r="BP89" s="36">
        <f>'Indicator Data'!Q92/'Indicator Data'!$CC92</f>
        <v>0.83042446737823539</v>
      </c>
      <c r="BQ89" s="36">
        <f>'Indicator Data'!R92/'Indicator Data'!$CC92</f>
        <v>6.6231652855179794E-3</v>
      </c>
      <c r="BR89" s="35">
        <f t="shared" si="133"/>
        <v>8.3000000000000007</v>
      </c>
      <c r="BS89" s="35">
        <f t="shared" si="134"/>
        <v>0.1</v>
      </c>
      <c r="BT89" s="35">
        <f t="shared" si="135"/>
        <v>2.8333333333333335</v>
      </c>
      <c r="BU89" s="35">
        <f t="shared" si="159"/>
        <v>6.1</v>
      </c>
      <c r="BV89" s="35">
        <f>ROUND(IF('Indicator Data'!S92=0,0,IF(LOG('Indicator Data'!S92)&gt;BV$195,10,IF(LOG('Indicator Data'!S92)&lt;BV$194,0,10-(BV$195-LOG('Indicator Data'!S92))/(BV$195-BV$194)*10))),1)</f>
        <v>6.8</v>
      </c>
      <c r="BW89" s="35">
        <f>ROUND(IF('Indicator Data'!T92=0,0,IF(LOG('Indicator Data'!T92)&gt;BW$195,10,IF(LOG('Indicator Data'!T92)&lt;BW$194,0,10-(BW$195-LOG('Indicator Data'!T92))/(BW$195-BW$194)*10))),1)</f>
        <v>9.4</v>
      </c>
      <c r="BX89" s="35">
        <f t="shared" si="160"/>
        <v>8.5333333333333332</v>
      </c>
      <c r="BY89" s="36">
        <f>'Indicator Data'!S92/'Indicator Data'!$CC92</f>
        <v>1.1823552937730859E-2</v>
      </c>
      <c r="BZ89" s="36">
        <f>'Indicator Data'!T92/'Indicator Data'!$CC92</f>
        <v>0.76899421474734031</v>
      </c>
      <c r="CA89" s="35">
        <f t="shared" si="136"/>
        <v>0.2</v>
      </c>
      <c r="CB89" s="35">
        <f t="shared" si="137"/>
        <v>7.7</v>
      </c>
      <c r="CC89" s="35">
        <f t="shared" si="161"/>
        <v>5.2</v>
      </c>
      <c r="CD89" s="35">
        <f t="shared" si="162"/>
        <v>7.2</v>
      </c>
      <c r="CE89" s="35">
        <f t="shared" si="163"/>
        <v>6.7</v>
      </c>
      <c r="CF89" s="35">
        <f>ROUND(IF('Indicator Data'!U92=0,0,IF(LOG('Indicator Data'!U92)&gt;CF$195,10,IF(LOG('Indicator Data'!U92)&lt;CF$194,0,10-(CF$195-LOG('Indicator Data'!U92))/(CF$195-CF$194)*10))),1)</f>
        <v>8.6</v>
      </c>
      <c r="CG89" s="36">
        <f>'Indicator Data'!U92/'Indicator Data'!$CC92</f>
        <v>0.23503518534876189</v>
      </c>
      <c r="CH89" s="35">
        <f t="shared" si="138"/>
        <v>2.6</v>
      </c>
      <c r="CI89" s="35">
        <f t="shared" si="164"/>
        <v>6.5</v>
      </c>
      <c r="CJ89" s="35">
        <f>ROUND(IF('Indicator Data'!V92=0,0,IF(LOG('Indicator Data'!V92)&gt;CJ$195,10,IF(LOG('Indicator Data'!V92)&lt;CJ$194,0,10-(CJ$195-LOG('Indicator Data'!V92))/(CJ$195-CJ$194)*10))),1)</f>
        <v>9.1</v>
      </c>
      <c r="CK89" s="36">
        <f>IF('Indicator Data'!V92/'Indicator Data'!$CC92&gt;1,1,'Indicator Data'!V92/'Indicator Data'!$CC92)</f>
        <v>0.5184066308774814</v>
      </c>
      <c r="CL89" s="35">
        <f t="shared" si="139"/>
        <v>5.2</v>
      </c>
      <c r="CM89" s="35">
        <f t="shared" si="165"/>
        <v>7.7</v>
      </c>
      <c r="CN89" s="35">
        <f>ROUND(IF('Indicator Data'!W92=0,0,IF(LOG('Indicator Data'!W92)&gt;CN$195,10,IF(LOG('Indicator Data'!W92)&lt;CN$194,0,10-(CN$195-LOG('Indicator Data'!W92))/(CN$195-CN$194)*10))),1)</f>
        <v>9.1</v>
      </c>
      <c r="CO89" s="36">
        <f>'Indicator Data'!W92/'Indicator Data'!$CC92</f>
        <v>0.47887079042353847</v>
      </c>
      <c r="CP89" s="35">
        <f t="shared" si="140"/>
        <v>4.8</v>
      </c>
      <c r="CQ89" s="35">
        <f t="shared" si="166"/>
        <v>7.5</v>
      </c>
      <c r="CR89" s="35">
        <f t="shared" si="141"/>
        <v>7.1</v>
      </c>
      <c r="CS89" s="35">
        <f>IF('Indicator Data'!BS92="No data","x",ROUND(IF('Indicator Data'!BS92&gt;CS$195,0,IF('Indicator Data'!BS92&lt;CS$194,10,(CS$195-'Indicator Data'!BS92)/(CS$195-CS$194)*10)),1))</f>
        <v>7.9</v>
      </c>
      <c r="CT89" s="35">
        <f>IF('Indicator Data'!BT92="No data","x",ROUND(IF('Indicator Data'!BT92&gt;CT$195,0,IF('Indicator Data'!BT92&lt;CT$194,10,(CT$195-'Indicator Data'!BT92)/(CT$195-CT$194)*10)),1))</f>
        <v>6.8</v>
      </c>
      <c r="CU89" s="35">
        <f>IF('Indicator Data'!AC92="No data","x",ROUND(IF('Indicator Data'!AC92&gt;CU$195,0,IF('Indicator Data'!AC92&lt;CU$194,10,(CU$195-'Indicator Data'!AC92)/(CU$195-CU$194)*10)),1))</f>
        <v>7.5</v>
      </c>
      <c r="CV89" s="35">
        <f t="shared" si="142"/>
        <v>7.4</v>
      </c>
      <c r="CW89" s="35">
        <f>IF('Indicator Data'!X92="No data","x",ROUND(IF(LOG('Indicator Data'!X92)&gt;CW$195,10,IF(LOG('Indicator Data'!X92)&lt;CW$194,0,10-(CW$195-LOG('Indicator Data'!X92))/(CW$195-CW$194)*10)),1))</f>
        <v>6.5</v>
      </c>
      <c r="CX89" s="35">
        <f>IF('Indicator Data'!Y92="No data","x",ROUND(IF('Indicator Data'!Y92&gt;CX$195,10,IF('Indicator Data'!Y92&lt;CX$194,0,10-(CX$195-'Indicator Data'!Y92)/(CX$195-CX$194)*10)),1))</f>
        <v>8</v>
      </c>
      <c r="CY89" s="35">
        <f>IF('Indicator Data'!Z92="No data","x",ROUND(IF('Indicator Data'!Z92&gt;CY$195,10,IF('Indicator Data'!Z92&lt;CY$194,0,10-(CY$195-'Indicator Data'!Z92)/(CY$195-CY$194)*10)),1))</f>
        <v>2.8</v>
      </c>
      <c r="CZ89" s="35">
        <f>IF('Indicator Data'!AA92="No data","x",ROUND(IF('Indicator Data'!AA92&gt;CZ$195,10,IF('Indicator Data'!AA92&lt;CZ$194,0,10-(CZ$195-'Indicator Data'!AA92)/(CZ$195-CZ$194)*10)),1))</f>
        <v>4.0999999999999996</v>
      </c>
      <c r="DA89" s="35">
        <f t="shared" si="167"/>
        <v>5.4</v>
      </c>
      <c r="DB89" s="35">
        <f t="shared" si="168"/>
        <v>6.1</v>
      </c>
      <c r="DC89" s="35">
        <f>IF('Indicator Data'!AF92="No data","x",ROUND(IF('Indicator Data'!AF92&gt;DC$195,10,IF('Indicator Data'!AF92&lt;DC$194,0,10-(DC$195-'Indicator Data'!AF92)/(DC$195-DC$194)*10)),1))</f>
        <v>5.2</v>
      </c>
      <c r="DD89" s="35">
        <f>IF('Indicator Data'!AG92="No data","x",ROUND(IF('Indicator Data'!AG92&gt;DD$195,10,IF('Indicator Data'!AG92&lt;DD$194,0,10-(DD$195-'Indicator Data'!AG92)/(DD$195-DD$194)*10)),1))</f>
        <v>5.4</v>
      </c>
      <c r="DE89" s="35">
        <f t="shared" si="169"/>
        <v>5.3</v>
      </c>
      <c r="DF89" s="35">
        <f>IF('Indicator Data'!AB92="No data","x",ROUND(IF('Indicator Data'!AB92&gt;DF$195,10,IF('Indicator Data'!AB92&lt;DF$194,0,10-(DF$195-'Indicator Data'!AB92)/(DF$195-DF$194)*10)),1))</f>
        <v>3.4</v>
      </c>
      <c r="DG89" s="35">
        <f t="shared" si="170"/>
        <v>6.4</v>
      </c>
      <c r="DH89" s="144">
        <f>IF('Indicator Data'!AD92="No data","x",'Indicator Data'!AD92/'Indicator Data'!$CB92)</f>
        <v>1.2595938725677082E-4</v>
      </c>
      <c r="DI89" s="35">
        <f t="shared" si="171"/>
        <v>8.6999999999999993</v>
      </c>
      <c r="DJ89" s="35">
        <f>IF('Indicator Data'!AE92="No data","x",ROUND(IF('Indicator Data'!AE92&gt;DJ$195,0,IF('Indicator Data'!AE92&lt;DJ$194,10,(DJ$195-'Indicator Data'!AE92)/(DJ$195-DJ$194)*10)),1))</f>
        <v>4</v>
      </c>
      <c r="DK89" s="35">
        <f t="shared" si="172"/>
        <v>6.4</v>
      </c>
      <c r="DL89" s="35">
        <f t="shared" si="173"/>
        <v>6</v>
      </c>
      <c r="DM89" s="37">
        <f t="shared" si="143"/>
        <v>6.4</v>
      </c>
      <c r="DN89" s="38">
        <f t="shared" si="144"/>
        <v>5.0999999999999996</v>
      </c>
      <c r="DO89" s="35">
        <f>ROUND(IF('Indicator Data'!AH92=0,0,IF('Indicator Data'!AH92&gt;DO$195,10,IF('Indicator Data'!AH92&lt;DO$194,0,10-(DO$195-'Indicator Data'!AH92)/(DO$195-DO$194)*10))),1)</f>
        <v>10</v>
      </c>
      <c r="DP89" s="35">
        <f>ROUND(IF('Indicator Data'!AI92=0,0,IF(LOG('Indicator Data'!AI92)&gt;LOG(DP$195),10,IF(LOG('Indicator Data'!AI92)&lt;LOG(DP$194),0,10-(LOG(DP$195)-LOG('Indicator Data'!AI92))/(LOG(DP$195)-LOG(DP$194))*10))),1)</f>
        <v>7.5</v>
      </c>
      <c r="DQ89" s="37">
        <f t="shared" si="145"/>
        <v>9.1</v>
      </c>
      <c r="DR89" s="35">
        <f>'Indicator Data'!AJ92</f>
        <v>0</v>
      </c>
      <c r="DS89" s="35">
        <f>'Indicator Data'!AK92</f>
        <v>0</v>
      </c>
      <c r="DT89" s="37">
        <f t="shared" si="146"/>
        <v>0</v>
      </c>
      <c r="DU89" s="38">
        <f t="shared" si="147"/>
        <v>6.4</v>
      </c>
      <c r="DV89" s="13"/>
      <c r="DW89" s="83"/>
    </row>
    <row r="90" spans="1:127" s="2" customFormat="1" x14ac:dyDescent="0.3">
      <c r="A90" s="98" t="str">
        <f>'Indicator Data'!A93</f>
        <v>Kiribati</v>
      </c>
      <c r="B90" s="39" t="str">
        <f>'Indicator Data'!B93</f>
        <v>KIR</v>
      </c>
      <c r="C90" s="35">
        <f>ROUND(IF('Indicator Data'!C93=0,0.1,IF(LOG('Indicator Data'!C93)&gt;C$195,10,IF(LOG('Indicator Data'!C93)&lt;C$194,0,10-(C$195-LOG('Indicator Data'!C93))/(C$195-C$194)*10))),1)</f>
        <v>0.1</v>
      </c>
      <c r="D90" s="35">
        <f>ROUND(IF('Indicator Data'!D93=0,0.1,IF(LOG('Indicator Data'!D93)&gt;D$195,10,IF(LOG('Indicator Data'!D93)&lt;D$194,0,10-(D$195-LOG('Indicator Data'!D93))/(D$195-D$194)*10))),1)</f>
        <v>0.1</v>
      </c>
      <c r="E90" s="35">
        <f t="shared" si="107"/>
        <v>0.1</v>
      </c>
      <c r="F90" s="35">
        <f>IF('Indicator Data'!E93="No data",0.1,(ROUND(IF('Indicator Data'!E93=0,0,IF(LOG('Indicator Data'!E93)&gt;F$195,10,IF(LOG('Indicator Data'!E93)&lt;F$194,0,10-(F$195-LOG('Indicator Data'!E93))/(F$195-F$194)*10))),1)))</f>
        <v>0.1</v>
      </c>
      <c r="G90" s="35">
        <f>ROUND(IF('Indicator Data'!F93=0,0,IF(LOG('Indicator Data'!F93)&gt;G$195,10,IF(LOG('Indicator Data'!F93)&lt;G$194,0,10-(G$195-LOG('Indicator Data'!F93))/(G$195-G$194)*10))),1)</f>
        <v>5.8</v>
      </c>
      <c r="H90" s="35">
        <f>ROUND(IF('Indicator Data'!G93=0,0,IF(LOG('Indicator Data'!G93)&gt;H$195,10,IF(LOG('Indicator Data'!G93)&lt;H$194,0,10-(H$195-LOG('Indicator Data'!G93))/(H$195-H$194)*10))),1)</f>
        <v>0</v>
      </c>
      <c r="I90" s="35">
        <f>ROUND(IF('Indicator Data'!H93=0,0,IF(LOG('Indicator Data'!H93)&gt;I$195,10,IF(LOG('Indicator Data'!H93)&lt;I$194,0,10-(I$195-LOG('Indicator Data'!H93))/(I$195-I$194)*10))),1)</f>
        <v>0</v>
      </c>
      <c r="J90" s="35">
        <f t="shared" si="108"/>
        <v>0</v>
      </c>
      <c r="K90" s="35">
        <f>ROUND(IF('Indicator Data'!I93=0,0,IF(LOG('Indicator Data'!I93)&gt;K$195,10,IF(LOG('Indicator Data'!I93)&lt;K$194,0,10-(K$195-LOG('Indicator Data'!I93))/(K$195-K$194)*10))),1)</f>
        <v>0</v>
      </c>
      <c r="L90" s="35">
        <f t="shared" si="109"/>
        <v>0</v>
      </c>
      <c r="M90" s="35">
        <f>ROUND(IF('Indicator Data'!J93=0,0,IF(LOG('Indicator Data'!J93)&gt;M$195,10,IF(LOG('Indicator Data'!J93)&lt;M$194,0,10-(M$195-LOG('Indicator Data'!J93))/(M$195-M$194)*10))),1)</f>
        <v>6</v>
      </c>
      <c r="N90" s="36">
        <f>'Indicator Data'!C93/'Indicator Data'!$CC93</f>
        <v>0</v>
      </c>
      <c r="O90" s="36">
        <f>'Indicator Data'!D93/'Indicator Data'!$CC93</f>
        <v>0</v>
      </c>
      <c r="P90" s="36" t="str">
        <f>IF(F90=0.1,"x",'Indicator Data'!E93/'Indicator Data'!$CC93)</f>
        <v>x</v>
      </c>
      <c r="Q90" s="36">
        <f>'Indicator Data'!F93/'Indicator Data'!$CC93</f>
        <v>2.6092446689312962E-4</v>
      </c>
      <c r="R90" s="36">
        <f>'Indicator Data'!G93/'Indicator Data'!$CC93</f>
        <v>1.2084941398260622E-5</v>
      </c>
      <c r="S90" s="36">
        <f>'Indicator Data'!H93/'Indicator Data'!$CC93</f>
        <v>0</v>
      </c>
      <c r="T90" s="36">
        <f>'Indicator Data'!I93/'Indicator Data'!$CC93</f>
        <v>0</v>
      </c>
      <c r="U90" s="36">
        <f>'Indicator Data'!J93/'Indicator Data'!$CC93</f>
        <v>2.134205986447792E-2</v>
      </c>
      <c r="V90" s="35">
        <f t="shared" si="110"/>
        <v>0</v>
      </c>
      <c r="W90" s="35">
        <f t="shared" si="111"/>
        <v>0</v>
      </c>
      <c r="X90" s="35">
        <f t="shared" si="112"/>
        <v>0</v>
      </c>
      <c r="Y90" s="35">
        <f t="shared" si="113"/>
        <v>0.1</v>
      </c>
      <c r="Z90" s="35">
        <f t="shared" si="114"/>
        <v>10</v>
      </c>
      <c r="AA90" s="35">
        <f t="shared" si="115"/>
        <v>0</v>
      </c>
      <c r="AB90" s="35">
        <f t="shared" si="116"/>
        <v>0</v>
      </c>
      <c r="AC90" s="35">
        <f t="shared" si="117"/>
        <v>0</v>
      </c>
      <c r="AD90" s="35">
        <f t="shared" si="118"/>
        <v>0</v>
      </c>
      <c r="AE90" s="35">
        <f t="shared" si="119"/>
        <v>0</v>
      </c>
      <c r="AF90" s="35">
        <f t="shared" si="120"/>
        <v>7.1</v>
      </c>
      <c r="AG90" s="35">
        <f>ROUND(IF('Indicator Data'!K93=0,0,IF('Indicator Data'!K93&gt;AG$195,10,IF('Indicator Data'!K93&lt;AG$194,0,10-(AG$195-'Indicator Data'!K93)/(AG$195-AG$194)*10))),1)</f>
        <v>1</v>
      </c>
      <c r="AH90" s="35">
        <f t="shared" si="121"/>
        <v>0.1</v>
      </c>
      <c r="AI90" s="35">
        <f t="shared" si="122"/>
        <v>0.1</v>
      </c>
      <c r="AJ90" s="35">
        <f t="shared" si="123"/>
        <v>0</v>
      </c>
      <c r="AK90" s="35">
        <f t="shared" si="124"/>
        <v>0</v>
      </c>
      <c r="AL90" s="35">
        <f t="shared" si="125"/>
        <v>0</v>
      </c>
      <c r="AM90" s="35">
        <f t="shared" si="126"/>
        <v>0</v>
      </c>
      <c r="AN90" s="35">
        <f t="shared" si="127"/>
        <v>6.6</v>
      </c>
      <c r="AO90" s="143">
        <f t="shared" si="128"/>
        <v>0.1</v>
      </c>
      <c r="AP90" s="143">
        <f t="shared" si="148"/>
        <v>0.1</v>
      </c>
      <c r="AQ90" s="143">
        <f t="shared" si="129"/>
        <v>8.6999999999999993</v>
      </c>
      <c r="AR90" s="143">
        <f t="shared" si="130"/>
        <v>0</v>
      </c>
      <c r="AS90" s="35">
        <f t="shared" si="131"/>
        <v>3.8</v>
      </c>
      <c r="AT90" s="35" t="str">
        <f>IF('Indicator Data'!L93="No data","x",IF('Indicator Data'!CD93&lt;1000,"x",ROUND((IF('Indicator Data'!L93&gt;AT$195,10,IF('Indicator Data'!L93&lt;AT$194,0,10-(AT$195-'Indicator Data'!L93)/(AT$195-AT$194)*10))),1)))</f>
        <v>x</v>
      </c>
      <c r="AU90" s="143">
        <f t="shared" si="132"/>
        <v>3.8</v>
      </c>
      <c r="AV90" s="35" t="str">
        <f>IF('Indicator Data'!M93="No data","x",ROUND(IF('Indicator Data'!M93=0,0,IF(LOG('Indicator Data'!M93)&gt;AV$195,10,IF(LOG('Indicator Data'!M93)&lt;AV$194,0,10-(AV$195-LOG('Indicator Data'!M93))/(AV$195-AV$194)*10))),1))</f>
        <v>x</v>
      </c>
      <c r="AW90" s="36" t="str">
        <f>IF(AV90="x","x",'Indicator Data'!M93/'Indicator Data'!$CC93)</f>
        <v>x</v>
      </c>
      <c r="AX90" s="35" t="str">
        <f t="shared" si="149"/>
        <v>x</v>
      </c>
      <c r="AY90" s="35" t="str">
        <f t="shared" si="150"/>
        <v>x</v>
      </c>
      <c r="AZ90" s="35" t="str">
        <f>IF('Indicator Data'!N93="No data","x",ROUND(IF('Indicator Data'!N93=0,0,IF(LOG('Indicator Data'!N93)&gt;AZ$195,10,IF(LOG('Indicator Data'!N93)&lt;AZ$194,0,10-(AZ$195-LOG('Indicator Data'!N93))/(AZ$195-AZ$194)*10))),1))</f>
        <v>x</v>
      </c>
      <c r="BA90" s="36" t="str">
        <f>IF(AZ90="x","x",'Indicator Data'!N93/'Indicator Data'!$CC93)</f>
        <v>x</v>
      </c>
      <c r="BB90" s="35" t="str">
        <f t="shared" si="151"/>
        <v>x</v>
      </c>
      <c r="BC90" s="35" t="str">
        <f t="shared" si="152"/>
        <v>x</v>
      </c>
      <c r="BD90" s="35" t="str">
        <f>IF('Indicator Data'!O93="No data","x",ROUND(IF('Indicator Data'!O93=0,0,IF(LOG('Indicator Data'!O93)&gt;BD$195,10,IF(LOG('Indicator Data'!O93)&lt;BD$194,0,10-(BD$195-LOG('Indicator Data'!O93))/(BD$195-BD$194)*10))),1))</f>
        <v>x</v>
      </c>
      <c r="BE90" s="36" t="str">
        <f>IF(BD90="x","x",'Indicator Data'!O93/'Indicator Data'!$CC93)</f>
        <v>x</v>
      </c>
      <c r="BF90" s="35" t="str">
        <f t="shared" si="153"/>
        <v>x</v>
      </c>
      <c r="BG90" s="35" t="str">
        <f t="shared" si="154"/>
        <v>x</v>
      </c>
      <c r="BH90" s="35" t="str">
        <f>IF('Indicator Data'!P93="No data","x",ROUND(IF('Indicator Data'!P93=0,0,IF(LOG('Indicator Data'!P93)&gt;BH$195,10,IF(LOG('Indicator Data'!P93)&lt;BH$194,0,10-(BH$195-LOG('Indicator Data'!P93))/(BH$195-BH$194)*10))),1))</f>
        <v>x</v>
      </c>
      <c r="BI90" s="36" t="str">
        <f>IF(BH90="x","x",'Indicator Data'!P93/'Indicator Data'!$CC93)</f>
        <v>x</v>
      </c>
      <c r="BJ90" s="35" t="str">
        <f t="shared" si="155"/>
        <v>x</v>
      </c>
      <c r="BK90" s="35" t="str">
        <f t="shared" si="156"/>
        <v>x</v>
      </c>
      <c r="BL90" s="35" t="str">
        <f t="shared" si="157"/>
        <v>x</v>
      </c>
      <c r="BM90" s="35">
        <f>ROUND(IF('Indicator Data'!Q93=0,0,IF(LOG('Indicator Data'!Q93)&gt;BM$195,10,IF(LOG('Indicator Data'!Q93)&lt;BM$194,0,10-(BM$195-LOG('Indicator Data'!Q93))/(BM$195-BM$194)*10))),1)</f>
        <v>0</v>
      </c>
      <c r="BN90" s="35">
        <f>ROUND(IF('Indicator Data'!R93=0,0,IF(LOG('Indicator Data'!R93)&gt;BN$195,10,IF(LOG('Indicator Data'!R93)&lt;BN$194,0,10-(BN$195-LOG('Indicator Data'!R93))/(BN$195-BN$194)*10))),1)</f>
        <v>0</v>
      </c>
      <c r="BO90" s="35">
        <f t="shared" si="158"/>
        <v>0</v>
      </c>
      <c r="BP90" s="36">
        <f>'Indicator Data'!Q93/'Indicator Data'!$CC93</f>
        <v>0</v>
      </c>
      <c r="BQ90" s="36">
        <f>'Indicator Data'!R93/'Indicator Data'!$CC93</f>
        <v>0</v>
      </c>
      <c r="BR90" s="35">
        <f t="shared" si="133"/>
        <v>0</v>
      </c>
      <c r="BS90" s="35">
        <f t="shared" si="134"/>
        <v>0</v>
      </c>
      <c r="BT90" s="35">
        <f t="shared" si="135"/>
        <v>0</v>
      </c>
      <c r="BU90" s="35">
        <f t="shared" si="159"/>
        <v>0</v>
      </c>
      <c r="BV90" s="35">
        <f>ROUND(IF('Indicator Data'!S93=0,0,IF(LOG('Indicator Data'!S93)&gt;BV$195,10,IF(LOG('Indicator Data'!S93)&lt;BV$194,0,10-(BV$195-LOG('Indicator Data'!S93))/(BV$195-BV$194)*10))),1)</f>
        <v>0</v>
      </c>
      <c r="BW90" s="35">
        <f>ROUND(IF('Indicator Data'!T93=0,0,IF(LOG('Indicator Data'!T93)&gt;BW$195,10,IF(LOG('Indicator Data'!T93)&lt;BW$194,0,10-(BW$195-LOG('Indicator Data'!T93))/(BW$195-BW$194)*10))),1)</f>
        <v>0</v>
      </c>
      <c r="BX90" s="35">
        <f t="shared" si="160"/>
        <v>0</v>
      </c>
      <c r="BY90" s="36">
        <f>'Indicator Data'!S93/'Indicator Data'!$CC93</f>
        <v>0</v>
      </c>
      <c r="BZ90" s="36">
        <f>'Indicator Data'!T93/'Indicator Data'!$CC93</f>
        <v>0</v>
      </c>
      <c r="CA90" s="35">
        <f t="shared" si="136"/>
        <v>0</v>
      </c>
      <c r="CB90" s="35">
        <f t="shared" si="137"/>
        <v>0</v>
      </c>
      <c r="CC90" s="35">
        <f t="shared" si="161"/>
        <v>0</v>
      </c>
      <c r="CD90" s="35">
        <f t="shared" si="162"/>
        <v>0</v>
      </c>
      <c r="CE90" s="35">
        <f t="shared" si="163"/>
        <v>0</v>
      </c>
      <c r="CF90" s="35">
        <f>ROUND(IF('Indicator Data'!U93=0,0,IF(LOG('Indicator Data'!U93)&gt;CF$195,10,IF(LOG('Indicator Data'!U93)&lt;CF$194,0,10-(CF$195-LOG('Indicator Data'!U93))/(CF$195-CF$194)*10))),1)</f>
        <v>0</v>
      </c>
      <c r="CG90" s="36">
        <f>'Indicator Data'!U93/'Indicator Data'!$CC93</f>
        <v>0</v>
      </c>
      <c r="CH90" s="35">
        <f t="shared" si="138"/>
        <v>0</v>
      </c>
      <c r="CI90" s="35">
        <f t="shared" si="164"/>
        <v>0</v>
      </c>
      <c r="CJ90" s="35">
        <f>ROUND(IF('Indicator Data'!V93=0,0,IF(LOG('Indicator Data'!V93)&gt;CJ$195,10,IF(LOG('Indicator Data'!V93)&lt;CJ$194,0,10-(CJ$195-LOG('Indicator Data'!V93))/(CJ$195-CJ$194)*10))),1)</f>
        <v>5</v>
      </c>
      <c r="CK90" s="36">
        <f>IF('Indicator Data'!V93/'Indicator Data'!$CC93&gt;1,1,'Indicator Data'!V93/'Indicator Data'!$CC93)</f>
        <v>0.26854066820566636</v>
      </c>
      <c r="CL90" s="35">
        <f t="shared" si="139"/>
        <v>2.7</v>
      </c>
      <c r="CM90" s="35">
        <f t="shared" si="165"/>
        <v>3.9</v>
      </c>
      <c r="CN90" s="35">
        <f>ROUND(IF('Indicator Data'!W93=0,0,IF(LOG('Indicator Data'!W93)&gt;CN$195,10,IF(LOG('Indicator Data'!W93)&lt;CN$194,0,10-(CN$195-LOG('Indicator Data'!W93))/(CN$195-CN$194)*10))),1)</f>
        <v>5.2</v>
      </c>
      <c r="CO90" s="36">
        <f>'Indicator Data'!W93/'Indicator Data'!$CC93</f>
        <v>0.36114480341206184</v>
      </c>
      <c r="CP90" s="35">
        <f t="shared" si="140"/>
        <v>3.6</v>
      </c>
      <c r="CQ90" s="35">
        <f t="shared" si="166"/>
        <v>4.4000000000000004</v>
      </c>
      <c r="CR90" s="35">
        <f t="shared" si="141"/>
        <v>2.2999999999999998</v>
      </c>
      <c r="CS90" s="35">
        <f>IF('Indicator Data'!BS93="No data","x",ROUND(IF('Indicator Data'!BS93&gt;CS$195,0,IF('Indicator Data'!BS93&lt;CS$194,10,(CS$195-'Indicator Data'!BS93)/(CS$195-CS$194)*10)),1))</f>
        <v>5.8</v>
      </c>
      <c r="CT90" s="35">
        <f>IF('Indicator Data'!BT93="No data","x",ROUND(IF('Indicator Data'!BT93&gt;CT$195,0,IF('Indicator Data'!BT93&lt;CT$194,10,(CT$195-'Indicator Data'!BT93)/(CT$195-CT$194)*10)),1))</f>
        <v>4.7</v>
      </c>
      <c r="CU90" s="35" t="str">
        <f>IF('Indicator Data'!AC93="No data","x",ROUND(IF('Indicator Data'!AC93&gt;CU$195,0,IF('Indicator Data'!AC93&lt;CU$194,10,(CU$195-'Indicator Data'!AC93)/(CU$195-CU$194)*10)),1))</f>
        <v>x</v>
      </c>
      <c r="CV90" s="35">
        <f t="shared" si="142"/>
        <v>5.3</v>
      </c>
      <c r="CW90" s="35">
        <f>IF('Indicator Data'!X93="No data","x",ROUND(IF(LOG('Indicator Data'!X93)&gt;CW$195,10,IF(LOG('Indicator Data'!X93)&lt;CW$194,0,10-(CW$195-LOG('Indicator Data'!X93))/(CW$195-CW$194)*10)),1))</f>
        <v>7.2</v>
      </c>
      <c r="CX90" s="35">
        <f>IF('Indicator Data'!Y93="No data","x",ROUND(IF('Indicator Data'!Y93&gt;CX$195,10,IF('Indicator Data'!Y93&lt;CX$194,0,10-(CX$195-'Indicator Data'!Y93)/(CX$195-CX$194)*10)),1))</f>
        <v>5.9</v>
      </c>
      <c r="CY90" s="35">
        <f>IF('Indicator Data'!Z93="No data","x",ROUND(IF('Indicator Data'!Z93&gt;CY$195,10,IF('Indicator Data'!Z93&lt;CY$194,0,10-(CY$195-'Indicator Data'!Z93)/(CY$195-CY$194)*10)),1))</f>
        <v>5.5</v>
      </c>
      <c r="CZ90" s="35" t="str">
        <f>IF('Indicator Data'!AA93="No data","x",ROUND(IF('Indicator Data'!AA93&gt;CZ$195,10,IF('Indicator Data'!AA93&lt;CZ$194,0,10-(CZ$195-'Indicator Data'!AA93)/(CZ$195-CZ$194)*10)),1))</f>
        <v>x</v>
      </c>
      <c r="DA90" s="35">
        <f t="shared" si="167"/>
        <v>6.2</v>
      </c>
      <c r="DB90" s="35">
        <f t="shared" si="168"/>
        <v>5.9</v>
      </c>
      <c r="DC90" s="35" t="str">
        <f>IF('Indicator Data'!AF93="No data","x",ROUND(IF('Indicator Data'!AF93&gt;DC$195,10,IF('Indicator Data'!AF93&lt;DC$194,0,10-(DC$195-'Indicator Data'!AF93)/(DC$195-DC$194)*10)),1))</f>
        <v>x</v>
      </c>
      <c r="DD90" s="35">
        <f>IF('Indicator Data'!AG93="No data","x",ROUND(IF('Indicator Data'!AG93&gt;DD$195,10,IF('Indicator Data'!AG93&lt;DD$194,0,10-(DD$195-'Indicator Data'!AG93)/(DD$195-DD$194)*10)),1))</f>
        <v>5.0999999999999996</v>
      </c>
      <c r="DE90" s="35">
        <f t="shared" si="169"/>
        <v>5.9</v>
      </c>
      <c r="DF90" s="35">
        <f>IF('Indicator Data'!AB93="No data","x",ROUND(IF('Indicator Data'!AB93&gt;DF$195,10,IF('Indicator Data'!AB93&lt;DF$194,0,10-(DF$195-'Indicator Data'!AB93)/(DF$195-DF$194)*10)),1))</f>
        <v>9.5</v>
      </c>
      <c r="DG90" s="35">
        <f t="shared" si="170"/>
        <v>6.7</v>
      </c>
      <c r="DH90" s="144" t="str">
        <f>IF('Indicator Data'!AD93="No data","x",'Indicator Data'!AD93/'Indicator Data'!$CB93)</f>
        <v>x</v>
      </c>
      <c r="DI90" s="35" t="str">
        <f t="shared" si="171"/>
        <v>x</v>
      </c>
      <c r="DJ90" s="35">
        <f>IF('Indicator Data'!AE93="No data","x",ROUND(IF('Indicator Data'!AE93&gt;DJ$195,0,IF('Indicator Data'!AE93&lt;DJ$194,10,(DJ$195-'Indicator Data'!AE93)/(DJ$195-DJ$194)*10)),1))</f>
        <v>2</v>
      </c>
      <c r="DK90" s="35">
        <f t="shared" si="172"/>
        <v>2</v>
      </c>
      <c r="DL90" s="35">
        <f t="shared" si="173"/>
        <v>4.9000000000000004</v>
      </c>
      <c r="DM90" s="37">
        <f t="shared" si="143"/>
        <v>4.5</v>
      </c>
      <c r="DN90" s="38">
        <f t="shared" si="144"/>
        <v>3.8</v>
      </c>
      <c r="DO90" s="35">
        <f>ROUND(IF('Indicator Data'!AH93=0,0,IF('Indicator Data'!AH93&gt;DO$195,10,IF('Indicator Data'!AH93&lt;DO$194,0,10-(DO$195-'Indicator Data'!AH93)/(DO$195-DO$194)*10))),1)</f>
        <v>0</v>
      </c>
      <c r="DP90" s="35">
        <f>ROUND(IF('Indicator Data'!AI93=0,0,IF(LOG('Indicator Data'!AI93)&gt;LOG(DP$195),10,IF(LOG('Indicator Data'!AI93)&lt;LOG(DP$194),0,10-(LOG(DP$195)-LOG('Indicator Data'!AI93))/(LOG(DP$195)-LOG(DP$194))*10))),1)</f>
        <v>0</v>
      </c>
      <c r="DQ90" s="37">
        <f t="shared" si="145"/>
        <v>0</v>
      </c>
      <c r="DR90" s="35">
        <f>'Indicator Data'!AJ93</f>
        <v>0</v>
      </c>
      <c r="DS90" s="35">
        <f>'Indicator Data'!AK93</f>
        <v>0</v>
      </c>
      <c r="DT90" s="37">
        <f t="shared" si="146"/>
        <v>0</v>
      </c>
      <c r="DU90" s="38">
        <f t="shared" si="147"/>
        <v>0</v>
      </c>
      <c r="DV90" s="13"/>
      <c r="DW90" s="83"/>
    </row>
    <row r="91" spans="1:127" s="2" customFormat="1" x14ac:dyDescent="0.3">
      <c r="A91" s="98" t="str">
        <f>'Indicator Data'!A94</f>
        <v>Korea DPR</v>
      </c>
      <c r="B91" s="39" t="str">
        <f>'Indicator Data'!B94</f>
        <v>PRK</v>
      </c>
      <c r="C91" s="35">
        <f>ROUND(IF('Indicator Data'!C94=0,0.1,IF(LOG('Indicator Data'!C94)&gt;C$195,10,IF(LOG('Indicator Data'!C94)&lt;C$194,0,10-(C$195-LOG('Indicator Data'!C94))/(C$195-C$194)*10))),1)</f>
        <v>8.6999999999999993</v>
      </c>
      <c r="D91" s="35">
        <f>ROUND(IF('Indicator Data'!D94=0,0.1,IF(LOG('Indicator Data'!D94)&gt;D$195,10,IF(LOG('Indicator Data'!D94)&lt;D$194,0,10-(D$195-LOG('Indicator Data'!D94))/(D$195-D$194)*10))),1)</f>
        <v>0.1</v>
      </c>
      <c r="E91" s="35">
        <f t="shared" si="107"/>
        <v>6</v>
      </c>
      <c r="F91" s="35">
        <f>IF('Indicator Data'!E94="No data",0.1,(ROUND(IF('Indicator Data'!E94=0,0,IF(LOG('Indicator Data'!E94)&gt;F$195,10,IF(LOG('Indicator Data'!E94)&lt;F$194,0,10-(F$195-LOG('Indicator Data'!E94))/(F$195-F$194)*10))),1)))</f>
        <v>8.4</v>
      </c>
      <c r="G91" s="35">
        <f>ROUND(IF('Indicator Data'!F94=0,0,IF(LOG('Indicator Data'!F94)&gt;G$195,10,IF(LOG('Indicator Data'!F94)&lt;G$194,0,10-(G$195-LOG('Indicator Data'!F94))/(G$195-G$194)*10))),1)</f>
        <v>4.8</v>
      </c>
      <c r="H91" s="35">
        <f>ROUND(IF('Indicator Data'!G94=0,0,IF(LOG('Indicator Data'!G94)&gt;H$195,10,IF(LOG('Indicator Data'!G94)&lt;H$194,0,10-(H$195-LOG('Indicator Data'!G94))/(H$195-H$194)*10))),1)</f>
        <v>8.6999999999999993</v>
      </c>
      <c r="I91" s="35">
        <f>ROUND(IF('Indicator Data'!H94=0,0,IF(LOG('Indicator Data'!H94)&gt;I$195,10,IF(LOG('Indicator Data'!H94)&lt;I$194,0,10-(I$195-LOG('Indicator Data'!H94))/(I$195-I$194)*10))),1)</f>
        <v>9.3000000000000007</v>
      </c>
      <c r="J91" s="35">
        <f t="shared" si="108"/>
        <v>9</v>
      </c>
      <c r="K91" s="35">
        <f>ROUND(IF('Indicator Data'!I94=0,0,IF(LOG('Indicator Data'!I94)&gt;K$195,10,IF(LOG('Indicator Data'!I94)&lt;K$194,0,10-(K$195-LOG('Indicator Data'!I94))/(K$195-K$194)*10))),1)</f>
        <v>7.3</v>
      </c>
      <c r="L91" s="35">
        <f t="shared" si="109"/>
        <v>8.3000000000000007</v>
      </c>
      <c r="M91" s="35">
        <f>ROUND(IF('Indicator Data'!J94=0,0,IF(LOG('Indicator Data'!J94)&gt;M$195,10,IF(LOG('Indicator Data'!J94)&lt;M$194,0,10-(M$195-LOG('Indicator Data'!J94))/(M$195-M$194)*10))),1)</f>
        <v>10</v>
      </c>
      <c r="N91" s="36">
        <f>'Indicator Data'!C94/'Indicator Data'!$CC94</f>
        <v>1.2001765623695509E-3</v>
      </c>
      <c r="O91" s="36">
        <f>'Indicator Data'!D94/'Indicator Data'!$CC94</f>
        <v>0</v>
      </c>
      <c r="P91" s="36">
        <f>IF(F91=0.1,"x",'Indicator Data'!E94/'Indicator Data'!$CC94)</f>
        <v>9.0540088676033994E-3</v>
      </c>
      <c r="Q91" s="36">
        <f>'Indicator Data'!F94/'Indicator Data'!$CC94</f>
        <v>3.0112292994446468E-7</v>
      </c>
      <c r="R91" s="36">
        <f>'Indicator Data'!G94/'Indicator Data'!$CC94</f>
        <v>1.2614662132769993E-2</v>
      </c>
      <c r="S91" s="36">
        <f>'Indicator Data'!H94/'Indicator Data'!$CC94</f>
        <v>1.3918094962104843E-3</v>
      </c>
      <c r="T91" s="36">
        <f>'Indicator Data'!I94/'Indicator Data'!$CC94</f>
        <v>1.7028049165960118E-3</v>
      </c>
      <c r="U91" s="36">
        <f>'Indicator Data'!J94/'Indicator Data'!$CC94</f>
        <v>2.4321442861684615E-2</v>
      </c>
      <c r="V91" s="35">
        <f t="shared" si="110"/>
        <v>6</v>
      </c>
      <c r="W91" s="35">
        <f t="shared" si="111"/>
        <v>0</v>
      </c>
      <c r="X91" s="35">
        <f t="shared" si="112"/>
        <v>3.6</v>
      </c>
      <c r="Y91" s="35">
        <f t="shared" si="113"/>
        <v>6</v>
      </c>
      <c r="Z91" s="35">
        <f t="shared" si="114"/>
        <v>4.4000000000000004</v>
      </c>
      <c r="AA91" s="35">
        <f t="shared" si="115"/>
        <v>7</v>
      </c>
      <c r="AB91" s="35">
        <f t="shared" si="116"/>
        <v>2.8</v>
      </c>
      <c r="AC91" s="35">
        <f t="shared" si="117"/>
        <v>5.3</v>
      </c>
      <c r="AD91" s="35">
        <f t="shared" si="118"/>
        <v>1.7</v>
      </c>
      <c r="AE91" s="35">
        <f t="shared" si="119"/>
        <v>3.7</v>
      </c>
      <c r="AF91" s="35">
        <f t="shared" si="120"/>
        <v>8.1</v>
      </c>
      <c r="AG91" s="35">
        <f>ROUND(IF('Indicator Data'!K94=0,0,IF('Indicator Data'!K94&gt;AG$195,10,IF('Indicator Data'!K94&lt;AG$194,0,10-(AG$195-'Indicator Data'!K94)/(AG$195-AG$194)*10))),1)</f>
        <v>3.8</v>
      </c>
      <c r="AH91" s="35">
        <f t="shared" si="121"/>
        <v>7.4</v>
      </c>
      <c r="AI91" s="35">
        <f t="shared" si="122"/>
        <v>0.1</v>
      </c>
      <c r="AJ91" s="35">
        <f t="shared" si="123"/>
        <v>7.9</v>
      </c>
      <c r="AK91" s="35">
        <f t="shared" si="124"/>
        <v>6.1</v>
      </c>
      <c r="AL91" s="35">
        <f t="shared" si="125"/>
        <v>7.1</v>
      </c>
      <c r="AM91" s="35">
        <f t="shared" si="126"/>
        <v>4.5</v>
      </c>
      <c r="AN91" s="35">
        <f t="shared" si="127"/>
        <v>9.3000000000000007</v>
      </c>
      <c r="AO91" s="143">
        <f t="shared" si="128"/>
        <v>4.9000000000000004</v>
      </c>
      <c r="AP91" s="143">
        <f t="shared" si="148"/>
        <v>7.4</v>
      </c>
      <c r="AQ91" s="143">
        <f t="shared" si="129"/>
        <v>4.5999999999999996</v>
      </c>
      <c r="AR91" s="143">
        <f t="shared" si="130"/>
        <v>6.5</v>
      </c>
      <c r="AS91" s="35">
        <f t="shared" si="131"/>
        <v>6.6</v>
      </c>
      <c r="AT91" s="35">
        <f>IF('Indicator Data'!L94="No data","x",IF('Indicator Data'!CD94&lt;1000,"x",ROUND((IF('Indicator Data'!L94&gt;AT$195,10,IF('Indicator Data'!L94&lt;AT$194,0,10-(AT$195-'Indicator Data'!L94)/(AT$195-AT$194)*10))),1)))</f>
        <v>0.9</v>
      </c>
      <c r="AU91" s="143">
        <f t="shared" si="132"/>
        <v>3.8</v>
      </c>
      <c r="AV91" s="35">
        <f>IF('Indicator Data'!M94="No data","x",ROUND(IF('Indicator Data'!M94=0,0,IF(LOG('Indicator Data'!M94)&gt;AV$195,10,IF(LOG('Indicator Data'!M94)&lt;AV$194,0,10-(AV$195-LOG('Indicator Data'!M94))/(AV$195-AV$194)*10))),1))</f>
        <v>0</v>
      </c>
      <c r="AW91" s="36">
        <f>IF(AV91="x","x",'Indicator Data'!M94/'Indicator Data'!$CC94)</f>
        <v>0</v>
      </c>
      <c r="AX91" s="35">
        <f t="shared" si="149"/>
        <v>0</v>
      </c>
      <c r="AY91" s="35">
        <f t="shared" si="150"/>
        <v>0</v>
      </c>
      <c r="AZ91" s="35" t="str">
        <f>IF('Indicator Data'!N94="No data","x",ROUND(IF('Indicator Data'!N94=0,0,IF(LOG('Indicator Data'!N94)&gt;AZ$195,10,IF(LOG('Indicator Data'!N94)&lt;AZ$194,0,10-(AZ$195-LOG('Indicator Data'!N94))/(AZ$195-AZ$194)*10))),1))</f>
        <v>x</v>
      </c>
      <c r="BA91" s="36" t="str">
        <f>IF(AZ91="x","x",'Indicator Data'!N94/'Indicator Data'!$CC94)</f>
        <v>x</v>
      </c>
      <c r="BB91" s="35" t="str">
        <f t="shared" si="151"/>
        <v>x</v>
      </c>
      <c r="BC91" s="35" t="str">
        <f t="shared" si="152"/>
        <v>x</v>
      </c>
      <c r="BD91" s="35" t="str">
        <f>IF('Indicator Data'!O94="No data","x",ROUND(IF('Indicator Data'!O94=0,0,IF(LOG('Indicator Data'!O94)&gt;BD$195,10,IF(LOG('Indicator Data'!O94)&lt;BD$194,0,10-(BD$195-LOG('Indicator Data'!O94))/(BD$195-BD$194)*10))),1))</f>
        <v>x</v>
      </c>
      <c r="BE91" s="36" t="str">
        <f>IF(BD91="x","x",'Indicator Data'!O94/'Indicator Data'!$CC94)</f>
        <v>x</v>
      </c>
      <c r="BF91" s="35" t="str">
        <f t="shared" si="153"/>
        <v>x</v>
      </c>
      <c r="BG91" s="35" t="str">
        <f t="shared" si="154"/>
        <v>x</v>
      </c>
      <c r="BH91" s="35" t="str">
        <f>IF('Indicator Data'!P94="No data","x",ROUND(IF('Indicator Data'!P94=0,0,IF(LOG('Indicator Data'!P94)&gt;BH$195,10,IF(LOG('Indicator Data'!P94)&lt;BH$194,0,10-(BH$195-LOG('Indicator Data'!P94))/(BH$195-BH$194)*10))),1))</f>
        <v>x</v>
      </c>
      <c r="BI91" s="36" t="str">
        <f>IF(BH91="x","x",'Indicator Data'!P94/'Indicator Data'!$CC94)</f>
        <v>x</v>
      </c>
      <c r="BJ91" s="35" t="str">
        <f t="shared" si="155"/>
        <v>x</v>
      </c>
      <c r="BK91" s="35" t="str">
        <f t="shared" si="156"/>
        <v>x</v>
      </c>
      <c r="BL91" s="35">
        <f t="shared" si="157"/>
        <v>0</v>
      </c>
      <c r="BM91" s="35">
        <f>ROUND(IF('Indicator Data'!Q94=0,0,IF(LOG('Indicator Data'!Q94)&gt;BM$195,10,IF(LOG('Indicator Data'!Q94)&lt;BM$194,0,10-(BM$195-LOG('Indicator Data'!Q94))/(BM$195-BM$194)*10))),1)</f>
        <v>7.7</v>
      </c>
      <c r="BN91" s="35">
        <f>ROUND(IF('Indicator Data'!R94=0,0,IF(LOG('Indicator Data'!R94)&gt;BN$195,10,IF(LOG('Indicator Data'!R94)&lt;BN$194,0,10-(BN$195-LOG('Indicator Data'!R94))/(BN$195-BN$194)*10))),1)</f>
        <v>10</v>
      </c>
      <c r="BO91" s="35">
        <f t="shared" si="158"/>
        <v>9.2333333333333325</v>
      </c>
      <c r="BP91" s="36">
        <f>'Indicator Data'!Q94/'Indicator Data'!$CC94</f>
        <v>0.10157603495643754</v>
      </c>
      <c r="BQ91" s="36">
        <f>'Indicator Data'!R94/'Indicator Data'!$CC94</f>
        <v>0.83626554413444176</v>
      </c>
      <c r="BR91" s="35">
        <f t="shared" si="133"/>
        <v>1</v>
      </c>
      <c r="BS91" s="35">
        <f t="shared" si="134"/>
        <v>10</v>
      </c>
      <c r="BT91" s="35">
        <f t="shared" si="135"/>
        <v>7</v>
      </c>
      <c r="BU91" s="35">
        <f t="shared" si="159"/>
        <v>8.3000000000000007</v>
      </c>
      <c r="BV91" s="35">
        <f>ROUND(IF('Indicator Data'!S94=0,0,IF(LOG('Indicator Data'!S94)&gt;BV$195,10,IF(LOG('Indicator Data'!S94)&lt;BV$194,0,10-(BV$195-LOG('Indicator Data'!S94))/(BV$195-BV$194)*10))),1)</f>
        <v>0</v>
      </c>
      <c r="BW91" s="35">
        <f>ROUND(IF('Indicator Data'!T94=0,0,IF(LOG('Indicator Data'!T94)&gt;BW$195,10,IF(LOG('Indicator Data'!T94)&lt;BW$194,0,10-(BW$195-LOG('Indicator Data'!T94))/(BW$195-BW$194)*10))),1)</f>
        <v>0</v>
      </c>
      <c r="BX91" s="35">
        <f t="shared" si="160"/>
        <v>0</v>
      </c>
      <c r="BY91" s="36">
        <f>'Indicator Data'!S94/'Indicator Data'!$CC94</f>
        <v>0</v>
      </c>
      <c r="BZ91" s="36">
        <f>'Indicator Data'!T94/'Indicator Data'!$CC94</f>
        <v>0</v>
      </c>
      <c r="CA91" s="35">
        <f t="shared" si="136"/>
        <v>0</v>
      </c>
      <c r="CB91" s="35">
        <f t="shared" si="137"/>
        <v>0</v>
      </c>
      <c r="CC91" s="35">
        <f t="shared" si="161"/>
        <v>0</v>
      </c>
      <c r="CD91" s="35">
        <f t="shared" si="162"/>
        <v>0</v>
      </c>
      <c r="CE91" s="35">
        <f t="shared" si="163"/>
        <v>5.5</v>
      </c>
      <c r="CF91" s="35">
        <f>ROUND(IF('Indicator Data'!U94=0,0,IF(LOG('Indicator Data'!U94)&gt;CF$195,10,IF(LOG('Indicator Data'!U94)&lt;CF$194,0,10-(CF$195-LOG('Indicator Data'!U94))/(CF$195-CF$194)*10))),1)</f>
        <v>0</v>
      </c>
      <c r="CG91" s="36">
        <f>'Indicator Data'!U94/'Indicator Data'!$CC94</f>
        <v>0</v>
      </c>
      <c r="CH91" s="35">
        <f t="shared" si="138"/>
        <v>0</v>
      </c>
      <c r="CI91" s="35">
        <f t="shared" si="164"/>
        <v>0</v>
      </c>
      <c r="CJ91" s="35">
        <f>ROUND(IF('Indicator Data'!V94=0,0,IF(LOG('Indicator Data'!V94)&gt;CJ$195,10,IF(LOG('Indicator Data'!V94)&lt;CJ$194,0,10-(CJ$195-LOG('Indicator Data'!V94))/(CJ$195-CJ$194)*10))),1)</f>
        <v>7.8</v>
      </c>
      <c r="CK91" s="36">
        <f>IF('Indicator Data'!V94/'Indicator Data'!$CC94&gt;1,1,'Indicator Data'!V94/'Indicator Data'!$CC94)</f>
        <v>0.1194816992080419</v>
      </c>
      <c r="CL91" s="35">
        <f t="shared" si="139"/>
        <v>1.2</v>
      </c>
      <c r="CM91" s="35">
        <f t="shared" si="165"/>
        <v>5.4</v>
      </c>
      <c r="CN91" s="35">
        <f>ROUND(IF('Indicator Data'!W94=0,0,IF(LOG('Indicator Data'!W94)&gt;CN$195,10,IF(LOG('Indicator Data'!W94)&lt;CN$194,0,10-(CN$195-LOG('Indicator Data'!W94))/(CN$195-CN$194)*10))),1)</f>
        <v>0</v>
      </c>
      <c r="CO91" s="36">
        <f>'Indicator Data'!W94/'Indicator Data'!$CC94</f>
        <v>0</v>
      </c>
      <c r="CP91" s="35">
        <f t="shared" si="140"/>
        <v>0</v>
      </c>
      <c r="CQ91" s="35">
        <f t="shared" si="166"/>
        <v>0</v>
      </c>
      <c r="CR91" s="35">
        <f t="shared" si="141"/>
        <v>3.2</v>
      </c>
      <c r="CS91" s="35">
        <f>IF('Indicator Data'!BS94="No data","x",ROUND(IF('Indicator Data'!BS94&gt;CS$195,0,IF('Indicator Data'!BS94&lt;CS$194,10,(CS$195-'Indicator Data'!BS94)/(CS$195-CS$194)*10)),1))</f>
        <v>1.9</v>
      </c>
      <c r="CT91" s="35">
        <f>IF('Indicator Data'!BT94="No data","x",ROUND(IF('Indicator Data'!BT94&gt;CT$195,0,IF('Indicator Data'!BT94&lt;CT$194,10,(CT$195-'Indicator Data'!BT94)/(CT$195-CT$194)*10)),1))</f>
        <v>0.9</v>
      </c>
      <c r="CU91" s="35" t="str">
        <f>IF('Indicator Data'!AC94="No data","x",ROUND(IF('Indicator Data'!AC94&gt;CU$195,0,IF('Indicator Data'!AC94&lt;CU$194,10,(CU$195-'Indicator Data'!AC94)/(CU$195-CU$194)*10)),1))</f>
        <v>x</v>
      </c>
      <c r="CV91" s="35">
        <f t="shared" si="142"/>
        <v>1.4</v>
      </c>
      <c r="CW91" s="35">
        <f>IF('Indicator Data'!X94="No data","x",ROUND(IF(LOG('Indicator Data'!X94)&gt;CW$195,10,IF(LOG('Indicator Data'!X94)&lt;CW$194,0,10-(CW$195-LOG('Indicator Data'!X94))/(CW$195-CW$194)*10)),1))</f>
        <v>7.8</v>
      </c>
      <c r="CX91" s="35">
        <f>IF('Indicator Data'!Y94="No data","x",ROUND(IF('Indicator Data'!Y94&gt;CX$195,10,IF('Indicator Data'!Y94&lt;CX$194,0,10-(CX$195-'Indicator Data'!Y94)/(CX$195-CX$194)*10)),1))</f>
        <v>1.7</v>
      </c>
      <c r="CY91" s="35">
        <f>IF('Indicator Data'!Z94="No data","x",ROUND(IF('Indicator Data'!Z94&gt;CY$195,10,IF('Indicator Data'!Z94&lt;CY$194,0,10-(CY$195-'Indicator Data'!Z94)/(CY$195-CY$194)*10)),1))</f>
        <v>6.2</v>
      </c>
      <c r="CZ91" s="35">
        <f>IF('Indicator Data'!AA94="No data","x",ROUND(IF('Indicator Data'!AA94&gt;CZ$195,10,IF('Indicator Data'!AA94&lt;CZ$194,0,10-(CZ$195-'Indicator Data'!AA94)/(CZ$195-CZ$194)*10)),1))</f>
        <v>4.8</v>
      </c>
      <c r="DA91" s="35">
        <f t="shared" si="167"/>
        <v>5.0999999999999996</v>
      </c>
      <c r="DB91" s="35">
        <f t="shared" si="168"/>
        <v>3.9</v>
      </c>
      <c r="DC91" s="35" t="str">
        <f>IF('Indicator Data'!AF94="No data","x",ROUND(IF('Indicator Data'!AF94&gt;DC$195,10,IF('Indicator Data'!AF94&lt;DC$194,0,10-(DC$195-'Indicator Data'!AF94)/(DC$195-DC$194)*10)),1))</f>
        <v>x</v>
      </c>
      <c r="DD91" s="35">
        <f>IF('Indicator Data'!AG94="No data","x",ROUND(IF('Indicator Data'!AG94&gt;DD$195,10,IF('Indicator Data'!AG94&lt;DD$194,0,10-(DD$195-'Indicator Data'!AG94)/(DD$195-DD$194)*10)),1))</f>
        <v>1.2</v>
      </c>
      <c r="DE91" s="35">
        <f t="shared" si="169"/>
        <v>4.3</v>
      </c>
      <c r="DF91" s="35">
        <f>IF('Indicator Data'!AB94="No data","x",ROUND(IF('Indicator Data'!AB94&gt;DF$195,10,IF('Indicator Data'!AB94&lt;DF$194,0,10-(DF$195-'Indicator Data'!AB94)/(DF$195-DF$194)*10)),1))</f>
        <v>0</v>
      </c>
      <c r="DG91" s="35">
        <f t="shared" si="170"/>
        <v>0.9</v>
      </c>
      <c r="DH91" s="144" t="str">
        <f>IF('Indicator Data'!AD94="No data","x",'Indicator Data'!AD94/'Indicator Data'!$CB94)</f>
        <v>x</v>
      </c>
      <c r="DI91" s="35" t="str">
        <f t="shared" si="171"/>
        <v>x</v>
      </c>
      <c r="DJ91" s="35">
        <f>IF('Indicator Data'!AE94="No data","x",ROUND(IF('Indicator Data'!AE94&gt;DJ$195,0,IF('Indicator Data'!AE94&lt;DJ$194,10,(DJ$195-'Indicator Data'!AE94)/(DJ$195-DJ$194)*10)),1))</f>
        <v>8</v>
      </c>
      <c r="DK91" s="35">
        <f t="shared" si="172"/>
        <v>8</v>
      </c>
      <c r="DL91" s="35">
        <f t="shared" si="173"/>
        <v>4.4000000000000004</v>
      </c>
      <c r="DM91" s="37">
        <f t="shared" si="143"/>
        <v>3</v>
      </c>
      <c r="DN91" s="38">
        <f t="shared" si="144"/>
        <v>5.2</v>
      </c>
      <c r="DO91" s="35">
        <f>ROUND(IF('Indicator Data'!AH94=0,0,IF('Indicator Data'!AH94&gt;DO$195,10,IF('Indicator Data'!AH94&lt;DO$194,0,10-(DO$195-'Indicator Data'!AH94)/(DO$195-DO$194)*10))),1)</f>
        <v>2.9</v>
      </c>
      <c r="DP91" s="35">
        <f>ROUND(IF('Indicator Data'!AI94=0,0,IF(LOG('Indicator Data'!AI94)&gt;LOG(DP$195),10,IF(LOG('Indicator Data'!AI94)&lt;LOG(DP$194),0,10-(LOG(DP$195)-LOG('Indicator Data'!AI94))/(LOG(DP$195)-LOG(DP$194))*10))),1)</f>
        <v>5.3</v>
      </c>
      <c r="DQ91" s="37">
        <f t="shared" si="145"/>
        <v>4.2</v>
      </c>
      <c r="DR91" s="35">
        <f>'Indicator Data'!AJ94</f>
        <v>0</v>
      </c>
      <c r="DS91" s="35">
        <f>'Indicator Data'!AK94</f>
        <v>0</v>
      </c>
      <c r="DT91" s="37">
        <f t="shared" si="146"/>
        <v>0</v>
      </c>
      <c r="DU91" s="38">
        <f t="shared" si="147"/>
        <v>2.9</v>
      </c>
      <c r="DV91" s="13"/>
      <c r="DW91" s="83"/>
    </row>
    <row r="92" spans="1:127" s="2" customFormat="1" x14ac:dyDescent="0.3">
      <c r="A92" s="98" t="str">
        <f>'Indicator Data'!A95</f>
        <v>Korea Republic of</v>
      </c>
      <c r="B92" s="39" t="str">
        <f>'Indicator Data'!B95</f>
        <v>KOR</v>
      </c>
      <c r="C92" s="35">
        <f>ROUND(IF('Indicator Data'!C95=0,0.1,IF(LOG('Indicator Data'!C95)&gt;C$195,10,IF(LOG('Indicator Data'!C95)&lt;C$194,0,10-(C$195-LOG('Indicator Data'!C95))/(C$195-C$194)*10))),1)</f>
        <v>10</v>
      </c>
      <c r="D92" s="35">
        <f>ROUND(IF('Indicator Data'!D95=0,0.1,IF(LOG('Indicator Data'!D95)&gt;D$195,10,IF(LOG('Indicator Data'!D95)&lt;D$194,0,10-(D$195-LOG('Indicator Data'!D95))/(D$195-D$194)*10))),1)</f>
        <v>0.1</v>
      </c>
      <c r="E92" s="35">
        <f t="shared" si="107"/>
        <v>7.6</v>
      </c>
      <c r="F92" s="35">
        <f>IF('Indicator Data'!E95="No data",0.1,(ROUND(IF('Indicator Data'!E95=0,0,IF(LOG('Indicator Data'!E95)&gt;F$195,10,IF(LOG('Indicator Data'!E95)&lt;F$194,0,10-(F$195-LOG('Indicator Data'!E95))/(F$195-F$194)*10))),1)))</f>
        <v>7.1</v>
      </c>
      <c r="G92" s="35">
        <f>ROUND(IF('Indicator Data'!F95=0,0,IF(LOG('Indicator Data'!F95)&gt;G$195,10,IF(LOG('Indicator Data'!F95)&lt;G$194,0,10-(G$195-LOG('Indicator Data'!F95))/(G$195-G$194)*10))),1)</f>
        <v>7.6</v>
      </c>
      <c r="H92" s="35">
        <f>ROUND(IF('Indicator Data'!G95=0,0,IF(LOG('Indicator Data'!G95)&gt;H$195,10,IF(LOG('Indicator Data'!G95)&lt;H$194,0,10-(H$195-LOG('Indicator Data'!G95))/(H$195-H$194)*10))),1)</f>
        <v>9.9</v>
      </c>
      <c r="I92" s="35">
        <f>ROUND(IF('Indicator Data'!H95=0,0,IF(LOG('Indicator Data'!H95)&gt;I$195,10,IF(LOG('Indicator Data'!H95)&lt;I$194,0,10-(I$195-LOG('Indicator Data'!H95))/(I$195-I$194)*10))),1)</f>
        <v>10</v>
      </c>
      <c r="J92" s="35">
        <f t="shared" si="108"/>
        <v>10</v>
      </c>
      <c r="K92" s="35">
        <f>ROUND(IF('Indicator Data'!I95=0,0,IF(LOG('Indicator Data'!I95)&gt;K$195,10,IF(LOG('Indicator Data'!I95)&lt;K$194,0,10-(K$195-LOG('Indicator Data'!I95))/(K$195-K$194)*10))),1)</f>
        <v>7.6</v>
      </c>
      <c r="L92" s="35">
        <f t="shared" si="109"/>
        <v>9.1</v>
      </c>
      <c r="M92" s="35">
        <f>ROUND(IF('Indicator Data'!J95=0,0,IF(LOG('Indicator Data'!J95)&gt;M$195,10,IF(LOG('Indicator Data'!J95)&lt;M$194,0,10-(M$195-LOG('Indicator Data'!J95))/(M$195-M$194)*10))),1)</f>
        <v>0</v>
      </c>
      <c r="N92" s="36">
        <f>'Indicator Data'!C95/'Indicator Data'!$CC95</f>
        <v>1.9070816622004637E-3</v>
      </c>
      <c r="O92" s="36">
        <f>'Indicator Data'!D95/'Indicator Data'!$CC95</f>
        <v>0</v>
      </c>
      <c r="P92" s="36">
        <f>IF(F92=0.1,"x",'Indicator Data'!E95/'Indicator Data'!$CC95)</f>
        <v>1.3922454560073691E-3</v>
      </c>
      <c r="Q92" s="36">
        <f>'Indicator Data'!F95/'Indicator Data'!$CC95</f>
        <v>7.7164819751063137E-6</v>
      </c>
      <c r="R92" s="36">
        <f>'Indicator Data'!G95/'Indicator Data'!$CC95</f>
        <v>1.8984183214377847E-2</v>
      </c>
      <c r="S92" s="36">
        <f>'Indicator Data'!H95/'Indicator Data'!$CC95</f>
        <v>5.0564548546511547E-3</v>
      </c>
      <c r="T92" s="36">
        <f>'Indicator Data'!I95/'Indicator Data'!$CC95</f>
        <v>1.2067180763403451E-3</v>
      </c>
      <c r="U92" s="36">
        <f>'Indicator Data'!J95/'Indicator Data'!$CC95</f>
        <v>0</v>
      </c>
      <c r="V92" s="35">
        <f t="shared" si="110"/>
        <v>9.5</v>
      </c>
      <c r="W92" s="35">
        <f t="shared" si="111"/>
        <v>0</v>
      </c>
      <c r="X92" s="35">
        <f t="shared" si="112"/>
        <v>6.9</v>
      </c>
      <c r="Y92" s="35">
        <f t="shared" si="113"/>
        <v>0.9</v>
      </c>
      <c r="Z92" s="35">
        <f t="shared" si="114"/>
        <v>7.5</v>
      </c>
      <c r="AA92" s="35">
        <f t="shared" si="115"/>
        <v>10</v>
      </c>
      <c r="AB92" s="35">
        <f t="shared" si="116"/>
        <v>10</v>
      </c>
      <c r="AC92" s="35">
        <f t="shared" si="117"/>
        <v>10</v>
      </c>
      <c r="AD92" s="35">
        <f t="shared" si="118"/>
        <v>1.2</v>
      </c>
      <c r="AE92" s="35">
        <f t="shared" si="119"/>
        <v>7.8</v>
      </c>
      <c r="AF92" s="35">
        <f t="shared" si="120"/>
        <v>0</v>
      </c>
      <c r="AG92" s="35">
        <f>ROUND(IF('Indicator Data'!K95=0,0,IF('Indicator Data'!K95&gt;AG$195,10,IF('Indicator Data'!K95&lt;AG$194,0,10-(AG$195-'Indicator Data'!K95)/(AG$195-AG$194)*10))),1)</f>
        <v>1</v>
      </c>
      <c r="AH92" s="35">
        <f t="shared" si="121"/>
        <v>9.8000000000000007</v>
      </c>
      <c r="AI92" s="35">
        <f t="shared" si="122"/>
        <v>0.1</v>
      </c>
      <c r="AJ92" s="35">
        <f t="shared" si="123"/>
        <v>10</v>
      </c>
      <c r="AK92" s="35">
        <f t="shared" si="124"/>
        <v>10</v>
      </c>
      <c r="AL92" s="35">
        <f t="shared" si="125"/>
        <v>10</v>
      </c>
      <c r="AM92" s="35">
        <f t="shared" si="126"/>
        <v>4.4000000000000004</v>
      </c>
      <c r="AN92" s="35">
        <f t="shared" si="127"/>
        <v>0</v>
      </c>
      <c r="AO92" s="143">
        <f t="shared" si="128"/>
        <v>7.3</v>
      </c>
      <c r="AP92" s="143">
        <f t="shared" si="148"/>
        <v>4.7</v>
      </c>
      <c r="AQ92" s="143">
        <f t="shared" si="129"/>
        <v>7.6</v>
      </c>
      <c r="AR92" s="143">
        <f t="shared" si="130"/>
        <v>8.5</v>
      </c>
      <c r="AS92" s="35">
        <f t="shared" si="131"/>
        <v>0.5</v>
      </c>
      <c r="AT92" s="35">
        <f>IF('Indicator Data'!L95="No data","x",IF('Indicator Data'!CD95&lt;1000,"x",ROUND((IF('Indicator Data'!L95&gt;AT$195,10,IF('Indicator Data'!L95&lt;AT$194,0,10-(AT$195-'Indicator Data'!L95)/(AT$195-AT$194)*10))),1)))</f>
        <v>0</v>
      </c>
      <c r="AU92" s="143">
        <f t="shared" si="132"/>
        <v>0.3</v>
      </c>
      <c r="AV92" s="35">
        <f>IF('Indicator Data'!M95="No data","x",ROUND(IF('Indicator Data'!M95=0,0,IF(LOG('Indicator Data'!M95)&gt;AV$195,10,IF(LOG('Indicator Data'!M95)&lt;AV$194,0,10-(AV$195-LOG('Indicator Data'!M95))/(AV$195-AV$194)*10))),1))</f>
        <v>0</v>
      </c>
      <c r="AW92" s="36">
        <f>IF(AV92="x","x",'Indicator Data'!M95/'Indicator Data'!$CC95)</f>
        <v>0</v>
      </c>
      <c r="AX92" s="35">
        <f t="shared" si="149"/>
        <v>0</v>
      </c>
      <c r="AY92" s="35">
        <f t="shared" si="150"/>
        <v>0</v>
      </c>
      <c r="AZ92" s="35" t="str">
        <f>IF('Indicator Data'!N95="No data","x",ROUND(IF('Indicator Data'!N95=0,0,IF(LOG('Indicator Data'!N95)&gt;AZ$195,10,IF(LOG('Indicator Data'!N95)&lt;AZ$194,0,10-(AZ$195-LOG('Indicator Data'!N95))/(AZ$195-AZ$194)*10))),1))</f>
        <v>x</v>
      </c>
      <c r="BA92" s="36" t="str">
        <f>IF(AZ92="x","x",'Indicator Data'!N95/'Indicator Data'!$CC95)</f>
        <v>x</v>
      </c>
      <c r="BB92" s="35" t="str">
        <f t="shared" si="151"/>
        <v>x</v>
      </c>
      <c r="BC92" s="35" t="str">
        <f t="shared" si="152"/>
        <v>x</v>
      </c>
      <c r="BD92" s="35" t="str">
        <f>IF('Indicator Data'!O95="No data","x",ROUND(IF('Indicator Data'!O95=0,0,IF(LOG('Indicator Data'!O95)&gt;BD$195,10,IF(LOG('Indicator Data'!O95)&lt;BD$194,0,10-(BD$195-LOG('Indicator Data'!O95))/(BD$195-BD$194)*10))),1))</f>
        <v>x</v>
      </c>
      <c r="BE92" s="36" t="str">
        <f>IF(BD92="x","x",'Indicator Data'!O95/'Indicator Data'!$CC95)</f>
        <v>x</v>
      </c>
      <c r="BF92" s="35" t="str">
        <f t="shared" si="153"/>
        <v>x</v>
      </c>
      <c r="BG92" s="35" t="str">
        <f t="shared" si="154"/>
        <v>x</v>
      </c>
      <c r="BH92" s="35" t="str">
        <f>IF('Indicator Data'!P95="No data","x",ROUND(IF('Indicator Data'!P95=0,0,IF(LOG('Indicator Data'!P95)&gt;BH$195,10,IF(LOG('Indicator Data'!P95)&lt;BH$194,0,10-(BH$195-LOG('Indicator Data'!P95))/(BH$195-BH$194)*10))),1))</f>
        <v>x</v>
      </c>
      <c r="BI92" s="36" t="str">
        <f>IF(BH92="x","x",'Indicator Data'!P95/'Indicator Data'!$CC95)</f>
        <v>x</v>
      </c>
      <c r="BJ92" s="35" t="str">
        <f t="shared" si="155"/>
        <v>x</v>
      </c>
      <c r="BK92" s="35" t="str">
        <f t="shared" si="156"/>
        <v>x</v>
      </c>
      <c r="BL92" s="35">
        <f t="shared" si="157"/>
        <v>0</v>
      </c>
      <c r="BM92" s="35">
        <f>ROUND(IF('Indicator Data'!Q95=0,0,IF(LOG('Indicator Data'!Q95)&gt;BM$195,10,IF(LOG('Indicator Data'!Q95)&lt;BM$194,0,10-(BM$195-LOG('Indicator Data'!Q95))/(BM$195-BM$194)*10))),1)</f>
        <v>7.3</v>
      </c>
      <c r="BN92" s="35">
        <f>ROUND(IF('Indicator Data'!R95=0,0,IF(LOG('Indicator Data'!R95)&gt;BN$195,10,IF(LOG('Indicator Data'!R95)&lt;BN$194,0,10-(BN$195-LOG('Indicator Data'!R95))/(BN$195-BN$194)*10))),1)</f>
        <v>8.9</v>
      </c>
      <c r="BO92" s="35">
        <f t="shared" si="158"/>
        <v>8.3666666666666671</v>
      </c>
      <c r="BP92" s="36">
        <f>'Indicator Data'!Q95/'Indicator Data'!$CC95</f>
        <v>2.4729991038394315E-2</v>
      </c>
      <c r="BQ92" s="36">
        <f>'Indicator Data'!R95/'Indicator Data'!$CC95</f>
        <v>4.4913240334427944E-2</v>
      </c>
      <c r="BR92" s="35">
        <f t="shared" si="133"/>
        <v>0.2</v>
      </c>
      <c r="BS92" s="35">
        <f t="shared" si="134"/>
        <v>0.6</v>
      </c>
      <c r="BT92" s="35">
        <f t="shared" si="135"/>
        <v>0.46666666666666662</v>
      </c>
      <c r="BU92" s="35">
        <f t="shared" si="159"/>
        <v>5.7</v>
      </c>
      <c r="BV92" s="35">
        <f>ROUND(IF('Indicator Data'!S95=0,0,IF(LOG('Indicator Data'!S95)&gt;BV$195,10,IF(LOG('Indicator Data'!S95)&lt;BV$194,0,10-(BV$195-LOG('Indicator Data'!S95))/(BV$195-BV$194)*10))),1)</f>
        <v>0</v>
      </c>
      <c r="BW92" s="35">
        <f>ROUND(IF('Indicator Data'!T95=0,0,IF(LOG('Indicator Data'!T95)&gt;BW$195,10,IF(LOG('Indicator Data'!T95)&lt;BW$194,0,10-(BW$195-LOG('Indicator Data'!T95))/(BW$195-BW$194)*10))),1)</f>
        <v>0</v>
      </c>
      <c r="BX92" s="35">
        <f t="shared" si="160"/>
        <v>0</v>
      </c>
      <c r="BY92" s="36">
        <f>'Indicator Data'!S95/'Indicator Data'!$CC95</f>
        <v>0</v>
      </c>
      <c r="BZ92" s="36">
        <f>'Indicator Data'!T95/'Indicator Data'!$CC95</f>
        <v>0</v>
      </c>
      <c r="CA92" s="35">
        <f t="shared" si="136"/>
        <v>0</v>
      </c>
      <c r="CB92" s="35">
        <f t="shared" si="137"/>
        <v>0</v>
      </c>
      <c r="CC92" s="35">
        <f t="shared" si="161"/>
        <v>0</v>
      </c>
      <c r="CD92" s="35">
        <f t="shared" si="162"/>
        <v>0</v>
      </c>
      <c r="CE92" s="35">
        <f t="shared" si="163"/>
        <v>3.4</v>
      </c>
      <c r="CF92" s="35">
        <f>ROUND(IF('Indicator Data'!U95=0,0,IF(LOG('Indicator Data'!U95)&gt;CF$195,10,IF(LOG('Indicator Data'!U95)&lt;CF$194,0,10-(CF$195-LOG('Indicator Data'!U95))/(CF$195-CF$194)*10))),1)</f>
        <v>2.5</v>
      </c>
      <c r="CG92" s="36">
        <f>'Indicator Data'!U95/'Indicator Data'!$CC95</f>
        <v>1.1672537634935877E-5</v>
      </c>
      <c r="CH92" s="35">
        <f t="shared" si="138"/>
        <v>0</v>
      </c>
      <c r="CI92" s="35">
        <f t="shared" si="164"/>
        <v>1.3</v>
      </c>
      <c r="CJ92" s="35">
        <f>ROUND(IF('Indicator Data'!V95=0,0,IF(LOG('Indicator Data'!V95)&gt;CJ$195,10,IF(LOG('Indicator Data'!V95)&lt;CJ$194,0,10-(CJ$195-LOG('Indicator Data'!V95))/(CJ$195-CJ$194)*10))),1)</f>
        <v>8.4</v>
      </c>
      <c r="CK92" s="36">
        <f>IF('Indicator Data'!V95/'Indicator Data'!$CC95&gt;1,1,'Indicator Data'!V95/'Indicator Data'!$CC95)</f>
        <v>0.15457482731415167</v>
      </c>
      <c r="CL92" s="35">
        <f t="shared" si="139"/>
        <v>1.5</v>
      </c>
      <c r="CM92" s="35">
        <f t="shared" si="165"/>
        <v>6</v>
      </c>
      <c r="CN92" s="35">
        <f>ROUND(IF('Indicator Data'!W95=0,0,IF(LOG('Indicator Data'!W95)&gt;CN$195,10,IF(LOG('Indicator Data'!W95)&lt;CN$194,0,10-(CN$195-LOG('Indicator Data'!W95))/(CN$195-CN$194)*10))),1)</f>
        <v>8.6999999999999993</v>
      </c>
      <c r="CO92" s="36">
        <f>'Indicator Data'!W95/'Indicator Data'!$CC95</f>
        <v>0.25366362751568294</v>
      </c>
      <c r="CP92" s="35">
        <f t="shared" si="140"/>
        <v>2.5</v>
      </c>
      <c r="CQ92" s="35">
        <f t="shared" si="166"/>
        <v>6.6</v>
      </c>
      <c r="CR92" s="35">
        <f t="shared" si="141"/>
        <v>4.5999999999999996</v>
      </c>
      <c r="CS92" s="35">
        <f>IF('Indicator Data'!BS95="No data","x",ROUND(IF('Indicator Data'!BS95&gt;CS$195,0,IF('Indicator Data'!BS95&lt;CS$194,10,(CS$195-'Indicator Data'!BS95)/(CS$195-CS$194)*10)),1))</f>
        <v>0</v>
      </c>
      <c r="CT92" s="35">
        <f>IF('Indicator Data'!BT95="No data","x",ROUND(IF('Indicator Data'!BT95&gt;CT$195,0,IF('Indicator Data'!BT95&lt;CT$194,10,(CT$195-'Indicator Data'!BT95)/(CT$195-CT$194)*10)),1))</f>
        <v>0</v>
      </c>
      <c r="CU92" s="35" t="str">
        <f>IF('Indicator Data'!AC95="No data","x",ROUND(IF('Indicator Data'!AC95&gt;CU$195,0,IF('Indicator Data'!AC95&lt;CU$194,10,(CU$195-'Indicator Data'!AC95)/(CU$195-CU$194)*10)),1))</f>
        <v>x</v>
      </c>
      <c r="CV92" s="35">
        <f t="shared" si="142"/>
        <v>0</v>
      </c>
      <c r="CW92" s="35">
        <f>IF('Indicator Data'!X95="No data","x",ROUND(IF(LOG('Indicator Data'!X95)&gt;CW$195,10,IF(LOG('Indicator Data'!X95)&lt;CW$194,0,10-(CW$195-LOG('Indicator Data'!X95))/(CW$195-CW$194)*10)),1))</f>
        <v>9.1</v>
      </c>
      <c r="CX92" s="35">
        <f>IF('Indicator Data'!Y95="No data","x",ROUND(IF('Indicator Data'!Y95&gt;CX$195,10,IF('Indicator Data'!Y95&lt;CX$194,0,10-(CX$195-'Indicator Data'!Y95)/(CX$195-CX$194)*10)),1))</f>
        <v>0.3</v>
      </c>
      <c r="CY92" s="35">
        <f>IF('Indicator Data'!Z95="No data","x",ROUND(IF('Indicator Data'!Z95&gt;CY$195,10,IF('Indicator Data'!Z95&lt;CY$194,0,10-(CY$195-'Indicator Data'!Z95)/(CY$195-CY$194)*10)),1))</f>
        <v>8.1</v>
      </c>
      <c r="CZ92" s="35">
        <f>IF('Indicator Data'!AA95="No data","x",ROUND(IF('Indicator Data'!AA95&gt;CZ$195,10,IF('Indicator Data'!AA95&lt;CZ$194,0,10-(CZ$195-'Indicator Data'!AA95)/(CZ$195-CZ$194)*10)),1))</f>
        <v>1.3</v>
      </c>
      <c r="DA92" s="35">
        <f t="shared" si="167"/>
        <v>4.7</v>
      </c>
      <c r="DB92" s="35">
        <f t="shared" si="168"/>
        <v>3.1</v>
      </c>
      <c r="DC92" s="35" t="str">
        <f>IF('Indicator Data'!AF95="No data","x",ROUND(IF('Indicator Data'!AF95&gt;DC$195,10,IF('Indicator Data'!AF95&lt;DC$194,0,10-(DC$195-'Indicator Data'!AF95)/(DC$195-DC$194)*10)),1))</f>
        <v>x</v>
      </c>
      <c r="DD92" s="35">
        <f>IF('Indicator Data'!AG95="No data","x",ROUND(IF('Indicator Data'!AG95&gt;DD$195,10,IF('Indicator Data'!AG95&lt;DD$194,0,10-(DD$195-'Indicator Data'!AG95)/(DD$195-DD$194)*10)),1))</f>
        <v>0</v>
      </c>
      <c r="DE92" s="35">
        <f t="shared" si="169"/>
        <v>3.8</v>
      </c>
      <c r="DF92" s="35">
        <f>IF('Indicator Data'!AB95="No data","x",ROUND(IF('Indicator Data'!AB95&gt;DF$195,10,IF('Indicator Data'!AB95&lt;DF$194,0,10-(DF$195-'Indicator Data'!AB95)/(DF$195-DF$194)*10)),1))</f>
        <v>0</v>
      </c>
      <c r="DG92" s="35">
        <f t="shared" si="170"/>
        <v>0</v>
      </c>
      <c r="DH92" s="144">
        <f>IF('Indicator Data'!AD95="No data","x",'Indicator Data'!AD95/'Indicator Data'!$CB95)</f>
        <v>3.7685406455570007E-4</v>
      </c>
      <c r="DI92" s="35">
        <f t="shared" si="171"/>
        <v>6.2</v>
      </c>
      <c r="DJ92" s="35">
        <f>IF('Indicator Data'!AE95="No data","x",ROUND(IF('Indicator Data'!AE95&gt;DJ$195,0,IF('Indicator Data'!AE95&lt;DJ$194,10,(DJ$195-'Indicator Data'!AE95)/(DJ$195-DJ$194)*10)),1))</f>
        <v>0</v>
      </c>
      <c r="DK92" s="35">
        <f t="shared" si="172"/>
        <v>3.1</v>
      </c>
      <c r="DL92" s="35">
        <f t="shared" si="173"/>
        <v>2.2999999999999998</v>
      </c>
      <c r="DM92" s="37">
        <f t="shared" si="143"/>
        <v>2.7</v>
      </c>
      <c r="DN92" s="38">
        <f t="shared" si="144"/>
        <v>5.9</v>
      </c>
      <c r="DO92" s="35">
        <f>ROUND(IF('Indicator Data'!AH95=0,0,IF('Indicator Data'!AH95&gt;DO$195,10,IF('Indicator Data'!AH95&lt;DO$194,0,10-(DO$195-'Indicator Data'!AH95)/(DO$195-DO$194)*10))),1)</f>
        <v>1.9</v>
      </c>
      <c r="DP92" s="35">
        <f>ROUND(IF('Indicator Data'!AI95=0,0,IF(LOG('Indicator Data'!AI95)&gt;LOG(DP$195),10,IF(LOG('Indicator Data'!AI95)&lt;LOG(DP$194),0,10-(LOG(DP$195)-LOG('Indicator Data'!AI95))/(LOG(DP$195)-LOG(DP$194))*10))),1)</f>
        <v>0.4</v>
      </c>
      <c r="DQ92" s="37">
        <f t="shared" si="145"/>
        <v>1.2</v>
      </c>
      <c r="DR92" s="35">
        <f>'Indicator Data'!AJ95</f>
        <v>0</v>
      </c>
      <c r="DS92" s="35">
        <f>'Indicator Data'!AK95</f>
        <v>0</v>
      </c>
      <c r="DT92" s="37">
        <f t="shared" si="146"/>
        <v>0</v>
      </c>
      <c r="DU92" s="38">
        <f t="shared" si="147"/>
        <v>0.8</v>
      </c>
      <c r="DV92" s="13"/>
      <c r="DW92" s="83"/>
    </row>
    <row r="93" spans="1:127" s="2" customFormat="1" x14ac:dyDescent="0.3">
      <c r="A93" s="98" t="str">
        <f>'Indicator Data'!A96</f>
        <v>Kuwait</v>
      </c>
      <c r="B93" s="39" t="str">
        <f>'Indicator Data'!B96</f>
        <v>KWT</v>
      </c>
      <c r="C93" s="35">
        <f>ROUND(IF('Indicator Data'!C96=0,0.1,IF(LOG('Indicator Data'!C96)&gt;C$195,10,IF(LOG('Indicator Data'!C96)&lt;C$194,0,10-(C$195-LOG('Indicator Data'!C96))/(C$195-C$194)*10))),1)</f>
        <v>0.5</v>
      </c>
      <c r="D93" s="35">
        <f>ROUND(IF('Indicator Data'!D96=0,0.1,IF(LOG('Indicator Data'!D96)&gt;D$195,10,IF(LOG('Indicator Data'!D96)&lt;D$194,0,10-(D$195-LOG('Indicator Data'!D96))/(D$195-D$194)*10))),1)</f>
        <v>0.1</v>
      </c>
      <c r="E93" s="35">
        <f t="shared" si="107"/>
        <v>0.3</v>
      </c>
      <c r="F93" s="35">
        <f>IF('Indicator Data'!E96="No data",0.1,(ROUND(IF('Indicator Data'!E96=0,0,IF(LOG('Indicator Data'!E96)&gt;F$195,10,IF(LOG('Indicator Data'!E96)&lt;F$194,0,10-(F$195-LOG('Indicator Data'!E96))/(F$195-F$194)*10))),1)))</f>
        <v>2.2999999999999998</v>
      </c>
      <c r="G93" s="35">
        <f>ROUND(IF('Indicator Data'!F96=0,0,IF(LOG('Indicator Data'!F96)&gt;G$195,10,IF(LOG('Indicator Data'!F96)&lt;G$194,0,10-(G$195-LOG('Indicator Data'!F96))/(G$195-G$194)*10))),1)</f>
        <v>0</v>
      </c>
      <c r="H93" s="35">
        <f>ROUND(IF('Indicator Data'!G96=0,0,IF(LOG('Indicator Data'!G96)&gt;H$195,10,IF(LOG('Indicator Data'!G96)&lt;H$194,0,10-(H$195-LOG('Indicator Data'!G96))/(H$195-H$194)*10))),1)</f>
        <v>0</v>
      </c>
      <c r="I93" s="35">
        <f>ROUND(IF('Indicator Data'!H96=0,0,IF(LOG('Indicator Data'!H96)&gt;I$195,10,IF(LOG('Indicator Data'!H96)&lt;I$194,0,10-(I$195-LOG('Indicator Data'!H96))/(I$195-I$194)*10))),1)</f>
        <v>0</v>
      </c>
      <c r="J93" s="35">
        <f t="shared" si="108"/>
        <v>0</v>
      </c>
      <c r="K93" s="35">
        <f>ROUND(IF('Indicator Data'!I96=0,0,IF(LOG('Indicator Data'!I96)&gt;K$195,10,IF(LOG('Indicator Data'!I96)&lt;K$194,0,10-(K$195-LOG('Indicator Data'!I96))/(K$195-K$194)*10))),1)</f>
        <v>0</v>
      </c>
      <c r="L93" s="35">
        <f t="shared" si="109"/>
        <v>0</v>
      </c>
      <c r="M93" s="35">
        <f>ROUND(IF('Indicator Data'!J96=0,0,IF(LOG('Indicator Data'!J96)&gt;M$195,10,IF(LOG('Indicator Data'!J96)&lt;M$194,0,10-(M$195-LOG('Indicator Data'!J96))/(M$195-M$194)*10))),1)</f>
        <v>0</v>
      </c>
      <c r="N93" s="36">
        <f>'Indicator Data'!C96/'Indicator Data'!$CC96</f>
        <v>4.2128224338962728E-6</v>
      </c>
      <c r="O93" s="36">
        <f>'Indicator Data'!D96/'Indicator Data'!$CC96</f>
        <v>0</v>
      </c>
      <c r="P93" s="36">
        <f>IF(F93=0.1,"x",'Indicator Data'!E96/'Indicator Data'!$CC96)</f>
        <v>2.1406912720064479E-4</v>
      </c>
      <c r="Q93" s="36">
        <f>'Indicator Data'!F96/'Indicator Data'!$CC96</f>
        <v>0</v>
      </c>
      <c r="R93" s="36">
        <f>'Indicator Data'!G96/'Indicator Data'!$CC96</f>
        <v>0</v>
      </c>
      <c r="S93" s="36">
        <f>'Indicator Data'!H96/'Indicator Data'!$CC96</f>
        <v>0</v>
      </c>
      <c r="T93" s="36">
        <f>'Indicator Data'!I96/'Indicator Data'!$CC96</f>
        <v>0</v>
      </c>
      <c r="U93" s="36">
        <f>'Indicator Data'!J96/'Indicator Data'!$CC96</f>
        <v>0</v>
      </c>
      <c r="V93" s="35">
        <f t="shared" si="110"/>
        <v>0</v>
      </c>
      <c r="W93" s="35">
        <f t="shared" si="111"/>
        <v>0</v>
      </c>
      <c r="X93" s="35">
        <f t="shared" si="112"/>
        <v>0</v>
      </c>
      <c r="Y93" s="35">
        <f t="shared" si="113"/>
        <v>0.1</v>
      </c>
      <c r="Z93" s="35">
        <f t="shared" si="114"/>
        <v>0</v>
      </c>
      <c r="AA93" s="35">
        <f t="shared" si="115"/>
        <v>0</v>
      </c>
      <c r="AB93" s="35">
        <f t="shared" si="116"/>
        <v>0</v>
      </c>
      <c r="AC93" s="35">
        <f t="shared" si="117"/>
        <v>0</v>
      </c>
      <c r="AD93" s="35">
        <f t="shared" si="118"/>
        <v>0</v>
      </c>
      <c r="AE93" s="35">
        <f t="shared" si="119"/>
        <v>0</v>
      </c>
      <c r="AF93" s="35">
        <f t="shared" si="120"/>
        <v>0</v>
      </c>
      <c r="AG93" s="35">
        <f>ROUND(IF('Indicator Data'!K96=0,0,IF('Indicator Data'!K96&gt;AG$195,10,IF('Indicator Data'!K96&lt;AG$194,0,10-(AG$195-'Indicator Data'!K96)/(AG$195-AG$194)*10))),1)</f>
        <v>0</v>
      </c>
      <c r="AH93" s="35">
        <f t="shared" si="121"/>
        <v>0.3</v>
      </c>
      <c r="AI93" s="35">
        <f t="shared" si="122"/>
        <v>0.1</v>
      </c>
      <c r="AJ93" s="35">
        <f t="shared" si="123"/>
        <v>0</v>
      </c>
      <c r="AK93" s="35">
        <f t="shared" si="124"/>
        <v>0</v>
      </c>
      <c r="AL93" s="35">
        <f t="shared" si="125"/>
        <v>0</v>
      </c>
      <c r="AM93" s="35">
        <f t="shared" si="126"/>
        <v>0</v>
      </c>
      <c r="AN93" s="35">
        <f t="shared" si="127"/>
        <v>0</v>
      </c>
      <c r="AO93" s="143">
        <f t="shared" si="128"/>
        <v>0.2</v>
      </c>
      <c r="AP93" s="143">
        <f t="shared" si="148"/>
        <v>1.3</v>
      </c>
      <c r="AQ93" s="143">
        <f t="shared" si="129"/>
        <v>0</v>
      </c>
      <c r="AR93" s="143">
        <f t="shared" si="130"/>
        <v>0</v>
      </c>
      <c r="AS93" s="35">
        <f t="shared" si="131"/>
        <v>0</v>
      </c>
      <c r="AT93" s="35">
        <f>IF('Indicator Data'!L96="No data","x",IF('Indicator Data'!CD96&lt;1000,"x",ROUND((IF('Indicator Data'!L96&gt;AT$195,10,IF('Indicator Data'!L96&lt;AT$194,0,10-(AT$195-'Indicator Data'!L96)/(AT$195-AT$194)*10))),1)))</f>
        <v>6.5</v>
      </c>
      <c r="AU93" s="143">
        <f t="shared" si="132"/>
        <v>3.3</v>
      </c>
      <c r="AV93" s="35">
        <f>IF('Indicator Data'!M96="No data","x",ROUND(IF('Indicator Data'!M96=0,0,IF(LOG('Indicator Data'!M96)&gt;AV$195,10,IF(LOG('Indicator Data'!M96)&lt;AV$194,0,10-(AV$195-LOG('Indicator Data'!M96))/(AV$195-AV$194)*10))),1))</f>
        <v>4</v>
      </c>
      <c r="AW93" s="36">
        <f>IF(AV93="x","x",'Indicator Data'!M96/'Indicator Data'!$CC96)</f>
        <v>1.59143274779775E-3</v>
      </c>
      <c r="AX93" s="35">
        <f t="shared" si="149"/>
        <v>0</v>
      </c>
      <c r="AY93" s="35">
        <f t="shared" si="150"/>
        <v>2.2000000000000002</v>
      </c>
      <c r="AZ93" s="35" t="str">
        <f>IF('Indicator Data'!N96="No data","x",ROUND(IF('Indicator Data'!N96=0,0,IF(LOG('Indicator Data'!N96)&gt;AZ$195,10,IF(LOG('Indicator Data'!N96)&lt;AZ$194,0,10-(AZ$195-LOG('Indicator Data'!N96))/(AZ$195-AZ$194)*10))),1))</f>
        <v>x</v>
      </c>
      <c r="BA93" s="36" t="str">
        <f>IF(AZ93="x","x",'Indicator Data'!N96/'Indicator Data'!$CC96)</f>
        <v>x</v>
      </c>
      <c r="BB93" s="35" t="str">
        <f t="shared" si="151"/>
        <v>x</v>
      </c>
      <c r="BC93" s="35" t="str">
        <f t="shared" si="152"/>
        <v>x</v>
      </c>
      <c r="BD93" s="35" t="str">
        <f>IF('Indicator Data'!O96="No data","x",ROUND(IF('Indicator Data'!O96=0,0,IF(LOG('Indicator Data'!O96)&gt;BD$195,10,IF(LOG('Indicator Data'!O96)&lt;BD$194,0,10-(BD$195-LOG('Indicator Data'!O96))/(BD$195-BD$194)*10))),1))</f>
        <v>x</v>
      </c>
      <c r="BE93" s="36" t="str">
        <f>IF(BD93="x","x",'Indicator Data'!O96/'Indicator Data'!$CC96)</f>
        <v>x</v>
      </c>
      <c r="BF93" s="35" t="str">
        <f t="shared" si="153"/>
        <v>x</v>
      </c>
      <c r="BG93" s="35" t="str">
        <f t="shared" si="154"/>
        <v>x</v>
      </c>
      <c r="BH93" s="35" t="str">
        <f>IF('Indicator Data'!P96="No data","x",ROUND(IF('Indicator Data'!P96=0,0,IF(LOG('Indicator Data'!P96)&gt;BH$195,10,IF(LOG('Indicator Data'!P96)&lt;BH$194,0,10-(BH$195-LOG('Indicator Data'!P96))/(BH$195-BH$194)*10))),1))</f>
        <v>x</v>
      </c>
      <c r="BI93" s="36" t="str">
        <f>IF(BH93="x","x",'Indicator Data'!P96/'Indicator Data'!$CC96)</f>
        <v>x</v>
      </c>
      <c r="BJ93" s="35" t="str">
        <f t="shared" si="155"/>
        <v>x</v>
      </c>
      <c r="BK93" s="35" t="str">
        <f t="shared" si="156"/>
        <v>x</v>
      </c>
      <c r="BL93" s="35">
        <f t="shared" si="157"/>
        <v>2.2000000000000002</v>
      </c>
      <c r="BM93" s="35">
        <f>ROUND(IF('Indicator Data'!Q96=0,0,IF(LOG('Indicator Data'!Q96)&gt;BM$195,10,IF(LOG('Indicator Data'!Q96)&lt;BM$194,0,10-(BM$195-LOG('Indicator Data'!Q96))/(BM$195-BM$194)*10))),1)</f>
        <v>0</v>
      </c>
      <c r="BN93" s="35">
        <f>ROUND(IF('Indicator Data'!R96=0,0,IF(LOG('Indicator Data'!R96)&gt;BN$195,10,IF(LOG('Indicator Data'!R96)&lt;BN$194,0,10-(BN$195-LOG('Indicator Data'!R96))/(BN$195-BN$194)*10))),1)</f>
        <v>0</v>
      </c>
      <c r="BO93" s="35">
        <f t="shared" si="158"/>
        <v>0</v>
      </c>
      <c r="BP93" s="36">
        <f>'Indicator Data'!Q96/'Indicator Data'!$CC96</f>
        <v>0</v>
      </c>
      <c r="BQ93" s="36">
        <f>'Indicator Data'!R96/'Indicator Data'!$CC96</f>
        <v>0</v>
      </c>
      <c r="BR93" s="35">
        <f t="shared" si="133"/>
        <v>0</v>
      </c>
      <c r="BS93" s="35">
        <f t="shared" si="134"/>
        <v>0</v>
      </c>
      <c r="BT93" s="35">
        <f t="shared" si="135"/>
        <v>0</v>
      </c>
      <c r="BU93" s="35">
        <f t="shared" si="159"/>
        <v>0</v>
      </c>
      <c r="BV93" s="35">
        <f>ROUND(IF('Indicator Data'!S96=0,0,IF(LOG('Indicator Data'!S96)&gt;BV$195,10,IF(LOG('Indicator Data'!S96)&lt;BV$194,0,10-(BV$195-LOG('Indicator Data'!S96))/(BV$195-BV$194)*10))),1)</f>
        <v>0</v>
      </c>
      <c r="BW93" s="35">
        <f>ROUND(IF('Indicator Data'!T96=0,0,IF(LOG('Indicator Data'!T96)&gt;BW$195,10,IF(LOG('Indicator Data'!T96)&lt;BW$194,0,10-(BW$195-LOG('Indicator Data'!T96))/(BW$195-BW$194)*10))),1)</f>
        <v>0</v>
      </c>
      <c r="BX93" s="35">
        <f t="shared" si="160"/>
        <v>0</v>
      </c>
      <c r="BY93" s="36">
        <f>'Indicator Data'!S96/'Indicator Data'!$CC96</f>
        <v>0</v>
      </c>
      <c r="BZ93" s="36">
        <f>'Indicator Data'!T96/'Indicator Data'!$CC96</f>
        <v>0</v>
      </c>
      <c r="CA93" s="35">
        <f t="shared" si="136"/>
        <v>0</v>
      </c>
      <c r="CB93" s="35">
        <f t="shared" si="137"/>
        <v>0</v>
      </c>
      <c r="CC93" s="35">
        <f t="shared" si="161"/>
        <v>0</v>
      </c>
      <c r="CD93" s="35">
        <f t="shared" si="162"/>
        <v>0</v>
      </c>
      <c r="CE93" s="35">
        <f t="shared" si="163"/>
        <v>0</v>
      </c>
      <c r="CF93" s="35">
        <f>ROUND(IF('Indicator Data'!U96=0,0,IF(LOG('Indicator Data'!U96)&gt;CF$195,10,IF(LOG('Indicator Data'!U96)&lt;CF$194,0,10-(CF$195-LOG('Indicator Data'!U96))/(CF$195-CF$194)*10))),1)</f>
        <v>0</v>
      </c>
      <c r="CG93" s="36">
        <f>'Indicator Data'!U96/'Indicator Data'!$CC96</f>
        <v>0</v>
      </c>
      <c r="CH93" s="35">
        <f t="shared" si="138"/>
        <v>0</v>
      </c>
      <c r="CI93" s="35">
        <f t="shared" si="164"/>
        <v>0</v>
      </c>
      <c r="CJ93" s="35">
        <f>ROUND(IF('Indicator Data'!V96=0,0,IF(LOG('Indicator Data'!V96)&gt;CJ$195,10,IF(LOG('Indicator Data'!V96)&lt;CJ$194,0,10-(CJ$195-LOG('Indicator Data'!V96))/(CJ$195-CJ$194)*10))),1)</f>
        <v>7.7</v>
      </c>
      <c r="CK93" s="36">
        <f>IF('Indicator Data'!V96/'Indicator Data'!$CC96&gt;1,1,'Indicator Data'!V96/'Indicator Data'!$CC96)</f>
        <v>0.60463595527232694</v>
      </c>
      <c r="CL93" s="35">
        <f t="shared" si="139"/>
        <v>6</v>
      </c>
      <c r="CM93" s="35">
        <f t="shared" si="165"/>
        <v>6.9</v>
      </c>
      <c r="CN93" s="35">
        <f>ROUND(IF('Indicator Data'!W96=0,0,IF(LOG('Indicator Data'!W96)&gt;CN$195,10,IF(LOG('Indicator Data'!W96)&lt;CN$194,0,10-(CN$195-LOG('Indicator Data'!W96))/(CN$195-CN$194)*10))),1)</f>
        <v>7.7</v>
      </c>
      <c r="CO93" s="36">
        <f>'Indicator Data'!W96/'Indicator Data'!$CC96</f>
        <v>0.60674584034541512</v>
      </c>
      <c r="CP93" s="35">
        <f t="shared" si="140"/>
        <v>6.1</v>
      </c>
      <c r="CQ93" s="35">
        <f t="shared" si="166"/>
        <v>7</v>
      </c>
      <c r="CR93" s="35">
        <f t="shared" si="141"/>
        <v>4.3</v>
      </c>
      <c r="CS93" s="35">
        <f>IF('Indicator Data'!BS96="No data","x",ROUND(IF('Indicator Data'!BS96&gt;CS$195,0,IF('Indicator Data'!BS96&lt;CS$194,10,(CS$195-'Indicator Data'!BS96)/(CS$195-CS$194)*10)),1))</f>
        <v>0</v>
      </c>
      <c r="CT93" s="35">
        <f>IF('Indicator Data'!BT96="No data","x",ROUND(IF('Indicator Data'!BT96&gt;CT$195,0,IF('Indicator Data'!BT96&lt;CT$194,10,(CT$195-'Indicator Data'!BT96)/(CT$195-CT$194)*10)),1))</f>
        <v>0</v>
      </c>
      <c r="CU93" s="35" t="str">
        <f>IF('Indicator Data'!AC96="No data","x",ROUND(IF('Indicator Data'!AC96&gt;CU$195,0,IF('Indicator Data'!AC96&lt;CU$194,10,(CU$195-'Indicator Data'!AC96)/(CU$195-CU$194)*10)),1))</f>
        <v>x</v>
      </c>
      <c r="CV93" s="35">
        <f t="shared" si="142"/>
        <v>0</v>
      </c>
      <c r="CW93" s="35">
        <f>IF('Indicator Data'!X96="No data","x",ROUND(IF(LOG('Indicator Data'!X96)&gt;CW$195,10,IF(LOG('Indicator Data'!X96)&lt;CW$194,0,10-(CW$195-LOG('Indicator Data'!X96))/(CW$195-CW$194)*10)),1))</f>
        <v>7.9</v>
      </c>
      <c r="CX93" s="35">
        <f>IF('Indicator Data'!Y96="No data","x",ROUND(IF('Indicator Data'!Y96&gt;CX$195,10,IF('Indicator Data'!Y96&lt;CX$194,0,10-(CX$195-'Indicator Data'!Y96)/(CX$195-CX$194)*10)),1))</f>
        <v>3.3</v>
      </c>
      <c r="CY93" s="35">
        <f>IF('Indicator Data'!Z96="No data","x",ROUND(IF('Indicator Data'!Z96&gt;CY$195,10,IF('Indicator Data'!Z96&lt;CY$194,0,10-(CY$195-'Indicator Data'!Z96)/(CY$195-CY$194)*10)),1))</f>
        <v>10</v>
      </c>
      <c r="CZ93" s="35" t="str">
        <f>IF('Indicator Data'!AA96="No data","x",ROUND(IF('Indicator Data'!AA96&gt;CZ$195,10,IF('Indicator Data'!AA96&lt;CZ$194,0,10-(CZ$195-'Indicator Data'!AA96)/(CZ$195-CZ$194)*10)),1))</f>
        <v>x</v>
      </c>
      <c r="DA93" s="35">
        <f t="shared" si="167"/>
        <v>7.1</v>
      </c>
      <c r="DB93" s="35">
        <f t="shared" si="168"/>
        <v>4.7</v>
      </c>
      <c r="DC93" s="35" t="str">
        <f>IF('Indicator Data'!AF96="No data","x",ROUND(IF('Indicator Data'!AF96&gt;DC$195,10,IF('Indicator Data'!AF96&lt;DC$194,0,10-(DC$195-'Indicator Data'!AF96)/(DC$195-DC$194)*10)),1))</f>
        <v>x</v>
      </c>
      <c r="DD93" s="35">
        <f>IF('Indicator Data'!AG96="No data","x",ROUND(IF('Indicator Data'!AG96&gt;DD$195,10,IF('Indicator Data'!AG96&lt;DD$194,0,10-(DD$195-'Indicator Data'!AG96)/(DD$195-DD$194)*10)),1))</f>
        <v>1.2</v>
      </c>
      <c r="DE93" s="35">
        <f t="shared" si="169"/>
        <v>5.6</v>
      </c>
      <c r="DF93" s="35">
        <f>IF('Indicator Data'!AB96="No data","x",ROUND(IF('Indicator Data'!AB96&gt;DF$195,10,IF('Indicator Data'!AB96&lt;DF$194,0,10-(DF$195-'Indicator Data'!AB96)/(DF$195-DF$194)*10)),1))</f>
        <v>0</v>
      </c>
      <c r="DG93" s="35">
        <f t="shared" si="170"/>
        <v>0</v>
      </c>
      <c r="DH93" s="144">
        <f>IF('Indicator Data'!AD96="No data","x",'Indicator Data'!AD96/'Indicator Data'!$CB96)</f>
        <v>1.4377495426247077E-4</v>
      </c>
      <c r="DI93" s="35">
        <f t="shared" si="171"/>
        <v>8.6</v>
      </c>
      <c r="DJ93" s="35">
        <f>IF('Indicator Data'!AE96="No data","x",ROUND(IF('Indicator Data'!AE96&gt;DJ$195,0,IF('Indicator Data'!AE96&lt;DJ$194,10,(DJ$195-'Indicator Data'!AE96)/(DJ$195-DJ$194)*10)),1))</f>
        <v>2</v>
      </c>
      <c r="DK93" s="35">
        <f t="shared" si="172"/>
        <v>5.3</v>
      </c>
      <c r="DL93" s="35">
        <f t="shared" si="173"/>
        <v>3.6</v>
      </c>
      <c r="DM93" s="37">
        <f t="shared" si="143"/>
        <v>3.8</v>
      </c>
      <c r="DN93" s="38">
        <f t="shared" si="144"/>
        <v>1.6</v>
      </c>
      <c r="DO93" s="35">
        <f>ROUND(IF('Indicator Data'!AH96=0,0,IF('Indicator Data'!AH96&gt;DO$195,10,IF('Indicator Data'!AH96&lt;DO$194,0,10-(DO$195-'Indicator Data'!AH96)/(DO$195-DO$194)*10))),1)</f>
        <v>0.3</v>
      </c>
      <c r="DP93" s="35">
        <f>ROUND(IF('Indicator Data'!AI96=0,0,IF(LOG('Indicator Data'!AI96)&gt;LOG(DP$195),10,IF(LOG('Indicator Data'!AI96)&lt;LOG(DP$194),0,10-(LOG(DP$195)-LOG('Indicator Data'!AI96))/(LOG(DP$195)-LOG(DP$194))*10))),1)</f>
        <v>2.4</v>
      </c>
      <c r="DQ93" s="37">
        <f t="shared" si="145"/>
        <v>1.4</v>
      </c>
      <c r="DR93" s="35">
        <f>'Indicator Data'!AJ96</f>
        <v>0</v>
      </c>
      <c r="DS93" s="35">
        <f>'Indicator Data'!AK96</f>
        <v>0</v>
      </c>
      <c r="DT93" s="37">
        <f t="shared" si="146"/>
        <v>0</v>
      </c>
      <c r="DU93" s="38">
        <f t="shared" si="147"/>
        <v>1</v>
      </c>
      <c r="DV93" s="13"/>
      <c r="DW93" s="83"/>
    </row>
    <row r="94" spans="1:127" s="2" customFormat="1" x14ac:dyDescent="0.3">
      <c r="A94" s="98" t="str">
        <f>'Indicator Data'!A97</f>
        <v>Kyrgyzstan</v>
      </c>
      <c r="B94" s="39" t="str">
        <f>'Indicator Data'!B97</f>
        <v>KGZ</v>
      </c>
      <c r="C94" s="35">
        <f>ROUND(IF('Indicator Data'!C97=0,0.1,IF(LOG('Indicator Data'!C97)&gt;C$195,10,IF(LOG('Indicator Data'!C97)&lt;C$194,0,10-(C$195-LOG('Indicator Data'!C97))/(C$195-C$194)*10))),1)</f>
        <v>7.7</v>
      </c>
      <c r="D94" s="35">
        <f>ROUND(IF('Indicator Data'!D97=0,0.1,IF(LOG('Indicator Data'!D97)&gt;D$195,10,IF(LOG('Indicator Data'!D97)&lt;D$194,0,10-(D$195-LOG('Indicator Data'!D97))/(D$195-D$194)*10))),1)</f>
        <v>8.6999999999999993</v>
      </c>
      <c r="E94" s="35">
        <f t="shared" si="107"/>
        <v>8.1999999999999993</v>
      </c>
      <c r="F94" s="35">
        <f>IF('Indicator Data'!E97="No data",0.1,(ROUND(IF('Indicator Data'!E97=0,0,IF(LOG('Indicator Data'!E97)&gt;F$195,10,IF(LOG('Indicator Data'!E97)&lt;F$194,0,10-(F$195-LOG('Indicator Data'!E97))/(F$195-F$194)*10))),1)))</f>
        <v>6.5</v>
      </c>
      <c r="G94" s="35">
        <f>ROUND(IF('Indicator Data'!F97=0,0,IF(LOG('Indicator Data'!F97)&gt;G$195,10,IF(LOG('Indicator Data'!F97)&lt;G$194,0,10-(G$195-LOG('Indicator Data'!F97))/(G$195-G$194)*10))),1)</f>
        <v>0</v>
      </c>
      <c r="H94" s="35">
        <f>ROUND(IF('Indicator Data'!G97=0,0,IF(LOG('Indicator Data'!G97)&gt;H$195,10,IF(LOG('Indicator Data'!G97)&lt;H$194,0,10-(H$195-LOG('Indicator Data'!G97))/(H$195-H$194)*10))),1)</f>
        <v>0</v>
      </c>
      <c r="I94" s="35">
        <f>ROUND(IF('Indicator Data'!H97=0,0,IF(LOG('Indicator Data'!H97)&gt;I$195,10,IF(LOG('Indicator Data'!H97)&lt;I$194,0,10-(I$195-LOG('Indicator Data'!H97))/(I$195-I$194)*10))),1)</f>
        <v>0</v>
      </c>
      <c r="J94" s="35">
        <f t="shared" si="108"/>
        <v>0</v>
      </c>
      <c r="K94" s="35">
        <f>ROUND(IF('Indicator Data'!I97=0,0,IF(LOG('Indicator Data'!I97)&gt;K$195,10,IF(LOG('Indicator Data'!I97)&lt;K$194,0,10-(K$195-LOG('Indicator Data'!I97))/(K$195-K$194)*10))),1)</f>
        <v>0</v>
      </c>
      <c r="L94" s="35">
        <f t="shared" si="109"/>
        <v>0</v>
      </c>
      <c r="M94" s="35">
        <f>ROUND(IF('Indicator Data'!J97=0,0,IF(LOG('Indicator Data'!J97)&gt;M$195,10,IF(LOG('Indicator Data'!J97)&lt;M$194,0,10-(M$195-LOG('Indicator Data'!J97))/(M$195-M$194)*10))),1)</f>
        <v>9.4</v>
      </c>
      <c r="N94" s="36">
        <f>'Indicator Data'!C97/'Indicator Data'!$CC97</f>
        <v>2.1052632215193294E-3</v>
      </c>
      <c r="O94" s="36">
        <f>'Indicator Data'!D97/'Indicator Data'!$CC97</f>
        <v>7.0060342362570629E-4</v>
      </c>
      <c r="P94" s="36">
        <f>IF(F94=0.1,"x",'Indicator Data'!E97/'Indicator Data'!$CC97)</f>
        <v>6.7797943097704242E-3</v>
      </c>
      <c r="Q94" s="36">
        <f>'Indicator Data'!F97/'Indicator Data'!$CC97</f>
        <v>0</v>
      </c>
      <c r="R94" s="36">
        <f>'Indicator Data'!G97/'Indicator Data'!$CC97</f>
        <v>0</v>
      </c>
      <c r="S94" s="36">
        <f>'Indicator Data'!H97/'Indicator Data'!$CC97</f>
        <v>0</v>
      </c>
      <c r="T94" s="36">
        <f>'Indicator Data'!I97/'Indicator Data'!$CC97</f>
        <v>0</v>
      </c>
      <c r="U94" s="36">
        <f>'Indicator Data'!J97/'Indicator Data'!$CC97</f>
        <v>9.8540788578084116E-3</v>
      </c>
      <c r="V94" s="35">
        <f t="shared" si="110"/>
        <v>10</v>
      </c>
      <c r="W94" s="35">
        <f t="shared" si="111"/>
        <v>7</v>
      </c>
      <c r="X94" s="35">
        <f t="shared" si="112"/>
        <v>9</v>
      </c>
      <c r="Y94" s="35">
        <f t="shared" si="113"/>
        <v>4.5</v>
      </c>
      <c r="Z94" s="35">
        <f t="shared" si="114"/>
        <v>0</v>
      </c>
      <c r="AA94" s="35">
        <f t="shared" si="115"/>
        <v>0</v>
      </c>
      <c r="AB94" s="35">
        <f t="shared" si="116"/>
        <v>0</v>
      </c>
      <c r="AC94" s="35">
        <f t="shared" si="117"/>
        <v>0</v>
      </c>
      <c r="AD94" s="35">
        <f t="shared" si="118"/>
        <v>0</v>
      </c>
      <c r="AE94" s="35">
        <f t="shared" si="119"/>
        <v>0</v>
      </c>
      <c r="AF94" s="35">
        <f t="shared" si="120"/>
        <v>3.3</v>
      </c>
      <c r="AG94" s="35">
        <f>ROUND(IF('Indicator Data'!K97=0,0,IF('Indicator Data'!K97&gt;AG$195,10,IF('Indicator Data'!K97&lt;AG$194,0,10-(AG$195-'Indicator Data'!K97)/(AG$195-AG$194)*10))),1)</f>
        <v>1</v>
      </c>
      <c r="AH94" s="35">
        <f t="shared" si="121"/>
        <v>8.9</v>
      </c>
      <c r="AI94" s="35">
        <f t="shared" si="122"/>
        <v>7.9</v>
      </c>
      <c r="AJ94" s="35">
        <f t="shared" si="123"/>
        <v>0</v>
      </c>
      <c r="AK94" s="35">
        <f t="shared" si="124"/>
        <v>0</v>
      </c>
      <c r="AL94" s="35">
        <f t="shared" si="125"/>
        <v>0</v>
      </c>
      <c r="AM94" s="35">
        <f t="shared" si="126"/>
        <v>0</v>
      </c>
      <c r="AN94" s="35">
        <f t="shared" si="127"/>
        <v>7.5</v>
      </c>
      <c r="AO94" s="143">
        <f t="shared" si="128"/>
        <v>8.6</v>
      </c>
      <c r="AP94" s="143">
        <f t="shared" si="148"/>
        <v>5.6</v>
      </c>
      <c r="AQ94" s="143">
        <f t="shared" si="129"/>
        <v>0</v>
      </c>
      <c r="AR94" s="143">
        <f t="shared" si="130"/>
        <v>0</v>
      </c>
      <c r="AS94" s="35">
        <f t="shared" si="131"/>
        <v>4.3</v>
      </c>
      <c r="AT94" s="35">
        <f>IF('Indicator Data'!L97="No data","x",IF('Indicator Data'!CD97&lt;1000,"x",ROUND((IF('Indicator Data'!L97&gt;AT$195,10,IF('Indicator Data'!L97&lt;AT$194,0,10-(AT$195-'Indicator Data'!L97)/(AT$195-AT$194)*10))),1)))</f>
        <v>8.3000000000000007</v>
      </c>
      <c r="AU94" s="143">
        <f t="shared" si="132"/>
        <v>6.3</v>
      </c>
      <c r="AV94" s="35">
        <f>IF('Indicator Data'!M97="No data","x",ROUND(IF('Indicator Data'!M97=0,0,IF(LOG('Indicator Data'!M97)&gt;AV$195,10,IF(LOG('Indicator Data'!M97)&lt;AV$194,0,10-(AV$195-LOG('Indicator Data'!M97))/(AV$195-AV$194)*10))),1))</f>
        <v>8.1999999999999993</v>
      </c>
      <c r="AW94" s="36">
        <f>IF(AV94="x","x",'Indicator Data'!M97/'Indicator Data'!$CC97)</f>
        <v>0.87876293382943449</v>
      </c>
      <c r="AX94" s="35">
        <f t="shared" si="149"/>
        <v>9.8000000000000007</v>
      </c>
      <c r="AY94" s="35">
        <f t="shared" si="150"/>
        <v>9.1999999999999993</v>
      </c>
      <c r="AZ94" s="35" t="str">
        <f>IF('Indicator Data'!N97="No data","x",ROUND(IF('Indicator Data'!N97=0,0,IF(LOG('Indicator Data'!N97)&gt;AZ$195,10,IF(LOG('Indicator Data'!N97)&lt;AZ$194,0,10-(AZ$195-LOG('Indicator Data'!N97))/(AZ$195-AZ$194)*10))),1))</f>
        <v>x</v>
      </c>
      <c r="BA94" s="36" t="str">
        <f>IF(AZ94="x","x",'Indicator Data'!N97/'Indicator Data'!$CC97)</f>
        <v>x</v>
      </c>
      <c r="BB94" s="35" t="str">
        <f t="shared" si="151"/>
        <v>x</v>
      </c>
      <c r="BC94" s="35" t="str">
        <f t="shared" si="152"/>
        <v>x</v>
      </c>
      <c r="BD94" s="35" t="str">
        <f>IF('Indicator Data'!O97="No data","x",ROUND(IF('Indicator Data'!O97=0,0,IF(LOG('Indicator Data'!O97)&gt;BD$195,10,IF(LOG('Indicator Data'!O97)&lt;BD$194,0,10-(BD$195-LOG('Indicator Data'!O97))/(BD$195-BD$194)*10))),1))</f>
        <v>x</v>
      </c>
      <c r="BE94" s="36" t="str">
        <f>IF(BD94="x","x",'Indicator Data'!O97/'Indicator Data'!$CC97)</f>
        <v>x</v>
      </c>
      <c r="BF94" s="35" t="str">
        <f t="shared" si="153"/>
        <v>x</v>
      </c>
      <c r="BG94" s="35" t="str">
        <f t="shared" si="154"/>
        <v>x</v>
      </c>
      <c r="BH94" s="35" t="str">
        <f>IF('Indicator Data'!P97="No data","x",ROUND(IF('Indicator Data'!P97=0,0,IF(LOG('Indicator Data'!P97)&gt;BH$195,10,IF(LOG('Indicator Data'!P97)&lt;BH$194,0,10-(BH$195-LOG('Indicator Data'!P97))/(BH$195-BH$194)*10))),1))</f>
        <v>x</v>
      </c>
      <c r="BI94" s="36" t="str">
        <f>IF(BH94="x","x",'Indicator Data'!P97/'Indicator Data'!$CC97)</f>
        <v>x</v>
      </c>
      <c r="BJ94" s="35" t="str">
        <f t="shared" si="155"/>
        <v>x</v>
      </c>
      <c r="BK94" s="35" t="str">
        <f t="shared" si="156"/>
        <v>x</v>
      </c>
      <c r="BL94" s="35">
        <f t="shared" si="157"/>
        <v>9.1999999999999993</v>
      </c>
      <c r="BM94" s="35">
        <f>ROUND(IF('Indicator Data'!Q97=0,0,IF(LOG('Indicator Data'!Q97)&gt;BM$195,10,IF(LOG('Indicator Data'!Q97)&lt;BM$194,0,10-(BM$195-LOG('Indicator Data'!Q97))/(BM$195-BM$194)*10))),1)</f>
        <v>7.7</v>
      </c>
      <c r="BN94" s="35">
        <f>ROUND(IF('Indicator Data'!R97=0,0,IF(LOG('Indicator Data'!R97)&gt;BN$195,10,IF(LOG('Indicator Data'!R97)&lt;BN$194,0,10-(BN$195-LOG('Indicator Data'!R97))/(BN$195-BN$194)*10))),1)</f>
        <v>0</v>
      </c>
      <c r="BO94" s="35">
        <f t="shared" si="158"/>
        <v>2.5666666666666669</v>
      </c>
      <c r="BP94" s="36">
        <f>'Indicator Data'!Q97/'Indicator Data'!$CC97</f>
        <v>0.45593144256837215</v>
      </c>
      <c r="BQ94" s="36">
        <f>'Indicator Data'!R97/'Indicator Data'!$CC97</f>
        <v>0</v>
      </c>
      <c r="BR94" s="35">
        <f t="shared" si="133"/>
        <v>4.5999999999999996</v>
      </c>
      <c r="BS94" s="35">
        <f t="shared" si="134"/>
        <v>0</v>
      </c>
      <c r="BT94" s="35">
        <f t="shared" si="135"/>
        <v>1.5333333333333332</v>
      </c>
      <c r="BU94" s="35">
        <f t="shared" si="159"/>
        <v>2.1</v>
      </c>
      <c r="BV94" s="35">
        <f>ROUND(IF('Indicator Data'!S97=0,0,IF(LOG('Indicator Data'!S97)&gt;BV$195,10,IF(LOG('Indicator Data'!S97)&lt;BV$194,0,10-(BV$195-LOG('Indicator Data'!S97))/(BV$195-BV$194)*10))),1)</f>
        <v>0</v>
      </c>
      <c r="BW94" s="35">
        <f>ROUND(IF('Indicator Data'!T97=0,0,IF(LOG('Indicator Data'!T97)&gt;BW$195,10,IF(LOG('Indicator Data'!T97)&lt;BW$194,0,10-(BW$195-LOG('Indicator Data'!T97))/(BW$195-BW$194)*10))),1)</f>
        <v>0</v>
      </c>
      <c r="BX94" s="35">
        <f t="shared" si="160"/>
        <v>0</v>
      </c>
      <c r="BY94" s="36">
        <f>'Indicator Data'!S97/'Indicator Data'!$CC97</f>
        <v>0</v>
      </c>
      <c r="BZ94" s="36">
        <f>'Indicator Data'!T97/'Indicator Data'!$CC97</f>
        <v>0</v>
      </c>
      <c r="CA94" s="35">
        <f t="shared" si="136"/>
        <v>0</v>
      </c>
      <c r="CB94" s="35">
        <f t="shared" si="137"/>
        <v>0</v>
      </c>
      <c r="CC94" s="35">
        <f t="shared" si="161"/>
        <v>0</v>
      </c>
      <c r="CD94" s="35">
        <f t="shared" si="162"/>
        <v>0</v>
      </c>
      <c r="CE94" s="35">
        <f t="shared" si="163"/>
        <v>1.1000000000000001</v>
      </c>
      <c r="CF94" s="35">
        <f>ROUND(IF('Indicator Data'!U97=0,0,IF(LOG('Indicator Data'!U97)&gt;CF$195,10,IF(LOG('Indicator Data'!U97)&lt;CF$194,0,10-(CF$195-LOG('Indicator Data'!U97))/(CF$195-CF$194)*10))),1)</f>
        <v>0</v>
      </c>
      <c r="CG94" s="36">
        <f>'Indicator Data'!U97/'Indicator Data'!$CC97</f>
        <v>0</v>
      </c>
      <c r="CH94" s="35">
        <f t="shared" si="138"/>
        <v>0</v>
      </c>
      <c r="CI94" s="35">
        <f t="shared" si="164"/>
        <v>0</v>
      </c>
      <c r="CJ94" s="35">
        <f>ROUND(IF('Indicator Data'!V97=0,0,IF(LOG('Indicator Data'!V97)&gt;CJ$195,10,IF(LOG('Indicator Data'!V97)&lt;CJ$194,0,10-(CJ$195-LOG('Indicator Data'!V97))/(CJ$195-CJ$194)*10))),1)</f>
        <v>4</v>
      </c>
      <c r="CK94" s="36">
        <f>IF('Indicator Data'!V97/'Indicator Data'!$CC97&gt;1,1,'Indicator Data'!V97/'Indicator Data'!$CC97)</f>
        <v>1.0049075943610569E-3</v>
      </c>
      <c r="CL94" s="35">
        <f t="shared" si="139"/>
        <v>0</v>
      </c>
      <c r="CM94" s="35">
        <f t="shared" si="165"/>
        <v>2.2000000000000002</v>
      </c>
      <c r="CN94" s="35">
        <f>ROUND(IF('Indicator Data'!W97=0,0,IF(LOG('Indicator Data'!W97)&gt;CN$195,10,IF(LOG('Indicator Data'!W97)&lt;CN$194,0,10-(CN$195-LOG('Indicator Data'!W97))/(CN$195-CN$194)*10))),1)</f>
        <v>0</v>
      </c>
      <c r="CO94" s="36">
        <f>'Indicator Data'!W97/'Indicator Data'!$CC97</f>
        <v>0</v>
      </c>
      <c r="CP94" s="35">
        <f t="shared" si="140"/>
        <v>0</v>
      </c>
      <c r="CQ94" s="35">
        <f t="shared" si="166"/>
        <v>0</v>
      </c>
      <c r="CR94" s="35">
        <f t="shared" si="141"/>
        <v>0.9</v>
      </c>
      <c r="CS94" s="35">
        <f>IF('Indicator Data'!BS97="No data","x",ROUND(IF('Indicator Data'!BS97&gt;CS$195,0,IF('Indicator Data'!BS97&lt;CS$194,10,(CS$195-'Indicator Data'!BS97)/(CS$195-CS$194)*10)),1))</f>
        <v>0.4</v>
      </c>
      <c r="CT94" s="35">
        <f>IF('Indicator Data'!BT97="No data","x",ROUND(IF('Indicator Data'!BT97&gt;CT$195,0,IF('Indicator Data'!BT97&lt;CT$194,10,(CT$195-'Indicator Data'!BT97)/(CT$195-CT$194)*10)),1))</f>
        <v>2.1</v>
      </c>
      <c r="CU94" s="35">
        <f>IF('Indicator Data'!AC97="No data","x",ROUND(IF('Indicator Data'!AC97&gt;CU$195,0,IF('Indicator Data'!AC97&lt;CU$194,10,(CU$195-'Indicator Data'!AC97)/(CU$195-CU$194)*10)),1))</f>
        <v>1.1000000000000001</v>
      </c>
      <c r="CV94" s="35">
        <f t="shared" si="142"/>
        <v>1.2</v>
      </c>
      <c r="CW94" s="35">
        <f>IF('Indicator Data'!X97="No data","x",ROUND(IF(LOG('Indicator Data'!X97)&gt;CW$195,10,IF(LOG('Indicator Data'!X97)&lt;CW$194,0,10-(CW$195-LOG('Indicator Data'!X97))/(CW$195-CW$194)*10)),1))</f>
        <v>5.0999999999999996</v>
      </c>
      <c r="CX94" s="35">
        <f>IF('Indicator Data'!Y97="No data","x",ROUND(IF('Indicator Data'!Y97&gt;CX$195,10,IF('Indicator Data'!Y97&lt;CX$194,0,10-(CX$195-'Indicator Data'!Y97)/(CX$195-CX$194)*10)),1))</f>
        <v>5.5</v>
      </c>
      <c r="CY94" s="35">
        <f>IF('Indicator Data'!Z97="No data","x",ROUND(IF('Indicator Data'!Z97&gt;CY$195,10,IF('Indicator Data'!Z97&lt;CY$194,0,10-(CY$195-'Indicator Data'!Z97)/(CY$195-CY$194)*10)),1))</f>
        <v>3.7</v>
      </c>
      <c r="CZ94" s="35">
        <f>IF('Indicator Data'!AA97="No data","x",ROUND(IF('Indicator Data'!AA97&gt;CZ$195,10,IF('Indicator Data'!AA97&lt;CZ$194,0,10-(CZ$195-'Indicator Data'!AA97)/(CZ$195-CZ$194)*10)),1))</f>
        <v>5.5</v>
      </c>
      <c r="DA94" s="35">
        <f t="shared" si="167"/>
        <v>5</v>
      </c>
      <c r="DB94" s="35">
        <f t="shared" si="168"/>
        <v>3.7</v>
      </c>
      <c r="DC94" s="35">
        <f>IF('Indicator Data'!AF97="No data","x",ROUND(IF('Indicator Data'!AF97&gt;DC$195,10,IF('Indicator Data'!AF97&lt;DC$194,0,10-(DC$195-'Indicator Data'!AF97)/(DC$195-DC$194)*10)),1))</f>
        <v>1.1000000000000001</v>
      </c>
      <c r="DD94" s="35">
        <f>IF('Indicator Data'!AG97="No data","x",ROUND(IF('Indicator Data'!AG97&gt;DD$195,10,IF('Indicator Data'!AG97&lt;DD$194,0,10-(DD$195-'Indicator Data'!AG97)/(DD$195-DD$194)*10)),1))</f>
        <v>4.4000000000000004</v>
      </c>
      <c r="DE94" s="35">
        <f t="shared" si="169"/>
        <v>4.2</v>
      </c>
      <c r="DF94" s="35">
        <f>IF('Indicator Data'!AB97="No data","x",ROUND(IF('Indicator Data'!AB97&gt;DF$195,10,IF('Indicator Data'!AB97&lt;DF$194,0,10-(DF$195-'Indicator Data'!AB97)/(DF$195-DF$194)*10)),1))</f>
        <v>0</v>
      </c>
      <c r="DG94" s="35">
        <f t="shared" si="170"/>
        <v>0.9</v>
      </c>
      <c r="DH94" s="144">
        <f>IF('Indicator Data'!AD97="No data","x",'Indicator Data'!AD97/'Indicator Data'!$CB97)</f>
        <v>8.1649970088245422E-4</v>
      </c>
      <c r="DI94" s="35">
        <f t="shared" si="171"/>
        <v>1.8</v>
      </c>
      <c r="DJ94" s="35">
        <f>IF('Indicator Data'!AE97="No data","x",ROUND(IF('Indicator Data'!AE97&gt;DJ$195,0,IF('Indicator Data'!AE97&lt;DJ$194,10,(DJ$195-'Indicator Data'!AE97)/(DJ$195-DJ$194)*10)),1))</f>
        <v>10</v>
      </c>
      <c r="DK94" s="35">
        <f t="shared" si="172"/>
        <v>5.9</v>
      </c>
      <c r="DL94" s="35">
        <f t="shared" si="173"/>
        <v>3.7</v>
      </c>
      <c r="DM94" s="37">
        <f t="shared" si="143"/>
        <v>5.4</v>
      </c>
      <c r="DN94" s="38">
        <f t="shared" si="144"/>
        <v>5.0999999999999996</v>
      </c>
      <c r="DO94" s="35">
        <f>ROUND(IF('Indicator Data'!AH97=0,0,IF('Indicator Data'!AH97&gt;DO$195,10,IF('Indicator Data'!AH97&lt;DO$194,0,10-(DO$195-'Indicator Data'!AH97)/(DO$195-DO$194)*10))),1)</f>
        <v>7.9</v>
      </c>
      <c r="DP94" s="35">
        <f>ROUND(IF('Indicator Data'!AI97=0,0,IF(LOG('Indicator Data'!AI97)&gt;LOG(DP$195),10,IF(LOG('Indicator Data'!AI97)&lt;LOG(DP$194),0,10-(LOG(DP$195)-LOG('Indicator Data'!AI97))/(LOG(DP$195)-LOG(DP$194))*10))),1)</f>
        <v>4.3</v>
      </c>
      <c r="DQ94" s="37">
        <f t="shared" si="145"/>
        <v>6.4</v>
      </c>
      <c r="DR94" s="35">
        <f>'Indicator Data'!AJ97</f>
        <v>0</v>
      </c>
      <c r="DS94" s="35">
        <f>'Indicator Data'!AK97</f>
        <v>0</v>
      </c>
      <c r="DT94" s="37">
        <f t="shared" si="146"/>
        <v>0</v>
      </c>
      <c r="DU94" s="38">
        <f t="shared" si="147"/>
        <v>4.5</v>
      </c>
      <c r="DV94" s="13"/>
      <c r="DW94" s="83"/>
    </row>
    <row r="95" spans="1:127" s="2" customFormat="1" x14ac:dyDescent="0.3">
      <c r="A95" s="98" t="str">
        <f>'Indicator Data'!A98</f>
        <v>Lao PDR</v>
      </c>
      <c r="B95" s="39" t="str">
        <f>'Indicator Data'!B98</f>
        <v>LAO</v>
      </c>
      <c r="C95" s="35">
        <f>ROUND(IF('Indicator Data'!C98=0,0.1,IF(LOG('Indicator Data'!C98)&gt;C$195,10,IF(LOG('Indicator Data'!C98)&lt;C$194,0,10-(C$195-LOG('Indicator Data'!C98))/(C$195-C$194)*10))),1)</f>
        <v>6.5</v>
      </c>
      <c r="D95" s="35">
        <f>ROUND(IF('Indicator Data'!D98=0,0.1,IF(LOG('Indicator Data'!D98)&gt;D$195,10,IF(LOG('Indicator Data'!D98)&lt;D$194,0,10-(D$195-LOG('Indicator Data'!D98))/(D$195-D$194)*10))),1)</f>
        <v>1.4</v>
      </c>
      <c r="E95" s="35">
        <f t="shared" si="107"/>
        <v>4.4000000000000004</v>
      </c>
      <c r="F95" s="35">
        <f>IF('Indicator Data'!E98="No data",0.1,(ROUND(IF('Indicator Data'!E98=0,0,IF(LOG('Indicator Data'!E98)&gt;F$195,10,IF(LOG('Indicator Data'!E98)&lt;F$194,0,10-(F$195-LOG('Indicator Data'!E98))/(F$195-F$194)*10))),1)))</f>
        <v>7.5</v>
      </c>
      <c r="G95" s="35">
        <f>ROUND(IF('Indicator Data'!F98=0,0,IF(LOG('Indicator Data'!F98)&gt;G$195,10,IF(LOG('Indicator Data'!F98)&lt;G$194,0,10-(G$195-LOG('Indicator Data'!F98))/(G$195-G$194)*10))),1)</f>
        <v>0</v>
      </c>
      <c r="H95" s="35">
        <f>ROUND(IF('Indicator Data'!G98=0,0,IF(LOG('Indicator Data'!G98)&gt;H$195,10,IF(LOG('Indicator Data'!G98)&lt;H$194,0,10-(H$195-LOG('Indicator Data'!G98))/(H$195-H$194)*10))),1)</f>
        <v>6.9</v>
      </c>
      <c r="I95" s="35">
        <f>ROUND(IF('Indicator Data'!H98=0,0,IF(LOG('Indicator Data'!H98)&gt;I$195,10,IF(LOG('Indicator Data'!H98)&lt;I$194,0,10-(I$195-LOG('Indicator Data'!H98))/(I$195-I$194)*10))),1)</f>
        <v>7.9</v>
      </c>
      <c r="J95" s="35">
        <f t="shared" si="108"/>
        <v>7.4</v>
      </c>
      <c r="K95" s="35">
        <f>ROUND(IF('Indicator Data'!I98=0,0,IF(LOG('Indicator Data'!I98)&gt;K$195,10,IF(LOG('Indicator Data'!I98)&lt;K$194,0,10-(K$195-LOG('Indicator Data'!I98))/(K$195-K$194)*10))),1)</f>
        <v>0</v>
      </c>
      <c r="L95" s="35">
        <f t="shared" si="109"/>
        <v>4.7</v>
      </c>
      <c r="M95" s="35">
        <f>ROUND(IF('Indicator Data'!J98=0,0,IF(LOG('Indicator Data'!J98)&gt;M$195,10,IF(LOG('Indicator Data'!J98)&lt;M$194,0,10-(M$195-LOG('Indicator Data'!J98))/(M$195-M$194)*10))),1)</f>
        <v>8.3000000000000007</v>
      </c>
      <c r="N95" s="36">
        <f>'Indicator Data'!C98/'Indicator Data'!$CC98</f>
        <v>5.8342973902995008E-4</v>
      </c>
      <c r="O95" s="36">
        <f>'Indicator Data'!D98/'Indicator Data'!$CC98</f>
        <v>3.7472470134981833E-6</v>
      </c>
      <c r="P95" s="36">
        <f>IF(F95=0.1,"x",'Indicator Data'!E98/'Indicator Data'!$CC98)</f>
        <v>1.5326787393030622E-2</v>
      </c>
      <c r="Q95" s="36">
        <f>'Indicator Data'!F98/'Indicator Data'!$CC98</f>
        <v>0</v>
      </c>
      <c r="R95" s="36">
        <f>'Indicator Data'!G98/'Indicator Data'!$CC98</f>
        <v>8.8017181601047854E-3</v>
      </c>
      <c r="S95" s="36">
        <f>'Indicator Data'!H98/'Indicator Data'!$CC98</f>
        <v>4.7170604928640212E-4</v>
      </c>
      <c r="T95" s="36">
        <f>'Indicator Data'!I98/'Indicator Data'!$CC98</f>
        <v>0</v>
      </c>
      <c r="U95" s="36">
        <f>'Indicator Data'!J98/'Indicator Data'!$CC98</f>
        <v>3.1387350786309678E-3</v>
      </c>
      <c r="V95" s="35">
        <f t="shared" si="110"/>
        <v>2.9</v>
      </c>
      <c r="W95" s="35">
        <f t="shared" si="111"/>
        <v>0</v>
      </c>
      <c r="X95" s="35">
        <f t="shared" si="112"/>
        <v>1.6</v>
      </c>
      <c r="Y95" s="35">
        <f t="shared" si="113"/>
        <v>10</v>
      </c>
      <c r="Z95" s="35">
        <f t="shared" si="114"/>
        <v>0</v>
      </c>
      <c r="AA95" s="35">
        <f t="shared" si="115"/>
        <v>4.9000000000000004</v>
      </c>
      <c r="AB95" s="35">
        <f t="shared" si="116"/>
        <v>0.9</v>
      </c>
      <c r="AC95" s="35">
        <f t="shared" si="117"/>
        <v>3.1</v>
      </c>
      <c r="AD95" s="35">
        <f t="shared" si="118"/>
        <v>0</v>
      </c>
      <c r="AE95" s="35">
        <f t="shared" si="119"/>
        <v>1.7</v>
      </c>
      <c r="AF95" s="35">
        <f t="shared" si="120"/>
        <v>1</v>
      </c>
      <c r="AG95" s="35">
        <f>ROUND(IF('Indicator Data'!K98=0,0,IF('Indicator Data'!K98&gt;AG$195,10,IF('Indicator Data'!K98&lt;AG$194,0,10-(AG$195-'Indicator Data'!K98)/(AG$195-AG$194)*10))),1)</f>
        <v>3.8</v>
      </c>
      <c r="AH95" s="35">
        <f t="shared" si="121"/>
        <v>4.7</v>
      </c>
      <c r="AI95" s="35">
        <f t="shared" si="122"/>
        <v>0.7</v>
      </c>
      <c r="AJ95" s="35">
        <f t="shared" si="123"/>
        <v>5.9</v>
      </c>
      <c r="AK95" s="35">
        <f t="shared" si="124"/>
        <v>4.4000000000000004</v>
      </c>
      <c r="AL95" s="35">
        <f t="shared" si="125"/>
        <v>5.2</v>
      </c>
      <c r="AM95" s="35">
        <f t="shared" si="126"/>
        <v>0</v>
      </c>
      <c r="AN95" s="35">
        <f t="shared" si="127"/>
        <v>5.8</v>
      </c>
      <c r="AO95" s="143">
        <f t="shared" si="128"/>
        <v>3.1</v>
      </c>
      <c r="AP95" s="143">
        <f t="shared" si="148"/>
        <v>9.1</v>
      </c>
      <c r="AQ95" s="143">
        <f t="shared" si="129"/>
        <v>0</v>
      </c>
      <c r="AR95" s="143">
        <f t="shared" si="130"/>
        <v>3.3</v>
      </c>
      <c r="AS95" s="35">
        <f t="shared" si="131"/>
        <v>4.8</v>
      </c>
      <c r="AT95" s="35">
        <f>IF('Indicator Data'!L98="No data","x",IF('Indicator Data'!CD98&lt;1000,"x",ROUND((IF('Indicator Data'!L98&gt;AT$195,10,IF('Indicator Data'!L98&lt;AT$194,0,10-(AT$195-'Indicator Data'!L98)/(AT$195-AT$194)*10))),1)))</f>
        <v>0</v>
      </c>
      <c r="AU95" s="143">
        <f t="shared" si="132"/>
        <v>2.4</v>
      </c>
      <c r="AV95" s="35">
        <f>IF('Indicator Data'!M98="No data","x",ROUND(IF('Indicator Data'!M98=0,0,IF(LOG('Indicator Data'!M98)&gt;AV$195,10,IF(LOG('Indicator Data'!M98)&lt;AV$194,0,10-(AV$195-LOG('Indicator Data'!M98))/(AV$195-AV$194)*10))),1))</f>
        <v>7.9</v>
      </c>
      <c r="AW95" s="36">
        <f>IF(AV95="x","x",'Indicator Data'!M98/'Indicator Data'!$CC98)</f>
        <v>0.50177774553483157</v>
      </c>
      <c r="AX95" s="35">
        <f t="shared" si="149"/>
        <v>5.6</v>
      </c>
      <c r="AY95" s="35">
        <f t="shared" si="150"/>
        <v>6.9</v>
      </c>
      <c r="AZ95" s="35" t="str">
        <f>IF('Indicator Data'!N98="No data","x",ROUND(IF('Indicator Data'!N98=0,0,IF(LOG('Indicator Data'!N98)&gt;AZ$195,10,IF(LOG('Indicator Data'!N98)&lt;AZ$194,0,10-(AZ$195-LOG('Indicator Data'!N98))/(AZ$195-AZ$194)*10))),1))</f>
        <v>x</v>
      </c>
      <c r="BA95" s="36" t="str">
        <f>IF(AZ95="x","x",'Indicator Data'!N98/'Indicator Data'!$CC98)</f>
        <v>x</v>
      </c>
      <c r="BB95" s="35" t="str">
        <f t="shared" si="151"/>
        <v>x</v>
      </c>
      <c r="BC95" s="35" t="str">
        <f t="shared" si="152"/>
        <v>x</v>
      </c>
      <c r="BD95" s="35" t="str">
        <f>IF('Indicator Data'!O98="No data","x",ROUND(IF('Indicator Data'!O98=0,0,IF(LOG('Indicator Data'!O98)&gt;BD$195,10,IF(LOG('Indicator Data'!O98)&lt;BD$194,0,10-(BD$195-LOG('Indicator Data'!O98))/(BD$195-BD$194)*10))),1))</f>
        <v>x</v>
      </c>
      <c r="BE95" s="36" t="str">
        <f>IF(BD95="x","x",'Indicator Data'!O98/'Indicator Data'!$CC98)</f>
        <v>x</v>
      </c>
      <c r="BF95" s="35" t="str">
        <f t="shared" si="153"/>
        <v>x</v>
      </c>
      <c r="BG95" s="35" t="str">
        <f t="shared" si="154"/>
        <v>x</v>
      </c>
      <c r="BH95" s="35" t="str">
        <f>IF('Indicator Data'!P98="No data","x",ROUND(IF('Indicator Data'!P98=0,0,IF(LOG('Indicator Data'!P98)&gt;BH$195,10,IF(LOG('Indicator Data'!P98)&lt;BH$194,0,10-(BH$195-LOG('Indicator Data'!P98))/(BH$195-BH$194)*10))),1))</f>
        <v>x</v>
      </c>
      <c r="BI95" s="36" t="str">
        <f>IF(BH95="x","x",'Indicator Data'!P98/'Indicator Data'!$CC98)</f>
        <v>x</v>
      </c>
      <c r="BJ95" s="35" t="str">
        <f t="shared" si="155"/>
        <v>x</v>
      </c>
      <c r="BK95" s="35" t="str">
        <f t="shared" si="156"/>
        <v>x</v>
      </c>
      <c r="BL95" s="35">
        <f t="shared" si="157"/>
        <v>6.9</v>
      </c>
      <c r="BM95" s="35">
        <f>ROUND(IF('Indicator Data'!Q98=0,0,IF(LOG('Indicator Data'!Q98)&gt;BM$195,10,IF(LOG('Indicator Data'!Q98)&lt;BM$194,0,10-(BM$195-LOG('Indicator Data'!Q98))/(BM$195-BM$194)*10))),1)</f>
        <v>7.5</v>
      </c>
      <c r="BN95" s="35">
        <f>ROUND(IF('Indicator Data'!R98=0,0,IF(LOG('Indicator Data'!R98)&gt;BN$195,10,IF(LOG('Indicator Data'!R98)&lt;BN$194,0,10-(BN$195-LOG('Indicator Data'!R98))/(BN$195-BN$194)*10))),1)</f>
        <v>7.7</v>
      </c>
      <c r="BO95" s="35">
        <f t="shared" si="158"/>
        <v>7.6333333333333329</v>
      </c>
      <c r="BP95" s="36">
        <f>'Indicator Data'!Q98/'Indicator Data'!$CC98</f>
        <v>0.25298661745780038</v>
      </c>
      <c r="BQ95" s="36">
        <f>'Indicator Data'!R98/'Indicator Data'!$CC98</f>
        <v>5.8523610969108623E-2</v>
      </c>
      <c r="BR95" s="35">
        <f t="shared" si="133"/>
        <v>2.5</v>
      </c>
      <c r="BS95" s="35">
        <f t="shared" si="134"/>
        <v>0.7</v>
      </c>
      <c r="BT95" s="35">
        <f t="shared" si="135"/>
        <v>1.3</v>
      </c>
      <c r="BU95" s="35">
        <f t="shared" si="159"/>
        <v>5.3</v>
      </c>
      <c r="BV95" s="35">
        <f>ROUND(IF('Indicator Data'!S98=0,0,IF(LOG('Indicator Data'!S98)&gt;BV$195,10,IF(LOG('Indicator Data'!S98)&lt;BV$194,0,10-(BV$195-LOG('Indicator Data'!S98))/(BV$195-BV$194)*10))),1)</f>
        <v>7.4</v>
      </c>
      <c r="BW95" s="35">
        <f>ROUND(IF('Indicator Data'!T98=0,0,IF(LOG('Indicator Data'!T98)&gt;BW$195,10,IF(LOG('Indicator Data'!T98)&lt;BW$194,0,10-(BW$195-LOG('Indicator Data'!T98))/(BW$195-BW$194)*10))),1)</f>
        <v>8</v>
      </c>
      <c r="BX95" s="35">
        <f t="shared" si="160"/>
        <v>7.8</v>
      </c>
      <c r="BY95" s="36">
        <f>'Indicator Data'!S98/'Indicator Data'!$CC98</f>
        <v>0.22080330407968179</v>
      </c>
      <c r="BZ95" s="36">
        <f>'Indicator Data'!T98/'Indicator Data'!$CC98</f>
        <v>0.58481059049174788</v>
      </c>
      <c r="CA95" s="35">
        <f t="shared" si="136"/>
        <v>3.7</v>
      </c>
      <c r="CB95" s="35">
        <f t="shared" si="137"/>
        <v>5.8</v>
      </c>
      <c r="CC95" s="35">
        <f t="shared" si="161"/>
        <v>5.1000000000000005</v>
      </c>
      <c r="CD95" s="35">
        <f t="shared" si="162"/>
        <v>6.6</v>
      </c>
      <c r="CE95" s="35">
        <f t="shared" si="163"/>
        <v>6</v>
      </c>
      <c r="CF95" s="35">
        <f>ROUND(IF('Indicator Data'!U98=0,0,IF(LOG('Indicator Data'!U98)&gt;CF$195,10,IF(LOG('Indicator Data'!U98)&lt;CF$194,0,10-(CF$195-LOG('Indicator Data'!U98))/(CF$195-CF$194)*10))),1)</f>
        <v>8.1</v>
      </c>
      <c r="CG95" s="36">
        <f>'Indicator Data'!U98/'Indicator Data'!$CC98</f>
        <v>0.73991255836790459</v>
      </c>
      <c r="CH95" s="35">
        <f t="shared" si="138"/>
        <v>8.1999999999999993</v>
      </c>
      <c r="CI95" s="35">
        <f t="shared" si="164"/>
        <v>8.1999999999999993</v>
      </c>
      <c r="CJ95" s="35">
        <f>ROUND(IF('Indicator Data'!V98=0,0,IF(LOG('Indicator Data'!V98)&gt;CJ$195,10,IF(LOG('Indicator Data'!V98)&lt;CJ$194,0,10-(CJ$195-LOG('Indicator Data'!V98))/(CJ$195-CJ$194)*10))),1)</f>
        <v>8</v>
      </c>
      <c r="CK95" s="36">
        <f>IF('Indicator Data'!V98/'Indicator Data'!$CC98&gt;1,1,'Indicator Data'!V98/'Indicator Data'!$CC98)</f>
        <v>0.62071531733478791</v>
      </c>
      <c r="CL95" s="35">
        <f t="shared" si="139"/>
        <v>6.2</v>
      </c>
      <c r="CM95" s="35">
        <f t="shared" si="165"/>
        <v>7.2</v>
      </c>
      <c r="CN95" s="35">
        <f>ROUND(IF('Indicator Data'!W98=0,0,IF(LOG('Indicator Data'!W98)&gt;CN$195,10,IF(LOG('Indicator Data'!W98)&lt;CN$194,0,10-(CN$195-LOG('Indicator Data'!W98))/(CN$195-CN$194)*10))),1)</f>
        <v>8.3000000000000007</v>
      </c>
      <c r="CO95" s="36">
        <f>'Indicator Data'!W98/'Indicator Data'!$CC98</f>
        <v>0.9655892981013201</v>
      </c>
      <c r="CP95" s="35">
        <f t="shared" si="140"/>
        <v>9.6999999999999993</v>
      </c>
      <c r="CQ95" s="35">
        <f t="shared" si="166"/>
        <v>9.1</v>
      </c>
      <c r="CR95" s="35">
        <f t="shared" si="141"/>
        <v>7.8</v>
      </c>
      <c r="CS95" s="35">
        <f>IF('Indicator Data'!BS98="No data","x",ROUND(IF('Indicator Data'!BS98&gt;CS$195,0,IF('Indicator Data'!BS98&lt;CS$194,10,(CS$195-'Indicator Data'!BS98)/(CS$195-CS$194)*10)),1))</f>
        <v>2.8</v>
      </c>
      <c r="CT95" s="35">
        <f>IF('Indicator Data'!BT98="No data","x",ROUND(IF('Indicator Data'!BT98&gt;CT$195,0,IF('Indicator Data'!BT98&lt;CT$194,10,(CT$195-'Indicator Data'!BT98)/(CT$195-CT$194)*10)),1))</f>
        <v>3</v>
      </c>
      <c r="CU95" s="35">
        <f>IF('Indicator Data'!AC98="No data","x",ROUND(IF('Indicator Data'!AC98&gt;CU$195,0,IF('Indicator Data'!AC98&lt;CU$194,10,(CU$195-'Indicator Data'!AC98)/(CU$195-CU$194)*10)),1))</f>
        <v>5</v>
      </c>
      <c r="CV95" s="35">
        <f t="shared" si="142"/>
        <v>3.6</v>
      </c>
      <c r="CW95" s="35">
        <f>IF('Indicator Data'!X98="No data","x",ROUND(IF(LOG('Indicator Data'!X98)&gt;CW$195,10,IF(LOG('Indicator Data'!X98)&lt;CW$194,0,10-(CW$195-LOG('Indicator Data'!X98))/(CW$195-CW$194)*10)),1))</f>
        <v>5</v>
      </c>
      <c r="CX95" s="35">
        <f>IF('Indicator Data'!Y98="No data","x",ROUND(IF('Indicator Data'!Y98&gt;CX$195,10,IF('Indicator Data'!Y98&lt;CX$194,0,10-(CX$195-'Indicator Data'!Y98)/(CX$195-CX$194)*10)),1))</f>
        <v>6.7</v>
      </c>
      <c r="CY95" s="35">
        <f>IF('Indicator Data'!Z98="No data","x",ROUND(IF('Indicator Data'!Z98&gt;CY$195,10,IF('Indicator Data'!Z98&lt;CY$194,0,10-(CY$195-'Indicator Data'!Z98)/(CY$195-CY$194)*10)),1))</f>
        <v>3.6</v>
      </c>
      <c r="CZ95" s="35" t="str">
        <f>IF('Indicator Data'!AA98="No data","x",ROUND(IF('Indicator Data'!AA98&gt;CZ$195,10,IF('Indicator Data'!AA98&lt;CZ$194,0,10-(CZ$195-'Indicator Data'!AA98)/(CZ$195-CZ$194)*10)),1))</f>
        <v>x</v>
      </c>
      <c r="DA95" s="35">
        <f t="shared" si="167"/>
        <v>5.0999999999999996</v>
      </c>
      <c r="DB95" s="35">
        <f t="shared" si="168"/>
        <v>4.5999999999999996</v>
      </c>
      <c r="DC95" s="35">
        <f>IF('Indicator Data'!AF98="No data","x",ROUND(IF('Indicator Data'!AF98&gt;DC$195,10,IF('Indicator Data'!AF98&lt;DC$194,0,10-(DC$195-'Indicator Data'!AF98)/(DC$195-DC$194)*10)),1))</f>
        <v>2.2999999999999998</v>
      </c>
      <c r="DD95" s="35">
        <f>IF('Indicator Data'!AG98="No data","x",ROUND(IF('Indicator Data'!AG98&gt;DD$195,10,IF('Indicator Data'!AG98&lt;DD$194,0,10-(DD$195-'Indicator Data'!AG98)/(DD$195-DD$194)*10)),1))</f>
        <v>4</v>
      </c>
      <c r="DE95" s="35">
        <f t="shared" si="169"/>
        <v>4.3</v>
      </c>
      <c r="DF95" s="35">
        <f>IF('Indicator Data'!AB98="No data","x",ROUND(IF('Indicator Data'!AB98&gt;DF$195,10,IF('Indicator Data'!AB98&lt;DF$194,0,10-(DF$195-'Indicator Data'!AB98)/(DF$195-DF$194)*10)),1))</f>
        <v>6.9</v>
      </c>
      <c r="DG95" s="35">
        <f t="shared" si="170"/>
        <v>4.4000000000000004</v>
      </c>
      <c r="DH95" s="144">
        <f>IF('Indicator Data'!AD98="No data","x",'Indicator Data'!AD98/'Indicator Data'!$CB98)</f>
        <v>2.3379656482611089E-4</v>
      </c>
      <c r="DI95" s="35">
        <f t="shared" si="171"/>
        <v>7.7</v>
      </c>
      <c r="DJ95" s="35">
        <f>IF('Indicator Data'!AE98="No data","x",ROUND(IF('Indicator Data'!AE98&gt;DJ$195,0,IF('Indicator Data'!AE98&lt;DJ$194,10,(DJ$195-'Indicator Data'!AE98)/(DJ$195-DJ$194)*10)),1))</f>
        <v>6</v>
      </c>
      <c r="DK95" s="35">
        <f t="shared" si="172"/>
        <v>6.9</v>
      </c>
      <c r="DL95" s="35">
        <f t="shared" si="173"/>
        <v>5.2</v>
      </c>
      <c r="DM95" s="37">
        <f t="shared" si="143"/>
        <v>6.3</v>
      </c>
      <c r="DN95" s="38">
        <f t="shared" si="144"/>
        <v>4.9000000000000004</v>
      </c>
      <c r="DO95" s="35">
        <f>ROUND(IF('Indicator Data'!AH98=0,0,IF('Indicator Data'!AH98&gt;DO$195,10,IF('Indicator Data'!AH98&lt;DO$194,0,10-(DO$195-'Indicator Data'!AH98)/(DO$195-DO$194)*10))),1)</f>
        <v>2.6</v>
      </c>
      <c r="DP95" s="35">
        <f>ROUND(IF('Indicator Data'!AI98=0,0,IF(LOG('Indicator Data'!AI98)&gt;LOG(DP$195),10,IF(LOG('Indicator Data'!AI98)&lt;LOG(DP$194),0,10-(LOG(DP$195)-LOG('Indicator Data'!AI98))/(LOG(DP$195)-LOG(DP$194))*10))),1)</f>
        <v>3.2</v>
      </c>
      <c r="DQ95" s="37">
        <f t="shared" si="145"/>
        <v>2.9</v>
      </c>
      <c r="DR95" s="35">
        <f>'Indicator Data'!AJ98</f>
        <v>0</v>
      </c>
      <c r="DS95" s="35">
        <f>'Indicator Data'!AK98</f>
        <v>0</v>
      </c>
      <c r="DT95" s="37">
        <f t="shared" si="146"/>
        <v>0</v>
      </c>
      <c r="DU95" s="38">
        <f t="shared" si="147"/>
        <v>2</v>
      </c>
      <c r="DV95" s="13"/>
      <c r="DW95" s="83"/>
    </row>
    <row r="96" spans="1:127" s="2" customFormat="1" x14ac:dyDescent="0.3">
      <c r="A96" s="98" t="str">
        <f>'Indicator Data'!A99</f>
        <v>Latvia</v>
      </c>
      <c r="B96" s="39" t="str">
        <f>'Indicator Data'!B99</f>
        <v>LVA</v>
      </c>
      <c r="C96" s="35">
        <f>ROUND(IF('Indicator Data'!C99=0,0.1,IF(LOG('Indicator Data'!C99)&gt;C$195,10,IF(LOG('Indicator Data'!C99)&lt;C$194,0,10-(C$195-LOG('Indicator Data'!C99))/(C$195-C$194)*10))),1)</f>
        <v>0.1</v>
      </c>
      <c r="D96" s="35">
        <f>ROUND(IF('Indicator Data'!D99=0,0.1,IF(LOG('Indicator Data'!D99)&gt;D$195,10,IF(LOG('Indicator Data'!D99)&lt;D$194,0,10-(D$195-LOG('Indicator Data'!D99))/(D$195-D$194)*10))),1)</f>
        <v>0.1</v>
      </c>
      <c r="E96" s="35">
        <f t="shared" si="107"/>
        <v>0.1</v>
      </c>
      <c r="F96" s="35">
        <f>IF('Indicator Data'!E99="No data",0.1,(ROUND(IF('Indicator Data'!E99=0,0,IF(LOG('Indicator Data'!E99)&gt;F$195,10,IF(LOG('Indicator Data'!E99)&lt;F$194,0,10-(F$195-LOG('Indicator Data'!E99))/(F$195-F$194)*10))),1)))</f>
        <v>5.8</v>
      </c>
      <c r="G96" s="35">
        <f>ROUND(IF('Indicator Data'!F99=0,0,IF(LOG('Indicator Data'!F99)&gt;G$195,10,IF(LOG('Indicator Data'!F99)&lt;G$194,0,10-(G$195-LOG('Indicator Data'!F99))/(G$195-G$194)*10))),1)</f>
        <v>0</v>
      </c>
      <c r="H96" s="35">
        <f>ROUND(IF('Indicator Data'!G99=0,0,IF(LOG('Indicator Data'!G99)&gt;H$195,10,IF(LOG('Indicator Data'!G99)&lt;H$194,0,10-(H$195-LOG('Indicator Data'!G99))/(H$195-H$194)*10))),1)</f>
        <v>0</v>
      </c>
      <c r="I96" s="35">
        <f>ROUND(IF('Indicator Data'!H99=0,0,IF(LOG('Indicator Data'!H99)&gt;I$195,10,IF(LOG('Indicator Data'!H99)&lt;I$194,0,10-(I$195-LOG('Indicator Data'!H99))/(I$195-I$194)*10))),1)</f>
        <v>0</v>
      </c>
      <c r="J96" s="35">
        <f t="shared" si="108"/>
        <v>0</v>
      </c>
      <c r="K96" s="35">
        <f>ROUND(IF('Indicator Data'!I99=0,0,IF(LOG('Indicator Data'!I99)&gt;K$195,10,IF(LOG('Indicator Data'!I99)&lt;K$194,0,10-(K$195-LOG('Indicator Data'!I99))/(K$195-K$194)*10))),1)</f>
        <v>0</v>
      </c>
      <c r="L96" s="35">
        <f t="shared" si="109"/>
        <v>0</v>
      </c>
      <c r="M96" s="35">
        <f>ROUND(IF('Indicator Data'!J99=0,0,IF(LOG('Indicator Data'!J99)&gt;M$195,10,IF(LOG('Indicator Data'!J99)&lt;M$194,0,10-(M$195-LOG('Indicator Data'!J99))/(M$195-M$194)*10))),1)</f>
        <v>0</v>
      </c>
      <c r="N96" s="36">
        <f>'Indicator Data'!C99/'Indicator Data'!$CC99</f>
        <v>0</v>
      </c>
      <c r="O96" s="36">
        <f>'Indicator Data'!D99/'Indicator Data'!$CC99</f>
        <v>0</v>
      </c>
      <c r="P96" s="36">
        <f>IF(F96=0.1,"x",'Indicator Data'!E99/'Indicator Data'!$CC99)</f>
        <v>1.0626619470265457E-2</v>
      </c>
      <c r="Q96" s="36">
        <f>'Indicator Data'!F99/'Indicator Data'!$CC99</f>
        <v>0</v>
      </c>
      <c r="R96" s="36">
        <f>'Indicator Data'!G99/'Indicator Data'!$CC99</f>
        <v>0</v>
      </c>
      <c r="S96" s="36">
        <f>'Indicator Data'!H99/'Indicator Data'!$CC99</f>
        <v>0</v>
      </c>
      <c r="T96" s="36">
        <f>'Indicator Data'!I99/'Indicator Data'!$CC99</f>
        <v>0</v>
      </c>
      <c r="U96" s="36">
        <f>'Indicator Data'!J99/'Indicator Data'!$CC99</f>
        <v>0</v>
      </c>
      <c r="V96" s="35">
        <f t="shared" si="110"/>
        <v>0</v>
      </c>
      <c r="W96" s="35">
        <f t="shared" si="111"/>
        <v>0</v>
      </c>
      <c r="X96" s="35">
        <f t="shared" si="112"/>
        <v>0</v>
      </c>
      <c r="Y96" s="35">
        <f t="shared" si="113"/>
        <v>7.1</v>
      </c>
      <c r="Z96" s="35">
        <f t="shared" si="114"/>
        <v>0</v>
      </c>
      <c r="AA96" s="35">
        <f t="shared" si="115"/>
        <v>0</v>
      </c>
      <c r="AB96" s="35">
        <f t="shared" si="116"/>
        <v>0</v>
      </c>
      <c r="AC96" s="35">
        <f t="shared" si="117"/>
        <v>0</v>
      </c>
      <c r="AD96" s="35">
        <f t="shared" si="118"/>
        <v>0</v>
      </c>
      <c r="AE96" s="35">
        <f t="shared" si="119"/>
        <v>0</v>
      </c>
      <c r="AF96" s="35">
        <f t="shared" si="120"/>
        <v>0</v>
      </c>
      <c r="AG96" s="35">
        <f>ROUND(IF('Indicator Data'!K99=0,0,IF('Indicator Data'!K99&gt;AG$195,10,IF('Indicator Data'!K99&lt;AG$194,0,10-(AG$195-'Indicator Data'!K99)/(AG$195-AG$194)*10))),1)</f>
        <v>0</v>
      </c>
      <c r="AH96" s="35">
        <f t="shared" si="121"/>
        <v>0.1</v>
      </c>
      <c r="AI96" s="35">
        <f t="shared" si="122"/>
        <v>0.1</v>
      </c>
      <c r="AJ96" s="35">
        <f t="shared" si="123"/>
        <v>0</v>
      </c>
      <c r="AK96" s="35">
        <f t="shared" si="124"/>
        <v>0</v>
      </c>
      <c r="AL96" s="35">
        <f t="shared" si="125"/>
        <v>0</v>
      </c>
      <c r="AM96" s="35">
        <f t="shared" si="126"/>
        <v>0</v>
      </c>
      <c r="AN96" s="35">
        <f t="shared" si="127"/>
        <v>0</v>
      </c>
      <c r="AO96" s="143">
        <f t="shared" si="128"/>
        <v>0.1</v>
      </c>
      <c r="AP96" s="143">
        <f t="shared" si="148"/>
        <v>6.5</v>
      </c>
      <c r="AQ96" s="143">
        <f t="shared" si="129"/>
        <v>0</v>
      </c>
      <c r="AR96" s="143">
        <f t="shared" si="130"/>
        <v>0</v>
      </c>
      <c r="AS96" s="35">
        <f t="shared" si="131"/>
        <v>0</v>
      </c>
      <c r="AT96" s="35">
        <f>IF('Indicator Data'!L99="No data","x",IF('Indicator Data'!CD99&lt;1000,"x",ROUND((IF('Indicator Data'!L99&gt;AT$195,10,IF('Indicator Data'!L99&lt;AT$194,0,10-(AT$195-'Indicator Data'!L99)/(AT$195-AT$194)*10))),1)))</f>
        <v>5.6</v>
      </c>
      <c r="AU96" s="143">
        <f t="shared" si="132"/>
        <v>2.8</v>
      </c>
      <c r="AV96" s="35">
        <f>IF('Indicator Data'!M99="No data","x",ROUND(IF('Indicator Data'!M99=0,0,IF(LOG('Indicator Data'!M99)&gt;AV$195,10,IF(LOG('Indicator Data'!M99)&lt;AV$194,0,10-(AV$195-LOG('Indicator Data'!M99))/(AV$195-AV$194)*10))),1))</f>
        <v>0</v>
      </c>
      <c r="AW96" s="36">
        <f>IF(AV96="x","x",'Indicator Data'!M99/'Indicator Data'!$CC99)</f>
        <v>0</v>
      </c>
      <c r="AX96" s="35">
        <f t="shared" si="149"/>
        <v>0</v>
      </c>
      <c r="AY96" s="35">
        <f t="shared" si="150"/>
        <v>0</v>
      </c>
      <c r="AZ96" s="35" t="str">
        <f>IF('Indicator Data'!N99="No data","x",ROUND(IF('Indicator Data'!N99=0,0,IF(LOG('Indicator Data'!N99)&gt;AZ$195,10,IF(LOG('Indicator Data'!N99)&lt;AZ$194,0,10-(AZ$195-LOG('Indicator Data'!N99))/(AZ$195-AZ$194)*10))),1))</f>
        <v>x</v>
      </c>
      <c r="BA96" s="36" t="str">
        <f>IF(AZ96="x","x",'Indicator Data'!N99/'Indicator Data'!$CC99)</f>
        <v>x</v>
      </c>
      <c r="BB96" s="35" t="str">
        <f t="shared" si="151"/>
        <v>x</v>
      </c>
      <c r="BC96" s="35" t="str">
        <f t="shared" si="152"/>
        <v>x</v>
      </c>
      <c r="BD96" s="35" t="str">
        <f>IF('Indicator Data'!O99="No data","x",ROUND(IF('Indicator Data'!O99=0,0,IF(LOG('Indicator Data'!O99)&gt;BD$195,10,IF(LOG('Indicator Data'!O99)&lt;BD$194,0,10-(BD$195-LOG('Indicator Data'!O99))/(BD$195-BD$194)*10))),1))</f>
        <v>x</v>
      </c>
      <c r="BE96" s="36" t="str">
        <f>IF(BD96="x","x",'Indicator Data'!O99/'Indicator Data'!$CC99)</f>
        <v>x</v>
      </c>
      <c r="BF96" s="35" t="str">
        <f t="shared" si="153"/>
        <v>x</v>
      </c>
      <c r="BG96" s="35" t="str">
        <f t="shared" si="154"/>
        <v>x</v>
      </c>
      <c r="BH96" s="35" t="str">
        <f>IF('Indicator Data'!P99="No data","x",ROUND(IF('Indicator Data'!P99=0,0,IF(LOG('Indicator Data'!P99)&gt;BH$195,10,IF(LOG('Indicator Data'!P99)&lt;BH$194,0,10-(BH$195-LOG('Indicator Data'!P99))/(BH$195-BH$194)*10))),1))</f>
        <v>x</v>
      </c>
      <c r="BI96" s="36" t="str">
        <f>IF(BH96="x","x",'Indicator Data'!P99/'Indicator Data'!$CC99)</f>
        <v>x</v>
      </c>
      <c r="BJ96" s="35" t="str">
        <f t="shared" si="155"/>
        <v>x</v>
      </c>
      <c r="BK96" s="35" t="str">
        <f t="shared" si="156"/>
        <v>x</v>
      </c>
      <c r="BL96" s="35">
        <f t="shared" si="157"/>
        <v>0</v>
      </c>
      <c r="BM96" s="35">
        <f>ROUND(IF('Indicator Data'!Q99=0,0,IF(LOG('Indicator Data'!Q99)&gt;BM$195,10,IF(LOG('Indicator Data'!Q99)&lt;BM$194,0,10-(BM$195-LOG('Indicator Data'!Q99))/(BM$195-BM$194)*10))),1)</f>
        <v>0</v>
      </c>
      <c r="BN96" s="35">
        <f>ROUND(IF('Indicator Data'!R99=0,0,IF(LOG('Indicator Data'!R99)&gt;BN$195,10,IF(LOG('Indicator Data'!R99)&lt;BN$194,0,10-(BN$195-LOG('Indicator Data'!R99))/(BN$195-BN$194)*10))),1)</f>
        <v>0</v>
      </c>
      <c r="BO96" s="35">
        <f t="shared" si="158"/>
        <v>0</v>
      </c>
      <c r="BP96" s="36">
        <f>'Indicator Data'!Q99/'Indicator Data'!$CC99</f>
        <v>0</v>
      </c>
      <c r="BQ96" s="36">
        <f>'Indicator Data'!R99/'Indicator Data'!$CC99</f>
        <v>0</v>
      </c>
      <c r="BR96" s="35">
        <f t="shared" si="133"/>
        <v>0</v>
      </c>
      <c r="BS96" s="35">
        <f t="shared" si="134"/>
        <v>0</v>
      </c>
      <c r="BT96" s="35">
        <f t="shared" si="135"/>
        <v>0</v>
      </c>
      <c r="BU96" s="35">
        <f t="shared" si="159"/>
        <v>0</v>
      </c>
      <c r="BV96" s="35">
        <f>ROUND(IF('Indicator Data'!S99=0,0,IF(LOG('Indicator Data'!S99)&gt;BV$195,10,IF(LOG('Indicator Data'!S99)&lt;BV$194,0,10-(BV$195-LOG('Indicator Data'!S99))/(BV$195-BV$194)*10))),1)</f>
        <v>0</v>
      </c>
      <c r="BW96" s="35">
        <f>ROUND(IF('Indicator Data'!T99=0,0,IF(LOG('Indicator Data'!T99)&gt;BW$195,10,IF(LOG('Indicator Data'!T99)&lt;BW$194,0,10-(BW$195-LOG('Indicator Data'!T99))/(BW$195-BW$194)*10))),1)</f>
        <v>0</v>
      </c>
      <c r="BX96" s="35">
        <f t="shared" si="160"/>
        <v>0</v>
      </c>
      <c r="BY96" s="36">
        <f>'Indicator Data'!S99/'Indicator Data'!$CC99</f>
        <v>0</v>
      </c>
      <c r="BZ96" s="36">
        <f>'Indicator Data'!T99/'Indicator Data'!$CC99</f>
        <v>0</v>
      </c>
      <c r="CA96" s="35">
        <f t="shared" si="136"/>
        <v>0</v>
      </c>
      <c r="CB96" s="35">
        <f t="shared" si="137"/>
        <v>0</v>
      </c>
      <c r="CC96" s="35">
        <f t="shared" si="161"/>
        <v>0</v>
      </c>
      <c r="CD96" s="35">
        <f t="shared" si="162"/>
        <v>0</v>
      </c>
      <c r="CE96" s="35">
        <f t="shared" si="163"/>
        <v>0</v>
      </c>
      <c r="CF96" s="35">
        <f>ROUND(IF('Indicator Data'!U99=0,0,IF(LOG('Indicator Data'!U99)&gt;CF$195,10,IF(LOG('Indicator Data'!U99)&lt;CF$194,0,10-(CF$195-LOG('Indicator Data'!U99))/(CF$195-CF$194)*10))),1)</f>
        <v>0</v>
      </c>
      <c r="CG96" s="36">
        <f>'Indicator Data'!U99/'Indicator Data'!$CC99</f>
        <v>0</v>
      </c>
      <c r="CH96" s="35">
        <f t="shared" si="138"/>
        <v>0</v>
      </c>
      <c r="CI96" s="35">
        <f t="shared" si="164"/>
        <v>0</v>
      </c>
      <c r="CJ96" s="35">
        <f>ROUND(IF('Indicator Data'!V99=0,0,IF(LOG('Indicator Data'!V99)&gt;CJ$195,10,IF(LOG('Indicator Data'!V99)&lt;CJ$194,0,10-(CJ$195-LOG('Indicator Data'!V99))/(CJ$195-CJ$194)*10))),1)</f>
        <v>0</v>
      </c>
      <c r="CK96" s="36">
        <f>IF('Indicator Data'!V99/'Indicator Data'!$CC99&gt;1,1,'Indicator Data'!V99/'Indicator Data'!$CC99)</f>
        <v>0</v>
      </c>
      <c r="CL96" s="35">
        <f t="shared" si="139"/>
        <v>0</v>
      </c>
      <c r="CM96" s="35">
        <f t="shared" si="165"/>
        <v>0</v>
      </c>
      <c r="CN96" s="35">
        <f>ROUND(IF('Indicator Data'!W99=0,0,IF(LOG('Indicator Data'!W99)&gt;CN$195,10,IF(LOG('Indicator Data'!W99)&lt;CN$194,0,10-(CN$195-LOG('Indicator Data'!W99))/(CN$195-CN$194)*10))),1)</f>
        <v>0</v>
      </c>
      <c r="CO96" s="36">
        <f>'Indicator Data'!W99/'Indicator Data'!$CC99</f>
        <v>0</v>
      </c>
      <c r="CP96" s="35">
        <f t="shared" si="140"/>
        <v>0</v>
      </c>
      <c r="CQ96" s="35">
        <f t="shared" si="166"/>
        <v>0</v>
      </c>
      <c r="CR96" s="35">
        <f t="shared" si="141"/>
        <v>0</v>
      </c>
      <c r="CS96" s="35">
        <f>IF('Indicator Data'!BS99="No data","x",ROUND(IF('Indicator Data'!BS99&gt;CS$195,0,IF('Indicator Data'!BS99&lt;CS$194,10,(CS$195-'Indicator Data'!BS99)/(CS$195-CS$194)*10)),1))</f>
        <v>0.9</v>
      </c>
      <c r="CT96" s="35">
        <f>IF('Indicator Data'!BT99="No data","x",ROUND(IF('Indicator Data'!BT99&gt;CT$195,0,IF('Indicator Data'!BT99&lt;CT$194,10,(CT$195-'Indicator Data'!BT99)/(CT$195-CT$194)*10)),1))</f>
        <v>0.2</v>
      </c>
      <c r="CU96" s="35" t="str">
        <f>IF('Indicator Data'!AC99="No data","x",ROUND(IF('Indicator Data'!AC99&gt;CU$195,0,IF('Indicator Data'!AC99&lt;CU$194,10,(CU$195-'Indicator Data'!AC99)/(CU$195-CU$194)*10)),1))</f>
        <v>x</v>
      </c>
      <c r="CV96" s="35">
        <f t="shared" si="142"/>
        <v>0.6</v>
      </c>
      <c r="CW96" s="35">
        <f>IF('Indicator Data'!X99="No data","x",ROUND(IF(LOG('Indicator Data'!X99)&gt;CW$195,10,IF(LOG('Indicator Data'!X99)&lt;CW$194,0,10-(CW$195-LOG('Indicator Data'!X99))/(CW$195-CW$194)*10)),1))</f>
        <v>5</v>
      </c>
      <c r="CX96" s="35">
        <f>IF('Indicator Data'!Y99="No data","x",ROUND(IF('Indicator Data'!Y99&gt;CX$195,10,IF('Indicator Data'!Y99&lt;CX$194,0,10-(CX$195-'Indicator Data'!Y99)/(CX$195-CX$194)*10)),1))</f>
        <v>0</v>
      </c>
      <c r="CY96" s="35">
        <f>IF('Indicator Data'!Z99="No data","x",ROUND(IF('Indicator Data'!Z99&gt;CY$195,10,IF('Indicator Data'!Z99&lt;CY$194,0,10-(CY$195-'Indicator Data'!Z99)/(CY$195-CY$194)*10)),1))</f>
        <v>6.8</v>
      </c>
      <c r="CZ96" s="35">
        <f>IF('Indicator Data'!AA99="No data","x",ROUND(IF('Indicator Data'!AA99&gt;CZ$195,10,IF('Indicator Data'!AA99&lt;CZ$194,0,10-(CZ$195-'Indicator Data'!AA99)/(CZ$195-CZ$194)*10)),1))</f>
        <v>1.4</v>
      </c>
      <c r="DA96" s="35">
        <f t="shared" si="167"/>
        <v>3.3</v>
      </c>
      <c r="DB96" s="35">
        <f t="shared" si="168"/>
        <v>2.4</v>
      </c>
      <c r="DC96" s="35" t="str">
        <f>IF('Indicator Data'!AF99="No data","x",ROUND(IF('Indicator Data'!AF99&gt;DC$195,10,IF('Indicator Data'!AF99&lt;DC$194,0,10-(DC$195-'Indicator Data'!AF99)/(DC$195-DC$194)*10)),1))</f>
        <v>x</v>
      </c>
      <c r="DD96" s="35">
        <f>IF('Indicator Data'!AG99="No data","x",ROUND(IF('Indicator Data'!AG99&gt;DD$195,10,IF('Indicator Data'!AG99&lt;DD$194,0,10-(DD$195-'Indicator Data'!AG99)/(DD$195-DD$194)*10)),1))</f>
        <v>0.7</v>
      </c>
      <c r="DE96" s="35">
        <f t="shared" si="169"/>
        <v>2.8</v>
      </c>
      <c r="DF96" s="35">
        <f>IF('Indicator Data'!AB99="No data","x",ROUND(IF('Indicator Data'!AB99&gt;DF$195,10,IF('Indicator Data'!AB99&lt;DF$194,0,10-(DF$195-'Indicator Data'!AB99)/(DF$195-DF$194)*10)),1))</f>
        <v>0</v>
      </c>
      <c r="DG96" s="35">
        <f t="shared" si="170"/>
        <v>0.4</v>
      </c>
      <c r="DH96" s="144">
        <f>IF('Indicator Data'!AD99="No data","x",'Indicator Data'!AD99/'Indicator Data'!$CB99)</f>
        <v>1.0237503724415519E-3</v>
      </c>
      <c r="DI96" s="35">
        <f t="shared" si="171"/>
        <v>0</v>
      </c>
      <c r="DJ96" s="35">
        <f>IF('Indicator Data'!AE99="No data","x",ROUND(IF('Indicator Data'!AE99&gt;DJ$195,0,IF('Indicator Data'!AE99&lt;DJ$194,10,(DJ$195-'Indicator Data'!AE99)/(DJ$195-DJ$194)*10)),1))</f>
        <v>2</v>
      </c>
      <c r="DK96" s="35">
        <f t="shared" si="172"/>
        <v>1</v>
      </c>
      <c r="DL96" s="35">
        <f t="shared" si="173"/>
        <v>1.4</v>
      </c>
      <c r="DM96" s="37">
        <f t="shared" si="143"/>
        <v>1</v>
      </c>
      <c r="DN96" s="38">
        <f t="shared" si="144"/>
        <v>2.1</v>
      </c>
      <c r="DO96" s="35">
        <f>ROUND(IF('Indicator Data'!AH99=0,0,IF('Indicator Data'!AH99&gt;DO$195,10,IF('Indicator Data'!AH99&lt;DO$194,0,10-(DO$195-'Indicator Data'!AH99)/(DO$195-DO$194)*10))),1)</f>
        <v>0.1</v>
      </c>
      <c r="DP96" s="35">
        <f>ROUND(IF('Indicator Data'!AI99=0,0,IF(LOG('Indicator Data'!AI99)&gt;LOG(DP$195),10,IF(LOG('Indicator Data'!AI99)&lt;LOG(DP$194),0,10-(LOG(DP$195)-LOG('Indicator Data'!AI99))/(LOG(DP$195)-LOG(DP$194))*10))),1)</f>
        <v>0</v>
      </c>
      <c r="DQ96" s="37">
        <f t="shared" si="145"/>
        <v>0.1</v>
      </c>
      <c r="DR96" s="35">
        <f>'Indicator Data'!AJ99</f>
        <v>0</v>
      </c>
      <c r="DS96" s="35">
        <f>'Indicator Data'!AK99</f>
        <v>0</v>
      </c>
      <c r="DT96" s="37">
        <f t="shared" si="146"/>
        <v>0</v>
      </c>
      <c r="DU96" s="38">
        <f t="shared" si="147"/>
        <v>0.1</v>
      </c>
      <c r="DV96" s="13"/>
      <c r="DW96" s="83"/>
    </row>
    <row r="97" spans="1:127" s="2" customFormat="1" x14ac:dyDescent="0.3">
      <c r="A97" s="98" t="str">
        <f>'Indicator Data'!A100</f>
        <v>Lebanon</v>
      </c>
      <c r="B97" s="39" t="str">
        <f>'Indicator Data'!B100</f>
        <v>LBN</v>
      </c>
      <c r="C97" s="35">
        <f>ROUND(IF('Indicator Data'!C100=0,0.1,IF(LOG('Indicator Data'!C100)&gt;C$195,10,IF(LOG('Indicator Data'!C100)&lt;C$194,0,10-(C$195-LOG('Indicator Data'!C100))/(C$195-C$194)*10))),1)</f>
        <v>7.7</v>
      </c>
      <c r="D97" s="35">
        <f>ROUND(IF('Indicator Data'!D100=0,0.1,IF(LOG('Indicator Data'!D100)&gt;D$195,10,IF(LOG('Indicator Data'!D100)&lt;D$194,0,10-(D$195-LOG('Indicator Data'!D100))/(D$195-D$194)*10))),1)</f>
        <v>9.8000000000000007</v>
      </c>
      <c r="E97" s="35">
        <f t="shared" si="107"/>
        <v>9</v>
      </c>
      <c r="F97" s="35">
        <f>IF('Indicator Data'!E100="No data",0.1,(ROUND(IF('Indicator Data'!E100=0,0,IF(LOG('Indicator Data'!E100)&gt;F$195,10,IF(LOG('Indicator Data'!E100)&lt;F$194,0,10-(F$195-LOG('Indicator Data'!E100))/(F$195-F$194)*10))),1)))</f>
        <v>2.2000000000000002</v>
      </c>
      <c r="G97" s="35">
        <f>ROUND(IF('Indicator Data'!F100=0,0,IF(LOG('Indicator Data'!F100)&gt;G$195,10,IF(LOG('Indicator Data'!F100)&lt;G$194,0,10-(G$195-LOG('Indicator Data'!F100))/(G$195-G$194)*10))),1)</f>
        <v>6.3</v>
      </c>
      <c r="H97" s="35">
        <f>ROUND(IF('Indicator Data'!G100=0,0,IF(LOG('Indicator Data'!G100)&gt;H$195,10,IF(LOG('Indicator Data'!G100)&lt;H$194,0,10-(H$195-LOG('Indicator Data'!G100))/(H$195-H$194)*10))),1)</f>
        <v>0</v>
      </c>
      <c r="I97" s="35">
        <f>ROUND(IF('Indicator Data'!H100=0,0,IF(LOG('Indicator Data'!H100)&gt;I$195,10,IF(LOG('Indicator Data'!H100)&lt;I$194,0,10-(I$195-LOG('Indicator Data'!H100))/(I$195-I$194)*10))),1)</f>
        <v>0</v>
      </c>
      <c r="J97" s="35">
        <f t="shared" si="108"/>
        <v>0</v>
      </c>
      <c r="K97" s="35">
        <f>ROUND(IF('Indicator Data'!I100=0,0,IF(LOG('Indicator Data'!I100)&gt;K$195,10,IF(LOG('Indicator Data'!I100)&lt;K$194,0,10-(K$195-LOG('Indicator Data'!I100))/(K$195-K$194)*10))),1)</f>
        <v>0</v>
      </c>
      <c r="L97" s="35">
        <f t="shared" si="109"/>
        <v>0</v>
      </c>
      <c r="M97" s="35">
        <f>ROUND(IF('Indicator Data'!J100=0,0,IF(LOG('Indicator Data'!J100)&gt;M$195,10,IF(LOG('Indicator Data'!J100)&lt;M$194,0,10-(M$195-LOG('Indicator Data'!J100))/(M$195-M$194)*10))),1)</f>
        <v>0</v>
      </c>
      <c r="N97" s="36">
        <f>'Indicator Data'!C100/'Indicator Data'!$CC100</f>
        <v>2.0662057332647716E-3</v>
      </c>
      <c r="O97" s="36">
        <f>'Indicator Data'!D100/'Indicator Data'!$CC100</f>
        <v>1.4875655547732479E-3</v>
      </c>
      <c r="P97" s="36">
        <f>IF(F97=0.1,"x",'Indicator Data'!E100/'Indicator Data'!$CC100)</f>
        <v>1.2718196915241164E-4</v>
      </c>
      <c r="Q97" s="36">
        <f>'Indicator Data'!F100/'Indicator Data'!$CC100</f>
        <v>1.1007756553649638E-5</v>
      </c>
      <c r="R97" s="36">
        <f>'Indicator Data'!G100/'Indicator Data'!$CC100</f>
        <v>0</v>
      </c>
      <c r="S97" s="36">
        <f>'Indicator Data'!H100/'Indicator Data'!$CC100</f>
        <v>0</v>
      </c>
      <c r="T97" s="36">
        <f>'Indicator Data'!I100/'Indicator Data'!$CC100</f>
        <v>0</v>
      </c>
      <c r="U97" s="36">
        <f>'Indicator Data'!J100/'Indicator Data'!$CC100</f>
        <v>0</v>
      </c>
      <c r="V97" s="35">
        <f t="shared" si="110"/>
        <v>10</v>
      </c>
      <c r="W97" s="35">
        <f t="shared" si="111"/>
        <v>10</v>
      </c>
      <c r="X97" s="35">
        <f t="shared" si="112"/>
        <v>10</v>
      </c>
      <c r="Y97" s="35">
        <f t="shared" si="113"/>
        <v>0.1</v>
      </c>
      <c r="Z97" s="35">
        <f t="shared" si="114"/>
        <v>7.9</v>
      </c>
      <c r="AA97" s="35">
        <f t="shared" si="115"/>
        <v>0</v>
      </c>
      <c r="AB97" s="35">
        <f t="shared" si="116"/>
        <v>0</v>
      </c>
      <c r="AC97" s="35">
        <f t="shared" si="117"/>
        <v>0</v>
      </c>
      <c r="AD97" s="35">
        <f t="shared" si="118"/>
        <v>0</v>
      </c>
      <c r="AE97" s="35">
        <f t="shared" si="119"/>
        <v>0</v>
      </c>
      <c r="AF97" s="35">
        <f t="shared" si="120"/>
        <v>0</v>
      </c>
      <c r="AG97" s="35">
        <f>ROUND(IF('Indicator Data'!K100=0,0,IF('Indicator Data'!K100&gt;AG$195,10,IF('Indicator Data'!K100&lt;AG$194,0,10-(AG$195-'Indicator Data'!K100)/(AG$195-AG$194)*10))),1)</f>
        <v>0</v>
      </c>
      <c r="AH97" s="35">
        <f t="shared" si="121"/>
        <v>8.9</v>
      </c>
      <c r="AI97" s="35">
        <f t="shared" si="122"/>
        <v>9.9</v>
      </c>
      <c r="AJ97" s="35">
        <f t="shared" si="123"/>
        <v>0</v>
      </c>
      <c r="AK97" s="35">
        <f t="shared" si="124"/>
        <v>0</v>
      </c>
      <c r="AL97" s="35">
        <f t="shared" si="125"/>
        <v>0</v>
      </c>
      <c r="AM97" s="35">
        <f t="shared" si="126"/>
        <v>0</v>
      </c>
      <c r="AN97" s="35">
        <f t="shared" si="127"/>
        <v>0</v>
      </c>
      <c r="AO97" s="143">
        <f t="shared" si="128"/>
        <v>9.6</v>
      </c>
      <c r="AP97" s="143">
        <f t="shared" si="148"/>
        <v>1.2</v>
      </c>
      <c r="AQ97" s="143">
        <f t="shared" si="129"/>
        <v>7.2</v>
      </c>
      <c r="AR97" s="143">
        <f t="shared" si="130"/>
        <v>0</v>
      </c>
      <c r="AS97" s="35">
        <f t="shared" si="131"/>
        <v>0</v>
      </c>
      <c r="AT97" s="35">
        <f>IF('Indicator Data'!L100="No data","x",IF('Indicator Data'!CD100&lt;1000,"x",ROUND((IF('Indicator Data'!L100&gt;AT$195,10,IF('Indicator Data'!L100&lt;AT$194,0,10-(AT$195-'Indicator Data'!L100)/(AT$195-AT$194)*10))),1)))</f>
        <v>4.5999999999999996</v>
      </c>
      <c r="AU97" s="143">
        <f t="shared" si="132"/>
        <v>2.2999999999999998</v>
      </c>
      <c r="AV97" s="35">
        <f>IF('Indicator Data'!M100="No data","x",ROUND(IF('Indicator Data'!M100=0,0,IF(LOG('Indicator Data'!M100)&gt;AV$195,10,IF(LOG('Indicator Data'!M100)&lt;AV$194,0,10-(AV$195-LOG('Indicator Data'!M100))/(AV$195-AV$194)*10))),1))</f>
        <v>3.2</v>
      </c>
      <c r="AW97" s="36">
        <f>IF(AV97="x","x",'Indicator Data'!M100/'Indicator Data'!$CC100)</f>
        <v>3.0158909824545919E-4</v>
      </c>
      <c r="AX97" s="35">
        <f t="shared" si="149"/>
        <v>0</v>
      </c>
      <c r="AY97" s="35">
        <f t="shared" si="150"/>
        <v>1.7</v>
      </c>
      <c r="AZ97" s="35" t="str">
        <f>IF('Indicator Data'!N100="No data","x",ROUND(IF('Indicator Data'!N100=0,0,IF(LOG('Indicator Data'!N100)&gt;AZ$195,10,IF(LOG('Indicator Data'!N100)&lt;AZ$194,0,10-(AZ$195-LOG('Indicator Data'!N100))/(AZ$195-AZ$194)*10))),1))</f>
        <v>x</v>
      </c>
      <c r="BA97" s="36" t="str">
        <f>IF(AZ97="x","x",'Indicator Data'!N100/'Indicator Data'!$CC100)</f>
        <v>x</v>
      </c>
      <c r="BB97" s="35" t="str">
        <f t="shared" si="151"/>
        <v>x</v>
      </c>
      <c r="BC97" s="35" t="str">
        <f t="shared" si="152"/>
        <v>x</v>
      </c>
      <c r="BD97" s="35" t="str">
        <f>IF('Indicator Data'!O100="No data","x",ROUND(IF('Indicator Data'!O100=0,0,IF(LOG('Indicator Data'!O100)&gt;BD$195,10,IF(LOG('Indicator Data'!O100)&lt;BD$194,0,10-(BD$195-LOG('Indicator Data'!O100))/(BD$195-BD$194)*10))),1))</f>
        <v>x</v>
      </c>
      <c r="BE97" s="36" t="str">
        <f>IF(BD97="x","x",'Indicator Data'!O100/'Indicator Data'!$CC100)</f>
        <v>x</v>
      </c>
      <c r="BF97" s="35" t="str">
        <f t="shared" si="153"/>
        <v>x</v>
      </c>
      <c r="BG97" s="35" t="str">
        <f t="shared" si="154"/>
        <v>x</v>
      </c>
      <c r="BH97" s="35" t="str">
        <f>IF('Indicator Data'!P100="No data","x",ROUND(IF('Indicator Data'!P100=0,0,IF(LOG('Indicator Data'!P100)&gt;BH$195,10,IF(LOG('Indicator Data'!P100)&lt;BH$194,0,10-(BH$195-LOG('Indicator Data'!P100))/(BH$195-BH$194)*10))),1))</f>
        <v>x</v>
      </c>
      <c r="BI97" s="36" t="str">
        <f>IF(BH97="x","x",'Indicator Data'!P100/'Indicator Data'!$CC100)</f>
        <v>x</v>
      </c>
      <c r="BJ97" s="35" t="str">
        <f t="shared" si="155"/>
        <v>x</v>
      </c>
      <c r="BK97" s="35" t="str">
        <f t="shared" si="156"/>
        <v>x</v>
      </c>
      <c r="BL97" s="35">
        <f t="shared" si="157"/>
        <v>1.7</v>
      </c>
      <c r="BM97" s="35">
        <f>ROUND(IF('Indicator Data'!Q100=0,0,IF(LOG('Indicator Data'!Q100)&gt;BM$195,10,IF(LOG('Indicator Data'!Q100)&lt;BM$194,0,10-(BM$195-LOG('Indicator Data'!Q100))/(BM$195-BM$194)*10))),1)</f>
        <v>0</v>
      </c>
      <c r="BN97" s="35">
        <f>ROUND(IF('Indicator Data'!R100=0,0,IF(LOG('Indicator Data'!R100)&gt;BN$195,10,IF(LOG('Indicator Data'!R100)&lt;BN$194,0,10-(BN$195-LOG('Indicator Data'!R100))/(BN$195-BN$194)*10))),1)</f>
        <v>0</v>
      </c>
      <c r="BO97" s="35">
        <f t="shared" si="158"/>
        <v>0</v>
      </c>
      <c r="BP97" s="36">
        <f>'Indicator Data'!Q100/'Indicator Data'!$CC100</f>
        <v>0</v>
      </c>
      <c r="BQ97" s="36">
        <f>'Indicator Data'!R100/'Indicator Data'!$CC100</f>
        <v>0</v>
      </c>
      <c r="BR97" s="35">
        <f t="shared" si="133"/>
        <v>0</v>
      </c>
      <c r="BS97" s="35">
        <f t="shared" si="134"/>
        <v>0</v>
      </c>
      <c r="BT97" s="35">
        <f t="shared" si="135"/>
        <v>0</v>
      </c>
      <c r="BU97" s="35">
        <f t="shared" si="159"/>
        <v>0</v>
      </c>
      <c r="BV97" s="35">
        <f>ROUND(IF('Indicator Data'!S100=0,0,IF(LOG('Indicator Data'!S100)&gt;BV$195,10,IF(LOG('Indicator Data'!S100)&lt;BV$194,0,10-(BV$195-LOG('Indicator Data'!S100))/(BV$195-BV$194)*10))),1)</f>
        <v>0</v>
      </c>
      <c r="BW97" s="35">
        <f>ROUND(IF('Indicator Data'!T100=0,0,IF(LOG('Indicator Data'!T100)&gt;BW$195,10,IF(LOG('Indicator Data'!T100)&lt;BW$194,0,10-(BW$195-LOG('Indicator Data'!T100))/(BW$195-BW$194)*10))),1)</f>
        <v>0</v>
      </c>
      <c r="BX97" s="35">
        <f t="shared" si="160"/>
        <v>0</v>
      </c>
      <c r="BY97" s="36">
        <f>'Indicator Data'!S100/'Indicator Data'!$CC100</f>
        <v>0</v>
      </c>
      <c r="BZ97" s="36">
        <f>'Indicator Data'!T100/'Indicator Data'!$CC100</f>
        <v>0</v>
      </c>
      <c r="CA97" s="35">
        <f t="shared" si="136"/>
        <v>0</v>
      </c>
      <c r="CB97" s="35">
        <f t="shared" si="137"/>
        <v>0</v>
      </c>
      <c r="CC97" s="35">
        <f t="shared" si="161"/>
        <v>0</v>
      </c>
      <c r="CD97" s="35">
        <f t="shared" si="162"/>
        <v>0</v>
      </c>
      <c r="CE97" s="35">
        <f t="shared" si="163"/>
        <v>0</v>
      </c>
      <c r="CF97" s="35">
        <f>ROUND(IF('Indicator Data'!U100=0,0,IF(LOG('Indicator Data'!U100)&gt;CF$195,10,IF(LOG('Indicator Data'!U100)&lt;CF$194,0,10-(CF$195-LOG('Indicator Data'!U100))/(CF$195-CF$194)*10))),1)</f>
        <v>6.7</v>
      </c>
      <c r="CG97" s="36">
        <f>'Indicator Data'!U100/'Indicator Data'!$CC100</f>
        <v>7.8971448203694145E-2</v>
      </c>
      <c r="CH97" s="35">
        <f t="shared" si="138"/>
        <v>0.9</v>
      </c>
      <c r="CI97" s="35">
        <f t="shared" si="164"/>
        <v>4.4000000000000004</v>
      </c>
      <c r="CJ97" s="35">
        <f>ROUND(IF('Indicator Data'!V100=0,0,IF(LOG('Indicator Data'!V100)&gt;CJ$195,10,IF(LOG('Indicator Data'!V100)&lt;CJ$194,0,10-(CJ$195-LOG('Indicator Data'!V100))/(CJ$195-CJ$194)*10))),1)</f>
        <v>8.1</v>
      </c>
      <c r="CK97" s="36">
        <f>IF('Indicator Data'!V100/'Indicator Data'!$CC100&gt;1,1,'Indicator Data'!V100/'Indicator Data'!$CC100)</f>
        <v>0.78143372728289984</v>
      </c>
      <c r="CL97" s="35">
        <f t="shared" si="139"/>
        <v>7.8</v>
      </c>
      <c r="CM97" s="35">
        <f t="shared" si="165"/>
        <v>8</v>
      </c>
      <c r="CN97" s="35">
        <f>ROUND(IF('Indicator Data'!W100=0,0,IF(LOG('Indicator Data'!W100)&gt;CN$195,10,IF(LOG('Indicator Data'!W100)&lt;CN$194,0,10-(CN$195-LOG('Indicator Data'!W100))/(CN$195-CN$194)*10))),1)</f>
        <v>7.2</v>
      </c>
      <c r="CO97" s="36">
        <f>'Indicator Data'!W100/'Indicator Data'!$CC100</f>
        <v>0.18341686362091816</v>
      </c>
      <c r="CP97" s="35">
        <f t="shared" si="140"/>
        <v>1.8</v>
      </c>
      <c r="CQ97" s="35">
        <f t="shared" si="166"/>
        <v>5.0999999999999996</v>
      </c>
      <c r="CR97" s="35">
        <f t="shared" si="141"/>
        <v>5</v>
      </c>
      <c r="CS97" s="35">
        <f>IF('Indicator Data'!BS100="No data","x",ROUND(IF('Indicator Data'!BS100&gt;CS$195,0,IF('Indicator Data'!BS100&lt;CS$194,10,(CS$195-'Indicator Data'!BS100)/(CS$195-CS$194)*10)),1))</f>
        <v>0.2</v>
      </c>
      <c r="CT97" s="35">
        <f>IF('Indicator Data'!BT100="No data","x",ROUND(IF('Indicator Data'!BT100&gt;CT$195,0,IF('Indicator Data'!BT100&lt;CT$194,10,(CT$195-'Indicator Data'!BT100)/(CT$195-CT$194)*10)),1))</f>
        <v>1.2</v>
      </c>
      <c r="CU97" s="35" t="str">
        <f>IF('Indicator Data'!AC100="No data","x",ROUND(IF('Indicator Data'!AC100&gt;CU$195,0,IF('Indicator Data'!AC100&lt;CU$194,10,(CU$195-'Indicator Data'!AC100)/(CU$195-CU$194)*10)),1))</f>
        <v>x</v>
      </c>
      <c r="CV97" s="35">
        <f t="shared" si="142"/>
        <v>0.7</v>
      </c>
      <c r="CW97" s="35">
        <f>IF('Indicator Data'!X100="No data","x",ROUND(IF(LOG('Indicator Data'!X100)&gt;CW$195,10,IF(LOG('Indicator Data'!X100)&lt;CW$194,0,10-(CW$195-LOG('Indicator Data'!X100))/(CW$195-CW$194)*10)),1))</f>
        <v>9.4</v>
      </c>
      <c r="CX97" s="35">
        <f>IF('Indicator Data'!Y100="No data","x",ROUND(IF('Indicator Data'!Y100&gt;CX$195,10,IF('Indicator Data'!Y100&lt;CX$194,0,10-(CX$195-'Indicator Data'!Y100)/(CX$195-CX$194)*10)),1))</f>
        <v>0.6</v>
      </c>
      <c r="CY97" s="35">
        <f>IF('Indicator Data'!Z100="No data","x",ROUND(IF('Indicator Data'!Z100&gt;CY$195,10,IF('Indicator Data'!Z100&lt;CY$194,0,10-(CY$195-'Indicator Data'!Z100)/(CY$195-CY$194)*10)),1))</f>
        <v>8.9</v>
      </c>
      <c r="CZ97" s="35" t="str">
        <f>IF('Indicator Data'!AA100="No data","x",ROUND(IF('Indicator Data'!AA100&gt;CZ$195,10,IF('Indicator Data'!AA100&lt;CZ$194,0,10-(CZ$195-'Indicator Data'!AA100)/(CZ$195-CZ$194)*10)),1))</f>
        <v>x</v>
      </c>
      <c r="DA97" s="35">
        <f t="shared" si="167"/>
        <v>6.3</v>
      </c>
      <c r="DB97" s="35">
        <f t="shared" si="168"/>
        <v>4.4000000000000004</v>
      </c>
      <c r="DC97" s="35">
        <f>IF('Indicator Data'!AF100="No data","x",ROUND(IF('Indicator Data'!AF100&gt;DC$195,10,IF('Indicator Data'!AF100&lt;DC$194,0,10-(DC$195-'Indicator Data'!AF100)/(DC$195-DC$194)*10)),1))</f>
        <v>6.8</v>
      </c>
      <c r="DD97" s="35">
        <f>IF('Indicator Data'!AG100="No data","x",ROUND(IF('Indicator Data'!AG100&gt;DD$195,10,IF('Indicator Data'!AG100&lt;DD$194,0,10-(DD$195-'Indicator Data'!AG100)/(DD$195-DD$194)*10)),1))</f>
        <v>2.2000000000000002</v>
      </c>
      <c r="DE97" s="35">
        <f t="shared" si="169"/>
        <v>5.6</v>
      </c>
      <c r="DF97" s="35">
        <f>IF('Indicator Data'!AB100="No data","x",ROUND(IF('Indicator Data'!AB100&gt;DF$195,10,IF('Indicator Data'!AB100&lt;DF$194,0,10-(DF$195-'Indicator Data'!AB100)/(DF$195-DF$194)*10)),1))</f>
        <v>0</v>
      </c>
      <c r="DG97" s="35">
        <f t="shared" si="170"/>
        <v>0.5</v>
      </c>
      <c r="DH97" s="144" t="str">
        <f>IF('Indicator Data'!AD100="No data","x",'Indicator Data'!AD100/'Indicator Data'!$CB100)</f>
        <v>x</v>
      </c>
      <c r="DI97" s="35" t="str">
        <f t="shared" si="171"/>
        <v>x</v>
      </c>
      <c r="DJ97" s="35">
        <f>IF('Indicator Data'!AE100="No data","x",ROUND(IF('Indicator Data'!AE100&gt;DJ$195,0,IF('Indicator Data'!AE100&lt;DJ$194,10,(DJ$195-'Indicator Data'!AE100)/(DJ$195-DJ$194)*10)),1))</f>
        <v>2</v>
      </c>
      <c r="DK97" s="35">
        <f t="shared" si="172"/>
        <v>2</v>
      </c>
      <c r="DL97" s="35">
        <f t="shared" si="173"/>
        <v>2.7</v>
      </c>
      <c r="DM97" s="37">
        <f t="shared" si="143"/>
        <v>3.6</v>
      </c>
      <c r="DN97" s="38">
        <f t="shared" si="144"/>
        <v>5.2</v>
      </c>
      <c r="DO97" s="35">
        <f>ROUND(IF('Indicator Data'!AH100=0,0,IF('Indicator Data'!AH100&gt;DO$195,10,IF('Indicator Data'!AH100&lt;DO$194,0,10-(DO$195-'Indicator Data'!AH100)/(DO$195-DO$194)*10))),1)</f>
        <v>7.7</v>
      </c>
      <c r="DP97" s="35">
        <f>ROUND(IF('Indicator Data'!AI100=0,0,IF(LOG('Indicator Data'!AI100)&gt;LOG(DP$195),10,IF(LOG('Indicator Data'!AI100)&lt;LOG(DP$194),0,10-(LOG(DP$195)-LOG('Indicator Data'!AI100))/(LOG(DP$195)-LOG(DP$194))*10))),1)</f>
        <v>5.9</v>
      </c>
      <c r="DQ97" s="37">
        <f t="shared" si="145"/>
        <v>6.9</v>
      </c>
      <c r="DR97" s="35">
        <f>'Indicator Data'!AJ100</f>
        <v>0</v>
      </c>
      <c r="DS97" s="35">
        <f>'Indicator Data'!AK100</f>
        <v>0</v>
      </c>
      <c r="DT97" s="37">
        <f t="shared" si="146"/>
        <v>0</v>
      </c>
      <c r="DU97" s="38">
        <f t="shared" si="147"/>
        <v>4.8</v>
      </c>
      <c r="DV97" s="13"/>
      <c r="DW97" s="83"/>
    </row>
    <row r="98" spans="1:127" s="2" customFormat="1" x14ac:dyDescent="0.3">
      <c r="A98" s="98" t="str">
        <f>'Indicator Data'!A101</f>
        <v>Lesotho</v>
      </c>
      <c r="B98" s="39" t="str">
        <f>'Indicator Data'!B101</f>
        <v>LSO</v>
      </c>
      <c r="C98" s="35">
        <f>ROUND(IF('Indicator Data'!C101=0,0.1,IF(LOG('Indicator Data'!C101)&gt;C$195,10,IF(LOG('Indicator Data'!C101)&lt;C$194,0,10-(C$195-LOG('Indicator Data'!C101))/(C$195-C$194)*10))),1)</f>
        <v>0.1</v>
      </c>
      <c r="D98" s="35">
        <f>ROUND(IF('Indicator Data'!D101=0,0.1,IF(LOG('Indicator Data'!D101)&gt;D$195,10,IF(LOG('Indicator Data'!D101)&lt;D$194,0,10-(D$195-LOG('Indicator Data'!D101))/(D$195-D$194)*10))),1)</f>
        <v>0.1</v>
      </c>
      <c r="E98" s="35">
        <f t="shared" si="107"/>
        <v>0.1</v>
      </c>
      <c r="F98" s="35">
        <f>IF('Indicator Data'!E101="No data",0.1,(ROUND(IF('Indicator Data'!E101=0,0,IF(LOG('Indicator Data'!E101)&gt;F$195,10,IF(LOG('Indicator Data'!E101)&lt;F$194,0,10-(F$195-LOG('Indicator Data'!E101))/(F$195-F$194)*10))),1)))</f>
        <v>4.2</v>
      </c>
      <c r="G98" s="35">
        <f>ROUND(IF('Indicator Data'!F101=0,0,IF(LOG('Indicator Data'!F101)&gt;G$195,10,IF(LOG('Indicator Data'!F101)&lt;G$194,0,10-(G$195-LOG('Indicator Data'!F101))/(G$195-G$194)*10))),1)</f>
        <v>0</v>
      </c>
      <c r="H98" s="35">
        <f>ROUND(IF('Indicator Data'!G101=0,0,IF(LOG('Indicator Data'!G101)&gt;H$195,10,IF(LOG('Indicator Data'!G101)&lt;H$194,0,10-(H$195-LOG('Indicator Data'!G101))/(H$195-H$194)*10))),1)</f>
        <v>0</v>
      </c>
      <c r="I98" s="35">
        <f>ROUND(IF('Indicator Data'!H101=0,0,IF(LOG('Indicator Data'!H101)&gt;I$195,10,IF(LOG('Indicator Data'!H101)&lt;I$194,0,10-(I$195-LOG('Indicator Data'!H101))/(I$195-I$194)*10))),1)</f>
        <v>0</v>
      </c>
      <c r="J98" s="35">
        <f t="shared" si="108"/>
        <v>0</v>
      </c>
      <c r="K98" s="35">
        <f>ROUND(IF('Indicator Data'!I101=0,0,IF(LOG('Indicator Data'!I101)&gt;K$195,10,IF(LOG('Indicator Data'!I101)&lt;K$194,0,10-(K$195-LOG('Indicator Data'!I101))/(K$195-K$194)*10))),1)</f>
        <v>0</v>
      </c>
      <c r="L98" s="35">
        <f t="shared" si="109"/>
        <v>0</v>
      </c>
      <c r="M98" s="35">
        <f>ROUND(IF('Indicator Data'!J101=0,0,IF(LOG('Indicator Data'!J101)&gt;M$195,10,IF(LOG('Indicator Data'!J101)&lt;M$194,0,10-(M$195-LOG('Indicator Data'!J101))/(M$195-M$194)*10))),1)</f>
        <v>9.8000000000000007</v>
      </c>
      <c r="N98" s="36">
        <f>'Indicator Data'!C101/'Indicator Data'!$CC101</f>
        <v>0</v>
      </c>
      <c r="O98" s="36">
        <f>'Indicator Data'!D101/'Indicator Data'!$CC101</f>
        <v>0</v>
      </c>
      <c r="P98" s="36">
        <f>IF(F98=0.1,"x",'Indicator Data'!E101/'Indicator Data'!$CC101)</f>
        <v>2.3437435972211997E-3</v>
      </c>
      <c r="Q98" s="36">
        <f>'Indicator Data'!F101/'Indicator Data'!$CC101</f>
        <v>0</v>
      </c>
      <c r="R98" s="36">
        <f>'Indicator Data'!G101/'Indicator Data'!$CC101</f>
        <v>0</v>
      </c>
      <c r="S98" s="36">
        <f>'Indicator Data'!H101/'Indicator Data'!$CC101</f>
        <v>0</v>
      </c>
      <c r="T98" s="36">
        <f>'Indicator Data'!I101/'Indicator Data'!$CC101</f>
        <v>0</v>
      </c>
      <c r="U98" s="36">
        <f>'Indicator Data'!J101/'Indicator Data'!$CC101</f>
        <v>4.0334986354022738E-2</v>
      </c>
      <c r="V98" s="35">
        <f t="shared" si="110"/>
        <v>0</v>
      </c>
      <c r="W98" s="35">
        <f t="shared" si="111"/>
        <v>0</v>
      </c>
      <c r="X98" s="35">
        <f t="shared" si="112"/>
        <v>0</v>
      </c>
      <c r="Y98" s="35">
        <f t="shared" si="113"/>
        <v>1.6</v>
      </c>
      <c r="Z98" s="35">
        <f t="shared" si="114"/>
        <v>0</v>
      </c>
      <c r="AA98" s="35">
        <f t="shared" si="115"/>
        <v>0</v>
      </c>
      <c r="AB98" s="35">
        <f t="shared" si="116"/>
        <v>0</v>
      </c>
      <c r="AC98" s="35">
        <f t="shared" si="117"/>
        <v>0</v>
      </c>
      <c r="AD98" s="35">
        <f t="shared" si="118"/>
        <v>0</v>
      </c>
      <c r="AE98" s="35">
        <f t="shared" si="119"/>
        <v>0</v>
      </c>
      <c r="AF98" s="35">
        <f t="shared" si="120"/>
        <v>10</v>
      </c>
      <c r="AG98" s="35">
        <f>ROUND(IF('Indicator Data'!K101=0,0,IF('Indicator Data'!K101&gt;AG$195,10,IF('Indicator Data'!K101&lt;AG$194,0,10-(AG$195-'Indicator Data'!K101)/(AG$195-AG$194)*10))),1)</f>
        <v>4.8</v>
      </c>
      <c r="AH98" s="35">
        <f t="shared" si="121"/>
        <v>0.1</v>
      </c>
      <c r="AI98" s="35">
        <f t="shared" si="122"/>
        <v>0.1</v>
      </c>
      <c r="AJ98" s="35">
        <f t="shared" si="123"/>
        <v>0</v>
      </c>
      <c r="AK98" s="35">
        <f t="shared" si="124"/>
        <v>0</v>
      </c>
      <c r="AL98" s="35">
        <f t="shared" si="125"/>
        <v>0</v>
      </c>
      <c r="AM98" s="35">
        <f t="shared" si="126"/>
        <v>0</v>
      </c>
      <c r="AN98" s="35">
        <f t="shared" si="127"/>
        <v>9.9</v>
      </c>
      <c r="AO98" s="143">
        <f t="shared" si="128"/>
        <v>0.1</v>
      </c>
      <c r="AP98" s="143">
        <f t="shared" si="148"/>
        <v>3</v>
      </c>
      <c r="AQ98" s="143">
        <f t="shared" si="129"/>
        <v>0</v>
      </c>
      <c r="AR98" s="143">
        <f t="shared" si="130"/>
        <v>0</v>
      </c>
      <c r="AS98" s="35">
        <f t="shared" si="131"/>
        <v>7.4</v>
      </c>
      <c r="AT98" s="35">
        <f>IF('Indicator Data'!L101="No data","x",IF('Indicator Data'!CD101&lt;1000,"x",ROUND((IF('Indicator Data'!L101&gt;AT$195,10,IF('Indicator Data'!L101&lt;AT$194,0,10-(AT$195-'Indicator Data'!L101)/(AT$195-AT$194)*10))),1)))</f>
        <v>4.5999999999999996</v>
      </c>
      <c r="AU98" s="143">
        <f t="shared" si="132"/>
        <v>6</v>
      </c>
      <c r="AV98" s="35">
        <f>IF('Indicator Data'!M101="No data","x",ROUND(IF('Indicator Data'!M101=0,0,IF(LOG('Indicator Data'!M101)&gt;AV$195,10,IF(LOG('Indicator Data'!M101)&lt;AV$194,0,10-(AV$195-LOG('Indicator Data'!M101))/(AV$195-AV$194)*10))),1))</f>
        <v>6.7</v>
      </c>
      <c r="AW98" s="36">
        <f>IF(AV98="x","x",'Indicator Data'!M101/'Indicator Data'!$CC101)</f>
        <v>0.21885021426833323</v>
      </c>
      <c r="AX98" s="35">
        <f t="shared" si="149"/>
        <v>2.4</v>
      </c>
      <c r="AY98" s="35">
        <f t="shared" si="150"/>
        <v>4.9000000000000004</v>
      </c>
      <c r="AZ98" s="35">
        <f>IF('Indicator Data'!N101="No data","x",ROUND(IF('Indicator Data'!N101=0,0,IF(LOG('Indicator Data'!N101)&gt;AZ$195,10,IF(LOG('Indicator Data'!N101)&lt;AZ$194,0,10-(AZ$195-LOG('Indicator Data'!N101))/(AZ$195-AZ$194)*10))),1))</f>
        <v>0</v>
      </c>
      <c r="BA98" s="36">
        <f>IF(AZ98="x","x",'Indicator Data'!N101/'Indicator Data'!$CC101)</f>
        <v>0</v>
      </c>
      <c r="BB98" s="35">
        <f t="shared" si="151"/>
        <v>0</v>
      </c>
      <c r="BC98" s="35">
        <f t="shared" si="152"/>
        <v>0</v>
      </c>
      <c r="BD98" s="35">
        <f>IF('Indicator Data'!O101="No data","x",ROUND(IF('Indicator Data'!O101=0,0,IF(LOG('Indicator Data'!O101)&gt;BD$195,10,IF(LOG('Indicator Data'!O101)&lt;BD$194,0,10-(BD$195-LOG('Indicator Data'!O101))/(BD$195-BD$194)*10))),1))</f>
        <v>0</v>
      </c>
      <c r="BE98" s="36">
        <f>IF(BD98="x","x",'Indicator Data'!O101/'Indicator Data'!$CC101)</f>
        <v>0</v>
      </c>
      <c r="BF98" s="35">
        <f t="shared" si="153"/>
        <v>0</v>
      </c>
      <c r="BG98" s="35">
        <f t="shared" si="154"/>
        <v>0</v>
      </c>
      <c r="BH98" s="35">
        <f>IF('Indicator Data'!P101="No data","x",ROUND(IF('Indicator Data'!P101=0,0,IF(LOG('Indicator Data'!P101)&gt;BH$195,10,IF(LOG('Indicator Data'!P101)&lt;BH$194,0,10-(BH$195-LOG('Indicator Data'!P101))/(BH$195-BH$194)*10))),1))</f>
        <v>0</v>
      </c>
      <c r="BI98" s="36">
        <f>IF(BH98="x","x",'Indicator Data'!P101/'Indicator Data'!$CC101)</f>
        <v>0</v>
      </c>
      <c r="BJ98" s="35">
        <f t="shared" si="155"/>
        <v>0</v>
      </c>
      <c r="BK98" s="35">
        <f t="shared" si="156"/>
        <v>0</v>
      </c>
      <c r="BL98" s="35">
        <f t="shared" si="157"/>
        <v>1.5</v>
      </c>
      <c r="BM98" s="35">
        <f>ROUND(IF('Indicator Data'!Q101=0,0,IF(LOG('Indicator Data'!Q101)&gt;BM$195,10,IF(LOG('Indicator Data'!Q101)&lt;BM$194,0,10-(BM$195-LOG('Indicator Data'!Q101))/(BM$195-BM$194)*10))),1)</f>
        <v>0</v>
      </c>
      <c r="BN98" s="35">
        <f>ROUND(IF('Indicator Data'!R101=0,0,IF(LOG('Indicator Data'!R101)&gt;BN$195,10,IF(LOG('Indicator Data'!R101)&lt;BN$194,0,10-(BN$195-LOG('Indicator Data'!R101))/(BN$195-BN$194)*10))),1)</f>
        <v>0</v>
      </c>
      <c r="BO98" s="35">
        <f t="shared" si="158"/>
        <v>0</v>
      </c>
      <c r="BP98" s="36">
        <f>'Indicator Data'!Q101/'Indicator Data'!$CC101</f>
        <v>0</v>
      </c>
      <c r="BQ98" s="36">
        <f>'Indicator Data'!R101/'Indicator Data'!$CC101</f>
        <v>0</v>
      </c>
      <c r="BR98" s="35">
        <f t="shared" si="133"/>
        <v>0</v>
      </c>
      <c r="BS98" s="35">
        <f t="shared" si="134"/>
        <v>0</v>
      </c>
      <c r="BT98" s="35">
        <f t="shared" si="135"/>
        <v>0</v>
      </c>
      <c r="BU98" s="35">
        <f t="shared" si="159"/>
        <v>0</v>
      </c>
      <c r="BV98" s="35">
        <f>ROUND(IF('Indicator Data'!S101=0,0,IF(LOG('Indicator Data'!S101)&gt;BV$195,10,IF(LOG('Indicator Data'!S101)&lt;BV$194,0,10-(BV$195-LOG('Indicator Data'!S101))/(BV$195-BV$194)*10))),1)</f>
        <v>0</v>
      </c>
      <c r="BW98" s="35">
        <f>ROUND(IF('Indicator Data'!T101=0,0,IF(LOG('Indicator Data'!T101)&gt;BW$195,10,IF(LOG('Indicator Data'!T101)&lt;BW$194,0,10-(BW$195-LOG('Indicator Data'!T101))/(BW$195-BW$194)*10))),1)</f>
        <v>0</v>
      </c>
      <c r="BX98" s="35">
        <f t="shared" si="160"/>
        <v>0</v>
      </c>
      <c r="BY98" s="36">
        <f>'Indicator Data'!S101/'Indicator Data'!$CC101</f>
        <v>0</v>
      </c>
      <c r="BZ98" s="36">
        <f>'Indicator Data'!T101/'Indicator Data'!$CC101</f>
        <v>0</v>
      </c>
      <c r="CA98" s="35">
        <f t="shared" si="136"/>
        <v>0</v>
      </c>
      <c r="CB98" s="35">
        <f t="shared" si="137"/>
        <v>0</v>
      </c>
      <c r="CC98" s="35">
        <f t="shared" si="161"/>
        <v>0</v>
      </c>
      <c r="CD98" s="35">
        <f t="shared" si="162"/>
        <v>0</v>
      </c>
      <c r="CE98" s="35">
        <f t="shared" si="163"/>
        <v>0</v>
      </c>
      <c r="CF98" s="35">
        <f>ROUND(IF('Indicator Data'!U101=0,0,IF(LOG('Indicator Data'!U101)&gt;CF$195,10,IF(LOG('Indicator Data'!U101)&lt;CF$194,0,10-(CF$195-LOG('Indicator Data'!U101))/(CF$195-CF$194)*10))),1)</f>
        <v>0</v>
      </c>
      <c r="CG98" s="36">
        <f>'Indicator Data'!U101/'Indicator Data'!$CC101</f>
        <v>0</v>
      </c>
      <c r="CH98" s="35">
        <f t="shared" si="138"/>
        <v>0</v>
      </c>
      <c r="CI98" s="35">
        <f t="shared" si="164"/>
        <v>0</v>
      </c>
      <c r="CJ98" s="35">
        <f>ROUND(IF('Indicator Data'!V101=0,0,IF(LOG('Indicator Data'!V101)&gt;CJ$195,10,IF(LOG('Indicator Data'!V101)&lt;CJ$194,0,10-(CJ$195-LOG('Indicator Data'!V101))/(CJ$195-CJ$194)*10))),1)</f>
        <v>0</v>
      </c>
      <c r="CK98" s="36">
        <f>IF('Indicator Data'!V101/'Indicator Data'!$CC101&gt;1,1,'Indicator Data'!V101/'Indicator Data'!$CC101)</f>
        <v>0</v>
      </c>
      <c r="CL98" s="35">
        <f t="shared" si="139"/>
        <v>0</v>
      </c>
      <c r="CM98" s="35">
        <f t="shared" si="165"/>
        <v>0</v>
      </c>
      <c r="CN98" s="35">
        <f>ROUND(IF('Indicator Data'!W101=0,0,IF(LOG('Indicator Data'!W101)&gt;CN$195,10,IF(LOG('Indicator Data'!W101)&lt;CN$194,0,10-(CN$195-LOG('Indicator Data'!W101))/(CN$195-CN$194)*10))),1)</f>
        <v>0</v>
      </c>
      <c r="CO98" s="36">
        <f>'Indicator Data'!W101/'Indicator Data'!$CC101</f>
        <v>0</v>
      </c>
      <c r="CP98" s="35">
        <f t="shared" si="140"/>
        <v>0</v>
      </c>
      <c r="CQ98" s="35">
        <f t="shared" si="166"/>
        <v>0</v>
      </c>
      <c r="CR98" s="35">
        <f t="shared" si="141"/>
        <v>0</v>
      </c>
      <c r="CS98" s="35">
        <f>IF('Indicator Data'!BS101="No data","x",ROUND(IF('Indicator Data'!BS101&gt;CS$195,0,IF('Indicator Data'!BS101&lt;CS$194,10,(CS$195-'Indicator Data'!BS101)/(CS$195-CS$194)*10)),1))</f>
        <v>6.4</v>
      </c>
      <c r="CT98" s="35">
        <f>IF('Indicator Data'!BT101="No data","x",ROUND(IF('Indicator Data'!BT101&gt;CT$195,0,IF('Indicator Data'!BT101&lt;CT$194,10,(CT$195-'Indicator Data'!BT101)/(CT$195-CT$194)*10)),1))</f>
        <v>5.2</v>
      </c>
      <c r="CU98" s="35">
        <f>IF('Indicator Data'!AC101="No data","x",ROUND(IF('Indicator Data'!AC101&gt;CU$195,0,IF('Indicator Data'!AC101&lt;CU$194,10,(CU$195-'Indicator Data'!AC101)/(CU$195-CU$194)*10)),1))</f>
        <v>9.8000000000000007</v>
      </c>
      <c r="CV98" s="35">
        <f t="shared" si="142"/>
        <v>7.1</v>
      </c>
      <c r="CW98" s="35">
        <f>IF('Indicator Data'!X101="No data","x",ROUND(IF(LOG('Indicator Data'!X101)&gt;CW$195,10,IF(LOG('Indicator Data'!X101)&lt;CW$194,0,10-(CW$195-LOG('Indicator Data'!X101))/(CW$195-CW$194)*10)),1))</f>
        <v>6.1</v>
      </c>
      <c r="CX98" s="35">
        <f>IF('Indicator Data'!Y101="No data","x",ROUND(IF('Indicator Data'!Y101&gt;CX$195,10,IF('Indicator Data'!Y101&lt;CX$194,0,10-(CX$195-'Indicator Data'!Y101)/(CX$195-CX$194)*10)),1))</f>
        <v>4.7</v>
      </c>
      <c r="CY98" s="35">
        <f>IF('Indicator Data'!Z101="No data","x",ROUND(IF('Indicator Data'!Z101&gt;CY$195,10,IF('Indicator Data'!Z101&lt;CY$194,0,10-(CY$195-'Indicator Data'!Z101)/(CY$195-CY$194)*10)),1))</f>
        <v>2.9</v>
      </c>
      <c r="CZ98" s="35">
        <f>IF('Indicator Data'!AA101="No data","x",ROUND(IF('Indicator Data'!AA101&gt;CZ$195,10,IF('Indicator Data'!AA101&lt;CZ$194,0,10-(CZ$195-'Indicator Data'!AA101)/(CZ$195-CZ$194)*10)),1))</f>
        <v>3.4</v>
      </c>
      <c r="DA98" s="35">
        <f t="shared" si="167"/>
        <v>4.3</v>
      </c>
      <c r="DB98" s="35">
        <f t="shared" si="168"/>
        <v>5.2</v>
      </c>
      <c r="DC98" s="35">
        <f>IF('Indicator Data'!AF101="No data","x",ROUND(IF('Indicator Data'!AF101&gt;DC$195,10,IF('Indicator Data'!AF101&lt;DC$194,0,10-(DC$195-'Indicator Data'!AF101)/(DC$195-DC$194)*10)),1))</f>
        <v>6</v>
      </c>
      <c r="DD98" s="35">
        <f>IF('Indicator Data'!AG101="No data","x",ROUND(IF('Indicator Data'!AG101&gt;DD$195,10,IF('Indicator Data'!AG101&lt;DD$194,0,10-(DD$195-'Indicator Data'!AG101)/(DD$195-DD$194)*10)),1))</f>
        <v>4.5999999999999996</v>
      </c>
      <c r="DE98" s="35">
        <f t="shared" si="169"/>
        <v>4.5999999999999996</v>
      </c>
      <c r="DF98" s="35">
        <f>IF('Indicator Data'!AB101="No data","x",ROUND(IF('Indicator Data'!AB101&gt;DF$195,10,IF('Indicator Data'!AB101&lt;DF$194,0,10-(DF$195-'Indicator Data'!AB101)/(DF$195-DF$194)*10)),1))</f>
        <v>9.1</v>
      </c>
      <c r="DG98" s="35">
        <f t="shared" si="170"/>
        <v>7.6</v>
      </c>
      <c r="DH98" s="144">
        <f>IF('Indicator Data'!AD101="No data","x",'Indicator Data'!AD101/'Indicator Data'!$CB101)</f>
        <v>4.117162686742736E-4</v>
      </c>
      <c r="DI98" s="35">
        <f t="shared" si="171"/>
        <v>5.9</v>
      </c>
      <c r="DJ98" s="35">
        <f>IF('Indicator Data'!AE101="No data","x",ROUND(IF('Indicator Data'!AE101&gt;DJ$195,0,IF('Indicator Data'!AE101&lt;DJ$194,10,(DJ$195-'Indicator Data'!AE101)/(DJ$195-DJ$194)*10)),1))</f>
        <v>8</v>
      </c>
      <c r="DK98" s="35">
        <f t="shared" si="172"/>
        <v>7</v>
      </c>
      <c r="DL98" s="35">
        <f t="shared" si="173"/>
        <v>6.4</v>
      </c>
      <c r="DM98" s="37">
        <f t="shared" si="143"/>
        <v>3.7</v>
      </c>
      <c r="DN98" s="38">
        <f t="shared" si="144"/>
        <v>2.5</v>
      </c>
      <c r="DO98" s="35">
        <f>ROUND(IF('Indicator Data'!AH101=0,0,IF('Indicator Data'!AH101&gt;DO$195,10,IF('Indicator Data'!AH101&lt;DO$194,0,10-(DO$195-'Indicator Data'!AH101)/(DO$195-DO$194)*10))),1)</f>
        <v>1.5</v>
      </c>
      <c r="DP98" s="35">
        <f>ROUND(IF('Indicator Data'!AI101=0,0,IF(LOG('Indicator Data'!AI101)&gt;LOG(DP$195),10,IF(LOG('Indicator Data'!AI101)&lt;LOG(DP$194),0,10-(LOG(DP$195)-LOG('Indicator Data'!AI101))/(LOG(DP$195)-LOG(DP$194))*10))),1)</f>
        <v>0.7</v>
      </c>
      <c r="DQ98" s="37">
        <f t="shared" si="145"/>
        <v>1.1000000000000001</v>
      </c>
      <c r="DR98" s="35">
        <f>'Indicator Data'!AJ101</f>
        <v>0</v>
      </c>
      <c r="DS98" s="35">
        <f>'Indicator Data'!AK101</f>
        <v>0</v>
      </c>
      <c r="DT98" s="37">
        <f t="shared" si="146"/>
        <v>0</v>
      </c>
      <c r="DU98" s="38">
        <f t="shared" si="147"/>
        <v>0.8</v>
      </c>
      <c r="DV98" s="13"/>
      <c r="DW98" s="83"/>
    </row>
    <row r="99" spans="1:127" s="2" customFormat="1" x14ac:dyDescent="0.3">
      <c r="A99" s="98" t="str">
        <f>'Indicator Data'!A102</f>
        <v>Liberia</v>
      </c>
      <c r="B99" s="39" t="str">
        <f>'Indicator Data'!B102</f>
        <v>LBR</v>
      </c>
      <c r="C99" s="35">
        <f>ROUND(IF('Indicator Data'!C102=0,0.1,IF(LOG('Indicator Data'!C102)&gt;C$195,10,IF(LOG('Indicator Data'!C102)&lt;C$194,0,10-(C$195-LOG('Indicator Data'!C102))/(C$195-C$194)*10))),1)</f>
        <v>0.1</v>
      </c>
      <c r="D99" s="35">
        <f>ROUND(IF('Indicator Data'!D102=0,0.1,IF(LOG('Indicator Data'!D102)&gt;D$195,10,IF(LOG('Indicator Data'!D102)&lt;D$194,0,10-(D$195-LOG('Indicator Data'!D102))/(D$195-D$194)*10))),1)</f>
        <v>0.1</v>
      </c>
      <c r="E99" s="35">
        <f t="shared" ref="E99:E130" si="174">ROUND((10-GEOMEAN(((10-C99)/10*9+1),((10-D99)/10*9+1)))/9*10,1)</f>
        <v>0.1</v>
      </c>
      <c r="F99" s="35">
        <f>IF('Indicator Data'!E102="No data",0.1,(ROUND(IF('Indicator Data'!E102=0,0,IF(LOG('Indicator Data'!E102)&gt;F$195,10,IF(LOG('Indicator Data'!E102)&lt;F$194,0,10-(F$195-LOG('Indicator Data'!E102))/(F$195-F$194)*10))),1)))</f>
        <v>6.5</v>
      </c>
      <c r="G99" s="35">
        <f>ROUND(IF('Indicator Data'!F102=0,0,IF(LOG('Indicator Data'!F102)&gt;G$195,10,IF(LOG('Indicator Data'!F102)&lt;G$194,0,10-(G$195-LOG('Indicator Data'!F102))/(G$195-G$194)*10))),1)</f>
        <v>4.8</v>
      </c>
      <c r="H99" s="35">
        <f>ROUND(IF('Indicator Data'!G102=0,0,IF(LOG('Indicator Data'!G102)&gt;H$195,10,IF(LOG('Indicator Data'!G102)&lt;H$194,0,10-(H$195-LOG('Indicator Data'!G102))/(H$195-H$194)*10))),1)</f>
        <v>0</v>
      </c>
      <c r="I99" s="35">
        <f>ROUND(IF('Indicator Data'!H102=0,0,IF(LOG('Indicator Data'!H102)&gt;I$195,10,IF(LOG('Indicator Data'!H102)&lt;I$194,0,10-(I$195-LOG('Indicator Data'!H102))/(I$195-I$194)*10))),1)</f>
        <v>0</v>
      </c>
      <c r="J99" s="35">
        <f t="shared" ref="J99:J130" si="175">ROUND((10-GEOMEAN(((10-H99)/10*9+1),((10-I99)/10*9+1)))/9*10,1)</f>
        <v>0</v>
      </c>
      <c r="K99" s="35">
        <f>ROUND(IF('Indicator Data'!I102=0,0,IF(LOG('Indicator Data'!I102)&gt;K$195,10,IF(LOG('Indicator Data'!I102)&lt;K$194,0,10-(K$195-LOG('Indicator Data'!I102))/(K$195-K$194)*10))),1)</f>
        <v>0</v>
      </c>
      <c r="L99" s="35">
        <f t="shared" ref="L99:L130" si="176">ROUND((10-GEOMEAN(((10-J99)/10*9+1),((10-K99)/10*9+1)))/9*10,1)</f>
        <v>0</v>
      </c>
      <c r="M99" s="35">
        <f>ROUND(IF('Indicator Data'!J102=0,0,IF(LOG('Indicator Data'!J102)&gt;M$195,10,IF(LOG('Indicator Data'!J102)&lt;M$194,0,10-(M$195-LOG('Indicator Data'!J102))/(M$195-M$194)*10))),1)</f>
        <v>0</v>
      </c>
      <c r="N99" s="36">
        <f>'Indicator Data'!C102/'Indicator Data'!$CC102</f>
        <v>0</v>
      </c>
      <c r="O99" s="36">
        <f>'Indicator Data'!D102/'Indicator Data'!$CC102</f>
        <v>0</v>
      </c>
      <c r="P99" s="36">
        <f>IF(F99=0.1,"x",'Indicator Data'!E102/'Indicator Data'!$CC102)</f>
        <v>8.8285103096373656E-3</v>
      </c>
      <c r="Q99" s="36">
        <f>'Indicator Data'!F102/'Indicator Data'!$CC102</f>
        <v>1.715500234456135E-6</v>
      </c>
      <c r="R99" s="36">
        <f>'Indicator Data'!G102/'Indicator Data'!$CC102</f>
        <v>0</v>
      </c>
      <c r="S99" s="36">
        <f>'Indicator Data'!H102/'Indicator Data'!$CC102</f>
        <v>0</v>
      </c>
      <c r="T99" s="36">
        <f>'Indicator Data'!I102/'Indicator Data'!$CC102</f>
        <v>0</v>
      </c>
      <c r="U99" s="36">
        <f>'Indicator Data'!J102/'Indicator Data'!$CC102</f>
        <v>0</v>
      </c>
      <c r="V99" s="35">
        <f t="shared" ref="V99:V130" si="177">ROUND(IF(N99&gt;V$195,10,IF(N99&lt;V$194,0,10-(V$195-N99)/(V$195-V$194)*10)),1)</f>
        <v>0</v>
      </c>
      <c r="W99" s="35">
        <f t="shared" ref="W99:W130" si="178">ROUND(IF(O99&gt;W$195,10,IF(O99&lt;W$194,0,10-(W$195-O99)/(W$195-W$194)*10)),1)</f>
        <v>0</v>
      </c>
      <c r="X99" s="35">
        <f t="shared" ref="X99:X130" si="179">ROUND(((10-GEOMEAN(((10-V99)/10*9+1),((10-W99)/10*9+1)))/9*10),1)</f>
        <v>0</v>
      </c>
      <c r="Y99" s="35">
        <f t="shared" ref="Y99:Y130" si="180">IF(P99="x",0.1,ROUND(IF(P99&gt;Y$195,10,IF(P99&lt;Y$194,0,10-(Y$195-P99)/(Y$195-Y$194)*10)),1))</f>
        <v>5.9</v>
      </c>
      <c r="Z99" s="35">
        <f t="shared" ref="Z99:Z130" si="181">ROUND(IF(Q99=0,0,IF(LOG(Q99)&gt;Z$195,10,IF(LOG(Q99)&lt;=Z$194,0,10-(Z$195-LOG(Q99))/(Z$195-Z$194)*10))),1)</f>
        <v>6.1</v>
      </c>
      <c r="AA99" s="35">
        <f t="shared" ref="AA99:AA130" si="182">ROUND(IF(R99&gt;AA$195,10,IF(R99&lt;AA$194,0,10-(AA$195-R99)/(AA$195-AA$194)*10)),1)</f>
        <v>0</v>
      </c>
      <c r="AB99" s="35">
        <f t="shared" ref="AB99:AB130" si="183">ROUND(IF(S99&gt;AB$195,10,IF(S99&lt;AB$194,0,10-(AB$195-S99)/(AB$195-AB$194)*10)),1)</f>
        <v>0</v>
      </c>
      <c r="AC99" s="35">
        <f t="shared" ref="AC99:AC130" si="184">ROUND(((10-GEOMEAN(((10-AA99)/10*9+1),((10-AB99)/10*9+1)))/9*10),1)</f>
        <v>0</v>
      </c>
      <c r="AD99" s="35">
        <f t="shared" ref="AD99:AD130" si="185">ROUND(IF(T99=0,0,IF(T99&gt;AD$195,10,IF(T99&lt;=AD$194,0,10-(AD$195-T99)/(AD$195-AD$194)*10))),1)</f>
        <v>0</v>
      </c>
      <c r="AE99" s="35">
        <f t="shared" ref="AE99:AE130" si="186">ROUND((10-GEOMEAN(((10-AC99)/10*9+1),((10-AD99)/10*9+1)))/9*10,1)</f>
        <v>0</v>
      </c>
      <c r="AF99" s="35">
        <f t="shared" ref="AF99:AF130" si="187">ROUND(IF(U99&gt;AF$195,10,IF(U99&lt;AF$194,0,10-(AF$195-U99)/(AF$195-AF$194)*10)),1)</f>
        <v>0</v>
      </c>
      <c r="AG99" s="35">
        <f>ROUND(IF('Indicator Data'!K102=0,0,IF('Indicator Data'!K102&gt;AG$195,10,IF('Indicator Data'!K102&lt;AG$194,0,10-(AG$195-'Indicator Data'!K102)/(AG$195-AG$194)*10))),1)</f>
        <v>0</v>
      </c>
      <c r="AH99" s="35">
        <f t="shared" ref="AH99:AH130" si="188">ROUND(AVERAGE(C99,V99),1)</f>
        <v>0.1</v>
      </c>
      <c r="AI99" s="35">
        <f t="shared" ref="AI99:AI130" si="189">ROUND(AVERAGE(D99,W99),1)</f>
        <v>0.1</v>
      </c>
      <c r="AJ99" s="35">
        <f t="shared" ref="AJ99:AJ130" si="190">ROUND(AVERAGE(AA99,H99),1)</f>
        <v>0</v>
      </c>
      <c r="AK99" s="35">
        <f t="shared" ref="AK99:AK130" si="191">ROUND(AVERAGE(AB99,I99),1)</f>
        <v>0</v>
      </c>
      <c r="AL99" s="35">
        <f t="shared" ref="AL99:AL130" si="192">ROUND((10-GEOMEAN(((10-AJ99)/10*9+1),((10-AK99)/10*9+1)))/9*10,1)</f>
        <v>0</v>
      </c>
      <c r="AM99" s="35">
        <f t="shared" ref="AM99:AM130" si="193">ROUND(AVERAGE(AD99,K99),1)</f>
        <v>0</v>
      </c>
      <c r="AN99" s="35">
        <f t="shared" ref="AN99:AN130" si="194">ROUND((10-GEOMEAN(((10-M99)/10*9+1),((10-AF99)/10*9+1)))/9*10,1)</f>
        <v>0</v>
      </c>
      <c r="AO99" s="143">
        <f t="shared" ref="AO99:AO130" si="195">ROUND((10-GEOMEAN(((10-E99)/10*9+1),((10-X99)/10*9+1)))/9*10,1)</f>
        <v>0.1</v>
      </c>
      <c r="AP99" s="143">
        <f t="shared" si="148"/>
        <v>6.2</v>
      </c>
      <c r="AQ99" s="143">
        <f t="shared" ref="AQ99:AQ130" si="196">ROUND((10-GEOMEAN(((10-G99)/10*9+1),((10-Z99)/10*9+1)))/9*10,1)</f>
        <v>5.5</v>
      </c>
      <c r="AR99" s="143">
        <f t="shared" ref="AR99:AR130" si="197">ROUND((10-GEOMEAN(((10-L99)/10*9+1),((10-AE99)/10*9+1)))/9*10,1)</f>
        <v>0</v>
      </c>
      <c r="AS99" s="35">
        <f t="shared" ref="AS99:AS130" si="198">ROUND(AVERAGE(AG99,AN99),1)</f>
        <v>0</v>
      </c>
      <c r="AT99" s="35">
        <f>IF('Indicator Data'!L102="No data","x",IF('Indicator Data'!CD102&lt;1000,"x",ROUND((IF('Indicator Data'!L102&gt;AT$195,10,IF('Indicator Data'!L102&lt;AT$194,0,10-(AT$195-'Indicator Data'!L102)/(AT$195-AT$194)*10))),1)))</f>
        <v>0.9</v>
      </c>
      <c r="AU99" s="143">
        <f t="shared" ref="AU99:AU130" si="199">ROUND(AVERAGE(AS99,AT99),1)</f>
        <v>0.5</v>
      </c>
      <c r="AV99" s="35">
        <f>IF('Indicator Data'!M102="No data","x",ROUND(IF('Indicator Data'!M102=0,0,IF(LOG('Indicator Data'!M102)&gt;AV$195,10,IF(LOG('Indicator Data'!M102)&lt;AV$194,0,10-(AV$195-LOG('Indicator Data'!M102))/(AV$195-AV$194)*10))),1))</f>
        <v>7.4</v>
      </c>
      <c r="AW99" s="36">
        <f>IF(AV99="x","x",'Indicator Data'!M102/'Indicator Data'!$CC102)</f>
        <v>0.31628177720633871</v>
      </c>
      <c r="AX99" s="35">
        <f t="shared" si="149"/>
        <v>3.5</v>
      </c>
      <c r="AY99" s="35">
        <f t="shared" si="150"/>
        <v>5.8</v>
      </c>
      <c r="AZ99" s="35">
        <f>IF('Indicator Data'!N102="No data","x",ROUND(IF('Indicator Data'!N102=0,0,IF(LOG('Indicator Data'!N102)&gt;AZ$195,10,IF(LOG('Indicator Data'!N102)&lt;AZ$194,0,10-(AZ$195-LOG('Indicator Data'!N102))/(AZ$195-AZ$194)*10))),1))</f>
        <v>8</v>
      </c>
      <c r="BA99" s="36">
        <f>IF(AZ99="x","x",'Indicator Data'!N102/'Indicator Data'!$CC102)</f>
        <v>0.14553180789280939</v>
      </c>
      <c r="BB99" s="35">
        <f t="shared" si="151"/>
        <v>10</v>
      </c>
      <c r="BC99" s="35">
        <f t="shared" si="152"/>
        <v>9.3000000000000007</v>
      </c>
      <c r="BD99" s="35">
        <f>IF('Indicator Data'!O102="No data","x",ROUND(IF('Indicator Data'!O102=0,0,IF(LOG('Indicator Data'!O102)&gt;BD$195,10,IF(LOG('Indicator Data'!O102)&lt;BD$194,0,10-(BD$195-LOG('Indicator Data'!O102))/(BD$195-BD$194)*10))),1))</f>
        <v>9.1999999999999993</v>
      </c>
      <c r="BE99" s="36">
        <f>IF(BD99="x","x",'Indicator Data'!O102/'Indicator Data'!$CC102)</f>
        <v>0.70500431315221279</v>
      </c>
      <c r="BF99" s="35">
        <f t="shared" si="153"/>
        <v>10</v>
      </c>
      <c r="BG99" s="35">
        <f t="shared" si="154"/>
        <v>9.6999999999999993</v>
      </c>
      <c r="BH99" s="35">
        <f>IF('Indicator Data'!P102="No data","x",ROUND(IF('Indicator Data'!P102=0,0,IF(LOG('Indicator Data'!P102)&gt;BH$195,10,IF(LOG('Indicator Data'!P102)&lt;BH$194,0,10-(BH$195-LOG('Indicator Data'!P102))/(BH$195-BH$194)*10))),1))</f>
        <v>7.2</v>
      </c>
      <c r="BI99" s="36">
        <f>IF(BH99="x","x",'Indicator Data'!P102/'Indicator Data'!$CC102)</f>
        <v>4.6164050749438926E-2</v>
      </c>
      <c r="BJ99" s="35">
        <f t="shared" si="155"/>
        <v>4.5999999999999996</v>
      </c>
      <c r="BK99" s="35">
        <f t="shared" si="156"/>
        <v>6.1</v>
      </c>
      <c r="BL99" s="35">
        <f t="shared" si="157"/>
        <v>8.1999999999999993</v>
      </c>
      <c r="BM99" s="35">
        <f>ROUND(IF('Indicator Data'!Q102=0,0,IF(LOG('Indicator Data'!Q102)&gt;BM$195,10,IF(LOG('Indicator Data'!Q102)&lt;BM$194,0,10-(BM$195-LOG('Indicator Data'!Q102))/(BM$195-BM$194)*10))),1)</f>
        <v>8.1</v>
      </c>
      <c r="BN99" s="35">
        <f>ROUND(IF('Indicator Data'!R102=0,0,IF(LOG('Indicator Data'!R102)&gt;BN$195,10,IF(LOG('Indicator Data'!R102)&lt;BN$194,0,10-(BN$195-LOG('Indicator Data'!R102))/(BN$195-BN$194)*10))),1)</f>
        <v>0</v>
      </c>
      <c r="BO99" s="35">
        <f t="shared" si="158"/>
        <v>2.6999999999999997</v>
      </c>
      <c r="BP99" s="36">
        <f>'Indicator Data'!Q102/'Indicator Data'!$CC102</f>
        <v>0.96310365800369357</v>
      </c>
      <c r="BQ99" s="36">
        <f>'Indicator Data'!R102/'Indicator Data'!$CC102</f>
        <v>0</v>
      </c>
      <c r="BR99" s="35">
        <f t="shared" ref="BR99:BR130" si="200">ROUND(IF(BP99&gt;BR$195,10,IF(BP99&lt;BR$194,0,10-(BR$195-BP99)/(BR$195-BR$194)*10)),1)</f>
        <v>9.6</v>
      </c>
      <c r="BS99" s="35">
        <f t="shared" ref="BS99:BS130" si="201">ROUND(IF(BQ99&gt;BS$195,10,IF(BQ99&lt;BS$194,0,10-(BS$195-BQ99)/(BS$195-BS$194)*10)),1)</f>
        <v>0</v>
      </c>
      <c r="BT99" s="35">
        <f t="shared" si="135"/>
        <v>3.1999999999999997</v>
      </c>
      <c r="BU99" s="35">
        <f t="shared" si="159"/>
        <v>3</v>
      </c>
      <c r="BV99" s="35">
        <f>ROUND(IF('Indicator Data'!S102=0,0,IF(LOG('Indicator Data'!S102)&gt;BV$195,10,IF(LOG('Indicator Data'!S102)&lt;BV$194,0,10-(BV$195-LOG('Indicator Data'!S102))/(BV$195-BV$194)*10))),1)</f>
        <v>3</v>
      </c>
      <c r="BW99" s="35">
        <f>ROUND(IF('Indicator Data'!T102=0,0,IF(LOG('Indicator Data'!T102)&gt;BW$195,10,IF(LOG('Indicator Data'!T102)&lt;BW$194,0,10-(BW$195-LOG('Indicator Data'!T102))/(BW$195-BW$194)*10))),1)</f>
        <v>8.1</v>
      </c>
      <c r="BX99" s="35">
        <f t="shared" si="160"/>
        <v>6.3999999999999995</v>
      </c>
      <c r="BY99" s="36">
        <f>'Indicator Data'!S102/'Indicator Data'!$CC102</f>
        <v>2.7637875512443035E-4</v>
      </c>
      <c r="BZ99" s="36">
        <f>'Indicator Data'!T102/'Indicator Data'!$CC102</f>
        <v>0.96282727924856915</v>
      </c>
      <c r="CA99" s="35">
        <f t="shared" ref="CA99:CA130" si="202">ROUND(IF(BY99&gt;CA$195,10,IF(BY99&lt;CA$194,0,10-(CA$195-BY99)/(CA$195-CA$194)*10)),1)</f>
        <v>0</v>
      </c>
      <c r="CB99" s="35">
        <f t="shared" ref="CB99:CB130" si="203">ROUND(IF(BZ99&gt;CB$195,10,IF(BZ99&lt;CB$194,0,10-(CB$195-BZ99)/(CB$195-CB$194)*10)),1)</f>
        <v>9.6</v>
      </c>
      <c r="CC99" s="35">
        <f t="shared" si="161"/>
        <v>6.3999999999999995</v>
      </c>
      <c r="CD99" s="35">
        <f t="shared" si="162"/>
        <v>6.4</v>
      </c>
      <c r="CE99" s="35">
        <f t="shared" si="163"/>
        <v>4.9000000000000004</v>
      </c>
      <c r="CF99" s="35">
        <f>ROUND(IF('Indicator Data'!U102=0,0,IF(LOG('Indicator Data'!U102)&gt;CF$195,10,IF(LOG('Indicator Data'!U102)&lt;CF$194,0,10-(CF$195-LOG('Indicator Data'!U102))/(CF$195-CF$194)*10))),1)</f>
        <v>7.9</v>
      </c>
      <c r="CG99" s="36">
        <f>'Indicator Data'!U102/'Indicator Data'!$CC102</f>
        <v>0.73498094406191594</v>
      </c>
      <c r="CH99" s="35">
        <f t="shared" ref="CH99:CH130" si="204">ROUND(IF(CG99&gt;CH$195,10,IF(CG99&lt;CH$194,0,10-(CH$195-CG99)/(CH$195-CH$194)*10)),1)</f>
        <v>8.1999999999999993</v>
      </c>
      <c r="CI99" s="35">
        <f t="shared" si="164"/>
        <v>8.1</v>
      </c>
      <c r="CJ99" s="35">
        <f>ROUND(IF('Indicator Data'!V102=0,0,IF(LOG('Indicator Data'!V102)&gt;CJ$195,10,IF(LOG('Indicator Data'!V102)&lt;CJ$194,0,10-(CJ$195-LOG('Indicator Data'!V102))/(CJ$195-CJ$194)*10))),1)</f>
        <v>7.8</v>
      </c>
      <c r="CK99" s="36">
        <f>IF('Indicator Data'!V102/'Indicator Data'!$CC102&gt;1,1,'Indicator Data'!V102/'Indicator Data'!$CC102)</f>
        <v>0.59520795743900257</v>
      </c>
      <c r="CL99" s="35">
        <f t="shared" ref="CL99:CL130" si="205">ROUND(IF(CK99&gt;CL$195,10,IF(CK99&lt;CL$194,0,10-(CL$195-CK99)/(CL$195-CL$194)*10)),1)</f>
        <v>6</v>
      </c>
      <c r="CM99" s="35">
        <f t="shared" si="165"/>
        <v>7</v>
      </c>
      <c r="CN99" s="35">
        <f>ROUND(IF('Indicator Data'!W102=0,0,IF(LOG('Indicator Data'!W102)&gt;CN$195,10,IF(LOG('Indicator Data'!W102)&lt;CN$194,0,10-(CN$195-LOG('Indicator Data'!W102))/(CN$195-CN$194)*10))),1)</f>
        <v>8</v>
      </c>
      <c r="CO99" s="36">
        <f>'Indicator Data'!W102/'Indicator Data'!$CC102</f>
        <v>0.9033854897449286</v>
      </c>
      <c r="CP99" s="35">
        <f t="shared" ref="CP99:CP130" si="206">ROUND(IF(CO99&gt;CP$195,10,IF(CO99&lt;CP$194,0,10-(CP$195-CO99)/(CP$195-CP$194)*10)),1)</f>
        <v>9</v>
      </c>
      <c r="CQ99" s="35">
        <f t="shared" si="166"/>
        <v>8.5</v>
      </c>
      <c r="CR99" s="35">
        <f t="shared" ref="CR99:CR130" si="207">ROUND((10-GEOMEAN(((10-CM99)/10*9+1),((10-CE99)/10*9+1),((10-CI99)/10*9+1),((10-CQ99)/10*9+1)))/9*10,1)</f>
        <v>7.3</v>
      </c>
      <c r="CS99" s="35">
        <f>IF('Indicator Data'!BS102="No data","x",ROUND(IF('Indicator Data'!BS102&gt;CS$195,0,IF('Indicator Data'!BS102&lt;CS$194,10,(CS$195-'Indicator Data'!BS102)/(CS$195-CS$194)*10)),1))</f>
        <v>9.1999999999999993</v>
      </c>
      <c r="CT99" s="35">
        <f>IF('Indicator Data'!BT102="No data","x",ROUND(IF('Indicator Data'!BT102&gt;CT$195,0,IF('Indicator Data'!BT102&lt;CT$194,10,(CT$195-'Indicator Data'!BT102)/(CT$195-CT$194)*10)),1))</f>
        <v>4.5</v>
      </c>
      <c r="CU99" s="35">
        <f>IF('Indicator Data'!AC102="No data","x",ROUND(IF('Indicator Data'!AC102&gt;CU$195,0,IF('Indicator Data'!AC102&lt;CU$194,10,(CU$195-'Indicator Data'!AC102)/(CU$195-CU$194)*10)),1))</f>
        <v>9.9</v>
      </c>
      <c r="CV99" s="35">
        <f t="shared" ref="CV99:CV130" si="208">IF(AND(CT99="x",CS99="x",CU99="x"),"x",ROUND(AVERAGE(CS99:CU99),1))</f>
        <v>7.9</v>
      </c>
      <c r="CW99" s="35">
        <f>IF('Indicator Data'!X102="No data","x",ROUND(IF(LOG('Indicator Data'!X102)&gt;CW$195,10,IF(LOG('Indicator Data'!X102)&lt;CW$194,0,10-(CW$195-LOG('Indicator Data'!X102))/(CW$195-CW$194)*10)),1))</f>
        <v>5.7</v>
      </c>
      <c r="CX99" s="35">
        <f>IF('Indicator Data'!Y102="No data","x",ROUND(IF('Indicator Data'!Y102&gt;CX$195,10,IF('Indicator Data'!Y102&lt;CX$194,0,10-(CX$195-'Indicator Data'!Y102)/(CX$195-CX$194)*10)),1))</f>
        <v>6.7</v>
      </c>
      <c r="CY99" s="35">
        <f>IF('Indicator Data'!Z102="No data","x",ROUND(IF('Indicator Data'!Z102&gt;CY$195,10,IF('Indicator Data'!Z102&lt;CY$194,0,10-(CY$195-'Indicator Data'!Z102)/(CY$195-CY$194)*10)),1))</f>
        <v>5.2</v>
      </c>
      <c r="CZ99" s="35">
        <f>IF('Indicator Data'!AA102="No data","x",ROUND(IF('Indicator Data'!AA102&gt;CZ$195,10,IF('Indicator Data'!AA102&lt;CZ$194,0,10-(CZ$195-'Indicator Data'!AA102)/(CZ$195-CZ$194)*10)),1))</f>
        <v>7.4</v>
      </c>
      <c r="DA99" s="35">
        <f t="shared" si="167"/>
        <v>6.3</v>
      </c>
      <c r="DB99" s="35">
        <f t="shared" si="168"/>
        <v>6.8</v>
      </c>
      <c r="DC99" s="35">
        <f>IF('Indicator Data'!AF102="No data","x",ROUND(IF('Indicator Data'!AF102&gt;DC$195,10,IF('Indicator Data'!AF102&lt;DC$194,0,10-(DC$195-'Indicator Data'!AF102)/(DC$195-DC$194)*10)),1))</f>
        <v>7.8</v>
      </c>
      <c r="DD99" s="35">
        <f>IF('Indicator Data'!AG102="No data","x",ROUND(IF('Indicator Data'!AG102&gt;DD$195,10,IF('Indicator Data'!AG102&lt;DD$194,0,10-(DD$195-'Indicator Data'!AG102)/(DD$195-DD$194)*10)),1))</f>
        <v>6.4</v>
      </c>
      <c r="DE99" s="35">
        <f t="shared" si="169"/>
        <v>6.5</v>
      </c>
      <c r="DF99" s="35">
        <f>IF('Indicator Data'!AB102="No data","x",ROUND(IF('Indicator Data'!AB102&gt;DF$195,10,IF('Indicator Data'!AB102&lt;DF$194,0,10-(DF$195-'Indicator Data'!AB102)/(DF$195-DF$194)*10)),1))</f>
        <v>10</v>
      </c>
      <c r="DG99" s="35">
        <f t="shared" si="170"/>
        <v>8.4</v>
      </c>
      <c r="DH99" s="144" t="str">
        <f>IF('Indicator Data'!AD102="No data","x",'Indicator Data'!AD102/'Indicator Data'!$CB102)</f>
        <v>x</v>
      </c>
      <c r="DI99" s="35" t="str">
        <f t="shared" si="171"/>
        <v>x</v>
      </c>
      <c r="DJ99" s="35">
        <f>IF('Indicator Data'!AE102="No data","x",ROUND(IF('Indicator Data'!AE102&gt;DJ$195,0,IF('Indicator Data'!AE102&lt;DJ$194,10,(DJ$195-'Indicator Data'!AE102)/(DJ$195-DJ$194)*10)),1))</f>
        <v>8</v>
      </c>
      <c r="DK99" s="35">
        <f t="shared" si="172"/>
        <v>8</v>
      </c>
      <c r="DL99" s="35">
        <f t="shared" si="173"/>
        <v>7.6</v>
      </c>
      <c r="DM99" s="37">
        <f t="shared" ref="DM99:DM130" si="209">IF(BL99="x",ROUND((10-GEOMEAN(((10-DL99)/10*9+1),((10-CR99)/10*9+1),((10-DB99)/10*9+1)))/9*10,1),ROUND((10-GEOMEAN(((10-BL99)/10*9+1),((10-DL99)/10*9+1),((10-CR99)/10*9+1),((10-DB99)/10*9+1)))/9*10,1))</f>
        <v>7.5</v>
      </c>
      <c r="DN99" s="38">
        <f t="shared" ref="DN99:DN130" si="210">IF(ROUND(IF(AP99="x",(10-GEOMEAN(((10-AO99)/10*9+1),((10-DM99)/10*9+1),((10-AU99)/10*9+1),((10-AQ99)/10*9+1),((10-AR99)/10*9+1)))/9*10,(10-GEOMEAN(((10-AO99)/10*9+1),((10-DM99)/10*9+1),((10-AP99)/10*9+1),((10-AQ99)/10*9+1),((10-AR99)/10*9+1),((10-AU99)/10*9+1)))/9*10),1)=0,0.1,ROUND(IF(AP99="x",(10-GEOMEAN(((10-AO99)/10*9+1),((10-DM99)/10*9+1),((10-AU99)/10*9+1),((10-AQ99)/10*9+1),((10-AR99)/10*9+1)))/9*10,(10-GEOMEAN(((10-AO99)/10*9+1),((10-DM99)/10*9+1),((10-AP99)/10*9+1),((10-AQ99)/10*9+1),((10-AR99)/10*9+1),((10-AU99)/10*9+1)))/9*10),1))</f>
        <v>4</v>
      </c>
      <c r="DO99" s="35">
        <f>ROUND(IF('Indicator Data'!AH102=0,0,IF('Indicator Data'!AH102&gt;DO$195,10,IF('Indicator Data'!AH102&lt;DO$194,0,10-(DO$195-'Indicator Data'!AH102)/(DO$195-DO$194)*10))),1)</f>
        <v>2.8</v>
      </c>
      <c r="DP99" s="35">
        <f>ROUND(IF('Indicator Data'!AI102=0,0,IF(LOG('Indicator Data'!AI102)&gt;LOG(DP$195),10,IF(LOG('Indicator Data'!AI102)&lt;LOG(DP$194),0,10-(LOG(DP$195)-LOG('Indicator Data'!AI102))/(LOG(DP$195)-LOG(DP$194))*10))),1)</f>
        <v>3.6</v>
      </c>
      <c r="DQ99" s="37">
        <f t="shared" ref="DQ99:DQ130" si="211">ROUND((10-GEOMEAN(((10-DO99)/10*9+1),((10-DP99)/10*9+1)))/9*10,1)</f>
        <v>3.2</v>
      </c>
      <c r="DR99" s="35">
        <f>'Indicator Data'!AJ102</f>
        <v>0</v>
      </c>
      <c r="DS99" s="35">
        <f>'Indicator Data'!AK102</f>
        <v>0</v>
      </c>
      <c r="DT99" s="37">
        <f t="shared" ref="DT99:DT130" si="212">ROUND(IF(DR99=5,10,IF(DS99=5,9,IF(DR99=4,8,IF(DS99=4,7,0)))),1)</f>
        <v>0</v>
      </c>
      <c r="DU99" s="38">
        <f t="shared" ref="DU99:DU130" si="213">ROUND(IF(DT99&gt;5,DT99,DQ99/10*7),1)</f>
        <v>2.2000000000000002</v>
      </c>
      <c r="DV99" s="13"/>
      <c r="DW99" s="83"/>
    </row>
    <row r="100" spans="1:127" s="2" customFormat="1" x14ac:dyDescent="0.3">
      <c r="A100" s="98" t="str">
        <f>'Indicator Data'!A103</f>
        <v>Libya</v>
      </c>
      <c r="B100" s="39" t="str">
        <f>'Indicator Data'!B103</f>
        <v>LBY</v>
      </c>
      <c r="C100" s="35">
        <f>ROUND(IF('Indicator Data'!C103=0,0.1,IF(LOG('Indicator Data'!C103)&gt;C$195,10,IF(LOG('Indicator Data'!C103)&lt;C$194,0,10-(C$195-LOG('Indicator Data'!C103))/(C$195-C$194)*10))),1)</f>
        <v>5.3</v>
      </c>
      <c r="D100" s="35">
        <f>ROUND(IF('Indicator Data'!D103=0,0.1,IF(LOG('Indicator Data'!D103)&gt;D$195,10,IF(LOG('Indicator Data'!D103)&lt;D$194,0,10-(D$195-LOG('Indicator Data'!D103))/(D$195-D$194)*10))),1)</f>
        <v>0.1</v>
      </c>
      <c r="E100" s="35">
        <f t="shared" si="174"/>
        <v>3.1</v>
      </c>
      <c r="F100" s="35">
        <f>IF('Indicator Data'!E103="No data",0.1,(ROUND(IF('Indicator Data'!E103=0,0,IF(LOG('Indicator Data'!E103)&gt;F$195,10,IF(LOG('Indicator Data'!E103)&lt;F$194,0,10-(F$195-LOG('Indicator Data'!E103))/(F$195-F$194)*10))),1)))</f>
        <v>4.3</v>
      </c>
      <c r="G100" s="35">
        <f>ROUND(IF('Indicator Data'!F103=0,0,IF(LOG('Indicator Data'!F103)&gt;G$195,10,IF(LOG('Indicator Data'!F103)&lt;G$194,0,10-(G$195-LOG('Indicator Data'!F103))/(G$195-G$194)*10))),1)</f>
        <v>6.5</v>
      </c>
      <c r="H100" s="35">
        <f>ROUND(IF('Indicator Data'!G103=0,0,IF(LOG('Indicator Data'!G103)&gt;H$195,10,IF(LOG('Indicator Data'!G103)&lt;H$194,0,10-(H$195-LOG('Indicator Data'!G103))/(H$195-H$194)*10))),1)</f>
        <v>0</v>
      </c>
      <c r="I100" s="35">
        <f>ROUND(IF('Indicator Data'!H103=0,0,IF(LOG('Indicator Data'!H103)&gt;I$195,10,IF(LOG('Indicator Data'!H103)&lt;I$194,0,10-(I$195-LOG('Indicator Data'!H103))/(I$195-I$194)*10))),1)</f>
        <v>0</v>
      </c>
      <c r="J100" s="35">
        <f t="shared" si="175"/>
        <v>0</v>
      </c>
      <c r="K100" s="35">
        <f>ROUND(IF('Indicator Data'!I103=0,0,IF(LOG('Indicator Data'!I103)&gt;K$195,10,IF(LOG('Indicator Data'!I103)&lt;K$194,0,10-(K$195-LOG('Indicator Data'!I103))/(K$195-K$194)*10))),1)</f>
        <v>0</v>
      </c>
      <c r="L100" s="35">
        <f t="shared" si="176"/>
        <v>0</v>
      </c>
      <c r="M100" s="35">
        <f>ROUND(IF('Indicator Data'!J103=0,0,IF(LOG('Indicator Data'!J103)&gt;M$195,10,IF(LOG('Indicator Data'!J103)&lt;M$194,0,10-(M$195-LOG('Indicator Data'!J103))/(M$195-M$194)*10))),1)</f>
        <v>0</v>
      </c>
      <c r="N100" s="36">
        <f>'Indicator Data'!C103/'Indicator Data'!$CC103</f>
        <v>2.021227105373981E-4</v>
      </c>
      <c r="O100" s="36">
        <f>'Indicator Data'!D103/'Indicator Data'!$CC103</f>
        <v>0</v>
      </c>
      <c r="P100" s="36">
        <f>IF(F100=0.1,"x",'Indicator Data'!E103/'Indicator Data'!$CC103)</f>
        <v>8.5453299039942217E-4</v>
      </c>
      <c r="Q100" s="36">
        <f>'Indicator Data'!F103/'Indicator Data'!$CC103</f>
        <v>1.2510568026233553E-5</v>
      </c>
      <c r="R100" s="36">
        <f>'Indicator Data'!G103/'Indicator Data'!$CC103</f>
        <v>0</v>
      </c>
      <c r="S100" s="36">
        <f>'Indicator Data'!H103/'Indicator Data'!$CC103</f>
        <v>0</v>
      </c>
      <c r="T100" s="36">
        <f>'Indicator Data'!I103/'Indicator Data'!$CC103</f>
        <v>0</v>
      </c>
      <c r="U100" s="36">
        <f>'Indicator Data'!J103/'Indicator Data'!$CC103</f>
        <v>0</v>
      </c>
      <c r="V100" s="35">
        <f t="shared" si="177"/>
        <v>1</v>
      </c>
      <c r="W100" s="35">
        <f t="shared" si="178"/>
        <v>0</v>
      </c>
      <c r="X100" s="35">
        <f t="shared" si="179"/>
        <v>0.5</v>
      </c>
      <c r="Y100" s="35">
        <f t="shared" si="180"/>
        <v>0.6</v>
      </c>
      <c r="Z100" s="35">
        <f t="shared" si="181"/>
        <v>8</v>
      </c>
      <c r="AA100" s="35">
        <f t="shared" si="182"/>
        <v>0</v>
      </c>
      <c r="AB100" s="35">
        <f t="shared" si="183"/>
        <v>0</v>
      </c>
      <c r="AC100" s="35">
        <f t="shared" si="184"/>
        <v>0</v>
      </c>
      <c r="AD100" s="35">
        <f t="shared" si="185"/>
        <v>0</v>
      </c>
      <c r="AE100" s="35">
        <f t="shared" si="186"/>
        <v>0</v>
      </c>
      <c r="AF100" s="35">
        <f t="shared" si="187"/>
        <v>0</v>
      </c>
      <c r="AG100" s="35">
        <f>ROUND(IF('Indicator Data'!K103=0,0,IF('Indicator Data'!K103&gt;AG$195,10,IF('Indicator Data'!K103&lt;AG$194,0,10-(AG$195-'Indicator Data'!K103)/(AG$195-AG$194)*10))),1)</f>
        <v>0</v>
      </c>
      <c r="AH100" s="35">
        <f t="shared" si="188"/>
        <v>3.2</v>
      </c>
      <c r="AI100" s="35">
        <f t="shared" si="189"/>
        <v>0.1</v>
      </c>
      <c r="AJ100" s="35">
        <f t="shared" si="190"/>
        <v>0</v>
      </c>
      <c r="AK100" s="35">
        <f t="shared" si="191"/>
        <v>0</v>
      </c>
      <c r="AL100" s="35">
        <f t="shared" si="192"/>
        <v>0</v>
      </c>
      <c r="AM100" s="35">
        <f t="shared" si="193"/>
        <v>0</v>
      </c>
      <c r="AN100" s="35">
        <f t="shared" si="194"/>
        <v>0</v>
      </c>
      <c r="AO100" s="143">
        <f t="shared" si="195"/>
        <v>1.9</v>
      </c>
      <c r="AP100" s="143">
        <f t="shared" si="148"/>
        <v>2.6</v>
      </c>
      <c r="AQ100" s="143">
        <f t="shared" si="196"/>
        <v>7.3</v>
      </c>
      <c r="AR100" s="143">
        <f t="shared" si="197"/>
        <v>0</v>
      </c>
      <c r="AS100" s="35">
        <f t="shared" si="198"/>
        <v>0</v>
      </c>
      <c r="AT100" s="35">
        <f>IF('Indicator Data'!L103="No data","x",IF('Indicator Data'!CD103&lt;1000,"x",ROUND((IF('Indicator Data'!L103&gt;AT$195,10,IF('Indicator Data'!L103&lt;AT$194,0,10-(AT$195-'Indicator Data'!L103)/(AT$195-AT$194)*10))),1)))</f>
        <v>10</v>
      </c>
      <c r="AU100" s="143">
        <f t="shared" si="199"/>
        <v>5</v>
      </c>
      <c r="AV100" s="35">
        <f>IF('Indicator Data'!M103="No data","x",ROUND(IF('Indicator Data'!M103=0,0,IF(LOG('Indicator Data'!M103)&gt;AV$195,10,IF(LOG('Indicator Data'!M103)&lt;AV$194,0,10-(AV$195-LOG('Indicator Data'!M103))/(AV$195-AV$194)*10))),1))</f>
        <v>0</v>
      </c>
      <c r="AW100" s="36">
        <f>IF(AV100="x","x",'Indicator Data'!M103/'Indicator Data'!$CC103)</f>
        <v>0</v>
      </c>
      <c r="AX100" s="35">
        <f t="shared" si="149"/>
        <v>0</v>
      </c>
      <c r="AY100" s="35">
        <f t="shared" si="150"/>
        <v>0</v>
      </c>
      <c r="AZ100" s="35">
        <f>IF('Indicator Data'!N103="No data","x",ROUND(IF('Indicator Data'!N103=0,0,IF(LOG('Indicator Data'!N103)&gt;AZ$195,10,IF(LOG('Indicator Data'!N103)&lt;AZ$194,0,10-(AZ$195-LOG('Indicator Data'!N103))/(AZ$195-AZ$194)*10))),1))</f>
        <v>0</v>
      </c>
      <c r="BA100" s="36">
        <f>IF(AZ100="x","x",'Indicator Data'!N103/'Indicator Data'!$CC103)</f>
        <v>0</v>
      </c>
      <c r="BB100" s="35">
        <f t="shared" si="151"/>
        <v>0</v>
      </c>
      <c r="BC100" s="35">
        <f t="shared" si="152"/>
        <v>0</v>
      </c>
      <c r="BD100" s="35">
        <f>IF('Indicator Data'!O103="No data","x",ROUND(IF('Indicator Data'!O103=0,0,IF(LOG('Indicator Data'!O103)&gt;BD$195,10,IF(LOG('Indicator Data'!O103)&lt;BD$194,0,10-(BD$195-LOG('Indicator Data'!O103))/(BD$195-BD$194)*10))),1))</f>
        <v>0</v>
      </c>
      <c r="BE100" s="36">
        <f>IF(BD100="x","x",'Indicator Data'!O103/'Indicator Data'!$CC103)</f>
        <v>0</v>
      </c>
      <c r="BF100" s="35">
        <f t="shared" si="153"/>
        <v>0</v>
      </c>
      <c r="BG100" s="35">
        <f t="shared" si="154"/>
        <v>0</v>
      </c>
      <c r="BH100" s="35">
        <f>IF('Indicator Data'!P103="No data","x",ROUND(IF('Indicator Data'!P103=0,0,IF(LOG('Indicator Data'!P103)&gt;BH$195,10,IF(LOG('Indicator Data'!P103)&lt;BH$194,0,10-(BH$195-LOG('Indicator Data'!P103))/(BH$195-BH$194)*10))),1))</f>
        <v>0</v>
      </c>
      <c r="BI100" s="36">
        <f>IF(BH100="x","x",'Indicator Data'!P103/'Indicator Data'!$CC103)</f>
        <v>0</v>
      </c>
      <c r="BJ100" s="35">
        <f t="shared" si="155"/>
        <v>0</v>
      </c>
      <c r="BK100" s="35">
        <f t="shared" si="156"/>
        <v>0</v>
      </c>
      <c r="BL100" s="35">
        <f t="shared" si="157"/>
        <v>0</v>
      </c>
      <c r="BM100" s="35">
        <f>ROUND(IF('Indicator Data'!Q103=0,0,IF(LOG('Indicator Data'!Q103)&gt;BM$195,10,IF(LOG('Indicator Data'!Q103)&lt;BM$194,0,10-(BM$195-LOG('Indicator Data'!Q103))/(BM$195-BM$194)*10))),1)</f>
        <v>0</v>
      </c>
      <c r="BN100" s="35">
        <f>ROUND(IF('Indicator Data'!R103=0,0,IF(LOG('Indicator Data'!R103)&gt;BN$195,10,IF(LOG('Indicator Data'!R103)&lt;BN$194,0,10-(BN$195-LOG('Indicator Data'!R103))/(BN$195-BN$194)*10))),1)</f>
        <v>0</v>
      </c>
      <c r="BO100" s="35">
        <f t="shared" si="158"/>
        <v>0</v>
      </c>
      <c r="BP100" s="36">
        <f>'Indicator Data'!Q103/'Indicator Data'!$CC103</f>
        <v>0</v>
      </c>
      <c r="BQ100" s="36">
        <f>'Indicator Data'!R103/'Indicator Data'!$CC103</f>
        <v>0</v>
      </c>
      <c r="BR100" s="35">
        <f t="shared" si="200"/>
        <v>0</v>
      </c>
      <c r="BS100" s="35">
        <f t="shared" si="201"/>
        <v>0</v>
      </c>
      <c r="BT100" s="35">
        <f t="shared" si="135"/>
        <v>0</v>
      </c>
      <c r="BU100" s="35">
        <f t="shared" si="159"/>
        <v>0</v>
      </c>
      <c r="BV100" s="35">
        <f>ROUND(IF('Indicator Data'!S103=0,0,IF(LOG('Indicator Data'!S103)&gt;BV$195,10,IF(LOG('Indicator Data'!S103)&lt;BV$194,0,10-(BV$195-LOG('Indicator Data'!S103))/(BV$195-BV$194)*10))),1)</f>
        <v>0</v>
      </c>
      <c r="BW100" s="35">
        <f>ROUND(IF('Indicator Data'!T103=0,0,IF(LOG('Indicator Data'!T103)&gt;BW$195,10,IF(LOG('Indicator Data'!T103)&lt;BW$194,0,10-(BW$195-LOG('Indicator Data'!T103))/(BW$195-BW$194)*10))),1)</f>
        <v>0</v>
      </c>
      <c r="BX100" s="35">
        <f t="shared" si="160"/>
        <v>0</v>
      </c>
      <c r="BY100" s="36">
        <f>'Indicator Data'!S103/'Indicator Data'!$CC103</f>
        <v>0</v>
      </c>
      <c r="BZ100" s="36">
        <f>'Indicator Data'!T103/'Indicator Data'!$CC103</f>
        <v>0</v>
      </c>
      <c r="CA100" s="35">
        <f t="shared" si="202"/>
        <v>0</v>
      </c>
      <c r="CB100" s="35">
        <f t="shared" si="203"/>
        <v>0</v>
      </c>
      <c r="CC100" s="35">
        <f t="shared" si="161"/>
        <v>0</v>
      </c>
      <c r="CD100" s="35">
        <f t="shared" si="162"/>
        <v>0</v>
      </c>
      <c r="CE100" s="35">
        <f t="shared" si="163"/>
        <v>0</v>
      </c>
      <c r="CF100" s="35">
        <f>ROUND(IF('Indicator Data'!U103=0,0,IF(LOG('Indicator Data'!U103)&gt;CF$195,10,IF(LOG('Indicator Data'!U103)&lt;CF$194,0,10-(CF$195-LOG('Indicator Data'!U103))/(CF$195-CF$194)*10))),1)</f>
        <v>7.3</v>
      </c>
      <c r="CG100" s="36">
        <f>'Indicator Data'!U103/'Indicator Data'!$CC103</f>
        <v>0.19067044768930544</v>
      </c>
      <c r="CH100" s="35">
        <f t="shared" si="204"/>
        <v>2.1</v>
      </c>
      <c r="CI100" s="35">
        <f t="shared" si="164"/>
        <v>5.3</v>
      </c>
      <c r="CJ100" s="35">
        <f>ROUND(IF('Indicator Data'!V103=0,0,IF(LOG('Indicator Data'!V103)&gt;CJ$195,10,IF(LOG('Indicator Data'!V103)&lt;CJ$194,0,10-(CJ$195-LOG('Indicator Data'!V103))/(CJ$195-CJ$194)*10))),1)</f>
        <v>8.1</v>
      </c>
      <c r="CK100" s="36">
        <f>IF('Indicator Data'!V103/'Indicator Data'!$CC103&gt;1,1,'Indicator Data'!V103/'Indicator Data'!$CC103)</f>
        <v>0.73472068657925971</v>
      </c>
      <c r="CL100" s="35">
        <f t="shared" si="205"/>
        <v>7.3</v>
      </c>
      <c r="CM100" s="35">
        <f t="shared" si="165"/>
        <v>7.7</v>
      </c>
      <c r="CN100" s="35">
        <f>ROUND(IF('Indicator Data'!W103=0,0,IF(LOG('Indicator Data'!W103)&gt;CN$195,10,IF(LOG('Indicator Data'!W103)&lt;CN$194,0,10-(CN$195-LOG('Indicator Data'!W103))/(CN$195-CN$194)*10))),1)</f>
        <v>6.7</v>
      </c>
      <c r="CO100" s="36">
        <f>'Indicator Data'!W103/'Indicator Data'!$CC103</f>
        <v>7.6053724325669134E-2</v>
      </c>
      <c r="CP100" s="35">
        <f t="shared" si="206"/>
        <v>0.8</v>
      </c>
      <c r="CQ100" s="35">
        <f t="shared" si="166"/>
        <v>4.4000000000000004</v>
      </c>
      <c r="CR100" s="35">
        <f t="shared" si="207"/>
        <v>4.9000000000000004</v>
      </c>
      <c r="CS100" s="35">
        <f>IF('Indicator Data'!BS103="No data","x",ROUND(IF('Indicator Data'!BS103&gt;CS$195,0,IF('Indicator Data'!BS103&lt;CS$194,10,(CS$195-'Indicator Data'!BS103)/(CS$195-CS$194)*10)),1))</f>
        <v>0</v>
      </c>
      <c r="CT100" s="35">
        <f>IF('Indicator Data'!BT103="No data","x",ROUND(IF('Indicator Data'!BT103&gt;CT$195,0,IF('Indicator Data'!BT103&lt;CT$194,10,(CT$195-'Indicator Data'!BT103)/(CT$195-CT$194)*10)),1))</f>
        <v>0.2</v>
      </c>
      <c r="CU100" s="35" t="str">
        <f>IF('Indicator Data'!AC103="No data","x",ROUND(IF('Indicator Data'!AC103&gt;CU$195,0,IF('Indicator Data'!AC103&lt;CU$194,10,(CU$195-'Indicator Data'!AC103)/(CU$195-CU$194)*10)),1))</f>
        <v>x</v>
      </c>
      <c r="CV100" s="35">
        <f t="shared" si="208"/>
        <v>0.1</v>
      </c>
      <c r="CW100" s="35">
        <f>IF('Indicator Data'!X103="No data","x",ROUND(IF(LOG('Indicator Data'!X103)&gt;CW$195,10,IF(LOG('Indicator Data'!X103)&lt;CW$194,0,10-(CW$195-LOG('Indicator Data'!X103))/(CW$195-CW$194)*10)),1))</f>
        <v>1.9</v>
      </c>
      <c r="CX100" s="35">
        <f>IF('Indicator Data'!Y103="No data","x",ROUND(IF('Indicator Data'!Y103&gt;CX$195,10,IF('Indicator Data'!Y103&lt;CX$194,0,10-(CX$195-'Indicator Data'!Y103)/(CX$195-CX$194)*10)),1))</f>
        <v>3.7</v>
      </c>
      <c r="CY100" s="35">
        <f>IF('Indicator Data'!Z103="No data","x",ROUND(IF('Indicator Data'!Z103&gt;CY$195,10,IF('Indicator Data'!Z103&lt;CY$194,0,10-(CY$195-'Indicator Data'!Z103)/(CY$195-CY$194)*10)),1))</f>
        <v>8</v>
      </c>
      <c r="CZ100" s="35" t="str">
        <f>IF('Indicator Data'!AA103="No data","x",ROUND(IF('Indicator Data'!AA103&gt;CZ$195,10,IF('Indicator Data'!AA103&lt;CZ$194,0,10-(CZ$195-'Indicator Data'!AA103)/(CZ$195-CZ$194)*10)),1))</f>
        <v>x</v>
      </c>
      <c r="DA100" s="35">
        <f t="shared" si="167"/>
        <v>4.5</v>
      </c>
      <c r="DB100" s="35">
        <f t="shared" si="168"/>
        <v>3</v>
      </c>
      <c r="DC100" s="35" t="str">
        <f>IF('Indicator Data'!AF103="No data","x",ROUND(IF('Indicator Data'!AF103&gt;DC$195,10,IF('Indicator Data'!AF103&lt;DC$194,0,10-(DC$195-'Indicator Data'!AF103)/(DC$195-DC$194)*10)),1))</f>
        <v>x</v>
      </c>
      <c r="DD100" s="35">
        <f>IF('Indicator Data'!AG103="No data","x",ROUND(IF('Indicator Data'!AG103&gt;DD$195,10,IF('Indicator Data'!AG103&lt;DD$194,0,10-(DD$195-'Indicator Data'!AG103)/(DD$195-DD$194)*10)),1))</f>
        <v>2.7</v>
      </c>
      <c r="DE100" s="35">
        <f t="shared" si="169"/>
        <v>4.0999999999999996</v>
      </c>
      <c r="DF100" s="35">
        <f>IF('Indicator Data'!AB103="No data","x",ROUND(IF('Indicator Data'!AB103&gt;DF$195,10,IF('Indicator Data'!AB103&lt;DF$194,0,10-(DF$195-'Indicator Data'!AB103)/(DF$195-DF$194)*10)),1))</f>
        <v>0</v>
      </c>
      <c r="DG100" s="35">
        <f t="shared" si="170"/>
        <v>0.1</v>
      </c>
      <c r="DH100" s="144">
        <f>IF('Indicator Data'!AD103="No data","x",'Indicator Data'!AD103/'Indicator Data'!$CB103)</f>
        <v>3.3618156249331458E-4</v>
      </c>
      <c r="DI100" s="35">
        <f t="shared" si="171"/>
        <v>6.6</v>
      </c>
      <c r="DJ100" s="35">
        <f>IF('Indicator Data'!AE103="No data","x",ROUND(IF('Indicator Data'!AE103&gt;DJ$195,0,IF('Indicator Data'!AE103&lt;DJ$194,10,(DJ$195-'Indicator Data'!AE103)/(DJ$195-DJ$194)*10)),1))</f>
        <v>6</v>
      </c>
      <c r="DK100" s="35">
        <f t="shared" si="172"/>
        <v>6.3</v>
      </c>
      <c r="DL100" s="35">
        <f t="shared" si="173"/>
        <v>3.5</v>
      </c>
      <c r="DM100" s="37">
        <f t="shared" si="209"/>
        <v>3</v>
      </c>
      <c r="DN100" s="38">
        <f t="shared" si="210"/>
        <v>3.7</v>
      </c>
      <c r="DO100" s="35">
        <f>ROUND(IF('Indicator Data'!AH103=0,0,IF('Indicator Data'!AH103&gt;DO$195,10,IF('Indicator Data'!AH103&lt;DO$194,0,10-(DO$195-'Indicator Data'!AH103)/(DO$195-DO$194)*10))),1)</f>
        <v>10</v>
      </c>
      <c r="DP100" s="35">
        <f>ROUND(IF('Indicator Data'!AI103=0,0,IF(LOG('Indicator Data'!AI103)&gt;LOG(DP$195),10,IF(LOG('Indicator Data'!AI103)&lt;LOG(DP$194),0,10-(LOG(DP$195)-LOG('Indicator Data'!AI103))/(LOG(DP$195)-LOG(DP$194))*10))),1)</f>
        <v>10</v>
      </c>
      <c r="DQ100" s="37">
        <f t="shared" si="211"/>
        <v>10</v>
      </c>
      <c r="DR100" s="35">
        <f>'Indicator Data'!AJ103</f>
        <v>5</v>
      </c>
      <c r="DS100" s="35">
        <f>'Indicator Data'!AK103</f>
        <v>0</v>
      </c>
      <c r="DT100" s="37">
        <f t="shared" si="212"/>
        <v>10</v>
      </c>
      <c r="DU100" s="38">
        <f t="shared" si="213"/>
        <v>10</v>
      </c>
      <c r="DV100" s="13"/>
      <c r="DW100" s="83"/>
    </row>
    <row r="101" spans="1:127" s="2" customFormat="1" x14ac:dyDescent="0.3">
      <c r="A101" s="98" t="str">
        <f>'Indicator Data'!A104</f>
        <v>Liechtenstein</v>
      </c>
      <c r="B101" s="39" t="str">
        <f>'Indicator Data'!B104</f>
        <v>LIE</v>
      </c>
      <c r="C101" s="35">
        <f>ROUND(IF('Indicator Data'!C104=0,0.1,IF(LOG('Indicator Data'!C104)&gt;C$195,10,IF(LOG('Indicator Data'!C104)&lt;C$194,0,10-(C$195-LOG('Indicator Data'!C104))/(C$195-C$194)*10))),1)</f>
        <v>2.2000000000000002</v>
      </c>
      <c r="D101" s="35">
        <f>ROUND(IF('Indicator Data'!D104=0,0.1,IF(LOG('Indicator Data'!D104)&gt;D$195,10,IF(LOG('Indicator Data'!D104)&lt;D$194,0,10-(D$195-LOG('Indicator Data'!D104))/(D$195-D$194)*10))),1)</f>
        <v>0.1</v>
      </c>
      <c r="E101" s="35">
        <f t="shared" si="174"/>
        <v>1.2</v>
      </c>
      <c r="F101" s="35">
        <f>IF('Indicator Data'!E104="No data",0.1,(ROUND(IF('Indicator Data'!E104=0,0,IF(LOG('Indicator Data'!E104)&gt;F$195,10,IF(LOG('Indicator Data'!E104)&lt;F$194,0,10-(F$195-LOG('Indicator Data'!E104))/(F$195-F$194)*10))),1)))</f>
        <v>0.1</v>
      </c>
      <c r="G101" s="35">
        <f>ROUND(IF('Indicator Data'!F104=0,0,IF(LOG('Indicator Data'!F104)&gt;G$195,10,IF(LOG('Indicator Data'!F104)&lt;G$194,0,10-(G$195-LOG('Indicator Data'!F104))/(G$195-G$194)*10))),1)</f>
        <v>0</v>
      </c>
      <c r="H101" s="35">
        <f>ROUND(IF('Indicator Data'!G104=0,0,IF(LOG('Indicator Data'!G104)&gt;H$195,10,IF(LOG('Indicator Data'!G104)&lt;H$194,0,10-(H$195-LOG('Indicator Data'!G104))/(H$195-H$194)*10))),1)</f>
        <v>0</v>
      </c>
      <c r="I101" s="35">
        <f>ROUND(IF('Indicator Data'!H104=0,0,IF(LOG('Indicator Data'!H104)&gt;I$195,10,IF(LOG('Indicator Data'!H104)&lt;I$194,0,10-(I$195-LOG('Indicator Data'!H104))/(I$195-I$194)*10))),1)</f>
        <v>0</v>
      </c>
      <c r="J101" s="35">
        <f t="shared" si="175"/>
        <v>0</v>
      </c>
      <c r="K101" s="35">
        <f>ROUND(IF('Indicator Data'!I104=0,0,IF(LOG('Indicator Data'!I104)&gt;K$195,10,IF(LOG('Indicator Data'!I104)&lt;K$194,0,10-(K$195-LOG('Indicator Data'!I104))/(K$195-K$194)*10))),1)</f>
        <v>0</v>
      </c>
      <c r="L101" s="35">
        <f t="shared" si="176"/>
        <v>0</v>
      </c>
      <c r="M101" s="35">
        <f>ROUND(IF('Indicator Data'!J104=0,0,IF(LOG('Indicator Data'!J104)&gt;M$195,10,IF(LOG('Indicator Data'!J104)&lt;M$194,0,10-(M$195-LOG('Indicator Data'!J104))/(M$195-M$194)*10))),1)</f>
        <v>0</v>
      </c>
      <c r="N101" s="36">
        <f>'Indicator Data'!C104/'Indicator Data'!$CC104</f>
        <v>2.1052491138791839E-3</v>
      </c>
      <c r="O101" s="36">
        <f>'Indicator Data'!D104/'Indicator Data'!$CC104</f>
        <v>0</v>
      </c>
      <c r="P101" s="36" t="str">
        <f>IF(F101=0.1,"x",'Indicator Data'!E104/'Indicator Data'!$CC104)</f>
        <v>x</v>
      </c>
      <c r="Q101" s="36">
        <f>'Indicator Data'!F104/'Indicator Data'!$CC104</f>
        <v>0</v>
      </c>
      <c r="R101" s="36">
        <f>'Indicator Data'!G104/'Indicator Data'!$CC104</f>
        <v>0</v>
      </c>
      <c r="S101" s="36">
        <f>'Indicator Data'!H104/'Indicator Data'!$CC104</f>
        <v>0</v>
      </c>
      <c r="T101" s="36">
        <f>'Indicator Data'!I104/'Indicator Data'!$CC104</f>
        <v>0</v>
      </c>
      <c r="U101" s="36">
        <f>'Indicator Data'!J104/'Indicator Data'!$CC104</f>
        <v>0</v>
      </c>
      <c r="V101" s="35">
        <f t="shared" si="177"/>
        <v>10</v>
      </c>
      <c r="W101" s="35">
        <f t="shared" si="178"/>
        <v>0</v>
      </c>
      <c r="X101" s="35">
        <f t="shared" si="179"/>
        <v>7.6</v>
      </c>
      <c r="Y101" s="35">
        <f t="shared" si="180"/>
        <v>0.1</v>
      </c>
      <c r="Z101" s="35">
        <f t="shared" si="181"/>
        <v>0</v>
      </c>
      <c r="AA101" s="35">
        <f t="shared" si="182"/>
        <v>0</v>
      </c>
      <c r="AB101" s="35">
        <f t="shared" si="183"/>
        <v>0</v>
      </c>
      <c r="AC101" s="35">
        <f t="shared" si="184"/>
        <v>0</v>
      </c>
      <c r="AD101" s="35">
        <f t="shared" si="185"/>
        <v>0</v>
      </c>
      <c r="AE101" s="35">
        <f t="shared" si="186"/>
        <v>0</v>
      </c>
      <c r="AF101" s="35">
        <f t="shared" si="187"/>
        <v>0</v>
      </c>
      <c r="AG101" s="35">
        <f>ROUND(IF('Indicator Data'!K104=0,0,IF('Indicator Data'!K104&gt;AG$195,10,IF('Indicator Data'!K104&lt;AG$194,0,10-(AG$195-'Indicator Data'!K104)/(AG$195-AG$194)*10))),1)</f>
        <v>0</v>
      </c>
      <c r="AH101" s="35">
        <f t="shared" si="188"/>
        <v>6.1</v>
      </c>
      <c r="AI101" s="35">
        <f t="shared" si="189"/>
        <v>0.1</v>
      </c>
      <c r="AJ101" s="35">
        <f t="shared" si="190"/>
        <v>0</v>
      </c>
      <c r="AK101" s="35">
        <f t="shared" si="191"/>
        <v>0</v>
      </c>
      <c r="AL101" s="35">
        <f t="shared" si="192"/>
        <v>0</v>
      </c>
      <c r="AM101" s="35">
        <f t="shared" si="193"/>
        <v>0</v>
      </c>
      <c r="AN101" s="35">
        <f t="shared" si="194"/>
        <v>0</v>
      </c>
      <c r="AO101" s="143">
        <f t="shared" si="195"/>
        <v>5.2</v>
      </c>
      <c r="AP101" s="143">
        <f t="shared" si="148"/>
        <v>0.1</v>
      </c>
      <c r="AQ101" s="143">
        <f t="shared" si="196"/>
        <v>0</v>
      </c>
      <c r="AR101" s="143">
        <f t="shared" si="197"/>
        <v>0</v>
      </c>
      <c r="AS101" s="35">
        <f t="shared" si="198"/>
        <v>0</v>
      </c>
      <c r="AT101" s="35" t="str">
        <f>IF('Indicator Data'!L104="No data","x",IF('Indicator Data'!CD104&lt;1000,"x",ROUND((IF('Indicator Data'!L104&gt;AT$195,10,IF('Indicator Data'!L104&lt;AT$194,0,10-(AT$195-'Indicator Data'!L104)/(AT$195-AT$194)*10))),1)))</f>
        <v>x</v>
      </c>
      <c r="AU101" s="143">
        <f t="shared" si="199"/>
        <v>0</v>
      </c>
      <c r="AV101" s="35">
        <f>IF('Indicator Data'!M104="No data","x",ROUND(IF('Indicator Data'!M104=0,0,IF(LOG('Indicator Data'!M104)&gt;AV$195,10,IF(LOG('Indicator Data'!M104)&lt;AV$194,0,10-(AV$195-LOG('Indicator Data'!M104))/(AV$195-AV$194)*10))),1))</f>
        <v>0</v>
      </c>
      <c r="AW101" s="36">
        <f>IF(AV101="x","x",'Indicator Data'!M104/'Indicator Data'!$CC104)</f>
        <v>0</v>
      </c>
      <c r="AX101" s="35">
        <f t="shared" si="149"/>
        <v>0</v>
      </c>
      <c r="AY101" s="35">
        <f t="shared" si="150"/>
        <v>0</v>
      </c>
      <c r="AZ101" s="35" t="str">
        <f>IF('Indicator Data'!N104="No data","x",ROUND(IF('Indicator Data'!N104=0,0,IF(LOG('Indicator Data'!N104)&gt;AZ$195,10,IF(LOG('Indicator Data'!N104)&lt;AZ$194,0,10-(AZ$195-LOG('Indicator Data'!N104))/(AZ$195-AZ$194)*10))),1))</f>
        <v>x</v>
      </c>
      <c r="BA101" s="36" t="str">
        <f>IF(AZ101="x","x",'Indicator Data'!N104/'Indicator Data'!$CC104)</f>
        <v>x</v>
      </c>
      <c r="BB101" s="35" t="str">
        <f t="shared" si="151"/>
        <v>x</v>
      </c>
      <c r="BC101" s="35" t="str">
        <f t="shared" si="152"/>
        <v>x</v>
      </c>
      <c r="BD101" s="35" t="str">
        <f>IF('Indicator Data'!O104="No data","x",ROUND(IF('Indicator Data'!O104=0,0,IF(LOG('Indicator Data'!O104)&gt;BD$195,10,IF(LOG('Indicator Data'!O104)&lt;BD$194,0,10-(BD$195-LOG('Indicator Data'!O104))/(BD$195-BD$194)*10))),1))</f>
        <v>x</v>
      </c>
      <c r="BE101" s="36" t="str">
        <f>IF(BD101="x","x",'Indicator Data'!O104/'Indicator Data'!$CC104)</f>
        <v>x</v>
      </c>
      <c r="BF101" s="35" t="str">
        <f t="shared" si="153"/>
        <v>x</v>
      </c>
      <c r="BG101" s="35" t="str">
        <f t="shared" si="154"/>
        <v>x</v>
      </c>
      <c r="BH101" s="35" t="str">
        <f>IF('Indicator Data'!P104="No data","x",ROUND(IF('Indicator Data'!P104=0,0,IF(LOG('Indicator Data'!P104)&gt;BH$195,10,IF(LOG('Indicator Data'!P104)&lt;BH$194,0,10-(BH$195-LOG('Indicator Data'!P104))/(BH$195-BH$194)*10))),1))</f>
        <v>x</v>
      </c>
      <c r="BI101" s="36" t="str">
        <f>IF(BH101="x","x",'Indicator Data'!P104/'Indicator Data'!$CC104)</f>
        <v>x</v>
      </c>
      <c r="BJ101" s="35" t="str">
        <f t="shared" si="155"/>
        <v>x</v>
      </c>
      <c r="BK101" s="35" t="str">
        <f t="shared" si="156"/>
        <v>x</v>
      </c>
      <c r="BL101" s="35">
        <f t="shared" si="157"/>
        <v>0</v>
      </c>
      <c r="BM101" s="35">
        <f>ROUND(IF('Indicator Data'!Q104=0,0,IF(LOG('Indicator Data'!Q104)&gt;BM$195,10,IF(LOG('Indicator Data'!Q104)&lt;BM$194,0,10-(BM$195-LOG('Indicator Data'!Q104))/(BM$195-BM$194)*10))),1)</f>
        <v>0</v>
      </c>
      <c r="BN101" s="35">
        <f>ROUND(IF('Indicator Data'!R104=0,0,IF(LOG('Indicator Data'!R104)&gt;BN$195,10,IF(LOG('Indicator Data'!R104)&lt;BN$194,0,10-(BN$195-LOG('Indicator Data'!R104))/(BN$195-BN$194)*10))),1)</f>
        <v>0</v>
      </c>
      <c r="BO101" s="35">
        <f t="shared" si="158"/>
        <v>0</v>
      </c>
      <c r="BP101" s="36">
        <f>'Indicator Data'!Q104/'Indicator Data'!$CC104</f>
        <v>0</v>
      </c>
      <c r="BQ101" s="36">
        <f>'Indicator Data'!R104/'Indicator Data'!$CC104</f>
        <v>0</v>
      </c>
      <c r="BR101" s="35">
        <f t="shared" si="200"/>
        <v>0</v>
      </c>
      <c r="BS101" s="35">
        <f t="shared" si="201"/>
        <v>0</v>
      </c>
      <c r="BT101" s="35">
        <f t="shared" si="135"/>
        <v>0</v>
      </c>
      <c r="BU101" s="35">
        <f t="shared" si="159"/>
        <v>0</v>
      </c>
      <c r="BV101" s="35">
        <f>ROUND(IF('Indicator Data'!S104=0,0,IF(LOG('Indicator Data'!S104)&gt;BV$195,10,IF(LOG('Indicator Data'!S104)&lt;BV$194,0,10-(BV$195-LOG('Indicator Data'!S104))/(BV$195-BV$194)*10))),1)</f>
        <v>0</v>
      </c>
      <c r="BW101" s="35">
        <f>ROUND(IF('Indicator Data'!T104=0,0,IF(LOG('Indicator Data'!T104)&gt;BW$195,10,IF(LOG('Indicator Data'!T104)&lt;BW$194,0,10-(BW$195-LOG('Indicator Data'!T104))/(BW$195-BW$194)*10))),1)</f>
        <v>0</v>
      </c>
      <c r="BX101" s="35">
        <f t="shared" si="160"/>
        <v>0</v>
      </c>
      <c r="BY101" s="36">
        <f>'Indicator Data'!S104/'Indicator Data'!$CC104</f>
        <v>0</v>
      </c>
      <c r="BZ101" s="36">
        <f>'Indicator Data'!T104/'Indicator Data'!$CC104</f>
        <v>0</v>
      </c>
      <c r="CA101" s="35">
        <f t="shared" si="202"/>
        <v>0</v>
      </c>
      <c r="CB101" s="35">
        <f t="shared" si="203"/>
        <v>0</v>
      </c>
      <c r="CC101" s="35">
        <f t="shared" si="161"/>
        <v>0</v>
      </c>
      <c r="CD101" s="35">
        <f t="shared" si="162"/>
        <v>0</v>
      </c>
      <c r="CE101" s="35">
        <f t="shared" si="163"/>
        <v>0</v>
      </c>
      <c r="CF101" s="35">
        <f>ROUND(IF('Indicator Data'!U104=0,0,IF(LOG('Indicator Data'!U104)&gt;CF$195,10,IF(LOG('Indicator Data'!U104)&lt;CF$194,0,10-(CF$195-LOG('Indicator Data'!U104))/(CF$195-CF$194)*10))),1)</f>
        <v>0</v>
      </c>
      <c r="CG101" s="36">
        <f>'Indicator Data'!U104/'Indicator Data'!$CC104</f>
        <v>0</v>
      </c>
      <c r="CH101" s="35">
        <f t="shared" si="204"/>
        <v>0</v>
      </c>
      <c r="CI101" s="35">
        <f t="shared" si="164"/>
        <v>0</v>
      </c>
      <c r="CJ101" s="35">
        <f>ROUND(IF('Indicator Data'!V104=0,0,IF(LOG('Indicator Data'!V104)&gt;CJ$195,10,IF(LOG('Indicator Data'!V104)&lt;CJ$194,0,10-(CJ$195-LOG('Indicator Data'!V104))/(CJ$195-CJ$194)*10))),1)</f>
        <v>0</v>
      </c>
      <c r="CK101" s="36">
        <f>IF('Indicator Data'!V104/'Indicator Data'!$CC104&gt;1,1,'Indicator Data'!V104/'Indicator Data'!$CC104)</f>
        <v>0</v>
      </c>
      <c r="CL101" s="35">
        <f t="shared" si="205"/>
        <v>0</v>
      </c>
      <c r="CM101" s="35">
        <f t="shared" si="165"/>
        <v>0</v>
      </c>
      <c r="CN101" s="35">
        <f>ROUND(IF('Indicator Data'!W104=0,0,IF(LOG('Indicator Data'!W104)&gt;CN$195,10,IF(LOG('Indicator Data'!W104)&lt;CN$194,0,10-(CN$195-LOG('Indicator Data'!W104))/(CN$195-CN$194)*10))),1)</f>
        <v>0</v>
      </c>
      <c r="CO101" s="36">
        <f>'Indicator Data'!W104/'Indicator Data'!$CC104</f>
        <v>0</v>
      </c>
      <c r="CP101" s="35">
        <f t="shared" si="206"/>
        <v>0</v>
      </c>
      <c r="CQ101" s="35">
        <f t="shared" si="166"/>
        <v>0</v>
      </c>
      <c r="CR101" s="35">
        <f t="shared" si="207"/>
        <v>0</v>
      </c>
      <c r="CS101" s="35">
        <f>IF('Indicator Data'!BS104="No data","x",ROUND(IF('Indicator Data'!BS104&gt;CS$195,0,IF('Indicator Data'!BS104&lt;CS$194,10,(CS$195-'Indicator Data'!BS104)/(CS$195-CS$194)*10)),1))</f>
        <v>0</v>
      </c>
      <c r="CT101" s="35">
        <f>IF('Indicator Data'!BT104="No data","x",ROUND(IF('Indicator Data'!BT104&gt;CT$195,0,IF('Indicator Data'!BT104&lt;CT$194,10,(CT$195-'Indicator Data'!BT104)/(CT$195-CT$194)*10)),1))</f>
        <v>0</v>
      </c>
      <c r="CU101" s="35" t="str">
        <f>IF('Indicator Data'!AC104="No data","x",ROUND(IF('Indicator Data'!AC104&gt;CU$195,0,IF('Indicator Data'!AC104&lt;CU$194,10,(CU$195-'Indicator Data'!AC104)/(CU$195-CU$194)*10)),1))</f>
        <v>x</v>
      </c>
      <c r="CV101" s="35">
        <f t="shared" si="208"/>
        <v>0</v>
      </c>
      <c r="CW101" s="35">
        <f>IF('Indicator Data'!X104="No data","x",ROUND(IF(LOG('Indicator Data'!X104)&gt;CW$195,10,IF(LOG('Indicator Data'!X104)&lt;CW$194,0,10-(CW$195-LOG('Indicator Data'!X104))/(CW$195-CW$194)*10)),1))</f>
        <v>7.9</v>
      </c>
      <c r="CX101" s="35">
        <f>IF('Indicator Data'!Y104="No data","x",ROUND(IF('Indicator Data'!Y104&gt;CX$195,10,IF('Indicator Data'!Y104&lt;CX$194,0,10-(CX$195-'Indicator Data'!Y104)/(CX$195-CX$194)*10)),1))</f>
        <v>1</v>
      </c>
      <c r="CY101" s="35">
        <f>IF('Indicator Data'!Z104="No data","x",ROUND(IF('Indicator Data'!Z104&gt;CY$195,10,IF('Indicator Data'!Z104&lt;CY$194,0,10-(CY$195-'Indicator Data'!Z104)/(CY$195-CY$194)*10)),1))</f>
        <v>1.4</v>
      </c>
      <c r="CZ101" s="35">
        <f>IF('Indicator Data'!AA104="No data","x",ROUND(IF('Indicator Data'!AA104&gt;CZ$195,10,IF('Indicator Data'!AA104&lt;CZ$194,0,10-(CZ$195-'Indicator Data'!AA104)/(CZ$195-CZ$194)*10)),1))</f>
        <v>0.8</v>
      </c>
      <c r="DA101" s="35">
        <f t="shared" si="167"/>
        <v>2.8</v>
      </c>
      <c r="DB101" s="35">
        <f t="shared" si="168"/>
        <v>1.9</v>
      </c>
      <c r="DC101" s="35" t="str">
        <f>IF('Indicator Data'!AF104="No data","x",ROUND(IF('Indicator Data'!AF104&gt;DC$195,10,IF('Indicator Data'!AF104&lt;DC$194,0,10-(DC$195-'Indicator Data'!AF104)/(DC$195-DC$194)*10)),1))</f>
        <v>x</v>
      </c>
      <c r="DD101" s="35" t="str">
        <f>IF('Indicator Data'!AG104="No data","x",ROUND(IF('Indicator Data'!AG104&gt;DD$195,10,IF('Indicator Data'!AG104&lt;DD$194,0,10-(DD$195-'Indicator Data'!AG104)/(DD$195-DD$194)*10)),1))</f>
        <v>x</v>
      </c>
      <c r="DE101" s="35">
        <f t="shared" si="169"/>
        <v>2.8</v>
      </c>
      <c r="DF101" s="35">
        <f>IF('Indicator Data'!AB104="No data","x",ROUND(IF('Indicator Data'!AB104&gt;DF$195,10,IF('Indicator Data'!AB104&lt;DF$194,0,10-(DF$195-'Indicator Data'!AB104)/(DF$195-DF$194)*10)),1))</f>
        <v>0</v>
      </c>
      <c r="DG101" s="35">
        <f t="shared" si="170"/>
        <v>0</v>
      </c>
      <c r="DH101" s="144">
        <f>IF('Indicator Data'!AD104="No data","x",'Indicator Data'!AD104/'Indicator Data'!$CB104)</f>
        <v>4.7198258908671368E-4</v>
      </c>
      <c r="DI101" s="35">
        <f t="shared" si="171"/>
        <v>5.3</v>
      </c>
      <c r="DJ101" s="35" t="str">
        <f>IF('Indicator Data'!AE104="No data","x",ROUND(IF('Indicator Data'!AE104&gt;DJ$195,0,IF('Indicator Data'!AE104&lt;DJ$194,10,(DJ$195-'Indicator Data'!AE104)/(DJ$195-DJ$194)*10)),1))</f>
        <v>x</v>
      </c>
      <c r="DK101" s="35">
        <f t="shared" si="172"/>
        <v>5.3</v>
      </c>
      <c r="DL101" s="35">
        <f t="shared" si="173"/>
        <v>2.7</v>
      </c>
      <c r="DM101" s="37">
        <f t="shared" si="209"/>
        <v>1.2</v>
      </c>
      <c r="DN101" s="38">
        <f t="shared" si="210"/>
        <v>1.3</v>
      </c>
      <c r="DO101" s="35">
        <f>ROUND(IF('Indicator Data'!AH104=0,0,IF('Indicator Data'!AH104&gt;DO$195,10,IF('Indicator Data'!AH104&lt;DO$194,0,10-(DO$195-'Indicator Data'!AH104)/(DO$195-DO$194)*10))),1)</f>
        <v>0</v>
      </c>
      <c r="DP101" s="35">
        <f>ROUND(IF('Indicator Data'!AI104=0,0,IF(LOG('Indicator Data'!AI104)&gt;LOG(DP$195),10,IF(LOG('Indicator Data'!AI104)&lt;LOG(DP$194),0,10-(LOG(DP$195)-LOG('Indicator Data'!AI104))/(LOG(DP$195)-LOG(DP$194))*10))),1)</f>
        <v>0</v>
      </c>
      <c r="DQ101" s="37">
        <f t="shared" si="211"/>
        <v>0</v>
      </c>
      <c r="DR101" s="35">
        <f>'Indicator Data'!AJ104</f>
        <v>0</v>
      </c>
      <c r="DS101" s="35">
        <f>'Indicator Data'!AK104</f>
        <v>0</v>
      </c>
      <c r="DT101" s="37">
        <f t="shared" si="212"/>
        <v>0</v>
      </c>
      <c r="DU101" s="38">
        <f t="shared" si="213"/>
        <v>0</v>
      </c>
      <c r="DV101" s="13"/>
      <c r="DW101" s="83"/>
    </row>
    <row r="102" spans="1:127" s="2" customFormat="1" x14ac:dyDescent="0.3">
      <c r="A102" s="98" t="str">
        <f>'Indicator Data'!A105</f>
        <v>Lithuania</v>
      </c>
      <c r="B102" s="39" t="str">
        <f>'Indicator Data'!B105</f>
        <v>LTU</v>
      </c>
      <c r="C102" s="35">
        <f>ROUND(IF('Indicator Data'!C105=0,0.1,IF(LOG('Indicator Data'!C105)&gt;C$195,10,IF(LOG('Indicator Data'!C105)&lt;C$194,0,10-(C$195-LOG('Indicator Data'!C105))/(C$195-C$194)*10))),1)</f>
        <v>0.1</v>
      </c>
      <c r="D102" s="35">
        <f>ROUND(IF('Indicator Data'!D105=0,0.1,IF(LOG('Indicator Data'!D105)&gt;D$195,10,IF(LOG('Indicator Data'!D105)&lt;D$194,0,10-(D$195-LOG('Indicator Data'!D105))/(D$195-D$194)*10))),1)</f>
        <v>0.1</v>
      </c>
      <c r="E102" s="35">
        <f t="shared" si="174"/>
        <v>0.1</v>
      </c>
      <c r="F102" s="35">
        <f>IF('Indicator Data'!E105="No data",0.1,(ROUND(IF('Indicator Data'!E105=0,0,IF(LOG('Indicator Data'!E105)&gt;F$195,10,IF(LOG('Indicator Data'!E105)&lt;F$194,0,10-(F$195-LOG('Indicator Data'!E105))/(F$195-F$194)*10))),1)))</f>
        <v>5.5</v>
      </c>
      <c r="G102" s="35">
        <f>ROUND(IF('Indicator Data'!F105=0,0,IF(LOG('Indicator Data'!F105)&gt;G$195,10,IF(LOG('Indicator Data'!F105)&lt;G$194,0,10-(G$195-LOG('Indicator Data'!F105))/(G$195-G$194)*10))),1)</f>
        <v>0</v>
      </c>
      <c r="H102" s="35">
        <f>ROUND(IF('Indicator Data'!G105=0,0,IF(LOG('Indicator Data'!G105)&gt;H$195,10,IF(LOG('Indicator Data'!G105)&lt;H$194,0,10-(H$195-LOG('Indicator Data'!G105))/(H$195-H$194)*10))),1)</f>
        <v>0</v>
      </c>
      <c r="I102" s="35">
        <f>ROUND(IF('Indicator Data'!H105=0,0,IF(LOG('Indicator Data'!H105)&gt;I$195,10,IF(LOG('Indicator Data'!H105)&lt;I$194,0,10-(I$195-LOG('Indicator Data'!H105))/(I$195-I$194)*10))),1)</f>
        <v>0</v>
      </c>
      <c r="J102" s="35">
        <f t="shared" si="175"/>
        <v>0</v>
      </c>
      <c r="K102" s="35">
        <f>ROUND(IF('Indicator Data'!I105=0,0,IF(LOG('Indicator Data'!I105)&gt;K$195,10,IF(LOG('Indicator Data'!I105)&lt;K$194,0,10-(K$195-LOG('Indicator Data'!I105))/(K$195-K$194)*10))),1)</f>
        <v>0</v>
      </c>
      <c r="L102" s="35">
        <f t="shared" si="176"/>
        <v>0</v>
      </c>
      <c r="M102" s="35">
        <f>ROUND(IF('Indicator Data'!J105=0,0,IF(LOG('Indicator Data'!J105)&gt;M$195,10,IF(LOG('Indicator Data'!J105)&lt;M$194,0,10-(M$195-LOG('Indicator Data'!J105))/(M$195-M$194)*10))),1)</f>
        <v>0</v>
      </c>
      <c r="N102" s="36">
        <f>'Indicator Data'!C105/'Indicator Data'!$CC105</f>
        <v>0</v>
      </c>
      <c r="O102" s="36">
        <f>'Indicator Data'!D105/'Indicator Data'!$CC105</f>
        <v>0</v>
      </c>
      <c r="P102" s="36">
        <f>IF(F102=0.1,"x",'Indicator Data'!E105/'Indicator Data'!$CC105)</f>
        <v>5.4858968691080673E-3</v>
      </c>
      <c r="Q102" s="36">
        <f>'Indicator Data'!F105/'Indicator Data'!$CC105</f>
        <v>0</v>
      </c>
      <c r="R102" s="36">
        <f>'Indicator Data'!G105/'Indicator Data'!$CC105</f>
        <v>0</v>
      </c>
      <c r="S102" s="36">
        <f>'Indicator Data'!H105/'Indicator Data'!$CC105</f>
        <v>0</v>
      </c>
      <c r="T102" s="36">
        <f>'Indicator Data'!I105/'Indicator Data'!$CC105</f>
        <v>0</v>
      </c>
      <c r="U102" s="36">
        <f>'Indicator Data'!J105/'Indicator Data'!$CC105</f>
        <v>0</v>
      </c>
      <c r="V102" s="35">
        <f t="shared" si="177"/>
        <v>0</v>
      </c>
      <c r="W102" s="35">
        <f t="shared" si="178"/>
        <v>0</v>
      </c>
      <c r="X102" s="35">
        <f t="shared" si="179"/>
        <v>0</v>
      </c>
      <c r="Y102" s="35">
        <f t="shared" si="180"/>
        <v>3.7</v>
      </c>
      <c r="Z102" s="35">
        <f t="shared" si="181"/>
        <v>0</v>
      </c>
      <c r="AA102" s="35">
        <f t="shared" si="182"/>
        <v>0</v>
      </c>
      <c r="AB102" s="35">
        <f t="shared" si="183"/>
        <v>0</v>
      </c>
      <c r="AC102" s="35">
        <f t="shared" si="184"/>
        <v>0</v>
      </c>
      <c r="AD102" s="35">
        <f t="shared" si="185"/>
        <v>0</v>
      </c>
      <c r="AE102" s="35">
        <f t="shared" si="186"/>
        <v>0</v>
      </c>
      <c r="AF102" s="35">
        <f t="shared" si="187"/>
        <v>0</v>
      </c>
      <c r="AG102" s="35">
        <f>ROUND(IF('Indicator Data'!K105=0,0,IF('Indicator Data'!K105&gt;AG$195,10,IF('Indicator Data'!K105&lt;AG$194,0,10-(AG$195-'Indicator Data'!K105)/(AG$195-AG$194)*10))),1)</f>
        <v>2.9</v>
      </c>
      <c r="AH102" s="35">
        <f t="shared" si="188"/>
        <v>0.1</v>
      </c>
      <c r="AI102" s="35">
        <f t="shared" si="189"/>
        <v>0.1</v>
      </c>
      <c r="AJ102" s="35">
        <f t="shared" si="190"/>
        <v>0</v>
      </c>
      <c r="AK102" s="35">
        <f t="shared" si="191"/>
        <v>0</v>
      </c>
      <c r="AL102" s="35">
        <f t="shared" si="192"/>
        <v>0</v>
      </c>
      <c r="AM102" s="35">
        <f t="shared" si="193"/>
        <v>0</v>
      </c>
      <c r="AN102" s="35">
        <f t="shared" si="194"/>
        <v>0</v>
      </c>
      <c r="AO102" s="143">
        <f t="shared" si="195"/>
        <v>0.1</v>
      </c>
      <c r="AP102" s="143">
        <f t="shared" si="148"/>
        <v>4.7</v>
      </c>
      <c r="AQ102" s="143">
        <f t="shared" si="196"/>
        <v>0</v>
      </c>
      <c r="AR102" s="143">
        <f t="shared" si="197"/>
        <v>0</v>
      </c>
      <c r="AS102" s="35">
        <f t="shared" si="198"/>
        <v>1.5</v>
      </c>
      <c r="AT102" s="35">
        <f>IF('Indicator Data'!L105="No data","x",IF('Indicator Data'!CD105&lt;1000,"x",ROUND((IF('Indicator Data'!L105&gt;AT$195,10,IF('Indicator Data'!L105&lt;AT$194,0,10-(AT$195-'Indicator Data'!L105)/(AT$195-AT$194)*10))),1)))</f>
        <v>4.5999999999999996</v>
      </c>
      <c r="AU102" s="143">
        <f t="shared" si="199"/>
        <v>3.1</v>
      </c>
      <c r="AV102" s="35">
        <f>IF('Indicator Data'!M105="No data","x",ROUND(IF('Indicator Data'!M105=0,0,IF(LOG('Indicator Data'!M105)&gt;AV$195,10,IF(LOG('Indicator Data'!M105)&lt;AV$194,0,10-(AV$195-LOG('Indicator Data'!M105))/(AV$195-AV$194)*10))),1))</f>
        <v>0</v>
      </c>
      <c r="AW102" s="36">
        <f>IF(AV102="x","x",'Indicator Data'!M105/'Indicator Data'!$CC105)</f>
        <v>0</v>
      </c>
      <c r="AX102" s="35">
        <f t="shared" si="149"/>
        <v>0</v>
      </c>
      <c r="AY102" s="35">
        <f t="shared" si="150"/>
        <v>0</v>
      </c>
      <c r="AZ102" s="35" t="str">
        <f>IF('Indicator Data'!N105="No data","x",ROUND(IF('Indicator Data'!N105=0,0,IF(LOG('Indicator Data'!N105)&gt;AZ$195,10,IF(LOG('Indicator Data'!N105)&lt;AZ$194,0,10-(AZ$195-LOG('Indicator Data'!N105))/(AZ$195-AZ$194)*10))),1))</f>
        <v>x</v>
      </c>
      <c r="BA102" s="36" t="str">
        <f>IF(AZ102="x","x",'Indicator Data'!N105/'Indicator Data'!$CC105)</f>
        <v>x</v>
      </c>
      <c r="BB102" s="35" t="str">
        <f t="shared" si="151"/>
        <v>x</v>
      </c>
      <c r="BC102" s="35" t="str">
        <f t="shared" si="152"/>
        <v>x</v>
      </c>
      <c r="BD102" s="35" t="str">
        <f>IF('Indicator Data'!O105="No data","x",ROUND(IF('Indicator Data'!O105=0,0,IF(LOG('Indicator Data'!O105)&gt;BD$195,10,IF(LOG('Indicator Data'!O105)&lt;BD$194,0,10-(BD$195-LOG('Indicator Data'!O105))/(BD$195-BD$194)*10))),1))</f>
        <v>x</v>
      </c>
      <c r="BE102" s="36" t="str">
        <f>IF(BD102="x","x",'Indicator Data'!O105/'Indicator Data'!$CC105)</f>
        <v>x</v>
      </c>
      <c r="BF102" s="35" t="str">
        <f t="shared" si="153"/>
        <v>x</v>
      </c>
      <c r="BG102" s="35" t="str">
        <f t="shared" si="154"/>
        <v>x</v>
      </c>
      <c r="BH102" s="35" t="str">
        <f>IF('Indicator Data'!P105="No data","x",ROUND(IF('Indicator Data'!P105=0,0,IF(LOG('Indicator Data'!P105)&gt;BH$195,10,IF(LOG('Indicator Data'!P105)&lt;BH$194,0,10-(BH$195-LOG('Indicator Data'!P105))/(BH$195-BH$194)*10))),1))</f>
        <v>x</v>
      </c>
      <c r="BI102" s="36" t="str">
        <f>IF(BH102="x","x",'Indicator Data'!P105/'Indicator Data'!$CC105)</f>
        <v>x</v>
      </c>
      <c r="BJ102" s="35" t="str">
        <f t="shared" si="155"/>
        <v>x</v>
      </c>
      <c r="BK102" s="35" t="str">
        <f t="shared" si="156"/>
        <v>x</v>
      </c>
      <c r="BL102" s="35">
        <f t="shared" si="157"/>
        <v>0</v>
      </c>
      <c r="BM102" s="35">
        <f>ROUND(IF('Indicator Data'!Q105=0,0,IF(LOG('Indicator Data'!Q105)&gt;BM$195,10,IF(LOG('Indicator Data'!Q105)&lt;BM$194,0,10-(BM$195-LOG('Indicator Data'!Q105))/(BM$195-BM$194)*10))),1)</f>
        <v>0</v>
      </c>
      <c r="BN102" s="35">
        <f>ROUND(IF('Indicator Data'!R105=0,0,IF(LOG('Indicator Data'!R105)&gt;BN$195,10,IF(LOG('Indicator Data'!R105)&lt;BN$194,0,10-(BN$195-LOG('Indicator Data'!R105))/(BN$195-BN$194)*10))),1)</f>
        <v>0</v>
      </c>
      <c r="BO102" s="35">
        <f t="shared" si="158"/>
        <v>0</v>
      </c>
      <c r="BP102" s="36">
        <f>'Indicator Data'!Q105/'Indicator Data'!$CC105</f>
        <v>0</v>
      </c>
      <c r="BQ102" s="36">
        <f>'Indicator Data'!R105/'Indicator Data'!$CC105</f>
        <v>0</v>
      </c>
      <c r="BR102" s="35">
        <f t="shared" si="200"/>
        <v>0</v>
      </c>
      <c r="BS102" s="35">
        <f t="shared" si="201"/>
        <v>0</v>
      </c>
      <c r="BT102" s="35">
        <f t="shared" si="135"/>
        <v>0</v>
      </c>
      <c r="BU102" s="35">
        <f t="shared" si="159"/>
        <v>0</v>
      </c>
      <c r="BV102" s="35">
        <f>ROUND(IF('Indicator Data'!S105=0,0,IF(LOG('Indicator Data'!S105)&gt;BV$195,10,IF(LOG('Indicator Data'!S105)&lt;BV$194,0,10-(BV$195-LOG('Indicator Data'!S105))/(BV$195-BV$194)*10))),1)</f>
        <v>0</v>
      </c>
      <c r="BW102" s="35">
        <f>ROUND(IF('Indicator Data'!T105=0,0,IF(LOG('Indicator Data'!T105)&gt;BW$195,10,IF(LOG('Indicator Data'!T105)&lt;BW$194,0,10-(BW$195-LOG('Indicator Data'!T105))/(BW$195-BW$194)*10))),1)</f>
        <v>0</v>
      </c>
      <c r="BX102" s="35">
        <f t="shared" si="160"/>
        <v>0</v>
      </c>
      <c r="BY102" s="36">
        <f>'Indicator Data'!S105/'Indicator Data'!$CC105</f>
        <v>0</v>
      </c>
      <c r="BZ102" s="36">
        <f>'Indicator Data'!T105/'Indicator Data'!$CC105</f>
        <v>0</v>
      </c>
      <c r="CA102" s="35">
        <f t="shared" si="202"/>
        <v>0</v>
      </c>
      <c r="CB102" s="35">
        <f t="shared" si="203"/>
        <v>0</v>
      </c>
      <c r="CC102" s="35">
        <f t="shared" si="161"/>
        <v>0</v>
      </c>
      <c r="CD102" s="35">
        <f t="shared" si="162"/>
        <v>0</v>
      </c>
      <c r="CE102" s="35">
        <f t="shared" si="163"/>
        <v>0</v>
      </c>
      <c r="CF102" s="35">
        <f>ROUND(IF('Indicator Data'!U105=0,0,IF(LOG('Indicator Data'!U105)&gt;CF$195,10,IF(LOG('Indicator Data'!U105)&lt;CF$194,0,10-(CF$195-LOG('Indicator Data'!U105))/(CF$195-CF$194)*10))),1)</f>
        <v>0</v>
      </c>
      <c r="CG102" s="36">
        <f>'Indicator Data'!U105/'Indicator Data'!$CC105</f>
        <v>0</v>
      </c>
      <c r="CH102" s="35">
        <f t="shared" si="204"/>
        <v>0</v>
      </c>
      <c r="CI102" s="35">
        <f t="shared" si="164"/>
        <v>0</v>
      </c>
      <c r="CJ102" s="35">
        <f>ROUND(IF('Indicator Data'!V105=0,0,IF(LOG('Indicator Data'!V105)&gt;CJ$195,10,IF(LOG('Indicator Data'!V105)&lt;CJ$194,0,10-(CJ$195-LOG('Indicator Data'!V105))/(CJ$195-CJ$194)*10))),1)</f>
        <v>0</v>
      </c>
      <c r="CK102" s="36">
        <f>IF('Indicator Data'!V105/'Indicator Data'!$CC105&gt;1,1,'Indicator Data'!V105/'Indicator Data'!$CC105)</f>
        <v>0</v>
      </c>
      <c r="CL102" s="35">
        <f t="shared" si="205"/>
        <v>0</v>
      </c>
      <c r="CM102" s="35">
        <f t="shared" si="165"/>
        <v>0</v>
      </c>
      <c r="CN102" s="35">
        <f>ROUND(IF('Indicator Data'!W105=0,0,IF(LOG('Indicator Data'!W105)&gt;CN$195,10,IF(LOG('Indicator Data'!W105)&lt;CN$194,0,10-(CN$195-LOG('Indicator Data'!W105))/(CN$195-CN$194)*10))),1)</f>
        <v>0</v>
      </c>
      <c r="CO102" s="36">
        <f>'Indicator Data'!W105/'Indicator Data'!$CC105</f>
        <v>0</v>
      </c>
      <c r="CP102" s="35">
        <f t="shared" si="206"/>
        <v>0</v>
      </c>
      <c r="CQ102" s="35">
        <f t="shared" si="166"/>
        <v>0</v>
      </c>
      <c r="CR102" s="35">
        <f t="shared" si="207"/>
        <v>0</v>
      </c>
      <c r="CS102" s="35">
        <f>IF('Indicator Data'!BS105="No data","x",ROUND(IF('Indicator Data'!BS105&gt;CS$195,0,IF('Indicator Data'!BS105&lt;CS$194,10,(CS$195-'Indicator Data'!BS105)/(CS$195-CS$194)*10)),1))</f>
        <v>0.7</v>
      </c>
      <c r="CT102" s="35">
        <f>IF('Indicator Data'!BT105="No data","x",ROUND(IF('Indicator Data'!BT105&gt;CT$195,0,IF('Indicator Data'!BT105&lt;CT$194,10,(CT$195-'Indicator Data'!BT105)/(CT$195-CT$194)*10)),1))</f>
        <v>0.4</v>
      </c>
      <c r="CU102" s="35" t="str">
        <f>IF('Indicator Data'!AC105="No data","x",ROUND(IF('Indicator Data'!AC105&gt;CU$195,0,IF('Indicator Data'!AC105&lt;CU$194,10,(CU$195-'Indicator Data'!AC105)/(CU$195-CU$194)*10)),1))</f>
        <v>x</v>
      </c>
      <c r="CV102" s="35">
        <f t="shared" si="208"/>
        <v>0.6</v>
      </c>
      <c r="CW102" s="35">
        <f>IF('Indicator Data'!X105="No data","x",ROUND(IF(LOG('Indicator Data'!X105)&gt;CW$195,10,IF(LOG('Indicator Data'!X105)&lt;CW$194,0,10-(CW$195-LOG('Indicator Data'!X105))/(CW$195-CW$194)*10)),1))</f>
        <v>5.5</v>
      </c>
      <c r="CX102" s="35">
        <f>IF('Indicator Data'!Y105="No data","x",ROUND(IF('Indicator Data'!Y105&gt;CX$195,10,IF('Indicator Data'!Y105&lt;CX$194,0,10-(CX$195-'Indicator Data'!Y105)/(CX$195-CX$194)*10)),1))</f>
        <v>0</v>
      </c>
      <c r="CY102" s="35">
        <f>IF('Indicator Data'!Z105="No data","x",ROUND(IF('Indicator Data'!Z105&gt;CY$195,10,IF('Indicator Data'!Z105&lt;CY$194,0,10-(CY$195-'Indicator Data'!Z105)/(CY$195-CY$194)*10)),1))</f>
        <v>6.8</v>
      </c>
      <c r="CZ102" s="35">
        <f>IF('Indicator Data'!AA105="No data","x",ROUND(IF('Indicator Data'!AA105&gt;CZ$195,10,IF('Indicator Data'!AA105&lt;CZ$194,0,10-(CZ$195-'Indicator Data'!AA105)/(CZ$195-CZ$194)*10)),1))</f>
        <v>1</v>
      </c>
      <c r="DA102" s="35">
        <f t="shared" si="167"/>
        <v>3.3</v>
      </c>
      <c r="DB102" s="35">
        <f t="shared" si="168"/>
        <v>2.4</v>
      </c>
      <c r="DC102" s="35" t="str">
        <f>IF('Indicator Data'!AF105="No data","x",ROUND(IF('Indicator Data'!AF105&gt;DC$195,10,IF('Indicator Data'!AF105&lt;DC$194,0,10-(DC$195-'Indicator Data'!AF105)/(DC$195-DC$194)*10)),1))</f>
        <v>x</v>
      </c>
      <c r="DD102" s="35">
        <f>IF('Indicator Data'!AG105="No data","x",ROUND(IF('Indicator Data'!AG105&gt;DD$195,10,IF('Indicator Data'!AG105&lt;DD$194,0,10-(DD$195-'Indicator Data'!AG105)/(DD$195-DD$194)*10)),1))</f>
        <v>0.2</v>
      </c>
      <c r="DE102" s="35">
        <f t="shared" si="169"/>
        <v>2.7</v>
      </c>
      <c r="DF102" s="35">
        <f>IF('Indicator Data'!AB105="No data","x",ROUND(IF('Indicator Data'!AB105&gt;DF$195,10,IF('Indicator Data'!AB105&lt;DF$194,0,10-(DF$195-'Indicator Data'!AB105)/(DF$195-DF$194)*10)),1))</f>
        <v>0</v>
      </c>
      <c r="DG102" s="35">
        <f t="shared" si="170"/>
        <v>0.4</v>
      </c>
      <c r="DH102" s="144">
        <f>IF('Indicator Data'!AD105="No data","x",'Indicator Data'!AD105/'Indicator Data'!$CB105)</f>
        <v>1.1927453751270529E-3</v>
      </c>
      <c r="DI102" s="35">
        <f t="shared" si="171"/>
        <v>0</v>
      </c>
      <c r="DJ102" s="35">
        <f>IF('Indicator Data'!AE105="No data","x",ROUND(IF('Indicator Data'!AE105&gt;DJ$195,0,IF('Indicator Data'!AE105&lt;DJ$194,10,(DJ$195-'Indicator Data'!AE105)/(DJ$195-DJ$194)*10)),1))</f>
        <v>0</v>
      </c>
      <c r="DK102" s="35">
        <f t="shared" si="172"/>
        <v>0</v>
      </c>
      <c r="DL102" s="35">
        <f t="shared" si="173"/>
        <v>1</v>
      </c>
      <c r="DM102" s="37">
        <f t="shared" si="209"/>
        <v>0.9</v>
      </c>
      <c r="DN102" s="38">
        <f t="shared" si="210"/>
        <v>1.7</v>
      </c>
      <c r="DO102" s="35">
        <f>ROUND(IF('Indicator Data'!AH105=0,0,IF('Indicator Data'!AH105&gt;DO$195,10,IF('Indicator Data'!AH105&lt;DO$194,0,10-(DO$195-'Indicator Data'!AH105)/(DO$195-DO$194)*10))),1)</f>
        <v>0</v>
      </c>
      <c r="DP102" s="35">
        <f>ROUND(IF('Indicator Data'!AI105=0,0,IF(LOG('Indicator Data'!AI105)&gt;LOG(DP$195),10,IF(LOG('Indicator Data'!AI105)&lt;LOG(DP$194),0,10-(LOG(DP$195)-LOG('Indicator Data'!AI105))/(LOG(DP$195)-LOG(DP$194))*10))),1)</f>
        <v>0</v>
      </c>
      <c r="DQ102" s="37">
        <f t="shared" si="211"/>
        <v>0</v>
      </c>
      <c r="DR102" s="35">
        <f>'Indicator Data'!AJ105</f>
        <v>0</v>
      </c>
      <c r="DS102" s="35">
        <f>'Indicator Data'!AK105</f>
        <v>0</v>
      </c>
      <c r="DT102" s="37">
        <f t="shared" si="212"/>
        <v>0</v>
      </c>
      <c r="DU102" s="38">
        <f t="shared" si="213"/>
        <v>0</v>
      </c>
      <c r="DV102" s="13"/>
      <c r="DW102" s="83"/>
    </row>
    <row r="103" spans="1:127" s="2" customFormat="1" x14ac:dyDescent="0.3">
      <c r="A103" s="98" t="str">
        <f>'Indicator Data'!A106</f>
        <v>Luxembourg</v>
      </c>
      <c r="B103" s="39" t="str">
        <f>'Indicator Data'!B106</f>
        <v>LUX</v>
      </c>
      <c r="C103" s="35">
        <f>ROUND(IF('Indicator Data'!C106=0,0.1,IF(LOG('Indicator Data'!C106)&gt;C$195,10,IF(LOG('Indicator Data'!C106)&lt;C$194,0,10-(C$195-LOG('Indicator Data'!C106))/(C$195-C$194)*10))),1)</f>
        <v>0.3</v>
      </c>
      <c r="D103" s="35">
        <f>ROUND(IF('Indicator Data'!D106=0,0.1,IF(LOG('Indicator Data'!D106)&gt;D$195,10,IF(LOG('Indicator Data'!D106)&lt;D$194,0,10-(D$195-LOG('Indicator Data'!D106))/(D$195-D$194)*10))),1)</f>
        <v>0.1</v>
      </c>
      <c r="E103" s="35">
        <f t="shared" si="174"/>
        <v>0.2</v>
      </c>
      <c r="F103" s="35">
        <f>IF('Indicator Data'!E106="No data",0.1,(ROUND(IF('Indicator Data'!E106=0,0,IF(LOG('Indicator Data'!E106)&gt;F$195,10,IF(LOG('Indicator Data'!E106)&lt;F$194,0,10-(F$195-LOG('Indicator Data'!E106))/(F$195-F$194)*10))),1)))</f>
        <v>2.6</v>
      </c>
      <c r="G103" s="35">
        <f>ROUND(IF('Indicator Data'!F106=0,0,IF(LOG('Indicator Data'!F106)&gt;G$195,10,IF(LOG('Indicator Data'!F106)&lt;G$194,0,10-(G$195-LOG('Indicator Data'!F106))/(G$195-G$194)*10))),1)</f>
        <v>0</v>
      </c>
      <c r="H103" s="35">
        <f>ROUND(IF('Indicator Data'!G106=0,0,IF(LOG('Indicator Data'!G106)&gt;H$195,10,IF(LOG('Indicator Data'!G106)&lt;H$194,0,10-(H$195-LOG('Indicator Data'!G106))/(H$195-H$194)*10))),1)</f>
        <v>0</v>
      </c>
      <c r="I103" s="35">
        <f>ROUND(IF('Indicator Data'!H106=0,0,IF(LOG('Indicator Data'!H106)&gt;I$195,10,IF(LOG('Indicator Data'!H106)&lt;I$194,0,10-(I$195-LOG('Indicator Data'!H106))/(I$195-I$194)*10))),1)</f>
        <v>0</v>
      </c>
      <c r="J103" s="35">
        <f t="shared" si="175"/>
        <v>0</v>
      </c>
      <c r="K103" s="35">
        <f>ROUND(IF('Indicator Data'!I106=0,0,IF(LOG('Indicator Data'!I106)&gt;K$195,10,IF(LOG('Indicator Data'!I106)&lt;K$194,0,10-(K$195-LOG('Indicator Data'!I106))/(K$195-K$194)*10))),1)</f>
        <v>0</v>
      </c>
      <c r="L103" s="35">
        <f t="shared" si="176"/>
        <v>0</v>
      </c>
      <c r="M103" s="35">
        <f>ROUND(IF('Indicator Data'!J106=0,0,IF(LOG('Indicator Data'!J106)&gt;M$195,10,IF(LOG('Indicator Data'!J106)&lt;M$194,0,10-(M$195-LOG('Indicator Data'!J106))/(M$195-M$194)*10))),1)</f>
        <v>0</v>
      </c>
      <c r="N103" s="36">
        <f>'Indicator Data'!C106/'Indicator Data'!$CC106</f>
        <v>2.436490580034063E-5</v>
      </c>
      <c r="O103" s="36">
        <f>'Indicator Data'!D106/'Indicator Data'!$CC106</f>
        <v>0</v>
      </c>
      <c r="P103" s="36">
        <f>IF(F103=0.1,"x",'Indicator Data'!E106/'Indicator Data'!$CC106)</f>
        <v>1.9082146458838311E-3</v>
      </c>
      <c r="Q103" s="36">
        <f>'Indicator Data'!F106/'Indicator Data'!$CC106</f>
        <v>0</v>
      </c>
      <c r="R103" s="36">
        <f>'Indicator Data'!G106/'Indicator Data'!$CC106</f>
        <v>0</v>
      </c>
      <c r="S103" s="36">
        <f>'Indicator Data'!H106/'Indicator Data'!$CC106</f>
        <v>0</v>
      </c>
      <c r="T103" s="36">
        <f>'Indicator Data'!I106/'Indicator Data'!$CC106</f>
        <v>0</v>
      </c>
      <c r="U103" s="36">
        <f>'Indicator Data'!J106/'Indicator Data'!$CC106</f>
        <v>0</v>
      </c>
      <c r="V103" s="35">
        <f t="shared" si="177"/>
        <v>0.1</v>
      </c>
      <c r="W103" s="35">
        <f t="shared" si="178"/>
        <v>0</v>
      </c>
      <c r="X103" s="35">
        <f t="shared" si="179"/>
        <v>0.1</v>
      </c>
      <c r="Y103" s="35">
        <f t="shared" si="180"/>
        <v>1.3</v>
      </c>
      <c r="Z103" s="35">
        <f t="shared" si="181"/>
        <v>0</v>
      </c>
      <c r="AA103" s="35">
        <f t="shared" si="182"/>
        <v>0</v>
      </c>
      <c r="AB103" s="35">
        <f t="shared" si="183"/>
        <v>0</v>
      </c>
      <c r="AC103" s="35">
        <f t="shared" si="184"/>
        <v>0</v>
      </c>
      <c r="AD103" s="35">
        <f t="shared" si="185"/>
        <v>0</v>
      </c>
      <c r="AE103" s="35">
        <f t="shared" si="186"/>
        <v>0</v>
      </c>
      <c r="AF103" s="35">
        <f t="shared" si="187"/>
        <v>0</v>
      </c>
      <c r="AG103" s="35">
        <f>ROUND(IF('Indicator Data'!K106=0,0,IF('Indicator Data'!K106&gt;AG$195,10,IF('Indicator Data'!K106&lt;AG$194,0,10-(AG$195-'Indicator Data'!K106)/(AG$195-AG$194)*10))),1)</f>
        <v>0</v>
      </c>
      <c r="AH103" s="35">
        <f t="shared" si="188"/>
        <v>0.2</v>
      </c>
      <c r="AI103" s="35">
        <f t="shared" si="189"/>
        <v>0.1</v>
      </c>
      <c r="AJ103" s="35">
        <f t="shared" si="190"/>
        <v>0</v>
      </c>
      <c r="AK103" s="35">
        <f t="shared" si="191"/>
        <v>0</v>
      </c>
      <c r="AL103" s="35">
        <f t="shared" si="192"/>
        <v>0</v>
      </c>
      <c r="AM103" s="35">
        <f t="shared" si="193"/>
        <v>0</v>
      </c>
      <c r="AN103" s="35">
        <f t="shared" si="194"/>
        <v>0</v>
      </c>
      <c r="AO103" s="143">
        <f t="shared" si="195"/>
        <v>0.2</v>
      </c>
      <c r="AP103" s="143">
        <f t="shared" si="148"/>
        <v>2</v>
      </c>
      <c r="AQ103" s="143">
        <f t="shared" si="196"/>
        <v>0</v>
      </c>
      <c r="AR103" s="143">
        <f t="shared" si="197"/>
        <v>0</v>
      </c>
      <c r="AS103" s="35">
        <f t="shared" si="198"/>
        <v>0</v>
      </c>
      <c r="AT103" s="35">
        <f>IF('Indicator Data'!L106="No data","x",IF('Indicator Data'!CD106&lt;1000,"x",ROUND((IF('Indicator Data'!L106&gt;AT$195,10,IF('Indicator Data'!L106&lt;AT$194,0,10-(AT$195-'Indicator Data'!L106)/(AT$195-AT$194)*10))),1)))</f>
        <v>1.9</v>
      </c>
      <c r="AU103" s="143">
        <f t="shared" si="199"/>
        <v>1</v>
      </c>
      <c r="AV103" s="35">
        <f>IF('Indicator Data'!M106="No data","x",ROUND(IF('Indicator Data'!M106=0,0,IF(LOG('Indicator Data'!M106)&gt;AV$195,10,IF(LOG('Indicator Data'!M106)&lt;AV$194,0,10-(AV$195-LOG('Indicator Data'!M106))/(AV$195-AV$194)*10))),1))</f>
        <v>0</v>
      </c>
      <c r="AW103" s="36">
        <f>IF(AV103="x","x",'Indicator Data'!M106/'Indicator Data'!$CC106)</f>
        <v>0</v>
      </c>
      <c r="AX103" s="35">
        <f t="shared" si="149"/>
        <v>0</v>
      </c>
      <c r="AY103" s="35">
        <f t="shared" si="150"/>
        <v>0</v>
      </c>
      <c r="AZ103" s="35" t="str">
        <f>IF('Indicator Data'!N106="No data","x",ROUND(IF('Indicator Data'!N106=0,0,IF(LOG('Indicator Data'!N106)&gt;AZ$195,10,IF(LOG('Indicator Data'!N106)&lt;AZ$194,0,10-(AZ$195-LOG('Indicator Data'!N106))/(AZ$195-AZ$194)*10))),1))</f>
        <v>x</v>
      </c>
      <c r="BA103" s="36" t="str">
        <f>IF(AZ103="x","x",'Indicator Data'!N106/'Indicator Data'!$CC106)</f>
        <v>x</v>
      </c>
      <c r="BB103" s="35" t="str">
        <f t="shared" si="151"/>
        <v>x</v>
      </c>
      <c r="BC103" s="35" t="str">
        <f t="shared" si="152"/>
        <v>x</v>
      </c>
      <c r="BD103" s="35" t="str">
        <f>IF('Indicator Data'!O106="No data","x",ROUND(IF('Indicator Data'!O106=0,0,IF(LOG('Indicator Data'!O106)&gt;BD$195,10,IF(LOG('Indicator Data'!O106)&lt;BD$194,0,10-(BD$195-LOG('Indicator Data'!O106))/(BD$195-BD$194)*10))),1))</f>
        <v>x</v>
      </c>
      <c r="BE103" s="36" t="str">
        <f>IF(BD103="x","x",'Indicator Data'!O106/'Indicator Data'!$CC106)</f>
        <v>x</v>
      </c>
      <c r="BF103" s="35" t="str">
        <f t="shared" si="153"/>
        <v>x</v>
      </c>
      <c r="BG103" s="35" t="str">
        <f t="shared" si="154"/>
        <v>x</v>
      </c>
      <c r="BH103" s="35" t="str">
        <f>IF('Indicator Data'!P106="No data","x",ROUND(IF('Indicator Data'!P106=0,0,IF(LOG('Indicator Data'!P106)&gt;BH$195,10,IF(LOG('Indicator Data'!P106)&lt;BH$194,0,10-(BH$195-LOG('Indicator Data'!P106))/(BH$195-BH$194)*10))),1))</f>
        <v>x</v>
      </c>
      <c r="BI103" s="36" t="str">
        <f>IF(BH103="x","x",'Indicator Data'!P106/'Indicator Data'!$CC106)</f>
        <v>x</v>
      </c>
      <c r="BJ103" s="35" t="str">
        <f t="shared" si="155"/>
        <v>x</v>
      </c>
      <c r="BK103" s="35" t="str">
        <f t="shared" si="156"/>
        <v>x</v>
      </c>
      <c r="BL103" s="35">
        <f t="shared" si="157"/>
        <v>0</v>
      </c>
      <c r="BM103" s="35">
        <f>ROUND(IF('Indicator Data'!Q106=0,0,IF(LOG('Indicator Data'!Q106)&gt;BM$195,10,IF(LOG('Indicator Data'!Q106)&lt;BM$194,0,10-(BM$195-LOG('Indicator Data'!Q106))/(BM$195-BM$194)*10))),1)</f>
        <v>0</v>
      </c>
      <c r="BN103" s="35">
        <f>ROUND(IF('Indicator Data'!R106=0,0,IF(LOG('Indicator Data'!R106)&gt;BN$195,10,IF(LOG('Indicator Data'!R106)&lt;BN$194,0,10-(BN$195-LOG('Indicator Data'!R106))/(BN$195-BN$194)*10))),1)</f>
        <v>0</v>
      </c>
      <c r="BO103" s="35">
        <f t="shared" si="158"/>
        <v>0</v>
      </c>
      <c r="BP103" s="36">
        <f>'Indicator Data'!Q106/'Indicator Data'!$CC106</f>
        <v>0</v>
      </c>
      <c r="BQ103" s="36">
        <f>'Indicator Data'!R106/'Indicator Data'!$CC106</f>
        <v>0</v>
      </c>
      <c r="BR103" s="35">
        <f t="shared" si="200"/>
        <v>0</v>
      </c>
      <c r="BS103" s="35">
        <f t="shared" si="201"/>
        <v>0</v>
      </c>
      <c r="BT103" s="35">
        <f t="shared" si="135"/>
        <v>0</v>
      </c>
      <c r="BU103" s="35">
        <f t="shared" si="159"/>
        <v>0</v>
      </c>
      <c r="BV103" s="35">
        <f>ROUND(IF('Indicator Data'!S106=0,0,IF(LOG('Indicator Data'!S106)&gt;BV$195,10,IF(LOG('Indicator Data'!S106)&lt;BV$194,0,10-(BV$195-LOG('Indicator Data'!S106))/(BV$195-BV$194)*10))),1)</f>
        <v>0</v>
      </c>
      <c r="BW103" s="35">
        <f>ROUND(IF('Indicator Data'!T106=0,0,IF(LOG('Indicator Data'!T106)&gt;BW$195,10,IF(LOG('Indicator Data'!T106)&lt;BW$194,0,10-(BW$195-LOG('Indicator Data'!T106))/(BW$195-BW$194)*10))),1)</f>
        <v>0</v>
      </c>
      <c r="BX103" s="35">
        <f t="shared" si="160"/>
        <v>0</v>
      </c>
      <c r="BY103" s="36">
        <f>'Indicator Data'!S106/'Indicator Data'!$CC106</f>
        <v>0</v>
      </c>
      <c r="BZ103" s="36">
        <f>'Indicator Data'!T106/'Indicator Data'!$CC106</f>
        <v>0</v>
      </c>
      <c r="CA103" s="35">
        <f t="shared" si="202"/>
        <v>0</v>
      </c>
      <c r="CB103" s="35">
        <f t="shared" si="203"/>
        <v>0</v>
      </c>
      <c r="CC103" s="35">
        <f t="shared" si="161"/>
        <v>0</v>
      </c>
      <c r="CD103" s="35">
        <f t="shared" si="162"/>
        <v>0</v>
      </c>
      <c r="CE103" s="35">
        <f t="shared" si="163"/>
        <v>0</v>
      </c>
      <c r="CF103" s="35">
        <f>ROUND(IF('Indicator Data'!U106=0,0,IF(LOG('Indicator Data'!U106)&gt;CF$195,10,IF(LOG('Indicator Data'!U106)&lt;CF$194,0,10-(CF$195-LOG('Indicator Data'!U106))/(CF$195-CF$194)*10))),1)</f>
        <v>0</v>
      </c>
      <c r="CG103" s="36">
        <f>'Indicator Data'!U106/'Indicator Data'!$CC106</f>
        <v>0</v>
      </c>
      <c r="CH103" s="35">
        <f t="shared" si="204"/>
        <v>0</v>
      </c>
      <c r="CI103" s="35">
        <f t="shared" si="164"/>
        <v>0</v>
      </c>
      <c r="CJ103" s="35">
        <f>ROUND(IF('Indicator Data'!V106=0,0,IF(LOG('Indicator Data'!V106)&gt;CJ$195,10,IF(LOG('Indicator Data'!V106)&lt;CJ$194,0,10-(CJ$195-LOG('Indicator Data'!V106))/(CJ$195-CJ$194)*10))),1)</f>
        <v>0</v>
      </c>
      <c r="CK103" s="36">
        <f>IF('Indicator Data'!V106/'Indicator Data'!$CC106&gt;1,1,'Indicator Data'!V106/'Indicator Data'!$CC106)</f>
        <v>0</v>
      </c>
      <c r="CL103" s="35">
        <f t="shared" si="205"/>
        <v>0</v>
      </c>
      <c r="CM103" s="35">
        <f t="shared" si="165"/>
        <v>0</v>
      </c>
      <c r="CN103" s="35">
        <f>ROUND(IF('Indicator Data'!W106=0,0,IF(LOG('Indicator Data'!W106)&gt;CN$195,10,IF(LOG('Indicator Data'!W106)&lt;CN$194,0,10-(CN$195-LOG('Indicator Data'!W106))/(CN$195-CN$194)*10))),1)</f>
        <v>0</v>
      </c>
      <c r="CO103" s="36">
        <f>'Indicator Data'!W106/'Indicator Data'!$CC106</f>
        <v>0</v>
      </c>
      <c r="CP103" s="35">
        <f t="shared" si="206"/>
        <v>0</v>
      </c>
      <c r="CQ103" s="35">
        <f t="shared" si="166"/>
        <v>0</v>
      </c>
      <c r="CR103" s="35">
        <f t="shared" si="207"/>
        <v>0</v>
      </c>
      <c r="CS103" s="35">
        <f>IF('Indicator Data'!BS106="No data","x",ROUND(IF('Indicator Data'!BS106&gt;CS$195,0,IF('Indicator Data'!BS106&lt;CS$194,10,(CS$195-'Indicator Data'!BS106)/(CS$195-CS$194)*10)),1))</f>
        <v>0.3</v>
      </c>
      <c r="CT103" s="35">
        <f>IF('Indicator Data'!BT106="No data","x",ROUND(IF('Indicator Data'!BT106&gt;CT$195,0,IF('Indicator Data'!BT106&lt;CT$194,10,(CT$195-'Indicator Data'!BT106)/(CT$195-CT$194)*10)),1))</f>
        <v>0</v>
      </c>
      <c r="CU103" s="35" t="str">
        <f>IF('Indicator Data'!AC106="No data","x",ROUND(IF('Indicator Data'!AC106&gt;CU$195,0,IF('Indicator Data'!AC106&lt;CU$194,10,(CU$195-'Indicator Data'!AC106)/(CU$195-CU$194)*10)),1))</f>
        <v>x</v>
      </c>
      <c r="CV103" s="35">
        <f t="shared" si="208"/>
        <v>0.2</v>
      </c>
      <c r="CW103" s="35">
        <f>IF('Indicator Data'!X106="No data","x",ROUND(IF(LOG('Indicator Data'!X106)&gt;CW$195,10,IF(LOG('Indicator Data'!X106)&lt;CW$194,0,10-(CW$195-LOG('Indicator Data'!X106))/(CW$195-CW$194)*10)),1))</f>
        <v>8</v>
      </c>
      <c r="CX103" s="35">
        <f>IF('Indicator Data'!Y106="No data","x",ROUND(IF('Indicator Data'!Y106&gt;CX$195,10,IF('Indicator Data'!Y106&lt;CX$194,0,10-(CX$195-'Indicator Data'!Y106)/(CX$195-CX$194)*10)),1))</f>
        <v>4.5</v>
      </c>
      <c r="CY103" s="35">
        <f>IF('Indicator Data'!Z106="No data","x",ROUND(IF('Indicator Data'!Z106&gt;CY$195,10,IF('Indicator Data'!Z106&lt;CY$194,0,10-(CY$195-'Indicator Data'!Z106)/(CY$195-CY$194)*10)),1))</f>
        <v>9.1</v>
      </c>
      <c r="CZ103" s="35">
        <f>IF('Indicator Data'!AA106="No data","x",ROUND(IF('Indicator Data'!AA106&gt;CZ$195,10,IF('Indicator Data'!AA106&lt;CZ$194,0,10-(CZ$195-'Indicator Data'!AA106)/(CZ$195-CZ$194)*10)),1))</f>
        <v>1</v>
      </c>
      <c r="DA103" s="35">
        <f t="shared" si="167"/>
        <v>5.7</v>
      </c>
      <c r="DB103" s="35">
        <f t="shared" si="168"/>
        <v>3.9</v>
      </c>
      <c r="DC103" s="35" t="str">
        <f>IF('Indicator Data'!AF106="No data","x",ROUND(IF('Indicator Data'!AF106&gt;DC$195,10,IF('Indicator Data'!AF106&lt;DC$194,0,10-(DC$195-'Indicator Data'!AF106)/(DC$195-DC$194)*10)),1))</f>
        <v>x</v>
      </c>
      <c r="DD103" s="35">
        <f>IF('Indicator Data'!AG106="No data","x",ROUND(IF('Indicator Data'!AG106&gt;DD$195,10,IF('Indicator Data'!AG106&lt;DD$194,0,10-(DD$195-'Indicator Data'!AG106)/(DD$195-DD$194)*10)),1))</f>
        <v>0.2</v>
      </c>
      <c r="DE103" s="35">
        <f t="shared" si="169"/>
        <v>4.5999999999999996</v>
      </c>
      <c r="DF103" s="35">
        <f>IF('Indicator Data'!AB106="No data","x",ROUND(IF('Indicator Data'!AB106&gt;DF$195,10,IF('Indicator Data'!AB106&lt;DF$194,0,10-(DF$195-'Indicator Data'!AB106)/(DF$195-DF$194)*10)),1))</f>
        <v>0</v>
      </c>
      <c r="DG103" s="35">
        <f t="shared" si="170"/>
        <v>0.1</v>
      </c>
      <c r="DH103" s="144" t="str">
        <f>IF('Indicator Data'!AD106="No data","x",'Indicator Data'!AD106/'Indicator Data'!$CB106)</f>
        <v>x</v>
      </c>
      <c r="DI103" s="35" t="str">
        <f t="shared" si="171"/>
        <v>x</v>
      </c>
      <c r="DJ103" s="35">
        <f>IF('Indicator Data'!AE106="No data","x",ROUND(IF('Indicator Data'!AE106&gt;DJ$195,0,IF('Indicator Data'!AE106&lt;DJ$194,10,(DJ$195-'Indicator Data'!AE106)/(DJ$195-DJ$194)*10)),1))</f>
        <v>0</v>
      </c>
      <c r="DK103" s="35">
        <f t="shared" si="172"/>
        <v>0</v>
      </c>
      <c r="DL103" s="35">
        <f t="shared" si="173"/>
        <v>1.6</v>
      </c>
      <c r="DM103" s="37">
        <f t="shared" si="209"/>
        <v>1.5</v>
      </c>
      <c r="DN103" s="38">
        <f t="shared" si="210"/>
        <v>0.8</v>
      </c>
      <c r="DO103" s="35">
        <f>ROUND(IF('Indicator Data'!AH106=0,0,IF('Indicator Data'!AH106&gt;DO$195,10,IF('Indicator Data'!AH106&lt;DO$194,0,10-(DO$195-'Indicator Data'!AH106)/(DO$195-DO$194)*10))),1)</f>
        <v>0</v>
      </c>
      <c r="DP103" s="35">
        <f>ROUND(IF('Indicator Data'!AI106=0,0,IF(LOG('Indicator Data'!AI106)&gt;LOG(DP$195),10,IF(LOG('Indicator Data'!AI106)&lt;LOG(DP$194),0,10-(LOG(DP$195)-LOG('Indicator Data'!AI106))/(LOG(DP$195)-LOG(DP$194))*10))),1)</f>
        <v>0</v>
      </c>
      <c r="DQ103" s="37">
        <f t="shared" si="211"/>
        <v>0</v>
      </c>
      <c r="DR103" s="35">
        <f>'Indicator Data'!AJ106</f>
        <v>0</v>
      </c>
      <c r="DS103" s="35">
        <f>'Indicator Data'!AK106</f>
        <v>0</v>
      </c>
      <c r="DT103" s="37">
        <f t="shared" si="212"/>
        <v>0</v>
      </c>
      <c r="DU103" s="38">
        <f t="shared" si="213"/>
        <v>0</v>
      </c>
      <c r="DV103" s="13"/>
      <c r="DW103" s="83"/>
    </row>
    <row r="104" spans="1:127" s="2" customFormat="1" x14ac:dyDescent="0.3">
      <c r="A104" s="98" t="str">
        <f>'Indicator Data'!A107</f>
        <v>Madagascar</v>
      </c>
      <c r="B104" s="39" t="str">
        <f>'Indicator Data'!B107</f>
        <v>MDG</v>
      </c>
      <c r="C104" s="35">
        <f>ROUND(IF('Indicator Data'!C107=0,0.1,IF(LOG('Indicator Data'!C107)&gt;C$195,10,IF(LOG('Indicator Data'!C107)&lt;C$194,0,10-(C$195-LOG('Indicator Data'!C107))/(C$195-C$194)*10))),1)</f>
        <v>0.1</v>
      </c>
      <c r="D104" s="35">
        <f>ROUND(IF('Indicator Data'!D107=0,0.1,IF(LOG('Indicator Data'!D107)&gt;D$195,10,IF(LOG('Indicator Data'!D107)&lt;D$194,0,10-(D$195-LOG('Indicator Data'!D107))/(D$195-D$194)*10))),1)</f>
        <v>0.1</v>
      </c>
      <c r="E104" s="35">
        <f t="shared" si="174"/>
        <v>0.1</v>
      </c>
      <c r="F104" s="35">
        <f>IF('Indicator Data'!E107="No data",0.1,(ROUND(IF('Indicator Data'!E107=0,0,IF(LOG('Indicator Data'!E107)&gt;F$195,10,IF(LOG('Indicator Data'!E107)&lt;F$194,0,10-(F$195-LOG('Indicator Data'!E107))/(F$195-F$194)*10))),1)))</f>
        <v>8.3000000000000007</v>
      </c>
      <c r="G104" s="35">
        <f>ROUND(IF('Indicator Data'!F107=0,0,IF(LOG('Indicator Data'!F107)&gt;G$195,10,IF(LOG('Indicator Data'!F107)&lt;G$194,0,10-(G$195-LOG('Indicator Data'!F107))/(G$195-G$194)*10))),1)</f>
        <v>7.5</v>
      </c>
      <c r="H104" s="35">
        <f>ROUND(IF('Indicator Data'!G107=0,0,IF(LOG('Indicator Data'!G107)&gt;H$195,10,IF(LOG('Indicator Data'!G107)&lt;H$194,0,10-(H$195-LOG('Indicator Data'!G107))/(H$195-H$194)*10))),1)</f>
        <v>8.9</v>
      </c>
      <c r="I104" s="35">
        <f>ROUND(IF('Indicator Data'!H107=0,0,IF(LOG('Indicator Data'!H107)&gt;I$195,10,IF(LOG('Indicator Data'!H107)&lt;I$194,0,10-(I$195-LOG('Indicator Data'!H107))/(I$195-I$194)*10))),1)</f>
        <v>9.8000000000000007</v>
      </c>
      <c r="J104" s="35">
        <f t="shared" si="175"/>
        <v>9.4</v>
      </c>
      <c r="K104" s="35">
        <f>ROUND(IF('Indicator Data'!I107=0,0,IF(LOG('Indicator Data'!I107)&gt;K$195,10,IF(LOG('Indicator Data'!I107)&lt;K$194,0,10-(K$195-LOG('Indicator Data'!I107))/(K$195-K$194)*10))),1)</f>
        <v>7.4</v>
      </c>
      <c r="L104" s="35">
        <f t="shared" si="176"/>
        <v>8.6</v>
      </c>
      <c r="M104" s="35">
        <f>ROUND(IF('Indicator Data'!J107=0,0,IF(LOG('Indicator Data'!J107)&gt;M$195,10,IF(LOG('Indicator Data'!J107)&lt;M$194,0,10-(M$195-LOG('Indicator Data'!J107))/(M$195-M$194)*10))),1)</f>
        <v>10</v>
      </c>
      <c r="N104" s="36">
        <f>'Indicator Data'!C107/'Indicator Data'!$CC107</f>
        <v>0</v>
      </c>
      <c r="O104" s="36">
        <f>'Indicator Data'!D107/'Indicator Data'!$CC107</f>
        <v>0</v>
      </c>
      <c r="P104" s="36">
        <f>IF(F104=0.1,"x",'Indicator Data'!E107/'Indicator Data'!$CC107)</f>
        <v>8.4034416524625781E-3</v>
      </c>
      <c r="Q104" s="36">
        <f>'Indicator Data'!F107/'Indicator Data'!$CC107</f>
        <v>1.2573594329582359E-5</v>
      </c>
      <c r="R104" s="36">
        <f>'Indicator Data'!G107/'Indicator Data'!$CC107</f>
        <v>1.5506084757940589E-2</v>
      </c>
      <c r="S104" s="36">
        <f>'Indicator Data'!H107/'Indicator Data'!$CC107</f>
        <v>3.1525404395134011E-3</v>
      </c>
      <c r="T104" s="36">
        <f>'Indicator Data'!I107/'Indicator Data'!$CC107</f>
        <v>1.9903650830007174E-3</v>
      </c>
      <c r="U104" s="36">
        <f>'Indicator Data'!J107/'Indicator Data'!$CC107</f>
        <v>5.8182675230395477E-3</v>
      </c>
      <c r="V104" s="35">
        <f t="shared" si="177"/>
        <v>0</v>
      </c>
      <c r="W104" s="35">
        <f t="shared" si="178"/>
        <v>0</v>
      </c>
      <c r="X104" s="35">
        <f t="shared" si="179"/>
        <v>0</v>
      </c>
      <c r="Y104" s="35">
        <f t="shared" si="180"/>
        <v>5.6</v>
      </c>
      <c r="Z104" s="35">
        <f t="shared" si="181"/>
        <v>8</v>
      </c>
      <c r="AA104" s="35">
        <f t="shared" si="182"/>
        <v>8.6</v>
      </c>
      <c r="AB104" s="35">
        <f t="shared" si="183"/>
        <v>6.3</v>
      </c>
      <c r="AC104" s="35">
        <f t="shared" si="184"/>
        <v>7.6</v>
      </c>
      <c r="AD104" s="35">
        <f t="shared" si="185"/>
        <v>2</v>
      </c>
      <c r="AE104" s="35">
        <f t="shared" si="186"/>
        <v>5.5</v>
      </c>
      <c r="AF104" s="35">
        <f t="shared" si="187"/>
        <v>1.9</v>
      </c>
      <c r="AG104" s="35">
        <f>ROUND(IF('Indicator Data'!K107=0,0,IF('Indicator Data'!K107&gt;AG$195,10,IF('Indicator Data'!K107&lt;AG$194,0,10-(AG$195-'Indicator Data'!K107)/(AG$195-AG$194)*10))),1)</f>
        <v>7.6</v>
      </c>
      <c r="AH104" s="35">
        <f t="shared" si="188"/>
        <v>0.1</v>
      </c>
      <c r="AI104" s="35">
        <f t="shared" si="189"/>
        <v>0.1</v>
      </c>
      <c r="AJ104" s="35">
        <f t="shared" si="190"/>
        <v>8.8000000000000007</v>
      </c>
      <c r="AK104" s="35">
        <f t="shared" si="191"/>
        <v>8.1</v>
      </c>
      <c r="AL104" s="35">
        <f t="shared" si="192"/>
        <v>8.5</v>
      </c>
      <c r="AM104" s="35">
        <f t="shared" si="193"/>
        <v>4.7</v>
      </c>
      <c r="AN104" s="35">
        <f t="shared" si="194"/>
        <v>7.9</v>
      </c>
      <c r="AO104" s="143">
        <f t="shared" si="195"/>
        <v>0.1</v>
      </c>
      <c r="AP104" s="143">
        <f t="shared" si="148"/>
        <v>7.2</v>
      </c>
      <c r="AQ104" s="143">
        <f t="shared" si="196"/>
        <v>7.8</v>
      </c>
      <c r="AR104" s="143">
        <f t="shared" si="197"/>
        <v>7.4</v>
      </c>
      <c r="AS104" s="35">
        <f t="shared" si="198"/>
        <v>7.8</v>
      </c>
      <c r="AT104" s="35">
        <f>IF('Indicator Data'!L107="No data","x",IF('Indicator Data'!CD107&lt;1000,"x",ROUND((IF('Indicator Data'!L107&gt;AT$195,10,IF('Indicator Data'!L107&lt;AT$194,0,10-(AT$195-'Indicator Data'!L107)/(AT$195-AT$194)*10))),1)))</f>
        <v>0.9</v>
      </c>
      <c r="AU104" s="143">
        <f t="shared" si="199"/>
        <v>4.4000000000000004</v>
      </c>
      <c r="AV104" s="35">
        <f>IF('Indicator Data'!M107="No data","x",ROUND(IF('Indicator Data'!M107=0,0,IF(LOG('Indicator Data'!M107)&gt;AV$195,10,IF(LOG('Indicator Data'!M107)&lt;AV$194,0,10-(AV$195-LOG('Indicator Data'!M107))/(AV$195-AV$194)*10))),1))</f>
        <v>8.8000000000000007</v>
      </c>
      <c r="AW104" s="36">
        <f>IF(AV104="x","x",'Indicator Data'!M107/'Indicator Data'!$CC107)</f>
        <v>0.55913365190323094</v>
      </c>
      <c r="AX104" s="35">
        <f t="shared" si="149"/>
        <v>6.2</v>
      </c>
      <c r="AY104" s="35">
        <f t="shared" si="150"/>
        <v>7.7</v>
      </c>
      <c r="AZ104" s="35">
        <f>IF('Indicator Data'!N107="No data","x",ROUND(IF('Indicator Data'!N107=0,0,IF(LOG('Indicator Data'!N107)&gt;AZ$195,10,IF(LOG('Indicator Data'!N107)&lt;AZ$194,0,10-(AZ$195-LOG('Indicator Data'!N107))/(AZ$195-AZ$194)*10))),1))</f>
        <v>5.7</v>
      </c>
      <c r="BA104" s="36">
        <f>IF(AZ104="x","x",'Indicator Data'!N107/'Indicator Data'!$CC107)</f>
        <v>1.0552686764064441E-3</v>
      </c>
      <c r="BB104" s="35">
        <f t="shared" si="151"/>
        <v>0.2</v>
      </c>
      <c r="BC104" s="35">
        <f t="shared" si="152"/>
        <v>3.4</v>
      </c>
      <c r="BD104" s="35">
        <f>IF('Indicator Data'!O107="No data","x",ROUND(IF('Indicator Data'!O107=0,0,IF(LOG('Indicator Data'!O107)&gt;BD$195,10,IF(LOG('Indicator Data'!O107)&lt;BD$194,0,10-(BD$195-LOG('Indicator Data'!O107))/(BD$195-BD$194)*10))),1))</f>
        <v>0</v>
      </c>
      <c r="BE104" s="36">
        <f>IF(BD104="x","x",'Indicator Data'!O107/'Indicator Data'!$CC107)</f>
        <v>0</v>
      </c>
      <c r="BF104" s="35">
        <f t="shared" si="153"/>
        <v>0</v>
      </c>
      <c r="BG104" s="35">
        <f t="shared" si="154"/>
        <v>0</v>
      </c>
      <c r="BH104" s="35">
        <f>IF('Indicator Data'!P107="No data","x",ROUND(IF('Indicator Data'!P107=0,0,IF(LOG('Indicator Data'!P107)&gt;BH$195,10,IF(LOG('Indicator Data'!P107)&lt;BH$194,0,10-(BH$195-LOG('Indicator Data'!P107))/(BH$195-BH$194)*10))),1))</f>
        <v>7.9</v>
      </c>
      <c r="BI104" s="36">
        <f>IF(BH104="x","x",'Indicator Data'!P107/'Indicator Data'!$CC107)</f>
        <v>2.3197993248840653E-2</v>
      </c>
      <c r="BJ104" s="35">
        <f t="shared" si="155"/>
        <v>2.2999999999999998</v>
      </c>
      <c r="BK104" s="35">
        <f t="shared" si="156"/>
        <v>5.8</v>
      </c>
      <c r="BL104" s="35">
        <f t="shared" si="157"/>
        <v>4.8</v>
      </c>
      <c r="BM104" s="35">
        <f>ROUND(IF('Indicator Data'!Q107=0,0,IF(LOG('Indicator Data'!Q107)&gt;BM$195,10,IF(LOG('Indicator Data'!Q107)&lt;BM$194,0,10-(BM$195-LOG('Indicator Data'!Q107))/(BM$195-BM$194)*10))),1)</f>
        <v>0</v>
      </c>
      <c r="BN104" s="35">
        <f>ROUND(IF('Indicator Data'!R107=0,0,IF(LOG('Indicator Data'!R107)&gt;BN$195,10,IF(LOG('Indicator Data'!R107)&lt;BN$194,0,10-(BN$195-LOG('Indicator Data'!R107))/(BN$195-BN$194)*10))),1)</f>
        <v>10</v>
      </c>
      <c r="BO104" s="35">
        <f t="shared" si="158"/>
        <v>6.666666666666667</v>
      </c>
      <c r="BP104" s="36">
        <f>'Indicator Data'!Q107/'Indicator Data'!$CC107</f>
        <v>0</v>
      </c>
      <c r="BQ104" s="36">
        <f>'Indicator Data'!R107/'Indicator Data'!$CC107</f>
        <v>0.96920908194061473</v>
      </c>
      <c r="BR104" s="35">
        <f t="shared" si="200"/>
        <v>0</v>
      </c>
      <c r="BS104" s="35">
        <f t="shared" si="201"/>
        <v>10</v>
      </c>
      <c r="BT104" s="35">
        <f t="shared" si="135"/>
        <v>6.666666666666667</v>
      </c>
      <c r="BU104" s="35">
        <f t="shared" si="159"/>
        <v>6.7</v>
      </c>
      <c r="BV104" s="35">
        <f>ROUND(IF('Indicator Data'!S107=0,0,IF(LOG('Indicator Data'!S107)&gt;BV$195,10,IF(LOG('Indicator Data'!S107)&lt;BV$194,0,10-(BV$195-LOG('Indicator Data'!S107))/(BV$195-BV$194)*10))),1)</f>
        <v>0</v>
      </c>
      <c r="BW104" s="35">
        <f>ROUND(IF('Indicator Data'!T107=0,0,IF(LOG('Indicator Data'!T107)&gt;BW$195,10,IF(LOG('Indicator Data'!T107)&lt;BW$194,0,10-(BW$195-LOG('Indicator Data'!T107))/(BW$195-BW$194)*10))),1)</f>
        <v>9.1</v>
      </c>
      <c r="BX104" s="35">
        <f t="shared" si="160"/>
        <v>6.0666666666666664</v>
      </c>
      <c r="BY104" s="36">
        <f>'Indicator Data'!S107/'Indicator Data'!$CC107</f>
        <v>0</v>
      </c>
      <c r="BZ104" s="36">
        <f>'Indicator Data'!T107/'Indicator Data'!$CC107</f>
        <v>0.92801565049925128</v>
      </c>
      <c r="CA104" s="35">
        <f t="shared" si="202"/>
        <v>0</v>
      </c>
      <c r="CB104" s="35">
        <f t="shared" si="203"/>
        <v>9.3000000000000007</v>
      </c>
      <c r="CC104" s="35">
        <f t="shared" si="161"/>
        <v>6.2</v>
      </c>
      <c r="CD104" s="35">
        <f t="shared" si="162"/>
        <v>6.1</v>
      </c>
      <c r="CE104" s="35">
        <f t="shared" si="163"/>
        <v>6.4</v>
      </c>
      <c r="CF104" s="35">
        <f>ROUND(IF('Indicator Data'!U107=0,0,IF(LOG('Indicator Data'!U107)&gt;CF$195,10,IF(LOG('Indicator Data'!U107)&lt;CF$194,0,10-(CF$195-LOG('Indicator Data'!U107))/(CF$195-CF$194)*10))),1)</f>
        <v>8.1999999999999993</v>
      </c>
      <c r="CG104" s="36">
        <f>'Indicator Data'!U107/'Indicator Data'!$CC107</f>
        <v>0.24147006817673639</v>
      </c>
      <c r="CH104" s="35">
        <f t="shared" si="204"/>
        <v>2.7</v>
      </c>
      <c r="CI104" s="35">
        <f t="shared" si="164"/>
        <v>6.2</v>
      </c>
      <c r="CJ104" s="35">
        <f>ROUND(IF('Indicator Data'!V107=0,0,IF(LOG('Indicator Data'!V107)&gt;CJ$195,10,IF(LOG('Indicator Data'!V107)&lt;CJ$194,0,10-(CJ$195-LOG('Indicator Data'!V107))/(CJ$195-CJ$194)*10))),1)</f>
        <v>8.9</v>
      </c>
      <c r="CK104" s="36">
        <f>IF('Indicator Data'!V107/'Indicator Data'!$CC107&gt;1,1,'Indicator Data'!V107/'Indicator Data'!$CC107)</f>
        <v>0.69016975895129906</v>
      </c>
      <c r="CL104" s="35">
        <f t="shared" si="205"/>
        <v>6.9</v>
      </c>
      <c r="CM104" s="35">
        <f t="shared" si="165"/>
        <v>8.1</v>
      </c>
      <c r="CN104" s="35">
        <f>ROUND(IF('Indicator Data'!W107=0,0,IF(LOG('Indicator Data'!W107)&gt;CN$195,10,IF(LOG('Indicator Data'!W107)&lt;CN$194,0,10-(CN$195-LOG('Indicator Data'!W107))/(CN$195-CN$194)*10))),1)</f>
        <v>8.8000000000000007</v>
      </c>
      <c r="CO104" s="36">
        <f>'Indicator Data'!W107/'Indicator Data'!$CC107</f>
        <v>0.58117371532617612</v>
      </c>
      <c r="CP104" s="35">
        <f t="shared" si="206"/>
        <v>5.8</v>
      </c>
      <c r="CQ104" s="35">
        <f t="shared" si="166"/>
        <v>7.6</v>
      </c>
      <c r="CR104" s="35">
        <f t="shared" si="207"/>
        <v>7.2</v>
      </c>
      <c r="CS104" s="35">
        <f>IF('Indicator Data'!BS107="No data","x",ROUND(IF('Indicator Data'!BS107&gt;CS$195,0,IF('Indicator Data'!BS107&lt;CS$194,10,(CS$195-'Indicator Data'!BS107)/(CS$195-CS$194)*10)),1))</f>
        <v>9.9</v>
      </c>
      <c r="CT104" s="35">
        <f>IF('Indicator Data'!BT107="No data","x",ROUND(IF('Indicator Data'!BT107&gt;CT$195,0,IF('Indicator Data'!BT107&lt;CT$194,10,(CT$195-'Indicator Data'!BT107)/(CT$195-CT$194)*10)),1))</f>
        <v>7.6</v>
      </c>
      <c r="CU104" s="35">
        <f>IF('Indicator Data'!AC107="No data","x",ROUND(IF('Indicator Data'!AC107&gt;CU$195,0,IF('Indicator Data'!AC107&lt;CU$194,10,(CU$195-'Indicator Data'!AC107)/(CU$195-CU$194)*10)),1))</f>
        <v>4.9000000000000004</v>
      </c>
      <c r="CV104" s="35">
        <f t="shared" si="208"/>
        <v>7.5</v>
      </c>
      <c r="CW104" s="35">
        <f>IF('Indicator Data'!X107="No data","x",ROUND(IF(LOG('Indicator Data'!X107)&gt;CW$195,10,IF(LOG('Indicator Data'!X107)&lt;CW$194,0,10-(CW$195-LOG('Indicator Data'!X107))/(CW$195-CW$194)*10)),1))</f>
        <v>5.5</v>
      </c>
      <c r="CX104" s="35">
        <f>IF('Indicator Data'!Y107="No data","x",ROUND(IF('Indicator Data'!Y107&gt;CX$195,10,IF('Indicator Data'!Y107&lt;CX$194,0,10-(CX$195-'Indicator Data'!Y107)/(CX$195-CX$194)*10)),1))</f>
        <v>8.9</v>
      </c>
      <c r="CY104" s="35">
        <f>IF('Indicator Data'!Z107="No data","x",ROUND(IF('Indicator Data'!Z107&gt;CY$195,10,IF('Indicator Data'!Z107&lt;CY$194,0,10-(CY$195-'Indicator Data'!Z107)/(CY$195-CY$194)*10)),1))</f>
        <v>3.8</v>
      </c>
      <c r="CZ104" s="35">
        <f>IF('Indicator Data'!AA107="No data","x",ROUND(IF('Indicator Data'!AA107&gt;CZ$195,10,IF('Indicator Data'!AA107&lt;CZ$194,0,10-(CZ$195-'Indicator Data'!AA107)/(CZ$195-CZ$194)*10)),1))</f>
        <v>7.4</v>
      </c>
      <c r="DA104" s="35">
        <f t="shared" si="167"/>
        <v>6.4</v>
      </c>
      <c r="DB104" s="35">
        <f t="shared" si="168"/>
        <v>6.8</v>
      </c>
      <c r="DC104" s="35">
        <f>IF('Indicator Data'!AF107="No data","x",ROUND(IF('Indicator Data'!AF107&gt;DC$195,10,IF('Indicator Data'!AF107&lt;DC$194,0,10-(DC$195-'Indicator Data'!AF107)/(DC$195-DC$194)*10)),1))</f>
        <v>6.8</v>
      </c>
      <c r="DD104" s="35">
        <f>IF('Indicator Data'!AG107="No data","x",ROUND(IF('Indicator Data'!AG107&gt;DD$195,10,IF('Indicator Data'!AG107&lt;DD$194,0,10-(DD$195-'Indicator Data'!AG107)/(DD$195-DD$194)*10)),1))</f>
        <v>6.6</v>
      </c>
      <c r="DE104" s="35">
        <f t="shared" si="169"/>
        <v>6.5</v>
      </c>
      <c r="DF104" s="35">
        <f>IF('Indicator Data'!AB107="No data","x",ROUND(IF('Indicator Data'!AB107&gt;DF$195,10,IF('Indicator Data'!AB107&lt;DF$194,0,10-(DF$195-'Indicator Data'!AB107)/(DF$195-DF$194)*10)),1))</f>
        <v>10</v>
      </c>
      <c r="DG104" s="35">
        <f t="shared" si="170"/>
        <v>8.1</v>
      </c>
      <c r="DH104" s="144">
        <f>IF('Indicator Data'!AD107="No data","x",'Indicator Data'!AD107/'Indicator Data'!$CB107)</f>
        <v>8.3926127817831483E-5</v>
      </c>
      <c r="DI104" s="35">
        <f t="shared" si="171"/>
        <v>9.1999999999999993</v>
      </c>
      <c r="DJ104" s="35">
        <f>IF('Indicator Data'!AE107="No data","x",ROUND(IF('Indicator Data'!AE107&gt;DJ$195,0,IF('Indicator Data'!AE107&lt;DJ$194,10,(DJ$195-'Indicator Data'!AE107)/(DJ$195-DJ$194)*10)),1))</f>
        <v>6</v>
      </c>
      <c r="DK104" s="35">
        <f t="shared" si="172"/>
        <v>7.6</v>
      </c>
      <c r="DL104" s="35">
        <f t="shared" si="173"/>
        <v>7.4</v>
      </c>
      <c r="DM104" s="37">
        <f t="shared" si="209"/>
        <v>6.7</v>
      </c>
      <c r="DN104" s="38">
        <f t="shared" si="210"/>
        <v>6.1</v>
      </c>
      <c r="DO104" s="35">
        <f>ROUND(IF('Indicator Data'!AH107=0,0,IF('Indicator Data'!AH107&gt;DO$195,10,IF('Indicator Data'!AH107&lt;DO$194,0,10-(DO$195-'Indicator Data'!AH107)/(DO$195-DO$194)*10))),1)</f>
        <v>1.2</v>
      </c>
      <c r="DP104" s="35">
        <f>ROUND(IF('Indicator Data'!AI107=0,0,IF(LOG('Indicator Data'!AI107)&gt;LOG(DP$195),10,IF(LOG('Indicator Data'!AI107)&lt;LOG(DP$194),0,10-(LOG(DP$195)-LOG('Indicator Data'!AI107))/(LOG(DP$195)-LOG(DP$194))*10))),1)</f>
        <v>0.2</v>
      </c>
      <c r="DQ104" s="37">
        <f t="shared" si="211"/>
        <v>0.7</v>
      </c>
      <c r="DR104" s="35">
        <f>'Indicator Data'!AJ107</f>
        <v>0</v>
      </c>
      <c r="DS104" s="35">
        <f>'Indicator Data'!AK107</f>
        <v>0</v>
      </c>
      <c r="DT104" s="37">
        <f t="shared" si="212"/>
        <v>0</v>
      </c>
      <c r="DU104" s="38">
        <f t="shared" si="213"/>
        <v>0.5</v>
      </c>
      <c r="DV104" s="13"/>
      <c r="DW104" s="83"/>
    </row>
    <row r="105" spans="1:127" s="2" customFormat="1" x14ac:dyDescent="0.3">
      <c r="A105" s="98" t="str">
        <f>'Indicator Data'!A108</f>
        <v>Malawi</v>
      </c>
      <c r="B105" s="39" t="str">
        <f>'Indicator Data'!B108</f>
        <v>MWI</v>
      </c>
      <c r="C105" s="35">
        <f>ROUND(IF('Indicator Data'!C108=0,0.1,IF(LOG('Indicator Data'!C108)&gt;C$195,10,IF(LOG('Indicator Data'!C108)&lt;C$194,0,10-(C$195-LOG('Indicator Data'!C108))/(C$195-C$194)*10))),1)</f>
        <v>8.8000000000000007</v>
      </c>
      <c r="D105" s="35">
        <f>ROUND(IF('Indicator Data'!D108=0,0.1,IF(LOG('Indicator Data'!D108)&gt;D$195,10,IF(LOG('Indicator Data'!D108)&lt;D$194,0,10-(D$195-LOG('Indicator Data'!D108))/(D$195-D$194)*10))),1)</f>
        <v>0.1</v>
      </c>
      <c r="E105" s="35">
        <f t="shared" si="174"/>
        <v>6.1</v>
      </c>
      <c r="F105" s="35">
        <f>IF('Indicator Data'!E108="No data",0.1,(ROUND(IF('Indicator Data'!E108=0,0,IF(LOG('Indicator Data'!E108)&gt;F$195,10,IF(LOG('Indicator Data'!E108)&lt;F$194,0,10-(F$195-LOG('Indicator Data'!E108))/(F$195-F$194)*10))),1)))</f>
        <v>7.1</v>
      </c>
      <c r="G105" s="35">
        <f>ROUND(IF('Indicator Data'!F108=0,0,IF(LOG('Indicator Data'!F108)&gt;G$195,10,IF(LOG('Indicator Data'!F108)&lt;G$194,0,10-(G$195-LOG('Indicator Data'!F108))/(G$195-G$194)*10))),1)</f>
        <v>0</v>
      </c>
      <c r="H105" s="35">
        <f>ROUND(IF('Indicator Data'!G108=0,0,IF(LOG('Indicator Data'!G108)&gt;H$195,10,IF(LOG('Indicator Data'!G108)&lt;H$194,0,10-(H$195-LOG('Indicator Data'!G108))/(H$195-H$194)*10))),1)</f>
        <v>4.5</v>
      </c>
      <c r="I105" s="35">
        <f>ROUND(IF('Indicator Data'!H108=0,0,IF(LOG('Indicator Data'!H108)&gt;I$195,10,IF(LOG('Indicator Data'!H108)&lt;I$194,0,10-(I$195-LOG('Indicator Data'!H108))/(I$195-I$194)*10))),1)</f>
        <v>0</v>
      </c>
      <c r="J105" s="35">
        <f t="shared" si="175"/>
        <v>2.5</v>
      </c>
      <c r="K105" s="35">
        <f>ROUND(IF('Indicator Data'!I108=0,0,IF(LOG('Indicator Data'!I108)&gt;K$195,10,IF(LOG('Indicator Data'!I108)&lt;K$194,0,10-(K$195-LOG('Indicator Data'!I108))/(K$195-K$194)*10))),1)</f>
        <v>0</v>
      </c>
      <c r="L105" s="35">
        <f t="shared" si="176"/>
        <v>1.3</v>
      </c>
      <c r="M105" s="35">
        <f>ROUND(IF('Indicator Data'!J108=0,0,IF(LOG('Indicator Data'!J108)&gt;M$195,10,IF(LOG('Indicator Data'!J108)&lt;M$194,0,10-(M$195-LOG('Indicator Data'!J108))/(M$195-M$194)*10))),1)</f>
        <v>10</v>
      </c>
      <c r="N105" s="36">
        <f>'Indicator Data'!C108/'Indicator Data'!$CC108</f>
        <v>1.8731578708236071E-3</v>
      </c>
      <c r="O105" s="36">
        <f>'Indicator Data'!D108/'Indicator Data'!$CC108</f>
        <v>0</v>
      </c>
      <c r="P105" s="36">
        <f>IF(F105=0.1,"x",'Indicator Data'!E108/'Indicator Data'!$CC108)</f>
        <v>3.8384311366756853E-3</v>
      </c>
      <c r="Q105" s="36">
        <f>'Indicator Data'!F108/'Indicator Data'!$CC108</f>
        <v>0</v>
      </c>
      <c r="R105" s="36">
        <f>'Indicator Data'!G108/'Indicator Data'!$CC108</f>
        <v>3.7650053567597351E-4</v>
      </c>
      <c r="S105" s="36">
        <f>'Indicator Data'!H108/'Indicator Data'!$CC108</f>
        <v>0</v>
      </c>
      <c r="T105" s="36">
        <f>'Indicator Data'!I108/'Indicator Data'!$CC108</f>
        <v>0</v>
      </c>
      <c r="U105" s="36">
        <f>'Indicator Data'!J108/'Indicator Data'!$CC108</f>
        <v>4.67999384621373E-2</v>
      </c>
      <c r="V105" s="35">
        <f t="shared" si="177"/>
        <v>9.4</v>
      </c>
      <c r="W105" s="35">
        <f t="shared" si="178"/>
        <v>0</v>
      </c>
      <c r="X105" s="35">
        <f t="shared" si="179"/>
        <v>6.8</v>
      </c>
      <c r="Y105" s="35">
        <f t="shared" si="180"/>
        <v>2.6</v>
      </c>
      <c r="Z105" s="35">
        <f t="shared" si="181"/>
        <v>0</v>
      </c>
      <c r="AA105" s="35">
        <f t="shared" si="182"/>
        <v>0.2</v>
      </c>
      <c r="AB105" s="35">
        <f t="shared" si="183"/>
        <v>0</v>
      </c>
      <c r="AC105" s="35">
        <f t="shared" si="184"/>
        <v>0.1</v>
      </c>
      <c r="AD105" s="35">
        <f t="shared" si="185"/>
        <v>0</v>
      </c>
      <c r="AE105" s="35">
        <f t="shared" si="186"/>
        <v>0.1</v>
      </c>
      <c r="AF105" s="35">
        <f t="shared" si="187"/>
        <v>10</v>
      </c>
      <c r="AG105" s="35">
        <f>ROUND(IF('Indicator Data'!K108=0,0,IF('Indicator Data'!K108&gt;AG$195,10,IF('Indicator Data'!K108&lt;AG$194,0,10-(AG$195-'Indicator Data'!K108)/(AG$195-AG$194)*10))),1)</f>
        <v>7.6</v>
      </c>
      <c r="AH105" s="35">
        <f t="shared" si="188"/>
        <v>9.1</v>
      </c>
      <c r="AI105" s="35">
        <f t="shared" si="189"/>
        <v>0.1</v>
      </c>
      <c r="AJ105" s="35">
        <f t="shared" si="190"/>
        <v>2.4</v>
      </c>
      <c r="AK105" s="35">
        <f t="shared" si="191"/>
        <v>0</v>
      </c>
      <c r="AL105" s="35">
        <f t="shared" si="192"/>
        <v>1.3</v>
      </c>
      <c r="AM105" s="35">
        <f t="shared" si="193"/>
        <v>0</v>
      </c>
      <c r="AN105" s="35">
        <f t="shared" si="194"/>
        <v>10</v>
      </c>
      <c r="AO105" s="143">
        <f t="shared" si="195"/>
        <v>6.5</v>
      </c>
      <c r="AP105" s="143">
        <f t="shared" si="148"/>
        <v>5.3</v>
      </c>
      <c r="AQ105" s="143">
        <f t="shared" si="196"/>
        <v>0</v>
      </c>
      <c r="AR105" s="143">
        <f t="shared" si="197"/>
        <v>0.7</v>
      </c>
      <c r="AS105" s="35">
        <f t="shared" si="198"/>
        <v>8.8000000000000007</v>
      </c>
      <c r="AT105" s="35">
        <f>IF('Indicator Data'!L108="No data","x",IF('Indicator Data'!CD108&lt;1000,"x",ROUND((IF('Indicator Data'!L108&gt;AT$195,10,IF('Indicator Data'!L108&lt;AT$194,0,10-(AT$195-'Indicator Data'!L108)/(AT$195-AT$194)*10))),1)))</f>
        <v>2.8</v>
      </c>
      <c r="AU105" s="143">
        <f t="shared" si="199"/>
        <v>5.8</v>
      </c>
      <c r="AV105" s="35">
        <f>IF('Indicator Data'!M108="No data","x",ROUND(IF('Indicator Data'!M108=0,0,IF(LOG('Indicator Data'!M108)&gt;AV$195,10,IF(LOG('Indicator Data'!M108)&lt;AV$194,0,10-(AV$195-LOG('Indicator Data'!M108))/(AV$195-AV$194)*10))),1))</f>
        <v>7.9</v>
      </c>
      <c r="AW105" s="36">
        <f>IF(AV105="x","x",'Indicator Data'!M108/'Indicator Data'!$CC108)</f>
        <v>0.20160477289667245</v>
      </c>
      <c r="AX105" s="35">
        <f t="shared" si="149"/>
        <v>2.2000000000000002</v>
      </c>
      <c r="AY105" s="35">
        <f t="shared" si="150"/>
        <v>5.8</v>
      </c>
      <c r="AZ105" s="35">
        <f>IF('Indicator Data'!N108="No data","x",ROUND(IF('Indicator Data'!N108=0,0,IF(LOG('Indicator Data'!N108)&gt;AZ$195,10,IF(LOG('Indicator Data'!N108)&lt;AZ$194,0,10-(AZ$195-LOG('Indicator Data'!N108))/(AZ$195-AZ$194)*10))),1))</f>
        <v>5.7</v>
      </c>
      <c r="BA105" s="36">
        <f>IF(AZ105="x","x",'Indicator Data'!N108/'Indicator Data'!$CC108)</f>
        <v>1.5398509833662417E-3</v>
      </c>
      <c r="BB105" s="35">
        <f t="shared" si="151"/>
        <v>0.3</v>
      </c>
      <c r="BC105" s="35">
        <f t="shared" si="152"/>
        <v>3.5</v>
      </c>
      <c r="BD105" s="35">
        <f>IF('Indicator Data'!O108="No data","x",ROUND(IF('Indicator Data'!O108=0,0,IF(LOG('Indicator Data'!O108)&gt;BD$195,10,IF(LOG('Indicator Data'!O108)&lt;BD$194,0,10-(BD$195-LOG('Indicator Data'!O108))/(BD$195-BD$194)*10))),1))</f>
        <v>0</v>
      </c>
      <c r="BE105" s="36">
        <f>IF(BD105="x","x",'Indicator Data'!O108/'Indicator Data'!$CC108)</f>
        <v>0</v>
      </c>
      <c r="BF105" s="35">
        <f t="shared" si="153"/>
        <v>0</v>
      </c>
      <c r="BG105" s="35">
        <f t="shared" si="154"/>
        <v>0</v>
      </c>
      <c r="BH105" s="35">
        <f>IF('Indicator Data'!P108="No data","x",ROUND(IF('Indicator Data'!P108=0,0,IF(LOG('Indicator Data'!P108)&gt;BH$195,10,IF(LOG('Indicator Data'!P108)&lt;BH$194,0,10-(BH$195-LOG('Indicator Data'!P108))/(BH$195-BH$194)*10))),1))</f>
        <v>7</v>
      </c>
      <c r="BI105" s="36">
        <f>IF(BH105="x","x",'Indicator Data'!P108/'Indicator Data'!$CC108)</f>
        <v>8.8886811673171869E-3</v>
      </c>
      <c r="BJ105" s="35">
        <f t="shared" si="155"/>
        <v>0.9</v>
      </c>
      <c r="BK105" s="35">
        <f t="shared" si="156"/>
        <v>4.5999999999999996</v>
      </c>
      <c r="BL105" s="35">
        <f t="shared" si="157"/>
        <v>3.8</v>
      </c>
      <c r="BM105" s="35">
        <f>ROUND(IF('Indicator Data'!Q108=0,0,IF(LOG('Indicator Data'!Q108)&gt;BM$195,10,IF(LOG('Indicator Data'!Q108)&lt;BM$194,0,10-(BM$195-LOG('Indicator Data'!Q108))/(BM$195-BM$194)*10))),1)</f>
        <v>8.9</v>
      </c>
      <c r="BN105" s="35">
        <f>ROUND(IF('Indicator Data'!R108=0,0,IF(LOG('Indicator Data'!R108)&gt;BN$195,10,IF(LOG('Indicator Data'!R108)&lt;BN$194,0,10-(BN$195-LOG('Indicator Data'!R108))/(BN$195-BN$194)*10))),1)</f>
        <v>0</v>
      </c>
      <c r="BO105" s="35">
        <f t="shared" si="158"/>
        <v>2.9666666666666668</v>
      </c>
      <c r="BP105" s="36">
        <f>'Indicator Data'!Q108/'Indicator Data'!$CC108</f>
        <v>0.99764761325306839</v>
      </c>
      <c r="BQ105" s="36">
        <f>'Indicator Data'!R108/'Indicator Data'!$CC108</f>
        <v>0</v>
      </c>
      <c r="BR105" s="35">
        <f t="shared" si="200"/>
        <v>10</v>
      </c>
      <c r="BS105" s="35">
        <f t="shared" si="201"/>
        <v>0</v>
      </c>
      <c r="BT105" s="35">
        <f t="shared" si="135"/>
        <v>3.3333333333333335</v>
      </c>
      <c r="BU105" s="35">
        <f t="shared" si="159"/>
        <v>3.2</v>
      </c>
      <c r="BV105" s="35">
        <f>ROUND(IF('Indicator Data'!S108=0,0,IF(LOG('Indicator Data'!S108)&gt;BV$195,10,IF(LOG('Indicator Data'!S108)&lt;BV$194,0,10-(BV$195-LOG('Indicator Data'!S108))/(BV$195-BV$194)*10))),1)</f>
        <v>0</v>
      </c>
      <c r="BW105" s="35">
        <f>ROUND(IF('Indicator Data'!T108=0,0,IF(LOG('Indicator Data'!T108)&gt;BW$195,10,IF(LOG('Indicator Data'!T108)&lt;BW$194,0,10-(BW$195-LOG('Indicator Data'!T108))/(BW$195-BW$194)*10))),1)</f>
        <v>8.9</v>
      </c>
      <c r="BX105" s="35">
        <f t="shared" si="160"/>
        <v>5.9333333333333336</v>
      </c>
      <c r="BY105" s="36">
        <f>'Indicator Data'!S108/'Indicator Data'!$CC108</f>
        <v>0</v>
      </c>
      <c r="BZ105" s="36">
        <f>'Indicator Data'!T108/'Indicator Data'!$CC108</f>
        <v>0.99744580798796678</v>
      </c>
      <c r="CA105" s="35">
        <f t="shared" si="202"/>
        <v>0</v>
      </c>
      <c r="CB105" s="35">
        <f t="shared" si="203"/>
        <v>10</v>
      </c>
      <c r="CC105" s="35">
        <f t="shared" si="161"/>
        <v>6.666666666666667</v>
      </c>
      <c r="CD105" s="35">
        <f t="shared" si="162"/>
        <v>6.3</v>
      </c>
      <c r="CE105" s="35">
        <f t="shared" si="163"/>
        <v>4.9000000000000004</v>
      </c>
      <c r="CF105" s="35">
        <f>ROUND(IF('Indicator Data'!U108=0,0,IF(LOG('Indicator Data'!U108)&gt;CF$195,10,IF(LOG('Indicator Data'!U108)&lt;CF$194,0,10-(CF$195-LOG('Indicator Data'!U108))/(CF$195-CF$194)*10))),1)</f>
        <v>7.8</v>
      </c>
      <c r="CG105" s="36">
        <f>'Indicator Data'!U108/'Indicator Data'!$CC108</f>
        <v>0.15771475347088837</v>
      </c>
      <c r="CH105" s="35">
        <f t="shared" si="204"/>
        <v>1.8</v>
      </c>
      <c r="CI105" s="35">
        <f t="shared" si="164"/>
        <v>5.6</v>
      </c>
      <c r="CJ105" s="35">
        <f>ROUND(IF('Indicator Data'!V108=0,0,IF(LOG('Indicator Data'!V108)&gt;CJ$195,10,IF(LOG('Indicator Data'!V108)&lt;CJ$194,0,10-(CJ$195-LOG('Indicator Data'!V108))/(CJ$195-CJ$194)*10))),1)</f>
        <v>8.8000000000000007</v>
      </c>
      <c r="CK105" s="36">
        <f>IF('Indicator Data'!V108/'Indicator Data'!$CC108&gt;1,1,'Indicator Data'!V108/'Indicator Data'!$CC108)</f>
        <v>0.86323905343136142</v>
      </c>
      <c r="CL105" s="35">
        <f t="shared" si="205"/>
        <v>8.6</v>
      </c>
      <c r="CM105" s="35">
        <f t="shared" si="165"/>
        <v>8.6999999999999993</v>
      </c>
      <c r="CN105" s="35">
        <f>ROUND(IF('Indicator Data'!W108=0,0,IF(LOG('Indicator Data'!W108)&gt;CN$195,10,IF(LOG('Indicator Data'!W108)&lt;CN$194,0,10-(CN$195-LOG('Indicator Data'!W108))/(CN$195-CN$194)*10))),1)</f>
        <v>8.4</v>
      </c>
      <c r="CO105" s="36">
        <f>'Indicator Data'!W108/'Indicator Data'!$CC108</f>
        <v>0.46013245779987771</v>
      </c>
      <c r="CP105" s="35">
        <f t="shared" si="206"/>
        <v>4.5999999999999996</v>
      </c>
      <c r="CQ105" s="35">
        <f t="shared" si="166"/>
        <v>6.9</v>
      </c>
      <c r="CR105" s="35">
        <f t="shared" si="207"/>
        <v>6.8</v>
      </c>
      <c r="CS105" s="35">
        <f>IF('Indicator Data'!BS108="No data","x",ROUND(IF('Indicator Data'!BS108&gt;CS$195,0,IF('Indicator Data'!BS108&lt;CS$194,10,(CS$195-'Indicator Data'!BS108)/(CS$195-CS$194)*10)),1))</f>
        <v>8.1999999999999993</v>
      </c>
      <c r="CT105" s="35">
        <f>IF('Indicator Data'!BT108="No data","x",ROUND(IF('Indicator Data'!BT108&gt;CT$195,0,IF('Indicator Data'!BT108&lt;CT$194,10,(CT$195-'Indicator Data'!BT108)/(CT$195-CT$194)*10)),1))</f>
        <v>5.2</v>
      </c>
      <c r="CU105" s="35">
        <f>IF('Indicator Data'!AC108="No data","x",ROUND(IF('Indicator Data'!AC108&gt;CU$195,0,IF('Indicator Data'!AC108&lt;CU$194,10,(CU$195-'Indicator Data'!AC108)/(CU$195-CU$194)*10)),1))</f>
        <v>9.1</v>
      </c>
      <c r="CV105" s="35">
        <f t="shared" si="208"/>
        <v>7.5</v>
      </c>
      <c r="CW105" s="35">
        <f>IF('Indicator Data'!X108="No data","x",ROUND(IF(LOG('Indicator Data'!X108)&gt;CW$195,10,IF(LOG('Indicator Data'!X108)&lt;CW$194,0,10-(CW$195-LOG('Indicator Data'!X108))/(CW$195-CW$194)*10)),1))</f>
        <v>7.6</v>
      </c>
      <c r="CX105" s="35">
        <f>IF('Indicator Data'!Y108="No data","x",ROUND(IF('Indicator Data'!Y108&gt;CX$195,10,IF('Indicator Data'!Y108&lt;CX$194,0,10-(CX$195-'Indicator Data'!Y108)/(CX$195-CX$194)*10)),1))</f>
        <v>8.1</v>
      </c>
      <c r="CY105" s="35">
        <f>IF('Indicator Data'!Z108="No data","x",ROUND(IF('Indicator Data'!Z108&gt;CY$195,10,IF('Indicator Data'!Z108&lt;CY$194,0,10-(CY$195-'Indicator Data'!Z108)/(CY$195-CY$194)*10)),1))</f>
        <v>1.7</v>
      </c>
      <c r="CZ105" s="35">
        <f>IF('Indicator Data'!AA108="No data","x",ROUND(IF('Indicator Data'!AA108&gt;CZ$195,10,IF('Indicator Data'!AA108&lt;CZ$194,0,10-(CZ$195-'Indicator Data'!AA108)/(CZ$195-CZ$194)*10)),1))</f>
        <v>6.3</v>
      </c>
      <c r="DA105" s="35">
        <f t="shared" si="167"/>
        <v>5.9</v>
      </c>
      <c r="DB105" s="35">
        <f t="shared" si="168"/>
        <v>6.4</v>
      </c>
      <c r="DC105" s="35">
        <f>IF('Indicator Data'!AF108="No data","x",ROUND(IF('Indicator Data'!AF108&gt;DC$195,10,IF('Indicator Data'!AF108&lt;DC$194,0,10-(DC$195-'Indicator Data'!AF108)/(DC$195-DC$194)*10)),1))</f>
        <v>7.2</v>
      </c>
      <c r="DD105" s="35">
        <f>IF('Indicator Data'!AG108="No data","x",ROUND(IF('Indicator Data'!AG108&gt;DD$195,10,IF('Indicator Data'!AG108&lt;DD$194,0,10-(DD$195-'Indicator Data'!AG108)/(DD$195-DD$194)*10)),1))</f>
        <v>6.9</v>
      </c>
      <c r="DE105" s="35">
        <f t="shared" si="169"/>
        <v>6.3</v>
      </c>
      <c r="DF105" s="35">
        <f>IF('Indicator Data'!AB108="No data","x",ROUND(IF('Indicator Data'!AB108&gt;DF$195,10,IF('Indicator Data'!AB108&lt;DF$194,0,10-(DF$195-'Indicator Data'!AB108)/(DF$195-DF$194)*10)),1))</f>
        <v>1.9</v>
      </c>
      <c r="DG105" s="35">
        <f t="shared" si="170"/>
        <v>6.1</v>
      </c>
      <c r="DH105" s="144">
        <f>IF('Indicator Data'!AD108="No data","x",'Indicator Data'!AD108/'Indicator Data'!$CB108)</f>
        <v>6.4453889201516673E-5</v>
      </c>
      <c r="DI105" s="35">
        <f t="shared" si="171"/>
        <v>9.4</v>
      </c>
      <c r="DJ105" s="35">
        <f>IF('Indicator Data'!AE108="No data","x",ROUND(IF('Indicator Data'!AE108&gt;DJ$195,0,IF('Indicator Data'!AE108&lt;DJ$194,10,(DJ$195-'Indicator Data'!AE108)/(DJ$195-DJ$194)*10)),1))</f>
        <v>6</v>
      </c>
      <c r="DK105" s="35">
        <f t="shared" si="172"/>
        <v>7.7</v>
      </c>
      <c r="DL105" s="35">
        <f t="shared" si="173"/>
        <v>6.7</v>
      </c>
      <c r="DM105" s="37">
        <f t="shared" si="209"/>
        <v>6.1</v>
      </c>
      <c r="DN105" s="38">
        <f t="shared" si="210"/>
        <v>4.5</v>
      </c>
      <c r="DO105" s="35">
        <f>ROUND(IF('Indicator Data'!AH108=0,0,IF('Indicator Data'!AH108&gt;DO$195,10,IF('Indicator Data'!AH108&lt;DO$194,0,10-(DO$195-'Indicator Data'!AH108)/(DO$195-DO$194)*10))),1)</f>
        <v>2.5</v>
      </c>
      <c r="DP105" s="35">
        <f>ROUND(IF('Indicator Data'!AI108=0,0,IF(LOG('Indicator Data'!AI108)&gt;LOG(DP$195),10,IF(LOG('Indicator Data'!AI108)&lt;LOG(DP$194),0,10-(LOG(DP$195)-LOG('Indicator Data'!AI108))/(LOG(DP$195)-LOG(DP$194))*10))),1)</f>
        <v>0.9</v>
      </c>
      <c r="DQ105" s="37">
        <f t="shared" si="211"/>
        <v>1.7</v>
      </c>
      <c r="DR105" s="35">
        <f>'Indicator Data'!AJ108</f>
        <v>0</v>
      </c>
      <c r="DS105" s="35">
        <f>'Indicator Data'!AK108</f>
        <v>0</v>
      </c>
      <c r="DT105" s="37">
        <f t="shared" si="212"/>
        <v>0</v>
      </c>
      <c r="DU105" s="38">
        <f t="shared" si="213"/>
        <v>1.2</v>
      </c>
      <c r="DV105" s="13"/>
      <c r="DW105" s="83"/>
    </row>
    <row r="106" spans="1:127" s="2" customFormat="1" x14ac:dyDescent="0.3">
      <c r="A106" s="98" t="str">
        <f>'Indicator Data'!A109</f>
        <v>Malaysia</v>
      </c>
      <c r="B106" s="39" t="str">
        <f>'Indicator Data'!B109</f>
        <v>MYS</v>
      </c>
      <c r="C106" s="35">
        <f>ROUND(IF('Indicator Data'!C109=0,0.1,IF(LOG('Indicator Data'!C109)&gt;C$195,10,IF(LOG('Indicator Data'!C109)&lt;C$194,0,10-(C$195-LOG('Indicator Data'!C109))/(C$195-C$194)*10))),1)</f>
        <v>6.4</v>
      </c>
      <c r="D106" s="35">
        <f>ROUND(IF('Indicator Data'!D109=0,0.1,IF(LOG('Indicator Data'!D109)&gt;D$195,10,IF(LOG('Indicator Data'!D109)&lt;D$194,0,10-(D$195-LOG('Indicator Data'!D109))/(D$195-D$194)*10))),1)</f>
        <v>0.1</v>
      </c>
      <c r="E106" s="35">
        <f t="shared" si="174"/>
        <v>3.9</v>
      </c>
      <c r="F106" s="35">
        <f>IF('Indicator Data'!E109="No data",0.1,(ROUND(IF('Indicator Data'!E109=0,0,IF(LOG('Indicator Data'!E109)&gt;F$195,10,IF(LOG('Indicator Data'!E109)&lt;F$194,0,10-(F$195-LOG('Indicator Data'!E109))/(F$195-F$194)*10))),1)))</f>
        <v>8.1999999999999993</v>
      </c>
      <c r="G106" s="35">
        <f>ROUND(IF('Indicator Data'!F109=0,0,IF(LOG('Indicator Data'!F109)&gt;G$195,10,IF(LOG('Indicator Data'!F109)&lt;G$194,0,10-(G$195-LOG('Indicator Data'!F109))/(G$195-G$194)*10))),1)</f>
        <v>7</v>
      </c>
      <c r="H106" s="35">
        <f>ROUND(IF('Indicator Data'!G109=0,0,IF(LOG('Indicator Data'!G109)&gt;H$195,10,IF(LOG('Indicator Data'!G109)&lt;H$194,0,10-(H$195-LOG('Indicator Data'!G109))/(H$195-H$194)*10))),1)</f>
        <v>3.8</v>
      </c>
      <c r="I106" s="35">
        <f>ROUND(IF('Indicator Data'!H109=0,0,IF(LOG('Indicator Data'!H109)&gt;I$195,10,IF(LOG('Indicator Data'!H109)&lt;I$194,0,10-(I$195-LOG('Indicator Data'!H109))/(I$195-I$194)*10))),1)</f>
        <v>0</v>
      </c>
      <c r="J106" s="35">
        <f t="shared" si="175"/>
        <v>2.1</v>
      </c>
      <c r="K106" s="35">
        <f>ROUND(IF('Indicator Data'!I109=0,0,IF(LOG('Indicator Data'!I109)&gt;K$195,10,IF(LOG('Indicator Data'!I109)&lt;K$194,0,10-(K$195-LOG('Indicator Data'!I109))/(K$195-K$194)*10))),1)</f>
        <v>6.7</v>
      </c>
      <c r="L106" s="35">
        <f t="shared" si="176"/>
        <v>4.8</v>
      </c>
      <c r="M106" s="35">
        <f>ROUND(IF('Indicator Data'!J109=0,0,IF(LOG('Indicator Data'!J109)&gt;M$195,10,IF(LOG('Indicator Data'!J109)&lt;M$194,0,10-(M$195-LOG('Indicator Data'!J109))/(M$195-M$194)*10))),1)</f>
        <v>9.5</v>
      </c>
      <c r="N106" s="36">
        <f>'Indicator Data'!C109/'Indicator Data'!$CC109</f>
        <v>1.1625378357277429E-4</v>
      </c>
      <c r="O106" s="36">
        <f>'Indicator Data'!D109/'Indicator Data'!$CC109</f>
        <v>0</v>
      </c>
      <c r="P106" s="36">
        <f>IF(F106=0.1,"x",'Indicator Data'!E109/'Indicator Data'!$CC109)</f>
        <v>6.0090510636716917E-3</v>
      </c>
      <c r="Q106" s="36">
        <f>'Indicator Data'!F109/'Indicator Data'!$CC109</f>
        <v>5.4243845975907098E-6</v>
      </c>
      <c r="R106" s="36">
        <f>'Indicator Data'!G109/'Indicator Data'!$CC109</f>
        <v>1.1153475048097875E-4</v>
      </c>
      <c r="S106" s="36">
        <f>'Indicator Data'!H109/'Indicator Data'!$CC109</f>
        <v>0</v>
      </c>
      <c r="T106" s="36">
        <f>'Indicator Data'!I109/'Indicator Data'!$CC109</f>
        <v>7.1940085647032731E-4</v>
      </c>
      <c r="U106" s="36">
        <f>'Indicator Data'!J109/'Indicator Data'!$CC109</f>
        <v>2.0768431298738028E-3</v>
      </c>
      <c r="V106" s="35">
        <f t="shared" si="177"/>
        <v>0.6</v>
      </c>
      <c r="W106" s="35">
        <f t="shared" si="178"/>
        <v>0</v>
      </c>
      <c r="X106" s="35">
        <f t="shared" si="179"/>
        <v>0.3</v>
      </c>
      <c r="Y106" s="35">
        <f t="shared" si="180"/>
        <v>4</v>
      </c>
      <c r="Z106" s="35">
        <f t="shared" si="181"/>
        <v>7.2</v>
      </c>
      <c r="AA106" s="35">
        <f t="shared" si="182"/>
        <v>0.1</v>
      </c>
      <c r="AB106" s="35">
        <f t="shared" si="183"/>
        <v>0</v>
      </c>
      <c r="AC106" s="35">
        <f t="shared" si="184"/>
        <v>0.1</v>
      </c>
      <c r="AD106" s="35">
        <f t="shared" si="185"/>
        <v>0.7</v>
      </c>
      <c r="AE106" s="35">
        <f t="shared" si="186"/>
        <v>0.4</v>
      </c>
      <c r="AF106" s="35">
        <f t="shared" si="187"/>
        <v>0.7</v>
      </c>
      <c r="AG106" s="35">
        <f>ROUND(IF('Indicator Data'!K109=0,0,IF('Indicator Data'!K109&gt;AG$195,10,IF('Indicator Data'!K109&lt;AG$194,0,10-(AG$195-'Indicator Data'!K109)/(AG$195-AG$194)*10))),1)</f>
        <v>1.9</v>
      </c>
      <c r="AH106" s="35">
        <f t="shared" si="188"/>
        <v>3.5</v>
      </c>
      <c r="AI106" s="35">
        <f t="shared" si="189"/>
        <v>0.1</v>
      </c>
      <c r="AJ106" s="35">
        <f t="shared" si="190"/>
        <v>2</v>
      </c>
      <c r="AK106" s="35">
        <f t="shared" si="191"/>
        <v>0</v>
      </c>
      <c r="AL106" s="35">
        <f t="shared" si="192"/>
        <v>1</v>
      </c>
      <c r="AM106" s="35">
        <f t="shared" si="193"/>
        <v>3.7</v>
      </c>
      <c r="AN106" s="35">
        <f t="shared" si="194"/>
        <v>7</v>
      </c>
      <c r="AO106" s="143">
        <f t="shared" si="195"/>
        <v>2.2999999999999998</v>
      </c>
      <c r="AP106" s="143">
        <f t="shared" si="148"/>
        <v>6.6</v>
      </c>
      <c r="AQ106" s="143">
        <f t="shared" si="196"/>
        <v>7.1</v>
      </c>
      <c r="AR106" s="143">
        <f t="shared" si="197"/>
        <v>2.9</v>
      </c>
      <c r="AS106" s="35">
        <f t="shared" si="198"/>
        <v>4.5</v>
      </c>
      <c r="AT106" s="35">
        <f>IF('Indicator Data'!L109="No data","x",IF('Indicator Data'!CD109&lt;1000,"x",ROUND((IF('Indicator Data'!L109&gt;AT$195,10,IF('Indicator Data'!L109&lt;AT$194,0,10-(AT$195-'Indicator Data'!L109)/(AT$195-AT$194)*10))),1)))</f>
        <v>1.9</v>
      </c>
      <c r="AU106" s="143">
        <f t="shared" si="199"/>
        <v>3.2</v>
      </c>
      <c r="AV106" s="35">
        <f>IF('Indicator Data'!M109="No data","x",ROUND(IF('Indicator Data'!M109=0,0,IF(LOG('Indicator Data'!M109)&gt;AV$195,10,IF(LOG('Indicator Data'!M109)&lt;AV$194,0,10-(AV$195-LOG('Indicator Data'!M109))/(AV$195-AV$194)*10))),1))</f>
        <v>0.8</v>
      </c>
      <c r="AW106" s="36">
        <f>IF(AV106="x","x",'Indicator Data'!M109/'Indicator Data'!$CC109)</f>
        <v>1.2837391802851809E-6</v>
      </c>
      <c r="AX106" s="35">
        <f t="shared" si="149"/>
        <v>0</v>
      </c>
      <c r="AY106" s="35">
        <f t="shared" si="150"/>
        <v>0.4</v>
      </c>
      <c r="AZ106" s="35" t="str">
        <f>IF('Indicator Data'!N109="No data","x",ROUND(IF('Indicator Data'!N109=0,0,IF(LOG('Indicator Data'!N109)&gt;AZ$195,10,IF(LOG('Indicator Data'!N109)&lt;AZ$194,0,10-(AZ$195-LOG('Indicator Data'!N109))/(AZ$195-AZ$194)*10))),1))</f>
        <v>x</v>
      </c>
      <c r="BA106" s="36" t="str">
        <f>IF(AZ106="x","x",'Indicator Data'!N109/'Indicator Data'!$CC109)</f>
        <v>x</v>
      </c>
      <c r="BB106" s="35" t="str">
        <f t="shared" si="151"/>
        <v>x</v>
      </c>
      <c r="BC106" s="35" t="str">
        <f t="shared" si="152"/>
        <v>x</v>
      </c>
      <c r="BD106" s="35" t="str">
        <f>IF('Indicator Data'!O109="No data","x",ROUND(IF('Indicator Data'!O109=0,0,IF(LOG('Indicator Data'!O109)&gt;BD$195,10,IF(LOG('Indicator Data'!O109)&lt;BD$194,0,10-(BD$195-LOG('Indicator Data'!O109))/(BD$195-BD$194)*10))),1))</f>
        <v>x</v>
      </c>
      <c r="BE106" s="36" t="str">
        <f>IF(BD106="x","x",'Indicator Data'!O109/'Indicator Data'!$CC109)</f>
        <v>x</v>
      </c>
      <c r="BF106" s="35" t="str">
        <f t="shared" si="153"/>
        <v>x</v>
      </c>
      <c r="BG106" s="35" t="str">
        <f t="shared" si="154"/>
        <v>x</v>
      </c>
      <c r="BH106" s="35" t="str">
        <f>IF('Indicator Data'!P109="No data","x",ROUND(IF('Indicator Data'!P109=0,0,IF(LOG('Indicator Data'!P109)&gt;BH$195,10,IF(LOG('Indicator Data'!P109)&lt;BH$194,0,10-(BH$195-LOG('Indicator Data'!P109))/(BH$195-BH$194)*10))),1))</f>
        <v>x</v>
      </c>
      <c r="BI106" s="36" t="str">
        <f>IF(BH106="x","x",'Indicator Data'!P109/'Indicator Data'!$CC109)</f>
        <v>x</v>
      </c>
      <c r="BJ106" s="35" t="str">
        <f t="shared" si="155"/>
        <v>x</v>
      </c>
      <c r="BK106" s="35" t="str">
        <f t="shared" si="156"/>
        <v>x</v>
      </c>
      <c r="BL106" s="35">
        <f t="shared" si="157"/>
        <v>0.4</v>
      </c>
      <c r="BM106" s="35">
        <f>ROUND(IF('Indicator Data'!Q109=0,0,IF(LOG('Indicator Data'!Q109)&gt;BM$195,10,IF(LOG('Indicator Data'!Q109)&lt;BM$194,0,10-(BM$195-LOG('Indicator Data'!Q109))/(BM$195-BM$194)*10))),1)</f>
        <v>9.1</v>
      </c>
      <c r="BN106" s="35">
        <f>ROUND(IF('Indicator Data'!R109=0,0,IF(LOG('Indicator Data'!R109)&gt;BN$195,10,IF(LOG('Indicator Data'!R109)&lt;BN$194,0,10-(BN$195-LOG('Indicator Data'!R109))/(BN$195-BN$194)*10))),1)</f>
        <v>9.5</v>
      </c>
      <c r="BO106" s="35">
        <f t="shared" si="158"/>
        <v>9.3666666666666671</v>
      </c>
      <c r="BP106" s="36">
        <f>'Indicator Data'!Q109/'Indicator Data'!$CC109</f>
        <v>0.80906381153261764</v>
      </c>
      <c r="BQ106" s="36">
        <f>'Indicator Data'!R109/'Indicator Data'!$CC109</f>
        <v>0.16419465742983541</v>
      </c>
      <c r="BR106" s="35">
        <f t="shared" si="200"/>
        <v>8.1</v>
      </c>
      <c r="BS106" s="35">
        <f t="shared" si="201"/>
        <v>2.1</v>
      </c>
      <c r="BT106" s="35">
        <f t="shared" si="135"/>
        <v>4.0999999999999996</v>
      </c>
      <c r="BU106" s="35">
        <f t="shared" si="159"/>
        <v>7.6</v>
      </c>
      <c r="BV106" s="35">
        <f>ROUND(IF('Indicator Data'!S109=0,0,IF(LOG('Indicator Data'!S109)&gt;BV$195,10,IF(LOG('Indicator Data'!S109)&lt;BV$194,0,10-(BV$195-LOG('Indicator Data'!S109))/(BV$195-BV$194)*10))),1)</f>
        <v>9.1</v>
      </c>
      <c r="BW106" s="35">
        <f>ROUND(IF('Indicator Data'!T109=0,0,IF(LOG('Indicator Data'!T109)&gt;BW$195,10,IF(LOG('Indicator Data'!T109)&lt;BW$194,0,10-(BW$195-LOG('Indicator Data'!T109))/(BW$195-BW$194)*10))),1)</f>
        <v>8.4</v>
      </c>
      <c r="BX106" s="35">
        <f t="shared" si="160"/>
        <v>8.6333333333333329</v>
      </c>
      <c r="BY106" s="36">
        <f>'Indicator Data'!S109/'Indicator Data'!$CC109</f>
        <v>0.73130182691978352</v>
      </c>
      <c r="BZ106" s="36">
        <f>'Indicator Data'!T109/'Indicator Data'!$CC109</f>
        <v>0.24088476022730684</v>
      </c>
      <c r="CA106" s="35">
        <f t="shared" si="202"/>
        <v>10</v>
      </c>
      <c r="CB106" s="35">
        <f t="shared" si="203"/>
        <v>2.4</v>
      </c>
      <c r="CC106" s="35">
        <f t="shared" si="161"/>
        <v>4.9333333333333336</v>
      </c>
      <c r="CD106" s="35">
        <f t="shared" si="162"/>
        <v>7.2</v>
      </c>
      <c r="CE106" s="35">
        <f t="shared" si="163"/>
        <v>7.4</v>
      </c>
      <c r="CF106" s="35">
        <f>ROUND(IF('Indicator Data'!U109=0,0,IF(LOG('Indicator Data'!U109)&gt;CF$195,10,IF(LOG('Indicator Data'!U109)&lt;CF$194,0,10-(CF$195-LOG('Indicator Data'!U109))/(CF$195-CF$194)*10))),1)</f>
        <v>9.1999999999999993</v>
      </c>
      <c r="CG106" s="36">
        <f>'Indicator Data'!U109/'Indicator Data'!$CC109</f>
        <v>0.86986481168752372</v>
      </c>
      <c r="CH106" s="35">
        <f t="shared" si="204"/>
        <v>9.6999999999999993</v>
      </c>
      <c r="CI106" s="35">
        <f t="shared" si="164"/>
        <v>9.5</v>
      </c>
      <c r="CJ106" s="35">
        <f>ROUND(IF('Indicator Data'!V109=0,0,IF(LOG('Indicator Data'!V109)&gt;CJ$195,10,IF(LOG('Indicator Data'!V109)&lt;CJ$194,0,10-(CJ$195-LOG('Indicator Data'!V109))/(CJ$195-CJ$194)*10))),1)</f>
        <v>9.1999999999999993</v>
      </c>
      <c r="CK106" s="36">
        <f>IF('Indicator Data'!V109/'Indicator Data'!$CC109&gt;1,1,'Indicator Data'!V109/'Indicator Data'!$CC109)</f>
        <v>0.90947936135821061</v>
      </c>
      <c r="CL106" s="35">
        <f t="shared" si="205"/>
        <v>9.1</v>
      </c>
      <c r="CM106" s="35">
        <f t="shared" si="165"/>
        <v>9.1999999999999993</v>
      </c>
      <c r="CN106" s="35">
        <f>ROUND(IF('Indicator Data'!W109=0,0,IF(LOG('Indicator Data'!W109)&gt;CN$195,10,IF(LOG('Indicator Data'!W109)&lt;CN$194,0,10-(CN$195-LOG('Indicator Data'!W109))/(CN$195-CN$194)*10))),1)</f>
        <v>9.1999999999999993</v>
      </c>
      <c r="CO106" s="36">
        <f>'Indicator Data'!W109/'Indicator Data'!$CC109</f>
        <v>0.96191505508859365</v>
      </c>
      <c r="CP106" s="35">
        <f t="shared" si="206"/>
        <v>9.6</v>
      </c>
      <c r="CQ106" s="35">
        <f t="shared" si="166"/>
        <v>9.4</v>
      </c>
      <c r="CR106" s="35">
        <f t="shared" si="207"/>
        <v>9</v>
      </c>
      <c r="CS106" s="35">
        <f>IF('Indicator Data'!BS109="No data","x",ROUND(IF('Indicator Data'!BS109&gt;CS$195,0,IF('Indicator Data'!BS109&lt;CS$194,10,(CS$195-'Indicator Data'!BS109)/(CS$195-CS$194)*10)),1))</f>
        <v>0</v>
      </c>
      <c r="CT106" s="35">
        <f>IF('Indicator Data'!BT109="No data","x",ROUND(IF('Indicator Data'!BT109&gt;CT$195,0,IF('Indicator Data'!BT109&lt;CT$194,10,(CT$195-'Indicator Data'!BT109)/(CT$195-CT$194)*10)),1))</f>
        <v>0.6</v>
      </c>
      <c r="CU106" s="35" t="str">
        <f>IF('Indicator Data'!AC109="No data","x",ROUND(IF('Indicator Data'!AC109&gt;CU$195,0,IF('Indicator Data'!AC109&lt;CU$194,10,(CU$195-'Indicator Data'!AC109)/(CU$195-CU$194)*10)),1))</f>
        <v>x</v>
      </c>
      <c r="CV106" s="35">
        <f t="shared" si="208"/>
        <v>0.3</v>
      </c>
      <c r="CW106" s="35">
        <f>IF('Indicator Data'!X109="No data","x",ROUND(IF(LOG('Indicator Data'!X109)&gt;CW$195,10,IF(LOG('Indicator Data'!X109)&lt;CW$194,0,10-(CW$195-LOG('Indicator Data'!X109))/(CW$195-CW$194)*10)),1))</f>
        <v>6.6</v>
      </c>
      <c r="CX106" s="35">
        <f>IF('Indicator Data'!Y109="No data","x",ROUND(IF('Indicator Data'!Y109&gt;CX$195,10,IF('Indicator Data'!Y109&lt;CX$194,0,10-(CX$195-'Indicator Data'!Y109)/(CX$195-CX$194)*10)),1))</f>
        <v>4.2</v>
      </c>
      <c r="CY106" s="35">
        <f>IF('Indicator Data'!Z109="No data","x",ROUND(IF('Indicator Data'!Z109&gt;CY$195,10,IF('Indicator Data'!Z109&lt;CY$194,0,10-(CY$195-'Indicator Data'!Z109)/(CY$195-CY$194)*10)),1))</f>
        <v>7.7</v>
      </c>
      <c r="CZ106" s="35" t="str">
        <f>IF('Indicator Data'!AA109="No data","x",ROUND(IF('Indicator Data'!AA109&gt;CZ$195,10,IF('Indicator Data'!AA109&lt;CZ$194,0,10-(CZ$195-'Indicator Data'!AA109)/(CZ$195-CZ$194)*10)),1))</f>
        <v>x</v>
      </c>
      <c r="DA106" s="35">
        <f t="shared" si="167"/>
        <v>6.2</v>
      </c>
      <c r="DB106" s="35">
        <f t="shared" si="168"/>
        <v>4.2</v>
      </c>
      <c r="DC106" s="35" t="str">
        <f>IF('Indicator Data'!AF109="No data","x",ROUND(IF('Indicator Data'!AF109&gt;DC$195,10,IF('Indicator Data'!AF109&lt;DC$194,0,10-(DC$195-'Indicator Data'!AF109)/(DC$195-DC$194)*10)),1))</f>
        <v>x</v>
      </c>
      <c r="DD106" s="35">
        <f>IF('Indicator Data'!AG109="No data","x",ROUND(IF('Indicator Data'!AG109&gt;DD$195,10,IF('Indicator Data'!AG109&lt;DD$194,0,10-(DD$195-'Indicator Data'!AG109)/(DD$195-DD$194)*10)),1))</f>
        <v>2.1</v>
      </c>
      <c r="DE106" s="35">
        <f t="shared" si="169"/>
        <v>5.2</v>
      </c>
      <c r="DF106" s="35">
        <f>IF('Indicator Data'!AB109="No data","x",ROUND(IF('Indicator Data'!AB109&gt;DF$195,10,IF('Indicator Data'!AB109&lt;DF$194,0,10-(DF$195-'Indicator Data'!AB109)/(DF$195-DF$194)*10)),1))</f>
        <v>0.1</v>
      </c>
      <c r="DG106" s="35">
        <f t="shared" si="170"/>
        <v>0.2</v>
      </c>
      <c r="DH106" s="144">
        <f>IF('Indicator Data'!AD109="No data","x",'Indicator Data'!AD109/'Indicator Data'!$CB109)</f>
        <v>9.3616764111522217E-5</v>
      </c>
      <c r="DI106" s="35">
        <f t="shared" si="171"/>
        <v>9.1</v>
      </c>
      <c r="DJ106" s="35">
        <f>IF('Indicator Data'!AE109="No data","x",ROUND(IF('Indicator Data'!AE109&gt;DJ$195,0,IF('Indicator Data'!AE109&lt;DJ$194,10,(DJ$195-'Indicator Data'!AE109)/(DJ$195-DJ$194)*10)),1))</f>
        <v>2</v>
      </c>
      <c r="DK106" s="35">
        <f t="shared" si="172"/>
        <v>5.6</v>
      </c>
      <c r="DL106" s="35">
        <f t="shared" si="173"/>
        <v>3.7</v>
      </c>
      <c r="DM106" s="37">
        <f t="shared" si="209"/>
        <v>5.3</v>
      </c>
      <c r="DN106" s="38">
        <f t="shared" si="210"/>
        <v>4.9000000000000004</v>
      </c>
      <c r="DO106" s="35">
        <f>ROUND(IF('Indicator Data'!AH109=0,0,IF('Indicator Data'!AH109&gt;DO$195,10,IF('Indicator Data'!AH109&lt;DO$194,0,10-(DO$195-'Indicator Data'!AH109)/(DO$195-DO$194)*10))),1)</f>
        <v>2.2000000000000002</v>
      </c>
      <c r="DP106" s="35">
        <f>ROUND(IF('Indicator Data'!AI109=0,0,IF(LOG('Indicator Data'!AI109)&gt;LOG(DP$195),10,IF(LOG('Indicator Data'!AI109)&lt;LOG(DP$194),0,10-(LOG(DP$195)-LOG('Indicator Data'!AI109))/(LOG(DP$195)-LOG(DP$194))*10))),1)</f>
        <v>1.6</v>
      </c>
      <c r="DQ106" s="37">
        <f t="shared" si="211"/>
        <v>1.9</v>
      </c>
      <c r="DR106" s="35">
        <f>'Indicator Data'!AJ109</f>
        <v>0</v>
      </c>
      <c r="DS106" s="35">
        <f>'Indicator Data'!AK109</f>
        <v>0</v>
      </c>
      <c r="DT106" s="37">
        <f t="shared" si="212"/>
        <v>0</v>
      </c>
      <c r="DU106" s="38">
        <f t="shared" si="213"/>
        <v>1.3</v>
      </c>
      <c r="DV106" s="13"/>
      <c r="DW106" s="83"/>
    </row>
    <row r="107" spans="1:127" s="2" customFormat="1" x14ac:dyDescent="0.3">
      <c r="A107" s="98" t="str">
        <f>'Indicator Data'!A110</f>
        <v>Maldives</v>
      </c>
      <c r="B107" s="39" t="str">
        <f>'Indicator Data'!B110</f>
        <v>MDV</v>
      </c>
      <c r="C107" s="35">
        <f>ROUND(IF('Indicator Data'!C110=0,0.1,IF(LOG('Indicator Data'!C110)&gt;C$195,10,IF(LOG('Indicator Data'!C110)&lt;C$194,0,10-(C$195-LOG('Indicator Data'!C110))/(C$195-C$194)*10))),1)</f>
        <v>0.1</v>
      </c>
      <c r="D107" s="35">
        <f>ROUND(IF('Indicator Data'!D110=0,0.1,IF(LOG('Indicator Data'!D110)&gt;D$195,10,IF(LOG('Indicator Data'!D110)&lt;D$194,0,10-(D$195-LOG('Indicator Data'!D110))/(D$195-D$194)*10))),1)</f>
        <v>0.1</v>
      </c>
      <c r="E107" s="35">
        <f t="shared" si="174"/>
        <v>0.1</v>
      </c>
      <c r="F107" s="35">
        <f>IF('Indicator Data'!E110="No data",0.1,(ROUND(IF('Indicator Data'!E110=0,0,IF(LOG('Indicator Data'!E110)&gt;F$195,10,IF(LOG('Indicator Data'!E110)&lt;F$194,0,10-(F$195-LOG('Indicator Data'!E110))/(F$195-F$194)*10))),1)))</f>
        <v>0.1</v>
      </c>
      <c r="G107" s="35">
        <f>ROUND(IF('Indicator Data'!F110=0,0,IF(LOG('Indicator Data'!F110)&gt;G$195,10,IF(LOG('Indicator Data'!F110)&lt;G$194,0,10-(G$195-LOG('Indicator Data'!F110))/(G$195-G$194)*10))),1)</f>
        <v>7.1</v>
      </c>
      <c r="H107" s="35">
        <f>ROUND(IF('Indicator Data'!G110=0,0,IF(LOG('Indicator Data'!G110)&gt;H$195,10,IF(LOG('Indicator Data'!G110)&lt;H$194,0,10-(H$195-LOG('Indicator Data'!G110))/(H$195-H$194)*10))),1)</f>
        <v>0</v>
      </c>
      <c r="I107" s="35">
        <f>ROUND(IF('Indicator Data'!H110=0,0,IF(LOG('Indicator Data'!H110)&gt;I$195,10,IF(LOG('Indicator Data'!H110)&lt;I$194,0,10-(I$195-LOG('Indicator Data'!H110))/(I$195-I$194)*10))),1)</f>
        <v>0</v>
      </c>
      <c r="J107" s="35">
        <f t="shared" si="175"/>
        <v>0</v>
      </c>
      <c r="K107" s="35">
        <f>ROUND(IF('Indicator Data'!I110=0,0,IF(LOG('Indicator Data'!I110)&gt;K$195,10,IF(LOG('Indicator Data'!I110)&lt;K$194,0,10-(K$195-LOG('Indicator Data'!I110))/(K$195-K$194)*10))),1)</f>
        <v>0</v>
      </c>
      <c r="L107" s="35">
        <f t="shared" si="176"/>
        <v>0</v>
      </c>
      <c r="M107" s="35">
        <f>ROUND(IF('Indicator Data'!J110=0,0,IF(LOG('Indicator Data'!J110)&gt;M$195,10,IF(LOG('Indicator Data'!J110)&lt;M$194,0,10-(M$195-LOG('Indicator Data'!J110))/(M$195-M$194)*10))),1)</f>
        <v>0</v>
      </c>
      <c r="N107" s="36">
        <f>'Indicator Data'!C110/'Indicator Data'!$CC110</f>
        <v>0</v>
      </c>
      <c r="O107" s="36">
        <f>'Indicator Data'!D110/'Indicator Data'!$CC110</f>
        <v>0</v>
      </c>
      <c r="P107" s="36" t="str">
        <f>IF(F107=0.1,"x",'Indicator Data'!E110/'Indicator Data'!$CC110)</f>
        <v>x</v>
      </c>
      <c r="Q107" s="36">
        <f>'Indicator Data'!F110/'Indicator Data'!$CC110</f>
        <v>5.238837695960754E-4</v>
      </c>
      <c r="R107" s="36">
        <f>'Indicator Data'!G110/'Indicator Data'!$CC110</f>
        <v>0</v>
      </c>
      <c r="S107" s="36">
        <f>'Indicator Data'!H110/'Indicator Data'!$CC110</f>
        <v>0</v>
      </c>
      <c r="T107" s="36">
        <f>'Indicator Data'!I110/'Indicator Data'!$CC110</f>
        <v>0</v>
      </c>
      <c r="U107" s="36">
        <f>'Indicator Data'!J110/'Indicator Data'!$CC110</f>
        <v>0</v>
      </c>
      <c r="V107" s="35">
        <f t="shared" si="177"/>
        <v>0</v>
      </c>
      <c r="W107" s="35">
        <f t="shared" si="178"/>
        <v>0</v>
      </c>
      <c r="X107" s="35">
        <f t="shared" si="179"/>
        <v>0</v>
      </c>
      <c r="Y107" s="35">
        <f t="shared" si="180"/>
        <v>0.1</v>
      </c>
      <c r="Z107" s="35">
        <f t="shared" si="181"/>
        <v>10</v>
      </c>
      <c r="AA107" s="35">
        <f t="shared" si="182"/>
        <v>0</v>
      </c>
      <c r="AB107" s="35">
        <f t="shared" si="183"/>
        <v>0</v>
      </c>
      <c r="AC107" s="35">
        <f t="shared" si="184"/>
        <v>0</v>
      </c>
      <c r="AD107" s="35">
        <f t="shared" si="185"/>
        <v>0</v>
      </c>
      <c r="AE107" s="35">
        <f t="shared" si="186"/>
        <v>0</v>
      </c>
      <c r="AF107" s="35">
        <f t="shared" si="187"/>
        <v>0</v>
      </c>
      <c r="AG107" s="35">
        <f>ROUND(IF('Indicator Data'!K110=0,0,IF('Indicator Data'!K110&gt;AG$195,10,IF('Indicator Data'!K110&lt;AG$194,0,10-(AG$195-'Indicator Data'!K110)/(AG$195-AG$194)*10))),1)</f>
        <v>0</v>
      </c>
      <c r="AH107" s="35">
        <f t="shared" si="188"/>
        <v>0.1</v>
      </c>
      <c r="AI107" s="35">
        <f t="shared" si="189"/>
        <v>0.1</v>
      </c>
      <c r="AJ107" s="35">
        <f t="shared" si="190"/>
        <v>0</v>
      </c>
      <c r="AK107" s="35">
        <f t="shared" si="191"/>
        <v>0</v>
      </c>
      <c r="AL107" s="35">
        <f t="shared" si="192"/>
        <v>0</v>
      </c>
      <c r="AM107" s="35">
        <f t="shared" si="193"/>
        <v>0</v>
      </c>
      <c r="AN107" s="35">
        <f t="shared" si="194"/>
        <v>0</v>
      </c>
      <c r="AO107" s="143">
        <f t="shared" si="195"/>
        <v>0.1</v>
      </c>
      <c r="AP107" s="143">
        <f t="shared" si="148"/>
        <v>0.1</v>
      </c>
      <c r="AQ107" s="143">
        <f t="shared" si="196"/>
        <v>9</v>
      </c>
      <c r="AR107" s="143">
        <f t="shared" si="197"/>
        <v>0</v>
      </c>
      <c r="AS107" s="35">
        <f t="shared" si="198"/>
        <v>0</v>
      </c>
      <c r="AT107" s="35" t="str">
        <f>IF('Indicator Data'!L110="No data","x",IF('Indicator Data'!CD110&lt;1000,"x",ROUND((IF('Indicator Data'!L110&gt;AT$195,10,IF('Indicator Data'!L110&lt;AT$194,0,10-(AT$195-'Indicator Data'!L110)/(AT$195-AT$194)*10))),1)))</f>
        <v>x</v>
      </c>
      <c r="AU107" s="143">
        <f t="shared" si="199"/>
        <v>0</v>
      </c>
      <c r="AV107" s="35" t="str">
        <f>IF('Indicator Data'!M110="No data","x",ROUND(IF('Indicator Data'!M110=0,0,IF(LOG('Indicator Data'!M110)&gt;AV$195,10,IF(LOG('Indicator Data'!M110)&lt;AV$194,0,10-(AV$195-LOG('Indicator Data'!M110))/(AV$195-AV$194)*10))),1))</f>
        <v>x</v>
      </c>
      <c r="AW107" s="36" t="str">
        <f>IF(AV107="x","x",'Indicator Data'!M110/'Indicator Data'!$CC110)</f>
        <v>x</v>
      </c>
      <c r="AX107" s="35" t="str">
        <f t="shared" si="149"/>
        <v>x</v>
      </c>
      <c r="AY107" s="35" t="str">
        <f t="shared" si="150"/>
        <v>x</v>
      </c>
      <c r="AZ107" s="35" t="str">
        <f>IF('Indicator Data'!N110="No data","x",ROUND(IF('Indicator Data'!N110=0,0,IF(LOG('Indicator Data'!N110)&gt;AZ$195,10,IF(LOG('Indicator Data'!N110)&lt;AZ$194,0,10-(AZ$195-LOG('Indicator Data'!N110))/(AZ$195-AZ$194)*10))),1))</f>
        <v>x</v>
      </c>
      <c r="BA107" s="36" t="str">
        <f>IF(AZ107="x","x",'Indicator Data'!N110/'Indicator Data'!$CC110)</f>
        <v>x</v>
      </c>
      <c r="BB107" s="35" t="str">
        <f t="shared" si="151"/>
        <v>x</v>
      </c>
      <c r="BC107" s="35" t="str">
        <f t="shared" si="152"/>
        <v>x</v>
      </c>
      <c r="BD107" s="35" t="str">
        <f>IF('Indicator Data'!O110="No data","x",ROUND(IF('Indicator Data'!O110=0,0,IF(LOG('Indicator Data'!O110)&gt;BD$195,10,IF(LOG('Indicator Data'!O110)&lt;BD$194,0,10-(BD$195-LOG('Indicator Data'!O110))/(BD$195-BD$194)*10))),1))</f>
        <v>x</v>
      </c>
      <c r="BE107" s="36" t="str">
        <f>IF(BD107="x","x",'Indicator Data'!O110/'Indicator Data'!$CC110)</f>
        <v>x</v>
      </c>
      <c r="BF107" s="35" t="str">
        <f t="shared" si="153"/>
        <v>x</v>
      </c>
      <c r="BG107" s="35" t="str">
        <f t="shared" si="154"/>
        <v>x</v>
      </c>
      <c r="BH107" s="35" t="str">
        <f>IF('Indicator Data'!P110="No data","x",ROUND(IF('Indicator Data'!P110=0,0,IF(LOG('Indicator Data'!P110)&gt;BH$195,10,IF(LOG('Indicator Data'!P110)&lt;BH$194,0,10-(BH$195-LOG('Indicator Data'!P110))/(BH$195-BH$194)*10))),1))</f>
        <v>x</v>
      </c>
      <c r="BI107" s="36" t="str">
        <f>IF(BH107="x","x",'Indicator Data'!P110/'Indicator Data'!$CC110)</f>
        <v>x</v>
      </c>
      <c r="BJ107" s="35" t="str">
        <f t="shared" si="155"/>
        <v>x</v>
      </c>
      <c r="BK107" s="35" t="str">
        <f t="shared" si="156"/>
        <v>x</v>
      </c>
      <c r="BL107" s="35" t="str">
        <f t="shared" si="157"/>
        <v>x</v>
      </c>
      <c r="BM107" s="35">
        <f>ROUND(IF('Indicator Data'!Q110=0,0,IF(LOG('Indicator Data'!Q110)&gt;BM$195,10,IF(LOG('Indicator Data'!Q110)&lt;BM$194,0,10-(BM$195-LOG('Indicator Data'!Q110))/(BM$195-BM$194)*10))),1)</f>
        <v>0</v>
      </c>
      <c r="BN107" s="35">
        <f>ROUND(IF('Indicator Data'!R110=0,0,IF(LOG('Indicator Data'!R110)&gt;BN$195,10,IF(LOG('Indicator Data'!R110)&lt;BN$194,0,10-(BN$195-LOG('Indicator Data'!R110))/(BN$195-BN$194)*10))),1)</f>
        <v>0</v>
      </c>
      <c r="BO107" s="35">
        <f t="shared" si="158"/>
        <v>0</v>
      </c>
      <c r="BP107" s="36">
        <f>'Indicator Data'!Q110/'Indicator Data'!$CC110</f>
        <v>0</v>
      </c>
      <c r="BQ107" s="36">
        <f>'Indicator Data'!R110/'Indicator Data'!$CC110</f>
        <v>0</v>
      </c>
      <c r="BR107" s="35">
        <f t="shared" si="200"/>
        <v>0</v>
      </c>
      <c r="BS107" s="35">
        <f t="shared" si="201"/>
        <v>0</v>
      </c>
      <c r="BT107" s="35">
        <f t="shared" si="135"/>
        <v>0</v>
      </c>
      <c r="BU107" s="35">
        <f t="shared" si="159"/>
        <v>0</v>
      </c>
      <c r="BV107" s="35">
        <f>ROUND(IF('Indicator Data'!S110=0,0,IF(LOG('Indicator Data'!S110)&gt;BV$195,10,IF(LOG('Indicator Data'!S110)&lt;BV$194,0,10-(BV$195-LOG('Indicator Data'!S110))/(BV$195-BV$194)*10))),1)</f>
        <v>0</v>
      </c>
      <c r="BW107" s="35">
        <f>ROUND(IF('Indicator Data'!T110=0,0,IF(LOG('Indicator Data'!T110)&gt;BW$195,10,IF(LOG('Indicator Data'!T110)&lt;BW$194,0,10-(BW$195-LOG('Indicator Data'!T110))/(BW$195-BW$194)*10))),1)</f>
        <v>0</v>
      </c>
      <c r="BX107" s="35">
        <f t="shared" si="160"/>
        <v>0</v>
      </c>
      <c r="BY107" s="36">
        <f>'Indicator Data'!S110/'Indicator Data'!$CC110</f>
        <v>0</v>
      </c>
      <c r="BZ107" s="36">
        <f>'Indicator Data'!T110/'Indicator Data'!$CC110</f>
        <v>0</v>
      </c>
      <c r="CA107" s="35">
        <f t="shared" si="202"/>
        <v>0</v>
      </c>
      <c r="CB107" s="35">
        <f t="shared" si="203"/>
        <v>0</v>
      </c>
      <c r="CC107" s="35">
        <f t="shared" si="161"/>
        <v>0</v>
      </c>
      <c r="CD107" s="35">
        <f t="shared" si="162"/>
        <v>0</v>
      </c>
      <c r="CE107" s="35">
        <f t="shared" si="163"/>
        <v>0</v>
      </c>
      <c r="CF107" s="35">
        <f>ROUND(IF('Indicator Data'!U110=0,0,IF(LOG('Indicator Data'!U110)&gt;CF$195,10,IF(LOG('Indicator Data'!U110)&lt;CF$194,0,10-(CF$195-LOG('Indicator Data'!U110))/(CF$195-CF$194)*10))),1)</f>
        <v>0</v>
      </c>
      <c r="CG107" s="36">
        <f>'Indicator Data'!U110/'Indicator Data'!$CC110</f>
        <v>0</v>
      </c>
      <c r="CH107" s="35">
        <f t="shared" si="204"/>
        <v>0</v>
      </c>
      <c r="CI107" s="35">
        <f t="shared" si="164"/>
        <v>0</v>
      </c>
      <c r="CJ107" s="35">
        <f>ROUND(IF('Indicator Data'!V110=0,0,IF(LOG('Indicator Data'!V110)&gt;CJ$195,10,IF(LOG('Indicator Data'!V110)&lt;CJ$194,0,10-(CJ$195-LOG('Indicator Data'!V110))/(CJ$195-CJ$194)*10))),1)</f>
        <v>4.5999999999999996</v>
      </c>
      <c r="CK107" s="36">
        <f>IF('Indicator Data'!V110/'Indicator Data'!$CC110&gt;1,1,'Indicator Data'!V110/'Indicator Data'!$CC110)</f>
        <v>4.3116926445799203E-2</v>
      </c>
      <c r="CL107" s="35">
        <f t="shared" si="205"/>
        <v>0.4</v>
      </c>
      <c r="CM107" s="35">
        <f t="shared" si="165"/>
        <v>2.8</v>
      </c>
      <c r="CN107" s="35">
        <f>ROUND(IF('Indicator Data'!W110=0,0,IF(LOG('Indicator Data'!W110)&gt;CN$195,10,IF(LOG('Indicator Data'!W110)&lt;CN$194,0,10-(CN$195-LOG('Indicator Data'!W110))/(CN$195-CN$194)*10))),1)</f>
        <v>0</v>
      </c>
      <c r="CO107" s="36">
        <f>'Indicator Data'!W110/'Indicator Data'!$CC110</f>
        <v>0</v>
      </c>
      <c r="CP107" s="35">
        <f t="shared" si="206"/>
        <v>0</v>
      </c>
      <c r="CQ107" s="35">
        <f t="shared" si="166"/>
        <v>0</v>
      </c>
      <c r="CR107" s="35">
        <f t="shared" si="207"/>
        <v>0.8</v>
      </c>
      <c r="CS107" s="35">
        <f>IF('Indicator Data'!BS110="No data","x",ROUND(IF('Indicator Data'!BS110&gt;CS$195,0,IF('Indicator Data'!BS110&lt;CS$194,10,(CS$195-'Indicator Data'!BS110)/(CS$195-CS$194)*10)),1))</f>
        <v>0.1</v>
      </c>
      <c r="CT107" s="35">
        <f>IF('Indicator Data'!BT110="No data","x",ROUND(IF('Indicator Data'!BT110&gt;CT$195,0,IF('Indicator Data'!BT110&lt;CT$194,10,(CT$195-'Indicator Data'!BT110)/(CT$195-CT$194)*10)),1))</f>
        <v>0.1</v>
      </c>
      <c r="CU107" s="35">
        <f>IF('Indicator Data'!AC110="No data","x",ROUND(IF('Indicator Data'!AC110&gt;CU$195,0,IF('Indicator Data'!AC110&lt;CU$194,10,(CU$195-'Indicator Data'!AC110)/(CU$195-CU$194)*10)),1))</f>
        <v>0.4</v>
      </c>
      <c r="CV107" s="35">
        <f t="shared" si="208"/>
        <v>0.2</v>
      </c>
      <c r="CW107" s="35">
        <f>IF('Indicator Data'!X110="No data","x",ROUND(IF(LOG('Indicator Data'!X110)&gt;CW$195,10,IF(LOG('Indicator Data'!X110)&lt;CW$194,0,10-(CW$195-LOG('Indicator Data'!X110))/(CW$195-CW$194)*10)),1))</f>
        <v>10</v>
      </c>
      <c r="CX107" s="35">
        <f>IF('Indicator Data'!Y110="No data","x",ROUND(IF('Indicator Data'!Y110&gt;CX$195,10,IF('Indicator Data'!Y110&lt;CX$194,0,10-(CX$195-'Indicator Data'!Y110)/(CX$195-CX$194)*10)),1))</f>
        <v>8</v>
      </c>
      <c r="CY107" s="35">
        <f>IF('Indicator Data'!Z110="No data","x",ROUND(IF('Indicator Data'!Z110&gt;CY$195,10,IF('Indicator Data'!Z110&lt;CY$194,0,10-(CY$195-'Indicator Data'!Z110)/(CY$195-CY$194)*10)),1))</f>
        <v>4</v>
      </c>
      <c r="CZ107" s="35">
        <f>IF('Indicator Data'!AA110="No data","x",ROUND(IF('Indicator Data'!AA110&gt;CZ$195,10,IF('Indicator Data'!AA110&lt;CZ$194,0,10-(CZ$195-'Indicator Data'!AA110)/(CZ$195-CZ$194)*10)),1))</f>
        <v>8.5</v>
      </c>
      <c r="DA107" s="35">
        <f t="shared" si="167"/>
        <v>7.6</v>
      </c>
      <c r="DB107" s="35">
        <f t="shared" si="168"/>
        <v>5.0999999999999996</v>
      </c>
      <c r="DC107" s="35">
        <f>IF('Indicator Data'!AF110="No data","x",ROUND(IF('Indicator Data'!AF110&gt;DC$195,10,IF('Indicator Data'!AF110&lt;DC$194,0,10-(DC$195-'Indicator Data'!AF110)/(DC$195-DC$194)*10)),1))</f>
        <v>3.3</v>
      </c>
      <c r="DD107" s="35">
        <f>IF('Indicator Data'!AG110="No data","x",ROUND(IF('Indicator Data'!AG110&gt;DD$195,10,IF('Indicator Data'!AG110&lt;DD$194,0,10-(DD$195-'Indicator Data'!AG110)/(DD$195-DD$194)*10)),1))</f>
        <v>1.1000000000000001</v>
      </c>
      <c r="DE107" s="35">
        <f t="shared" si="169"/>
        <v>5.8</v>
      </c>
      <c r="DF107" s="35">
        <f>IF('Indicator Data'!AB110="No data","x",ROUND(IF('Indicator Data'!AB110&gt;DF$195,10,IF('Indicator Data'!AB110&lt;DF$194,0,10-(DF$195-'Indicator Data'!AB110)/(DF$195-DF$194)*10)),1))</f>
        <v>0</v>
      </c>
      <c r="DG107" s="35">
        <f t="shared" si="170"/>
        <v>0.2</v>
      </c>
      <c r="DH107" s="144" t="str">
        <f>IF('Indicator Data'!AD110="No data","x",'Indicator Data'!AD110/'Indicator Data'!$CB110)</f>
        <v>x</v>
      </c>
      <c r="DI107" s="35" t="str">
        <f t="shared" si="171"/>
        <v>x</v>
      </c>
      <c r="DJ107" s="35">
        <f>IF('Indicator Data'!AE110="No data","x",ROUND(IF('Indicator Data'!AE110&gt;DJ$195,0,IF('Indicator Data'!AE110&lt;DJ$194,10,(DJ$195-'Indicator Data'!AE110)/(DJ$195-DJ$194)*10)),1))</f>
        <v>2</v>
      </c>
      <c r="DK107" s="35">
        <f t="shared" si="172"/>
        <v>2</v>
      </c>
      <c r="DL107" s="35">
        <f t="shared" si="173"/>
        <v>2.7</v>
      </c>
      <c r="DM107" s="37">
        <f t="shared" si="209"/>
        <v>3.1</v>
      </c>
      <c r="DN107" s="38">
        <f t="shared" si="210"/>
        <v>3.2</v>
      </c>
      <c r="DO107" s="35">
        <f>ROUND(IF('Indicator Data'!AH110=0,0,IF('Indicator Data'!AH110&gt;DO$195,10,IF('Indicator Data'!AH110&lt;DO$194,0,10-(DO$195-'Indicator Data'!AH110)/(DO$195-DO$194)*10))),1)</f>
        <v>0.2</v>
      </c>
      <c r="DP107" s="35">
        <f>ROUND(IF('Indicator Data'!AI110=0,0,IF(LOG('Indicator Data'!AI110)&gt;LOG(DP$195),10,IF(LOG('Indicator Data'!AI110)&lt;LOG(DP$194),0,10-(LOG(DP$195)-LOG('Indicator Data'!AI110))/(LOG(DP$195)-LOG(DP$194))*10))),1)</f>
        <v>0.7</v>
      </c>
      <c r="DQ107" s="37">
        <f t="shared" si="211"/>
        <v>0.5</v>
      </c>
      <c r="DR107" s="35">
        <f>'Indicator Data'!AJ110</f>
        <v>0</v>
      </c>
      <c r="DS107" s="35">
        <f>'Indicator Data'!AK110</f>
        <v>0</v>
      </c>
      <c r="DT107" s="37">
        <f t="shared" si="212"/>
        <v>0</v>
      </c>
      <c r="DU107" s="38">
        <f t="shared" si="213"/>
        <v>0.4</v>
      </c>
      <c r="DV107" s="13"/>
      <c r="DW107" s="83"/>
    </row>
    <row r="108" spans="1:127" s="2" customFormat="1" x14ac:dyDescent="0.3">
      <c r="A108" s="98" t="str">
        <f>'Indicator Data'!A111</f>
        <v>Mali</v>
      </c>
      <c r="B108" s="39" t="str">
        <f>'Indicator Data'!B111</f>
        <v>MLI</v>
      </c>
      <c r="C108" s="35">
        <f>ROUND(IF('Indicator Data'!C111=0,0.1,IF(LOG('Indicator Data'!C111)&gt;C$195,10,IF(LOG('Indicator Data'!C111)&lt;C$194,0,10-(C$195-LOG('Indicator Data'!C111))/(C$195-C$194)*10))),1)</f>
        <v>0.1</v>
      </c>
      <c r="D108" s="35">
        <f>ROUND(IF('Indicator Data'!D111=0,0.1,IF(LOG('Indicator Data'!D111)&gt;D$195,10,IF(LOG('Indicator Data'!D111)&lt;D$194,0,10-(D$195-LOG('Indicator Data'!D111))/(D$195-D$194)*10))),1)</f>
        <v>0.1</v>
      </c>
      <c r="E108" s="35">
        <f t="shared" si="174"/>
        <v>0.1</v>
      </c>
      <c r="F108" s="35">
        <f>IF('Indicator Data'!E111="No data",0.1,(ROUND(IF('Indicator Data'!E111=0,0,IF(LOG('Indicator Data'!E111)&gt;F$195,10,IF(LOG('Indicator Data'!E111)&lt;F$194,0,10-(F$195-LOG('Indicator Data'!E111))/(F$195-F$194)*10))),1)))</f>
        <v>7.9</v>
      </c>
      <c r="G108" s="35">
        <f>ROUND(IF('Indicator Data'!F111=0,0,IF(LOG('Indicator Data'!F111)&gt;G$195,10,IF(LOG('Indicator Data'!F111)&lt;G$194,0,10-(G$195-LOG('Indicator Data'!F111))/(G$195-G$194)*10))),1)</f>
        <v>0</v>
      </c>
      <c r="H108" s="35">
        <f>ROUND(IF('Indicator Data'!G111=0,0,IF(LOG('Indicator Data'!G111)&gt;H$195,10,IF(LOG('Indicator Data'!G111)&lt;H$194,0,10-(H$195-LOG('Indicator Data'!G111))/(H$195-H$194)*10))),1)</f>
        <v>0</v>
      </c>
      <c r="I108" s="35">
        <f>ROUND(IF('Indicator Data'!H111=0,0,IF(LOG('Indicator Data'!H111)&gt;I$195,10,IF(LOG('Indicator Data'!H111)&lt;I$194,0,10-(I$195-LOG('Indicator Data'!H111))/(I$195-I$194)*10))),1)</f>
        <v>0</v>
      </c>
      <c r="J108" s="35">
        <f t="shared" si="175"/>
        <v>0</v>
      </c>
      <c r="K108" s="35">
        <f>ROUND(IF('Indicator Data'!I111=0,0,IF(LOG('Indicator Data'!I111)&gt;K$195,10,IF(LOG('Indicator Data'!I111)&lt;K$194,0,10-(K$195-LOG('Indicator Data'!I111))/(K$195-K$194)*10))),1)</f>
        <v>0</v>
      </c>
      <c r="L108" s="35">
        <f t="shared" si="176"/>
        <v>0</v>
      </c>
      <c r="M108" s="35">
        <f>ROUND(IF('Indicator Data'!J111=0,0,IF(LOG('Indicator Data'!J111)&gt;M$195,10,IF(LOG('Indicator Data'!J111)&lt;M$194,0,10-(M$195-LOG('Indicator Data'!J111))/(M$195-M$194)*10))),1)</f>
        <v>10</v>
      </c>
      <c r="N108" s="36">
        <f>'Indicator Data'!C111/'Indicator Data'!$CC111</f>
        <v>0</v>
      </c>
      <c r="O108" s="36">
        <f>'Indicator Data'!D111/'Indicator Data'!$CC111</f>
        <v>0</v>
      </c>
      <c r="P108" s="36">
        <f>IF(F108=0.1,"x",'Indicator Data'!E111/'Indicator Data'!$CC111)</f>
        <v>8.3602789375283783E-3</v>
      </c>
      <c r="Q108" s="36">
        <f>'Indicator Data'!F111/'Indicator Data'!$CC111</f>
        <v>0</v>
      </c>
      <c r="R108" s="36">
        <f>'Indicator Data'!G111/'Indicator Data'!$CC111</f>
        <v>0</v>
      </c>
      <c r="S108" s="36">
        <f>'Indicator Data'!H111/'Indicator Data'!$CC111</f>
        <v>0</v>
      </c>
      <c r="T108" s="36">
        <f>'Indicator Data'!I111/'Indicator Data'!$CC111</f>
        <v>0</v>
      </c>
      <c r="U108" s="36">
        <f>'Indicator Data'!J111/'Indicator Data'!$CC111</f>
        <v>8.804999946621565E-3</v>
      </c>
      <c r="V108" s="35">
        <f t="shared" si="177"/>
        <v>0</v>
      </c>
      <c r="W108" s="35">
        <f t="shared" si="178"/>
        <v>0</v>
      </c>
      <c r="X108" s="35">
        <f t="shared" si="179"/>
        <v>0</v>
      </c>
      <c r="Y108" s="35">
        <f t="shared" si="180"/>
        <v>5.6</v>
      </c>
      <c r="Z108" s="35">
        <f t="shared" si="181"/>
        <v>0</v>
      </c>
      <c r="AA108" s="35">
        <f t="shared" si="182"/>
        <v>0</v>
      </c>
      <c r="AB108" s="35">
        <f t="shared" si="183"/>
        <v>0</v>
      </c>
      <c r="AC108" s="35">
        <f t="shared" si="184"/>
        <v>0</v>
      </c>
      <c r="AD108" s="35">
        <f t="shared" si="185"/>
        <v>0</v>
      </c>
      <c r="AE108" s="35">
        <f t="shared" si="186"/>
        <v>0</v>
      </c>
      <c r="AF108" s="35">
        <f t="shared" si="187"/>
        <v>2.9</v>
      </c>
      <c r="AG108" s="35">
        <f>ROUND(IF('Indicator Data'!K111=0,0,IF('Indicator Data'!K111&gt;AG$195,10,IF('Indicator Data'!K111&lt;AG$194,0,10-(AG$195-'Indicator Data'!K111)/(AG$195-AG$194)*10))),1)</f>
        <v>5.7</v>
      </c>
      <c r="AH108" s="35">
        <f t="shared" si="188"/>
        <v>0.1</v>
      </c>
      <c r="AI108" s="35">
        <f t="shared" si="189"/>
        <v>0.1</v>
      </c>
      <c r="AJ108" s="35">
        <f t="shared" si="190"/>
        <v>0</v>
      </c>
      <c r="AK108" s="35">
        <f t="shared" si="191"/>
        <v>0</v>
      </c>
      <c r="AL108" s="35">
        <f t="shared" si="192"/>
        <v>0</v>
      </c>
      <c r="AM108" s="35">
        <f t="shared" si="193"/>
        <v>0</v>
      </c>
      <c r="AN108" s="35">
        <f t="shared" si="194"/>
        <v>8.1</v>
      </c>
      <c r="AO108" s="143">
        <f t="shared" si="195"/>
        <v>0.1</v>
      </c>
      <c r="AP108" s="143">
        <f t="shared" si="148"/>
        <v>6.9</v>
      </c>
      <c r="AQ108" s="143">
        <f t="shared" si="196"/>
        <v>0</v>
      </c>
      <c r="AR108" s="143">
        <f t="shared" si="197"/>
        <v>0</v>
      </c>
      <c r="AS108" s="35">
        <f t="shared" si="198"/>
        <v>6.9</v>
      </c>
      <c r="AT108" s="35">
        <f>IF('Indicator Data'!L111="No data","x",IF('Indicator Data'!CD111&lt;1000,"x",ROUND((IF('Indicator Data'!L111&gt;AT$195,10,IF('Indicator Data'!L111&lt;AT$194,0,10-(AT$195-'Indicator Data'!L111)/(AT$195-AT$194)*10))),1)))</f>
        <v>8.3000000000000007</v>
      </c>
      <c r="AU108" s="143">
        <f t="shared" si="199"/>
        <v>7.6</v>
      </c>
      <c r="AV108" s="35">
        <f>IF('Indicator Data'!M111="No data","x",ROUND(IF('Indicator Data'!M111=0,0,IF(LOG('Indicator Data'!M111)&gt;AV$195,10,IF(LOG('Indicator Data'!M111)&lt;AV$194,0,10-(AV$195-LOG('Indicator Data'!M111))/(AV$195-AV$194)*10))),1))</f>
        <v>8.5</v>
      </c>
      <c r="AW108" s="36">
        <f>IF(AV108="x","x",'Indicator Data'!M111/'Indicator Data'!$CC111)</f>
        <v>0.5343225195637642</v>
      </c>
      <c r="AX108" s="35">
        <f t="shared" si="149"/>
        <v>5.9</v>
      </c>
      <c r="AY108" s="35">
        <f t="shared" si="150"/>
        <v>7.4</v>
      </c>
      <c r="AZ108" s="35">
        <f>IF('Indicator Data'!N111="No data","x",ROUND(IF('Indicator Data'!N111=0,0,IF(LOG('Indicator Data'!N111)&gt;AZ$195,10,IF(LOG('Indicator Data'!N111)&lt;AZ$194,0,10-(AZ$195-LOG('Indicator Data'!N111))/(AZ$195-AZ$194)*10))),1))</f>
        <v>0</v>
      </c>
      <c r="BA108" s="36">
        <f>IF(AZ108="x","x",'Indicator Data'!N111/'Indicator Data'!$CC111)</f>
        <v>0</v>
      </c>
      <c r="BB108" s="35">
        <f t="shared" si="151"/>
        <v>0</v>
      </c>
      <c r="BC108" s="35">
        <f t="shared" si="152"/>
        <v>0</v>
      </c>
      <c r="BD108" s="35">
        <f>IF('Indicator Data'!O111="No data","x",ROUND(IF('Indicator Data'!O111=0,0,IF(LOG('Indicator Data'!O111)&gt;BD$195,10,IF(LOG('Indicator Data'!O111)&lt;BD$194,0,10-(BD$195-LOG('Indicator Data'!O111))/(BD$195-BD$194)*10))),1))</f>
        <v>8.6999999999999993</v>
      </c>
      <c r="BE108" s="36">
        <f>IF(BD108="x","x",'Indicator Data'!O111/'Indicator Data'!$CC111)</f>
        <v>9.1516100645152212E-2</v>
      </c>
      <c r="BF108" s="35">
        <f t="shared" si="153"/>
        <v>9.1999999999999993</v>
      </c>
      <c r="BG108" s="35">
        <f t="shared" si="154"/>
        <v>9</v>
      </c>
      <c r="BH108" s="35">
        <f>IF('Indicator Data'!P111="No data","x",ROUND(IF('Indicator Data'!P111=0,0,IF(LOG('Indicator Data'!P111)&gt;BH$195,10,IF(LOG('Indicator Data'!P111)&lt;BH$194,0,10-(BH$195-LOG('Indicator Data'!P111))/(BH$195-BH$194)*10))),1))</f>
        <v>0</v>
      </c>
      <c r="BI108" s="36">
        <f>IF(BH108="x","x",'Indicator Data'!P111/'Indicator Data'!$CC111)</f>
        <v>0</v>
      </c>
      <c r="BJ108" s="35">
        <f t="shared" si="155"/>
        <v>0</v>
      </c>
      <c r="BK108" s="35">
        <f t="shared" si="156"/>
        <v>0</v>
      </c>
      <c r="BL108" s="35">
        <f t="shared" si="157"/>
        <v>5.5</v>
      </c>
      <c r="BM108" s="35">
        <f>ROUND(IF('Indicator Data'!Q111=0,0,IF(LOG('Indicator Data'!Q111)&gt;BM$195,10,IF(LOG('Indicator Data'!Q111)&lt;BM$194,0,10-(BM$195-LOG('Indicator Data'!Q111))/(BM$195-BM$194)*10))),1)</f>
        <v>8.9</v>
      </c>
      <c r="BN108" s="35">
        <f>ROUND(IF('Indicator Data'!R111=0,0,IF(LOG('Indicator Data'!R111)&gt;BN$195,10,IF(LOG('Indicator Data'!R111)&lt;BN$194,0,10-(BN$195-LOG('Indicator Data'!R111))/(BN$195-BN$194)*10))),1)</f>
        <v>0</v>
      </c>
      <c r="BO108" s="35">
        <f t="shared" si="158"/>
        <v>2.9666666666666668</v>
      </c>
      <c r="BP108" s="36">
        <f>'Indicator Data'!Q111/'Indicator Data'!$CC111</f>
        <v>0.99034219438063642</v>
      </c>
      <c r="BQ108" s="36">
        <f>'Indicator Data'!R111/'Indicator Data'!$CC111</f>
        <v>0</v>
      </c>
      <c r="BR108" s="35">
        <f t="shared" si="200"/>
        <v>9.9</v>
      </c>
      <c r="BS108" s="35">
        <f t="shared" si="201"/>
        <v>0</v>
      </c>
      <c r="BT108" s="35">
        <f t="shared" si="135"/>
        <v>3.3000000000000003</v>
      </c>
      <c r="BU108" s="35">
        <f t="shared" si="159"/>
        <v>3.1</v>
      </c>
      <c r="BV108" s="35">
        <f>ROUND(IF('Indicator Data'!S111=0,0,IF(LOG('Indicator Data'!S111)&gt;BV$195,10,IF(LOG('Indicator Data'!S111)&lt;BV$194,0,10-(BV$195-LOG('Indicator Data'!S111))/(BV$195-BV$194)*10))),1)</f>
        <v>7</v>
      </c>
      <c r="BW108" s="35">
        <f>ROUND(IF('Indicator Data'!T111=0,0,IF(LOG('Indicator Data'!T111)&gt;BW$195,10,IF(LOG('Indicator Data'!T111)&lt;BW$194,0,10-(BW$195-LOG('Indicator Data'!T111))/(BW$195-BW$194)*10))),1)</f>
        <v>8.9</v>
      </c>
      <c r="BX108" s="35">
        <f t="shared" si="160"/>
        <v>8.2666666666666675</v>
      </c>
      <c r="BY108" s="36">
        <f>'Indicator Data'!S111/'Indicator Data'!$CC111</f>
        <v>4.5787226290718942E-2</v>
      </c>
      <c r="BZ108" s="36">
        <f>'Indicator Data'!T111/'Indicator Data'!$CC111</f>
        <v>0.94455496808991746</v>
      </c>
      <c r="CA108" s="35">
        <f t="shared" si="202"/>
        <v>0.8</v>
      </c>
      <c r="CB108" s="35">
        <f t="shared" si="203"/>
        <v>9.4</v>
      </c>
      <c r="CC108" s="35">
        <f t="shared" si="161"/>
        <v>6.5333333333333341</v>
      </c>
      <c r="CD108" s="35">
        <f t="shared" si="162"/>
        <v>7.5</v>
      </c>
      <c r="CE108" s="35">
        <f t="shared" si="163"/>
        <v>5.7</v>
      </c>
      <c r="CF108" s="35">
        <f>ROUND(IF('Indicator Data'!U111=0,0,IF(LOG('Indicator Data'!U111)&gt;CF$195,10,IF(LOG('Indicator Data'!U111)&lt;CF$194,0,10-(CF$195-LOG('Indicator Data'!U111))/(CF$195-CF$194)*10))),1)</f>
        <v>7.9</v>
      </c>
      <c r="CG108" s="36">
        <f>'Indicator Data'!U111/'Indicator Data'!$CC111</f>
        <v>0.19262596231664222</v>
      </c>
      <c r="CH108" s="35">
        <f t="shared" si="204"/>
        <v>2.1</v>
      </c>
      <c r="CI108" s="35">
        <f t="shared" si="164"/>
        <v>5.7</v>
      </c>
      <c r="CJ108" s="35">
        <f>ROUND(IF('Indicator Data'!V111=0,0,IF(LOG('Indicator Data'!V111)&gt;CJ$195,10,IF(LOG('Indicator Data'!V111)&lt;CJ$194,0,10-(CJ$195-LOG('Indicator Data'!V111))/(CJ$195-CJ$194)*10))),1)</f>
        <v>8.9</v>
      </c>
      <c r="CK108" s="36">
        <f>IF('Indicator Data'!V111/'Indicator Data'!$CC111&gt;1,1,'Indicator Data'!V111/'Indicator Data'!$CC111)</f>
        <v>0.99080399039574318</v>
      </c>
      <c r="CL108" s="35">
        <f t="shared" si="205"/>
        <v>9.9</v>
      </c>
      <c r="CM108" s="35">
        <f t="shared" si="165"/>
        <v>9.5</v>
      </c>
      <c r="CN108" s="35">
        <f>ROUND(IF('Indicator Data'!W111=0,0,IF(LOG('Indicator Data'!W111)&gt;CN$195,10,IF(LOG('Indicator Data'!W111)&lt;CN$194,0,10-(CN$195-LOG('Indicator Data'!W111))/(CN$195-CN$194)*10))),1)</f>
        <v>8.8000000000000007</v>
      </c>
      <c r="CO108" s="36">
        <f>'Indicator Data'!W111/'Indicator Data'!$CC111</f>
        <v>0.88321035814203985</v>
      </c>
      <c r="CP108" s="35">
        <f t="shared" si="206"/>
        <v>8.8000000000000007</v>
      </c>
      <c r="CQ108" s="35">
        <f t="shared" si="166"/>
        <v>8.8000000000000007</v>
      </c>
      <c r="CR108" s="35">
        <f t="shared" si="207"/>
        <v>7.9</v>
      </c>
      <c r="CS108" s="35">
        <f>IF('Indicator Data'!BS111="No data","x",ROUND(IF('Indicator Data'!BS111&gt;CS$195,0,IF('Indicator Data'!BS111&lt;CS$194,10,(CS$195-'Indicator Data'!BS111)/(CS$195-CS$194)*10)),1))</f>
        <v>6.7</v>
      </c>
      <c r="CT108" s="35">
        <f>IF('Indicator Data'!BT111="No data","x",ROUND(IF('Indicator Data'!BT111&gt;CT$195,0,IF('Indicator Data'!BT111&lt;CT$194,10,(CT$195-'Indicator Data'!BT111)/(CT$195-CT$194)*10)),1))</f>
        <v>3.6</v>
      </c>
      <c r="CU108" s="35">
        <f>IF('Indicator Data'!AC111="No data","x",ROUND(IF('Indicator Data'!AC111&gt;CU$195,0,IF('Indicator Data'!AC111&lt;CU$194,10,(CU$195-'Indicator Data'!AC111)/(CU$195-CU$194)*10)),1))</f>
        <v>4.8</v>
      </c>
      <c r="CV108" s="35">
        <f t="shared" si="208"/>
        <v>5</v>
      </c>
      <c r="CW108" s="35">
        <f>IF('Indicator Data'!X111="No data","x",ROUND(IF(LOG('Indicator Data'!X111)&gt;CW$195,10,IF(LOG('Indicator Data'!X111)&lt;CW$194,0,10-(CW$195-LOG('Indicator Data'!X111))/(CW$195-CW$194)*10)),1))</f>
        <v>4</v>
      </c>
      <c r="CX108" s="35">
        <f>IF('Indicator Data'!Y111="No data","x",ROUND(IF('Indicator Data'!Y111&gt;CX$195,10,IF('Indicator Data'!Y111&lt;CX$194,0,10-(CX$195-'Indicator Data'!Y111)/(CX$195-CX$194)*10)),1))</f>
        <v>9.6</v>
      </c>
      <c r="CY108" s="35">
        <f>IF('Indicator Data'!Z111="No data","x",ROUND(IF('Indicator Data'!Z111&gt;CY$195,10,IF('Indicator Data'!Z111&lt;CY$194,0,10-(CY$195-'Indicator Data'!Z111)/(CY$195-CY$194)*10)),1))</f>
        <v>4.3</v>
      </c>
      <c r="CZ108" s="35">
        <f>IF('Indicator Data'!AA111="No data","x",ROUND(IF('Indicator Data'!AA111&gt;CZ$195,10,IF('Indicator Data'!AA111&lt;CZ$194,0,10-(CZ$195-'Indicator Data'!AA111)/(CZ$195-CZ$194)*10)),1))</f>
        <v>9.5</v>
      </c>
      <c r="DA108" s="35">
        <f t="shared" si="167"/>
        <v>6.9</v>
      </c>
      <c r="DB108" s="35">
        <f t="shared" si="168"/>
        <v>6.3</v>
      </c>
      <c r="DC108" s="35">
        <f>IF('Indicator Data'!AF111="No data","x",ROUND(IF('Indicator Data'!AF111&gt;DC$195,10,IF('Indicator Data'!AF111&lt;DC$194,0,10-(DC$195-'Indicator Data'!AF111)/(DC$195-DC$194)*10)),1))</f>
        <v>5.2</v>
      </c>
      <c r="DD108" s="35">
        <f>IF('Indicator Data'!AG111="No data","x",ROUND(IF('Indicator Data'!AG111&gt;DD$195,10,IF('Indicator Data'!AG111&lt;DD$194,0,10-(DD$195-'Indicator Data'!AG111)/(DD$195-DD$194)*10)),1))</f>
        <v>8.5</v>
      </c>
      <c r="DE108" s="35">
        <f t="shared" si="169"/>
        <v>6.9</v>
      </c>
      <c r="DF108" s="35">
        <f>IF('Indicator Data'!AB111="No data","x",ROUND(IF('Indicator Data'!AB111&gt;DF$195,10,IF('Indicator Data'!AB111&lt;DF$194,0,10-(DF$195-'Indicator Data'!AB111)/(DF$195-DF$194)*10)),1))</f>
        <v>2.4</v>
      </c>
      <c r="DG108" s="35">
        <f t="shared" si="170"/>
        <v>4.4000000000000004</v>
      </c>
      <c r="DH108" s="144">
        <f>IF('Indicator Data'!AD111="No data","x",'Indicator Data'!AD111/'Indicator Data'!$CB111)</f>
        <v>7.5305540502677566E-5</v>
      </c>
      <c r="DI108" s="35">
        <f t="shared" si="171"/>
        <v>9.1999999999999993</v>
      </c>
      <c r="DJ108" s="35">
        <f>IF('Indicator Data'!AE111="No data","x",ROUND(IF('Indicator Data'!AE111&gt;DJ$195,0,IF('Indicator Data'!AE111&lt;DJ$194,10,(DJ$195-'Indicator Data'!AE111)/(DJ$195-DJ$194)*10)),1))</f>
        <v>2</v>
      </c>
      <c r="DK108" s="35">
        <f t="shared" si="172"/>
        <v>5.6</v>
      </c>
      <c r="DL108" s="35">
        <f t="shared" si="173"/>
        <v>5.6</v>
      </c>
      <c r="DM108" s="37">
        <f t="shared" si="209"/>
        <v>6.4</v>
      </c>
      <c r="DN108" s="38">
        <f t="shared" si="210"/>
        <v>4.4000000000000004</v>
      </c>
      <c r="DO108" s="35">
        <f>ROUND(IF('Indicator Data'!AH111=0,0,IF('Indicator Data'!AH111&gt;DO$195,10,IF('Indicator Data'!AH111&lt;DO$194,0,10-(DO$195-'Indicator Data'!AH111)/(DO$195-DO$194)*10))),1)</f>
        <v>10</v>
      </c>
      <c r="DP108" s="35">
        <f>ROUND(IF('Indicator Data'!AI111=0,0,IF(LOG('Indicator Data'!AI111)&gt;LOG(DP$195),10,IF(LOG('Indicator Data'!AI111)&lt;LOG(DP$194),0,10-(LOG(DP$195)-LOG('Indicator Data'!AI111))/(LOG(DP$195)-LOG(DP$194))*10))),1)</f>
        <v>10</v>
      </c>
      <c r="DQ108" s="37">
        <f t="shared" si="211"/>
        <v>10</v>
      </c>
      <c r="DR108" s="35">
        <f>'Indicator Data'!AJ111</f>
        <v>0</v>
      </c>
      <c r="DS108" s="35">
        <f>'Indicator Data'!AK111</f>
        <v>5</v>
      </c>
      <c r="DT108" s="37">
        <f t="shared" si="212"/>
        <v>9</v>
      </c>
      <c r="DU108" s="38">
        <f t="shared" si="213"/>
        <v>9</v>
      </c>
      <c r="DV108" s="13"/>
      <c r="DW108" s="83"/>
    </row>
    <row r="109" spans="1:127" s="2" customFormat="1" x14ac:dyDescent="0.3">
      <c r="A109" s="98" t="str">
        <f>'Indicator Data'!A112</f>
        <v>Malta</v>
      </c>
      <c r="B109" s="39" t="str">
        <f>'Indicator Data'!B112</f>
        <v>MLT</v>
      </c>
      <c r="C109" s="35">
        <f>ROUND(IF('Indicator Data'!C112=0,0.1,IF(LOG('Indicator Data'!C112)&gt;C$195,10,IF(LOG('Indicator Data'!C112)&lt;C$194,0,10-(C$195-LOG('Indicator Data'!C112))/(C$195-C$194)*10))),1)</f>
        <v>0.1</v>
      </c>
      <c r="D109" s="35">
        <f>ROUND(IF('Indicator Data'!D112=0,0.1,IF(LOG('Indicator Data'!D112)&gt;D$195,10,IF(LOG('Indicator Data'!D112)&lt;D$194,0,10-(D$195-LOG('Indicator Data'!D112))/(D$195-D$194)*10))),1)</f>
        <v>0.1</v>
      </c>
      <c r="E109" s="35">
        <f t="shared" si="174"/>
        <v>0.1</v>
      </c>
      <c r="F109" s="35">
        <f>IF('Indicator Data'!E112="No data",0.1,(ROUND(IF('Indicator Data'!E112=0,0,IF(LOG('Indicator Data'!E112)&gt;F$195,10,IF(LOG('Indicator Data'!E112)&lt;F$194,0,10-(F$195-LOG('Indicator Data'!E112))/(F$195-F$194)*10))),1)))</f>
        <v>0.1</v>
      </c>
      <c r="G109" s="35">
        <f>ROUND(IF('Indicator Data'!F112=0,0,IF(LOG('Indicator Data'!F112)&gt;G$195,10,IF(LOG('Indicator Data'!F112)&lt;G$194,0,10-(G$195-LOG('Indicator Data'!F112))/(G$195-G$194)*10))),1)</f>
        <v>5.4</v>
      </c>
      <c r="H109" s="35">
        <f>ROUND(IF('Indicator Data'!G112=0,0,IF(LOG('Indicator Data'!G112)&gt;H$195,10,IF(LOG('Indicator Data'!G112)&lt;H$194,0,10-(H$195-LOG('Indicator Data'!G112))/(H$195-H$194)*10))),1)</f>
        <v>0</v>
      </c>
      <c r="I109" s="35">
        <f>ROUND(IF('Indicator Data'!H112=0,0,IF(LOG('Indicator Data'!H112)&gt;I$195,10,IF(LOG('Indicator Data'!H112)&lt;I$194,0,10-(I$195-LOG('Indicator Data'!H112))/(I$195-I$194)*10))),1)</f>
        <v>0</v>
      </c>
      <c r="J109" s="35">
        <f t="shared" si="175"/>
        <v>0</v>
      </c>
      <c r="K109" s="35">
        <f>ROUND(IF('Indicator Data'!I112=0,0,IF(LOG('Indicator Data'!I112)&gt;K$195,10,IF(LOG('Indicator Data'!I112)&lt;K$194,0,10-(K$195-LOG('Indicator Data'!I112))/(K$195-K$194)*10))),1)</f>
        <v>0</v>
      </c>
      <c r="L109" s="35">
        <f t="shared" si="176"/>
        <v>0</v>
      </c>
      <c r="M109" s="35">
        <f>ROUND(IF('Indicator Data'!J112=0,0,IF(LOG('Indicator Data'!J112)&gt;M$195,10,IF(LOG('Indicator Data'!J112)&lt;M$194,0,10-(M$195-LOG('Indicator Data'!J112))/(M$195-M$194)*10))),1)</f>
        <v>0</v>
      </c>
      <c r="N109" s="36">
        <f>'Indicator Data'!C112/'Indicator Data'!$CC112</f>
        <v>0</v>
      </c>
      <c r="O109" s="36">
        <f>'Indicator Data'!D112/'Indicator Data'!$CC112</f>
        <v>0</v>
      </c>
      <c r="P109" s="36" t="str">
        <f>IF(F109=0.1,"x",'Indicator Data'!E112/'Indicator Data'!$CC112)</f>
        <v>x</v>
      </c>
      <c r="Q109" s="36">
        <f>'Indicator Data'!F112/'Indicator Data'!$CC112</f>
        <v>4.1244894547017942E-5</v>
      </c>
      <c r="R109" s="36">
        <f>'Indicator Data'!G112/'Indicator Data'!$CC112</f>
        <v>0</v>
      </c>
      <c r="S109" s="36">
        <f>'Indicator Data'!H112/'Indicator Data'!$CC112</f>
        <v>0</v>
      </c>
      <c r="T109" s="36">
        <f>'Indicator Data'!I112/'Indicator Data'!$CC112</f>
        <v>0</v>
      </c>
      <c r="U109" s="36">
        <f>'Indicator Data'!J112/'Indicator Data'!$CC112</f>
        <v>0</v>
      </c>
      <c r="V109" s="35">
        <f t="shared" si="177"/>
        <v>0</v>
      </c>
      <c r="W109" s="35">
        <f t="shared" si="178"/>
        <v>0</v>
      </c>
      <c r="X109" s="35">
        <f t="shared" si="179"/>
        <v>0</v>
      </c>
      <c r="Y109" s="35">
        <f t="shared" si="180"/>
        <v>0.1</v>
      </c>
      <c r="Z109" s="35">
        <f t="shared" si="181"/>
        <v>9.1</v>
      </c>
      <c r="AA109" s="35">
        <f t="shared" si="182"/>
        <v>0</v>
      </c>
      <c r="AB109" s="35">
        <f t="shared" si="183"/>
        <v>0</v>
      </c>
      <c r="AC109" s="35">
        <f t="shared" si="184"/>
        <v>0</v>
      </c>
      <c r="AD109" s="35">
        <f t="shared" si="185"/>
        <v>0</v>
      </c>
      <c r="AE109" s="35">
        <f t="shared" si="186"/>
        <v>0</v>
      </c>
      <c r="AF109" s="35">
        <f t="shared" si="187"/>
        <v>0</v>
      </c>
      <c r="AG109" s="35">
        <f>ROUND(IF('Indicator Data'!K112=0,0,IF('Indicator Data'!K112&gt;AG$195,10,IF('Indicator Data'!K112&lt;AG$194,0,10-(AG$195-'Indicator Data'!K112)/(AG$195-AG$194)*10))),1)</f>
        <v>0</v>
      </c>
      <c r="AH109" s="35">
        <f t="shared" si="188"/>
        <v>0.1</v>
      </c>
      <c r="AI109" s="35">
        <f t="shared" si="189"/>
        <v>0.1</v>
      </c>
      <c r="AJ109" s="35">
        <f t="shared" si="190"/>
        <v>0</v>
      </c>
      <c r="AK109" s="35">
        <f t="shared" si="191"/>
        <v>0</v>
      </c>
      <c r="AL109" s="35">
        <f t="shared" si="192"/>
        <v>0</v>
      </c>
      <c r="AM109" s="35">
        <f t="shared" si="193"/>
        <v>0</v>
      </c>
      <c r="AN109" s="35">
        <f t="shared" si="194"/>
        <v>0</v>
      </c>
      <c r="AO109" s="143">
        <f t="shared" si="195"/>
        <v>0.1</v>
      </c>
      <c r="AP109" s="143">
        <f t="shared" si="148"/>
        <v>0.1</v>
      </c>
      <c r="AQ109" s="143">
        <f t="shared" si="196"/>
        <v>7.7</v>
      </c>
      <c r="AR109" s="143">
        <f t="shared" si="197"/>
        <v>0</v>
      </c>
      <c r="AS109" s="35">
        <f t="shared" si="198"/>
        <v>0</v>
      </c>
      <c r="AT109" s="35" t="str">
        <f>IF('Indicator Data'!L112="No data","x",IF('Indicator Data'!CD112&lt;1000,"x",ROUND((IF('Indicator Data'!L112&gt;AT$195,10,IF('Indicator Data'!L112&lt;AT$194,0,10-(AT$195-'Indicator Data'!L112)/(AT$195-AT$194)*10))),1)))</f>
        <v>x</v>
      </c>
      <c r="AU109" s="143">
        <f t="shared" si="199"/>
        <v>0</v>
      </c>
      <c r="AV109" s="35">
        <f>IF('Indicator Data'!M112="No data","x",ROUND(IF('Indicator Data'!M112=0,0,IF(LOG('Indicator Data'!M112)&gt;AV$195,10,IF(LOG('Indicator Data'!M112)&lt;AV$194,0,10-(AV$195-LOG('Indicator Data'!M112))/(AV$195-AV$194)*10))),1))</f>
        <v>0</v>
      </c>
      <c r="AW109" s="36">
        <f>IF(AV109="x","x",'Indicator Data'!M112/'Indicator Data'!$CC112)</f>
        <v>0</v>
      </c>
      <c r="AX109" s="35">
        <f t="shared" si="149"/>
        <v>0</v>
      </c>
      <c r="AY109" s="35">
        <f t="shared" si="150"/>
        <v>0</v>
      </c>
      <c r="AZ109" s="35" t="str">
        <f>IF('Indicator Data'!N112="No data","x",ROUND(IF('Indicator Data'!N112=0,0,IF(LOG('Indicator Data'!N112)&gt;AZ$195,10,IF(LOG('Indicator Data'!N112)&lt;AZ$194,0,10-(AZ$195-LOG('Indicator Data'!N112))/(AZ$195-AZ$194)*10))),1))</f>
        <v>x</v>
      </c>
      <c r="BA109" s="36" t="str">
        <f>IF(AZ109="x","x",'Indicator Data'!N112/'Indicator Data'!$CC112)</f>
        <v>x</v>
      </c>
      <c r="BB109" s="35" t="str">
        <f t="shared" si="151"/>
        <v>x</v>
      </c>
      <c r="BC109" s="35" t="str">
        <f t="shared" si="152"/>
        <v>x</v>
      </c>
      <c r="BD109" s="35" t="str">
        <f>IF('Indicator Data'!O112="No data","x",ROUND(IF('Indicator Data'!O112=0,0,IF(LOG('Indicator Data'!O112)&gt;BD$195,10,IF(LOG('Indicator Data'!O112)&lt;BD$194,0,10-(BD$195-LOG('Indicator Data'!O112))/(BD$195-BD$194)*10))),1))</f>
        <v>x</v>
      </c>
      <c r="BE109" s="36" t="str">
        <f>IF(BD109="x","x",'Indicator Data'!O112/'Indicator Data'!$CC112)</f>
        <v>x</v>
      </c>
      <c r="BF109" s="35" t="str">
        <f t="shared" si="153"/>
        <v>x</v>
      </c>
      <c r="BG109" s="35" t="str">
        <f t="shared" si="154"/>
        <v>x</v>
      </c>
      <c r="BH109" s="35" t="str">
        <f>IF('Indicator Data'!P112="No data","x",ROUND(IF('Indicator Data'!P112=0,0,IF(LOG('Indicator Data'!P112)&gt;BH$195,10,IF(LOG('Indicator Data'!P112)&lt;BH$194,0,10-(BH$195-LOG('Indicator Data'!P112))/(BH$195-BH$194)*10))),1))</f>
        <v>x</v>
      </c>
      <c r="BI109" s="36" t="str">
        <f>IF(BH109="x","x",'Indicator Data'!P112/'Indicator Data'!$CC112)</f>
        <v>x</v>
      </c>
      <c r="BJ109" s="35" t="str">
        <f t="shared" si="155"/>
        <v>x</v>
      </c>
      <c r="BK109" s="35" t="str">
        <f t="shared" si="156"/>
        <v>x</v>
      </c>
      <c r="BL109" s="35">
        <f t="shared" si="157"/>
        <v>0</v>
      </c>
      <c r="BM109" s="35">
        <f>ROUND(IF('Indicator Data'!Q112=0,0,IF(LOG('Indicator Data'!Q112)&gt;BM$195,10,IF(LOG('Indicator Data'!Q112)&lt;BM$194,0,10-(BM$195-LOG('Indicator Data'!Q112))/(BM$195-BM$194)*10))),1)</f>
        <v>0</v>
      </c>
      <c r="BN109" s="35">
        <f>ROUND(IF('Indicator Data'!R112=0,0,IF(LOG('Indicator Data'!R112)&gt;BN$195,10,IF(LOG('Indicator Data'!R112)&lt;BN$194,0,10-(BN$195-LOG('Indicator Data'!R112))/(BN$195-BN$194)*10))),1)</f>
        <v>0</v>
      </c>
      <c r="BO109" s="35">
        <f t="shared" si="158"/>
        <v>0</v>
      </c>
      <c r="BP109" s="36">
        <f>'Indicator Data'!Q112/'Indicator Data'!$CC112</f>
        <v>0</v>
      </c>
      <c r="BQ109" s="36">
        <f>'Indicator Data'!R112/'Indicator Data'!$CC112</f>
        <v>0</v>
      </c>
      <c r="BR109" s="35">
        <f t="shared" si="200"/>
        <v>0</v>
      </c>
      <c r="BS109" s="35">
        <f t="shared" si="201"/>
        <v>0</v>
      </c>
      <c r="BT109" s="35">
        <f t="shared" si="135"/>
        <v>0</v>
      </c>
      <c r="BU109" s="35">
        <f t="shared" si="159"/>
        <v>0</v>
      </c>
      <c r="BV109" s="35">
        <f>ROUND(IF('Indicator Data'!S112=0,0,IF(LOG('Indicator Data'!S112)&gt;BV$195,10,IF(LOG('Indicator Data'!S112)&lt;BV$194,0,10-(BV$195-LOG('Indicator Data'!S112))/(BV$195-BV$194)*10))),1)</f>
        <v>0</v>
      </c>
      <c r="BW109" s="35">
        <f>ROUND(IF('Indicator Data'!T112=0,0,IF(LOG('Indicator Data'!T112)&gt;BW$195,10,IF(LOG('Indicator Data'!T112)&lt;BW$194,0,10-(BW$195-LOG('Indicator Data'!T112))/(BW$195-BW$194)*10))),1)</f>
        <v>0</v>
      </c>
      <c r="BX109" s="35">
        <f t="shared" si="160"/>
        <v>0</v>
      </c>
      <c r="BY109" s="36">
        <f>'Indicator Data'!S112/'Indicator Data'!$CC112</f>
        <v>0</v>
      </c>
      <c r="BZ109" s="36">
        <f>'Indicator Data'!T112/'Indicator Data'!$CC112</f>
        <v>0</v>
      </c>
      <c r="CA109" s="35">
        <f t="shared" si="202"/>
        <v>0</v>
      </c>
      <c r="CB109" s="35">
        <f t="shared" si="203"/>
        <v>0</v>
      </c>
      <c r="CC109" s="35">
        <f t="shared" si="161"/>
        <v>0</v>
      </c>
      <c r="CD109" s="35">
        <f t="shared" si="162"/>
        <v>0</v>
      </c>
      <c r="CE109" s="35">
        <f t="shared" si="163"/>
        <v>0</v>
      </c>
      <c r="CF109" s="35">
        <f>ROUND(IF('Indicator Data'!U112=0,0,IF(LOG('Indicator Data'!U112)&gt;CF$195,10,IF(LOG('Indicator Data'!U112)&lt;CF$194,0,10-(CF$195-LOG('Indicator Data'!U112))/(CF$195-CF$194)*10))),1)</f>
        <v>0</v>
      </c>
      <c r="CG109" s="36">
        <f>'Indicator Data'!U112/'Indicator Data'!$CC112</f>
        <v>0</v>
      </c>
      <c r="CH109" s="35">
        <f t="shared" si="204"/>
        <v>0</v>
      </c>
      <c r="CI109" s="35">
        <f t="shared" si="164"/>
        <v>0</v>
      </c>
      <c r="CJ109" s="35">
        <f>ROUND(IF('Indicator Data'!V112=0,0,IF(LOG('Indicator Data'!V112)&gt;CJ$195,10,IF(LOG('Indicator Data'!V112)&lt;CJ$194,0,10-(CJ$195-LOG('Indicator Data'!V112))/(CJ$195-CJ$194)*10))),1)</f>
        <v>6.5</v>
      </c>
      <c r="CK109" s="36">
        <f>IF('Indicator Data'!V112/'Indicator Data'!$CC112&gt;1,1,'Indicator Data'!V112/'Indicator Data'!$CC112)</f>
        <v>0.79027262345522731</v>
      </c>
      <c r="CL109" s="35">
        <f t="shared" si="205"/>
        <v>7.9</v>
      </c>
      <c r="CM109" s="35">
        <f t="shared" si="165"/>
        <v>7.3</v>
      </c>
      <c r="CN109" s="35">
        <f>ROUND(IF('Indicator Data'!W112=0,0,IF(LOG('Indicator Data'!W112)&gt;CN$195,10,IF(LOG('Indicator Data'!W112)&lt;CN$194,0,10-(CN$195-LOG('Indicator Data'!W112))/(CN$195-CN$194)*10))),1)</f>
        <v>4.2</v>
      </c>
      <c r="CO109" s="36">
        <f>'Indicator Data'!W112/'Indicator Data'!$CC112</f>
        <v>2.1462415835096851E-2</v>
      </c>
      <c r="CP109" s="35">
        <f t="shared" si="206"/>
        <v>0.2</v>
      </c>
      <c r="CQ109" s="35">
        <f t="shared" si="166"/>
        <v>2.4</v>
      </c>
      <c r="CR109" s="35">
        <f t="shared" si="207"/>
        <v>3.1</v>
      </c>
      <c r="CS109" s="35">
        <f>IF('Indicator Data'!BS112="No data","x",ROUND(IF('Indicator Data'!BS112&gt;CS$195,0,IF('Indicator Data'!BS112&lt;CS$194,10,(CS$195-'Indicator Data'!BS112)/(CS$195-CS$194)*10)),1))</f>
        <v>0</v>
      </c>
      <c r="CT109" s="35">
        <f>IF('Indicator Data'!BT112="No data","x",ROUND(IF('Indicator Data'!BT112&gt;CT$195,0,IF('Indicator Data'!BT112&lt;CT$194,10,(CT$195-'Indicator Data'!BT112)/(CT$195-CT$194)*10)),1))</f>
        <v>0</v>
      </c>
      <c r="CU109" s="35" t="str">
        <f>IF('Indicator Data'!AC112="No data","x",ROUND(IF('Indicator Data'!AC112&gt;CU$195,0,IF('Indicator Data'!AC112&lt;CU$194,10,(CU$195-'Indicator Data'!AC112)/(CU$195-CU$194)*10)),1))</f>
        <v>x</v>
      </c>
      <c r="CV109" s="35">
        <f t="shared" si="208"/>
        <v>0</v>
      </c>
      <c r="CW109" s="35">
        <f>IF('Indicator Data'!X112="No data","x",ROUND(IF(LOG('Indicator Data'!X112)&gt;CW$195,10,IF(LOG('Indicator Data'!X112)&lt;CW$194,0,10-(CW$195-LOG('Indicator Data'!X112))/(CW$195-CW$194)*10)),1))</f>
        <v>10</v>
      </c>
      <c r="CX109" s="35">
        <f>IF('Indicator Data'!Y112="No data","x",ROUND(IF('Indicator Data'!Y112&gt;CX$195,10,IF('Indicator Data'!Y112&lt;CX$194,0,10-(CX$195-'Indicator Data'!Y112)/(CX$195-CX$194)*10)),1))</f>
        <v>8</v>
      </c>
      <c r="CY109" s="35">
        <f>IF('Indicator Data'!Z112="No data","x",ROUND(IF('Indicator Data'!Z112&gt;CY$195,10,IF('Indicator Data'!Z112&lt;CY$194,0,10-(CY$195-'Indicator Data'!Z112)/(CY$195-CY$194)*10)),1))</f>
        <v>9.5</v>
      </c>
      <c r="CZ109" s="35">
        <f>IF('Indicator Data'!AA112="No data","x",ROUND(IF('Indicator Data'!AA112&gt;CZ$195,10,IF('Indicator Data'!AA112&lt;CZ$194,0,10-(CZ$195-'Indicator Data'!AA112)/(CZ$195-CZ$194)*10)),1))</f>
        <v>2.1</v>
      </c>
      <c r="DA109" s="35">
        <f t="shared" si="167"/>
        <v>7.4</v>
      </c>
      <c r="DB109" s="35">
        <f t="shared" si="168"/>
        <v>4.9000000000000004</v>
      </c>
      <c r="DC109" s="35" t="str">
        <f>IF('Indicator Data'!AF112="No data","x",ROUND(IF('Indicator Data'!AF112&gt;DC$195,10,IF('Indicator Data'!AF112&lt;DC$194,0,10-(DC$195-'Indicator Data'!AF112)/(DC$195-DC$194)*10)),1))</f>
        <v>x</v>
      </c>
      <c r="DD109" s="35">
        <f>IF('Indicator Data'!AG112="No data","x",ROUND(IF('Indicator Data'!AG112&gt;DD$195,10,IF('Indicator Data'!AG112&lt;DD$194,0,10-(DD$195-'Indicator Data'!AG112)/(DD$195-DD$194)*10)),1))</f>
        <v>0</v>
      </c>
      <c r="DE109" s="35">
        <f t="shared" si="169"/>
        <v>5.9</v>
      </c>
      <c r="DF109" s="35">
        <f>IF('Indicator Data'!AB112="No data","x",ROUND(IF('Indicator Data'!AB112&gt;DF$195,10,IF('Indicator Data'!AB112&lt;DF$194,0,10-(DF$195-'Indicator Data'!AB112)/(DF$195-DF$194)*10)),1))</f>
        <v>0</v>
      </c>
      <c r="DG109" s="35">
        <f t="shared" si="170"/>
        <v>0</v>
      </c>
      <c r="DH109" s="144">
        <f>IF('Indicator Data'!AD112="No data","x",'Indicator Data'!AD112/'Indicator Data'!$CB112)</f>
        <v>3.8501695206991907E-4</v>
      </c>
      <c r="DI109" s="35">
        <f t="shared" si="171"/>
        <v>6.1</v>
      </c>
      <c r="DJ109" s="35">
        <f>IF('Indicator Data'!AE112="No data","x",ROUND(IF('Indicator Data'!AE112&gt;DJ$195,0,IF('Indicator Data'!AE112&lt;DJ$194,10,(DJ$195-'Indicator Data'!AE112)/(DJ$195-DJ$194)*10)),1))</f>
        <v>2</v>
      </c>
      <c r="DK109" s="35">
        <f t="shared" si="172"/>
        <v>4.0999999999999996</v>
      </c>
      <c r="DL109" s="35">
        <f t="shared" si="173"/>
        <v>3.3</v>
      </c>
      <c r="DM109" s="37">
        <f t="shared" si="209"/>
        <v>3</v>
      </c>
      <c r="DN109" s="38">
        <f t="shared" si="210"/>
        <v>2.5</v>
      </c>
      <c r="DO109" s="35">
        <f>ROUND(IF('Indicator Data'!AH112=0,0,IF('Indicator Data'!AH112&gt;DO$195,10,IF('Indicator Data'!AH112&lt;DO$194,0,10-(DO$195-'Indicator Data'!AH112)/(DO$195-DO$194)*10))),1)</f>
        <v>0</v>
      </c>
      <c r="DP109" s="35">
        <f>ROUND(IF('Indicator Data'!AI112=0,0,IF(LOG('Indicator Data'!AI112)&gt;LOG(DP$195),10,IF(LOG('Indicator Data'!AI112)&lt;LOG(DP$194),0,10-(LOG(DP$195)-LOG('Indicator Data'!AI112))/(LOG(DP$195)-LOG(DP$194))*10))),1)</f>
        <v>0</v>
      </c>
      <c r="DQ109" s="37">
        <f t="shared" si="211"/>
        <v>0</v>
      </c>
      <c r="DR109" s="35">
        <f>'Indicator Data'!AJ112</f>
        <v>0</v>
      </c>
      <c r="DS109" s="35">
        <f>'Indicator Data'!AK112</f>
        <v>0</v>
      </c>
      <c r="DT109" s="37">
        <f t="shared" si="212"/>
        <v>0</v>
      </c>
      <c r="DU109" s="38">
        <f t="shared" si="213"/>
        <v>0</v>
      </c>
      <c r="DV109" s="13"/>
      <c r="DW109" s="83"/>
    </row>
    <row r="110" spans="1:127" s="2" customFormat="1" x14ac:dyDescent="0.3">
      <c r="A110" s="98" t="str">
        <f>'Indicator Data'!A113</f>
        <v>Marshall Islands</v>
      </c>
      <c r="B110" s="39" t="str">
        <f>'Indicator Data'!B113</f>
        <v>MHL</v>
      </c>
      <c r="C110" s="35">
        <f>ROUND(IF('Indicator Data'!C113=0,0.1,IF(LOG('Indicator Data'!C113)&gt;C$195,10,IF(LOG('Indicator Data'!C113)&lt;C$194,0,10-(C$195-LOG('Indicator Data'!C113))/(C$195-C$194)*10))),1)</f>
        <v>0.1</v>
      </c>
      <c r="D110" s="35">
        <f>ROUND(IF('Indicator Data'!D113=0,0.1,IF(LOG('Indicator Data'!D113)&gt;D$195,10,IF(LOG('Indicator Data'!D113)&lt;D$194,0,10-(D$195-LOG('Indicator Data'!D113))/(D$195-D$194)*10))),1)</f>
        <v>0.1</v>
      </c>
      <c r="E110" s="35">
        <f t="shared" si="174"/>
        <v>0.1</v>
      </c>
      <c r="F110" s="35">
        <f>IF('Indicator Data'!E113="No data",0.1,(ROUND(IF('Indicator Data'!E113=0,0,IF(LOG('Indicator Data'!E113)&gt;F$195,10,IF(LOG('Indicator Data'!E113)&lt;F$194,0,10-(F$195-LOG('Indicator Data'!E113))/(F$195-F$194)*10))),1)))</f>
        <v>0.1</v>
      </c>
      <c r="G110" s="35">
        <f>ROUND(IF('Indicator Data'!F113=0,0,IF(LOG('Indicator Data'!F113)&gt;G$195,10,IF(LOG('Indicator Data'!F113)&lt;G$194,0,10-(G$195-LOG('Indicator Data'!F113))/(G$195-G$194)*10))),1)</f>
        <v>5.3</v>
      </c>
      <c r="H110" s="35">
        <f>ROUND(IF('Indicator Data'!G113=0,0,IF(LOG('Indicator Data'!G113)&gt;H$195,10,IF(LOG('Indicator Data'!G113)&lt;H$194,0,10-(H$195-LOG('Indicator Data'!G113))/(H$195-H$194)*10))),1)</f>
        <v>0</v>
      </c>
      <c r="I110" s="35">
        <f>ROUND(IF('Indicator Data'!H113=0,0,IF(LOG('Indicator Data'!H113)&gt;I$195,10,IF(LOG('Indicator Data'!H113)&lt;I$194,0,10-(I$195-LOG('Indicator Data'!H113))/(I$195-I$194)*10))),1)</f>
        <v>2.1</v>
      </c>
      <c r="J110" s="35">
        <f t="shared" si="175"/>
        <v>1.1000000000000001</v>
      </c>
      <c r="K110" s="35">
        <f>ROUND(IF('Indicator Data'!I113=0,0,IF(LOG('Indicator Data'!I113)&gt;K$195,10,IF(LOG('Indicator Data'!I113)&lt;K$194,0,10-(K$195-LOG('Indicator Data'!I113))/(K$195-K$194)*10))),1)</f>
        <v>0</v>
      </c>
      <c r="L110" s="35">
        <f t="shared" si="176"/>
        <v>0.6</v>
      </c>
      <c r="M110" s="35">
        <f>ROUND(IF('Indicator Data'!J113=0,0,IF(LOG('Indicator Data'!J113)&gt;M$195,10,IF(LOG('Indicator Data'!J113)&lt;M$194,0,10-(M$195-LOG('Indicator Data'!J113))/(M$195-M$194)*10))),1)</f>
        <v>4.7</v>
      </c>
      <c r="N110" s="36">
        <f>'Indicator Data'!C113/'Indicator Data'!$CC113</f>
        <v>0</v>
      </c>
      <c r="O110" s="36">
        <f>'Indicator Data'!D113/'Indicator Data'!$CC113</f>
        <v>0</v>
      </c>
      <c r="P110" s="36" t="str">
        <f>IF(F110=0.1,"x",'Indicator Data'!E113/'Indicator Data'!$CC113)</f>
        <v>x</v>
      </c>
      <c r="Q110" s="36">
        <f>'Indicator Data'!F113/'Indicator Data'!$CC113</f>
        <v>2.9407657615156721E-4</v>
      </c>
      <c r="R110" s="36">
        <f>'Indicator Data'!G113/'Indicator Data'!$CC113</f>
        <v>1.1465759628630197E-3</v>
      </c>
      <c r="S110" s="36">
        <f>'Indicator Data'!H113/'Indicator Data'!$CC113</f>
        <v>5.3308927594210564E-6</v>
      </c>
      <c r="T110" s="36">
        <f>'Indicator Data'!I113/'Indicator Data'!$CC113</f>
        <v>0</v>
      </c>
      <c r="U110" s="36">
        <f>'Indicator Data'!J113/'Indicator Data'!$CC113</f>
        <v>1.4756665974751382E-2</v>
      </c>
      <c r="V110" s="35">
        <f t="shared" si="177"/>
        <v>0</v>
      </c>
      <c r="W110" s="35">
        <f t="shared" si="178"/>
        <v>0</v>
      </c>
      <c r="X110" s="35">
        <f t="shared" si="179"/>
        <v>0</v>
      </c>
      <c r="Y110" s="35">
        <f t="shared" si="180"/>
        <v>0.1</v>
      </c>
      <c r="Z110" s="35">
        <f t="shared" si="181"/>
        <v>10</v>
      </c>
      <c r="AA110" s="35">
        <f t="shared" si="182"/>
        <v>0.6</v>
      </c>
      <c r="AB110" s="35">
        <f t="shared" si="183"/>
        <v>0</v>
      </c>
      <c r="AC110" s="35">
        <f t="shared" si="184"/>
        <v>0.3</v>
      </c>
      <c r="AD110" s="35">
        <f t="shared" si="185"/>
        <v>0</v>
      </c>
      <c r="AE110" s="35">
        <f t="shared" si="186"/>
        <v>0.2</v>
      </c>
      <c r="AF110" s="35">
        <f t="shared" si="187"/>
        <v>4.9000000000000004</v>
      </c>
      <c r="AG110" s="35">
        <f>ROUND(IF('Indicator Data'!K113=0,0,IF('Indicator Data'!K113&gt;AG$195,10,IF('Indicator Data'!K113&lt;AG$194,0,10-(AG$195-'Indicator Data'!K113)/(AG$195-AG$194)*10))),1)</f>
        <v>1.9</v>
      </c>
      <c r="AH110" s="35">
        <f t="shared" si="188"/>
        <v>0.1</v>
      </c>
      <c r="AI110" s="35">
        <f t="shared" si="189"/>
        <v>0.1</v>
      </c>
      <c r="AJ110" s="35">
        <f t="shared" si="190"/>
        <v>0.3</v>
      </c>
      <c r="AK110" s="35">
        <f t="shared" si="191"/>
        <v>1.1000000000000001</v>
      </c>
      <c r="AL110" s="35">
        <f t="shared" si="192"/>
        <v>0.7</v>
      </c>
      <c r="AM110" s="35">
        <f t="shared" si="193"/>
        <v>0</v>
      </c>
      <c r="AN110" s="35">
        <f t="shared" si="194"/>
        <v>4.8</v>
      </c>
      <c r="AO110" s="143">
        <f t="shared" si="195"/>
        <v>0.1</v>
      </c>
      <c r="AP110" s="143">
        <f t="shared" si="148"/>
        <v>0.1</v>
      </c>
      <c r="AQ110" s="143">
        <f t="shared" si="196"/>
        <v>8.6</v>
      </c>
      <c r="AR110" s="143">
        <f t="shared" si="197"/>
        <v>0.4</v>
      </c>
      <c r="AS110" s="35">
        <f t="shared" si="198"/>
        <v>3.4</v>
      </c>
      <c r="AT110" s="35" t="str">
        <f>IF('Indicator Data'!L113="No data","x",IF('Indicator Data'!CD113&lt;1000,"x",ROUND((IF('Indicator Data'!L113&gt;AT$195,10,IF('Indicator Data'!L113&lt;AT$194,0,10-(AT$195-'Indicator Data'!L113)/(AT$195-AT$194)*10))),1)))</f>
        <v>x</v>
      </c>
      <c r="AU110" s="143">
        <f t="shared" si="199"/>
        <v>3.4</v>
      </c>
      <c r="AV110" s="35" t="str">
        <f>IF('Indicator Data'!M113="No data","x",ROUND(IF('Indicator Data'!M113=0,0,IF(LOG('Indicator Data'!M113)&gt;AV$195,10,IF(LOG('Indicator Data'!M113)&lt;AV$194,0,10-(AV$195-LOG('Indicator Data'!M113))/(AV$195-AV$194)*10))),1))</f>
        <v>x</v>
      </c>
      <c r="AW110" s="36" t="str">
        <f>IF(AV110="x","x",'Indicator Data'!M113/'Indicator Data'!$CC113)</f>
        <v>x</v>
      </c>
      <c r="AX110" s="35" t="str">
        <f t="shared" si="149"/>
        <v>x</v>
      </c>
      <c r="AY110" s="35" t="str">
        <f t="shared" si="150"/>
        <v>x</v>
      </c>
      <c r="AZ110" s="35" t="str">
        <f>IF('Indicator Data'!N113="No data","x",ROUND(IF('Indicator Data'!N113=0,0,IF(LOG('Indicator Data'!N113)&gt;AZ$195,10,IF(LOG('Indicator Data'!N113)&lt;AZ$194,0,10-(AZ$195-LOG('Indicator Data'!N113))/(AZ$195-AZ$194)*10))),1))</f>
        <v>x</v>
      </c>
      <c r="BA110" s="36" t="str">
        <f>IF(AZ110="x","x",'Indicator Data'!N113/'Indicator Data'!$CC113)</f>
        <v>x</v>
      </c>
      <c r="BB110" s="35" t="str">
        <f t="shared" si="151"/>
        <v>x</v>
      </c>
      <c r="BC110" s="35" t="str">
        <f t="shared" si="152"/>
        <v>x</v>
      </c>
      <c r="BD110" s="35" t="str">
        <f>IF('Indicator Data'!O113="No data","x",ROUND(IF('Indicator Data'!O113=0,0,IF(LOG('Indicator Data'!O113)&gt;BD$195,10,IF(LOG('Indicator Data'!O113)&lt;BD$194,0,10-(BD$195-LOG('Indicator Data'!O113))/(BD$195-BD$194)*10))),1))</f>
        <v>x</v>
      </c>
      <c r="BE110" s="36" t="str">
        <f>IF(BD110="x","x",'Indicator Data'!O113/'Indicator Data'!$CC113)</f>
        <v>x</v>
      </c>
      <c r="BF110" s="35" t="str">
        <f t="shared" si="153"/>
        <v>x</v>
      </c>
      <c r="BG110" s="35" t="str">
        <f t="shared" si="154"/>
        <v>x</v>
      </c>
      <c r="BH110" s="35" t="str">
        <f>IF('Indicator Data'!P113="No data","x",ROUND(IF('Indicator Data'!P113=0,0,IF(LOG('Indicator Data'!P113)&gt;BH$195,10,IF(LOG('Indicator Data'!P113)&lt;BH$194,0,10-(BH$195-LOG('Indicator Data'!P113))/(BH$195-BH$194)*10))),1))</f>
        <v>x</v>
      </c>
      <c r="BI110" s="36" t="str">
        <f>IF(BH110="x","x",'Indicator Data'!P113/'Indicator Data'!$CC113)</f>
        <v>x</v>
      </c>
      <c r="BJ110" s="35" t="str">
        <f t="shared" si="155"/>
        <v>x</v>
      </c>
      <c r="BK110" s="35" t="str">
        <f t="shared" si="156"/>
        <v>x</v>
      </c>
      <c r="BL110" s="35" t="str">
        <f t="shared" si="157"/>
        <v>x</v>
      </c>
      <c r="BM110" s="35">
        <f>ROUND(IF('Indicator Data'!Q113=0,0,IF(LOG('Indicator Data'!Q113)&gt;BM$195,10,IF(LOG('Indicator Data'!Q113)&lt;BM$194,0,10-(BM$195-LOG('Indicator Data'!Q113))/(BM$195-BM$194)*10))),1)</f>
        <v>0</v>
      </c>
      <c r="BN110" s="35">
        <f>ROUND(IF('Indicator Data'!R113=0,0,IF(LOG('Indicator Data'!R113)&gt;BN$195,10,IF(LOG('Indicator Data'!R113)&lt;BN$194,0,10-(BN$195-LOG('Indicator Data'!R113))/(BN$195-BN$194)*10))),1)</f>
        <v>0</v>
      </c>
      <c r="BO110" s="35">
        <f t="shared" si="158"/>
        <v>0</v>
      </c>
      <c r="BP110" s="36">
        <f>'Indicator Data'!Q113/'Indicator Data'!$CC113</f>
        <v>0</v>
      </c>
      <c r="BQ110" s="36">
        <f>'Indicator Data'!R113/'Indicator Data'!$CC113</f>
        <v>0</v>
      </c>
      <c r="BR110" s="35">
        <f t="shared" si="200"/>
        <v>0</v>
      </c>
      <c r="BS110" s="35">
        <f t="shared" si="201"/>
        <v>0</v>
      </c>
      <c r="BT110" s="35">
        <f t="shared" si="135"/>
        <v>0</v>
      </c>
      <c r="BU110" s="35">
        <f t="shared" si="159"/>
        <v>0</v>
      </c>
      <c r="BV110" s="35">
        <f>ROUND(IF('Indicator Data'!S113=0,0,IF(LOG('Indicator Data'!S113)&gt;BV$195,10,IF(LOG('Indicator Data'!S113)&lt;BV$194,0,10-(BV$195-LOG('Indicator Data'!S113))/(BV$195-BV$194)*10))),1)</f>
        <v>0</v>
      </c>
      <c r="BW110" s="35">
        <f>ROUND(IF('Indicator Data'!T113=0,0,IF(LOG('Indicator Data'!T113)&gt;BW$195,10,IF(LOG('Indicator Data'!T113)&lt;BW$194,0,10-(BW$195-LOG('Indicator Data'!T113))/(BW$195-BW$194)*10))),1)</f>
        <v>0</v>
      </c>
      <c r="BX110" s="35">
        <f t="shared" si="160"/>
        <v>0</v>
      </c>
      <c r="BY110" s="36">
        <f>'Indicator Data'!S113/'Indicator Data'!$CC113</f>
        <v>0</v>
      </c>
      <c r="BZ110" s="36">
        <f>'Indicator Data'!T113/'Indicator Data'!$CC113</f>
        <v>0</v>
      </c>
      <c r="CA110" s="35">
        <f t="shared" si="202"/>
        <v>0</v>
      </c>
      <c r="CB110" s="35">
        <f t="shared" si="203"/>
        <v>0</v>
      </c>
      <c r="CC110" s="35">
        <f t="shared" si="161"/>
        <v>0</v>
      </c>
      <c r="CD110" s="35">
        <f t="shared" si="162"/>
        <v>0</v>
      </c>
      <c r="CE110" s="35">
        <f t="shared" si="163"/>
        <v>0</v>
      </c>
      <c r="CF110" s="35">
        <f>ROUND(IF('Indicator Data'!U113=0,0,IF(LOG('Indicator Data'!U113)&gt;CF$195,10,IF(LOG('Indicator Data'!U113)&lt;CF$194,0,10-(CF$195-LOG('Indicator Data'!U113))/(CF$195-CF$194)*10))),1)</f>
        <v>0</v>
      </c>
      <c r="CG110" s="36">
        <f>'Indicator Data'!U113/'Indicator Data'!$CC113</f>
        <v>0</v>
      </c>
      <c r="CH110" s="35">
        <f t="shared" si="204"/>
        <v>0</v>
      </c>
      <c r="CI110" s="35">
        <f t="shared" si="164"/>
        <v>0</v>
      </c>
      <c r="CJ110" s="35">
        <f>ROUND(IF('Indicator Data'!V113=0,0,IF(LOG('Indicator Data'!V113)&gt;CJ$195,10,IF(LOG('Indicator Data'!V113)&lt;CJ$194,0,10-(CJ$195-LOG('Indicator Data'!V113))/(CJ$195-CJ$194)*10))),1)</f>
        <v>2.9</v>
      </c>
      <c r="CK110" s="36">
        <f>IF('Indicator Data'!V113/'Indicator Data'!$CC113&gt;1,1,'Indicator Data'!V113/'Indicator Data'!$CC113)</f>
        <v>2.0379015188798519E-2</v>
      </c>
      <c r="CL110" s="35">
        <f t="shared" si="205"/>
        <v>0.2</v>
      </c>
      <c r="CM110" s="35">
        <f t="shared" si="165"/>
        <v>1.6</v>
      </c>
      <c r="CN110" s="35">
        <f>ROUND(IF('Indicator Data'!W113=0,0,IF(LOG('Indicator Data'!W113)&gt;CN$195,10,IF(LOG('Indicator Data'!W113)&lt;CN$194,0,10-(CN$195-LOG('Indicator Data'!W113))/(CN$195-CN$194)*10))),1)</f>
        <v>3.2</v>
      </c>
      <c r="CO110" s="36">
        <f>'Indicator Data'!W113/'Indicator Data'!$CC113</f>
        <v>3.221536387447399E-2</v>
      </c>
      <c r="CP110" s="35">
        <f t="shared" si="206"/>
        <v>0.3</v>
      </c>
      <c r="CQ110" s="35">
        <f t="shared" si="166"/>
        <v>1.9</v>
      </c>
      <c r="CR110" s="35">
        <f t="shared" si="207"/>
        <v>0.9</v>
      </c>
      <c r="CS110" s="35">
        <f>IF('Indicator Data'!BS113="No data","x",ROUND(IF('Indicator Data'!BS113&gt;CS$195,0,IF('Indicator Data'!BS113&lt;CS$194,10,(CS$195-'Indicator Data'!BS113)/(CS$195-CS$194)*10)),1))</f>
        <v>1.8</v>
      </c>
      <c r="CT110" s="35">
        <f>IF('Indicator Data'!BT113="No data","x",ROUND(IF('Indicator Data'!BT113&gt;CT$195,0,IF('Indicator Data'!BT113&lt;CT$194,10,(CT$195-'Indicator Data'!BT113)/(CT$195-CT$194)*10)),1))</f>
        <v>1.9</v>
      </c>
      <c r="CU110" s="35">
        <f>IF('Indicator Data'!AC113="No data","x",ROUND(IF('Indicator Data'!AC113&gt;CU$195,0,IF('Indicator Data'!AC113&lt;CU$194,10,(CU$195-'Indicator Data'!AC113)/(CU$195-CU$194)*10)),1))</f>
        <v>1.7</v>
      </c>
      <c r="CV110" s="35">
        <f t="shared" si="208"/>
        <v>1.8</v>
      </c>
      <c r="CW110" s="35">
        <f>IF('Indicator Data'!X113="No data","x",ROUND(IF(LOG('Indicator Data'!X113)&gt;CW$195,10,IF(LOG('Indicator Data'!X113)&lt;CW$194,0,10-(CW$195-LOG('Indicator Data'!X113))/(CW$195-CW$194)*10)),1))</f>
        <v>8.4</v>
      </c>
      <c r="CX110" s="35">
        <f>IF('Indicator Data'!Y113="No data","x",ROUND(IF('Indicator Data'!Y113&gt;CX$195,10,IF('Indicator Data'!Y113&lt;CX$194,0,10-(CX$195-'Indicator Data'!Y113)/(CX$195-CX$194)*10)),1))</f>
        <v>2.2999999999999998</v>
      </c>
      <c r="CY110" s="35">
        <f>IF('Indicator Data'!Z113="No data","x",ROUND(IF('Indicator Data'!Z113&gt;CY$195,10,IF('Indicator Data'!Z113&lt;CY$194,0,10-(CY$195-'Indicator Data'!Z113)/(CY$195-CY$194)*10)),1))</f>
        <v>7.7</v>
      </c>
      <c r="CZ110" s="35" t="str">
        <f>IF('Indicator Data'!AA113="No data","x",ROUND(IF('Indicator Data'!AA113&gt;CZ$195,10,IF('Indicator Data'!AA113&lt;CZ$194,0,10-(CZ$195-'Indicator Data'!AA113)/(CZ$195-CZ$194)*10)),1))</f>
        <v>x</v>
      </c>
      <c r="DA110" s="35">
        <f t="shared" si="167"/>
        <v>6.1</v>
      </c>
      <c r="DB110" s="35">
        <f t="shared" si="168"/>
        <v>4.7</v>
      </c>
      <c r="DC110" s="35" t="str">
        <f>IF('Indicator Data'!AF113="No data","x",ROUND(IF('Indicator Data'!AF113&gt;DC$195,10,IF('Indicator Data'!AF113&lt;DC$194,0,10-(DC$195-'Indicator Data'!AF113)/(DC$195-DC$194)*10)),1))</f>
        <v>x</v>
      </c>
      <c r="DD110" s="35" t="str">
        <f>IF('Indicator Data'!AG113="No data","x",ROUND(IF('Indicator Data'!AG113&gt;DD$195,10,IF('Indicator Data'!AG113&lt;DD$194,0,10-(DD$195-'Indicator Data'!AG113)/(DD$195-DD$194)*10)),1))</f>
        <v>x</v>
      </c>
      <c r="DE110" s="35">
        <f t="shared" si="169"/>
        <v>6.1</v>
      </c>
      <c r="DF110" s="35">
        <f>IF('Indicator Data'!AB113="No data","x",ROUND(IF('Indicator Data'!AB113&gt;DF$195,10,IF('Indicator Data'!AB113&lt;DF$194,0,10-(DF$195-'Indicator Data'!AB113)/(DF$195-DF$194)*10)),1))</f>
        <v>3.4</v>
      </c>
      <c r="DG110" s="35">
        <f t="shared" si="170"/>
        <v>2.2000000000000002</v>
      </c>
      <c r="DH110" s="144" t="str">
        <f>IF('Indicator Data'!AD113="No data","x",'Indicator Data'!AD113/'Indicator Data'!$CB113)</f>
        <v>x</v>
      </c>
      <c r="DI110" s="35" t="str">
        <f t="shared" si="171"/>
        <v>x</v>
      </c>
      <c r="DJ110" s="35">
        <f>IF('Indicator Data'!AE113="No data","x",ROUND(IF('Indicator Data'!AE113&gt;DJ$195,0,IF('Indicator Data'!AE113&lt;DJ$194,10,(DJ$195-'Indicator Data'!AE113)/(DJ$195-DJ$194)*10)),1))</f>
        <v>6</v>
      </c>
      <c r="DK110" s="35">
        <f t="shared" si="172"/>
        <v>6</v>
      </c>
      <c r="DL110" s="35">
        <f t="shared" si="173"/>
        <v>4.8</v>
      </c>
      <c r="DM110" s="37">
        <f t="shared" si="209"/>
        <v>3.7</v>
      </c>
      <c r="DN110" s="38">
        <f t="shared" si="210"/>
        <v>3.6</v>
      </c>
      <c r="DO110" s="35">
        <f>ROUND(IF('Indicator Data'!AH113=0,0,IF('Indicator Data'!AH113&gt;DO$195,10,IF('Indicator Data'!AH113&lt;DO$194,0,10-(DO$195-'Indicator Data'!AH113)/(DO$195-DO$194)*10))),1)</f>
        <v>0</v>
      </c>
      <c r="DP110" s="35">
        <f>ROUND(IF('Indicator Data'!AI113=0,0,IF(LOG('Indicator Data'!AI113)&gt;LOG(DP$195),10,IF(LOG('Indicator Data'!AI113)&lt;LOG(DP$194),0,10-(LOG(DP$195)-LOG('Indicator Data'!AI113))/(LOG(DP$195)-LOG(DP$194))*10))),1)</f>
        <v>0</v>
      </c>
      <c r="DQ110" s="37">
        <f t="shared" si="211"/>
        <v>0</v>
      </c>
      <c r="DR110" s="35">
        <f>'Indicator Data'!AJ113</f>
        <v>0</v>
      </c>
      <c r="DS110" s="35">
        <f>'Indicator Data'!AK113</f>
        <v>0</v>
      </c>
      <c r="DT110" s="37">
        <f t="shared" si="212"/>
        <v>0</v>
      </c>
      <c r="DU110" s="38">
        <f t="shared" si="213"/>
        <v>0</v>
      </c>
      <c r="DV110" s="13"/>
      <c r="DW110" s="83"/>
    </row>
    <row r="111" spans="1:127" s="2" customFormat="1" x14ac:dyDescent="0.3">
      <c r="A111" s="98" t="str">
        <f>'Indicator Data'!A114</f>
        <v>Mauritania</v>
      </c>
      <c r="B111" s="39" t="str">
        <f>'Indicator Data'!B114</f>
        <v>MRT</v>
      </c>
      <c r="C111" s="35">
        <f>ROUND(IF('Indicator Data'!C114=0,0.1,IF(LOG('Indicator Data'!C114)&gt;C$195,10,IF(LOG('Indicator Data'!C114)&lt;C$194,0,10-(C$195-LOG('Indicator Data'!C114))/(C$195-C$194)*10))),1)</f>
        <v>2.6</v>
      </c>
      <c r="D111" s="35">
        <f>ROUND(IF('Indicator Data'!D114=0,0.1,IF(LOG('Indicator Data'!D114)&gt;D$195,10,IF(LOG('Indicator Data'!D114)&lt;D$194,0,10-(D$195-LOG('Indicator Data'!D114))/(D$195-D$194)*10))),1)</f>
        <v>0.1</v>
      </c>
      <c r="E111" s="35">
        <f t="shared" si="174"/>
        <v>1.4</v>
      </c>
      <c r="F111" s="35">
        <f>IF('Indicator Data'!E114="No data",0.1,(ROUND(IF('Indicator Data'!E114=0,0,IF(LOG('Indicator Data'!E114)&gt;F$195,10,IF(LOG('Indicator Data'!E114)&lt;F$194,0,10-(F$195-LOG('Indicator Data'!E114))/(F$195-F$194)*10))),1)))</f>
        <v>6.7</v>
      </c>
      <c r="G111" s="35">
        <f>ROUND(IF('Indicator Data'!F114=0,0,IF(LOG('Indicator Data'!F114)&gt;G$195,10,IF(LOG('Indicator Data'!F114)&lt;G$194,0,10-(G$195-LOG('Indicator Data'!F114))/(G$195-G$194)*10))),1)</f>
        <v>4</v>
      </c>
      <c r="H111" s="35">
        <f>ROUND(IF('Indicator Data'!G114=0,0,IF(LOG('Indicator Data'!G114)&gt;H$195,10,IF(LOG('Indicator Data'!G114)&lt;H$194,0,10-(H$195-LOG('Indicator Data'!G114))/(H$195-H$194)*10))),1)</f>
        <v>0</v>
      </c>
      <c r="I111" s="35">
        <f>ROUND(IF('Indicator Data'!H114=0,0,IF(LOG('Indicator Data'!H114)&gt;I$195,10,IF(LOG('Indicator Data'!H114)&lt;I$194,0,10-(I$195-LOG('Indicator Data'!H114))/(I$195-I$194)*10))),1)</f>
        <v>0</v>
      </c>
      <c r="J111" s="35">
        <f t="shared" si="175"/>
        <v>0</v>
      </c>
      <c r="K111" s="35">
        <f>ROUND(IF('Indicator Data'!I114=0,0,IF(LOG('Indicator Data'!I114)&gt;K$195,10,IF(LOG('Indicator Data'!I114)&lt;K$194,0,10-(K$195-LOG('Indicator Data'!I114))/(K$195-K$194)*10))),1)</f>
        <v>0</v>
      </c>
      <c r="L111" s="35">
        <f t="shared" si="176"/>
        <v>0</v>
      </c>
      <c r="M111" s="35">
        <f>ROUND(IF('Indicator Data'!J114=0,0,IF(LOG('Indicator Data'!J114)&gt;M$195,10,IF(LOG('Indicator Data'!J114)&lt;M$194,0,10-(M$195-LOG('Indicator Data'!J114))/(M$195-M$194)*10))),1)</f>
        <v>10</v>
      </c>
      <c r="N111" s="36">
        <f>'Indicator Data'!C114/'Indicator Data'!$CC114</f>
        <v>2.6112326478964028E-5</v>
      </c>
      <c r="O111" s="36">
        <f>'Indicator Data'!D114/'Indicator Data'!$CC114</f>
        <v>0</v>
      </c>
      <c r="P111" s="36">
        <f>IF(F111=0.1,"x",'Indicator Data'!E114/'Indicator Data'!$CC114)</f>
        <v>1.2087552161746817E-2</v>
      </c>
      <c r="Q111" s="36">
        <f>'Indicator Data'!F114/'Indicator Data'!$CC114</f>
        <v>6.1412707060410964E-7</v>
      </c>
      <c r="R111" s="36">
        <f>'Indicator Data'!G114/'Indicator Data'!$CC114</f>
        <v>0</v>
      </c>
      <c r="S111" s="36">
        <f>'Indicator Data'!H114/'Indicator Data'!$CC114</f>
        <v>0</v>
      </c>
      <c r="T111" s="36">
        <f>'Indicator Data'!I114/'Indicator Data'!$CC114</f>
        <v>0</v>
      </c>
      <c r="U111" s="36">
        <f>'Indicator Data'!J114/'Indicator Data'!$CC114</f>
        <v>5.0723576426112409E-2</v>
      </c>
      <c r="V111" s="35">
        <f t="shared" si="177"/>
        <v>0.1</v>
      </c>
      <c r="W111" s="35">
        <f t="shared" si="178"/>
        <v>0</v>
      </c>
      <c r="X111" s="35">
        <f t="shared" si="179"/>
        <v>0.1</v>
      </c>
      <c r="Y111" s="35">
        <f t="shared" si="180"/>
        <v>8.1</v>
      </c>
      <c r="Z111" s="35">
        <f t="shared" si="181"/>
        <v>5.0999999999999996</v>
      </c>
      <c r="AA111" s="35">
        <f t="shared" si="182"/>
        <v>0</v>
      </c>
      <c r="AB111" s="35">
        <f t="shared" si="183"/>
        <v>0</v>
      </c>
      <c r="AC111" s="35">
        <f t="shared" si="184"/>
        <v>0</v>
      </c>
      <c r="AD111" s="35">
        <f t="shared" si="185"/>
        <v>0</v>
      </c>
      <c r="AE111" s="35">
        <f t="shared" si="186"/>
        <v>0</v>
      </c>
      <c r="AF111" s="35">
        <f t="shared" si="187"/>
        <v>10</v>
      </c>
      <c r="AG111" s="35">
        <f>ROUND(IF('Indicator Data'!K114=0,0,IF('Indicator Data'!K114&gt;AG$195,10,IF('Indicator Data'!K114&lt;AG$194,0,10-(AG$195-'Indicator Data'!K114)/(AG$195-AG$194)*10))),1)</f>
        <v>6.7</v>
      </c>
      <c r="AH111" s="35">
        <f t="shared" si="188"/>
        <v>1.4</v>
      </c>
      <c r="AI111" s="35">
        <f t="shared" si="189"/>
        <v>0.1</v>
      </c>
      <c r="AJ111" s="35">
        <f t="shared" si="190"/>
        <v>0</v>
      </c>
      <c r="AK111" s="35">
        <f t="shared" si="191"/>
        <v>0</v>
      </c>
      <c r="AL111" s="35">
        <f t="shared" si="192"/>
        <v>0</v>
      </c>
      <c r="AM111" s="35">
        <f t="shared" si="193"/>
        <v>0</v>
      </c>
      <c r="AN111" s="35">
        <f t="shared" si="194"/>
        <v>10</v>
      </c>
      <c r="AO111" s="143">
        <f t="shared" si="195"/>
        <v>0.8</v>
      </c>
      <c r="AP111" s="143">
        <f t="shared" si="148"/>
        <v>7.5</v>
      </c>
      <c r="AQ111" s="143">
        <f t="shared" si="196"/>
        <v>4.5999999999999996</v>
      </c>
      <c r="AR111" s="143">
        <f t="shared" si="197"/>
        <v>0</v>
      </c>
      <c r="AS111" s="35">
        <f t="shared" si="198"/>
        <v>8.4</v>
      </c>
      <c r="AT111" s="35">
        <f>IF('Indicator Data'!L114="No data","x",IF('Indicator Data'!CD114&lt;1000,"x",ROUND((IF('Indicator Data'!L114&gt;AT$195,10,IF('Indicator Data'!L114&lt;AT$194,0,10-(AT$195-'Indicator Data'!L114)/(AT$195-AT$194)*10))),1)))</f>
        <v>10</v>
      </c>
      <c r="AU111" s="143">
        <f t="shared" si="199"/>
        <v>9.1999999999999993</v>
      </c>
      <c r="AV111" s="35">
        <f>IF('Indicator Data'!M114="No data","x",ROUND(IF('Indicator Data'!M114=0,0,IF(LOG('Indicator Data'!M114)&gt;AV$195,10,IF(LOG('Indicator Data'!M114)&lt;AV$194,0,10-(AV$195-LOG('Indicator Data'!M114))/(AV$195-AV$194)*10))),1))</f>
        <v>7.6</v>
      </c>
      <c r="AW111" s="36">
        <f>IF(AV111="x","x",'Indicator Data'!M114/'Indicator Data'!$CC114)</f>
        <v>0.50422129829782336</v>
      </c>
      <c r="AX111" s="35">
        <f t="shared" si="149"/>
        <v>5.6</v>
      </c>
      <c r="AY111" s="35">
        <f t="shared" si="150"/>
        <v>6.7</v>
      </c>
      <c r="AZ111" s="35">
        <f>IF('Indicator Data'!N114="No data","x",ROUND(IF('Indicator Data'!N114=0,0,IF(LOG('Indicator Data'!N114)&gt;AZ$195,10,IF(LOG('Indicator Data'!N114)&lt;AZ$194,0,10-(AZ$195-LOG('Indicator Data'!N114))/(AZ$195-AZ$194)*10))),1))</f>
        <v>0</v>
      </c>
      <c r="BA111" s="36">
        <f>IF(AZ111="x","x",'Indicator Data'!N114/'Indicator Data'!$CC114)</f>
        <v>0</v>
      </c>
      <c r="BB111" s="35">
        <f t="shared" si="151"/>
        <v>0</v>
      </c>
      <c r="BC111" s="35">
        <f t="shared" si="152"/>
        <v>0</v>
      </c>
      <c r="BD111" s="35">
        <f>IF('Indicator Data'!O114="No data","x",ROUND(IF('Indicator Data'!O114=0,0,IF(LOG('Indicator Data'!O114)&gt;BD$195,10,IF(LOG('Indicator Data'!O114)&lt;BD$194,0,10-(BD$195-LOG('Indicator Data'!O114))/(BD$195-BD$194)*10))),1))</f>
        <v>0</v>
      </c>
      <c r="BE111" s="36">
        <f>IF(BD111="x","x",'Indicator Data'!O114/'Indicator Data'!$CC114)</f>
        <v>0</v>
      </c>
      <c r="BF111" s="35">
        <f t="shared" si="153"/>
        <v>0</v>
      </c>
      <c r="BG111" s="35">
        <f t="shared" si="154"/>
        <v>0</v>
      </c>
      <c r="BH111" s="35">
        <f>IF('Indicator Data'!P114="No data","x",ROUND(IF('Indicator Data'!P114=0,0,IF(LOG('Indicator Data'!P114)&gt;BH$195,10,IF(LOG('Indicator Data'!P114)&lt;BH$194,0,10-(BH$195-LOG('Indicator Data'!P114))/(BH$195-BH$194)*10))),1))</f>
        <v>0</v>
      </c>
      <c r="BI111" s="36">
        <f>IF(BH111="x","x",'Indicator Data'!P114/'Indicator Data'!$CC114)</f>
        <v>0</v>
      </c>
      <c r="BJ111" s="35">
        <f t="shared" si="155"/>
        <v>0</v>
      </c>
      <c r="BK111" s="35">
        <f t="shared" si="156"/>
        <v>0</v>
      </c>
      <c r="BL111" s="35">
        <f t="shared" si="157"/>
        <v>2.2999999999999998</v>
      </c>
      <c r="BM111" s="35">
        <f>ROUND(IF('Indicator Data'!Q114=0,0,IF(LOG('Indicator Data'!Q114)&gt;BM$195,10,IF(LOG('Indicator Data'!Q114)&lt;BM$194,0,10-(BM$195-LOG('Indicator Data'!Q114))/(BM$195-BM$194)*10))),1)</f>
        <v>8</v>
      </c>
      <c r="BN111" s="35">
        <f>ROUND(IF('Indicator Data'!R114=0,0,IF(LOG('Indicator Data'!R114)&gt;BN$195,10,IF(LOG('Indicator Data'!R114)&lt;BN$194,0,10-(BN$195-LOG('Indicator Data'!R114))/(BN$195-BN$194)*10))),1)</f>
        <v>0</v>
      </c>
      <c r="BO111" s="35">
        <f t="shared" si="158"/>
        <v>2.6666666666666665</v>
      </c>
      <c r="BP111" s="36">
        <f>'Indicator Data'!Q114/'Indicator Data'!$CC114</f>
        <v>0.9046575045546944</v>
      </c>
      <c r="BQ111" s="36">
        <f>'Indicator Data'!R114/'Indicator Data'!$CC114</f>
        <v>0</v>
      </c>
      <c r="BR111" s="35">
        <f t="shared" si="200"/>
        <v>9</v>
      </c>
      <c r="BS111" s="35">
        <f t="shared" si="201"/>
        <v>0</v>
      </c>
      <c r="BT111" s="35">
        <f t="shared" si="135"/>
        <v>3</v>
      </c>
      <c r="BU111" s="35">
        <f t="shared" si="159"/>
        <v>2.8</v>
      </c>
      <c r="BV111" s="35">
        <f>ROUND(IF('Indicator Data'!S114=0,0,IF(LOG('Indicator Data'!S114)&gt;BV$195,10,IF(LOG('Indicator Data'!S114)&lt;BV$194,0,10-(BV$195-LOG('Indicator Data'!S114))/(BV$195-BV$194)*10))),1)</f>
        <v>6.9</v>
      </c>
      <c r="BW111" s="35">
        <f>ROUND(IF('Indicator Data'!T114=0,0,IF(LOG('Indicator Data'!T114)&gt;BW$195,10,IF(LOG('Indicator Data'!T114)&lt;BW$194,0,10-(BW$195-LOG('Indicator Data'!T114))/(BW$195-BW$194)*10))),1)</f>
        <v>7.8</v>
      </c>
      <c r="BX111" s="35">
        <f t="shared" si="160"/>
        <v>7.5</v>
      </c>
      <c r="BY111" s="36">
        <f>'Indicator Data'!S114/'Indicator Data'!$CC114</f>
        <v>0.17108638004799759</v>
      </c>
      <c r="BZ111" s="36">
        <f>'Indicator Data'!T114/'Indicator Data'!$CC114</f>
        <v>0.73357112450669681</v>
      </c>
      <c r="CA111" s="35">
        <f t="shared" si="202"/>
        <v>2.9</v>
      </c>
      <c r="CB111" s="35">
        <f t="shared" si="203"/>
        <v>7.3</v>
      </c>
      <c r="CC111" s="35">
        <f t="shared" si="161"/>
        <v>5.833333333333333</v>
      </c>
      <c r="CD111" s="35">
        <f t="shared" si="162"/>
        <v>6.7</v>
      </c>
      <c r="CE111" s="35">
        <f t="shared" si="163"/>
        <v>5.0999999999999996</v>
      </c>
      <c r="CF111" s="35">
        <f>ROUND(IF('Indicator Data'!U114=0,0,IF(LOG('Indicator Data'!U114)&gt;CF$195,10,IF(LOG('Indicator Data'!U114)&lt;CF$194,0,10-(CF$195-LOG('Indicator Data'!U114))/(CF$195-CF$194)*10))),1)</f>
        <v>7.1</v>
      </c>
      <c r="CG111" s="36">
        <f>'Indicator Data'!U114/'Indicator Data'!$CC114</f>
        <v>0.22754872497847137</v>
      </c>
      <c r="CH111" s="35">
        <f t="shared" si="204"/>
        <v>2.5</v>
      </c>
      <c r="CI111" s="35">
        <f t="shared" si="164"/>
        <v>5.2</v>
      </c>
      <c r="CJ111" s="35">
        <f>ROUND(IF('Indicator Data'!V114=0,0,IF(LOG('Indicator Data'!V114)&gt;CJ$195,10,IF(LOG('Indicator Data'!V114)&lt;CJ$194,0,10-(CJ$195-LOG('Indicator Data'!V114))/(CJ$195-CJ$194)*10))),1)</f>
        <v>8</v>
      </c>
      <c r="CK111" s="36">
        <f>IF('Indicator Data'!V114/'Indicator Data'!$CC114&gt;1,1,'Indicator Data'!V114/'Indicator Data'!$CC114)</f>
        <v>0.92434948922495019</v>
      </c>
      <c r="CL111" s="35">
        <f t="shared" si="205"/>
        <v>9.1999999999999993</v>
      </c>
      <c r="CM111" s="35">
        <f t="shared" si="165"/>
        <v>8.6999999999999993</v>
      </c>
      <c r="CN111" s="35">
        <f>ROUND(IF('Indicator Data'!W114=0,0,IF(LOG('Indicator Data'!W114)&gt;CN$195,10,IF(LOG('Indicator Data'!W114)&lt;CN$194,0,10-(CN$195-LOG('Indicator Data'!W114))/(CN$195-CN$194)*10))),1)</f>
        <v>7.6</v>
      </c>
      <c r="CO111" s="36">
        <f>'Indicator Data'!W114/'Indicator Data'!$CC114</f>
        <v>0.52299301352104732</v>
      </c>
      <c r="CP111" s="35">
        <f t="shared" si="206"/>
        <v>5.2</v>
      </c>
      <c r="CQ111" s="35">
        <f t="shared" si="166"/>
        <v>6.6</v>
      </c>
      <c r="CR111" s="35">
        <f t="shared" si="207"/>
        <v>6.7</v>
      </c>
      <c r="CS111" s="35">
        <f>IF('Indicator Data'!BS114="No data","x",ROUND(IF('Indicator Data'!BS114&gt;CS$195,0,IF('Indicator Data'!BS114&lt;CS$194,10,(CS$195-'Indicator Data'!BS114)/(CS$195-CS$194)*10)),1))</f>
        <v>5.7</v>
      </c>
      <c r="CT111" s="35">
        <f>IF('Indicator Data'!BT114="No data","x",ROUND(IF('Indicator Data'!BT114&gt;CT$195,0,IF('Indicator Data'!BT114&lt;CT$194,10,(CT$195-'Indicator Data'!BT114)/(CT$195-CT$194)*10)),1))</f>
        <v>4.9000000000000004</v>
      </c>
      <c r="CU111" s="35">
        <f>IF('Indicator Data'!AC114="No data","x",ROUND(IF('Indicator Data'!AC114&gt;CU$195,0,IF('Indicator Data'!AC114&lt;CU$194,10,(CU$195-'Indicator Data'!AC114)/(CU$195-CU$194)*10)),1))</f>
        <v>8.4</v>
      </c>
      <c r="CV111" s="35">
        <f t="shared" si="208"/>
        <v>6.3</v>
      </c>
      <c r="CW111" s="35">
        <f>IF('Indicator Data'!X114="No data","x",ROUND(IF(LOG('Indicator Data'!X114)&gt;CW$195,10,IF(LOG('Indicator Data'!X114)&lt;CW$194,0,10-(CW$195-LOG('Indicator Data'!X114))/(CW$195-CW$194)*10)),1))</f>
        <v>2.1</v>
      </c>
      <c r="CX111" s="35">
        <f>IF('Indicator Data'!Y114="No data","x",ROUND(IF('Indicator Data'!Y114&gt;CX$195,10,IF('Indicator Data'!Y114&lt;CX$194,0,10-(CX$195-'Indicator Data'!Y114)/(CX$195-CX$194)*10)),1))</f>
        <v>8.6</v>
      </c>
      <c r="CY111" s="35">
        <f>IF('Indicator Data'!Z114="No data","x",ROUND(IF('Indicator Data'!Z114&gt;CY$195,10,IF('Indicator Data'!Z114&lt;CY$194,0,10-(CY$195-'Indicator Data'!Z114)/(CY$195-CY$194)*10)),1))</f>
        <v>5.5</v>
      </c>
      <c r="CZ111" s="35" t="str">
        <f>IF('Indicator Data'!AA114="No data","x",ROUND(IF('Indicator Data'!AA114&gt;CZ$195,10,IF('Indicator Data'!AA114&lt;CZ$194,0,10-(CZ$195-'Indicator Data'!AA114)/(CZ$195-CZ$194)*10)),1))</f>
        <v>x</v>
      </c>
      <c r="DA111" s="35">
        <f t="shared" si="167"/>
        <v>5.4</v>
      </c>
      <c r="DB111" s="35">
        <f t="shared" si="168"/>
        <v>5.7</v>
      </c>
      <c r="DC111" s="35">
        <f>IF('Indicator Data'!AF114="No data","x",ROUND(IF('Indicator Data'!AF114&gt;DC$195,10,IF('Indicator Data'!AF114&lt;DC$194,0,10-(DC$195-'Indicator Data'!AF114)/(DC$195-DC$194)*10)),1))</f>
        <v>8.1</v>
      </c>
      <c r="DD111" s="35">
        <f>IF('Indicator Data'!AG114="No data","x",ROUND(IF('Indicator Data'!AG114&gt;DD$195,10,IF('Indicator Data'!AG114&lt;DD$194,0,10-(DD$195-'Indicator Data'!AG114)/(DD$195-DD$194)*10)),1))</f>
        <v>6.6</v>
      </c>
      <c r="DE111" s="35">
        <f t="shared" si="169"/>
        <v>6.2</v>
      </c>
      <c r="DF111" s="35">
        <f>IF('Indicator Data'!AB114="No data","x",ROUND(IF('Indicator Data'!AB114&gt;DF$195,10,IF('Indicator Data'!AB114&lt;DF$194,0,10-(DF$195-'Indicator Data'!AB114)/(DF$195-DF$194)*10)),1))</f>
        <v>10</v>
      </c>
      <c r="DG111" s="35">
        <f t="shared" si="170"/>
        <v>7.3</v>
      </c>
      <c r="DH111" s="144" t="str">
        <f>IF('Indicator Data'!AD114="No data","x",'Indicator Data'!AD114/'Indicator Data'!$CB114)</f>
        <v>x</v>
      </c>
      <c r="DI111" s="35" t="str">
        <f t="shared" si="171"/>
        <v>x</v>
      </c>
      <c r="DJ111" s="35">
        <f>IF('Indicator Data'!AE114="No data","x",ROUND(IF('Indicator Data'!AE114&gt;DJ$195,0,IF('Indicator Data'!AE114&lt;DJ$194,10,(DJ$195-'Indicator Data'!AE114)/(DJ$195-DJ$194)*10)),1))</f>
        <v>8</v>
      </c>
      <c r="DK111" s="35">
        <f t="shared" si="172"/>
        <v>8</v>
      </c>
      <c r="DL111" s="35">
        <f t="shared" si="173"/>
        <v>7.2</v>
      </c>
      <c r="DM111" s="37">
        <f t="shared" si="209"/>
        <v>5.8</v>
      </c>
      <c r="DN111" s="38">
        <f t="shared" si="210"/>
        <v>5.6</v>
      </c>
      <c r="DO111" s="35">
        <f>ROUND(IF('Indicator Data'!AH114=0,0,IF('Indicator Data'!AH114&gt;DO$195,10,IF('Indicator Data'!AH114&lt;DO$194,0,10-(DO$195-'Indicator Data'!AH114)/(DO$195-DO$194)*10))),1)</f>
        <v>4.4000000000000004</v>
      </c>
      <c r="DP111" s="35">
        <f>ROUND(IF('Indicator Data'!AI114=0,0,IF(LOG('Indicator Data'!AI114)&gt;LOG(DP$195),10,IF(LOG('Indicator Data'!AI114)&lt;LOG(DP$194),0,10-(LOG(DP$195)-LOG('Indicator Data'!AI114))/(LOG(DP$195)-LOG(DP$194))*10))),1)</f>
        <v>2.9</v>
      </c>
      <c r="DQ111" s="37">
        <f t="shared" si="211"/>
        <v>3.7</v>
      </c>
      <c r="DR111" s="35">
        <f>'Indicator Data'!AJ114</f>
        <v>0</v>
      </c>
      <c r="DS111" s="35">
        <f>'Indicator Data'!AK114</f>
        <v>0</v>
      </c>
      <c r="DT111" s="37">
        <f t="shared" si="212"/>
        <v>0</v>
      </c>
      <c r="DU111" s="38">
        <f t="shared" si="213"/>
        <v>2.6</v>
      </c>
      <c r="DV111" s="13"/>
      <c r="DW111" s="83"/>
    </row>
    <row r="112" spans="1:127" s="2" customFormat="1" x14ac:dyDescent="0.3">
      <c r="A112" s="98" t="str">
        <f>'Indicator Data'!A115</f>
        <v>Mauritius</v>
      </c>
      <c r="B112" s="39" t="str">
        <f>'Indicator Data'!B115</f>
        <v>MUS</v>
      </c>
      <c r="C112" s="35">
        <f>ROUND(IF('Indicator Data'!C115=0,0.1,IF(LOG('Indicator Data'!C115)&gt;C$195,10,IF(LOG('Indicator Data'!C115)&lt;C$194,0,10-(C$195-LOG('Indicator Data'!C115))/(C$195-C$194)*10))),1)</f>
        <v>0.1</v>
      </c>
      <c r="D112" s="35">
        <f>ROUND(IF('Indicator Data'!D115=0,0.1,IF(LOG('Indicator Data'!D115)&gt;D$195,10,IF(LOG('Indicator Data'!D115)&lt;D$194,0,10-(D$195-LOG('Indicator Data'!D115))/(D$195-D$194)*10))),1)</f>
        <v>0.1</v>
      </c>
      <c r="E112" s="35">
        <f t="shared" si="174"/>
        <v>0.1</v>
      </c>
      <c r="F112" s="35">
        <f>IF('Indicator Data'!E115="No data",0.1,(ROUND(IF('Indicator Data'!E115=0,0,IF(LOG('Indicator Data'!E115)&gt;F$195,10,IF(LOG('Indicator Data'!E115)&lt;F$194,0,10-(F$195-LOG('Indicator Data'!E115))/(F$195-F$194)*10))),1)))</f>
        <v>0.1</v>
      </c>
      <c r="G112" s="35">
        <f>ROUND(IF('Indicator Data'!F115=0,0,IF(LOG('Indicator Data'!F115)&gt;G$195,10,IF(LOG('Indicator Data'!F115)&lt;G$194,0,10-(G$195-LOG('Indicator Data'!F115))/(G$195-G$194)*10))),1)</f>
        <v>5.2</v>
      </c>
      <c r="H112" s="35">
        <f>ROUND(IF('Indicator Data'!G115=0,0,IF(LOG('Indicator Data'!G115)&gt;H$195,10,IF(LOG('Indicator Data'!G115)&lt;H$194,0,10-(H$195-LOG('Indicator Data'!G115))/(H$195-H$194)*10))),1)</f>
        <v>6</v>
      </c>
      <c r="I112" s="35">
        <f>ROUND(IF('Indicator Data'!H115=0,0,IF(LOG('Indicator Data'!H115)&gt;I$195,10,IF(LOG('Indicator Data'!H115)&lt;I$194,0,10-(I$195-LOG('Indicator Data'!H115))/(I$195-I$194)*10))),1)</f>
        <v>8.9</v>
      </c>
      <c r="J112" s="35">
        <f t="shared" si="175"/>
        <v>7.7</v>
      </c>
      <c r="K112" s="35">
        <f>ROUND(IF('Indicator Data'!I115=0,0,IF(LOG('Indicator Data'!I115)&gt;K$195,10,IF(LOG('Indicator Data'!I115)&lt;K$194,0,10-(K$195-LOG('Indicator Data'!I115))/(K$195-K$194)*10))),1)</f>
        <v>3.9</v>
      </c>
      <c r="L112" s="35">
        <f t="shared" si="176"/>
        <v>6.2</v>
      </c>
      <c r="M112" s="35">
        <f>ROUND(IF('Indicator Data'!J115=0,0,IF(LOG('Indicator Data'!J115)&gt;M$195,10,IF(LOG('Indicator Data'!J115)&lt;M$194,0,10-(M$195-LOG('Indicator Data'!J115))/(M$195-M$194)*10))),1)</f>
        <v>0</v>
      </c>
      <c r="N112" s="36">
        <f>'Indicator Data'!C115/'Indicator Data'!$CC115</f>
        <v>0</v>
      </c>
      <c r="O112" s="36">
        <f>'Indicator Data'!D115/'Indicator Data'!$CC115</f>
        <v>0</v>
      </c>
      <c r="P112" s="36" t="str">
        <f>IF(F112=0.1,"x",'Indicator Data'!E115/'Indicator Data'!$CC115)</f>
        <v>x</v>
      </c>
      <c r="Q112" s="36">
        <f>'Indicator Data'!F115/'Indicator Data'!$CC115</f>
        <v>1.1044507905988947E-5</v>
      </c>
      <c r="R112" s="36">
        <f>'Indicator Data'!G115/'Indicator Data'!$CC115</f>
        <v>1.8990374737278628E-2</v>
      </c>
      <c r="S112" s="36">
        <f>'Indicator Data'!H115/'Indicator Data'!$CC115</f>
        <v>1.3991330587521949E-2</v>
      </c>
      <c r="T112" s="36">
        <f>'Indicator Data'!I115/'Indicator Data'!$CC115</f>
        <v>7.1441362475377238E-4</v>
      </c>
      <c r="U112" s="36">
        <f>'Indicator Data'!J115/'Indicator Data'!$CC115</f>
        <v>0</v>
      </c>
      <c r="V112" s="35">
        <f t="shared" si="177"/>
        <v>0</v>
      </c>
      <c r="W112" s="35">
        <f t="shared" si="178"/>
        <v>0</v>
      </c>
      <c r="X112" s="35">
        <f t="shared" si="179"/>
        <v>0</v>
      </c>
      <c r="Y112" s="35">
        <f t="shared" si="180"/>
        <v>0.1</v>
      </c>
      <c r="Z112" s="35">
        <f t="shared" si="181"/>
        <v>7.9</v>
      </c>
      <c r="AA112" s="35">
        <f t="shared" si="182"/>
        <v>10</v>
      </c>
      <c r="AB112" s="35">
        <f t="shared" si="183"/>
        <v>10</v>
      </c>
      <c r="AC112" s="35">
        <f t="shared" si="184"/>
        <v>10</v>
      </c>
      <c r="AD112" s="35">
        <f t="shared" si="185"/>
        <v>0.7</v>
      </c>
      <c r="AE112" s="35">
        <f t="shared" si="186"/>
        <v>7.7</v>
      </c>
      <c r="AF112" s="35">
        <f t="shared" si="187"/>
        <v>0</v>
      </c>
      <c r="AG112" s="35">
        <f>ROUND(IF('Indicator Data'!K115=0,0,IF('Indicator Data'!K115&gt;AG$195,10,IF('Indicator Data'!K115&lt;AG$194,0,10-(AG$195-'Indicator Data'!K115)/(AG$195-AG$194)*10))),1)</f>
        <v>1</v>
      </c>
      <c r="AH112" s="35">
        <f t="shared" si="188"/>
        <v>0.1</v>
      </c>
      <c r="AI112" s="35">
        <f t="shared" si="189"/>
        <v>0.1</v>
      </c>
      <c r="AJ112" s="35">
        <f t="shared" si="190"/>
        <v>8</v>
      </c>
      <c r="AK112" s="35">
        <f t="shared" si="191"/>
        <v>9.5</v>
      </c>
      <c r="AL112" s="35">
        <f t="shared" si="192"/>
        <v>8.9</v>
      </c>
      <c r="AM112" s="35">
        <f t="shared" si="193"/>
        <v>2.2999999999999998</v>
      </c>
      <c r="AN112" s="35">
        <f t="shared" si="194"/>
        <v>0</v>
      </c>
      <c r="AO112" s="143">
        <f t="shared" si="195"/>
        <v>0.1</v>
      </c>
      <c r="AP112" s="143">
        <f t="shared" si="148"/>
        <v>0.1</v>
      </c>
      <c r="AQ112" s="143">
        <f t="shared" si="196"/>
        <v>6.8</v>
      </c>
      <c r="AR112" s="143">
        <f t="shared" si="197"/>
        <v>7</v>
      </c>
      <c r="AS112" s="35">
        <f t="shared" si="198"/>
        <v>0.5</v>
      </c>
      <c r="AT112" s="35">
        <f>IF('Indicator Data'!L115="No data","x",IF('Indicator Data'!CD115&lt;1000,"x",ROUND((IF('Indicator Data'!L115&gt;AT$195,10,IF('Indicator Data'!L115&lt;AT$194,0,10-(AT$195-'Indicator Data'!L115)/(AT$195-AT$194)*10))),1)))</f>
        <v>0.9</v>
      </c>
      <c r="AU112" s="143">
        <f t="shared" si="199"/>
        <v>0.7</v>
      </c>
      <c r="AV112" s="35">
        <f>IF('Indicator Data'!M115="No data","x",ROUND(IF('Indicator Data'!M115=0,0,IF(LOG('Indicator Data'!M115)&gt;AV$195,10,IF(LOG('Indicator Data'!M115)&lt;AV$194,0,10-(AV$195-LOG('Indicator Data'!M115))/(AV$195-AV$194)*10))),1))</f>
        <v>0</v>
      </c>
      <c r="AW112" s="36">
        <f>IF(AV112="x","x",'Indicator Data'!M115/'Indicator Data'!$CC115)</f>
        <v>0</v>
      </c>
      <c r="AX112" s="35">
        <f t="shared" si="149"/>
        <v>0</v>
      </c>
      <c r="AY112" s="35">
        <f t="shared" si="150"/>
        <v>0</v>
      </c>
      <c r="AZ112" s="35" t="str">
        <f>IF('Indicator Data'!N115="No data","x",ROUND(IF('Indicator Data'!N115=0,0,IF(LOG('Indicator Data'!N115)&gt;AZ$195,10,IF(LOG('Indicator Data'!N115)&lt;AZ$194,0,10-(AZ$195-LOG('Indicator Data'!N115))/(AZ$195-AZ$194)*10))),1))</f>
        <v>x</v>
      </c>
      <c r="BA112" s="36" t="str">
        <f>IF(AZ112="x","x",'Indicator Data'!N115/'Indicator Data'!$CC115)</f>
        <v>x</v>
      </c>
      <c r="BB112" s="35" t="str">
        <f t="shared" si="151"/>
        <v>x</v>
      </c>
      <c r="BC112" s="35" t="str">
        <f t="shared" si="152"/>
        <v>x</v>
      </c>
      <c r="BD112" s="35" t="str">
        <f>IF('Indicator Data'!O115="No data","x",ROUND(IF('Indicator Data'!O115=0,0,IF(LOG('Indicator Data'!O115)&gt;BD$195,10,IF(LOG('Indicator Data'!O115)&lt;BD$194,0,10-(BD$195-LOG('Indicator Data'!O115))/(BD$195-BD$194)*10))),1))</f>
        <v>x</v>
      </c>
      <c r="BE112" s="36" t="str">
        <f>IF(BD112="x","x",'Indicator Data'!O115/'Indicator Data'!$CC115)</f>
        <v>x</v>
      </c>
      <c r="BF112" s="35" t="str">
        <f t="shared" si="153"/>
        <v>x</v>
      </c>
      <c r="BG112" s="35" t="str">
        <f t="shared" si="154"/>
        <v>x</v>
      </c>
      <c r="BH112" s="35" t="str">
        <f>IF('Indicator Data'!P115="No data","x",ROUND(IF('Indicator Data'!P115=0,0,IF(LOG('Indicator Data'!P115)&gt;BH$195,10,IF(LOG('Indicator Data'!P115)&lt;BH$194,0,10-(BH$195-LOG('Indicator Data'!P115))/(BH$195-BH$194)*10))),1))</f>
        <v>x</v>
      </c>
      <c r="BI112" s="36" t="str">
        <f>IF(BH112="x","x",'Indicator Data'!P115/'Indicator Data'!$CC115)</f>
        <v>x</v>
      </c>
      <c r="BJ112" s="35" t="str">
        <f t="shared" si="155"/>
        <v>x</v>
      </c>
      <c r="BK112" s="35" t="str">
        <f t="shared" si="156"/>
        <v>x</v>
      </c>
      <c r="BL112" s="35">
        <f t="shared" si="157"/>
        <v>0</v>
      </c>
      <c r="BM112" s="35">
        <f>ROUND(IF('Indicator Data'!Q115=0,0,IF(LOG('Indicator Data'!Q115)&gt;BM$195,10,IF(LOG('Indicator Data'!Q115)&lt;BM$194,0,10-(BM$195-LOG('Indicator Data'!Q115))/(BM$195-BM$194)*10))),1)</f>
        <v>0</v>
      </c>
      <c r="BN112" s="35">
        <f>ROUND(IF('Indicator Data'!R115=0,0,IF(LOG('Indicator Data'!R115)&gt;BN$195,10,IF(LOG('Indicator Data'!R115)&lt;BN$194,0,10-(BN$195-LOG('Indicator Data'!R115))/(BN$195-BN$194)*10))),1)</f>
        <v>0</v>
      </c>
      <c r="BO112" s="35">
        <f t="shared" si="158"/>
        <v>0</v>
      </c>
      <c r="BP112" s="36">
        <f>'Indicator Data'!Q115/'Indicator Data'!$CC115</f>
        <v>0</v>
      </c>
      <c r="BQ112" s="36">
        <f>'Indicator Data'!R115/'Indicator Data'!$CC115</f>
        <v>0</v>
      </c>
      <c r="BR112" s="35">
        <f t="shared" si="200"/>
        <v>0</v>
      </c>
      <c r="BS112" s="35">
        <f t="shared" si="201"/>
        <v>0</v>
      </c>
      <c r="BT112" s="35">
        <f t="shared" si="135"/>
        <v>0</v>
      </c>
      <c r="BU112" s="35">
        <f t="shared" si="159"/>
        <v>0</v>
      </c>
      <c r="BV112" s="35">
        <f>ROUND(IF('Indicator Data'!S115=0,0,IF(LOG('Indicator Data'!S115)&gt;BV$195,10,IF(LOG('Indicator Data'!S115)&lt;BV$194,0,10-(BV$195-LOG('Indicator Data'!S115))/(BV$195-BV$194)*10))),1)</f>
        <v>0</v>
      </c>
      <c r="BW112" s="35">
        <f>ROUND(IF('Indicator Data'!T115=0,0,IF(LOG('Indicator Data'!T115)&gt;BW$195,10,IF(LOG('Indicator Data'!T115)&lt;BW$194,0,10-(BW$195-LOG('Indicator Data'!T115))/(BW$195-BW$194)*10))),1)</f>
        <v>0</v>
      </c>
      <c r="BX112" s="35">
        <f t="shared" si="160"/>
        <v>0</v>
      </c>
      <c r="BY112" s="36">
        <f>'Indicator Data'!S115/'Indicator Data'!$CC115</f>
        <v>0</v>
      </c>
      <c r="BZ112" s="36">
        <f>'Indicator Data'!T115/'Indicator Data'!$CC115</f>
        <v>0</v>
      </c>
      <c r="CA112" s="35">
        <f t="shared" si="202"/>
        <v>0</v>
      </c>
      <c r="CB112" s="35">
        <f t="shared" si="203"/>
        <v>0</v>
      </c>
      <c r="CC112" s="35">
        <f t="shared" si="161"/>
        <v>0</v>
      </c>
      <c r="CD112" s="35">
        <f t="shared" si="162"/>
        <v>0</v>
      </c>
      <c r="CE112" s="35">
        <f t="shared" si="163"/>
        <v>0</v>
      </c>
      <c r="CF112" s="35">
        <f>ROUND(IF('Indicator Data'!U115=0,0,IF(LOG('Indicator Data'!U115)&gt;CF$195,10,IF(LOG('Indicator Data'!U115)&lt;CF$194,0,10-(CF$195-LOG('Indicator Data'!U115))/(CF$195-CF$194)*10))),1)</f>
        <v>7.1</v>
      </c>
      <c r="CG112" s="36">
        <f>'Indicator Data'!U115/'Indicator Data'!$CC115</f>
        <v>0.76607666280242415</v>
      </c>
      <c r="CH112" s="35">
        <f t="shared" si="204"/>
        <v>8.5</v>
      </c>
      <c r="CI112" s="35">
        <f t="shared" si="164"/>
        <v>7.9</v>
      </c>
      <c r="CJ112" s="35">
        <f>ROUND(IF('Indicator Data'!V115=0,0,IF(LOG('Indicator Data'!V115)&gt;CJ$195,10,IF(LOG('Indicator Data'!V115)&lt;CJ$194,0,10-(CJ$195-LOG('Indicator Data'!V115))/(CJ$195-CJ$194)*10))),1)</f>
        <v>7.3</v>
      </c>
      <c r="CK112" s="36">
        <f>IF('Indicator Data'!V115/'Indicator Data'!$CC115&gt;1,1,'Indicator Data'!V115/'Indicator Data'!$CC115)</f>
        <v>0.94874652686276906</v>
      </c>
      <c r="CL112" s="35">
        <f t="shared" si="205"/>
        <v>9.5</v>
      </c>
      <c r="CM112" s="35">
        <f t="shared" si="165"/>
        <v>8.6</v>
      </c>
      <c r="CN112" s="35">
        <f>ROUND(IF('Indicator Data'!W115=0,0,IF(LOG('Indicator Data'!W115)&gt;CN$195,10,IF(LOG('Indicator Data'!W115)&lt;CN$194,0,10-(CN$195-LOG('Indicator Data'!W115))/(CN$195-CN$194)*10))),1)</f>
        <v>7.2</v>
      </c>
      <c r="CO112" s="36">
        <f>'Indicator Data'!W115/'Indicator Data'!$CC115</f>
        <v>0.86672061066028283</v>
      </c>
      <c r="CP112" s="35">
        <f t="shared" si="206"/>
        <v>8.6999999999999993</v>
      </c>
      <c r="CQ112" s="35">
        <f t="shared" si="166"/>
        <v>8</v>
      </c>
      <c r="CR112" s="35">
        <f t="shared" si="207"/>
        <v>7</v>
      </c>
      <c r="CS112" s="35">
        <f>IF('Indicator Data'!BS115="No data","x",ROUND(IF('Indicator Data'!BS115&gt;CS$195,0,IF('Indicator Data'!BS115&lt;CS$194,10,(CS$195-'Indicator Data'!BS115)/(CS$195-CS$194)*10)),1))</f>
        <v>0.5</v>
      </c>
      <c r="CT112" s="35">
        <f>IF('Indicator Data'!BT115="No data","x",ROUND(IF('Indicator Data'!BT115&gt;CT$195,0,IF('Indicator Data'!BT115&lt;CT$194,10,(CT$195-'Indicator Data'!BT115)/(CT$195-CT$194)*10)),1))</f>
        <v>0</v>
      </c>
      <c r="CU112" s="35" t="str">
        <f>IF('Indicator Data'!AC115="No data","x",ROUND(IF('Indicator Data'!AC115&gt;CU$195,0,IF('Indicator Data'!AC115&lt;CU$194,10,(CU$195-'Indicator Data'!AC115)/(CU$195-CU$194)*10)),1))</f>
        <v>x</v>
      </c>
      <c r="CV112" s="35">
        <f t="shared" si="208"/>
        <v>0.3</v>
      </c>
      <c r="CW112" s="35">
        <f>IF('Indicator Data'!X115="No data","x",ROUND(IF(LOG('Indicator Data'!X115)&gt;CW$195,10,IF(LOG('Indicator Data'!X115)&lt;CW$194,0,10-(CW$195-LOG('Indicator Data'!X115))/(CW$195-CW$194)*10)),1))</f>
        <v>9.3000000000000007</v>
      </c>
      <c r="CX112" s="35">
        <f>IF('Indicator Data'!Y115="No data","x",ROUND(IF('Indicator Data'!Y115&gt;CX$195,10,IF('Indicator Data'!Y115&lt;CX$194,0,10-(CX$195-'Indicator Data'!Y115)/(CX$195-CX$194)*10)),1))</f>
        <v>0</v>
      </c>
      <c r="CY112" s="35">
        <f>IF('Indicator Data'!Z115="No data","x",ROUND(IF('Indicator Data'!Z115&gt;CY$195,10,IF('Indicator Data'!Z115&lt;CY$194,0,10-(CY$195-'Indicator Data'!Z115)/(CY$195-CY$194)*10)),1))</f>
        <v>4.0999999999999996</v>
      </c>
      <c r="CZ112" s="35">
        <f>IF('Indicator Data'!AA115="No data","x",ROUND(IF('Indicator Data'!AA115&gt;CZ$195,10,IF('Indicator Data'!AA115&lt;CZ$194,0,10-(CZ$195-'Indicator Data'!AA115)/(CZ$195-CZ$194)*10)),1))</f>
        <v>3.7</v>
      </c>
      <c r="DA112" s="35">
        <f t="shared" si="167"/>
        <v>4.3</v>
      </c>
      <c r="DB112" s="35">
        <f t="shared" si="168"/>
        <v>3</v>
      </c>
      <c r="DC112" s="35" t="str">
        <f>IF('Indicator Data'!AF115="No data","x",ROUND(IF('Indicator Data'!AF115&gt;DC$195,10,IF('Indicator Data'!AF115&lt;DC$194,0,10-(DC$195-'Indicator Data'!AF115)/(DC$195-DC$194)*10)),1))</f>
        <v>x</v>
      </c>
      <c r="DD112" s="35">
        <f>IF('Indicator Data'!AG115="No data","x",ROUND(IF('Indicator Data'!AG115&gt;DD$195,10,IF('Indicator Data'!AG115&lt;DD$194,0,10-(DD$195-'Indicator Data'!AG115)/(DD$195-DD$194)*10)),1))</f>
        <v>0</v>
      </c>
      <c r="DE112" s="35">
        <f t="shared" si="169"/>
        <v>3.4</v>
      </c>
      <c r="DF112" s="35">
        <f>IF('Indicator Data'!AB115="No data","x",ROUND(IF('Indicator Data'!AB115&gt;DF$195,10,IF('Indicator Data'!AB115&lt;DF$194,0,10-(DF$195-'Indicator Data'!AB115)/(DF$195-DF$194)*10)),1))</f>
        <v>0</v>
      </c>
      <c r="DG112" s="35">
        <f t="shared" si="170"/>
        <v>0.2</v>
      </c>
      <c r="DH112" s="144">
        <f>IF('Indicator Data'!AD115="No data","x",'Indicator Data'!AD115/'Indicator Data'!$CB115)</f>
        <v>1.3996274474805526E-4</v>
      </c>
      <c r="DI112" s="35">
        <f t="shared" si="171"/>
        <v>8.6</v>
      </c>
      <c r="DJ112" s="35">
        <f>IF('Indicator Data'!AE115="No data","x",ROUND(IF('Indicator Data'!AE115&gt;DJ$195,0,IF('Indicator Data'!AE115&lt;DJ$194,10,(DJ$195-'Indicator Data'!AE115)/(DJ$195-DJ$194)*10)),1))</f>
        <v>2</v>
      </c>
      <c r="DK112" s="35">
        <f t="shared" si="172"/>
        <v>5.3</v>
      </c>
      <c r="DL112" s="35">
        <f t="shared" si="173"/>
        <v>3</v>
      </c>
      <c r="DM112" s="37">
        <f t="shared" si="209"/>
        <v>3.7</v>
      </c>
      <c r="DN112" s="38">
        <f t="shared" si="210"/>
        <v>3.7</v>
      </c>
      <c r="DO112" s="35">
        <f>ROUND(IF('Indicator Data'!AH115=0,0,IF('Indicator Data'!AH115&gt;DO$195,10,IF('Indicator Data'!AH115&lt;DO$194,0,10-(DO$195-'Indicator Data'!AH115)/(DO$195-DO$194)*10))),1)</f>
        <v>0.1</v>
      </c>
      <c r="DP112" s="35">
        <f>ROUND(IF('Indicator Data'!AI115=0,0,IF(LOG('Indicator Data'!AI115)&gt;LOG(DP$195),10,IF(LOG('Indicator Data'!AI115)&lt;LOG(DP$194),0,10-(LOG(DP$195)-LOG('Indicator Data'!AI115))/(LOG(DP$195)-LOG(DP$194))*10))),1)</f>
        <v>0</v>
      </c>
      <c r="DQ112" s="37">
        <f t="shared" si="211"/>
        <v>0.1</v>
      </c>
      <c r="DR112" s="35">
        <f>'Indicator Data'!AJ115</f>
        <v>0</v>
      </c>
      <c r="DS112" s="35">
        <f>'Indicator Data'!AK115</f>
        <v>0</v>
      </c>
      <c r="DT112" s="37">
        <f t="shared" si="212"/>
        <v>0</v>
      </c>
      <c r="DU112" s="38">
        <f t="shared" si="213"/>
        <v>0.1</v>
      </c>
      <c r="DV112" s="13"/>
      <c r="DW112" s="83"/>
    </row>
    <row r="113" spans="1:127" s="2" customFormat="1" x14ac:dyDescent="0.3">
      <c r="A113" s="98" t="str">
        <f>'Indicator Data'!A116</f>
        <v>Mexico</v>
      </c>
      <c r="B113" s="39" t="str">
        <f>'Indicator Data'!B116</f>
        <v>MEX</v>
      </c>
      <c r="C113" s="35">
        <f>ROUND(IF('Indicator Data'!C116=0,0.1,IF(LOG('Indicator Data'!C116)&gt;C$195,10,IF(LOG('Indicator Data'!C116)&lt;C$194,0,10-(C$195-LOG('Indicator Data'!C116))/(C$195-C$194)*10))),1)</f>
        <v>10</v>
      </c>
      <c r="D113" s="35">
        <f>ROUND(IF('Indicator Data'!D116=0,0.1,IF(LOG('Indicator Data'!D116)&gt;D$195,10,IF(LOG('Indicator Data'!D116)&lt;D$194,0,10-(D$195-LOG('Indicator Data'!D116))/(D$195-D$194)*10))),1)</f>
        <v>10</v>
      </c>
      <c r="E113" s="35">
        <f t="shared" si="174"/>
        <v>10</v>
      </c>
      <c r="F113" s="35">
        <f>IF('Indicator Data'!E116="No data",0.1,(ROUND(IF('Indicator Data'!E116=0,0,IF(LOG('Indicator Data'!E116)&gt;F$195,10,IF(LOG('Indicator Data'!E116)&lt;F$194,0,10-(F$195-LOG('Indicator Data'!E116))/(F$195-F$194)*10))),1)))</f>
        <v>9.3000000000000007</v>
      </c>
      <c r="G113" s="35">
        <f>ROUND(IF('Indicator Data'!F116=0,0,IF(LOG('Indicator Data'!F116)&gt;G$195,10,IF(LOG('Indicator Data'!F116)&lt;G$194,0,10-(G$195-LOG('Indicator Data'!F116))/(G$195-G$194)*10))),1)</f>
        <v>7.2</v>
      </c>
      <c r="H113" s="35">
        <f>ROUND(IF('Indicator Data'!G116=0,0,IF(LOG('Indicator Data'!G116)&gt;H$195,10,IF(LOG('Indicator Data'!G116)&lt;H$194,0,10-(H$195-LOG('Indicator Data'!G116))/(H$195-H$194)*10))),1)</f>
        <v>10</v>
      </c>
      <c r="I113" s="35">
        <f>ROUND(IF('Indicator Data'!H116=0,0,IF(LOG('Indicator Data'!H116)&gt;I$195,10,IF(LOG('Indicator Data'!H116)&lt;I$194,0,10-(I$195-LOG('Indicator Data'!H116))/(I$195-I$194)*10))),1)</f>
        <v>10</v>
      </c>
      <c r="J113" s="35">
        <f t="shared" si="175"/>
        <v>10</v>
      </c>
      <c r="K113" s="35">
        <f>ROUND(IF('Indicator Data'!I116=0,0,IF(LOG('Indicator Data'!I116)&gt;K$195,10,IF(LOG('Indicator Data'!I116)&lt;K$194,0,10-(K$195-LOG('Indicator Data'!I116))/(K$195-K$194)*10))),1)</f>
        <v>7.9</v>
      </c>
      <c r="L113" s="35">
        <f t="shared" si="176"/>
        <v>9.1999999999999993</v>
      </c>
      <c r="M113" s="35">
        <f>ROUND(IF('Indicator Data'!J116=0,0,IF(LOG('Indicator Data'!J116)&gt;M$195,10,IF(LOG('Indicator Data'!J116)&lt;M$194,0,10-(M$195-LOG('Indicator Data'!J116))/(M$195-M$194)*10))),1)</f>
        <v>9.6999999999999993</v>
      </c>
      <c r="N113" s="36">
        <f>'Indicator Data'!C116/'Indicator Data'!$CC116</f>
        <v>1.4683527687019309E-3</v>
      </c>
      <c r="O113" s="36">
        <f>'Indicator Data'!D116/'Indicator Data'!$CC116</f>
        <v>2.56346584784058E-4</v>
      </c>
      <c r="P113" s="36">
        <f>IF(F113=0.1,"x",'Indicator Data'!E116/'Indicator Data'!$CC116)</f>
        <v>4.2279363240218474E-3</v>
      </c>
      <c r="Q113" s="36">
        <f>'Indicator Data'!F116/'Indicator Data'!$CC116</f>
        <v>1.590387627598548E-6</v>
      </c>
      <c r="R113" s="36">
        <f>'Indicator Data'!G116/'Indicator Data'!$CC116</f>
        <v>1.2093979069691464E-2</v>
      </c>
      <c r="S113" s="36">
        <f>'Indicator Data'!H116/'Indicator Data'!$CC116</f>
        <v>4.0713412247196405E-3</v>
      </c>
      <c r="T113" s="36">
        <f>'Indicator Data'!I116/'Indicator Data'!$CC116</f>
        <v>6.8325318093872796E-4</v>
      </c>
      <c r="U113" s="36">
        <f>'Indicator Data'!J116/'Indicator Data'!$CC116</f>
        <v>5.7735375529325303E-4</v>
      </c>
      <c r="V113" s="35">
        <f t="shared" si="177"/>
        <v>7.3</v>
      </c>
      <c r="W113" s="35">
        <f t="shared" si="178"/>
        <v>2.6</v>
      </c>
      <c r="X113" s="35">
        <f t="shared" si="179"/>
        <v>5.4</v>
      </c>
      <c r="Y113" s="35">
        <f t="shared" si="180"/>
        <v>2.8</v>
      </c>
      <c r="Z113" s="35">
        <f t="shared" si="181"/>
        <v>6</v>
      </c>
      <c r="AA113" s="35">
        <f t="shared" si="182"/>
        <v>6.7</v>
      </c>
      <c r="AB113" s="35">
        <f t="shared" si="183"/>
        <v>8.1</v>
      </c>
      <c r="AC113" s="35">
        <f t="shared" si="184"/>
        <v>7.5</v>
      </c>
      <c r="AD113" s="35">
        <f t="shared" si="185"/>
        <v>0.7</v>
      </c>
      <c r="AE113" s="35">
        <f t="shared" si="186"/>
        <v>5</v>
      </c>
      <c r="AF113" s="35">
        <f t="shared" si="187"/>
        <v>0.2</v>
      </c>
      <c r="AG113" s="35">
        <f>ROUND(IF('Indicator Data'!K116=0,0,IF('Indicator Data'!K116&gt;AG$195,10,IF('Indicator Data'!K116&lt;AG$194,0,10-(AG$195-'Indicator Data'!K116)/(AG$195-AG$194)*10))),1)</f>
        <v>5.7</v>
      </c>
      <c r="AH113" s="35">
        <f t="shared" si="188"/>
        <v>8.6999999999999993</v>
      </c>
      <c r="AI113" s="35">
        <f t="shared" si="189"/>
        <v>6.3</v>
      </c>
      <c r="AJ113" s="35">
        <f t="shared" si="190"/>
        <v>8.4</v>
      </c>
      <c r="AK113" s="35">
        <f t="shared" si="191"/>
        <v>9.1</v>
      </c>
      <c r="AL113" s="35">
        <f t="shared" si="192"/>
        <v>8.8000000000000007</v>
      </c>
      <c r="AM113" s="35">
        <f t="shared" si="193"/>
        <v>4.3</v>
      </c>
      <c r="AN113" s="35">
        <f t="shared" si="194"/>
        <v>7.2</v>
      </c>
      <c r="AO113" s="143">
        <f t="shared" si="195"/>
        <v>8.6</v>
      </c>
      <c r="AP113" s="143">
        <f t="shared" si="148"/>
        <v>7.2</v>
      </c>
      <c r="AQ113" s="143">
        <f t="shared" si="196"/>
        <v>6.6</v>
      </c>
      <c r="AR113" s="143">
        <f t="shared" si="197"/>
        <v>7.7</v>
      </c>
      <c r="AS113" s="35">
        <f t="shared" si="198"/>
        <v>6.5</v>
      </c>
      <c r="AT113" s="35">
        <f>IF('Indicator Data'!L116="No data","x",IF('Indicator Data'!CD116&lt;1000,"x",ROUND((IF('Indicator Data'!L116&gt;AT$195,10,IF('Indicator Data'!L116&lt;AT$194,0,10-(AT$195-'Indicator Data'!L116)/(AT$195-AT$194)*10))),1)))</f>
        <v>0</v>
      </c>
      <c r="AU113" s="143">
        <f t="shared" si="199"/>
        <v>3.3</v>
      </c>
      <c r="AV113" s="35" t="str">
        <f>IF('Indicator Data'!M116="No data","x",ROUND(IF('Indicator Data'!M116=0,0,IF(LOG('Indicator Data'!M116)&gt;AV$195,10,IF(LOG('Indicator Data'!M116)&lt;AV$194,0,10-(AV$195-LOG('Indicator Data'!M116))/(AV$195-AV$194)*10))),1))</f>
        <v>x</v>
      </c>
      <c r="AW113" s="36" t="str">
        <f>IF(AV113="x","x",'Indicator Data'!M116/'Indicator Data'!$CC116)</f>
        <v>x</v>
      </c>
      <c r="AX113" s="35" t="str">
        <f t="shared" si="149"/>
        <v>x</v>
      </c>
      <c r="AY113" s="35" t="str">
        <f t="shared" si="150"/>
        <v>x</v>
      </c>
      <c r="AZ113" s="35" t="str">
        <f>IF('Indicator Data'!N116="No data","x",ROUND(IF('Indicator Data'!N116=0,0,IF(LOG('Indicator Data'!N116)&gt;AZ$195,10,IF(LOG('Indicator Data'!N116)&lt;AZ$194,0,10-(AZ$195-LOG('Indicator Data'!N116))/(AZ$195-AZ$194)*10))),1))</f>
        <v>x</v>
      </c>
      <c r="BA113" s="36" t="str">
        <f>IF(AZ113="x","x",'Indicator Data'!N116/'Indicator Data'!$CC116)</f>
        <v>x</v>
      </c>
      <c r="BB113" s="35" t="str">
        <f t="shared" si="151"/>
        <v>x</v>
      </c>
      <c r="BC113" s="35" t="str">
        <f t="shared" si="152"/>
        <v>x</v>
      </c>
      <c r="BD113" s="35" t="str">
        <f>IF('Indicator Data'!O116="No data","x",ROUND(IF('Indicator Data'!O116=0,0,IF(LOG('Indicator Data'!O116)&gt;BD$195,10,IF(LOG('Indicator Data'!O116)&lt;BD$194,0,10-(BD$195-LOG('Indicator Data'!O116))/(BD$195-BD$194)*10))),1))</f>
        <v>x</v>
      </c>
      <c r="BE113" s="36" t="str">
        <f>IF(BD113="x","x",'Indicator Data'!O116/'Indicator Data'!$CC116)</f>
        <v>x</v>
      </c>
      <c r="BF113" s="35" t="str">
        <f t="shared" si="153"/>
        <v>x</v>
      </c>
      <c r="BG113" s="35" t="str">
        <f t="shared" si="154"/>
        <v>x</v>
      </c>
      <c r="BH113" s="35" t="str">
        <f>IF('Indicator Data'!P116="No data","x",ROUND(IF('Indicator Data'!P116=0,0,IF(LOG('Indicator Data'!P116)&gt;BH$195,10,IF(LOG('Indicator Data'!P116)&lt;BH$194,0,10-(BH$195-LOG('Indicator Data'!P116))/(BH$195-BH$194)*10))),1))</f>
        <v>x</v>
      </c>
      <c r="BI113" s="36" t="str">
        <f>IF(BH113="x","x",'Indicator Data'!P116/'Indicator Data'!$CC116)</f>
        <v>x</v>
      </c>
      <c r="BJ113" s="35" t="str">
        <f t="shared" si="155"/>
        <v>x</v>
      </c>
      <c r="BK113" s="35" t="str">
        <f t="shared" si="156"/>
        <v>x</v>
      </c>
      <c r="BL113" s="35" t="str">
        <f t="shared" si="157"/>
        <v>x</v>
      </c>
      <c r="BM113" s="35">
        <f>ROUND(IF('Indicator Data'!Q116=0,0,IF(LOG('Indicator Data'!Q116)&gt;BM$195,10,IF(LOG('Indicator Data'!Q116)&lt;BM$194,0,10-(BM$195-LOG('Indicator Data'!Q116))/(BM$195-BM$194)*10))),1)</f>
        <v>8.6999999999999993</v>
      </c>
      <c r="BN113" s="35">
        <f>ROUND(IF('Indicator Data'!R116=0,0,IF(LOG('Indicator Data'!R116)&gt;BN$195,10,IF(LOG('Indicator Data'!R116)&lt;BN$194,0,10-(BN$195-LOG('Indicator Data'!R116))/(BN$195-BN$194)*10))),1)</f>
        <v>9.1</v>
      </c>
      <c r="BO113" s="35">
        <f t="shared" si="158"/>
        <v>8.9666666666666668</v>
      </c>
      <c r="BP113" s="36">
        <f>'Indicator Data'!Q116/'Indicator Data'!$CC116</f>
        <v>9.5180041920995578E-2</v>
      </c>
      <c r="BQ113" s="36">
        <f>'Indicator Data'!R116/'Indicator Data'!$CC116</f>
        <v>2.3273308317060325E-2</v>
      </c>
      <c r="BR113" s="35">
        <f t="shared" si="200"/>
        <v>1</v>
      </c>
      <c r="BS113" s="35">
        <f t="shared" si="201"/>
        <v>0.3</v>
      </c>
      <c r="BT113" s="35">
        <f t="shared" si="135"/>
        <v>0.53333333333333333</v>
      </c>
      <c r="BU113" s="35">
        <f t="shared" si="159"/>
        <v>6.3</v>
      </c>
      <c r="BV113" s="35">
        <f>ROUND(IF('Indicator Data'!S116=0,0,IF(LOG('Indicator Data'!S116)&gt;BV$195,10,IF(LOG('Indicator Data'!S116)&lt;BV$194,0,10-(BV$195-LOG('Indicator Data'!S116))/(BV$195-BV$194)*10))),1)</f>
        <v>0</v>
      </c>
      <c r="BW113" s="35">
        <f>ROUND(IF('Indicator Data'!T116=0,0,IF(LOG('Indicator Data'!T116)&gt;BW$195,10,IF(LOG('Indicator Data'!T116)&lt;BW$194,0,10-(BW$195-LOG('Indicator Data'!T116))/(BW$195-BW$194)*10))),1)</f>
        <v>3.3</v>
      </c>
      <c r="BX113" s="35">
        <f t="shared" si="160"/>
        <v>2.1999999999999997</v>
      </c>
      <c r="BY113" s="36">
        <f>'Indicator Data'!S116/'Indicator Data'!$CC116</f>
        <v>0</v>
      </c>
      <c r="BZ113" s="36">
        <f>'Indicator Data'!T116/'Indicator Data'!$CC116</f>
        <v>1.7229619469555086E-5</v>
      </c>
      <c r="CA113" s="35">
        <f t="shared" si="202"/>
        <v>0</v>
      </c>
      <c r="CB113" s="35">
        <f t="shared" si="203"/>
        <v>0</v>
      </c>
      <c r="CC113" s="35">
        <f t="shared" si="161"/>
        <v>0</v>
      </c>
      <c r="CD113" s="35">
        <f t="shared" si="162"/>
        <v>1.2</v>
      </c>
      <c r="CE113" s="35">
        <f t="shared" si="163"/>
        <v>4.2</v>
      </c>
      <c r="CF113" s="35">
        <f>ROUND(IF('Indicator Data'!U116=0,0,IF(LOG('Indicator Data'!U116)&gt;CF$195,10,IF(LOG('Indicator Data'!U116)&lt;CF$194,0,10-(CF$195-LOG('Indicator Data'!U116))/(CF$195-CF$194)*10))),1)</f>
        <v>9.3000000000000007</v>
      </c>
      <c r="CG113" s="36">
        <f>'Indicator Data'!U116/'Indicator Data'!$CC116</f>
        <v>0.26218267041092219</v>
      </c>
      <c r="CH113" s="35">
        <f t="shared" si="204"/>
        <v>2.9</v>
      </c>
      <c r="CI113" s="35">
        <f t="shared" si="164"/>
        <v>7.3</v>
      </c>
      <c r="CJ113" s="35">
        <f>ROUND(IF('Indicator Data'!V116=0,0,IF(LOG('Indicator Data'!V116)&gt;CJ$195,10,IF(LOG('Indicator Data'!V116)&lt;CJ$194,0,10-(CJ$195-LOG('Indicator Data'!V116))/(CJ$195-CJ$194)*10))),1)</f>
        <v>9.6999999999999993</v>
      </c>
      <c r="CK113" s="36">
        <f>IF('Indicator Data'!V116/'Indicator Data'!$CC116&gt;1,1,'Indicator Data'!V116/'Indicator Data'!$CC116)</f>
        <v>0.51524436841064059</v>
      </c>
      <c r="CL113" s="35">
        <f t="shared" si="205"/>
        <v>5.2</v>
      </c>
      <c r="CM113" s="35">
        <f t="shared" si="165"/>
        <v>8.1999999999999993</v>
      </c>
      <c r="CN113" s="35">
        <f>ROUND(IF('Indicator Data'!W116=0,0,IF(LOG('Indicator Data'!W116)&gt;CN$195,10,IF(LOG('Indicator Data'!W116)&lt;CN$194,0,10-(CN$195-LOG('Indicator Data'!W116))/(CN$195-CN$194)*10))),1)</f>
        <v>9.6</v>
      </c>
      <c r="CO113" s="36">
        <f>'Indicator Data'!W116/'Indicator Data'!$CC116</f>
        <v>0.38609722429333487</v>
      </c>
      <c r="CP113" s="35">
        <f t="shared" si="206"/>
        <v>3.9</v>
      </c>
      <c r="CQ113" s="35">
        <f t="shared" si="166"/>
        <v>7.8</v>
      </c>
      <c r="CR113" s="35">
        <f t="shared" si="207"/>
        <v>7.1</v>
      </c>
      <c r="CS113" s="35">
        <f>IF('Indicator Data'!BS116="No data","x",ROUND(IF('Indicator Data'!BS116&gt;CS$195,0,IF('Indicator Data'!BS116&lt;CS$194,10,(CS$195-'Indicator Data'!BS116)/(CS$195-CS$194)*10)),1))</f>
        <v>1</v>
      </c>
      <c r="CT113" s="35">
        <f>IF('Indicator Data'!BT116="No data","x",ROUND(IF('Indicator Data'!BT116&gt;CT$195,0,IF('Indicator Data'!BT116&lt;CT$194,10,(CT$195-'Indicator Data'!BT116)/(CT$195-CT$194)*10)),1))</f>
        <v>0.1</v>
      </c>
      <c r="CU113" s="35">
        <f>IF('Indicator Data'!AC116="No data","x",ROUND(IF('Indicator Data'!AC116&gt;CU$195,0,IF('Indicator Data'!AC116&lt;CU$194,10,(CU$195-'Indicator Data'!AC116)/(CU$195-CU$194)*10)),1))</f>
        <v>1.2</v>
      </c>
      <c r="CV113" s="35">
        <f t="shared" si="208"/>
        <v>0.8</v>
      </c>
      <c r="CW113" s="35">
        <f>IF('Indicator Data'!X116="No data","x",ROUND(IF(LOG('Indicator Data'!X116)&gt;CW$195,10,IF(LOG('Indicator Data'!X116)&lt;CW$194,0,10-(CW$195-LOG('Indicator Data'!X116))/(CW$195-CW$194)*10)),1))</f>
        <v>6</v>
      </c>
      <c r="CX113" s="35">
        <f>IF('Indicator Data'!Y116="No data","x",ROUND(IF('Indicator Data'!Y116&gt;CX$195,10,IF('Indicator Data'!Y116&lt;CX$194,0,10-(CX$195-'Indicator Data'!Y116)/(CX$195-CX$194)*10)),1))</f>
        <v>2.9</v>
      </c>
      <c r="CY113" s="35">
        <f>IF('Indicator Data'!Z116="No data","x",ROUND(IF('Indicator Data'!Z116&gt;CY$195,10,IF('Indicator Data'!Z116&lt;CY$194,0,10-(CY$195-'Indicator Data'!Z116)/(CY$195-CY$194)*10)),1))</f>
        <v>8</v>
      </c>
      <c r="CZ113" s="35">
        <f>IF('Indicator Data'!AA116="No data","x",ROUND(IF('Indicator Data'!AA116&gt;CZ$195,10,IF('Indicator Data'!AA116&lt;CZ$194,0,10-(CZ$195-'Indicator Data'!AA116)/(CZ$195-CZ$194)*10)),1))</f>
        <v>4.4000000000000004</v>
      </c>
      <c r="DA113" s="35">
        <f t="shared" si="167"/>
        <v>5.3</v>
      </c>
      <c r="DB113" s="35">
        <f t="shared" si="168"/>
        <v>3.8</v>
      </c>
      <c r="DC113" s="35">
        <f>IF('Indicator Data'!AF116="No data","x",ROUND(IF('Indicator Data'!AF116&gt;DC$195,10,IF('Indicator Data'!AF116&lt;DC$194,0,10-(DC$195-'Indicator Data'!AF116)/(DC$195-DC$194)*10)),1))</f>
        <v>1.8</v>
      </c>
      <c r="DD113" s="35">
        <f>IF('Indicator Data'!AG116="No data","x",ROUND(IF('Indicator Data'!AG116&gt;DD$195,10,IF('Indicator Data'!AG116&lt;DD$194,0,10-(DD$195-'Indicator Data'!AG116)/(DD$195-DD$194)*10)),1))</f>
        <v>2.2999999999999998</v>
      </c>
      <c r="DE113" s="35">
        <f t="shared" si="169"/>
        <v>4.2</v>
      </c>
      <c r="DF113" s="35">
        <f>IF('Indicator Data'!AB116="No data","x",ROUND(IF('Indicator Data'!AB116&gt;DF$195,10,IF('Indicator Data'!AB116&lt;DF$194,0,10-(DF$195-'Indicator Data'!AB116)/(DF$195-DF$194)*10)),1))</f>
        <v>0.3</v>
      </c>
      <c r="DG113" s="35">
        <f t="shared" si="170"/>
        <v>0.7</v>
      </c>
      <c r="DH113" s="144">
        <f>IF('Indicator Data'!AD116="No data","x",'Indicator Data'!AD116/'Indicator Data'!$CB116)</f>
        <v>5.5512659378335004E-4</v>
      </c>
      <c r="DI113" s="35">
        <f t="shared" si="171"/>
        <v>4.4000000000000004</v>
      </c>
      <c r="DJ113" s="35">
        <f>IF('Indicator Data'!AE116="No data","x",ROUND(IF('Indicator Data'!AE116&gt;DJ$195,0,IF('Indicator Data'!AE116&lt;DJ$194,10,(DJ$195-'Indicator Data'!AE116)/(DJ$195-DJ$194)*10)),1))</f>
        <v>2</v>
      </c>
      <c r="DK113" s="35">
        <f t="shared" si="172"/>
        <v>3.2</v>
      </c>
      <c r="DL113" s="35">
        <f t="shared" si="173"/>
        <v>2.7</v>
      </c>
      <c r="DM113" s="37">
        <f t="shared" si="209"/>
        <v>4.8</v>
      </c>
      <c r="DN113" s="38">
        <f t="shared" si="210"/>
        <v>6.7</v>
      </c>
      <c r="DO113" s="35">
        <f>ROUND(IF('Indicator Data'!AH116=0,0,IF('Indicator Data'!AH116&gt;DO$195,10,IF('Indicator Data'!AH116&lt;DO$194,0,10-(DO$195-'Indicator Data'!AH116)/(DO$195-DO$194)*10))),1)</f>
        <v>10</v>
      </c>
      <c r="DP113" s="35">
        <f>ROUND(IF('Indicator Data'!AI116=0,0,IF(LOG('Indicator Data'!AI116)&gt;LOG(DP$195),10,IF(LOG('Indicator Data'!AI116)&lt;LOG(DP$194),0,10-(LOG(DP$195)-LOG('Indicator Data'!AI116))/(LOG(DP$195)-LOG(DP$194))*10))),1)</f>
        <v>9.9</v>
      </c>
      <c r="DQ113" s="37">
        <f t="shared" si="211"/>
        <v>10</v>
      </c>
      <c r="DR113" s="35">
        <f>'Indicator Data'!AJ116</f>
        <v>0</v>
      </c>
      <c r="DS113" s="35">
        <f>'Indicator Data'!AK116</f>
        <v>4</v>
      </c>
      <c r="DT113" s="37">
        <f t="shared" si="212"/>
        <v>7</v>
      </c>
      <c r="DU113" s="38">
        <f t="shared" si="213"/>
        <v>7</v>
      </c>
      <c r="DV113" s="13"/>
      <c r="DW113" s="83"/>
    </row>
    <row r="114" spans="1:127" s="2" customFormat="1" x14ac:dyDescent="0.3">
      <c r="A114" s="98" t="str">
        <f>'Indicator Data'!A117</f>
        <v>Micronesia</v>
      </c>
      <c r="B114" s="39" t="str">
        <f>'Indicator Data'!B117</f>
        <v>FSM</v>
      </c>
      <c r="C114" s="35">
        <f>ROUND(IF('Indicator Data'!C117=0,0.1,IF(LOG('Indicator Data'!C117)&gt;C$195,10,IF(LOG('Indicator Data'!C117)&lt;C$194,0,10-(C$195-LOG('Indicator Data'!C117))/(C$195-C$194)*10))),1)</f>
        <v>0.1</v>
      </c>
      <c r="D114" s="35">
        <f>ROUND(IF('Indicator Data'!D117=0,0.1,IF(LOG('Indicator Data'!D117)&gt;D$195,10,IF(LOG('Indicator Data'!D117)&lt;D$194,0,10-(D$195-LOG('Indicator Data'!D117))/(D$195-D$194)*10))),1)</f>
        <v>0.1</v>
      </c>
      <c r="E114" s="35">
        <f t="shared" si="174"/>
        <v>0.1</v>
      </c>
      <c r="F114" s="35">
        <f>IF('Indicator Data'!E117="No data",0.1,(ROUND(IF('Indicator Data'!E117=0,0,IF(LOG('Indicator Data'!E117)&gt;F$195,10,IF(LOG('Indicator Data'!E117)&lt;F$194,0,10-(F$195-LOG('Indicator Data'!E117))/(F$195-F$194)*10))),1)))</f>
        <v>0.1</v>
      </c>
      <c r="G114" s="35">
        <f>ROUND(IF('Indicator Data'!F117=0,0,IF(LOG('Indicator Data'!F117)&gt;G$195,10,IF(LOG('Indicator Data'!F117)&lt;G$194,0,10-(G$195-LOG('Indicator Data'!F117))/(G$195-G$194)*10))),1)</f>
        <v>5.3</v>
      </c>
      <c r="H114" s="35">
        <f>ROUND(IF('Indicator Data'!G117=0,0,IF(LOG('Indicator Data'!G117)&gt;H$195,10,IF(LOG('Indicator Data'!G117)&lt;H$194,0,10-(H$195-LOG('Indicator Data'!G117))/(H$195-H$194)*10))),1)</f>
        <v>2.7</v>
      </c>
      <c r="I114" s="35">
        <f>ROUND(IF('Indicator Data'!H117=0,0,IF(LOG('Indicator Data'!H117)&gt;I$195,10,IF(LOG('Indicator Data'!H117)&lt;I$194,0,10-(I$195-LOG('Indicator Data'!H117))/(I$195-I$194)*10))),1)</f>
        <v>6.1</v>
      </c>
      <c r="J114" s="35">
        <f t="shared" si="175"/>
        <v>4.5999999999999996</v>
      </c>
      <c r="K114" s="35">
        <f>ROUND(IF('Indicator Data'!I117=0,0,IF(LOG('Indicator Data'!I117)&gt;K$195,10,IF(LOG('Indicator Data'!I117)&lt;K$194,0,10-(K$195-LOG('Indicator Data'!I117))/(K$195-K$194)*10))),1)</f>
        <v>2.7</v>
      </c>
      <c r="L114" s="35">
        <f t="shared" si="176"/>
        <v>3.7</v>
      </c>
      <c r="M114" s="35">
        <f>ROUND(IF('Indicator Data'!J117=0,0,IF(LOG('Indicator Data'!J117)&gt;M$195,10,IF(LOG('Indicator Data'!J117)&lt;M$194,0,10-(M$195-LOG('Indicator Data'!J117))/(M$195-M$194)*10))),1)</f>
        <v>6.4</v>
      </c>
      <c r="N114" s="36">
        <f>'Indicator Data'!C117/'Indicator Data'!$CC117</f>
        <v>0</v>
      </c>
      <c r="O114" s="36">
        <f>'Indicator Data'!D117/'Indicator Data'!$CC117</f>
        <v>0</v>
      </c>
      <c r="P114" s="36" t="str">
        <f>IF(F114=0.1,"x",'Indicator Data'!E117/'Indicator Data'!$CC117)</f>
        <v>x</v>
      </c>
      <c r="Q114" s="36">
        <f>'Indicator Data'!F117/'Indicator Data'!$CC117</f>
        <v>1.4024506988320889E-4</v>
      </c>
      <c r="R114" s="36">
        <f>'Indicator Data'!G117/'Indicator Data'!$CC117</f>
        <v>1.1456911736549875E-2</v>
      </c>
      <c r="S114" s="36">
        <f>'Indicator Data'!H117/'Indicator Data'!$CC117</f>
        <v>1.7098123683706682E-3</v>
      </c>
      <c r="T114" s="36">
        <f>'Indicator Data'!I117/'Indicator Data'!$CC117</f>
        <v>2.0659391154508903E-3</v>
      </c>
      <c r="U114" s="36">
        <f>'Indicator Data'!J117/'Indicator Data'!$CC117</f>
        <v>3.5228795711277044E-2</v>
      </c>
      <c r="V114" s="35">
        <f t="shared" si="177"/>
        <v>0</v>
      </c>
      <c r="W114" s="35">
        <f t="shared" si="178"/>
        <v>0</v>
      </c>
      <c r="X114" s="35">
        <f t="shared" si="179"/>
        <v>0</v>
      </c>
      <c r="Y114" s="35">
        <f t="shared" si="180"/>
        <v>0.1</v>
      </c>
      <c r="Z114" s="35">
        <f t="shared" si="181"/>
        <v>10</v>
      </c>
      <c r="AA114" s="35">
        <f t="shared" si="182"/>
        <v>6.4</v>
      </c>
      <c r="AB114" s="35">
        <f t="shared" si="183"/>
        <v>3.4</v>
      </c>
      <c r="AC114" s="35">
        <f t="shared" si="184"/>
        <v>5.0999999999999996</v>
      </c>
      <c r="AD114" s="35">
        <f t="shared" si="185"/>
        <v>2.1</v>
      </c>
      <c r="AE114" s="35">
        <f t="shared" si="186"/>
        <v>3.8</v>
      </c>
      <c r="AF114" s="35">
        <f t="shared" si="187"/>
        <v>10</v>
      </c>
      <c r="AG114" s="35">
        <f>ROUND(IF('Indicator Data'!K117=0,0,IF('Indicator Data'!K117&gt;AG$195,10,IF('Indicator Data'!K117&lt;AG$194,0,10-(AG$195-'Indicator Data'!K117)/(AG$195-AG$194)*10))),1)</f>
        <v>1.9</v>
      </c>
      <c r="AH114" s="35">
        <f t="shared" si="188"/>
        <v>0.1</v>
      </c>
      <c r="AI114" s="35">
        <f t="shared" si="189"/>
        <v>0.1</v>
      </c>
      <c r="AJ114" s="35">
        <f t="shared" si="190"/>
        <v>4.5999999999999996</v>
      </c>
      <c r="AK114" s="35">
        <f t="shared" si="191"/>
        <v>4.8</v>
      </c>
      <c r="AL114" s="35">
        <f t="shared" si="192"/>
        <v>4.7</v>
      </c>
      <c r="AM114" s="35">
        <f t="shared" si="193"/>
        <v>2.4</v>
      </c>
      <c r="AN114" s="35">
        <f t="shared" si="194"/>
        <v>8.8000000000000007</v>
      </c>
      <c r="AO114" s="143">
        <f t="shared" si="195"/>
        <v>0.1</v>
      </c>
      <c r="AP114" s="143">
        <f t="shared" si="148"/>
        <v>0.1</v>
      </c>
      <c r="AQ114" s="143">
        <f t="shared" si="196"/>
        <v>8.6</v>
      </c>
      <c r="AR114" s="143">
        <f t="shared" si="197"/>
        <v>3.8</v>
      </c>
      <c r="AS114" s="35">
        <f t="shared" si="198"/>
        <v>5.4</v>
      </c>
      <c r="AT114" s="35" t="str">
        <f>IF('Indicator Data'!L117="No data","x",IF('Indicator Data'!CD117&lt;1000,"x",ROUND((IF('Indicator Data'!L117&gt;AT$195,10,IF('Indicator Data'!L117&lt;AT$194,0,10-(AT$195-'Indicator Data'!L117)/(AT$195-AT$194)*10))),1)))</f>
        <v>x</v>
      </c>
      <c r="AU114" s="143">
        <f t="shared" si="199"/>
        <v>5.4</v>
      </c>
      <c r="AV114" s="35">
        <f>IF('Indicator Data'!M117="No data","x",ROUND(IF('Indicator Data'!M117=0,0,IF(LOG('Indicator Data'!M117)&gt;AV$195,10,IF(LOG('Indicator Data'!M117)&lt;AV$194,0,10-(AV$195-LOG('Indicator Data'!M117))/(AV$195-AV$194)*10))),1))</f>
        <v>0</v>
      </c>
      <c r="AW114" s="36">
        <f>IF(AV114="x","x",'Indicator Data'!M117/'Indicator Data'!$CC117)</f>
        <v>0</v>
      </c>
      <c r="AX114" s="35">
        <f t="shared" si="149"/>
        <v>0</v>
      </c>
      <c r="AY114" s="35">
        <f t="shared" si="150"/>
        <v>0</v>
      </c>
      <c r="AZ114" s="35" t="str">
        <f>IF('Indicator Data'!N117="No data","x",ROUND(IF('Indicator Data'!N117=0,0,IF(LOG('Indicator Data'!N117)&gt;AZ$195,10,IF(LOG('Indicator Data'!N117)&lt;AZ$194,0,10-(AZ$195-LOG('Indicator Data'!N117))/(AZ$195-AZ$194)*10))),1))</f>
        <v>x</v>
      </c>
      <c r="BA114" s="36" t="str">
        <f>IF(AZ114="x","x",'Indicator Data'!N117/'Indicator Data'!$CC117)</f>
        <v>x</v>
      </c>
      <c r="BB114" s="35" t="str">
        <f t="shared" si="151"/>
        <v>x</v>
      </c>
      <c r="BC114" s="35" t="str">
        <f t="shared" si="152"/>
        <v>x</v>
      </c>
      <c r="BD114" s="35" t="str">
        <f>IF('Indicator Data'!O117="No data","x",ROUND(IF('Indicator Data'!O117=0,0,IF(LOG('Indicator Data'!O117)&gt;BD$195,10,IF(LOG('Indicator Data'!O117)&lt;BD$194,0,10-(BD$195-LOG('Indicator Data'!O117))/(BD$195-BD$194)*10))),1))</f>
        <v>x</v>
      </c>
      <c r="BE114" s="36" t="str">
        <f>IF(BD114="x","x",'Indicator Data'!O117/'Indicator Data'!$CC117)</f>
        <v>x</v>
      </c>
      <c r="BF114" s="35" t="str">
        <f t="shared" si="153"/>
        <v>x</v>
      </c>
      <c r="BG114" s="35" t="str">
        <f t="shared" si="154"/>
        <v>x</v>
      </c>
      <c r="BH114" s="35" t="str">
        <f>IF('Indicator Data'!P117="No data","x",ROUND(IF('Indicator Data'!P117=0,0,IF(LOG('Indicator Data'!P117)&gt;BH$195,10,IF(LOG('Indicator Data'!P117)&lt;BH$194,0,10-(BH$195-LOG('Indicator Data'!P117))/(BH$195-BH$194)*10))),1))</f>
        <v>x</v>
      </c>
      <c r="BI114" s="36" t="str">
        <f>IF(BH114="x","x",'Indicator Data'!P117/'Indicator Data'!$CC117)</f>
        <v>x</v>
      </c>
      <c r="BJ114" s="35" t="str">
        <f t="shared" si="155"/>
        <v>x</v>
      </c>
      <c r="BK114" s="35" t="str">
        <f t="shared" si="156"/>
        <v>x</v>
      </c>
      <c r="BL114" s="35">
        <f t="shared" si="157"/>
        <v>0</v>
      </c>
      <c r="BM114" s="35">
        <f>ROUND(IF('Indicator Data'!Q117=0,0,IF(LOG('Indicator Data'!Q117)&gt;BM$195,10,IF(LOG('Indicator Data'!Q117)&lt;BM$194,0,10-(BM$195-LOG('Indicator Data'!Q117))/(BM$195-BM$194)*10))),1)</f>
        <v>0</v>
      </c>
      <c r="BN114" s="35">
        <f>ROUND(IF('Indicator Data'!R117=0,0,IF(LOG('Indicator Data'!R117)&gt;BN$195,10,IF(LOG('Indicator Data'!R117)&lt;BN$194,0,10-(BN$195-LOG('Indicator Data'!R117))/(BN$195-BN$194)*10))),1)</f>
        <v>0</v>
      </c>
      <c r="BO114" s="35">
        <f t="shared" si="158"/>
        <v>0</v>
      </c>
      <c r="BP114" s="36">
        <f>'Indicator Data'!Q117/'Indicator Data'!$CC117</f>
        <v>0</v>
      </c>
      <c r="BQ114" s="36">
        <f>'Indicator Data'!R117/'Indicator Data'!$CC117</f>
        <v>0</v>
      </c>
      <c r="BR114" s="35">
        <f t="shared" si="200"/>
        <v>0</v>
      </c>
      <c r="BS114" s="35">
        <f t="shared" si="201"/>
        <v>0</v>
      </c>
      <c r="BT114" s="35">
        <f t="shared" si="135"/>
        <v>0</v>
      </c>
      <c r="BU114" s="35">
        <f t="shared" si="159"/>
        <v>0</v>
      </c>
      <c r="BV114" s="35">
        <f>ROUND(IF('Indicator Data'!S117=0,0,IF(LOG('Indicator Data'!S117)&gt;BV$195,10,IF(LOG('Indicator Data'!S117)&lt;BV$194,0,10-(BV$195-LOG('Indicator Data'!S117))/(BV$195-BV$194)*10))),1)</f>
        <v>0</v>
      </c>
      <c r="BW114" s="35">
        <f>ROUND(IF('Indicator Data'!T117=0,0,IF(LOG('Indicator Data'!T117)&gt;BW$195,10,IF(LOG('Indicator Data'!T117)&lt;BW$194,0,10-(BW$195-LOG('Indicator Data'!T117))/(BW$195-BW$194)*10))),1)</f>
        <v>0</v>
      </c>
      <c r="BX114" s="35">
        <f t="shared" si="160"/>
        <v>0</v>
      </c>
      <c r="BY114" s="36">
        <f>'Indicator Data'!S117/'Indicator Data'!$CC117</f>
        <v>0</v>
      </c>
      <c r="BZ114" s="36">
        <f>'Indicator Data'!T117/'Indicator Data'!$CC117</f>
        <v>0</v>
      </c>
      <c r="CA114" s="35">
        <f t="shared" si="202"/>
        <v>0</v>
      </c>
      <c r="CB114" s="35">
        <f t="shared" si="203"/>
        <v>0</v>
      </c>
      <c r="CC114" s="35">
        <f t="shared" si="161"/>
        <v>0</v>
      </c>
      <c r="CD114" s="35">
        <f t="shared" si="162"/>
        <v>0</v>
      </c>
      <c r="CE114" s="35">
        <f t="shared" si="163"/>
        <v>0</v>
      </c>
      <c r="CF114" s="35">
        <f>ROUND(IF('Indicator Data'!U117=0,0,IF(LOG('Indicator Data'!U117)&gt;CF$195,10,IF(LOG('Indicator Data'!U117)&lt;CF$194,0,10-(CF$195-LOG('Indicator Data'!U117))/(CF$195-CF$194)*10))),1)</f>
        <v>3.3</v>
      </c>
      <c r="CG114" s="36">
        <f>'Indicator Data'!U117/'Indicator Data'!$CC117</f>
        <v>1.9663028910587785E-2</v>
      </c>
      <c r="CH114" s="35">
        <f t="shared" si="204"/>
        <v>0.2</v>
      </c>
      <c r="CI114" s="35">
        <f t="shared" si="164"/>
        <v>1.9</v>
      </c>
      <c r="CJ114" s="35">
        <f>ROUND(IF('Indicator Data'!V117=0,0,IF(LOG('Indicator Data'!V117)&gt;CJ$195,10,IF(LOG('Indicator Data'!V117)&lt;CJ$194,0,10-(CJ$195-LOG('Indicator Data'!V117))/(CJ$195-CJ$194)*10))),1)</f>
        <v>4.0999999999999996</v>
      </c>
      <c r="CK114" s="36">
        <f>IF('Indicator Data'!V117/'Indicator Data'!$CC117&gt;1,1,'Indicator Data'!V117/'Indicator Data'!$CC117)</f>
        <v>7.1697958870763925E-2</v>
      </c>
      <c r="CL114" s="35">
        <f t="shared" si="205"/>
        <v>0.7</v>
      </c>
      <c r="CM114" s="35">
        <f t="shared" si="165"/>
        <v>2.6</v>
      </c>
      <c r="CN114" s="35">
        <f>ROUND(IF('Indicator Data'!W117=0,0,IF(LOG('Indicator Data'!W117)&gt;CN$195,10,IF(LOG('Indicator Data'!W117)&lt;CN$194,0,10-(CN$195-LOG('Indicator Data'!W117))/(CN$195-CN$194)*10))),1)</f>
        <v>5.0999999999999996</v>
      </c>
      <c r="CO114" s="36">
        <f>'Indicator Data'!W117/'Indicator Data'!$CC117</f>
        <v>0.38075080678728701</v>
      </c>
      <c r="CP114" s="35">
        <f t="shared" si="206"/>
        <v>3.8</v>
      </c>
      <c r="CQ114" s="35">
        <f t="shared" si="166"/>
        <v>4.5</v>
      </c>
      <c r="CR114" s="35">
        <f t="shared" si="207"/>
        <v>2.4</v>
      </c>
      <c r="CS114" s="35">
        <f>IF('Indicator Data'!BS117="No data","x",ROUND(IF('Indicator Data'!BS117&gt;CS$195,0,IF('Indicator Data'!BS117&lt;CS$194,10,(CS$195-'Indicator Data'!BS117)/(CS$195-CS$194)*10)),1))</f>
        <v>1.3</v>
      </c>
      <c r="CT114" s="35">
        <f>IF('Indicator Data'!BT117="No data","x",ROUND(IF('Indicator Data'!BT117&gt;CT$195,0,IF('Indicator Data'!BT117&lt;CT$194,10,(CT$195-'Indicator Data'!BT117)/(CT$195-CT$194)*10)),1))</f>
        <v>3.6</v>
      </c>
      <c r="CU114" s="35" t="str">
        <f>IF('Indicator Data'!AC117="No data","x",ROUND(IF('Indicator Data'!AC117&gt;CU$195,0,IF('Indicator Data'!AC117&lt;CU$194,10,(CU$195-'Indicator Data'!AC117)/(CU$195-CU$194)*10)),1))</f>
        <v>x</v>
      </c>
      <c r="CV114" s="35">
        <f t="shared" si="208"/>
        <v>2.5</v>
      </c>
      <c r="CW114" s="35">
        <f>IF('Indicator Data'!X117="No data","x",ROUND(IF(LOG('Indicator Data'!X117)&gt;CW$195,10,IF(LOG('Indicator Data'!X117)&lt;CW$194,0,10-(CW$195-LOG('Indicator Data'!X117))/(CW$195-CW$194)*10)),1))</f>
        <v>7.4</v>
      </c>
      <c r="CX114" s="35">
        <f>IF('Indicator Data'!Y117="No data","x",ROUND(IF('Indicator Data'!Y117&gt;CX$195,10,IF('Indicator Data'!Y117&lt;CX$194,0,10-(CX$195-'Indicator Data'!Y117)/(CX$195-CX$194)*10)),1))</f>
        <v>3</v>
      </c>
      <c r="CY114" s="35">
        <f>IF('Indicator Data'!Z117="No data","x",ROUND(IF('Indicator Data'!Z117&gt;CY$195,10,IF('Indicator Data'!Z117&lt;CY$194,0,10-(CY$195-'Indicator Data'!Z117)/(CY$195-CY$194)*10)),1))</f>
        <v>2.2999999999999998</v>
      </c>
      <c r="CZ114" s="35" t="str">
        <f>IF('Indicator Data'!AA117="No data","x",ROUND(IF('Indicator Data'!AA117&gt;CZ$195,10,IF('Indicator Data'!AA117&lt;CZ$194,0,10-(CZ$195-'Indicator Data'!AA117)/(CZ$195-CZ$194)*10)),1))</f>
        <v>x</v>
      </c>
      <c r="DA114" s="35">
        <f t="shared" si="167"/>
        <v>4.2</v>
      </c>
      <c r="DB114" s="35">
        <f t="shared" si="168"/>
        <v>3.6</v>
      </c>
      <c r="DC114" s="35" t="str">
        <f>IF('Indicator Data'!AF117="No data","x",ROUND(IF('Indicator Data'!AF117&gt;DC$195,10,IF('Indicator Data'!AF117&lt;DC$194,0,10-(DC$195-'Indicator Data'!AF117)/(DC$195-DC$194)*10)),1))</f>
        <v>x</v>
      </c>
      <c r="DD114" s="35">
        <f>IF('Indicator Data'!AG117="No data","x",ROUND(IF('Indicator Data'!AG117&gt;DD$195,10,IF('Indicator Data'!AG117&lt;DD$194,0,10-(DD$195-'Indicator Data'!AG117)/(DD$195-DD$194)*10)),1))</f>
        <v>3.8</v>
      </c>
      <c r="DE114" s="35">
        <f t="shared" si="169"/>
        <v>4.0999999999999996</v>
      </c>
      <c r="DF114" s="35">
        <f>IF('Indicator Data'!AB117="No data","x",ROUND(IF('Indicator Data'!AB117&gt;DF$195,10,IF('Indicator Data'!AB117&lt;DF$194,0,10-(DF$195-'Indicator Data'!AB117)/(DF$195-DF$194)*10)),1))</f>
        <v>3.2</v>
      </c>
      <c r="DG114" s="35">
        <f t="shared" si="170"/>
        <v>2.7</v>
      </c>
      <c r="DH114" s="144">
        <f>IF('Indicator Data'!AD117="No data","x",'Indicator Data'!AD117/'Indicator Data'!$CB117)</f>
        <v>6.9552516496987501E-5</v>
      </c>
      <c r="DI114" s="35">
        <f t="shared" si="171"/>
        <v>9.3000000000000007</v>
      </c>
      <c r="DJ114" s="35">
        <f>IF('Indicator Data'!AE117="No data","x",ROUND(IF('Indicator Data'!AE117&gt;DJ$195,0,IF('Indicator Data'!AE117&lt;DJ$194,10,(DJ$195-'Indicator Data'!AE117)/(DJ$195-DJ$194)*10)),1))</f>
        <v>6</v>
      </c>
      <c r="DK114" s="35">
        <f t="shared" si="172"/>
        <v>7.7</v>
      </c>
      <c r="DL114" s="35">
        <f t="shared" si="173"/>
        <v>4.8</v>
      </c>
      <c r="DM114" s="37">
        <f t="shared" si="209"/>
        <v>2.9</v>
      </c>
      <c r="DN114" s="38">
        <f t="shared" si="210"/>
        <v>4.2</v>
      </c>
      <c r="DO114" s="35">
        <f>ROUND(IF('Indicator Data'!AH117=0,0,IF('Indicator Data'!AH117&gt;DO$195,10,IF('Indicator Data'!AH117&lt;DO$194,0,10-(DO$195-'Indicator Data'!AH117)/(DO$195-DO$194)*10))),1)</f>
        <v>0</v>
      </c>
      <c r="DP114" s="35">
        <f>ROUND(IF('Indicator Data'!AI117=0,0,IF(LOG('Indicator Data'!AI117)&gt;LOG(DP$195),10,IF(LOG('Indicator Data'!AI117)&lt;LOG(DP$194),0,10-(LOG(DP$195)-LOG('Indicator Data'!AI117))/(LOG(DP$195)-LOG(DP$194))*10))),1)</f>
        <v>0</v>
      </c>
      <c r="DQ114" s="37">
        <f t="shared" si="211"/>
        <v>0</v>
      </c>
      <c r="DR114" s="35">
        <f>'Indicator Data'!AJ117</f>
        <v>0</v>
      </c>
      <c r="DS114" s="35">
        <f>'Indicator Data'!AK117</f>
        <v>0</v>
      </c>
      <c r="DT114" s="37">
        <f t="shared" si="212"/>
        <v>0</v>
      </c>
      <c r="DU114" s="38">
        <f t="shared" si="213"/>
        <v>0</v>
      </c>
      <c r="DV114" s="13"/>
      <c r="DW114" s="83"/>
    </row>
    <row r="115" spans="1:127" s="2" customFormat="1" x14ac:dyDescent="0.3">
      <c r="A115" s="98" t="str">
        <f>'Indicator Data'!A118</f>
        <v>Moldova Republic of</v>
      </c>
      <c r="B115" s="39" t="str">
        <f>'Indicator Data'!B118</f>
        <v>MDA</v>
      </c>
      <c r="C115" s="35">
        <f>ROUND(IF('Indicator Data'!C118=0,0.1,IF(LOG('Indicator Data'!C118)&gt;C$195,10,IF(LOG('Indicator Data'!C118)&lt;C$194,0,10-(C$195-LOG('Indicator Data'!C118))/(C$195-C$194)*10))),1)</f>
        <v>7.3</v>
      </c>
      <c r="D115" s="35">
        <f>ROUND(IF('Indicator Data'!D118=0,0.1,IF(LOG('Indicator Data'!D118)&gt;D$195,10,IF(LOG('Indicator Data'!D118)&lt;D$194,0,10-(D$195-LOG('Indicator Data'!D118))/(D$195-D$194)*10))),1)</f>
        <v>0.1</v>
      </c>
      <c r="E115" s="35">
        <f t="shared" si="174"/>
        <v>4.5999999999999996</v>
      </c>
      <c r="F115" s="35">
        <f>IF('Indicator Data'!E118="No data",0.1,(ROUND(IF('Indicator Data'!E118=0,0,IF(LOG('Indicator Data'!E118)&gt;F$195,10,IF(LOG('Indicator Data'!E118)&lt;F$194,0,10-(F$195-LOG('Indicator Data'!E118))/(F$195-F$194)*10))),1)))</f>
        <v>6.2</v>
      </c>
      <c r="G115" s="35">
        <f>ROUND(IF('Indicator Data'!F118=0,0,IF(LOG('Indicator Data'!F118)&gt;G$195,10,IF(LOG('Indicator Data'!F118)&lt;G$194,0,10-(G$195-LOG('Indicator Data'!F118))/(G$195-G$194)*10))),1)</f>
        <v>0</v>
      </c>
      <c r="H115" s="35">
        <f>ROUND(IF('Indicator Data'!G118=0,0,IF(LOG('Indicator Data'!G118)&gt;H$195,10,IF(LOG('Indicator Data'!G118)&lt;H$194,0,10-(H$195-LOG('Indicator Data'!G118))/(H$195-H$194)*10))),1)</f>
        <v>0</v>
      </c>
      <c r="I115" s="35">
        <f>ROUND(IF('Indicator Data'!H118=0,0,IF(LOG('Indicator Data'!H118)&gt;I$195,10,IF(LOG('Indicator Data'!H118)&lt;I$194,0,10-(I$195-LOG('Indicator Data'!H118))/(I$195-I$194)*10))),1)</f>
        <v>0</v>
      </c>
      <c r="J115" s="35">
        <f t="shared" si="175"/>
        <v>0</v>
      </c>
      <c r="K115" s="35">
        <f>ROUND(IF('Indicator Data'!I118=0,0,IF(LOG('Indicator Data'!I118)&gt;K$195,10,IF(LOG('Indicator Data'!I118)&lt;K$194,0,10-(K$195-LOG('Indicator Data'!I118))/(K$195-K$194)*10))),1)</f>
        <v>0</v>
      </c>
      <c r="L115" s="35">
        <f t="shared" si="176"/>
        <v>0</v>
      </c>
      <c r="M115" s="35">
        <f>ROUND(IF('Indicator Data'!J118=0,0,IF(LOG('Indicator Data'!J118)&gt;M$195,10,IF(LOG('Indicator Data'!J118)&lt;M$194,0,10-(M$195-LOG('Indicator Data'!J118))/(M$195-M$194)*10))),1)</f>
        <v>7</v>
      </c>
      <c r="N115" s="36">
        <f>'Indicator Data'!C118/'Indicator Data'!$CC118</f>
        <v>2.101698952233251E-3</v>
      </c>
      <c r="O115" s="36">
        <f>'Indicator Data'!D118/'Indicator Data'!$CC118</f>
        <v>0</v>
      </c>
      <c r="P115" s="36">
        <f>IF(F115=0.1,"x",'Indicator Data'!E118/'Indicator Data'!$CC118)</f>
        <v>7.3402548330166921E-3</v>
      </c>
      <c r="Q115" s="36">
        <f>'Indicator Data'!F118/'Indicator Data'!$CC118</f>
        <v>0</v>
      </c>
      <c r="R115" s="36">
        <f>'Indicator Data'!G118/'Indicator Data'!$CC118</f>
        <v>0</v>
      </c>
      <c r="S115" s="36">
        <f>'Indicator Data'!H118/'Indicator Data'!$CC118</f>
        <v>0</v>
      </c>
      <c r="T115" s="36">
        <f>'Indicator Data'!I118/'Indicator Data'!$CC118</f>
        <v>0</v>
      </c>
      <c r="U115" s="36">
        <f>'Indicator Data'!J118/'Indicator Data'!$CC118</f>
        <v>1.5161442605372149E-3</v>
      </c>
      <c r="V115" s="35">
        <f t="shared" si="177"/>
        <v>10</v>
      </c>
      <c r="W115" s="35">
        <f t="shared" si="178"/>
        <v>0</v>
      </c>
      <c r="X115" s="35">
        <f t="shared" si="179"/>
        <v>7.6</v>
      </c>
      <c r="Y115" s="35">
        <f t="shared" si="180"/>
        <v>4.9000000000000004</v>
      </c>
      <c r="Z115" s="35">
        <f t="shared" si="181"/>
        <v>0</v>
      </c>
      <c r="AA115" s="35">
        <f t="shared" si="182"/>
        <v>0</v>
      </c>
      <c r="AB115" s="35">
        <f t="shared" si="183"/>
        <v>0</v>
      </c>
      <c r="AC115" s="35">
        <f t="shared" si="184"/>
        <v>0</v>
      </c>
      <c r="AD115" s="35">
        <f t="shared" si="185"/>
        <v>0</v>
      </c>
      <c r="AE115" s="35">
        <f t="shared" si="186"/>
        <v>0</v>
      </c>
      <c r="AF115" s="35">
        <f t="shared" si="187"/>
        <v>0.5</v>
      </c>
      <c r="AG115" s="35">
        <f>ROUND(IF('Indicator Data'!K118=0,0,IF('Indicator Data'!K118&gt;AG$195,10,IF('Indicator Data'!K118&lt;AG$194,0,10-(AG$195-'Indicator Data'!K118)/(AG$195-AG$194)*10))),1)</f>
        <v>2.9</v>
      </c>
      <c r="AH115" s="35">
        <f t="shared" si="188"/>
        <v>8.6999999999999993</v>
      </c>
      <c r="AI115" s="35">
        <f t="shared" si="189"/>
        <v>0.1</v>
      </c>
      <c r="AJ115" s="35">
        <f t="shared" si="190"/>
        <v>0</v>
      </c>
      <c r="AK115" s="35">
        <f t="shared" si="191"/>
        <v>0</v>
      </c>
      <c r="AL115" s="35">
        <f t="shared" si="192"/>
        <v>0</v>
      </c>
      <c r="AM115" s="35">
        <f t="shared" si="193"/>
        <v>0</v>
      </c>
      <c r="AN115" s="35">
        <f t="shared" si="194"/>
        <v>4.5</v>
      </c>
      <c r="AO115" s="143">
        <f t="shared" si="195"/>
        <v>6.3</v>
      </c>
      <c r="AP115" s="143">
        <f t="shared" si="148"/>
        <v>5.6</v>
      </c>
      <c r="AQ115" s="143">
        <f t="shared" si="196"/>
        <v>0</v>
      </c>
      <c r="AR115" s="143">
        <f t="shared" si="197"/>
        <v>0</v>
      </c>
      <c r="AS115" s="35">
        <f t="shared" si="198"/>
        <v>3.7</v>
      </c>
      <c r="AT115" s="35">
        <f>IF('Indicator Data'!L118="No data","x",IF('Indicator Data'!CD118&lt;1000,"x",ROUND((IF('Indicator Data'!L118&gt;AT$195,10,IF('Indicator Data'!L118&lt;AT$194,0,10-(AT$195-'Indicator Data'!L118)/(AT$195-AT$194)*10))),1)))</f>
        <v>7.4</v>
      </c>
      <c r="AU115" s="143">
        <f t="shared" si="199"/>
        <v>5.6</v>
      </c>
      <c r="AV115" s="35">
        <f>IF('Indicator Data'!M118="No data","x",ROUND(IF('Indicator Data'!M118=0,0,IF(LOG('Indicator Data'!M118)&gt;AV$195,10,IF(LOG('Indicator Data'!M118)&lt;AV$194,0,10-(AV$195-LOG('Indicator Data'!M118))/(AV$195-AV$194)*10))),1))</f>
        <v>7.9</v>
      </c>
      <c r="AW115" s="36">
        <f>IF(AV115="x","x",'Indicator Data'!M118/'Indicator Data'!$CC118)</f>
        <v>0.84107990352501083</v>
      </c>
      <c r="AX115" s="35">
        <f t="shared" si="149"/>
        <v>9.3000000000000007</v>
      </c>
      <c r="AY115" s="35">
        <f t="shared" si="150"/>
        <v>8.6999999999999993</v>
      </c>
      <c r="AZ115" s="35" t="str">
        <f>IF('Indicator Data'!N118="No data","x",ROUND(IF('Indicator Data'!N118=0,0,IF(LOG('Indicator Data'!N118)&gt;AZ$195,10,IF(LOG('Indicator Data'!N118)&lt;AZ$194,0,10-(AZ$195-LOG('Indicator Data'!N118))/(AZ$195-AZ$194)*10))),1))</f>
        <v>x</v>
      </c>
      <c r="BA115" s="36" t="str">
        <f>IF(AZ115="x","x",'Indicator Data'!N118/'Indicator Data'!$CC118)</f>
        <v>x</v>
      </c>
      <c r="BB115" s="35" t="str">
        <f t="shared" si="151"/>
        <v>x</v>
      </c>
      <c r="BC115" s="35" t="str">
        <f t="shared" si="152"/>
        <v>x</v>
      </c>
      <c r="BD115" s="35" t="str">
        <f>IF('Indicator Data'!O118="No data","x",ROUND(IF('Indicator Data'!O118=0,0,IF(LOG('Indicator Data'!O118)&gt;BD$195,10,IF(LOG('Indicator Data'!O118)&lt;BD$194,0,10-(BD$195-LOG('Indicator Data'!O118))/(BD$195-BD$194)*10))),1))</f>
        <v>x</v>
      </c>
      <c r="BE115" s="36" t="str">
        <f>IF(BD115="x","x",'Indicator Data'!O118/'Indicator Data'!$CC118)</f>
        <v>x</v>
      </c>
      <c r="BF115" s="35" t="str">
        <f t="shared" si="153"/>
        <v>x</v>
      </c>
      <c r="BG115" s="35" t="str">
        <f t="shared" si="154"/>
        <v>x</v>
      </c>
      <c r="BH115" s="35" t="str">
        <f>IF('Indicator Data'!P118="No data","x",ROUND(IF('Indicator Data'!P118=0,0,IF(LOG('Indicator Data'!P118)&gt;BH$195,10,IF(LOG('Indicator Data'!P118)&lt;BH$194,0,10-(BH$195-LOG('Indicator Data'!P118))/(BH$195-BH$194)*10))),1))</f>
        <v>x</v>
      </c>
      <c r="BI115" s="36" t="str">
        <f>IF(BH115="x","x",'Indicator Data'!P118/'Indicator Data'!$CC118)</f>
        <v>x</v>
      </c>
      <c r="BJ115" s="35" t="str">
        <f t="shared" si="155"/>
        <v>x</v>
      </c>
      <c r="BK115" s="35" t="str">
        <f t="shared" si="156"/>
        <v>x</v>
      </c>
      <c r="BL115" s="35">
        <f t="shared" si="157"/>
        <v>8.6999999999999993</v>
      </c>
      <c r="BM115" s="35">
        <f>ROUND(IF('Indicator Data'!Q118=0,0,IF(LOG('Indicator Data'!Q118)&gt;BM$195,10,IF(LOG('Indicator Data'!Q118)&lt;BM$194,0,10-(BM$195-LOG('Indicator Data'!Q118))/(BM$195-BM$194)*10))),1)</f>
        <v>0</v>
      </c>
      <c r="BN115" s="35">
        <f>ROUND(IF('Indicator Data'!R118=0,0,IF(LOG('Indicator Data'!R118)&gt;BN$195,10,IF(LOG('Indicator Data'!R118)&lt;BN$194,0,10-(BN$195-LOG('Indicator Data'!R118))/(BN$195-BN$194)*10))),1)</f>
        <v>0</v>
      </c>
      <c r="BO115" s="35">
        <f t="shared" si="158"/>
        <v>0</v>
      </c>
      <c r="BP115" s="36">
        <f>'Indicator Data'!Q118/'Indicator Data'!$CC118</f>
        <v>0</v>
      </c>
      <c r="BQ115" s="36">
        <f>'Indicator Data'!R118/'Indicator Data'!$CC118</f>
        <v>0</v>
      </c>
      <c r="BR115" s="35">
        <f t="shared" si="200"/>
        <v>0</v>
      </c>
      <c r="BS115" s="35">
        <f t="shared" si="201"/>
        <v>0</v>
      </c>
      <c r="BT115" s="35">
        <f t="shared" si="135"/>
        <v>0</v>
      </c>
      <c r="BU115" s="35">
        <f t="shared" si="159"/>
        <v>0</v>
      </c>
      <c r="BV115" s="35">
        <f>ROUND(IF('Indicator Data'!S118=0,0,IF(LOG('Indicator Data'!S118)&gt;BV$195,10,IF(LOG('Indicator Data'!S118)&lt;BV$194,0,10-(BV$195-LOG('Indicator Data'!S118))/(BV$195-BV$194)*10))),1)</f>
        <v>0</v>
      </c>
      <c r="BW115" s="35">
        <f>ROUND(IF('Indicator Data'!T118=0,0,IF(LOG('Indicator Data'!T118)&gt;BW$195,10,IF(LOG('Indicator Data'!T118)&lt;BW$194,0,10-(BW$195-LOG('Indicator Data'!T118))/(BW$195-BW$194)*10))),1)</f>
        <v>0</v>
      </c>
      <c r="BX115" s="35">
        <f t="shared" si="160"/>
        <v>0</v>
      </c>
      <c r="BY115" s="36">
        <f>'Indicator Data'!S118/'Indicator Data'!$CC118</f>
        <v>0</v>
      </c>
      <c r="BZ115" s="36">
        <f>'Indicator Data'!T118/'Indicator Data'!$CC118</f>
        <v>0</v>
      </c>
      <c r="CA115" s="35">
        <f t="shared" si="202"/>
        <v>0</v>
      </c>
      <c r="CB115" s="35">
        <f t="shared" si="203"/>
        <v>0</v>
      </c>
      <c r="CC115" s="35">
        <f t="shared" si="161"/>
        <v>0</v>
      </c>
      <c r="CD115" s="35">
        <f t="shared" si="162"/>
        <v>0</v>
      </c>
      <c r="CE115" s="35">
        <f t="shared" si="163"/>
        <v>0</v>
      </c>
      <c r="CF115" s="35">
        <f>ROUND(IF('Indicator Data'!U118=0,0,IF(LOG('Indicator Data'!U118)&gt;CF$195,10,IF(LOG('Indicator Data'!U118)&lt;CF$194,0,10-(CF$195-LOG('Indicator Data'!U118))/(CF$195-CF$194)*10))),1)</f>
        <v>0</v>
      </c>
      <c r="CG115" s="36">
        <f>'Indicator Data'!U118/'Indicator Data'!$CC118</f>
        <v>0</v>
      </c>
      <c r="CH115" s="35">
        <f t="shared" si="204"/>
        <v>0</v>
      </c>
      <c r="CI115" s="35">
        <f t="shared" si="164"/>
        <v>0</v>
      </c>
      <c r="CJ115" s="35">
        <f>ROUND(IF('Indicator Data'!V118=0,0,IF(LOG('Indicator Data'!V118)&gt;CJ$195,10,IF(LOG('Indicator Data'!V118)&lt;CJ$194,0,10-(CJ$195-LOG('Indicator Data'!V118))/(CJ$195-CJ$194)*10))),1)</f>
        <v>0</v>
      </c>
      <c r="CK115" s="36">
        <f>IF('Indicator Data'!V118/'Indicator Data'!$CC118&gt;1,1,'Indicator Data'!V118/'Indicator Data'!$CC118)</f>
        <v>0</v>
      </c>
      <c r="CL115" s="35">
        <f t="shared" si="205"/>
        <v>0</v>
      </c>
      <c r="CM115" s="35">
        <f t="shared" si="165"/>
        <v>0</v>
      </c>
      <c r="CN115" s="35">
        <f>ROUND(IF('Indicator Data'!W118=0,0,IF(LOG('Indicator Data'!W118)&gt;CN$195,10,IF(LOG('Indicator Data'!W118)&lt;CN$194,0,10-(CN$195-LOG('Indicator Data'!W118))/(CN$195-CN$194)*10))),1)</f>
        <v>0</v>
      </c>
      <c r="CO115" s="36">
        <f>'Indicator Data'!W118/'Indicator Data'!$CC118</f>
        <v>0</v>
      </c>
      <c r="CP115" s="35">
        <f t="shared" si="206"/>
        <v>0</v>
      </c>
      <c r="CQ115" s="35">
        <f t="shared" si="166"/>
        <v>0</v>
      </c>
      <c r="CR115" s="35">
        <f t="shared" si="207"/>
        <v>0</v>
      </c>
      <c r="CS115" s="35">
        <f>IF('Indicator Data'!BS118="No data","x",ROUND(IF('Indicator Data'!BS118&gt;CS$195,0,IF('Indicator Data'!BS118&lt;CS$194,10,(CS$195-'Indicator Data'!BS118)/(CS$195-CS$194)*10)),1))</f>
        <v>2.6</v>
      </c>
      <c r="CT115" s="35">
        <f>IF('Indicator Data'!BT118="No data","x",ROUND(IF('Indicator Data'!BT118&gt;CT$195,0,IF('Indicator Data'!BT118&lt;CT$194,10,(CT$195-'Indicator Data'!BT118)/(CT$195-CT$194)*10)),1))</f>
        <v>1.8</v>
      </c>
      <c r="CU115" s="35">
        <f>IF('Indicator Data'!AC118="No data","x",ROUND(IF('Indicator Data'!AC118&gt;CU$195,0,IF('Indicator Data'!AC118&lt;CU$194,10,(CU$195-'Indicator Data'!AC118)/(CU$195-CU$194)*10)),1))</f>
        <v>1.3</v>
      </c>
      <c r="CV115" s="35">
        <f t="shared" si="208"/>
        <v>1.9</v>
      </c>
      <c r="CW115" s="35">
        <f>IF('Indicator Data'!X118="No data","x",ROUND(IF(LOG('Indicator Data'!X118)&gt;CW$195,10,IF(LOG('Indicator Data'!X118)&lt;CW$194,0,10-(CW$195-LOG('Indicator Data'!X118))/(CW$195-CW$194)*10)),1))</f>
        <v>7</v>
      </c>
      <c r="CX115" s="35">
        <f>IF('Indicator Data'!Y118="No data","x",ROUND(IF('Indicator Data'!Y118&gt;CX$195,10,IF('Indicator Data'!Y118&lt;CX$194,0,10-(CX$195-'Indicator Data'!Y118)/(CX$195-CX$194)*10)),1))</f>
        <v>0</v>
      </c>
      <c r="CY115" s="35">
        <f>IF('Indicator Data'!Z118="No data","x",ROUND(IF('Indicator Data'!Z118&gt;CY$195,10,IF('Indicator Data'!Z118&lt;CY$194,0,10-(CY$195-'Indicator Data'!Z118)/(CY$195-CY$194)*10)),1))</f>
        <v>4.3</v>
      </c>
      <c r="CZ115" s="35">
        <f>IF('Indicator Data'!AA118="No data","x",ROUND(IF('Indicator Data'!AA118&gt;CZ$195,10,IF('Indicator Data'!AA118&lt;CZ$194,0,10-(CZ$195-'Indicator Data'!AA118)/(CZ$195-CZ$194)*10)),1))</f>
        <v>2.2000000000000002</v>
      </c>
      <c r="DA115" s="35">
        <f t="shared" si="167"/>
        <v>3.4</v>
      </c>
      <c r="DB115" s="35">
        <f t="shared" si="168"/>
        <v>2.9</v>
      </c>
      <c r="DC115" s="35">
        <f>IF('Indicator Data'!AF118="No data","x",ROUND(IF('Indicator Data'!AF118&gt;DC$195,10,IF('Indicator Data'!AF118&lt;DC$194,0,10-(DC$195-'Indicator Data'!AF118)/(DC$195-DC$194)*10)),1))</f>
        <v>6.6</v>
      </c>
      <c r="DD115" s="35">
        <f>IF('Indicator Data'!AG118="No data","x",ROUND(IF('Indicator Data'!AG118&gt;DD$195,10,IF('Indicator Data'!AG118&lt;DD$194,0,10-(DD$195-'Indicator Data'!AG118)/(DD$195-DD$194)*10)),1))</f>
        <v>0</v>
      </c>
      <c r="DE115" s="35">
        <f t="shared" si="169"/>
        <v>3.4</v>
      </c>
      <c r="DF115" s="35">
        <f>IF('Indicator Data'!AB118="No data","x",ROUND(IF('Indicator Data'!AB118&gt;DF$195,10,IF('Indicator Data'!AB118&lt;DF$194,0,10-(DF$195-'Indicator Data'!AB118)/(DF$195-DF$194)*10)),1))</f>
        <v>0</v>
      </c>
      <c r="DG115" s="35">
        <f t="shared" si="170"/>
        <v>1.4</v>
      </c>
      <c r="DH115" s="144">
        <f>IF('Indicator Data'!AD118="No data","x",'Indicator Data'!AD118/'Indicator Data'!$CB118)</f>
        <v>5.1314303081114029E-4</v>
      </c>
      <c r="DI115" s="35">
        <f t="shared" si="171"/>
        <v>4.9000000000000004</v>
      </c>
      <c r="DJ115" s="35">
        <f>IF('Indicator Data'!AE118="No data","x",ROUND(IF('Indicator Data'!AE118&gt;DJ$195,0,IF('Indicator Data'!AE118&lt;DJ$194,10,(DJ$195-'Indicator Data'!AE118)/(DJ$195-DJ$194)*10)),1))</f>
        <v>2</v>
      </c>
      <c r="DK115" s="35">
        <f t="shared" si="172"/>
        <v>3.5</v>
      </c>
      <c r="DL115" s="35">
        <f t="shared" si="173"/>
        <v>2.8</v>
      </c>
      <c r="DM115" s="37">
        <f t="shared" si="209"/>
        <v>4.5999999999999996</v>
      </c>
      <c r="DN115" s="38">
        <f t="shared" si="210"/>
        <v>4.0999999999999996</v>
      </c>
      <c r="DO115" s="35">
        <f>ROUND(IF('Indicator Data'!AH118=0,0,IF('Indicator Data'!AH118&gt;DO$195,10,IF('Indicator Data'!AH118&lt;DO$194,0,10-(DO$195-'Indicator Data'!AH118)/(DO$195-DO$194)*10))),1)</f>
        <v>2.6</v>
      </c>
      <c r="DP115" s="35">
        <f>ROUND(IF('Indicator Data'!AI118=0,0,IF(LOG('Indicator Data'!AI118)&gt;LOG(DP$195),10,IF(LOG('Indicator Data'!AI118)&lt;LOG(DP$194),0,10-(LOG(DP$195)-LOG('Indicator Data'!AI118))/(LOG(DP$195)-LOG(DP$194))*10))),1)</f>
        <v>3.2</v>
      </c>
      <c r="DQ115" s="37">
        <f t="shared" si="211"/>
        <v>2.9</v>
      </c>
      <c r="DR115" s="35">
        <f>'Indicator Data'!AJ118</f>
        <v>0</v>
      </c>
      <c r="DS115" s="35">
        <f>'Indicator Data'!AK118</f>
        <v>0</v>
      </c>
      <c r="DT115" s="37">
        <f t="shared" si="212"/>
        <v>0</v>
      </c>
      <c r="DU115" s="38">
        <f t="shared" si="213"/>
        <v>2</v>
      </c>
      <c r="DV115" s="13"/>
      <c r="DW115" s="83"/>
    </row>
    <row r="116" spans="1:127" s="2" customFormat="1" x14ac:dyDescent="0.3">
      <c r="A116" s="98" t="str">
        <f>'Indicator Data'!A119</f>
        <v>Mongolia</v>
      </c>
      <c r="B116" s="39" t="str">
        <f>'Indicator Data'!B119</f>
        <v>MNG</v>
      </c>
      <c r="C116" s="35">
        <f>ROUND(IF('Indicator Data'!C119=0,0.1,IF(LOG('Indicator Data'!C119)&gt;C$195,10,IF(LOG('Indicator Data'!C119)&lt;C$194,0,10-(C$195-LOG('Indicator Data'!C119))/(C$195-C$194)*10))),1)</f>
        <v>5.4</v>
      </c>
      <c r="D116" s="35">
        <f>ROUND(IF('Indicator Data'!D119=0,0.1,IF(LOG('Indicator Data'!D119)&gt;D$195,10,IF(LOG('Indicator Data'!D119)&lt;D$194,0,10-(D$195-LOG('Indicator Data'!D119))/(D$195-D$194)*10))),1)</f>
        <v>0.6</v>
      </c>
      <c r="E116" s="35">
        <f t="shared" si="174"/>
        <v>3.4</v>
      </c>
      <c r="F116" s="35">
        <f>IF('Indicator Data'!E119="No data",0.1,(ROUND(IF('Indicator Data'!E119=0,0,IF(LOG('Indicator Data'!E119)&gt;F$195,10,IF(LOG('Indicator Data'!E119)&lt;F$194,0,10-(F$195-LOG('Indicator Data'!E119))/(F$195-F$194)*10))),1)))</f>
        <v>5.3</v>
      </c>
      <c r="G116" s="35">
        <f>ROUND(IF('Indicator Data'!F119=0,0,IF(LOG('Indicator Data'!F119)&gt;G$195,10,IF(LOG('Indicator Data'!F119)&lt;G$194,0,10-(G$195-LOG('Indicator Data'!F119))/(G$195-G$194)*10))),1)</f>
        <v>0</v>
      </c>
      <c r="H116" s="35">
        <f>ROUND(IF('Indicator Data'!G119=0,0,IF(LOG('Indicator Data'!G119)&gt;H$195,10,IF(LOG('Indicator Data'!G119)&lt;H$194,0,10-(H$195-LOG('Indicator Data'!G119))/(H$195-H$194)*10))),1)</f>
        <v>0</v>
      </c>
      <c r="I116" s="35">
        <f>ROUND(IF('Indicator Data'!H119=0,0,IF(LOG('Indicator Data'!H119)&gt;I$195,10,IF(LOG('Indicator Data'!H119)&lt;I$194,0,10-(I$195-LOG('Indicator Data'!H119))/(I$195-I$194)*10))),1)</f>
        <v>0</v>
      </c>
      <c r="J116" s="35">
        <f t="shared" si="175"/>
        <v>0</v>
      </c>
      <c r="K116" s="35">
        <f>ROUND(IF('Indicator Data'!I119=0,0,IF(LOG('Indicator Data'!I119)&gt;K$195,10,IF(LOG('Indicator Data'!I119)&lt;K$194,0,10-(K$195-LOG('Indicator Data'!I119))/(K$195-K$194)*10))),1)</f>
        <v>0</v>
      </c>
      <c r="L116" s="35">
        <f t="shared" si="176"/>
        <v>0</v>
      </c>
      <c r="M116" s="35">
        <f>ROUND(IF('Indicator Data'!J119=0,0,IF(LOG('Indicator Data'!J119)&gt;M$195,10,IF(LOG('Indicator Data'!J119)&lt;M$194,0,10-(M$195-LOG('Indicator Data'!J119))/(M$195-M$194)*10))),1)</f>
        <v>7.8</v>
      </c>
      <c r="N116" s="36">
        <f>'Indicator Data'!C119/'Indicator Data'!$CC119</f>
        <v>4.8412105853206115E-4</v>
      </c>
      <c r="O116" s="36">
        <f>'Indicator Data'!D119/'Indicator Data'!$CC119</f>
        <v>5.2064207081843254E-6</v>
      </c>
      <c r="P116" s="36">
        <f>IF(F116=0.1,"x",'Indicator Data'!E119/'Indicator Data'!$CC119)</f>
        <v>4.6796387065768759E-3</v>
      </c>
      <c r="Q116" s="36">
        <f>'Indicator Data'!F119/'Indicator Data'!$CC119</f>
        <v>0</v>
      </c>
      <c r="R116" s="36">
        <f>'Indicator Data'!G119/'Indicator Data'!$CC119</f>
        <v>0</v>
      </c>
      <c r="S116" s="36">
        <f>'Indicator Data'!H119/'Indicator Data'!$CC119</f>
        <v>0</v>
      </c>
      <c r="T116" s="36">
        <f>'Indicator Data'!I119/'Indicator Data'!$CC119</f>
        <v>0</v>
      </c>
      <c r="U116" s="36">
        <f>'Indicator Data'!J119/'Indicator Data'!$CC119</f>
        <v>4.3636094588201113E-3</v>
      </c>
      <c r="V116" s="35">
        <f t="shared" si="177"/>
        <v>2.4</v>
      </c>
      <c r="W116" s="35">
        <f t="shared" si="178"/>
        <v>0.1</v>
      </c>
      <c r="X116" s="35">
        <f t="shared" si="179"/>
        <v>1.3</v>
      </c>
      <c r="Y116" s="35">
        <f t="shared" si="180"/>
        <v>3.1</v>
      </c>
      <c r="Z116" s="35">
        <f t="shared" si="181"/>
        <v>0</v>
      </c>
      <c r="AA116" s="35">
        <f t="shared" si="182"/>
        <v>0</v>
      </c>
      <c r="AB116" s="35">
        <f t="shared" si="183"/>
        <v>0</v>
      </c>
      <c r="AC116" s="35">
        <f t="shared" si="184"/>
        <v>0</v>
      </c>
      <c r="AD116" s="35">
        <f t="shared" si="185"/>
        <v>0</v>
      </c>
      <c r="AE116" s="35">
        <f t="shared" si="186"/>
        <v>0</v>
      </c>
      <c r="AF116" s="35">
        <f t="shared" si="187"/>
        <v>1.5</v>
      </c>
      <c r="AG116" s="35">
        <f>ROUND(IF('Indicator Data'!K119=0,0,IF('Indicator Data'!K119&gt;AG$195,10,IF('Indicator Data'!K119&lt;AG$194,0,10-(AG$195-'Indicator Data'!K119)/(AG$195-AG$194)*10))),1)</f>
        <v>1</v>
      </c>
      <c r="AH116" s="35">
        <f t="shared" si="188"/>
        <v>3.9</v>
      </c>
      <c r="AI116" s="35">
        <f t="shared" si="189"/>
        <v>0.4</v>
      </c>
      <c r="AJ116" s="35">
        <f t="shared" si="190"/>
        <v>0</v>
      </c>
      <c r="AK116" s="35">
        <f t="shared" si="191"/>
        <v>0</v>
      </c>
      <c r="AL116" s="35">
        <f t="shared" si="192"/>
        <v>0</v>
      </c>
      <c r="AM116" s="35">
        <f t="shared" si="193"/>
        <v>0</v>
      </c>
      <c r="AN116" s="35">
        <f t="shared" si="194"/>
        <v>5.5</v>
      </c>
      <c r="AO116" s="143">
        <f t="shared" si="195"/>
        <v>2.4</v>
      </c>
      <c r="AP116" s="143">
        <f t="shared" si="148"/>
        <v>4.3</v>
      </c>
      <c r="AQ116" s="143">
        <f t="shared" si="196"/>
        <v>0</v>
      </c>
      <c r="AR116" s="143">
        <f t="shared" si="197"/>
        <v>0</v>
      </c>
      <c r="AS116" s="35">
        <f t="shared" si="198"/>
        <v>3.3</v>
      </c>
      <c r="AT116" s="35">
        <f>IF('Indicator Data'!L119="No data","x",IF('Indicator Data'!CD119&lt;1000,"x",ROUND((IF('Indicator Data'!L119&gt;AT$195,10,IF('Indicator Data'!L119&lt;AT$194,0,10-(AT$195-'Indicator Data'!L119)/(AT$195-AT$194)*10))),1)))</f>
        <v>10</v>
      </c>
      <c r="AU116" s="143">
        <f t="shared" si="199"/>
        <v>6.7</v>
      </c>
      <c r="AV116" s="35">
        <f>IF('Indicator Data'!M119="No data","x",ROUND(IF('Indicator Data'!M119=0,0,IF(LOG('Indicator Data'!M119)&gt;AV$195,10,IF(LOG('Indicator Data'!M119)&lt;AV$194,0,10-(AV$195-LOG('Indicator Data'!M119))/(AV$195-AV$194)*10))),1))</f>
        <v>0</v>
      </c>
      <c r="AW116" s="36">
        <f>IF(AV116="x","x",'Indicator Data'!M119/'Indicator Data'!$CC119)</f>
        <v>1.2155429403132078E-6</v>
      </c>
      <c r="AX116" s="35">
        <f t="shared" si="149"/>
        <v>0</v>
      </c>
      <c r="AY116" s="35">
        <f t="shared" si="150"/>
        <v>0</v>
      </c>
      <c r="AZ116" s="35" t="str">
        <f>IF('Indicator Data'!N119="No data","x",ROUND(IF('Indicator Data'!N119=0,0,IF(LOG('Indicator Data'!N119)&gt;AZ$195,10,IF(LOG('Indicator Data'!N119)&lt;AZ$194,0,10-(AZ$195-LOG('Indicator Data'!N119))/(AZ$195-AZ$194)*10))),1))</f>
        <v>x</v>
      </c>
      <c r="BA116" s="36" t="str">
        <f>IF(AZ116="x","x",'Indicator Data'!N119/'Indicator Data'!$CC119)</f>
        <v>x</v>
      </c>
      <c r="BB116" s="35" t="str">
        <f t="shared" si="151"/>
        <v>x</v>
      </c>
      <c r="BC116" s="35" t="str">
        <f t="shared" si="152"/>
        <v>x</v>
      </c>
      <c r="BD116" s="35" t="str">
        <f>IF('Indicator Data'!O119="No data","x",ROUND(IF('Indicator Data'!O119=0,0,IF(LOG('Indicator Data'!O119)&gt;BD$195,10,IF(LOG('Indicator Data'!O119)&lt;BD$194,0,10-(BD$195-LOG('Indicator Data'!O119))/(BD$195-BD$194)*10))),1))</f>
        <v>x</v>
      </c>
      <c r="BE116" s="36" t="str">
        <f>IF(BD116="x","x",'Indicator Data'!O119/'Indicator Data'!$CC119)</f>
        <v>x</v>
      </c>
      <c r="BF116" s="35" t="str">
        <f t="shared" si="153"/>
        <v>x</v>
      </c>
      <c r="BG116" s="35" t="str">
        <f t="shared" si="154"/>
        <v>x</v>
      </c>
      <c r="BH116" s="35" t="str">
        <f>IF('Indicator Data'!P119="No data","x",ROUND(IF('Indicator Data'!P119=0,0,IF(LOG('Indicator Data'!P119)&gt;BH$195,10,IF(LOG('Indicator Data'!P119)&lt;BH$194,0,10-(BH$195-LOG('Indicator Data'!P119))/(BH$195-BH$194)*10))),1))</f>
        <v>x</v>
      </c>
      <c r="BI116" s="36" t="str">
        <f>IF(BH116="x","x",'Indicator Data'!P119/'Indicator Data'!$CC119)</f>
        <v>x</v>
      </c>
      <c r="BJ116" s="35" t="str">
        <f t="shared" si="155"/>
        <v>x</v>
      </c>
      <c r="BK116" s="35" t="str">
        <f t="shared" si="156"/>
        <v>x</v>
      </c>
      <c r="BL116" s="35">
        <f t="shared" si="157"/>
        <v>0</v>
      </c>
      <c r="BM116" s="35">
        <f>ROUND(IF('Indicator Data'!Q119=0,0,IF(LOG('Indicator Data'!Q119)&gt;BM$195,10,IF(LOG('Indicator Data'!Q119)&lt;BM$194,0,10-(BM$195-LOG('Indicator Data'!Q119))/(BM$195-BM$194)*10))),1)</f>
        <v>0</v>
      </c>
      <c r="BN116" s="35">
        <f>ROUND(IF('Indicator Data'!R119=0,0,IF(LOG('Indicator Data'!R119)&gt;BN$195,10,IF(LOG('Indicator Data'!R119)&lt;BN$194,0,10-(BN$195-LOG('Indicator Data'!R119))/(BN$195-BN$194)*10))),1)</f>
        <v>0</v>
      </c>
      <c r="BO116" s="35">
        <f t="shared" si="158"/>
        <v>0</v>
      </c>
      <c r="BP116" s="36">
        <f>'Indicator Data'!Q119/'Indicator Data'!$CC119</f>
        <v>0</v>
      </c>
      <c r="BQ116" s="36">
        <f>'Indicator Data'!R119/'Indicator Data'!$CC119</f>
        <v>0</v>
      </c>
      <c r="BR116" s="35">
        <f t="shared" si="200"/>
        <v>0</v>
      </c>
      <c r="BS116" s="35">
        <f t="shared" si="201"/>
        <v>0</v>
      </c>
      <c r="BT116" s="35">
        <f t="shared" si="135"/>
        <v>0</v>
      </c>
      <c r="BU116" s="35">
        <f t="shared" si="159"/>
        <v>0</v>
      </c>
      <c r="BV116" s="35">
        <f>ROUND(IF('Indicator Data'!S119=0,0,IF(LOG('Indicator Data'!S119)&gt;BV$195,10,IF(LOG('Indicator Data'!S119)&lt;BV$194,0,10-(BV$195-LOG('Indicator Data'!S119))/(BV$195-BV$194)*10))),1)</f>
        <v>0</v>
      </c>
      <c r="BW116" s="35">
        <f>ROUND(IF('Indicator Data'!T119=0,0,IF(LOG('Indicator Data'!T119)&gt;BW$195,10,IF(LOG('Indicator Data'!T119)&lt;BW$194,0,10-(BW$195-LOG('Indicator Data'!T119))/(BW$195-BW$194)*10))),1)</f>
        <v>0</v>
      </c>
      <c r="BX116" s="35">
        <f t="shared" si="160"/>
        <v>0</v>
      </c>
      <c r="BY116" s="36">
        <f>'Indicator Data'!S119/'Indicator Data'!$CC119</f>
        <v>0</v>
      </c>
      <c r="BZ116" s="36">
        <f>'Indicator Data'!T119/'Indicator Data'!$CC119</f>
        <v>0</v>
      </c>
      <c r="CA116" s="35">
        <f t="shared" si="202"/>
        <v>0</v>
      </c>
      <c r="CB116" s="35">
        <f t="shared" si="203"/>
        <v>0</v>
      </c>
      <c r="CC116" s="35">
        <f t="shared" si="161"/>
        <v>0</v>
      </c>
      <c r="CD116" s="35">
        <f t="shared" si="162"/>
        <v>0</v>
      </c>
      <c r="CE116" s="35">
        <f t="shared" si="163"/>
        <v>0</v>
      </c>
      <c r="CF116" s="35">
        <f>ROUND(IF('Indicator Data'!U119=0,0,IF(LOG('Indicator Data'!U119)&gt;CF$195,10,IF(LOG('Indicator Data'!U119)&lt;CF$194,0,10-(CF$195-LOG('Indicator Data'!U119))/(CF$195-CF$194)*10))),1)</f>
        <v>0</v>
      </c>
      <c r="CG116" s="36">
        <f>'Indicator Data'!U119/'Indicator Data'!$CC119</f>
        <v>0</v>
      </c>
      <c r="CH116" s="35">
        <f t="shared" si="204"/>
        <v>0</v>
      </c>
      <c r="CI116" s="35">
        <f t="shared" si="164"/>
        <v>0</v>
      </c>
      <c r="CJ116" s="35">
        <f>ROUND(IF('Indicator Data'!V119=0,0,IF(LOG('Indicator Data'!V119)&gt;CJ$195,10,IF(LOG('Indicator Data'!V119)&lt;CJ$194,0,10-(CJ$195-LOG('Indicator Data'!V119))/(CJ$195-CJ$194)*10))),1)</f>
        <v>0</v>
      </c>
      <c r="CK116" s="36">
        <f>IF('Indicator Data'!V119/'Indicator Data'!$CC119&gt;1,1,'Indicator Data'!V119/'Indicator Data'!$CC119)</f>
        <v>0</v>
      </c>
      <c r="CL116" s="35">
        <f t="shared" si="205"/>
        <v>0</v>
      </c>
      <c r="CM116" s="35">
        <f t="shared" si="165"/>
        <v>0</v>
      </c>
      <c r="CN116" s="35">
        <f>ROUND(IF('Indicator Data'!W119=0,0,IF(LOG('Indicator Data'!W119)&gt;CN$195,10,IF(LOG('Indicator Data'!W119)&lt;CN$194,0,10-(CN$195-LOG('Indicator Data'!W119))/(CN$195-CN$194)*10))),1)</f>
        <v>0</v>
      </c>
      <c r="CO116" s="36">
        <f>'Indicator Data'!W119/'Indicator Data'!$CC119</f>
        <v>0</v>
      </c>
      <c r="CP116" s="35">
        <f t="shared" si="206"/>
        <v>0</v>
      </c>
      <c r="CQ116" s="35">
        <f t="shared" si="166"/>
        <v>0</v>
      </c>
      <c r="CR116" s="35">
        <f t="shared" si="207"/>
        <v>0</v>
      </c>
      <c r="CS116" s="35">
        <f>IF('Indicator Data'!BS119="No data","x",ROUND(IF('Indicator Data'!BS119&gt;CS$195,0,IF('Indicator Data'!BS119&lt;CS$194,10,(CS$195-'Indicator Data'!BS119)/(CS$195-CS$194)*10)),1))</f>
        <v>4.5999999999999996</v>
      </c>
      <c r="CT116" s="35">
        <f>IF('Indicator Data'!BT119="No data","x",ROUND(IF('Indicator Data'!BT119&gt;CT$195,0,IF('Indicator Data'!BT119&lt;CT$194,10,(CT$195-'Indicator Data'!BT119)/(CT$195-CT$194)*10)),1))</f>
        <v>2.8</v>
      </c>
      <c r="CU116" s="35">
        <f>IF('Indicator Data'!AC119="No data","x",ROUND(IF('Indicator Data'!AC119&gt;CU$195,0,IF('Indicator Data'!AC119&lt;CU$194,10,(CU$195-'Indicator Data'!AC119)/(CU$195-CU$194)*10)),1))</f>
        <v>2.9</v>
      </c>
      <c r="CV116" s="35">
        <f t="shared" si="208"/>
        <v>3.4</v>
      </c>
      <c r="CW116" s="35">
        <f>IF('Indicator Data'!X119="No data","x",ROUND(IF(LOG('Indicator Data'!X119)&gt;CW$195,10,IF(LOG('Indicator Data'!X119)&lt;CW$194,0,10-(CW$195-LOG('Indicator Data'!X119))/(CW$195-CW$194)*10)),1))</f>
        <v>1</v>
      </c>
      <c r="CX116" s="35">
        <f>IF('Indicator Data'!Y119="No data","x",ROUND(IF('Indicator Data'!Y119&gt;CX$195,10,IF('Indicator Data'!Y119&lt;CX$194,0,10-(CX$195-'Indicator Data'!Y119)/(CX$195-CX$194)*10)),1))</f>
        <v>3.7</v>
      </c>
      <c r="CY116" s="35">
        <f>IF('Indicator Data'!Z119="No data","x",ROUND(IF('Indicator Data'!Z119&gt;CY$195,10,IF('Indicator Data'!Z119&lt;CY$194,0,10-(CY$195-'Indicator Data'!Z119)/(CY$195-CY$194)*10)),1))</f>
        <v>6.9</v>
      </c>
      <c r="CZ116" s="35" t="str">
        <f>IF('Indicator Data'!AA119="No data","x",ROUND(IF('Indicator Data'!AA119&gt;CZ$195,10,IF('Indicator Data'!AA119&lt;CZ$194,0,10-(CZ$195-'Indicator Data'!AA119)/(CZ$195-CZ$194)*10)),1))</f>
        <v>x</v>
      </c>
      <c r="DA116" s="35">
        <f t="shared" si="167"/>
        <v>3.9</v>
      </c>
      <c r="DB116" s="35">
        <f t="shared" si="168"/>
        <v>3.7</v>
      </c>
      <c r="DC116" s="35">
        <f>IF('Indicator Data'!AF119="No data","x",ROUND(IF('Indicator Data'!AF119&gt;DC$195,10,IF('Indicator Data'!AF119&lt;DC$194,0,10-(DC$195-'Indicator Data'!AF119)/(DC$195-DC$194)*10)),1))</f>
        <v>4.3</v>
      </c>
      <c r="DD116" s="35">
        <f>IF('Indicator Data'!AG119="No data","x",ROUND(IF('Indicator Data'!AG119&gt;DD$195,10,IF('Indicator Data'!AG119&lt;DD$194,0,10-(DD$195-'Indicator Data'!AG119)/(DD$195-DD$194)*10)),1))</f>
        <v>4.3</v>
      </c>
      <c r="DE116" s="35">
        <f t="shared" si="169"/>
        <v>4</v>
      </c>
      <c r="DF116" s="35">
        <f>IF('Indicator Data'!AB119="No data","x",ROUND(IF('Indicator Data'!AB119&gt;DF$195,10,IF('Indicator Data'!AB119&lt;DF$194,0,10-(DF$195-'Indicator Data'!AB119)/(DF$195-DF$194)*10)),1))</f>
        <v>3.4</v>
      </c>
      <c r="DG116" s="35">
        <f t="shared" si="170"/>
        <v>3.4</v>
      </c>
      <c r="DH116" s="144">
        <f>IF('Indicator Data'!AD119="No data","x",'Indicator Data'!AD119/'Indicator Data'!$CB119)</f>
        <v>8.7423573006919456E-4</v>
      </c>
      <c r="DI116" s="35">
        <f t="shared" si="171"/>
        <v>1.3</v>
      </c>
      <c r="DJ116" s="35">
        <f>IF('Indicator Data'!AE119="No data","x",ROUND(IF('Indicator Data'!AE119&gt;DJ$195,0,IF('Indicator Data'!AE119&lt;DJ$194,10,(DJ$195-'Indicator Data'!AE119)/(DJ$195-DJ$194)*10)),1))</f>
        <v>2</v>
      </c>
      <c r="DK116" s="35">
        <f t="shared" si="172"/>
        <v>1.7</v>
      </c>
      <c r="DL116" s="35">
        <f t="shared" si="173"/>
        <v>3</v>
      </c>
      <c r="DM116" s="37">
        <f t="shared" si="209"/>
        <v>1.8</v>
      </c>
      <c r="DN116" s="38">
        <f t="shared" si="210"/>
        <v>2.9</v>
      </c>
      <c r="DO116" s="35">
        <f>ROUND(IF('Indicator Data'!AH119=0,0,IF('Indicator Data'!AH119&gt;DO$195,10,IF('Indicator Data'!AH119&lt;DO$194,0,10-(DO$195-'Indicator Data'!AH119)/(DO$195-DO$194)*10))),1)</f>
        <v>0.4</v>
      </c>
      <c r="DP116" s="35">
        <f>ROUND(IF('Indicator Data'!AI119=0,0,IF(LOG('Indicator Data'!AI119)&gt;LOG(DP$195),10,IF(LOG('Indicator Data'!AI119)&lt;LOG(DP$194),0,10-(LOG(DP$195)-LOG('Indicator Data'!AI119))/(LOG(DP$195)-LOG(DP$194))*10))),1)</f>
        <v>0</v>
      </c>
      <c r="DQ116" s="37">
        <f t="shared" si="211"/>
        <v>0.2</v>
      </c>
      <c r="DR116" s="35">
        <f>'Indicator Data'!AJ119</f>
        <v>0</v>
      </c>
      <c r="DS116" s="35">
        <f>'Indicator Data'!AK119</f>
        <v>0</v>
      </c>
      <c r="DT116" s="37">
        <f t="shared" si="212"/>
        <v>0</v>
      </c>
      <c r="DU116" s="38">
        <f t="shared" si="213"/>
        <v>0.1</v>
      </c>
      <c r="DV116" s="13"/>
      <c r="DW116" s="83"/>
    </row>
    <row r="117" spans="1:127" s="2" customFormat="1" x14ac:dyDescent="0.3">
      <c r="A117" s="98" t="str">
        <f>'Indicator Data'!A120</f>
        <v>Montenegro</v>
      </c>
      <c r="B117" s="39" t="str">
        <f>'Indicator Data'!B120</f>
        <v>MNE</v>
      </c>
      <c r="C117" s="35">
        <f>ROUND(IF('Indicator Data'!C120=0,0.1,IF(LOG('Indicator Data'!C120)&gt;C$195,10,IF(LOG('Indicator Data'!C120)&lt;C$194,0,10-(C$195-LOG('Indicator Data'!C120))/(C$195-C$194)*10))),1)</f>
        <v>5.3</v>
      </c>
      <c r="D117" s="35">
        <f>ROUND(IF('Indicator Data'!D120=0,0.1,IF(LOG('Indicator Data'!D120)&gt;D$195,10,IF(LOG('Indicator Data'!D120)&lt;D$194,0,10-(D$195-LOG('Indicator Data'!D120))/(D$195-D$194)*10))),1)</f>
        <v>0.1</v>
      </c>
      <c r="E117" s="35">
        <f t="shared" si="174"/>
        <v>3.1</v>
      </c>
      <c r="F117" s="35">
        <f>IF('Indicator Data'!E120="No data",0.1,(ROUND(IF('Indicator Data'!E120=0,0,IF(LOG('Indicator Data'!E120)&gt;F$195,10,IF(LOG('Indicator Data'!E120)&lt;F$194,0,10-(F$195-LOG('Indicator Data'!E120))/(F$195-F$194)*10))),1)))</f>
        <v>4.0999999999999996</v>
      </c>
      <c r="G117" s="35">
        <f>ROUND(IF('Indicator Data'!F120=0,0,IF(LOG('Indicator Data'!F120)&gt;G$195,10,IF(LOG('Indicator Data'!F120)&lt;G$194,0,10-(G$195-LOG('Indicator Data'!F120))/(G$195-G$194)*10))),1)</f>
        <v>5.6</v>
      </c>
      <c r="H117" s="35">
        <f>ROUND(IF('Indicator Data'!G120=0,0,IF(LOG('Indicator Data'!G120)&gt;H$195,10,IF(LOG('Indicator Data'!G120)&lt;H$194,0,10-(H$195-LOG('Indicator Data'!G120))/(H$195-H$194)*10))),1)</f>
        <v>0</v>
      </c>
      <c r="I117" s="35">
        <f>ROUND(IF('Indicator Data'!H120=0,0,IF(LOG('Indicator Data'!H120)&gt;I$195,10,IF(LOG('Indicator Data'!H120)&lt;I$194,0,10-(I$195-LOG('Indicator Data'!H120))/(I$195-I$194)*10))),1)</f>
        <v>0</v>
      </c>
      <c r="J117" s="35">
        <f t="shared" si="175"/>
        <v>0</v>
      </c>
      <c r="K117" s="35">
        <f>ROUND(IF('Indicator Data'!I120=0,0,IF(LOG('Indicator Data'!I120)&gt;K$195,10,IF(LOG('Indicator Data'!I120)&lt;K$194,0,10-(K$195-LOG('Indicator Data'!I120))/(K$195-K$194)*10))),1)</f>
        <v>0</v>
      </c>
      <c r="L117" s="35">
        <f t="shared" si="176"/>
        <v>0</v>
      </c>
      <c r="M117" s="35">
        <f>ROUND(IF('Indicator Data'!J120=0,0,IF(LOG('Indicator Data'!J120)&gt;M$195,10,IF(LOG('Indicator Data'!J120)&lt;M$194,0,10-(M$195-LOG('Indicator Data'!J120))/(M$195-M$194)*10))),1)</f>
        <v>0</v>
      </c>
      <c r="N117" s="36">
        <f>'Indicator Data'!C120/'Indicator Data'!$CC120</f>
        <v>2.071560176982627E-3</v>
      </c>
      <c r="O117" s="36">
        <f>'Indicator Data'!D120/'Indicator Data'!$CC120</f>
        <v>0</v>
      </c>
      <c r="P117" s="36">
        <f>IF(F117=0.1,"x",'Indicator Data'!E120/'Indicator Data'!$CC120)</f>
        <v>6.8570601351978207E-3</v>
      </c>
      <c r="Q117" s="36">
        <f>'Indicator Data'!F120/'Indicator Data'!$CC120</f>
        <v>3.6131665914856728E-5</v>
      </c>
      <c r="R117" s="36">
        <f>'Indicator Data'!G120/'Indicator Data'!$CC120</f>
        <v>0</v>
      </c>
      <c r="S117" s="36">
        <f>'Indicator Data'!H120/'Indicator Data'!$CC120</f>
        <v>0</v>
      </c>
      <c r="T117" s="36">
        <f>'Indicator Data'!I120/'Indicator Data'!$CC120</f>
        <v>0</v>
      </c>
      <c r="U117" s="36">
        <f>'Indicator Data'!J120/'Indicator Data'!$CC120</f>
        <v>0</v>
      </c>
      <c r="V117" s="35">
        <f t="shared" si="177"/>
        <v>10</v>
      </c>
      <c r="W117" s="35">
        <f t="shared" si="178"/>
        <v>0</v>
      </c>
      <c r="X117" s="35">
        <f t="shared" si="179"/>
        <v>7.6</v>
      </c>
      <c r="Y117" s="35">
        <f t="shared" si="180"/>
        <v>4.5999999999999996</v>
      </c>
      <c r="Z117" s="35">
        <f t="shared" si="181"/>
        <v>9</v>
      </c>
      <c r="AA117" s="35">
        <f t="shared" si="182"/>
        <v>0</v>
      </c>
      <c r="AB117" s="35">
        <f t="shared" si="183"/>
        <v>0</v>
      </c>
      <c r="AC117" s="35">
        <f t="shared" si="184"/>
        <v>0</v>
      </c>
      <c r="AD117" s="35">
        <f t="shared" si="185"/>
        <v>0</v>
      </c>
      <c r="AE117" s="35">
        <f t="shared" si="186"/>
        <v>0</v>
      </c>
      <c r="AF117" s="35">
        <f t="shared" si="187"/>
        <v>0</v>
      </c>
      <c r="AG117" s="35">
        <f>ROUND(IF('Indicator Data'!K120=0,0,IF('Indicator Data'!K120&gt;AG$195,10,IF('Indicator Data'!K120&lt;AG$194,0,10-(AG$195-'Indicator Data'!K120)/(AG$195-AG$194)*10))),1)</f>
        <v>0</v>
      </c>
      <c r="AH117" s="35">
        <f t="shared" si="188"/>
        <v>7.7</v>
      </c>
      <c r="AI117" s="35">
        <f t="shared" si="189"/>
        <v>0.1</v>
      </c>
      <c r="AJ117" s="35">
        <f t="shared" si="190"/>
        <v>0</v>
      </c>
      <c r="AK117" s="35">
        <f t="shared" si="191"/>
        <v>0</v>
      </c>
      <c r="AL117" s="35">
        <f t="shared" si="192"/>
        <v>0</v>
      </c>
      <c r="AM117" s="35">
        <f t="shared" si="193"/>
        <v>0</v>
      </c>
      <c r="AN117" s="35">
        <f t="shared" si="194"/>
        <v>0</v>
      </c>
      <c r="AO117" s="143">
        <f t="shared" si="195"/>
        <v>5.8</v>
      </c>
      <c r="AP117" s="143">
        <f t="shared" si="148"/>
        <v>4.4000000000000004</v>
      </c>
      <c r="AQ117" s="143">
        <f t="shared" si="196"/>
        <v>7.7</v>
      </c>
      <c r="AR117" s="143">
        <f t="shared" si="197"/>
        <v>0</v>
      </c>
      <c r="AS117" s="35">
        <f t="shared" si="198"/>
        <v>0</v>
      </c>
      <c r="AT117" s="35">
        <f>IF('Indicator Data'!L120="No data","x",IF('Indicator Data'!CD120&lt;1000,"x",ROUND((IF('Indicator Data'!L120&gt;AT$195,10,IF('Indicator Data'!L120&lt;AT$194,0,10-(AT$195-'Indicator Data'!L120)/(AT$195-AT$194)*10))),1)))</f>
        <v>4.5999999999999996</v>
      </c>
      <c r="AU117" s="143">
        <f t="shared" si="199"/>
        <v>2.2999999999999998</v>
      </c>
      <c r="AV117" s="35">
        <f>IF('Indicator Data'!M120="No data","x",ROUND(IF('Indicator Data'!M120=0,0,IF(LOG('Indicator Data'!M120)&gt;AV$195,10,IF(LOG('Indicator Data'!M120)&lt;AV$194,0,10-(AV$195-LOG('Indicator Data'!M120))/(AV$195-AV$194)*10))),1))</f>
        <v>2.4</v>
      </c>
      <c r="AW117" s="36">
        <f>IF(AV117="x","x",'Indicator Data'!M120/'Indicator Data'!$CC120)</f>
        <v>7.3931310059856866E-4</v>
      </c>
      <c r="AX117" s="35">
        <f t="shared" si="149"/>
        <v>0</v>
      </c>
      <c r="AY117" s="35">
        <f t="shared" si="150"/>
        <v>1.3</v>
      </c>
      <c r="AZ117" s="35" t="str">
        <f>IF('Indicator Data'!N120="No data","x",ROUND(IF('Indicator Data'!N120=0,0,IF(LOG('Indicator Data'!N120)&gt;AZ$195,10,IF(LOG('Indicator Data'!N120)&lt;AZ$194,0,10-(AZ$195-LOG('Indicator Data'!N120))/(AZ$195-AZ$194)*10))),1))</f>
        <v>x</v>
      </c>
      <c r="BA117" s="36" t="str">
        <f>IF(AZ117="x","x",'Indicator Data'!N120/'Indicator Data'!$CC120)</f>
        <v>x</v>
      </c>
      <c r="BB117" s="35" t="str">
        <f t="shared" si="151"/>
        <v>x</v>
      </c>
      <c r="BC117" s="35" t="str">
        <f t="shared" si="152"/>
        <v>x</v>
      </c>
      <c r="BD117" s="35" t="str">
        <f>IF('Indicator Data'!O120="No data","x",ROUND(IF('Indicator Data'!O120=0,0,IF(LOG('Indicator Data'!O120)&gt;BD$195,10,IF(LOG('Indicator Data'!O120)&lt;BD$194,0,10-(BD$195-LOG('Indicator Data'!O120))/(BD$195-BD$194)*10))),1))</f>
        <v>x</v>
      </c>
      <c r="BE117" s="36" t="str">
        <f>IF(BD117="x","x",'Indicator Data'!O120/'Indicator Data'!$CC120)</f>
        <v>x</v>
      </c>
      <c r="BF117" s="35" t="str">
        <f t="shared" si="153"/>
        <v>x</v>
      </c>
      <c r="BG117" s="35" t="str">
        <f t="shared" si="154"/>
        <v>x</v>
      </c>
      <c r="BH117" s="35" t="str">
        <f>IF('Indicator Data'!P120="No data","x",ROUND(IF('Indicator Data'!P120=0,0,IF(LOG('Indicator Data'!P120)&gt;BH$195,10,IF(LOG('Indicator Data'!P120)&lt;BH$194,0,10-(BH$195-LOG('Indicator Data'!P120))/(BH$195-BH$194)*10))),1))</f>
        <v>x</v>
      </c>
      <c r="BI117" s="36" t="str">
        <f>IF(BH117="x","x",'Indicator Data'!P120/'Indicator Data'!$CC120)</f>
        <v>x</v>
      </c>
      <c r="BJ117" s="35" t="str">
        <f t="shared" si="155"/>
        <v>x</v>
      </c>
      <c r="BK117" s="35" t="str">
        <f t="shared" si="156"/>
        <v>x</v>
      </c>
      <c r="BL117" s="35">
        <f t="shared" si="157"/>
        <v>1.3</v>
      </c>
      <c r="BM117" s="35">
        <f>ROUND(IF('Indicator Data'!Q120=0,0,IF(LOG('Indicator Data'!Q120)&gt;BM$195,10,IF(LOG('Indicator Data'!Q120)&lt;BM$194,0,10-(BM$195-LOG('Indicator Data'!Q120))/(BM$195-BM$194)*10))),1)</f>
        <v>0</v>
      </c>
      <c r="BN117" s="35">
        <f>ROUND(IF('Indicator Data'!R120=0,0,IF(LOG('Indicator Data'!R120)&gt;BN$195,10,IF(LOG('Indicator Data'!R120)&lt;BN$194,0,10-(BN$195-LOG('Indicator Data'!R120))/(BN$195-BN$194)*10))),1)</f>
        <v>0</v>
      </c>
      <c r="BO117" s="35">
        <f t="shared" si="158"/>
        <v>0</v>
      </c>
      <c r="BP117" s="36">
        <f>'Indicator Data'!Q120/'Indicator Data'!$CC120</f>
        <v>0</v>
      </c>
      <c r="BQ117" s="36">
        <f>'Indicator Data'!R120/'Indicator Data'!$CC120</f>
        <v>0</v>
      </c>
      <c r="BR117" s="35">
        <f t="shared" si="200"/>
        <v>0</v>
      </c>
      <c r="BS117" s="35">
        <f t="shared" si="201"/>
        <v>0</v>
      </c>
      <c r="BT117" s="35">
        <f t="shared" si="135"/>
        <v>0</v>
      </c>
      <c r="BU117" s="35">
        <f t="shared" si="159"/>
        <v>0</v>
      </c>
      <c r="BV117" s="35">
        <f>ROUND(IF('Indicator Data'!S120=0,0,IF(LOG('Indicator Data'!S120)&gt;BV$195,10,IF(LOG('Indicator Data'!S120)&lt;BV$194,0,10-(BV$195-LOG('Indicator Data'!S120))/(BV$195-BV$194)*10))),1)</f>
        <v>0</v>
      </c>
      <c r="BW117" s="35">
        <f>ROUND(IF('Indicator Data'!T120=0,0,IF(LOG('Indicator Data'!T120)&gt;BW$195,10,IF(LOG('Indicator Data'!T120)&lt;BW$194,0,10-(BW$195-LOG('Indicator Data'!T120))/(BW$195-BW$194)*10))),1)</f>
        <v>0</v>
      </c>
      <c r="BX117" s="35">
        <f t="shared" si="160"/>
        <v>0</v>
      </c>
      <c r="BY117" s="36">
        <f>'Indicator Data'!S120/'Indicator Data'!$CC120</f>
        <v>0</v>
      </c>
      <c r="BZ117" s="36">
        <f>'Indicator Data'!T120/'Indicator Data'!$CC120</f>
        <v>0</v>
      </c>
      <c r="CA117" s="35">
        <f t="shared" si="202"/>
        <v>0</v>
      </c>
      <c r="CB117" s="35">
        <f t="shared" si="203"/>
        <v>0</v>
      </c>
      <c r="CC117" s="35">
        <f t="shared" si="161"/>
        <v>0</v>
      </c>
      <c r="CD117" s="35">
        <f t="shared" si="162"/>
        <v>0</v>
      </c>
      <c r="CE117" s="35">
        <f t="shared" si="163"/>
        <v>0</v>
      </c>
      <c r="CF117" s="35">
        <f>ROUND(IF('Indicator Data'!U120=0,0,IF(LOG('Indicator Data'!U120)&gt;CF$195,10,IF(LOG('Indicator Data'!U120)&lt;CF$194,0,10-(CF$195-LOG('Indicator Data'!U120))/(CF$195-CF$194)*10))),1)</f>
        <v>0</v>
      </c>
      <c r="CG117" s="36">
        <f>'Indicator Data'!U120/'Indicator Data'!$CC120</f>
        <v>0</v>
      </c>
      <c r="CH117" s="35">
        <f t="shared" si="204"/>
        <v>0</v>
      </c>
      <c r="CI117" s="35">
        <f t="shared" si="164"/>
        <v>0</v>
      </c>
      <c r="CJ117" s="35">
        <f>ROUND(IF('Indicator Data'!V120=0,0,IF(LOG('Indicator Data'!V120)&gt;CJ$195,10,IF(LOG('Indicator Data'!V120)&lt;CJ$194,0,10-(CJ$195-LOG('Indicator Data'!V120))/(CJ$195-CJ$194)*10))),1)</f>
        <v>6</v>
      </c>
      <c r="CK117" s="36">
        <f>IF('Indicator Data'!V120/'Indicator Data'!$CC120&gt;1,1,'Indicator Data'!V120/'Indicator Data'!$CC120)</f>
        <v>0.2494671099498047</v>
      </c>
      <c r="CL117" s="35">
        <f t="shared" si="205"/>
        <v>2.5</v>
      </c>
      <c r="CM117" s="35">
        <f t="shared" si="165"/>
        <v>4.5</v>
      </c>
      <c r="CN117" s="35">
        <f>ROUND(IF('Indicator Data'!W120=0,0,IF(LOG('Indicator Data'!W120)&gt;CN$195,10,IF(LOG('Indicator Data'!W120)&lt;CN$194,0,10-(CN$195-LOG('Indicator Data'!W120))/(CN$195-CN$194)*10))),1)</f>
        <v>6.2</v>
      </c>
      <c r="CO117" s="36">
        <f>'Indicator Data'!W120/'Indicator Data'!$CC120</f>
        <v>0.34332084748495584</v>
      </c>
      <c r="CP117" s="35">
        <f t="shared" si="206"/>
        <v>3.4</v>
      </c>
      <c r="CQ117" s="35">
        <f t="shared" si="166"/>
        <v>5</v>
      </c>
      <c r="CR117" s="35">
        <f t="shared" si="207"/>
        <v>2.7</v>
      </c>
      <c r="CS117" s="35">
        <f>IF('Indicator Data'!BS120="No data","x",ROUND(IF('Indicator Data'!BS120&gt;CS$195,0,IF('Indicator Data'!BS120&lt;CS$194,10,(CS$195-'Indicator Data'!BS120)/(CS$195-CS$194)*10)),1))</f>
        <v>0.2</v>
      </c>
      <c r="CT117" s="35">
        <f>IF('Indicator Data'!BT120="No data","x",ROUND(IF('Indicator Data'!BT120&gt;CT$195,0,IF('Indicator Data'!BT120&lt;CT$194,10,(CT$195-'Indicator Data'!BT120)/(CT$195-CT$194)*10)),1))</f>
        <v>0.5</v>
      </c>
      <c r="CU117" s="35" t="str">
        <f>IF('Indicator Data'!AC120="No data","x",ROUND(IF('Indicator Data'!AC120&gt;CU$195,0,IF('Indicator Data'!AC120&lt;CU$194,10,(CU$195-'Indicator Data'!AC120)/(CU$195-CU$194)*10)),1))</f>
        <v>x</v>
      </c>
      <c r="CV117" s="35">
        <f t="shared" si="208"/>
        <v>0.4</v>
      </c>
      <c r="CW117" s="35">
        <f>IF('Indicator Data'!X120="No data","x",ROUND(IF(LOG('Indicator Data'!X120)&gt;CW$195,10,IF(LOG('Indicator Data'!X120)&lt;CW$194,0,10-(CW$195-LOG('Indicator Data'!X120))/(CW$195-CW$194)*10)),1))</f>
        <v>5.6</v>
      </c>
      <c r="CX117" s="35">
        <f>IF('Indicator Data'!Y120="No data","x",ROUND(IF('Indicator Data'!Y120&gt;CX$195,10,IF('Indicator Data'!Y120&lt;CX$194,0,10-(CX$195-'Indicator Data'!Y120)/(CX$195-CX$194)*10)),1))</f>
        <v>0.9</v>
      </c>
      <c r="CY117" s="35">
        <f>IF('Indicator Data'!Z120="No data","x",ROUND(IF('Indicator Data'!Z120&gt;CY$195,10,IF('Indicator Data'!Z120&lt;CY$194,0,10-(CY$195-'Indicator Data'!Z120)/(CY$195-CY$194)*10)),1))</f>
        <v>6.7</v>
      </c>
      <c r="CZ117" s="35">
        <f>IF('Indicator Data'!AA120="No data","x",ROUND(IF('Indicator Data'!AA120&gt;CZ$195,10,IF('Indicator Data'!AA120&lt;CZ$194,0,10-(CZ$195-'Indicator Data'!AA120)/(CZ$195-CZ$194)*10)),1))</f>
        <v>3</v>
      </c>
      <c r="DA117" s="35">
        <f t="shared" si="167"/>
        <v>4.0999999999999996</v>
      </c>
      <c r="DB117" s="35">
        <f t="shared" si="168"/>
        <v>2.9</v>
      </c>
      <c r="DC117" s="35">
        <f>IF('Indicator Data'!AF120="No data","x",ROUND(IF('Indicator Data'!AF120&gt;DC$195,10,IF('Indicator Data'!AF120&lt;DC$194,0,10-(DC$195-'Indicator Data'!AF120)/(DC$195-DC$194)*10)),1))</f>
        <v>3</v>
      </c>
      <c r="DD117" s="35">
        <f>IF('Indicator Data'!AG120="No data","x",ROUND(IF('Indicator Data'!AG120&gt;DD$195,10,IF('Indicator Data'!AG120&lt;DD$194,0,10-(DD$195-'Indicator Data'!AG120)/(DD$195-DD$194)*10)),1))</f>
        <v>0.6</v>
      </c>
      <c r="DE117" s="35">
        <f t="shared" si="169"/>
        <v>3.3</v>
      </c>
      <c r="DF117" s="35">
        <f>IF('Indicator Data'!AB120="No data","x",ROUND(IF('Indicator Data'!AB120&gt;DF$195,10,IF('Indicator Data'!AB120&lt;DF$194,0,10-(DF$195-'Indicator Data'!AB120)/(DF$195-DF$194)*10)),1))</f>
        <v>0</v>
      </c>
      <c r="DG117" s="35">
        <f t="shared" si="170"/>
        <v>0.2</v>
      </c>
      <c r="DH117" s="144">
        <f>IF('Indicator Data'!AD120="No data","x",'Indicator Data'!AD120/'Indicator Data'!$CB120)</f>
        <v>5.0472724030430115E-4</v>
      </c>
      <c r="DI117" s="35">
        <f t="shared" si="171"/>
        <v>5</v>
      </c>
      <c r="DJ117" s="35">
        <f>IF('Indicator Data'!AE120="No data","x",ROUND(IF('Indicator Data'!AE120&gt;DJ$195,0,IF('Indicator Data'!AE120&lt;DJ$194,10,(DJ$195-'Indicator Data'!AE120)/(DJ$195-DJ$194)*10)),1))</f>
        <v>8</v>
      </c>
      <c r="DK117" s="35">
        <f t="shared" si="172"/>
        <v>6.5</v>
      </c>
      <c r="DL117" s="35">
        <f t="shared" si="173"/>
        <v>3.3</v>
      </c>
      <c r="DM117" s="37">
        <f t="shared" si="209"/>
        <v>2.6</v>
      </c>
      <c r="DN117" s="38">
        <f t="shared" si="210"/>
        <v>4.3</v>
      </c>
      <c r="DO117" s="35">
        <f>ROUND(IF('Indicator Data'!AH120=0,0,IF('Indicator Data'!AH120&gt;DO$195,10,IF('Indicator Data'!AH120&lt;DO$194,0,10-(DO$195-'Indicator Data'!AH120)/(DO$195-DO$194)*10))),1)</f>
        <v>0.4</v>
      </c>
      <c r="DP117" s="35">
        <f>ROUND(IF('Indicator Data'!AI120=0,0,IF(LOG('Indicator Data'!AI120)&gt;LOG(DP$195),10,IF(LOG('Indicator Data'!AI120)&lt;LOG(DP$194),0,10-(LOG(DP$195)-LOG('Indicator Data'!AI120))/(LOG(DP$195)-LOG(DP$194))*10))),1)</f>
        <v>1.4</v>
      </c>
      <c r="DQ117" s="37">
        <f t="shared" si="211"/>
        <v>0.9</v>
      </c>
      <c r="DR117" s="35">
        <f>'Indicator Data'!AJ120</f>
        <v>0</v>
      </c>
      <c r="DS117" s="35">
        <f>'Indicator Data'!AK120</f>
        <v>0</v>
      </c>
      <c r="DT117" s="37">
        <f t="shared" si="212"/>
        <v>0</v>
      </c>
      <c r="DU117" s="38">
        <f t="shared" si="213"/>
        <v>0.6</v>
      </c>
      <c r="DV117" s="13"/>
      <c r="DW117" s="83"/>
    </row>
    <row r="118" spans="1:127" s="2" customFormat="1" x14ac:dyDescent="0.3">
      <c r="A118" s="98" t="str">
        <f>'Indicator Data'!A121</f>
        <v>Morocco</v>
      </c>
      <c r="B118" s="39" t="str">
        <f>'Indicator Data'!B121</f>
        <v>MAR</v>
      </c>
      <c r="C118" s="35">
        <f>ROUND(IF('Indicator Data'!C121=0,0.1,IF(LOG('Indicator Data'!C121)&gt;C$195,10,IF(LOG('Indicator Data'!C121)&lt;C$194,0,10-(C$195-LOG('Indicator Data'!C121))/(C$195-C$194)*10))),1)</f>
        <v>8.9</v>
      </c>
      <c r="D118" s="35">
        <f>ROUND(IF('Indicator Data'!D121=0,0.1,IF(LOG('Indicator Data'!D121)&gt;D$195,10,IF(LOG('Indicator Data'!D121)&lt;D$194,0,10-(D$195-LOG('Indicator Data'!D121))/(D$195-D$194)*10))),1)</f>
        <v>0.1</v>
      </c>
      <c r="E118" s="35">
        <f t="shared" si="174"/>
        <v>6.2</v>
      </c>
      <c r="F118" s="35">
        <f>IF('Indicator Data'!E121="No data",0.1,(ROUND(IF('Indicator Data'!E121=0,0,IF(LOG('Indicator Data'!E121)&gt;F$195,10,IF(LOG('Indicator Data'!E121)&lt;F$194,0,10-(F$195-LOG('Indicator Data'!E121))/(F$195-F$194)*10))),1)))</f>
        <v>7.8</v>
      </c>
      <c r="G118" s="35">
        <f>ROUND(IF('Indicator Data'!F121=0,0,IF(LOG('Indicator Data'!F121)&gt;G$195,10,IF(LOG('Indicator Data'!F121)&lt;G$194,0,10-(G$195-LOG('Indicator Data'!F121))/(G$195-G$194)*10))),1)</f>
        <v>6.7</v>
      </c>
      <c r="H118" s="35">
        <f>ROUND(IF('Indicator Data'!G121=0,0,IF(LOG('Indicator Data'!G121)&gt;H$195,10,IF(LOG('Indicator Data'!G121)&lt;H$194,0,10-(H$195-LOG('Indicator Data'!G121))/(H$195-H$194)*10))),1)</f>
        <v>0</v>
      </c>
      <c r="I118" s="35">
        <f>ROUND(IF('Indicator Data'!H121=0,0,IF(LOG('Indicator Data'!H121)&gt;I$195,10,IF(LOG('Indicator Data'!H121)&lt;I$194,0,10-(I$195-LOG('Indicator Data'!H121))/(I$195-I$194)*10))),1)</f>
        <v>0</v>
      </c>
      <c r="J118" s="35">
        <f t="shared" si="175"/>
        <v>0</v>
      </c>
      <c r="K118" s="35">
        <f>ROUND(IF('Indicator Data'!I121=0,0,IF(LOG('Indicator Data'!I121)&gt;K$195,10,IF(LOG('Indicator Data'!I121)&lt;K$194,0,10-(K$195-LOG('Indicator Data'!I121))/(K$195-K$194)*10))),1)</f>
        <v>0</v>
      </c>
      <c r="L118" s="35">
        <f t="shared" si="176"/>
        <v>0</v>
      </c>
      <c r="M118" s="35">
        <f>ROUND(IF('Indicator Data'!J121=0,0,IF(LOG('Indicator Data'!J121)&gt;M$195,10,IF(LOG('Indicator Data'!J121)&lt;M$194,0,10-(M$195-LOG('Indicator Data'!J121))/(M$195-M$194)*10))),1)</f>
        <v>7.2</v>
      </c>
      <c r="N118" s="36">
        <f>'Indicator Data'!C121/'Indicator Data'!$CC121</f>
        <v>1.0761796777177457E-3</v>
      </c>
      <c r="O118" s="36">
        <f>'Indicator Data'!D121/'Indicator Data'!$CC121</f>
        <v>0</v>
      </c>
      <c r="P118" s="36">
        <f>IF(F118=0.1,"x",'Indicator Data'!E121/'Indicator Data'!$CC121)</f>
        <v>3.9546448981495801E-3</v>
      </c>
      <c r="Q118" s="36">
        <f>'Indicator Data'!F121/'Indicator Data'!$CC121</f>
        <v>3.1575181745453735E-6</v>
      </c>
      <c r="R118" s="36">
        <f>'Indicator Data'!G121/'Indicator Data'!$CC121</f>
        <v>0</v>
      </c>
      <c r="S118" s="36">
        <f>'Indicator Data'!H121/'Indicator Data'!$CC121</f>
        <v>0</v>
      </c>
      <c r="T118" s="36">
        <f>'Indicator Data'!I121/'Indicator Data'!$CC121</f>
        <v>0</v>
      </c>
      <c r="U118" s="36">
        <f>'Indicator Data'!J121/'Indicator Data'!$CC121</f>
        <v>2.2849503838306593E-4</v>
      </c>
      <c r="V118" s="35">
        <f t="shared" si="177"/>
        <v>5.4</v>
      </c>
      <c r="W118" s="35">
        <f t="shared" si="178"/>
        <v>0</v>
      </c>
      <c r="X118" s="35">
        <f t="shared" si="179"/>
        <v>3.1</v>
      </c>
      <c r="Y118" s="35">
        <f t="shared" si="180"/>
        <v>2.6</v>
      </c>
      <c r="Z118" s="35">
        <f t="shared" si="181"/>
        <v>6.7</v>
      </c>
      <c r="AA118" s="35">
        <f t="shared" si="182"/>
        <v>0</v>
      </c>
      <c r="AB118" s="35">
        <f t="shared" si="183"/>
        <v>0</v>
      </c>
      <c r="AC118" s="35">
        <f t="shared" si="184"/>
        <v>0</v>
      </c>
      <c r="AD118" s="35">
        <f t="shared" si="185"/>
        <v>0</v>
      </c>
      <c r="AE118" s="35">
        <f t="shared" si="186"/>
        <v>0</v>
      </c>
      <c r="AF118" s="35">
        <f t="shared" si="187"/>
        <v>0.1</v>
      </c>
      <c r="AG118" s="35">
        <f>ROUND(IF('Indicator Data'!K121=0,0,IF('Indicator Data'!K121&gt;AG$195,10,IF('Indicator Data'!K121&lt;AG$194,0,10-(AG$195-'Indicator Data'!K121)/(AG$195-AG$194)*10))),1)</f>
        <v>1.9</v>
      </c>
      <c r="AH118" s="35">
        <f t="shared" si="188"/>
        <v>7.2</v>
      </c>
      <c r="AI118" s="35">
        <f t="shared" si="189"/>
        <v>0.1</v>
      </c>
      <c r="AJ118" s="35">
        <f t="shared" si="190"/>
        <v>0</v>
      </c>
      <c r="AK118" s="35">
        <f t="shared" si="191"/>
        <v>0</v>
      </c>
      <c r="AL118" s="35">
        <f t="shared" si="192"/>
        <v>0</v>
      </c>
      <c r="AM118" s="35">
        <f t="shared" si="193"/>
        <v>0</v>
      </c>
      <c r="AN118" s="35">
        <f t="shared" si="194"/>
        <v>4.5</v>
      </c>
      <c r="AO118" s="143">
        <f t="shared" si="195"/>
        <v>4.8</v>
      </c>
      <c r="AP118" s="143">
        <f t="shared" si="148"/>
        <v>5.8</v>
      </c>
      <c r="AQ118" s="143">
        <f t="shared" si="196"/>
        <v>6.7</v>
      </c>
      <c r="AR118" s="143">
        <f t="shared" si="197"/>
        <v>0</v>
      </c>
      <c r="AS118" s="35">
        <f t="shared" si="198"/>
        <v>3.2</v>
      </c>
      <c r="AT118" s="35">
        <f>IF('Indicator Data'!L121="No data","x",IF('Indicator Data'!CD121&lt;1000,"x",ROUND((IF('Indicator Data'!L121&gt;AT$195,10,IF('Indicator Data'!L121&lt;AT$194,0,10-(AT$195-'Indicator Data'!L121)/(AT$195-AT$194)*10))),1)))</f>
        <v>8.3000000000000007</v>
      </c>
      <c r="AU118" s="143">
        <f t="shared" si="199"/>
        <v>5.8</v>
      </c>
      <c r="AV118" s="35">
        <f>IF('Indicator Data'!M121="No data","x",ROUND(IF('Indicator Data'!M121=0,0,IF(LOG('Indicator Data'!M121)&gt;AV$195,10,IF(LOG('Indicator Data'!M121)&lt;AV$194,0,10-(AV$195-LOG('Indicator Data'!M121))/(AV$195-AV$194)*10))),1))</f>
        <v>0</v>
      </c>
      <c r="AW118" s="36">
        <f>IF(AV118="x","x",'Indicator Data'!M121/'Indicator Data'!$CC121)</f>
        <v>0</v>
      </c>
      <c r="AX118" s="35">
        <f t="shared" si="149"/>
        <v>0</v>
      </c>
      <c r="AY118" s="35">
        <f t="shared" si="150"/>
        <v>0</v>
      </c>
      <c r="AZ118" s="35">
        <f>IF('Indicator Data'!N121="No data","x",ROUND(IF('Indicator Data'!N121=0,0,IF(LOG('Indicator Data'!N121)&gt;AZ$195,10,IF(LOG('Indicator Data'!N121)&lt;AZ$194,0,10-(AZ$195-LOG('Indicator Data'!N121))/(AZ$195-AZ$194)*10))),1))</f>
        <v>0</v>
      </c>
      <c r="BA118" s="36">
        <f>IF(AZ118="x","x",'Indicator Data'!N121/'Indicator Data'!$CC121)</f>
        <v>0</v>
      </c>
      <c r="BB118" s="35">
        <f t="shared" si="151"/>
        <v>0</v>
      </c>
      <c r="BC118" s="35">
        <f t="shared" si="152"/>
        <v>0</v>
      </c>
      <c r="BD118" s="35">
        <f>IF('Indicator Data'!O121="No data","x",ROUND(IF('Indicator Data'!O121=0,0,IF(LOG('Indicator Data'!O121)&gt;BD$195,10,IF(LOG('Indicator Data'!O121)&lt;BD$194,0,10-(BD$195-LOG('Indicator Data'!O121))/(BD$195-BD$194)*10))),1))</f>
        <v>0</v>
      </c>
      <c r="BE118" s="36">
        <f>IF(BD118="x","x",'Indicator Data'!O121/'Indicator Data'!$CC121)</f>
        <v>0</v>
      </c>
      <c r="BF118" s="35">
        <f t="shared" si="153"/>
        <v>0</v>
      </c>
      <c r="BG118" s="35">
        <f t="shared" si="154"/>
        <v>0</v>
      </c>
      <c r="BH118" s="35">
        <f>IF('Indicator Data'!P121="No data","x",ROUND(IF('Indicator Data'!P121=0,0,IF(LOG('Indicator Data'!P121)&gt;BH$195,10,IF(LOG('Indicator Data'!P121)&lt;BH$194,0,10-(BH$195-LOG('Indicator Data'!P121))/(BH$195-BH$194)*10))),1))</f>
        <v>0</v>
      </c>
      <c r="BI118" s="36">
        <f>IF(BH118="x","x",'Indicator Data'!P121/'Indicator Data'!$CC121)</f>
        <v>0</v>
      </c>
      <c r="BJ118" s="35">
        <f t="shared" si="155"/>
        <v>0</v>
      </c>
      <c r="BK118" s="35">
        <f t="shared" si="156"/>
        <v>0</v>
      </c>
      <c r="BL118" s="35">
        <f t="shared" si="157"/>
        <v>0</v>
      </c>
      <c r="BM118" s="35">
        <f>ROUND(IF('Indicator Data'!Q121=0,0,IF(LOG('Indicator Data'!Q121)&gt;BM$195,10,IF(LOG('Indicator Data'!Q121)&lt;BM$194,0,10-(BM$195-LOG('Indicator Data'!Q121))/(BM$195-BM$194)*10))),1)</f>
        <v>0</v>
      </c>
      <c r="BN118" s="35">
        <f>ROUND(IF('Indicator Data'!R121=0,0,IF(LOG('Indicator Data'!R121)&gt;BN$195,10,IF(LOG('Indicator Data'!R121)&lt;BN$194,0,10-(BN$195-LOG('Indicator Data'!R121))/(BN$195-BN$194)*10))),1)</f>
        <v>0</v>
      </c>
      <c r="BO118" s="35">
        <f t="shared" si="158"/>
        <v>0</v>
      </c>
      <c r="BP118" s="36">
        <f>'Indicator Data'!Q121/'Indicator Data'!$CC121</f>
        <v>0</v>
      </c>
      <c r="BQ118" s="36">
        <f>'Indicator Data'!R121/'Indicator Data'!$CC121</f>
        <v>0</v>
      </c>
      <c r="BR118" s="35">
        <f t="shared" si="200"/>
        <v>0</v>
      </c>
      <c r="BS118" s="35">
        <f t="shared" si="201"/>
        <v>0</v>
      </c>
      <c r="BT118" s="35">
        <f t="shared" si="135"/>
        <v>0</v>
      </c>
      <c r="BU118" s="35">
        <f t="shared" si="159"/>
        <v>0</v>
      </c>
      <c r="BV118" s="35">
        <f>ROUND(IF('Indicator Data'!S121=0,0,IF(LOG('Indicator Data'!S121)&gt;BV$195,10,IF(LOG('Indicator Data'!S121)&lt;BV$194,0,10-(BV$195-LOG('Indicator Data'!S121))/(BV$195-BV$194)*10))),1)</f>
        <v>0</v>
      </c>
      <c r="BW118" s="35">
        <f>ROUND(IF('Indicator Data'!T121=0,0,IF(LOG('Indicator Data'!T121)&gt;BW$195,10,IF(LOG('Indicator Data'!T121)&lt;BW$194,0,10-(BW$195-LOG('Indicator Data'!T121))/(BW$195-BW$194)*10))),1)</f>
        <v>0</v>
      </c>
      <c r="BX118" s="35">
        <f t="shared" si="160"/>
        <v>0</v>
      </c>
      <c r="BY118" s="36">
        <f>'Indicator Data'!S121/'Indicator Data'!$CC121</f>
        <v>0</v>
      </c>
      <c r="BZ118" s="36">
        <f>'Indicator Data'!T121/'Indicator Data'!$CC121</f>
        <v>0</v>
      </c>
      <c r="CA118" s="35">
        <f t="shared" si="202"/>
        <v>0</v>
      </c>
      <c r="CB118" s="35">
        <f t="shared" si="203"/>
        <v>0</v>
      </c>
      <c r="CC118" s="35">
        <f t="shared" si="161"/>
        <v>0</v>
      </c>
      <c r="CD118" s="35">
        <f t="shared" si="162"/>
        <v>0</v>
      </c>
      <c r="CE118" s="35">
        <f t="shared" si="163"/>
        <v>0</v>
      </c>
      <c r="CF118" s="35">
        <f>ROUND(IF('Indicator Data'!U121=0,0,IF(LOG('Indicator Data'!U121)&gt;CF$195,10,IF(LOG('Indicator Data'!U121)&lt;CF$194,0,10-(CF$195-LOG('Indicator Data'!U121))/(CF$195-CF$194)*10))),1)</f>
        <v>7.2</v>
      </c>
      <c r="CG118" s="36">
        <f>'Indicator Data'!U121/'Indicator Data'!$CC121</f>
        <v>3.0811001508265008E-2</v>
      </c>
      <c r="CH118" s="35">
        <f t="shared" si="204"/>
        <v>0.3</v>
      </c>
      <c r="CI118" s="35">
        <f t="shared" si="164"/>
        <v>4.5999999999999996</v>
      </c>
      <c r="CJ118" s="35">
        <f>ROUND(IF('Indicator Data'!V121=0,0,IF(LOG('Indicator Data'!V121)&gt;CJ$195,10,IF(LOG('Indicator Data'!V121)&lt;CJ$194,0,10-(CJ$195-LOG('Indicator Data'!V121))/(CJ$195-CJ$194)*10))),1)</f>
        <v>9</v>
      </c>
      <c r="CK118" s="36">
        <f>IF('Indicator Data'!V121/'Indicator Data'!$CC121&gt;1,1,'Indicator Data'!V121/'Indicator Data'!$CC121)</f>
        <v>0.57908864580904706</v>
      </c>
      <c r="CL118" s="35">
        <f t="shared" si="205"/>
        <v>5.8</v>
      </c>
      <c r="CM118" s="35">
        <f t="shared" si="165"/>
        <v>7.8</v>
      </c>
      <c r="CN118" s="35">
        <f>ROUND(IF('Indicator Data'!W121=0,0,IF(LOG('Indicator Data'!W121)&gt;CN$195,10,IF(LOG('Indicator Data'!W121)&lt;CN$194,0,10-(CN$195-LOG('Indicator Data'!W121))/(CN$195-CN$194)*10))),1)</f>
        <v>7.2</v>
      </c>
      <c r="CO118" s="36">
        <f>'Indicator Data'!W121/'Indicator Data'!$CC121</f>
        <v>3.14341754951242E-2</v>
      </c>
      <c r="CP118" s="35">
        <f t="shared" si="206"/>
        <v>0.3</v>
      </c>
      <c r="CQ118" s="35">
        <f t="shared" si="166"/>
        <v>4.5999999999999996</v>
      </c>
      <c r="CR118" s="35">
        <f t="shared" si="207"/>
        <v>4.8</v>
      </c>
      <c r="CS118" s="35">
        <f>IF('Indicator Data'!BS121="No data","x",ROUND(IF('Indicator Data'!BS121&gt;CS$195,0,IF('Indicator Data'!BS121&lt;CS$194,10,(CS$195-'Indicator Data'!BS121)/(CS$195-CS$194)*10)),1))</f>
        <v>1.3</v>
      </c>
      <c r="CT118" s="35">
        <f>IF('Indicator Data'!BT121="No data","x",ROUND(IF('Indicator Data'!BT121&gt;CT$195,0,IF('Indicator Data'!BT121&lt;CT$194,10,(CT$195-'Indicator Data'!BT121)/(CT$195-CT$194)*10)),1))</f>
        <v>2.2000000000000002</v>
      </c>
      <c r="CU118" s="35" t="str">
        <f>IF('Indicator Data'!AC121="No data","x",ROUND(IF('Indicator Data'!AC121&gt;CU$195,0,IF('Indicator Data'!AC121&lt;CU$194,10,(CU$195-'Indicator Data'!AC121)/(CU$195-CU$194)*10)),1))</f>
        <v>x</v>
      </c>
      <c r="CV118" s="35">
        <f t="shared" si="208"/>
        <v>1.8</v>
      </c>
      <c r="CW118" s="35">
        <f>IF('Indicator Data'!X121="No data","x",ROUND(IF(LOG('Indicator Data'!X121)&gt;CW$195,10,IF(LOG('Indicator Data'!X121)&lt;CW$194,0,10-(CW$195-LOG('Indicator Data'!X121))/(CW$195-CW$194)*10)),1))</f>
        <v>6.4</v>
      </c>
      <c r="CX118" s="35">
        <f>IF('Indicator Data'!Y121="No data","x",ROUND(IF('Indicator Data'!Y121&gt;CX$195,10,IF('Indicator Data'!Y121&lt;CX$194,0,10-(CX$195-'Indicator Data'!Y121)/(CX$195-CX$194)*10)),1))</f>
        <v>4.2</v>
      </c>
      <c r="CY118" s="35">
        <f>IF('Indicator Data'!Z121="No data","x",ROUND(IF('Indicator Data'!Z121&gt;CY$195,10,IF('Indicator Data'!Z121&lt;CY$194,0,10-(CY$195-'Indicator Data'!Z121)/(CY$195-CY$194)*10)),1))</f>
        <v>6.3</v>
      </c>
      <c r="CZ118" s="35" t="str">
        <f>IF('Indicator Data'!AA121="No data","x",ROUND(IF('Indicator Data'!AA121&gt;CZ$195,10,IF('Indicator Data'!AA121&lt;CZ$194,0,10-(CZ$195-'Indicator Data'!AA121)/(CZ$195-CZ$194)*10)),1))</f>
        <v>x</v>
      </c>
      <c r="DA118" s="35">
        <f t="shared" si="167"/>
        <v>5.6</v>
      </c>
      <c r="DB118" s="35">
        <f t="shared" si="168"/>
        <v>4.3</v>
      </c>
      <c r="DC118" s="35">
        <f>IF('Indicator Data'!AF121="No data","x",ROUND(IF('Indicator Data'!AF121&gt;DC$195,10,IF('Indicator Data'!AF121&lt;DC$194,0,10-(DC$195-'Indicator Data'!AF121)/(DC$195-DC$194)*10)),1))</f>
        <v>1</v>
      </c>
      <c r="DD118" s="35">
        <f>IF('Indicator Data'!AG121="No data","x",ROUND(IF('Indicator Data'!AG121&gt;DD$195,10,IF('Indicator Data'!AG121&lt;DD$194,0,10-(DD$195-'Indicator Data'!AG121)/(DD$195-DD$194)*10)),1))</f>
        <v>2.7</v>
      </c>
      <c r="DE118" s="35">
        <f t="shared" si="169"/>
        <v>4.0999999999999996</v>
      </c>
      <c r="DF118" s="35">
        <f>IF('Indicator Data'!AB121="No data","x",ROUND(IF('Indicator Data'!AB121&gt;DF$195,10,IF('Indicator Data'!AB121&lt;DF$194,0,10-(DF$195-'Indicator Data'!AB121)/(DF$195-DF$194)*10)),1))</f>
        <v>2.4</v>
      </c>
      <c r="DG118" s="35">
        <f t="shared" si="170"/>
        <v>2</v>
      </c>
      <c r="DH118" s="144">
        <f>IF('Indicator Data'!AD121="No data","x",'Indicator Data'!AD121/'Indicator Data'!$CB121)</f>
        <v>7.0223809675269602E-5</v>
      </c>
      <c r="DI118" s="35">
        <f t="shared" si="171"/>
        <v>9.3000000000000007</v>
      </c>
      <c r="DJ118" s="35">
        <f>IF('Indicator Data'!AE121="No data","x",ROUND(IF('Indicator Data'!AE121&gt;DJ$195,0,IF('Indicator Data'!AE121&lt;DJ$194,10,(DJ$195-'Indicator Data'!AE121)/(DJ$195-DJ$194)*10)),1))</f>
        <v>2</v>
      </c>
      <c r="DK118" s="35">
        <f t="shared" si="172"/>
        <v>5.7</v>
      </c>
      <c r="DL118" s="35">
        <f t="shared" si="173"/>
        <v>3.9</v>
      </c>
      <c r="DM118" s="37">
        <f t="shared" si="209"/>
        <v>3.5</v>
      </c>
      <c r="DN118" s="38">
        <f t="shared" si="210"/>
        <v>4.7</v>
      </c>
      <c r="DO118" s="35">
        <f>ROUND(IF('Indicator Data'!AH121=0,0,IF('Indicator Data'!AH121&gt;DO$195,10,IF('Indicator Data'!AH121&lt;DO$194,0,10-(DO$195-'Indicator Data'!AH121)/(DO$195-DO$194)*10))),1)</f>
        <v>4.3</v>
      </c>
      <c r="DP118" s="35">
        <f>ROUND(IF('Indicator Data'!AI121=0,0,IF(LOG('Indicator Data'!AI121)&gt;LOG(DP$195),10,IF(LOG('Indicator Data'!AI121)&lt;LOG(DP$194),0,10-(LOG(DP$195)-LOG('Indicator Data'!AI121))/(LOG(DP$195)-LOG(DP$194))*10))),1)</f>
        <v>5.2</v>
      </c>
      <c r="DQ118" s="37">
        <f t="shared" si="211"/>
        <v>4.8</v>
      </c>
      <c r="DR118" s="35">
        <f>'Indicator Data'!AJ121</f>
        <v>0</v>
      </c>
      <c r="DS118" s="35">
        <f>'Indicator Data'!AK121</f>
        <v>0</v>
      </c>
      <c r="DT118" s="37">
        <f t="shared" si="212"/>
        <v>0</v>
      </c>
      <c r="DU118" s="38">
        <f t="shared" si="213"/>
        <v>3.4</v>
      </c>
      <c r="DV118" s="13"/>
      <c r="DW118" s="83"/>
    </row>
    <row r="119" spans="1:127" s="2" customFormat="1" x14ac:dyDescent="0.3">
      <c r="A119" s="98" t="str">
        <f>'Indicator Data'!A122</f>
        <v>Mozambique</v>
      </c>
      <c r="B119" s="39" t="str">
        <f>'Indicator Data'!B122</f>
        <v>MOZ</v>
      </c>
      <c r="C119" s="35">
        <f>ROUND(IF('Indicator Data'!C122=0,0.1,IF(LOG('Indicator Data'!C122)&gt;C$195,10,IF(LOG('Indicator Data'!C122)&lt;C$194,0,10-(C$195-LOG('Indicator Data'!C122))/(C$195-C$194)*10))),1)</f>
        <v>8.1</v>
      </c>
      <c r="D119" s="35">
        <f>ROUND(IF('Indicator Data'!D122=0,0.1,IF(LOG('Indicator Data'!D122)&gt;D$195,10,IF(LOG('Indicator Data'!D122)&lt;D$194,0,10-(D$195-LOG('Indicator Data'!D122))/(D$195-D$194)*10))),1)</f>
        <v>0.1</v>
      </c>
      <c r="E119" s="35">
        <f t="shared" si="174"/>
        <v>5.4</v>
      </c>
      <c r="F119" s="35">
        <f>IF('Indicator Data'!E122="No data",0.1,(ROUND(IF('Indicator Data'!E122=0,0,IF(LOG('Indicator Data'!E122)&gt;F$195,10,IF(LOG('Indicator Data'!E122)&lt;F$194,0,10-(F$195-LOG('Indicator Data'!E122))/(F$195-F$194)*10))),1)))</f>
        <v>8</v>
      </c>
      <c r="G119" s="35">
        <f>ROUND(IF('Indicator Data'!F122=0,0,IF(LOG('Indicator Data'!F122)&gt;G$195,10,IF(LOG('Indicator Data'!F122)&lt;G$194,0,10-(G$195-LOG('Indicator Data'!F122))/(G$195-G$194)*10))),1)</f>
        <v>6</v>
      </c>
      <c r="H119" s="35">
        <f>ROUND(IF('Indicator Data'!G122=0,0,IF(LOG('Indicator Data'!G122)&gt;H$195,10,IF(LOG('Indicator Data'!G122)&lt;H$194,0,10-(H$195-LOG('Indicator Data'!G122))/(H$195-H$194)*10))),1)</f>
        <v>7.6</v>
      </c>
      <c r="I119" s="35">
        <f>ROUND(IF('Indicator Data'!H122=0,0,IF(LOG('Indicator Data'!H122)&gt;I$195,10,IF(LOG('Indicator Data'!H122)&lt;I$194,0,10-(I$195-LOG('Indicator Data'!H122))/(I$195-I$194)*10))),1)</f>
        <v>8</v>
      </c>
      <c r="J119" s="35">
        <f t="shared" si="175"/>
        <v>7.8</v>
      </c>
      <c r="K119" s="35">
        <f>ROUND(IF('Indicator Data'!I122=0,0,IF(LOG('Indicator Data'!I122)&gt;K$195,10,IF(LOG('Indicator Data'!I122)&lt;K$194,0,10-(K$195-LOG('Indicator Data'!I122))/(K$195-K$194)*10))),1)</f>
        <v>7.1</v>
      </c>
      <c r="L119" s="35">
        <f t="shared" si="176"/>
        <v>7.5</v>
      </c>
      <c r="M119" s="35">
        <f>ROUND(IF('Indicator Data'!J122=0,0,IF(LOG('Indicator Data'!J122)&gt;M$195,10,IF(LOG('Indicator Data'!J122)&lt;M$194,0,10-(M$195-LOG('Indicator Data'!J122))/(M$195-M$194)*10))),1)</f>
        <v>10</v>
      </c>
      <c r="N119" s="36">
        <f>'Indicator Data'!C122/'Indicator Data'!$CC122</f>
        <v>6.2027888194641969E-4</v>
      </c>
      <c r="O119" s="36">
        <f>'Indicator Data'!D122/'Indicator Data'!$CC122</f>
        <v>0</v>
      </c>
      <c r="P119" s="36">
        <f>IF(F119=0.1,"x",'Indicator Data'!E122/'Indicator Data'!$CC122)</f>
        <v>5.5651195690244858E-3</v>
      </c>
      <c r="Q119" s="36">
        <f>'Indicator Data'!F122/'Indicator Data'!$CC122</f>
        <v>1.519097936657638E-6</v>
      </c>
      <c r="R119" s="36">
        <f>'Indicator Data'!G122/'Indicator Data'!$CC122</f>
        <v>3.897203889337301E-3</v>
      </c>
      <c r="S119" s="36">
        <f>'Indicator Data'!H122/'Indicator Data'!$CC122</f>
        <v>1.5027482747510408E-4</v>
      </c>
      <c r="T119" s="36">
        <f>'Indicator Data'!I122/'Indicator Data'!$CC122</f>
        <v>1.2018596747415651E-3</v>
      </c>
      <c r="U119" s="36">
        <f>'Indicator Data'!J122/'Indicator Data'!$CC122</f>
        <v>9.5159397931662212E-3</v>
      </c>
      <c r="V119" s="35">
        <f t="shared" si="177"/>
        <v>3.1</v>
      </c>
      <c r="W119" s="35">
        <f t="shared" si="178"/>
        <v>0</v>
      </c>
      <c r="X119" s="35">
        <f t="shared" si="179"/>
        <v>1.7</v>
      </c>
      <c r="Y119" s="35">
        <f t="shared" si="180"/>
        <v>3.7</v>
      </c>
      <c r="Z119" s="35">
        <f t="shared" si="181"/>
        <v>6</v>
      </c>
      <c r="AA119" s="35">
        <f t="shared" si="182"/>
        <v>2.2000000000000002</v>
      </c>
      <c r="AB119" s="35">
        <f t="shared" si="183"/>
        <v>0.3</v>
      </c>
      <c r="AC119" s="35">
        <f t="shared" si="184"/>
        <v>1.3</v>
      </c>
      <c r="AD119" s="35">
        <f t="shared" si="185"/>
        <v>1.2</v>
      </c>
      <c r="AE119" s="35">
        <f t="shared" si="186"/>
        <v>1.3</v>
      </c>
      <c r="AF119" s="35">
        <f t="shared" si="187"/>
        <v>3.2</v>
      </c>
      <c r="AG119" s="35">
        <f>ROUND(IF('Indicator Data'!K122=0,0,IF('Indicator Data'!K122&gt;AG$195,10,IF('Indicator Data'!K122&lt;AG$194,0,10-(AG$195-'Indicator Data'!K122)/(AG$195-AG$194)*10))),1)</f>
        <v>10</v>
      </c>
      <c r="AH119" s="35">
        <f t="shared" si="188"/>
        <v>5.6</v>
      </c>
      <c r="AI119" s="35">
        <f t="shared" si="189"/>
        <v>0.1</v>
      </c>
      <c r="AJ119" s="35">
        <f t="shared" si="190"/>
        <v>4.9000000000000004</v>
      </c>
      <c r="AK119" s="35">
        <f t="shared" si="191"/>
        <v>4.2</v>
      </c>
      <c r="AL119" s="35">
        <f t="shared" si="192"/>
        <v>4.5999999999999996</v>
      </c>
      <c r="AM119" s="35">
        <f t="shared" si="193"/>
        <v>4.2</v>
      </c>
      <c r="AN119" s="35">
        <f t="shared" si="194"/>
        <v>8.1</v>
      </c>
      <c r="AO119" s="143">
        <f t="shared" si="195"/>
        <v>3.8</v>
      </c>
      <c r="AP119" s="143">
        <f t="shared" si="148"/>
        <v>6.3</v>
      </c>
      <c r="AQ119" s="143">
        <f t="shared" si="196"/>
        <v>6</v>
      </c>
      <c r="AR119" s="143">
        <f t="shared" si="197"/>
        <v>5.2</v>
      </c>
      <c r="AS119" s="35">
        <f t="shared" si="198"/>
        <v>9.1</v>
      </c>
      <c r="AT119" s="35">
        <f>IF('Indicator Data'!L122="No data","x",IF('Indicator Data'!CD122&lt;1000,"x",ROUND((IF('Indicator Data'!L122&gt;AT$195,10,IF('Indicator Data'!L122&lt;AT$194,0,10-(AT$195-'Indicator Data'!L122)/(AT$195-AT$194)*10))),1)))</f>
        <v>3.7</v>
      </c>
      <c r="AU119" s="143">
        <f t="shared" si="199"/>
        <v>6.4</v>
      </c>
      <c r="AV119" s="35">
        <f>IF('Indicator Data'!M122="No data","x",ROUND(IF('Indicator Data'!M122=0,0,IF(LOG('Indicator Data'!M122)&gt;AV$195,10,IF(LOG('Indicator Data'!M122)&lt;AV$194,0,10-(AV$195-LOG('Indicator Data'!M122))/(AV$195-AV$194)*10))),1))</f>
        <v>8.1999999999999993</v>
      </c>
      <c r="AW119" s="36">
        <f>IF(AV119="x","x",'Indicator Data'!M122/'Indicator Data'!$CC122)</f>
        <v>0.20759900199037185</v>
      </c>
      <c r="AX119" s="35">
        <f t="shared" si="149"/>
        <v>2.2999999999999998</v>
      </c>
      <c r="AY119" s="35">
        <f t="shared" si="150"/>
        <v>6</v>
      </c>
      <c r="AZ119" s="35">
        <f>IF('Indicator Data'!N122="No data","x",ROUND(IF('Indicator Data'!N122=0,0,IF(LOG('Indicator Data'!N122)&gt;AZ$195,10,IF(LOG('Indicator Data'!N122)&lt;AZ$194,0,10-(AZ$195-LOG('Indicator Data'!N122))/(AZ$195-AZ$194)*10))),1))</f>
        <v>6.6</v>
      </c>
      <c r="BA119" s="36">
        <f>IF(AZ119="x","x",'Indicator Data'!N122/'Indicator Data'!$CC122)</f>
        <v>3.2738493828172606E-3</v>
      </c>
      <c r="BB119" s="35">
        <f t="shared" si="151"/>
        <v>0.7</v>
      </c>
      <c r="BC119" s="35">
        <f t="shared" si="152"/>
        <v>4.3</v>
      </c>
      <c r="BD119" s="35">
        <f>IF('Indicator Data'!O122="No data","x",ROUND(IF('Indicator Data'!O122=0,0,IF(LOG('Indicator Data'!O122)&gt;BD$195,10,IF(LOG('Indicator Data'!O122)&lt;BD$194,0,10-(BD$195-LOG('Indicator Data'!O122))/(BD$195-BD$194)*10))),1))</f>
        <v>0</v>
      </c>
      <c r="BE119" s="36">
        <f>IF(BD119="x","x",'Indicator Data'!O122/'Indicator Data'!$CC122)</f>
        <v>0</v>
      </c>
      <c r="BF119" s="35">
        <f t="shared" si="153"/>
        <v>0</v>
      </c>
      <c r="BG119" s="35">
        <f t="shared" si="154"/>
        <v>0</v>
      </c>
      <c r="BH119" s="35">
        <f>IF('Indicator Data'!P122="No data","x",ROUND(IF('Indicator Data'!P122=0,0,IF(LOG('Indicator Data'!P122)&gt;BH$195,10,IF(LOG('Indicator Data'!P122)&lt;BH$194,0,10-(BH$195-LOG('Indicator Data'!P122))/(BH$195-BH$194)*10))),1))</f>
        <v>7.5</v>
      </c>
      <c r="BI119" s="36">
        <f>IF(BH119="x","x",'Indicator Data'!P122/'Indicator Data'!$CC122)</f>
        <v>1.1202040294312522E-2</v>
      </c>
      <c r="BJ119" s="35">
        <f t="shared" si="155"/>
        <v>1.1000000000000001</v>
      </c>
      <c r="BK119" s="35">
        <f t="shared" si="156"/>
        <v>5.0999999999999996</v>
      </c>
      <c r="BL119" s="35">
        <f t="shared" si="157"/>
        <v>4.2</v>
      </c>
      <c r="BM119" s="35">
        <f>ROUND(IF('Indicator Data'!Q122=0,0,IF(LOG('Indicator Data'!Q122)&gt;BM$195,10,IF(LOG('Indicator Data'!Q122)&lt;BM$194,0,10-(BM$195-LOG('Indicator Data'!Q122))/(BM$195-BM$194)*10))),1)</f>
        <v>9.1999999999999993</v>
      </c>
      <c r="BN119" s="35">
        <f>ROUND(IF('Indicator Data'!R122=0,0,IF(LOG('Indicator Data'!R122)&gt;BN$195,10,IF(LOG('Indicator Data'!R122)&lt;BN$194,0,10-(BN$195-LOG('Indicator Data'!R122))/(BN$195-BN$194)*10))),1)</f>
        <v>0</v>
      </c>
      <c r="BO119" s="35">
        <f t="shared" si="158"/>
        <v>3.0666666666666664</v>
      </c>
      <c r="BP119" s="36">
        <f>'Indicator Data'!Q122/'Indicator Data'!$CC122</f>
        <v>0.98136786231158524</v>
      </c>
      <c r="BQ119" s="36">
        <f>'Indicator Data'!R122/'Indicator Data'!$CC122</f>
        <v>0</v>
      </c>
      <c r="BR119" s="35">
        <f t="shared" si="200"/>
        <v>9.8000000000000007</v>
      </c>
      <c r="BS119" s="35">
        <f t="shared" si="201"/>
        <v>0</v>
      </c>
      <c r="BT119" s="35">
        <f t="shared" si="135"/>
        <v>3.2666666666666671</v>
      </c>
      <c r="BU119" s="35">
        <f t="shared" si="159"/>
        <v>3.2</v>
      </c>
      <c r="BV119" s="35">
        <f>ROUND(IF('Indicator Data'!S122=0,0,IF(LOG('Indicator Data'!S122)&gt;BV$195,10,IF(LOG('Indicator Data'!S122)&lt;BV$194,0,10-(BV$195-LOG('Indicator Data'!S122))/(BV$195-BV$194)*10))),1)</f>
        <v>4.5</v>
      </c>
      <c r="BW119" s="35">
        <f>ROUND(IF('Indicator Data'!T122=0,0,IF(LOG('Indicator Data'!T122)&gt;BW$195,10,IF(LOG('Indicator Data'!T122)&lt;BW$194,0,10-(BW$195-LOG('Indicator Data'!T122))/(BW$195-BW$194)*10))),1)</f>
        <v>9.1999999999999993</v>
      </c>
      <c r="BX119" s="35">
        <f t="shared" si="160"/>
        <v>7.6333333333333329</v>
      </c>
      <c r="BY119" s="36">
        <f>'Indicator Data'!S122/'Indicator Data'!$CC122</f>
        <v>5.1790032123918777E-4</v>
      </c>
      <c r="BZ119" s="36">
        <f>'Indicator Data'!T122/'Indicator Data'!$CC122</f>
        <v>0.97997128843351422</v>
      </c>
      <c r="CA119" s="35">
        <f t="shared" si="202"/>
        <v>0</v>
      </c>
      <c r="CB119" s="35">
        <f t="shared" si="203"/>
        <v>9.8000000000000007</v>
      </c>
      <c r="CC119" s="35">
        <f t="shared" si="161"/>
        <v>6.5333333333333341</v>
      </c>
      <c r="CD119" s="35">
        <f t="shared" si="162"/>
        <v>7.1</v>
      </c>
      <c r="CE119" s="35">
        <f t="shared" si="163"/>
        <v>5.5</v>
      </c>
      <c r="CF119" s="35">
        <f>ROUND(IF('Indicator Data'!U122=0,0,IF(LOG('Indicator Data'!U122)&gt;CF$195,10,IF(LOG('Indicator Data'!U122)&lt;CF$194,0,10-(CF$195-LOG('Indicator Data'!U122))/(CF$195-CF$194)*10))),1)</f>
        <v>8.6</v>
      </c>
      <c r="CG119" s="36">
        <f>'Indicator Data'!U122/'Indicator Data'!$CC122</f>
        <v>0.38664223676257087</v>
      </c>
      <c r="CH119" s="35">
        <f t="shared" si="204"/>
        <v>4.3</v>
      </c>
      <c r="CI119" s="35">
        <f t="shared" si="164"/>
        <v>7</v>
      </c>
      <c r="CJ119" s="35">
        <f>ROUND(IF('Indicator Data'!V122=0,0,IF(LOG('Indicator Data'!V122)&gt;CJ$195,10,IF(LOG('Indicator Data'!V122)&lt;CJ$194,0,10-(CJ$195-LOG('Indicator Data'!V122))/(CJ$195-CJ$194)*10))),1)</f>
        <v>9.1999999999999993</v>
      </c>
      <c r="CK119" s="36">
        <f>IF('Indicator Data'!V122/'Indicator Data'!$CC122&gt;1,1,'Indicator Data'!V122/'Indicator Data'!$CC122)</f>
        <v>0.94919828007210605</v>
      </c>
      <c r="CL119" s="35">
        <f t="shared" si="205"/>
        <v>9.5</v>
      </c>
      <c r="CM119" s="35">
        <f t="shared" si="165"/>
        <v>9.4</v>
      </c>
      <c r="CN119" s="35">
        <f>ROUND(IF('Indicator Data'!W122=0,0,IF(LOG('Indicator Data'!W122)&gt;CN$195,10,IF(LOG('Indicator Data'!W122)&lt;CN$194,0,10-(CN$195-LOG('Indicator Data'!W122))/(CN$195-CN$194)*10))),1)</f>
        <v>9.1</v>
      </c>
      <c r="CO119" s="36">
        <f>'Indicator Data'!W122/'Indicator Data'!$CC122</f>
        <v>0.79300378141307171</v>
      </c>
      <c r="CP119" s="35">
        <f t="shared" si="206"/>
        <v>7.9</v>
      </c>
      <c r="CQ119" s="35">
        <f t="shared" si="166"/>
        <v>8.6</v>
      </c>
      <c r="CR119" s="35">
        <f t="shared" si="207"/>
        <v>8</v>
      </c>
      <c r="CS119" s="35">
        <f>IF('Indicator Data'!BS122="No data","x",ROUND(IF('Indicator Data'!BS122&gt;CS$195,0,IF('Indicator Data'!BS122&lt;CS$194,10,(CS$195-'Indicator Data'!BS122)/(CS$195-CS$194)*10)),1))</f>
        <v>7.8</v>
      </c>
      <c r="CT119" s="35">
        <f>IF('Indicator Data'!BT122="No data","x",ROUND(IF('Indicator Data'!BT122&gt;CT$195,0,IF('Indicator Data'!BT122&lt;CT$194,10,(CT$195-'Indicator Data'!BT122)/(CT$195-CT$194)*10)),1))</f>
        <v>7.4</v>
      </c>
      <c r="CU119" s="35">
        <f>IF('Indicator Data'!AC122="No data","x",ROUND(IF('Indicator Data'!AC122&gt;CU$195,0,IF('Indicator Data'!AC122&lt;CU$194,10,(CU$195-'Indicator Data'!AC122)/(CU$195-CU$194)*10)),1))</f>
        <v>8.8000000000000007</v>
      </c>
      <c r="CV119" s="35">
        <f t="shared" si="208"/>
        <v>8</v>
      </c>
      <c r="CW119" s="35">
        <f>IF('Indicator Data'!X122="No data","x",ROUND(IF(LOG('Indicator Data'!X122)&gt;CW$195,10,IF(LOG('Indicator Data'!X122)&lt;CW$194,0,10-(CW$195-LOG('Indicator Data'!X122))/(CW$195-CW$194)*10)),1))</f>
        <v>5.2</v>
      </c>
      <c r="CX119" s="35">
        <f>IF('Indicator Data'!Y122="No data","x",ROUND(IF('Indicator Data'!Y122&gt;CX$195,10,IF('Indicator Data'!Y122&lt;CX$194,0,10-(CX$195-'Indicator Data'!Y122)/(CX$195-CX$194)*10)),1))</f>
        <v>8.8000000000000007</v>
      </c>
      <c r="CY119" s="35">
        <f>IF('Indicator Data'!Z122="No data","x",ROUND(IF('Indicator Data'!Z122&gt;CY$195,10,IF('Indicator Data'!Z122&lt;CY$194,0,10-(CY$195-'Indicator Data'!Z122)/(CY$195-CY$194)*10)),1))</f>
        <v>3.7</v>
      </c>
      <c r="CZ119" s="35">
        <f>IF('Indicator Data'!AA122="No data","x",ROUND(IF('Indicator Data'!AA122&gt;CZ$195,10,IF('Indicator Data'!AA122&lt;CZ$194,0,10-(CZ$195-'Indicator Data'!AA122)/(CZ$195-CZ$194)*10)),1))</f>
        <v>5.9</v>
      </c>
      <c r="DA119" s="35">
        <f t="shared" si="167"/>
        <v>5.9</v>
      </c>
      <c r="DB119" s="35">
        <f t="shared" si="168"/>
        <v>6.6</v>
      </c>
      <c r="DC119" s="35">
        <f>IF('Indicator Data'!AF122="No data","x",ROUND(IF('Indicator Data'!AF122&gt;DC$195,10,IF('Indicator Data'!AF122&lt;DC$194,0,10-(DC$195-'Indicator Data'!AF122)/(DC$195-DC$194)*10)),1))</f>
        <v>8.6</v>
      </c>
      <c r="DD119" s="35">
        <f>IF('Indicator Data'!AG122="No data","x",ROUND(IF('Indicator Data'!AG122&gt;DD$195,10,IF('Indicator Data'!AG122&lt;DD$194,0,10-(DD$195-'Indicator Data'!AG122)/(DD$195-DD$194)*10)),1))</f>
        <v>7.7</v>
      </c>
      <c r="DE119" s="35">
        <f t="shared" si="169"/>
        <v>6.7</v>
      </c>
      <c r="DF119" s="35">
        <f>IF('Indicator Data'!AB122="No data","x",ROUND(IF('Indicator Data'!AB122&gt;DF$195,10,IF('Indicator Data'!AB122&lt;DF$194,0,10-(DF$195-'Indicator Data'!AB122)/(DF$195-DF$194)*10)),1))</f>
        <v>9.1</v>
      </c>
      <c r="DG119" s="35">
        <f t="shared" si="170"/>
        <v>8.3000000000000007</v>
      </c>
      <c r="DH119" s="144">
        <f>IF('Indicator Data'!AD122="No data","x",'Indicator Data'!AD122/'Indicator Data'!$CB122)</f>
        <v>1.9516605671941536E-4</v>
      </c>
      <c r="DI119" s="35">
        <f t="shared" si="171"/>
        <v>8</v>
      </c>
      <c r="DJ119" s="35">
        <f>IF('Indicator Data'!AE122="No data","x",ROUND(IF('Indicator Data'!AE122&gt;DJ$195,0,IF('Indicator Data'!AE122&lt;DJ$194,10,(DJ$195-'Indicator Data'!AE122)/(DJ$195-DJ$194)*10)),1))</f>
        <v>4</v>
      </c>
      <c r="DK119" s="35">
        <f t="shared" si="172"/>
        <v>6</v>
      </c>
      <c r="DL119" s="35">
        <f t="shared" si="173"/>
        <v>7</v>
      </c>
      <c r="DM119" s="37">
        <f t="shared" si="209"/>
        <v>6.6</v>
      </c>
      <c r="DN119" s="38">
        <f t="shared" si="210"/>
        <v>5.8</v>
      </c>
      <c r="DO119" s="35">
        <f>ROUND(IF('Indicator Data'!AH122=0,0,IF('Indicator Data'!AH122&gt;DO$195,10,IF('Indicator Data'!AH122&lt;DO$194,0,10-(DO$195-'Indicator Data'!AH122)/(DO$195-DO$194)*10))),1)</f>
        <v>10</v>
      </c>
      <c r="DP119" s="35">
        <f>ROUND(IF('Indicator Data'!AI122=0,0,IF(LOG('Indicator Data'!AI122)&gt;LOG(DP$195),10,IF(LOG('Indicator Data'!AI122)&lt;LOG(DP$194),0,10-(LOG(DP$195)-LOG('Indicator Data'!AI122))/(LOG(DP$195)-LOG(DP$194))*10))),1)</f>
        <v>9.5</v>
      </c>
      <c r="DQ119" s="37">
        <f t="shared" si="211"/>
        <v>9.8000000000000007</v>
      </c>
      <c r="DR119" s="35">
        <f>'Indicator Data'!AJ122</f>
        <v>0</v>
      </c>
      <c r="DS119" s="35">
        <f>'Indicator Data'!AK122</f>
        <v>5</v>
      </c>
      <c r="DT119" s="37">
        <f t="shared" si="212"/>
        <v>9</v>
      </c>
      <c r="DU119" s="38">
        <f t="shared" si="213"/>
        <v>9</v>
      </c>
      <c r="DV119" s="13"/>
      <c r="DW119" s="83"/>
    </row>
    <row r="120" spans="1:127" s="2" customFormat="1" x14ac:dyDescent="0.3">
      <c r="A120" s="98" t="str">
        <f>'Indicator Data'!A123</f>
        <v>Myanmar</v>
      </c>
      <c r="B120" s="39" t="str">
        <f>'Indicator Data'!B123</f>
        <v>MMR</v>
      </c>
      <c r="C120" s="35">
        <f>ROUND(IF('Indicator Data'!C123=0,0.1,IF(LOG('Indicator Data'!C123)&gt;C$195,10,IF(LOG('Indicator Data'!C123)&lt;C$194,0,10-(C$195-LOG('Indicator Data'!C123))/(C$195-C$194)*10))),1)</f>
        <v>10</v>
      </c>
      <c r="D120" s="35">
        <f>ROUND(IF('Indicator Data'!D123=0,0.1,IF(LOG('Indicator Data'!D123)&gt;D$195,10,IF(LOG('Indicator Data'!D123)&lt;D$194,0,10-(D$195-LOG('Indicator Data'!D123))/(D$195-D$194)*10))),1)</f>
        <v>10</v>
      </c>
      <c r="E120" s="35">
        <f t="shared" si="174"/>
        <v>10</v>
      </c>
      <c r="F120" s="35">
        <f>IF('Indicator Data'!E123="No data",0.1,(ROUND(IF('Indicator Data'!E123=0,0,IF(LOG('Indicator Data'!E123)&gt;F$195,10,IF(LOG('Indicator Data'!E123)&lt;F$194,0,10-(F$195-LOG('Indicator Data'!E123))/(F$195-F$194)*10))),1)))</f>
        <v>9.8000000000000007</v>
      </c>
      <c r="G120" s="35">
        <f>ROUND(IF('Indicator Data'!F123=0,0,IF(LOG('Indicator Data'!F123)&gt;G$195,10,IF(LOG('Indicator Data'!F123)&lt;G$194,0,10-(G$195-LOG('Indicator Data'!F123))/(G$195-G$194)*10))),1)</f>
        <v>8.8000000000000007</v>
      </c>
      <c r="H120" s="35">
        <f>ROUND(IF('Indicator Data'!G123=0,0,IF(LOG('Indicator Data'!G123)&gt;H$195,10,IF(LOG('Indicator Data'!G123)&lt;H$194,0,10-(H$195-LOG('Indicator Data'!G123))/(H$195-H$194)*10))),1)</f>
        <v>8.1999999999999993</v>
      </c>
      <c r="I120" s="35">
        <f>ROUND(IF('Indicator Data'!H123=0,0,IF(LOG('Indicator Data'!H123)&gt;I$195,10,IF(LOG('Indicator Data'!H123)&lt;I$194,0,10-(I$195-LOG('Indicator Data'!H123))/(I$195-I$194)*10))),1)</f>
        <v>7.6</v>
      </c>
      <c r="J120" s="35">
        <f t="shared" si="175"/>
        <v>7.9</v>
      </c>
      <c r="K120" s="35">
        <f>ROUND(IF('Indicator Data'!I123=0,0,IF(LOG('Indicator Data'!I123)&gt;K$195,10,IF(LOG('Indicator Data'!I123)&lt;K$194,0,10-(K$195-LOG('Indicator Data'!I123))/(K$195-K$194)*10))),1)</f>
        <v>8</v>
      </c>
      <c r="L120" s="35">
        <f t="shared" si="176"/>
        <v>8</v>
      </c>
      <c r="M120" s="35">
        <f>ROUND(IF('Indicator Data'!J123=0,0,IF(LOG('Indicator Data'!J123)&gt;M$195,10,IF(LOG('Indicator Data'!J123)&lt;M$194,0,10-(M$195-LOG('Indicator Data'!J123))/(M$195-M$194)*10))),1)</f>
        <v>0</v>
      </c>
      <c r="N120" s="36">
        <f>'Indicator Data'!C123/'Indicator Data'!$CC123</f>
        <v>1.8851018918514023E-3</v>
      </c>
      <c r="O120" s="36">
        <f>'Indicator Data'!D123/'Indicator Data'!$CC123</f>
        <v>2.5610729190485098E-4</v>
      </c>
      <c r="P120" s="36">
        <f>IF(F120=0.1,"x",'Indicator Data'!E123/'Indicator Data'!$CC123)</f>
        <v>1.5249326521705032E-2</v>
      </c>
      <c r="Q120" s="36">
        <f>'Indicator Data'!F123/'Indicator Data'!$CC123</f>
        <v>3.3534947015140184E-5</v>
      </c>
      <c r="R120" s="36">
        <f>'Indicator Data'!G123/'Indicator Data'!$CC123</f>
        <v>3.6700072114691958E-3</v>
      </c>
      <c r="S120" s="36">
        <f>'Indicator Data'!H123/'Indicator Data'!$CC123</f>
        <v>4.1023822541342394E-5</v>
      </c>
      <c r="T120" s="36">
        <f>'Indicator Data'!I123/'Indicator Data'!$CC123</f>
        <v>1.8668372377232359E-3</v>
      </c>
      <c r="U120" s="36">
        <f>'Indicator Data'!J123/'Indicator Data'!$CC123</f>
        <v>0</v>
      </c>
      <c r="V120" s="35">
        <f t="shared" si="177"/>
        <v>9.4</v>
      </c>
      <c r="W120" s="35">
        <f t="shared" si="178"/>
        <v>2.6</v>
      </c>
      <c r="X120" s="35">
        <f t="shared" si="179"/>
        <v>7.3</v>
      </c>
      <c r="Y120" s="35">
        <f t="shared" si="180"/>
        <v>10</v>
      </c>
      <c r="Z120" s="35">
        <f t="shared" si="181"/>
        <v>8.9</v>
      </c>
      <c r="AA120" s="35">
        <f t="shared" si="182"/>
        <v>2</v>
      </c>
      <c r="AB120" s="35">
        <f t="shared" si="183"/>
        <v>0.1</v>
      </c>
      <c r="AC120" s="35">
        <f t="shared" si="184"/>
        <v>1.1000000000000001</v>
      </c>
      <c r="AD120" s="35">
        <f t="shared" si="185"/>
        <v>1.9</v>
      </c>
      <c r="AE120" s="35">
        <f t="shared" si="186"/>
        <v>1.5</v>
      </c>
      <c r="AF120" s="35">
        <f t="shared" si="187"/>
        <v>0</v>
      </c>
      <c r="AG120" s="35">
        <f>ROUND(IF('Indicator Data'!K123=0,0,IF('Indicator Data'!K123&gt;AG$195,10,IF('Indicator Data'!K123&lt;AG$194,0,10-(AG$195-'Indicator Data'!K123)/(AG$195-AG$194)*10))),1)</f>
        <v>0</v>
      </c>
      <c r="AH120" s="35">
        <f t="shared" si="188"/>
        <v>9.6999999999999993</v>
      </c>
      <c r="AI120" s="35">
        <f t="shared" si="189"/>
        <v>6.3</v>
      </c>
      <c r="AJ120" s="35">
        <f t="shared" si="190"/>
        <v>5.0999999999999996</v>
      </c>
      <c r="AK120" s="35">
        <f t="shared" si="191"/>
        <v>3.9</v>
      </c>
      <c r="AL120" s="35">
        <f t="shared" si="192"/>
        <v>4.5</v>
      </c>
      <c r="AM120" s="35">
        <f t="shared" si="193"/>
        <v>5</v>
      </c>
      <c r="AN120" s="35">
        <f t="shared" si="194"/>
        <v>0</v>
      </c>
      <c r="AO120" s="143">
        <f t="shared" si="195"/>
        <v>9.1</v>
      </c>
      <c r="AP120" s="143">
        <f t="shared" si="148"/>
        <v>9.9</v>
      </c>
      <c r="AQ120" s="143">
        <f t="shared" si="196"/>
        <v>8.9</v>
      </c>
      <c r="AR120" s="143">
        <f t="shared" si="197"/>
        <v>5.6</v>
      </c>
      <c r="AS120" s="35">
        <f t="shared" si="198"/>
        <v>0</v>
      </c>
      <c r="AT120" s="35">
        <f>IF('Indicator Data'!L123="No data","x",IF('Indicator Data'!CD123&lt;1000,"x",ROUND((IF('Indicator Data'!L123&gt;AT$195,10,IF('Indicator Data'!L123&lt;AT$194,0,10-(AT$195-'Indicator Data'!L123)/(AT$195-AT$194)*10))),1)))</f>
        <v>1.9</v>
      </c>
      <c r="AU120" s="143">
        <f t="shared" si="199"/>
        <v>1</v>
      </c>
      <c r="AV120" s="35">
        <f>IF('Indicator Data'!M123="No data","x",ROUND(IF('Indicator Data'!M123=0,0,IF(LOG('Indicator Data'!M123)&gt;AV$195,10,IF(LOG('Indicator Data'!M123)&lt;AV$194,0,10-(AV$195-LOG('Indicator Data'!M123))/(AV$195-AV$194)*10))),1))</f>
        <v>8.9</v>
      </c>
      <c r="AW120" s="36">
        <f>IF(AV120="x","x",'Indicator Data'!M123/'Indicator Data'!$CC123)</f>
        <v>0.30765095358228928</v>
      </c>
      <c r="AX120" s="35">
        <f t="shared" si="149"/>
        <v>3.4</v>
      </c>
      <c r="AY120" s="35">
        <f t="shared" si="150"/>
        <v>7</v>
      </c>
      <c r="AZ120" s="35" t="str">
        <f>IF('Indicator Data'!N123="No data","x",ROUND(IF('Indicator Data'!N123=0,0,IF(LOG('Indicator Data'!N123)&gt;AZ$195,10,IF(LOG('Indicator Data'!N123)&lt;AZ$194,0,10-(AZ$195-LOG('Indicator Data'!N123))/(AZ$195-AZ$194)*10))),1))</f>
        <v>x</v>
      </c>
      <c r="BA120" s="36" t="str">
        <f>IF(AZ120="x","x",'Indicator Data'!N123/'Indicator Data'!$CC123)</f>
        <v>x</v>
      </c>
      <c r="BB120" s="35" t="str">
        <f t="shared" si="151"/>
        <v>x</v>
      </c>
      <c r="BC120" s="35" t="str">
        <f t="shared" si="152"/>
        <v>x</v>
      </c>
      <c r="BD120" s="35" t="str">
        <f>IF('Indicator Data'!O123="No data","x",ROUND(IF('Indicator Data'!O123=0,0,IF(LOG('Indicator Data'!O123)&gt;BD$195,10,IF(LOG('Indicator Data'!O123)&lt;BD$194,0,10-(BD$195-LOG('Indicator Data'!O123))/(BD$195-BD$194)*10))),1))</f>
        <v>x</v>
      </c>
      <c r="BE120" s="36" t="str">
        <f>IF(BD120="x","x",'Indicator Data'!O123/'Indicator Data'!$CC123)</f>
        <v>x</v>
      </c>
      <c r="BF120" s="35" t="str">
        <f t="shared" si="153"/>
        <v>x</v>
      </c>
      <c r="BG120" s="35" t="str">
        <f t="shared" si="154"/>
        <v>x</v>
      </c>
      <c r="BH120" s="35" t="str">
        <f>IF('Indicator Data'!P123="No data","x",ROUND(IF('Indicator Data'!P123=0,0,IF(LOG('Indicator Data'!P123)&gt;BH$195,10,IF(LOG('Indicator Data'!P123)&lt;BH$194,0,10-(BH$195-LOG('Indicator Data'!P123))/(BH$195-BH$194)*10))),1))</f>
        <v>x</v>
      </c>
      <c r="BI120" s="36" t="str">
        <f>IF(BH120="x","x",'Indicator Data'!P123/'Indicator Data'!$CC123)</f>
        <v>x</v>
      </c>
      <c r="BJ120" s="35" t="str">
        <f t="shared" si="155"/>
        <v>x</v>
      </c>
      <c r="BK120" s="35" t="str">
        <f t="shared" si="156"/>
        <v>x</v>
      </c>
      <c r="BL120" s="35">
        <f t="shared" si="157"/>
        <v>7</v>
      </c>
      <c r="BM120" s="35">
        <f>ROUND(IF('Indicator Data'!Q123=0,0,IF(LOG('Indicator Data'!Q123)&gt;BM$195,10,IF(LOG('Indicator Data'!Q123)&lt;BM$194,0,10-(BM$195-LOG('Indicator Data'!Q123))/(BM$195-BM$194)*10))),1)</f>
        <v>8.9</v>
      </c>
      <c r="BN120" s="35">
        <f>ROUND(IF('Indicator Data'!R123=0,0,IF(LOG('Indicator Data'!R123)&gt;BN$195,10,IF(LOG('Indicator Data'!R123)&lt;BN$194,0,10-(BN$195-LOG('Indicator Data'!R123))/(BN$195-BN$194)*10))),1)</f>
        <v>10</v>
      </c>
      <c r="BO120" s="35">
        <f t="shared" si="158"/>
        <v>9.6333333333333329</v>
      </c>
      <c r="BP120" s="36">
        <f>'Indicator Data'!Q123/'Indicator Data'!$CC123</f>
        <v>0.33228586752552253</v>
      </c>
      <c r="BQ120" s="36">
        <f>'Indicator Data'!R123/'Indicator Data'!$CC123</f>
        <v>0.42791954405067345</v>
      </c>
      <c r="BR120" s="35">
        <f t="shared" si="200"/>
        <v>3.3</v>
      </c>
      <c r="BS120" s="35">
        <f t="shared" si="201"/>
        <v>5.3</v>
      </c>
      <c r="BT120" s="35">
        <f t="shared" si="135"/>
        <v>4.6333333333333329</v>
      </c>
      <c r="BU120" s="35">
        <f t="shared" si="159"/>
        <v>8</v>
      </c>
      <c r="BV120" s="35">
        <f>ROUND(IF('Indicator Data'!S123=0,0,IF(LOG('Indicator Data'!S123)&gt;BV$195,10,IF(LOG('Indicator Data'!S123)&lt;BV$194,0,10-(BV$195-LOG('Indicator Data'!S123))/(BV$195-BV$194)*10))),1)</f>
        <v>7.9</v>
      </c>
      <c r="BW120" s="35">
        <f>ROUND(IF('Indicator Data'!T123=0,0,IF(LOG('Indicator Data'!T123)&gt;BW$195,10,IF(LOG('Indicator Data'!T123)&lt;BW$194,0,10-(BW$195-LOG('Indicator Data'!T123))/(BW$195-BW$194)*10))),1)</f>
        <v>9.5</v>
      </c>
      <c r="BX120" s="35">
        <f t="shared" si="160"/>
        <v>8.9666666666666668</v>
      </c>
      <c r="BY120" s="36">
        <f>'Indicator Data'!S123/'Indicator Data'!$CC123</f>
        <v>6.2693032401074281E-2</v>
      </c>
      <c r="BZ120" s="36">
        <f>'Indicator Data'!T123/'Indicator Data'!$CC123</f>
        <v>0.80718950171090909</v>
      </c>
      <c r="CA120" s="35">
        <f t="shared" si="202"/>
        <v>1</v>
      </c>
      <c r="CB120" s="35">
        <f t="shared" si="203"/>
        <v>8.1</v>
      </c>
      <c r="CC120" s="35">
        <f t="shared" si="161"/>
        <v>5.7333333333333334</v>
      </c>
      <c r="CD120" s="35">
        <f t="shared" si="162"/>
        <v>7.7</v>
      </c>
      <c r="CE120" s="35">
        <f t="shared" si="163"/>
        <v>7.9</v>
      </c>
      <c r="CF120" s="35">
        <f>ROUND(IF('Indicator Data'!U123=0,0,IF(LOG('Indicator Data'!U123)&gt;CF$195,10,IF(LOG('Indicator Data'!U123)&lt;CF$194,0,10-(CF$195-LOG('Indicator Data'!U123))/(CF$195-CF$194)*10))),1)</f>
        <v>9.1999999999999993</v>
      </c>
      <c r="CG120" s="36">
        <f>'Indicator Data'!U123/'Indicator Data'!$CC123</f>
        <v>0.48810191130483294</v>
      </c>
      <c r="CH120" s="35">
        <f t="shared" si="204"/>
        <v>5.4</v>
      </c>
      <c r="CI120" s="35">
        <f t="shared" si="164"/>
        <v>7.8</v>
      </c>
      <c r="CJ120" s="35">
        <f>ROUND(IF('Indicator Data'!V123=0,0,IF(LOG('Indicator Data'!V123)&gt;CJ$195,10,IF(LOG('Indicator Data'!V123)&lt;CJ$194,0,10-(CJ$195-LOG('Indicator Data'!V123))/(CJ$195-CJ$194)*10))),1)</f>
        <v>9.6</v>
      </c>
      <c r="CK120" s="36">
        <f>IF('Indicator Data'!V123/'Indicator Data'!$CC123&gt;1,1,'Indicator Data'!V123/'Indicator Data'!$CC123)</f>
        <v>0.94609174497503079</v>
      </c>
      <c r="CL120" s="35">
        <f t="shared" si="205"/>
        <v>9.5</v>
      </c>
      <c r="CM120" s="35">
        <f t="shared" si="165"/>
        <v>9.6</v>
      </c>
      <c r="CN120" s="35">
        <f>ROUND(IF('Indicator Data'!W123=0,0,IF(LOG('Indicator Data'!W123)&gt;CN$195,10,IF(LOG('Indicator Data'!W123)&lt;CN$194,0,10-(CN$195-LOG('Indicator Data'!W123))/(CN$195-CN$194)*10))),1)</f>
        <v>9.6</v>
      </c>
      <c r="CO120" s="36">
        <f>'Indicator Data'!W123/'Indicator Data'!$CC123</f>
        <v>0.93922675290389657</v>
      </c>
      <c r="CP120" s="35">
        <f t="shared" si="206"/>
        <v>9.4</v>
      </c>
      <c r="CQ120" s="35">
        <f t="shared" si="166"/>
        <v>9.5</v>
      </c>
      <c r="CR120" s="35">
        <f t="shared" si="207"/>
        <v>8.9</v>
      </c>
      <c r="CS120" s="35">
        <f>IF('Indicator Data'!BS123="No data","x",ROUND(IF('Indicator Data'!BS123&gt;CS$195,0,IF('Indicator Data'!BS123&lt;CS$194,10,(CS$195-'Indicator Data'!BS123)/(CS$195-CS$194)*10)),1))</f>
        <v>4</v>
      </c>
      <c r="CT120" s="35">
        <f>IF('Indicator Data'!BT123="No data","x",ROUND(IF('Indicator Data'!BT123&gt;CT$195,0,IF('Indicator Data'!BT123&lt;CT$194,10,(CT$195-'Indicator Data'!BT123)/(CT$195-CT$194)*10)),1))</f>
        <v>3</v>
      </c>
      <c r="CU120" s="35">
        <f>IF('Indicator Data'!AC123="No data","x",ROUND(IF('Indicator Data'!AC123&gt;CU$195,0,IF('Indicator Data'!AC123&lt;CU$194,10,(CU$195-'Indicator Data'!AC123)/(CU$195-CU$194)*10)),1))</f>
        <v>2.1</v>
      </c>
      <c r="CV120" s="35">
        <f t="shared" si="208"/>
        <v>3</v>
      </c>
      <c r="CW120" s="35">
        <f>IF('Indicator Data'!X123="No data","x",ROUND(IF(LOG('Indicator Data'!X123)&gt;CW$195,10,IF(LOG('Indicator Data'!X123)&lt;CW$194,0,10-(CW$195-LOG('Indicator Data'!X123))/(CW$195-CW$194)*10)),1))</f>
        <v>6.4</v>
      </c>
      <c r="CX120" s="35">
        <f>IF('Indicator Data'!Y123="No data","x",ROUND(IF('Indicator Data'!Y123&gt;CX$195,10,IF('Indicator Data'!Y123&lt;CX$194,0,10-(CX$195-'Indicator Data'!Y123)/(CX$195-CX$194)*10)),1))</f>
        <v>3</v>
      </c>
      <c r="CY120" s="35">
        <f>IF('Indicator Data'!Z123="No data","x",ROUND(IF('Indicator Data'!Z123&gt;CY$195,10,IF('Indicator Data'!Z123&lt;CY$194,0,10-(CY$195-'Indicator Data'!Z123)/(CY$195-CY$194)*10)),1))</f>
        <v>3.1</v>
      </c>
      <c r="CZ120" s="35">
        <f>IF('Indicator Data'!AA123="No data","x",ROUND(IF('Indicator Data'!AA123&gt;CZ$195,10,IF('Indicator Data'!AA123&lt;CZ$194,0,10-(CZ$195-'Indicator Data'!AA123)/(CZ$195-CZ$194)*10)),1))</f>
        <v>5.6</v>
      </c>
      <c r="DA120" s="35">
        <f t="shared" si="167"/>
        <v>4.5</v>
      </c>
      <c r="DB120" s="35">
        <f t="shared" si="168"/>
        <v>4</v>
      </c>
      <c r="DC120" s="35">
        <f>IF('Indicator Data'!AF123="No data","x",ROUND(IF('Indicator Data'!AF123&gt;DC$195,10,IF('Indicator Data'!AF123&lt;DC$194,0,10-(DC$195-'Indicator Data'!AF123)/(DC$195-DC$194)*10)),1))</f>
        <v>6.2</v>
      </c>
      <c r="DD120" s="35">
        <f>IF('Indicator Data'!AG123="No data","x",ROUND(IF('Indicator Data'!AG123&gt;DD$195,10,IF('Indicator Data'!AG123&lt;DD$194,0,10-(DD$195-'Indicator Data'!AG123)/(DD$195-DD$194)*10)),1))</f>
        <v>2.2000000000000002</v>
      </c>
      <c r="DE120" s="35">
        <f t="shared" si="169"/>
        <v>4.4000000000000004</v>
      </c>
      <c r="DF120" s="35">
        <f>IF('Indicator Data'!AB123="No data","x",ROUND(IF('Indicator Data'!AB123&gt;DF$195,10,IF('Indicator Data'!AB123&lt;DF$194,0,10-(DF$195-'Indicator Data'!AB123)/(DF$195-DF$194)*10)),1))</f>
        <v>3.1</v>
      </c>
      <c r="DG120" s="35">
        <f t="shared" si="170"/>
        <v>3.1</v>
      </c>
      <c r="DH120" s="144">
        <f>IF('Indicator Data'!AD123="No data","x",'Indicator Data'!AD123/'Indicator Data'!$CB123)</f>
        <v>3.6451158039672046E-4</v>
      </c>
      <c r="DI120" s="35">
        <f t="shared" si="171"/>
        <v>6.4</v>
      </c>
      <c r="DJ120" s="35">
        <f>IF('Indicator Data'!AE123="No data","x",ROUND(IF('Indicator Data'!AE123&gt;DJ$195,0,IF('Indicator Data'!AE123&lt;DJ$194,10,(DJ$195-'Indicator Data'!AE123)/(DJ$195-DJ$194)*10)),1))</f>
        <v>4</v>
      </c>
      <c r="DK120" s="35">
        <f t="shared" si="172"/>
        <v>5.2</v>
      </c>
      <c r="DL120" s="35">
        <f t="shared" si="173"/>
        <v>4.2</v>
      </c>
      <c r="DM120" s="37">
        <f t="shared" si="209"/>
        <v>6.5</v>
      </c>
      <c r="DN120" s="38">
        <f t="shared" si="210"/>
        <v>7.8</v>
      </c>
      <c r="DO120" s="35">
        <f>ROUND(IF('Indicator Data'!AH123=0,0,IF('Indicator Data'!AH123&gt;DO$195,10,IF('Indicator Data'!AH123&lt;DO$194,0,10-(DO$195-'Indicator Data'!AH123)/(DO$195-DO$194)*10))),1)</f>
        <v>10</v>
      </c>
      <c r="DP120" s="35">
        <f>ROUND(IF('Indicator Data'!AI123=0,0,IF(LOG('Indicator Data'!AI123)&gt;LOG(DP$195),10,IF(LOG('Indicator Data'!AI123)&lt;LOG(DP$194),0,10-(LOG(DP$195)-LOG('Indicator Data'!AI123))/(LOG(DP$195)-LOG(DP$194))*10))),1)</f>
        <v>9</v>
      </c>
      <c r="DQ120" s="37">
        <f t="shared" si="211"/>
        <v>9.6</v>
      </c>
      <c r="DR120" s="35">
        <f>'Indicator Data'!AJ123</f>
        <v>0</v>
      </c>
      <c r="DS120" s="35">
        <f>'Indicator Data'!AK123</f>
        <v>4</v>
      </c>
      <c r="DT120" s="37">
        <f t="shared" si="212"/>
        <v>7</v>
      </c>
      <c r="DU120" s="38">
        <f t="shared" si="213"/>
        <v>7</v>
      </c>
      <c r="DV120" s="13"/>
      <c r="DW120" s="83"/>
    </row>
    <row r="121" spans="1:127" s="2" customFormat="1" x14ac:dyDescent="0.3">
      <c r="A121" s="98" t="str">
        <f>'Indicator Data'!A124</f>
        <v>Namibia</v>
      </c>
      <c r="B121" s="39" t="str">
        <f>'Indicator Data'!B124</f>
        <v>NAM</v>
      </c>
      <c r="C121" s="35">
        <f>ROUND(IF('Indicator Data'!C124=0,0.1,IF(LOG('Indicator Data'!C124)&gt;C$195,10,IF(LOG('Indicator Data'!C124)&lt;C$194,0,10-(C$195-LOG('Indicator Data'!C124))/(C$195-C$194)*10))),1)</f>
        <v>0.1</v>
      </c>
      <c r="D121" s="35">
        <f>ROUND(IF('Indicator Data'!D124=0,0.1,IF(LOG('Indicator Data'!D124)&gt;D$195,10,IF(LOG('Indicator Data'!D124)&lt;D$194,0,10-(D$195-LOG('Indicator Data'!D124))/(D$195-D$194)*10))),1)</f>
        <v>0.1</v>
      </c>
      <c r="E121" s="35">
        <f t="shared" si="174"/>
        <v>0.1</v>
      </c>
      <c r="F121" s="35">
        <f>IF('Indicator Data'!E124="No data",0.1,(ROUND(IF('Indicator Data'!E124=0,0,IF(LOG('Indicator Data'!E124)&gt;F$195,10,IF(LOG('Indicator Data'!E124)&lt;F$194,0,10-(F$195-LOG('Indicator Data'!E124))/(F$195-F$194)*10))),1)))</f>
        <v>5.9</v>
      </c>
      <c r="G121" s="35">
        <f>ROUND(IF('Indicator Data'!F124=0,0,IF(LOG('Indicator Data'!F124)&gt;G$195,10,IF(LOG('Indicator Data'!F124)&lt;G$194,0,10-(G$195-LOG('Indicator Data'!F124))/(G$195-G$194)*10))),1)</f>
        <v>0</v>
      </c>
      <c r="H121" s="35">
        <f>ROUND(IF('Indicator Data'!G124=0,0,IF(LOG('Indicator Data'!G124)&gt;H$195,10,IF(LOG('Indicator Data'!G124)&lt;H$194,0,10-(H$195-LOG('Indicator Data'!G124))/(H$195-H$194)*10))),1)</f>
        <v>0</v>
      </c>
      <c r="I121" s="35">
        <f>ROUND(IF('Indicator Data'!H124=0,0,IF(LOG('Indicator Data'!H124)&gt;I$195,10,IF(LOG('Indicator Data'!H124)&lt;I$194,0,10-(I$195-LOG('Indicator Data'!H124))/(I$195-I$194)*10))),1)</f>
        <v>0</v>
      </c>
      <c r="J121" s="35">
        <f t="shared" si="175"/>
        <v>0</v>
      </c>
      <c r="K121" s="35">
        <f>ROUND(IF('Indicator Data'!I124=0,0,IF(LOG('Indicator Data'!I124)&gt;K$195,10,IF(LOG('Indicator Data'!I124)&lt;K$194,0,10-(K$195-LOG('Indicator Data'!I124))/(K$195-K$194)*10))),1)</f>
        <v>0</v>
      </c>
      <c r="L121" s="35">
        <f t="shared" si="176"/>
        <v>0</v>
      </c>
      <c r="M121" s="35">
        <f>ROUND(IF('Indicator Data'!J124=0,0,IF(LOG('Indicator Data'!J124)&gt;M$195,10,IF(LOG('Indicator Data'!J124)&lt;M$194,0,10-(M$195-LOG('Indicator Data'!J124))/(M$195-M$194)*10))),1)</f>
        <v>9.5</v>
      </c>
      <c r="N121" s="36">
        <f>'Indicator Data'!C124/'Indicator Data'!$CC124</f>
        <v>0</v>
      </c>
      <c r="O121" s="36">
        <f>'Indicator Data'!D124/'Indicator Data'!$CC124</f>
        <v>0</v>
      </c>
      <c r="P121" s="36">
        <f>IF(F121=0.1,"x",'Indicator Data'!E124/'Indicator Data'!$CC124)</f>
        <v>9.3022115281243441E-3</v>
      </c>
      <c r="Q121" s="36">
        <f>'Indicator Data'!F124/'Indicator Data'!$CC124</f>
        <v>0</v>
      </c>
      <c r="R121" s="36">
        <f>'Indicator Data'!G124/'Indicator Data'!$CC124</f>
        <v>0</v>
      </c>
      <c r="S121" s="36">
        <f>'Indicator Data'!H124/'Indicator Data'!$CC124</f>
        <v>0</v>
      </c>
      <c r="T121" s="36">
        <f>'Indicator Data'!I124/'Indicator Data'!$CC124</f>
        <v>0</v>
      </c>
      <c r="U121" s="36">
        <f>'Indicator Data'!J124/'Indicator Data'!$CC124</f>
        <v>2.4748389620824311E-2</v>
      </c>
      <c r="V121" s="35">
        <f t="shared" si="177"/>
        <v>0</v>
      </c>
      <c r="W121" s="35">
        <f t="shared" si="178"/>
        <v>0</v>
      </c>
      <c r="X121" s="35">
        <f t="shared" si="179"/>
        <v>0</v>
      </c>
      <c r="Y121" s="35">
        <f t="shared" si="180"/>
        <v>6.2</v>
      </c>
      <c r="Z121" s="35">
        <f t="shared" si="181"/>
        <v>0</v>
      </c>
      <c r="AA121" s="35">
        <f t="shared" si="182"/>
        <v>0</v>
      </c>
      <c r="AB121" s="35">
        <f t="shared" si="183"/>
        <v>0</v>
      </c>
      <c r="AC121" s="35">
        <f t="shared" si="184"/>
        <v>0</v>
      </c>
      <c r="AD121" s="35">
        <f t="shared" si="185"/>
        <v>0</v>
      </c>
      <c r="AE121" s="35">
        <f t="shared" si="186"/>
        <v>0</v>
      </c>
      <c r="AF121" s="35">
        <f t="shared" si="187"/>
        <v>8.1999999999999993</v>
      </c>
      <c r="AG121" s="35">
        <f>ROUND(IF('Indicator Data'!K124=0,0,IF('Indicator Data'!K124&gt;AG$195,10,IF('Indicator Data'!K124&lt;AG$194,0,10-(AG$195-'Indicator Data'!K124)/(AG$195-AG$194)*10))),1)</f>
        <v>6.7</v>
      </c>
      <c r="AH121" s="35">
        <f t="shared" si="188"/>
        <v>0.1</v>
      </c>
      <c r="AI121" s="35">
        <f t="shared" si="189"/>
        <v>0.1</v>
      </c>
      <c r="AJ121" s="35">
        <f t="shared" si="190"/>
        <v>0</v>
      </c>
      <c r="AK121" s="35">
        <f t="shared" si="191"/>
        <v>0</v>
      </c>
      <c r="AL121" s="35">
        <f t="shared" si="192"/>
        <v>0</v>
      </c>
      <c r="AM121" s="35">
        <f t="shared" si="193"/>
        <v>0</v>
      </c>
      <c r="AN121" s="35">
        <f t="shared" si="194"/>
        <v>8.9</v>
      </c>
      <c r="AO121" s="143">
        <f t="shared" si="195"/>
        <v>0.1</v>
      </c>
      <c r="AP121" s="143">
        <f t="shared" si="148"/>
        <v>6.1</v>
      </c>
      <c r="AQ121" s="143">
        <f t="shared" si="196"/>
        <v>0</v>
      </c>
      <c r="AR121" s="143">
        <f t="shared" si="197"/>
        <v>0</v>
      </c>
      <c r="AS121" s="35">
        <f t="shared" si="198"/>
        <v>7.8</v>
      </c>
      <c r="AT121" s="35">
        <f>IF('Indicator Data'!L124="No data","x",IF('Indicator Data'!CD124&lt;1000,"x",ROUND((IF('Indicator Data'!L124&gt;AT$195,10,IF('Indicator Data'!L124&lt;AT$194,0,10-(AT$195-'Indicator Data'!L124)/(AT$195-AT$194)*10))),1)))</f>
        <v>10</v>
      </c>
      <c r="AU121" s="143">
        <f t="shared" si="199"/>
        <v>8.9</v>
      </c>
      <c r="AV121" s="35">
        <f>IF('Indicator Data'!M124="No data","x",ROUND(IF('Indicator Data'!M124=0,0,IF(LOG('Indicator Data'!M124)&gt;AV$195,10,IF(LOG('Indicator Data'!M124)&lt;AV$194,0,10-(AV$195-LOG('Indicator Data'!M124))/(AV$195-AV$194)*10))),1))</f>
        <v>7.2</v>
      </c>
      <c r="AW121" s="36">
        <f>IF(AV121="x","x",'Indicator Data'!M124/'Indicator Data'!$CC124)</f>
        <v>0.467463658278711</v>
      </c>
      <c r="AX121" s="35">
        <f t="shared" si="149"/>
        <v>5.2</v>
      </c>
      <c r="AY121" s="35">
        <f t="shared" si="150"/>
        <v>6.3</v>
      </c>
      <c r="AZ121" s="35">
        <f>IF('Indicator Data'!N124="No data","x",ROUND(IF('Indicator Data'!N124=0,0,IF(LOG('Indicator Data'!N124)&gt;AZ$195,10,IF(LOG('Indicator Data'!N124)&lt;AZ$194,0,10-(AZ$195-LOG('Indicator Data'!N124))/(AZ$195-AZ$194)*10))),1))</f>
        <v>0</v>
      </c>
      <c r="BA121" s="36">
        <f>IF(AZ121="x","x",'Indicator Data'!N124/'Indicator Data'!$CC124)</f>
        <v>0</v>
      </c>
      <c r="BB121" s="35">
        <f t="shared" si="151"/>
        <v>0</v>
      </c>
      <c r="BC121" s="35">
        <f t="shared" si="152"/>
        <v>0</v>
      </c>
      <c r="BD121" s="35">
        <f>IF('Indicator Data'!O124="No data","x",ROUND(IF('Indicator Data'!O124=0,0,IF(LOG('Indicator Data'!O124)&gt;BD$195,10,IF(LOG('Indicator Data'!O124)&lt;BD$194,0,10-(BD$195-LOG('Indicator Data'!O124))/(BD$195-BD$194)*10))),1))</f>
        <v>0</v>
      </c>
      <c r="BE121" s="36">
        <f>IF(BD121="x","x",'Indicator Data'!O124/'Indicator Data'!$CC124)</f>
        <v>0</v>
      </c>
      <c r="BF121" s="35">
        <f t="shared" si="153"/>
        <v>0</v>
      </c>
      <c r="BG121" s="35">
        <f t="shared" si="154"/>
        <v>0</v>
      </c>
      <c r="BH121" s="35">
        <f>IF('Indicator Data'!P124="No data","x",ROUND(IF('Indicator Data'!P124=0,0,IF(LOG('Indicator Data'!P124)&gt;BH$195,10,IF(LOG('Indicator Data'!P124)&lt;BH$194,0,10-(BH$195-LOG('Indicator Data'!P124))/(BH$195-BH$194)*10))),1))</f>
        <v>0</v>
      </c>
      <c r="BI121" s="36">
        <f>IF(BH121="x","x",'Indicator Data'!P124/'Indicator Data'!$CC124)</f>
        <v>0</v>
      </c>
      <c r="BJ121" s="35">
        <f t="shared" si="155"/>
        <v>0</v>
      </c>
      <c r="BK121" s="35">
        <f t="shared" si="156"/>
        <v>0</v>
      </c>
      <c r="BL121" s="35">
        <f t="shared" si="157"/>
        <v>2.1</v>
      </c>
      <c r="BM121" s="35">
        <f>ROUND(IF('Indicator Data'!Q124=0,0,IF(LOG('Indicator Data'!Q124)&gt;BM$195,10,IF(LOG('Indicator Data'!Q124)&lt;BM$194,0,10-(BM$195-LOG('Indicator Data'!Q124))/(BM$195-BM$194)*10))),1)</f>
        <v>7.4</v>
      </c>
      <c r="BN121" s="35">
        <f>ROUND(IF('Indicator Data'!R124=0,0,IF(LOG('Indicator Data'!R124)&gt;BN$195,10,IF(LOG('Indicator Data'!R124)&lt;BN$194,0,10-(BN$195-LOG('Indicator Data'!R124))/(BN$195-BN$194)*10))),1)</f>
        <v>0</v>
      </c>
      <c r="BO121" s="35">
        <f t="shared" si="158"/>
        <v>2.4666666666666668</v>
      </c>
      <c r="BP121" s="36">
        <f>'Indicator Data'!Q124/'Indicator Data'!$CC124</f>
        <v>0.61117537269699007</v>
      </c>
      <c r="BQ121" s="36">
        <f>'Indicator Data'!R124/'Indicator Data'!$CC124</f>
        <v>0</v>
      </c>
      <c r="BR121" s="35">
        <f t="shared" si="200"/>
        <v>6.1</v>
      </c>
      <c r="BS121" s="35">
        <f t="shared" si="201"/>
        <v>0</v>
      </c>
      <c r="BT121" s="35">
        <f t="shared" si="135"/>
        <v>2.0333333333333332</v>
      </c>
      <c r="BU121" s="35">
        <f t="shared" si="159"/>
        <v>2.2999999999999998</v>
      </c>
      <c r="BV121" s="35">
        <f>ROUND(IF('Indicator Data'!S124=0,0,IF(LOG('Indicator Data'!S124)&gt;BV$195,10,IF(LOG('Indicator Data'!S124)&lt;BV$194,0,10-(BV$195-LOG('Indicator Data'!S124))/(BV$195-BV$194)*10))),1)</f>
        <v>5.8</v>
      </c>
      <c r="BW121" s="35">
        <f>ROUND(IF('Indicator Data'!T124=0,0,IF(LOG('Indicator Data'!T124)&gt;BW$195,10,IF(LOG('Indicator Data'!T124)&lt;BW$194,0,10-(BW$195-LOG('Indicator Data'!T124))/(BW$195-BW$194)*10))),1)</f>
        <v>7.3</v>
      </c>
      <c r="BX121" s="35">
        <f t="shared" si="160"/>
        <v>6.8</v>
      </c>
      <c r="BY121" s="36">
        <f>'Indicator Data'!S124/'Indicator Data'!$CC124</f>
        <v>5.012807859474866E-2</v>
      </c>
      <c r="BZ121" s="36">
        <f>'Indicator Data'!T124/'Indicator Data'!$CC124</f>
        <v>0.56104527329765397</v>
      </c>
      <c r="CA121" s="35">
        <f t="shared" si="202"/>
        <v>0.8</v>
      </c>
      <c r="CB121" s="35">
        <f t="shared" si="203"/>
        <v>5.6</v>
      </c>
      <c r="CC121" s="35">
        <f t="shared" si="161"/>
        <v>4</v>
      </c>
      <c r="CD121" s="35">
        <f t="shared" si="162"/>
        <v>5.6</v>
      </c>
      <c r="CE121" s="35">
        <f t="shared" si="163"/>
        <v>4.0999999999999996</v>
      </c>
      <c r="CF121" s="35">
        <f>ROUND(IF('Indicator Data'!U124=0,0,IF(LOG('Indicator Data'!U124)&gt;CF$195,10,IF(LOG('Indicator Data'!U124)&lt;CF$194,0,10-(CF$195-LOG('Indicator Data'!U124))/(CF$195-CF$194)*10))),1)</f>
        <v>4</v>
      </c>
      <c r="CG121" s="36">
        <f>'Indicator Data'!U124/'Indicator Data'!$CC124</f>
        <v>2.5591469294682615E-3</v>
      </c>
      <c r="CH121" s="35">
        <f t="shared" si="204"/>
        <v>0</v>
      </c>
      <c r="CI121" s="35">
        <f t="shared" si="164"/>
        <v>2.2000000000000002</v>
      </c>
      <c r="CJ121" s="35">
        <f>ROUND(IF('Indicator Data'!V124=0,0,IF(LOG('Indicator Data'!V124)&gt;CJ$195,10,IF(LOG('Indicator Data'!V124)&lt;CJ$194,0,10-(CJ$195-LOG('Indicator Data'!V124))/(CJ$195-CJ$194)*10))),1)</f>
        <v>7.6</v>
      </c>
      <c r="CK121" s="36">
        <f>IF('Indicator Data'!V124/'Indicator Data'!$CC124&gt;1,1,'Indicator Data'!V124/'Indicator Data'!$CC124)</f>
        <v>0.813625067393833</v>
      </c>
      <c r="CL121" s="35">
        <f t="shared" si="205"/>
        <v>8.1</v>
      </c>
      <c r="CM121" s="35">
        <f t="shared" si="165"/>
        <v>7.9</v>
      </c>
      <c r="CN121" s="35">
        <f>ROUND(IF('Indicator Data'!W124=0,0,IF(LOG('Indicator Data'!W124)&gt;CN$195,10,IF(LOG('Indicator Data'!W124)&lt;CN$194,0,10-(CN$195-LOG('Indicator Data'!W124))/(CN$195-CN$194)*10))),1)</f>
        <v>6.6</v>
      </c>
      <c r="CO121" s="36">
        <f>'Indicator Data'!W124/'Indicator Data'!$CC124</f>
        <v>0.15908911351223112</v>
      </c>
      <c r="CP121" s="35">
        <f t="shared" si="206"/>
        <v>1.6</v>
      </c>
      <c r="CQ121" s="35">
        <f t="shared" si="166"/>
        <v>4.5999999999999996</v>
      </c>
      <c r="CR121" s="35">
        <f t="shared" si="207"/>
        <v>5.0999999999999996</v>
      </c>
      <c r="CS121" s="35">
        <f>IF('Indicator Data'!BS124="No data","x",ROUND(IF('Indicator Data'!BS124&gt;CS$195,0,IF('Indicator Data'!BS124&lt;CS$194,10,(CS$195-'Indicator Data'!BS124)/(CS$195-CS$194)*10)),1))</f>
        <v>7.3</v>
      </c>
      <c r="CT121" s="35">
        <f>IF('Indicator Data'!BT124="No data","x",ROUND(IF('Indicator Data'!BT124&gt;CT$195,0,IF('Indicator Data'!BT124&lt;CT$194,10,(CT$195-'Indicator Data'!BT124)/(CT$195-CT$194)*10)),1))</f>
        <v>2.9</v>
      </c>
      <c r="CU121" s="35">
        <f>IF('Indicator Data'!AC124="No data","x",ROUND(IF('Indicator Data'!AC124&gt;CU$195,0,IF('Indicator Data'!AC124&lt;CU$194,10,(CU$195-'Indicator Data'!AC124)/(CU$195-CU$194)*10)),1))</f>
        <v>5.5</v>
      </c>
      <c r="CV121" s="35">
        <f t="shared" si="208"/>
        <v>5.2</v>
      </c>
      <c r="CW121" s="35">
        <f>IF('Indicator Data'!X124="No data","x",ROUND(IF(LOG('Indicator Data'!X124)&gt;CW$195,10,IF(LOG('Indicator Data'!X124)&lt;CW$194,0,10-(CW$195-LOG('Indicator Data'!X124))/(CW$195-CW$194)*10)),1))</f>
        <v>1.6</v>
      </c>
      <c r="CX121" s="35">
        <f>IF('Indicator Data'!Y124="No data","x",ROUND(IF('Indicator Data'!Y124&gt;CX$195,10,IF('Indicator Data'!Y124&lt;CX$194,0,10-(CX$195-'Indicator Data'!Y124)/(CX$195-CX$194)*10)),1))</f>
        <v>7.7</v>
      </c>
      <c r="CY121" s="35">
        <f>IF('Indicator Data'!Z124="No data","x",ROUND(IF('Indicator Data'!Z124&gt;CY$195,10,IF('Indicator Data'!Z124&lt;CY$194,0,10-(CY$195-'Indicator Data'!Z124)/(CY$195-CY$194)*10)),1))</f>
        <v>5.0999999999999996</v>
      </c>
      <c r="CZ121" s="35">
        <f>IF('Indicator Data'!AA124="No data","x",ROUND(IF('Indicator Data'!AA124&gt;CZ$195,10,IF('Indicator Data'!AA124&lt;CZ$194,0,10-(CZ$195-'Indicator Data'!AA124)/(CZ$195-CZ$194)*10)),1))</f>
        <v>5.6</v>
      </c>
      <c r="DA121" s="35">
        <f t="shared" si="167"/>
        <v>5</v>
      </c>
      <c r="DB121" s="35">
        <f t="shared" si="168"/>
        <v>5.0999999999999996</v>
      </c>
      <c r="DC121" s="35">
        <f>IF('Indicator Data'!AF124="No data","x",ROUND(IF('Indicator Data'!AF124&gt;DC$195,10,IF('Indicator Data'!AF124&lt;DC$194,0,10-(DC$195-'Indicator Data'!AF124)/(DC$195-DC$194)*10)),1))</f>
        <v>4.7</v>
      </c>
      <c r="DD121" s="35">
        <f>IF('Indicator Data'!AG124="No data","x",ROUND(IF('Indicator Data'!AG124&gt;DD$195,10,IF('Indicator Data'!AG124&lt;DD$194,0,10-(DD$195-'Indicator Data'!AG124)/(DD$195-DD$194)*10)),1))</f>
        <v>5.5</v>
      </c>
      <c r="DE121" s="35">
        <f t="shared" si="169"/>
        <v>5</v>
      </c>
      <c r="DF121" s="35">
        <f>IF('Indicator Data'!AB124="No data","x",ROUND(IF('Indicator Data'!AB124&gt;DF$195,10,IF('Indicator Data'!AB124&lt;DF$194,0,10-(DF$195-'Indicator Data'!AB124)/(DF$195-DF$194)*10)),1))</f>
        <v>10</v>
      </c>
      <c r="DG121" s="35">
        <f t="shared" si="170"/>
        <v>6.4</v>
      </c>
      <c r="DH121" s="144">
        <f>IF('Indicator Data'!AD124="No data","x",'Indicator Data'!AD124/'Indicator Data'!$CB124)</f>
        <v>1.9402451714263676E-4</v>
      </c>
      <c r="DI121" s="35">
        <f t="shared" si="171"/>
        <v>8.1</v>
      </c>
      <c r="DJ121" s="35">
        <f>IF('Indicator Data'!AE124="No data","x",ROUND(IF('Indicator Data'!AE124&gt;DJ$195,0,IF('Indicator Data'!AE124&lt;DJ$194,10,(DJ$195-'Indicator Data'!AE124)/(DJ$195-DJ$194)*10)),1))</f>
        <v>4</v>
      </c>
      <c r="DK121" s="35">
        <f t="shared" si="172"/>
        <v>6.1</v>
      </c>
      <c r="DL121" s="35">
        <f t="shared" si="173"/>
        <v>5.8</v>
      </c>
      <c r="DM121" s="37">
        <f t="shared" si="209"/>
        <v>4.7</v>
      </c>
      <c r="DN121" s="38">
        <f t="shared" si="210"/>
        <v>4.3</v>
      </c>
      <c r="DO121" s="35">
        <f>ROUND(IF('Indicator Data'!AH124=0,0,IF('Indicator Data'!AH124&gt;DO$195,10,IF('Indicator Data'!AH124&lt;DO$194,0,10-(DO$195-'Indicator Data'!AH124)/(DO$195-DO$194)*10))),1)</f>
        <v>0.7</v>
      </c>
      <c r="DP121" s="35">
        <f>ROUND(IF('Indicator Data'!AI124=0,0,IF(LOG('Indicator Data'!AI124)&gt;LOG(DP$195),10,IF(LOG('Indicator Data'!AI124)&lt;LOG(DP$194),0,10-(LOG(DP$195)-LOG('Indicator Data'!AI124))/(LOG(DP$195)-LOG(DP$194))*10))),1)</f>
        <v>0</v>
      </c>
      <c r="DQ121" s="37">
        <f t="shared" si="211"/>
        <v>0.4</v>
      </c>
      <c r="DR121" s="35">
        <f>'Indicator Data'!AJ124</f>
        <v>0</v>
      </c>
      <c r="DS121" s="35">
        <f>'Indicator Data'!AK124</f>
        <v>0</v>
      </c>
      <c r="DT121" s="37">
        <f t="shared" si="212"/>
        <v>0</v>
      </c>
      <c r="DU121" s="38">
        <f t="shared" si="213"/>
        <v>0.3</v>
      </c>
      <c r="DV121" s="13"/>
      <c r="DW121" s="83"/>
    </row>
    <row r="122" spans="1:127" s="2" customFormat="1" x14ac:dyDescent="0.3">
      <c r="A122" s="98" t="str">
        <f>'Indicator Data'!A125</f>
        <v>Nauru</v>
      </c>
      <c r="B122" s="39" t="str">
        <f>'Indicator Data'!B125</f>
        <v>NRU</v>
      </c>
      <c r="C122" s="35">
        <f>ROUND(IF('Indicator Data'!C125=0,0.1,IF(LOG('Indicator Data'!C125)&gt;C$195,10,IF(LOG('Indicator Data'!C125)&lt;C$194,0,10-(C$195-LOG('Indicator Data'!C125))/(C$195-C$194)*10))),1)</f>
        <v>0.1</v>
      </c>
      <c r="D122" s="35">
        <f>ROUND(IF('Indicator Data'!D125=0,0.1,IF(LOG('Indicator Data'!D125)&gt;D$195,10,IF(LOG('Indicator Data'!D125)&lt;D$194,0,10-(D$195-LOG('Indicator Data'!D125))/(D$195-D$194)*10))),1)</f>
        <v>0.1</v>
      </c>
      <c r="E122" s="35">
        <f t="shared" si="174"/>
        <v>0.1</v>
      </c>
      <c r="F122" s="35">
        <f>IF('Indicator Data'!E125="No data",0.1,(ROUND(IF('Indicator Data'!E125=0,0,IF(LOG('Indicator Data'!E125)&gt;F$195,10,IF(LOG('Indicator Data'!E125)&lt;F$194,0,10-(F$195-LOG('Indicator Data'!E125))/(F$195-F$194)*10))),1)))</f>
        <v>0.1</v>
      </c>
      <c r="G122" s="35">
        <f>ROUND(IF('Indicator Data'!F125=0,0,IF(LOG('Indicator Data'!F125)&gt;G$195,10,IF(LOG('Indicator Data'!F125)&lt;G$194,0,10-(G$195-LOG('Indicator Data'!F125))/(G$195-G$194)*10))),1)</f>
        <v>3.4</v>
      </c>
      <c r="H122" s="35">
        <f>ROUND(IF('Indicator Data'!G125=0,0,IF(LOG('Indicator Data'!G125)&gt;H$195,10,IF(LOG('Indicator Data'!G125)&lt;H$194,0,10-(H$195-LOG('Indicator Data'!G125))/(H$195-H$194)*10))),1)</f>
        <v>0</v>
      </c>
      <c r="I122" s="35">
        <f>ROUND(IF('Indicator Data'!H125=0,0,IF(LOG('Indicator Data'!H125)&gt;I$195,10,IF(LOG('Indicator Data'!H125)&lt;I$194,0,10-(I$195-LOG('Indicator Data'!H125))/(I$195-I$194)*10))),1)</f>
        <v>0</v>
      </c>
      <c r="J122" s="35">
        <f t="shared" si="175"/>
        <v>0</v>
      </c>
      <c r="K122" s="35">
        <f>ROUND(IF('Indicator Data'!I125=0,0,IF(LOG('Indicator Data'!I125)&gt;K$195,10,IF(LOG('Indicator Data'!I125)&lt;K$194,0,10-(K$195-LOG('Indicator Data'!I125))/(K$195-K$194)*10))),1)</f>
        <v>0</v>
      </c>
      <c r="L122" s="35">
        <f t="shared" si="176"/>
        <v>0</v>
      </c>
      <c r="M122" s="35">
        <f>ROUND(IF('Indicator Data'!J125=0,0,IF(LOG('Indicator Data'!J125)&gt;M$195,10,IF(LOG('Indicator Data'!J125)&lt;M$194,0,10-(M$195-LOG('Indicator Data'!J125))/(M$195-M$194)*10))),1)</f>
        <v>0</v>
      </c>
      <c r="N122" s="36">
        <f>'Indicator Data'!C125/'Indicator Data'!$CC125</f>
        <v>0</v>
      </c>
      <c r="O122" s="36">
        <f>'Indicator Data'!D125/'Indicator Data'!$CC125</f>
        <v>0</v>
      </c>
      <c r="P122" s="36" t="str">
        <f>IF(F122=0.1,"x",'Indicator Data'!E125/'Indicator Data'!$CC125)</f>
        <v>x</v>
      </c>
      <c r="Q122" s="36">
        <f>'Indicator Data'!F125/'Indicator Data'!$CC125</f>
        <v>1.0193699863040501E-4</v>
      </c>
      <c r="R122" s="36">
        <f>'Indicator Data'!G125/'Indicator Data'!$CC125</f>
        <v>0</v>
      </c>
      <c r="S122" s="36">
        <f>'Indicator Data'!H125/'Indicator Data'!$CC125</f>
        <v>0</v>
      </c>
      <c r="T122" s="36">
        <f>'Indicator Data'!I125/'Indicator Data'!$CC125</f>
        <v>0</v>
      </c>
      <c r="U122" s="36">
        <f>'Indicator Data'!J125/'Indicator Data'!$CC125</f>
        <v>0</v>
      </c>
      <c r="V122" s="35">
        <f t="shared" si="177"/>
        <v>0</v>
      </c>
      <c r="W122" s="35">
        <f t="shared" si="178"/>
        <v>0</v>
      </c>
      <c r="X122" s="35">
        <f t="shared" si="179"/>
        <v>0</v>
      </c>
      <c r="Y122" s="35">
        <f t="shared" si="180"/>
        <v>0.1</v>
      </c>
      <c r="Z122" s="35">
        <f t="shared" si="181"/>
        <v>10</v>
      </c>
      <c r="AA122" s="35">
        <f t="shared" si="182"/>
        <v>0</v>
      </c>
      <c r="AB122" s="35">
        <f t="shared" si="183"/>
        <v>0</v>
      </c>
      <c r="AC122" s="35">
        <f t="shared" si="184"/>
        <v>0</v>
      </c>
      <c r="AD122" s="35">
        <f t="shared" si="185"/>
        <v>0</v>
      </c>
      <c r="AE122" s="35">
        <f t="shared" si="186"/>
        <v>0</v>
      </c>
      <c r="AF122" s="35">
        <f t="shared" si="187"/>
        <v>0</v>
      </c>
      <c r="AG122" s="35">
        <f>ROUND(IF('Indicator Data'!K125=0,0,IF('Indicator Data'!K125&gt;AG$195,10,IF('Indicator Data'!K125&lt;AG$194,0,10-(AG$195-'Indicator Data'!K125)/(AG$195-AG$194)*10))),1)</f>
        <v>0</v>
      </c>
      <c r="AH122" s="35">
        <f t="shared" si="188"/>
        <v>0.1</v>
      </c>
      <c r="AI122" s="35">
        <f t="shared" si="189"/>
        <v>0.1</v>
      </c>
      <c r="AJ122" s="35">
        <f t="shared" si="190"/>
        <v>0</v>
      </c>
      <c r="AK122" s="35">
        <f t="shared" si="191"/>
        <v>0</v>
      </c>
      <c r="AL122" s="35">
        <f t="shared" si="192"/>
        <v>0</v>
      </c>
      <c r="AM122" s="35">
        <f t="shared" si="193"/>
        <v>0</v>
      </c>
      <c r="AN122" s="35">
        <f t="shared" si="194"/>
        <v>0</v>
      </c>
      <c r="AO122" s="143">
        <f t="shared" si="195"/>
        <v>0.1</v>
      </c>
      <c r="AP122" s="143">
        <f t="shared" si="148"/>
        <v>0.1</v>
      </c>
      <c r="AQ122" s="143">
        <f t="shared" si="196"/>
        <v>8.1999999999999993</v>
      </c>
      <c r="AR122" s="143">
        <f t="shared" si="197"/>
        <v>0</v>
      </c>
      <c r="AS122" s="35">
        <f t="shared" si="198"/>
        <v>0</v>
      </c>
      <c r="AT122" s="35" t="str">
        <f>IF('Indicator Data'!L125="No data","x",IF('Indicator Data'!CD125&lt;1000,"x",ROUND((IF('Indicator Data'!L125&gt;AT$195,10,IF('Indicator Data'!L125&lt;AT$194,0,10-(AT$195-'Indicator Data'!L125)/(AT$195-AT$194)*10))),1)))</f>
        <v>x</v>
      </c>
      <c r="AU122" s="143">
        <f t="shared" si="199"/>
        <v>0</v>
      </c>
      <c r="AV122" s="35" t="str">
        <f>IF('Indicator Data'!M125="No data","x",ROUND(IF('Indicator Data'!M125=0,0,IF(LOG('Indicator Data'!M125)&gt;AV$195,10,IF(LOG('Indicator Data'!M125)&lt;AV$194,0,10-(AV$195-LOG('Indicator Data'!M125))/(AV$195-AV$194)*10))),1))</f>
        <v>x</v>
      </c>
      <c r="AW122" s="36" t="str">
        <f>IF(AV122="x","x",'Indicator Data'!M125/'Indicator Data'!$CC125)</f>
        <v>x</v>
      </c>
      <c r="AX122" s="35" t="str">
        <f t="shared" si="149"/>
        <v>x</v>
      </c>
      <c r="AY122" s="35" t="str">
        <f t="shared" si="150"/>
        <v>x</v>
      </c>
      <c r="AZ122" s="35" t="str">
        <f>IF('Indicator Data'!N125="No data","x",ROUND(IF('Indicator Data'!N125=0,0,IF(LOG('Indicator Data'!N125)&gt;AZ$195,10,IF(LOG('Indicator Data'!N125)&lt;AZ$194,0,10-(AZ$195-LOG('Indicator Data'!N125))/(AZ$195-AZ$194)*10))),1))</f>
        <v>x</v>
      </c>
      <c r="BA122" s="36" t="str">
        <f>IF(AZ122="x","x",'Indicator Data'!N125/'Indicator Data'!$CC125)</f>
        <v>x</v>
      </c>
      <c r="BB122" s="35" t="str">
        <f t="shared" si="151"/>
        <v>x</v>
      </c>
      <c r="BC122" s="35" t="str">
        <f t="shared" si="152"/>
        <v>x</v>
      </c>
      <c r="BD122" s="35" t="str">
        <f>IF('Indicator Data'!O125="No data","x",ROUND(IF('Indicator Data'!O125=0,0,IF(LOG('Indicator Data'!O125)&gt;BD$195,10,IF(LOG('Indicator Data'!O125)&lt;BD$194,0,10-(BD$195-LOG('Indicator Data'!O125))/(BD$195-BD$194)*10))),1))</f>
        <v>x</v>
      </c>
      <c r="BE122" s="36" t="str">
        <f>IF(BD122="x","x",'Indicator Data'!O125/'Indicator Data'!$CC125)</f>
        <v>x</v>
      </c>
      <c r="BF122" s="35" t="str">
        <f t="shared" si="153"/>
        <v>x</v>
      </c>
      <c r="BG122" s="35" t="str">
        <f t="shared" si="154"/>
        <v>x</v>
      </c>
      <c r="BH122" s="35" t="str">
        <f>IF('Indicator Data'!P125="No data","x",ROUND(IF('Indicator Data'!P125=0,0,IF(LOG('Indicator Data'!P125)&gt;BH$195,10,IF(LOG('Indicator Data'!P125)&lt;BH$194,0,10-(BH$195-LOG('Indicator Data'!P125))/(BH$195-BH$194)*10))),1))</f>
        <v>x</v>
      </c>
      <c r="BI122" s="36" t="str">
        <f>IF(BH122="x","x",'Indicator Data'!P125/'Indicator Data'!$CC125)</f>
        <v>x</v>
      </c>
      <c r="BJ122" s="35" t="str">
        <f t="shared" si="155"/>
        <v>x</v>
      </c>
      <c r="BK122" s="35" t="str">
        <f t="shared" si="156"/>
        <v>x</v>
      </c>
      <c r="BL122" s="35" t="str">
        <f t="shared" si="157"/>
        <v>x</v>
      </c>
      <c r="BM122" s="35">
        <f>ROUND(IF('Indicator Data'!Q125=0,0,IF(LOG('Indicator Data'!Q125)&gt;BM$195,10,IF(LOG('Indicator Data'!Q125)&lt;BM$194,0,10-(BM$195-LOG('Indicator Data'!Q125))/(BM$195-BM$194)*10))),1)</f>
        <v>0</v>
      </c>
      <c r="BN122" s="35">
        <f>ROUND(IF('Indicator Data'!R125=0,0,IF(LOG('Indicator Data'!R125)&gt;BN$195,10,IF(LOG('Indicator Data'!R125)&lt;BN$194,0,10-(BN$195-LOG('Indicator Data'!R125))/(BN$195-BN$194)*10))),1)</f>
        <v>0</v>
      </c>
      <c r="BO122" s="35">
        <f t="shared" si="158"/>
        <v>0</v>
      </c>
      <c r="BP122" s="36">
        <f>'Indicator Data'!Q125/'Indicator Data'!$CC125</f>
        <v>0</v>
      </c>
      <c r="BQ122" s="36">
        <f>'Indicator Data'!R125/'Indicator Data'!$CC125</f>
        <v>0</v>
      </c>
      <c r="BR122" s="35">
        <f t="shared" si="200"/>
        <v>0</v>
      </c>
      <c r="BS122" s="35">
        <f t="shared" si="201"/>
        <v>0</v>
      </c>
      <c r="BT122" s="35">
        <f t="shared" si="135"/>
        <v>0</v>
      </c>
      <c r="BU122" s="35">
        <f t="shared" si="159"/>
        <v>0</v>
      </c>
      <c r="BV122" s="35">
        <f>ROUND(IF('Indicator Data'!S125=0,0,IF(LOG('Indicator Data'!S125)&gt;BV$195,10,IF(LOG('Indicator Data'!S125)&lt;BV$194,0,10-(BV$195-LOG('Indicator Data'!S125))/(BV$195-BV$194)*10))),1)</f>
        <v>0</v>
      </c>
      <c r="BW122" s="35">
        <f>ROUND(IF('Indicator Data'!T125=0,0,IF(LOG('Indicator Data'!T125)&gt;BW$195,10,IF(LOG('Indicator Data'!T125)&lt;BW$194,0,10-(BW$195-LOG('Indicator Data'!T125))/(BW$195-BW$194)*10))),1)</f>
        <v>0</v>
      </c>
      <c r="BX122" s="35">
        <f t="shared" si="160"/>
        <v>0</v>
      </c>
      <c r="BY122" s="36">
        <f>'Indicator Data'!S125/'Indicator Data'!$CC125</f>
        <v>0</v>
      </c>
      <c r="BZ122" s="36">
        <f>'Indicator Data'!T125/'Indicator Data'!$CC125</f>
        <v>0</v>
      </c>
      <c r="CA122" s="35">
        <f t="shared" si="202"/>
        <v>0</v>
      </c>
      <c r="CB122" s="35">
        <f t="shared" si="203"/>
        <v>0</v>
      </c>
      <c r="CC122" s="35">
        <f t="shared" si="161"/>
        <v>0</v>
      </c>
      <c r="CD122" s="35">
        <f t="shared" si="162"/>
        <v>0</v>
      </c>
      <c r="CE122" s="35">
        <f t="shared" si="163"/>
        <v>0</v>
      </c>
      <c r="CF122" s="35">
        <f>ROUND(IF('Indicator Data'!U125=0,0,IF(LOG('Indicator Data'!U125)&gt;CF$195,10,IF(LOG('Indicator Data'!U125)&lt;CF$194,0,10-(CF$195-LOG('Indicator Data'!U125))/(CF$195-CF$194)*10))),1)</f>
        <v>3.7</v>
      </c>
      <c r="CG122" s="36">
        <f>'Indicator Data'!U125/'Indicator Data'!$CC125</f>
        <v>0.38231265897084721</v>
      </c>
      <c r="CH122" s="35">
        <f t="shared" si="204"/>
        <v>4.2</v>
      </c>
      <c r="CI122" s="35">
        <f t="shared" si="164"/>
        <v>4</v>
      </c>
      <c r="CJ122" s="35">
        <f>ROUND(IF('Indicator Data'!V125=0,0,IF(LOG('Indicator Data'!V125)&gt;CJ$195,10,IF(LOG('Indicator Data'!V125)&lt;CJ$194,0,10-(CJ$195-LOG('Indicator Data'!V125))/(CJ$195-CJ$194)*10))),1)</f>
        <v>4.0999999999999996</v>
      </c>
      <c r="CK122" s="36">
        <f>IF('Indicator Data'!V125/'Indicator Data'!$CC125&gt;1,1,'Indicator Data'!V125/'Indicator Data'!$CC125)</f>
        <v>0.74634614585110548</v>
      </c>
      <c r="CL122" s="35">
        <f t="shared" si="205"/>
        <v>7.5</v>
      </c>
      <c r="CM122" s="35">
        <f t="shared" si="165"/>
        <v>6.1</v>
      </c>
      <c r="CN122" s="35">
        <f>ROUND(IF('Indicator Data'!W125=0,0,IF(LOG('Indicator Data'!W125)&gt;CN$195,10,IF(LOG('Indicator Data'!W125)&lt;CN$194,0,10-(CN$195-LOG('Indicator Data'!W125))/(CN$195-CN$194)*10))),1)</f>
        <v>0</v>
      </c>
      <c r="CO122" s="36">
        <f>'Indicator Data'!W125/'Indicator Data'!$CC125</f>
        <v>0</v>
      </c>
      <c r="CP122" s="35">
        <f t="shared" si="206"/>
        <v>0</v>
      </c>
      <c r="CQ122" s="35">
        <f t="shared" si="166"/>
        <v>0</v>
      </c>
      <c r="CR122" s="35">
        <f t="shared" si="207"/>
        <v>3</v>
      </c>
      <c r="CS122" s="35">
        <f>IF('Indicator Data'!BS125="No data","x",ROUND(IF('Indicator Data'!BS125&gt;CS$195,0,IF('Indicator Data'!BS125&lt;CS$194,10,(CS$195-'Indicator Data'!BS125)/(CS$195-CS$194)*10)),1))</f>
        <v>3.8</v>
      </c>
      <c r="CT122" s="35">
        <f>IF('Indicator Data'!BT125="No data","x",ROUND(IF('Indicator Data'!BT125&gt;CT$195,0,IF('Indicator Data'!BT125&lt;CT$194,10,(CT$195-'Indicator Data'!BT125)/(CT$195-CT$194)*10)),1))</f>
        <v>0.1</v>
      </c>
      <c r="CU122" s="35" t="str">
        <f>IF('Indicator Data'!AC125="No data","x",ROUND(IF('Indicator Data'!AC125&gt;CU$195,0,IF('Indicator Data'!AC125&lt;CU$194,10,(CU$195-'Indicator Data'!AC125)/(CU$195-CU$194)*10)),1))</f>
        <v>x</v>
      </c>
      <c r="CV122" s="35">
        <f t="shared" si="208"/>
        <v>2</v>
      </c>
      <c r="CW122" s="35">
        <f>IF('Indicator Data'!X125="No data","x",ROUND(IF(LOG('Indicator Data'!X125)&gt;CW$195,10,IF(LOG('Indicator Data'!X125)&lt;CW$194,0,10-(CW$195-LOG('Indicator Data'!X125))/(CW$195-CW$194)*10)),1))</f>
        <v>9.3000000000000007</v>
      </c>
      <c r="CX122" s="35">
        <f>IF('Indicator Data'!Y125="No data","x",ROUND(IF('Indicator Data'!Y125&gt;CX$195,10,IF('Indicator Data'!Y125&lt;CX$194,0,10-(CX$195-'Indicator Data'!Y125)/(CX$195-CX$194)*10)),1))</f>
        <v>0</v>
      </c>
      <c r="CY122" s="35">
        <f>IF('Indicator Data'!Z125="No data","x",ROUND(IF('Indicator Data'!Z125&gt;CY$195,10,IF('Indicator Data'!Z125&lt;CY$194,0,10-(CY$195-'Indicator Data'!Z125)/(CY$195-CY$194)*10)),1))</f>
        <v>10</v>
      </c>
      <c r="CZ122" s="35" t="str">
        <f>IF('Indicator Data'!AA125="No data","x",ROUND(IF('Indicator Data'!AA125&gt;CZ$195,10,IF('Indicator Data'!AA125&lt;CZ$194,0,10-(CZ$195-'Indicator Data'!AA125)/(CZ$195-CZ$194)*10)),1))</f>
        <v>x</v>
      </c>
      <c r="DA122" s="35">
        <f t="shared" si="167"/>
        <v>6.4</v>
      </c>
      <c r="DB122" s="35">
        <f t="shared" si="168"/>
        <v>4.9000000000000004</v>
      </c>
      <c r="DC122" s="35" t="str">
        <f>IF('Indicator Data'!AF125="No data","x",ROUND(IF('Indicator Data'!AF125&gt;DC$195,10,IF('Indicator Data'!AF125&lt;DC$194,0,10-(DC$195-'Indicator Data'!AF125)/(DC$195-DC$194)*10)),1))</f>
        <v>x</v>
      </c>
      <c r="DD122" s="35" t="str">
        <f>IF('Indicator Data'!AG125="No data","x",ROUND(IF('Indicator Data'!AG125&gt;DD$195,10,IF('Indicator Data'!AG125&lt;DD$194,0,10-(DD$195-'Indicator Data'!AG125)/(DD$195-DD$194)*10)),1))</f>
        <v>x</v>
      </c>
      <c r="DE122" s="35">
        <f t="shared" si="169"/>
        <v>6.4</v>
      </c>
      <c r="DF122" s="35">
        <f>IF('Indicator Data'!AB125="No data","x",ROUND(IF('Indicator Data'!AB125&gt;DF$195,10,IF('Indicator Data'!AB125&lt;DF$194,0,10-(DF$195-'Indicator Data'!AB125)/(DF$195-DF$194)*10)),1))</f>
        <v>0.9</v>
      </c>
      <c r="DG122" s="35">
        <f t="shared" si="170"/>
        <v>1.6</v>
      </c>
      <c r="DH122" s="144" t="str">
        <f>IF('Indicator Data'!AD125="No data","x",'Indicator Data'!AD125/'Indicator Data'!$CB125)</f>
        <v>x</v>
      </c>
      <c r="DI122" s="35" t="str">
        <f t="shared" si="171"/>
        <v>x</v>
      </c>
      <c r="DJ122" s="35">
        <f>IF('Indicator Data'!AE125="No data","x",ROUND(IF('Indicator Data'!AE125&gt;DJ$195,0,IF('Indicator Data'!AE125&lt;DJ$194,10,(DJ$195-'Indicator Data'!AE125)/(DJ$195-DJ$194)*10)),1))</f>
        <v>2</v>
      </c>
      <c r="DK122" s="35">
        <f t="shared" si="172"/>
        <v>2</v>
      </c>
      <c r="DL122" s="35">
        <f t="shared" si="173"/>
        <v>3.3</v>
      </c>
      <c r="DM122" s="37">
        <f t="shared" si="209"/>
        <v>3.8</v>
      </c>
      <c r="DN122" s="38">
        <f t="shared" si="210"/>
        <v>2.8</v>
      </c>
      <c r="DO122" s="35">
        <f>ROUND(IF('Indicator Data'!AH125=0,0,IF('Indicator Data'!AH125&gt;DO$195,10,IF('Indicator Data'!AH125&lt;DO$194,0,10-(DO$195-'Indicator Data'!AH125)/(DO$195-DO$194)*10))),1)</f>
        <v>0</v>
      </c>
      <c r="DP122" s="35">
        <f>ROUND(IF('Indicator Data'!AI125=0,0,IF(LOG('Indicator Data'!AI125)&gt;LOG(DP$195),10,IF(LOG('Indicator Data'!AI125)&lt;LOG(DP$194),0,10-(LOG(DP$195)-LOG('Indicator Data'!AI125))/(LOG(DP$195)-LOG(DP$194))*10))),1)</f>
        <v>0</v>
      </c>
      <c r="DQ122" s="37">
        <f t="shared" si="211"/>
        <v>0</v>
      </c>
      <c r="DR122" s="35">
        <f>'Indicator Data'!AJ125</f>
        <v>0</v>
      </c>
      <c r="DS122" s="35">
        <f>'Indicator Data'!AK125</f>
        <v>0</v>
      </c>
      <c r="DT122" s="37">
        <f t="shared" si="212"/>
        <v>0</v>
      </c>
      <c r="DU122" s="38">
        <f t="shared" si="213"/>
        <v>0</v>
      </c>
      <c r="DV122" s="13"/>
      <c r="DW122" s="83"/>
    </row>
    <row r="123" spans="1:127" s="2" customFormat="1" x14ac:dyDescent="0.3">
      <c r="A123" s="98" t="str">
        <f>'Indicator Data'!A126</f>
        <v>Nepal</v>
      </c>
      <c r="B123" s="39" t="str">
        <f>'Indicator Data'!B126</f>
        <v>NPL</v>
      </c>
      <c r="C123" s="35">
        <f>ROUND(IF('Indicator Data'!C126=0,0.1,IF(LOG('Indicator Data'!C126)&gt;C$195,10,IF(LOG('Indicator Data'!C126)&lt;C$194,0,10-(C$195-LOG('Indicator Data'!C126))/(C$195-C$194)*10))),1)</f>
        <v>9.4</v>
      </c>
      <c r="D123" s="35">
        <f>ROUND(IF('Indicator Data'!D126=0,0.1,IF(LOG('Indicator Data'!D126)&gt;D$195,10,IF(LOG('Indicator Data'!D126)&lt;D$194,0,10-(D$195-LOG('Indicator Data'!D126))/(D$195-D$194)*10))),1)</f>
        <v>10</v>
      </c>
      <c r="E123" s="35">
        <f t="shared" si="174"/>
        <v>9.6999999999999993</v>
      </c>
      <c r="F123" s="35">
        <f>IF('Indicator Data'!E126="No data",0.1,(ROUND(IF('Indicator Data'!E126=0,0,IF(LOG('Indicator Data'!E126)&gt;F$195,10,IF(LOG('Indicator Data'!E126)&lt;F$194,0,10-(F$195-LOG('Indicator Data'!E126))/(F$195-F$194)*10))),1)))</f>
        <v>8.1999999999999993</v>
      </c>
      <c r="G123" s="35">
        <f>ROUND(IF('Indicator Data'!F126=0,0,IF(LOG('Indicator Data'!F126)&gt;G$195,10,IF(LOG('Indicator Data'!F126)&lt;G$194,0,10-(G$195-LOG('Indicator Data'!F126))/(G$195-G$194)*10))),1)</f>
        <v>0</v>
      </c>
      <c r="H123" s="35">
        <f>ROUND(IF('Indicator Data'!G126=0,0,IF(LOG('Indicator Data'!G126)&gt;H$195,10,IF(LOG('Indicator Data'!G126)&lt;H$194,0,10-(H$195-LOG('Indicator Data'!G126))/(H$195-H$194)*10))),1)</f>
        <v>1.6</v>
      </c>
      <c r="I123" s="35">
        <f>ROUND(IF('Indicator Data'!H126=0,0,IF(LOG('Indicator Data'!H126)&gt;I$195,10,IF(LOG('Indicator Data'!H126)&lt;I$194,0,10-(I$195-LOG('Indicator Data'!H126))/(I$195-I$194)*10))),1)</f>
        <v>0</v>
      </c>
      <c r="J123" s="35">
        <f t="shared" si="175"/>
        <v>0.8</v>
      </c>
      <c r="K123" s="35">
        <f>ROUND(IF('Indicator Data'!I126=0,0,IF(LOG('Indicator Data'!I126)&gt;K$195,10,IF(LOG('Indicator Data'!I126)&lt;K$194,0,10-(K$195-LOG('Indicator Data'!I126))/(K$195-K$194)*10))),1)</f>
        <v>0</v>
      </c>
      <c r="L123" s="35">
        <f t="shared" si="176"/>
        <v>0.4</v>
      </c>
      <c r="M123" s="35">
        <f>ROUND(IF('Indicator Data'!J126=0,0,IF(LOG('Indicator Data'!J126)&gt;M$195,10,IF(LOG('Indicator Data'!J126)&lt;M$194,0,10-(M$195-LOG('Indicator Data'!J126))/(M$195-M$194)*10))),1)</f>
        <v>7.9</v>
      </c>
      <c r="N123" s="36">
        <f>'Indicator Data'!C126/'Indicator Data'!$CC126</f>
        <v>2.1052631263988467E-3</v>
      </c>
      <c r="O123" s="36">
        <f>'Indicator Data'!D126/'Indicator Data'!$CC126</f>
        <v>2.1029753753912714E-3</v>
      </c>
      <c r="P123" s="36">
        <f>IF(F123=0.1,"x",'Indicator Data'!E126/'Indicator Data'!$CC126)</f>
        <v>6.7848529074695761E-3</v>
      </c>
      <c r="Q123" s="36">
        <f>'Indicator Data'!F126/'Indicator Data'!$CC126</f>
        <v>0</v>
      </c>
      <c r="R123" s="36">
        <f>'Indicator Data'!G126/'Indicator Data'!$CC126</f>
        <v>1.4882375514833385E-5</v>
      </c>
      <c r="S123" s="36">
        <f>'Indicator Data'!H126/'Indicator Data'!$CC126</f>
        <v>0</v>
      </c>
      <c r="T123" s="36">
        <f>'Indicator Data'!I126/'Indicator Data'!$CC126</f>
        <v>0</v>
      </c>
      <c r="U123" s="36">
        <f>'Indicator Data'!J126/'Indicator Data'!$CC126</f>
        <v>5.070708348070414E-4</v>
      </c>
      <c r="V123" s="35">
        <f t="shared" si="177"/>
        <v>10</v>
      </c>
      <c r="W123" s="35">
        <f t="shared" si="178"/>
        <v>10</v>
      </c>
      <c r="X123" s="35">
        <f t="shared" si="179"/>
        <v>10</v>
      </c>
      <c r="Y123" s="35">
        <f t="shared" si="180"/>
        <v>4.5</v>
      </c>
      <c r="Z123" s="35">
        <f t="shared" si="181"/>
        <v>0</v>
      </c>
      <c r="AA123" s="35">
        <f t="shared" si="182"/>
        <v>0</v>
      </c>
      <c r="AB123" s="35">
        <f t="shared" si="183"/>
        <v>0</v>
      </c>
      <c r="AC123" s="35">
        <f t="shared" si="184"/>
        <v>0</v>
      </c>
      <c r="AD123" s="35">
        <f t="shared" si="185"/>
        <v>0</v>
      </c>
      <c r="AE123" s="35">
        <f t="shared" si="186"/>
        <v>0</v>
      </c>
      <c r="AF123" s="35">
        <f t="shared" si="187"/>
        <v>0.2</v>
      </c>
      <c r="AG123" s="35">
        <f>ROUND(IF('Indicator Data'!K126=0,0,IF('Indicator Data'!K126&gt;AG$195,10,IF('Indicator Data'!K126&lt;AG$194,0,10-(AG$195-'Indicator Data'!K126)/(AG$195-AG$194)*10))),1)</f>
        <v>1.9</v>
      </c>
      <c r="AH123" s="35">
        <f t="shared" si="188"/>
        <v>9.6999999999999993</v>
      </c>
      <c r="AI123" s="35">
        <f t="shared" si="189"/>
        <v>10</v>
      </c>
      <c r="AJ123" s="35">
        <f t="shared" si="190"/>
        <v>0.8</v>
      </c>
      <c r="AK123" s="35">
        <f t="shared" si="191"/>
        <v>0</v>
      </c>
      <c r="AL123" s="35">
        <f t="shared" si="192"/>
        <v>0.4</v>
      </c>
      <c r="AM123" s="35">
        <f t="shared" si="193"/>
        <v>0</v>
      </c>
      <c r="AN123" s="35">
        <f t="shared" si="194"/>
        <v>5.2</v>
      </c>
      <c r="AO123" s="143">
        <f t="shared" si="195"/>
        <v>9.9</v>
      </c>
      <c r="AP123" s="143">
        <f t="shared" si="148"/>
        <v>6.7</v>
      </c>
      <c r="AQ123" s="143">
        <f t="shared" si="196"/>
        <v>0</v>
      </c>
      <c r="AR123" s="143">
        <f t="shared" si="197"/>
        <v>0.2</v>
      </c>
      <c r="AS123" s="35">
        <f t="shared" si="198"/>
        <v>3.6</v>
      </c>
      <c r="AT123" s="35">
        <f>IF('Indicator Data'!L126="No data","x",IF('Indicator Data'!CD126&lt;1000,"x",ROUND((IF('Indicator Data'!L126&gt;AT$195,10,IF('Indicator Data'!L126&lt;AT$194,0,10-(AT$195-'Indicator Data'!L126)/(AT$195-AT$194)*10))),1)))</f>
        <v>2.8</v>
      </c>
      <c r="AU123" s="143">
        <f t="shared" si="199"/>
        <v>3.2</v>
      </c>
      <c r="AV123" s="35">
        <f>IF('Indicator Data'!M126="No data","x",ROUND(IF('Indicator Data'!M126=0,0,IF(LOG('Indicator Data'!M126)&gt;AV$195,10,IF(LOG('Indicator Data'!M126)&lt;AV$194,0,10-(AV$195-LOG('Indicator Data'!M126))/(AV$195-AV$194)*10))),1))</f>
        <v>8.9</v>
      </c>
      <c r="AW123" s="36">
        <f>IF(AV123="x","x",'Indicator Data'!M126/'Indicator Data'!$CC126)</f>
        <v>0.56426362507907213</v>
      </c>
      <c r="AX123" s="35">
        <f t="shared" si="149"/>
        <v>6.3</v>
      </c>
      <c r="AY123" s="35">
        <f t="shared" si="150"/>
        <v>7.8</v>
      </c>
      <c r="AZ123" s="35" t="str">
        <f>IF('Indicator Data'!N126="No data","x",ROUND(IF('Indicator Data'!N126=0,0,IF(LOG('Indicator Data'!N126)&gt;AZ$195,10,IF(LOG('Indicator Data'!N126)&lt;AZ$194,0,10-(AZ$195-LOG('Indicator Data'!N126))/(AZ$195-AZ$194)*10))),1))</f>
        <v>x</v>
      </c>
      <c r="BA123" s="36" t="str">
        <f>IF(AZ123="x","x",'Indicator Data'!N126/'Indicator Data'!$CC126)</f>
        <v>x</v>
      </c>
      <c r="BB123" s="35" t="str">
        <f t="shared" si="151"/>
        <v>x</v>
      </c>
      <c r="BC123" s="35" t="str">
        <f t="shared" si="152"/>
        <v>x</v>
      </c>
      <c r="BD123" s="35" t="str">
        <f>IF('Indicator Data'!O126="No data","x",ROUND(IF('Indicator Data'!O126=0,0,IF(LOG('Indicator Data'!O126)&gt;BD$195,10,IF(LOG('Indicator Data'!O126)&lt;BD$194,0,10-(BD$195-LOG('Indicator Data'!O126))/(BD$195-BD$194)*10))),1))</f>
        <v>x</v>
      </c>
      <c r="BE123" s="36" t="str">
        <f>IF(BD123="x","x",'Indicator Data'!O126/'Indicator Data'!$CC126)</f>
        <v>x</v>
      </c>
      <c r="BF123" s="35" t="str">
        <f t="shared" si="153"/>
        <v>x</v>
      </c>
      <c r="BG123" s="35" t="str">
        <f t="shared" si="154"/>
        <v>x</v>
      </c>
      <c r="BH123" s="35" t="str">
        <f>IF('Indicator Data'!P126="No data","x",ROUND(IF('Indicator Data'!P126=0,0,IF(LOG('Indicator Data'!P126)&gt;BH$195,10,IF(LOG('Indicator Data'!P126)&lt;BH$194,0,10-(BH$195-LOG('Indicator Data'!P126))/(BH$195-BH$194)*10))),1))</f>
        <v>x</v>
      </c>
      <c r="BI123" s="36" t="str">
        <f>IF(BH123="x","x",'Indicator Data'!P126/'Indicator Data'!$CC126)</f>
        <v>x</v>
      </c>
      <c r="BJ123" s="35" t="str">
        <f t="shared" si="155"/>
        <v>x</v>
      </c>
      <c r="BK123" s="35" t="str">
        <f t="shared" si="156"/>
        <v>x</v>
      </c>
      <c r="BL123" s="35">
        <f t="shared" si="157"/>
        <v>7.8</v>
      </c>
      <c r="BM123" s="35">
        <f>ROUND(IF('Indicator Data'!Q126=0,0,IF(LOG('Indicator Data'!Q126)&gt;BM$195,10,IF(LOG('Indicator Data'!Q126)&lt;BM$194,0,10-(BM$195-LOG('Indicator Data'!Q126))/(BM$195-BM$194)*10))),1)</f>
        <v>9.1</v>
      </c>
      <c r="BN123" s="35">
        <f>ROUND(IF('Indicator Data'!R126=0,0,IF(LOG('Indicator Data'!R126)&gt;BN$195,10,IF(LOG('Indicator Data'!R126)&lt;BN$194,0,10-(BN$195-LOG('Indicator Data'!R126))/(BN$195-BN$194)*10))),1)</f>
        <v>0</v>
      </c>
      <c r="BO123" s="35">
        <f t="shared" si="158"/>
        <v>3.0333333333333332</v>
      </c>
      <c r="BP123" s="36">
        <f>'Indicator Data'!Q126/'Indicator Data'!$CC126</f>
        <v>0.80347721946079365</v>
      </c>
      <c r="BQ123" s="36">
        <f>'Indicator Data'!R126/'Indicator Data'!$CC126</f>
        <v>0</v>
      </c>
      <c r="BR123" s="35">
        <f t="shared" si="200"/>
        <v>8</v>
      </c>
      <c r="BS123" s="35">
        <f t="shared" si="201"/>
        <v>0</v>
      </c>
      <c r="BT123" s="35">
        <f t="shared" si="135"/>
        <v>2.6666666666666665</v>
      </c>
      <c r="BU123" s="35">
        <f t="shared" si="159"/>
        <v>2.9</v>
      </c>
      <c r="BV123" s="35">
        <f>ROUND(IF('Indicator Data'!S126=0,0,IF(LOG('Indicator Data'!S126)&gt;BV$195,10,IF(LOG('Indicator Data'!S126)&lt;BV$194,0,10-(BV$195-LOG('Indicator Data'!S126))/(BV$195-BV$194)*10))),1)</f>
        <v>8.8000000000000007</v>
      </c>
      <c r="BW123" s="35">
        <f>ROUND(IF('Indicator Data'!T126=0,0,IF(LOG('Indicator Data'!T126)&gt;BW$195,10,IF(LOG('Indicator Data'!T126)&lt;BW$194,0,10-(BW$195-LOG('Indicator Data'!T126))/(BW$195-BW$194)*10))),1)</f>
        <v>7.9</v>
      </c>
      <c r="BX123" s="35">
        <f t="shared" si="160"/>
        <v>8.2000000000000011</v>
      </c>
      <c r="BY123" s="36">
        <f>'Indicator Data'!S126/'Indicator Data'!$CC126</f>
        <v>0.51143490425672755</v>
      </c>
      <c r="BZ123" s="36">
        <f>'Indicator Data'!T126/'Indicator Data'!$CC126</f>
        <v>0.11719849767871574</v>
      </c>
      <c r="CA123" s="35">
        <f t="shared" si="202"/>
        <v>8.5</v>
      </c>
      <c r="CB123" s="35">
        <f t="shared" si="203"/>
        <v>1.2</v>
      </c>
      <c r="CC123" s="35">
        <f t="shared" si="161"/>
        <v>3.6333333333333329</v>
      </c>
      <c r="CD123" s="35">
        <f t="shared" si="162"/>
        <v>6.4</v>
      </c>
      <c r="CE123" s="35">
        <f t="shared" si="163"/>
        <v>4.9000000000000004</v>
      </c>
      <c r="CF123" s="35">
        <f>ROUND(IF('Indicator Data'!U126=0,0,IF(LOG('Indicator Data'!U126)&gt;CF$195,10,IF(LOG('Indicator Data'!U126)&lt;CF$194,0,10-(CF$195-LOG('Indicator Data'!U126))/(CF$195-CF$194)*10))),1)</f>
        <v>8.5</v>
      </c>
      <c r="CG123" s="36">
        <f>'Indicator Data'!U126/'Indicator Data'!$CC126</f>
        <v>0.32021394430329153</v>
      </c>
      <c r="CH123" s="35">
        <f t="shared" si="204"/>
        <v>3.6</v>
      </c>
      <c r="CI123" s="35">
        <f t="shared" si="164"/>
        <v>6.7</v>
      </c>
      <c r="CJ123" s="35">
        <f>ROUND(IF('Indicator Data'!V126=0,0,IF(LOG('Indicator Data'!V126)&gt;CJ$195,10,IF(LOG('Indicator Data'!V126)&lt;CJ$194,0,10-(CJ$195-LOG('Indicator Data'!V126))/(CJ$195-CJ$194)*10))),1)</f>
        <v>9</v>
      </c>
      <c r="CK123" s="36">
        <f>IF('Indicator Data'!V126/'Indicator Data'!$CC126&gt;1,1,'Indicator Data'!V126/'Indicator Data'!$CC126)</f>
        <v>0.70608540179374157</v>
      </c>
      <c r="CL123" s="35">
        <f t="shared" si="205"/>
        <v>7.1</v>
      </c>
      <c r="CM123" s="35">
        <f t="shared" si="165"/>
        <v>8.1999999999999993</v>
      </c>
      <c r="CN123" s="35">
        <f>ROUND(IF('Indicator Data'!W126=0,0,IF(LOG('Indicator Data'!W126)&gt;CN$195,10,IF(LOG('Indicator Data'!W126)&lt;CN$194,0,10-(CN$195-LOG('Indicator Data'!W126))/(CN$195-CN$194)*10))),1)</f>
        <v>9.1999999999999993</v>
      </c>
      <c r="CO123" s="36">
        <f>'Indicator Data'!W126/'Indicator Data'!$CC126</f>
        <v>0.89854310633477585</v>
      </c>
      <c r="CP123" s="35">
        <f t="shared" si="206"/>
        <v>9</v>
      </c>
      <c r="CQ123" s="35">
        <f t="shared" si="166"/>
        <v>9.1</v>
      </c>
      <c r="CR123" s="35">
        <f t="shared" si="207"/>
        <v>7.6</v>
      </c>
      <c r="CS123" s="35">
        <f>IF('Indicator Data'!BS126="No data","x",ROUND(IF('Indicator Data'!BS126&gt;CS$195,0,IF('Indicator Data'!BS126&lt;CS$194,10,(CS$195-'Indicator Data'!BS126)/(CS$195-CS$194)*10)),1))</f>
        <v>4.2</v>
      </c>
      <c r="CT123" s="35">
        <f>IF('Indicator Data'!BT126="No data","x",ROUND(IF('Indicator Data'!BT126&gt;CT$195,0,IF('Indicator Data'!BT126&lt;CT$194,10,(CT$195-'Indicator Data'!BT126)/(CT$195-CT$194)*10)),1))</f>
        <v>1.9</v>
      </c>
      <c r="CU123" s="35">
        <f>IF('Indicator Data'!AC126="No data","x",ROUND(IF('Indicator Data'!AC126&gt;CU$195,0,IF('Indicator Data'!AC126&lt;CU$194,10,(CU$195-'Indicator Data'!AC126)/(CU$195-CU$194)*10)),1))</f>
        <v>5.2</v>
      </c>
      <c r="CV123" s="35">
        <f t="shared" si="208"/>
        <v>3.8</v>
      </c>
      <c r="CW123" s="35">
        <f>IF('Indicator Data'!X126="No data","x",ROUND(IF(LOG('Indicator Data'!X126)&gt;CW$195,10,IF(LOG('Indicator Data'!X126)&lt;CW$194,0,10-(CW$195-LOG('Indicator Data'!X126))/(CW$195-CW$194)*10)),1))</f>
        <v>7.6</v>
      </c>
      <c r="CX123" s="35">
        <f>IF('Indicator Data'!Y126="No data","x",ROUND(IF('Indicator Data'!Y126&gt;CX$195,10,IF('Indicator Data'!Y126&lt;CX$194,0,10-(CX$195-'Indicator Data'!Y126)/(CX$195-CX$194)*10)),1))</f>
        <v>7.8</v>
      </c>
      <c r="CY123" s="35">
        <f>IF('Indicator Data'!Z126="No data","x",ROUND(IF('Indicator Data'!Z126&gt;CY$195,10,IF('Indicator Data'!Z126&lt;CY$194,0,10-(CY$195-'Indicator Data'!Z126)/(CY$195-CY$194)*10)),1))</f>
        <v>2</v>
      </c>
      <c r="CZ123" s="35">
        <f>IF('Indicator Data'!AA126="No data","x",ROUND(IF('Indicator Data'!AA126&gt;CZ$195,10,IF('Indicator Data'!AA126&lt;CZ$194,0,10-(CZ$195-'Indicator Data'!AA126)/(CZ$195-CZ$194)*10)),1))</f>
        <v>5.6</v>
      </c>
      <c r="DA123" s="35">
        <f t="shared" si="167"/>
        <v>5.8</v>
      </c>
      <c r="DB123" s="35">
        <f t="shared" si="168"/>
        <v>5.0999999999999996</v>
      </c>
      <c r="DC123" s="35">
        <f>IF('Indicator Data'!AF126="No data","x",ROUND(IF('Indicator Data'!AF126&gt;DC$195,10,IF('Indicator Data'!AF126&lt;DC$194,0,10-(DC$195-'Indicator Data'!AF126)/(DC$195-DC$194)*10)),1))</f>
        <v>5.5</v>
      </c>
      <c r="DD123" s="35">
        <f>IF('Indicator Data'!AG126="No data","x",ROUND(IF('Indicator Data'!AG126&gt;DD$195,10,IF('Indicator Data'!AG126&lt;DD$194,0,10-(DD$195-'Indicator Data'!AG126)/(DD$195-DD$194)*10)),1))</f>
        <v>2.9</v>
      </c>
      <c r="DE123" s="35">
        <f t="shared" si="169"/>
        <v>5.2</v>
      </c>
      <c r="DF123" s="35">
        <f>IF('Indicator Data'!AB126="No data","x",ROUND(IF('Indicator Data'!AB126&gt;DF$195,10,IF('Indicator Data'!AB126&lt;DF$194,0,10-(DF$195-'Indicator Data'!AB126)/(DF$195-DF$194)*10)),1))</f>
        <v>7.2</v>
      </c>
      <c r="DG123" s="35">
        <f t="shared" si="170"/>
        <v>4.5999999999999996</v>
      </c>
      <c r="DH123" s="144">
        <f>IF('Indicator Data'!AD126="No data","x",'Indicator Data'!AD126/'Indicator Data'!$CB126)</f>
        <v>6.8940290233576718E-4</v>
      </c>
      <c r="DI123" s="35">
        <f t="shared" si="171"/>
        <v>3.1</v>
      </c>
      <c r="DJ123" s="35">
        <f>IF('Indicator Data'!AE126="No data","x",ROUND(IF('Indicator Data'!AE126&gt;DJ$195,0,IF('Indicator Data'!AE126&lt;DJ$194,10,(DJ$195-'Indicator Data'!AE126)/(DJ$195-DJ$194)*10)),1))</f>
        <v>8</v>
      </c>
      <c r="DK123" s="35">
        <f t="shared" si="172"/>
        <v>5.6</v>
      </c>
      <c r="DL123" s="35">
        <f t="shared" si="173"/>
        <v>5.0999999999999996</v>
      </c>
      <c r="DM123" s="37">
        <f t="shared" si="209"/>
        <v>6.6</v>
      </c>
      <c r="DN123" s="38">
        <f t="shared" si="210"/>
        <v>5.8</v>
      </c>
      <c r="DO123" s="35">
        <f>ROUND(IF('Indicator Data'!AH126=0,0,IF('Indicator Data'!AH126&gt;DO$195,10,IF('Indicator Data'!AH126&lt;DO$194,0,10-(DO$195-'Indicator Data'!AH126)/(DO$195-DO$194)*10))),1)</f>
        <v>6.1</v>
      </c>
      <c r="DP123" s="35">
        <f>ROUND(IF('Indicator Data'!AI126=0,0,IF(LOG('Indicator Data'!AI126)&gt;LOG(DP$195),10,IF(LOG('Indicator Data'!AI126)&lt;LOG(DP$194),0,10-(LOG(DP$195)-LOG('Indicator Data'!AI126))/(LOG(DP$195)-LOG(DP$194))*10))),1)</f>
        <v>6.1</v>
      </c>
      <c r="DQ123" s="37">
        <f t="shared" si="211"/>
        <v>6.1</v>
      </c>
      <c r="DR123" s="35">
        <f>'Indicator Data'!AJ126</f>
        <v>0</v>
      </c>
      <c r="DS123" s="35">
        <f>'Indicator Data'!AK126</f>
        <v>0</v>
      </c>
      <c r="DT123" s="37">
        <f t="shared" si="212"/>
        <v>0</v>
      </c>
      <c r="DU123" s="38">
        <f t="shared" si="213"/>
        <v>4.3</v>
      </c>
      <c r="DV123" s="13"/>
      <c r="DW123" s="83"/>
    </row>
    <row r="124" spans="1:127" s="2" customFormat="1" x14ac:dyDescent="0.3">
      <c r="A124" s="98" t="str">
        <f>'Indicator Data'!A127</f>
        <v>Netherlands</v>
      </c>
      <c r="B124" s="39" t="str">
        <f>'Indicator Data'!B127</f>
        <v>NLD</v>
      </c>
      <c r="C124" s="35">
        <f>ROUND(IF('Indicator Data'!C127=0,0.1,IF(LOG('Indicator Data'!C127)&gt;C$195,10,IF(LOG('Indicator Data'!C127)&lt;C$194,0,10-(C$195-LOG('Indicator Data'!C127))/(C$195-C$194)*10))),1)</f>
        <v>6.4</v>
      </c>
      <c r="D124" s="35">
        <f>ROUND(IF('Indicator Data'!D127=0,0.1,IF(LOG('Indicator Data'!D127)&gt;D$195,10,IF(LOG('Indicator Data'!D127)&lt;D$194,0,10-(D$195-LOG('Indicator Data'!D127))/(D$195-D$194)*10))),1)</f>
        <v>0.1</v>
      </c>
      <c r="E124" s="35">
        <f t="shared" si="174"/>
        <v>3.9</v>
      </c>
      <c r="F124" s="35">
        <f>IF('Indicator Data'!E127="No data",0.1,(ROUND(IF('Indicator Data'!E127=0,0,IF(LOG('Indicator Data'!E127)&gt;F$195,10,IF(LOG('Indicator Data'!E127)&lt;F$194,0,10-(F$195-LOG('Indicator Data'!E127))/(F$195-F$194)*10))),1)))</f>
        <v>7.4</v>
      </c>
      <c r="G124" s="35">
        <f>ROUND(IF('Indicator Data'!F127=0,0,IF(LOG('Indicator Data'!F127)&gt;G$195,10,IF(LOG('Indicator Data'!F127)&lt;G$194,0,10-(G$195-LOG('Indicator Data'!F127))/(G$195-G$194)*10))),1)</f>
        <v>0</v>
      </c>
      <c r="H124" s="35">
        <f>ROUND(IF('Indicator Data'!G127=0,0,IF(LOG('Indicator Data'!G127)&gt;H$195,10,IF(LOG('Indicator Data'!G127)&lt;H$194,0,10-(H$195-LOG('Indicator Data'!G127))/(H$195-H$194)*10))),1)</f>
        <v>0</v>
      </c>
      <c r="I124" s="35">
        <f>ROUND(IF('Indicator Data'!H127=0,0,IF(LOG('Indicator Data'!H127)&gt;I$195,10,IF(LOG('Indicator Data'!H127)&lt;I$194,0,10-(I$195-LOG('Indicator Data'!H127))/(I$195-I$194)*10))),1)</f>
        <v>0</v>
      </c>
      <c r="J124" s="35">
        <f t="shared" si="175"/>
        <v>0</v>
      </c>
      <c r="K124" s="35">
        <f>ROUND(IF('Indicator Data'!I127=0,0,IF(LOG('Indicator Data'!I127)&gt;K$195,10,IF(LOG('Indicator Data'!I127)&lt;K$194,0,10-(K$195-LOG('Indicator Data'!I127))/(K$195-K$194)*10))),1)</f>
        <v>0</v>
      </c>
      <c r="L124" s="35">
        <f t="shared" si="176"/>
        <v>0</v>
      </c>
      <c r="M124" s="35">
        <f>ROUND(IF('Indicator Data'!J127=0,0,IF(LOG('Indicator Data'!J127)&gt;M$195,10,IF(LOG('Indicator Data'!J127)&lt;M$194,0,10-(M$195-LOG('Indicator Data'!J127))/(M$195-M$194)*10))),1)</f>
        <v>0</v>
      </c>
      <c r="N124" s="36">
        <f>'Indicator Data'!C127/'Indicator Data'!$CC127</f>
        <v>2.0637870819763908E-4</v>
      </c>
      <c r="O124" s="36">
        <f>'Indicator Data'!D127/'Indicator Data'!$CC127</f>
        <v>0</v>
      </c>
      <c r="P124" s="36">
        <f>IF(F124=0.1,"x",'Indicator Data'!E127/'Indicator Data'!$CC127)</f>
        <v>5.2539940095622751E-3</v>
      </c>
      <c r="Q124" s="36">
        <f>'Indicator Data'!F127/'Indicator Data'!$CC127</f>
        <v>0</v>
      </c>
      <c r="R124" s="36">
        <f>'Indicator Data'!G127/'Indicator Data'!$CC127</f>
        <v>0</v>
      </c>
      <c r="S124" s="36">
        <f>'Indicator Data'!H127/'Indicator Data'!$CC127</f>
        <v>0</v>
      </c>
      <c r="T124" s="36">
        <f>'Indicator Data'!I127/'Indicator Data'!$CC127</f>
        <v>0</v>
      </c>
      <c r="U124" s="36">
        <f>'Indicator Data'!J127/'Indicator Data'!$CC127</f>
        <v>0</v>
      </c>
      <c r="V124" s="35">
        <f t="shared" si="177"/>
        <v>1</v>
      </c>
      <c r="W124" s="35">
        <f t="shared" si="178"/>
        <v>0</v>
      </c>
      <c r="X124" s="35">
        <f t="shared" si="179"/>
        <v>0.5</v>
      </c>
      <c r="Y124" s="35">
        <f t="shared" si="180"/>
        <v>3.5</v>
      </c>
      <c r="Z124" s="35">
        <f t="shared" si="181"/>
        <v>0</v>
      </c>
      <c r="AA124" s="35">
        <f t="shared" si="182"/>
        <v>0</v>
      </c>
      <c r="AB124" s="35">
        <f t="shared" si="183"/>
        <v>0</v>
      </c>
      <c r="AC124" s="35">
        <f t="shared" si="184"/>
        <v>0</v>
      </c>
      <c r="AD124" s="35">
        <f t="shared" si="185"/>
        <v>0</v>
      </c>
      <c r="AE124" s="35">
        <f t="shared" si="186"/>
        <v>0</v>
      </c>
      <c r="AF124" s="35">
        <f t="shared" si="187"/>
        <v>0</v>
      </c>
      <c r="AG124" s="35">
        <f>ROUND(IF('Indicator Data'!K127=0,0,IF('Indicator Data'!K127&gt;AG$195,10,IF('Indicator Data'!K127&lt;AG$194,0,10-(AG$195-'Indicator Data'!K127)/(AG$195-AG$194)*10))),1)</f>
        <v>0</v>
      </c>
      <c r="AH124" s="35">
        <f t="shared" si="188"/>
        <v>3.7</v>
      </c>
      <c r="AI124" s="35">
        <f t="shared" si="189"/>
        <v>0.1</v>
      </c>
      <c r="AJ124" s="35">
        <f t="shared" si="190"/>
        <v>0</v>
      </c>
      <c r="AK124" s="35">
        <f t="shared" si="191"/>
        <v>0</v>
      </c>
      <c r="AL124" s="35">
        <f t="shared" si="192"/>
        <v>0</v>
      </c>
      <c r="AM124" s="35">
        <f t="shared" si="193"/>
        <v>0</v>
      </c>
      <c r="AN124" s="35">
        <f t="shared" si="194"/>
        <v>0</v>
      </c>
      <c r="AO124" s="143">
        <f t="shared" si="195"/>
        <v>2.4</v>
      </c>
      <c r="AP124" s="143">
        <f t="shared" si="148"/>
        <v>5.8</v>
      </c>
      <c r="AQ124" s="143">
        <f t="shared" si="196"/>
        <v>0</v>
      </c>
      <c r="AR124" s="143">
        <f t="shared" si="197"/>
        <v>0</v>
      </c>
      <c r="AS124" s="35">
        <f t="shared" si="198"/>
        <v>0</v>
      </c>
      <c r="AT124" s="35">
        <f>IF('Indicator Data'!L127="No data","x",IF('Indicator Data'!CD127&lt;1000,"x",ROUND((IF('Indicator Data'!L127&gt;AT$195,10,IF('Indicator Data'!L127&lt;AT$194,0,10-(AT$195-'Indicator Data'!L127)/(AT$195-AT$194)*10))),1)))</f>
        <v>0.9</v>
      </c>
      <c r="AU124" s="143">
        <f t="shared" si="199"/>
        <v>0.5</v>
      </c>
      <c r="AV124" s="35">
        <f>IF('Indicator Data'!M127="No data","x",ROUND(IF('Indicator Data'!M127=0,0,IF(LOG('Indicator Data'!M127)&gt;AV$195,10,IF(LOG('Indicator Data'!M127)&lt;AV$194,0,10-(AV$195-LOG('Indicator Data'!M127))/(AV$195-AV$194)*10))),1))</f>
        <v>0</v>
      </c>
      <c r="AW124" s="36">
        <f>IF(AV124="x","x",'Indicator Data'!M127/'Indicator Data'!$CC127)</f>
        <v>0</v>
      </c>
      <c r="AX124" s="35">
        <f t="shared" si="149"/>
        <v>0</v>
      </c>
      <c r="AY124" s="35">
        <f t="shared" si="150"/>
        <v>0</v>
      </c>
      <c r="AZ124" s="35" t="str">
        <f>IF('Indicator Data'!N127="No data","x",ROUND(IF('Indicator Data'!N127=0,0,IF(LOG('Indicator Data'!N127)&gt;AZ$195,10,IF(LOG('Indicator Data'!N127)&lt;AZ$194,0,10-(AZ$195-LOG('Indicator Data'!N127))/(AZ$195-AZ$194)*10))),1))</f>
        <v>x</v>
      </c>
      <c r="BA124" s="36" t="str">
        <f>IF(AZ124="x","x",'Indicator Data'!N127/'Indicator Data'!$CC127)</f>
        <v>x</v>
      </c>
      <c r="BB124" s="35" t="str">
        <f t="shared" si="151"/>
        <v>x</v>
      </c>
      <c r="BC124" s="35" t="str">
        <f t="shared" si="152"/>
        <v>x</v>
      </c>
      <c r="BD124" s="35" t="str">
        <f>IF('Indicator Data'!O127="No data","x",ROUND(IF('Indicator Data'!O127=0,0,IF(LOG('Indicator Data'!O127)&gt;BD$195,10,IF(LOG('Indicator Data'!O127)&lt;BD$194,0,10-(BD$195-LOG('Indicator Data'!O127))/(BD$195-BD$194)*10))),1))</f>
        <v>x</v>
      </c>
      <c r="BE124" s="36" t="str">
        <f>IF(BD124="x","x",'Indicator Data'!O127/'Indicator Data'!$CC127)</f>
        <v>x</v>
      </c>
      <c r="BF124" s="35" t="str">
        <f t="shared" si="153"/>
        <v>x</v>
      </c>
      <c r="BG124" s="35" t="str">
        <f t="shared" si="154"/>
        <v>x</v>
      </c>
      <c r="BH124" s="35" t="str">
        <f>IF('Indicator Data'!P127="No data","x",ROUND(IF('Indicator Data'!P127=0,0,IF(LOG('Indicator Data'!P127)&gt;BH$195,10,IF(LOG('Indicator Data'!P127)&lt;BH$194,0,10-(BH$195-LOG('Indicator Data'!P127))/(BH$195-BH$194)*10))),1))</f>
        <v>x</v>
      </c>
      <c r="BI124" s="36" t="str">
        <f>IF(BH124="x","x",'Indicator Data'!P127/'Indicator Data'!$CC127)</f>
        <v>x</v>
      </c>
      <c r="BJ124" s="35" t="str">
        <f t="shared" si="155"/>
        <v>x</v>
      </c>
      <c r="BK124" s="35" t="str">
        <f t="shared" si="156"/>
        <v>x</v>
      </c>
      <c r="BL124" s="35">
        <f t="shared" si="157"/>
        <v>0</v>
      </c>
      <c r="BM124" s="35">
        <f>ROUND(IF('Indicator Data'!Q127=0,0,IF(LOG('Indicator Data'!Q127)&gt;BM$195,10,IF(LOG('Indicator Data'!Q127)&lt;BM$194,0,10-(BM$195-LOG('Indicator Data'!Q127))/(BM$195-BM$194)*10))),1)</f>
        <v>0</v>
      </c>
      <c r="BN124" s="35">
        <f>ROUND(IF('Indicator Data'!R127=0,0,IF(LOG('Indicator Data'!R127)&gt;BN$195,10,IF(LOG('Indicator Data'!R127)&lt;BN$194,0,10-(BN$195-LOG('Indicator Data'!R127))/(BN$195-BN$194)*10))),1)</f>
        <v>0</v>
      </c>
      <c r="BO124" s="35">
        <f t="shared" si="158"/>
        <v>0</v>
      </c>
      <c r="BP124" s="36">
        <f>'Indicator Data'!Q127/'Indicator Data'!$CC127</f>
        <v>0</v>
      </c>
      <c r="BQ124" s="36">
        <f>'Indicator Data'!R127/'Indicator Data'!$CC127</f>
        <v>0</v>
      </c>
      <c r="BR124" s="35">
        <f t="shared" si="200"/>
        <v>0</v>
      </c>
      <c r="BS124" s="35">
        <f t="shared" si="201"/>
        <v>0</v>
      </c>
      <c r="BT124" s="35">
        <f t="shared" si="135"/>
        <v>0</v>
      </c>
      <c r="BU124" s="35">
        <f t="shared" si="159"/>
        <v>0</v>
      </c>
      <c r="BV124" s="35">
        <f>ROUND(IF('Indicator Data'!S127=0,0,IF(LOG('Indicator Data'!S127)&gt;BV$195,10,IF(LOG('Indicator Data'!S127)&lt;BV$194,0,10-(BV$195-LOG('Indicator Data'!S127))/(BV$195-BV$194)*10))),1)</f>
        <v>0</v>
      </c>
      <c r="BW124" s="35">
        <f>ROUND(IF('Indicator Data'!T127=0,0,IF(LOG('Indicator Data'!T127)&gt;BW$195,10,IF(LOG('Indicator Data'!T127)&lt;BW$194,0,10-(BW$195-LOG('Indicator Data'!T127))/(BW$195-BW$194)*10))),1)</f>
        <v>0</v>
      </c>
      <c r="BX124" s="35">
        <f t="shared" si="160"/>
        <v>0</v>
      </c>
      <c r="BY124" s="36">
        <f>'Indicator Data'!S127/'Indicator Data'!$CC127</f>
        <v>0</v>
      </c>
      <c r="BZ124" s="36">
        <f>'Indicator Data'!T127/'Indicator Data'!$CC127</f>
        <v>0</v>
      </c>
      <c r="CA124" s="35">
        <f t="shared" si="202"/>
        <v>0</v>
      </c>
      <c r="CB124" s="35">
        <f t="shared" si="203"/>
        <v>0</v>
      </c>
      <c r="CC124" s="35">
        <f t="shared" si="161"/>
        <v>0</v>
      </c>
      <c r="CD124" s="35">
        <f t="shared" si="162"/>
        <v>0</v>
      </c>
      <c r="CE124" s="35">
        <f t="shared" si="163"/>
        <v>0</v>
      </c>
      <c r="CF124" s="35">
        <f>ROUND(IF('Indicator Data'!U127=0,0,IF(LOG('Indicator Data'!U127)&gt;CF$195,10,IF(LOG('Indicator Data'!U127)&lt;CF$194,0,10-(CF$195-LOG('Indicator Data'!U127))/(CF$195-CF$194)*10))),1)</f>
        <v>0</v>
      </c>
      <c r="CG124" s="36">
        <f>'Indicator Data'!U127/'Indicator Data'!$CC127</f>
        <v>0</v>
      </c>
      <c r="CH124" s="35">
        <f t="shared" si="204"/>
        <v>0</v>
      </c>
      <c r="CI124" s="35">
        <f t="shared" si="164"/>
        <v>0</v>
      </c>
      <c r="CJ124" s="35">
        <f>ROUND(IF('Indicator Data'!V127=0,0,IF(LOG('Indicator Data'!V127)&gt;CJ$195,10,IF(LOG('Indicator Data'!V127)&lt;CJ$194,0,10-(CJ$195-LOG('Indicator Data'!V127))/(CJ$195-CJ$194)*10))),1)</f>
        <v>0</v>
      </c>
      <c r="CK124" s="36">
        <f>IF('Indicator Data'!V127/'Indicator Data'!$CC127&gt;1,1,'Indicator Data'!V127/'Indicator Data'!$CC127)</f>
        <v>0</v>
      </c>
      <c r="CL124" s="35">
        <f t="shared" si="205"/>
        <v>0</v>
      </c>
      <c r="CM124" s="35">
        <f t="shared" si="165"/>
        <v>0</v>
      </c>
      <c r="CN124" s="35">
        <f>ROUND(IF('Indicator Data'!W127=0,0,IF(LOG('Indicator Data'!W127)&gt;CN$195,10,IF(LOG('Indicator Data'!W127)&lt;CN$194,0,10-(CN$195-LOG('Indicator Data'!W127))/(CN$195-CN$194)*10))),1)</f>
        <v>0</v>
      </c>
      <c r="CO124" s="36">
        <f>'Indicator Data'!W127/'Indicator Data'!$CC127</f>
        <v>0</v>
      </c>
      <c r="CP124" s="35">
        <f t="shared" si="206"/>
        <v>0</v>
      </c>
      <c r="CQ124" s="35">
        <f t="shared" si="166"/>
        <v>0</v>
      </c>
      <c r="CR124" s="35">
        <f t="shared" si="207"/>
        <v>0</v>
      </c>
      <c r="CS124" s="35">
        <f>IF('Indicator Data'!BS127="No data","x",ROUND(IF('Indicator Data'!BS127&gt;CS$195,0,IF('Indicator Data'!BS127&lt;CS$194,10,(CS$195-'Indicator Data'!BS127)/(CS$195-CS$194)*10)),1))</f>
        <v>0.3</v>
      </c>
      <c r="CT124" s="35">
        <f>IF('Indicator Data'!BT127="No data","x",ROUND(IF('Indicator Data'!BT127&gt;CT$195,0,IF('Indicator Data'!BT127&lt;CT$194,10,(CT$195-'Indicator Data'!BT127)/(CT$195-CT$194)*10)),1))</f>
        <v>0</v>
      </c>
      <c r="CU124" s="35" t="str">
        <f>IF('Indicator Data'!AC127="No data","x",ROUND(IF('Indicator Data'!AC127&gt;CU$195,0,IF('Indicator Data'!AC127&lt;CU$194,10,(CU$195-'Indicator Data'!AC127)/(CU$195-CU$194)*10)),1))</f>
        <v>x</v>
      </c>
      <c r="CV124" s="35">
        <f t="shared" si="208"/>
        <v>0.2</v>
      </c>
      <c r="CW124" s="35">
        <f>IF('Indicator Data'!X127="No data","x",ROUND(IF(LOG('Indicator Data'!X127)&gt;CW$195,10,IF(LOG('Indicator Data'!X127)&lt;CW$194,0,10-(CW$195-LOG('Indicator Data'!X127))/(CW$195-CW$194)*10)),1))</f>
        <v>9</v>
      </c>
      <c r="CX124" s="35">
        <f>IF('Indicator Data'!Y127="No data","x",ROUND(IF('Indicator Data'!Y127&gt;CX$195,10,IF('Indicator Data'!Y127&lt;CX$194,0,10-(CX$195-'Indicator Data'!Y127)/(CX$195-CX$194)*10)),1))</f>
        <v>2.2000000000000002</v>
      </c>
      <c r="CY124" s="35">
        <f>IF('Indicator Data'!Z127="No data","x",ROUND(IF('Indicator Data'!Z127&gt;CY$195,10,IF('Indicator Data'!Z127&lt;CY$194,0,10-(CY$195-'Indicator Data'!Z127)/(CY$195-CY$194)*10)),1))</f>
        <v>9.1999999999999993</v>
      </c>
      <c r="CZ124" s="35">
        <f>IF('Indicator Data'!AA127="No data","x",ROUND(IF('Indicator Data'!AA127&gt;CZ$195,10,IF('Indicator Data'!AA127&lt;CZ$194,0,10-(CZ$195-'Indicator Data'!AA127)/(CZ$195-CZ$194)*10)),1))</f>
        <v>0.6</v>
      </c>
      <c r="DA124" s="35">
        <f t="shared" si="167"/>
        <v>5.3</v>
      </c>
      <c r="DB124" s="35">
        <f t="shared" si="168"/>
        <v>3.6</v>
      </c>
      <c r="DC124" s="35" t="str">
        <f>IF('Indicator Data'!AF127="No data","x",ROUND(IF('Indicator Data'!AF127&gt;DC$195,10,IF('Indicator Data'!AF127&lt;DC$194,0,10-(DC$195-'Indicator Data'!AF127)/(DC$195-DC$194)*10)),1))</f>
        <v>x</v>
      </c>
      <c r="DD124" s="35">
        <f>IF('Indicator Data'!AG127="No data","x",ROUND(IF('Indicator Data'!AG127&gt;DD$195,10,IF('Indicator Data'!AG127&lt;DD$194,0,10-(DD$195-'Indicator Data'!AG127)/(DD$195-DD$194)*10)),1))</f>
        <v>0</v>
      </c>
      <c r="DE124" s="35">
        <f t="shared" si="169"/>
        <v>4.2</v>
      </c>
      <c r="DF124" s="35">
        <f>IF('Indicator Data'!AB127="No data","x",ROUND(IF('Indicator Data'!AB127&gt;DF$195,10,IF('Indicator Data'!AB127&lt;DF$194,0,10-(DF$195-'Indicator Data'!AB127)/(DF$195-DF$194)*10)),1))</f>
        <v>0</v>
      </c>
      <c r="DG124" s="35">
        <f t="shared" si="170"/>
        <v>0.1</v>
      </c>
      <c r="DH124" s="144">
        <f>IF('Indicator Data'!AD127="No data","x",'Indicator Data'!AD127/'Indicator Data'!$CB127)</f>
        <v>3.7438269895551606E-4</v>
      </c>
      <c r="DI124" s="35">
        <f t="shared" si="171"/>
        <v>6.3</v>
      </c>
      <c r="DJ124" s="35">
        <f>IF('Indicator Data'!AE127="No data","x",ROUND(IF('Indicator Data'!AE127&gt;DJ$195,0,IF('Indicator Data'!AE127&lt;DJ$194,10,(DJ$195-'Indicator Data'!AE127)/(DJ$195-DJ$194)*10)),1))</f>
        <v>2</v>
      </c>
      <c r="DK124" s="35">
        <f t="shared" si="172"/>
        <v>4.2</v>
      </c>
      <c r="DL124" s="35">
        <f t="shared" si="173"/>
        <v>2.8</v>
      </c>
      <c r="DM124" s="37">
        <f t="shared" si="209"/>
        <v>1.7</v>
      </c>
      <c r="DN124" s="38">
        <f t="shared" si="210"/>
        <v>2</v>
      </c>
      <c r="DO124" s="35">
        <f>ROUND(IF('Indicator Data'!AH127=0,0,IF('Indicator Data'!AH127&gt;DO$195,10,IF('Indicator Data'!AH127&lt;DO$194,0,10-(DO$195-'Indicator Data'!AH127)/(DO$195-DO$194)*10))),1)</f>
        <v>0</v>
      </c>
      <c r="DP124" s="35">
        <f>ROUND(IF('Indicator Data'!AI127=0,0,IF(LOG('Indicator Data'!AI127)&gt;LOG(DP$195),10,IF(LOG('Indicator Data'!AI127)&lt;LOG(DP$194),0,10-(LOG(DP$195)-LOG('Indicator Data'!AI127))/(LOG(DP$195)-LOG(DP$194))*10))),1)</f>
        <v>0</v>
      </c>
      <c r="DQ124" s="37">
        <f t="shared" si="211"/>
        <v>0</v>
      </c>
      <c r="DR124" s="35">
        <f>'Indicator Data'!AJ127</f>
        <v>0</v>
      </c>
      <c r="DS124" s="35">
        <f>'Indicator Data'!AK127</f>
        <v>0</v>
      </c>
      <c r="DT124" s="37">
        <f t="shared" si="212"/>
        <v>0</v>
      </c>
      <c r="DU124" s="38">
        <f t="shared" si="213"/>
        <v>0</v>
      </c>
      <c r="DV124" s="13"/>
      <c r="DW124" s="83"/>
    </row>
    <row r="125" spans="1:127" s="2" customFormat="1" x14ac:dyDescent="0.3">
      <c r="A125" s="98" t="str">
        <f>'Indicator Data'!A128</f>
        <v>New Zealand</v>
      </c>
      <c r="B125" s="39" t="str">
        <f>'Indicator Data'!B128</f>
        <v>NZL</v>
      </c>
      <c r="C125" s="35">
        <f>ROUND(IF('Indicator Data'!C128=0,0.1,IF(LOG('Indicator Data'!C128)&gt;C$195,10,IF(LOG('Indicator Data'!C128)&lt;C$194,0,10-(C$195-LOG('Indicator Data'!C128))/(C$195-C$194)*10))),1)</f>
        <v>7.2</v>
      </c>
      <c r="D125" s="35">
        <f>ROUND(IF('Indicator Data'!D128=0,0.1,IF(LOG('Indicator Data'!D128)&gt;D$195,10,IF(LOG('Indicator Data'!D128)&lt;D$194,0,10-(D$195-LOG('Indicator Data'!D128))/(D$195-D$194)*10))),1)</f>
        <v>7.6</v>
      </c>
      <c r="E125" s="35">
        <f t="shared" si="174"/>
        <v>7.4</v>
      </c>
      <c r="F125" s="35">
        <f>IF('Indicator Data'!E128="No data",0.1,(ROUND(IF('Indicator Data'!E128=0,0,IF(LOG('Indicator Data'!E128)&gt;F$195,10,IF(LOG('Indicator Data'!E128)&lt;F$194,0,10-(F$195-LOG('Indicator Data'!E128))/(F$195-F$194)*10))),1)))</f>
        <v>5.3</v>
      </c>
      <c r="G125" s="35">
        <f>ROUND(IF('Indicator Data'!F128=0,0,IF(LOG('Indicator Data'!F128)&gt;G$195,10,IF(LOG('Indicator Data'!F128)&lt;G$194,0,10-(G$195-LOG('Indicator Data'!F128))/(G$195-G$194)*10))),1)</f>
        <v>6.1</v>
      </c>
      <c r="H125" s="35">
        <f>ROUND(IF('Indicator Data'!G128=0,0,IF(LOG('Indicator Data'!G128)&gt;H$195,10,IF(LOG('Indicator Data'!G128)&lt;H$194,0,10-(H$195-LOG('Indicator Data'!G128))/(H$195-H$194)*10))),1)</f>
        <v>4.9000000000000004</v>
      </c>
      <c r="I125" s="35">
        <f>ROUND(IF('Indicator Data'!H128=0,0,IF(LOG('Indicator Data'!H128)&gt;I$195,10,IF(LOG('Indicator Data'!H128)&lt;I$194,0,10-(I$195-LOG('Indicator Data'!H128))/(I$195-I$194)*10))),1)</f>
        <v>0</v>
      </c>
      <c r="J125" s="35">
        <f t="shared" si="175"/>
        <v>2.8</v>
      </c>
      <c r="K125" s="35">
        <f>ROUND(IF('Indicator Data'!I128=0,0,IF(LOG('Indicator Data'!I128)&gt;K$195,10,IF(LOG('Indicator Data'!I128)&lt;K$194,0,10-(K$195-LOG('Indicator Data'!I128))/(K$195-K$194)*10))),1)</f>
        <v>5.7</v>
      </c>
      <c r="L125" s="35">
        <f t="shared" si="176"/>
        <v>4.4000000000000004</v>
      </c>
      <c r="M125" s="35">
        <f>ROUND(IF('Indicator Data'!J128=0,0,IF(LOG('Indicator Data'!J128)&gt;M$195,10,IF(LOG('Indicator Data'!J128)&lt;M$194,0,10-(M$195-LOG('Indicator Data'!J128))/(M$195-M$194)*10))),1)</f>
        <v>0</v>
      </c>
      <c r="N125" s="36">
        <f>'Indicator Data'!C128/'Indicator Data'!$CC128</f>
        <v>1.6121157579495424E-3</v>
      </c>
      <c r="O125" s="36">
        <f>'Indicator Data'!D128/'Indicator Data'!$CC128</f>
        <v>4.3378111158837163E-4</v>
      </c>
      <c r="P125" s="36">
        <f>IF(F125=0.1,"x",'Indicator Data'!E128/'Indicator Data'!$CC128)</f>
        <v>2.8400882538821685E-3</v>
      </c>
      <c r="Q125" s="36">
        <f>'Indicator Data'!F128/'Indicator Data'!$CC128</f>
        <v>1.0691337534553186E-5</v>
      </c>
      <c r="R125" s="36">
        <f>'Indicator Data'!G128/'Indicator Data'!$CC128</f>
        <v>1.9854517783490697E-3</v>
      </c>
      <c r="S125" s="36">
        <f>'Indicator Data'!H128/'Indicator Data'!$CC128</f>
        <v>0</v>
      </c>
      <c r="T125" s="36">
        <f>'Indicator Data'!I128/'Indicator Data'!$CC128</f>
        <v>1.5620073728184404E-3</v>
      </c>
      <c r="U125" s="36">
        <f>'Indicator Data'!J128/'Indicator Data'!$CC128</f>
        <v>0</v>
      </c>
      <c r="V125" s="35">
        <f t="shared" si="177"/>
        <v>8.1</v>
      </c>
      <c r="W125" s="35">
        <f t="shared" si="178"/>
        <v>4.3</v>
      </c>
      <c r="X125" s="35">
        <f t="shared" si="179"/>
        <v>6.6</v>
      </c>
      <c r="Y125" s="35">
        <f t="shared" si="180"/>
        <v>1.9</v>
      </c>
      <c r="Z125" s="35">
        <f t="shared" si="181"/>
        <v>7.8</v>
      </c>
      <c r="AA125" s="35">
        <f t="shared" si="182"/>
        <v>1.1000000000000001</v>
      </c>
      <c r="AB125" s="35">
        <f t="shared" si="183"/>
        <v>0</v>
      </c>
      <c r="AC125" s="35">
        <f t="shared" si="184"/>
        <v>0.6</v>
      </c>
      <c r="AD125" s="35">
        <f t="shared" si="185"/>
        <v>1.6</v>
      </c>
      <c r="AE125" s="35">
        <f t="shared" si="186"/>
        <v>1.1000000000000001</v>
      </c>
      <c r="AF125" s="35">
        <f t="shared" si="187"/>
        <v>0</v>
      </c>
      <c r="AG125" s="35">
        <f>ROUND(IF('Indicator Data'!K128=0,0,IF('Indicator Data'!K128&gt;AG$195,10,IF('Indicator Data'!K128&lt;AG$194,0,10-(AG$195-'Indicator Data'!K128)/(AG$195-AG$194)*10))),1)</f>
        <v>1.9</v>
      </c>
      <c r="AH125" s="35">
        <f t="shared" si="188"/>
        <v>7.7</v>
      </c>
      <c r="AI125" s="35">
        <f t="shared" si="189"/>
        <v>6</v>
      </c>
      <c r="AJ125" s="35">
        <f t="shared" si="190"/>
        <v>3</v>
      </c>
      <c r="AK125" s="35">
        <f t="shared" si="191"/>
        <v>0</v>
      </c>
      <c r="AL125" s="35">
        <f t="shared" si="192"/>
        <v>1.6</v>
      </c>
      <c r="AM125" s="35">
        <f t="shared" si="193"/>
        <v>3.7</v>
      </c>
      <c r="AN125" s="35">
        <f t="shared" si="194"/>
        <v>0</v>
      </c>
      <c r="AO125" s="143">
        <f t="shared" si="195"/>
        <v>7</v>
      </c>
      <c r="AP125" s="143">
        <f t="shared" si="148"/>
        <v>3.8</v>
      </c>
      <c r="AQ125" s="143">
        <f t="shared" si="196"/>
        <v>7</v>
      </c>
      <c r="AR125" s="143">
        <f t="shared" si="197"/>
        <v>2.9</v>
      </c>
      <c r="AS125" s="35">
        <f t="shared" si="198"/>
        <v>1</v>
      </c>
      <c r="AT125" s="35">
        <f>IF('Indicator Data'!L128="No data","x",IF('Indicator Data'!CD128&lt;1000,"x",ROUND((IF('Indicator Data'!L128&gt;AT$195,10,IF('Indicator Data'!L128&lt;AT$194,0,10-(AT$195-'Indicator Data'!L128)/(AT$195-AT$194)*10))),1)))</f>
        <v>2.8</v>
      </c>
      <c r="AU125" s="143">
        <f t="shared" si="199"/>
        <v>1.9</v>
      </c>
      <c r="AV125" s="35" t="str">
        <f>IF('Indicator Data'!M128="No data","x",ROUND(IF('Indicator Data'!M128=0,0,IF(LOG('Indicator Data'!M128)&gt;AV$195,10,IF(LOG('Indicator Data'!M128)&lt;AV$194,0,10-(AV$195-LOG('Indicator Data'!M128))/(AV$195-AV$194)*10))),1))</f>
        <v>x</v>
      </c>
      <c r="AW125" s="36" t="str">
        <f>IF(AV125="x","x",'Indicator Data'!M128/'Indicator Data'!$CC128)</f>
        <v>x</v>
      </c>
      <c r="AX125" s="35" t="str">
        <f t="shared" si="149"/>
        <v>x</v>
      </c>
      <c r="AY125" s="35" t="str">
        <f t="shared" si="150"/>
        <v>x</v>
      </c>
      <c r="AZ125" s="35" t="str">
        <f>IF('Indicator Data'!N128="No data","x",ROUND(IF('Indicator Data'!N128=0,0,IF(LOG('Indicator Data'!N128)&gt;AZ$195,10,IF(LOG('Indicator Data'!N128)&lt;AZ$194,0,10-(AZ$195-LOG('Indicator Data'!N128))/(AZ$195-AZ$194)*10))),1))</f>
        <v>x</v>
      </c>
      <c r="BA125" s="36" t="str">
        <f>IF(AZ125="x","x",'Indicator Data'!N128/'Indicator Data'!$CC128)</f>
        <v>x</v>
      </c>
      <c r="BB125" s="35" t="str">
        <f t="shared" si="151"/>
        <v>x</v>
      </c>
      <c r="BC125" s="35" t="str">
        <f t="shared" si="152"/>
        <v>x</v>
      </c>
      <c r="BD125" s="35" t="str">
        <f>IF('Indicator Data'!O128="No data","x",ROUND(IF('Indicator Data'!O128=0,0,IF(LOG('Indicator Data'!O128)&gt;BD$195,10,IF(LOG('Indicator Data'!O128)&lt;BD$194,0,10-(BD$195-LOG('Indicator Data'!O128))/(BD$195-BD$194)*10))),1))</f>
        <v>x</v>
      </c>
      <c r="BE125" s="36" t="str">
        <f>IF(BD125="x","x",'Indicator Data'!O128/'Indicator Data'!$CC128)</f>
        <v>x</v>
      </c>
      <c r="BF125" s="35" t="str">
        <f t="shared" si="153"/>
        <v>x</v>
      </c>
      <c r="BG125" s="35" t="str">
        <f t="shared" si="154"/>
        <v>x</v>
      </c>
      <c r="BH125" s="35" t="str">
        <f>IF('Indicator Data'!P128="No data","x",ROUND(IF('Indicator Data'!P128=0,0,IF(LOG('Indicator Data'!P128)&gt;BH$195,10,IF(LOG('Indicator Data'!P128)&lt;BH$194,0,10-(BH$195-LOG('Indicator Data'!P128))/(BH$195-BH$194)*10))),1))</f>
        <v>x</v>
      </c>
      <c r="BI125" s="36" t="str">
        <f>IF(BH125="x","x",'Indicator Data'!P128/'Indicator Data'!$CC128)</f>
        <v>x</v>
      </c>
      <c r="BJ125" s="35" t="str">
        <f t="shared" si="155"/>
        <v>x</v>
      </c>
      <c r="BK125" s="35" t="str">
        <f t="shared" si="156"/>
        <v>x</v>
      </c>
      <c r="BL125" s="35" t="str">
        <f t="shared" si="157"/>
        <v>x</v>
      </c>
      <c r="BM125" s="35">
        <f>ROUND(IF('Indicator Data'!Q128=0,0,IF(LOG('Indicator Data'!Q128)&gt;BM$195,10,IF(LOG('Indicator Data'!Q128)&lt;BM$194,0,10-(BM$195-LOG('Indicator Data'!Q128))/(BM$195-BM$194)*10))),1)</f>
        <v>0</v>
      </c>
      <c r="BN125" s="35">
        <f>ROUND(IF('Indicator Data'!R128=0,0,IF(LOG('Indicator Data'!R128)&gt;BN$195,10,IF(LOG('Indicator Data'!R128)&lt;BN$194,0,10-(BN$195-LOG('Indicator Data'!R128))/(BN$195-BN$194)*10))),1)</f>
        <v>0</v>
      </c>
      <c r="BO125" s="35">
        <f t="shared" si="158"/>
        <v>0</v>
      </c>
      <c r="BP125" s="36">
        <f>'Indicator Data'!Q128/'Indicator Data'!$CC128</f>
        <v>0</v>
      </c>
      <c r="BQ125" s="36">
        <f>'Indicator Data'!R128/'Indicator Data'!$CC128</f>
        <v>0</v>
      </c>
      <c r="BR125" s="35">
        <f t="shared" si="200"/>
        <v>0</v>
      </c>
      <c r="BS125" s="35">
        <f t="shared" si="201"/>
        <v>0</v>
      </c>
      <c r="BT125" s="35">
        <f t="shared" si="135"/>
        <v>0</v>
      </c>
      <c r="BU125" s="35">
        <f t="shared" si="159"/>
        <v>0</v>
      </c>
      <c r="BV125" s="35">
        <f>ROUND(IF('Indicator Data'!S128=0,0,IF(LOG('Indicator Data'!S128)&gt;BV$195,10,IF(LOG('Indicator Data'!S128)&lt;BV$194,0,10-(BV$195-LOG('Indicator Data'!S128))/(BV$195-BV$194)*10))),1)</f>
        <v>0</v>
      </c>
      <c r="BW125" s="35">
        <f>ROUND(IF('Indicator Data'!T128=0,0,IF(LOG('Indicator Data'!T128)&gt;BW$195,10,IF(LOG('Indicator Data'!T128)&lt;BW$194,0,10-(BW$195-LOG('Indicator Data'!T128))/(BW$195-BW$194)*10))),1)</f>
        <v>0</v>
      </c>
      <c r="BX125" s="35">
        <f t="shared" si="160"/>
        <v>0</v>
      </c>
      <c r="BY125" s="36">
        <f>'Indicator Data'!S128/'Indicator Data'!$CC128</f>
        <v>0</v>
      </c>
      <c r="BZ125" s="36">
        <f>'Indicator Data'!T128/'Indicator Data'!$CC128</f>
        <v>0</v>
      </c>
      <c r="CA125" s="35">
        <f t="shared" si="202"/>
        <v>0</v>
      </c>
      <c r="CB125" s="35">
        <f t="shared" si="203"/>
        <v>0</v>
      </c>
      <c r="CC125" s="35">
        <f t="shared" si="161"/>
        <v>0</v>
      </c>
      <c r="CD125" s="35">
        <f t="shared" si="162"/>
        <v>0</v>
      </c>
      <c r="CE125" s="35">
        <f t="shared" si="163"/>
        <v>0</v>
      </c>
      <c r="CF125" s="35">
        <f>ROUND(IF('Indicator Data'!U128=0,0,IF(LOG('Indicator Data'!U128)&gt;CF$195,10,IF(LOG('Indicator Data'!U128)&lt;CF$194,0,10-(CF$195-LOG('Indicator Data'!U128))/(CF$195-CF$194)*10))),1)</f>
        <v>0</v>
      </c>
      <c r="CG125" s="36">
        <f>'Indicator Data'!U128/'Indicator Data'!$CC128</f>
        <v>0</v>
      </c>
      <c r="CH125" s="35">
        <f t="shared" si="204"/>
        <v>0</v>
      </c>
      <c r="CI125" s="35">
        <f t="shared" si="164"/>
        <v>0</v>
      </c>
      <c r="CJ125" s="35">
        <f>ROUND(IF('Indicator Data'!V128=0,0,IF(LOG('Indicator Data'!V128)&gt;CJ$195,10,IF(LOG('Indicator Data'!V128)&lt;CJ$194,0,10-(CJ$195-LOG('Indicator Data'!V128))/(CJ$195-CJ$194)*10))),1)</f>
        <v>0</v>
      </c>
      <c r="CK125" s="36">
        <f>IF('Indicator Data'!V128/'Indicator Data'!$CC128&gt;1,1,'Indicator Data'!V128/'Indicator Data'!$CC128)</f>
        <v>0</v>
      </c>
      <c r="CL125" s="35">
        <f t="shared" si="205"/>
        <v>0</v>
      </c>
      <c r="CM125" s="35">
        <f t="shared" si="165"/>
        <v>0</v>
      </c>
      <c r="CN125" s="35">
        <f>ROUND(IF('Indicator Data'!W128=0,0,IF(LOG('Indicator Data'!W128)&gt;CN$195,10,IF(LOG('Indicator Data'!W128)&lt;CN$194,0,10-(CN$195-LOG('Indicator Data'!W128))/(CN$195-CN$194)*10))),1)</f>
        <v>5.7</v>
      </c>
      <c r="CO125" s="36">
        <f>'Indicator Data'!W128/'Indicator Data'!$CC128</f>
        <v>2.3117802060538019E-2</v>
      </c>
      <c r="CP125" s="35">
        <f t="shared" si="206"/>
        <v>0.2</v>
      </c>
      <c r="CQ125" s="35">
        <f t="shared" si="166"/>
        <v>3.4</v>
      </c>
      <c r="CR125" s="35">
        <f t="shared" si="207"/>
        <v>1</v>
      </c>
      <c r="CS125" s="35">
        <f>IF('Indicator Data'!BS128="No data","x",ROUND(IF('Indicator Data'!BS128&gt;CS$195,0,IF('Indicator Data'!BS128&lt;CS$194,10,(CS$195-'Indicator Data'!BS128)/(CS$195-CS$194)*10)),1))</f>
        <v>0</v>
      </c>
      <c r="CT125" s="35">
        <f>IF('Indicator Data'!BT128="No data","x",ROUND(IF('Indicator Data'!BT128&gt;CT$195,0,IF('Indicator Data'!BT128&lt;CT$194,10,(CT$195-'Indicator Data'!BT128)/(CT$195-CT$194)*10)),1))</f>
        <v>0</v>
      </c>
      <c r="CU125" s="35" t="str">
        <f>IF('Indicator Data'!AC128="No data","x",ROUND(IF('Indicator Data'!AC128&gt;CU$195,0,IF('Indicator Data'!AC128&lt;CU$194,10,(CU$195-'Indicator Data'!AC128)/(CU$195-CU$194)*10)),1))</f>
        <v>x</v>
      </c>
      <c r="CV125" s="35">
        <f t="shared" si="208"/>
        <v>0</v>
      </c>
      <c r="CW125" s="35">
        <f>IF('Indicator Data'!X128="No data","x",ROUND(IF(LOG('Indicator Data'!X128)&gt;CW$195,10,IF(LOG('Indicator Data'!X128)&lt;CW$194,0,10-(CW$195-LOG('Indicator Data'!X128))/(CW$195-CW$194)*10)),1))</f>
        <v>4.2</v>
      </c>
      <c r="CX125" s="35">
        <f>IF('Indicator Data'!Y128="No data","x",ROUND(IF('Indicator Data'!Y128&gt;CX$195,10,IF('Indicator Data'!Y128&lt;CX$194,0,10-(CX$195-'Indicator Data'!Y128)/(CX$195-CX$194)*10)),1))</f>
        <v>3.4</v>
      </c>
      <c r="CY125" s="35">
        <f>IF('Indicator Data'!Z128="No data","x",ROUND(IF('Indicator Data'!Z128&gt;CY$195,10,IF('Indicator Data'!Z128&lt;CY$194,0,10-(CY$195-'Indicator Data'!Z128)/(CY$195-CY$194)*10)),1))</f>
        <v>8.6999999999999993</v>
      </c>
      <c r="CZ125" s="35">
        <f>IF('Indicator Data'!AA128="No data","x",ROUND(IF('Indicator Data'!AA128&gt;CZ$195,10,IF('Indicator Data'!AA128&lt;CZ$194,0,10-(CZ$195-'Indicator Data'!AA128)/(CZ$195-CZ$194)*10)),1))</f>
        <v>1.7</v>
      </c>
      <c r="DA125" s="35">
        <f t="shared" si="167"/>
        <v>4.5</v>
      </c>
      <c r="DB125" s="35">
        <f t="shared" si="168"/>
        <v>3</v>
      </c>
      <c r="DC125" s="35" t="str">
        <f>IF('Indicator Data'!AF128="No data","x",ROUND(IF('Indicator Data'!AF128&gt;DC$195,10,IF('Indicator Data'!AF128&lt;DC$194,0,10-(DC$195-'Indicator Data'!AF128)/(DC$195-DC$194)*10)),1))</f>
        <v>x</v>
      </c>
      <c r="DD125" s="35">
        <f>IF('Indicator Data'!AG128="No data","x",ROUND(IF('Indicator Data'!AG128&gt;DD$195,10,IF('Indicator Data'!AG128&lt;DD$194,0,10-(DD$195-'Indicator Data'!AG128)/(DD$195-DD$194)*10)),1))</f>
        <v>0.8</v>
      </c>
      <c r="DE125" s="35">
        <f t="shared" si="169"/>
        <v>3.8</v>
      </c>
      <c r="DF125" s="35">
        <f>IF('Indicator Data'!AB128="No data","x",ROUND(IF('Indicator Data'!AB128&gt;DF$195,10,IF('Indicator Data'!AB128&lt;DF$194,0,10-(DF$195-'Indicator Data'!AB128)/(DF$195-DF$194)*10)),1))</f>
        <v>0</v>
      </c>
      <c r="DG125" s="35">
        <f t="shared" si="170"/>
        <v>0</v>
      </c>
      <c r="DH125" s="144">
        <f>IF('Indicator Data'!AD128="No data","x",'Indicator Data'!AD128/'Indicator Data'!$CB128)</f>
        <v>5.6965310469236973E-4</v>
      </c>
      <c r="DI125" s="35">
        <f t="shared" si="171"/>
        <v>4.3</v>
      </c>
      <c r="DJ125" s="35">
        <f>IF('Indicator Data'!AE128="No data","x",ROUND(IF('Indicator Data'!AE128&gt;DJ$195,0,IF('Indicator Data'!AE128&lt;DJ$194,10,(DJ$195-'Indicator Data'!AE128)/(DJ$195-DJ$194)*10)),1))</f>
        <v>0</v>
      </c>
      <c r="DK125" s="35">
        <f t="shared" si="172"/>
        <v>2.2000000000000002</v>
      </c>
      <c r="DL125" s="35">
        <f t="shared" si="173"/>
        <v>2</v>
      </c>
      <c r="DM125" s="37">
        <f t="shared" si="209"/>
        <v>2</v>
      </c>
      <c r="DN125" s="38">
        <f t="shared" si="210"/>
        <v>4.5</v>
      </c>
      <c r="DO125" s="35">
        <f>ROUND(IF('Indicator Data'!AH128=0,0,IF('Indicator Data'!AH128&gt;DO$195,10,IF('Indicator Data'!AH128&lt;DO$194,0,10-(DO$195-'Indicator Data'!AH128)/(DO$195-DO$194)*10))),1)</f>
        <v>0</v>
      </c>
      <c r="DP125" s="35">
        <f>ROUND(IF('Indicator Data'!AI128=0,0,IF(LOG('Indicator Data'!AI128)&gt;LOG(DP$195),10,IF(LOG('Indicator Data'!AI128)&lt;LOG(DP$194),0,10-(LOG(DP$195)-LOG('Indicator Data'!AI128))/(LOG(DP$195)-LOG(DP$194))*10))),1)</f>
        <v>0</v>
      </c>
      <c r="DQ125" s="37">
        <f t="shared" si="211"/>
        <v>0</v>
      </c>
      <c r="DR125" s="35">
        <f>'Indicator Data'!AJ128</f>
        <v>0</v>
      </c>
      <c r="DS125" s="35">
        <f>'Indicator Data'!AK128</f>
        <v>0</v>
      </c>
      <c r="DT125" s="37">
        <f t="shared" si="212"/>
        <v>0</v>
      </c>
      <c r="DU125" s="38">
        <f t="shared" si="213"/>
        <v>0</v>
      </c>
      <c r="DV125" s="13"/>
      <c r="DW125" s="83"/>
    </row>
    <row r="126" spans="1:127" s="2" customFormat="1" x14ac:dyDescent="0.3">
      <c r="A126" s="98" t="str">
        <f>'Indicator Data'!A129</f>
        <v>Nicaragua</v>
      </c>
      <c r="B126" s="39" t="str">
        <f>'Indicator Data'!B129</f>
        <v>NIC</v>
      </c>
      <c r="C126" s="35">
        <f>ROUND(IF('Indicator Data'!C129=0,0.1,IF(LOG('Indicator Data'!C129)&gt;C$195,10,IF(LOG('Indicator Data'!C129)&lt;C$194,0,10-(C$195-LOG('Indicator Data'!C129))/(C$195-C$194)*10))),1)</f>
        <v>7.8</v>
      </c>
      <c r="D126" s="35">
        <f>ROUND(IF('Indicator Data'!D129=0,0.1,IF(LOG('Indicator Data'!D129)&gt;D$195,10,IF(LOG('Indicator Data'!D129)&lt;D$194,0,10-(D$195-LOG('Indicator Data'!D129))/(D$195-D$194)*10))),1)</f>
        <v>9.6999999999999993</v>
      </c>
      <c r="E126" s="35">
        <f t="shared" si="174"/>
        <v>8.9</v>
      </c>
      <c r="F126" s="35">
        <f>IF('Indicator Data'!E129="No data",0.1,(ROUND(IF('Indicator Data'!E129=0,0,IF(LOG('Indicator Data'!E129)&gt;F$195,10,IF(LOG('Indicator Data'!E129)&lt;F$194,0,10-(F$195-LOG('Indicator Data'!E129))/(F$195-F$194)*10))),1)))</f>
        <v>6.3</v>
      </c>
      <c r="G126" s="35">
        <f>ROUND(IF('Indicator Data'!F129=0,0,IF(LOG('Indicator Data'!F129)&gt;G$195,10,IF(LOG('Indicator Data'!F129)&lt;G$194,0,10-(G$195-LOG('Indicator Data'!F129))/(G$195-G$194)*10))),1)</f>
        <v>7.1</v>
      </c>
      <c r="H126" s="35">
        <f>ROUND(IF('Indicator Data'!G129=0,0,IF(LOG('Indicator Data'!G129)&gt;H$195,10,IF(LOG('Indicator Data'!G129)&lt;H$194,0,10-(H$195-LOG('Indicator Data'!G129))/(H$195-H$194)*10))),1)</f>
        <v>5.7</v>
      </c>
      <c r="I126" s="35">
        <f>ROUND(IF('Indicator Data'!H129=0,0,IF(LOG('Indicator Data'!H129)&gt;I$195,10,IF(LOG('Indicator Data'!H129)&lt;I$194,0,10-(I$195-LOG('Indicator Data'!H129))/(I$195-I$194)*10))),1)</f>
        <v>6.4</v>
      </c>
      <c r="J126" s="35">
        <f t="shared" si="175"/>
        <v>6.1</v>
      </c>
      <c r="K126" s="35">
        <f>ROUND(IF('Indicator Data'!I129=0,0,IF(LOG('Indicator Data'!I129)&gt;K$195,10,IF(LOG('Indicator Data'!I129)&lt;K$194,0,10-(K$195-LOG('Indicator Data'!I129))/(K$195-K$194)*10))),1)</f>
        <v>5.2</v>
      </c>
      <c r="L126" s="35">
        <f t="shared" si="176"/>
        <v>5.7</v>
      </c>
      <c r="M126" s="35">
        <f>ROUND(IF('Indicator Data'!J129=0,0,IF(LOG('Indicator Data'!J129)&gt;M$195,10,IF(LOG('Indicator Data'!J129)&lt;M$194,0,10-(M$195-LOG('Indicator Data'!J129))/(M$195-M$194)*10))),1)</f>
        <v>8.9</v>
      </c>
      <c r="N126" s="36">
        <f>'Indicator Data'!C129/'Indicator Data'!$CC129</f>
        <v>2.0901460172743584E-3</v>
      </c>
      <c r="O126" s="36">
        <f>'Indicator Data'!D129/'Indicator Data'!$CC129</f>
        <v>1.3013315934472282E-3</v>
      </c>
      <c r="P126" s="36">
        <f>IF(F126=0.1,"x",'Indicator Data'!E129/'Indicator Data'!$CC129)</f>
        <v>5.6237663256994011E-3</v>
      </c>
      <c r="Q126" s="36">
        <f>'Indicator Data'!F129/'Indicator Data'!$CC129</f>
        <v>3.0012430394975017E-5</v>
      </c>
      <c r="R126" s="36">
        <f>'Indicator Data'!G129/'Indicator Data'!$CC129</f>
        <v>3.1252629459130447E-3</v>
      </c>
      <c r="S126" s="36">
        <f>'Indicator Data'!H129/'Indicator Data'!$CC129</f>
        <v>4.8811570921010104E-5</v>
      </c>
      <c r="T126" s="36">
        <f>'Indicator Data'!I129/'Indicator Data'!$CC129</f>
        <v>6.3087984110698201E-4</v>
      </c>
      <c r="U126" s="36">
        <f>'Indicator Data'!J129/'Indicator Data'!$CC129</f>
        <v>6.1771603800878545E-3</v>
      </c>
      <c r="V126" s="35">
        <f t="shared" si="177"/>
        <v>10</v>
      </c>
      <c r="W126" s="35">
        <f t="shared" si="178"/>
        <v>10</v>
      </c>
      <c r="X126" s="35">
        <f t="shared" si="179"/>
        <v>10</v>
      </c>
      <c r="Y126" s="35">
        <f t="shared" si="180"/>
        <v>3.7</v>
      </c>
      <c r="Z126" s="35">
        <f t="shared" si="181"/>
        <v>8.8000000000000007</v>
      </c>
      <c r="AA126" s="35">
        <f t="shared" si="182"/>
        <v>1.7</v>
      </c>
      <c r="AB126" s="35">
        <f t="shared" si="183"/>
        <v>0.1</v>
      </c>
      <c r="AC126" s="35">
        <f t="shared" si="184"/>
        <v>0.9</v>
      </c>
      <c r="AD126" s="35">
        <f t="shared" si="185"/>
        <v>0.6</v>
      </c>
      <c r="AE126" s="35">
        <f t="shared" si="186"/>
        <v>0.8</v>
      </c>
      <c r="AF126" s="35">
        <f t="shared" si="187"/>
        <v>2.1</v>
      </c>
      <c r="AG126" s="35">
        <f>ROUND(IF('Indicator Data'!K129=0,0,IF('Indicator Data'!K129&gt;AG$195,10,IF('Indicator Data'!K129&lt;AG$194,0,10-(AG$195-'Indicator Data'!K129)/(AG$195-AG$194)*10))),1)</f>
        <v>5.7</v>
      </c>
      <c r="AH126" s="35">
        <f t="shared" si="188"/>
        <v>8.9</v>
      </c>
      <c r="AI126" s="35">
        <f t="shared" si="189"/>
        <v>9.9</v>
      </c>
      <c r="AJ126" s="35">
        <f t="shared" si="190"/>
        <v>3.7</v>
      </c>
      <c r="AK126" s="35">
        <f t="shared" si="191"/>
        <v>3.3</v>
      </c>
      <c r="AL126" s="35">
        <f t="shared" si="192"/>
        <v>3.5</v>
      </c>
      <c r="AM126" s="35">
        <f t="shared" si="193"/>
        <v>2.9</v>
      </c>
      <c r="AN126" s="35">
        <f t="shared" si="194"/>
        <v>6.6</v>
      </c>
      <c r="AO126" s="143">
        <f t="shared" si="195"/>
        <v>9.5</v>
      </c>
      <c r="AP126" s="143">
        <f t="shared" si="148"/>
        <v>5.0999999999999996</v>
      </c>
      <c r="AQ126" s="143">
        <f t="shared" si="196"/>
        <v>8.1</v>
      </c>
      <c r="AR126" s="143">
        <f t="shared" si="197"/>
        <v>3.6</v>
      </c>
      <c r="AS126" s="35">
        <f t="shared" si="198"/>
        <v>6.2</v>
      </c>
      <c r="AT126" s="35">
        <f>IF('Indicator Data'!L129="No data","x",IF('Indicator Data'!CD129&lt;1000,"x",ROUND((IF('Indicator Data'!L129&gt;AT$195,10,IF('Indicator Data'!L129&lt;AT$194,0,10-(AT$195-'Indicator Data'!L129)/(AT$195-AT$194)*10))),1)))</f>
        <v>1.9</v>
      </c>
      <c r="AU126" s="143">
        <f t="shared" si="199"/>
        <v>4.0999999999999996</v>
      </c>
      <c r="AV126" s="35" t="str">
        <f>IF('Indicator Data'!M129="No data","x",ROUND(IF('Indicator Data'!M129=0,0,IF(LOG('Indicator Data'!M129)&gt;AV$195,10,IF(LOG('Indicator Data'!M129)&lt;AV$194,0,10-(AV$195-LOG('Indicator Data'!M129))/(AV$195-AV$194)*10))),1))</f>
        <v>x</v>
      </c>
      <c r="AW126" s="36" t="str">
        <f>IF(AV126="x","x",'Indicator Data'!M129/'Indicator Data'!$CC129)</f>
        <v>x</v>
      </c>
      <c r="AX126" s="35" t="str">
        <f t="shared" si="149"/>
        <v>x</v>
      </c>
      <c r="AY126" s="35" t="str">
        <f t="shared" si="150"/>
        <v>x</v>
      </c>
      <c r="AZ126" s="35" t="str">
        <f>IF('Indicator Data'!N129="No data","x",ROUND(IF('Indicator Data'!N129=0,0,IF(LOG('Indicator Data'!N129)&gt;AZ$195,10,IF(LOG('Indicator Data'!N129)&lt;AZ$194,0,10-(AZ$195-LOG('Indicator Data'!N129))/(AZ$195-AZ$194)*10))),1))</f>
        <v>x</v>
      </c>
      <c r="BA126" s="36" t="str">
        <f>IF(AZ126="x","x",'Indicator Data'!N129/'Indicator Data'!$CC129)</f>
        <v>x</v>
      </c>
      <c r="BB126" s="35" t="str">
        <f t="shared" si="151"/>
        <v>x</v>
      </c>
      <c r="BC126" s="35" t="str">
        <f t="shared" si="152"/>
        <v>x</v>
      </c>
      <c r="BD126" s="35" t="str">
        <f>IF('Indicator Data'!O129="No data","x",ROUND(IF('Indicator Data'!O129=0,0,IF(LOG('Indicator Data'!O129)&gt;BD$195,10,IF(LOG('Indicator Data'!O129)&lt;BD$194,0,10-(BD$195-LOG('Indicator Data'!O129))/(BD$195-BD$194)*10))),1))</f>
        <v>x</v>
      </c>
      <c r="BE126" s="36" t="str">
        <f>IF(BD126="x","x",'Indicator Data'!O129/'Indicator Data'!$CC129)</f>
        <v>x</v>
      </c>
      <c r="BF126" s="35" t="str">
        <f t="shared" si="153"/>
        <v>x</v>
      </c>
      <c r="BG126" s="35" t="str">
        <f t="shared" si="154"/>
        <v>x</v>
      </c>
      <c r="BH126" s="35" t="str">
        <f>IF('Indicator Data'!P129="No data","x",ROUND(IF('Indicator Data'!P129=0,0,IF(LOG('Indicator Data'!P129)&gt;BH$195,10,IF(LOG('Indicator Data'!P129)&lt;BH$194,0,10-(BH$195-LOG('Indicator Data'!P129))/(BH$195-BH$194)*10))),1))</f>
        <v>x</v>
      </c>
      <c r="BI126" s="36" t="str">
        <f>IF(BH126="x","x",'Indicator Data'!P129/'Indicator Data'!$CC129)</f>
        <v>x</v>
      </c>
      <c r="BJ126" s="35" t="str">
        <f t="shared" si="155"/>
        <v>x</v>
      </c>
      <c r="BK126" s="35" t="str">
        <f t="shared" si="156"/>
        <v>x</v>
      </c>
      <c r="BL126" s="35" t="str">
        <f t="shared" si="157"/>
        <v>x</v>
      </c>
      <c r="BM126" s="35">
        <f>ROUND(IF('Indicator Data'!Q129=0,0,IF(LOG('Indicator Data'!Q129)&gt;BM$195,10,IF(LOG('Indicator Data'!Q129)&lt;BM$194,0,10-(BM$195-LOG('Indicator Data'!Q129))/(BM$195-BM$194)*10))),1)</f>
        <v>7.1</v>
      </c>
      <c r="BN126" s="35">
        <f>ROUND(IF('Indicator Data'!R129=0,0,IF(LOG('Indicator Data'!R129)&gt;BN$195,10,IF(LOG('Indicator Data'!R129)&lt;BN$194,0,10-(BN$195-LOG('Indicator Data'!R129))/(BN$195-BN$194)*10))),1)</f>
        <v>9.1999999999999993</v>
      </c>
      <c r="BO126" s="35">
        <f t="shared" si="158"/>
        <v>8.4999999999999982</v>
      </c>
      <c r="BP126" s="36">
        <f>'Indicator Data'!Q129/'Indicator Data'!$CC129</f>
        <v>0.14224264480076376</v>
      </c>
      <c r="BQ126" s="36">
        <f>'Indicator Data'!R129/'Indicator Data'!$CC129</f>
        <v>0.55008606101382562</v>
      </c>
      <c r="BR126" s="35">
        <f t="shared" si="200"/>
        <v>1.4</v>
      </c>
      <c r="BS126" s="35">
        <f t="shared" si="201"/>
        <v>6.9</v>
      </c>
      <c r="BT126" s="35">
        <f t="shared" si="135"/>
        <v>5.0666666666666673</v>
      </c>
      <c r="BU126" s="35">
        <f t="shared" si="159"/>
        <v>7.1</v>
      </c>
      <c r="BV126" s="35">
        <f>ROUND(IF('Indicator Data'!S129=0,0,IF(LOG('Indicator Data'!S129)&gt;BV$195,10,IF(LOG('Indicator Data'!S129)&lt;BV$194,0,10-(BV$195-LOG('Indicator Data'!S129))/(BV$195-BV$194)*10))),1)</f>
        <v>7.8</v>
      </c>
      <c r="BW126" s="35">
        <f>ROUND(IF('Indicator Data'!T129=0,0,IF(LOG('Indicator Data'!T129)&gt;BW$195,10,IF(LOG('Indicator Data'!T129)&lt;BW$194,0,10-(BW$195-LOG('Indicator Data'!T129))/(BW$195-BW$194)*10))),1)</f>
        <v>7</v>
      </c>
      <c r="BX126" s="35">
        <f t="shared" si="160"/>
        <v>7.2666666666666666</v>
      </c>
      <c r="BY126" s="36">
        <f>'Indicator Data'!S129/'Indicator Data'!$CC129</f>
        <v>0.46699737543958791</v>
      </c>
      <c r="BZ126" s="36">
        <f>'Indicator Data'!T129/'Indicator Data'!$CC129</f>
        <v>0.12138480758410523</v>
      </c>
      <c r="CA126" s="35">
        <f t="shared" si="202"/>
        <v>7.8</v>
      </c>
      <c r="CB126" s="35">
        <f t="shared" si="203"/>
        <v>1.2</v>
      </c>
      <c r="CC126" s="35">
        <f t="shared" si="161"/>
        <v>3.4</v>
      </c>
      <c r="CD126" s="35">
        <f t="shared" si="162"/>
        <v>5.7</v>
      </c>
      <c r="CE126" s="35">
        <f t="shared" si="163"/>
        <v>6.5</v>
      </c>
      <c r="CF126" s="35">
        <f>ROUND(IF('Indicator Data'!U129=0,0,IF(LOG('Indicator Data'!U129)&gt;CF$195,10,IF(LOG('Indicator Data'!U129)&lt;CF$194,0,10-(CF$195-LOG('Indicator Data'!U129))/(CF$195-CF$194)*10))),1)</f>
        <v>8.1999999999999993</v>
      </c>
      <c r="CG126" s="36">
        <f>'Indicator Data'!U129/'Indicator Data'!$CC129</f>
        <v>0.84363472060097966</v>
      </c>
      <c r="CH126" s="35">
        <f t="shared" si="204"/>
        <v>9.4</v>
      </c>
      <c r="CI126" s="35">
        <f t="shared" si="164"/>
        <v>8.9</v>
      </c>
      <c r="CJ126" s="35">
        <f>ROUND(IF('Indicator Data'!V129=0,0,IF(LOG('Indicator Data'!V129)&gt;CJ$195,10,IF(LOG('Indicator Data'!V129)&lt;CJ$194,0,10-(CJ$195-LOG('Indicator Data'!V129))/(CJ$195-CJ$194)*10))),1)</f>
        <v>8.1</v>
      </c>
      <c r="CK126" s="36">
        <f>IF('Indicator Data'!V129/'Indicator Data'!$CC129&gt;1,1,'Indicator Data'!V129/'Indicator Data'!$CC129)</f>
        <v>0.77471249459700176</v>
      </c>
      <c r="CL126" s="35">
        <f t="shared" si="205"/>
        <v>7.7</v>
      </c>
      <c r="CM126" s="35">
        <f t="shared" si="165"/>
        <v>7.9</v>
      </c>
      <c r="CN126" s="35">
        <f>ROUND(IF('Indicator Data'!W129=0,0,IF(LOG('Indicator Data'!W129)&gt;CN$195,10,IF(LOG('Indicator Data'!W129)&lt;CN$194,0,10-(CN$195-LOG('Indicator Data'!W129))/(CN$195-CN$194)*10))),1)</f>
        <v>8.1999999999999993</v>
      </c>
      <c r="CO126" s="36">
        <f>'Indicator Data'!W129/'Indicator Data'!$CC129</f>
        <v>0.91416740799671736</v>
      </c>
      <c r="CP126" s="35">
        <f t="shared" si="206"/>
        <v>9.1</v>
      </c>
      <c r="CQ126" s="35">
        <f t="shared" si="166"/>
        <v>8.6999999999999993</v>
      </c>
      <c r="CR126" s="35">
        <f t="shared" si="207"/>
        <v>8.1</v>
      </c>
      <c r="CS126" s="35">
        <f>IF('Indicator Data'!BS129="No data","x",ROUND(IF('Indicator Data'!BS129&gt;CS$195,0,IF('Indicator Data'!BS129&lt;CS$194,10,(CS$195-'Indicator Data'!BS129)/(CS$195-CS$194)*10)),1))</f>
        <v>2.8</v>
      </c>
      <c r="CT126" s="35">
        <f>IF('Indicator Data'!BT129="No data","x",ROUND(IF('Indicator Data'!BT129&gt;CT$195,0,IF('Indicator Data'!BT129&lt;CT$194,10,(CT$195-'Indicator Data'!BT129)/(CT$195-CT$194)*10)),1))</f>
        <v>3.1</v>
      </c>
      <c r="CU126" s="35" t="str">
        <f>IF('Indicator Data'!AC129="No data","x",ROUND(IF('Indicator Data'!AC129&gt;CU$195,0,IF('Indicator Data'!AC129&lt;CU$194,10,(CU$195-'Indicator Data'!AC129)/(CU$195-CU$194)*10)),1))</f>
        <v>x</v>
      </c>
      <c r="CV126" s="35">
        <f t="shared" si="208"/>
        <v>3</v>
      </c>
      <c r="CW126" s="35">
        <f>IF('Indicator Data'!X129="No data","x",ROUND(IF(LOG('Indicator Data'!X129)&gt;CW$195,10,IF(LOG('Indicator Data'!X129)&lt;CW$194,0,10-(CW$195-LOG('Indicator Data'!X129))/(CW$195-CW$194)*10)),1))</f>
        <v>5.8</v>
      </c>
      <c r="CX126" s="35">
        <f>IF('Indicator Data'!Y129="No data","x",ROUND(IF('Indicator Data'!Y129&gt;CX$195,10,IF('Indicator Data'!Y129&lt;CX$194,0,10-(CX$195-'Indicator Data'!Y129)/(CX$195-CX$194)*10)),1))</f>
        <v>3.3</v>
      </c>
      <c r="CY126" s="35">
        <f>IF('Indicator Data'!Z129="No data","x",ROUND(IF('Indicator Data'!Z129&gt;CY$195,10,IF('Indicator Data'!Z129&lt;CY$194,0,10-(CY$195-'Indicator Data'!Z129)/(CY$195-CY$194)*10)),1))</f>
        <v>5.9</v>
      </c>
      <c r="CZ126" s="35" t="str">
        <f>IF('Indicator Data'!AA129="No data","x",ROUND(IF('Indicator Data'!AA129&gt;CZ$195,10,IF('Indicator Data'!AA129&lt;CZ$194,0,10-(CZ$195-'Indicator Data'!AA129)/(CZ$195-CZ$194)*10)),1))</f>
        <v>x</v>
      </c>
      <c r="DA126" s="35">
        <f t="shared" si="167"/>
        <v>5</v>
      </c>
      <c r="DB126" s="35">
        <f t="shared" si="168"/>
        <v>4.3</v>
      </c>
      <c r="DC126" s="35">
        <f>IF('Indicator Data'!AF129="No data","x",ROUND(IF('Indicator Data'!AF129&gt;DC$195,10,IF('Indicator Data'!AF129&lt;DC$194,0,10-(DC$195-'Indicator Data'!AF129)/(DC$195-DC$194)*10)),1))</f>
        <v>4.7</v>
      </c>
      <c r="DD126" s="35">
        <f>IF('Indicator Data'!AG129="No data","x",ROUND(IF('Indicator Data'!AG129&gt;DD$195,10,IF('Indicator Data'!AG129&lt;DD$194,0,10-(DD$195-'Indicator Data'!AG129)/(DD$195-DD$194)*10)),1))</f>
        <v>3.3</v>
      </c>
      <c r="DE126" s="35">
        <f t="shared" si="169"/>
        <v>4.5999999999999996</v>
      </c>
      <c r="DF126" s="35">
        <f>IF('Indicator Data'!AB129="No data","x",ROUND(IF('Indicator Data'!AB129&gt;DF$195,10,IF('Indicator Data'!AB129&lt;DF$194,0,10-(DF$195-'Indicator Data'!AB129)/(DF$195-DF$194)*10)),1))</f>
        <v>2.2000000000000002</v>
      </c>
      <c r="DG126" s="35">
        <f t="shared" si="170"/>
        <v>2.7</v>
      </c>
      <c r="DH126" s="144">
        <f>IF('Indicator Data'!AD129="No data","x",'Indicator Data'!AD129/'Indicator Data'!$CB129)</f>
        <v>6.0079516296493316E-5</v>
      </c>
      <c r="DI126" s="35">
        <f t="shared" si="171"/>
        <v>9.4</v>
      </c>
      <c r="DJ126" s="35">
        <f>IF('Indicator Data'!AE129="No data","x",ROUND(IF('Indicator Data'!AE129&gt;DJ$195,0,IF('Indicator Data'!AE129&lt;DJ$194,10,(DJ$195-'Indicator Data'!AE129)/(DJ$195-DJ$194)*10)),1))</f>
        <v>2</v>
      </c>
      <c r="DK126" s="35">
        <f t="shared" si="172"/>
        <v>5.7</v>
      </c>
      <c r="DL126" s="35">
        <f t="shared" si="173"/>
        <v>4.3</v>
      </c>
      <c r="DM126" s="37">
        <f t="shared" si="209"/>
        <v>5.9</v>
      </c>
      <c r="DN126" s="38">
        <f t="shared" si="210"/>
        <v>6.6</v>
      </c>
      <c r="DO126" s="35">
        <f>ROUND(IF('Indicator Data'!AH129=0,0,IF('Indicator Data'!AH129&gt;DO$195,10,IF('Indicator Data'!AH129&lt;DO$194,0,10-(DO$195-'Indicator Data'!AH129)/(DO$195-DO$194)*10))),1)</f>
        <v>4.4000000000000004</v>
      </c>
      <c r="DP126" s="35">
        <f>ROUND(IF('Indicator Data'!AI129=0,0,IF(LOG('Indicator Data'!AI129)&gt;LOG(DP$195),10,IF(LOG('Indicator Data'!AI129)&lt;LOG(DP$194),0,10-(LOG(DP$195)-LOG('Indicator Data'!AI129))/(LOG(DP$195)-LOG(DP$194))*10))),1)</f>
        <v>4.7</v>
      </c>
      <c r="DQ126" s="37">
        <f t="shared" si="211"/>
        <v>4.5999999999999996</v>
      </c>
      <c r="DR126" s="35">
        <f>'Indicator Data'!AJ129</f>
        <v>0</v>
      </c>
      <c r="DS126" s="35">
        <f>'Indicator Data'!AK129</f>
        <v>0</v>
      </c>
      <c r="DT126" s="37">
        <f t="shared" si="212"/>
        <v>0</v>
      </c>
      <c r="DU126" s="38">
        <f t="shared" si="213"/>
        <v>3.2</v>
      </c>
      <c r="DV126" s="13"/>
      <c r="DW126" s="83"/>
    </row>
    <row r="127" spans="1:127" s="2" customFormat="1" x14ac:dyDescent="0.3">
      <c r="A127" s="98" t="str">
        <f>'Indicator Data'!A130</f>
        <v>Niger</v>
      </c>
      <c r="B127" s="39" t="str">
        <f>'Indicator Data'!B130</f>
        <v>NER</v>
      </c>
      <c r="C127" s="35">
        <f>ROUND(IF('Indicator Data'!C130=0,0.1,IF(LOG('Indicator Data'!C130)&gt;C$195,10,IF(LOG('Indicator Data'!C130)&lt;C$194,0,10-(C$195-LOG('Indicator Data'!C130))/(C$195-C$194)*10))),1)</f>
        <v>0.1</v>
      </c>
      <c r="D127" s="35">
        <f>ROUND(IF('Indicator Data'!D130=0,0.1,IF(LOG('Indicator Data'!D130)&gt;D$195,10,IF(LOG('Indicator Data'!D130)&lt;D$194,0,10-(D$195-LOG('Indicator Data'!D130))/(D$195-D$194)*10))),1)</f>
        <v>0.1</v>
      </c>
      <c r="E127" s="35">
        <f t="shared" si="174"/>
        <v>0.1</v>
      </c>
      <c r="F127" s="35">
        <f>IF('Indicator Data'!E130="No data",0.1,(ROUND(IF('Indicator Data'!E130=0,0,IF(LOG('Indicator Data'!E130)&gt;F$195,10,IF(LOG('Indicator Data'!E130)&lt;F$194,0,10-(F$195-LOG('Indicator Data'!E130))/(F$195-F$194)*10))),1)))</f>
        <v>8.1999999999999993</v>
      </c>
      <c r="G127" s="35">
        <f>ROUND(IF('Indicator Data'!F130=0,0,IF(LOG('Indicator Data'!F130)&gt;G$195,10,IF(LOG('Indicator Data'!F130)&lt;G$194,0,10-(G$195-LOG('Indicator Data'!F130))/(G$195-G$194)*10))),1)</f>
        <v>0</v>
      </c>
      <c r="H127" s="35">
        <f>ROUND(IF('Indicator Data'!G130=0,0,IF(LOG('Indicator Data'!G130)&gt;H$195,10,IF(LOG('Indicator Data'!G130)&lt;H$194,0,10-(H$195-LOG('Indicator Data'!G130))/(H$195-H$194)*10))),1)</f>
        <v>0</v>
      </c>
      <c r="I127" s="35">
        <f>ROUND(IF('Indicator Data'!H130=0,0,IF(LOG('Indicator Data'!H130)&gt;I$195,10,IF(LOG('Indicator Data'!H130)&lt;I$194,0,10-(I$195-LOG('Indicator Data'!H130))/(I$195-I$194)*10))),1)</f>
        <v>0</v>
      </c>
      <c r="J127" s="35">
        <f t="shared" si="175"/>
        <v>0</v>
      </c>
      <c r="K127" s="35">
        <f>ROUND(IF('Indicator Data'!I130=0,0,IF(LOG('Indicator Data'!I130)&gt;K$195,10,IF(LOG('Indicator Data'!I130)&lt;K$194,0,10-(K$195-LOG('Indicator Data'!I130))/(K$195-K$194)*10))),1)</f>
        <v>0</v>
      </c>
      <c r="L127" s="35">
        <f t="shared" si="176"/>
        <v>0</v>
      </c>
      <c r="M127" s="35">
        <f>ROUND(IF('Indicator Data'!J130=0,0,IF(LOG('Indicator Data'!J130)&gt;M$195,10,IF(LOG('Indicator Data'!J130)&lt;M$194,0,10-(M$195-LOG('Indicator Data'!J130))/(M$195-M$194)*10))),1)</f>
        <v>10</v>
      </c>
      <c r="N127" s="36">
        <f>'Indicator Data'!C130/'Indicator Data'!$CC130</f>
        <v>0</v>
      </c>
      <c r="O127" s="36">
        <f>'Indicator Data'!D130/'Indicator Data'!$CC130</f>
        <v>0</v>
      </c>
      <c r="P127" s="36">
        <f>IF(F127=0.1,"x",'Indicator Data'!E130/'Indicator Data'!$CC130)</f>
        <v>9.7025341232685313E-3</v>
      </c>
      <c r="Q127" s="36">
        <f>'Indicator Data'!F130/'Indicator Data'!$CC130</f>
        <v>0</v>
      </c>
      <c r="R127" s="36">
        <f>'Indicator Data'!G130/'Indicator Data'!$CC130</f>
        <v>0</v>
      </c>
      <c r="S127" s="36">
        <f>'Indicator Data'!H130/'Indicator Data'!$CC130</f>
        <v>0</v>
      </c>
      <c r="T127" s="36">
        <f>'Indicator Data'!I130/'Indicator Data'!$CC130</f>
        <v>0</v>
      </c>
      <c r="U127" s="36">
        <f>'Indicator Data'!J130/'Indicator Data'!$CC130</f>
        <v>3.420274873991485E-2</v>
      </c>
      <c r="V127" s="35">
        <f t="shared" si="177"/>
        <v>0</v>
      </c>
      <c r="W127" s="35">
        <f t="shared" si="178"/>
        <v>0</v>
      </c>
      <c r="X127" s="35">
        <f t="shared" si="179"/>
        <v>0</v>
      </c>
      <c r="Y127" s="35">
        <f t="shared" si="180"/>
        <v>6.5</v>
      </c>
      <c r="Z127" s="35">
        <f t="shared" si="181"/>
        <v>0</v>
      </c>
      <c r="AA127" s="35">
        <f t="shared" si="182"/>
        <v>0</v>
      </c>
      <c r="AB127" s="35">
        <f t="shared" si="183"/>
        <v>0</v>
      </c>
      <c r="AC127" s="35">
        <f t="shared" si="184"/>
        <v>0</v>
      </c>
      <c r="AD127" s="35">
        <f t="shared" si="185"/>
        <v>0</v>
      </c>
      <c r="AE127" s="35">
        <f t="shared" si="186"/>
        <v>0</v>
      </c>
      <c r="AF127" s="35">
        <f t="shared" si="187"/>
        <v>10</v>
      </c>
      <c r="AG127" s="35">
        <f>ROUND(IF('Indicator Data'!K130=0,0,IF('Indicator Data'!K130&gt;AG$195,10,IF('Indicator Data'!K130&lt;AG$194,0,10-(AG$195-'Indicator Data'!K130)/(AG$195-AG$194)*10))),1)</f>
        <v>8.6</v>
      </c>
      <c r="AH127" s="35">
        <f t="shared" si="188"/>
        <v>0.1</v>
      </c>
      <c r="AI127" s="35">
        <f t="shared" si="189"/>
        <v>0.1</v>
      </c>
      <c r="AJ127" s="35">
        <f t="shared" si="190"/>
        <v>0</v>
      </c>
      <c r="AK127" s="35">
        <f t="shared" si="191"/>
        <v>0</v>
      </c>
      <c r="AL127" s="35">
        <f t="shared" si="192"/>
        <v>0</v>
      </c>
      <c r="AM127" s="35">
        <f t="shared" si="193"/>
        <v>0</v>
      </c>
      <c r="AN127" s="35">
        <f t="shared" si="194"/>
        <v>10</v>
      </c>
      <c r="AO127" s="143">
        <f t="shared" si="195"/>
        <v>0.1</v>
      </c>
      <c r="AP127" s="143">
        <f t="shared" si="148"/>
        <v>7.4</v>
      </c>
      <c r="AQ127" s="143">
        <f t="shared" si="196"/>
        <v>0</v>
      </c>
      <c r="AR127" s="143">
        <f t="shared" si="197"/>
        <v>0</v>
      </c>
      <c r="AS127" s="35">
        <f t="shared" si="198"/>
        <v>9.3000000000000007</v>
      </c>
      <c r="AT127" s="35">
        <f>IF('Indicator Data'!L130="No data","x",IF('Indicator Data'!CD130&lt;1000,"x",ROUND((IF('Indicator Data'!L130&gt;AT$195,10,IF('Indicator Data'!L130&lt;AT$194,0,10-(AT$195-'Indicator Data'!L130)/(AT$195-AT$194)*10))),1)))</f>
        <v>4.5999999999999996</v>
      </c>
      <c r="AU127" s="143">
        <f t="shared" si="199"/>
        <v>7</v>
      </c>
      <c r="AV127" s="35">
        <f>IF('Indicator Data'!M130="No data","x",ROUND(IF('Indicator Data'!M130=0,0,IF(LOG('Indicator Data'!M130)&gt;AV$195,10,IF(LOG('Indicator Data'!M130)&lt;AV$194,0,10-(AV$195-LOG('Indicator Data'!M130))/(AV$195-AV$194)*10))),1))</f>
        <v>8.8000000000000007</v>
      </c>
      <c r="AW127" s="36">
        <f>IF(AV127="x","x",'Indicator Data'!M130/'Indicator Data'!$CC130)</f>
        <v>0.7428947966822963</v>
      </c>
      <c r="AX127" s="35">
        <f t="shared" si="149"/>
        <v>8.3000000000000007</v>
      </c>
      <c r="AY127" s="35">
        <f t="shared" si="150"/>
        <v>8.6</v>
      </c>
      <c r="AZ127" s="35">
        <f>IF('Indicator Data'!N130="No data","x",ROUND(IF('Indicator Data'!N130=0,0,IF(LOG('Indicator Data'!N130)&gt;AZ$195,10,IF(LOG('Indicator Data'!N130)&lt;AZ$194,0,10-(AZ$195-LOG('Indicator Data'!N130))/(AZ$195-AZ$194)*10))),1))</f>
        <v>0</v>
      </c>
      <c r="BA127" s="36">
        <f>IF(AZ127="x","x",'Indicator Data'!N130/'Indicator Data'!$CC130)</f>
        <v>0</v>
      </c>
      <c r="BB127" s="35">
        <f t="shared" si="151"/>
        <v>0</v>
      </c>
      <c r="BC127" s="35">
        <f t="shared" si="152"/>
        <v>0</v>
      </c>
      <c r="BD127" s="35">
        <f>IF('Indicator Data'!O130="No data","x",ROUND(IF('Indicator Data'!O130=0,0,IF(LOG('Indicator Data'!O130)&gt;BD$195,10,IF(LOG('Indicator Data'!O130)&lt;BD$194,0,10-(BD$195-LOG('Indicator Data'!O130))/(BD$195-BD$194)*10))),1))</f>
        <v>6.8</v>
      </c>
      <c r="BE127" s="36">
        <f>IF(BD127="x","x",'Indicator Data'!O130/'Indicator Data'!$CC130)</f>
        <v>5.9331336534265257E-3</v>
      </c>
      <c r="BF127" s="35">
        <f t="shared" si="153"/>
        <v>0.6</v>
      </c>
      <c r="BG127" s="35">
        <f t="shared" si="154"/>
        <v>4.4000000000000004</v>
      </c>
      <c r="BH127" s="35">
        <f>IF('Indicator Data'!P130="No data","x",ROUND(IF('Indicator Data'!P130=0,0,IF(LOG('Indicator Data'!P130)&gt;BH$195,10,IF(LOG('Indicator Data'!P130)&lt;BH$194,0,10-(BH$195-LOG('Indicator Data'!P130))/(BH$195-BH$194)*10))),1))</f>
        <v>0</v>
      </c>
      <c r="BI127" s="36">
        <f>IF(BH127="x","x",'Indicator Data'!P130/'Indicator Data'!$CC130)</f>
        <v>0</v>
      </c>
      <c r="BJ127" s="35">
        <f t="shared" si="155"/>
        <v>0</v>
      </c>
      <c r="BK127" s="35">
        <f t="shared" si="156"/>
        <v>0</v>
      </c>
      <c r="BL127" s="35">
        <f t="shared" si="157"/>
        <v>4.4000000000000004</v>
      </c>
      <c r="BM127" s="35">
        <f>ROUND(IF('Indicator Data'!Q130=0,0,IF(LOG('Indicator Data'!Q130)&gt;BM$195,10,IF(LOG('Indicator Data'!Q130)&lt;BM$194,0,10-(BM$195-LOG('Indicator Data'!Q130))/(BM$195-BM$194)*10))),1)</f>
        <v>9</v>
      </c>
      <c r="BN127" s="35">
        <f>ROUND(IF('Indicator Data'!R130=0,0,IF(LOG('Indicator Data'!R130)&gt;BN$195,10,IF(LOG('Indicator Data'!R130)&lt;BN$194,0,10-(BN$195-LOG('Indicator Data'!R130))/(BN$195-BN$194)*10))),1)</f>
        <v>0</v>
      </c>
      <c r="BO127" s="35">
        <f t="shared" si="158"/>
        <v>3</v>
      </c>
      <c r="BP127" s="36">
        <f>'Indicator Data'!Q130/'Indicator Data'!$CC130</f>
        <v>0.9980029530688197</v>
      </c>
      <c r="BQ127" s="36">
        <f>'Indicator Data'!R130/'Indicator Data'!$CC130</f>
        <v>0</v>
      </c>
      <c r="BR127" s="35">
        <f t="shared" si="200"/>
        <v>10</v>
      </c>
      <c r="BS127" s="35">
        <f t="shared" si="201"/>
        <v>0</v>
      </c>
      <c r="BT127" s="35">
        <f t="shared" si="135"/>
        <v>3.3333333333333335</v>
      </c>
      <c r="BU127" s="35">
        <f t="shared" si="159"/>
        <v>3.2</v>
      </c>
      <c r="BV127" s="35">
        <f>ROUND(IF('Indicator Data'!S130=0,0,IF(LOG('Indicator Data'!S130)&gt;BV$195,10,IF(LOG('Indicator Data'!S130)&lt;BV$194,0,10-(BV$195-LOG('Indicator Data'!S130))/(BV$195-BV$194)*10))),1)</f>
        <v>7.3</v>
      </c>
      <c r="BW127" s="35">
        <f>ROUND(IF('Indicator Data'!T130=0,0,IF(LOG('Indicator Data'!T130)&gt;BW$195,10,IF(LOG('Indicator Data'!T130)&lt;BW$194,0,10-(BW$195-LOG('Indicator Data'!T130))/(BW$195-BW$194)*10))),1)</f>
        <v>9</v>
      </c>
      <c r="BX127" s="35">
        <f t="shared" si="160"/>
        <v>8.4333333333333336</v>
      </c>
      <c r="BY127" s="36">
        <f>'Indicator Data'!S130/'Indicator Data'!$CC130</f>
        <v>6.2615341698621096E-2</v>
      </c>
      <c r="BZ127" s="36">
        <f>'Indicator Data'!T130/'Indicator Data'!$CC130</f>
        <v>0.93538761137019866</v>
      </c>
      <c r="CA127" s="35">
        <f t="shared" si="202"/>
        <v>1</v>
      </c>
      <c r="CB127" s="35">
        <f t="shared" si="203"/>
        <v>9.4</v>
      </c>
      <c r="CC127" s="35">
        <f t="shared" si="161"/>
        <v>6.6000000000000005</v>
      </c>
      <c r="CD127" s="35">
        <f t="shared" si="162"/>
        <v>7.6</v>
      </c>
      <c r="CE127" s="35">
        <f t="shared" si="163"/>
        <v>5.8</v>
      </c>
      <c r="CF127" s="35">
        <f>ROUND(IF('Indicator Data'!U130=0,0,IF(LOG('Indicator Data'!U130)&gt;CF$195,10,IF(LOG('Indicator Data'!U130)&lt;CF$194,0,10-(CF$195-LOG('Indicator Data'!U130))/(CF$195-CF$194)*10))),1)</f>
        <v>7.5</v>
      </c>
      <c r="CG127" s="36">
        <f>'Indicator Data'!U130/'Indicator Data'!$CC130</f>
        <v>8.5882256422533054E-2</v>
      </c>
      <c r="CH127" s="35">
        <f t="shared" si="204"/>
        <v>1</v>
      </c>
      <c r="CI127" s="35">
        <f t="shared" si="164"/>
        <v>5.0999999999999996</v>
      </c>
      <c r="CJ127" s="35">
        <f>ROUND(IF('Indicator Data'!V130=0,0,IF(LOG('Indicator Data'!V130)&gt;CJ$195,10,IF(LOG('Indicator Data'!V130)&lt;CJ$194,0,10-(CJ$195-LOG('Indicator Data'!V130))/(CJ$195-CJ$194)*10))),1)</f>
        <v>9</v>
      </c>
      <c r="CK127" s="36">
        <f>IF('Indicator Data'!V130/'Indicator Data'!$CC130&gt;1,1,'Indicator Data'!V130/'Indicator Data'!$CC130)</f>
        <v>0.98361867213525322</v>
      </c>
      <c r="CL127" s="35">
        <f t="shared" si="205"/>
        <v>9.8000000000000007</v>
      </c>
      <c r="CM127" s="35">
        <f t="shared" si="165"/>
        <v>9.4</v>
      </c>
      <c r="CN127" s="35">
        <f>ROUND(IF('Indicator Data'!W130=0,0,IF(LOG('Indicator Data'!W130)&gt;CN$195,10,IF(LOG('Indicator Data'!W130)&lt;CN$194,0,10-(CN$195-LOG('Indicator Data'!W130))/(CN$195-CN$194)*10))),1)</f>
        <v>8.9</v>
      </c>
      <c r="CO127" s="36">
        <f>'Indicator Data'!W130/'Indicator Data'!$CC130</f>
        <v>0.84475211603628442</v>
      </c>
      <c r="CP127" s="35">
        <f t="shared" si="206"/>
        <v>8.4</v>
      </c>
      <c r="CQ127" s="35">
        <f t="shared" si="166"/>
        <v>8.6999999999999993</v>
      </c>
      <c r="CR127" s="35">
        <f t="shared" si="207"/>
        <v>7.7</v>
      </c>
      <c r="CS127" s="35">
        <f>IF('Indicator Data'!BS130="No data","x",ROUND(IF('Indicator Data'!BS130&gt;CS$195,0,IF('Indicator Data'!BS130&lt;CS$194,10,(CS$195-'Indicator Data'!BS130)/(CS$195-CS$194)*10)),1))</f>
        <v>9.6</v>
      </c>
      <c r="CT127" s="35">
        <f>IF('Indicator Data'!BT130="No data","x",ROUND(IF('Indicator Data'!BT130&gt;CT$195,0,IF('Indicator Data'!BT130&lt;CT$194,10,(CT$195-'Indicator Data'!BT130)/(CT$195-CT$194)*10)),1))</f>
        <v>8.3000000000000007</v>
      </c>
      <c r="CU127" s="35">
        <f>IF('Indicator Data'!AC130="No data","x",ROUND(IF('Indicator Data'!AC130&gt;CU$195,0,IF('Indicator Data'!AC130&lt;CU$194,10,(CU$195-'Indicator Data'!AC130)/(CU$195-CU$194)*10)),1))</f>
        <v>9.1</v>
      </c>
      <c r="CV127" s="35">
        <f t="shared" si="208"/>
        <v>9</v>
      </c>
      <c r="CW127" s="35">
        <f>IF('Indicator Data'!X130="No data","x",ROUND(IF(LOG('Indicator Data'!X130)&gt;CW$195,10,IF(LOG('Indicator Data'!X130)&lt;CW$194,0,10-(CW$195-LOG('Indicator Data'!X130))/(CW$195-CW$194)*10)),1))</f>
        <v>4.2</v>
      </c>
      <c r="CX127" s="35">
        <f>IF('Indicator Data'!Y130="No data","x",ROUND(IF('Indicator Data'!Y130&gt;CX$195,10,IF('Indicator Data'!Y130&lt;CX$194,0,10-(CX$195-'Indicator Data'!Y130)/(CX$195-CX$194)*10)),1))</f>
        <v>8.6999999999999993</v>
      </c>
      <c r="CY127" s="35">
        <f>IF('Indicator Data'!Z130="No data","x",ROUND(IF('Indicator Data'!Z130&gt;CY$195,10,IF('Indicator Data'!Z130&lt;CY$194,0,10-(CY$195-'Indicator Data'!Z130)/(CY$195-CY$194)*10)),1))</f>
        <v>1.7</v>
      </c>
      <c r="CZ127" s="35">
        <f>IF('Indicator Data'!AA130="No data","x",ROUND(IF('Indicator Data'!AA130&gt;CZ$195,10,IF('Indicator Data'!AA130&lt;CZ$194,0,10-(CZ$195-'Indicator Data'!AA130)/(CZ$195-CZ$194)*10)),1))</f>
        <v>9.8000000000000007</v>
      </c>
      <c r="DA127" s="35">
        <f t="shared" si="167"/>
        <v>6.1</v>
      </c>
      <c r="DB127" s="35">
        <f t="shared" si="168"/>
        <v>7.1</v>
      </c>
      <c r="DC127" s="35">
        <f>IF('Indicator Data'!AF130="No data","x",ROUND(IF('Indicator Data'!AF130&gt;DC$195,10,IF('Indicator Data'!AF130&lt;DC$194,0,10-(DC$195-'Indicator Data'!AF130)/(DC$195-DC$194)*10)),1))</f>
        <v>6.5</v>
      </c>
      <c r="DD127" s="35">
        <f>IF('Indicator Data'!AG130="No data","x",ROUND(IF('Indicator Data'!AG130&gt;DD$195,10,IF('Indicator Data'!AG130&lt;DD$194,0,10-(DD$195-'Indicator Data'!AG130)/(DD$195-DD$194)*10)),1))</f>
        <v>9.9</v>
      </c>
      <c r="DE127" s="35">
        <f t="shared" si="169"/>
        <v>6.8</v>
      </c>
      <c r="DF127" s="35">
        <f>IF('Indicator Data'!AB130="No data","x",ROUND(IF('Indicator Data'!AB130&gt;DF$195,10,IF('Indicator Data'!AB130&lt;DF$194,0,10-(DF$195-'Indicator Data'!AB130)/(DF$195-DF$194)*10)),1))</f>
        <v>10</v>
      </c>
      <c r="DG127" s="35">
        <f t="shared" si="170"/>
        <v>9.3000000000000007</v>
      </c>
      <c r="DH127" s="144" t="str">
        <f>IF('Indicator Data'!AD130="No data","x",'Indicator Data'!AD130/'Indicator Data'!$CB130)</f>
        <v>x</v>
      </c>
      <c r="DI127" s="35" t="str">
        <f t="shared" si="171"/>
        <v>x</v>
      </c>
      <c r="DJ127" s="35">
        <f>IF('Indicator Data'!AE130="No data","x",ROUND(IF('Indicator Data'!AE130&gt;DJ$195,0,IF('Indicator Data'!AE130&lt;DJ$194,10,(DJ$195-'Indicator Data'!AE130)/(DJ$195-DJ$194)*10)),1))</f>
        <v>8</v>
      </c>
      <c r="DK127" s="35">
        <f t="shared" si="172"/>
        <v>8</v>
      </c>
      <c r="DL127" s="35">
        <f t="shared" si="173"/>
        <v>8</v>
      </c>
      <c r="DM127" s="37">
        <f t="shared" si="209"/>
        <v>7</v>
      </c>
      <c r="DN127" s="38">
        <f t="shared" si="210"/>
        <v>4.5</v>
      </c>
      <c r="DO127" s="35">
        <f>ROUND(IF('Indicator Data'!AH130=0,0,IF('Indicator Data'!AH130&gt;DO$195,10,IF('Indicator Data'!AH130&lt;DO$194,0,10-(DO$195-'Indicator Data'!AH130)/(DO$195-DO$194)*10))),1)</f>
        <v>9.5</v>
      </c>
      <c r="DP127" s="35">
        <f>ROUND(IF('Indicator Data'!AI130=0,0,IF(LOG('Indicator Data'!AI130)&gt;LOG(DP$195),10,IF(LOG('Indicator Data'!AI130)&lt;LOG(DP$194),0,10-(LOG(DP$195)-LOG('Indicator Data'!AI130))/(LOG(DP$195)-LOG(DP$194))*10))),1)</f>
        <v>8.8000000000000007</v>
      </c>
      <c r="DQ127" s="37">
        <f t="shared" si="211"/>
        <v>9.1999999999999993</v>
      </c>
      <c r="DR127" s="35">
        <f>'Indicator Data'!AJ130</f>
        <v>0</v>
      </c>
      <c r="DS127" s="35">
        <f>'Indicator Data'!AK130</f>
        <v>5</v>
      </c>
      <c r="DT127" s="37">
        <f t="shared" si="212"/>
        <v>9</v>
      </c>
      <c r="DU127" s="38">
        <f t="shared" si="213"/>
        <v>9</v>
      </c>
      <c r="DV127" s="13"/>
      <c r="DW127" s="83"/>
    </row>
    <row r="128" spans="1:127" s="2" customFormat="1" x14ac:dyDescent="0.3">
      <c r="A128" s="98" t="str">
        <f>'Indicator Data'!A131</f>
        <v>Nigeria</v>
      </c>
      <c r="B128" s="39" t="str">
        <f>'Indicator Data'!B131</f>
        <v>NGA</v>
      </c>
      <c r="C128" s="35">
        <f>ROUND(IF('Indicator Data'!C131=0,0.1,IF(LOG('Indicator Data'!C131)&gt;C$195,10,IF(LOG('Indicator Data'!C131)&lt;C$194,0,10-(C$195-LOG('Indicator Data'!C131))/(C$195-C$194)*10))),1)</f>
        <v>0.1</v>
      </c>
      <c r="D128" s="35">
        <f>ROUND(IF('Indicator Data'!D131=0,0.1,IF(LOG('Indicator Data'!D131)&gt;D$195,10,IF(LOG('Indicator Data'!D131)&lt;D$194,0,10-(D$195-LOG('Indicator Data'!D131))/(D$195-D$194)*10))),1)</f>
        <v>0.1</v>
      </c>
      <c r="E128" s="35">
        <f t="shared" si="174"/>
        <v>0.1</v>
      </c>
      <c r="F128" s="35">
        <f>IF('Indicator Data'!E131="No data",0.1,(ROUND(IF('Indicator Data'!E131=0,0,IF(LOG('Indicator Data'!E131)&gt;F$195,10,IF(LOG('Indicator Data'!E131)&lt;F$194,0,10-(F$195-LOG('Indicator Data'!E131))/(F$195-F$194)*10))),1)))</f>
        <v>9.9</v>
      </c>
      <c r="G128" s="35">
        <f>ROUND(IF('Indicator Data'!F131=0,0,IF(LOG('Indicator Data'!F131)&gt;G$195,10,IF(LOG('Indicator Data'!F131)&lt;G$194,0,10-(G$195-LOG('Indicator Data'!F131))/(G$195-G$194)*10))),1)</f>
        <v>0</v>
      </c>
      <c r="H128" s="35">
        <f>ROUND(IF('Indicator Data'!G131=0,0,IF(LOG('Indicator Data'!G131)&gt;H$195,10,IF(LOG('Indicator Data'!G131)&lt;H$194,0,10-(H$195-LOG('Indicator Data'!G131))/(H$195-H$194)*10))),1)</f>
        <v>0</v>
      </c>
      <c r="I128" s="35">
        <f>ROUND(IF('Indicator Data'!H131=0,0,IF(LOG('Indicator Data'!H131)&gt;I$195,10,IF(LOG('Indicator Data'!H131)&lt;I$194,0,10-(I$195-LOG('Indicator Data'!H131))/(I$195-I$194)*10))),1)</f>
        <v>0</v>
      </c>
      <c r="J128" s="35">
        <f t="shared" si="175"/>
        <v>0</v>
      </c>
      <c r="K128" s="35">
        <f>ROUND(IF('Indicator Data'!I131=0,0,IF(LOG('Indicator Data'!I131)&gt;K$195,10,IF(LOG('Indicator Data'!I131)&lt;K$194,0,10-(K$195-LOG('Indicator Data'!I131))/(K$195-K$194)*10))),1)</f>
        <v>0</v>
      </c>
      <c r="L128" s="35">
        <f t="shared" si="176"/>
        <v>0</v>
      </c>
      <c r="M128" s="35">
        <f>ROUND(IF('Indicator Data'!J131=0,0,IF(LOG('Indicator Data'!J131)&gt;M$195,10,IF(LOG('Indicator Data'!J131)&lt;M$194,0,10-(M$195-LOG('Indicator Data'!J131))/(M$195-M$194)*10))),1)</f>
        <v>0</v>
      </c>
      <c r="N128" s="36">
        <f>'Indicator Data'!C131/'Indicator Data'!$CC131</f>
        <v>0</v>
      </c>
      <c r="O128" s="36">
        <f>'Indicator Data'!D131/'Indicator Data'!$CC131</f>
        <v>0</v>
      </c>
      <c r="P128" s="36">
        <f>IF(F128=0.1,"x",'Indicator Data'!E131/'Indicator Data'!$CC131)</f>
        <v>4.916916575975849E-3</v>
      </c>
      <c r="Q128" s="36">
        <f>'Indicator Data'!F131/'Indicator Data'!$CC131</f>
        <v>0</v>
      </c>
      <c r="R128" s="36">
        <f>'Indicator Data'!G131/'Indicator Data'!$CC131</f>
        <v>0</v>
      </c>
      <c r="S128" s="36">
        <f>'Indicator Data'!H131/'Indicator Data'!$CC131</f>
        <v>0</v>
      </c>
      <c r="T128" s="36">
        <f>'Indicator Data'!I131/'Indicator Data'!$CC131</f>
        <v>0</v>
      </c>
      <c r="U128" s="36">
        <f>'Indicator Data'!J131/'Indicator Data'!$CC131</f>
        <v>0</v>
      </c>
      <c r="V128" s="35">
        <f t="shared" si="177"/>
        <v>0</v>
      </c>
      <c r="W128" s="35">
        <f t="shared" si="178"/>
        <v>0</v>
      </c>
      <c r="X128" s="35">
        <f t="shared" si="179"/>
        <v>0</v>
      </c>
      <c r="Y128" s="35">
        <f t="shared" si="180"/>
        <v>3.3</v>
      </c>
      <c r="Z128" s="35">
        <f t="shared" si="181"/>
        <v>0</v>
      </c>
      <c r="AA128" s="35">
        <f t="shared" si="182"/>
        <v>0</v>
      </c>
      <c r="AB128" s="35">
        <f t="shared" si="183"/>
        <v>0</v>
      </c>
      <c r="AC128" s="35">
        <f t="shared" si="184"/>
        <v>0</v>
      </c>
      <c r="AD128" s="35">
        <f t="shared" si="185"/>
        <v>0</v>
      </c>
      <c r="AE128" s="35">
        <f t="shared" si="186"/>
        <v>0</v>
      </c>
      <c r="AF128" s="35">
        <f t="shared" si="187"/>
        <v>0</v>
      </c>
      <c r="AG128" s="35">
        <f>ROUND(IF('Indicator Data'!K131=0,0,IF('Indicator Data'!K131&gt;AG$195,10,IF('Indicator Data'!K131&lt;AG$194,0,10-(AG$195-'Indicator Data'!K131)/(AG$195-AG$194)*10))),1)</f>
        <v>0</v>
      </c>
      <c r="AH128" s="35">
        <f t="shared" si="188"/>
        <v>0.1</v>
      </c>
      <c r="AI128" s="35">
        <f t="shared" si="189"/>
        <v>0.1</v>
      </c>
      <c r="AJ128" s="35">
        <f t="shared" si="190"/>
        <v>0</v>
      </c>
      <c r="AK128" s="35">
        <f t="shared" si="191"/>
        <v>0</v>
      </c>
      <c r="AL128" s="35">
        <f t="shared" si="192"/>
        <v>0</v>
      </c>
      <c r="AM128" s="35">
        <f t="shared" si="193"/>
        <v>0</v>
      </c>
      <c r="AN128" s="35">
        <f t="shared" si="194"/>
        <v>0</v>
      </c>
      <c r="AO128" s="143">
        <f t="shared" si="195"/>
        <v>0.1</v>
      </c>
      <c r="AP128" s="143">
        <f t="shared" si="148"/>
        <v>8</v>
      </c>
      <c r="AQ128" s="143">
        <f t="shared" si="196"/>
        <v>0</v>
      </c>
      <c r="AR128" s="143">
        <f t="shared" si="197"/>
        <v>0</v>
      </c>
      <c r="AS128" s="35">
        <f t="shared" si="198"/>
        <v>0</v>
      </c>
      <c r="AT128" s="35">
        <f>IF('Indicator Data'!L131="No data","x",IF('Indicator Data'!CD131&lt;1000,"x",ROUND((IF('Indicator Data'!L131&gt;AT$195,10,IF('Indicator Data'!L131&lt;AT$194,0,10-(AT$195-'Indicator Data'!L131)/(AT$195-AT$194)*10))),1)))</f>
        <v>1.9</v>
      </c>
      <c r="AU128" s="143">
        <f t="shared" si="199"/>
        <v>1</v>
      </c>
      <c r="AV128" s="35">
        <f>IF('Indicator Data'!M131="No data","x",ROUND(IF('Indicator Data'!M131=0,0,IF(LOG('Indicator Data'!M131)&gt;AV$195,10,IF(LOG('Indicator Data'!M131)&lt;AV$194,0,10-(AV$195-LOG('Indicator Data'!M131))/(AV$195-AV$194)*10))),1))</f>
        <v>9.8000000000000007</v>
      </c>
      <c r="AW128" s="36">
        <f>IF(AV128="x","x",'Indicator Data'!M131/'Indicator Data'!$CC131)</f>
        <v>0.42461093701305952</v>
      </c>
      <c r="AX128" s="35">
        <f t="shared" si="149"/>
        <v>4.7</v>
      </c>
      <c r="AY128" s="35">
        <f t="shared" si="150"/>
        <v>8.1999999999999993</v>
      </c>
      <c r="AZ128" s="35">
        <f>IF('Indicator Data'!N131="No data","x",ROUND(IF('Indicator Data'!N131=0,0,IF(LOG('Indicator Data'!N131)&gt;AZ$195,10,IF(LOG('Indicator Data'!N131)&lt;AZ$194,0,10-(AZ$195-LOG('Indicator Data'!N131))/(AZ$195-AZ$194)*10))),1))</f>
        <v>9.4</v>
      </c>
      <c r="BA128" s="36">
        <f>IF(AZ128="x","x",'Indicator Data'!N131/'Indicator Data'!$CC131)</f>
        <v>2.4684721070498607E-2</v>
      </c>
      <c r="BB128" s="35">
        <f t="shared" si="151"/>
        <v>4.9000000000000004</v>
      </c>
      <c r="BC128" s="35">
        <f t="shared" si="152"/>
        <v>7.9</v>
      </c>
      <c r="BD128" s="35">
        <f>IF('Indicator Data'!O131="No data","x",ROUND(IF('Indicator Data'!O131=0,0,IF(LOG('Indicator Data'!O131)&gt;BD$195,10,IF(LOG('Indicator Data'!O131)&lt;BD$194,0,10-(BD$195-LOG('Indicator Data'!O131))/(BD$195-BD$194)*10))),1))</f>
        <v>10</v>
      </c>
      <c r="BE128" s="36">
        <f>IF(BD128="x","x",'Indicator Data'!O131/'Indicator Data'!$CC131)</f>
        <v>0.3166903929055998</v>
      </c>
      <c r="BF128" s="35">
        <f t="shared" si="153"/>
        <v>10</v>
      </c>
      <c r="BG128" s="35">
        <f t="shared" si="154"/>
        <v>10</v>
      </c>
      <c r="BH128" s="35">
        <f>IF('Indicator Data'!P131="No data","x",ROUND(IF('Indicator Data'!P131=0,0,IF(LOG('Indicator Data'!P131)&gt;BH$195,10,IF(LOG('Indicator Data'!P131)&lt;BH$194,0,10-(BH$195-LOG('Indicator Data'!P131))/(BH$195-BH$194)*10))),1))</f>
        <v>9.1999999999999993</v>
      </c>
      <c r="BI128" s="36">
        <f>IF(BH128="x","x",'Indicator Data'!P131/'Indicator Data'!$CC131)</f>
        <v>1.9348384468115962E-2</v>
      </c>
      <c r="BJ128" s="35">
        <f t="shared" si="155"/>
        <v>1.9</v>
      </c>
      <c r="BK128" s="35">
        <f t="shared" si="156"/>
        <v>6.9</v>
      </c>
      <c r="BL128" s="35">
        <f t="shared" si="157"/>
        <v>8.5</v>
      </c>
      <c r="BM128" s="35">
        <f>ROUND(IF('Indicator Data'!Q131=0,0,IF(LOG('Indicator Data'!Q131)&gt;BM$195,10,IF(LOG('Indicator Data'!Q131)&lt;BM$194,0,10-(BM$195-LOG('Indicator Data'!Q131))/(BM$195-BM$194)*10))),1)</f>
        <v>10</v>
      </c>
      <c r="BN128" s="35">
        <f>ROUND(IF('Indicator Data'!R131=0,0,IF(LOG('Indicator Data'!R131)&gt;BN$195,10,IF(LOG('Indicator Data'!R131)&lt;BN$194,0,10-(BN$195-LOG('Indicator Data'!R131))/(BN$195-BN$194)*10))),1)</f>
        <v>0</v>
      </c>
      <c r="BO128" s="35">
        <f t="shared" si="158"/>
        <v>3.3333333333333335</v>
      </c>
      <c r="BP128" s="36">
        <f>'Indicator Data'!Q131/'Indicator Data'!$CC131</f>
        <v>0.99887007229166647</v>
      </c>
      <c r="BQ128" s="36">
        <f>'Indicator Data'!R131/'Indicator Data'!$CC131</f>
        <v>0</v>
      </c>
      <c r="BR128" s="35">
        <f t="shared" si="200"/>
        <v>10</v>
      </c>
      <c r="BS128" s="35">
        <f t="shared" si="201"/>
        <v>0</v>
      </c>
      <c r="BT128" s="35">
        <f t="shared" si="135"/>
        <v>3.3333333333333335</v>
      </c>
      <c r="BU128" s="35">
        <f t="shared" si="159"/>
        <v>3.3</v>
      </c>
      <c r="BV128" s="35">
        <f>ROUND(IF('Indicator Data'!S131=0,0,IF(LOG('Indicator Data'!S131)&gt;BV$195,10,IF(LOG('Indicator Data'!S131)&lt;BV$194,0,10-(BV$195-LOG('Indicator Data'!S131))/(BV$195-BV$194)*10))),1)</f>
        <v>7.3</v>
      </c>
      <c r="BW128" s="35">
        <f>ROUND(IF('Indicator Data'!T131=0,0,IF(LOG('Indicator Data'!T131)&gt;BW$195,10,IF(LOG('Indicator Data'!T131)&lt;BW$194,0,10-(BW$195-LOG('Indicator Data'!T131))/(BW$195-BW$194)*10))),1)</f>
        <v>10</v>
      </c>
      <c r="BX128" s="35">
        <f t="shared" si="160"/>
        <v>9.1</v>
      </c>
      <c r="BY128" s="36">
        <f>'Indicator Data'!S131/'Indicator Data'!$CC131</f>
        <v>7.3044212309357473E-3</v>
      </c>
      <c r="BZ128" s="36">
        <f>'Indicator Data'!T131/'Indicator Data'!$CC131</f>
        <v>0.9915656510607308</v>
      </c>
      <c r="CA128" s="35">
        <f t="shared" si="202"/>
        <v>0.1</v>
      </c>
      <c r="CB128" s="35">
        <f t="shared" si="203"/>
        <v>9.9</v>
      </c>
      <c r="CC128" s="35">
        <f t="shared" si="161"/>
        <v>6.6333333333333329</v>
      </c>
      <c r="CD128" s="35">
        <f t="shared" si="162"/>
        <v>8.1</v>
      </c>
      <c r="CE128" s="35">
        <f t="shared" si="163"/>
        <v>6.3</v>
      </c>
      <c r="CF128" s="35">
        <f>ROUND(IF('Indicator Data'!U131=0,0,IF(LOG('Indicator Data'!U131)&gt;CF$195,10,IF(LOG('Indicator Data'!U131)&lt;CF$194,0,10-(CF$195-LOG('Indicator Data'!U131))/(CF$195-CF$194)*10))),1)</f>
        <v>10</v>
      </c>
      <c r="CG128" s="36">
        <f>'Indicator Data'!U131/'Indicator Data'!$CC131</f>
        <v>0.59309635675438066</v>
      </c>
      <c r="CH128" s="35">
        <f t="shared" si="204"/>
        <v>6.6</v>
      </c>
      <c r="CI128" s="35">
        <f t="shared" si="164"/>
        <v>8.9</v>
      </c>
      <c r="CJ128" s="35">
        <f>ROUND(IF('Indicator Data'!V131=0,0,IF(LOG('Indicator Data'!V131)&gt;CJ$195,10,IF(LOG('Indicator Data'!V131)&lt;CJ$194,0,10-(CJ$195-LOG('Indicator Data'!V131))/(CJ$195-CJ$194)*10))),1)</f>
        <v>10</v>
      </c>
      <c r="CK128" s="36">
        <f>IF('Indicator Data'!V131/'Indicator Data'!$CC131&gt;1,1,'Indicator Data'!V131/'Indicator Data'!$CC131)</f>
        <v>0.96746744221578518</v>
      </c>
      <c r="CL128" s="35">
        <f t="shared" si="205"/>
        <v>9.6999999999999993</v>
      </c>
      <c r="CM128" s="35">
        <f t="shared" si="165"/>
        <v>9.9</v>
      </c>
      <c r="CN128" s="35">
        <f>ROUND(IF('Indicator Data'!W131=0,0,IF(LOG('Indicator Data'!W131)&gt;CN$195,10,IF(LOG('Indicator Data'!W131)&lt;CN$194,0,10-(CN$195-LOG('Indicator Data'!W131))/(CN$195-CN$194)*10))),1)</f>
        <v>10</v>
      </c>
      <c r="CO128" s="36">
        <f>'Indicator Data'!W131/'Indicator Data'!$CC131</f>
        <v>0.99461151072998688</v>
      </c>
      <c r="CP128" s="35">
        <f t="shared" si="206"/>
        <v>9.9</v>
      </c>
      <c r="CQ128" s="35">
        <f t="shared" si="166"/>
        <v>10</v>
      </c>
      <c r="CR128" s="35">
        <f t="shared" si="207"/>
        <v>9.1999999999999993</v>
      </c>
      <c r="CS128" s="35">
        <f>IF('Indicator Data'!BS131="No data","x",ROUND(IF('Indicator Data'!BS131&gt;CS$195,0,IF('Indicator Data'!BS131&lt;CS$194,10,(CS$195-'Indicator Data'!BS131)/(CS$195-CS$194)*10)),1))</f>
        <v>6.8</v>
      </c>
      <c r="CT128" s="35">
        <f>IF('Indicator Data'!BT131="No data","x",ROUND(IF('Indicator Data'!BT131&gt;CT$195,0,IF('Indicator Data'!BT131&lt;CT$194,10,(CT$195-'Indicator Data'!BT131)/(CT$195-CT$194)*10)),1))</f>
        <v>4.8</v>
      </c>
      <c r="CU128" s="35">
        <f>IF('Indicator Data'!AC131="No data","x",ROUND(IF('Indicator Data'!AC131&gt;CU$195,0,IF('Indicator Data'!AC131&lt;CU$194,10,(CU$195-'Indicator Data'!AC131)/(CU$195-CU$194)*10)),1))</f>
        <v>5.8</v>
      </c>
      <c r="CV128" s="35">
        <f t="shared" si="208"/>
        <v>5.8</v>
      </c>
      <c r="CW128" s="35">
        <f>IF('Indicator Data'!X131="No data","x",ROUND(IF(LOG('Indicator Data'!X131)&gt;CW$195,10,IF(LOG('Indicator Data'!X131)&lt;CW$194,0,10-(CW$195-LOG('Indicator Data'!X131))/(CW$195-CW$194)*10)),1))</f>
        <v>7.8</v>
      </c>
      <c r="CX128" s="35">
        <f>IF('Indicator Data'!Y131="No data","x",ROUND(IF('Indicator Data'!Y131&gt;CX$195,10,IF('Indicator Data'!Y131&lt;CX$194,0,10-(CX$195-'Indicator Data'!Y131)/(CX$195-CX$194)*10)),1))</f>
        <v>8.3000000000000007</v>
      </c>
      <c r="CY128" s="35">
        <f>IF('Indicator Data'!Z131="No data","x",ROUND(IF('Indicator Data'!Z131&gt;CY$195,10,IF('Indicator Data'!Z131&lt;CY$194,0,10-(CY$195-'Indicator Data'!Z131)/(CY$195-CY$194)*10)),1))</f>
        <v>5.0999999999999996</v>
      </c>
      <c r="CZ128" s="35">
        <f>IF('Indicator Data'!AA131="No data","x",ROUND(IF('Indicator Data'!AA131&gt;CZ$195,10,IF('Indicator Data'!AA131&lt;CZ$194,0,10-(CZ$195-'Indicator Data'!AA131)/(CZ$195-CZ$194)*10)),1))</f>
        <v>7.3</v>
      </c>
      <c r="DA128" s="35">
        <f t="shared" si="167"/>
        <v>7.1</v>
      </c>
      <c r="DB128" s="35">
        <f t="shared" si="168"/>
        <v>6.7</v>
      </c>
      <c r="DC128" s="35">
        <f>IF('Indicator Data'!AF131="No data","x",ROUND(IF('Indicator Data'!AF131&gt;DC$195,10,IF('Indicator Data'!AF131&lt;DC$194,0,10-(DC$195-'Indicator Data'!AF131)/(DC$195-DC$194)*10)),1))</f>
        <v>6</v>
      </c>
      <c r="DD128" s="35">
        <f>IF('Indicator Data'!AG131="No data","x",ROUND(IF('Indicator Data'!AG131&gt;DD$195,10,IF('Indicator Data'!AG131&lt;DD$194,0,10-(DD$195-'Indicator Data'!AG131)/(DD$195-DD$194)*10)),1))</f>
        <v>7.6</v>
      </c>
      <c r="DE128" s="35">
        <f t="shared" si="169"/>
        <v>7</v>
      </c>
      <c r="DF128" s="35">
        <f>IF('Indicator Data'!AB131="No data","x",ROUND(IF('Indicator Data'!AB131&gt;DF$195,10,IF('Indicator Data'!AB131&lt;DF$194,0,10-(DF$195-'Indicator Data'!AB131)/(DF$195-DF$194)*10)),1))</f>
        <v>6.6</v>
      </c>
      <c r="DG128" s="35">
        <f t="shared" si="170"/>
        <v>6</v>
      </c>
      <c r="DH128" s="144">
        <f>IF('Indicator Data'!AD131="No data","x",'Indicator Data'!AD131/'Indicator Data'!$CB131)</f>
        <v>1.9598370496395724E-6</v>
      </c>
      <c r="DI128" s="35">
        <f t="shared" si="171"/>
        <v>10</v>
      </c>
      <c r="DJ128" s="35">
        <f>IF('Indicator Data'!AE131="No data","x",ROUND(IF('Indicator Data'!AE131&gt;DJ$195,0,IF('Indicator Data'!AE131&lt;DJ$194,10,(DJ$195-'Indicator Data'!AE131)/(DJ$195-DJ$194)*10)),1))</f>
        <v>6</v>
      </c>
      <c r="DK128" s="35">
        <f t="shared" si="172"/>
        <v>8</v>
      </c>
      <c r="DL128" s="35">
        <f t="shared" si="173"/>
        <v>7</v>
      </c>
      <c r="DM128" s="37">
        <f t="shared" si="209"/>
        <v>8</v>
      </c>
      <c r="DN128" s="38">
        <f t="shared" si="210"/>
        <v>4</v>
      </c>
      <c r="DO128" s="35">
        <f>ROUND(IF('Indicator Data'!AH131=0,0,IF('Indicator Data'!AH131&gt;DO$195,10,IF('Indicator Data'!AH131&lt;DO$194,0,10-(DO$195-'Indicator Data'!AH131)/(DO$195-DO$194)*10))),1)</f>
        <v>10</v>
      </c>
      <c r="DP128" s="35">
        <f>ROUND(IF('Indicator Data'!AI131=0,0,IF(LOG('Indicator Data'!AI131)&gt;LOG(DP$195),10,IF(LOG('Indicator Data'!AI131)&lt;LOG(DP$194),0,10-(LOG(DP$195)-LOG('Indicator Data'!AI131))/(LOG(DP$195)-LOG(DP$194))*10))),1)</f>
        <v>10</v>
      </c>
      <c r="DQ128" s="37">
        <f t="shared" si="211"/>
        <v>10</v>
      </c>
      <c r="DR128" s="35">
        <f>'Indicator Data'!AJ131</f>
        <v>0</v>
      </c>
      <c r="DS128" s="35">
        <f>'Indicator Data'!AK131</f>
        <v>5</v>
      </c>
      <c r="DT128" s="37">
        <f t="shared" si="212"/>
        <v>9</v>
      </c>
      <c r="DU128" s="38">
        <f t="shared" si="213"/>
        <v>9</v>
      </c>
      <c r="DV128" s="13"/>
      <c r="DW128" s="83"/>
    </row>
    <row r="129" spans="1:127" s="2" customFormat="1" x14ac:dyDescent="0.3">
      <c r="A129" s="98" t="str">
        <f>'Indicator Data'!A132</f>
        <v>North Macedonia</v>
      </c>
      <c r="B129" s="39" t="str">
        <f>'Indicator Data'!B132</f>
        <v>MKD</v>
      </c>
      <c r="C129" s="35">
        <f>ROUND(IF('Indicator Data'!C132=0,0.1,IF(LOG('Indicator Data'!C132)&gt;C$195,10,IF(LOG('Indicator Data'!C132)&lt;C$194,0,10-(C$195-LOG('Indicator Data'!C132))/(C$195-C$194)*10))),1)</f>
        <v>6.6</v>
      </c>
      <c r="D129" s="35">
        <f>ROUND(IF('Indicator Data'!D132=0,0.1,IF(LOG('Indicator Data'!D132)&gt;D$195,10,IF(LOG('Indicator Data'!D132)&lt;D$194,0,10-(D$195-LOG('Indicator Data'!D132))/(D$195-D$194)*10))),1)</f>
        <v>5.2</v>
      </c>
      <c r="E129" s="35">
        <f t="shared" si="174"/>
        <v>5.9</v>
      </c>
      <c r="F129" s="35">
        <f>IF('Indicator Data'!E132="No data",0.1,(ROUND(IF('Indicator Data'!E132=0,0,IF(LOG('Indicator Data'!E132)&gt;F$195,10,IF(LOG('Indicator Data'!E132)&lt;F$194,0,10-(F$195-LOG('Indicator Data'!E132))/(F$195-F$194)*10))),1)))</f>
        <v>5</v>
      </c>
      <c r="G129" s="35">
        <f>ROUND(IF('Indicator Data'!F132=0,0,IF(LOG('Indicator Data'!F132)&gt;G$195,10,IF(LOG('Indicator Data'!F132)&lt;G$194,0,10-(G$195-LOG('Indicator Data'!F132))/(G$195-G$194)*10))),1)</f>
        <v>0</v>
      </c>
      <c r="H129" s="35">
        <f>ROUND(IF('Indicator Data'!G132=0,0,IF(LOG('Indicator Data'!G132)&gt;H$195,10,IF(LOG('Indicator Data'!G132)&lt;H$194,0,10-(H$195-LOG('Indicator Data'!G132))/(H$195-H$194)*10))),1)</f>
        <v>0</v>
      </c>
      <c r="I129" s="35">
        <f>ROUND(IF('Indicator Data'!H132=0,0,IF(LOG('Indicator Data'!H132)&gt;I$195,10,IF(LOG('Indicator Data'!H132)&lt;I$194,0,10-(I$195-LOG('Indicator Data'!H132))/(I$195-I$194)*10))),1)</f>
        <v>0</v>
      </c>
      <c r="J129" s="35">
        <f t="shared" si="175"/>
        <v>0</v>
      </c>
      <c r="K129" s="35">
        <f>ROUND(IF('Indicator Data'!I132=0,0,IF(LOG('Indicator Data'!I132)&gt;K$195,10,IF(LOG('Indicator Data'!I132)&lt;K$194,0,10-(K$195-LOG('Indicator Data'!I132))/(K$195-K$194)*10))),1)</f>
        <v>0</v>
      </c>
      <c r="L129" s="35">
        <f t="shared" si="176"/>
        <v>0</v>
      </c>
      <c r="M129" s="35">
        <f>ROUND(IF('Indicator Data'!J132=0,0,IF(LOG('Indicator Data'!J132)&gt;M$195,10,IF(LOG('Indicator Data'!J132)&lt;M$194,0,10-(M$195-LOG('Indicator Data'!J132))/(M$195-M$194)*10))),1)</f>
        <v>3.6</v>
      </c>
      <c r="N129" s="36">
        <f>'Indicator Data'!C132/'Indicator Data'!$CC132</f>
        <v>2.1052633962678913E-3</v>
      </c>
      <c r="O129" s="36">
        <f>'Indicator Data'!D132/'Indicator Data'!$CC132</f>
        <v>1.7777383738181568E-4</v>
      </c>
      <c r="P129" s="36">
        <f>IF(F129=0.1,"x",'Indicator Data'!E132/'Indicator Data'!$CC132)</f>
        <v>5.0154392481991713E-3</v>
      </c>
      <c r="Q129" s="36">
        <f>'Indicator Data'!F132/'Indicator Data'!$CC132</f>
        <v>0</v>
      </c>
      <c r="R129" s="36">
        <f>'Indicator Data'!G132/'Indicator Data'!$CC132</f>
        <v>0</v>
      </c>
      <c r="S129" s="36">
        <f>'Indicator Data'!H132/'Indicator Data'!$CC132</f>
        <v>0</v>
      </c>
      <c r="T129" s="36">
        <f>'Indicator Data'!I132/'Indicator Data'!$CC132</f>
        <v>0</v>
      </c>
      <c r="U129" s="36">
        <f>'Indicator Data'!J132/'Indicator Data'!$CC132</f>
        <v>1.3713724792008508E-4</v>
      </c>
      <c r="V129" s="35">
        <f t="shared" si="177"/>
        <v>10</v>
      </c>
      <c r="W129" s="35">
        <f t="shared" si="178"/>
        <v>1.8</v>
      </c>
      <c r="X129" s="35">
        <f t="shared" si="179"/>
        <v>7.9</v>
      </c>
      <c r="Y129" s="35">
        <f t="shared" si="180"/>
        <v>3.3</v>
      </c>
      <c r="Z129" s="35">
        <f t="shared" si="181"/>
        <v>0</v>
      </c>
      <c r="AA129" s="35">
        <f t="shared" si="182"/>
        <v>0</v>
      </c>
      <c r="AB129" s="35">
        <f t="shared" si="183"/>
        <v>0</v>
      </c>
      <c r="AC129" s="35">
        <f t="shared" si="184"/>
        <v>0</v>
      </c>
      <c r="AD129" s="35">
        <f t="shared" si="185"/>
        <v>0</v>
      </c>
      <c r="AE129" s="35">
        <f t="shared" si="186"/>
        <v>0</v>
      </c>
      <c r="AF129" s="35">
        <f t="shared" si="187"/>
        <v>0</v>
      </c>
      <c r="AG129" s="35">
        <f>ROUND(IF('Indicator Data'!K132=0,0,IF('Indicator Data'!K132&gt;AG$195,10,IF('Indicator Data'!K132&lt;AG$194,0,10-(AG$195-'Indicator Data'!K132)/(AG$195-AG$194)*10))),1)</f>
        <v>1</v>
      </c>
      <c r="AH129" s="35">
        <f t="shared" si="188"/>
        <v>8.3000000000000007</v>
      </c>
      <c r="AI129" s="35">
        <f t="shared" si="189"/>
        <v>3.5</v>
      </c>
      <c r="AJ129" s="35">
        <f t="shared" si="190"/>
        <v>0</v>
      </c>
      <c r="AK129" s="35">
        <f t="shared" si="191"/>
        <v>0</v>
      </c>
      <c r="AL129" s="35">
        <f t="shared" si="192"/>
        <v>0</v>
      </c>
      <c r="AM129" s="35">
        <f t="shared" si="193"/>
        <v>0</v>
      </c>
      <c r="AN129" s="35">
        <f t="shared" si="194"/>
        <v>2</v>
      </c>
      <c r="AO129" s="143">
        <f t="shared" si="195"/>
        <v>7</v>
      </c>
      <c r="AP129" s="143">
        <f t="shared" si="148"/>
        <v>4.2</v>
      </c>
      <c r="AQ129" s="143">
        <f t="shared" si="196"/>
        <v>0</v>
      </c>
      <c r="AR129" s="143">
        <f t="shared" si="197"/>
        <v>0</v>
      </c>
      <c r="AS129" s="35">
        <f t="shared" si="198"/>
        <v>1.5</v>
      </c>
      <c r="AT129" s="35">
        <f>IF('Indicator Data'!L132="No data","x",IF('Indicator Data'!CD132&lt;1000,"x",ROUND((IF('Indicator Data'!L132&gt;AT$195,10,IF('Indicator Data'!L132&lt;AT$194,0,10-(AT$195-'Indicator Data'!L132)/(AT$195-AT$194)*10))),1)))</f>
        <v>6.5</v>
      </c>
      <c r="AU129" s="143">
        <f t="shared" si="199"/>
        <v>4</v>
      </c>
      <c r="AV129" s="35">
        <f>IF('Indicator Data'!M132="No data","x",ROUND(IF('Indicator Data'!M132=0,0,IF(LOG('Indicator Data'!M132)&gt;AV$195,10,IF(LOG('Indicator Data'!M132)&lt;AV$194,0,10-(AV$195-LOG('Indicator Data'!M132))/(AV$195-AV$194)*10))),1))</f>
        <v>7.5</v>
      </c>
      <c r="AW129" s="36">
        <f>IF(AV129="x","x",'Indicator Data'!M132/'Indicator Data'!$CC132)</f>
        <v>0.8886338326973694</v>
      </c>
      <c r="AX129" s="35">
        <f t="shared" si="149"/>
        <v>9.9</v>
      </c>
      <c r="AY129" s="35">
        <f t="shared" si="150"/>
        <v>9</v>
      </c>
      <c r="AZ129" s="35" t="str">
        <f>IF('Indicator Data'!N132="No data","x",ROUND(IF('Indicator Data'!N132=0,0,IF(LOG('Indicator Data'!N132)&gt;AZ$195,10,IF(LOG('Indicator Data'!N132)&lt;AZ$194,0,10-(AZ$195-LOG('Indicator Data'!N132))/(AZ$195-AZ$194)*10))),1))</f>
        <v>x</v>
      </c>
      <c r="BA129" s="36" t="str">
        <f>IF(AZ129="x","x",'Indicator Data'!N132/'Indicator Data'!$CC132)</f>
        <v>x</v>
      </c>
      <c r="BB129" s="35" t="str">
        <f t="shared" si="151"/>
        <v>x</v>
      </c>
      <c r="BC129" s="35" t="str">
        <f t="shared" si="152"/>
        <v>x</v>
      </c>
      <c r="BD129" s="35" t="str">
        <f>IF('Indicator Data'!O132="No data","x",ROUND(IF('Indicator Data'!O132=0,0,IF(LOG('Indicator Data'!O132)&gt;BD$195,10,IF(LOG('Indicator Data'!O132)&lt;BD$194,0,10-(BD$195-LOG('Indicator Data'!O132))/(BD$195-BD$194)*10))),1))</f>
        <v>x</v>
      </c>
      <c r="BE129" s="36" t="str">
        <f>IF(BD129="x","x",'Indicator Data'!O132/'Indicator Data'!$CC132)</f>
        <v>x</v>
      </c>
      <c r="BF129" s="35" t="str">
        <f t="shared" si="153"/>
        <v>x</v>
      </c>
      <c r="BG129" s="35" t="str">
        <f t="shared" si="154"/>
        <v>x</v>
      </c>
      <c r="BH129" s="35" t="str">
        <f>IF('Indicator Data'!P132="No data","x",ROUND(IF('Indicator Data'!P132=0,0,IF(LOG('Indicator Data'!P132)&gt;BH$195,10,IF(LOG('Indicator Data'!P132)&lt;BH$194,0,10-(BH$195-LOG('Indicator Data'!P132))/(BH$195-BH$194)*10))),1))</f>
        <v>x</v>
      </c>
      <c r="BI129" s="36" t="str">
        <f>IF(BH129="x","x",'Indicator Data'!P132/'Indicator Data'!$CC132)</f>
        <v>x</v>
      </c>
      <c r="BJ129" s="35" t="str">
        <f t="shared" si="155"/>
        <v>x</v>
      </c>
      <c r="BK129" s="35" t="str">
        <f t="shared" si="156"/>
        <v>x</v>
      </c>
      <c r="BL129" s="35">
        <f t="shared" si="157"/>
        <v>9</v>
      </c>
      <c r="BM129" s="35">
        <f>ROUND(IF('Indicator Data'!Q132=0,0,IF(LOG('Indicator Data'!Q132)&gt;BM$195,10,IF(LOG('Indicator Data'!Q132)&lt;BM$194,0,10-(BM$195-LOG('Indicator Data'!Q132))/(BM$195-BM$194)*10))),1)</f>
        <v>0</v>
      </c>
      <c r="BN129" s="35">
        <f>ROUND(IF('Indicator Data'!R132=0,0,IF(LOG('Indicator Data'!R132)&gt;BN$195,10,IF(LOG('Indicator Data'!R132)&lt;BN$194,0,10-(BN$195-LOG('Indicator Data'!R132))/(BN$195-BN$194)*10))),1)</f>
        <v>0</v>
      </c>
      <c r="BO129" s="35">
        <f t="shared" si="158"/>
        <v>0</v>
      </c>
      <c r="BP129" s="36">
        <f>'Indicator Data'!Q132/'Indicator Data'!$CC132</f>
        <v>0</v>
      </c>
      <c r="BQ129" s="36">
        <f>'Indicator Data'!R132/'Indicator Data'!$CC132</f>
        <v>0</v>
      </c>
      <c r="BR129" s="35">
        <f t="shared" si="200"/>
        <v>0</v>
      </c>
      <c r="BS129" s="35">
        <f t="shared" si="201"/>
        <v>0</v>
      </c>
      <c r="BT129" s="35">
        <f t="shared" si="135"/>
        <v>0</v>
      </c>
      <c r="BU129" s="35">
        <f t="shared" si="159"/>
        <v>0</v>
      </c>
      <c r="BV129" s="35">
        <f>ROUND(IF('Indicator Data'!S132=0,0,IF(LOG('Indicator Data'!S132)&gt;BV$195,10,IF(LOG('Indicator Data'!S132)&lt;BV$194,0,10-(BV$195-LOG('Indicator Data'!S132))/(BV$195-BV$194)*10))),1)</f>
        <v>0</v>
      </c>
      <c r="BW129" s="35">
        <f>ROUND(IF('Indicator Data'!T132=0,0,IF(LOG('Indicator Data'!T132)&gt;BW$195,10,IF(LOG('Indicator Data'!T132)&lt;BW$194,0,10-(BW$195-LOG('Indicator Data'!T132))/(BW$195-BW$194)*10))),1)</f>
        <v>0</v>
      </c>
      <c r="BX129" s="35">
        <f t="shared" si="160"/>
        <v>0</v>
      </c>
      <c r="BY129" s="36">
        <f>'Indicator Data'!S132/'Indicator Data'!$CC132</f>
        <v>0</v>
      </c>
      <c r="BZ129" s="36">
        <f>'Indicator Data'!T132/'Indicator Data'!$CC132</f>
        <v>0</v>
      </c>
      <c r="CA129" s="35">
        <f t="shared" si="202"/>
        <v>0</v>
      </c>
      <c r="CB129" s="35">
        <f t="shared" si="203"/>
        <v>0</v>
      </c>
      <c r="CC129" s="35">
        <f t="shared" si="161"/>
        <v>0</v>
      </c>
      <c r="CD129" s="35">
        <f t="shared" si="162"/>
        <v>0</v>
      </c>
      <c r="CE129" s="35">
        <f t="shared" si="163"/>
        <v>0</v>
      </c>
      <c r="CF129" s="35">
        <f>ROUND(IF('Indicator Data'!U132=0,0,IF(LOG('Indicator Data'!U132)&gt;CF$195,10,IF(LOG('Indicator Data'!U132)&lt;CF$194,0,10-(CF$195-LOG('Indicator Data'!U132))/(CF$195-CF$194)*10))),1)</f>
        <v>0</v>
      </c>
      <c r="CG129" s="36">
        <f>'Indicator Data'!U132/'Indicator Data'!$CC132</f>
        <v>0</v>
      </c>
      <c r="CH129" s="35">
        <f t="shared" si="204"/>
        <v>0</v>
      </c>
      <c r="CI129" s="35">
        <f t="shared" si="164"/>
        <v>0</v>
      </c>
      <c r="CJ129" s="35">
        <f>ROUND(IF('Indicator Data'!V132=0,0,IF(LOG('Indicator Data'!V132)&gt;CJ$195,10,IF(LOG('Indicator Data'!V132)&lt;CJ$194,0,10-(CJ$195-LOG('Indicator Data'!V132))/(CJ$195-CJ$194)*10))),1)</f>
        <v>0</v>
      </c>
      <c r="CK129" s="36">
        <f>IF('Indicator Data'!V132/'Indicator Data'!$CC132&gt;1,1,'Indicator Data'!V132/'Indicator Data'!$CC132)</f>
        <v>0</v>
      </c>
      <c r="CL129" s="35">
        <f t="shared" si="205"/>
        <v>0</v>
      </c>
      <c r="CM129" s="35">
        <f t="shared" si="165"/>
        <v>0</v>
      </c>
      <c r="CN129" s="35">
        <f>ROUND(IF('Indicator Data'!W132=0,0,IF(LOG('Indicator Data'!W132)&gt;CN$195,10,IF(LOG('Indicator Data'!W132)&lt;CN$194,0,10-(CN$195-LOG('Indicator Data'!W132))/(CN$195-CN$194)*10))),1)</f>
        <v>0</v>
      </c>
      <c r="CO129" s="36">
        <f>'Indicator Data'!W132/'Indicator Data'!$CC132</f>
        <v>0</v>
      </c>
      <c r="CP129" s="35">
        <f t="shared" si="206"/>
        <v>0</v>
      </c>
      <c r="CQ129" s="35">
        <f t="shared" si="166"/>
        <v>0</v>
      </c>
      <c r="CR129" s="35">
        <f t="shared" si="207"/>
        <v>0</v>
      </c>
      <c r="CS129" s="35">
        <f>IF('Indicator Data'!BS132="No data","x",ROUND(IF('Indicator Data'!BS132&gt;CS$195,0,IF('Indicator Data'!BS132&lt;CS$194,10,(CS$195-'Indicator Data'!BS132)/(CS$195-CS$194)*10)),1))</f>
        <v>0.1</v>
      </c>
      <c r="CT129" s="35">
        <f>IF('Indicator Data'!BT132="No data","x",ROUND(IF('Indicator Data'!BT132&gt;CT$195,0,IF('Indicator Data'!BT132&lt;CT$194,10,(CT$195-'Indicator Data'!BT132)/(CT$195-CT$194)*10)),1))</f>
        <v>1.1000000000000001</v>
      </c>
      <c r="CU129" s="35" t="str">
        <f>IF('Indicator Data'!AC132="No data","x",ROUND(IF('Indicator Data'!AC132&gt;CU$195,0,IF('Indicator Data'!AC132&lt;CU$194,10,(CU$195-'Indicator Data'!AC132)/(CU$195-CU$194)*10)),1))</f>
        <v>x</v>
      </c>
      <c r="CV129" s="35">
        <f t="shared" si="208"/>
        <v>0.6</v>
      </c>
      <c r="CW129" s="35">
        <f>IF('Indicator Data'!X132="No data","x",ROUND(IF(LOG('Indicator Data'!X132)&gt;CW$195,10,IF(LOG('Indicator Data'!X132)&lt;CW$194,0,10-(CW$195-LOG('Indicator Data'!X132))/(CW$195-CW$194)*10)),1))</f>
        <v>6.4</v>
      </c>
      <c r="CX129" s="35">
        <f>IF('Indicator Data'!Y132="No data","x",ROUND(IF('Indicator Data'!Y132&gt;CX$195,10,IF('Indicator Data'!Y132&lt;CX$194,0,10-(CX$195-'Indicator Data'!Y132)/(CX$195-CX$194)*10)),1))</f>
        <v>0.9</v>
      </c>
      <c r="CY129" s="35">
        <f>IF('Indicator Data'!Z132="No data","x",ROUND(IF('Indicator Data'!Z132&gt;CY$195,10,IF('Indicator Data'!Z132&lt;CY$194,0,10-(CY$195-'Indicator Data'!Z132)/(CY$195-CY$194)*10)),1))</f>
        <v>5.8</v>
      </c>
      <c r="CZ129" s="35" t="str">
        <f>IF('Indicator Data'!AA132="No data","x",ROUND(IF('Indicator Data'!AA132&gt;CZ$195,10,IF('Indicator Data'!AA132&lt;CZ$194,0,10-(CZ$195-'Indicator Data'!AA132)/(CZ$195-CZ$194)*10)),1))</f>
        <v>x</v>
      </c>
      <c r="DA129" s="35">
        <f t="shared" si="167"/>
        <v>4.4000000000000004</v>
      </c>
      <c r="DB129" s="35">
        <f t="shared" si="168"/>
        <v>3.1</v>
      </c>
      <c r="DC129" s="35">
        <f>IF('Indicator Data'!AF132="No data","x",ROUND(IF('Indicator Data'!AF132&gt;DC$195,10,IF('Indicator Data'!AF132&lt;DC$194,0,10-(DC$195-'Indicator Data'!AF132)/(DC$195-DC$194)*10)),1))</f>
        <v>0.9</v>
      </c>
      <c r="DD129" s="35">
        <f>IF('Indicator Data'!AG132="No data","x",ROUND(IF('Indicator Data'!AG132&gt;DD$195,10,IF('Indicator Data'!AG132&lt;DD$194,0,10-(DD$195-'Indicator Data'!AG132)/(DD$195-DD$194)*10)),1))</f>
        <v>0.2</v>
      </c>
      <c r="DE129" s="35">
        <f t="shared" si="169"/>
        <v>2.8</v>
      </c>
      <c r="DF129" s="35">
        <f>IF('Indicator Data'!AB132="No data","x",ROUND(IF('Indicator Data'!AB132&gt;DF$195,10,IF('Indicator Data'!AB132&lt;DF$194,0,10-(DF$195-'Indicator Data'!AB132)/(DF$195-DF$194)*10)),1))</f>
        <v>0.2</v>
      </c>
      <c r="DG129" s="35">
        <f t="shared" si="170"/>
        <v>0.5</v>
      </c>
      <c r="DH129" s="144">
        <f>IF('Indicator Data'!AD132="No data","x",'Indicator Data'!AD132/'Indicator Data'!$CB132)</f>
        <v>2.5631425856060825E-4</v>
      </c>
      <c r="DI129" s="35">
        <f t="shared" si="171"/>
        <v>7.4</v>
      </c>
      <c r="DJ129" s="35">
        <f>IF('Indicator Data'!AE132="No data","x",ROUND(IF('Indicator Data'!AE132&gt;DJ$195,0,IF('Indicator Data'!AE132&lt;DJ$194,10,(DJ$195-'Indicator Data'!AE132)/(DJ$195-DJ$194)*10)),1))</f>
        <v>4</v>
      </c>
      <c r="DK129" s="35">
        <f t="shared" si="172"/>
        <v>5.7</v>
      </c>
      <c r="DL129" s="35">
        <f t="shared" si="173"/>
        <v>3</v>
      </c>
      <c r="DM129" s="37">
        <f t="shared" si="209"/>
        <v>4.9000000000000004</v>
      </c>
      <c r="DN129" s="38">
        <f t="shared" si="210"/>
        <v>3.8</v>
      </c>
      <c r="DO129" s="35">
        <f>ROUND(IF('Indicator Data'!AH132=0,0,IF('Indicator Data'!AH132&gt;DO$195,10,IF('Indicator Data'!AH132&lt;DO$194,0,10-(DO$195-'Indicator Data'!AH132)/(DO$195-DO$194)*10))),1)</f>
        <v>0.8</v>
      </c>
      <c r="DP129" s="35">
        <f>ROUND(IF('Indicator Data'!AI132=0,0,IF(LOG('Indicator Data'!AI132)&gt;LOG(DP$195),10,IF(LOG('Indicator Data'!AI132)&lt;LOG(DP$194),0,10-(LOG(DP$195)-LOG('Indicator Data'!AI132))/(LOG(DP$195)-LOG(DP$194))*10))),1)</f>
        <v>0</v>
      </c>
      <c r="DQ129" s="37">
        <f t="shared" si="211"/>
        <v>0.4</v>
      </c>
      <c r="DR129" s="35">
        <f>'Indicator Data'!AJ132</f>
        <v>0</v>
      </c>
      <c r="DS129" s="35">
        <f>'Indicator Data'!AK132</f>
        <v>0</v>
      </c>
      <c r="DT129" s="37">
        <f t="shared" si="212"/>
        <v>0</v>
      </c>
      <c r="DU129" s="38">
        <f t="shared" si="213"/>
        <v>0.3</v>
      </c>
      <c r="DV129" s="13"/>
      <c r="DW129" s="83"/>
    </row>
    <row r="130" spans="1:127" s="2" customFormat="1" x14ac:dyDescent="0.3">
      <c r="A130" s="98" t="str">
        <f>'Indicator Data'!A133</f>
        <v>Norway</v>
      </c>
      <c r="B130" s="39" t="str">
        <f>'Indicator Data'!B133</f>
        <v>NOR</v>
      </c>
      <c r="C130" s="35">
        <f>ROUND(IF('Indicator Data'!C133=0,0.1,IF(LOG('Indicator Data'!C133)&gt;C$195,10,IF(LOG('Indicator Data'!C133)&lt;C$194,0,10-(C$195-LOG('Indicator Data'!C133))/(C$195-C$194)*10))),1)</f>
        <v>2.8</v>
      </c>
      <c r="D130" s="35">
        <f>ROUND(IF('Indicator Data'!D133=0,0.1,IF(LOG('Indicator Data'!D133)&gt;D$195,10,IF(LOG('Indicator Data'!D133)&lt;D$194,0,10-(D$195-LOG('Indicator Data'!D133))/(D$195-D$194)*10))),1)</f>
        <v>0.1</v>
      </c>
      <c r="E130" s="35">
        <f t="shared" si="174"/>
        <v>1.5</v>
      </c>
      <c r="F130" s="35">
        <f>IF('Indicator Data'!E133="No data",0.1,(ROUND(IF('Indicator Data'!E133=0,0,IF(LOG('Indicator Data'!E133)&gt;F$195,10,IF(LOG('Indicator Data'!E133)&lt;F$194,0,10-(F$195-LOG('Indicator Data'!E133))/(F$195-F$194)*10))),1)))</f>
        <v>0.1</v>
      </c>
      <c r="G130" s="35">
        <f>ROUND(IF('Indicator Data'!F133=0,0,IF(LOG('Indicator Data'!F133)&gt;G$195,10,IF(LOG('Indicator Data'!F133)&lt;G$194,0,10-(G$195-LOG('Indicator Data'!F133))/(G$195-G$194)*10))),1)</f>
        <v>0</v>
      </c>
      <c r="H130" s="35">
        <f>ROUND(IF('Indicator Data'!G133=0,0,IF(LOG('Indicator Data'!G133)&gt;H$195,10,IF(LOG('Indicator Data'!G133)&lt;H$194,0,10-(H$195-LOG('Indicator Data'!G133))/(H$195-H$194)*10))),1)</f>
        <v>0</v>
      </c>
      <c r="I130" s="35">
        <f>ROUND(IF('Indicator Data'!H133=0,0,IF(LOG('Indicator Data'!H133)&gt;I$195,10,IF(LOG('Indicator Data'!H133)&lt;I$194,0,10-(I$195-LOG('Indicator Data'!H133))/(I$195-I$194)*10))),1)</f>
        <v>0</v>
      </c>
      <c r="J130" s="35">
        <f t="shared" si="175"/>
        <v>0</v>
      </c>
      <c r="K130" s="35">
        <f>ROUND(IF('Indicator Data'!I133=0,0,IF(LOG('Indicator Data'!I133)&gt;K$195,10,IF(LOG('Indicator Data'!I133)&lt;K$194,0,10-(K$195-LOG('Indicator Data'!I133))/(K$195-K$194)*10))),1)</f>
        <v>0</v>
      </c>
      <c r="L130" s="35">
        <f t="shared" si="176"/>
        <v>0</v>
      </c>
      <c r="M130" s="35">
        <f>ROUND(IF('Indicator Data'!J133=0,0,IF(LOG('Indicator Data'!J133)&gt;M$195,10,IF(LOG('Indicator Data'!J133)&lt;M$194,0,10-(M$195-LOG('Indicator Data'!J133))/(M$195-M$194)*10))),1)</f>
        <v>0</v>
      </c>
      <c r="N130" s="36">
        <f>'Indicator Data'!C133/'Indicator Data'!$CC133</f>
        <v>2.6315742457969987E-5</v>
      </c>
      <c r="O130" s="36">
        <f>'Indicator Data'!D133/'Indicator Data'!$CC133</f>
        <v>0</v>
      </c>
      <c r="P130" s="36" t="str">
        <f>IF(F130=0.1,"x",'Indicator Data'!E133/'Indicator Data'!$CC133)</f>
        <v>x</v>
      </c>
      <c r="Q130" s="36">
        <f>'Indicator Data'!F133/'Indicator Data'!$CC133</f>
        <v>0</v>
      </c>
      <c r="R130" s="36">
        <f>'Indicator Data'!G133/'Indicator Data'!$CC133</f>
        <v>0</v>
      </c>
      <c r="S130" s="36">
        <f>'Indicator Data'!H133/'Indicator Data'!$CC133</f>
        <v>0</v>
      </c>
      <c r="T130" s="36">
        <f>'Indicator Data'!I133/'Indicator Data'!$CC133</f>
        <v>0</v>
      </c>
      <c r="U130" s="36">
        <f>'Indicator Data'!J133/'Indicator Data'!$CC133</f>
        <v>0</v>
      </c>
      <c r="V130" s="35">
        <f t="shared" si="177"/>
        <v>0.1</v>
      </c>
      <c r="W130" s="35">
        <f t="shared" si="178"/>
        <v>0</v>
      </c>
      <c r="X130" s="35">
        <f t="shared" si="179"/>
        <v>0.1</v>
      </c>
      <c r="Y130" s="35">
        <f t="shared" si="180"/>
        <v>0.1</v>
      </c>
      <c r="Z130" s="35">
        <f t="shared" si="181"/>
        <v>0</v>
      </c>
      <c r="AA130" s="35">
        <f t="shared" si="182"/>
        <v>0</v>
      </c>
      <c r="AB130" s="35">
        <f t="shared" si="183"/>
        <v>0</v>
      </c>
      <c r="AC130" s="35">
        <f t="shared" si="184"/>
        <v>0</v>
      </c>
      <c r="AD130" s="35">
        <f t="shared" si="185"/>
        <v>0</v>
      </c>
      <c r="AE130" s="35">
        <f t="shared" si="186"/>
        <v>0</v>
      </c>
      <c r="AF130" s="35">
        <f t="shared" si="187"/>
        <v>0</v>
      </c>
      <c r="AG130" s="35">
        <f>ROUND(IF('Indicator Data'!K133=0,0,IF('Indicator Data'!K133&gt;AG$195,10,IF('Indicator Data'!K133&lt;AG$194,0,10-(AG$195-'Indicator Data'!K133)/(AG$195-AG$194)*10))),1)</f>
        <v>0</v>
      </c>
      <c r="AH130" s="35">
        <f t="shared" si="188"/>
        <v>1.5</v>
      </c>
      <c r="AI130" s="35">
        <f t="shared" si="189"/>
        <v>0.1</v>
      </c>
      <c r="AJ130" s="35">
        <f t="shared" si="190"/>
        <v>0</v>
      </c>
      <c r="AK130" s="35">
        <f t="shared" si="191"/>
        <v>0</v>
      </c>
      <c r="AL130" s="35">
        <f t="shared" si="192"/>
        <v>0</v>
      </c>
      <c r="AM130" s="35">
        <f t="shared" si="193"/>
        <v>0</v>
      </c>
      <c r="AN130" s="35">
        <f t="shared" si="194"/>
        <v>0</v>
      </c>
      <c r="AO130" s="143">
        <f t="shared" si="195"/>
        <v>0.8</v>
      </c>
      <c r="AP130" s="143">
        <f t="shared" si="148"/>
        <v>0.1</v>
      </c>
      <c r="AQ130" s="143">
        <f t="shared" si="196"/>
        <v>0</v>
      </c>
      <c r="AR130" s="143">
        <f t="shared" si="197"/>
        <v>0</v>
      </c>
      <c r="AS130" s="35">
        <f t="shared" si="198"/>
        <v>0</v>
      </c>
      <c r="AT130" s="35">
        <f>IF('Indicator Data'!L133="No data","x",IF('Indicator Data'!CD133&lt;1000,"x",ROUND((IF('Indicator Data'!L133&gt;AT$195,10,IF('Indicator Data'!L133&lt;AT$194,0,10-(AT$195-'Indicator Data'!L133)/(AT$195-AT$194)*10))),1)))</f>
        <v>3.7</v>
      </c>
      <c r="AU130" s="143">
        <f t="shared" si="199"/>
        <v>1.9</v>
      </c>
      <c r="AV130" s="35">
        <f>IF('Indicator Data'!M133="No data","x",ROUND(IF('Indicator Data'!M133=0,0,IF(LOG('Indicator Data'!M133)&gt;AV$195,10,IF(LOG('Indicator Data'!M133)&lt;AV$194,0,10-(AV$195-LOG('Indicator Data'!M133))/(AV$195-AV$194)*10))),1))</f>
        <v>0</v>
      </c>
      <c r="AW130" s="36">
        <f>IF(AV130="x","x",'Indicator Data'!M133/'Indicator Data'!$CC133)</f>
        <v>0</v>
      </c>
      <c r="AX130" s="35">
        <f t="shared" si="149"/>
        <v>0</v>
      </c>
      <c r="AY130" s="35">
        <f t="shared" si="150"/>
        <v>0</v>
      </c>
      <c r="AZ130" s="35" t="str">
        <f>IF('Indicator Data'!N133="No data","x",ROUND(IF('Indicator Data'!N133=0,0,IF(LOG('Indicator Data'!N133)&gt;AZ$195,10,IF(LOG('Indicator Data'!N133)&lt;AZ$194,0,10-(AZ$195-LOG('Indicator Data'!N133))/(AZ$195-AZ$194)*10))),1))</f>
        <v>x</v>
      </c>
      <c r="BA130" s="36" t="str">
        <f>IF(AZ130="x","x",'Indicator Data'!N133/'Indicator Data'!$CC133)</f>
        <v>x</v>
      </c>
      <c r="BB130" s="35" t="str">
        <f t="shared" si="151"/>
        <v>x</v>
      </c>
      <c r="BC130" s="35" t="str">
        <f t="shared" si="152"/>
        <v>x</v>
      </c>
      <c r="BD130" s="35" t="str">
        <f>IF('Indicator Data'!O133="No data","x",ROUND(IF('Indicator Data'!O133=0,0,IF(LOG('Indicator Data'!O133)&gt;BD$195,10,IF(LOG('Indicator Data'!O133)&lt;BD$194,0,10-(BD$195-LOG('Indicator Data'!O133))/(BD$195-BD$194)*10))),1))</f>
        <v>x</v>
      </c>
      <c r="BE130" s="36" t="str">
        <f>IF(BD130="x","x",'Indicator Data'!O133/'Indicator Data'!$CC133)</f>
        <v>x</v>
      </c>
      <c r="BF130" s="35" t="str">
        <f t="shared" si="153"/>
        <v>x</v>
      </c>
      <c r="BG130" s="35" t="str">
        <f t="shared" si="154"/>
        <v>x</v>
      </c>
      <c r="BH130" s="35" t="str">
        <f>IF('Indicator Data'!P133="No data","x",ROUND(IF('Indicator Data'!P133=0,0,IF(LOG('Indicator Data'!P133)&gt;BH$195,10,IF(LOG('Indicator Data'!P133)&lt;BH$194,0,10-(BH$195-LOG('Indicator Data'!P133))/(BH$195-BH$194)*10))),1))</f>
        <v>x</v>
      </c>
      <c r="BI130" s="36" t="str">
        <f>IF(BH130="x","x",'Indicator Data'!P133/'Indicator Data'!$CC133)</f>
        <v>x</v>
      </c>
      <c r="BJ130" s="35" t="str">
        <f t="shared" si="155"/>
        <v>x</v>
      </c>
      <c r="BK130" s="35" t="str">
        <f t="shared" si="156"/>
        <v>x</v>
      </c>
      <c r="BL130" s="35">
        <f t="shared" si="157"/>
        <v>0</v>
      </c>
      <c r="BM130" s="35">
        <f>ROUND(IF('Indicator Data'!Q133=0,0,IF(LOG('Indicator Data'!Q133)&gt;BM$195,10,IF(LOG('Indicator Data'!Q133)&lt;BM$194,0,10-(BM$195-LOG('Indicator Data'!Q133))/(BM$195-BM$194)*10))),1)</f>
        <v>0</v>
      </c>
      <c r="BN130" s="35">
        <f>ROUND(IF('Indicator Data'!R133=0,0,IF(LOG('Indicator Data'!R133)&gt;BN$195,10,IF(LOG('Indicator Data'!R133)&lt;BN$194,0,10-(BN$195-LOG('Indicator Data'!R133))/(BN$195-BN$194)*10))),1)</f>
        <v>0</v>
      </c>
      <c r="BO130" s="35">
        <f t="shared" si="158"/>
        <v>0</v>
      </c>
      <c r="BP130" s="36">
        <f>'Indicator Data'!Q133/'Indicator Data'!$CC133</f>
        <v>0</v>
      </c>
      <c r="BQ130" s="36">
        <f>'Indicator Data'!R133/'Indicator Data'!$CC133</f>
        <v>0</v>
      </c>
      <c r="BR130" s="35">
        <f t="shared" si="200"/>
        <v>0</v>
      </c>
      <c r="BS130" s="35">
        <f t="shared" si="201"/>
        <v>0</v>
      </c>
      <c r="BT130" s="35">
        <f t="shared" si="135"/>
        <v>0</v>
      </c>
      <c r="BU130" s="35">
        <f t="shared" si="159"/>
        <v>0</v>
      </c>
      <c r="BV130" s="35">
        <f>ROUND(IF('Indicator Data'!S133=0,0,IF(LOG('Indicator Data'!S133)&gt;BV$195,10,IF(LOG('Indicator Data'!S133)&lt;BV$194,0,10-(BV$195-LOG('Indicator Data'!S133))/(BV$195-BV$194)*10))),1)</f>
        <v>0</v>
      </c>
      <c r="BW130" s="35">
        <f>ROUND(IF('Indicator Data'!T133=0,0,IF(LOG('Indicator Data'!T133)&gt;BW$195,10,IF(LOG('Indicator Data'!T133)&lt;BW$194,0,10-(BW$195-LOG('Indicator Data'!T133))/(BW$195-BW$194)*10))),1)</f>
        <v>0</v>
      </c>
      <c r="BX130" s="35">
        <f t="shared" si="160"/>
        <v>0</v>
      </c>
      <c r="BY130" s="36">
        <f>'Indicator Data'!S133/'Indicator Data'!$CC133</f>
        <v>0</v>
      </c>
      <c r="BZ130" s="36">
        <f>'Indicator Data'!T133/'Indicator Data'!$CC133</f>
        <v>0</v>
      </c>
      <c r="CA130" s="35">
        <f t="shared" si="202"/>
        <v>0</v>
      </c>
      <c r="CB130" s="35">
        <f t="shared" si="203"/>
        <v>0</v>
      </c>
      <c r="CC130" s="35">
        <f t="shared" si="161"/>
        <v>0</v>
      </c>
      <c r="CD130" s="35">
        <f t="shared" si="162"/>
        <v>0</v>
      </c>
      <c r="CE130" s="35">
        <f t="shared" si="163"/>
        <v>0</v>
      </c>
      <c r="CF130" s="35">
        <f>ROUND(IF('Indicator Data'!U133=0,0,IF(LOG('Indicator Data'!U133)&gt;CF$195,10,IF(LOG('Indicator Data'!U133)&lt;CF$194,0,10-(CF$195-LOG('Indicator Data'!U133))/(CF$195-CF$194)*10))),1)</f>
        <v>0</v>
      </c>
      <c r="CG130" s="36">
        <f>'Indicator Data'!U133/'Indicator Data'!$CC133</f>
        <v>0</v>
      </c>
      <c r="CH130" s="35">
        <f t="shared" si="204"/>
        <v>0</v>
      </c>
      <c r="CI130" s="35">
        <f t="shared" si="164"/>
        <v>0</v>
      </c>
      <c r="CJ130" s="35">
        <f>ROUND(IF('Indicator Data'!V133=0,0,IF(LOG('Indicator Data'!V133)&gt;CJ$195,10,IF(LOG('Indicator Data'!V133)&lt;CJ$194,0,10-(CJ$195-LOG('Indicator Data'!V133))/(CJ$195-CJ$194)*10))),1)</f>
        <v>0</v>
      </c>
      <c r="CK130" s="36">
        <f>IF('Indicator Data'!V133/'Indicator Data'!$CC133&gt;1,1,'Indicator Data'!V133/'Indicator Data'!$CC133)</f>
        <v>0</v>
      </c>
      <c r="CL130" s="35">
        <f t="shared" si="205"/>
        <v>0</v>
      </c>
      <c r="CM130" s="35">
        <f t="shared" si="165"/>
        <v>0</v>
      </c>
      <c r="CN130" s="35">
        <f>ROUND(IF('Indicator Data'!W133=0,0,IF(LOG('Indicator Data'!W133)&gt;CN$195,10,IF(LOG('Indicator Data'!W133)&lt;CN$194,0,10-(CN$195-LOG('Indicator Data'!W133))/(CN$195-CN$194)*10))),1)</f>
        <v>0</v>
      </c>
      <c r="CO130" s="36">
        <f>'Indicator Data'!W133/'Indicator Data'!$CC133</f>
        <v>0</v>
      </c>
      <c r="CP130" s="35">
        <f t="shared" si="206"/>
        <v>0</v>
      </c>
      <c r="CQ130" s="35">
        <f t="shared" si="166"/>
        <v>0</v>
      </c>
      <c r="CR130" s="35">
        <f t="shared" si="207"/>
        <v>0</v>
      </c>
      <c r="CS130" s="35">
        <f>IF('Indicator Data'!BS133="No data","x",ROUND(IF('Indicator Data'!BS133&gt;CS$195,0,IF('Indicator Data'!BS133&lt;CS$194,10,(CS$195-'Indicator Data'!BS133)/(CS$195-CS$194)*10)),1))</f>
        <v>0.2</v>
      </c>
      <c r="CT130" s="35">
        <f>IF('Indicator Data'!BT133="No data","x",ROUND(IF('Indicator Data'!BT133&gt;CT$195,0,IF('Indicator Data'!BT133&lt;CT$194,10,(CT$195-'Indicator Data'!BT133)/(CT$195-CT$194)*10)),1))</f>
        <v>0</v>
      </c>
      <c r="CU130" s="35" t="str">
        <f>IF('Indicator Data'!AC133="No data","x",ROUND(IF('Indicator Data'!AC133&gt;CU$195,0,IF('Indicator Data'!AC133&lt;CU$194,10,(CU$195-'Indicator Data'!AC133)/(CU$195-CU$194)*10)),1))</f>
        <v>x</v>
      </c>
      <c r="CV130" s="35">
        <f t="shared" si="208"/>
        <v>0.1</v>
      </c>
      <c r="CW130" s="35">
        <f>IF('Indicator Data'!X133="No data","x",ROUND(IF(LOG('Indicator Data'!X133)&gt;CW$195,10,IF(LOG('Indicator Data'!X133)&lt;CW$194,0,10-(CW$195-LOG('Indicator Data'!X133))/(CW$195-CW$194)*10)),1))</f>
        <v>3.9</v>
      </c>
      <c r="CX130" s="35">
        <f>IF('Indicator Data'!Y133="No data","x",ROUND(IF('Indicator Data'!Y133&gt;CX$195,10,IF('Indicator Data'!Y133&lt;CX$194,0,10-(CX$195-'Indicator Data'!Y133)/(CX$195-CX$194)*10)),1))</f>
        <v>2.2000000000000002</v>
      </c>
      <c r="CY130" s="35">
        <f>IF('Indicator Data'!Z133="No data","x",ROUND(IF('Indicator Data'!Z133&gt;CY$195,10,IF('Indicator Data'!Z133&lt;CY$194,0,10-(CY$195-'Indicator Data'!Z133)/(CY$195-CY$194)*10)),1))</f>
        <v>8.3000000000000007</v>
      </c>
      <c r="CZ130" s="35">
        <f>IF('Indicator Data'!AA133="No data","x",ROUND(IF('Indicator Data'!AA133&gt;CZ$195,10,IF('Indicator Data'!AA133&lt;CZ$194,0,10-(CZ$195-'Indicator Data'!AA133)/(CZ$195-CZ$194)*10)),1))</f>
        <v>0.5</v>
      </c>
      <c r="DA130" s="35">
        <f t="shared" si="167"/>
        <v>3.7</v>
      </c>
      <c r="DB130" s="35">
        <f t="shared" si="168"/>
        <v>2.5</v>
      </c>
      <c r="DC130" s="35">
        <f>IF('Indicator Data'!AF133="No data","x",ROUND(IF('Indicator Data'!AF133&gt;DC$195,10,IF('Indicator Data'!AF133&lt;DC$194,0,10-(DC$195-'Indicator Data'!AF133)/(DC$195-DC$194)*10)),1))</f>
        <v>0</v>
      </c>
      <c r="DD130" s="35">
        <f>IF('Indicator Data'!AG133="No data","x",ROUND(IF('Indicator Data'!AG133&gt;DD$195,10,IF('Indicator Data'!AG133&lt;DD$194,0,10-(DD$195-'Indicator Data'!AG133)/(DD$195-DD$194)*10)),1))</f>
        <v>0.4</v>
      </c>
      <c r="DE130" s="35">
        <f t="shared" si="169"/>
        <v>2.6</v>
      </c>
      <c r="DF130" s="35">
        <f>IF('Indicator Data'!AB133="No data","x",ROUND(IF('Indicator Data'!AB133&gt;DF$195,10,IF('Indicator Data'!AB133&lt;DF$194,0,10-(DF$195-'Indicator Data'!AB133)/(DF$195-DF$194)*10)),1))</f>
        <v>0</v>
      </c>
      <c r="DG130" s="35">
        <f t="shared" si="170"/>
        <v>0.1</v>
      </c>
      <c r="DH130" s="144">
        <f>IF('Indicator Data'!AD133="No data","x",'Indicator Data'!AD133/'Indicator Data'!$CB133)</f>
        <v>8.9628907914459451E-4</v>
      </c>
      <c r="DI130" s="35">
        <f t="shared" si="171"/>
        <v>1</v>
      </c>
      <c r="DJ130" s="35">
        <f>IF('Indicator Data'!AE133="No data","x",ROUND(IF('Indicator Data'!AE133&gt;DJ$195,0,IF('Indicator Data'!AE133&lt;DJ$194,10,(DJ$195-'Indicator Data'!AE133)/(DJ$195-DJ$194)*10)),1))</f>
        <v>0</v>
      </c>
      <c r="DK130" s="35">
        <f t="shared" si="172"/>
        <v>0.5</v>
      </c>
      <c r="DL130" s="35">
        <f t="shared" si="173"/>
        <v>1.1000000000000001</v>
      </c>
      <c r="DM130" s="37">
        <f t="shared" si="209"/>
        <v>1</v>
      </c>
      <c r="DN130" s="38">
        <f t="shared" si="210"/>
        <v>0.7</v>
      </c>
      <c r="DO130" s="35">
        <f>ROUND(IF('Indicator Data'!AH133=0,0,IF('Indicator Data'!AH133&gt;DO$195,10,IF('Indicator Data'!AH133&lt;DO$194,0,10-(DO$195-'Indicator Data'!AH133)/(DO$195-DO$194)*10))),1)</f>
        <v>0</v>
      </c>
      <c r="DP130" s="35">
        <f>ROUND(IF('Indicator Data'!AI133=0,0,IF(LOG('Indicator Data'!AI133)&gt;LOG(DP$195),10,IF(LOG('Indicator Data'!AI133)&lt;LOG(DP$194),0,10-(LOG(DP$195)-LOG('Indicator Data'!AI133))/(LOG(DP$195)-LOG(DP$194))*10))),1)</f>
        <v>0</v>
      </c>
      <c r="DQ130" s="37">
        <f t="shared" si="211"/>
        <v>0</v>
      </c>
      <c r="DR130" s="35">
        <f>'Indicator Data'!AJ133</f>
        <v>0</v>
      </c>
      <c r="DS130" s="35">
        <f>'Indicator Data'!AK133</f>
        <v>0</v>
      </c>
      <c r="DT130" s="37">
        <f t="shared" si="212"/>
        <v>0</v>
      </c>
      <c r="DU130" s="38">
        <f t="shared" si="213"/>
        <v>0</v>
      </c>
      <c r="DV130" s="13"/>
      <c r="DW130" s="83"/>
    </row>
    <row r="131" spans="1:127" s="2" customFormat="1" x14ac:dyDescent="0.3">
      <c r="A131" s="98" t="str">
        <f>'Indicator Data'!A134</f>
        <v>Oman</v>
      </c>
      <c r="B131" s="39" t="str">
        <f>'Indicator Data'!B134</f>
        <v>OMN</v>
      </c>
      <c r="C131" s="35">
        <f>ROUND(IF('Indicator Data'!C134=0,0.1,IF(LOG('Indicator Data'!C134)&gt;C$195,10,IF(LOG('Indicator Data'!C134)&lt;C$194,0,10-(C$195-LOG('Indicator Data'!C134))/(C$195-C$194)*10))),1)</f>
        <v>0.1</v>
      </c>
      <c r="D131" s="35">
        <f>ROUND(IF('Indicator Data'!D134=0,0.1,IF(LOG('Indicator Data'!D134)&gt;D$195,10,IF(LOG('Indicator Data'!D134)&lt;D$194,0,10-(D$195-LOG('Indicator Data'!D134))/(D$195-D$194)*10))),1)</f>
        <v>0.1</v>
      </c>
      <c r="E131" s="35">
        <f t="shared" ref="E131:E162" si="214">ROUND((10-GEOMEAN(((10-C131)/10*9+1),((10-D131)/10*9+1)))/9*10,1)</f>
        <v>0.1</v>
      </c>
      <c r="F131" s="35">
        <f>IF('Indicator Data'!E134="No data",0.1,(ROUND(IF('Indicator Data'!E134=0,0,IF(LOG('Indicator Data'!E134)&gt;F$195,10,IF(LOG('Indicator Data'!E134)&lt;F$194,0,10-(F$195-LOG('Indicator Data'!E134))/(F$195-F$194)*10))),1)))</f>
        <v>5.2</v>
      </c>
      <c r="G131" s="35">
        <f>ROUND(IF('Indicator Data'!F134=0,0,IF(LOG('Indicator Data'!F134)&gt;G$195,10,IF(LOG('Indicator Data'!F134)&lt;G$194,0,10-(G$195-LOG('Indicator Data'!F134))/(G$195-G$194)*10))),1)</f>
        <v>7.9</v>
      </c>
      <c r="H131" s="35">
        <f>ROUND(IF('Indicator Data'!G134=0,0,IF(LOG('Indicator Data'!G134)&gt;H$195,10,IF(LOG('Indicator Data'!G134)&lt;H$194,0,10-(H$195-LOG('Indicator Data'!G134))/(H$195-H$194)*10))),1)</f>
        <v>4.7</v>
      </c>
      <c r="I131" s="35">
        <f>ROUND(IF('Indicator Data'!H134=0,0,IF(LOG('Indicator Data'!H134)&gt;I$195,10,IF(LOG('Indicator Data'!H134)&lt;I$194,0,10-(I$195-LOG('Indicator Data'!H134))/(I$195-I$194)*10))),1)</f>
        <v>0</v>
      </c>
      <c r="J131" s="35">
        <f t="shared" ref="J131:J162" si="215">ROUND((10-GEOMEAN(((10-H131)/10*9+1),((10-I131)/10*9+1)))/9*10,1)</f>
        <v>2.7</v>
      </c>
      <c r="K131" s="35">
        <f>ROUND(IF('Indicator Data'!I134=0,0,IF(LOG('Indicator Data'!I134)&gt;K$195,10,IF(LOG('Indicator Data'!I134)&lt;K$194,0,10-(K$195-LOG('Indicator Data'!I134))/(K$195-K$194)*10))),1)</f>
        <v>6.1</v>
      </c>
      <c r="L131" s="35">
        <f t="shared" ref="L131:L162" si="216">ROUND((10-GEOMEAN(((10-J131)/10*9+1),((10-K131)/10*9+1)))/9*10,1)</f>
        <v>4.5999999999999996</v>
      </c>
      <c r="M131" s="35">
        <f>ROUND(IF('Indicator Data'!J134=0,0,IF(LOG('Indicator Data'!J134)&gt;M$195,10,IF(LOG('Indicator Data'!J134)&lt;M$194,0,10-(M$195-LOG('Indicator Data'!J134))/(M$195-M$194)*10))),1)</f>
        <v>0</v>
      </c>
      <c r="N131" s="36">
        <f>'Indicator Data'!C134/'Indicator Data'!$CC134</f>
        <v>0</v>
      </c>
      <c r="O131" s="36">
        <f>'Indicator Data'!D134/'Indicator Data'!$CC134</f>
        <v>0</v>
      </c>
      <c r="P131" s="36">
        <f>IF(F131=0.1,"x",'Indicator Data'!E134/'Indicator Data'!$CC134)</f>
        <v>2.5567572256263698E-3</v>
      </c>
      <c r="Q131" s="36">
        <f>'Indicator Data'!F134/'Indicator Data'!$CC134</f>
        <v>1.1852985331895066E-4</v>
      </c>
      <c r="R131" s="36">
        <f>'Indicator Data'!G134/'Indicator Data'!$CC134</f>
        <v>1.6942867786884333E-3</v>
      </c>
      <c r="S131" s="36">
        <f>'Indicator Data'!H134/'Indicator Data'!$CC134</f>
        <v>0</v>
      </c>
      <c r="T131" s="36">
        <f>'Indicator Data'!I134/'Indicator Data'!$CC134</f>
        <v>2.5554839140153247E-3</v>
      </c>
      <c r="U131" s="36">
        <f>'Indicator Data'!J134/'Indicator Data'!$CC134</f>
        <v>0</v>
      </c>
      <c r="V131" s="35">
        <f t="shared" ref="V131:V162" si="217">ROUND(IF(N131&gt;V$195,10,IF(N131&lt;V$194,0,10-(V$195-N131)/(V$195-V$194)*10)),1)</f>
        <v>0</v>
      </c>
      <c r="W131" s="35">
        <f t="shared" ref="W131:W162" si="218">ROUND(IF(O131&gt;W$195,10,IF(O131&lt;W$194,0,10-(W$195-O131)/(W$195-W$194)*10)),1)</f>
        <v>0</v>
      </c>
      <c r="X131" s="35">
        <f t="shared" ref="X131:X162" si="219">ROUND(((10-GEOMEAN(((10-V131)/10*9+1),((10-W131)/10*9+1)))/9*10),1)</f>
        <v>0</v>
      </c>
      <c r="Y131" s="35">
        <f t="shared" ref="Y131:Y162" si="220">IF(P131="x",0.1,ROUND(IF(P131&gt;Y$195,10,IF(P131&lt;Y$194,0,10-(Y$195-P131)/(Y$195-Y$194)*10)),1))</f>
        <v>1.7</v>
      </c>
      <c r="Z131" s="35">
        <f t="shared" ref="Z131:Z162" si="221">ROUND(IF(Q131=0,0,IF(LOG(Q131)&gt;Z$195,10,IF(LOG(Q131)&lt;=Z$194,0,10-(Z$195-LOG(Q131))/(Z$195-Z$194)*10))),1)</f>
        <v>10</v>
      </c>
      <c r="AA131" s="35">
        <f t="shared" ref="AA131:AA162" si="222">ROUND(IF(R131&gt;AA$195,10,IF(R131&lt;AA$194,0,10-(AA$195-R131)/(AA$195-AA$194)*10)),1)</f>
        <v>0.9</v>
      </c>
      <c r="AB131" s="35">
        <f t="shared" ref="AB131:AB162" si="223">ROUND(IF(S131&gt;AB$195,10,IF(S131&lt;AB$194,0,10-(AB$195-S131)/(AB$195-AB$194)*10)),1)</f>
        <v>0</v>
      </c>
      <c r="AC131" s="35">
        <f t="shared" ref="AC131:AC162" si="224">ROUND(((10-GEOMEAN(((10-AA131)/10*9+1),((10-AB131)/10*9+1)))/9*10),1)</f>
        <v>0.5</v>
      </c>
      <c r="AD131" s="35">
        <f t="shared" ref="AD131:AD162" si="225">ROUND(IF(T131=0,0,IF(T131&gt;AD$195,10,IF(T131&lt;=AD$194,0,10-(AD$195-T131)/(AD$195-AD$194)*10))),1)</f>
        <v>2.6</v>
      </c>
      <c r="AE131" s="35">
        <f t="shared" ref="AE131:AE162" si="226">ROUND((10-GEOMEAN(((10-AC131)/10*9+1),((10-AD131)/10*9+1)))/9*10,1)</f>
        <v>1.6</v>
      </c>
      <c r="AF131" s="35">
        <f t="shared" ref="AF131:AF162" si="227">ROUND(IF(U131&gt;AF$195,10,IF(U131&lt;AF$194,0,10-(AF$195-U131)/(AF$195-AF$194)*10)),1)</f>
        <v>0</v>
      </c>
      <c r="AG131" s="35">
        <f>ROUND(IF('Indicator Data'!K134=0,0,IF('Indicator Data'!K134&gt;AG$195,10,IF('Indicator Data'!K134&lt;AG$194,0,10-(AG$195-'Indicator Data'!K134)/(AG$195-AG$194)*10))),1)</f>
        <v>0</v>
      </c>
      <c r="AH131" s="35">
        <f t="shared" ref="AH131:AH162" si="228">ROUND(AVERAGE(C131,V131),1)</f>
        <v>0.1</v>
      </c>
      <c r="AI131" s="35">
        <f t="shared" ref="AI131:AI162" si="229">ROUND(AVERAGE(D131,W131),1)</f>
        <v>0.1</v>
      </c>
      <c r="AJ131" s="35">
        <f t="shared" ref="AJ131:AJ162" si="230">ROUND(AVERAGE(AA131,H131),1)</f>
        <v>2.8</v>
      </c>
      <c r="AK131" s="35">
        <f t="shared" ref="AK131:AK162" si="231">ROUND(AVERAGE(AB131,I131),1)</f>
        <v>0</v>
      </c>
      <c r="AL131" s="35">
        <f t="shared" ref="AL131:AL162" si="232">ROUND((10-GEOMEAN(((10-AJ131)/10*9+1),((10-AK131)/10*9+1)))/9*10,1)</f>
        <v>1.5</v>
      </c>
      <c r="AM131" s="35">
        <f t="shared" ref="AM131:AM162" si="233">ROUND(AVERAGE(AD131,K131),1)</f>
        <v>4.4000000000000004</v>
      </c>
      <c r="AN131" s="35">
        <f t="shared" ref="AN131:AN162" si="234">ROUND((10-GEOMEAN(((10-M131)/10*9+1),((10-AF131)/10*9+1)))/9*10,1)</f>
        <v>0</v>
      </c>
      <c r="AO131" s="143">
        <f t="shared" ref="AO131:AO162" si="235">ROUND((10-GEOMEAN(((10-E131)/10*9+1),((10-X131)/10*9+1)))/9*10,1)</f>
        <v>0.1</v>
      </c>
      <c r="AP131" s="143">
        <f t="shared" si="148"/>
        <v>3.7</v>
      </c>
      <c r="AQ131" s="143">
        <f t="shared" ref="AQ131:AQ162" si="236">ROUND((10-GEOMEAN(((10-G131)/10*9+1),((10-Z131)/10*9+1)))/9*10,1)</f>
        <v>9.1999999999999993</v>
      </c>
      <c r="AR131" s="143">
        <f t="shared" ref="AR131:AR162" si="237">ROUND((10-GEOMEAN(((10-L131)/10*9+1),((10-AE131)/10*9+1)))/9*10,1)</f>
        <v>3.2</v>
      </c>
      <c r="AS131" s="35">
        <f t="shared" ref="AS131:AS162" si="238">ROUND(AVERAGE(AG131,AN131),1)</f>
        <v>0</v>
      </c>
      <c r="AT131" s="35">
        <f>IF('Indicator Data'!L134="No data","x",IF('Indicator Data'!CD134&lt;1000,"x",ROUND((IF('Indicator Data'!L134&gt;AT$195,10,IF('Indicator Data'!L134&lt;AT$194,0,10-(AT$195-'Indicator Data'!L134)/(AT$195-AT$194)*10))),1)))</f>
        <v>7.4</v>
      </c>
      <c r="AU131" s="143">
        <f t="shared" ref="AU131:AU162" si="239">ROUND(AVERAGE(AS131,AT131),1)</f>
        <v>3.7</v>
      </c>
      <c r="AV131" s="35">
        <f>IF('Indicator Data'!M134="No data","x",ROUND(IF('Indicator Data'!M134=0,0,IF(LOG('Indicator Data'!M134)&gt;AV$195,10,IF(LOG('Indicator Data'!M134)&lt;AV$194,0,10-(AV$195-LOG('Indicator Data'!M134))/(AV$195-AV$194)*10))),1))</f>
        <v>7.6</v>
      </c>
      <c r="AW131" s="36">
        <f>IF(AV131="x","x",'Indicator Data'!M134/'Indicator Data'!$CC134)</f>
        <v>0.45942631311010529</v>
      </c>
      <c r="AX131" s="35">
        <f t="shared" si="149"/>
        <v>5.0999999999999996</v>
      </c>
      <c r="AY131" s="35">
        <f t="shared" si="150"/>
        <v>6.5</v>
      </c>
      <c r="AZ131" s="35" t="str">
        <f>IF('Indicator Data'!N134="No data","x",ROUND(IF('Indicator Data'!N134=0,0,IF(LOG('Indicator Data'!N134)&gt;AZ$195,10,IF(LOG('Indicator Data'!N134)&lt;AZ$194,0,10-(AZ$195-LOG('Indicator Data'!N134))/(AZ$195-AZ$194)*10))),1))</f>
        <v>x</v>
      </c>
      <c r="BA131" s="36" t="str">
        <f>IF(AZ131="x","x",'Indicator Data'!N134/'Indicator Data'!$CC134)</f>
        <v>x</v>
      </c>
      <c r="BB131" s="35" t="str">
        <f t="shared" si="151"/>
        <v>x</v>
      </c>
      <c r="BC131" s="35" t="str">
        <f t="shared" si="152"/>
        <v>x</v>
      </c>
      <c r="BD131" s="35" t="str">
        <f>IF('Indicator Data'!O134="No data","x",ROUND(IF('Indicator Data'!O134=0,0,IF(LOG('Indicator Data'!O134)&gt;BD$195,10,IF(LOG('Indicator Data'!O134)&lt;BD$194,0,10-(BD$195-LOG('Indicator Data'!O134))/(BD$195-BD$194)*10))),1))</f>
        <v>x</v>
      </c>
      <c r="BE131" s="36" t="str">
        <f>IF(BD131="x","x",'Indicator Data'!O134/'Indicator Data'!$CC134)</f>
        <v>x</v>
      </c>
      <c r="BF131" s="35" t="str">
        <f t="shared" si="153"/>
        <v>x</v>
      </c>
      <c r="BG131" s="35" t="str">
        <f t="shared" si="154"/>
        <v>x</v>
      </c>
      <c r="BH131" s="35" t="str">
        <f>IF('Indicator Data'!P134="No data","x",ROUND(IF('Indicator Data'!P134=0,0,IF(LOG('Indicator Data'!P134)&gt;BH$195,10,IF(LOG('Indicator Data'!P134)&lt;BH$194,0,10-(BH$195-LOG('Indicator Data'!P134))/(BH$195-BH$194)*10))),1))</f>
        <v>x</v>
      </c>
      <c r="BI131" s="36" t="str">
        <f>IF(BH131="x","x",'Indicator Data'!P134/'Indicator Data'!$CC134)</f>
        <v>x</v>
      </c>
      <c r="BJ131" s="35" t="str">
        <f t="shared" si="155"/>
        <v>x</v>
      </c>
      <c r="BK131" s="35" t="str">
        <f t="shared" si="156"/>
        <v>x</v>
      </c>
      <c r="BL131" s="35">
        <f t="shared" si="157"/>
        <v>6.5</v>
      </c>
      <c r="BM131" s="35">
        <f>ROUND(IF('Indicator Data'!Q134=0,0,IF(LOG('Indicator Data'!Q134)&gt;BM$195,10,IF(LOG('Indicator Data'!Q134)&lt;BM$194,0,10-(BM$195-LOG('Indicator Data'!Q134))/(BM$195-BM$194)*10))),1)</f>
        <v>0</v>
      </c>
      <c r="BN131" s="35">
        <f>ROUND(IF('Indicator Data'!R134=0,0,IF(LOG('Indicator Data'!R134)&gt;BN$195,10,IF(LOG('Indicator Data'!R134)&lt;BN$194,0,10-(BN$195-LOG('Indicator Data'!R134))/(BN$195-BN$194)*10))),1)</f>
        <v>0</v>
      </c>
      <c r="BO131" s="35">
        <f t="shared" si="158"/>
        <v>0</v>
      </c>
      <c r="BP131" s="36">
        <f>'Indicator Data'!Q134/'Indicator Data'!$CC134</f>
        <v>0</v>
      </c>
      <c r="BQ131" s="36">
        <f>'Indicator Data'!R134/'Indicator Data'!$CC134</f>
        <v>0</v>
      </c>
      <c r="BR131" s="35">
        <f t="shared" ref="BR131:BR162" si="240">ROUND(IF(BP131&gt;BR$195,10,IF(BP131&lt;BR$194,0,10-(BR$195-BP131)/(BR$195-BR$194)*10)),1)</f>
        <v>0</v>
      </c>
      <c r="BS131" s="35">
        <f t="shared" ref="BS131:BS162" si="241">ROUND(IF(BQ131&gt;BS$195,10,IF(BQ131&lt;BS$194,0,10-(BS$195-BQ131)/(BS$195-BS$194)*10)),1)</f>
        <v>0</v>
      </c>
      <c r="BT131" s="35">
        <f t="shared" ref="BT131:BT193" si="242">AVERAGE(BR131,BS131,BS131)</f>
        <v>0</v>
      </c>
      <c r="BU131" s="35">
        <f t="shared" si="159"/>
        <v>0</v>
      </c>
      <c r="BV131" s="35">
        <f>ROUND(IF('Indicator Data'!S134=0,0,IF(LOG('Indicator Data'!S134)&gt;BV$195,10,IF(LOG('Indicator Data'!S134)&lt;BV$194,0,10-(BV$195-LOG('Indicator Data'!S134))/(BV$195-BV$194)*10))),1)</f>
        <v>0</v>
      </c>
      <c r="BW131" s="35">
        <f>ROUND(IF('Indicator Data'!T134=0,0,IF(LOG('Indicator Data'!T134)&gt;BW$195,10,IF(LOG('Indicator Data'!T134)&lt;BW$194,0,10-(BW$195-LOG('Indicator Data'!T134))/(BW$195-BW$194)*10))),1)</f>
        <v>0</v>
      </c>
      <c r="BX131" s="35">
        <f t="shared" si="160"/>
        <v>0</v>
      </c>
      <c r="BY131" s="36">
        <f>'Indicator Data'!S134/'Indicator Data'!$CC134</f>
        <v>0</v>
      </c>
      <c r="BZ131" s="36">
        <f>'Indicator Data'!T134/'Indicator Data'!$CC134</f>
        <v>0</v>
      </c>
      <c r="CA131" s="35">
        <f t="shared" ref="CA131:CA162" si="243">ROUND(IF(BY131&gt;CA$195,10,IF(BY131&lt;CA$194,0,10-(CA$195-BY131)/(CA$195-CA$194)*10)),1)</f>
        <v>0</v>
      </c>
      <c r="CB131" s="35">
        <f t="shared" ref="CB131:CB162" si="244">ROUND(IF(BZ131&gt;CB$195,10,IF(BZ131&lt;CB$194,0,10-(CB$195-BZ131)/(CB$195-CB$194)*10)),1)</f>
        <v>0</v>
      </c>
      <c r="CC131" s="35">
        <f t="shared" si="161"/>
        <v>0</v>
      </c>
      <c r="CD131" s="35">
        <f t="shared" si="162"/>
        <v>0</v>
      </c>
      <c r="CE131" s="35">
        <f t="shared" si="163"/>
        <v>0</v>
      </c>
      <c r="CF131" s="35">
        <f>ROUND(IF('Indicator Data'!U134=0,0,IF(LOG('Indicator Data'!U134)&gt;CF$195,10,IF(LOG('Indicator Data'!U134)&lt;CF$194,0,10-(CF$195-LOG('Indicator Data'!U134))/(CF$195-CF$194)*10))),1)</f>
        <v>6.5</v>
      </c>
      <c r="CG131" s="36">
        <f>'Indicator Data'!U134/'Indicator Data'!$CC134</f>
        <v>7.637222957419125E-2</v>
      </c>
      <c r="CH131" s="35">
        <f t="shared" ref="CH131:CH162" si="245">ROUND(IF(CG131&gt;CH$195,10,IF(CG131&lt;CH$194,0,10-(CH$195-CG131)/(CH$195-CH$194)*10)),1)</f>
        <v>0.8</v>
      </c>
      <c r="CI131" s="35">
        <f t="shared" si="164"/>
        <v>4.2</v>
      </c>
      <c r="CJ131" s="35">
        <f>ROUND(IF('Indicator Data'!V134=0,0,IF(LOG('Indicator Data'!V134)&gt;CJ$195,10,IF(LOG('Indicator Data'!V134)&lt;CJ$194,0,10-(CJ$195-LOG('Indicator Data'!V134))/(CJ$195-CJ$194)*10))),1)</f>
        <v>7.9</v>
      </c>
      <c r="CK131" s="36">
        <f>IF('Indicator Data'!V134/'Indicator Data'!$CC134&gt;1,1,'Indicator Data'!V134/'Indicator Data'!$CC134)</f>
        <v>0.74247279149716983</v>
      </c>
      <c r="CL131" s="35">
        <f t="shared" ref="CL131:CL162" si="246">ROUND(IF(CK131&gt;CL$195,10,IF(CK131&lt;CL$194,0,10-(CL$195-CK131)/(CL$195-CL$194)*10)),1)</f>
        <v>7.4</v>
      </c>
      <c r="CM131" s="35">
        <f t="shared" si="165"/>
        <v>7.7</v>
      </c>
      <c r="CN131" s="35">
        <f>ROUND(IF('Indicator Data'!W134=0,0,IF(LOG('Indicator Data'!W134)&gt;CN$195,10,IF(LOG('Indicator Data'!W134)&lt;CN$194,0,10-(CN$195-LOG('Indicator Data'!W134))/(CN$195-CN$194)*10))),1)</f>
        <v>7.8</v>
      </c>
      <c r="CO131" s="36">
        <f>'Indicator Data'!W134/'Indicator Data'!$CC134</f>
        <v>0.68817478246944608</v>
      </c>
      <c r="CP131" s="35">
        <f t="shared" ref="CP131:CP162" si="247">ROUND(IF(CO131&gt;CP$195,10,IF(CO131&lt;CP$194,0,10-(CP$195-CO131)/(CP$195-CP$194)*10)),1)</f>
        <v>6.9</v>
      </c>
      <c r="CQ131" s="35">
        <f t="shared" si="166"/>
        <v>7.4</v>
      </c>
      <c r="CR131" s="35">
        <f t="shared" ref="CR131:CR162" si="248">ROUND((10-GEOMEAN(((10-CM131)/10*9+1),((10-CE131)/10*9+1),((10-CI131)/10*9+1),((10-CQ131)/10*9+1)))/9*10,1)</f>
        <v>5.5</v>
      </c>
      <c r="CS131" s="35">
        <f>IF('Indicator Data'!BS134="No data","x",ROUND(IF('Indicator Data'!BS134&gt;CS$195,0,IF('Indicator Data'!BS134&lt;CS$194,10,(CS$195-'Indicator Data'!BS134)/(CS$195-CS$194)*10)),1))</f>
        <v>0</v>
      </c>
      <c r="CT131" s="35">
        <f>IF('Indicator Data'!BT134="No data","x",ROUND(IF('Indicator Data'!BT134&gt;CT$195,0,IF('Indicator Data'!BT134&lt;CT$194,10,(CT$195-'Indicator Data'!BT134)/(CT$195-CT$194)*10)),1))</f>
        <v>1.3</v>
      </c>
      <c r="CU131" s="35">
        <f>IF('Indicator Data'!AC134="No data","x",ROUND(IF('Indicator Data'!AC134&gt;CU$195,0,IF('Indicator Data'!AC134&lt;CU$194,10,(CU$195-'Indicator Data'!AC134)/(CU$195-CU$194)*10)),1))</f>
        <v>0.3</v>
      </c>
      <c r="CV131" s="35">
        <f t="shared" ref="CV131:CV162" si="249">IF(AND(CT131="x",CS131="x",CU131="x"),"x",ROUND(AVERAGE(CS131:CU131),1))</f>
        <v>0.5</v>
      </c>
      <c r="CW131" s="35">
        <f>IF('Indicator Data'!X134="No data","x",ROUND(IF(LOG('Indicator Data'!X134)&gt;CW$195,10,IF(LOG('Indicator Data'!X134)&lt;CW$194,0,10-(CW$195-LOG('Indicator Data'!X134))/(CW$195-CW$194)*10)),1))</f>
        <v>4</v>
      </c>
      <c r="CX131" s="35">
        <f>IF('Indicator Data'!Y134="No data","x",ROUND(IF('Indicator Data'!Y134&gt;CX$195,10,IF('Indicator Data'!Y134&lt;CX$194,0,10-(CX$195-'Indicator Data'!Y134)/(CX$195-CX$194)*10)),1))</f>
        <v>8.1</v>
      </c>
      <c r="CY131" s="35">
        <f>IF('Indicator Data'!Z134="No data","x",ROUND(IF('Indicator Data'!Z134&gt;CY$195,10,IF('Indicator Data'!Z134&lt;CY$194,0,10-(CY$195-'Indicator Data'!Z134)/(CY$195-CY$194)*10)),1))</f>
        <v>8.5</v>
      </c>
      <c r="CZ131" s="35" t="str">
        <f>IF('Indicator Data'!AA134="No data","x",ROUND(IF('Indicator Data'!AA134&gt;CZ$195,10,IF('Indicator Data'!AA134&lt;CZ$194,0,10-(CZ$195-'Indicator Data'!AA134)/(CZ$195-CZ$194)*10)),1))</f>
        <v>x</v>
      </c>
      <c r="DA131" s="35">
        <f t="shared" si="167"/>
        <v>6.9</v>
      </c>
      <c r="DB131" s="35">
        <f t="shared" si="168"/>
        <v>4.8</v>
      </c>
      <c r="DC131" s="35" t="str">
        <f>IF('Indicator Data'!AF134="No data","x",ROUND(IF('Indicator Data'!AF134&gt;DC$195,10,IF('Indicator Data'!AF134&lt;DC$194,0,10-(DC$195-'Indicator Data'!AF134)/(DC$195-DC$194)*10)),1))</f>
        <v>x</v>
      </c>
      <c r="DD131" s="35">
        <f>IF('Indicator Data'!AG134="No data","x",ROUND(IF('Indicator Data'!AG134&gt;DD$195,10,IF('Indicator Data'!AG134&lt;DD$194,0,10-(DD$195-'Indicator Data'!AG134)/(DD$195-DD$194)*10)),1))</f>
        <v>2.6</v>
      </c>
      <c r="DE131" s="35">
        <f t="shared" si="169"/>
        <v>5.8</v>
      </c>
      <c r="DF131" s="35">
        <f>IF('Indicator Data'!AB134="No data","x",ROUND(IF('Indicator Data'!AB134&gt;DF$195,10,IF('Indicator Data'!AB134&lt;DF$194,0,10-(DF$195-'Indicator Data'!AB134)/(DF$195-DF$194)*10)),1))</f>
        <v>0</v>
      </c>
      <c r="DG131" s="35">
        <f t="shared" si="170"/>
        <v>0.4</v>
      </c>
      <c r="DH131" s="144">
        <f>IF('Indicator Data'!AD134="No data","x",'Indicator Data'!AD134/'Indicator Data'!$CB134)</f>
        <v>1.3472702698574517E-4</v>
      </c>
      <c r="DI131" s="35">
        <f t="shared" si="171"/>
        <v>8.6999999999999993</v>
      </c>
      <c r="DJ131" s="35">
        <f>IF('Indicator Data'!AE134="No data","x",ROUND(IF('Indicator Data'!AE134&gt;DJ$195,0,IF('Indicator Data'!AE134&lt;DJ$194,10,(DJ$195-'Indicator Data'!AE134)/(DJ$195-DJ$194)*10)),1))</f>
        <v>2</v>
      </c>
      <c r="DK131" s="35">
        <f t="shared" si="172"/>
        <v>5.4</v>
      </c>
      <c r="DL131" s="35">
        <f t="shared" si="173"/>
        <v>3.9</v>
      </c>
      <c r="DM131" s="37">
        <f t="shared" ref="DM131:DM162" si="250">IF(BL131="x",ROUND((10-GEOMEAN(((10-DL131)/10*9+1),((10-CR131)/10*9+1),((10-DB131)/10*9+1)))/9*10,1),ROUND((10-GEOMEAN(((10-BL131)/10*9+1),((10-DL131)/10*9+1),((10-CR131)/10*9+1),((10-DB131)/10*9+1)))/9*10,1))</f>
        <v>5.3</v>
      </c>
      <c r="DN131" s="38">
        <f t="shared" ref="DN131:DN162" si="251">IF(ROUND(IF(AP131="x",(10-GEOMEAN(((10-AO131)/10*9+1),((10-DM131)/10*9+1),((10-AU131)/10*9+1),((10-AQ131)/10*9+1),((10-AR131)/10*9+1)))/9*10,(10-GEOMEAN(((10-AO131)/10*9+1),((10-DM131)/10*9+1),((10-AP131)/10*9+1),((10-AQ131)/10*9+1),((10-AR131)/10*9+1),((10-AU131)/10*9+1)))/9*10),1)=0,0.1,ROUND(IF(AP131="x",(10-GEOMEAN(((10-AO131)/10*9+1),((10-DM131)/10*9+1),((10-AU131)/10*9+1),((10-AQ131)/10*9+1),((10-AR131)/10*9+1)))/9*10,(10-GEOMEAN(((10-AO131)/10*9+1),((10-DM131)/10*9+1),((10-AP131)/10*9+1),((10-AQ131)/10*9+1),((10-AR131)/10*9+1),((10-AU131)/10*9+1)))/9*10),1))</f>
        <v>5</v>
      </c>
      <c r="DO131" s="35">
        <f>ROUND(IF('Indicator Data'!AH134=0,0,IF('Indicator Data'!AH134&gt;DO$195,10,IF('Indicator Data'!AH134&lt;DO$194,0,10-(DO$195-'Indicator Data'!AH134)/(DO$195-DO$194)*10))),1)</f>
        <v>0.2</v>
      </c>
      <c r="DP131" s="35">
        <f>ROUND(IF('Indicator Data'!AI134=0,0,IF(LOG('Indicator Data'!AI134)&gt;LOG(DP$195),10,IF(LOG('Indicator Data'!AI134)&lt;LOG(DP$194),0,10-(LOG(DP$195)-LOG('Indicator Data'!AI134))/(LOG(DP$195)-LOG(DP$194))*10))),1)</f>
        <v>0</v>
      </c>
      <c r="DQ131" s="37">
        <f t="shared" ref="DQ131:DQ162" si="252">ROUND((10-GEOMEAN(((10-DO131)/10*9+1),((10-DP131)/10*9+1)))/9*10,1)</f>
        <v>0.1</v>
      </c>
      <c r="DR131" s="35">
        <f>'Indicator Data'!AJ134</f>
        <v>0</v>
      </c>
      <c r="DS131" s="35">
        <f>'Indicator Data'!AK134</f>
        <v>0</v>
      </c>
      <c r="DT131" s="37">
        <f t="shared" ref="DT131:DT162" si="253">ROUND(IF(DR131=5,10,IF(DS131=5,9,IF(DR131=4,8,IF(DS131=4,7,0)))),1)</f>
        <v>0</v>
      </c>
      <c r="DU131" s="38">
        <f t="shared" ref="DU131:DU162" si="254">ROUND(IF(DT131&gt;5,DT131,DQ131/10*7),1)</f>
        <v>0.1</v>
      </c>
      <c r="DV131" s="13"/>
      <c r="DW131" s="83"/>
    </row>
    <row r="132" spans="1:127" s="2" customFormat="1" x14ac:dyDescent="0.3">
      <c r="A132" s="98" t="str">
        <f>'Indicator Data'!A135</f>
        <v>Pakistan</v>
      </c>
      <c r="B132" s="39" t="str">
        <f>'Indicator Data'!B135</f>
        <v>PAK</v>
      </c>
      <c r="C132" s="35">
        <f>ROUND(IF('Indicator Data'!C135=0,0.1,IF(LOG('Indicator Data'!C135)&gt;C$195,10,IF(LOG('Indicator Data'!C135)&lt;C$194,0,10-(C$195-LOG('Indicator Data'!C135))/(C$195-C$194)*10))),1)</f>
        <v>10</v>
      </c>
      <c r="D132" s="35">
        <f>ROUND(IF('Indicator Data'!D135=0,0.1,IF(LOG('Indicator Data'!D135)&gt;D$195,10,IF(LOG('Indicator Data'!D135)&lt;D$194,0,10-(D$195-LOG('Indicator Data'!D135))/(D$195-D$194)*10))),1)</f>
        <v>10</v>
      </c>
      <c r="E132" s="35">
        <f t="shared" si="214"/>
        <v>10</v>
      </c>
      <c r="F132" s="35">
        <f>IF('Indicator Data'!E135="No data",0.1,(ROUND(IF('Indicator Data'!E135=0,0,IF(LOG('Indicator Data'!E135)&gt;F$195,10,IF(LOG('Indicator Data'!E135)&lt;F$194,0,10-(F$195-LOG('Indicator Data'!E135))/(F$195-F$194)*10))),1)))</f>
        <v>10</v>
      </c>
      <c r="G132" s="35">
        <f>ROUND(IF('Indicator Data'!F135=0,0,IF(LOG('Indicator Data'!F135)&gt;G$195,10,IF(LOG('Indicator Data'!F135)&lt;G$194,0,10-(G$195-LOG('Indicator Data'!F135))/(G$195-G$194)*10))),1)</f>
        <v>7.4</v>
      </c>
      <c r="H132" s="35">
        <f>ROUND(IF('Indicator Data'!G135=0,0,IF(LOG('Indicator Data'!G135)&gt;H$195,10,IF(LOG('Indicator Data'!G135)&lt;H$194,0,10-(H$195-LOG('Indicator Data'!G135))/(H$195-H$194)*10))),1)</f>
        <v>7.4</v>
      </c>
      <c r="I132" s="35">
        <f>ROUND(IF('Indicator Data'!H135=0,0,IF(LOG('Indicator Data'!H135)&gt;I$195,10,IF(LOG('Indicator Data'!H135)&lt;I$194,0,10-(I$195-LOG('Indicator Data'!H135))/(I$195-I$194)*10))),1)</f>
        <v>3.5</v>
      </c>
      <c r="J132" s="35">
        <f t="shared" si="215"/>
        <v>5.8</v>
      </c>
      <c r="K132" s="35">
        <f>ROUND(IF('Indicator Data'!I135=0,0,IF(LOG('Indicator Data'!I135)&gt;K$195,10,IF(LOG('Indicator Data'!I135)&lt;K$194,0,10-(K$195-LOG('Indicator Data'!I135))/(K$195-K$194)*10))),1)</f>
        <v>6.6</v>
      </c>
      <c r="L132" s="35">
        <f t="shared" si="216"/>
        <v>6.2</v>
      </c>
      <c r="M132" s="35">
        <f>ROUND(IF('Indicator Data'!J135=0,0,IF(LOG('Indicator Data'!J135)&gt;M$195,10,IF(LOG('Indicator Data'!J135)&lt;M$194,0,10-(M$195-LOG('Indicator Data'!J135))/(M$195-M$194)*10))),1)</f>
        <v>10</v>
      </c>
      <c r="N132" s="36">
        <f>'Indicator Data'!C135/'Indicator Data'!$CC135</f>
        <v>2.1029823593189034E-3</v>
      </c>
      <c r="O132" s="36">
        <f>'Indicator Data'!D135/'Indicator Data'!$CC135</f>
        <v>3.3846886785122955E-4</v>
      </c>
      <c r="P132" s="36">
        <f>IF(F132=0.1,"x",'Indicator Data'!E135/'Indicator Data'!$CC135)</f>
        <v>9.8233277586427057E-3</v>
      </c>
      <c r="Q132" s="36">
        <f>'Indicator Data'!F135/'Indicator Data'!$CC135</f>
        <v>1.4333512095487671E-6</v>
      </c>
      <c r="R132" s="36">
        <f>'Indicator Data'!G135/'Indicator Data'!$CC135</f>
        <v>4.6544379574879721E-4</v>
      </c>
      <c r="S132" s="36">
        <f>'Indicator Data'!H135/'Indicator Data'!$CC135</f>
        <v>1.5135218086025519E-8</v>
      </c>
      <c r="T132" s="36">
        <f>'Indicator Data'!I135/'Indicator Data'!$CC135</f>
        <v>1.0751671415908227E-4</v>
      </c>
      <c r="U132" s="36">
        <f>'Indicator Data'!J135/'Indicator Data'!$CC135</f>
        <v>1.0407619692404193E-3</v>
      </c>
      <c r="V132" s="35">
        <f t="shared" si="217"/>
        <v>10</v>
      </c>
      <c r="W132" s="35">
        <f t="shared" si="218"/>
        <v>3.4</v>
      </c>
      <c r="X132" s="35">
        <f t="shared" si="219"/>
        <v>8.1999999999999993</v>
      </c>
      <c r="Y132" s="35">
        <f t="shared" si="220"/>
        <v>6.5</v>
      </c>
      <c r="Z132" s="35">
        <f t="shared" si="221"/>
        <v>5.9</v>
      </c>
      <c r="AA132" s="35">
        <f t="shared" si="222"/>
        <v>0.3</v>
      </c>
      <c r="AB132" s="35">
        <f t="shared" si="223"/>
        <v>0</v>
      </c>
      <c r="AC132" s="35">
        <f t="shared" si="224"/>
        <v>0.2</v>
      </c>
      <c r="AD132" s="35">
        <f t="shared" si="225"/>
        <v>0.1</v>
      </c>
      <c r="AE132" s="35">
        <f t="shared" si="226"/>
        <v>0.2</v>
      </c>
      <c r="AF132" s="35">
        <f t="shared" si="227"/>
        <v>0.3</v>
      </c>
      <c r="AG132" s="35">
        <f>ROUND(IF('Indicator Data'!K135=0,0,IF('Indicator Data'!K135&gt;AG$195,10,IF('Indicator Data'!K135&lt;AG$194,0,10-(AG$195-'Indicator Data'!K135)/(AG$195-AG$194)*10))),1)</f>
        <v>1.9</v>
      </c>
      <c r="AH132" s="35">
        <f t="shared" si="228"/>
        <v>10</v>
      </c>
      <c r="AI132" s="35">
        <f t="shared" si="229"/>
        <v>6.7</v>
      </c>
      <c r="AJ132" s="35">
        <f t="shared" si="230"/>
        <v>3.9</v>
      </c>
      <c r="AK132" s="35">
        <f t="shared" si="231"/>
        <v>1.8</v>
      </c>
      <c r="AL132" s="35">
        <f t="shared" si="232"/>
        <v>2.9</v>
      </c>
      <c r="AM132" s="35">
        <f t="shared" si="233"/>
        <v>3.4</v>
      </c>
      <c r="AN132" s="35">
        <f t="shared" si="234"/>
        <v>7.6</v>
      </c>
      <c r="AO132" s="143">
        <f t="shared" si="235"/>
        <v>9.3000000000000007</v>
      </c>
      <c r="AP132" s="143">
        <f t="shared" ref="AP132:AP193" si="255">IF(AND(Y132="x",F132="x"),"x",ROUND((10-GEOMEAN(((10-F132)/10*9+1),((10-Y132)/10*9+1)))/9*10,1))</f>
        <v>8.8000000000000007</v>
      </c>
      <c r="AQ132" s="143">
        <f t="shared" si="236"/>
        <v>6.7</v>
      </c>
      <c r="AR132" s="143">
        <f t="shared" si="237"/>
        <v>3.8</v>
      </c>
      <c r="AS132" s="35">
        <f t="shared" si="238"/>
        <v>4.8</v>
      </c>
      <c r="AT132" s="35">
        <f>IF('Indicator Data'!L135="No data","x",IF('Indicator Data'!CD135&lt;1000,"x",ROUND((IF('Indicator Data'!L135&gt;AT$195,10,IF('Indicator Data'!L135&lt;AT$194,0,10-(AT$195-'Indicator Data'!L135)/(AT$195-AT$194)*10))),1)))</f>
        <v>5.6</v>
      </c>
      <c r="AU132" s="143">
        <f t="shared" si="239"/>
        <v>5.2</v>
      </c>
      <c r="AV132" s="35">
        <f>IF('Indicator Data'!M135="No data","x",ROUND(IF('Indicator Data'!M135=0,0,IF(LOG('Indicator Data'!M135)&gt;AV$195,10,IF(LOG('Indicator Data'!M135)&lt;AV$194,0,10-(AV$195-LOG('Indicator Data'!M135))/(AV$195-AV$194)*10))),1))</f>
        <v>10</v>
      </c>
      <c r="AW132" s="36">
        <f>IF(AV132="x","x",'Indicator Data'!M135/'Indicator Data'!$CC135)</f>
        <v>0.77682543041577135</v>
      </c>
      <c r="AX132" s="35">
        <f t="shared" ref="AX132:AX193" si="256">IF(AV132="x","x",ROUND(IF(AW132&gt;AX$195,10,IF(AW132&lt;AX$194,0,10-(AX$195-AW132)/(AX$195-AX$194)*10)),1))</f>
        <v>8.6</v>
      </c>
      <c r="AY132" s="35">
        <f t="shared" ref="AY132:AY193" si="257">IF(AND(AV132="x",AX132="x"),"x",ROUND((10-GEOMEAN(((10-AV132)/10*9+1),((10-AX132)/10*9+1)))/9*10,1))</f>
        <v>9.4</v>
      </c>
      <c r="AZ132" s="35" t="str">
        <f>IF('Indicator Data'!N135="No data","x",ROUND(IF('Indicator Data'!N135=0,0,IF(LOG('Indicator Data'!N135)&gt;AZ$195,10,IF(LOG('Indicator Data'!N135)&lt;AZ$194,0,10-(AZ$195-LOG('Indicator Data'!N135))/(AZ$195-AZ$194)*10))),1))</f>
        <v>x</v>
      </c>
      <c r="BA132" s="36" t="str">
        <f>IF(AZ132="x","x",'Indicator Data'!N135/'Indicator Data'!$CC135)</f>
        <v>x</v>
      </c>
      <c r="BB132" s="35" t="str">
        <f t="shared" ref="BB132:BB193" si="258">IF(AZ132="x","x",ROUND(IF(BA132&gt;BB$195,10,IF(BA132&lt;BB$194,0,10-(BB$195-BA132)/(BB$195-BB$194)*10)),1))</f>
        <v>x</v>
      </c>
      <c r="BC132" s="35" t="str">
        <f t="shared" ref="BC132:BC193" si="259">IF(AND(AZ132="x",BB132="x"),"x",ROUND((10-GEOMEAN(((10-AZ132)/10*9+1),((10-BB132)/10*9+1)))/9*10,1))</f>
        <v>x</v>
      </c>
      <c r="BD132" s="35" t="str">
        <f>IF('Indicator Data'!O135="No data","x",ROUND(IF('Indicator Data'!O135=0,0,IF(LOG('Indicator Data'!O135)&gt;BD$195,10,IF(LOG('Indicator Data'!O135)&lt;BD$194,0,10-(BD$195-LOG('Indicator Data'!O135))/(BD$195-BD$194)*10))),1))</f>
        <v>x</v>
      </c>
      <c r="BE132" s="36" t="str">
        <f>IF(BD132="x","x",'Indicator Data'!O135/'Indicator Data'!$CC135)</f>
        <v>x</v>
      </c>
      <c r="BF132" s="35" t="str">
        <f t="shared" ref="BF132:BF193" si="260">IF(BD132="x","x",ROUND(IF(BE132&gt;BF$195,10,IF(BE132&lt;BF$194,0,10-(BF$195-BE132)/(BF$195-BF$194)*10)),1))</f>
        <v>x</v>
      </c>
      <c r="BG132" s="35" t="str">
        <f t="shared" ref="BG132:BG193" si="261">IF(AND(BD132="x",BF132="x"),"x",ROUND((10-GEOMEAN(((10-BD132)/10*9+1),((10-BF132)/10*9+1)))/9*10,1))</f>
        <v>x</v>
      </c>
      <c r="BH132" s="35" t="str">
        <f>IF('Indicator Data'!P135="No data","x",ROUND(IF('Indicator Data'!P135=0,0,IF(LOG('Indicator Data'!P135)&gt;BH$195,10,IF(LOG('Indicator Data'!P135)&lt;BH$194,0,10-(BH$195-LOG('Indicator Data'!P135))/(BH$195-BH$194)*10))),1))</f>
        <v>x</v>
      </c>
      <c r="BI132" s="36" t="str">
        <f>IF(BH132="x","x",'Indicator Data'!P135/'Indicator Data'!$CC135)</f>
        <v>x</v>
      </c>
      <c r="BJ132" s="35" t="str">
        <f t="shared" ref="BJ132:BJ193" si="262">IF(BH132="x","x",ROUND(IF(BI132&gt;BJ$195,10,IF(BI132&lt;BJ$194,0,10-(BJ$195-BI132)/(BJ$195-BJ$194)*10)),1))</f>
        <v>x</v>
      </c>
      <c r="BK132" s="35" t="str">
        <f t="shared" ref="BK132:BK193" si="263">IF(AND(BH132="x",BJ132="x"),"x",ROUND((10-GEOMEAN(((10-BH132)/10*9+1),((10-BJ132)/10*9+1)))/9*10,1))</f>
        <v>x</v>
      </c>
      <c r="BL132" s="35">
        <f t="shared" ref="BL132:BL193" si="264">IF(AND(BC132="x",BG132="x",BK132="x",AY132="x"),"x",IF(AND(BC132="x",BG132="x",BK132="x"),AY132,ROUND((10-GEOMEAN(((10-AY132)/10*9+1),((10-BC132)/10*9+1),((10-BG132)/10*9+1),((10-BK132)/10*9+1)))/9*10,1)))</f>
        <v>9.4</v>
      </c>
      <c r="BM132" s="35">
        <f>ROUND(IF('Indicator Data'!Q135=0,0,IF(LOG('Indicator Data'!Q135)&gt;BM$195,10,IF(LOG('Indicator Data'!Q135)&lt;BM$194,0,10-(BM$195-LOG('Indicator Data'!Q135))/(BM$195-BM$194)*10))),1)</f>
        <v>10</v>
      </c>
      <c r="BN132" s="35">
        <f>ROUND(IF('Indicator Data'!R135=0,0,IF(LOG('Indicator Data'!R135)&gt;BN$195,10,IF(LOG('Indicator Data'!R135)&lt;BN$194,0,10-(BN$195-LOG('Indicator Data'!R135))/(BN$195-BN$194)*10))),1)</f>
        <v>10</v>
      </c>
      <c r="BO132" s="35">
        <f t="shared" ref="BO132:BO193" si="265">AVERAGE(BM132,BN132,BN132)</f>
        <v>10</v>
      </c>
      <c r="BP132" s="36">
        <f>'Indicator Data'!Q135/'Indicator Data'!$CC135</f>
        <v>0.67916133358455288</v>
      </c>
      <c r="BQ132" s="36">
        <f>'Indicator Data'!R135/'Indicator Data'!$CC135</f>
        <v>0.2677766034822574</v>
      </c>
      <c r="BR132" s="35">
        <f t="shared" si="240"/>
        <v>6.8</v>
      </c>
      <c r="BS132" s="35">
        <f t="shared" si="241"/>
        <v>3.3</v>
      </c>
      <c r="BT132" s="35">
        <f t="shared" si="242"/>
        <v>4.4666666666666659</v>
      </c>
      <c r="BU132" s="35">
        <f t="shared" ref="BU132:BU193" si="266">ROUND((10-GEOMEAN(((10-BT132)/10*9+1),((10-BO132)/10*9+1)))/9*10,1)</f>
        <v>8.4</v>
      </c>
      <c r="BV132" s="35">
        <f>ROUND(IF('Indicator Data'!S135=0,0,IF(LOG('Indicator Data'!S135)&gt;BV$195,10,IF(LOG('Indicator Data'!S135)&lt;BV$194,0,10-(BV$195-LOG('Indicator Data'!S135))/(BV$195-BV$194)*10))),1)</f>
        <v>10</v>
      </c>
      <c r="BW132" s="35">
        <f>ROUND(IF('Indicator Data'!T135=0,0,IF(LOG('Indicator Data'!T135)&gt;BW$195,10,IF(LOG('Indicator Data'!T135)&lt;BW$194,0,10-(BW$195-LOG('Indicator Data'!T135))/(BW$195-BW$194)*10))),1)</f>
        <v>9.3000000000000007</v>
      </c>
      <c r="BX132" s="35">
        <f t="shared" ref="BX132:BX193" si="267">AVERAGE(BV132,BW132,BW132)</f>
        <v>9.5333333333333332</v>
      </c>
      <c r="BY132" s="36">
        <f>'Indicator Data'!S135/'Indicator Data'!$CC135</f>
        <v>0.62250924880143388</v>
      </c>
      <c r="BZ132" s="36">
        <f>'Indicator Data'!T135/'Indicator Data'!$CC135</f>
        <v>0.17683988811712217</v>
      </c>
      <c r="CA132" s="35">
        <f t="shared" si="243"/>
        <v>10</v>
      </c>
      <c r="CB132" s="35">
        <f t="shared" si="244"/>
        <v>1.8</v>
      </c>
      <c r="CC132" s="35">
        <f t="shared" ref="CC132:CC193" si="268">AVERAGE(CA132,CB132,CB132)</f>
        <v>4.5333333333333341</v>
      </c>
      <c r="CD132" s="35">
        <f t="shared" ref="CD132:CD193" si="269">ROUND((10-GEOMEAN(((10-CC132)/10*9+1),((10-BX132)/10*9+1)))/9*10,1)</f>
        <v>7.9</v>
      </c>
      <c r="CE132" s="35">
        <f t="shared" ref="CE132:CE193" si="270">ROUND((10-GEOMEAN(((10-CD132)/10*9+1),((10-BU132)/10*9+1)))/9*10,1)</f>
        <v>8.1999999999999993</v>
      </c>
      <c r="CF132" s="35">
        <f>ROUND(IF('Indicator Data'!U135=0,0,IF(LOG('Indicator Data'!U135)&gt;CF$195,10,IF(LOG('Indicator Data'!U135)&lt;CF$194,0,10-(CF$195-LOG('Indicator Data'!U135))/(CF$195-CF$194)*10))),1)</f>
        <v>9.5</v>
      </c>
      <c r="CG132" s="36">
        <f>'Indicator Data'!U135/'Indicator Data'!$CC135</f>
        <v>0.22388396811367944</v>
      </c>
      <c r="CH132" s="35">
        <f t="shared" si="245"/>
        <v>2.5</v>
      </c>
      <c r="CI132" s="35">
        <f t="shared" ref="CI132:CI193" si="271">ROUND((10-GEOMEAN(((10-CF132)/10*9+1),((10-CH132)/10*9+1)))/9*10,1)</f>
        <v>7.4</v>
      </c>
      <c r="CJ132" s="35">
        <f>ROUND(IF('Indicator Data'!V135=0,0,IF(LOG('Indicator Data'!V135)&gt;CJ$195,10,IF(LOG('Indicator Data'!V135)&lt;CJ$194,0,10-(CJ$195-LOG('Indicator Data'!V135))/(CJ$195-CJ$194)*10))),1)</f>
        <v>10</v>
      </c>
      <c r="CK132" s="36">
        <f>IF('Indicator Data'!V135/'Indicator Data'!$CC135&gt;1,1,'Indicator Data'!V135/'Indicator Data'!$CC135)</f>
        <v>0.78964157788190159</v>
      </c>
      <c r="CL132" s="35">
        <f t="shared" si="246"/>
        <v>7.9</v>
      </c>
      <c r="CM132" s="35">
        <f t="shared" ref="CM132:CM193" si="272">ROUND((10-GEOMEAN(((10-CJ132)/10*9+1),((10-CL132)/10*9+1)))/9*10,1)</f>
        <v>9.1999999999999993</v>
      </c>
      <c r="CN132" s="35">
        <f>ROUND(IF('Indicator Data'!W135=0,0,IF(LOG('Indicator Data'!W135)&gt;CN$195,10,IF(LOG('Indicator Data'!W135)&lt;CN$194,0,10-(CN$195-LOG('Indicator Data'!W135))/(CN$195-CN$194)*10))),1)</f>
        <v>10</v>
      </c>
      <c r="CO132" s="36">
        <f>'Indicator Data'!W135/'Indicator Data'!$CC135</f>
        <v>0.86166829001718437</v>
      </c>
      <c r="CP132" s="35">
        <f t="shared" si="247"/>
        <v>8.6</v>
      </c>
      <c r="CQ132" s="35">
        <f t="shared" ref="CQ132:CQ193" si="273">ROUND((10-GEOMEAN(((10-CN132)/10*9+1),((10-CP132)/10*9+1)))/9*10,1)</f>
        <v>9.4</v>
      </c>
      <c r="CR132" s="35">
        <f t="shared" si="248"/>
        <v>8.6999999999999993</v>
      </c>
      <c r="CS132" s="35">
        <f>IF('Indicator Data'!BS135="No data","x",ROUND(IF('Indicator Data'!BS135&gt;CS$195,0,IF('Indicator Data'!BS135&lt;CS$194,10,(CS$195-'Indicator Data'!BS135)/(CS$195-CS$194)*10)),1))</f>
        <v>4.5</v>
      </c>
      <c r="CT132" s="35">
        <f>IF('Indicator Data'!BT135="No data","x",ROUND(IF('Indicator Data'!BT135&gt;CT$195,0,IF('Indicator Data'!BT135&lt;CT$194,10,(CT$195-'Indicator Data'!BT135)/(CT$195-CT$194)*10)),1))</f>
        <v>1.4</v>
      </c>
      <c r="CU132" s="35">
        <f>IF('Indicator Data'!AC135="No data","x",ROUND(IF('Indicator Data'!AC135&gt;CU$195,0,IF('Indicator Data'!AC135&lt;CU$194,10,(CU$195-'Indicator Data'!AC135)/(CU$195-CU$194)*10)),1))</f>
        <v>4</v>
      </c>
      <c r="CV132" s="35">
        <f t="shared" si="249"/>
        <v>3.3</v>
      </c>
      <c r="CW132" s="35">
        <f>IF('Indicator Data'!X135="No data","x",ROUND(IF(LOG('Indicator Data'!X135)&gt;CW$195,10,IF(LOG('Indicator Data'!X135)&lt;CW$194,0,10-(CW$195-LOG('Indicator Data'!X135))/(CW$195-CW$194)*10)),1))</f>
        <v>8.1</v>
      </c>
      <c r="CX132" s="35">
        <f>IF('Indicator Data'!Y135="No data","x",ROUND(IF('Indicator Data'!Y135&gt;CX$195,10,IF('Indicator Data'!Y135&lt;CX$194,0,10-(CX$195-'Indicator Data'!Y135)/(CX$195-CX$194)*10)),1))</f>
        <v>5.4</v>
      </c>
      <c r="CY132" s="35">
        <f>IF('Indicator Data'!Z135="No data","x",ROUND(IF('Indicator Data'!Z135&gt;CY$195,10,IF('Indicator Data'!Z135&lt;CY$194,0,10-(CY$195-'Indicator Data'!Z135)/(CY$195-CY$194)*10)),1))</f>
        <v>3.7</v>
      </c>
      <c r="CZ132" s="35">
        <f>IF('Indicator Data'!AA135="No data","x",ROUND(IF('Indicator Data'!AA135&gt;CZ$195,10,IF('Indicator Data'!AA135&lt;CZ$194,0,10-(CZ$195-'Indicator Data'!AA135)/(CZ$195-CZ$194)*10)),1))</f>
        <v>10</v>
      </c>
      <c r="DA132" s="35">
        <f t="shared" ref="DA132:DA193" si="274">ROUND(AVERAGE(CW132:CZ132),1)</f>
        <v>6.8</v>
      </c>
      <c r="DB132" s="35">
        <f t="shared" ref="DB132:DB193" si="275">ROUND(AVERAGE(CV132,DA132,DA132),1)</f>
        <v>5.6</v>
      </c>
      <c r="DC132" s="35">
        <f>IF('Indicator Data'!AF135="No data","x",ROUND(IF('Indicator Data'!AF135&gt;DC$195,10,IF('Indicator Data'!AF135&lt;DC$194,0,10-(DC$195-'Indicator Data'!AF135)/(DC$195-DC$194)*10)),1))</f>
        <v>4.5</v>
      </c>
      <c r="DD132" s="35">
        <f>IF('Indicator Data'!AG135="No data","x",ROUND(IF('Indicator Data'!AG135&gt;DD$195,10,IF('Indicator Data'!AG135&lt;DD$194,0,10-(DD$195-'Indicator Data'!AG135)/(DD$195-DD$194)*10)),1))</f>
        <v>5.0999999999999996</v>
      </c>
      <c r="DE132" s="35">
        <f t="shared" ref="DE132:DE193" si="276">ROUND(AVERAGE(CW132,CX132,CY132,CZ132,DC132,DD132),1)</f>
        <v>6.1</v>
      </c>
      <c r="DF132" s="35">
        <f>IF('Indicator Data'!AB135="No data","x",ROUND(IF('Indicator Data'!AB135&gt;DF$195,10,IF('Indicator Data'!AB135&lt;DF$194,0,10-(DF$195-'Indicator Data'!AB135)/(DF$195-DF$194)*10)),1))</f>
        <v>3.5</v>
      </c>
      <c r="DG132" s="35">
        <f t="shared" ref="DG132:DG193" si="277">IF(AND(CT132="x",CS132="x",CU132="x"),"x",ROUND(AVERAGE(CS132:CU132,DF132),1))</f>
        <v>3.4</v>
      </c>
      <c r="DH132" s="144">
        <f>IF('Indicator Data'!AD135="No data","x",'Indicator Data'!AD135/'Indicator Data'!$CB135)</f>
        <v>6.1219870960572189E-5</v>
      </c>
      <c r="DI132" s="35">
        <f t="shared" ref="DI132:DI193" si="278">IF(DH132="x","x",ROUND(IF(DH132&gt;DI$195,0,IF(DH132&lt;DI$194,10,(DI$195-DH132)/(DI$195-DI$194)*10)),1))</f>
        <v>9.4</v>
      </c>
      <c r="DJ132" s="35">
        <f>IF('Indicator Data'!AE135="No data","x",ROUND(IF('Indicator Data'!AE135&gt;DJ$195,0,IF('Indicator Data'!AE135&lt;DJ$194,10,(DJ$195-'Indicator Data'!AE135)/(DJ$195-DJ$194)*10)),1))</f>
        <v>6</v>
      </c>
      <c r="DK132" s="35">
        <f t="shared" ref="DK132:DK193" si="279">IF(AND(DI132="x",DJ132="x"),"x",ROUND(AVERAGE(DI132:DJ132),1))</f>
        <v>7.7</v>
      </c>
      <c r="DL132" s="35">
        <f t="shared" ref="DL132:DL193" si="280">ROUND(AVERAGE(DG132,DK132,DE132),1)</f>
        <v>5.7</v>
      </c>
      <c r="DM132" s="37">
        <f t="shared" si="250"/>
        <v>7.8</v>
      </c>
      <c r="DN132" s="38">
        <f t="shared" si="251"/>
        <v>7.4</v>
      </c>
      <c r="DO132" s="35">
        <f>ROUND(IF('Indicator Data'!AH135=0,0,IF('Indicator Data'!AH135&gt;DO$195,10,IF('Indicator Data'!AH135&lt;DO$194,0,10-(DO$195-'Indicator Data'!AH135)/(DO$195-DO$194)*10))),1)</f>
        <v>10</v>
      </c>
      <c r="DP132" s="35">
        <f>ROUND(IF('Indicator Data'!AI135=0,0,IF(LOG('Indicator Data'!AI135)&gt;LOG(DP$195),10,IF(LOG('Indicator Data'!AI135)&lt;LOG(DP$194),0,10-(LOG(DP$195)-LOG('Indicator Data'!AI135))/(LOG(DP$195)-LOG(DP$194))*10))),1)</f>
        <v>9</v>
      </c>
      <c r="DQ132" s="37">
        <f t="shared" si="252"/>
        <v>9.6</v>
      </c>
      <c r="DR132" s="35">
        <f>'Indicator Data'!AJ135</f>
        <v>0</v>
      </c>
      <c r="DS132" s="35">
        <f>'Indicator Data'!AK135</f>
        <v>0</v>
      </c>
      <c r="DT132" s="37">
        <f t="shared" si="253"/>
        <v>0</v>
      </c>
      <c r="DU132" s="38">
        <f t="shared" si="254"/>
        <v>6.7</v>
      </c>
      <c r="DV132" s="13"/>
      <c r="DW132" s="83"/>
    </row>
    <row r="133" spans="1:127" s="2" customFormat="1" x14ac:dyDescent="0.3">
      <c r="A133" s="98" t="str">
        <f>'Indicator Data'!A136</f>
        <v>Palau</v>
      </c>
      <c r="B133" s="39" t="str">
        <f>'Indicator Data'!B136</f>
        <v>PLW</v>
      </c>
      <c r="C133" s="35">
        <f>ROUND(IF('Indicator Data'!C136=0,0.1,IF(LOG('Indicator Data'!C136)&gt;C$195,10,IF(LOG('Indicator Data'!C136)&lt;C$194,0,10-(C$195-LOG('Indicator Data'!C136))/(C$195-C$194)*10))),1)</f>
        <v>0.1</v>
      </c>
      <c r="D133" s="35">
        <f>ROUND(IF('Indicator Data'!D136=0,0.1,IF(LOG('Indicator Data'!D136)&gt;D$195,10,IF(LOG('Indicator Data'!D136)&lt;D$194,0,10-(D$195-LOG('Indicator Data'!D136))/(D$195-D$194)*10))),1)</f>
        <v>0.1</v>
      </c>
      <c r="E133" s="35">
        <f t="shared" si="214"/>
        <v>0.1</v>
      </c>
      <c r="F133" s="35">
        <f>IF('Indicator Data'!E136="No data",0.1,(ROUND(IF('Indicator Data'!E136=0,0,IF(LOG('Indicator Data'!E136)&gt;F$195,10,IF(LOG('Indicator Data'!E136)&lt;F$194,0,10-(F$195-LOG('Indicator Data'!E136))/(F$195-F$194)*10))),1)))</f>
        <v>0.1</v>
      </c>
      <c r="G133" s="35">
        <f>ROUND(IF('Indicator Data'!F136=0,0,IF(LOG('Indicator Data'!F136)&gt;G$195,10,IF(LOG('Indicator Data'!F136)&lt;G$194,0,10-(G$195-LOG('Indicator Data'!F136))/(G$195-G$194)*10))),1)</f>
        <v>3.6</v>
      </c>
      <c r="H133" s="35">
        <f>ROUND(IF('Indicator Data'!G136=0,0,IF(LOG('Indicator Data'!G136)&gt;H$195,10,IF(LOG('Indicator Data'!G136)&lt;H$194,0,10-(H$195-LOG('Indicator Data'!G136))/(H$195-H$194)*10))),1)</f>
        <v>1.5</v>
      </c>
      <c r="I133" s="35">
        <f>ROUND(IF('Indicator Data'!H136=0,0,IF(LOG('Indicator Data'!H136)&gt;I$195,10,IF(LOG('Indicator Data'!H136)&lt;I$194,0,10-(I$195-LOG('Indicator Data'!H136))/(I$195-I$194)*10))),1)</f>
        <v>5.2</v>
      </c>
      <c r="J133" s="35">
        <f t="shared" si="215"/>
        <v>3.6</v>
      </c>
      <c r="K133" s="35">
        <f>ROUND(IF('Indicator Data'!I136=0,0,IF(LOG('Indicator Data'!I136)&gt;K$195,10,IF(LOG('Indicator Data'!I136)&lt;K$194,0,10-(K$195-LOG('Indicator Data'!I136))/(K$195-K$194)*10))),1)</f>
        <v>1.7</v>
      </c>
      <c r="L133" s="35">
        <f t="shared" si="216"/>
        <v>2.7</v>
      </c>
      <c r="M133" s="35">
        <f>ROUND(IF('Indicator Data'!J136=0,0,IF(LOG('Indicator Data'!J136)&gt;M$195,10,IF(LOG('Indicator Data'!J136)&lt;M$194,0,10-(M$195-LOG('Indicator Data'!J136))/(M$195-M$194)*10))),1)</f>
        <v>0</v>
      </c>
      <c r="N133" s="36">
        <f>'Indicator Data'!C136/'Indicator Data'!$CC136</f>
        <v>0</v>
      </c>
      <c r="O133" s="36">
        <f>'Indicator Data'!D136/'Indicator Data'!$CC136</f>
        <v>0</v>
      </c>
      <c r="P133" s="36" t="str">
        <f>IF(F133=0.1,"x",'Indicator Data'!E136/'Indicator Data'!$CC136)</f>
        <v>x</v>
      </c>
      <c r="Q133" s="36">
        <f>'Indicator Data'!F136/'Indicator Data'!$CC136</f>
        <v>6.7822084448828141E-5</v>
      </c>
      <c r="R133" s="36">
        <f>'Indicator Data'!G136/'Indicator Data'!$CC136</f>
        <v>1.8390352731200977E-2</v>
      </c>
      <c r="S133" s="36">
        <f>'Indicator Data'!H136/'Indicator Data'!$CC136</f>
        <v>2.047015170729416E-3</v>
      </c>
      <c r="T133" s="36">
        <f>'Indicator Data'!I136/'Indicator Data'!$CC136</f>
        <v>3.4028462730731298E-3</v>
      </c>
      <c r="U133" s="36">
        <f>'Indicator Data'!J136/'Indicator Data'!$CC136</f>
        <v>0</v>
      </c>
      <c r="V133" s="35">
        <f t="shared" si="217"/>
        <v>0</v>
      </c>
      <c r="W133" s="35">
        <f t="shared" si="218"/>
        <v>0</v>
      </c>
      <c r="X133" s="35">
        <f t="shared" si="219"/>
        <v>0</v>
      </c>
      <c r="Y133" s="35">
        <f t="shared" si="220"/>
        <v>0.1</v>
      </c>
      <c r="Z133" s="35">
        <f t="shared" si="221"/>
        <v>9.6</v>
      </c>
      <c r="AA133" s="35">
        <f t="shared" si="222"/>
        <v>10</v>
      </c>
      <c r="AB133" s="35">
        <f t="shared" si="223"/>
        <v>4.0999999999999996</v>
      </c>
      <c r="AC133" s="35">
        <f t="shared" si="224"/>
        <v>8.3000000000000007</v>
      </c>
      <c r="AD133" s="35">
        <f t="shared" si="225"/>
        <v>3.4</v>
      </c>
      <c r="AE133" s="35">
        <f t="shared" si="226"/>
        <v>6.5</v>
      </c>
      <c r="AF133" s="35">
        <f t="shared" si="227"/>
        <v>0</v>
      </c>
      <c r="AG133" s="35">
        <f>ROUND(IF('Indicator Data'!K136=0,0,IF('Indicator Data'!K136&gt;AG$195,10,IF('Indicator Data'!K136&lt;AG$194,0,10-(AG$195-'Indicator Data'!K136)/(AG$195-AG$194)*10))),1)</f>
        <v>0</v>
      </c>
      <c r="AH133" s="35">
        <f t="shared" si="228"/>
        <v>0.1</v>
      </c>
      <c r="AI133" s="35">
        <f t="shared" si="229"/>
        <v>0.1</v>
      </c>
      <c r="AJ133" s="35">
        <f t="shared" si="230"/>
        <v>5.8</v>
      </c>
      <c r="AK133" s="35">
        <f t="shared" si="231"/>
        <v>4.7</v>
      </c>
      <c r="AL133" s="35">
        <f t="shared" si="232"/>
        <v>5.3</v>
      </c>
      <c r="AM133" s="35">
        <f t="shared" si="233"/>
        <v>2.6</v>
      </c>
      <c r="AN133" s="35">
        <f t="shared" si="234"/>
        <v>0</v>
      </c>
      <c r="AO133" s="143">
        <f t="shared" si="235"/>
        <v>0.1</v>
      </c>
      <c r="AP133" s="143">
        <f t="shared" si="255"/>
        <v>0.1</v>
      </c>
      <c r="AQ133" s="143">
        <f t="shared" si="236"/>
        <v>7.7</v>
      </c>
      <c r="AR133" s="143">
        <f t="shared" si="237"/>
        <v>4.9000000000000004</v>
      </c>
      <c r="AS133" s="35">
        <f t="shared" si="238"/>
        <v>0</v>
      </c>
      <c r="AT133" s="35" t="str">
        <f>IF('Indicator Data'!L136="No data","x",IF('Indicator Data'!CD136&lt;1000,"x",ROUND((IF('Indicator Data'!L136&gt;AT$195,10,IF('Indicator Data'!L136&lt;AT$194,0,10-(AT$195-'Indicator Data'!L136)/(AT$195-AT$194)*10))),1)))</f>
        <v>x</v>
      </c>
      <c r="AU133" s="143">
        <f t="shared" si="239"/>
        <v>0</v>
      </c>
      <c r="AV133" s="35">
        <f>IF('Indicator Data'!M136="No data","x",ROUND(IF('Indicator Data'!M136=0,0,IF(LOG('Indicator Data'!M136)&gt;AV$195,10,IF(LOG('Indicator Data'!M136)&lt;AV$194,0,10-(AV$195-LOG('Indicator Data'!M136))/(AV$195-AV$194)*10))),1))</f>
        <v>0</v>
      </c>
      <c r="AW133" s="36">
        <f>IF(AV133="x","x",'Indicator Data'!M136/'Indicator Data'!$CC136)</f>
        <v>0</v>
      </c>
      <c r="AX133" s="35">
        <f t="shared" si="256"/>
        <v>0</v>
      </c>
      <c r="AY133" s="35">
        <f t="shared" si="257"/>
        <v>0</v>
      </c>
      <c r="AZ133" s="35" t="str">
        <f>IF('Indicator Data'!N136="No data","x",ROUND(IF('Indicator Data'!N136=0,0,IF(LOG('Indicator Data'!N136)&gt;AZ$195,10,IF(LOG('Indicator Data'!N136)&lt;AZ$194,0,10-(AZ$195-LOG('Indicator Data'!N136))/(AZ$195-AZ$194)*10))),1))</f>
        <v>x</v>
      </c>
      <c r="BA133" s="36" t="str">
        <f>IF(AZ133="x","x",'Indicator Data'!N136/'Indicator Data'!$CC136)</f>
        <v>x</v>
      </c>
      <c r="BB133" s="35" t="str">
        <f t="shared" si="258"/>
        <v>x</v>
      </c>
      <c r="BC133" s="35" t="str">
        <f t="shared" si="259"/>
        <v>x</v>
      </c>
      <c r="BD133" s="35" t="str">
        <f>IF('Indicator Data'!O136="No data","x",ROUND(IF('Indicator Data'!O136=0,0,IF(LOG('Indicator Data'!O136)&gt;BD$195,10,IF(LOG('Indicator Data'!O136)&lt;BD$194,0,10-(BD$195-LOG('Indicator Data'!O136))/(BD$195-BD$194)*10))),1))</f>
        <v>x</v>
      </c>
      <c r="BE133" s="36" t="str">
        <f>IF(BD133="x","x",'Indicator Data'!O136/'Indicator Data'!$CC136)</f>
        <v>x</v>
      </c>
      <c r="BF133" s="35" t="str">
        <f t="shared" si="260"/>
        <v>x</v>
      </c>
      <c r="BG133" s="35" t="str">
        <f t="shared" si="261"/>
        <v>x</v>
      </c>
      <c r="BH133" s="35" t="str">
        <f>IF('Indicator Data'!P136="No data","x",ROUND(IF('Indicator Data'!P136=0,0,IF(LOG('Indicator Data'!P136)&gt;BH$195,10,IF(LOG('Indicator Data'!P136)&lt;BH$194,0,10-(BH$195-LOG('Indicator Data'!P136))/(BH$195-BH$194)*10))),1))</f>
        <v>x</v>
      </c>
      <c r="BI133" s="36" t="str">
        <f>IF(BH133="x","x",'Indicator Data'!P136/'Indicator Data'!$CC136)</f>
        <v>x</v>
      </c>
      <c r="BJ133" s="35" t="str">
        <f t="shared" si="262"/>
        <v>x</v>
      </c>
      <c r="BK133" s="35" t="str">
        <f t="shared" si="263"/>
        <v>x</v>
      </c>
      <c r="BL133" s="35">
        <f t="shared" si="264"/>
        <v>0</v>
      </c>
      <c r="BM133" s="35">
        <f>ROUND(IF('Indicator Data'!Q136=0,0,IF(LOG('Indicator Data'!Q136)&gt;BM$195,10,IF(LOG('Indicator Data'!Q136)&lt;BM$194,0,10-(BM$195-LOG('Indicator Data'!Q136))/(BM$195-BM$194)*10))),1)</f>
        <v>0</v>
      </c>
      <c r="BN133" s="35">
        <f>ROUND(IF('Indicator Data'!R136=0,0,IF(LOG('Indicator Data'!R136)&gt;BN$195,10,IF(LOG('Indicator Data'!R136)&lt;BN$194,0,10-(BN$195-LOG('Indicator Data'!R136))/(BN$195-BN$194)*10))),1)</f>
        <v>0</v>
      </c>
      <c r="BO133" s="35">
        <f t="shared" si="265"/>
        <v>0</v>
      </c>
      <c r="BP133" s="36">
        <f>'Indicator Data'!Q136/'Indicator Data'!$CC136</f>
        <v>0</v>
      </c>
      <c r="BQ133" s="36">
        <f>'Indicator Data'!R136/'Indicator Data'!$CC136</f>
        <v>0</v>
      </c>
      <c r="BR133" s="35">
        <f t="shared" si="240"/>
        <v>0</v>
      </c>
      <c r="BS133" s="35">
        <f t="shared" si="241"/>
        <v>0</v>
      </c>
      <c r="BT133" s="35">
        <f t="shared" si="242"/>
        <v>0</v>
      </c>
      <c r="BU133" s="35">
        <f t="shared" si="266"/>
        <v>0</v>
      </c>
      <c r="BV133" s="35">
        <f>ROUND(IF('Indicator Data'!S136=0,0,IF(LOG('Indicator Data'!S136)&gt;BV$195,10,IF(LOG('Indicator Data'!S136)&lt;BV$194,0,10-(BV$195-LOG('Indicator Data'!S136))/(BV$195-BV$194)*10))),1)</f>
        <v>0</v>
      </c>
      <c r="BW133" s="35">
        <f>ROUND(IF('Indicator Data'!T136=0,0,IF(LOG('Indicator Data'!T136)&gt;BW$195,10,IF(LOG('Indicator Data'!T136)&lt;BW$194,0,10-(BW$195-LOG('Indicator Data'!T136))/(BW$195-BW$194)*10))),1)</f>
        <v>0</v>
      </c>
      <c r="BX133" s="35">
        <f t="shared" si="267"/>
        <v>0</v>
      </c>
      <c r="BY133" s="36">
        <f>'Indicator Data'!S136/'Indicator Data'!$CC136</f>
        <v>0</v>
      </c>
      <c r="BZ133" s="36">
        <f>'Indicator Data'!T136/'Indicator Data'!$CC136</f>
        <v>0</v>
      </c>
      <c r="CA133" s="35">
        <f t="shared" si="243"/>
        <v>0</v>
      </c>
      <c r="CB133" s="35">
        <f t="shared" si="244"/>
        <v>0</v>
      </c>
      <c r="CC133" s="35">
        <f t="shared" si="268"/>
        <v>0</v>
      </c>
      <c r="CD133" s="35">
        <f t="shared" si="269"/>
        <v>0</v>
      </c>
      <c r="CE133" s="35">
        <f t="shared" si="270"/>
        <v>0</v>
      </c>
      <c r="CF133" s="35">
        <f>ROUND(IF('Indicator Data'!U136=0,0,IF(LOG('Indicator Data'!U136)&gt;CF$195,10,IF(LOG('Indicator Data'!U136)&lt;CF$194,0,10-(CF$195-LOG('Indicator Data'!U136))/(CF$195-CF$194)*10))),1)</f>
        <v>0</v>
      </c>
      <c r="CG133" s="36">
        <f>'Indicator Data'!U136/'Indicator Data'!$CC136</f>
        <v>0</v>
      </c>
      <c r="CH133" s="35">
        <f t="shared" si="245"/>
        <v>0</v>
      </c>
      <c r="CI133" s="35">
        <f t="shared" si="271"/>
        <v>0</v>
      </c>
      <c r="CJ133" s="35">
        <f>ROUND(IF('Indicator Data'!V136=0,0,IF(LOG('Indicator Data'!V136)&gt;CJ$195,10,IF(LOG('Indicator Data'!V136)&lt;CJ$194,0,10-(CJ$195-LOG('Indicator Data'!V136))/(CJ$195-CJ$194)*10))),1)</f>
        <v>4.5</v>
      </c>
      <c r="CK133" s="36">
        <f>IF('Indicator Data'!V136/'Indicator Data'!$CC136&gt;1,1,'Indicator Data'!V136/'Indicator Data'!$CC136)</f>
        <v>0.63667429756704708</v>
      </c>
      <c r="CL133" s="35">
        <f t="shared" si="246"/>
        <v>6.4</v>
      </c>
      <c r="CM133" s="35">
        <f t="shared" si="272"/>
        <v>5.5</v>
      </c>
      <c r="CN133" s="35">
        <f>ROUND(IF('Indicator Data'!W136=0,0,IF(LOG('Indicator Data'!W136)&gt;CN$195,10,IF(LOG('Indicator Data'!W136)&lt;CN$194,0,10-(CN$195-LOG('Indicator Data'!W136))/(CN$195-CN$194)*10))),1)</f>
        <v>3.8</v>
      </c>
      <c r="CO133" s="36">
        <f>'Indicator Data'!W136/'Indicator Data'!$CC136</f>
        <v>0.22809922450472031</v>
      </c>
      <c r="CP133" s="35">
        <f t="shared" si="247"/>
        <v>2.2999999999999998</v>
      </c>
      <c r="CQ133" s="35">
        <f t="shared" si="273"/>
        <v>3.1</v>
      </c>
      <c r="CR133" s="35">
        <f t="shared" si="248"/>
        <v>2.5</v>
      </c>
      <c r="CS133" s="35">
        <f>IF('Indicator Data'!BS136="No data","x",ROUND(IF('Indicator Data'!BS136&gt;CS$195,0,IF('Indicator Data'!BS136&lt;CS$194,10,(CS$195-'Indicator Data'!BS136)/(CS$195-CS$194)*10)),1))</f>
        <v>0</v>
      </c>
      <c r="CT133" s="35">
        <f>IF('Indicator Data'!BT136="No data","x",ROUND(IF('Indicator Data'!BT136&gt;CT$195,0,IF('Indicator Data'!BT136&lt;CT$194,10,(CT$195-'Indicator Data'!BT136)/(CT$195-CT$194)*10)),1))</f>
        <v>0</v>
      </c>
      <c r="CU133" s="35" t="str">
        <f>IF('Indicator Data'!AC136="No data","x",ROUND(IF('Indicator Data'!AC136&gt;CU$195,0,IF('Indicator Data'!AC136&lt;CU$194,10,(CU$195-'Indicator Data'!AC136)/(CU$195-CU$194)*10)),1))</f>
        <v>x</v>
      </c>
      <c r="CV133" s="35">
        <f t="shared" si="249"/>
        <v>0</v>
      </c>
      <c r="CW133" s="35">
        <f>IF('Indicator Data'!X136="No data","x",ROUND(IF(LOG('Indicator Data'!X136)&gt;CW$195,10,IF(LOG('Indicator Data'!X136)&lt;CW$194,0,10-(CW$195-LOG('Indicator Data'!X136))/(CW$195-CW$194)*10)),1))</f>
        <v>5.3</v>
      </c>
      <c r="CX133" s="35">
        <f>IF('Indicator Data'!Y136="No data","x",ROUND(IF('Indicator Data'!Y136&gt;CX$195,10,IF('Indicator Data'!Y136&lt;CX$194,0,10-(CX$195-'Indicator Data'!Y136)/(CX$195-CX$194)*10)),1))</f>
        <v>2.5</v>
      </c>
      <c r="CY133" s="35">
        <f>IF('Indicator Data'!Z136="No data","x",ROUND(IF('Indicator Data'!Z136&gt;CY$195,10,IF('Indicator Data'!Z136&lt;CY$194,0,10-(CY$195-'Indicator Data'!Z136)/(CY$195-CY$194)*10)),1))</f>
        <v>8</v>
      </c>
      <c r="CZ133" s="35" t="str">
        <f>IF('Indicator Data'!AA136="No data","x",ROUND(IF('Indicator Data'!AA136&gt;CZ$195,10,IF('Indicator Data'!AA136&lt;CZ$194,0,10-(CZ$195-'Indicator Data'!AA136)/(CZ$195-CZ$194)*10)),1))</f>
        <v>x</v>
      </c>
      <c r="DA133" s="35">
        <f t="shared" si="274"/>
        <v>5.3</v>
      </c>
      <c r="DB133" s="35">
        <f t="shared" si="275"/>
        <v>3.5</v>
      </c>
      <c r="DC133" s="35" t="str">
        <f>IF('Indicator Data'!AF136="No data","x",ROUND(IF('Indicator Data'!AF136&gt;DC$195,10,IF('Indicator Data'!AF136&lt;DC$194,0,10-(DC$195-'Indicator Data'!AF136)/(DC$195-DC$194)*10)),1))</f>
        <v>x</v>
      </c>
      <c r="DD133" s="35" t="str">
        <f>IF('Indicator Data'!AG136="No data","x",ROUND(IF('Indicator Data'!AG136&gt;DD$195,10,IF('Indicator Data'!AG136&lt;DD$194,0,10-(DD$195-'Indicator Data'!AG136)/(DD$195-DD$194)*10)),1))</f>
        <v>x</v>
      </c>
      <c r="DE133" s="35">
        <f t="shared" si="276"/>
        <v>5.3</v>
      </c>
      <c r="DF133" s="35">
        <f>IF('Indicator Data'!AB136="No data","x",ROUND(IF('Indicator Data'!AB136&gt;DF$195,10,IF('Indicator Data'!AB136&lt;DF$194,0,10-(DF$195-'Indicator Data'!AB136)/(DF$195-DF$194)*10)),1))</f>
        <v>0</v>
      </c>
      <c r="DG133" s="35">
        <f t="shared" si="277"/>
        <v>0</v>
      </c>
      <c r="DH133" s="144">
        <f>IF('Indicator Data'!AD136="No data","x",'Indicator Data'!AD136/'Indicator Data'!$CB136)</f>
        <v>6.0800353747512709E-4</v>
      </c>
      <c r="DI133" s="35">
        <f t="shared" si="278"/>
        <v>3.9</v>
      </c>
      <c r="DJ133" s="35">
        <f>IF('Indicator Data'!AE136="No data","x",ROUND(IF('Indicator Data'!AE136&gt;DJ$195,0,IF('Indicator Data'!AE136&lt;DJ$194,10,(DJ$195-'Indicator Data'!AE136)/(DJ$195-DJ$194)*10)),1))</f>
        <v>2</v>
      </c>
      <c r="DK133" s="35">
        <f t="shared" si="279"/>
        <v>3</v>
      </c>
      <c r="DL133" s="35">
        <f t="shared" si="280"/>
        <v>2.8</v>
      </c>
      <c r="DM133" s="37">
        <f t="shared" si="250"/>
        <v>2.2999999999999998</v>
      </c>
      <c r="DN133" s="38">
        <f t="shared" si="251"/>
        <v>3.2</v>
      </c>
      <c r="DO133" s="35">
        <f>ROUND(IF('Indicator Data'!AH136=0,0,IF('Indicator Data'!AH136&gt;DO$195,10,IF('Indicator Data'!AH136&lt;DO$194,0,10-(DO$195-'Indicator Data'!AH136)/(DO$195-DO$194)*10))),1)</f>
        <v>0</v>
      </c>
      <c r="DP133" s="35">
        <f>ROUND(IF('Indicator Data'!AI136=0,0,IF(LOG('Indicator Data'!AI136)&gt;LOG(DP$195),10,IF(LOG('Indicator Data'!AI136)&lt;LOG(DP$194),0,10-(LOG(DP$195)-LOG('Indicator Data'!AI136))/(LOG(DP$195)-LOG(DP$194))*10))),1)</f>
        <v>0</v>
      </c>
      <c r="DQ133" s="37">
        <f t="shared" si="252"/>
        <v>0</v>
      </c>
      <c r="DR133" s="35">
        <f>'Indicator Data'!AJ136</f>
        <v>0</v>
      </c>
      <c r="DS133" s="35">
        <f>'Indicator Data'!AK136</f>
        <v>0</v>
      </c>
      <c r="DT133" s="37">
        <f t="shared" si="253"/>
        <v>0</v>
      </c>
      <c r="DU133" s="38">
        <f t="shared" si="254"/>
        <v>0</v>
      </c>
      <c r="DV133" s="13"/>
      <c r="DW133" s="83"/>
    </row>
    <row r="134" spans="1:127" s="2" customFormat="1" x14ac:dyDescent="0.3">
      <c r="A134" s="98" t="str">
        <f>'Indicator Data'!A137</f>
        <v>Palestine</v>
      </c>
      <c r="B134" s="39" t="str">
        <f>'Indicator Data'!B137</f>
        <v>PSE</v>
      </c>
      <c r="C134" s="35">
        <f>ROUND(IF('Indicator Data'!C137=0,0.1,IF(LOG('Indicator Data'!C137)&gt;C$195,10,IF(LOG('Indicator Data'!C137)&lt;C$194,0,10-(C$195-LOG('Indicator Data'!C137))/(C$195-C$194)*10))),1)</f>
        <v>7</v>
      </c>
      <c r="D134" s="35">
        <f>ROUND(IF('Indicator Data'!D137=0,0.1,IF(LOG('Indicator Data'!D137)&gt;D$195,10,IF(LOG('Indicator Data'!D137)&lt;D$194,0,10-(D$195-LOG('Indicator Data'!D137))/(D$195-D$194)*10))),1)</f>
        <v>4.7</v>
      </c>
      <c r="E134" s="35">
        <f t="shared" si="214"/>
        <v>6</v>
      </c>
      <c r="F134" s="35">
        <f>IF('Indicator Data'!E137="No data",0.1,(ROUND(IF('Indicator Data'!E137=0,0,IF(LOG('Indicator Data'!E137)&gt;F$195,10,IF(LOG('Indicator Data'!E137)&lt;F$194,0,10-(F$195-LOG('Indicator Data'!E137))/(F$195-F$194)*10))),1)))</f>
        <v>3.1</v>
      </c>
      <c r="G134" s="35">
        <f>ROUND(IF('Indicator Data'!F137=0,0,IF(LOG('Indicator Data'!F137)&gt;G$195,10,IF(LOG('Indicator Data'!F137)&lt;G$194,0,10-(G$195-LOG('Indicator Data'!F137))/(G$195-G$194)*10))),1)</f>
        <v>4.9000000000000004</v>
      </c>
      <c r="H134" s="35">
        <f>ROUND(IF('Indicator Data'!G137=0,0,IF(LOG('Indicator Data'!G137)&gt;H$195,10,IF(LOG('Indicator Data'!G137)&lt;H$194,0,10-(H$195-LOG('Indicator Data'!G137))/(H$195-H$194)*10))),1)</f>
        <v>0</v>
      </c>
      <c r="I134" s="35">
        <f>ROUND(IF('Indicator Data'!H137=0,0,IF(LOG('Indicator Data'!H137)&gt;I$195,10,IF(LOG('Indicator Data'!H137)&lt;I$194,0,10-(I$195-LOG('Indicator Data'!H137))/(I$195-I$194)*10))),1)</f>
        <v>0</v>
      </c>
      <c r="J134" s="35">
        <f t="shared" si="215"/>
        <v>0</v>
      </c>
      <c r="K134" s="35">
        <f>ROUND(IF('Indicator Data'!I137=0,0,IF(LOG('Indicator Data'!I137)&gt;K$195,10,IF(LOG('Indicator Data'!I137)&lt;K$194,0,10-(K$195-LOG('Indicator Data'!I137))/(K$195-K$194)*10))),1)</f>
        <v>0</v>
      </c>
      <c r="L134" s="35">
        <f t="shared" si="216"/>
        <v>0</v>
      </c>
      <c r="M134" s="35">
        <f>ROUND(IF('Indicator Data'!J137=0,0,IF(LOG('Indicator Data'!J137)&gt;M$195,10,IF(LOG('Indicator Data'!J137)&lt;M$194,0,10-(M$195-LOG('Indicator Data'!J137))/(M$195-M$194)*10))),1)</f>
        <v>0</v>
      </c>
      <c r="N134" s="36">
        <f>'Indicator Data'!C137/'Indicator Data'!$CC137</f>
        <v>1.3416269677287132E-3</v>
      </c>
      <c r="O134" s="36">
        <f>'Indicator Data'!D137/'Indicator Data'!$CC137</f>
        <v>5.3464969093470681E-5</v>
      </c>
      <c r="P134" s="36">
        <f>IF(F134=0.1,"x",'Indicator Data'!E137/'Indicator Data'!$CC137)</f>
        <v>3.8009240580520433E-4</v>
      </c>
      <c r="Q134" s="36">
        <f>'Indicator Data'!F137/'Indicator Data'!$CC137</f>
        <v>1.8993954948739901E-6</v>
      </c>
      <c r="R134" s="36">
        <f>'Indicator Data'!G137/'Indicator Data'!$CC137</f>
        <v>0</v>
      </c>
      <c r="S134" s="36">
        <f>'Indicator Data'!H137/'Indicator Data'!$CC137</f>
        <v>0</v>
      </c>
      <c r="T134" s="36">
        <f>'Indicator Data'!I137/'Indicator Data'!$CC137</f>
        <v>0</v>
      </c>
      <c r="U134" s="36">
        <f>'Indicator Data'!J137/'Indicator Data'!$CC137</f>
        <v>0</v>
      </c>
      <c r="V134" s="35">
        <f t="shared" si="217"/>
        <v>6.7</v>
      </c>
      <c r="W134" s="35">
        <f t="shared" si="218"/>
        <v>0.5</v>
      </c>
      <c r="X134" s="35">
        <f t="shared" si="219"/>
        <v>4.3</v>
      </c>
      <c r="Y134" s="35">
        <f t="shared" si="220"/>
        <v>0.3</v>
      </c>
      <c r="Z134" s="35">
        <f t="shared" si="221"/>
        <v>6.2</v>
      </c>
      <c r="AA134" s="35">
        <f t="shared" si="222"/>
        <v>0</v>
      </c>
      <c r="AB134" s="35">
        <f t="shared" si="223"/>
        <v>0</v>
      </c>
      <c r="AC134" s="35">
        <f t="shared" si="224"/>
        <v>0</v>
      </c>
      <c r="AD134" s="35">
        <f t="shared" si="225"/>
        <v>0</v>
      </c>
      <c r="AE134" s="35">
        <f t="shared" si="226"/>
        <v>0</v>
      </c>
      <c r="AF134" s="35">
        <f t="shared" si="227"/>
        <v>0</v>
      </c>
      <c r="AG134" s="35">
        <f>ROUND(IF('Indicator Data'!K137=0,0,IF('Indicator Data'!K137&gt;AG$195,10,IF('Indicator Data'!K137&lt;AG$194,0,10-(AG$195-'Indicator Data'!K137)/(AG$195-AG$194)*10))),1)</f>
        <v>0</v>
      </c>
      <c r="AH134" s="35">
        <f t="shared" si="228"/>
        <v>6.9</v>
      </c>
      <c r="AI134" s="35">
        <f t="shared" si="229"/>
        <v>2.6</v>
      </c>
      <c r="AJ134" s="35">
        <f t="shared" si="230"/>
        <v>0</v>
      </c>
      <c r="AK134" s="35">
        <f t="shared" si="231"/>
        <v>0</v>
      </c>
      <c r="AL134" s="35">
        <f t="shared" si="232"/>
        <v>0</v>
      </c>
      <c r="AM134" s="35">
        <f t="shared" si="233"/>
        <v>0</v>
      </c>
      <c r="AN134" s="35">
        <f t="shared" si="234"/>
        <v>0</v>
      </c>
      <c r="AO134" s="143">
        <f t="shared" si="235"/>
        <v>5.2</v>
      </c>
      <c r="AP134" s="143">
        <f t="shared" si="255"/>
        <v>1.8</v>
      </c>
      <c r="AQ134" s="143">
        <f t="shared" si="236"/>
        <v>5.6</v>
      </c>
      <c r="AR134" s="143">
        <f t="shared" si="237"/>
        <v>0</v>
      </c>
      <c r="AS134" s="35">
        <f t="shared" si="238"/>
        <v>0</v>
      </c>
      <c r="AT134" s="35" t="str">
        <f>IF('Indicator Data'!L137="No data","x",IF('Indicator Data'!CD137&lt;1000,"x",ROUND((IF('Indicator Data'!L137&gt;AT$195,10,IF('Indicator Data'!L137&lt;AT$194,0,10-(AT$195-'Indicator Data'!L137)/(AT$195-AT$194)*10))),1)))</f>
        <v>x</v>
      </c>
      <c r="AU134" s="143">
        <f t="shared" si="239"/>
        <v>0</v>
      </c>
      <c r="AV134" s="35">
        <f>IF('Indicator Data'!M137="No data","x",ROUND(IF('Indicator Data'!M137=0,0,IF(LOG('Indicator Data'!M137)&gt;AV$195,10,IF(LOG('Indicator Data'!M137)&lt;AV$194,0,10-(AV$195-LOG('Indicator Data'!M137))/(AV$195-AV$194)*10))),1))</f>
        <v>0</v>
      </c>
      <c r="AW134" s="36">
        <f>IF(AV134="x","x",'Indicator Data'!M137/'Indicator Data'!$CC137)</f>
        <v>0</v>
      </c>
      <c r="AX134" s="35">
        <f t="shared" si="256"/>
        <v>0</v>
      </c>
      <c r="AY134" s="35">
        <f t="shared" si="257"/>
        <v>0</v>
      </c>
      <c r="AZ134" s="35" t="str">
        <f>IF('Indicator Data'!N137="No data","x",ROUND(IF('Indicator Data'!N137=0,0,IF(LOG('Indicator Data'!N137)&gt;AZ$195,10,IF(LOG('Indicator Data'!N137)&lt;AZ$194,0,10-(AZ$195-LOG('Indicator Data'!N137))/(AZ$195-AZ$194)*10))),1))</f>
        <v>x</v>
      </c>
      <c r="BA134" s="36" t="str">
        <f>IF(AZ134="x","x",'Indicator Data'!N137/'Indicator Data'!$CC137)</f>
        <v>x</v>
      </c>
      <c r="BB134" s="35" t="str">
        <f t="shared" si="258"/>
        <v>x</v>
      </c>
      <c r="BC134" s="35" t="str">
        <f t="shared" si="259"/>
        <v>x</v>
      </c>
      <c r="BD134" s="35" t="str">
        <f>IF('Indicator Data'!O137="No data","x",ROUND(IF('Indicator Data'!O137=0,0,IF(LOG('Indicator Data'!O137)&gt;BD$195,10,IF(LOG('Indicator Data'!O137)&lt;BD$194,0,10-(BD$195-LOG('Indicator Data'!O137))/(BD$195-BD$194)*10))),1))</f>
        <v>x</v>
      </c>
      <c r="BE134" s="36" t="str">
        <f>IF(BD134="x","x",'Indicator Data'!O137/'Indicator Data'!$CC137)</f>
        <v>x</v>
      </c>
      <c r="BF134" s="35" t="str">
        <f t="shared" si="260"/>
        <v>x</v>
      </c>
      <c r="BG134" s="35" t="str">
        <f t="shared" si="261"/>
        <v>x</v>
      </c>
      <c r="BH134" s="35" t="str">
        <f>IF('Indicator Data'!P137="No data","x",ROUND(IF('Indicator Data'!P137=0,0,IF(LOG('Indicator Data'!P137)&gt;BH$195,10,IF(LOG('Indicator Data'!P137)&lt;BH$194,0,10-(BH$195-LOG('Indicator Data'!P137))/(BH$195-BH$194)*10))),1))</f>
        <v>x</v>
      </c>
      <c r="BI134" s="36" t="str">
        <f>IF(BH134="x","x",'Indicator Data'!P137/'Indicator Data'!$CC137)</f>
        <v>x</v>
      </c>
      <c r="BJ134" s="35" t="str">
        <f t="shared" si="262"/>
        <v>x</v>
      </c>
      <c r="BK134" s="35" t="str">
        <f t="shared" si="263"/>
        <v>x</v>
      </c>
      <c r="BL134" s="35">
        <f t="shared" si="264"/>
        <v>0</v>
      </c>
      <c r="BM134" s="35">
        <f>ROUND(IF('Indicator Data'!Q137=0,0,IF(LOG('Indicator Data'!Q137)&gt;BM$195,10,IF(LOG('Indicator Data'!Q137)&lt;BM$194,0,10-(BM$195-LOG('Indicator Data'!Q137))/(BM$195-BM$194)*10))),1)</f>
        <v>0</v>
      </c>
      <c r="BN134" s="35">
        <f>ROUND(IF('Indicator Data'!R137=0,0,IF(LOG('Indicator Data'!R137)&gt;BN$195,10,IF(LOG('Indicator Data'!R137)&lt;BN$194,0,10-(BN$195-LOG('Indicator Data'!R137))/(BN$195-BN$194)*10))),1)</f>
        <v>0</v>
      </c>
      <c r="BO134" s="35">
        <f t="shared" si="265"/>
        <v>0</v>
      </c>
      <c r="BP134" s="36">
        <f>'Indicator Data'!Q137/'Indicator Data'!$CC137</f>
        <v>0</v>
      </c>
      <c r="BQ134" s="36">
        <f>'Indicator Data'!R137/'Indicator Data'!$CC137</f>
        <v>0</v>
      </c>
      <c r="BR134" s="35">
        <f t="shared" si="240"/>
        <v>0</v>
      </c>
      <c r="BS134" s="35">
        <f t="shared" si="241"/>
        <v>0</v>
      </c>
      <c r="BT134" s="35">
        <f t="shared" si="242"/>
        <v>0</v>
      </c>
      <c r="BU134" s="35">
        <f t="shared" si="266"/>
        <v>0</v>
      </c>
      <c r="BV134" s="35">
        <f>ROUND(IF('Indicator Data'!S137=0,0,IF(LOG('Indicator Data'!S137)&gt;BV$195,10,IF(LOG('Indicator Data'!S137)&lt;BV$194,0,10-(BV$195-LOG('Indicator Data'!S137))/(BV$195-BV$194)*10))),1)</f>
        <v>0</v>
      </c>
      <c r="BW134" s="35">
        <f>ROUND(IF('Indicator Data'!T137=0,0,IF(LOG('Indicator Data'!T137)&gt;BW$195,10,IF(LOG('Indicator Data'!T137)&lt;BW$194,0,10-(BW$195-LOG('Indicator Data'!T137))/(BW$195-BW$194)*10))),1)</f>
        <v>0</v>
      </c>
      <c r="BX134" s="35">
        <f t="shared" si="267"/>
        <v>0</v>
      </c>
      <c r="BY134" s="36">
        <f>'Indicator Data'!S137/'Indicator Data'!$CC137</f>
        <v>0</v>
      </c>
      <c r="BZ134" s="36">
        <f>'Indicator Data'!T137/'Indicator Data'!$CC137</f>
        <v>0</v>
      </c>
      <c r="CA134" s="35">
        <f t="shared" si="243"/>
        <v>0</v>
      </c>
      <c r="CB134" s="35">
        <f t="shared" si="244"/>
        <v>0</v>
      </c>
      <c r="CC134" s="35">
        <f t="shared" si="268"/>
        <v>0</v>
      </c>
      <c r="CD134" s="35">
        <f t="shared" si="269"/>
        <v>0</v>
      </c>
      <c r="CE134" s="35">
        <f t="shared" si="270"/>
        <v>0</v>
      </c>
      <c r="CF134" s="35">
        <f>ROUND(IF('Indicator Data'!U137=0,0,IF(LOG('Indicator Data'!U137)&gt;CF$195,10,IF(LOG('Indicator Data'!U137)&lt;CF$194,0,10-(CF$195-LOG('Indicator Data'!U137))/(CF$195-CF$194)*10))),1)</f>
        <v>5.4</v>
      </c>
      <c r="CG134" s="36">
        <f>'Indicator Data'!U137/'Indicator Data'!$CC137</f>
        <v>1.2766038637048675E-2</v>
      </c>
      <c r="CH134" s="35">
        <f t="shared" si="245"/>
        <v>0.1</v>
      </c>
      <c r="CI134" s="35">
        <f t="shared" si="271"/>
        <v>3.2</v>
      </c>
      <c r="CJ134" s="35">
        <f>ROUND(IF('Indicator Data'!V137=0,0,IF(LOG('Indicator Data'!V137)&gt;CJ$195,10,IF(LOG('Indicator Data'!V137)&lt;CJ$194,0,10-(CJ$195-LOG('Indicator Data'!V137))/(CJ$195-CJ$194)*10))),1)</f>
        <v>8.1</v>
      </c>
      <c r="CK134" s="36">
        <f>IF('Indicator Data'!V137/'Indicator Data'!$CC137&gt;1,1,'Indicator Data'!V137/'Indicator Data'!$CC137)</f>
        <v>0.9547563264104727</v>
      </c>
      <c r="CL134" s="35">
        <f t="shared" si="246"/>
        <v>9.5</v>
      </c>
      <c r="CM134" s="35">
        <f t="shared" si="272"/>
        <v>8.9</v>
      </c>
      <c r="CN134" s="35">
        <f>ROUND(IF('Indicator Data'!W137=0,0,IF(LOG('Indicator Data'!W137)&gt;CN$195,10,IF(LOG('Indicator Data'!W137)&lt;CN$194,0,10-(CN$195-LOG('Indicator Data'!W137))/(CN$195-CN$194)*10))),1)</f>
        <v>7.3</v>
      </c>
      <c r="CO134" s="36">
        <f>'Indicator Data'!W137/'Indicator Data'!$CC137</f>
        <v>0.26128492786370316</v>
      </c>
      <c r="CP134" s="35">
        <f t="shared" si="247"/>
        <v>2.6</v>
      </c>
      <c r="CQ134" s="35">
        <f t="shared" si="273"/>
        <v>5.4</v>
      </c>
      <c r="CR134" s="35">
        <f t="shared" si="248"/>
        <v>5.3</v>
      </c>
      <c r="CS134" s="35">
        <f>IF('Indicator Data'!BS137="No data","x",ROUND(IF('Indicator Data'!BS137&gt;CS$195,0,IF('Indicator Data'!BS137&lt;CS$194,10,(CS$195-'Indicator Data'!BS137)/(CS$195-CS$194)*10)),1))</f>
        <v>0.3</v>
      </c>
      <c r="CT134" s="35">
        <f>IF('Indicator Data'!BT137="No data","x",ROUND(IF('Indicator Data'!BT137&gt;CT$195,0,IF('Indicator Data'!BT137&lt;CT$194,10,(CT$195-'Indicator Data'!BT137)/(CT$195-CT$194)*10)),1))</f>
        <v>0.5</v>
      </c>
      <c r="CU134" s="35" t="str">
        <f>IF('Indicator Data'!AC137="No data","x",ROUND(IF('Indicator Data'!AC137&gt;CU$195,0,IF('Indicator Data'!AC137&lt;CU$194,10,(CU$195-'Indicator Data'!AC137)/(CU$195-CU$194)*10)),1))</f>
        <v>x</v>
      </c>
      <c r="CV134" s="35">
        <f t="shared" si="249"/>
        <v>0.4</v>
      </c>
      <c r="CW134" s="35">
        <f>IF('Indicator Data'!X137="No data","x",ROUND(IF(LOG('Indicator Data'!X137)&gt;CW$195,10,IF(LOG('Indicator Data'!X137)&lt;CW$194,0,10-(CW$195-LOG('Indicator Data'!X137))/(CW$195-CW$194)*10)),1))</f>
        <v>9.6</v>
      </c>
      <c r="CX134" s="35">
        <f>IF('Indicator Data'!Y137="No data","x",ROUND(IF('Indicator Data'!Y137&gt;CX$195,10,IF('Indicator Data'!Y137&lt;CX$194,0,10-(CX$195-'Indicator Data'!Y137)/(CX$195-CX$194)*10)),1))</f>
        <v>5.7</v>
      </c>
      <c r="CY134" s="35">
        <f>IF('Indicator Data'!Z137="No data","x",ROUND(IF('Indicator Data'!Z137&gt;CY$195,10,IF('Indicator Data'!Z137&lt;CY$194,0,10-(CY$195-'Indicator Data'!Z137)/(CY$195-CY$194)*10)),1))</f>
        <v>7.6</v>
      </c>
      <c r="CZ134" s="35" t="str">
        <f>IF('Indicator Data'!AA137="No data","x",ROUND(IF('Indicator Data'!AA137&gt;CZ$195,10,IF('Indicator Data'!AA137&lt;CZ$194,0,10-(CZ$195-'Indicator Data'!AA137)/(CZ$195-CZ$194)*10)),1))</f>
        <v>x</v>
      </c>
      <c r="DA134" s="35">
        <f t="shared" si="274"/>
        <v>7.6</v>
      </c>
      <c r="DB134" s="35">
        <f t="shared" si="275"/>
        <v>5.2</v>
      </c>
      <c r="DC134" s="35">
        <f>IF('Indicator Data'!AF137="No data","x",ROUND(IF('Indicator Data'!AF137&gt;DC$195,10,IF('Indicator Data'!AF137&lt;DC$194,0,10-(DC$195-'Indicator Data'!AF137)/(DC$195-DC$194)*10)),1))</f>
        <v>4.7</v>
      </c>
      <c r="DD134" s="35">
        <f>IF('Indicator Data'!AG137="No data","x",ROUND(IF('Indicator Data'!AG137&gt;DD$195,10,IF('Indicator Data'!AG137&lt;DD$194,0,10-(DD$195-'Indicator Data'!AG137)/(DD$195-DD$194)*10)),1))</f>
        <v>5.7</v>
      </c>
      <c r="DE134" s="35">
        <f t="shared" si="276"/>
        <v>6.7</v>
      </c>
      <c r="DF134" s="35">
        <f>IF('Indicator Data'!AB137="No data","x",ROUND(IF('Indicator Data'!AB137&gt;DF$195,10,IF('Indicator Data'!AB137&lt;DF$194,0,10-(DF$195-'Indicator Data'!AB137)/(DF$195-DF$194)*10)),1))</f>
        <v>0.1</v>
      </c>
      <c r="DG134" s="35">
        <f t="shared" si="277"/>
        <v>0.3</v>
      </c>
      <c r="DH134" s="144">
        <f>IF('Indicator Data'!AD137="No data","x",'Indicator Data'!AD137/'Indicator Data'!$CB137)</f>
        <v>1.0663705920081797E-4</v>
      </c>
      <c r="DI134" s="35">
        <f t="shared" si="278"/>
        <v>8.9</v>
      </c>
      <c r="DJ134" s="35" t="str">
        <f>IF('Indicator Data'!AE137="No data","x",ROUND(IF('Indicator Data'!AE137&gt;DJ$195,0,IF('Indicator Data'!AE137&lt;DJ$194,10,(DJ$195-'Indicator Data'!AE137)/(DJ$195-DJ$194)*10)),1))</f>
        <v>x</v>
      </c>
      <c r="DK134" s="35">
        <f t="shared" si="279"/>
        <v>8.9</v>
      </c>
      <c r="DL134" s="35">
        <f t="shared" si="280"/>
        <v>5.3</v>
      </c>
      <c r="DM134" s="37">
        <f t="shared" si="250"/>
        <v>4.2</v>
      </c>
      <c r="DN134" s="38">
        <f t="shared" si="251"/>
        <v>3.1</v>
      </c>
      <c r="DO134" s="35">
        <f>ROUND(IF('Indicator Data'!AH137=0,0,IF('Indicator Data'!AH137&gt;DO$195,10,IF('Indicator Data'!AH137&lt;DO$194,0,10-(DO$195-'Indicator Data'!AH137)/(DO$195-DO$194)*10))),1)</f>
        <v>1.9</v>
      </c>
      <c r="DP134" s="35">
        <f>ROUND(IF('Indicator Data'!AI137=0,0,IF(LOG('Indicator Data'!AI137)&gt;LOG(DP$195),10,IF(LOG('Indicator Data'!AI137)&lt;LOG(DP$194),0,10-(LOG(DP$195)-LOG('Indicator Data'!AI137))/(LOG(DP$195)-LOG(DP$194))*10))),1)</f>
        <v>6.5</v>
      </c>
      <c r="DQ134" s="37">
        <f t="shared" si="252"/>
        <v>4.5999999999999996</v>
      </c>
      <c r="DR134" s="35">
        <f>'Indicator Data'!AJ137</f>
        <v>0</v>
      </c>
      <c r="DS134" s="35">
        <f>'Indicator Data'!AK137</f>
        <v>0</v>
      </c>
      <c r="DT134" s="37">
        <f t="shared" si="253"/>
        <v>0</v>
      </c>
      <c r="DU134" s="38">
        <f t="shared" si="254"/>
        <v>3.2</v>
      </c>
      <c r="DV134" s="13"/>
      <c r="DW134" s="83"/>
    </row>
    <row r="135" spans="1:127" s="2" customFormat="1" x14ac:dyDescent="0.3">
      <c r="A135" s="98" t="str">
        <f>'Indicator Data'!A138</f>
        <v>Panama</v>
      </c>
      <c r="B135" s="39" t="str">
        <f>'Indicator Data'!B138</f>
        <v>PAN</v>
      </c>
      <c r="C135" s="35">
        <f>ROUND(IF('Indicator Data'!C138=0,0.1,IF(LOG('Indicator Data'!C138)&gt;C$195,10,IF(LOG('Indicator Data'!C138)&lt;C$194,0,10-(C$195-LOG('Indicator Data'!C138))/(C$195-C$194)*10))),1)</f>
        <v>7.3</v>
      </c>
      <c r="D135" s="35">
        <f>ROUND(IF('Indicator Data'!D138=0,0.1,IF(LOG('Indicator Data'!D138)&gt;D$195,10,IF(LOG('Indicator Data'!D138)&lt;D$194,0,10-(D$195-LOG('Indicator Data'!D138))/(D$195-D$194)*10))),1)</f>
        <v>8.6999999999999993</v>
      </c>
      <c r="E135" s="35">
        <f t="shared" si="214"/>
        <v>8.1</v>
      </c>
      <c r="F135" s="35">
        <f>IF('Indicator Data'!E138="No data",0.1,(ROUND(IF('Indicator Data'!E138=0,0,IF(LOG('Indicator Data'!E138)&gt;F$195,10,IF(LOG('Indicator Data'!E138)&lt;F$194,0,10-(F$195-LOG('Indicator Data'!E138))/(F$195-F$194)*10))),1)))</f>
        <v>4.5</v>
      </c>
      <c r="G135" s="35">
        <f>ROUND(IF('Indicator Data'!F138=0,0,IF(LOG('Indicator Data'!F138)&gt;G$195,10,IF(LOG('Indicator Data'!F138)&lt;G$194,0,10-(G$195-LOG('Indicator Data'!F138))/(G$195-G$194)*10))),1)</f>
        <v>7.6</v>
      </c>
      <c r="H135" s="35">
        <f>ROUND(IF('Indicator Data'!G138=0,0,IF(LOG('Indicator Data'!G138)&gt;H$195,10,IF(LOG('Indicator Data'!G138)&lt;H$194,0,10-(H$195-LOG('Indicator Data'!G138))/(H$195-H$194)*10))),1)</f>
        <v>2.7</v>
      </c>
      <c r="I135" s="35">
        <f>ROUND(IF('Indicator Data'!H138=0,0,IF(LOG('Indicator Data'!H138)&gt;I$195,10,IF(LOG('Indicator Data'!H138)&lt;I$194,0,10-(I$195-LOG('Indicator Data'!H138))/(I$195-I$194)*10))),1)</f>
        <v>0</v>
      </c>
      <c r="J135" s="35">
        <f t="shared" si="215"/>
        <v>1.4</v>
      </c>
      <c r="K135" s="35">
        <f>ROUND(IF('Indicator Data'!I138=0,0,IF(LOG('Indicator Data'!I138)&gt;K$195,10,IF(LOG('Indicator Data'!I138)&lt;K$194,0,10-(K$195-LOG('Indicator Data'!I138))/(K$195-K$194)*10))),1)</f>
        <v>5.5</v>
      </c>
      <c r="L135" s="35">
        <f t="shared" si="216"/>
        <v>3.7</v>
      </c>
      <c r="M135" s="35">
        <f>ROUND(IF('Indicator Data'!J138=0,0,IF(LOG('Indicator Data'!J138)&gt;M$195,10,IF(LOG('Indicator Data'!J138)&lt;M$194,0,10-(M$195-LOG('Indicator Data'!J138))/(M$195-M$194)*10))),1)</f>
        <v>0</v>
      </c>
      <c r="N135" s="36">
        <f>'Indicator Data'!C138/'Indicator Data'!$CC138</f>
        <v>2.0852913165707431E-3</v>
      </c>
      <c r="O135" s="36">
        <f>'Indicator Data'!D138/'Indicator Data'!$CC138</f>
        <v>1.0202512828969904E-3</v>
      </c>
      <c r="P135" s="36">
        <f>IF(F135=0.1,"x",'Indicator Data'!E138/'Indicator Data'!$CC138)</f>
        <v>1.6569392245297237E-3</v>
      </c>
      <c r="Q135" s="36">
        <f>'Indicator Data'!F138/'Indicator Data'!$CC138</f>
        <v>9.6473956626169728E-5</v>
      </c>
      <c r="R135" s="36">
        <f>'Indicator Data'!G138/'Indicator Data'!$CC138</f>
        <v>3.1709584361929257E-4</v>
      </c>
      <c r="S135" s="36">
        <f>'Indicator Data'!H138/'Indicator Data'!$CC138</f>
        <v>0</v>
      </c>
      <c r="T135" s="36">
        <f>'Indicator Data'!I138/'Indicator Data'!$CC138</f>
        <v>1.4132244517911642E-3</v>
      </c>
      <c r="U135" s="36">
        <f>'Indicator Data'!J138/'Indicator Data'!$CC138</f>
        <v>0</v>
      </c>
      <c r="V135" s="35">
        <f t="shared" si="217"/>
        <v>10</v>
      </c>
      <c r="W135" s="35">
        <f t="shared" si="218"/>
        <v>10</v>
      </c>
      <c r="X135" s="35">
        <f t="shared" si="219"/>
        <v>10</v>
      </c>
      <c r="Y135" s="35">
        <f t="shared" si="220"/>
        <v>1.1000000000000001</v>
      </c>
      <c r="Z135" s="35">
        <f t="shared" si="221"/>
        <v>10</v>
      </c>
      <c r="AA135" s="35">
        <f t="shared" si="222"/>
        <v>0.2</v>
      </c>
      <c r="AB135" s="35">
        <f t="shared" si="223"/>
        <v>0</v>
      </c>
      <c r="AC135" s="35">
        <f t="shared" si="224"/>
        <v>0.1</v>
      </c>
      <c r="AD135" s="35">
        <f t="shared" si="225"/>
        <v>1.4</v>
      </c>
      <c r="AE135" s="35">
        <f t="shared" si="226"/>
        <v>0.8</v>
      </c>
      <c r="AF135" s="35">
        <f t="shared" si="227"/>
        <v>0</v>
      </c>
      <c r="AG135" s="35">
        <f>ROUND(IF('Indicator Data'!K138=0,0,IF('Indicator Data'!K138&gt;AG$195,10,IF('Indicator Data'!K138&lt;AG$194,0,10-(AG$195-'Indicator Data'!K138)/(AG$195-AG$194)*10))),1)</f>
        <v>2.9</v>
      </c>
      <c r="AH135" s="35">
        <f t="shared" si="228"/>
        <v>8.6999999999999993</v>
      </c>
      <c r="AI135" s="35">
        <f t="shared" si="229"/>
        <v>9.4</v>
      </c>
      <c r="AJ135" s="35">
        <f t="shared" si="230"/>
        <v>1.5</v>
      </c>
      <c r="AK135" s="35">
        <f t="shared" si="231"/>
        <v>0</v>
      </c>
      <c r="AL135" s="35">
        <f t="shared" si="232"/>
        <v>0.8</v>
      </c>
      <c r="AM135" s="35">
        <f t="shared" si="233"/>
        <v>3.5</v>
      </c>
      <c r="AN135" s="35">
        <f t="shared" si="234"/>
        <v>0</v>
      </c>
      <c r="AO135" s="143">
        <f t="shared" si="235"/>
        <v>9.3000000000000007</v>
      </c>
      <c r="AP135" s="143">
        <f t="shared" si="255"/>
        <v>3</v>
      </c>
      <c r="AQ135" s="143">
        <f t="shared" si="236"/>
        <v>9.1</v>
      </c>
      <c r="AR135" s="143">
        <f t="shared" si="237"/>
        <v>2.4</v>
      </c>
      <c r="AS135" s="35">
        <f t="shared" si="238"/>
        <v>1.5</v>
      </c>
      <c r="AT135" s="35">
        <f>IF('Indicator Data'!L138="No data","x",IF('Indicator Data'!CD138&lt;1000,"x",ROUND((IF('Indicator Data'!L138&gt;AT$195,10,IF('Indicator Data'!L138&lt;AT$194,0,10-(AT$195-'Indicator Data'!L138)/(AT$195-AT$194)*10))),1)))</f>
        <v>0.9</v>
      </c>
      <c r="AU135" s="143">
        <f t="shared" si="239"/>
        <v>1.2</v>
      </c>
      <c r="AV135" s="35" t="str">
        <f>IF('Indicator Data'!M138="No data","x",ROUND(IF('Indicator Data'!M138=0,0,IF(LOG('Indicator Data'!M138)&gt;AV$195,10,IF(LOG('Indicator Data'!M138)&lt;AV$194,0,10-(AV$195-LOG('Indicator Data'!M138))/(AV$195-AV$194)*10))),1))</f>
        <v>x</v>
      </c>
      <c r="AW135" s="36" t="str">
        <f>IF(AV135="x","x",'Indicator Data'!M138/'Indicator Data'!$CC138)</f>
        <v>x</v>
      </c>
      <c r="AX135" s="35" t="str">
        <f t="shared" si="256"/>
        <v>x</v>
      </c>
      <c r="AY135" s="35" t="str">
        <f t="shared" si="257"/>
        <v>x</v>
      </c>
      <c r="AZ135" s="35" t="str">
        <f>IF('Indicator Data'!N138="No data","x",ROUND(IF('Indicator Data'!N138=0,0,IF(LOG('Indicator Data'!N138)&gt;AZ$195,10,IF(LOG('Indicator Data'!N138)&lt;AZ$194,0,10-(AZ$195-LOG('Indicator Data'!N138))/(AZ$195-AZ$194)*10))),1))</f>
        <v>x</v>
      </c>
      <c r="BA135" s="36" t="str">
        <f>IF(AZ135="x","x",'Indicator Data'!N138/'Indicator Data'!$CC138)</f>
        <v>x</v>
      </c>
      <c r="BB135" s="35" t="str">
        <f t="shared" si="258"/>
        <v>x</v>
      </c>
      <c r="BC135" s="35" t="str">
        <f t="shared" si="259"/>
        <v>x</v>
      </c>
      <c r="BD135" s="35" t="str">
        <f>IF('Indicator Data'!O138="No data","x",ROUND(IF('Indicator Data'!O138=0,0,IF(LOG('Indicator Data'!O138)&gt;BD$195,10,IF(LOG('Indicator Data'!O138)&lt;BD$194,0,10-(BD$195-LOG('Indicator Data'!O138))/(BD$195-BD$194)*10))),1))</f>
        <v>x</v>
      </c>
      <c r="BE135" s="36" t="str">
        <f>IF(BD135="x","x",'Indicator Data'!O138/'Indicator Data'!$CC138)</f>
        <v>x</v>
      </c>
      <c r="BF135" s="35" t="str">
        <f t="shared" si="260"/>
        <v>x</v>
      </c>
      <c r="BG135" s="35" t="str">
        <f t="shared" si="261"/>
        <v>x</v>
      </c>
      <c r="BH135" s="35" t="str">
        <f>IF('Indicator Data'!P138="No data","x",ROUND(IF('Indicator Data'!P138=0,0,IF(LOG('Indicator Data'!P138)&gt;BH$195,10,IF(LOG('Indicator Data'!P138)&lt;BH$194,0,10-(BH$195-LOG('Indicator Data'!P138))/(BH$195-BH$194)*10))),1))</f>
        <v>x</v>
      </c>
      <c r="BI135" s="36" t="str">
        <f>IF(BH135="x","x",'Indicator Data'!P138/'Indicator Data'!$CC138)</f>
        <v>x</v>
      </c>
      <c r="BJ135" s="35" t="str">
        <f t="shared" si="262"/>
        <v>x</v>
      </c>
      <c r="BK135" s="35" t="str">
        <f t="shared" si="263"/>
        <v>x</v>
      </c>
      <c r="BL135" s="35" t="str">
        <f t="shared" si="264"/>
        <v>x</v>
      </c>
      <c r="BM135" s="35">
        <f>ROUND(IF('Indicator Data'!Q138=0,0,IF(LOG('Indicator Data'!Q138)&gt;BM$195,10,IF(LOG('Indicator Data'!Q138)&lt;BM$194,0,10-(BM$195-LOG('Indicator Data'!Q138))/(BM$195-BM$194)*10))),1)</f>
        <v>7</v>
      </c>
      <c r="BN135" s="35">
        <f>ROUND(IF('Indicator Data'!R138=0,0,IF(LOG('Indicator Data'!R138)&gt;BN$195,10,IF(LOG('Indicator Data'!R138)&lt;BN$194,0,10-(BN$195-LOG('Indicator Data'!R138))/(BN$195-BN$194)*10))),1)</f>
        <v>8.1</v>
      </c>
      <c r="BO135" s="35">
        <f t="shared" si="265"/>
        <v>7.7333333333333334</v>
      </c>
      <c r="BP135" s="36">
        <f>'Indicator Data'!Q138/'Indicator Data'!$CC138</f>
        <v>0.18839700504448145</v>
      </c>
      <c r="BQ135" s="36">
        <f>'Indicator Data'!R138/'Indicator Data'!$CC138</f>
        <v>0.17710288811652403</v>
      </c>
      <c r="BR135" s="35">
        <f t="shared" si="240"/>
        <v>1.9</v>
      </c>
      <c r="BS135" s="35">
        <f t="shared" si="241"/>
        <v>2.2000000000000002</v>
      </c>
      <c r="BT135" s="35">
        <f t="shared" si="242"/>
        <v>2.1</v>
      </c>
      <c r="BU135" s="35">
        <f t="shared" si="266"/>
        <v>5.6</v>
      </c>
      <c r="BV135" s="35">
        <f>ROUND(IF('Indicator Data'!S138=0,0,IF(LOG('Indicator Data'!S138)&gt;BV$195,10,IF(LOG('Indicator Data'!S138)&lt;BV$194,0,10-(BV$195-LOG('Indicator Data'!S138))/(BV$195-BV$194)*10))),1)</f>
        <v>5</v>
      </c>
      <c r="BW135" s="35">
        <f>ROUND(IF('Indicator Data'!T138=0,0,IF(LOG('Indicator Data'!T138)&gt;BW$195,10,IF(LOG('Indicator Data'!T138)&lt;BW$194,0,10-(BW$195-LOG('Indicator Data'!T138))/(BW$195-BW$194)*10))),1)</f>
        <v>5.7</v>
      </c>
      <c r="BX135" s="35">
        <f t="shared" si="267"/>
        <v>5.4666666666666659</v>
      </c>
      <c r="BY135" s="36">
        <f>'Indicator Data'!S138/'Indicator Data'!$CC138</f>
        <v>7.9274788620513747E-3</v>
      </c>
      <c r="BZ135" s="36">
        <f>'Indicator Data'!T138/'Indicator Data'!$CC138</f>
        <v>2.5768444880120027E-2</v>
      </c>
      <c r="CA135" s="35">
        <f t="shared" si="243"/>
        <v>0.1</v>
      </c>
      <c r="CB135" s="35">
        <f t="shared" si="244"/>
        <v>0.3</v>
      </c>
      <c r="CC135" s="35">
        <f t="shared" si="268"/>
        <v>0.23333333333333331</v>
      </c>
      <c r="CD135" s="35">
        <f t="shared" si="269"/>
        <v>3.3</v>
      </c>
      <c r="CE135" s="35">
        <f t="shared" si="270"/>
        <v>4.5999999999999996</v>
      </c>
      <c r="CF135" s="35">
        <f>ROUND(IF('Indicator Data'!U138=0,0,IF(LOG('Indicator Data'!U138)&gt;CF$195,10,IF(LOG('Indicator Data'!U138)&lt;CF$194,0,10-(CF$195-LOG('Indicator Data'!U138))/(CF$195-CF$194)*10))),1)</f>
        <v>7.9</v>
      </c>
      <c r="CG135" s="36">
        <f>'Indicator Data'!U138/'Indicator Data'!$CC138</f>
        <v>0.79741441992793016</v>
      </c>
      <c r="CH135" s="35">
        <f t="shared" si="245"/>
        <v>8.9</v>
      </c>
      <c r="CI135" s="35">
        <f t="shared" si="271"/>
        <v>8.4</v>
      </c>
      <c r="CJ135" s="35">
        <f>ROUND(IF('Indicator Data'!V138=0,0,IF(LOG('Indicator Data'!V138)&gt;CJ$195,10,IF(LOG('Indicator Data'!V138)&lt;CJ$194,0,10-(CJ$195-LOG('Indicator Data'!V138))/(CJ$195-CJ$194)*10))),1)</f>
        <v>7.8</v>
      </c>
      <c r="CK135" s="36">
        <f>IF('Indicator Data'!V138/'Indicator Data'!$CC138&gt;1,1,'Indicator Data'!V138/'Indicator Data'!$CC138)</f>
        <v>0.74389712335688885</v>
      </c>
      <c r="CL135" s="35">
        <f t="shared" si="246"/>
        <v>7.4</v>
      </c>
      <c r="CM135" s="35">
        <f t="shared" si="272"/>
        <v>7.6</v>
      </c>
      <c r="CN135" s="35">
        <f>ROUND(IF('Indicator Data'!W138=0,0,IF(LOG('Indicator Data'!W138)&gt;CN$195,10,IF(LOG('Indicator Data'!W138)&lt;CN$194,0,10-(CN$195-LOG('Indicator Data'!W138))/(CN$195-CN$194)*10))),1)</f>
        <v>8</v>
      </c>
      <c r="CO135" s="36">
        <f>'Indicator Data'!W138/'Indicator Data'!$CC138</f>
        <v>0.96049428399154557</v>
      </c>
      <c r="CP135" s="35">
        <f t="shared" si="247"/>
        <v>9.6</v>
      </c>
      <c r="CQ135" s="35">
        <f t="shared" si="273"/>
        <v>8.9</v>
      </c>
      <c r="CR135" s="35">
        <f t="shared" si="248"/>
        <v>7.7</v>
      </c>
      <c r="CS135" s="35">
        <f>IF('Indicator Data'!BS138="No data","x",ROUND(IF('Indicator Data'!BS138&gt;CS$195,0,IF('Indicator Data'!BS138&lt;CS$194,10,(CS$195-'Indicator Data'!BS138)/(CS$195-CS$194)*10)),1))</f>
        <v>1.9</v>
      </c>
      <c r="CT135" s="35">
        <f>IF('Indicator Data'!BT138="No data","x",ROUND(IF('Indicator Data'!BT138&gt;CT$195,0,IF('Indicator Data'!BT138&lt;CT$194,10,(CT$195-'Indicator Data'!BT138)/(CT$195-CT$194)*10)),1))</f>
        <v>0.6</v>
      </c>
      <c r="CU135" s="35" t="str">
        <f>IF('Indicator Data'!AC138="No data","x",ROUND(IF('Indicator Data'!AC138&gt;CU$195,0,IF('Indicator Data'!AC138&lt;CU$194,10,(CU$195-'Indicator Data'!AC138)/(CU$195-CU$194)*10)),1))</f>
        <v>x</v>
      </c>
      <c r="CV135" s="35">
        <f t="shared" si="249"/>
        <v>1.3</v>
      </c>
      <c r="CW135" s="35">
        <f>IF('Indicator Data'!X138="No data","x",ROUND(IF(LOG('Indicator Data'!X138)&gt;CW$195,10,IF(LOG('Indicator Data'!X138)&lt;CW$194,0,10-(CW$195-LOG('Indicator Data'!X138))/(CW$195-CW$194)*10)),1))</f>
        <v>5.8</v>
      </c>
      <c r="CX135" s="35">
        <f>IF('Indicator Data'!Y138="No data","x",ROUND(IF('Indicator Data'!Y138&gt;CX$195,10,IF('Indicator Data'!Y138&lt;CX$194,0,10-(CX$195-'Indicator Data'!Y138)/(CX$195-CX$194)*10)),1))</f>
        <v>4.3</v>
      </c>
      <c r="CY135" s="35">
        <f>IF('Indicator Data'!Z138="No data","x",ROUND(IF('Indicator Data'!Z138&gt;CY$195,10,IF('Indicator Data'!Z138&lt;CY$194,0,10-(CY$195-'Indicator Data'!Z138)/(CY$195-CY$194)*10)),1))</f>
        <v>6.8</v>
      </c>
      <c r="CZ135" s="35">
        <f>IF('Indicator Data'!AA138="No data","x",ROUND(IF('Indicator Data'!AA138&gt;CZ$195,10,IF('Indicator Data'!AA138&lt;CZ$194,0,10-(CZ$195-'Indicator Data'!AA138)/(CZ$195-CZ$194)*10)),1))</f>
        <v>4.2</v>
      </c>
      <c r="DA135" s="35">
        <f t="shared" si="274"/>
        <v>5.3</v>
      </c>
      <c r="DB135" s="35">
        <f t="shared" si="275"/>
        <v>4</v>
      </c>
      <c r="DC135" s="35">
        <f>IF('Indicator Data'!AF138="No data","x",ROUND(IF('Indicator Data'!AF138&gt;DC$195,10,IF('Indicator Data'!AF138&lt;DC$194,0,10-(DC$195-'Indicator Data'!AF138)/(DC$195-DC$194)*10)),1))</f>
        <v>2.5</v>
      </c>
      <c r="DD135" s="35">
        <f>IF('Indicator Data'!AG138="No data","x",ROUND(IF('Indicator Data'!AG138&gt;DD$195,10,IF('Indicator Data'!AG138&lt;DD$194,0,10-(DD$195-'Indicator Data'!AG138)/(DD$195-DD$194)*10)),1))</f>
        <v>2.7</v>
      </c>
      <c r="DE135" s="35">
        <f t="shared" si="276"/>
        <v>4.4000000000000004</v>
      </c>
      <c r="DF135" s="35">
        <f>IF('Indicator Data'!AB138="No data","x",ROUND(IF('Indicator Data'!AB138&gt;DF$195,10,IF('Indicator Data'!AB138&lt;DF$194,0,10-(DF$195-'Indicator Data'!AB138)/(DF$195-DF$194)*10)),1))</f>
        <v>1.5</v>
      </c>
      <c r="DG135" s="35">
        <f t="shared" si="277"/>
        <v>1.3</v>
      </c>
      <c r="DH135" s="144">
        <f>IF('Indicator Data'!AD138="No data","x",'Indicator Data'!AD138/'Indicator Data'!$CB138)</f>
        <v>2.2365049522940746E-4</v>
      </c>
      <c r="DI135" s="35">
        <f t="shared" si="278"/>
        <v>7.8</v>
      </c>
      <c r="DJ135" s="35">
        <f>IF('Indicator Data'!AE138="No data","x",ROUND(IF('Indicator Data'!AE138&gt;DJ$195,0,IF('Indicator Data'!AE138&lt;DJ$194,10,(DJ$195-'Indicator Data'!AE138)/(DJ$195-DJ$194)*10)),1))</f>
        <v>2</v>
      </c>
      <c r="DK135" s="35">
        <f t="shared" si="279"/>
        <v>4.9000000000000004</v>
      </c>
      <c r="DL135" s="35">
        <f t="shared" si="280"/>
        <v>3.5</v>
      </c>
      <c r="DM135" s="37">
        <f t="shared" si="250"/>
        <v>5.4</v>
      </c>
      <c r="DN135" s="38">
        <f t="shared" si="251"/>
        <v>6.2</v>
      </c>
      <c r="DO135" s="35">
        <f>ROUND(IF('Indicator Data'!AH138=0,0,IF('Indicator Data'!AH138&gt;DO$195,10,IF('Indicator Data'!AH138&lt;DO$194,0,10-(DO$195-'Indicator Data'!AH138)/(DO$195-DO$194)*10))),1)</f>
        <v>0.5</v>
      </c>
      <c r="DP135" s="35">
        <f>ROUND(IF('Indicator Data'!AI138=0,0,IF(LOG('Indicator Data'!AI138)&gt;LOG(DP$195),10,IF(LOG('Indicator Data'!AI138)&lt;LOG(DP$194),0,10-(LOG(DP$195)-LOG('Indicator Data'!AI138))/(LOG(DP$195)-LOG(DP$194))*10))),1)</f>
        <v>0</v>
      </c>
      <c r="DQ135" s="37">
        <f t="shared" si="252"/>
        <v>0.3</v>
      </c>
      <c r="DR135" s="35">
        <f>'Indicator Data'!AJ138</f>
        <v>0</v>
      </c>
      <c r="DS135" s="35">
        <f>'Indicator Data'!AK138</f>
        <v>0</v>
      </c>
      <c r="DT135" s="37">
        <f t="shared" si="253"/>
        <v>0</v>
      </c>
      <c r="DU135" s="38">
        <f t="shared" si="254"/>
        <v>0.2</v>
      </c>
      <c r="DV135" s="13"/>
      <c r="DW135" s="83"/>
    </row>
    <row r="136" spans="1:127" s="2" customFormat="1" x14ac:dyDescent="0.3">
      <c r="A136" s="98" t="str">
        <f>'Indicator Data'!A139</f>
        <v>Papua New Guinea</v>
      </c>
      <c r="B136" s="39" t="str">
        <f>'Indicator Data'!B139</f>
        <v>PNG</v>
      </c>
      <c r="C136" s="35">
        <f>ROUND(IF('Indicator Data'!C139=0,0.1,IF(LOG('Indicator Data'!C139)&gt;C$195,10,IF(LOG('Indicator Data'!C139)&lt;C$194,0,10-(C$195-LOG('Indicator Data'!C139))/(C$195-C$194)*10))),1)</f>
        <v>8</v>
      </c>
      <c r="D136" s="35">
        <f>ROUND(IF('Indicator Data'!D139=0,0.1,IF(LOG('Indicator Data'!D139)&gt;D$195,10,IF(LOG('Indicator Data'!D139)&lt;D$194,0,10-(D$195-LOG('Indicator Data'!D139))/(D$195-D$194)*10))),1)</f>
        <v>10</v>
      </c>
      <c r="E136" s="35">
        <f t="shared" si="214"/>
        <v>9.3000000000000007</v>
      </c>
      <c r="F136" s="35">
        <f>IF('Indicator Data'!E139="No data",0.1,(ROUND(IF('Indicator Data'!E139=0,0,IF(LOG('Indicator Data'!E139)&gt;F$195,10,IF(LOG('Indicator Data'!E139)&lt;F$194,0,10-(F$195-LOG('Indicator Data'!E139))/(F$195-F$194)*10))),1)))</f>
        <v>6.4</v>
      </c>
      <c r="G136" s="35">
        <f>ROUND(IF('Indicator Data'!F139=0,0,IF(LOG('Indicator Data'!F139)&gt;G$195,10,IF(LOG('Indicator Data'!F139)&lt;G$194,0,10-(G$195-LOG('Indicator Data'!F139))/(G$195-G$194)*10))),1)</f>
        <v>7.6</v>
      </c>
      <c r="H136" s="35">
        <f>ROUND(IF('Indicator Data'!G139=0,0,IF(LOG('Indicator Data'!G139)&gt;H$195,10,IF(LOG('Indicator Data'!G139)&lt;H$194,0,10-(H$195-LOG('Indicator Data'!G139))/(H$195-H$194)*10))),1)</f>
        <v>3.5</v>
      </c>
      <c r="I136" s="35">
        <f>ROUND(IF('Indicator Data'!H139=0,0,IF(LOG('Indicator Data'!H139)&gt;I$195,10,IF(LOG('Indicator Data'!H139)&lt;I$194,0,10-(I$195-LOG('Indicator Data'!H139))/(I$195-I$194)*10))),1)</f>
        <v>0</v>
      </c>
      <c r="J136" s="35">
        <f t="shared" si="215"/>
        <v>1.9</v>
      </c>
      <c r="K136" s="35">
        <f>ROUND(IF('Indicator Data'!I139=0,0,IF(LOG('Indicator Data'!I139)&gt;K$195,10,IF(LOG('Indicator Data'!I139)&lt;K$194,0,10-(K$195-LOG('Indicator Data'!I139))/(K$195-K$194)*10))),1)</f>
        <v>5.9</v>
      </c>
      <c r="L136" s="35">
        <f t="shared" si="216"/>
        <v>4.2</v>
      </c>
      <c r="M136" s="35">
        <f>ROUND(IF('Indicator Data'!J139=0,0,IF(LOG('Indicator Data'!J139)&gt;M$195,10,IF(LOG('Indicator Data'!J139)&lt;M$194,0,10-(M$195-LOG('Indicator Data'!J139))/(M$195-M$194)*10))),1)</f>
        <v>9.8000000000000007</v>
      </c>
      <c r="N136" s="36">
        <f>'Indicator Data'!C139/'Indicator Data'!$CC139</f>
        <v>2.0113145992527361E-3</v>
      </c>
      <c r="O136" s="36">
        <f>'Indicator Data'!D139/'Indicator Data'!$CC139</f>
        <v>1.9493934598470498E-3</v>
      </c>
      <c r="P136" s="36">
        <f>IF(F136=0.1,"x",'Indicator Data'!E139/'Indicator Data'!$CC139)</f>
        <v>4.8471381689730829E-3</v>
      </c>
      <c r="Q136" s="36">
        <f>'Indicator Data'!F139/'Indicator Data'!$CC139</f>
        <v>4.6977508597384125E-5</v>
      </c>
      <c r="R136" s="36">
        <f>'Indicator Data'!G139/'Indicator Data'!$CC139</f>
        <v>3.1869343385861315E-4</v>
      </c>
      <c r="S136" s="36">
        <f>'Indicator Data'!H139/'Indicator Data'!$CC139</f>
        <v>0</v>
      </c>
      <c r="T136" s="36">
        <f>'Indicator Data'!I139/'Indicator Data'!$CC139</f>
        <v>1.2353755221363777E-3</v>
      </c>
      <c r="U136" s="36">
        <f>'Indicator Data'!J139/'Indicator Data'!$CC139</f>
        <v>1.1324712455858098E-2</v>
      </c>
      <c r="V136" s="35">
        <f t="shared" si="217"/>
        <v>10</v>
      </c>
      <c r="W136" s="35">
        <f t="shared" si="218"/>
        <v>10</v>
      </c>
      <c r="X136" s="35">
        <f t="shared" si="219"/>
        <v>10</v>
      </c>
      <c r="Y136" s="35">
        <f t="shared" si="220"/>
        <v>3.2</v>
      </c>
      <c r="Z136" s="35">
        <f t="shared" si="221"/>
        <v>9.3000000000000007</v>
      </c>
      <c r="AA136" s="35">
        <f t="shared" si="222"/>
        <v>0.2</v>
      </c>
      <c r="AB136" s="35">
        <f t="shared" si="223"/>
        <v>0</v>
      </c>
      <c r="AC136" s="35">
        <f t="shared" si="224"/>
        <v>0.1</v>
      </c>
      <c r="AD136" s="35">
        <f t="shared" si="225"/>
        <v>1.2</v>
      </c>
      <c r="AE136" s="35">
        <f t="shared" si="226"/>
        <v>0.7</v>
      </c>
      <c r="AF136" s="35">
        <f t="shared" si="227"/>
        <v>3.8</v>
      </c>
      <c r="AG136" s="35">
        <f>ROUND(IF('Indicator Data'!K139=0,0,IF('Indicator Data'!K139&gt;AG$195,10,IF('Indicator Data'!K139&lt;AG$194,0,10-(AG$195-'Indicator Data'!K139)/(AG$195-AG$194)*10))),1)</f>
        <v>1.9</v>
      </c>
      <c r="AH136" s="35">
        <f t="shared" si="228"/>
        <v>9</v>
      </c>
      <c r="AI136" s="35">
        <f t="shared" si="229"/>
        <v>10</v>
      </c>
      <c r="AJ136" s="35">
        <f t="shared" si="230"/>
        <v>1.9</v>
      </c>
      <c r="AK136" s="35">
        <f t="shared" si="231"/>
        <v>0</v>
      </c>
      <c r="AL136" s="35">
        <f t="shared" si="232"/>
        <v>1</v>
      </c>
      <c r="AM136" s="35">
        <f t="shared" si="233"/>
        <v>3.6</v>
      </c>
      <c r="AN136" s="35">
        <f t="shared" si="234"/>
        <v>8</v>
      </c>
      <c r="AO136" s="143">
        <f t="shared" si="235"/>
        <v>9.6999999999999993</v>
      </c>
      <c r="AP136" s="143">
        <f t="shared" si="255"/>
        <v>5</v>
      </c>
      <c r="AQ136" s="143">
        <f t="shared" si="236"/>
        <v>8.6</v>
      </c>
      <c r="AR136" s="143">
        <f t="shared" si="237"/>
        <v>2.6</v>
      </c>
      <c r="AS136" s="35">
        <f t="shared" si="238"/>
        <v>5</v>
      </c>
      <c r="AT136" s="35">
        <f>IF('Indicator Data'!L139="No data","x",IF('Indicator Data'!CD139&lt;1000,"x",ROUND((IF('Indicator Data'!L139&gt;AT$195,10,IF('Indicator Data'!L139&lt;AT$194,0,10-(AT$195-'Indicator Data'!L139)/(AT$195-AT$194)*10))),1)))</f>
        <v>0</v>
      </c>
      <c r="AU136" s="143">
        <f t="shared" si="239"/>
        <v>2.5</v>
      </c>
      <c r="AV136" s="35">
        <f>IF('Indicator Data'!M139="No data","x",ROUND(IF('Indicator Data'!M139=0,0,IF(LOG('Indicator Data'!M139)&gt;AV$195,10,IF(LOG('Indicator Data'!M139)&lt;AV$194,0,10-(AV$195-LOG('Indicator Data'!M139))/(AV$195-AV$194)*10))),1))</f>
        <v>7.8</v>
      </c>
      <c r="AW136" s="36">
        <f>IF(AV136="x","x",'Indicator Data'!M139/'Indicator Data'!$CC139)</f>
        <v>0.35483652765298301</v>
      </c>
      <c r="AX136" s="35">
        <f t="shared" si="256"/>
        <v>3.9</v>
      </c>
      <c r="AY136" s="35">
        <f t="shared" si="257"/>
        <v>6.2</v>
      </c>
      <c r="AZ136" s="35" t="str">
        <f>IF('Indicator Data'!N139="No data","x",ROUND(IF('Indicator Data'!N139=0,0,IF(LOG('Indicator Data'!N139)&gt;AZ$195,10,IF(LOG('Indicator Data'!N139)&lt;AZ$194,0,10-(AZ$195-LOG('Indicator Data'!N139))/(AZ$195-AZ$194)*10))),1))</f>
        <v>x</v>
      </c>
      <c r="BA136" s="36" t="str">
        <f>IF(AZ136="x","x",'Indicator Data'!N139/'Indicator Data'!$CC139)</f>
        <v>x</v>
      </c>
      <c r="BB136" s="35" t="str">
        <f t="shared" si="258"/>
        <v>x</v>
      </c>
      <c r="BC136" s="35" t="str">
        <f t="shared" si="259"/>
        <v>x</v>
      </c>
      <c r="BD136" s="35" t="str">
        <f>IF('Indicator Data'!O139="No data","x",ROUND(IF('Indicator Data'!O139=0,0,IF(LOG('Indicator Data'!O139)&gt;BD$195,10,IF(LOG('Indicator Data'!O139)&lt;BD$194,0,10-(BD$195-LOG('Indicator Data'!O139))/(BD$195-BD$194)*10))),1))</f>
        <v>x</v>
      </c>
      <c r="BE136" s="36" t="str">
        <f>IF(BD136="x","x",'Indicator Data'!O139/'Indicator Data'!$CC139)</f>
        <v>x</v>
      </c>
      <c r="BF136" s="35" t="str">
        <f t="shared" si="260"/>
        <v>x</v>
      </c>
      <c r="BG136" s="35" t="str">
        <f t="shared" si="261"/>
        <v>x</v>
      </c>
      <c r="BH136" s="35" t="str">
        <f>IF('Indicator Data'!P139="No data","x",ROUND(IF('Indicator Data'!P139=0,0,IF(LOG('Indicator Data'!P139)&gt;BH$195,10,IF(LOG('Indicator Data'!P139)&lt;BH$194,0,10-(BH$195-LOG('Indicator Data'!P139))/(BH$195-BH$194)*10))),1))</f>
        <v>x</v>
      </c>
      <c r="BI136" s="36" t="str">
        <f>IF(BH136="x","x",'Indicator Data'!P139/'Indicator Data'!$CC139)</f>
        <v>x</v>
      </c>
      <c r="BJ136" s="35" t="str">
        <f t="shared" si="262"/>
        <v>x</v>
      </c>
      <c r="BK136" s="35" t="str">
        <f t="shared" si="263"/>
        <v>x</v>
      </c>
      <c r="BL136" s="35">
        <f t="shared" si="264"/>
        <v>6.2</v>
      </c>
      <c r="BM136" s="35">
        <f>ROUND(IF('Indicator Data'!Q139=0,0,IF(LOG('Indicator Data'!Q139)&gt;BM$195,10,IF(LOG('Indicator Data'!Q139)&lt;BM$194,0,10-(BM$195-LOG('Indicator Data'!Q139))/(BM$195-BM$194)*10))),1)</f>
        <v>6.4</v>
      </c>
      <c r="BN136" s="35">
        <f>ROUND(IF('Indicator Data'!R139=0,0,IF(LOG('Indicator Data'!R139)&gt;BN$195,10,IF(LOG('Indicator Data'!R139)&lt;BN$194,0,10-(BN$195-LOG('Indicator Data'!R139))/(BN$195-BN$194)*10))),1)</f>
        <v>9.6</v>
      </c>
      <c r="BO136" s="35">
        <f t="shared" si="265"/>
        <v>8.5333333333333332</v>
      </c>
      <c r="BP136" s="36">
        <f>'Indicator Data'!Q139/'Indicator Data'!$CC139</f>
        <v>3.7059903312404566E-2</v>
      </c>
      <c r="BQ136" s="36">
        <f>'Indicator Data'!R139/'Indicator Data'!$CC139</f>
        <v>0.73205495395960041</v>
      </c>
      <c r="BR136" s="35">
        <f t="shared" si="240"/>
        <v>0.4</v>
      </c>
      <c r="BS136" s="35">
        <f t="shared" si="241"/>
        <v>9.1999999999999993</v>
      </c>
      <c r="BT136" s="35">
        <f t="shared" si="242"/>
        <v>6.2666666666666657</v>
      </c>
      <c r="BU136" s="35">
        <f t="shared" si="266"/>
        <v>7.6</v>
      </c>
      <c r="BV136" s="35">
        <f>ROUND(IF('Indicator Data'!S139=0,0,IF(LOG('Indicator Data'!S139)&gt;BV$195,10,IF(LOG('Indicator Data'!S139)&lt;BV$194,0,10-(BV$195-LOG('Indicator Data'!S139))/(BV$195-BV$194)*10))),1)</f>
        <v>5.7</v>
      </c>
      <c r="BW136" s="35">
        <f>ROUND(IF('Indicator Data'!T139=0,0,IF(LOG('Indicator Data'!T139)&gt;BW$195,10,IF(LOG('Indicator Data'!T139)&lt;BW$194,0,10-(BW$195-LOG('Indicator Data'!T139))/(BW$195-BW$194)*10))),1)</f>
        <v>8.1</v>
      </c>
      <c r="BX136" s="35">
        <f t="shared" si="267"/>
        <v>7.3</v>
      </c>
      <c r="BY136" s="36">
        <f>'Indicator Data'!S139/'Indicator Data'!$CC139</f>
        <v>1.2102617893951289E-2</v>
      </c>
      <c r="BZ136" s="36">
        <f>'Indicator Data'!T139/'Indicator Data'!$CC139</f>
        <v>0.63585192523392942</v>
      </c>
      <c r="CA136" s="35">
        <f t="shared" si="243"/>
        <v>0.2</v>
      </c>
      <c r="CB136" s="35">
        <f t="shared" si="244"/>
        <v>6.4</v>
      </c>
      <c r="CC136" s="35">
        <f t="shared" si="268"/>
        <v>4.333333333333333</v>
      </c>
      <c r="CD136" s="35">
        <f t="shared" si="269"/>
        <v>6</v>
      </c>
      <c r="CE136" s="35">
        <f t="shared" si="270"/>
        <v>6.9</v>
      </c>
      <c r="CF136" s="35">
        <f>ROUND(IF('Indicator Data'!U139=0,0,IF(LOG('Indicator Data'!U139)&gt;CF$195,10,IF(LOG('Indicator Data'!U139)&lt;CF$194,0,10-(CF$195-LOG('Indicator Data'!U139))/(CF$195-CF$194)*10))),1)</f>
        <v>7.8</v>
      </c>
      <c r="CG136" s="36">
        <f>'Indicator Data'!U139/'Indicator Data'!$CC139</f>
        <v>0.35803888555957086</v>
      </c>
      <c r="CH136" s="35">
        <f t="shared" si="245"/>
        <v>4</v>
      </c>
      <c r="CI136" s="35">
        <f t="shared" si="271"/>
        <v>6.3</v>
      </c>
      <c r="CJ136" s="35">
        <f>ROUND(IF('Indicator Data'!V139=0,0,IF(LOG('Indicator Data'!V139)&gt;CJ$195,10,IF(LOG('Indicator Data'!V139)&lt;CJ$194,0,10-(CJ$195-LOG('Indicator Data'!V139))/(CJ$195-CJ$194)*10))),1)</f>
        <v>7.6</v>
      </c>
      <c r="CK136" s="36">
        <f>IF('Indicator Data'!V139/'Indicator Data'!$CC139&gt;1,1,'Indicator Data'!V139/'Indicator Data'!$CC139)</f>
        <v>0.27358905130448458</v>
      </c>
      <c r="CL136" s="35">
        <f t="shared" si="246"/>
        <v>2.7</v>
      </c>
      <c r="CM136" s="35">
        <f t="shared" si="272"/>
        <v>5.7</v>
      </c>
      <c r="CN136" s="35">
        <f>ROUND(IF('Indicator Data'!W139=0,0,IF(LOG('Indicator Data'!W139)&gt;CN$195,10,IF(LOG('Indicator Data'!W139)&lt;CN$194,0,10-(CN$195-LOG('Indicator Data'!W139))/(CN$195-CN$194)*10))),1)</f>
        <v>8.1999999999999993</v>
      </c>
      <c r="CO136" s="36">
        <f>'Indicator Data'!W139/'Indicator Data'!$CC139</f>
        <v>0.77778496177934164</v>
      </c>
      <c r="CP136" s="35">
        <f t="shared" si="247"/>
        <v>7.8</v>
      </c>
      <c r="CQ136" s="35">
        <f t="shared" si="273"/>
        <v>8</v>
      </c>
      <c r="CR136" s="35">
        <f t="shared" si="248"/>
        <v>6.8</v>
      </c>
      <c r="CS136" s="35">
        <f>IF('Indicator Data'!BS139="No data","x",ROUND(IF('Indicator Data'!BS139&gt;CS$195,0,IF('Indicator Data'!BS139&lt;CS$194,10,(CS$195-'Indicator Data'!BS139)/(CS$195-CS$194)*10)),1))</f>
        <v>9.6999999999999993</v>
      </c>
      <c r="CT136" s="35">
        <f>IF('Indicator Data'!BT139="No data","x",ROUND(IF('Indicator Data'!BT139&gt;CT$195,0,IF('Indicator Data'!BT139&lt;CT$194,10,(CT$195-'Indicator Data'!BT139)/(CT$195-CT$194)*10)),1))</f>
        <v>9.8000000000000007</v>
      </c>
      <c r="CU136" s="35" t="str">
        <f>IF('Indicator Data'!AC139="No data","x",ROUND(IF('Indicator Data'!AC139&gt;CU$195,0,IF('Indicator Data'!AC139&lt;CU$194,10,(CU$195-'Indicator Data'!AC139)/(CU$195-CU$194)*10)),1))</f>
        <v>x</v>
      </c>
      <c r="CV136" s="35">
        <f t="shared" si="249"/>
        <v>9.8000000000000007</v>
      </c>
      <c r="CW136" s="35">
        <f>IF('Indicator Data'!X139="No data","x",ROUND(IF(LOG('Indicator Data'!X139)&gt;CW$195,10,IF(LOG('Indicator Data'!X139)&lt;CW$194,0,10-(CW$195-LOG('Indicator Data'!X139))/(CW$195-CW$194)*10)),1))</f>
        <v>4.3</v>
      </c>
      <c r="CX136" s="35">
        <f>IF('Indicator Data'!Y139="No data","x",ROUND(IF('Indicator Data'!Y139&gt;CX$195,10,IF('Indicator Data'!Y139&lt;CX$194,0,10-(CX$195-'Indicator Data'!Y139)/(CX$195-CX$194)*10)),1))</f>
        <v>5.0999999999999996</v>
      </c>
      <c r="CY136" s="35">
        <f>IF('Indicator Data'!Z139="No data","x",ROUND(IF('Indicator Data'!Z139&gt;CY$195,10,IF('Indicator Data'!Z139&lt;CY$194,0,10-(CY$195-'Indicator Data'!Z139)/(CY$195-CY$194)*10)),1))</f>
        <v>1.3</v>
      </c>
      <c r="CZ136" s="35" t="str">
        <f>IF('Indicator Data'!AA139="No data","x",ROUND(IF('Indicator Data'!AA139&gt;CZ$195,10,IF('Indicator Data'!AA139&lt;CZ$194,0,10-(CZ$195-'Indicator Data'!AA139)/(CZ$195-CZ$194)*10)),1))</f>
        <v>x</v>
      </c>
      <c r="DA136" s="35">
        <f t="shared" si="274"/>
        <v>3.6</v>
      </c>
      <c r="DB136" s="35">
        <f t="shared" si="275"/>
        <v>5.7</v>
      </c>
      <c r="DC136" s="35" t="str">
        <f>IF('Indicator Data'!AF139="No data","x",ROUND(IF('Indicator Data'!AF139&gt;DC$195,10,IF('Indicator Data'!AF139&lt;DC$194,0,10-(DC$195-'Indicator Data'!AF139)/(DC$195-DC$194)*10)),1))</f>
        <v>x</v>
      </c>
      <c r="DD136" s="35">
        <f>IF('Indicator Data'!AG139="No data","x",ROUND(IF('Indicator Data'!AG139&gt;DD$195,10,IF('Indicator Data'!AG139&lt;DD$194,0,10-(DD$195-'Indicator Data'!AG139)/(DD$195-DD$194)*10)),1))</f>
        <v>4.9000000000000004</v>
      </c>
      <c r="DE136" s="35">
        <f t="shared" si="276"/>
        <v>3.9</v>
      </c>
      <c r="DF136" s="35">
        <f>IF('Indicator Data'!AB139="No data","x",ROUND(IF('Indicator Data'!AB139&gt;DF$195,10,IF('Indicator Data'!AB139&lt;DF$194,0,10-(DF$195-'Indicator Data'!AB139)/(DF$195-DF$194)*10)),1))</f>
        <v>4.8</v>
      </c>
      <c r="DG136" s="35">
        <f t="shared" si="277"/>
        <v>8.1</v>
      </c>
      <c r="DH136" s="144">
        <f>IF('Indicator Data'!AD139="No data","x",'Indicator Data'!AD139/'Indicator Data'!$CB139)</f>
        <v>1.151220399804315E-5</v>
      </c>
      <c r="DI136" s="35">
        <f t="shared" si="278"/>
        <v>9.9</v>
      </c>
      <c r="DJ136" s="35">
        <f>IF('Indicator Data'!AE139="No data","x",ROUND(IF('Indicator Data'!AE139&gt;DJ$195,0,IF('Indicator Data'!AE139&lt;DJ$194,10,(DJ$195-'Indicator Data'!AE139)/(DJ$195-DJ$194)*10)),1))</f>
        <v>8</v>
      </c>
      <c r="DK136" s="35">
        <f t="shared" si="279"/>
        <v>9</v>
      </c>
      <c r="DL136" s="35">
        <f t="shared" si="280"/>
        <v>7</v>
      </c>
      <c r="DM136" s="37">
        <f t="shared" si="250"/>
        <v>6.5</v>
      </c>
      <c r="DN136" s="38">
        <f t="shared" si="251"/>
        <v>6.7</v>
      </c>
      <c r="DO136" s="35">
        <f>ROUND(IF('Indicator Data'!AH139=0,0,IF('Indicator Data'!AH139&gt;DO$195,10,IF('Indicator Data'!AH139&lt;DO$194,0,10-(DO$195-'Indicator Data'!AH139)/(DO$195-DO$194)*10))),1)</f>
        <v>4.3</v>
      </c>
      <c r="DP136" s="35">
        <f>ROUND(IF('Indicator Data'!AI139=0,0,IF(LOG('Indicator Data'!AI139)&gt;LOG(DP$195),10,IF(LOG('Indicator Data'!AI139)&lt;LOG(DP$194),0,10-(LOG(DP$195)-LOG('Indicator Data'!AI139))/(LOG(DP$195)-LOG(DP$194))*10))),1)</f>
        <v>4.3</v>
      </c>
      <c r="DQ136" s="37">
        <f t="shared" si="252"/>
        <v>4.3</v>
      </c>
      <c r="DR136" s="35">
        <f>'Indicator Data'!AJ139</f>
        <v>0</v>
      </c>
      <c r="DS136" s="35">
        <f>'Indicator Data'!AK139</f>
        <v>0</v>
      </c>
      <c r="DT136" s="37">
        <f t="shared" si="253"/>
        <v>0</v>
      </c>
      <c r="DU136" s="38">
        <f t="shared" si="254"/>
        <v>3</v>
      </c>
      <c r="DV136" s="13"/>
      <c r="DW136" s="83"/>
    </row>
    <row r="137" spans="1:127" s="2" customFormat="1" x14ac:dyDescent="0.3">
      <c r="A137" s="98" t="str">
        <f>'Indicator Data'!A140</f>
        <v>Paraguay</v>
      </c>
      <c r="B137" s="34" t="str">
        <f>'Indicator Data'!B140</f>
        <v>PRY</v>
      </c>
      <c r="C137" s="35">
        <f>ROUND(IF('Indicator Data'!C140=0,0.1,IF(LOG('Indicator Data'!C140)&gt;C$195,10,IF(LOG('Indicator Data'!C140)&lt;C$194,0,10-(C$195-LOG('Indicator Data'!C140))/(C$195-C$194)*10))),1)</f>
        <v>0</v>
      </c>
      <c r="D137" s="35">
        <f>ROUND(IF('Indicator Data'!D140=0,0.1,IF(LOG('Indicator Data'!D140)&gt;D$195,10,IF(LOG('Indicator Data'!D140)&lt;D$194,0,10-(D$195-LOG('Indicator Data'!D140))/(D$195-D$194)*10))),1)</f>
        <v>0.1</v>
      </c>
      <c r="E137" s="35">
        <f t="shared" si="214"/>
        <v>0.1</v>
      </c>
      <c r="F137" s="35">
        <f>IF('Indicator Data'!E140="No data",0.1,(ROUND(IF('Indicator Data'!E140=0,0,IF(LOG('Indicator Data'!E140)&gt;F$195,10,IF(LOG('Indicator Data'!E140)&lt;F$194,0,10-(F$195-LOG('Indicator Data'!E140))/(F$195-F$194)*10))),1)))</f>
        <v>6.2</v>
      </c>
      <c r="G137" s="35">
        <f>ROUND(IF('Indicator Data'!F140=0,0,IF(LOG('Indicator Data'!F140)&gt;G$195,10,IF(LOG('Indicator Data'!F140)&lt;G$194,0,10-(G$195-LOG('Indicator Data'!F140))/(G$195-G$194)*10))),1)</f>
        <v>0</v>
      </c>
      <c r="H137" s="35">
        <f>ROUND(IF('Indicator Data'!G140=0,0,IF(LOG('Indicator Data'!G140)&gt;H$195,10,IF(LOG('Indicator Data'!G140)&lt;H$194,0,10-(H$195-LOG('Indicator Data'!G140))/(H$195-H$194)*10))),1)</f>
        <v>0</v>
      </c>
      <c r="I137" s="35">
        <f>ROUND(IF('Indicator Data'!H140=0,0,IF(LOG('Indicator Data'!H140)&gt;I$195,10,IF(LOG('Indicator Data'!H140)&lt;I$194,0,10-(I$195-LOG('Indicator Data'!H140))/(I$195-I$194)*10))),1)</f>
        <v>0</v>
      </c>
      <c r="J137" s="35">
        <f t="shared" si="215"/>
        <v>0</v>
      </c>
      <c r="K137" s="35">
        <f>ROUND(IF('Indicator Data'!I140=0,0,IF(LOG('Indicator Data'!I140)&gt;K$195,10,IF(LOG('Indicator Data'!I140)&lt;K$194,0,10-(K$195-LOG('Indicator Data'!I140))/(K$195-K$194)*10))),1)</f>
        <v>0</v>
      </c>
      <c r="L137" s="35">
        <f t="shared" si="216"/>
        <v>0</v>
      </c>
      <c r="M137" s="35">
        <f>ROUND(IF('Indicator Data'!J140=0,0,IF(LOG('Indicator Data'!J140)&gt;M$195,10,IF(LOG('Indicator Data'!J140)&lt;M$194,0,10-(M$195-LOG('Indicator Data'!J140))/(M$195-M$194)*10))),1)</f>
        <v>9.3000000000000007</v>
      </c>
      <c r="N137" s="36">
        <f>'Indicator Data'!C140/'Indicator Data'!$CC140</f>
        <v>1.2169526670892242E-7</v>
      </c>
      <c r="O137" s="36">
        <f>'Indicator Data'!D140/'Indicator Data'!$CC140</f>
        <v>0</v>
      </c>
      <c r="P137" s="36">
        <f>IF(F137=0.1,"x",'Indicator Data'!E140/'Indicator Data'!$CC140)</f>
        <v>4.4146435577070934E-3</v>
      </c>
      <c r="Q137" s="36">
        <f>'Indicator Data'!F140/'Indicator Data'!$CC140</f>
        <v>0</v>
      </c>
      <c r="R137" s="36">
        <f>'Indicator Data'!G140/'Indicator Data'!$CC140</f>
        <v>0</v>
      </c>
      <c r="S137" s="36">
        <f>'Indicator Data'!H140/'Indicator Data'!$CC140</f>
        <v>0</v>
      </c>
      <c r="T137" s="36">
        <f>'Indicator Data'!I140/'Indicator Data'!$CC140</f>
        <v>0</v>
      </c>
      <c r="U137" s="36">
        <f>'Indicator Data'!J140/'Indicator Data'!$CC140</f>
        <v>7.6729101078007915E-3</v>
      </c>
      <c r="V137" s="35">
        <f t="shared" si="217"/>
        <v>0</v>
      </c>
      <c r="W137" s="35">
        <f t="shared" si="218"/>
        <v>0</v>
      </c>
      <c r="X137" s="35">
        <f t="shared" si="219"/>
        <v>0</v>
      </c>
      <c r="Y137" s="35">
        <f t="shared" si="220"/>
        <v>2.9</v>
      </c>
      <c r="Z137" s="35">
        <f t="shared" si="221"/>
        <v>0</v>
      </c>
      <c r="AA137" s="35">
        <f t="shared" si="222"/>
        <v>0</v>
      </c>
      <c r="AB137" s="35">
        <f t="shared" si="223"/>
        <v>0</v>
      </c>
      <c r="AC137" s="35">
        <f t="shared" si="224"/>
        <v>0</v>
      </c>
      <c r="AD137" s="35">
        <f t="shared" si="225"/>
        <v>0</v>
      </c>
      <c r="AE137" s="35">
        <f t="shared" si="226"/>
        <v>0</v>
      </c>
      <c r="AF137" s="35">
        <f t="shared" si="227"/>
        <v>2.6</v>
      </c>
      <c r="AG137" s="35">
        <f>ROUND(IF('Indicator Data'!K140=0,0,IF('Indicator Data'!K140&gt;AG$195,10,IF('Indicator Data'!K140&lt;AG$194,0,10-(AG$195-'Indicator Data'!K140)/(AG$195-AG$194)*10))),1)</f>
        <v>6.7</v>
      </c>
      <c r="AH137" s="35">
        <f t="shared" si="228"/>
        <v>0</v>
      </c>
      <c r="AI137" s="35">
        <f t="shared" si="229"/>
        <v>0.1</v>
      </c>
      <c r="AJ137" s="35">
        <f t="shared" si="230"/>
        <v>0</v>
      </c>
      <c r="AK137" s="35">
        <f t="shared" si="231"/>
        <v>0</v>
      </c>
      <c r="AL137" s="35">
        <f t="shared" si="232"/>
        <v>0</v>
      </c>
      <c r="AM137" s="35">
        <f t="shared" si="233"/>
        <v>0</v>
      </c>
      <c r="AN137" s="35">
        <f t="shared" si="234"/>
        <v>7.2</v>
      </c>
      <c r="AO137" s="143">
        <f t="shared" si="235"/>
        <v>0.1</v>
      </c>
      <c r="AP137" s="143">
        <f t="shared" si="255"/>
        <v>4.8</v>
      </c>
      <c r="AQ137" s="143">
        <f t="shared" si="236"/>
        <v>0</v>
      </c>
      <c r="AR137" s="143">
        <f t="shared" si="237"/>
        <v>0</v>
      </c>
      <c r="AS137" s="35">
        <f t="shared" si="238"/>
        <v>7</v>
      </c>
      <c r="AT137" s="35">
        <f>IF('Indicator Data'!L140="No data","x",IF('Indicator Data'!CD140&lt;1000,"x",ROUND((IF('Indicator Data'!L140&gt;AT$195,10,IF('Indicator Data'!L140&lt;AT$194,0,10-(AT$195-'Indicator Data'!L140)/(AT$195-AT$194)*10))),1)))</f>
        <v>0</v>
      </c>
      <c r="AU137" s="143">
        <f t="shared" si="239"/>
        <v>3.5</v>
      </c>
      <c r="AV137" s="35" t="str">
        <f>IF('Indicator Data'!M140="No data","x",ROUND(IF('Indicator Data'!M140=0,0,IF(LOG('Indicator Data'!M140)&gt;AV$195,10,IF(LOG('Indicator Data'!M140)&lt;AV$194,0,10-(AV$195-LOG('Indicator Data'!M140))/(AV$195-AV$194)*10))),1))</f>
        <v>x</v>
      </c>
      <c r="AW137" s="36" t="str">
        <f>IF(AV137="x","x",'Indicator Data'!M140/'Indicator Data'!$CC140)</f>
        <v>x</v>
      </c>
      <c r="AX137" s="35" t="str">
        <f t="shared" si="256"/>
        <v>x</v>
      </c>
      <c r="AY137" s="35" t="str">
        <f t="shared" si="257"/>
        <v>x</v>
      </c>
      <c r="AZ137" s="35" t="str">
        <f>IF('Indicator Data'!N140="No data","x",ROUND(IF('Indicator Data'!N140=0,0,IF(LOG('Indicator Data'!N140)&gt;AZ$195,10,IF(LOG('Indicator Data'!N140)&lt;AZ$194,0,10-(AZ$195-LOG('Indicator Data'!N140))/(AZ$195-AZ$194)*10))),1))</f>
        <v>x</v>
      </c>
      <c r="BA137" s="36" t="str">
        <f>IF(AZ137="x","x",'Indicator Data'!N140/'Indicator Data'!$CC140)</f>
        <v>x</v>
      </c>
      <c r="BB137" s="35" t="str">
        <f t="shared" si="258"/>
        <v>x</v>
      </c>
      <c r="BC137" s="35" t="str">
        <f t="shared" si="259"/>
        <v>x</v>
      </c>
      <c r="BD137" s="35" t="str">
        <f>IF('Indicator Data'!O140="No data","x",ROUND(IF('Indicator Data'!O140=0,0,IF(LOG('Indicator Data'!O140)&gt;BD$195,10,IF(LOG('Indicator Data'!O140)&lt;BD$194,0,10-(BD$195-LOG('Indicator Data'!O140))/(BD$195-BD$194)*10))),1))</f>
        <v>x</v>
      </c>
      <c r="BE137" s="36" t="str">
        <f>IF(BD137="x","x",'Indicator Data'!O140/'Indicator Data'!$CC140)</f>
        <v>x</v>
      </c>
      <c r="BF137" s="35" t="str">
        <f t="shared" si="260"/>
        <v>x</v>
      </c>
      <c r="BG137" s="35" t="str">
        <f t="shared" si="261"/>
        <v>x</v>
      </c>
      <c r="BH137" s="35" t="str">
        <f>IF('Indicator Data'!P140="No data","x",ROUND(IF('Indicator Data'!P140=0,0,IF(LOG('Indicator Data'!P140)&gt;BH$195,10,IF(LOG('Indicator Data'!P140)&lt;BH$194,0,10-(BH$195-LOG('Indicator Data'!P140))/(BH$195-BH$194)*10))),1))</f>
        <v>x</v>
      </c>
      <c r="BI137" s="36" t="str">
        <f>IF(BH137="x","x",'Indicator Data'!P140/'Indicator Data'!$CC140)</f>
        <v>x</v>
      </c>
      <c r="BJ137" s="35" t="str">
        <f t="shared" si="262"/>
        <v>x</v>
      </c>
      <c r="BK137" s="35" t="str">
        <f t="shared" si="263"/>
        <v>x</v>
      </c>
      <c r="BL137" s="35" t="str">
        <f t="shared" si="264"/>
        <v>x</v>
      </c>
      <c r="BM137" s="35">
        <f>ROUND(IF('Indicator Data'!Q140=0,0,IF(LOG('Indicator Data'!Q140)&gt;BM$195,10,IF(LOG('Indicator Data'!Q140)&lt;BM$194,0,10-(BM$195-LOG('Indicator Data'!Q140))/(BM$195-BM$194)*10))),1)</f>
        <v>5.9</v>
      </c>
      <c r="BN137" s="35">
        <f>ROUND(IF('Indicator Data'!R140=0,0,IF(LOG('Indicator Data'!R140)&gt;BN$195,10,IF(LOG('Indicator Data'!R140)&lt;BN$194,0,10-(BN$195-LOG('Indicator Data'!R140))/(BN$195-BN$194)*10))),1)</f>
        <v>8.3000000000000007</v>
      </c>
      <c r="BO137" s="35">
        <f t="shared" si="265"/>
        <v>7.5</v>
      </c>
      <c r="BP137" s="36">
        <f>'Indicator Data'!Q140/'Indicator Data'!$CC140</f>
        <v>2.1282220074578102E-2</v>
      </c>
      <c r="BQ137" s="36">
        <f>'Indicator Data'!R140/'Indicator Data'!$CC140</f>
        <v>0.14561943538039937</v>
      </c>
      <c r="BR137" s="35">
        <f t="shared" si="240"/>
        <v>0.2</v>
      </c>
      <c r="BS137" s="35">
        <f t="shared" si="241"/>
        <v>1.8</v>
      </c>
      <c r="BT137" s="35">
        <f t="shared" si="242"/>
        <v>1.2666666666666666</v>
      </c>
      <c r="BU137" s="35">
        <f t="shared" si="266"/>
        <v>5.0999999999999996</v>
      </c>
      <c r="BV137" s="35">
        <f>ROUND(IF('Indicator Data'!S140=0,0,IF(LOG('Indicator Data'!S140)&gt;BV$195,10,IF(LOG('Indicator Data'!S140)&lt;BV$194,0,10-(BV$195-LOG('Indicator Data'!S140))/(BV$195-BV$194)*10))),1)</f>
        <v>0</v>
      </c>
      <c r="BW137" s="35">
        <f>ROUND(IF('Indicator Data'!T140=0,0,IF(LOG('Indicator Data'!T140)&gt;BW$195,10,IF(LOG('Indicator Data'!T140)&lt;BW$194,0,10-(BW$195-LOG('Indicator Data'!T140))/(BW$195-BW$194)*10))),1)</f>
        <v>0</v>
      </c>
      <c r="BX137" s="35">
        <f t="shared" si="267"/>
        <v>0</v>
      </c>
      <c r="BY137" s="36">
        <f>'Indicator Data'!S140/'Indicator Data'!$CC140</f>
        <v>7.5526715763060001E-7</v>
      </c>
      <c r="BZ137" s="36">
        <f>'Indicator Data'!T140/'Indicator Data'!$CC140</f>
        <v>0</v>
      </c>
      <c r="CA137" s="35">
        <f t="shared" si="243"/>
        <v>0</v>
      </c>
      <c r="CB137" s="35">
        <f t="shared" si="244"/>
        <v>0</v>
      </c>
      <c r="CC137" s="35">
        <f t="shared" si="268"/>
        <v>0</v>
      </c>
      <c r="CD137" s="35">
        <f t="shared" si="269"/>
        <v>0</v>
      </c>
      <c r="CE137" s="35">
        <f t="shared" si="270"/>
        <v>2.9</v>
      </c>
      <c r="CF137" s="35">
        <f>ROUND(IF('Indicator Data'!U140=0,0,IF(LOG('Indicator Data'!U140)&gt;CF$195,10,IF(LOG('Indicator Data'!U140)&lt;CF$194,0,10-(CF$195-LOG('Indicator Data'!U140))/(CF$195-CF$194)*10))),1)</f>
        <v>8.1999999999999993</v>
      </c>
      <c r="CG137" s="36">
        <f>'Indicator Data'!U140/'Indicator Data'!$CC140</f>
        <v>0.81518174597827786</v>
      </c>
      <c r="CH137" s="35">
        <f t="shared" si="245"/>
        <v>9.1</v>
      </c>
      <c r="CI137" s="35">
        <f t="shared" si="271"/>
        <v>8.6999999999999993</v>
      </c>
      <c r="CJ137" s="35">
        <f>ROUND(IF('Indicator Data'!V140=0,0,IF(LOG('Indicator Data'!V140)&gt;CJ$195,10,IF(LOG('Indicator Data'!V140)&lt;CJ$194,0,10-(CJ$195-LOG('Indicator Data'!V140))/(CJ$195-CJ$194)*10))),1)</f>
        <v>8.3000000000000007</v>
      </c>
      <c r="CK137" s="36">
        <f>IF('Indicator Data'!V140/'Indicator Data'!$CC140&gt;1,1,'Indicator Data'!V140/'Indicator Data'!$CC140)</f>
        <v>0.99395666876882693</v>
      </c>
      <c r="CL137" s="35">
        <f t="shared" si="246"/>
        <v>9.9</v>
      </c>
      <c r="CM137" s="35">
        <f t="shared" si="272"/>
        <v>9.3000000000000007</v>
      </c>
      <c r="CN137" s="35">
        <f>ROUND(IF('Indicator Data'!W140=0,0,IF(LOG('Indicator Data'!W140)&gt;CN$195,10,IF(LOG('Indicator Data'!W140)&lt;CN$194,0,10-(CN$195-LOG('Indicator Data'!W140))/(CN$195-CN$194)*10))),1)</f>
        <v>8.1999999999999993</v>
      </c>
      <c r="CO137" s="36">
        <f>'Indicator Data'!W140/'Indicator Data'!$CC140</f>
        <v>0.86559227701416919</v>
      </c>
      <c r="CP137" s="35">
        <f t="shared" si="247"/>
        <v>8.6999999999999993</v>
      </c>
      <c r="CQ137" s="35">
        <f t="shared" si="273"/>
        <v>8.5</v>
      </c>
      <c r="CR137" s="35">
        <f t="shared" si="248"/>
        <v>8</v>
      </c>
      <c r="CS137" s="35">
        <f>IF('Indicator Data'!BS140="No data","x",ROUND(IF('Indicator Data'!BS140&gt;CS$195,0,IF('Indicator Data'!BS140&lt;CS$194,10,(CS$195-'Indicator Data'!BS140)/(CS$195-CS$194)*10)),1))</f>
        <v>1.1000000000000001</v>
      </c>
      <c r="CT137" s="35">
        <f>IF('Indicator Data'!BT140="No data","x",ROUND(IF('Indicator Data'!BT140&gt;CT$195,0,IF('Indicator Data'!BT140&lt;CT$194,10,(CT$195-'Indicator Data'!BT140)/(CT$195-CT$194)*10)),1))</f>
        <v>0.1</v>
      </c>
      <c r="CU137" s="35">
        <f>IF('Indicator Data'!AC140="No data","x",ROUND(IF('Indicator Data'!AC140&gt;CU$195,0,IF('Indicator Data'!AC140&lt;CU$194,10,(CU$195-'Indicator Data'!AC140)/(CU$195-CU$194)*10)),1))</f>
        <v>2</v>
      </c>
      <c r="CV137" s="35">
        <f t="shared" si="249"/>
        <v>1.1000000000000001</v>
      </c>
      <c r="CW137" s="35">
        <f>IF('Indicator Data'!X140="No data","x",ROUND(IF(LOG('Indicator Data'!X140)&gt;CW$195,10,IF(LOG('Indicator Data'!X140)&lt;CW$194,0,10-(CW$195-LOG('Indicator Data'!X140))/(CW$195-CW$194)*10)),1))</f>
        <v>4.0999999999999996</v>
      </c>
      <c r="CX137" s="35">
        <f>IF('Indicator Data'!Y140="No data","x",ROUND(IF('Indicator Data'!Y140&gt;CX$195,10,IF('Indicator Data'!Y140&lt;CX$194,0,10-(CX$195-'Indicator Data'!Y140)/(CX$195-CX$194)*10)),1))</f>
        <v>3.5</v>
      </c>
      <c r="CY137" s="35">
        <f>IF('Indicator Data'!Z140="No data","x",ROUND(IF('Indicator Data'!Z140&gt;CY$195,10,IF('Indicator Data'!Z140&lt;CY$194,0,10-(CY$195-'Indicator Data'!Z140)/(CY$195-CY$194)*10)),1))</f>
        <v>6.2</v>
      </c>
      <c r="CZ137" s="35" t="str">
        <f>IF('Indicator Data'!AA140="No data","x",ROUND(IF('Indicator Data'!AA140&gt;CZ$195,10,IF('Indicator Data'!AA140&lt;CZ$194,0,10-(CZ$195-'Indicator Data'!AA140)/(CZ$195-CZ$194)*10)),1))</f>
        <v>x</v>
      </c>
      <c r="DA137" s="35">
        <f t="shared" si="274"/>
        <v>4.5999999999999996</v>
      </c>
      <c r="DB137" s="35">
        <f t="shared" si="275"/>
        <v>3.4</v>
      </c>
      <c r="DC137" s="35">
        <f>IF('Indicator Data'!AF140="No data","x",ROUND(IF('Indicator Data'!AF140&gt;DC$195,10,IF('Indicator Data'!AF140&lt;DC$194,0,10-(DC$195-'Indicator Data'!AF140)/(DC$195-DC$194)*10)),1))</f>
        <v>1.9</v>
      </c>
      <c r="DD137" s="35">
        <f>IF('Indicator Data'!AG140="No data","x",ROUND(IF('Indicator Data'!AG140&gt;DD$195,10,IF('Indicator Data'!AG140&lt;DD$194,0,10-(DD$195-'Indicator Data'!AG140)/(DD$195-DD$194)*10)),1))</f>
        <v>3.2</v>
      </c>
      <c r="DE137" s="35">
        <f t="shared" si="276"/>
        <v>3.8</v>
      </c>
      <c r="DF137" s="35">
        <f>IF('Indicator Data'!AB140="No data","x",ROUND(IF('Indicator Data'!AB140&gt;DF$195,10,IF('Indicator Data'!AB140&lt;DF$194,0,10-(DF$195-'Indicator Data'!AB140)/(DF$195-DF$194)*10)),1))</f>
        <v>0.2</v>
      </c>
      <c r="DG137" s="35">
        <f t="shared" si="277"/>
        <v>0.9</v>
      </c>
      <c r="DH137" s="144">
        <f>IF('Indicator Data'!AD140="No data","x",'Indicator Data'!AD140/'Indicator Data'!$CB140)</f>
        <v>1.7637500297930749E-4</v>
      </c>
      <c r="DI137" s="35">
        <f t="shared" si="278"/>
        <v>8.1999999999999993</v>
      </c>
      <c r="DJ137" s="35">
        <f>IF('Indicator Data'!AE140="No data","x",ROUND(IF('Indicator Data'!AE140&gt;DJ$195,0,IF('Indicator Data'!AE140&lt;DJ$194,10,(DJ$195-'Indicator Data'!AE140)/(DJ$195-DJ$194)*10)),1))</f>
        <v>2</v>
      </c>
      <c r="DK137" s="35">
        <f t="shared" si="279"/>
        <v>5.0999999999999996</v>
      </c>
      <c r="DL137" s="35">
        <f t="shared" si="280"/>
        <v>3.3</v>
      </c>
      <c r="DM137" s="37">
        <f t="shared" si="250"/>
        <v>5.4</v>
      </c>
      <c r="DN137" s="38">
        <f t="shared" si="251"/>
        <v>2.6</v>
      </c>
      <c r="DO137" s="35">
        <f>ROUND(IF('Indicator Data'!AH140=0,0,IF('Indicator Data'!AH140&gt;DO$195,10,IF('Indicator Data'!AH140&lt;DO$194,0,10-(DO$195-'Indicator Data'!AH140)/(DO$195-DO$194)*10))),1)</f>
        <v>3.2</v>
      </c>
      <c r="DP137" s="35">
        <f>ROUND(IF('Indicator Data'!AI140=0,0,IF(LOG('Indicator Data'!AI140)&gt;LOG(DP$195),10,IF(LOG('Indicator Data'!AI140)&lt;LOG(DP$194),0,10-(LOG(DP$195)-LOG('Indicator Data'!AI140))/(LOG(DP$195)-LOG(DP$194))*10))),1)</f>
        <v>1.9</v>
      </c>
      <c r="DQ137" s="37">
        <f t="shared" si="252"/>
        <v>2.6</v>
      </c>
      <c r="DR137" s="35">
        <f>'Indicator Data'!AJ140</f>
        <v>0</v>
      </c>
      <c r="DS137" s="35">
        <f>'Indicator Data'!AK140</f>
        <v>0</v>
      </c>
      <c r="DT137" s="37">
        <f t="shared" si="253"/>
        <v>0</v>
      </c>
      <c r="DU137" s="38">
        <f t="shared" si="254"/>
        <v>1.8</v>
      </c>
      <c r="DV137" s="13"/>
      <c r="DW137" s="83"/>
    </row>
    <row r="138" spans="1:127" s="2" customFormat="1" x14ac:dyDescent="0.3">
      <c r="A138" s="98" t="str">
        <f>'Indicator Data'!A141</f>
        <v>Peru</v>
      </c>
      <c r="B138" s="39" t="str">
        <f>'Indicator Data'!B141</f>
        <v>PER</v>
      </c>
      <c r="C138" s="35">
        <f>ROUND(IF('Indicator Data'!C141=0,0.1,IF(LOG('Indicator Data'!C141)&gt;C$195,10,IF(LOG('Indicator Data'!C141)&lt;C$194,0,10-(C$195-LOG('Indicator Data'!C141))/(C$195-C$194)*10))),1)</f>
        <v>9.5</v>
      </c>
      <c r="D138" s="35">
        <f>ROUND(IF('Indicator Data'!D141=0,0.1,IF(LOG('Indicator Data'!D141)&gt;D$195,10,IF(LOG('Indicator Data'!D141)&lt;D$194,0,10-(D$195-LOG('Indicator Data'!D141))/(D$195-D$194)*10))),1)</f>
        <v>10</v>
      </c>
      <c r="E138" s="35">
        <f t="shared" si="214"/>
        <v>9.8000000000000007</v>
      </c>
      <c r="F138" s="35">
        <f>IF('Indicator Data'!E141="No data",0.1,(ROUND(IF('Indicator Data'!E141=0,0,IF(LOG('Indicator Data'!E141)&gt;F$195,10,IF(LOG('Indicator Data'!E141)&lt;F$194,0,10-(F$195-LOG('Indicator Data'!E141))/(F$195-F$194)*10))),1)))</f>
        <v>8.1</v>
      </c>
      <c r="G138" s="35">
        <f>ROUND(IF('Indicator Data'!F141=0,0,IF(LOG('Indicator Data'!F141)&gt;G$195,10,IF(LOG('Indicator Data'!F141)&lt;G$194,0,10-(G$195-LOG('Indicator Data'!F141))/(G$195-G$194)*10))),1)</f>
        <v>8.9</v>
      </c>
      <c r="H138" s="35">
        <f>ROUND(IF('Indicator Data'!G141=0,0,IF(LOG('Indicator Data'!G141)&gt;H$195,10,IF(LOG('Indicator Data'!G141)&lt;H$194,0,10-(H$195-LOG('Indicator Data'!G141))/(H$195-H$194)*10))),1)</f>
        <v>0</v>
      </c>
      <c r="I138" s="35">
        <f>ROUND(IF('Indicator Data'!H141=0,0,IF(LOG('Indicator Data'!H141)&gt;I$195,10,IF(LOG('Indicator Data'!H141)&lt;I$194,0,10-(I$195-LOG('Indicator Data'!H141))/(I$195-I$194)*10))),1)</f>
        <v>0</v>
      </c>
      <c r="J138" s="35">
        <f t="shared" si="215"/>
        <v>0</v>
      </c>
      <c r="K138" s="35">
        <f>ROUND(IF('Indicator Data'!I141=0,0,IF(LOG('Indicator Data'!I141)&gt;K$195,10,IF(LOG('Indicator Data'!I141)&lt;K$194,0,10-(K$195-LOG('Indicator Data'!I141))/(K$195-K$194)*10))),1)</f>
        <v>0</v>
      </c>
      <c r="L138" s="35">
        <f t="shared" si="216"/>
        <v>0</v>
      </c>
      <c r="M138" s="35">
        <f>ROUND(IF('Indicator Data'!J141=0,0,IF(LOG('Indicator Data'!J141)&gt;M$195,10,IF(LOG('Indicator Data'!J141)&lt;M$194,0,10-(M$195-LOG('Indicator Data'!J141))/(M$195-M$194)*10))),1)</f>
        <v>9.9</v>
      </c>
      <c r="N138" s="36">
        <f>'Indicator Data'!C141/'Indicator Data'!$CC141</f>
        <v>2.045963214224658E-3</v>
      </c>
      <c r="O138" s="36">
        <f>'Indicator Data'!D141/'Indicator Data'!$CC141</f>
        <v>1.7765266430686192E-3</v>
      </c>
      <c r="P138" s="36">
        <f>IF(F138=0.1,"x",'Indicator Data'!E141/'Indicator Data'!$CC141)</f>
        <v>5.5722701303168821E-3</v>
      </c>
      <c r="Q138" s="36">
        <f>'Indicator Data'!F141/'Indicator Data'!$CC141</f>
        <v>7.2386841849673313E-5</v>
      </c>
      <c r="R138" s="36">
        <f>'Indicator Data'!G141/'Indicator Data'!$CC141</f>
        <v>0</v>
      </c>
      <c r="S138" s="36">
        <f>'Indicator Data'!H141/'Indicator Data'!$CC141</f>
        <v>0</v>
      </c>
      <c r="T138" s="36">
        <f>'Indicator Data'!I141/'Indicator Data'!$CC141</f>
        <v>0</v>
      </c>
      <c r="U138" s="36">
        <f>'Indicator Data'!J141/'Indicator Data'!$CC141</f>
        <v>3.0249691279428384E-3</v>
      </c>
      <c r="V138" s="35">
        <f t="shared" si="217"/>
        <v>10</v>
      </c>
      <c r="W138" s="35">
        <f t="shared" si="218"/>
        <v>10</v>
      </c>
      <c r="X138" s="35">
        <f t="shared" si="219"/>
        <v>10</v>
      </c>
      <c r="Y138" s="35">
        <f t="shared" si="220"/>
        <v>3.7</v>
      </c>
      <c r="Z138" s="35">
        <f t="shared" si="221"/>
        <v>9.6999999999999993</v>
      </c>
      <c r="AA138" s="35">
        <f t="shared" si="222"/>
        <v>0</v>
      </c>
      <c r="AB138" s="35">
        <f t="shared" si="223"/>
        <v>0</v>
      </c>
      <c r="AC138" s="35">
        <f t="shared" si="224"/>
        <v>0</v>
      </c>
      <c r="AD138" s="35">
        <f t="shared" si="225"/>
        <v>0</v>
      </c>
      <c r="AE138" s="35">
        <f t="shared" si="226"/>
        <v>0</v>
      </c>
      <c r="AF138" s="35">
        <f t="shared" si="227"/>
        <v>1</v>
      </c>
      <c r="AG138" s="35">
        <f>ROUND(IF('Indicator Data'!K141=0,0,IF('Indicator Data'!K141&gt;AG$195,10,IF('Indicator Data'!K141&lt;AG$194,0,10-(AG$195-'Indicator Data'!K141)/(AG$195-AG$194)*10))),1)</f>
        <v>4.8</v>
      </c>
      <c r="AH138" s="35">
        <f t="shared" si="228"/>
        <v>9.8000000000000007</v>
      </c>
      <c r="AI138" s="35">
        <f t="shared" si="229"/>
        <v>10</v>
      </c>
      <c r="AJ138" s="35">
        <f t="shared" si="230"/>
        <v>0</v>
      </c>
      <c r="AK138" s="35">
        <f t="shared" si="231"/>
        <v>0</v>
      </c>
      <c r="AL138" s="35">
        <f t="shared" si="232"/>
        <v>0</v>
      </c>
      <c r="AM138" s="35">
        <f t="shared" si="233"/>
        <v>0</v>
      </c>
      <c r="AN138" s="35">
        <f t="shared" si="234"/>
        <v>7.6</v>
      </c>
      <c r="AO138" s="143">
        <f t="shared" si="235"/>
        <v>9.9</v>
      </c>
      <c r="AP138" s="143">
        <f t="shared" si="255"/>
        <v>6.4</v>
      </c>
      <c r="AQ138" s="143">
        <f t="shared" si="236"/>
        <v>9.3000000000000007</v>
      </c>
      <c r="AR138" s="143">
        <f t="shared" si="237"/>
        <v>0</v>
      </c>
      <c r="AS138" s="35">
        <f t="shared" si="238"/>
        <v>6.2</v>
      </c>
      <c r="AT138" s="35">
        <f>IF('Indicator Data'!L141="No data","x",IF('Indicator Data'!CD141&lt;1000,"x",ROUND((IF('Indicator Data'!L141&gt;AT$195,10,IF('Indicator Data'!L141&lt;AT$194,0,10-(AT$195-'Indicator Data'!L141)/(AT$195-AT$194)*10))),1)))</f>
        <v>2.8</v>
      </c>
      <c r="AU138" s="143">
        <f t="shared" si="239"/>
        <v>4.5</v>
      </c>
      <c r="AV138" s="35" t="str">
        <f>IF('Indicator Data'!M141="No data","x",ROUND(IF('Indicator Data'!M141=0,0,IF(LOG('Indicator Data'!M141)&gt;AV$195,10,IF(LOG('Indicator Data'!M141)&lt;AV$194,0,10-(AV$195-LOG('Indicator Data'!M141))/(AV$195-AV$194)*10))),1))</f>
        <v>x</v>
      </c>
      <c r="AW138" s="36" t="str">
        <f>IF(AV138="x","x",'Indicator Data'!M141/'Indicator Data'!$CC141)</f>
        <v>x</v>
      </c>
      <c r="AX138" s="35" t="str">
        <f t="shared" si="256"/>
        <v>x</v>
      </c>
      <c r="AY138" s="35" t="str">
        <f t="shared" si="257"/>
        <v>x</v>
      </c>
      <c r="AZ138" s="35" t="str">
        <f>IF('Indicator Data'!N141="No data","x",ROUND(IF('Indicator Data'!N141=0,0,IF(LOG('Indicator Data'!N141)&gt;AZ$195,10,IF(LOG('Indicator Data'!N141)&lt;AZ$194,0,10-(AZ$195-LOG('Indicator Data'!N141))/(AZ$195-AZ$194)*10))),1))</f>
        <v>x</v>
      </c>
      <c r="BA138" s="36" t="str">
        <f>IF(AZ138="x","x",'Indicator Data'!N141/'Indicator Data'!$CC141)</f>
        <v>x</v>
      </c>
      <c r="BB138" s="35" t="str">
        <f t="shared" si="258"/>
        <v>x</v>
      </c>
      <c r="BC138" s="35" t="str">
        <f t="shared" si="259"/>
        <v>x</v>
      </c>
      <c r="BD138" s="35" t="str">
        <f>IF('Indicator Data'!O141="No data","x",ROUND(IF('Indicator Data'!O141=0,0,IF(LOG('Indicator Data'!O141)&gt;BD$195,10,IF(LOG('Indicator Data'!O141)&lt;BD$194,0,10-(BD$195-LOG('Indicator Data'!O141))/(BD$195-BD$194)*10))),1))</f>
        <v>x</v>
      </c>
      <c r="BE138" s="36" t="str">
        <f>IF(BD138="x","x",'Indicator Data'!O141/'Indicator Data'!$CC141)</f>
        <v>x</v>
      </c>
      <c r="BF138" s="35" t="str">
        <f t="shared" si="260"/>
        <v>x</v>
      </c>
      <c r="BG138" s="35" t="str">
        <f t="shared" si="261"/>
        <v>x</v>
      </c>
      <c r="BH138" s="35" t="str">
        <f>IF('Indicator Data'!P141="No data","x",ROUND(IF('Indicator Data'!P141=0,0,IF(LOG('Indicator Data'!P141)&gt;BH$195,10,IF(LOG('Indicator Data'!P141)&lt;BH$194,0,10-(BH$195-LOG('Indicator Data'!P141))/(BH$195-BH$194)*10))),1))</f>
        <v>x</v>
      </c>
      <c r="BI138" s="36" t="str">
        <f>IF(BH138="x","x",'Indicator Data'!P141/'Indicator Data'!$CC141)</f>
        <v>x</v>
      </c>
      <c r="BJ138" s="35" t="str">
        <f t="shared" si="262"/>
        <v>x</v>
      </c>
      <c r="BK138" s="35" t="str">
        <f t="shared" si="263"/>
        <v>x</v>
      </c>
      <c r="BL138" s="35" t="str">
        <f t="shared" si="264"/>
        <v>x</v>
      </c>
      <c r="BM138" s="35">
        <f>ROUND(IF('Indicator Data'!Q141=0,0,IF(LOG('Indicator Data'!Q141)&gt;BM$195,10,IF(LOG('Indicator Data'!Q141)&lt;BM$194,0,10-(BM$195-LOG('Indicator Data'!Q141))/(BM$195-BM$194)*10))),1)</f>
        <v>8.1999999999999993</v>
      </c>
      <c r="BN138" s="35">
        <f>ROUND(IF('Indicator Data'!R141=0,0,IF(LOG('Indicator Data'!R141)&gt;BN$195,10,IF(LOG('Indicator Data'!R141)&lt;BN$194,0,10-(BN$195-LOG('Indicator Data'!R141))/(BN$195-BN$194)*10))),1)</f>
        <v>9.5</v>
      </c>
      <c r="BO138" s="35">
        <f t="shared" si="265"/>
        <v>9.0666666666666664</v>
      </c>
      <c r="BP138" s="36">
        <f>'Indicator Data'!Q141/'Indicator Data'!$CC141</f>
        <v>0.18852401301138355</v>
      </c>
      <c r="BQ138" s="36">
        <f>'Indicator Data'!R141/'Indicator Data'!$CC141</f>
        <v>0.15401619158554314</v>
      </c>
      <c r="BR138" s="35">
        <f t="shared" si="240"/>
        <v>1.9</v>
      </c>
      <c r="BS138" s="35">
        <f t="shared" si="241"/>
        <v>1.9</v>
      </c>
      <c r="BT138" s="35">
        <f t="shared" si="242"/>
        <v>1.8999999999999997</v>
      </c>
      <c r="BU138" s="35">
        <f t="shared" si="266"/>
        <v>6.8</v>
      </c>
      <c r="BV138" s="35">
        <f>ROUND(IF('Indicator Data'!S141=0,0,IF(LOG('Indicator Data'!S141)&gt;BV$195,10,IF(LOG('Indicator Data'!S141)&lt;BV$194,0,10-(BV$195-LOG('Indicator Data'!S141))/(BV$195-BV$194)*10))),1)</f>
        <v>7.5</v>
      </c>
      <c r="BW138" s="35">
        <f>ROUND(IF('Indicator Data'!T141=0,0,IF(LOG('Indicator Data'!T141)&gt;BW$195,10,IF(LOG('Indicator Data'!T141)&lt;BW$194,0,10-(BW$195-LOG('Indicator Data'!T141))/(BW$195-BW$194)*10))),1)</f>
        <v>7.3</v>
      </c>
      <c r="BX138" s="35">
        <f t="shared" si="267"/>
        <v>7.3666666666666671</v>
      </c>
      <c r="BY138" s="36">
        <f>'Indicator Data'!S141/'Indicator Data'!$CC141</f>
        <v>5.880979864320094E-2</v>
      </c>
      <c r="BZ138" s="36">
        <f>'Indicator Data'!T141/'Indicator Data'!$CC141</f>
        <v>3.8500270669392517E-2</v>
      </c>
      <c r="CA138" s="35">
        <f t="shared" si="243"/>
        <v>1</v>
      </c>
      <c r="CB138" s="35">
        <f t="shared" si="244"/>
        <v>0.4</v>
      </c>
      <c r="CC138" s="35">
        <f t="shared" si="268"/>
        <v>0.6</v>
      </c>
      <c r="CD138" s="35">
        <f t="shared" si="269"/>
        <v>4.8</v>
      </c>
      <c r="CE138" s="35">
        <f t="shared" si="270"/>
        <v>5.9</v>
      </c>
      <c r="CF138" s="35">
        <f>ROUND(IF('Indicator Data'!U141=0,0,IF(LOG('Indicator Data'!U141)&gt;CF$195,10,IF(LOG('Indicator Data'!U141)&lt;CF$194,0,10-(CF$195-LOG('Indicator Data'!U141))/(CF$195-CF$194)*10))),1)</f>
        <v>8.3000000000000007</v>
      </c>
      <c r="CG138" s="36">
        <f>'Indicator Data'!U141/'Indicator Data'!$CC141</f>
        <v>0.20290205146776188</v>
      </c>
      <c r="CH138" s="35">
        <f t="shared" si="245"/>
        <v>2.2999999999999998</v>
      </c>
      <c r="CI138" s="35">
        <f t="shared" si="271"/>
        <v>6.1</v>
      </c>
      <c r="CJ138" s="35">
        <f>ROUND(IF('Indicator Data'!V141=0,0,IF(LOG('Indicator Data'!V141)&gt;CJ$195,10,IF(LOG('Indicator Data'!V141)&lt;CJ$194,0,10-(CJ$195-LOG('Indicator Data'!V141))/(CJ$195-CJ$194)*10))),1)</f>
        <v>8.8000000000000007</v>
      </c>
      <c r="CK138" s="36">
        <f>IF('Indicator Data'!V141/'Indicator Data'!$CC141&gt;1,1,'Indicator Data'!V141/'Indicator Data'!$CC141)</f>
        <v>0.48856193965355527</v>
      </c>
      <c r="CL138" s="35">
        <f t="shared" si="246"/>
        <v>4.9000000000000004</v>
      </c>
      <c r="CM138" s="35">
        <f t="shared" si="272"/>
        <v>7.3</v>
      </c>
      <c r="CN138" s="35">
        <f>ROUND(IF('Indicator Data'!W141=0,0,IF(LOG('Indicator Data'!W141)&gt;CN$195,10,IF(LOG('Indicator Data'!W141)&lt;CN$194,0,10-(CN$195-LOG('Indicator Data'!W141))/(CN$195-CN$194)*10))),1)</f>
        <v>9</v>
      </c>
      <c r="CO138" s="36">
        <f>'Indicator Data'!W141/'Indicator Data'!$CC141</f>
        <v>0.59040355662737432</v>
      </c>
      <c r="CP138" s="35">
        <f t="shared" si="247"/>
        <v>5.9</v>
      </c>
      <c r="CQ138" s="35">
        <f t="shared" si="273"/>
        <v>7.8</v>
      </c>
      <c r="CR138" s="35">
        <f t="shared" si="248"/>
        <v>6.9</v>
      </c>
      <c r="CS138" s="35">
        <f>IF('Indicator Data'!BS141="No data","x",ROUND(IF('Indicator Data'!BS141&gt;CS$195,0,IF('Indicator Data'!BS141&lt;CS$194,10,(CS$195-'Indicator Data'!BS141)/(CS$195-CS$194)*10)),1))</f>
        <v>2.9</v>
      </c>
      <c r="CT138" s="35">
        <f>IF('Indicator Data'!BT141="No data","x",ROUND(IF('Indicator Data'!BT141&gt;CT$195,0,IF('Indicator Data'!BT141&lt;CT$194,10,(CT$195-'Indicator Data'!BT141)/(CT$195-CT$194)*10)),1))</f>
        <v>1.5</v>
      </c>
      <c r="CU138" s="35" t="str">
        <f>IF('Indicator Data'!AC141="No data","x",ROUND(IF('Indicator Data'!AC141&gt;CU$195,0,IF('Indicator Data'!AC141&lt;CU$194,10,(CU$195-'Indicator Data'!AC141)/(CU$195-CU$194)*10)),1))</f>
        <v>x</v>
      </c>
      <c r="CV138" s="35">
        <f t="shared" si="249"/>
        <v>2.2000000000000002</v>
      </c>
      <c r="CW138" s="35">
        <f>IF('Indicator Data'!X141="No data","x",ROUND(IF(LOG('Indicator Data'!X141)&gt;CW$195,10,IF(LOG('Indicator Data'!X141)&lt;CW$194,0,10-(CW$195-LOG('Indicator Data'!X141))/(CW$195-CW$194)*10)),1))</f>
        <v>4.7</v>
      </c>
      <c r="CX138" s="35">
        <f>IF('Indicator Data'!Y141="No data","x",ROUND(IF('Indicator Data'!Y141&gt;CX$195,10,IF('Indicator Data'!Y141&lt;CX$194,0,10-(CX$195-'Indicator Data'!Y141)/(CX$195-CX$194)*10)),1))</f>
        <v>3.7</v>
      </c>
      <c r="CY138" s="35">
        <f>IF('Indicator Data'!Z141="No data","x",ROUND(IF('Indicator Data'!Z141&gt;CY$195,10,IF('Indicator Data'!Z141&lt;CY$194,0,10-(CY$195-'Indicator Data'!Z141)/(CY$195-CY$194)*10)),1))</f>
        <v>7.8</v>
      </c>
      <c r="CZ138" s="35">
        <f>IF('Indicator Data'!AA141="No data","x",ROUND(IF('Indicator Data'!AA141&gt;CZ$195,10,IF('Indicator Data'!AA141&lt;CZ$194,0,10-(CZ$195-'Indicator Data'!AA141)/(CZ$195-CZ$194)*10)),1))</f>
        <v>4.4000000000000004</v>
      </c>
      <c r="DA138" s="35">
        <f t="shared" si="274"/>
        <v>5.2</v>
      </c>
      <c r="DB138" s="35">
        <f t="shared" si="275"/>
        <v>4.2</v>
      </c>
      <c r="DC138" s="35">
        <f>IF('Indicator Data'!AF141="No data","x",ROUND(IF('Indicator Data'!AF141&gt;DC$195,10,IF('Indicator Data'!AF141&lt;DC$194,0,10-(DC$195-'Indicator Data'!AF141)/(DC$195-DC$194)*10)),1))</f>
        <v>3.7</v>
      </c>
      <c r="DD138" s="35">
        <f>IF('Indicator Data'!AG141="No data","x",ROUND(IF('Indicator Data'!AG141&gt;DD$195,10,IF('Indicator Data'!AG141&lt;DD$194,0,10-(DD$195-'Indicator Data'!AG141)/(DD$195-DD$194)*10)),1))</f>
        <v>2.4</v>
      </c>
      <c r="DE138" s="35">
        <f t="shared" si="276"/>
        <v>4.5</v>
      </c>
      <c r="DF138" s="35">
        <f>IF('Indicator Data'!AB141="No data","x",ROUND(IF('Indicator Data'!AB141&gt;DF$195,10,IF('Indicator Data'!AB141&lt;DF$194,0,10-(DF$195-'Indicator Data'!AB141)/(DF$195-DF$194)*10)),1))</f>
        <v>2.2000000000000002</v>
      </c>
      <c r="DG138" s="35">
        <f t="shared" si="277"/>
        <v>2.2000000000000002</v>
      </c>
      <c r="DH138" s="144">
        <f>IF('Indicator Data'!AD141="No data","x",'Indicator Data'!AD141/'Indicator Data'!$CB141)</f>
        <v>3.0844496847401266E-5</v>
      </c>
      <c r="DI138" s="35">
        <f t="shared" si="278"/>
        <v>9.6999999999999993</v>
      </c>
      <c r="DJ138" s="35">
        <f>IF('Indicator Data'!AE141="No data","x",ROUND(IF('Indicator Data'!AE141&gt;DJ$195,0,IF('Indicator Data'!AE141&lt;DJ$194,10,(DJ$195-'Indicator Data'!AE141)/(DJ$195-DJ$194)*10)),1))</f>
        <v>4</v>
      </c>
      <c r="DK138" s="35">
        <f t="shared" si="279"/>
        <v>6.9</v>
      </c>
      <c r="DL138" s="35">
        <f t="shared" si="280"/>
        <v>4.5</v>
      </c>
      <c r="DM138" s="37">
        <f t="shared" si="250"/>
        <v>5.3</v>
      </c>
      <c r="DN138" s="38">
        <f t="shared" si="251"/>
        <v>7.1</v>
      </c>
      <c r="DO138" s="35">
        <f>ROUND(IF('Indicator Data'!AH141=0,0,IF('Indicator Data'!AH141&gt;DO$195,10,IF('Indicator Data'!AH141&lt;DO$194,0,10-(DO$195-'Indicator Data'!AH141)/(DO$195-DO$194)*10))),1)</f>
        <v>5.3</v>
      </c>
      <c r="DP138" s="35">
        <f>ROUND(IF('Indicator Data'!AI141=0,0,IF(LOG('Indicator Data'!AI141)&gt;LOG(DP$195),10,IF(LOG('Indicator Data'!AI141)&lt;LOG(DP$194),0,10-(LOG(DP$195)-LOG('Indicator Data'!AI141))/(LOG(DP$195)-LOG(DP$194))*10))),1)</f>
        <v>3.5</v>
      </c>
      <c r="DQ138" s="37">
        <f t="shared" si="252"/>
        <v>4.5</v>
      </c>
      <c r="DR138" s="35">
        <f>'Indicator Data'!AJ141</f>
        <v>0</v>
      </c>
      <c r="DS138" s="35">
        <f>'Indicator Data'!AK141</f>
        <v>0</v>
      </c>
      <c r="DT138" s="37">
        <f t="shared" si="253"/>
        <v>0</v>
      </c>
      <c r="DU138" s="38">
        <f t="shared" si="254"/>
        <v>3.2</v>
      </c>
      <c r="DV138" s="13"/>
      <c r="DW138" s="83"/>
    </row>
    <row r="139" spans="1:127" s="2" customFormat="1" x14ac:dyDescent="0.3">
      <c r="A139" s="98" t="str">
        <f>'Indicator Data'!A142</f>
        <v>Philippines</v>
      </c>
      <c r="B139" s="39" t="str">
        <f>'Indicator Data'!B142</f>
        <v>PHL</v>
      </c>
      <c r="C139" s="35">
        <f>ROUND(IF('Indicator Data'!C142=0,0.1,IF(LOG('Indicator Data'!C142)&gt;C$195,10,IF(LOG('Indicator Data'!C142)&lt;C$194,0,10-(C$195-LOG('Indicator Data'!C142))/(C$195-C$194)*10))),1)</f>
        <v>10</v>
      </c>
      <c r="D139" s="35">
        <f>ROUND(IF('Indicator Data'!D142=0,0.1,IF(LOG('Indicator Data'!D142)&gt;D$195,10,IF(LOG('Indicator Data'!D142)&lt;D$194,0,10-(D$195-LOG('Indicator Data'!D142))/(D$195-D$194)*10))),1)</f>
        <v>10</v>
      </c>
      <c r="E139" s="35">
        <f t="shared" si="214"/>
        <v>10</v>
      </c>
      <c r="F139" s="35">
        <f>IF('Indicator Data'!E142="No data",0.1,(ROUND(IF('Indicator Data'!E142=0,0,IF(LOG('Indicator Data'!E142)&gt;F$195,10,IF(LOG('Indicator Data'!E142)&lt;F$194,0,10-(F$195-LOG('Indicator Data'!E142))/(F$195-F$194)*10))),1)))</f>
        <v>9.1999999999999993</v>
      </c>
      <c r="G139" s="35">
        <f>ROUND(IF('Indicator Data'!F142=0,0,IF(LOG('Indicator Data'!F142)&gt;G$195,10,IF(LOG('Indicator Data'!F142)&lt;G$194,0,10-(G$195-LOG('Indicator Data'!F142))/(G$195-G$194)*10))),1)</f>
        <v>9.4</v>
      </c>
      <c r="H139" s="35">
        <f>ROUND(IF('Indicator Data'!G142=0,0,IF(LOG('Indicator Data'!G142)&gt;H$195,10,IF(LOG('Indicator Data'!G142)&lt;H$194,0,10-(H$195-LOG('Indicator Data'!G142))/(H$195-H$194)*10))),1)</f>
        <v>10</v>
      </c>
      <c r="I139" s="35">
        <f>ROUND(IF('Indicator Data'!H142=0,0,IF(LOG('Indicator Data'!H142)&gt;I$195,10,IF(LOG('Indicator Data'!H142)&lt;I$194,0,10-(I$195-LOG('Indicator Data'!H142))/(I$195-I$194)*10))),1)</f>
        <v>10</v>
      </c>
      <c r="J139" s="35">
        <f t="shared" si="215"/>
        <v>10</v>
      </c>
      <c r="K139" s="35">
        <f>ROUND(IF('Indicator Data'!I142=0,0,IF(LOG('Indicator Data'!I142)&gt;K$195,10,IF(LOG('Indicator Data'!I142)&lt;K$194,0,10-(K$195-LOG('Indicator Data'!I142))/(K$195-K$194)*10))),1)</f>
        <v>9.8000000000000007</v>
      </c>
      <c r="L139" s="35">
        <f t="shared" si="216"/>
        <v>9.9</v>
      </c>
      <c r="M139" s="35">
        <f>ROUND(IF('Indicator Data'!J142=0,0,IF(LOG('Indicator Data'!J142)&gt;M$195,10,IF(LOG('Indicator Data'!J142)&lt;M$194,0,10-(M$195-LOG('Indicator Data'!J142))/(M$195-M$194)*10))),1)</f>
        <v>10</v>
      </c>
      <c r="N139" s="36">
        <f>'Indicator Data'!C142/'Indicator Data'!$CC142</f>
        <v>1.9735048695199665E-3</v>
      </c>
      <c r="O139" s="36">
        <f>'Indicator Data'!D142/'Indicator Data'!$CC142</f>
        <v>1.6679646274866773E-3</v>
      </c>
      <c r="P139" s="36">
        <f>IF(F139=0.1,"x",'Indicator Data'!E142/'Indicator Data'!$CC142)</f>
        <v>4.8065778265760232E-3</v>
      </c>
      <c r="Q139" s="36">
        <f>'Indicator Data'!F142/'Indicator Data'!$CC142</f>
        <v>4.482783974392229E-5</v>
      </c>
      <c r="R139" s="36">
        <f>'Indicator Data'!G142/'Indicator Data'!$CC142</f>
        <v>1.7325610525787277E-2</v>
      </c>
      <c r="S139" s="36">
        <f>'Indicator Data'!H142/'Indicator Data'!$CC142</f>
        <v>1.2135552636483591E-2</v>
      </c>
      <c r="T139" s="36">
        <f>'Indicator Data'!I142/'Indicator Data'!$CC142</f>
        <v>7.6423831864314796E-3</v>
      </c>
      <c r="U139" s="36">
        <f>'Indicator Data'!J142/'Indicator Data'!$CC142</f>
        <v>1.1502547501956119E-3</v>
      </c>
      <c r="V139" s="35">
        <f t="shared" si="217"/>
        <v>9.9</v>
      </c>
      <c r="W139" s="35">
        <f t="shared" si="218"/>
        <v>10</v>
      </c>
      <c r="X139" s="35">
        <f t="shared" si="219"/>
        <v>10</v>
      </c>
      <c r="Y139" s="35">
        <f t="shared" si="220"/>
        <v>3.2</v>
      </c>
      <c r="Z139" s="35">
        <f t="shared" si="221"/>
        <v>9.1999999999999993</v>
      </c>
      <c r="AA139" s="35">
        <f t="shared" si="222"/>
        <v>9.6</v>
      </c>
      <c r="AB139" s="35">
        <f t="shared" si="223"/>
        <v>10</v>
      </c>
      <c r="AC139" s="35">
        <f t="shared" si="224"/>
        <v>9.8000000000000007</v>
      </c>
      <c r="AD139" s="35">
        <f t="shared" si="225"/>
        <v>7.6</v>
      </c>
      <c r="AE139" s="35">
        <f t="shared" si="226"/>
        <v>9</v>
      </c>
      <c r="AF139" s="35">
        <f t="shared" si="227"/>
        <v>0.4</v>
      </c>
      <c r="AG139" s="35">
        <f>ROUND(IF('Indicator Data'!K142=0,0,IF('Indicator Data'!K142&gt;AG$195,10,IF('Indicator Data'!K142&lt;AG$194,0,10-(AG$195-'Indicator Data'!K142)/(AG$195-AG$194)*10))),1)</f>
        <v>6.7</v>
      </c>
      <c r="AH139" s="35">
        <f t="shared" si="228"/>
        <v>10</v>
      </c>
      <c r="AI139" s="35">
        <f t="shared" si="229"/>
        <v>10</v>
      </c>
      <c r="AJ139" s="35">
        <f t="shared" si="230"/>
        <v>9.8000000000000007</v>
      </c>
      <c r="AK139" s="35">
        <f t="shared" si="231"/>
        <v>10</v>
      </c>
      <c r="AL139" s="35">
        <f t="shared" si="232"/>
        <v>9.9</v>
      </c>
      <c r="AM139" s="35">
        <f t="shared" si="233"/>
        <v>8.6999999999999993</v>
      </c>
      <c r="AN139" s="35">
        <f t="shared" si="234"/>
        <v>7.7</v>
      </c>
      <c r="AO139" s="143">
        <f t="shared" si="235"/>
        <v>10</v>
      </c>
      <c r="AP139" s="143">
        <f t="shared" si="255"/>
        <v>7.2</v>
      </c>
      <c r="AQ139" s="143">
        <f t="shared" si="236"/>
        <v>9.3000000000000007</v>
      </c>
      <c r="AR139" s="143">
        <f t="shared" si="237"/>
        <v>9.5</v>
      </c>
      <c r="AS139" s="35">
        <f t="shared" si="238"/>
        <v>7.2</v>
      </c>
      <c r="AT139" s="35">
        <f>IF('Indicator Data'!L142="No data","x",IF('Indicator Data'!CD142&lt;1000,"x",ROUND((IF('Indicator Data'!L142&gt;AT$195,10,IF('Indicator Data'!L142&lt;AT$194,0,10-(AT$195-'Indicator Data'!L142)/(AT$195-AT$194)*10))),1)))</f>
        <v>0.9</v>
      </c>
      <c r="AU139" s="143">
        <f t="shared" si="239"/>
        <v>4.0999999999999996</v>
      </c>
      <c r="AV139" s="35">
        <f>IF('Indicator Data'!M142="No data","x",ROUND(IF('Indicator Data'!M142=0,0,IF(LOG('Indicator Data'!M142)&gt;AV$195,10,IF(LOG('Indicator Data'!M142)&lt;AV$194,0,10-(AV$195-LOG('Indicator Data'!M142))/(AV$195-AV$194)*10))),1))</f>
        <v>8.9</v>
      </c>
      <c r="AW139" s="36">
        <f>IF(AV139="x","x",'Indicator Data'!M142/'Indicator Data'!$CC142)</f>
        <v>0.15755195371409841</v>
      </c>
      <c r="AX139" s="35">
        <f t="shared" si="256"/>
        <v>1.8</v>
      </c>
      <c r="AY139" s="35">
        <f t="shared" si="257"/>
        <v>6.6</v>
      </c>
      <c r="AZ139" s="35" t="str">
        <f>IF('Indicator Data'!N142="No data","x",ROUND(IF('Indicator Data'!N142=0,0,IF(LOG('Indicator Data'!N142)&gt;AZ$195,10,IF(LOG('Indicator Data'!N142)&lt;AZ$194,0,10-(AZ$195-LOG('Indicator Data'!N142))/(AZ$195-AZ$194)*10))),1))</f>
        <v>x</v>
      </c>
      <c r="BA139" s="36" t="str">
        <f>IF(AZ139="x","x",'Indicator Data'!N142/'Indicator Data'!$CC142)</f>
        <v>x</v>
      </c>
      <c r="BB139" s="35" t="str">
        <f t="shared" si="258"/>
        <v>x</v>
      </c>
      <c r="BC139" s="35" t="str">
        <f t="shared" si="259"/>
        <v>x</v>
      </c>
      <c r="BD139" s="35" t="str">
        <f>IF('Indicator Data'!O142="No data","x",ROUND(IF('Indicator Data'!O142=0,0,IF(LOG('Indicator Data'!O142)&gt;BD$195,10,IF(LOG('Indicator Data'!O142)&lt;BD$194,0,10-(BD$195-LOG('Indicator Data'!O142))/(BD$195-BD$194)*10))),1))</f>
        <v>x</v>
      </c>
      <c r="BE139" s="36" t="str">
        <f>IF(BD139="x","x",'Indicator Data'!O142/'Indicator Data'!$CC142)</f>
        <v>x</v>
      </c>
      <c r="BF139" s="35" t="str">
        <f t="shared" si="260"/>
        <v>x</v>
      </c>
      <c r="BG139" s="35" t="str">
        <f t="shared" si="261"/>
        <v>x</v>
      </c>
      <c r="BH139" s="35" t="str">
        <f>IF('Indicator Data'!P142="No data","x",ROUND(IF('Indicator Data'!P142=0,0,IF(LOG('Indicator Data'!P142)&gt;BH$195,10,IF(LOG('Indicator Data'!P142)&lt;BH$194,0,10-(BH$195-LOG('Indicator Data'!P142))/(BH$195-BH$194)*10))),1))</f>
        <v>x</v>
      </c>
      <c r="BI139" s="36" t="str">
        <f>IF(BH139="x","x",'Indicator Data'!P142/'Indicator Data'!$CC142)</f>
        <v>x</v>
      </c>
      <c r="BJ139" s="35" t="str">
        <f t="shared" si="262"/>
        <v>x</v>
      </c>
      <c r="BK139" s="35" t="str">
        <f t="shared" si="263"/>
        <v>x</v>
      </c>
      <c r="BL139" s="35">
        <f t="shared" si="264"/>
        <v>6.6</v>
      </c>
      <c r="BM139" s="35">
        <f>ROUND(IF('Indicator Data'!Q142=0,0,IF(LOG('Indicator Data'!Q142)&gt;BM$195,10,IF(LOG('Indicator Data'!Q142)&lt;BM$194,0,10-(BM$195-LOG('Indicator Data'!Q142))/(BM$195-BM$194)*10))),1)</f>
        <v>9.1</v>
      </c>
      <c r="BN139" s="35">
        <f>ROUND(IF('Indicator Data'!R142=0,0,IF(LOG('Indicator Data'!R142)&gt;BN$195,10,IF(LOG('Indicator Data'!R142)&lt;BN$194,0,10-(BN$195-LOG('Indicator Data'!R142))/(BN$195-BN$194)*10))),1)</f>
        <v>10</v>
      </c>
      <c r="BO139" s="35">
        <f t="shared" si="265"/>
        <v>9.7000000000000011</v>
      </c>
      <c r="BP139" s="36">
        <f>'Indicator Data'!Q142/'Indicator Data'!$CC142</f>
        <v>0.23274292152909065</v>
      </c>
      <c r="BQ139" s="36">
        <f>'Indicator Data'!R142/'Indicator Data'!$CC142</f>
        <v>0.29077790627458555</v>
      </c>
      <c r="BR139" s="35">
        <f t="shared" si="240"/>
        <v>2.2999999999999998</v>
      </c>
      <c r="BS139" s="35">
        <f t="shared" si="241"/>
        <v>3.6</v>
      </c>
      <c r="BT139" s="35">
        <f t="shared" si="242"/>
        <v>3.1666666666666665</v>
      </c>
      <c r="BU139" s="35">
        <f t="shared" si="266"/>
        <v>7.8</v>
      </c>
      <c r="BV139" s="35">
        <f>ROUND(IF('Indicator Data'!S142=0,0,IF(LOG('Indicator Data'!S142)&gt;BV$195,10,IF(LOG('Indicator Data'!S142)&lt;BV$194,0,10-(BV$195-LOG('Indicator Data'!S142))/(BV$195-BV$194)*10))),1)</f>
        <v>8.8000000000000007</v>
      </c>
      <c r="BW139" s="35">
        <f>ROUND(IF('Indicator Data'!T142=0,0,IF(LOG('Indicator Data'!T142)&gt;BW$195,10,IF(LOG('Indicator Data'!T142)&lt;BW$194,0,10-(BW$195-LOG('Indicator Data'!T142))/(BW$195-BW$194)*10))),1)</f>
        <v>9.4</v>
      </c>
      <c r="BX139" s="35">
        <f t="shared" si="267"/>
        <v>9.2000000000000011</v>
      </c>
      <c r="BY139" s="36">
        <f>'Indicator Data'!S142/'Indicator Data'!$CC142</f>
        <v>0.15178021063713645</v>
      </c>
      <c r="BZ139" s="36">
        <f>'Indicator Data'!T142/'Indicator Data'!$CC142</f>
        <v>0.37120989917798147</v>
      </c>
      <c r="CA139" s="35">
        <f t="shared" si="243"/>
        <v>2.5</v>
      </c>
      <c r="CB139" s="35">
        <f t="shared" si="244"/>
        <v>3.7</v>
      </c>
      <c r="CC139" s="35">
        <f t="shared" si="268"/>
        <v>3.3000000000000003</v>
      </c>
      <c r="CD139" s="35">
        <f t="shared" si="269"/>
        <v>7.2</v>
      </c>
      <c r="CE139" s="35">
        <f t="shared" si="270"/>
        <v>7.5</v>
      </c>
      <c r="CF139" s="35">
        <f>ROUND(IF('Indicator Data'!U142=0,0,IF(LOG('Indicator Data'!U142)&gt;CF$195,10,IF(LOG('Indicator Data'!U142)&lt;CF$194,0,10-(CF$195-LOG('Indicator Data'!U142))/(CF$195-CF$194)*10))),1)</f>
        <v>9.9</v>
      </c>
      <c r="CG139" s="36">
        <f>'Indicator Data'!U142/'Indicator Data'!$CC142</f>
        <v>0.79728459640169569</v>
      </c>
      <c r="CH139" s="35">
        <f t="shared" si="245"/>
        <v>8.9</v>
      </c>
      <c r="CI139" s="35">
        <f t="shared" si="271"/>
        <v>9.5</v>
      </c>
      <c r="CJ139" s="35">
        <f>ROUND(IF('Indicator Data'!V142=0,0,IF(LOG('Indicator Data'!V142)&gt;CJ$195,10,IF(LOG('Indicator Data'!V142)&lt;CJ$194,0,10-(CJ$195-LOG('Indicator Data'!V142))/(CJ$195-CJ$194)*10))),1)</f>
        <v>9.9</v>
      </c>
      <c r="CK139" s="36">
        <f>IF('Indicator Data'!V142/'Indicator Data'!$CC142&gt;1,1,'Indicator Data'!V142/'Indicator Data'!$CC142)</f>
        <v>0.8419874310125206</v>
      </c>
      <c r="CL139" s="35">
        <f t="shared" si="246"/>
        <v>8.4</v>
      </c>
      <c r="CM139" s="35">
        <f t="shared" si="272"/>
        <v>9.3000000000000007</v>
      </c>
      <c r="CN139" s="35">
        <f>ROUND(IF('Indicator Data'!W142=0,0,IF(LOG('Indicator Data'!W142)&gt;CN$195,10,IF(LOG('Indicator Data'!W142)&lt;CN$194,0,10-(CN$195-LOG('Indicator Data'!W142))/(CN$195-CN$194)*10))),1)</f>
        <v>9.9</v>
      </c>
      <c r="CO139" s="36">
        <f>'Indicator Data'!W142/'Indicator Data'!$CC142</f>
        <v>0.84861726073886889</v>
      </c>
      <c r="CP139" s="35">
        <f t="shared" si="247"/>
        <v>8.5</v>
      </c>
      <c r="CQ139" s="35">
        <f t="shared" si="273"/>
        <v>9.3000000000000007</v>
      </c>
      <c r="CR139" s="35">
        <f t="shared" si="248"/>
        <v>9</v>
      </c>
      <c r="CS139" s="35">
        <f>IF('Indicator Data'!BS142="No data","x",ROUND(IF('Indicator Data'!BS142&gt;CS$195,0,IF('Indicator Data'!BS142&lt;CS$194,10,(CS$195-'Indicator Data'!BS142)/(CS$195-CS$194)*10)),1))</f>
        <v>2.6</v>
      </c>
      <c r="CT139" s="35">
        <f>IF('Indicator Data'!BT142="No data","x",ROUND(IF('Indicator Data'!BT142&gt;CT$195,0,IF('Indicator Data'!BT142&lt;CT$194,10,(CT$195-'Indicator Data'!BT142)/(CT$195-CT$194)*10)),1))</f>
        <v>1.1000000000000001</v>
      </c>
      <c r="CU139" s="35">
        <f>IF('Indicator Data'!AC142="No data","x",ROUND(IF('Indicator Data'!AC142&gt;CU$195,0,IF('Indicator Data'!AC142&lt;CU$194,10,(CU$195-'Indicator Data'!AC142)/(CU$195-CU$194)*10)),1))</f>
        <v>2.2000000000000002</v>
      </c>
      <c r="CV139" s="35">
        <f t="shared" si="249"/>
        <v>2</v>
      </c>
      <c r="CW139" s="35">
        <f>IF('Indicator Data'!X142="No data","x",ROUND(IF(LOG('Indicator Data'!X142)&gt;CW$195,10,IF(LOG('Indicator Data'!X142)&lt;CW$194,0,10-(CW$195-LOG('Indicator Data'!X142))/(CW$195-CW$194)*10)),1))</f>
        <v>8.5</v>
      </c>
      <c r="CX139" s="35">
        <f>IF('Indicator Data'!Y142="No data","x",ROUND(IF('Indicator Data'!Y142&gt;CX$195,10,IF('Indicator Data'!Y142&lt;CX$194,0,10-(CX$195-'Indicator Data'!Y142)/(CX$195-CX$194)*10)),1))</f>
        <v>3.8</v>
      </c>
      <c r="CY139" s="35">
        <f>IF('Indicator Data'!Z142="No data","x",ROUND(IF('Indicator Data'!Z142&gt;CY$195,10,IF('Indicator Data'!Z142&lt;CY$194,0,10-(CY$195-'Indicator Data'!Z142)/(CY$195-CY$194)*10)),1))</f>
        <v>4.7</v>
      </c>
      <c r="CZ139" s="35">
        <f>IF('Indicator Data'!AA142="No data","x",ROUND(IF('Indicator Data'!AA142&gt;CZ$195,10,IF('Indicator Data'!AA142&lt;CZ$194,0,10-(CZ$195-'Indicator Data'!AA142)/(CZ$195-CZ$194)*10)),1))</f>
        <v>5.6</v>
      </c>
      <c r="DA139" s="35">
        <f t="shared" si="274"/>
        <v>5.7</v>
      </c>
      <c r="DB139" s="35">
        <f t="shared" si="275"/>
        <v>4.5</v>
      </c>
      <c r="DC139" s="35">
        <f>IF('Indicator Data'!AF142="No data","x",ROUND(IF('Indicator Data'!AF142&gt;DC$195,10,IF('Indicator Data'!AF142&lt;DC$194,0,10-(DC$195-'Indicator Data'!AF142)/(DC$195-DC$194)*10)),1))</f>
        <v>4.8</v>
      </c>
      <c r="DD139" s="35">
        <f>IF('Indicator Data'!AG142="No data","x",ROUND(IF('Indicator Data'!AG142&gt;DD$195,10,IF('Indicator Data'!AG142&lt;DD$194,0,10-(DD$195-'Indicator Data'!AG142)/(DD$195-DD$194)*10)),1))</f>
        <v>3.1</v>
      </c>
      <c r="DE139" s="35">
        <f t="shared" si="276"/>
        <v>5.0999999999999996</v>
      </c>
      <c r="DF139" s="35">
        <f>IF('Indicator Data'!AB142="No data","x",ROUND(IF('Indicator Data'!AB142&gt;DF$195,10,IF('Indicator Data'!AB142&lt;DF$194,0,10-(DF$195-'Indicator Data'!AB142)/(DF$195-DF$194)*10)),1))</f>
        <v>1.7</v>
      </c>
      <c r="DG139" s="35">
        <f t="shared" si="277"/>
        <v>1.9</v>
      </c>
      <c r="DH139" s="144">
        <f>IF('Indicator Data'!AD142="No data","x",'Indicator Data'!AD142/'Indicator Data'!$CB142)</f>
        <v>9.9150323251499106E-5</v>
      </c>
      <c r="DI139" s="35">
        <f t="shared" si="278"/>
        <v>9</v>
      </c>
      <c r="DJ139" s="35">
        <f>IF('Indicator Data'!AE142="No data","x",ROUND(IF('Indicator Data'!AE142&gt;DJ$195,0,IF('Indicator Data'!AE142&lt;DJ$194,10,(DJ$195-'Indicator Data'!AE142)/(DJ$195-DJ$194)*10)),1))</f>
        <v>6</v>
      </c>
      <c r="DK139" s="35">
        <f t="shared" si="279"/>
        <v>7.5</v>
      </c>
      <c r="DL139" s="35">
        <f t="shared" si="280"/>
        <v>4.8</v>
      </c>
      <c r="DM139" s="37">
        <f t="shared" si="250"/>
        <v>6.6</v>
      </c>
      <c r="DN139" s="38">
        <f t="shared" si="251"/>
        <v>8.4</v>
      </c>
      <c r="DO139" s="35">
        <f>ROUND(IF('Indicator Data'!AH142=0,0,IF('Indicator Data'!AH142&gt;DO$195,10,IF('Indicator Data'!AH142&lt;DO$194,0,10-(DO$195-'Indicator Data'!AH142)/(DO$195-DO$194)*10))),1)</f>
        <v>9.5</v>
      </c>
      <c r="DP139" s="35">
        <f>ROUND(IF('Indicator Data'!AI142=0,0,IF(LOG('Indicator Data'!AI142)&gt;LOG(DP$195),10,IF(LOG('Indicator Data'!AI142)&lt;LOG(DP$194),0,10-(LOG(DP$195)-LOG('Indicator Data'!AI142))/(LOG(DP$195)-LOG(DP$194))*10))),1)</f>
        <v>8.9</v>
      </c>
      <c r="DQ139" s="37">
        <f t="shared" si="252"/>
        <v>9.1999999999999993</v>
      </c>
      <c r="DR139" s="35">
        <f>'Indicator Data'!AJ142</f>
        <v>0</v>
      </c>
      <c r="DS139" s="35">
        <f>'Indicator Data'!AK142</f>
        <v>4</v>
      </c>
      <c r="DT139" s="37">
        <f t="shared" si="253"/>
        <v>7</v>
      </c>
      <c r="DU139" s="38">
        <f t="shared" si="254"/>
        <v>7</v>
      </c>
      <c r="DV139" s="13"/>
      <c r="DW139" s="83"/>
    </row>
    <row r="140" spans="1:127" s="2" customFormat="1" x14ac:dyDescent="0.3">
      <c r="A140" s="98" t="str">
        <f>'Indicator Data'!A143</f>
        <v>Poland</v>
      </c>
      <c r="B140" s="39" t="str">
        <f>'Indicator Data'!B143</f>
        <v>POL</v>
      </c>
      <c r="C140" s="35">
        <f>ROUND(IF('Indicator Data'!C143=0,0.1,IF(LOG('Indicator Data'!C143)&gt;C$195,10,IF(LOG('Indicator Data'!C143)&lt;C$194,0,10-(C$195-LOG('Indicator Data'!C143))/(C$195-C$194)*10))),1)</f>
        <v>4</v>
      </c>
      <c r="D140" s="35">
        <f>ROUND(IF('Indicator Data'!D143=0,0.1,IF(LOG('Indicator Data'!D143)&gt;D$195,10,IF(LOG('Indicator Data'!D143)&lt;D$194,0,10-(D$195-LOG('Indicator Data'!D143))/(D$195-D$194)*10))),1)</f>
        <v>0.1</v>
      </c>
      <c r="E140" s="35">
        <f t="shared" si="214"/>
        <v>2.2999999999999998</v>
      </c>
      <c r="F140" s="35">
        <f>IF('Indicator Data'!E143="No data",0.1,(ROUND(IF('Indicator Data'!E143=0,0,IF(LOG('Indicator Data'!E143)&gt;F$195,10,IF(LOG('Indicator Data'!E143)&lt;F$194,0,10-(F$195-LOG('Indicator Data'!E143))/(F$195-F$194)*10))),1)))</f>
        <v>8.1</v>
      </c>
      <c r="G140" s="35">
        <f>ROUND(IF('Indicator Data'!F143=0,0,IF(LOG('Indicator Data'!F143)&gt;G$195,10,IF(LOG('Indicator Data'!F143)&lt;G$194,0,10-(G$195-LOG('Indicator Data'!F143))/(G$195-G$194)*10))),1)</f>
        <v>0</v>
      </c>
      <c r="H140" s="35">
        <f>ROUND(IF('Indicator Data'!G143=0,0,IF(LOG('Indicator Data'!G143)&gt;H$195,10,IF(LOG('Indicator Data'!G143)&lt;H$194,0,10-(H$195-LOG('Indicator Data'!G143))/(H$195-H$194)*10))),1)</f>
        <v>0</v>
      </c>
      <c r="I140" s="35">
        <f>ROUND(IF('Indicator Data'!H143=0,0,IF(LOG('Indicator Data'!H143)&gt;I$195,10,IF(LOG('Indicator Data'!H143)&lt;I$194,0,10-(I$195-LOG('Indicator Data'!H143))/(I$195-I$194)*10))),1)</f>
        <v>0</v>
      </c>
      <c r="J140" s="35">
        <f t="shared" si="215"/>
        <v>0</v>
      </c>
      <c r="K140" s="35">
        <f>ROUND(IF('Indicator Data'!I143=0,0,IF(LOG('Indicator Data'!I143)&gt;K$195,10,IF(LOG('Indicator Data'!I143)&lt;K$194,0,10-(K$195-LOG('Indicator Data'!I143))/(K$195-K$194)*10))),1)</f>
        <v>0</v>
      </c>
      <c r="L140" s="35">
        <f t="shared" si="216"/>
        <v>0</v>
      </c>
      <c r="M140" s="35">
        <f>ROUND(IF('Indicator Data'!J143=0,0,IF(LOG('Indicator Data'!J143)&gt;M$195,10,IF(LOG('Indicator Data'!J143)&lt;M$194,0,10-(M$195-LOG('Indicator Data'!J143))/(M$195-M$194)*10))),1)</f>
        <v>0</v>
      </c>
      <c r="N140" s="36">
        <f>'Indicator Data'!C143/'Indicator Data'!$CC143</f>
        <v>1.0311374250914835E-5</v>
      </c>
      <c r="O140" s="36">
        <f>'Indicator Data'!D143/'Indicator Data'!$CC143</f>
        <v>0</v>
      </c>
      <c r="P140" s="36">
        <f>IF(F140=0.1,"x",'Indicator Data'!E143/'Indicator Data'!$CC143)</f>
        <v>4.4111215974434008E-3</v>
      </c>
      <c r="Q140" s="36">
        <f>'Indicator Data'!F143/'Indicator Data'!$CC143</f>
        <v>0</v>
      </c>
      <c r="R140" s="36">
        <f>'Indicator Data'!G143/'Indicator Data'!$CC143</f>
        <v>0</v>
      </c>
      <c r="S140" s="36">
        <f>'Indicator Data'!H143/'Indicator Data'!$CC143</f>
        <v>0</v>
      </c>
      <c r="T140" s="36">
        <f>'Indicator Data'!I143/'Indicator Data'!$CC143</f>
        <v>0</v>
      </c>
      <c r="U140" s="36">
        <f>'Indicator Data'!J143/'Indicator Data'!$CC143</f>
        <v>0</v>
      </c>
      <c r="V140" s="35">
        <f t="shared" si="217"/>
        <v>0.1</v>
      </c>
      <c r="W140" s="35">
        <f t="shared" si="218"/>
        <v>0</v>
      </c>
      <c r="X140" s="35">
        <f t="shared" si="219"/>
        <v>0.1</v>
      </c>
      <c r="Y140" s="35">
        <f t="shared" si="220"/>
        <v>2.9</v>
      </c>
      <c r="Z140" s="35">
        <f t="shared" si="221"/>
        <v>0</v>
      </c>
      <c r="AA140" s="35">
        <f t="shared" si="222"/>
        <v>0</v>
      </c>
      <c r="AB140" s="35">
        <f t="shared" si="223"/>
        <v>0</v>
      </c>
      <c r="AC140" s="35">
        <f t="shared" si="224"/>
        <v>0</v>
      </c>
      <c r="AD140" s="35">
        <f t="shared" si="225"/>
        <v>0</v>
      </c>
      <c r="AE140" s="35">
        <f t="shared" si="226"/>
        <v>0</v>
      </c>
      <c r="AF140" s="35">
        <f t="shared" si="227"/>
        <v>0</v>
      </c>
      <c r="AG140" s="35">
        <f>ROUND(IF('Indicator Data'!K143=0,0,IF('Indicator Data'!K143&gt;AG$195,10,IF('Indicator Data'!K143&lt;AG$194,0,10-(AG$195-'Indicator Data'!K143)/(AG$195-AG$194)*10))),1)</f>
        <v>1</v>
      </c>
      <c r="AH140" s="35">
        <f t="shared" si="228"/>
        <v>2.1</v>
      </c>
      <c r="AI140" s="35">
        <f t="shared" si="229"/>
        <v>0.1</v>
      </c>
      <c r="AJ140" s="35">
        <f t="shared" si="230"/>
        <v>0</v>
      </c>
      <c r="AK140" s="35">
        <f t="shared" si="231"/>
        <v>0</v>
      </c>
      <c r="AL140" s="35">
        <f t="shared" si="232"/>
        <v>0</v>
      </c>
      <c r="AM140" s="35">
        <f t="shared" si="233"/>
        <v>0</v>
      </c>
      <c r="AN140" s="35">
        <f t="shared" si="234"/>
        <v>0</v>
      </c>
      <c r="AO140" s="143">
        <f t="shared" si="235"/>
        <v>1.3</v>
      </c>
      <c r="AP140" s="143">
        <f t="shared" si="255"/>
        <v>6.1</v>
      </c>
      <c r="AQ140" s="143">
        <f t="shared" si="236"/>
        <v>0</v>
      </c>
      <c r="AR140" s="143">
        <f t="shared" si="237"/>
        <v>0</v>
      </c>
      <c r="AS140" s="35">
        <f t="shared" si="238"/>
        <v>0.5</v>
      </c>
      <c r="AT140" s="35">
        <f>IF('Indicator Data'!L143="No data","x",IF('Indicator Data'!CD143&lt;1000,"x",ROUND((IF('Indicator Data'!L143&gt;AT$195,10,IF('Indicator Data'!L143&lt;AT$194,0,10-(AT$195-'Indicator Data'!L143)/(AT$195-AT$194)*10))),1)))</f>
        <v>4.5999999999999996</v>
      </c>
      <c r="AU140" s="143">
        <f t="shared" si="239"/>
        <v>2.6</v>
      </c>
      <c r="AV140" s="35">
        <f>IF('Indicator Data'!M143="No data","x",ROUND(IF('Indicator Data'!M143=0,0,IF(LOG('Indicator Data'!M143)&gt;AV$195,10,IF(LOG('Indicator Data'!M143)&lt;AV$194,0,10-(AV$195-LOG('Indicator Data'!M143))/(AV$195-AV$194)*10))),1))</f>
        <v>3.7</v>
      </c>
      <c r="AW140" s="36">
        <f>IF(AV140="x","x",'Indicator Data'!M143/'Indicator Data'!$CC143)</f>
        <v>9.981693054111547E-5</v>
      </c>
      <c r="AX140" s="35">
        <f t="shared" si="256"/>
        <v>0</v>
      </c>
      <c r="AY140" s="35">
        <f t="shared" si="257"/>
        <v>2</v>
      </c>
      <c r="AZ140" s="35" t="str">
        <f>IF('Indicator Data'!N143="No data","x",ROUND(IF('Indicator Data'!N143=0,0,IF(LOG('Indicator Data'!N143)&gt;AZ$195,10,IF(LOG('Indicator Data'!N143)&lt;AZ$194,0,10-(AZ$195-LOG('Indicator Data'!N143))/(AZ$195-AZ$194)*10))),1))</f>
        <v>x</v>
      </c>
      <c r="BA140" s="36" t="str">
        <f>IF(AZ140="x","x",'Indicator Data'!N143/'Indicator Data'!$CC143)</f>
        <v>x</v>
      </c>
      <c r="BB140" s="35" t="str">
        <f t="shared" si="258"/>
        <v>x</v>
      </c>
      <c r="BC140" s="35" t="str">
        <f t="shared" si="259"/>
        <v>x</v>
      </c>
      <c r="BD140" s="35" t="str">
        <f>IF('Indicator Data'!O143="No data","x",ROUND(IF('Indicator Data'!O143=0,0,IF(LOG('Indicator Data'!O143)&gt;BD$195,10,IF(LOG('Indicator Data'!O143)&lt;BD$194,0,10-(BD$195-LOG('Indicator Data'!O143))/(BD$195-BD$194)*10))),1))</f>
        <v>x</v>
      </c>
      <c r="BE140" s="36" t="str">
        <f>IF(BD140="x","x",'Indicator Data'!O143/'Indicator Data'!$CC143)</f>
        <v>x</v>
      </c>
      <c r="BF140" s="35" t="str">
        <f t="shared" si="260"/>
        <v>x</v>
      </c>
      <c r="BG140" s="35" t="str">
        <f t="shared" si="261"/>
        <v>x</v>
      </c>
      <c r="BH140" s="35" t="str">
        <f>IF('Indicator Data'!P143="No data","x",ROUND(IF('Indicator Data'!P143=0,0,IF(LOG('Indicator Data'!P143)&gt;BH$195,10,IF(LOG('Indicator Data'!P143)&lt;BH$194,0,10-(BH$195-LOG('Indicator Data'!P143))/(BH$195-BH$194)*10))),1))</f>
        <v>x</v>
      </c>
      <c r="BI140" s="36" t="str">
        <f>IF(BH140="x","x",'Indicator Data'!P143/'Indicator Data'!$CC143)</f>
        <v>x</v>
      </c>
      <c r="BJ140" s="35" t="str">
        <f t="shared" si="262"/>
        <v>x</v>
      </c>
      <c r="BK140" s="35" t="str">
        <f t="shared" si="263"/>
        <v>x</v>
      </c>
      <c r="BL140" s="35">
        <f t="shared" si="264"/>
        <v>2</v>
      </c>
      <c r="BM140" s="35">
        <f>ROUND(IF('Indicator Data'!Q143=0,0,IF(LOG('Indicator Data'!Q143)&gt;BM$195,10,IF(LOG('Indicator Data'!Q143)&lt;BM$194,0,10-(BM$195-LOG('Indicator Data'!Q143))/(BM$195-BM$194)*10))),1)</f>
        <v>0</v>
      </c>
      <c r="BN140" s="35">
        <f>ROUND(IF('Indicator Data'!R143=0,0,IF(LOG('Indicator Data'!R143)&gt;BN$195,10,IF(LOG('Indicator Data'!R143)&lt;BN$194,0,10-(BN$195-LOG('Indicator Data'!R143))/(BN$195-BN$194)*10))),1)</f>
        <v>0</v>
      </c>
      <c r="BO140" s="35">
        <f t="shared" si="265"/>
        <v>0</v>
      </c>
      <c r="BP140" s="36">
        <f>'Indicator Data'!Q143/'Indicator Data'!$CC143</f>
        <v>0</v>
      </c>
      <c r="BQ140" s="36">
        <f>'Indicator Data'!R143/'Indicator Data'!$CC143</f>
        <v>0</v>
      </c>
      <c r="BR140" s="35">
        <f t="shared" si="240"/>
        <v>0</v>
      </c>
      <c r="BS140" s="35">
        <f t="shared" si="241"/>
        <v>0</v>
      </c>
      <c r="BT140" s="35">
        <f t="shared" si="242"/>
        <v>0</v>
      </c>
      <c r="BU140" s="35">
        <f t="shared" si="266"/>
        <v>0</v>
      </c>
      <c r="BV140" s="35">
        <f>ROUND(IF('Indicator Data'!S143=0,0,IF(LOG('Indicator Data'!S143)&gt;BV$195,10,IF(LOG('Indicator Data'!S143)&lt;BV$194,0,10-(BV$195-LOG('Indicator Data'!S143))/(BV$195-BV$194)*10))),1)</f>
        <v>0</v>
      </c>
      <c r="BW140" s="35">
        <f>ROUND(IF('Indicator Data'!T143=0,0,IF(LOG('Indicator Data'!T143)&gt;BW$195,10,IF(LOG('Indicator Data'!T143)&lt;BW$194,0,10-(BW$195-LOG('Indicator Data'!T143))/(BW$195-BW$194)*10))),1)</f>
        <v>0</v>
      </c>
      <c r="BX140" s="35">
        <f t="shared" si="267"/>
        <v>0</v>
      </c>
      <c r="BY140" s="36">
        <f>'Indicator Data'!S143/'Indicator Data'!$CC143</f>
        <v>0</v>
      </c>
      <c r="BZ140" s="36">
        <f>'Indicator Data'!T143/'Indicator Data'!$CC143</f>
        <v>0</v>
      </c>
      <c r="CA140" s="35">
        <f t="shared" si="243"/>
        <v>0</v>
      </c>
      <c r="CB140" s="35">
        <f t="shared" si="244"/>
        <v>0</v>
      </c>
      <c r="CC140" s="35">
        <f t="shared" si="268"/>
        <v>0</v>
      </c>
      <c r="CD140" s="35">
        <f t="shared" si="269"/>
        <v>0</v>
      </c>
      <c r="CE140" s="35">
        <f t="shared" si="270"/>
        <v>0</v>
      </c>
      <c r="CF140" s="35">
        <f>ROUND(IF('Indicator Data'!U143=0,0,IF(LOG('Indicator Data'!U143)&gt;CF$195,10,IF(LOG('Indicator Data'!U143)&lt;CF$194,0,10-(CF$195-LOG('Indicator Data'!U143))/(CF$195-CF$194)*10))),1)</f>
        <v>0</v>
      </c>
      <c r="CG140" s="36">
        <f>'Indicator Data'!U143/'Indicator Data'!$CC143</f>
        <v>0</v>
      </c>
      <c r="CH140" s="35">
        <f t="shared" si="245"/>
        <v>0</v>
      </c>
      <c r="CI140" s="35">
        <f t="shared" si="271"/>
        <v>0</v>
      </c>
      <c r="CJ140" s="35">
        <f>ROUND(IF('Indicator Data'!V143=0,0,IF(LOG('Indicator Data'!V143)&gt;CJ$195,10,IF(LOG('Indicator Data'!V143)&lt;CJ$194,0,10-(CJ$195-LOG('Indicator Data'!V143))/(CJ$195-CJ$194)*10))),1)</f>
        <v>0</v>
      </c>
      <c r="CK140" s="36">
        <f>IF('Indicator Data'!V143/'Indicator Data'!$CC143&gt;1,1,'Indicator Data'!V143/'Indicator Data'!$CC143)</f>
        <v>0</v>
      </c>
      <c r="CL140" s="35">
        <f t="shared" si="246"/>
        <v>0</v>
      </c>
      <c r="CM140" s="35">
        <f t="shared" si="272"/>
        <v>0</v>
      </c>
      <c r="CN140" s="35">
        <f>ROUND(IF('Indicator Data'!W143=0,0,IF(LOG('Indicator Data'!W143)&gt;CN$195,10,IF(LOG('Indicator Data'!W143)&lt;CN$194,0,10-(CN$195-LOG('Indicator Data'!W143))/(CN$195-CN$194)*10))),1)</f>
        <v>0</v>
      </c>
      <c r="CO140" s="36">
        <f>'Indicator Data'!W143/'Indicator Data'!$CC143</f>
        <v>0</v>
      </c>
      <c r="CP140" s="35">
        <f t="shared" si="247"/>
        <v>0</v>
      </c>
      <c r="CQ140" s="35">
        <f t="shared" si="273"/>
        <v>0</v>
      </c>
      <c r="CR140" s="35">
        <f t="shared" si="248"/>
        <v>0</v>
      </c>
      <c r="CS140" s="35">
        <f>IF('Indicator Data'!BS143="No data","x",ROUND(IF('Indicator Data'!BS143&gt;CS$195,0,IF('Indicator Data'!BS143&lt;CS$194,10,(CS$195-'Indicator Data'!BS143)/(CS$195-CS$194)*10)),1))</f>
        <v>0.1</v>
      </c>
      <c r="CT140" s="35">
        <f>IF('Indicator Data'!BT143="No data","x",ROUND(IF('Indicator Data'!BT143&gt;CT$195,0,IF('Indicator Data'!BT143&lt;CT$194,10,(CT$195-'Indicator Data'!BT143)/(CT$195-CT$194)*10)),1))</f>
        <v>0</v>
      </c>
      <c r="CU140" s="35" t="str">
        <f>IF('Indicator Data'!AC143="No data","x",ROUND(IF('Indicator Data'!AC143&gt;CU$195,0,IF('Indicator Data'!AC143&lt;CU$194,10,(CU$195-'Indicator Data'!AC143)/(CU$195-CU$194)*10)),1))</f>
        <v>x</v>
      </c>
      <c r="CV140" s="35">
        <f t="shared" si="249"/>
        <v>0.1</v>
      </c>
      <c r="CW140" s="35">
        <f>IF('Indicator Data'!X143="No data","x",ROUND(IF(LOG('Indicator Data'!X143)&gt;CW$195,10,IF(LOG('Indicator Data'!X143)&lt;CW$194,0,10-(CW$195-LOG('Indicator Data'!X143))/(CW$195-CW$194)*10)),1))</f>
        <v>7</v>
      </c>
      <c r="CX140" s="35">
        <f>IF('Indicator Data'!Y143="No data","x",ROUND(IF('Indicator Data'!Y143&gt;CX$195,10,IF('Indicator Data'!Y143&lt;CX$194,0,10-(CX$195-'Indicator Data'!Y143)/(CX$195-CX$194)*10)),1))</f>
        <v>0</v>
      </c>
      <c r="CY140" s="35">
        <f>IF('Indicator Data'!Z143="No data","x",ROUND(IF('Indicator Data'!Z143&gt;CY$195,10,IF('Indicator Data'!Z143&lt;CY$194,0,10-(CY$195-'Indicator Data'!Z143)/(CY$195-CY$194)*10)),1))</f>
        <v>6</v>
      </c>
      <c r="CZ140" s="35">
        <f>IF('Indicator Data'!AA143="No data","x",ROUND(IF('Indicator Data'!AA143&gt;CZ$195,10,IF('Indicator Data'!AA143&lt;CZ$194,0,10-(CZ$195-'Indicator Data'!AA143)/(CZ$195-CZ$194)*10)),1))</f>
        <v>2</v>
      </c>
      <c r="DA140" s="35">
        <f t="shared" si="274"/>
        <v>3.8</v>
      </c>
      <c r="DB140" s="35">
        <f t="shared" si="275"/>
        <v>2.6</v>
      </c>
      <c r="DC140" s="35">
        <f>IF('Indicator Data'!AF143="No data","x",ROUND(IF('Indicator Data'!AF143&gt;DC$195,10,IF('Indicator Data'!AF143&lt;DC$194,0,10-(DC$195-'Indicator Data'!AF143)/(DC$195-DC$194)*10)),1))</f>
        <v>0</v>
      </c>
      <c r="DD140" s="35">
        <f>IF('Indicator Data'!AG143="No data","x",ROUND(IF('Indicator Data'!AG143&gt;DD$195,10,IF('Indicator Data'!AG143&lt;DD$194,0,10-(DD$195-'Indicator Data'!AG143)/(DD$195-DD$194)*10)),1))</f>
        <v>0</v>
      </c>
      <c r="DE140" s="35">
        <f t="shared" si="276"/>
        <v>2.5</v>
      </c>
      <c r="DF140" s="35">
        <f>IF('Indicator Data'!AB143="No data","x",ROUND(IF('Indicator Data'!AB143&gt;DF$195,10,IF('Indicator Data'!AB143&lt;DF$194,0,10-(DF$195-'Indicator Data'!AB143)/(DF$195-DF$194)*10)),1))</f>
        <v>0</v>
      </c>
      <c r="DG140" s="35">
        <f t="shared" si="277"/>
        <v>0</v>
      </c>
      <c r="DH140" s="144">
        <f>IF('Indicator Data'!AD143="No data","x",'Indicator Data'!AD143/'Indicator Data'!$CB143)</f>
        <v>3.9448716734301533E-5</v>
      </c>
      <c r="DI140" s="35">
        <f t="shared" si="278"/>
        <v>9.6</v>
      </c>
      <c r="DJ140" s="35">
        <f>IF('Indicator Data'!AE143="No data","x",ROUND(IF('Indicator Data'!AE143&gt;DJ$195,0,IF('Indicator Data'!AE143&lt;DJ$194,10,(DJ$195-'Indicator Data'!AE143)/(DJ$195-DJ$194)*10)),1))</f>
        <v>6</v>
      </c>
      <c r="DK140" s="35">
        <f t="shared" si="279"/>
        <v>7.8</v>
      </c>
      <c r="DL140" s="35">
        <f t="shared" si="280"/>
        <v>3.4</v>
      </c>
      <c r="DM140" s="37">
        <f t="shared" si="250"/>
        <v>2.1</v>
      </c>
      <c r="DN140" s="38">
        <f t="shared" si="251"/>
        <v>2.2999999999999998</v>
      </c>
      <c r="DO140" s="35">
        <f>ROUND(IF('Indicator Data'!AH143=0,0,IF('Indicator Data'!AH143&gt;DO$195,10,IF('Indicator Data'!AH143&lt;DO$194,0,10-(DO$195-'Indicator Data'!AH143)/(DO$195-DO$194)*10))),1)</f>
        <v>0.1</v>
      </c>
      <c r="DP140" s="35">
        <f>ROUND(IF('Indicator Data'!AI143=0,0,IF(LOG('Indicator Data'!AI143)&gt;LOG(DP$195),10,IF(LOG('Indicator Data'!AI143)&lt;LOG(DP$194),0,10-(LOG(DP$195)-LOG('Indicator Data'!AI143))/(LOG(DP$195)-LOG(DP$194))*10))),1)</f>
        <v>0</v>
      </c>
      <c r="DQ140" s="37">
        <f t="shared" si="252"/>
        <v>0.1</v>
      </c>
      <c r="DR140" s="35">
        <f>'Indicator Data'!AJ143</f>
        <v>0</v>
      </c>
      <c r="DS140" s="35">
        <f>'Indicator Data'!AK143</f>
        <v>0</v>
      </c>
      <c r="DT140" s="37">
        <f t="shared" si="253"/>
        <v>0</v>
      </c>
      <c r="DU140" s="38">
        <f t="shared" si="254"/>
        <v>0.1</v>
      </c>
      <c r="DV140" s="13"/>
      <c r="DW140" s="83"/>
    </row>
    <row r="141" spans="1:127" s="2" customFormat="1" x14ac:dyDescent="0.3">
      <c r="A141" s="98" t="str">
        <f>'Indicator Data'!A144</f>
        <v>Portugal</v>
      </c>
      <c r="B141" s="39" t="str">
        <f>'Indicator Data'!B144</f>
        <v>PRT</v>
      </c>
      <c r="C141" s="35">
        <f>ROUND(IF('Indicator Data'!C144=0,0.1,IF(LOG('Indicator Data'!C144)&gt;C$195,10,IF(LOG('Indicator Data'!C144)&lt;C$194,0,10-(C$195-LOG('Indicator Data'!C144))/(C$195-C$194)*10))),1)</f>
        <v>7.4</v>
      </c>
      <c r="D141" s="35">
        <f>ROUND(IF('Indicator Data'!D144=0,0.1,IF(LOG('Indicator Data'!D144)&gt;D$195,10,IF(LOG('Indicator Data'!D144)&lt;D$194,0,10-(D$195-LOG('Indicator Data'!D144))/(D$195-D$194)*10))),1)</f>
        <v>0.1</v>
      </c>
      <c r="E141" s="35">
        <f t="shared" si="214"/>
        <v>4.7</v>
      </c>
      <c r="F141" s="35">
        <f>IF('Indicator Data'!E144="No data",0.1,(ROUND(IF('Indicator Data'!E144=0,0,IF(LOG('Indicator Data'!E144)&gt;F$195,10,IF(LOG('Indicator Data'!E144)&lt;F$194,0,10-(F$195-LOG('Indicator Data'!E144))/(F$195-F$194)*10))),1)))</f>
        <v>5.6</v>
      </c>
      <c r="G141" s="35">
        <f>ROUND(IF('Indicator Data'!F144=0,0,IF(LOG('Indicator Data'!F144)&gt;G$195,10,IF(LOG('Indicator Data'!F144)&lt;G$194,0,10-(G$195-LOG('Indicator Data'!F144))/(G$195-G$194)*10))),1)</f>
        <v>5.8</v>
      </c>
      <c r="H141" s="35">
        <f>ROUND(IF('Indicator Data'!G144=0,0,IF(LOG('Indicator Data'!G144)&gt;H$195,10,IF(LOG('Indicator Data'!G144)&lt;H$194,0,10-(H$195-LOG('Indicator Data'!G144))/(H$195-H$194)*10))),1)</f>
        <v>1.7</v>
      </c>
      <c r="I141" s="35">
        <f>ROUND(IF('Indicator Data'!H144=0,0,IF(LOG('Indicator Data'!H144)&gt;I$195,10,IF(LOG('Indicator Data'!H144)&lt;I$194,0,10-(I$195-LOG('Indicator Data'!H144))/(I$195-I$194)*10))),1)</f>
        <v>0</v>
      </c>
      <c r="J141" s="35">
        <f t="shared" si="215"/>
        <v>0.9</v>
      </c>
      <c r="K141" s="35">
        <f>ROUND(IF('Indicator Data'!I144=0,0,IF(LOG('Indicator Data'!I144)&gt;K$195,10,IF(LOG('Indicator Data'!I144)&lt;K$194,0,10-(K$195-LOG('Indicator Data'!I144))/(K$195-K$194)*10))),1)</f>
        <v>0</v>
      </c>
      <c r="L141" s="35">
        <f t="shared" si="216"/>
        <v>0.5</v>
      </c>
      <c r="M141" s="35">
        <f>ROUND(IF('Indicator Data'!J144=0,0,IF(LOG('Indicator Data'!J144)&gt;M$195,10,IF(LOG('Indicator Data'!J144)&lt;M$194,0,10-(M$195-LOG('Indicator Data'!J144))/(M$195-M$194)*10))),1)</f>
        <v>0</v>
      </c>
      <c r="N141" s="36">
        <f>'Indicator Data'!C144/'Indicator Data'!$CC144</f>
        <v>8.9508333081330673E-4</v>
      </c>
      <c r="O141" s="36">
        <f>'Indicator Data'!D144/'Indicator Data'!$CC144</f>
        <v>0</v>
      </c>
      <c r="P141" s="36">
        <f>IF(F141=0.1,"x",'Indicator Data'!E144/'Indicator Data'!$CC144)</f>
        <v>1.683254904370381E-3</v>
      </c>
      <c r="Q141" s="36">
        <f>'Indicator Data'!F144/'Indicator Data'!$CC144</f>
        <v>3.06392723709004E-6</v>
      </c>
      <c r="R141" s="36">
        <f>'Indicator Data'!G144/'Indicator Data'!$CC144</f>
        <v>4.5391655962146966E-5</v>
      </c>
      <c r="S141" s="36">
        <f>'Indicator Data'!H144/'Indicator Data'!$CC144</f>
        <v>0</v>
      </c>
      <c r="T141" s="36">
        <f>'Indicator Data'!I144/'Indicator Data'!$CC144</f>
        <v>0</v>
      </c>
      <c r="U141" s="36">
        <f>'Indicator Data'!J144/'Indicator Data'!$CC144</f>
        <v>0</v>
      </c>
      <c r="V141" s="35">
        <f t="shared" si="217"/>
        <v>4.5</v>
      </c>
      <c r="W141" s="35">
        <f t="shared" si="218"/>
        <v>0</v>
      </c>
      <c r="X141" s="35">
        <f t="shared" si="219"/>
        <v>2.5</v>
      </c>
      <c r="Y141" s="35">
        <f t="shared" si="220"/>
        <v>1.1000000000000001</v>
      </c>
      <c r="Z141" s="35">
        <f t="shared" si="221"/>
        <v>6.6</v>
      </c>
      <c r="AA141" s="35">
        <f t="shared" si="222"/>
        <v>0</v>
      </c>
      <c r="AB141" s="35">
        <f t="shared" si="223"/>
        <v>0</v>
      </c>
      <c r="AC141" s="35">
        <f t="shared" si="224"/>
        <v>0</v>
      </c>
      <c r="AD141" s="35">
        <f t="shared" si="225"/>
        <v>0</v>
      </c>
      <c r="AE141" s="35">
        <f t="shared" si="226"/>
        <v>0</v>
      </c>
      <c r="AF141" s="35">
        <f t="shared" si="227"/>
        <v>0</v>
      </c>
      <c r="AG141" s="35">
        <f>ROUND(IF('Indicator Data'!K144=0,0,IF('Indicator Data'!K144&gt;AG$195,10,IF('Indicator Data'!K144&lt;AG$194,0,10-(AG$195-'Indicator Data'!K144)/(AG$195-AG$194)*10))),1)</f>
        <v>1.9</v>
      </c>
      <c r="AH141" s="35">
        <f t="shared" si="228"/>
        <v>6</v>
      </c>
      <c r="AI141" s="35">
        <f t="shared" si="229"/>
        <v>0.1</v>
      </c>
      <c r="AJ141" s="35">
        <f t="shared" si="230"/>
        <v>0.9</v>
      </c>
      <c r="AK141" s="35">
        <f t="shared" si="231"/>
        <v>0</v>
      </c>
      <c r="AL141" s="35">
        <f t="shared" si="232"/>
        <v>0.5</v>
      </c>
      <c r="AM141" s="35">
        <f t="shared" si="233"/>
        <v>0</v>
      </c>
      <c r="AN141" s="35">
        <f t="shared" si="234"/>
        <v>0</v>
      </c>
      <c r="AO141" s="143">
        <f t="shared" si="235"/>
        <v>3.7</v>
      </c>
      <c r="AP141" s="143">
        <f t="shared" si="255"/>
        <v>3.7</v>
      </c>
      <c r="AQ141" s="143">
        <f t="shared" si="236"/>
        <v>6.2</v>
      </c>
      <c r="AR141" s="143">
        <f t="shared" si="237"/>
        <v>0.3</v>
      </c>
      <c r="AS141" s="35">
        <f t="shared" si="238"/>
        <v>1</v>
      </c>
      <c r="AT141" s="35">
        <f>IF('Indicator Data'!L144="No data","x",IF('Indicator Data'!CD144&lt;1000,"x",ROUND((IF('Indicator Data'!L144&gt;AT$195,10,IF('Indicator Data'!L144&lt;AT$194,0,10-(AT$195-'Indicator Data'!L144)/(AT$195-AT$194)*10))),1)))</f>
        <v>5.6</v>
      </c>
      <c r="AU141" s="143">
        <f t="shared" si="239"/>
        <v>3.3</v>
      </c>
      <c r="AV141" s="35">
        <f>IF('Indicator Data'!M144="No data","x",ROUND(IF('Indicator Data'!M144=0,0,IF(LOG('Indicator Data'!M144)&gt;AV$195,10,IF(LOG('Indicator Data'!M144)&lt;AV$194,0,10-(AV$195-LOG('Indicator Data'!M144))/(AV$195-AV$194)*10))),1))</f>
        <v>0</v>
      </c>
      <c r="AW141" s="36">
        <f>IF(AV141="x","x",'Indicator Data'!M144/'Indicator Data'!$CC144)</f>
        <v>0</v>
      </c>
      <c r="AX141" s="35">
        <f t="shared" si="256"/>
        <v>0</v>
      </c>
      <c r="AY141" s="35">
        <f t="shared" si="257"/>
        <v>0</v>
      </c>
      <c r="AZ141" s="35" t="str">
        <f>IF('Indicator Data'!N144="No data","x",ROUND(IF('Indicator Data'!N144=0,0,IF(LOG('Indicator Data'!N144)&gt;AZ$195,10,IF(LOG('Indicator Data'!N144)&lt;AZ$194,0,10-(AZ$195-LOG('Indicator Data'!N144))/(AZ$195-AZ$194)*10))),1))</f>
        <v>x</v>
      </c>
      <c r="BA141" s="36" t="str">
        <f>IF(AZ141="x","x",'Indicator Data'!N144/'Indicator Data'!$CC144)</f>
        <v>x</v>
      </c>
      <c r="BB141" s="35" t="str">
        <f t="shared" si="258"/>
        <v>x</v>
      </c>
      <c r="BC141" s="35" t="str">
        <f t="shared" si="259"/>
        <v>x</v>
      </c>
      <c r="BD141" s="35" t="str">
        <f>IF('Indicator Data'!O144="No data","x",ROUND(IF('Indicator Data'!O144=0,0,IF(LOG('Indicator Data'!O144)&gt;BD$195,10,IF(LOG('Indicator Data'!O144)&lt;BD$194,0,10-(BD$195-LOG('Indicator Data'!O144))/(BD$195-BD$194)*10))),1))</f>
        <v>x</v>
      </c>
      <c r="BE141" s="36" t="str">
        <f>IF(BD141="x","x",'Indicator Data'!O144/'Indicator Data'!$CC144)</f>
        <v>x</v>
      </c>
      <c r="BF141" s="35" t="str">
        <f t="shared" si="260"/>
        <v>x</v>
      </c>
      <c r="BG141" s="35" t="str">
        <f t="shared" si="261"/>
        <v>x</v>
      </c>
      <c r="BH141" s="35" t="str">
        <f>IF('Indicator Data'!P144="No data","x",ROUND(IF('Indicator Data'!P144=0,0,IF(LOG('Indicator Data'!P144)&gt;BH$195,10,IF(LOG('Indicator Data'!P144)&lt;BH$194,0,10-(BH$195-LOG('Indicator Data'!P144))/(BH$195-BH$194)*10))),1))</f>
        <v>x</v>
      </c>
      <c r="BI141" s="36" t="str">
        <f>IF(BH141="x","x",'Indicator Data'!P144/'Indicator Data'!$CC144)</f>
        <v>x</v>
      </c>
      <c r="BJ141" s="35" t="str">
        <f t="shared" si="262"/>
        <v>x</v>
      </c>
      <c r="BK141" s="35" t="str">
        <f t="shared" si="263"/>
        <v>x</v>
      </c>
      <c r="BL141" s="35">
        <f t="shared" si="264"/>
        <v>0</v>
      </c>
      <c r="BM141" s="35">
        <f>ROUND(IF('Indicator Data'!Q144=0,0,IF(LOG('Indicator Data'!Q144)&gt;BM$195,10,IF(LOG('Indicator Data'!Q144)&lt;BM$194,0,10-(BM$195-LOG('Indicator Data'!Q144))/(BM$195-BM$194)*10))),1)</f>
        <v>0</v>
      </c>
      <c r="BN141" s="35">
        <f>ROUND(IF('Indicator Data'!R144=0,0,IF(LOG('Indicator Data'!R144)&gt;BN$195,10,IF(LOG('Indicator Data'!R144)&lt;BN$194,0,10-(BN$195-LOG('Indicator Data'!R144))/(BN$195-BN$194)*10))),1)</f>
        <v>0</v>
      </c>
      <c r="BO141" s="35">
        <f t="shared" si="265"/>
        <v>0</v>
      </c>
      <c r="BP141" s="36">
        <f>'Indicator Data'!Q144/'Indicator Data'!$CC144</f>
        <v>0</v>
      </c>
      <c r="BQ141" s="36">
        <f>'Indicator Data'!R144/'Indicator Data'!$CC144</f>
        <v>0</v>
      </c>
      <c r="BR141" s="35">
        <f t="shared" si="240"/>
        <v>0</v>
      </c>
      <c r="BS141" s="35">
        <f t="shared" si="241"/>
        <v>0</v>
      </c>
      <c r="BT141" s="35">
        <f t="shared" si="242"/>
        <v>0</v>
      </c>
      <c r="BU141" s="35">
        <f t="shared" si="266"/>
        <v>0</v>
      </c>
      <c r="BV141" s="35">
        <f>ROUND(IF('Indicator Data'!S144=0,0,IF(LOG('Indicator Data'!S144)&gt;BV$195,10,IF(LOG('Indicator Data'!S144)&lt;BV$194,0,10-(BV$195-LOG('Indicator Data'!S144))/(BV$195-BV$194)*10))),1)</f>
        <v>0</v>
      </c>
      <c r="BW141" s="35">
        <f>ROUND(IF('Indicator Data'!T144=0,0,IF(LOG('Indicator Data'!T144)&gt;BW$195,10,IF(LOG('Indicator Data'!T144)&lt;BW$194,0,10-(BW$195-LOG('Indicator Data'!T144))/(BW$195-BW$194)*10))),1)</f>
        <v>0</v>
      </c>
      <c r="BX141" s="35">
        <f t="shared" si="267"/>
        <v>0</v>
      </c>
      <c r="BY141" s="36">
        <f>'Indicator Data'!S144/'Indicator Data'!$CC144</f>
        <v>0</v>
      </c>
      <c r="BZ141" s="36">
        <f>'Indicator Data'!T144/'Indicator Data'!$CC144</f>
        <v>0</v>
      </c>
      <c r="CA141" s="35">
        <f t="shared" si="243"/>
        <v>0</v>
      </c>
      <c r="CB141" s="35">
        <f t="shared" si="244"/>
        <v>0</v>
      </c>
      <c r="CC141" s="35">
        <f t="shared" si="268"/>
        <v>0</v>
      </c>
      <c r="CD141" s="35">
        <f t="shared" si="269"/>
        <v>0</v>
      </c>
      <c r="CE141" s="35">
        <f t="shared" si="270"/>
        <v>0</v>
      </c>
      <c r="CF141" s="35">
        <f>ROUND(IF('Indicator Data'!U144=0,0,IF(LOG('Indicator Data'!U144)&gt;CF$195,10,IF(LOG('Indicator Data'!U144)&lt;CF$194,0,10-(CF$195-LOG('Indicator Data'!U144))/(CF$195-CF$194)*10))),1)</f>
        <v>0</v>
      </c>
      <c r="CG141" s="36">
        <f>'Indicator Data'!U144/'Indicator Data'!$CC144</f>
        <v>0</v>
      </c>
      <c r="CH141" s="35">
        <f t="shared" si="245"/>
        <v>0</v>
      </c>
      <c r="CI141" s="35">
        <f t="shared" si="271"/>
        <v>0</v>
      </c>
      <c r="CJ141" s="35">
        <f>ROUND(IF('Indicator Data'!V144=0,0,IF(LOG('Indicator Data'!V144)&gt;CJ$195,10,IF(LOG('Indicator Data'!V144)&lt;CJ$194,0,10-(CJ$195-LOG('Indicator Data'!V144))/(CJ$195-CJ$194)*10))),1)</f>
        <v>7.2</v>
      </c>
      <c r="CK141" s="36">
        <f>IF('Indicator Data'!V144/'Indicator Data'!$CC144&gt;1,1,'Indicator Data'!V144/'Indicator Data'!$CC144)</f>
        <v>0.10527835673449545</v>
      </c>
      <c r="CL141" s="35">
        <f t="shared" si="246"/>
        <v>1.1000000000000001</v>
      </c>
      <c r="CM141" s="35">
        <f t="shared" si="272"/>
        <v>4.9000000000000004</v>
      </c>
      <c r="CN141" s="35">
        <f>ROUND(IF('Indicator Data'!W144=0,0,IF(LOG('Indicator Data'!W144)&gt;CN$195,10,IF(LOG('Indicator Data'!W144)&lt;CN$194,0,10-(CN$195-LOG('Indicator Data'!W144))/(CN$195-CN$194)*10))),1)</f>
        <v>6.4</v>
      </c>
      <c r="CO141" s="36">
        <f>'Indicator Data'!W144/'Indicator Data'!$CC144</f>
        <v>2.8363698115250965E-2</v>
      </c>
      <c r="CP141" s="35">
        <f t="shared" si="247"/>
        <v>0.3</v>
      </c>
      <c r="CQ141" s="35">
        <f t="shared" si="273"/>
        <v>4</v>
      </c>
      <c r="CR141" s="35">
        <f t="shared" si="248"/>
        <v>2.5</v>
      </c>
      <c r="CS141" s="35">
        <f>IF('Indicator Data'!BS144="No data","x",ROUND(IF('Indicator Data'!BS144&gt;CS$195,0,IF('Indicator Data'!BS144&lt;CS$194,10,(CS$195-'Indicator Data'!BS144)/(CS$195-CS$194)*10)),1))</f>
        <v>0</v>
      </c>
      <c r="CT141" s="35">
        <f>IF('Indicator Data'!BT144="No data","x",ROUND(IF('Indicator Data'!BT144&gt;CT$195,0,IF('Indicator Data'!BT144&lt;CT$194,10,(CT$195-'Indicator Data'!BT144)/(CT$195-CT$194)*10)),1))</f>
        <v>0</v>
      </c>
      <c r="CU141" s="35" t="str">
        <f>IF('Indicator Data'!AC144="No data","x",ROUND(IF('Indicator Data'!AC144&gt;CU$195,0,IF('Indicator Data'!AC144&lt;CU$194,10,(CU$195-'Indicator Data'!AC144)/(CU$195-CU$194)*10)),1))</f>
        <v>x</v>
      </c>
      <c r="CV141" s="35">
        <f t="shared" si="249"/>
        <v>0</v>
      </c>
      <c r="CW141" s="35">
        <f>IF('Indicator Data'!X144="No data","x",ROUND(IF(LOG('Indicator Data'!X144)&gt;CW$195,10,IF(LOG('Indicator Data'!X144)&lt;CW$194,0,10-(CW$195-LOG('Indicator Data'!X144))/(CW$195-CW$194)*10)),1))</f>
        <v>6.8</v>
      </c>
      <c r="CX141" s="35">
        <f>IF('Indicator Data'!Y144="No data","x",ROUND(IF('Indicator Data'!Y144&gt;CX$195,10,IF('Indicator Data'!Y144&lt;CX$194,0,10-(CX$195-'Indicator Data'!Y144)/(CX$195-CX$194)*10)),1))</f>
        <v>1.7</v>
      </c>
      <c r="CY141" s="35">
        <f>IF('Indicator Data'!Z144="No data","x",ROUND(IF('Indicator Data'!Z144&gt;CY$195,10,IF('Indicator Data'!Z144&lt;CY$194,0,10-(CY$195-'Indicator Data'!Z144)/(CY$195-CY$194)*10)),1))</f>
        <v>6.6</v>
      </c>
      <c r="CZ141" s="35">
        <f>IF('Indicator Data'!AA144="No data","x",ROUND(IF('Indicator Data'!AA144&gt;CZ$195,10,IF('Indicator Data'!AA144&lt;CZ$194,0,10-(CZ$195-'Indicator Data'!AA144)/(CZ$195-CZ$194)*10)),1))</f>
        <v>1.6</v>
      </c>
      <c r="DA141" s="35">
        <f t="shared" si="274"/>
        <v>4.2</v>
      </c>
      <c r="DB141" s="35">
        <f t="shared" si="275"/>
        <v>2.8</v>
      </c>
      <c r="DC141" s="35">
        <f>IF('Indicator Data'!AF144="No data","x",ROUND(IF('Indicator Data'!AF144&gt;DC$195,10,IF('Indicator Data'!AF144&lt;DC$194,0,10-(DC$195-'Indicator Data'!AF144)/(DC$195-DC$194)*10)),1))</f>
        <v>0.4</v>
      </c>
      <c r="DD141" s="35">
        <f>IF('Indicator Data'!AG144="No data","x",ROUND(IF('Indicator Data'!AG144&gt;DD$195,10,IF('Indicator Data'!AG144&lt;DD$194,0,10-(DD$195-'Indicator Data'!AG144)/(DD$195-DD$194)*10)),1))</f>
        <v>0</v>
      </c>
      <c r="DE141" s="35">
        <f t="shared" si="276"/>
        <v>2.9</v>
      </c>
      <c r="DF141" s="35">
        <f>IF('Indicator Data'!AB144="No data","x",ROUND(IF('Indicator Data'!AB144&gt;DF$195,10,IF('Indicator Data'!AB144&lt;DF$194,0,10-(DF$195-'Indicator Data'!AB144)/(DF$195-DF$194)*10)),1))</f>
        <v>0</v>
      </c>
      <c r="DG141" s="35">
        <f t="shared" si="277"/>
        <v>0</v>
      </c>
      <c r="DH141" s="144">
        <f>IF('Indicator Data'!AD144="No data","x",'Indicator Data'!AD144/'Indicator Data'!$CB144)</f>
        <v>6.1627739229929823E-4</v>
      </c>
      <c r="DI141" s="35">
        <f t="shared" si="278"/>
        <v>3.8</v>
      </c>
      <c r="DJ141" s="35">
        <f>IF('Indicator Data'!AE144="No data","x",ROUND(IF('Indicator Data'!AE144&gt;DJ$195,0,IF('Indicator Data'!AE144&lt;DJ$194,10,(DJ$195-'Indicator Data'!AE144)/(DJ$195-DJ$194)*10)),1))</f>
        <v>0</v>
      </c>
      <c r="DK141" s="35">
        <f t="shared" si="279"/>
        <v>1.9</v>
      </c>
      <c r="DL141" s="35">
        <f t="shared" si="280"/>
        <v>1.6</v>
      </c>
      <c r="DM141" s="37">
        <f t="shared" si="250"/>
        <v>1.8</v>
      </c>
      <c r="DN141" s="38">
        <f t="shared" si="251"/>
        <v>3.4</v>
      </c>
      <c r="DO141" s="35">
        <f>ROUND(IF('Indicator Data'!AH144=0,0,IF('Indicator Data'!AH144&gt;DO$195,10,IF('Indicator Data'!AH144&lt;DO$194,0,10-(DO$195-'Indicator Data'!AH144)/(DO$195-DO$194)*10))),1)</f>
        <v>0</v>
      </c>
      <c r="DP141" s="35">
        <f>ROUND(IF('Indicator Data'!AI144=0,0,IF(LOG('Indicator Data'!AI144)&gt;LOG(DP$195),10,IF(LOG('Indicator Data'!AI144)&lt;LOG(DP$194),0,10-(LOG(DP$195)-LOG('Indicator Data'!AI144))/(LOG(DP$195)-LOG(DP$194))*10))),1)</f>
        <v>0</v>
      </c>
      <c r="DQ141" s="37">
        <f t="shared" si="252"/>
        <v>0</v>
      </c>
      <c r="DR141" s="35">
        <f>'Indicator Data'!AJ144</f>
        <v>0</v>
      </c>
      <c r="DS141" s="35">
        <f>'Indicator Data'!AK144</f>
        <v>0</v>
      </c>
      <c r="DT141" s="37">
        <f t="shared" si="253"/>
        <v>0</v>
      </c>
      <c r="DU141" s="38">
        <f t="shared" si="254"/>
        <v>0</v>
      </c>
      <c r="DV141" s="13"/>
      <c r="DW141" s="83"/>
    </row>
    <row r="142" spans="1:127" s="2" customFormat="1" x14ac:dyDescent="0.3">
      <c r="A142" s="98" t="str">
        <f>'Indicator Data'!A145</f>
        <v>Qatar</v>
      </c>
      <c r="B142" s="39" t="str">
        <f>'Indicator Data'!B145</f>
        <v>QAT</v>
      </c>
      <c r="C142" s="35">
        <f>ROUND(IF('Indicator Data'!C145=0,0.1,IF(LOG('Indicator Data'!C145)&gt;C$195,10,IF(LOG('Indicator Data'!C145)&lt;C$194,0,10-(C$195-LOG('Indicator Data'!C145))/(C$195-C$194)*10))),1)</f>
        <v>0.1</v>
      </c>
      <c r="D142" s="35">
        <f>ROUND(IF('Indicator Data'!D145=0,0.1,IF(LOG('Indicator Data'!D145)&gt;D$195,10,IF(LOG('Indicator Data'!D145)&lt;D$194,0,10-(D$195-LOG('Indicator Data'!D145))/(D$195-D$194)*10))),1)</f>
        <v>0.1</v>
      </c>
      <c r="E142" s="35">
        <f t="shared" si="214"/>
        <v>0.1</v>
      </c>
      <c r="F142" s="35">
        <f>IF('Indicator Data'!E145="No data",0.1,(ROUND(IF('Indicator Data'!E145=0,0,IF(LOG('Indicator Data'!E145)&gt;F$195,10,IF(LOG('Indicator Data'!E145)&lt;F$194,0,10-(F$195-LOG('Indicator Data'!E145))/(F$195-F$194)*10))),1)))</f>
        <v>0</v>
      </c>
      <c r="G142" s="35">
        <f>ROUND(IF('Indicator Data'!F145=0,0,IF(LOG('Indicator Data'!F145)&gt;G$195,10,IF(LOG('Indicator Data'!F145)&lt;G$194,0,10-(G$195-LOG('Indicator Data'!F145))/(G$195-G$194)*10))),1)</f>
        <v>1.2</v>
      </c>
      <c r="H142" s="35">
        <f>ROUND(IF('Indicator Data'!G145=0,0,IF(LOG('Indicator Data'!G145)&gt;H$195,10,IF(LOG('Indicator Data'!G145)&lt;H$194,0,10-(H$195-LOG('Indicator Data'!G145))/(H$195-H$194)*10))),1)</f>
        <v>0</v>
      </c>
      <c r="I142" s="35">
        <f>ROUND(IF('Indicator Data'!H145=0,0,IF(LOG('Indicator Data'!H145)&gt;I$195,10,IF(LOG('Indicator Data'!H145)&lt;I$194,0,10-(I$195-LOG('Indicator Data'!H145))/(I$195-I$194)*10))),1)</f>
        <v>0</v>
      </c>
      <c r="J142" s="35">
        <f t="shared" si="215"/>
        <v>0</v>
      </c>
      <c r="K142" s="35">
        <f>ROUND(IF('Indicator Data'!I145=0,0,IF(LOG('Indicator Data'!I145)&gt;K$195,10,IF(LOG('Indicator Data'!I145)&lt;K$194,0,10-(K$195-LOG('Indicator Data'!I145))/(K$195-K$194)*10))),1)</f>
        <v>0</v>
      </c>
      <c r="L142" s="35">
        <f t="shared" si="216"/>
        <v>0</v>
      </c>
      <c r="M142" s="35">
        <f>ROUND(IF('Indicator Data'!J145=0,0,IF(LOG('Indicator Data'!J145)&gt;M$195,10,IF(LOG('Indicator Data'!J145)&lt;M$194,0,10-(M$195-LOG('Indicator Data'!J145))/(M$195-M$194)*10))),1)</f>
        <v>0</v>
      </c>
      <c r="N142" s="36">
        <f>'Indicator Data'!C145/'Indicator Data'!$CC145</f>
        <v>0</v>
      </c>
      <c r="O142" s="36">
        <f>'Indicator Data'!D145/'Indicator Data'!$CC145</f>
        <v>0</v>
      </c>
      <c r="P142" s="36">
        <f>IF(F142=0.1,"x",'Indicator Data'!E145/'Indicator Data'!$CC145)</f>
        <v>5.3337798456045225E-6</v>
      </c>
      <c r="Q142" s="36">
        <f>'Indicator Data'!F145/'Indicator Data'!$CC145</f>
        <v>2.5038071281600506E-8</v>
      </c>
      <c r="R142" s="36">
        <f>'Indicator Data'!G145/'Indicator Data'!$CC145</f>
        <v>0</v>
      </c>
      <c r="S142" s="36">
        <f>'Indicator Data'!H145/'Indicator Data'!$CC145</f>
        <v>0</v>
      </c>
      <c r="T142" s="36">
        <f>'Indicator Data'!I145/'Indicator Data'!$CC145</f>
        <v>0</v>
      </c>
      <c r="U142" s="36">
        <f>'Indicator Data'!J145/'Indicator Data'!$CC145</f>
        <v>0</v>
      </c>
      <c r="V142" s="35">
        <f t="shared" si="217"/>
        <v>0</v>
      </c>
      <c r="W142" s="35">
        <f t="shared" si="218"/>
        <v>0</v>
      </c>
      <c r="X142" s="35">
        <f t="shared" si="219"/>
        <v>0</v>
      </c>
      <c r="Y142" s="35">
        <f t="shared" si="220"/>
        <v>0</v>
      </c>
      <c r="Z142" s="35">
        <f t="shared" si="221"/>
        <v>2</v>
      </c>
      <c r="AA142" s="35">
        <f t="shared" si="222"/>
        <v>0</v>
      </c>
      <c r="AB142" s="35">
        <f t="shared" si="223"/>
        <v>0</v>
      </c>
      <c r="AC142" s="35">
        <f t="shared" si="224"/>
        <v>0</v>
      </c>
      <c r="AD142" s="35">
        <f t="shared" si="225"/>
        <v>0</v>
      </c>
      <c r="AE142" s="35">
        <f t="shared" si="226"/>
        <v>0</v>
      </c>
      <c r="AF142" s="35">
        <f t="shared" si="227"/>
        <v>0</v>
      </c>
      <c r="AG142" s="35">
        <f>ROUND(IF('Indicator Data'!K145=0,0,IF('Indicator Data'!K145&gt;AG$195,10,IF('Indicator Data'!K145&lt;AG$194,0,10-(AG$195-'Indicator Data'!K145)/(AG$195-AG$194)*10))),1)</f>
        <v>0</v>
      </c>
      <c r="AH142" s="35">
        <f t="shared" si="228"/>
        <v>0.1</v>
      </c>
      <c r="AI142" s="35">
        <f t="shared" si="229"/>
        <v>0.1</v>
      </c>
      <c r="AJ142" s="35">
        <f t="shared" si="230"/>
        <v>0</v>
      </c>
      <c r="AK142" s="35">
        <f t="shared" si="231"/>
        <v>0</v>
      </c>
      <c r="AL142" s="35">
        <f t="shared" si="232"/>
        <v>0</v>
      </c>
      <c r="AM142" s="35">
        <f t="shared" si="233"/>
        <v>0</v>
      </c>
      <c r="AN142" s="35">
        <f t="shared" si="234"/>
        <v>0</v>
      </c>
      <c r="AO142" s="143">
        <f t="shared" si="235"/>
        <v>0.1</v>
      </c>
      <c r="AP142" s="143">
        <f t="shared" si="255"/>
        <v>0</v>
      </c>
      <c r="AQ142" s="143">
        <f t="shared" si="236"/>
        <v>1.6</v>
      </c>
      <c r="AR142" s="143">
        <f t="shared" si="237"/>
        <v>0</v>
      </c>
      <c r="AS142" s="35">
        <f t="shared" si="238"/>
        <v>0</v>
      </c>
      <c r="AT142" s="35">
        <f>IF('Indicator Data'!L145="No data","x",IF('Indicator Data'!CD145&lt;1000,"x",ROUND((IF('Indicator Data'!L145&gt;AT$195,10,IF('Indicator Data'!L145&lt;AT$194,0,10-(AT$195-'Indicator Data'!L145)/(AT$195-AT$194)*10))),1)))</f>
        <v>7.4</v>
      </c>
      <c r="AU142" s="143">
        <f t="shared" si="239"/>
        <v>3.7</v>
      </c>
      <c r="AV142" s="35">
        <f>IF('Indicator Data'!M145="No data","x",ROUND(IF('Indicator Data'!M145=0,0,IF(LOG('Indicator Data'!M145)&gt;AV$195,10,IF(LOG('Indicator Data'!M145)&lt;AV$194,0,10-(AV$195-LOG('Indicator Data'!M145))/(AV$195-AV$194)*10))),1))</f>
        <v>0</v>
      </c>
      <c r="AW142" s="36">
        <f>IF(AV142="x","x",'Indicator Data'!M145/'Indicator Data'!$CC145)</f>
        <v>0</v>
      </c>
      <c r="AX142" s="35">
        <f t="shared" si="256"/>
        <v>0</v>
      </c>
      <c r="AY142" s="35">
        <f t="shared" si="257"/>
        <v>0</v>
      </c>
      <c r="AZ142" s="35" t="str">
        <f>IF('Indicator Data'!N145="No data","x",ROUND(IF('Indicator Data'!N145=0,0,IF(LOG('Indicator Data'!N145)&gt;AZ$195,10,IF(LOG('Indicator Data'!N145)&lt;AZ$194,0,10-(AZ$195-LOG('Indicator Data'!N145))/(AZ$195-AZ$194)*10))),1))</f>
        <v>x</v>
      </c>
      <c r="BA142" s="36" t="str">
        <f>IF(AZ142="x","x",'Indicator Data'!N145/'Indicator Data'!$CC145)</f>
        <v>x</v>
      </c>
      <c r="BB142" s="35" t="str">
        <f t="shared" si="258"/>
        <v>x</v>
      </c>
      <c r="BC142" s="35" t="str">
        <f t="shared" si="259"/>
        <v>x</v>
      </c>
      <c r="BD142" s="35" t="str">
        <f>IF('Indicator Data'!O145="No data","x",ROUND(IF('Indicator Data'!O145=0,0,IF(LOG('Indicator Data'!O145)&gt;BD$195,10,IF(LOG('Indicator Data'!O145)&lt;BD$194,0,10-(BD$195-LOG('Indicator Data'!O145))/(BD$195-BD$194)*10))),1))</f>
        <v>x</v>
      </c>
      <c r="BE142" s="36" t="str">
        <f>IF(BD142="x","x",'Indicator Data'!O145/'Indicator Data'!$CC145)</f>
        <v>x</v>
      </c>
      <c r="BF142" s="35" t="str">
        <f t="shared" si="260"/>
        <v>x</v>
      </c>
      <c r="BG142" s="35" t="str">
        <f t="shared" si="261"/>
        <v>x</v>
      </c>
      <c r="BH142" s="35" t="str">
        <f>IF('Indicator Data'!P145="No data","x",ROUND(IF('Indicator Data'!P145=0,0,IF(LOG('Indicator Data'!P145)&gt;BH$195,10,IF(LOG('Indicator Data'!P145)&lt;BH$194,0,10-(BH$195-LOG('Indicator Data'!P145))/(BH$195-BH$194)*10))),1))</f>
        <v>x</v>
      </c>
      <c r="BI142" s="36" t="str">
        <f>IF(BH142="x","x",'Indicator Data'!P145/'Indicator Data'!$CC145)</f>
        <v>x</v>
      </c>
      <c r="BJ142" s="35" t="str">
        <f t="shared" si="262"/>
        <v>x</v>
      </c>
      <c r="BK142" s="35" t="str">
        <f t="shared" si="263"/>
        <v>x</v>
      </c>
      <c r="BL142" s="35">
        <f t="shared" si="264"/>
        <v>0</v>
      </c>
      <c r="BM142" s="35">
        <f>ROUND(IF('Indicator Data'!Q145=0,0,IF(LOG('Indicator Data'!Q145)&gt;BM$195,10,IF(LOG('Indicator Data'!Q145)&lt;BM$194,0,10-(BM$195-LOG('Indicator Data'!Q145))/(BM$195-BM$194)*10))),1)</f>
        <v>0</v>
      </c>
      <c r="BN142" s="35">
        <f>ROUND(IF('Indicator Data'!R145=0,0,IF(LOG('Indicator Data'!R145)&gt;BN$195,10,IF(LOG('Indicator Data'!R145)&lt;BN$194,0,10-(BN$195-LOG('Indicator Data'!R145))/(BN$195-BN$194)*10))),1)</f>
        <v>0</v>
      </c>
      <c r="BO142" s="35">
        <f t="shared" si="265"/>
        <v>0</v>
      </c>
      <c r="BP142" s="36">
        <f>'Indicator Data'!Q145/'Indicator Data'!$CC145</f>
        <v>0</v>
      </c>
      <c r="BQ142" s="36">
        <f>'Indicator Data'!R145/'Indicator Data'!$CC145</f>
        <v>0</v>
      </c>
      <c r="BR142" s="35">
        <f t="shared" si="240"/>
        <v>0</v>
      </c>
      <c r="BS142" s="35">
        <f t="shared" si="241"/>
        <v>0</v>
      </c>
      <c r="BT142" s="35">
        <f t="shared" si="242"/>
        <v>0</v>
      </c>
      <c r="BU142" s="35">
        <f t="shared" si="266"/>
        <v>0</v>
      </c>
      <c r="BV142" s="35">
        <f>ROUND(IF('Indicator Data'!S145=0,0,IF(LOG('Indicator Data'!S145)&gt;BV$195,10,IF(LOG('Indicator Data'!S145)&lt;BV$194,0,10-(BV$195-LOG('Indicator Data'!S145))/(BV$195-BV$194)*10))),1)</f>
        <v>0</v>
      </c>
      <c r="BW142" s="35">
        <f>ROUND(IF('Indicator Data'!T145=0,0,IF(LOG('Indicator Data'!T145)&gt;BW$195,10,IF(LOG('Indicator Data'!T145)&lt;BW$194,0,10-(BW$195-LOG('Indicator Data'!T145))/(BW$195-BW$194)*10))),1)</f>
        <v>0</v>
      </c>
      <c r="BX142" s="35">
        <f t="shared" si="267"/>
        <v>0</v>
      </c>
      <c r="BY142" s="36">
        <f>'Indicator Data'!S145/'Indicator Data'!$CC145</f>
        <v>0</v>
      </c>
      <c r="BZ142" s="36">
        <f>'Indicator Data'!T145/'Indicator Data'!$CC145</f>
        <v>0</v>
      </c>
      <c r="CA142" s="35">
        <f t="shared" si="243"/>
        <v>0</v>
      </c>
      <c r="CB142" s="35">
        <f t="shared" si="244"/>
        <v>0</v>
      </c>
      <c r="CC142" s="35">
        <f t="shared" si="268"/>
        <v>0</v>
      </c>
      <c r="CD142" s="35">
        <f t="shared" si="269"/>
        <v>0</v>
      </c>
      <c r="CE142" s="35">
        <f t="shared" si="270"/>
        <v>0</v>
      </c>
      <c r="CF142" s="35">
        <f>ROUND(IF('Indicator Data'!U145=0,0,IF(LOG('Indicator Data'!U145)&gt;CF$195,10,IF(LOG('Indicator Data'!U145)&lt;CF$194,0,10-(CF$195-LOG('Indicator Data'!U145))/(CF$195-CF$194)*10))),1)</f>
        <v>0</v>
      </c>
      <c r="CG142" s="36">
        <f>'Indicator Data'!U145/'Indicator Data'!$CC145</f>
        <v>0</v>
      </c>
      <c r="CH142" s="35">
        <f t="shared" si="245"/>
        <v>0</v>
      </c>
      <c r="CI142" s="35">
        <f t="shared" si="271"/>
        <v>0</v>
      </c>
      <c r="CJ142" s="35">
        <f>ROUND(IF('Indicator Data'!V145=0,0,IF(LOG('Indicator Data'!V145)&gt;CJ$195,10,IF(LOG('Indicator Data'!V145)&lt;CJ$194,0,10-(CJ$195-LOG('Indicator Data'!V145))/(CJ$195-CJ$194)*10))),1)</f>
        <v>7.2</v>
      </c>
      <c r="CK142" s="36">
        <f>IF('Indicator Data'!V145/'Indicator Data'!$CC145&gt;1,1,'Indicator Data'!V145/'Indicator Data'!$CC145)</f>
        <v>0.46022467135743012</v>
      </c>
      <c r="CL142" s="35">
        <f t="shared" si="246"/>
        <v>4.5999999999999996</v>
      </c>
      <c r="CM142" s="35">
        <f t="shared" si="272"/>
        <v>6.1</v>
      </c>
      <c r="CN142" s="35">
        <f>ROUND(IF('Indicator Data'!W145=0,0,IF(LOG('Indicator Data'!W145)&gt;CN$195,10,IF(LOG('Indicator Data'!W145)&lt;CN$194,0,10-(CN$195-LOG('Indicator Data'!W145))/(CN$195-CN$194)*10))),1)</f>
        <v>7</v>
      </c>
      <c r="CO142" s="36">
        <f>'Indicator Data'!W145/'Indicator Data'!$CC145</f>
        <v>0.3301843109500428</v>
      </c>
      <c r="CP142" s="35">
        <f t="shared" si="247"/>
        <v>3.3</v>
      </c>
      <c r="CQ142" s="35">
        <f t="shared" si="273"/>
        <v>5.4</v>
      </c>
      <c r="CR142" s="35">
        <f t="shared" si="248"/>
        <v>3.4</v>
      </c>
      <c r="CS142" s="35">
        <f>IF('Indicator Data'!BS145="No data","x",ROUND(IF('Indicator Data'!BS145&gt;CS$195,0,IF('Indicator Data'!BS145&lt;CS$194,10,(CS$195-'Indicator Data'!BS145)/(CS$195-CS$194)*10)),1))</f>
        <v>0</v>
      </c>
      <c r="CT142" s="35">
        <f>IF('Indicator Data'!BT145="No data","x",ROUND(IF('Indicator Data'!BT145&gt;CT$195,0,IF('Indicator Data'!BT145&lt;CT$194,10,(CT$195-'Indicator Data'!BT145)/(CT$195-CT$194)*10)),1))</f>
        <v>0.1</v>
      </c>
      <c r="CU142" s="35" t="str">
        <f>IF('Indicator Data'!AC145="No data","x",ROUND(IF('Indicator Data'!AC145&gt;CU$195,0,IF('Indicator Data'!AC145&lt;CU$194,10,(CU$195-'Indicator Data'!AC145)/(CU$195-CU$194)*10)),1))</f>
        <v>x</v>
      </c>
      <c r="CV142" s="35">
        <f t="shared" si="249"/>
        <v>0.1</v>
      </c>
      <c r="CW142" s="35">
        <f>IF('Indicator Data'!X145="No data","x",ROUND(IF(LOG('Indicator Data'!X145)&gt;CW$195,10,IF(LOG('Indicator Data'!X145)&lt;CW$194,0,10-(CW$195-LOG('Indicator Data'!X145))/(CW$195-CW$194)*10)),1))</f>
        <v>7.9</v>
      </c>
      <c r="CX142" s="35">
        <f>IF('Indicator Data'!Y145="No data","x",ROUND(IF('Indicator Data'!Y145&gt;CX$195,10,IF('Indicator Data'!Y145&lt;CX$194,0,10-(CX$195-'Indicator Data'!Y145)/(CX$195-CX$194)*10)),1))</f>
        <v>3.7</v>
      </c>
      <c r="CY142" s="35">
        <f>IF('Indicator Data'!Z145="No data","x",ROUND(IF('Indicator Data'!Z145&gt;CY$195,10,IF('Indicator Data'!Z145&lt;CY$194,0,10-(CY$195-'Indicator Data'!Z145)/(CY$195-CY$194)*10)),1))</f>
        <v>9.9</v>
      </c>
      <c r="CZ142" s="35" t="str">
        <f>IF('Indicator Data'!AA145="No data","x",ROUND(IF('Indicator Data'!AA145&gt;CZ$195,10,IF('Indicator Data'!AA145&lt;CZ$194,0,10-(CZ$195-'Indicator Data'!AA145)/(CZ$195-CZ$194)*10)),1))</f>
        <v>x</v>
      </c>
      <c r="DA142" s="35">
        <f t="shared" si="274"/>
        <v>7.2</v>
      </c>
      <c r="DB142" s="35">
        <f t="shared" si="275"/>
        <v>4.8</v>
      </c>
      <c r="DC142" s="35" t="str">
        <f>IF('Indicator Data'!AF145="No data","x",ROUND(IF('Indicator Data'!AF145&gt;DC$195,10,IF('Indicator Data'!AF145&lt;DC$194,0,10-(DC$195-'Indicator Data'!AF145)/(DC$195-DC$194)*10)),1))</f>
        <v>x</v>
      </c>
      <c r="DD142" s="35">
        <f>IF('Indicator Data'!AG145="No data","x",ROUND(IF('Indicator Data'!AG145&gt;DD$195,10,IF('Indicator Data'!AG145&lt;DD$194,0,10-(DD$195-'Indicator Data'!AG145)/(DD$195-DD$194)*10)),1))</f>
        <v>0</v>
      </c>
      <c r="DE142" s="35">
        <f t="shared" si="276"/>
        <v>5.4</v>
      </c>
      <c r="DF142" s="35">
        <f>IF('Indicator Data'!AB145="No data","x",ROUND(IF('Indicator Data'!AB145&gt;DF$195,10,IF('Indicator Data'!AB145&lt;DF$194,0,10-(DF$195-'Indicator Data'!AB145)/(DF$195-DF$194)*10)),1))</f>
        <v>0</v>
      </c>
      <c r="DG142" s="35">
        <f t="shared" si="277"/>
        <v>0</v>
      </c>
      <c r="DH142" s="144">
        <f>IF('Indicator Data'!AD145="No data","x",'Indicator Data'!AD145/'Indicator Data'!$CB145)</f>
        <v>2.7732848326657549E-4</v>
      </c>
      <c r="DI142" s="35">
        <f t="shared" si="278"/>
        <v>7.2</v>
      </c>
      <c r="DJ142" s="35">
        <f>IF('Indicator Data'!AE145="No data","x",ROUND(IF('Indicator Data'!AE145&gt;DJ$195,0,IF('Indicator Data'!AE145&lt;DJ$194,10,(DJ$195-'Indicator Data'!AE145)/(DJ$195-DJ$194)*10)),1))</f>
        <v>0</v>
      </c>
      <c r="DK142" s="35">
        <f t="shared" si="279"/>
        <v>3.6</v>
      </c>
      <c r="DL142" s="35">
        <f t="shared" si="280"/>
        <v>3</v>
      </c>
      <c r="DM142" s="37">
        <f t="shared" si="250"/>
        <v>3</v>
      </c>
      <c r="DN142" s="38">
        <f t="shared" si="251"/>
        <v>1.5</v>
      </c>
      <c r="DO142" s="35">
        <f>ROUND(IF('Indicator Data'!AH145=0,0,IF('Indicator Data'!AH145&gt;DO$195,10,IF('Indicator Data'!AH145&lt;DO$194,0,10-(DO$195-'Indicator Data'!AH145)/(DO$195-DO$194)*10))),1)</f>
        <v>0.1</v>
      </c>
      <c r="DP142" s="35">
        <f>ROUND(IF('Indicator Data'!AI145=0,0,IF(LOG('Indicator Data'!AI145)&gt;LOG(DP$195),10,IF(LOG('Indicator Data'!AI145)&lt;LOG(DP$194),0,10-(LOG(DP$195)-LOG('Indicator Data'!AI145))/(LOG(DP$195)-LOG(DP$194))*10))),1)</f>
        <v>0</v>
      </c>
      <c r="DQ142" s="37">
        <f t="shared" si="252"/>
        <v>0.1</v>
      </c>
      <c r="DR142" s="35">
        <f>'Indicator Data'!AJ145</f>
        <v>0</v>
      </c>
      <c r="DS142" s="35">
        <f>'Indicator Data'!AK145</f>
        <v>0</v>
      </c>
      <c r="DT142" s="37">
        <f t="shared" si="253"/>
        <v>0</v>
      </c>
      <c r="DU142" s="38">
        <f t="shared" si="254"/>
        <v>0.1</v>
      </c>
      <c r="DV142" s="13"/>
      <c r="DW142" s="83"/>
    </row>
    <row r="143" spans="1:127" s="2" customFormat="1" x14ac:dyDescent="0.3">
      <c r="A143" s="98" t="str">
        <f>'Indicator Data'!A146</f>
        <v>Romania</v>
      </c>
      <c r="B143" s="39" t="str">
        <f>'Indicator Data'!B146</f>
        <v>ROU</v>
      </c>
      <c r="C143" s="35">
        <f>ROUND(IF('Indicator Data'!C146=0,0.1,IF(LOG('Indicator Data'!C146)&gt;C$195,10,IF(LOG('Indicator Data'!C146)&lt;C$194,0,10-(C$195-LOG('Indicator Data'!C146))/(C$195-C$194)*10))),1)</f>
        <v>8.9</v>
      </c>
      <c r="D143" s="35">
        <f>ROUND(IF('Indicator Data'!D146=0,0.1,IF(LOG('Indicator Data'!D146)&gt;D$195,10,IF(LOG('Indicator Data'!D146)&lt;D$194,0,10-(D$195-LOG('Indicator Data'!D146))/(D$195-D$194)*10))),1)</f>
        <v>0.1</v>
      </c>
      <c r="E143" s="35">
        <f t="shared" si="214"/>
        <v>6.2</v>
      </c>
      <c r="F143" s="35">
        <f>IF('Indicator Data'!E146="No data",0.1,(ROUND(IF('Indicator Data'!E146=0,0,IF(LOG('Indicator Data'!E146)&gt;F$195,10,IF(LOG('Indicator Data'!E146)&lt;F$194,0,10-(F$195-LOG('Indicator Data'!E146))/(F$195-F$194)*10))),1)))</f>
        <v>8</v>
      </c>
      <c r="G143" s="35">
        <f>ROUND(IF('Indicator Data'!F146=0,0,IF(LOG('Indicator Data'!F146)&gt;G$195,10,IF(LOG('Indicator Data'!F146)&lt;G$194,0,10-(G$195-LOG('Indicator Data'!F146))/(G$195-G$194)*10))),1)</f>
        <v>0</v>
      </c>
      <c r="H143" s="35">
        <f>ROUND(IF('Indicator Data'!G146=0,0,IF(LOG('Indicator Data'!G146)&gt;H$195,10,IF(LOG('Indicator Data'!G146)&lt;H$194,0,10-(H$195-LOG('Indicator Data'!G146))/(H$195-H$194)*10))),1)</f>
        <v>0</v>
      </c>
      <c r="I143" s="35">
        <f>ROUND(IF('Indicator Data'!H146=0,0,IF(LOG('Indicator Data'!H146)&gt;I$195,10,IF(LOG('Indicator Data'!H146)&lt;I$194,0,10-(I$195-LOG('Indicator Data'!H146))/(I$195-I$194)*10))),1)</f>
        <v>0</v>
      </c>
      <c r="J143" s="35">
        <f t="shared" si="215"/>
        <v>0</v>
      </c>
      <c r="K143" s="35">
        <f>ROUND(IF('Indicator Data'!I146=0,0,IF(LOG('Indicator Data'!I146)&gt;K$195,10,IF(LOG('Indicator Data'!I146)&lt;K$194,0,10-(K$195-LOG('Indicator Data'!I146))/(K$195-K$194)*10))),1)</f>
        <v>0</v>
      </c>
      <c r="L143" s="35">
        <f t="shared" si="216"/>
        <v>0</v>
      </c>
      <c r="M143" s="35">
        <f>ROUND(IF('Indicator Data'!J146=0,0,IF(LOG('Indicator Data'!J146)&gt;M$195,10,IF(LOG('Indicator Data'!J146)&lt;M$194,0,10-(M$195-LOG('Indicator Data'!J146))/(M$195-M$194)*10))),1)</f>
        <v>0</v>
      </c>
      <c r="N143" s="36">
        <f>'Indicator Data'!C146/'Indicator Data'!$CC146</f>
        <v>1.9107899743858996E-3</v>
      </c>
      <c r="O143" s="36">
        <f>'Indicator Data'!D146/'Indicator Data'!$CC146</f>
        <v>0</v>
      </c>
      <c r="P143" s="36">
        <f>IF(F143=0.1,"x",'Indicator Data'!E146/'Indicator Data'!$CC146)</f>
        <v>8.4788034151357765E-3</v>
      </c>
      <c r="Q143" s="36">
        <f>'Indicator Data'!F146/'Indicator Data'!$CC146</f>
        <v>0</v>
      </c>
      <c r="R143" s="36">
        <f>'Indicator Data'!G146/'Indicator Data'!$CC146</f>
        <v>0</v>
      </c>
      <c r="S143" s="36">
        <f>'Indicator Data'!H146/'Indicator Data'!$CC146</f>
        <v>0</v>
      </c>
      <c r="T143" s="36">
        <f>'Indicator Data'!I146/'Indicator Data'!$CC146</f>
        <v>0</v>
      </c>
      <c r="U143" s="36">
        <f>'Indicator Data'!J146/'Indicator Data'!$CC146</f>
        <v>0</v>
      </c>
      <c r="V143" s="35">
        <f t="shared" si="217"/>
        <v>9.6</v>
      </c>
      <c r="W143" s="35">
        <f t="shared" si="218"/>
        <v>0</v>
      </c>
      <c r="X143" s="35">
        <f t="shared" si="219"/>
        <v>7</v>
      </c>
      <c r="Y143" s="35">
        <f t="shared" si="220"/>
        <v>5.7</v>
      </c>
      <c r="Z143" s="35">
        <f t="shared" si="221"/>
        <v>0</v>
      </c>
      <c r="AA143" s="35">
        <f t="shared" si="222"/>
        <v>0</v>
      </c>
      <c r="AB143" s="35">
        <f t="shared" si="223"/>
        <v>0</v>
      </c>
      <c r="AC143" s="35">
        <f t="shared" si="224"/>
        <v>0</v>
      </c>
      <c r="AD143" s="35">
        <f t="shared" si="225"/>
        <v>0</v>
      </c>
      <c r="AE143" s="35">
        <f t="shared" si="226"/>
        <v>0</v>
      </c>
      <c r="AF143" s="35">
        <f t="shared" si="227"/>
        <v>0</v>
      </c>
      <c r="AG143" s="35">
        <f>ROUND(IF('Indicator Data'!K146=0,0,IF('Indicator Data'!K146&gt;AG$195,10,IF('Indicator Data'!K146&lt;AG$194,0,10-(AG$195-'Indicator Data'!K146)/(AG$195-AG$194)*10))),1)</f>
        <v>1</v>
      </c>
      <c r="AH143" s="35">
        <f t="shared" si="228"/>
        <v>9.3000000000000007</v>
      </c>
      <c r="AI143" s="35">
        <f t="shared" si="229"/>
        <v>0.1</v>
      </c>
      <c r="AJ143" s="35">
        <f t="shared" si="230"/>
        <v>0</v>
      </c>
      <c r="AK143" s="35">
        <f t="shared" si="231"/>
        <v>0</v>
      </c>
      <c r="AL143" s="35">
        <f t="shared" si="232"/>
        <v>0</v>
      </c>
      <c r="AM143" s="35">
        <f t="shared" si="233"/>
        <v>0</v>
      </c>
      <c r="AN143" s="35">
        <f t="shared" si="234"/>
        <v>0</v>
      </c>
      <c r="AO143" s="143">
        <f t="shared" si="235"/>
        <v>6.6</v>
      </c>
      <c r="AP143" s="143">
        <f t="shared" si="255"/>
        <v>7</v>
      </c>
      <c r="AQ143" s="143">
        <f t="shared" si="236"/>
        <v>0</v>
      </c>
      <c r="AR143" s="143">
        <f t="shared" si="237"/>
        <v>0</v>
      </c>
      <c r="AS143" s="35">
        <f t="shared" si="238"/>
        <v>0.5</v>
      </c>
      <c r="AT143" s="35">
        <f>IF('Indicator Data'!L146="No data","x",IF('Indicator Data'!CD146&lt;1000,"x",ROUND((IF('Indicator Data'!L146&gt;AT$195,10,IF('Indicator Data'!L146&lt;AT$194,0,10-(AT$195-'Indicator Data'!L146)/(AT$195-AT$194)*10))),1)))</f>
        <v>5.6</v>
      </c>
      <c r="AU143" s="143">
        <f t="shared" si="239"/>
        <v>3.1</v>
      </c>
      <c r="AV143" s="35">
        <f>IF('Indicator Data'!M146="No data","x",ROUND(IF('Indicator Data'!M146=0,0,IF(LOG('Indicator Data'!M146)&gt;AV$195,10,IF(LOG('Indicator Data'!M146)&lt;AV$194,0,10-(AV$195-LOG('Indicator Data'!M146))/(AV$195-AV$194)*10))),1))</f>
        <v>8.9</v>
      </c>
      <c r="AW143" s="36">
        <f>IF(AV143="x","x",'Indicator Data'!M146/'Indicator Data'!$CC146)</f>
        <v>0.82301921971443515</v>
      </c>
      <c r="AX143" s="35">
        <f t="shared" si="256"/>
        <v>9.1</v>
      </c>
      <c r="AY143" s="35">
        <f t="shared" si="257"/>
        <v>9</v>
      </c>
      <c r="AZ143" s="35" t="str">
        <f>IF('Indicator Data'!N146="No data","x",ROUND(IF('Indicator Data'!N146=0,0,IF(LOG('Indicator Data'!N146)&gt;AZ$195,10,IF(LOG('Indicator Data'!N146)&lt;AZ$194,0,10-(AZ$195-LOG('Indicator Data'!N146))/(AZ$195-AZ$194)*10))),1))</f>
        <v>x</v>
      </c>
      <c r="BA143" s="36" t="str">
        <f>IF(AZ143="x","x",'Indicator Data'!N146/'Indicator Data'!$CC146)</f>
        <v>x</v>
      </c>
      <c r="BB143" s="35" t="str">
        <f t="shared" si="258"/>
        <v>x</v>
      </c>
      <c r="BC143" s="35" t="str">
        <f t="shared" si="259"/>
        <v>x</v>
      </c>
      <c r="BD143" s="35" t="str">
        <f>IF('Indicator Data'!O146="No data","x",ROUND(IF('Indicator Data'!O146=0,0,IF(LOG('Indicator Data'!O146)&gt;BD$195,10,IF(LOG('Indicator Data'!O146)&lt;BD$194,0,10-(BD$195-LOG('Indicator Data'!O146))/(BD$195-BD$194)*10))),1))</f>
        <v>x</v>
      </c>
      <c r="BE143" s="36" t="str">
        <f>IF(BD143="x","x",'Indicator Data'!O146/'Indicator Data'!$CC146)</f>
        <v>x</v>
      </c>
      <c r="BF143" s="35" t="str">
        <f t="shared" si="260"/>
        <v>x</v>
      </c>
      <c r="BG143" s="35" t="str">
        <f t="shared" si="261"/>
        <v>x</v>
      </c>
      <c r="BH143" s="35" t="str">
        <f>IF('Indicator Data'!P146="No data","x",ROUND(IF('Indicator Data'!P146=0,0,IF(LOG('Indicator Data'!P146)&gt;BH$195,10,IF(LOG('Indicator Data'!P146)&lt;BH$194,0,10-(BH$195-LOG('Indicator Data'!P146))/(BH$195-BH$194)*10))),1))</f>
        <v>x</v>
      </c>
      <c r="BI143" s="36" t="str">
        <f>IF(BH143="x","x",'Indicator Data'!P146/'Indicator Data'!$CC146)</f>
        <v>x</v>
      </c>
      <c r="BJ143" s="35" t="str">
        <f t="shared" si="262"/>
        <v>x</v>
      </c>
      <c r="BK143" s="35" t="str">
        <f t="shared" si="263"/>
        <v>x</v>
      </c>
      <c r="BL143" s="35">
        <f t="shared" si="264"/>
        <v>9</v>
      </c>
      <c r="BM143" s="35">
        <f>ROUND(IF('Indicator Data'!Q146=0,0,IF(LOG('Indicator Data'!Q146)&gt;BM$195,10,IF(LOG('Indicator Data'!Q146)&lt;BM$194,0,10-(BM$195-LOG('Indicator Data'!Q146))/(BM$195-BM$194)*10))),1)</f>
        <v>0</v>
      </c>
      <c r="BN143" s="35">
        <f>ROUND(IF('Indicator Data'!R146=0,0,IF(LOG('Indicator Data'!R146)&gt;BN$195,10,IF(LOG('Indicator Data'!R146)&lt;BN$194,0,10-(BN$195-LOG('Indicator Data'!R146))/(BN$195-BN$194)*10))),1)</f>
        <v>0</v>
      </c>
      <c r="BO143" s="35">
        <f t="shared" si="265"/>
        <v>0</v>
      </c>
      <c r="BP143" s="36">
        <f>'Indicator Data'!Q146/'Indicator Data'!$CC146</f>
        <v>0</v>
      </c>
      <c r="BQ143" s="36">
        <f>'Indicator Data'!R146/'Indicator Data'!$CC146</f>
        <v>0</v>
      </c>
      <c r="BR143" s="35">
        <f t="shared" si="240"/>
        <v>0</v>
      </c>
      <c r="BS143" s="35">
        <f t="shared" si="241"/>
        <v>0</v>
      </c>
      <c r="BT143" s="35">
        <f t="shared" si="242"/>
        <v>0</v>
      </c>
      <c r="BU143" s="35">
        <f t="shared" si="266"/>
        <v>0</v>
      </c>
      <c r="BV143" s="35">
        <f>ROUND(IF('Indicator Data'!S146=0,0,IF(LOG('Indicator Data'!S146)&gt;BV$195,10,IF(LOG('Indicator Data'!S146)&lt;BV$194,0,10-(BV$195-LOG('Indicator Data'!S146))/(BV$195-BV$194)*10))),1)</f>
        <v>0</v>
      </c>
      <c r="BW143" s="35">
        <f>ROUND(IF('Indicator Data'!T146=0,0,IF(LOG('Indicator Data'!T146)&gt;BW$195,10,IF(LOG('Indicator Data'!T146)&lt;BW$194,0,10-(BW$195-LOG('Indicator Data'!T146))/(BW$195-BW$194)*10))),1)</f>
        <v>0</v>
      </c>
      <c r="BX143" s="35">
        <f t="shared" si="267"/>
        <v>0</v>
      </c>
      <c r="BY143" s="36">
        <f>'Indicator Data'!S146/'Indicator Data'!$CC146</f>
        <v>0</v>
      </c>
      <c r="BZ143" s="36">
        <f>'Indicator Data'!T146/'Indicator Data'!$CC146</f>
        <v>0</v>
      </c>
      <c r="CA143" s="35">
        <f t="shared" si="243"/>
        <v>0</v>
      </c>
      <c r="CB143" s="35">
        <f t="shared" si="244"/>
        <v>0</v>
      </c>
      <c r="CC143" s="35">
        <f t="shared" si="268"/>
        <v>0</v>
      </c>
      <c r="CD143" s="35">
        <f t="shared" si="269"/>
        <v>0</v>
      </c>
      <c r="CE143" s="35">
        <f t="shared" si="270"/>
        <v>0</v>
      </c>
      <c r="CF143" s="35">
        <f>ROUND(IF('Indicator Data'!U146=0,0,IF(LOG('Indicator Data'!U146)&gt;CF$195,10,IF(LOG('Indicator Data'!U146)&lt;CF$194,0,10-(CF$195-LOG('Indicator Data'!U146))/(CF$195-CF$194)*10))),1)</f>
        <v>0</v>
      </c>
      <c r="CG143" s="36">
        <f>'Indicator Data'!U146/'Indicator Data'!$CC146</f>
        <v>0</v>
      </c>
      <c r="CH143" s="35">
        <f t="shared" si="245"/>
        <v>0</v>
      </c>
      <c r="CI143" s="35">
        <f t="shared" si="271"/>
        <v>0</v>
      </c>
      <c r="CJ143" s="35">
        <f>ROUND(IF('Indicator Data'!V146=0,0,IF(LOG('Indicator Data'!V146)&gt;CJ$195,10,IF(LOG('Indicator Data'!V146)&lt;CJ$194,0,10-(CJ$195-LOG('Indicator Data'!V146))/(CJ$195-CJ$194)*10))),1)</f>
        <v>0</v>
      </c>
      <c r="CK143" s="36">
        <f>IF('Indicator Data'!V146/'Indicator Data'!$CC146&gt;1,1,'Indicator Data'!V146/'Indicator Data'!$CC146)</f>
        <v>0</v>
      </c>
      <c r="CL143" s="35">
        <f t="shared" si="246"/>
        <v>0</v>
      </c>
      <c r="CM143" s="35">
        <f t="shared" si="272"/>
        <v>0</v>
      </c>
      <c r="CN143" s="35">
        <f>ROUND(IF('Indicator Data'!W146=0,0,IF(LOG('Indicator Data'!W146)&gt;CN$195,10,IF(LOG('Indicator Data'!W146)&lt;CN$194,0,10-(CN$195-LOG('Indicator Data'!W146))/(CN$195-CN$194)*10))),1)</f>
        <v>0</v>
      </c>
      <c r="CO143" s="36">
        <f>'Indicator Data'!W146/'Indicator Data'!$CC146</f>
        <v>0</v>
      </c>
      <c r="CP143" s="35">
        <f t="shared" si="247"/>
        <v>0</v>
      </c>
      <c r="CQ143" s="35">
        <f t="shared" si="273"/>
        <v>0</v>
      </c>
      <c r="CR143" s="35">
        <f t="shared" si="248"/>
        <v>0</v>
      </c>
      <c r="CS143" s="35">
        <f>IF('Indicator Data'!BS146="No data","x",ROUND(IF('Indicator Data'!BS146&gt;CS$195,0,IF('Indicator Data'!BS146&lt;CS$194,10,(CS$195-'Indicator Data'!BS146)/(CS$195-CS$194)*10)),1))</f>
        <v>1.7</v>
      </c>
      <c r="CT143" s="35">
        <f>IF('Indicator Data'!BT146="No data","x",ROUND(IF('Indicator Data'!BT146&gt;CT$195,0,IF('Indicator Data'!BT146&lt;CT$194,10,(CT$195-'Indicator Data'!BT146)/(CT$195-CT$194)*10)),1))</f>
        <v>0</v>
      </c>
      <c r="CU143" s="35" t="str">
        <f>IF('Indicator Data'!AC146="No data","x",ROUND(IF('Indicator Data'!AC146&gt;CU$195,0,IF('Indicator Data'!AC146&lt;CU$194,10,(CU$195-'Indicator Data'!AC146)/(CU$195-CU$194)*10)),1))</f>
        <v>x</v>
      </c>
      <c r="CV143" s="35">
        <f t="shared" si="249"/>
        <v>0.9</v>
      </c>
      <c r="CW143" s="35">
        <f>IF('Indicator Data'!X146="No data","x",ROUND(IF(LOG('Indicator Data'!X146)&gt;CW$195,10,IF(LOG('Indicator Data'!X146)&lt;CW$194,0,10-(CW$195-LOG('Indicator Data'!X146))/(CW$195-CW$194)*10)),1))</f>
        <v>6.4</v>
      </c>
      <c r="CX143" s="35">
        <f>IF('Indicator Data'!Y146="No data","x",ROUND(IF('Indicator Data'!Y146&gt;CX$195,10,IF('Indicator Data'!Y146&lt;CX$194,0,10-(CX$195-'Indicator Data'!Y146)/(CX$195-CX$194)*10)),1))</f>
        <v>0</v>
      </c>
      <c r="CY143" s="35">
        <f>IF('Indicator Data'!Z146="No data","x",ROUND(IF('Indicator Data'!Z146&gt;CY$195,10,IF('Indicator Data'!Z146&lt;CY$194,0,10-(CY$195-'Indicator Data'!Z146)/(CY$195-CY$194)*10)),1))</f>
        <v>5.4</v>
      </c>
      <c r="CZ143" s="35">
        <f>IF('Indicator Data'!AA146="No data","x",ROUND(IF('Indicator Data'!AA146&gt;CZ$195,10,IF('Indicator Data'!AA146&lt;CZ$194,0,10-(CZ$195-'Indicator Data'!AA146)/(CZ$195-CZ$194)*10)),1))</f>
        <v>2.2000000000000002</v>
      </c>
      <c r="DA143" s="35">
        <f t="shared" si="274"/>
        <v>3.5</v>
      </c>
      <c r="DB143" s="35">
        <f t="shared" si="275"/>
        <v>2.6</v>
      </c>
      <c r="DC143" s="35">
        <f>IF('Indicator Data'!AF146="No data","x",ROUND(IF('Indicator Data'!AF146&gt;DC$195,10,IF('Indicator Data'!AF146&lt;DC$194,0,10-(DC$195-'Indicator Data'!AF146)/(DC$195-DC$194)*10)),1))</f>
        <v>1.3</v>
      </c>
      <c r="DD143" s="35">
        <f>IF('Indicator Data'!AG146="No data","x",ROUND(IF('Indicator Data'!AG146&gt;DD$195,10,IF('Indicator Data'!AG146&lt;DD$194,0,10-(DD$195-'Indicator Data'!AG146)/(DD$195-DD$194)*10)),1))</f>
        <v>0</v>
      </c>
      <c r="DE143" s="35">
        <f t="shared" si="276"/>
        <v>2.6</v>
      </c>
      <c r="DF143" s="35">
        <f>IF('Indicator Data'!AB146="No data","x",ROUND(IF('Indicator Data'!AB146&gt;DF$195,10,IF('Indicator Data'!AB146&lt;DF$194,0,10-(DF$195-'Indicator Data'!AB146)/(DF$195-DF$194)*10)),1))</f>
        <v>0</v>
      </c>
      <c r="DG143" s="35">
        <f t="shared" si="277"/>
        <v>0.6</v>
      </c>
      <c r="DH143" s="144">
        <f>IF('Indicator Data'!AD146="No data","x",'Indicator Data'!AD146/'Indicator Data'!$CB146)</f>
        <v>5.9783709908501454E-4</v>
      </c>
      <c r="DI143" s="35">
        <f t="shared" si="278"/>
        <v>4</v>
      </c>
      <c r="DJ143" s="35">
        <f>IF('Indicator Data'!AE146="No data","x",ROUND(IF('Indicator Data'!AE146&gt;DJ$195,0,IF('Indicator Data'!AE146&lt;DJ$194,10,(DJ$195-'Indicator Data'!AE146)/(DJ$195-DJ$194)*10)),1))</f>
        <v>2</v>
      </c>
      <c r="DK143" s="35">
        <f t="shared" si="279"/>
        <v>3</v>
      </c>
      <c r="DL143" s="35">
        <f t="shared" si="280"/>
        <v>2.1</v>
      </c>
      <c r="DM143" s="37">
        <f t="shared" si="250"/>
        <v>4.5999999999999996</v>
      </c>
      <c r="DN143" s="38">
        <f t="shared" si="251"/>
        <v>4.0999999999999996</v>
      </c>
      <c r="DO143" s="35">
        <f>ROUND(IF('Indicator Data'!AH146=0,0,IF('Indicator Data'!AH146&gt;DO$195,10,IF('Indicator Data'!AH146&lt;DO$194,0,10-(DO$195-'Indicator Data'!AH146)/(DO$195-DO$194)*10))),1)</f>
        <v>0.8</v>
      </c>
      <c r="DP143" s="35">
        <f>ROUND(IF('Indicator Data'!AI146=0,0,IF(LOG('Indicator Data'!AI146)&gt;LOG(DP$195),10,IF(LOG('Indicator Data'!AI146)&lt;LOG(DP$194),0,10-(LOG(DP$195)-LOG('Indicator Data'!AI146))/(LOG(DP$195)-LOG(DP$194))*10))),1)</f>
        <v>2.7</v>
      </c>
      <c r="DQ143" s="37">
        <f t="shared" si="252"/>
        <v>1.8</v>
      </c>
      <c r="DR143" s="35">
        <f>'Indicator Data'!AJ146</f>
        <v>0</v>
      </c>
      <c r="DS143" s="35">
        <f>'Indicator Data'!AK146</f>
        <v>0</v>
      </c>
      <c r="DT143" s="37">
        <f t="shared" si="253"/>
        <v>0</v>
      </c>
      <c r="DU143" s="38">
        <f t="shared" si="254"/>
        <v>1.3</v>
      </c>
      <c r="DV143" s="13"/>
      <c r="DW143" s="83"/>
    </row>
    <row r="144" spans="1:127" s="2" customFormat="1" x14ac:dyDescent="0.3">
      <c r="A144" s="98" t="str">
        <f>'Indicator Data'!A147</f>
        <v>Russian Federation</v>
      </c>
      <c r="B144" s="39" t="str">
        <f>'Indicator Data'!B147</f>
        <v>RUS</v>
      </c>
      <c r="C144" s="35">
        <f>ROUND(IF('Indicator Data'!C147=0,0.1,IF(LOG('Indicator Data'!C147)&gt;C$195,10,IF(LOG('Indicator Data'!C147)&lt;C$194,0,10-(C$195-LOG('Indicator Data'!C147))/(C$195-C$194)*10))),1)</f>
        <v>8.3000000000000007</v>
      </c>
      <c r="D144" s="35">
        <f>ROUND(IF('Indicator Data'!D147=0,0.1,IF(LOG('Indicator Data'!D147)&gt;D$195,10,IF(LOG('Indicator Data'!D147)&lt;D$194,0,10-(D$195-LOG('Indicator Data'!D147))/(D$195-D$194)*10))),1)</f>
        <v>6.9</v>
      </c>
      <c r="E144" s="35">
        <f t="shared" si="214"/>
        <v>7.7</v>
      </c>
      <c r="F144" s="35">
        <f>IF('Indicator Data'!E147="No data",0.1,(ROUND(IF('Indicator Data'!E147=0,0,IF(LOG('Indicator Data'!E147)&gt;F$195,10,IF(LOG('Indicator Data'!E147)&lt;F$194,0,10-(F$195-LOG('Indicator Data'!E147))/(F$195-F$194)*10))),1)))</f>
        <v>10</v>
      </c>
      <c r="G144" s="35">
        <f>ROUND(IF('Indicator Data'!F147=0,0,IF(LOG('Indicator Data'!F147)&gt;G$195,10,IF(LOG('Indicator Data'!F147)&lt;G$194,0,10-(G$195-LOG('Indicator Data'!F147))/(G$195-G$194)*10))),1)</f>
        <v>6.2</v>
      </c>
      <c r="H144" s="35">
        <f>ROUND(IF('Indicator Data'!G147=0,0,IF(LOG('Indicator Data'!G147)&gt;H$195,10,IF(LOG('Indicator Data'!G147)&lt;H$194,0,10-(H$195-LOG('Indicator Data'!G147))/(H$195-H$194)*10))),1)</f>
        <v>5.7</v>
      </c>
      <c r="I144" s="35">
        <f>ROUND(IF('Indicator Data'!H147=0,0,IF(LOG('Indicator Data'!H147)&gt;I$195,10,IF(LOG('Indicator Data'!H147)&lt;I$194,0,10-(I$195-LOG('Indicator Data'!H147))/(I$195-I$194)*10))),1)</f>
        <v>6.8</v>
      </c>
      <c r="J144" s="35">
        <f t="shared" si="215"/>
        <v>6.3</v>
      </c>
      <c r="K144" s="35">
        <f>ROUND(IF('Indicator Data'!I147=0,0,IF(LOG('Indicator Data'!I147)&gt;K$195,10,IF(LOG('Indicator Data'!I147)&lt;K$194,0,10-(K$195-LOG('Indicator Data'!I147))/(K$195-K$194)*10))),1)</f>
        <v>6</v>
      </c>
      <c r="L144" s="35">
        <f t="shared" si="216"/>
        <v>6.2</v>
      </c>
      <c r="M144" s="35">
        <f>ROUND(IF('Indicator Data'!J147=0,0,IF(LOG('Indicator Data'!J147)&gt;M$195,10,IF(LOG('Indicator Data'!J147)&lt;M$194,0,10-(M$195-LOG('Indicator Data'!J147))/(M$195-M$194)*10))),1)</f>
        <v>8.6</v>
      </c>
      <c r="N144" s="36">
        <f>'Indicator Data'!C147/'Indicator Data'!$CC147</f>
        <v>1.4964410492981564E-4</v>
      </c>
      <c r="O144" s="36">
        <f>'Indicator Data'!D147/'Indicator Data'!$CC147</f>
        <v>8.0838447512296542E-6</v>
      </c>
      <c r="P144" s="36">
        <f>IF(F144=0.1,"x",'Indicator Data'!E147/'Indicator Data'!$CC147)</f>
        <v>7.0018044529216502E-3</v>
      </c>
      <c r="Q144" s="36">
        <f>'Indicator Data'!F147/'Indicator Data'!$CC147</f>
        <v>3.8890748092891993E-7</v>
      </c>
      <c r="R144" s="36">
        <f>'Indicator Data'!G147/'Indicator Data'!$CC147</f>
        <v>1.3272889751894746E-4</v>
      </c>
      <c r="S144" s="36">
        <f>'Indicator Data'!H147/'Indicator Data'!$CC147</f>
        <v>3.9941852218544871E-6</v>
      </c>
      <c r="T144" s="36">
        <f>'Indicator Data'!I147/'Indicator Data'!$CC147</f>
        <v>6.7459185956850171E-5</v>
      </c>
      <c r="U144" s="36">
        <f>'Indicator Data'!J147/'Indicator Data'!$CC147</f>
        <v>1.991518019432228E-4</v>
      </c>
      <c r="V144" s="35">
        <f t="shared" si="217"/>
        <v>0.7</v>
      </c>
      <c r="W144" s="35">
        <f t="shared" si="218"/>
        <v>0.1</v>
      </c>
      <c r="X144" s="35">
        <f t="shared" si="219"/>
        <v>0.4</v>
      </c>
      <c r="Y144" s="35">
        <f t="shared" si="220"/>
        <v>4.7</v>
      </c>
      <c r="Z144" s="35">
        <f t="shared" si="221"/>
        <v>4.5999999999999996</v>
      </c>
      <c r="AA144" s="35">
        <f t="shared" si="222"/>
        <v>0.1</v>
      </c>
      <c r="AB144" s="35">
        <f t="shared" si="223"/>
        <v>0</v>
      </c>
      <c r="AC144" s="35">
        <f t="shared" si="224"/>
        <v>0.1</v>
      </c>
      <c r="AD144" s="35">
        <f t="shared" si="225"/>
        <v>0.1</v>
      </c>
      <c r="AE144" s="35">
        <f t="shared" si="226"/>
        <v>0.1</v>
      </c>
      <c r="AF144" s="35">
        <f t="shared" si="227"/>
        <v>0.1</v>
      </c>
      <c r="AG144" s="35">
        <f>ROUND(IF('Indicator Data'!K147=0,0,IF('Indicator Data'!K147&gt;AG$195,10,IF('Indicator Data'!K147&lt;AG$194,0,10-(AG$195-'Indicator Data'!K147)/(AG$195-AG$194)*10))),1)</f>
        <v>4.8</v>
      </c>
      <c r="AH144" s="35">
        <f t="shared" si="228"/>
        <v>4.5</v>
      </c>
      <c r="AI144" s="35">
        <f t="shared" si="229"/>
        <v>3.5</v>
      </c>
      <c r="AJ144" s="35">
        <f t="shared" si="230"/>
        <v>2.9</v>
      </c>
      <c r="AK144" s="35">
        <f t="shared" si="231"/>
        <v>3.4</v>
      </c>
      <c r="AL144" s="35">
        <f t="shared" si="232"/>
        <v>3.2</v>
      </c>
      <c r="AM144" s="35">
        <f t="shared" si="233"/>
        <v>3.1</v>
      </c>
      <c r="AN144" s="35">
        <f t="shared" si="234"/>
        <v>5.9</v>
      </c>
      <c r="AO144" s="143">
        <f t="shared" si="235"/>
        <v>5.0999999999999996</v>
      </c>
      <c r="AP144" s="143">
        <f t="shared" si="255"/>
        <v>8.4</v>
      </c>
      <c r="AQ144" s="143">
        <f t="shared" si="236"/>
        <v>5.5</v>
      </c>
      <c r="AR144" s="143">
        <f t="shared" si="237"/>
        <v>3.8</v>
      </c>
      <c r="AS144" s="35">
        <f t="shared" si="238"/>
        <v>5.4</v>
      </c>
      <c r="AT144" s="35">
        <f>IF('Indicator Data'!L147="No data","x",IF('Indicator Data'!CD147&lt;1000,"x",ROUND((IF('Indicator Data'!L147&gt;AT$195,10,IF('Indicator Data'!L147&lt;AT$194,0,10-(AT$195-'Indicator Data'!L147)/(AT$195-AT$194)*10))),1)))</f>
        <v>7.4</v>
      </c>
      <c r="AU144" s="143">
        <f t="shared" si="239"/>
        <v>6.4</v>
      </c>
      <c r="AV144" s="35">
        <f>IF('Indicator Data'!M147="No data","x",ROUND(IF('Indicator Data'!M147=0,0,IF(LOG('Indicator Data'!M147)&gt;AV$195,10,IF(LOG('Indicator Data'!M147)&lt;AV$194,0,10-(AV$195-LOG('Indicator Data'!M147))/(AV$195-AV$194)*10))),1))</f>
        <v>8.8000000000000007</v>
      </c>
      <c r="AW144" s="36">
        <f>IF(AV144="x","x",'Indicator Data'!M147/'Indicator Data'!$CC147)</f>
        <v>0.10837613332281544</v>
      </c>
      <c r="AX144" s="35">
        <f t="shared" si="256"/>
        <v>1.2</v>
      </c>
      <c r="AY144" s="35">
        <f t="shared" si="257"/>
        <v>6.3</v>
      </c>
      <c r="AZ144" s="35" t="str">
        <f>IF('Indicator Data'!N147="No data","x",ROUND(IF('Indicator Data'!N147=0,0,IF(LOG('Indicator Data'!N147)&gt;AZ$195,10,IF(LOG('Indicator Data'!N147)&lt;AZ$194,0,10-(AZ$195-LOG('Indicator Data'!N147))/(AZ$195-AZ$194)*10))),1))</f>
        <v>x</v>
      </c>
      <c r="BA144" s="36" t="str">
        <f>IF(AZ144="x","x",'Indicator Data'!N147/'Indicator Data'!$CC147)</f>
        <v>x</v>
      </c>
      <c r="BB144" s="35" t="str">
        <f t="shared" si="258"/>
        <v>x</v>
      </c>
      <c r="BC144" s="35" t="str">
        <f t="shared" si="259"/>
        <v>x</v>
      </c>
      <c r="BD144" s="35" t="str">
        <f>IF('Indicator Data'!O147="No data","x",ROUND(IF('Indicator Data'!O147=0,0,IF(LOG('Indicator Data'!O147)&gt;BD$195,10,IF(LOG('Indicator Data'!O147)&lt;BD$194,0,10-(BD$195-LOG('Indicator Data'!O147))/(BD$195-BD$194)*10))),1))</f>
        <v>x</v>
      </c>
      <c r="BE144" s="36" t="str">
        <f>IF(BD144="x","x",'Indicator Data'!O147/'Indicator Data'!$CC147)</f>
        <v>x</v>
      </c>
      <c r="BF144" s="35" t="str">
        <f t="shared" si="260"/>
        <v>x</v>
      </c>
      <c r="BG144" s="35" t="str">
        <f t="shared" si="261"/>
        <v>x</v>
      </c>
      <c r="BH144" s="35" t="str">
        <f>IF('Indicator Data'!P147="No data","x",ROUND(IF('Indicator Data'!P147=0,0,IF(LOG('Indicator Data'!P147)&gt;BH$195,10,IF(LOG('Indicator Data'!P147)&lt;BH$194,0,10-(BH$195-LOG('Indicator Data'!P147))/(BH$195-BH$194)*10))),1))</f>
        <v>x</v>
      </c>
      <c r="BI144" s="36" t="str">
        <f>IF(BH144="x","x",'Indicator Data'!P147/'Indicator Data'!$CC147)</f>
        <v>x</v>
      </c>
      <c r="BJ144" s="35" t="str">
        <f t="shared" si="262"/>
        <v>x</v>
      </c>
      <c r="BK144" s="35" t="str">
        <f t="shared" si="263"/>
        <v>x</v>
      </c>
      <c r="BL144" s="35">
        <f t="shared" si="264"/>
        <v>6.3</v>
      </c>
      <c r="BM144" s="35">
        <f>ROUND(IF('Indicator Data'!Q147=0,0,IF(LOG('Indicator Data'!Q147)&gt;BM$195,10,IF(LOG('Indicator Data'!Q147)&lt;BM$194,0,10-(BM$195-LOG('Indicator Data'!Q147))/(BM$195-BM$194)*10))),1)</f>
        <v>0</v>
      </c>
      <c r="BN144" s="35">
        <f>ROUND(IF('Indicator Data'!R147=0,0,IF(LOG('Indicator Data'!R147)&gt;BN$195,10,IF(LOG('Indicator Data'!R147)&lt;BN$194,0,10-(BN$195-LOG('Indicator Data'!R147))/(BN$195-BN$194)*10))),1)</f>
        <v>0</v>
      </c>
      <c r="BO144" s="35">
        <f t="shared" si="265"/>
        <v>0</v>
      </c>
      <c r="BP144" s="36">
        <f>'Indicator Data'!Q147/'Indicator Data'!$CC147</f>
        <v>0</v>
      </c>
      <c r="BQ144" s="36">
        <f>'Indicator Data'!R147/'Indicator Data'!$CC147</f>
        <v>0</v>
      </c>
      <c r="BR144" s="35">
        <f t="shared" si="240"/>
        <v>0</v>
      </c>
      <c r="BS144" s="35">
        <f t="shared" si="241"/>
        <v>0</v>
      </c>
      <c r="BT144" s="35">
        <f t="shared" si="242"/>
        <v>0</v>
      </c>
      <c r="BU144" s="35">
        <f t="shared" si="266"/>
        <v>0</v>
      </c>
      <c r="BV144" s="35">
        <f>ROUND(IF('Indicator Data'!S147=0,0,IF(LOG('Indicator Data'!S147)&gt;BV$195,10,IF(LOG('Indicator Data'!S147)&lt;BV$194,0,10-(BV$195-LOG('Indicator Data'!S147))/(BV$195-BV$194)*10))),1)</f>
        <v>0</v>
      </c>
      <c r="BW144" s="35">
        <f>ROUND(IF('Indicator Data'!T147=0,0,IF(LOG('Indicator Data'!T147)&gt;BW$195,10,IF(LOG('Indicator Data'!T147)&lt;BW$194,0,10-(BW$195-LOG('Indicator Data'!T147))/(BW$195-BW$194)*10))),1)</f>
        <v>0</v>
      </c>
      <c r="BX144" s="35">
        <f t="shared" si="267"/>
        <v>0</v>
      </c>
      <c r="BY144" s="36">
        <f>'Indicator Data'!S147/'Indicator Data'!$CC147</f>
        <v>0</v>
      </c>
      <c r="BZ144" s="36">
        <f>'Indicator Data'!T147/'Indicator Data'!$CC147</f>
        <v>0</v>
      </c>
      <c r="CA144" s="35">
        <f t="shared" si="243"/>
        <v>0</v>
      </c>
      <c r="CB144" s="35">
        <f t="shared" si="244"/>
        <v>0</v>
      </c>
      <c r="CC144" s="35">
        <f t="shared" si="268"/>
        <v>0</v>
      </c>
      <c r="CD144" s="35">
        <f t="shared" si="269"/>
        <v>0</v>
      </c>
      <c r="CE144" s="35">
        <f t="shared" si="270"/>
        <v>0</v>
      </c>
      <c r="CF144" s="35">
        <f>ROUND(IF('Indicator Data'!U147=0,0,IF(LOG('Indicator Data'!U147)&gt;CF$195,10,IF(LOG('Indicator Data'!U147)&lt;CF$194,0,10-(CF$195-LOG('Indicator Data'!U147))/(CF$195-CF$194)*10))),1)</f>
        <v>0</v>
      </c>
      <c r="CG144" s="36">
        <f>'Indicator Data'!U147/'Indicator Data'!$CC147</f>
        <v>0</v>
      </c>
      <c r="CH144" s="35">
        <f t="shared" si="245"/>
        <v>0</v>
      </c>
      <c r="CI144" s="35">
        <f t="shared" si="271"/>
        <v>0</v>
      </c>
      <c r="CJ144" s="35">
        <f>ROUND(IF('Indicator Data'!V147=0,0,IF(LOG('Indicator Data'!V147)&gt;CJ$195,10,IF(LOG('Indicator Data'!V147)&lt;CJ$194,0,10-(CJ$195-LOG('Indicator Data'!V147))/(CJ$195-CJ$194)*10))),1)</f>
        <v>0</v>
      </c>
      <c r="CK144" s="36">
        <f>IF('Indicator Data'!V147/'Indicator Data'!$CC147&gt;1,1,'Indicator Data'!V147/'Indicator Data'!$CC147)</f>
        <v>0</v>
      </c>
      <c r="CL144" s="35">
        <f t="shared" si="246"/>
        <v>0</v>
      </c>
      <c r="CM144" s="35">
        <f t="shared" si="272"/>
        <v>0</v>
      </c>
      <c r="CN144" s="35">
        <f>ROUND(IF('Indicator Data'!W147=0,0,IF(LOG('Indicator Data'!W147)&gt;CN$195,10,IF(LOG('Indicator Data'!W147)&lt;CN$194,0,10-(CN$195-LOG('Indicator Data'!W147))/(CN$195-CN$194)*10))),1)</f>
        <v>6</v>
      </c>
      <c r="CO144" s="36">
        <f>'Indicator Data'!W147/'Indicator Data'!$CC147</f>
        <v>1.065475726932133E-3</v>
      </c>
      <c r="CP144" s="35">
        <f t="shared" si="247"/>
        <v>0</v>
      </c>
      <c r="CQ144" s="35">
        <f t="shared" si="273"/>
        <v>3.6</v>
      </c>
      <c r="CR144" s="35">
        <f t="shared" si="248"/>
        <v>1</v>
      </c>
      <c r="CS144" s="35">
        <f>IF('Indicator Data'!BS147="No data","x",ROUND(IF('Indicator Data'!BS147&gt;CS$195,0,IF('Indicator Data'!BS147&lt;CS$194,10,(CS$195-'Indicator Data'!BS147)/(CS$195-CS$194)*10)),1))</f>
        <v>1.1000000000000001</v>
      </c>
      <c r="CT144" s="35">
        <f>IF('Indicator Data'!BT147="No data","x",ROUND(IF('Indicator Data'!BT147&gt;CT$195,0,IF('Indicator Data'!BT147&lt;CT$194,10,(CT$195-'Indicator Data'!BT147)/(CT$195-CT$194)*10)),1))</f>
        <v>0.5</v>
      </c>
      <c r="CU144" s="35" t="str">
        <f>IF('Indicator Data'!AC147="No data","x",ROUND(IF('Indicator Data'!AC147&gt;CU$195,0,IF('Indicator Data'!AC147&lt;CU$194,10,(CU$195-'Indicator Data'!AC147)/(CU$195-CU$194)*10)),1))</f>
        <v>x</v>
      </c>
      <c r="CV144" s="35">
        <f t="shared" si="249"/>
        <v>0.8</v>
      </c>
      <c r="CW144" s="35">
        <f>IF('Indicator Data'!X147="No data","x",ROUND(IF(LOG('Indicator Data'!X147)&gt;CW$195,10,IF(LOG('Indicator Data'!X147)&lt;CW$194,0,10-(CW$195-LOG('Indicator Data'!X147))/(CW$195-CW$194)*10)),1))</f>
        <v>3.2</v>
      </c>
      <c r="CX144" s="35">
        <f>IF('Indicator Data'!Y147="No data","x",ROUND(IF('Indicator Data'!Y147&gt;CX$195,10,IF('Indicator Data'!Y147&lt;CX$194,0,10-(CX$195-'Indicator Data'!Y147)/(CX$195-CX$194)*10)),1))</f>
        <v>0.3</v>
      </c>
      <c r="CY144" s="35">
        <f>IF('Indicator Data'!Z147="No data","x",ROUND(IF('Indicator Data'!Z147&gt;CY$195,10,IF('Indicator Data'!Z147&lt;CY$194,0,10-(CY$195-'Indicator Data'!Z147)/(CY$195-CY$194)*10)),1))</f>
        <v>7.5</v>
      </c>
      <c r="CZ144" s="35">
        <f>IF('Indicator Data'!AA147="No data","x",ROUND(IF('Indicator Data'!AA147&gt;CZ$195,10,IF('Indicator Data'!AA147&lt;CZ$194,0,10-(CZ$195-'Indicator Data'!AA147)/(CZ$195-CZ$194)*10)),1))</f>
        <v>1.5</v>
      </c>
      <c r="DA144" s="35">
        <f t="shared" si="274"/>
        <v>3.1</v>
      </c>
      <c r="DB144" s="35">
        <f t="shared" si="275"/>
        <v>2.2999999999999998</v>
      </c>
      <c r="DC144" s="35" t="str">
        <f>IF('Indicator Data'!AF147="No data","x",ROUND(IF('Indicator Data'!AF147&gt;DC$195,10,IF('Indicator Data'!AF147&lt;DC$194,0,10-(DC$195-'Indicator Data'!AF147)/(DC$195-DC$194)*10)),1))</f>
        <v>x</v>
      </c>
      <c r="DD144" s="35">
        <f>IF('Indicator Data'!AG147="No data","x",ROUND(IF('Indicator Data'!AG147&gt;DD$195,10,IF('Indicator Data'!AG147&lt;DD$194,0,10-(DD$195-'Indicator Data'!AG147)/(DD$195-DD$194)*10)),1))</f>
        <v>0.9</v>
      </c>
      <c r="DE144" s="35">
        <f t="shared" si="276"/>
        <v>2.7</v>
      </c>
      <c r="DF144" s="35">
        <f>IF('Indicator Data'!AB147="No data","x",ROUND(IF('Indicator Data'!AB147&gt;DF$195,10,IF('Indicator Data'!AB147&lt;DF$194,0,10-(DF$195-'Indicator Data'!AB147)/(DF$195-DF$194)*10)),1))</f>
        <v>0</v>
      </c>
      <c r="DG144" s="35">
        <f t="shared" si="277"/>
        <v>0.5</v>
      </c>
      <c r="DH144" s="144">
        <f>IF('Indicator Data'!AD147="No data","x",'Indicator Data'!AD147/'Indicator Data'!$CB147)</f>
        <v>5.3279396792231255E-4</v>
      </c>
      <c r="DI144" s="35">
        <f t="shared" si="278"/>
        <v>4.7</v>
      </c>
      <c r="DJ144" s="35">
        <f>IF('Indicator Data'!AE147="No data","x",ROUND(IF('Indicator Data'!AE147&gt;DJ$195,0,IF('Indicator Data'!AE147&lt;DJ$194,10,(DJ$195-'Indicator Data'!AE147)/(DJ$195-DJ$194)*10)),1))</f>
        <v>0</v>
      </c>
      <c r="DK144" s="35">
        <f t="shared" si="279"/>
        <v>2.4</v>
      </c>
      <c r="DL144" s="35">
        <f t="shared" si="280"/>
        <v>1.9</v>
      </c>
      <c r="DM144" s="37">
        <f t="shared" si="250"/>
        <v>3.2</v>
      </c>
      <c r="DN144" s="38">
        <f t="shared" si="251"/>
        <v>5.7</v>
      </c>
      <c r="DO144" s="35">
        <f>ROUND(IF('Indicator Data'!AH147=0,0,IF('Indicator Data'!AH147&gt;DO$195,10,IF('Indicator Data'!AH147&lt;DO$194,0,10-(DO$195-'Indicator Data'!AH147)/(DO$195-DO$194)*10))),1)</f>
        <v>9.6</v>
      </c>
      <c r="DP144" s="35">
        <f>ROUND(IF('Indicator Data'!AI147=0,0,IF(LOG('Indicator Data'!AI147)&gt;LOG(DP$195),10,IF(LOG('Indicator Data'!AI147)&lt;LOG(DP$194),0,10-(LOG(DP$195)-LOG('Indicator Data'!AI147))/(LOG(DP$195)-LOG(DP$194))*10))),1)</f>
        <v>8.9</v>
      </c>
      <c r="DQ144" s="37">
        <f t="shared" si="252"/>
        <v>9.3000000000000007</v>
      </c>
      <c r="DR144" s="35">
        <f>'Indicator Data'!AJ147</f>
        <v>0</v>
      </c>
      <c r="DS144" s="35">
        <f>'Indicator Data'!AK147</f>
        <v>0</v>
      </c>
      <c r="DT144" s="37">
        <f t="shared" si="253"/>
        <v>0</v>
      </c>
      <c r="DU144" s="38">
        <f t="shared" si="254"/>
        <v>6.5</v>
      </c>
      <c r="DV144" s="13"/>
      <c r="DW144" s="83"/>
    </row>
    <row r="145" spans="1:128" s="2" customFormat="1" x14ac:dyDescent="0.3">
      <c r="A145" s="98" t="str">
        <f>'Indicator Data'!A148</f>
        <v>Rwanda</v>
      </c>
      <c r="B145" s="39" t="str">
        <f>'Indicator Data'!B148</f>
        <v>RWA</v>
      </c>
      <c r="C145" s="35">
        <f>ROUND(IF('Indicator Data'!C148=0,0.1,IF(LOG('Indicator Data'!C148)&gt;C$195,10,IF(LOG('Indicator Data'!C148)&lt;C$194,0,10-(C$195-LOG('Indicator Data'!C148))/(C$195-C$194)*10))),1)</f>
        <v>7.9</v>
      </c>
      <c r="D145" s="35">
        <f>ROUND(IF('Indicator Data'!D148=0,0.1,IF(LOG('Indicator Data'!D148)&gt;D$195,10,IF(LOG('Indicator Data'!D148)&lt;D$194,0,10-(D$195-LOG('Indicator Data'!D148))/(D$195-D$194)*10))),1)</f>
        <v>0.1</v>
      </c>
      <c r="E145" s="35">
        <f t="shared" si="214"/>
        <v>5.2</v>
      </c>
      <c r="F145" s="35">
        <f>IF('Indicator Data'!E148="No data",0.1,(ROUND(IF('Indicator Data'!E148=0,0,IF(LOG('Indicator Data'!E148)&gt;F$195,10,IF(LOG('Indicator Data'!E148)&lt;F$194,0,10-(F$195-LOG('Indicator Data'!E148))/(F$195-F$194)*10))),1)))</f>
        <v>6.3</v>
      </c>
      <c r="G145" s="35">
        <f>ROUND(IF('Indicator Data'!F148=0,0,IF(LOG('Indicator Data'!F148)&gt;G$195,10,IF(LOG('Indicator Data'!F148)&lt;G$194,0,10-(G$195-LOG('Indicator Data'!F148))/(G$195-G$194)*10))),1)</f>
        <v>0</v>
      </c>
      <c r="H145" s="35">
        <f>ROUND(IF('Indicator Data'!G148=0,0,IF(LOG('Indicator Data'!G148)&gt;H$195,10,IF(LOG('Indicator Data'!G148)&lt;H$194,0,10-(H$195-LOG('Indicator Data'!G148))/(H$195-H$194)*10))),1)</f>
        <v>0</v>
      </c>
      <c r="I145" s="35">
        <f>ROUND(IF('Indicator Data'!H148=0,0,IF(LOG('Indicator Data'!H148)&gt;I$195,10,IF(LOG('Indicator Data'!H148)&lt;I$194,0,10-(I$195-LOG('Indicator Data'!H148))/(I$195-I$194)*10))),1)</f>
        <v>0</v>
      </c>
      <c r="J145" s="35">
        <f t="shared" si="215"/>
        <v>0</v>
      </c>
      <c r="K145" s="35">
        <f>ROUND(IF('Indicator Data'!I148=0,0,IF(LOG('Indicator Data'!I148)&gt;K$195,10,IF(LOG('Indicator Data'!I148)&lt;K$194,0,10-(K$195-LOG('Indicator Data'!I148))/(K$195-K$194)*10))),1)</f>
        <v>0</v>
      </c>
      <c r="L145" s="35">
        <f t="shared" si="216"/>
        <v>0</v>
      </c>
      <c r="M145" s="35">
        <f>ROUND(IF('Indicator Data'!J148=0,0,IF(LOG('Indicator Data'!J148)&gt;M$195,10,IF(LOG('Indicator Data'!J148)&lt;M$194,0,10-(M$195-LOG('Indicator Data'!J148))/(M$195-M$194)*10))),1)</f>
        <v>9.6</v>
      </c>
      <c r="N145" s="36">
        <f>'Indicator Data'!C148/'Indicator Data'!$CC148</f>
        <v>1.2482857335157414E-3</v>
      </c>
      <c r="O145" s="36">
        <f>'Indicator Data'!D148/'Indicator Data'!$CC148</f>
        <v>0</v>
      </c>
      <c r="P145" s="36">
        <f>IF(F145=0.1,"x",'Indicator Data'!E148/'Indicator Data'!$CC148)</f>
        <v>2.7577995414444184E-3</v>
      </c>
      <c r="Q145" s="36">
        <f>'Indicator Data'!F148/'Indicator Data'!$CC148</f>
        <v>0</v>
      </c>
      <c r="R145" s="36">
        <f>'Indicator Data'!G148/'Indicator Data'!$CC148</f>
        <v>0</v>
      </c>
      <c r="S145" s="36">
        <f>'Indicator Data'!H148/'Indicator Data'!$CC148</f>
        <v>0</v>
      </c>
      <c r="T145" s="36">
        <f>'Indicator Data'!I148/'Indicator Data'!$CC148</f>
        <v>0</v>
      </c>
      <c r="U145" s="36">
        <f>'Indicator Data'!J148/'Indicator Data'!$CC148</f>
        <v>6.0467892795553011E-3</v>
      </c>
      <c r="V145" s="35">
        <f t="shared" si="217"/>
        <v>6.2</v>
      </c>
      <c r="W145" s="35">
        <f t="shared" si="218"/>
        <v>0</v>
      </c>
      <c r="X145" s="35">
        <f t="shared" si="219"/>
        <v>3.7</v>
      </c>
      <c r="Y145" s="35">
        <f t="shared" si="220"/>
        <v>1.8</v>
      </c>
      <c r="Z145" s="35">
        <f t="shared" si="221"/>
        <v>0</v>
      </c>
      <c r="AA145" s="35">
        <f t="shared" si="222"/>
        <v>0</v>
      </c>
      <c r="AB145" s="35">
        <f t="shared" si="223"/>
        <v>0</v>
      </c>
      <c r="AC145" s="35">
        <f t="shared" si="224"/>
        <v>0</v>
      </c>
      <c r="AD145" s="35">
        <f t="shared" si="225"/>
        <v>0</v>
      </c>
      <c r="AE145" s="35">
        <f t="shared" si="226"/>
        <v>0</v>
      </c>
      <c r="AF145" s="35">
        <f t="shared" si="227"/>
        <v>2</v>
      </c>
      <c r="AG145" s="35">
        <f>ROUND(IF('Indicator Data'!K148=0,0,IF('Indicator Data'!K148&gt;AG$195,10,IF('Indicator Data'!K148&lt;AG$194,0,10-(AG$195-'Indicator Data'!K148)/(AG$195-AG$194)*10))),1)</f>
        <v>4.8</v>
      </c>
      <c r="AH145" s="35">
        <f t="shared" si="228"/>
        <v>7.1</v>
      </c>
      <c r="AI145" s="35">
        <f t="shared" si="229"/>
        <v>0.1</v>
      </c>
      <c r="AJ145" s="35">
        <f t="shared" si="230"/>
        <v>0</v>
      </c>
      <c r="AK145" s="35">
        <f t="shared" si="231"/>
        <v>0</v>
      </c>
      <c r="AL145" s="35">
        <f t="shared" si="232"/>
        <v>0</v>
      </c>
      <c r="AM145" s="35">
        <f t="shared" si="233"/>
        <v>0</v>
      </c>
      <c r="AN145" s="35">
        <f t="shared" si="234"/>
        <v>7.4</v>
      </c>
      <c r="AO145" s="143">
        <f t="shared" si="235"/>
        <v>4.5</v>
      </c>
      <c r="AP145" s="143">
        <f t="shared" si="255"/>
        <v>4.4000000000000004</v>
      </c>
      <c r="AQ145" s="143">
        <f t="shared" si="236"/>
        <v>0</v>
      </c>
      <c r="AR145" s="143">
        <f t="shared" si="237"/>
        <v>0</v>
      </c>
      <c r="AS145" s="35">
        <f t="shared" si="238"/>
        <v>6.1</v>
      </c>
      <c r="AT145" s="35">
        <f>IF('Indicator Data'!L148="No data","x",IF('Indicator Data'!CD148&lt;1000,"x",ROUND((IF('Indicator Data'!L148&gt;AT$195,10,IF('Indicator Data'!L148&lt;AT$194,0,10-(AT$195-'Indicator Data'!L148)/(AT$195-AT$194)*10))),1)))</f>
        <v>2.8</v>
      </c>
      <c r="AU145" s="143">
        <f t="shared" si="239"/>
        <v>4.5</v>
      </c>
      <c r="AV145" s="35">
        <f>IF('Indicator Data'!M148="No data","x",ROUND(IF('Indicator Data'!M148=0,0,IF(LOG('Indicator Data'!M148)&gt;AV$195,10,IF(LOG('Indicator Data'!M148)&lt;AV$194,0,10-(AV$195-LOG('Indicator Data'!M148))/(AV$195-AV$194)*10))),1))</f>
        <v>7.9</v>
      </c>
      <c r="AW145" s="36">
        <f>IF(AV145="x","x",'Indicator Data'!M148/'Indicator Data'!$CC148)</f>
        <v>0.3066381801685954</v>
      </c>
      <c r="AX145" s="35">
        <f t="shared" si="256"/>
        <v>3.4</v>
      </c>
      <c r="AY145" s="35">
        <f t="shared" si="257"/>
        <v>6.1</v>
      </c>
      <c r="AZ145" s="35">
        <f>IF('Indicator Data'!N148="No data","x",ROUND(IF('Indicator Data'!N148=0,0,IF(LOG('Indicator Data'!N148)&gt;AZ$195,10,IF(LOG('Indicator Data'!N148)&lt;AZ$194,0,10-(AZ$195-LOG('Indicator Data'!N148))/(AZ$195-AZ$194)*10))),1))</f>
        <v>6.2</v>
      </c>
      <c r="BA145" s="36">
        <f>IF(AZ145="x","x",'Indicator Data'!N148/'Indicator Data'!$CC148)</f>
        <v>4.3172633148814664E-3</v>
      </c>
      <c r="BB145" s="35">
        <f t="shared" si="258"/>
        <v>0.9</v>
      </c>
      <c r="BC145" s="35">
        <f t="shared" si="259"/>
        <v>4</v>
      </c>
      <c r="BD145" s="35">
        <f>IF('Indicator Data'!O148="No data","x",ROUND(IF('Indicator Data'!O148=0,0,IF(LOG('Indicator Data'!O148)&gt;BD$195,10,IF(LOG('Indicator Data'!O148)&lt;BD$194,0,10-(BD$195-LOG('Indicator Data'!O148))/(BD$195-BD$194)*10))),1))</f>
        <v>0</v>
      </c>
      <c r="BE145" s="36">
        <f>IF(BD145="x","x",'Indicator Data'!O148/'Indicator Data'!$CC148)</f>
        <v>0</v>
      </c>
      <c r="BF145" s="35">
        <f t="shared" si="260"/>
        <v>0</v>
      </c>
      <c r="BG145" s="35">
        <f t="shared" si="261"/>
        <v>0</v>
      </c>
      <c r="BH145" s="35">
        <f>IF('Indicator Data'!P148="No data","x",ROUND(IF('Indicator Data'!P148=0,0,IF(LOG('Indicator Data'!P148)&gt;BH$195,10,IF(LOG('Indicator Data'!P148)&lt;BH$194,0,10-(BH$195-LOG('Indicator Data'!P148))/(BH$195-BH$194)*10))),1))</f>
        <v>8.8000000000000007</v>
      </c>
      <c r="BI145" s="36">
        <f>IF(BH145="x","x",'Indicator Data'!P148/'Indicator Data'!$CC148)</f>
        <v>0.16108946140611133</v>
      </c>
      <c r="BJ145" s="35">
        <f t="shared" si="262"/>
        <v>10</v>
      </c>
      <c r="BK145" s="35">
        <f t="shared" si="263"/>
        <v>9.5</v>
      </c>
      <c r="BL145" s="35">
        <f t="shared" si="264"/>
        <v>6.1</v>
      </c>
      <c r="BM145" s="35">
        <f>ROUND(IF('Indicator Data'!Q148=0,0,IF(LOG('Indicator Data'!Q148)&gt;BM$195,10,IF(LOG('Indicator Data'!Q148)&lt;BM$194,0,10-(BM$195-LOG('Indicator Data'!Q148))/(BM$195-BM$194)*10))),1)</f>
        <v>8.6</v>
      </c>
      <c r="BN145" s="35">
        <f>ROUND(IF('Indicator Data'!R148=0,0,IF(LOG('Indicator Data'!R148)&gt;BN$195,10,IF(LOG('Indicator Data'!R148)&lt;BN$194,0,10-(BN$195-LOG('Indicator Data'!R148))/(BN$195-BN$194)*10))),1)</f>
        <v>0</v>
      </c>
      <c r="BO145" s="35">
        <f t="shared" si="265"/>
        <v>2.8666666666666667</v>
      </c>
      <c r="BP145" s="36">
        <f>'Indicator Data'!Q148/'Indicator Data'!$CC148</f>
        <v>0.86313064423070374</v>
      </c>
      <c r="BQ145" s="36">
        <f>'Indicator Data'!R148/'Indicator Data'!$CC148</f>
        <v>0</v>
      </c>
      <c r="BR145" s="35">
        <f t="shared" si="240"/>
        <v>8.6</v>
      </c>
      <c r="BS145" s="35">
        <f t="shared" si="241"/>
        <v>0</v>
      </c>
      <c r="BT145" s="35">
        <f t="shared" si="242"/>
        <v>2.8666666666666667</v>
      </c>
      <c r="BU145" s="35">
        <f t="shared" si="266"/>
        <v>2.9</v>
      </c>
      <c r="BV145" s="35">
        <f>ROUND(IF('Indicator Data'!S148=0,0,IF(LOG('Indicator Data'!S148)&gt;BV$195,10,IF(LOG('Indicator Data'!S148)&lt;BV$194,0,10-(BV$195-LOG('Indicator Data'!S148))/(BV$195-BV$194)*10))),1)</f>
        <v>0</v>
      </c>
      <c r="BW145" s="35">
        <f>ROUND(IF('Indicator Data'!T148=0,0,IF(LOG('Indicator Data'!T148)&gt;BW$195,10,IF(LOG('Indicator Data'!T148)&lt;BW$194,0,10-(BW$195-LOG('Indicator Data'!T148))/(BW$195-BW$194)*10))),1)</f>
        <v>8.5</v>
      </c>
      <c r="BX145" s="35">
        <f t="shared" si="267"/>
        <v>5.666666666666667</v>
      </c>
      <c r="BY145" s="36">
        <f>'Indicator Data'!S148/'Indicator Data'!$CC148</f>
        <v>0</v>
      </c>
      <c r="BZ145" s="36">
        <f>'Indicator Data'!T148/'Indicator Data'!$CC148</f>
        <v>0.71381500134785669</v>
      </c>
      <c r="CA145" s="35">
        <f t="shared" si="243"/>
        <v>0</v>
      </c>
      <c r="CB145" s="35">
        <f t="shared" si="244"/>
        <v>7.1</v>
      </c>
      <c r="CC145" s="35">
        <f t="shared" si="268"/>
        <v>4.7333333333333334</v>
      </c>
      <c r="CD145" s="35">
        <f t="shared" si="269"/>
        <v>5.2</v>
      </c>
      <c r="CE145" s="35">
        <f t="shared" si="270"/>
        <v>4.0999999999999996</v>
      </c>
      <c r="CF145" s="35">
        <f>ROUND(IF('Indicator Data'!U148=0,0,IF(LOG('Indicator Data'!U148)&gt;CF$195,10,IF(LOG('Indicator Data'!U148)&lt;CF$194,0,10-(CF$195-LOG('Indicator Data'!U148))/(CF$195-CF$194)*10))),1)</f>
        <v>8.4</v>
      </c>
      <c r="CG145" s="36">
        <f>'Indicator Data'!U148/'Indicator Data'!$CC148</f>
        <v>0.60835255899360718</v>
      </c>
      <c r="CH145" s="35">
        <f t="shared" si="245"/>
        <v>6.8</v>
      </c>
      <c r="CI145" s="35">
        <f t="shared" si="271"/>
        <v>7.7</v>
      </c>
      <c r="CJ145" s="35">
        <f>ROUND(IF('Indicator Data'!V148=0,0,IF(LOG('Indicator Data'!V148)&gt;CJ$195,10,IF(LOG('Indicator Data'!V148)&lt;CJ$194,0,10-(CJ$195-LOG('Indicator Data'!V148))/(CJ$195-CJ$194)*10))),1)</f>
        <v>8.1999999999999993</v>
      </c>
      <c r="CK145" s="36">
        <f>IF('Indicator Data'!V148/'Indicator Data'!$CC148&gt;1,1,'Indicator Data'!V148/'Indicator Data'!$CC148)</f>
        <v>0.46380525906891318</v>
      </c>
      <c r="CL145" s="35">
        <f t="shared" si="246"/>
        <v>4.5999999999999996</v>
      </c>
      <c r="CM145" s="35">
        <f t="shared" si="272"/>
        <v>6.8</v>
      </c>
      <c r="CN145" s="35">
        <f>ROUND(IF('Indicator Data'!W148=0,0,IF(LOG('Indicator Data'!W148)&gt;CN$195,10,IF(LOG('Indicator Data'!W148)&lt;CN$194,0,10-(CN$195-LOG('Indicator Data'!W148))/(CN$195-CN$194)*10))),1)</f>
        <v>7.4</v>
      </c>
      <c r="CO145" s="36">
        <f>'Indicator Data'!W148/'Indicator Data'!$CC148</f>
        <v>0.12131920165788528</v>
      </c>
      <c r="CP145" s="35">
        <f t="shared" si="247"/>
        <v>1.2</v>
      </c>
      <c r="CQ145" s="35">
        <f t="shared" si="273"/>
        <v>5</v>
      </c>
      <c r="CR145" s="35">
        <f t="shared" si="248"/>
        <v>6.1</v>
      </c>
      <c r="CS145" s="35">
        <f>IF('Indicator Data'!BS148="No data","x",ROUND(IF('Indicator Data'!BS148&gt;CS$195,0,IF('Indicator Data'!BS148&lt;CS$194,10,(CS$195-'Indicator Data'!BS148)/(CS$195-CS$194)*10)),1))</f>
        <v>3.7</v>
      </c>
      <c r="CT145" s="35">
        <f>IF('Indicator Data'!BT148="No data","x",ROUND(IF('Indicator Data'!BT148&gt;CT$195,0,IF('Indicator Data'!BT148&lt;CT$194,10,(CT$195-'Indicator Data'!BT148)/(CT$195-CT$194)*10)),1))</f>
        <v>7</v>
      </c>
      <c r="CU145" s="35">
        <f>IF('Indicator Data'!AC148="No data","x",ROUND(IF('Indicator Data'!AC148&gt;CU$195,0,IF('Indicator Data'!AC148&lt;CU$194,10,(CU$195-'Indicator Data'!AC148)/(CU$195-CU$194)*10)),1))</f>
        <v>9.5</v>
      </c>
      <c r="CV145" s="35">
        <f t="shared" si="249"/>
        <v>6.7</v>
      </c>
      <c r="CW145" s="35">
        <f>IF('Indicator Data'!X148="No data","x",ROUND(IF(LOG('Indicator Data'!X148)&gt;CW$195,10,IF(LOG('Indicator Data'!X148)&lt;CW$194,0,10-(CW$195-LOG('Indicator Data'!X148))/(CW$195-CW$194)*10)),1))</f>
        <v>9</v>
      </c>
      <c r="CX145" s="35">
        <f>IF('Indicator Data'!Y148="No data","x",ROUND(IF('Indicator Data'!Y148&gt;CX$195,10,IF('Indicator Data'!Y148&lt;CX$194,0,10-(CX$195-'Indicator Data'!Y148)/(CX$195-CX$194)*10)),1))</f>
        <v>6.4</v>
      </c>
      <c r="CY145" s="35">
        <f>IF('Indicator Data'!Z148="No data","x",ROUND(IF('Indicator Data'!Z148&gt;CY$195,10,IF('Indicator Data'!Z148&lt;CY$194,0,10-(CY$195-'Indicator Data'!Z148)/(CY$195-CY$194)*10)),1))</f>
        <v>1.7</v>
      </c>
      <c r="CZ145" s="35">
        <f>IF('Indicator Data'!AA148="No data","x",ROUND(IF('Indicator Data'!AA148&gt;CZ$195,10,IF('Indicator Data'!AA148&lt;CZ$194,0,10-(CZ$195-'Indicator Data'!AA148)/(CZ$195-CZ$194)*10)),1))</f>
        <v>5.6</v>
      </c>
      <c r="DA145" s="35">
        <f t="shared" si="274"/>
        <v>5.7</v>
      </c>
      <c r="DB145" s="35">
        <f t="shared" si="275"/>
        <v>6</v>
      </c>
      <c r="DC145" s="35">
        <f>IF('Indicator Data'!AF148="No data","x",ROUND(IF('Indicator Data'!AF148&gt;DC$195,10,IF('Indicator Data'!AF148&lt;DC$194,0,10-(DC$195-'Indicator Data'!AF148)/(DC$195-DC$194)*10)),1))</f>
        <v>4.7</v>
      </c>
      <c r="DD145" s="35">
        <f>IF('Indicator Data'!AG148="No data","x",ROUND(IF('Indicator Data'!AG148&gt;DD$195,10,IF('Indicator Data'!AG148&lt;DD$194,0,10-(DD$195-'Indicator Data'!AG148)/(DD$195-DD$194)*10)),1))</f>
        <v>6.4</v>
      </c>
      <c r="DE145" s="35">
        <f t="shared" si="276"/>
        <v>5.6</v>
      </c>
      <c r="DF145" s="35">
        <f>IF('Indicator Data'!AB148="No data","x",ROUND(IF('Indicator Data'!AB148&gt;DF$195,10,IF('Indicator Data'!AB148&lt;DF$194,0,10-(DF$195-'Indicator Data'!AB148)/(DF$195-DF$194)*10)),1))</f>
        <v>0.7</v>
      </c>
      <c r="DG145" s="35">
        <f t="shared" si="277"/>
        <v>5.2</v>
      </c>
      <c r="DH145" s="144">
        <f>IF('Indicator Data'!AD148="No data","x",'Indicator Data'!AD148/'Indicator Data'!$CB148)</f>
        <v>3.258903558458638E-4</v>
      </c>
      <c r="DI145" s="35">
        <f t="shared" si="278"/>
        <v>6.7</v>
      </c>
      <c r="DJ145" s="35">
        <f>IF('Indicator Data'!AE148="No data","x",ROUND(IF('Indicator Data'!AE148&gt;DJ$195,0,IF('Indicator Data'!AE148&lt;DJ$194,10,(DJ$195-'Indicator Data'!AE148)/(DJ$195-DJ$194)*10)),1))</f>
        <v>0</v>
      </c>
      <c r="DK145" s="35">
        <f t="shared" si="279"/>
        <v>3.4</v>
      </c>
      <c r="DL145" s="35">
        <f t="shared" si="280"/>
        <v>4.7</v>
      </c>
      <c r="DM145" s="37">
        <f t="shared" si="250"/>
        <v>5.8</v>
      </c>
      <c r="DN145" s="38">
        <f t="shared" si="251"/>
        <v>3.5</v>
      </c>
      <c r="DO145" s="35">
        <f>ROUND(IF('Indicator Data'!AH148=0,0,IF('Indicator Data'!AH148&gt;DO$195,10,IF('Indicator Data'!AH148&lt;DO$194,0,10-(DO$195-'Indicator Data'!AH148)/(DO$195-DO$194)*10))),1)</f>
        <v>4.8</v>
      </c>
      <c r="DP145" s="35">
        <f>ROUND(IF('Indicator Data'!AI148=0,0,IF(LOG('Indicator Data'!AI148)&gt;LOG(DP$195),10,IF(LOG('Indicator Data'!AI148)&lt;LOG(DP$194),0,10-(LOG(DP$195)-LOG('Indicator Data'!AI148))/(LOG(DP$195)-LOG(DP$194))*10))),1)</f>
        <v>3</v>
      </c>
      <c r="DQ145" s="37">
        <f t="shared" si="252"/>
        <v>4</v>
      </c>
      <c r="DR145" s="35">
        <f>'Indicator Data'!AJ148</f>
        <v>0</v>
      </c>
      <c r="DS145" s="35">
        <f>'Indicator Data'!AK148</f>
        <v>0</v>
      </c>
      <c r="DT145" s="37">
        <f t="shared" si="253"/>
        <v>0</v>
      </c>
      <c r="DU145" s="38">
        <f t="shared" si="254"/>
        <v>2.8</v>
      </c>
      <c r="DV145" s="13"/>
      <c r="DW145" s="83"/>
    </row>
    <row r="146" spans="1:128" s="2" customFormat="1" x14ac:dyDescent="0.3">
      <c r="A146" s="98" t="str">
        <f>'Indicator Data'!A149</f>
        <v>Saint Kitts and Nevis</v>
      </c>
      <c r="B146" s="39" t="str">
        <f>'Indicator Data'!B149</f>
        <v>KNA</v>
      </c>
      <c r="C146" s="35">
        <f>ROUND(IF('Indicator Data'!C149=0,0.1,IF(LOG('Indicator Data'!C149)&gt;C$195,10,IF(LOG('Indicator Data'!C149)&lt;C$194,0,10-(C$195-LOG('Indicator Data'!C149))/(C$195-C$194)*10))),1)</f>
        <v>2.5</v>
      </c>
      <c r="D146" s="35">
        <f>ROUND(IF('Indicator Data'!D149=0,0.1,IF(LOG('Indicator Data'!D149)&gt;D$195,10,IF(LOG('Indicator Data'!D149)&lt;D$194,0,10-(D$195-LOG('Indicator Data'!D149))/(D$195-D$194)*10))),1)</f>
        <v>0.1</v>
      </c>
      <c r="E146" s="35">
        <f t="shared" si="214"/>
        <v>1.4</v>
      </c>
      <c r="F146" s="35">
        <f>IF('Indicator Data'!E149="No data",0.1,(ROUND(IF('Indicator Data'!E149=0,0,IF(LOG('Indicator Data'!E149)&gt;F$195,10,IF(LOG('Indicator Data'!E149)&lt;F$194,0,10-(F$195-LOG('Indicator Data'!E149))/(F$195-F$194)*10))),1)))</f>
        <v>0.1</v>
      </c>
      <c r="G146" s="35">
        <f>ROUND(IF('Indicator Data'!F149=0,0,IF(LOG('Indicator Data'!F149)&gt;G$195,10,IF(LOG('Indicator Data'!F149)&lt;G$194,0,10-(G$195-LOG('Indicator Data'!F149))/(G$195-G$194)*10))),1)</f>
        <v>0</v>
      </c>
      <c r="H146" s="35">
        <f>ROUND(IF('Indicator Data'!G149=0,0,IF(LOG('Indicator Data'!G149)&gt;H$195,10,IF(LOG('Indicator Data'!G149)&lt;H$194,0,10-(H$195-LOG('Indicator Data'!G149))/(H$195-H$194)*10))),1)</f>
        <v>2.6</v>
      </c>
      <c r="I146" s="35">
        <f>ROUND(IF('Indicator Data'!H149=0,0,IF(LOG('Indicator Data'!H149)&gt;I$195,10,IF(LOG('Indicator Data'!H149)&lt;I$194,0,10-(I$195-LOG('Indicator Data'!H149))/(I$195-I$194)*10))),1)</f>
        <v>6.5</v>
      </c>
      <c r="J146" s="35">
        <f t="shared" si="215"/>
        <v>4.8</v>
      </c>
      <c r="K146" s="35">
        <f>ROUND(IF('Indicator Data'!I149=0,0,IF(LOG('Indicator Data'!I149)&gt;K$195,10,IF(LOG('Indicator Data'!I149)&lt;K$194,0,10-(K$195-LOG('Indicator Data'!I149))/(K$195-K$194)*10))),1)</f>
        <v>3</v>
      </c>
      <c r="L146" s="35">
        <f t="shared" si="216"/>
        <v>4</v>
      </c>
      <c r="M146" s="35">
        <f>ROUND(IF('Indicator Data'!J149=0,0,IF(LOG('Indicator Data'!J149)&gt;M$195,10,IF(LOG('Indicator Data'!J149)&lt;M$194,0,10-(M$195-LOG('Indicator Data'!J149))/(M$195-M$194)*10))),1)</f>
        <v>0</v>
      </c>
      <c r="N146" s="36">
        <f>'Indicator Data'!C149/'Indicator Data'!$CC149</f>
        <v>1.7867944341413888E-3</v>
      </c>
      <c r="O146" s="36">
        <f>'Indicator Data'!D149/'Indicator Data'!$CC149</f>
        <v>0</v>
      </c>
      <c r="P146" s="36" t="str">
        <f>IF(F146=0.1,"x",'Indicator Data'!E149/'Indicator Data'!$CC149)</f>
        <v>x</v>
      </c>
      <c r="Q146" s="36">
        <f>'Indicator Data'!F149/'Indicator Data'!$CC149</f>
        <v>0</v>
      </c>
      <c r="R146" s="36">
        <f>'Indicator Data'!G149/'Indicator Data'!$CC149</f>
        <v>1.8969912905779887E-2</v>
      </c>
      <c r="S146" s="36">
        <f>'Indicator Data'!H149/'Indicator Data'!$CC149</f>
        <v>5.990498812351544E-3</v>
      </c>
      <c r="T146" s="36">
        <f>'Indicator Data'!I149/'Indicator Data'!$CC149</f>
        <v>5.5315266681062398E-3</v>
      </c>
      <c r="U146" s="36">
        <f>'Indicator Data'!J149/'Indicator Data'!$CC149</f>
        <v>0</v>
      </c>
      <c r="V146" s="35">
        <f t="shared" si="217"/>
        <v>8.9</v>
      </c>
      <c r="W146" s="35">
        <f t="shared" si="218"/>
        <v>0</v>
      </c>
      <c r="X146" s="35">
        <f t="shared" si="219"/>
        <v>6.2</v>
      </c>
      <c r="Y146" s="35">
        <f t="shared" si="220"/>
        <v>0.1</v>
      </c>
      <c r="Z146" s="35">
        <f t="shared" si="221"/>
        <v>0</v>
      </c>
      <c r="AA146" s="35">
        <f t="shared" si="222"/>
        <v>10</v>
      </c>
      <c r="AB146" s="35">
        <f t="shared" si="223"/>
        <v>10</v>
      </c>
      <c r="AC146" s="35">
        <f t="shared" si="224"/>
        <v>10</v>
      </c>
      <c r="AD146" s="35">
        <f t="shared" si="225"/>
        <v>5.5</v>
      </c>
      <c r="AE146" s="35">
        <f t="shared" si="226"/>
        <v>8.6</v>
      </c>
      <c r="AF146" s="35">
        <f t="shared" si="227"/>
        <v>0</v>
      </c>
      <c r="AG146" s="35">
        <f>ROUND(IF('Indicator Data'!K149=0,0,IF('Indicator Data'!K149&gt;AG$195,10,IF('Indicator Data'!K149&lt;AG$194,0,10-(AG$195-'Indicator Data'!K149)/(AG$195-AG$194)*10))),1)</f>
        <v>0</v>
      </c>
      <c r="AH146" s="35">
        <f t="shared" si="228"/>
        <v>5.7</v>
      </c>
      <c r="AI146" s="35">
        <f t="shared" si="229"/>
        <v>0.1</v>
      </c>
      <c r="AJ146" s="35">
        <f t="shared" si="230"/>
        <v>6.3</v>
      </c>
      <c r="AK146" s="35">
        <f t="shared" si="231"/>
        <v>8.3000000000000007</v>
      </c>
      <c r="AL146" s="35">
        <f t="shared" si="232"/>
        <v>7.4</v>
      </c>
      <c r="AM146" s="35">
        <f t="shared" si="233"/>
        <v>4.3</v>
      </c>
      <c r="AN146" s="35">
        <f t="shared" si="234"/>
        <v>0</v>
      </c>
      <c r="AO146" s="143">
        <f t="shared" si="235"/>
        <v>4.2</v>
      </c>
      <c r="AP146" s="143">
        <f t="shared" si="255"/>
        <v>0.1</v>
      </c>
      <c r="AQ146" s="143">
        <f t="shared" si="236"/>
        <v>0</v>
      </c>
      <c r="AR146" s="143">
        <f t="shared" si="237"/>
        <v>6.9</v>
      </c>
      <c r="AS146" s="35">
        <f t="shared" si="238"/>
        <v>0</v>
      </c>
      <c r="AT146" s="35" t="str">
        <f>IF('Indicator Data'!L149="No data","x",IF('Indicator Data'!CD149&lt;1000,"x",ROUND((IF('Indicator Data'!L149&gt;AT$195,10,IF('Indicator Data'!L149&lt;AT$194,0,10-(AT$195-'Indicator Data'!L149)/(AT$195-AT$194)*10))),1)))</f>
        <v>x</v>
      </c>
      <c r="AU146" s="143">
        <f t="shared" si="239"/>
        <v>0</v>
      </c>
      <c r="AV146" s="35" t="str">
        <f>IF('Indicator Data'!M149="No data","x",ROUND(IF('Indicator Data'!M149=0,0,IF(LOG('Indicator Data'!M149)&gt;AV$195,10,IF(LOG('Indicator Data'!M149)&lt;AV$194,0,10-(AV$195-LOG('Indicator Data'!M149))/(AV$195-AV$194)*10))),1))</f>
        <v>x</v>
      </c>
      <c r="AW146" s="36" t="str">
        <f>IF(AV146="x","x",'Indicator Data'!M149/'Indicator Data'!$CC149)</f>
        <v>x</v>
      </c>
      <c r="AX146" s="35" t="str">
        <f t="shared" si="256"/>
        <v>x</v>
      </c>
      <c r="AY146" s="35" t="str">
        <f t="shared" si="257"/>
        <v>x</v>
      </c>
      <c r="AZ146" s="35" t="str">
        <f>IF('Indicator Data'!N149="No data","x",ROUND(IF('Indicator Data'!N149=0,0,IF(LOG('Indicator Data'!N149)&gt;AZ$195,10,IF(LOG('Indicator Data'!N149)&lt;AZ$194,0,10-(AZ$195-LOG('Indicator Data'!N149))/(AZ$195-AZ$194)*10))),1))</f>
        <v>x</v>
      </c>
      <c r="BA146" s="36" t="str">
        <f>IF(AZ146="x","x",'Indicator Data'!N149/'Indicator Data'!$CC149)</f>
        <v>x</v>
      </c>
      <c r="BB146" s="35" t="str">
        <f t="shared" si="258"/>
        <v>x</v>
      </c>
      <c r="BC146" s="35" t="str">
        <f t="shared" si="259"/>
        <v>x</v>
      </c>
      <c r="BD146" s="35" t="str">
        <f>IF('Indicator Data'!O149="No data","x",ROUND(IF('Indicator Data'!O149=0,0,IF(LOG('Indicator Data'!O149)&gt;BD$195,10,IF(LOG('Indicator Data'!O149)&lt;BD$194,0,10-(BD$195-LOG('Indicator Data'!O149))/(BD$195-BD$194)*10))),1))</f>
        <v>x</v>
      </c>
      <c r="BE146" s="36" t="str">
        <f>IF(BD146="x","x",'Indicator Data'!O149/'Indicator Data'!$CC149)</f>
        <v>x</v>
      </c>
      <c r="BF146" s="35" t="str">
        <f t="shared" si="260"/>
        <v>x</v>
      </c>
      <c r="BG146" s="35" t="str">
        <f t="shared" si="261"/>
        <v>x</v>
      </c>
      <c r="BH146" s="35" t="str">
        <f>IF('Indicator Data'!P149="No data","x",ROUND(IF('Indicator Data'!P149=0,0,IF(LOG('Indicator Data'!P149)&gt;BH$195,10,IF(LOG('Indicator Data'!P149)&lt;BH$194,0,10-(BH$195-LOG('Indicator Data'!P149))/(BH$195-BH$194)*10))),1))</f>
        <v>x</v>
      </c>
      <c r="BI146" s="36" t="str">
        <f>IF(BH146="x","x",'Indicator Data'!P149/'Indicator Data'!$CC149)</f>
        <v>x</v>
      </c>
      <c r="BJ146" s="35" t="str">
        <f t="shared" si="262"/>
        <v>x</v>
      </c>
      <c r="BK146" s="35" t="str">
        <f t="shared" si="263"/>
        <v>x</v>
      </c>
      <c r="BL146" s="35" t="str">
        <f t="shared" si="264"/>
        <v>x</v>
      </c>
      <c r="BM146" s="35">
        <f>ROUND(IF('Indicator Data'!Q149=0,0,IF(LOG('Indicator Data'!Q149)&gt;BM$195,10,IF(LOG('Indicator Data'!Q149)&lt;BM$194,0,10-(BM$195-LOG('Indicator Data'!Q149))/(BM$195-BM$194)*10))),1)</f>
        <v>0</v>
      </c>
      <c r="BN146" s="35">
        <f>ROUND(IF('Indicator Data'!R149=0,0,IF(LOG('Indicator Data'!R149)&gt;BN$195,10,IF(LOG('Indicator Data'!R149)&lt;BN$194,0,10-(BN$195-LOG('Indicator Data'!R149))/(BN$195-BN$194)*10))),1)</f>
        <v>0</v>
      </c>
      <c r="BO146" s="35">
        <f t="shared" si="265"/>
        <v>0</v>
      </c>
      <c r="BP146" s="36">
        <f>'Indicator Data'!Q149/'Indicator Data'!$CC149</f>
        <v>0</v>
      </c>
      <c r="BQ146" s="36">
        <f>'Indicator Data'!R149/'Indicator Data'!$CC149</f>
        <v>0</v>
      </c>
      <c r="BR146" s="35">
        <f t="shared" si="240"/>
        <v>0</v>
      </c>
      <c r="BS146" s="35">
        <f t="shared" si="241"/>
        <v>0</v>
      </c>
      <c r="BT146" s="35">
        <f t="shared" si="242"/>
        <v>0</v>
      </c>
      <c r="BU146" s="35">
        <f t="shared" si="266"/>
        <v>0</v>
      </c>
      <c r="BV146" s="35">
        <f>ROUND(IF('Indicator Data'!S149=0,0,IF(LOG('Indicator Data'!S149)&gt;BV$195,10,IF(LOG('Indicator Data'!S149)&lt;BV$194,0,10-(BV$195-LOG('Indicator Data'!S149))/(BV$195-BV$194)*10))),1)</f>
        <v>0</v>
      </c>
      <c r="BW146" s="35">
        <f>ROUND(IF('Indicator Data'!T149=0,0,IF(LOG('Indicator Data'!T149)&gt;BW$195,10,IF(LOG('Indicator Data'!T149)&lt;BW$194,0,10-(BW$195-LOG('Indicator Data'!T149))/(BW$195-BW$194)*10))),1)</f>
        <v>0</v>
      </c>
      <c r="BX146" s="35">
        <f t="shared" si="267"/>
        <v>0</v>
      </c>
      <c r="BY146" s="36">
        <f>'Indicator Data'!S149/'Indicator Data'!$CC149</f>
        <v>0</v>
      </c>
      <c r="BZ146" s="36">
        <f>'Indicator Data'!T149/'Indicator Data'!$CC149</f>
        <v>0</v>
      </c>
      <c r="CA146" s="35">
        <f t="shared" si="243"/>
        <v>0</v>
      </c>
      <c r="CB146" s="35">
        <f t="shared" si="244"/>
        <v>0</v>
      </c>
      <c r="CC146" s="35">
        <f t="shared" si="268"/>
        <v>0</v>
      </c>
      <c r="CD146" s="35">
        <f t="shared" si="269"/>
        <v>0</v>
      </c>
      <c r="CE146" s="35">
        <f t="shared" si="270"/>
        <v>0</v>
      </c>
      <c r="CF146" s="35">
        <f>ROUND(IF('Indicator Data'!U149=0,0,IF(LOG('Indicator Data'!U149)&gt;CF$195,10,IF(LOG('Indicator Data'!U149)&lt;CF$194,0,10-(CF$195-LOG('Indicator Data'!U149))/(CF$195-CF$194)*10))),1)</f>
        <v>4.4000000000000004</v>
      </c>
      <c r="CG146" s="36">
        <f>'Indicator Data'!U149/'Indicator Data'!$CC149</f>
        <v>0.20226013100122364</v>
      </c>
      <c r="CH146" s="35">
        <f t="shared" si="245"/>
        <v>2.2000000000000002</v>
      </c>
      <c r="CI146" s="35">
        <f t="shared" si="271"/>
        <v>3.4</v>
      </c>
      <c r="CJ146" s="35">
        <f>ROUND(IF('Indicator Data'!V149=0,0,IF(LOG('Indicator Data'!V149)&gt;CJ$195,10,IF(LOG('Indicator Data'!V149)&lt;CJ$194,0,10-(CJ$195-LOG('Indicator Data'!V149))/(CJ$195-CJ$194)*10))),1)</f>
        <v>4.8</v>
      </c>
      <c r="CK146" s="36">
        <f>IF('Indicator Data'!V149/'Indicator Data'!$CC149&gt;1,1,'Indicator Data'!V149/'Indicator Data'!$CC149)</f>
        <v>0.42276640050924924</v>
      </c>
      <c r="CL146" s="35">
        <f t="shared" si="246"/>
        <v>4.2</v>
      </c>
      <c r="CM146" s="35">
        <f t="shared" si="272"/>
        <v>4.5</v>
      </c>
      <c r="CN146" s="35">
        <f>ROUND(IF('Indicator Data'!W149=0,0,IF(LOG('Indicator Data'!W149)&gt;CN$195,10,IF(LOG('Indicator Data'!W149)&lt;CN$194,0,10-(CN$195-LOG('Indicator Data'!W149))/(CN$195-CN$194)*10))),1)</f>
        <v>5</v>
      </c>
      <c r="CO146" s="36">
        <f>'Indicator Data'!W149/'Indicator Data'!$CC149</f>
        <v>0.584329463094724</v>
      </c>
      <c r="CP146" s="35">
        <f t="shared" si="247"/>
        <v>5.8</v>
      </c>
      <c r="CQ146" s="35">
        <f t="shared" si="273"/>
        <v>5.4</v>
      </c>
      <c r="CR146" s="35">
        <f t="shared" si="248"/>
        <v>3.6</v>
      </c>
      <c r="CS146" s="35">
        <f>IF('Indicator Data'!BS149="No data","x",ROUND(IF('Indicator Data'!BS149&gt;CS$195,0,IF('Indicator Data'!BS149&lt;CS$194,10,(CS$195-'Indicator Data'!BS149)/(CS$195-CS$194)*10)),1))</f>
        <v>0.9</v>
      </c>
      <c r="CT146" s="35">
        <f>IF('Indicator Data'!BT149="No data","x",ROUND(IF('Indicator Data'!BT149&gt;CT$195,0,IF('Indicator Data'!BT149&lt;CT$194,10,(CT$195-'Indicator Data'!BT149)/(CT$195-CT$194)*10)),1))</f>
        <v>0.2</v>
      </c>
      <c r="CU146" s="35" t="str">
        <f>IF('Indicator Data'!AC149="No data","x",ROUND(IF('Indicator Data'!AC149&gt;CU$195,0,IF('Indicator Data'!AC149&lt;CU$194,10,(CU$195-'Indicator Data'!AC149)/(CU$195-CU$194)*10)),1))</f>
        <v>x</v>
      </c>
      <c r="CV146" s="35">
        <f t="shared" si="249"/>
        <v>0.6</v>
      </c>
      <c r="CW146" s="35">
        <f>IF('Indicator Data'!X149="No data","x",ROUND(IF(LOG('Indicator Data'!X149)&gt;CW$195,10,IF(LOG('Indicator Data'!X149)&lt;CW$194,0,10-(CW$195-LOG('Indicator Data'!X149))/(CW$195-CW$194)*10)),1))</f>
        <v>7.7</v>
      </c>
      <c r="CX146" s="35">
        <f>IF('Indicator Data'!Y149="No data","x",ROUND(IF('Indicator Data'!Y149&gt;CX$195,10,IF('Indicator Data'!Y149&lt;CX$194,0,10-(CX$195-'Indicator Data'!Y149)/(CX$195-CX$194)*10)),1))</f>
        <v>1.7</v>
      </c>
      <c r="CY146" s="35">
        <f>IF('Indicator Data'!Z149="No data","x",ROUND(IF('Indicator Data'!Z149&gt;CY$195,10,IF('Indicator Data'!Z149&lt;CY$194,0,10-(CY$195-'Indicator Data'!Z149)/(CY$195-CY$194)*10)),1))</f>
        <v>3.1</v>
      </c>
      <c r="CZ146" s="35" t="str">
        <f>IF('Indicator Data'!AA149="No data","x",ROUND(IF('Indicator Data'!AA149&gt;CZ$195,10,IF('Indicator Data'!AA149&lt;CZ$194,0,10-(CZ$195-'Indicator Data'!AA149)/(CZ$195-CZ$194)*10)),1))</f>
        <v>x</v>
      </c>
      <c r="DA146" s="35">
        <f t="shared" si="274"/>
        <v>4.2</v>
      </c>
      <c r="DB146" s="35">
        <f t="shared" si="275"/>
        <v>3</v>
      </c>
      <c r="DC146" s="35" t="str">
        <f>IF('Indicator Data'!AF149="No data","x",ROUND(IF('Indicator Data'!AF149&gt;DC$195,10,IF('Indicator Data'!AF149&lt;DC$194,0,10-(DC$195-'Indicator Data'!AF149)/(DC$195-DC$194)*10)),1))</f>
        <v>x</v>
      </c>
      <c r="DD146" s="35" t="str">
        <f>IF('Indicator Data'!AG149="No data","x",ROUND(IF('Indicator Data'!AG149&gt;DD$195,10,IF('Indicator Data'!AG149&lt;DD$194,0,10-(DD$195-'Indicator Data'!AG149)/(DD$195-DD$194)*10)),1))</f>
        <v>x</v>
      </c>
      <c r="DE146" s="35">
        <f t="shared" si="276"/>
        <v>4.2</v>
      </c>
      <c r="DF146" s="35">
        <f>IF('Indicator Data'!AB149="No data","x",ROUND(IF('Indicator Data'!AB149&gt;DF$195,10,IF('Indicator Data'!AB149&lt;DF$194,0,10-(DF$195-'Indicator Data'!AB149)/(DF$195-DF$194)*10)),1))</f>
        <v>0.1</v>
      </c>
      <c r="DG146" s="35">
        <f t="shared" si="277"/>
        <v>0.4</v>
      </c>
      <c r="DH146" s="144" t="str">
        <f>IF('Indicator Data'!AD149="No data","x",'Indicator Data'!AD149/'Indicator Data'!$CB149)</f>
        <v>x</v>
      </c>
      <c r="DI146" s="35" t="str">
        <f t="shared" si="278"/>
        <v>x</v>
      </c>
      <c r="DJ146" s="35">
        <f>IF('Indicator Data'!AE149="No data","x",ROUND(IF('Indicator Data'!AE149&gt;DJ$195,0,IF('Indicator Data'!AE149&lt;DJ$194,10,(DJ$195-'Indicator Data'!AE149)/(DJ$195-DJ$194)*10)),1))</f>
        <v>2</v>
      </c>
      <c r="DK146" s="35">
        <f t="shared" si="279"/>
        <v>2</v>
      </c>
      <c r="DL146" s="35">
        <f t="shared" si="280"/>
        <v>2.2000000000000002</v>
      </c>
      <c r="DM146" s="37">
        <f t="shared" si="250"/>
        <v>3</v>
      </c>
      <c r="DN146" s="38">
        <f t="shared" si="251"/>
        <v>2.8</v>
      </c>
      <c r="DO146" s="35">
        <f>ROUND(IF('Indicator Data'!AH149=0,0,IF('Indicator Data'!AH149&gt;DO$195,10,IF('Indicator Data'!AH149&lt;DO$194,0,10-(DO$195-'Indicator Data'!AH149)/(DO$195-DO$194)*10))),1)</f>
        <v>0</v>
      </c>
      <c r="DP146" s="35">
        <f>ROUND(IF('Indicator Data'!AI149=0,0,IF(LOG('Indicator Data'!AI149)&gt;LOG(DP$195),10,IF(LOG('Indicator Data'!AI149)&lt;LOG(DP$194),0,10-(LOG(DP$195)-LOG('Indicator Data'!AI149))/(LOG(DP$195)-LOG(DP$194))*10))),1)</f>
        <v>0</v>
      </c>
      <c r="DQ146" s="37">
        <f t="shared" si="252"/>
        <v>0</v>
      </c>
      <c r="DR146" s="35">
        <f>'Indicator Data'!AJ149</f>
        <v>0</v>
      </c>
      <c r="DS146" s="35">
        <f>'Indicator Data'!AK149</f>
        <v>0</v>
      </c>
      <c r="DT146" s="37">
        <f t="shared" si="253"/>
        <v>0</v>
      </c>
      <c r="DU146" s="38">
        <f t="shared" si="254"/>
        <v>0</v>
      </c>
      <c r="DV146" s="13"/>
      <c r="DW146" s="83"/>
    </row>
    <row r="147" spans="1:128" s="2" customFormat="1" x14ac:dyDescent="0.3">
      <c r="A147" s="98" t="str">
        <f>'Indicator Data'!A150</f>
        <v>Saint Lucia</v>
      </c>
      <c r="B147" s="39" t="str">
        <f>'Indicator Data'!B150</f>
        <v>LCA</v>
      </c>
      <c r="C147" s="35">
        <f>ROUND(IF('Indicator Data'!C150=0,0.1,IF(LOG('Indicator Data'!C150)&gt;C$195,10,IF(LOG('Indicator Data'!C150)&lt;C$194,0,10-(C$195-LOG('Indicator Data'!C150))/(C$195-C$194)*10))),1)</f>
        <v>3.8</v>
      </c>
      <c r="D147" s="35">
        <f>ROUND(IF('Indicator Data'!D150=0,0.1,IF(LOG('Indicator Data'!D150)&gt;D$195,10,IF(LOG('Indicator Data'!D150)&lt;D$194,0,10-(D$195-LOG('Indicator Data'!D150))/(D$195-D$194)*10))),1)</f>
        <v>0.1</v>
      </c>
      <c r="E147" s="35">
        <f t="shared" si="214"/>
        <v>2.1</v>
      </c>
      <c r="F147" s="35">
        <f>IF('Indicator Data'!E150="No data",0.1,(ROUND(IF('Indicator Data'!E150=0,0,IF(LOG('Indicator Data'!E150)&gt;F$195,10,IF(LOG('Indicator Data'!E150)&lt;F$194,0,10-(F$195-LOG('Indicator Data'!E150))/(F$195-F$194)*10))),1)))</f>
        <v>0.1</v>
      </c>
      <c r="G147" s="35">
        <f>ROUND(IF('Indicator Data'!F150=0,0,IF(LOG('Indicator Data'!F150)&gt;G$195,10,IF(LOG('Indicator Data'!F150)&lt;G$194,0,10-(G$195-LOG('Indicator Data'!F150))/(G$195-G$194)*10))),1)</f>
        <v>0</v>
      </c>
      <c r="H147" s="35">
        <f>ROUND(IF('Indicator Data'!G150=0,0,IF(LOG('Indicator Data'!G150)&gt;H$195,10,IF(LOG('Indicator Data'!G150)&lt;H$194,0,10-(H$195-LOG('Indicator Data'!G150))/(H$195-H$194)*10))),1)</f>
        <v>3.5</v>
      </c>
      <c r="I147" s="35">
        <f>ROUND(IF('Indicator Data'!H150=0,0,IF(LOG('Indicator Data'!H150)&gt;I$195,10,IF(LOG('Indicator Data'!H150)&lt;I$194,0,10-(I$195-LOG('Indicator Data'!H150))/(I$195-I$194)*10))),1)</f>
        <v>6.5</v>
      </c>
      <c r="J147" s="35">
        <f t="shared" si="215"/>
        <v>5.2</v>
      </c>
      <c r="K147" s="35">
        <f>ROUND(IF('Indicator Data'!I150=0,0,IF(LOG('Indicator Data'!I150)&gt;K$195,10,IF(LOG('Indicator Data'!I150)&lt;K$194,0,10-(K$195-LOG('Indicator Data'!I150))/(K$195-K$194)*10))),1)</f>
        <v>3.5</v>
      </c>
      <c r="L147" s="35">
        <f t="shared" si="216"/>
        <v>4.4000000000000004</v>
      </c>
      <c r="M147" s="35">
        <f>ROUND(IF('Indicator Data'!J150=0,0,IF(LOG('Indicator Data'!J150)&gt;M$195,10,IF(LOG('Indicator Data'!J150)&lt;M$194,0,10-(M$195-LOG('Indicator Data'!J150))/(M$195-M$194)*10))),1)</f>
        <v>0</v>
      </c>
      <c r="N147" s="36">
        <f>'Indicator Data'!C150/'Indicator Data'!$CC150</f>
        <v>1.7361454671760673E-3</v>
      </c>
      <c r="O147" s="36">
        <f>'Indicator Data'!D150/'Indicator Data'!$CC150</f>
        <v>0</v>
      </c>
      <c r="P147" s="36" t="str">
        <f>IF(F147=0.1,"x",'Indicator Data'!E150/'Indicator Data'!$CC150)</f>
        <v>x</v>
      </c>
      <c r="Q147" s="36">
        <f>'Indicator Data'!F150/'Indicator Data'!$CC150</f>
        <v>0</v>
      </c>
      <c r="R147" s="36">
        <f>'Indicator Data'!G150/'Indicator Data'!$CC150</f>
        <v>1.3988345882950719E-2</v>
      </c>
      <c r="S147" s="36">
        <f>'Indicator Data'!H150/'Indicator Data'!$CC150</f>
        <v>1.998335126135817E-3</v>
      </c>
      <c r="T147" s="36">
        <f>'Indicator Data'!I150/'Indicator Data'!$CC150</f>
        <v>3.0237568851723524E-3</v>
      </c>
      <c r="U147" s="36">
        <f>'Indicator Data'!J150/'Indicator Data'!$CC150</f>
        <v>0</v>
      </c>
      <c r="V147" s="35">
        <f t="shared" si="217"/>
        <v>8.6999999999999993</v>
      </c>
      <c r="W147" s="35">
        <f t="shared" si="218"/>
        <v>0</v>
      </c>
      <c r="X147" s="35">
        <f t="shared" si="219"/>
        <v>5.9</v>
      </c>
      <c r="Y147" s="35">
        <f t="shared" si="220"/>
        <v>0.1</v>
      </c>
      <c r="Z147" s="35">
        <f t="shared" si="221"/>
        <v>0</v>
      </c>
      <c r="AA147" s="35">
        <f t="shared" si="222"/>
        <v>7.8</v>
      </c>
      <c r="AB147" s="35">
        <f t="shared" si="223"/>
        <v>4</v>
      </c>
      <c r="AC147" s="35">
        <f t="shared" si="224"/>
        <v>6.3</v>
      </c>
      <c r="AD147" s="35">
        <f t="shared" si="225"/>
        <v>3</v>
      </c>
      <c r="AE147" s="35">
        <f t="shared" si="226"/>
        <v>4.9000000000000004</v>
      </c>
      <c r="AF147" s="35">
        <f t="shared" si="227"/>
        <v>0</v>
      </c>
      <c r="AG147" s="35">
        <f>ROUND(IF('Indicator Data'!K150=0,0,IF('Indicator Data'!K150&gt;AG$195,10,IF('Indicator Data'!K150&lt;AG$194,0,10-(AG$195-'Indicator Data'!K150)/(AG$195-AG$194)*10))),1)</f>
        <v>1</v>
      </c>
      <c r="AH147" s="35">
        <f t="shared" si="228"/>
        <v>6.3</v>
      </c>
      <c r="AI147" s="35">
        <f t="shared" si="229"/>
        <v>0.1</v>
      </c>
      <c r="AJ147" s="35">
        <f t="shared" si="230"/>
        <v>5.7</v>
      </c>
      <c r="AK147" s="35">
        <f t="shared" si="231"/>
        <v>5.3</v>
      </c>
      <c r="AL147" s="35">
        <f t="shared" si="232"/>
        <v>5.5</v>
      </c>
      <c r="AM147" s="35">
        <f t="shared" si="233"/>
        <v>3.3</v>
      </c>
      <c r="AN147" s="35">
        <f t="shared" si="234"/>
        <v>0</v>
      </c>
      <c r="AO147" s="143">
        <f t="shared" si="235"/>
        <v>4.3</v>
      </c>
      <c r="AP147" s="143">
        <f t="shared" si="255"/>
        <v>0.1</v>
      </c>
      <c r="AQ147" s="143">
        <f t="shared" si="236"/>
        <v>0</v>
      </c>
      <c r="AR147" s="143">
        <f t="shared" si="237"/>
        <v>4.7</v>
      </c>
      <c r="AS147" s="35">
        <f t="shared" si="238"/>
        <v>0.5</v>
      </c>
      <c r="AT147" s="35" t="str">
        <f>IF('Indicator Data'!L150="No data","x",IF('Indicator Data'!CD150&lt;1000,"x",ROUND((IF('Indicator Data'!L150&gt;AT$195,10,IF('Indicator Data'!L150&lt;AT$194,0,10-(AT$195-'Indicator Data'!L150)/(AT$195-AT$194)*10))),1)))</f>
        <v>x</v>
      </c>
      <c r="AU147" s="143">
        <f t="shared" si="239"/>
        <v>0.5</v>
      </c>
      <c r="AV147" s="35" t="str">
        <f>IF('Indicator Data'!M150="No data","x",ROUND(IF('Indicator Data'!M150=0,0,IF(LOG('Indicator Data'!M150)&gt;AV$195,10,IF(LOG('Indicator Data'!M150)&lt;AV$194,0,10-(AV$195-LOG('Indicator Data'!M150))/(AV$195-AV$194)*10))),1))</f>
        <v>x</v>
      </c>
      <c r="AW147" s="36" t="str">
        <f>IF(AV147="x","x",'Indicator Data'!M150/'Indicator Data'!$CC150)</f>
        <v>x</v>
      </c>
      <c r="AX147" s="35" t="str">
        <f t="shared" si="256"/>
        <v>x</v>
      </c>
      <c r="AY147" s="35" t="str">
        <f t="shared" si="257"/>
        <v>x</v>
      </c>
      <c r="AZ147" s="35" t="str">
        <f>IF('Indicator Data'!N150="No data","x",ROUND(IF('Indicator Data'!N150=0,0,IF(LOG('Indicator Data'!N150)&gt;AZ$195,10,IF(LOG('Indicator Data'!N150)&lt;AZ$194,0,10-(AZ$195-LOG('Indicator Data'!N150))/(AZ$195-AZ$194)*10))),1))</f>
        <v>x</v>
      </c>
      <c r="BA147" s="36" t="str">
        <f>IF(AZ147="x","x",'Indicator Data'!N150/'Indicator Data'!$CC150)</f>
        <v>x</v>
      </c>
      <c r="BB147" s="35" t="str">
        <f t="shared" si="258"/>
        <v>x</v>
      </c>
      <c r="BC147" s="35" t="str">
        <f t="shared" si="259"/>
        <v>x</v>
      </c>
      <c r="BD147" s="35" t="str">
        <f>IF('Indicator Data'!O150="No data","x",ROUND(IF('Indicator Data'!O150=0,0,IF(LOG('Indicator Data'!O150)&gt;BD$195,10,IF(LOG('Indicator Data'!O150)&lt;BD$194,0,10-(BD$195-LOG('Indicator Data'!O150))/(BD$195-BD$194)*10))),1))</f>
        <v>x</v>
      </c>
      <c r="BE147" s="36" t="str">
        <f>IF(BD147="x","x",'Indicator Data'!O150/'Indicator Data'!$CC150)</f>
        <v>x</v>
      </c>
      <c r="BF147" s="35" t="str">
        <f t="shared" si="260"/>
        <v>x</v>
      </c>
      <c r="BG147" s="35" t="str">
        <f t="shared" si="261"/>
        <v>x</v>
      </c>
      <c r="BH147" s="35" t="str">
        <f>IF('Indicator Data'!P150="No data","x",ROUND(IF('Indicator Data'!P150=0,0,IF(LOG('Indicator Data'!P150)&gt;BH$195,10,IF(LOG('Indicator Data'!P150)&lt;BH$194,0,10-(BH$195-LOG('Indicator Data'!P150))/(BH$195-BH$194)*10))),1))</f>
        <v>x</v>
      </c>
      <c r="BI147" s="36" t="str">
        <f>IF(BH147="x","x",'Indicator Data'!P150/'Indicator Data'!$CC150)</f>
        <v>x</v>
      </c>
      <c r="BJ147" s="35" t="str">
        <f t="shared" si="262"/>
        <v>x</v>
      </c>
      <c r="BK147" s="35" t="str">
        <f t="shared" si="263"/>
        <v>x</v>
      </c>
      <c r="BL147" s="35" t="str">
        <f t="shared" si="264"/>
        <v>x</v>
      </c>
      <c r="BM147" s="35">
        <f>ROUND(IF('Indicator Data'!Q150=0,0,IF(LOG('Indicator Data'!Q150)&gt;BM$195,10,IF(LOG('Indicator Data'!Q150)&lt;BM$194,0,10-(BM$195-LOG('Indicator Data'!Q150))/(BM$195-BM$194)*10))),1)</f>
        <v>0</v>
      </c>
      <c r="BN147" s="35">
        <f>ROUND(IF('Indicator Data'!R150=0,0,IF(LOG('Indicator Data'!R150)&gt;BN$195,10,IF(LOG('Indicator Data'!R150)&lt;BN$194,0,10-(BN$195-LOG('Indicator Data'!R150))/(BN$195-BN$194)*10))),1)</f>
        <v>0</v>
      </c>
      <c r="BO147" s="35">
        <f t="shared" si="265"/>
        <v>0</v>
      </c>
      <c r="BP147" s="36">
        <f>'Indicator Data'!Q150/'Indicator Data'!$CC150</f>
        <v>0</v>
      </c>
      <c r="BQ147" s="36">
        <f>'Indicator Data'!R150/'Indicator Data'!$CC150</f>
        <v>0</v>
      </c>
      <c r="BR147" s="35">
        <f t="shared" si="240"/>
        <v>0</v>
      </c>
      <c r="BS147" s="35">
        <f t="shared" si="241"/>
        <v>0</v>
      </c>
      <c r="BT147" s="35">
        <f t="shared" si="242"/>
        <v>0</v>
      </c>
      <c r="BU147" s="35">
        <f t="shared" si="266"/>
        <v>0</v>
      </c>
      <c r="BV147" s="35">
        <f>ROUND(IF('Indicator Data'!S150=0,0,IF(LOG('Indicator Data'!S150)&gt;BV$195,10,IF(LOG('Indicator Data'!S150)&lt;BV$194,0,10-(BV$195-LOG('Indicator Data'!S150))/(BV$195-BV$194)*10))),1)</f>
        <v>0</v>
      </c>
      <c r="BW147" s="35">
        <f>ROUND(IF('Indicator Data'!T150=0,0,IF(LOG('Indicator Data'!T150)&gt;BW$195,10,IF(LOG('Indicator Data'!T150)&lt;BW$194,0,10-(BW$195-LOG('Indicator Data'!T150))/(BW$195-BW$194)*10))),1)</f>
        <v>0</v>
      </c>
      <c r="BX147" s="35">
        <f t="shared" si="267"/>
        <v>0</v>
      </c>
      <c r="BY147" s="36">
        <f>'Indicator Data'!S150/'Indicator Data'!$CC150</f>
        <v>0</v>
      </c>
      <c r="BZ147" s="36">
        <f>'Indicator Data'!T150/'Indicator Data'!$CC150</f>
        <v>0</v>
      </c>
      <c r="CA147" s="35">
        <f t="shared" si="243"/>
        <v>0</v>
      </c>
      <c r="CB147" s="35">
        <f t="shared" si="244"/>
        <v>0</v>
      </c>
      <c r="CC147" s="35">
        <f t="shared" si="268"/>
        <v>0</v>
      </c>
      <c r="CD147" s="35">
        <f t="shared" si="269"/>
        <v>0</v>
      </c>
      <c r="CE147" s="35">
        <f t="shared" si="270"/>
        <v>0</v>
      </c>
      <c r="CF147" s="35">
        <f>ROUND(IF('Indicator Data'!U150=0,0,IF(LOG('Indicator Data'!U150)&gt;CF$195,10,IF(LOG('Indicator Data'!U150)&lt;CF$194,0,10-(CF$195-LOG('Indicator Data'!U150))/(CF$195-CF$194)*10))),1)</f>
        <v>6</v>
      </c>
      <c r="CG147" s="36">
        <f>'Indicator Data'!U150/'Indicator Data'!$CC150</f>
        <v>0.85424786079924753</v>
      </c>
      <c r="CH147" s="35">
        <f t="shared" si="245"/>
        <v>9.5</v>
      </c>
      <c r="CI147" s="35">
        <f t="shared" si="271"/>
        <v>8.1999999999999993</v>
      </c>
      <c r="CJ147" s="35">
        <f>ROUND(IF('Indicator Data'!V150=0,0,IF(LOG('Indicator Data'!V150)&gt;CJ$195,10,IF(LOG('Indicator Data'!V150)&lt;CJ$194,0,10-(CJ$195-LOG('Indicator Data'!V150))/(CJ$195-CJ$194)*10))),1)</f>
        <v>6.1</v>
      </c>
      <c r="CK147" s="36">
        <f>IF('Indicator Data'!V150/'Indicator Data'!$CC150&gt;1,1,'Indicator Data'!V150/'Indicator Data'!$CC150)</f>
        <v>0.93485668506316255</v>
      </c>
      <c r="CL147" s="35">
        <f t="shared" si="246"/>
        <v>9.3000000000000007</v>
      </c>
      <c r="CM147" s="35">
        <f t="shared" si="272"/>
        <v>8.1</v>
      </c>
      <c r="CN147" s="35">
        <f>ROUND(IF('Indicator Data'!W150=0,0,IF(LOG('Indicator Data'!W150)&gt;CN$195,10,IF(LOG('Indicator Data'!W150)&lt;CN$194,0,10-(CN$195-LOG('Indicator Data'!W150))/(CN$195-CN$194)*10))),1)</f>
        <v>6</v>
      </c>
      <c r="CO147" s="36">
        <f>'Indicator Data'!W150/'Indicator Data'!$CC150</f>
        <v>0.84685463324126065</v>
      </c>
      <c r="CP147" s="35">
        <f t="shared" si="247"/>
        <v>8.5</v>
      </c>
      <c r="CQ147" s="35">
        <f t="shared" si="273"/>
        <v>7.5</v>
      </c>
      <c r="CR147" s="35">
        <f t="shared" si="248"/>
        <v>6.8</v>
      </c>
      <c r="CS147" s="35">
        <f>IF('Indicator Data'!BS150="No data","x",ROUND(IF('Indicator Data'!BS150&gt;CS$195,0,IF('Indicator Data'!BS150&lt;CS$194,10,(CS$195-'Indicator Data'!BS150)/(CS$195-CS$194)*10)),1))</f>
        <v>1.3</v>
      </c>
      <c r="CT147" s="35">
        <f>IF('Indicator Data'!BT150="No data","x",ROUND(IF('Indicator Data'!BT150&gt;CT$195,0,IF('Indicator Data'!BT150&lt;CT$194,10,(CT$195-'Indicator Data'!BT150)/(CT$195-CT$194)*10)),1))</f>
        <v>0.3</v>
      </c>
      <c r="CU147" s="35">
        <f>IF('Indicator Data'!AC150="No data","x",ROUND(IF('Indicator Data'!AC150&gt;CU$195,0,IF('Indicator Data'!AC150&lt;CU$194,10,(CU$195-'Indicator Data'!AC150)/(CU$195-CU$194)*10)),1))</f>
        <v>1.3</v>
      </c>
      <c r="CV147" s="35">
        <f t="shared" si="249"/>
        <v>1</v>
      </c>
      <c r="CW147" s="35">
        <f>IF('Indicator Data'!X150="No data","x",ROUND(IF(LOG('Indicator Data'!X150)&gt;CW$195,10,IF(LOG('Indicator Data'!X150)&lt;CW$194,0,10-(CW$195-LOG('Indicator Data'!X150))/(CW$195-CW$194)*10)),1))</f>
        <v>8.1999999999999993</v>
      </c>
      <c r="CX147" s="35">
        <f>IF('Indicator Data'!Y150="No data","x",ROUND(IF('Indicator Data'!Y150&gt;CX$195,10,IF('Indicator Data'!Y150&lt;CX$194,0,10-(CX$195-'Indicator Data'!Y150)/(CX$195-CX$194)*10)),1))</f>
        <v>1.8</v>
      </c>
      <c r="CY147" s="35">
        <f>IF('Indicator Data'!Z150="No data","x",ROUND(IF('Indicator Data'!Z150&gt;CY$195,10,IF('Indicator Data'!Z150&lt;CY$194,0,10-(CY$195-'Indicator Data'!Z150)/(CY$195-CY$194)*10)),1))</f>
        <v>1.9</v>
      </c>
      <c r="CZ147" s="35" t="str">
        <f>IF('Indicator Data'!AA150="No data","x",ROUND(IF('Indicator Data'!AA150&gt;CZ$195,10,IF('Indicator Data'!AA150&lt;CZ$194,0,10-(CZ$195-'Indicator Data'!AA150)/(CZ$195-CZ$194)*10)),1))</f>
        <v>x</v>
      </c>
      <c r="DA147" s="35">
        <f t="shared" si="274"/>
        <v>4</v>
      </c>
      <c r="DB147" s="35">
        <f t="shared" si="275"/>
        <v>3</v>
      </c>
      <c r="DC147" s="35">
        <f>IF('Indicator Data'!AF150="No data","x",ROUND(IF('Indicator Data'!AF150&gt;DC$195,10,IF('Indicator Data'!AF150&lt;DC$194,0,10-(DC$195-'Indicator Data'!AF150)/(DC$195-DC$194)*10)),1))</f>
        <v>1.2</v>
      </c>
      <c r="DD147" s="35">
        <f>IF('Indicator Data'!AG150="No data","x",ROUND(IF('Indicator Data'!AG150&gt;DD$195,10,IF('Indicator Data'!AG150&lt;DD$194,0,10-(DD$195-'Indicator Data'!AG150)/(DD$195-DD$194)*10)),1))</f>
        <v>0.6</v>
      </c>
      <c r="DE147" s="35">
        <f t="shared" si="276"/>
        <v>2.7</v>
      </c>
      <c r="DF147" s="35">
        <f>IF('Indicator Data'!AB150="No data","x",ROUND(IF('Indicator Data'!AB150&gt;DF$195,10,IF('Indicator Data'!AB150&lt;DF$194,0,10-(DF$195-'Indicator Data'!AB150)/(DF$195-DF$194)*10)),1))</f>
        <v>0.3</v>
      </c>
      <c r="DG147" s="35">
        <f t="shared" si="277"/>
        <v>0.8</v>
      </c>
      <c r="DH147" s="144">
        <f>IF('Indicator Data'!AD150="No data","x",'Indicator Data'!AD150/'Indicator Data'!$CB150)</f>
        <v>1.3614407310392151E-4</v>
      </c>
      <c r="DI147" s="35">
        <f t="shared" si="278"/>
        <v>8.6</v>
      </c>
      <c r="DJ147" s="35">
        <f>IF('Indicator Data'!AE150="No data","x",ROUND(IF('Indicator Data'!AE150&gt;DJ$195,0,IF('Indicator Data'!AE150&lt;DJ$194,10,(DJ$195-'Indicator Data'!AE150)/(DJ$195-DJ$194)*10)),1))</f>
        <v>2</v>
      </c>
      <c r="DK147" s="35">
        <f t="shared" si="279"/>
        <v>5.3</v>
      </c>
      <c r="DL147" s="35">
        <f t="shared" si="280"/>
        <v>2.9</v>
      </c>
      <c r="DM147" s="37">
        <f t="shared" si="250"/>
        <v>4.5</v>
      </c>
      <c r="DN147" s="38">
        <f t="shared" si="251"/>
        <v>2.6</v>
      </c>
      <c r="DO147" s="35">
        <f>ROUND(IF('Indicator Data'!AH150=0,0,IF('Indicator Data'!AH150&gt;DO$195,10,IF('Indicator Data'!AH150&lt;DO$194,0,10-(DO$195-'Indicator Data'!AH150)/(DO$195-DO$194)*10))),1)</f>
        <v>0</v>
      </c>
      <c r="DP147" s="35">
        <f>ROUND(IF('Indicator Data'!AI150=0,0,IF(LOG('Indicator Data'!AI150)&gt;LOG(DP$195),10,IF(LOG('Indicator Data'!AI150)&lt;LOG(DP$194),0,10-(LOG(DP$195)-LOG('Indicator Data'!AI150))/(LOG(DP$195)-LOG(DP$194))*10))),1)</f>
        <v>0</v>
      </c>
      <c r="DQ147" s="37">
        <f t="shared" si="252"/>
        <v>0</v>
      </c>
      <c r="DR147" s="35">
        <f>'Indicator Data'!AJ150</f>
        <v>0</v>
      </c>
      <c r="DS147" s="35">
        <f>'Indicator Data'!AK150</f>
        <v>0</v>
      </c>
      <c r="DT147" s="37">
        <f t="shared" si="253"/>
        <v>0</v>
      </c>
      <c r="DU147" s="38">
        <f t="shared" si="254"/>
        <v>0</v>
      </c>
      <c r="DV147" s="13"/>
      <c r="DW147" s="83"/>
    </row>
    <row r="148" spans="1:128" s="2" customFormat="1" x14ac:dyDescent="0.3">
      <c r="A148" s="98" t="str">
        <f>'Indicator Data'!A151</f>
        <v>Saint Vincent and the Grenadines</v>
      </c>
      <c r="B148" s="39" t="str">
        <f>'Indicator Data'!B151</f>
        <v>VCT</v>
      </c>
      <c r="C148" s="35">
        <f>ROUND(IF('Indicator Data'!C151=0,0.1,IF(LOG('Indicator Data'!C151)&gt;C$195,10,IF(LOG('Indicator Data'!C151)&lt;C$194,0,10-(C$195-LOG('Indicator Data'!C151))/(C$195-C$194)*10))),1)</f>
        <v>3.3</v>
      </c>
      <c r="D148" s="35">
        <f>ROUND(IF('Indicator Data'!D151=0,0.1,IF(LOG('Indicator Data'!D151)&gt;D$195,10,IF(LOG('Indicator Data'!D151)&lt;D$194,0,10-(D$195-LOG('Indicator Data'!D151))/(D$195-D$194)*10))),1)</f>
        <v>0.1</v>
      </c>
      <c r="E148" s="35">
        <f t="shared" si="214"/>
        <v>1.8</v>
      </c>
      <c r="F148" s="35">
        <f>IF('Indicator Data'!E151="No data",0.1,(ROUND(IF('Indicator Data'!E151=0,0,IF(LOG('Indicator Data'!E151)&gt;F$195,10,IF(LOG('Indicator Data'!E151)&lt;F$194,0,10-(F$195-LOG('Indicator Data'!E151))/(F$195-F$194)*10))),1)))</f>
        <v>0.1</v>
      </c>
      <c r="G148" s="35">
        <f>ROUND(IF('Indicator Data'!F151=0,0,IF(LOG('Indicator Data'!F151)&gt;G$195,10,IF(LOG('Indicator Data'!F151)&lt;G$194,0,10-(G$195-LOG('Indicator Data'!F151))/(G$195-G$194)*10))),1)</f>
        <v>0</v>
      </c>
      <c r="H148" s="35">
        <f>ROUND(IF('Indicator Data'!G151=0,0,IF(LOG('Indicator Data'!G151)&gt;H$195,10,IF(LOG('Indicator Data'!G151)&lt;H$194,0,10-(H$195-LOG('Indicator Data'!G151))/(H$195-H$194)*10))),1)</f>
        <v>3</v>
      </c>
      <c r="I148" s="35">
        <f>ROUND(IF('Indicator Data'!H151=0,0,IF(LOG('Indicator Data'!H151)&gt;I$195,10,IF(LOG('Indicator Data'!H151)&lt;I$194,0,10-(I$195-LOG('Indicator Data'!H151))/(I$195-I$194)*10))),1)</f>
        <v>6.2</v>
      </c>
      <c r="J148" s="35">
        <f t="shared" si="215"/>
        <v>4.8</v>
      </c>
      <c r="K148" s="35">
        <f>ROUND(IF('Indicator Data'!I151=0,0,IF(LOG('Indicator Data'!I151)&gt;K$195,10,IF(LOG('Indicator Data'!I151)&lt;K$194,0,10-(K$195-LOG('Indicator Data'!I151))/(K$195-K$194)*10))),1)</f>
        <v>2.9</v>
      </c>
      <c r="L148" s="35">
        <f t="shared" si="216"/>
        <v>3.9</v>
      </c>
      <c r="M148" s="35">
        <f>ROUND(IF('Indicator Data'!J151=0,0,IF(LOG('Indicator Data'!J151)&gt;M$195,10,IF(LOG('Indicator Data'!J151)&lt;M$194,0,10-(M$195-LOG('Indicator Data'!J151))/(M$195-M$194)*10))),1)</f>
        <v>0</v>
      </c>
      <c r="N148" s="36">
        <f>'Indicator Data'!C151/'Indicator Data'!$CC151</f>
        <v>1.9444553395795128E-3</v>
      </c>
      <c r="O148" s="36">
        <f>'Indicator Data'!D151/'Indicator Data'!$CC151</f>
        <v>0</v>
      </c>
      <c r="P148" s="36" t="str">
        <f>IF(F148=0.1,"x",'Indicator Data'!E151/'Indicator Data'!$CC151)</f>
        <v>x</v>
      </c>
      <c r="Q148" s="36">
        <f>'Indicator Data'!F151/'Indicator Data'!$CC151</f>
        <v>0</v>
      </c>
      <c r="R148" s="36">
        <f>'Indicator Data'!G151/'Indicator Data'!$CC151</f>
        <v>1.398580329246679E-2</v>
      </c>
      <c r="S148" s="36">
        <f>'Indicator Data'!H151/'Indicator Data'!$CC151</f>
        <v>1.9759779649558755E-3</v>
      </c>
      <c r="T148" s="36">
        <f>'Indicator Data'!I151/'Indicator Data'!$CC151</f>
        <v>2.4512616250388264E-3</v>
      </c>
      <c r="U148" s="36">
        <f>'Indicator Data'!J151/'Indicator Data'!$CC151</f>
        <v>0</v>
      </c>
      <c r="V148" s="35">
        <f t="shared" si="217"/>
        <v>9.6999999999999993</v>
      </c>
      <c r="W148" s="35">
        <f t="shared" si="218"/>
        <v>0</v>
      </c>
      <c r="X148" s="35">
        <f t="shared" si="219"/>
        <v>7.2</v>
      </c>
      <c r="Y148" s="35">
        <f t="shared" si="220"/>
        <v>0.1</v>
      </c>
      <c r="Z148" s="35">
        <f t="shared" si="221"/>
        <v>0</v>
      </c>
      <c r="AA148" s="35">
        <f t="shared" si="222"/>
        <v>7.8</v>
      </c>
      <c r="AB148" s="35">
        <f t="shared" si="223"/>
        <v>4</v>
      </c>
      <c r="AC148" s="35">
        <f t="shared" si="224"/>
        <v>6.3</v>
      </c>
      <c r="AD148" s="35">
        <f t="shared" si="225"/>
        <v>2.5</v>
      </c>
      <c r="AE148" s="35">
        <f t="shared" si="226"/>
        <v>4.7</v>
      </c>
      <c r="AF148" s="35">
        <f t="shared" si="227"/>
        <v>0</v>
      </c>
      <c r="AG148" s="35">
        <f>ROUND(IF('Indicator Data'!K151=0,0,IF('Indicator Data'!K151&gt;AG$195,10,IF('Indicator Data'!K151&lt;AG$194,0,10-(AG$195-'Indicator Data'!K151)/(AG$195-AG$194)*10))),1)</f>
        <v>1</v>
      </c>
      <c r="AH148" s="35">
        <f t="shared" si="228"/>
        <v>6.5</v>
      </c>
      <c r="AI148" s="35">
        <f t="shared" si="229"/>
        <v>0.1</v>
      </c>
      <c r="AJ148" s="35">
        <f t="shared" si="230"/>
        <v>5.4</v>
      </c>
      <c r="AK148" s="35">
        <f t="shared" si="231"/>
        <v>5.0999999999999996</v>
      </c>
      <c r="AL148" s="35">
        <f t="shared" si="232"/>
        <v>5.3</v>
      </c>
      <c r="AM148" s="35">
        <f t="shared" si="233"/>
        <v>2.7</v>
      </c>
      <c r="AN148" s="35">
        <f t="shared" si="234"/>
        <v>0</v>
      </c>
      <c r="AO148" s="143">
        <f t="shared" si="235"/>
        <v>5.0999999999999996</v>
      </c>
      <c r="AP148" s="143">
        <f t="shared" si="255"/>
        <v>0.1</v>
      </c>
      <c r="AQ148" s="143">
        <f t="shared" si="236"/>
        <v>0</v>
      </c>
      <c r="AR148" s="143">
        <f t="shared" si="237"/>
        <v>4.3</v>
      </c>
      <c r="AS148" s="35">
        <f t="shared" si="238"/>
        <v>0.5</v>
      </c>
      <c r="AT148" s="35" t="str">
        <f>IF('Indicator Data'!L151="No data","x",IF('Indicator Data'!CD151&lt;1000,"x",ROUND((IF('Indicator Data'!L151&gt;AT$195,10,IF('Indicator Data'!L151&lt;AT$194,0,10-(AT$195-'Indicator Data'!L151)/(AT$195-AT$194)*10))),1)))</f>
        <v>x</v>
      </c>
      <c r="AU148" s="143">
        <f t="shared" si="239"/>
        <v>0.5</v>
      </c>
      <c r="AV148" s="35" t="str">
        <f>IF('Indicator Data'!M151="No data","x",ROUND(IF('Indicator Data'!M151=0,0,IF(LOG('Indicator Data'!M151)&gt;AV$195,10,IF(LOG('Indicator Data'!M151)&lt;AV$194,0,10-(AV$195-LOG('Indicator Data'!M151))/(AV$195-AV$194)*10))),1))</f>
        <v>x</v>
      </c>
      <c r="AW148" s="36" t="str">
        <f>IF(AV148="x","x",'Indicator Data'!M151/'Indicator Data'!$CC151)</f>
        <v>x</v>
      </c>
      <c r="AX148" s="35" t="str">
        <f t="shared" si="256"/>
        <v>x</v>
      </c>
      <c r="AY148" s="35" t="str">
        <f t="shared" si="257"/>
        <v>x</v>
      </c>
      <c r="AZ148" s="35" t="str">
        <f>IF('Indicator Data'!N151="No data","x",ROUND(IF('Indicator Data'!N151=0,0,IF(LOG('Indicator Data'!N151)&gt;AZ$195,10,IF(LOG('Indicator Data'!N151)&lt;AZ$194,0,10-(AZ$195-LOG('Indicator Data'!N151))/(AZ$195-AZ$194)*10))),1))</f>
        <v>x</v>
      </c>
      <c r="BA148" s="36" t="str">
        <f>IF(AZ148="x","x",'Indicator Data'!N151/'Indicator Data'!$CC151)</f>
        <v>x</v>
      </c>
      <c r="BB148" s="35" t="str">
        <f t="shared" si="258"/>
        <v>x</v>
      </c>
      <c r="BC148" s="35" t="str">
        <f t="shared" si="259"/>
        <v>x</v>
      </c>
      <c r="BD148" s="35" t="str">
        <f>IF('Indicator Data'!O151="No data","x",ROUND(IF('Indicator Data'!O151=0,0,IF(LOG('Indicator Data'!O151)&gt;BD$195,10,IF(LOG('Indicator Data'!O151)&lt;BD$194,0,10-(BD$195-LOG('Indicator Data'!O151))/(BD$195-BD$194)*10))),1))</f>
        <v>x</v>
      </c>
      <c r="BE148" s="36" t="str">
        <f>IF(BD148="x","x",'Indicator Data'!O151/'Indicator Data'!$CC151)</f>
        <v>x</v>
      </c>
      <c r="BF148" s="35" t="str">
        <f t="shared" si="260"/>
        <v>x</v>
      </c>
      <c r="BG148" s="35" t="str">
        <f t="shared" si="261"/>
        <v>x</v>
      </c>
      <c r="BH148" s="35" t="str">
        <f>IF('Indicator Data'!P151="No data","x",ROUND(IF('Indicator Data'!P151=0,0,IF(LOG('Indicator Data'!P151)&gt;BH$195,10,IF(LOG('Indicator Data'!P151)&lt;BH$194,0,10-(BH$195-LOG('Indicator Data'!P151))/(BH$195-BH$194)*10))),1))</f>
        <v>x</v>
      </c>
      <c r="BI148" s="36" t="str">
        <f>IF(BH148="x","x",'Indicator Data'!P151/'Indicator Data'!$CC151)</f>
        <v>x</v>
      </c>
      <c r="BJ148" s="35" t="str">
        <f t="shared" si="262"/>
        <v>x</v>
      </c>
      <c r="BK148" s="35" t="str">
        <f t="shared" si="263"/>
        <v>x</v>
      </c>
      <c r="BL148" s="35" t="str">
        <f t="shared" si="264"/>
        <v>x</v>
      </c>
      <c r="BM148" s="35">
        <f>ROUND(IF('Indicator Data'!Q151=0,0,IF(LOG('Indicator Data'!Q151)&gt;BM$195,10,IF(LOG('Indicator Data'!Q151)&lt;BM$194,0,10-(BM$195-LOG('Indicator Data'!Q151))/(BM$195-BM$194)*10))),1)</f>
        <v>0</v>
      </c>
      <c r="BN148" s="35">
        <f>ROUND(IF('Indicator Data'!R151=0,0,IF(LOG('Indicator Data'!R151)&gt;BN$195,10,IF(LOG('Indicator Data'!R151)&lt;BN$194,0,10-(BN$195-LOG('Indicator Data'!R151))/(BN$195-BN$194)*10))),1)</f>
        <v>0</v>
      </c>
      <c r="BO148" s="35">
        <f t="shared" si="265"/>
        <v>0</v>
      </c>
      <c r="BP148" s="36">
        <f>'Indicator Data'!Q151/'Indicator Data'!$CC151</f>
        <v>0</v>
      </c>
      <c r="BQ148" s="36">
        <f>'Indicator Data'!R151/'Indicator Data'!$CC151</f>
        <v>0</v>
      </c>
      <c r="BR148" s="35">
        <f t="shared" si="240"/>
        <v>0</v>
      </c>
      <c r="BS148" s="35">
        <f t="shared" si="241"/>
        <v>0</v>
      </c>
      <c r="BT148" s="35">
        <f t="shared" si="242"/>
        <v>0</v>
      </c>
      <c r="BU148" s="35">
        <f t="shared" si="266"/>
        <v>0</v>
      </c>
      <c r="BV148" s="35">
        <f>ROUND(IF('Indicator Data'!S151=0,0,IF(LOG('Indicator Data'!S151)&gt;BV$195,10,IF(LOG('Indicator Data'!S151)&lt;BV$194,0,10-(BV$195-LOG('Indicator Data'!S151))/(BV$195-BV$194)*10))),1)</f>
        <v>0</v>
      </c>
      <c r="BW148" s="35">
        <f>ROUND(IF('Indicator Data'!T151=0,0,IF(LOG('Indicator Data'!T151)&gt;BW$195,10,IF(LOG('Indicator Data'!T151)&lt;BW$194,0,10-(BW$195-LOG('Indicator Data'!T151))/(BW$195-BW$194)*10))),1)</f>
        <v>0</v>
      </c>
      <c r="BX148" s="35">
        <f t="shared" si="267"/>
        <v>0</v>
      </c>
      <c r="BY148" s="36">
        <f>'Indicator Data'!S151/'Indicator Data'!$CC151</f>
        <v>0</v>
      </c>
      <c r="BZ148" s="36">
        <f>'Indicator Data'!T151/'Indicator Data'!$CC151</f>
        <v>0</v>
      </c>
      <c r="CA148" s="35">
        <f t="shared" si="243"/>
        <v>0</v>
      </c>
      <c r="CB148" s="35">
        <f t="shared" si="244"/>
        <v>0</v>
      </c>
      <c r="CC148" s="35">
        <f t="shared" si="268"/>
        <v>0</v>
      </c>
      <c r="CD148" s="35">
        <f t="shared" si="269"/>
        <v>0</v>
      </c>
      <c r="CE148" s="35">
        <f t="shared" si="270"/>
        <v>0</v>
      </c>
      <c r="CF148" s="35">
        <f>ROUND(IF('Indicator Data'!U151=0,0,IF(LOG('Indicator Data'!U151)&gt;CF$195,10,IF(LOG('Indicator Data'!U151)&lt;CF$194,0,10-(CF$195-LOG('Indicator Data'!U151))/(CF$195-CF$194)*10))),1)</f>
        <v>5.2</v>
      </c>
      <c r="CG148" s="36">
        <f>'Indicator Data'!U151/'Indicator Data'!$CC151</f>
        <v>0.40725548592205513</v>
      </c>
      <c r="CH148" s="35">
        <f t="shared" si="245"/>
        <v>4.5</v>
      </c>
      <c r="CI148" s="35">
        <f t="shared" si="271"/>
        <v>4.9000000000000004</v>
      </c>
      <c r="CJ148" s="35">
        <f>ROUND(IF('Indicator Data'!V151=0,0,IF(LOG('Indicator Data'!V151)&gt;CJ$195,10,IF(LOG('Indicator Data'!V151)&lt;CJ$194,0,10-(CJ$195-LOG('Indicator Data'!V151))/(CJ$195-CJ$194)*10))),1)</f>
        <v>5.7</v>
      </c>
      <c r="CK148" s="36">
        <f>IF('Indicator Data'!V151/'Indicator Data'!$CC151&gt;1,1,'Indicator Data'!V151/'Indicator Data'!$CC151)</f>
        <v>0.88625525213955525</v>
      </c>
      <c r="CL148" s="35">
        <f t="shared" si="246"/>
        <v>8.9</v>
      </c>
      <c r="CM148" s="35">
        <f t="shared" si="272"/>
        <v>7.7</v>
      </c>
      <c r="CN148" s="35">
        <f>ROUND(IF('Indicator Data'!W151=0,0,IF(LOG('Indicator Data'!W151)&gt;CN$195,10,IF(LOG('Indicator Data'!W151)&lt;CN$194,0,10-(CN$195-LOG('Indicator Data'!W151))/(CN$195-CN$194)*10))),1)</f>
        <v>5.5</v>
      </c>
      <c r="CO148" s="36">
        <f>'Indicator Data'!W151/'Indicator Data'!$CC151</f>
        <v>0.6198687043101716</v>
      </c>
      <c r="CP148" s="35">
        <f t="shared" si="247"/>
        <v>6.2</v>
      </c>
      <c r="CQ148" s="35">
        <f t="shared" si="273"/>
        <v>5.9</v>
      </c>
      <c r="CR148" s="35">
        <f t="shared" si="248"/>
        <v>5.2</v>
      </c>
      <c r="CS148" s="35">
        <f>IF('Indicator Data'!BS151="No data","x",ROUND(IF('Indicator Data'!BS151&gt;CS$195,0,IF('Indicator Data'!BS151&lt;CS$194,10,(CS$195-'Indicator Data'!BS151)/(CS$195-CS$194)*10)),1))</f>
        <v>1.4</v>
      </c>
      <c r="CT148" s="35">
        <f>IF('Indicator Data'!BT151="No data","x",ROUND(IF('Indicator Data'!BT151&gt;CT$195,0,IF('Indicator Data'!BT151&lt;CT$194,10,(CT$195-'Indicator Data'!BT151)/(CT$195-CT$194)*10)),1))</f>
        <v>0.8</v>
      </c>
      <c r="CU148" s="35" t="str">
        <f>IF('Indicator Data'!AC151="No data","x",ROUND(IF('Indicator Data'!AC151&gt;CU$195,0,IF('Indicator Data'!AC151&lt;CU$194,10,(CU$195-'Indicator Data'!AC151)/(CU$195-CU$194)*10)),1))</f>
        <v>x</v>
      </c>
      <c r="CV148" s="35">
        <f t="shared" si="249"/>
        <v>1.1000000000000001</v>
      </c>
      <c r="CW148" s="35">
        <f>IF('Indicator Data'!X151="No data","x",ROUND(IF(LOG('Indicator Data'!X151)&gt;CW$195,10,IF(LOG('Indicator Data'!X151)&lt;CW$194,0,10-(CW$195-LOG('Indicator Data'!X151))/(CW$195-CW$194)*10)),1))</f>
        <v>8.1999999999999993</v>
      </c>
      <c r="CX148" s="35">
        <f>IF('Indicator Data'!Y151="No data","x",ROUND(IF('Indicator Data'!Y151&gt;CX$195,10,IF('Indicator Data'!Y151&lt;CX$194,0,10-(CX$195-'Indicator Data'!Y151)/(CX$195-CX$194)*10)),1))</f>
        <v>2.2999999999999998</v>
      </c>
      <c r="CY148" s="35">
        <f>IF('Indicator Data'!Z151="No data","x",ROUND(IF('Indicator Data'!Z151&gt;CY$195,10,IF('Indicator Data'!Z151&lt;CY$194,0,10-(CY$195-'Indicator Data'!Z151)/(CY$195-CY$194)*10)),1))</f>
        <v>5.3</v>
      </c>
      <c r="CZ148" s="35" t="str">
        <f>IF('Indicator Data'!AA151="No data","x",ROUND(IF('Indicator Data'!AA151&gt;CZ$195,10,IF('Indicator Data'!AA151&lt;CZ$194,0,10-(CZ$195-'Indicator Data'!AA151)/(CZ$195-CZ$194)*10)),1))</f>
        <v>x</v>
      </c>
      <c r="DA148" s="35">
        <f t="shared" si="274"/>
        <v>5.3</v>
      </c>
      <c r="DB148" s="35">
        <f t="shared" si="275"/>
        <v>3.9</v>
      </c>
      <c r="DC148" s="35" t="str">
        <f>IF('Indicator Data'!AF151="No data","x",ROUND(IF('Indicator Data'!AF151&gt;DC$195,10,IF('Indicator Data'!AF151&lt;DC$194,0,10-(DC$195-'Indicator Data'!AF151)/(DC$195-DC$194)*10)),1))</f>
        <v>x</v>
      </c>
      <c r="DD148" s="35">
        <f>IF('Indicator Data'!AG151="No data","x",ROUND(IF('Indicator Data'!AG151&gt;DD$195,10,IF('Indicator Data'!AG151&lt;DD$194,0,10-(DD$195-'Indicator Data'!AG151)/(DD$195-DD$194)*10)),1))</f>
        <v>1.3</v>
      </c>
      <c r="DE148" s="35">
        <f t="shared" si="276"/>
        <v>4.3</v>
      </c>
      <c r="DF148" s="35">
        <f>IF('Indicator Data'!AB151="No data","x",ROUND(IF('Indicator Data'!AB151&gt;DF$195,10,IF('Indicator Data'!AB151&lt;DF$194,0,10-(DF$195-'Indicator Data'!AB151)/(DF$195-DF$194)*10)),1))</f>
        <v>1.1000000000000001</v>
      </c>
      <c r="DG148" s="35">
        <f t="shared" si="277"/>
        <v>1.1000000000000001</v>
      </c>
      <c r="DH148" s="144">
        <f>IF('Indicator Data'!AD151="No data","x",'Indicator Data'!AD151/'Indicator Data'!$CB151)</f>
        <v>3.6053250651211838E-4</v>
      </c>
      <c r="DI148" s="35">
        <f t="shared" si="278"/>
        <v>6.4</v>
      </c>
      <c r="DJ148" s="35">
        <f>IF('Indicator Data'!AE151="No data","x",ROUND(IF('Indicator Data'!AE151&gt;DJ$195,0,IF('Indicator Data'!AE151&lt;DJ$194,10,(DJ$195-'Indicator Data'!AE151)/(DJ$195-DJ$194)*10)),1))</f>
        <v>2</v>
      </c>
      <c r="DK148" s="35">
        <f t="shared" si="279"/>
        <v>4.2</v>
      </c>
      <c r="DL148" s="35">
        <f t="shared" si="280"/>
        <v>3.2</v>
      </c>
      <c r="DM148" s="37">
        <f t="shared" si="250"/>
        <v>4.2</v>
      </c>
      <c r="DN148" s="38">
        <f t="shared" si="251"/>
        <v>2.6</v>
      </c>
      <c r="DO148" s="35">
        <f>ROUND(IF('Indicator Data'!AH151=0,0,IF('Indicator Data'!AH151&gt;DO$195,10,IF('Indicator Data'!AH151&lt;DO$194,0,10-(DO$195-'Indicator Data'!AH151)/(DO$195-DO$194)*10))),1)</f>
        <v>0</v>
      </c>
      <c r="DP148" s="35">
        <f>ROUND(IF('Indicator Data'!AI151=0,0,IF(LOG('Indicator Data'!AI151)&gt;LOG(DP$195),10,IF(LOG('Indicator Data'!AI151)&lt;LOG(DP$194),0,10-(LOG(DP$195)-LOG('Indicator Data'!AI151))/(LOG(DP$195)-LOG(DP$194))*10))),1)</f>
        <v>0</v>
      </c>
      <c r="DQ148" s="37">
        <f t="shared" si="252"/>
        <v>0</v>
      </c>
      <c r="DR148" s="35">
        <f>'Indicator Data'!AJ151</f>
        <v>0</v>
      </c>
      <c r="DS148" s="35">
        <f>'Indicator Data'!AK151</f>
        <v>0</v>
      </c>
      <c r="DT148" s="37">
        <f t="shared" si="253"/>
        <v>0</v>
      </c>
      <c r="DU148" s="38">
        <f t="shared" si="254"/>
        <v>0</v>
      </c>
      <c r="DV148" s="13"/>
      <c r="DW148" s="83"/>
    </row>
    <row r="149" spans="1:128" s="2" customFormat="1" x14ac:dyDescent="0.3">
      <c r="A149" s="98" t="str">
        <f>'Indicator Data'!A152</f>
        <v>Samoa</v>
      </c>
      <c r="B149" s="39" t="str">
        <f>'Indicator Data'!B152</f>
        <v>WSM</v>
      </c>
      <c r="C149" s="35">
        <f>ROUND(IF('Indicator Data'!C152=0,0.1,IF(LOG('Indicator Data'!C152)&gt;C$195,10,IF(LOG('Indicator Data'!C152)&lt;C$194,0,10-(C$195-LOG('Indicator Data'!C152))/(C$195-C$194)*10))),1)</f>
        <v>3.8</v>
      </c>
      <c r="D149" s="35">
        <f>ROUND(IF('Indicator Data'!D152=0,0.1,IF(LOG('Indicator Data'!D152)&gt;D$195,10,IF(LOG('Indicator Data'!D152)&lt;D$194,0,10-(D$195-LOG('Indicator Data'!D152))/(D$195-D$194)*10))),1)</f>
        <v>0.1</v>
      </c>
      <c r="E149" s="35">
        <f t="shared" si="214"/>
        <v>2.1</v>
      </c>
      <c r="F149" s="35">
        <f>IF('Indicator Data'!E152="No data",0.1,(ROUND(IF('Indicator Data'!E152=0,0,IF(LOG('Indicator Data'!E152)&gt;F$195,10,IF(LOG('Indicator Data'!E152)&lt;F$194,0,10-(F$195-LOG('Indicator Data'!E152))/(F$195-F$194)*10))),1)))</f>
        <v>0.1</v>
      </c>
      <c r="G149" s="35">
        <f>ROUND(IF('Indicator Data'!F152=0,0,IF(LOG('Indicator Data'!F152)&gt;G$195,10,IF(LOG('Indicator Data'!F152)&lt;G$194,0,10-(G$195-LOG('Indicator Data'!F152))/(G$195-G$194)*10))),1)</f>
        <v>4.4000000000000004</v>
      </c>
      <c r="H149" s="35">
        <f>ROUND(IF('Indicator Data'!G152=0,0,IF(LOG('Indicator Data'!G152)&gt;H$195,10,IF(LOG('Indicator Data'!G152)&lt;H$194,0,10-(H$195-LOG('Indicator Data'!G152))/(H$195-H$194)*10))),1)</f>
        <v>3.9</v>
      </c>
      <c r="I149" s="35">
        <f>ROUND(IF('Indicator Data'!H152=0,0,IF(LOG('Indicator Data'!H152)&gt;I$195,10,IF(LOG('Indicator Data'!H152)&lt;I$194,0,10-(I$195-LOG('Indicator Data'!H152))/(I$195-I$194)*10))),1)</f>
        <v>6.6</v>
      </c>
      <c r="J149" s="35">
        <f t="shared" si="215"/>
        <v>5.4</v>
      </c>
      <c r="K149" s="35">
        <f>ROUND(IF('Indicator Data'!I152=0,0,IF(LOG('Indicator Data'!I152)&gt;K$195,10,IF(LOG('Indicator Data'!I152)&lt;K$194,0,10-(K$195-LOG('Indicator Data'!I152))/(K$195-K$194)*10))),1)</f>
        <v>0</v>
      </c>
      <c r="L149" s="35">
        <f t="shared" si="216"/>
        <v>3.1</v>
      </c>
      <c r="M149" s="35">
        <f>ROUND(IF('Indicator Data'!J152=0,0,IF(LOG('Indicator Data'!J152)&gt;M$195,10,IF(LOG('Indicator Data'!J152)&lt;M$194,0,10-(M$195-LOG('Indicator Data'!J152))/(M$195-M$194)*10))),1)</f>
        <v>0</v>
      </c>
      <c r="N149" s="36">
        <f>'Indicator Data'!C152/'Indicator Data'!$CC152</f>
        <v>1.7465942377861768E-3</v>
      </c>
      <c r="O149" s="36">
        <f>'Indicator Data'!D152/'Indicator Data'!$CC152</f>
        <v>0</v>
      </c>
      <c r="P149" s="36" t="str">
        <f>IF(F149=0.1,"x",'Indicator Data'!E152/'Indicator Data'!$CC152)</f>
        <v>x</v>
      </c>
      <c r="Q149" s="36">
        <f>'Indicator Data'!F152/'Indicator Data'!$CC152</f>
        <v>2.145651768894777E-5</v>
      </c>
      <c r="R149" s="36">
        <f>'Indicator Data'!G152/'Indicator Data'!$CC152</f>
        <v>1.8982104042892332E-2</v>
      </c>
      <c r="S149" s="36">
        <f>'Indicator Data'!H152/'Indicator Data'!$CC152</f>
        <v>1.9981162150412984E-3</v>
      </c>
      <c r="T149" s="36">
        <f>'Indicator Data'!I152/'Indicator Data'!$CC152</f>
        <v>0</v>
      </c>
      <c r="U149" s="36">
        <f>'Indicator Data'!J152/'Indicator Data'!$CC152</f>
        <v>0</v>
      </c>
      <c r="V149" s="35">
        <f t="shared" si="217"/>
        <v>8.6999999999999993</v>
      </c>
      <c r="W149" s="35">
        <f t="shared" si="218"/>
        <v>0</v>
      </c>
      <c r="X149" s="35">
        <f t="shared" si="219"/>
        <v>5.9</v>
      </c>
      <c r="Y149" s="35">
        <f t="shared" si="220"/>
        <v>0.1</v>
      </c>
      <c r="Z149" s="35">
        <f t="shared" si="221"/>
        <v>8.5</v>
      </c>
      <c r="AA149" s="35">
        <f t="shared" si="222"/>
        <v>10</v>
      </c>
      <c r="AB149" s="35">
        <f t="shared" si="223"/>
        <v>4</v>
      </c>
      <c r="AC149" s="35">
        <f t="shared" si="224"/>
        <v>8.3000000000000007</v>
      </c>
      <c r="AD149" s="35">
        <f t="shared" si="225"/>
        <v>0</v>
      </c>
      <c r="AE149" s="35">
        <f t="shared" si="226"/>
        <v>5.5</v>
      </c>
      <c r="AF149" s="35">
        <f t="shared" si="227"/>
        <v>0</v>
      </c>
      <c r="AG149" s="35">
        <f>ROUND(IF('Indicator Data'!K152=0,0,IF('Indicator Data'!K152&gt;AG$195,10,IF('Indicator Data'!K152&lt;AG$194,0,10-(AG$195-'Indicator Data'!K152)/(AG$195-AG$194)*10))),1)</f>
        <v>1</v>
      </c>
      <c r="AH149" s="35">
        <f t="shared" si="228"/>
        <v>6.3</v>
      </c>
      <c r="AI149" s="35">
        <f t="shared" si="229"/>
        <v>0.1</v>
      </c>
      <c r="AJ149" s="35">
        <f t="shared" si="230"/>
        <v>7</v>
      </c>
      <c r="AK149" s="35">
        <f t="shared" si="231"/>
        <v>5.3</v>
      </c>
      <c r="AL149" s="35">
        <f t="shared" si="232"/>
        <v>6.2</v>
      </c>
      <c r="AM149" s="35">
        <f t="shared" si="233"/>
        <v>0</v>
      </c>
      <c r="AN149" s="35">
        <f t="shared" si="234"/>
        <v>0</v>
      </c>
      <c r="AO149" s="143">
        <f t="shared" si="235"/>
        <v>4.3</v>
      </c>
      <c r="AP149" s="143">
        <f t="shared" si="255"/>
        <v>0.1</v>
      </c>
      <c r="AQ149" s="143">
        <f t="shared" si="236"/>
        <v>6.9</v>
      </c>
      <c r="AR149" s="143">
        <f t="shared" si="237"/>
        <v>4.4000000000000004</v>
      </c>
      <c r="AS149" s="35">
        <f t="shared" si="238"/>
        <v>0.5</v>
      </c>
      <c r="AT149" s="35" t="str">
        <f>IF('Indicator Data'!L152="No data","x",IF('Indicator Data'!CD152&lt;1000,"x",ROUND((IF('Indicator Data'!L152&gt;AT$195,10,IF('Indicator Data'!L152&lt;AT$194,0,10-(AT$195-'Indicator Data'!L152)/(AT$195-AT$194)*10))),1)))</f>
        <v>x</v>
      </c>
      <c r="AU149" s="143">
        <f t="shared" si="239"/>
        <v>0.5</v>
      </c>
      <c r="AV149" s="35" t="str">
        <f>IF('Indicator Data'!M152="No data","x",ROUND(IF('Indicator Data'!M152=0,0,IF(LOG('Indicator Data'!M152)&gt;AV$195,10,IF(LOG('Indicator Data'!M152)&lt;AV$194,0,10-(AV$195-LOG('Indicator Data'!M152))/(AV$195-AV$194)*10))),1))</f>
        <v>x</v>
      </c>
      <c r="AW149" s="36" t="str">
        <f>IF(AV149="x","x",'Indicator Data'!M152/'Indicator Data'!$CC152)</f>
        <v>x</v>
      </c>
      <c r="AX149" s="35" t="str">
        <f t="shared" si="256"/>
        <v>x</v>
      </c>
      <c r="AY149" s="35" t="str">
        <f t="shared" si="257"/>
        <v>x</v>
      </c>
      <c r="AZ149" s="35" t="str">
        <f>IF('Indicator Data'!N152="No data","x",ROUND(IF('Indicator Data'!N152=0,0,IF(LOG('Indicator Data'!N152)&gt;AZ$195,10,IF(LOG('Indicator Data'!N152)&lt;AZ$194,0,10-(AZ$195-LOG('Indicator Data'!N152))/(AZ$195-AZ$194)*10))),1))</f>
        <v>x</v>
      </c>
      <c r="BA149" s="36" t="str">
        <f>IF(AZ149="x","x",'Indicator Data'!N152/'Indicator Data'!$CC152)</f>
        <v>x</v>
      </c>
      <c r="BB149" s="35" t="str">
        <f t="shared" si="258"/>
        <v>x</v>
      </c>
      <c r="BC149" s="35" t="str">
        <f t="shared" si="259"/>
        <v>x</v>
      </c>
      <c r="BD149" s="35" t="str">
        <f>IF('Indicator Data'!O152="No data","x",ROUND(IF('Indicator Data'!O152=0,0,IF(LOG('Indicator Data'!O152)&gt;BD$195,10,IF(LOG('Indicator Data'!O152)&lt;BD$194,0,10-(BD$195-LOG('Indicator Data'!O152))/(BD$195-BD$194)*10))),1))</f>
        <v>x</v>
      </c>
      <c r="BE149" s="36" t="str">
        <f>IF(BD149="x","x",'Indicator Data'!O152/'Indicator Data'!$CC152)</f>
        <v>x</v>
      </c>
      <c r="BF149" s="35" t="str">
        <f t="shared" si="260"/>
        <v>x</v>
      </c>
      <c r="BG149" s="35" t="str">
        <f t="shared" si="261"/>
        <v>x</v>
      </c>
      <c r="BH149" s="35" t="str">
        <f>IF('Indicator Data'!P152="No data","x",ROUND(IF('Indicator Data'!P152=0,0,IF(LOG('Indicator Data'!P152)&gt;BH$195,10,IF(LOG('Indicator Data'!P152)&lt;BH$194,0,10-(BH$195-LOG('Indicator Data'!P152))/(BH$195-BH$194)*10))),1))</f>
        <v>x</v>
      </c>
      <c r="BI149" s="36" t="str">
        <f>IF(BH149="x","x",'Indicator Data'!P152/'Indicator Data'!$CC152)</f>
        <v>x</v>
      </c>
      <c r="BJ149" s="35" t="str">
        <f t="shared" si="262"/>
        <v>x</v>
      </c>
      <c r="BK149" s="35" t="str">
        <f t="shared" si="263"/>
        <v>x</v>
      </c>
      <c r="BL149" s="35" t="str">
        <f t="shared" si="264"/>
        <v>x</v>
      </c>
      <c r="BM149" s="35">
        <f>ROUND(IF('Indicator Data'!Q152=0,0,IF(LOG('Indicator Data'!Q152)&gt;BM$195,10,IF(LOG('Indicator Data'!Q152)&lt;BM$194,0,10-(BM$195-LOG('Indicator Data'!Q152))/(BM$195-BM$194)*10))),1)</f>
        <v>0</v>
      </c>
      <c r="BN149" s="35">
        <f>ROUND(IF('Indicator Data'!R152=0,0,IF(LOG('Indicator Data'!R152)&gt;BN$195,10,IF(LOG('Indicator Data'!R152)&lt;BN$194,0,10-(BN$195-LOG('Indicator Data'!R152))/(BN$195-BN$194)*10))),1)</f>
        <v>0</v>
      </c>
      <c r="BO149" s="35">
        <f t="shared" si="265"/>
        <v>0</v>
      </c>
      <c r="BP149" s="36">
        <f>'Indicator Data'!Q152/'Indicator Data'!$CC152</f>
        <v>0</v>
      </c>
      <c r="BQ149" s="36">
        <f>'Indicator Data'!R152/'Indicator Data'!$CC152</f>
        <v>0</v>
      </c>
      <c r="BR149" s="35">
        <f t="shared" si="240"/>
        <v>0</v>
      </c>
      <c r="BS149" s="35">
        <f t="shared" si="241"/>
        <v>0</v>
      </c>
      <c r="BT149" s="35">
        <f t="shared" si="242"/>
        <v>0</v>
      </c>
      <c r="BU149" s="35">
        <f t="shared" si="266"/>
        <v>0</v>
      </c>
      <c r="BV149" s="35">
        <f>ROUND(IF('Indicator Data'!S152=0,0,IF(LOG('Indicator Data'!S152)&gt;BV$195,10,IF(LOG('Indicator Data'!S152)&lt;BV$194,0,10-(BV$195-LOG('Indicator Data'!S152))/(BV$195-BV$194)*10))),1)</f>
        <v>0</v>
      </c>
      <c r="BW149" s="35">
        <f>ROUND(IF('Indicator Data'!T152=0,0,IF(LOG('Indicator Data'!T152)&gt;BW$195,10,IF(LOG('Indicator Data'!T152)&lt;BW$194,0,10-(BW$195-LOG('Indicator Data'!T152))/(BW$195-BW$194)*10))),1)</f>
        <v>0</v>
      </c>
      <c r="BX149" s="35">
        <f t="shared" si="267"/>
        <v>0</v>
      </c>
      <c r="BY149" s="36">
        <f>'Indicator Data'!S152/'Indicator Data'!$CC152</f>
        <v>0</v>
      </c>
      <c r="BZ149" s="36">
        <f>'Indicator Data'!T152/'Indicator Data'!$CC152</f>
        <v>0</v>
      </c>
      <c r="CA149" s="35">
        <f t="shared" si="243"/>
        <v>0</v>
      </c>
      <c r="CB149" s="35">
        <f t="shared" si="244"/>
        <v>0</v>
      </c>
      <c r="CC149" s="35">
        <f t="shared" si="268"/>
        <v>0</v>
      </c>
      <c r="CD149" s="35">
        <f t="shared" si="269"/>
        <v>0</v>
      </c>
      <c r="CE149" s="35">
        <f t="shared" si="270"/>
        <v>0</v>
      </c>
      <c r="CF149" s="35">
        <f>ROUND(IF('Indicator Data'!U152=0,0,IF(LOG('Indicator Data'!U152)&gt;CF$195,10,IF(LOG('Indicator Data'!U152)&lt;CF$194,0,10-(CF$195-LOG('Indicator Data'!U152))/(CF$195-CF$194)*10))),1)</f>
        <v>4.8</v>
      </c>
      <c r="CG149" s="36">
        <f>'Indicator Data'!U152/'Indicator Data'!$CC152</f>
        <v>0.12630674643426418</v>
      </c>
      <c r="CH149" s="35">
        <f t="shared" si="245"/>
        <v>1.4</v>
      </c>
      <c r="CI149" s="35">
        <f t="shared" si="271"/>
        <v>3.3</v>
      </c>
      <c r="CJ149" s="35">
        <f>ROUND(IF('Indicator Data'!V152=0,0,IF(LOG('Indicator Data'!V152)&gt;CJ$195,10,IF(LOG('Indicator Data'!V152)&lt;CJ$194,0,10-(CJ$195-LOG('Indicator Data'!V152))/(CJ$195-CJ$194)*10))),1)</f>
        <v>4.9000000000000004</v>
      </c>
      <c r="CK149" s="36">
        <f>IF('Indicator Data'!V152/'Indicator Data'!$CC152&gt;1,1,'Indicator Data'!V152/'Indicator Data'!$CC152)</f>
        <v>0.13677711527263131</v>
      </c>
      <c r="CL149" s="35">
        <f t="shared" si="246"/>
        <v>1.4</v>
      </c>
      <c r="CM149" s="35">
        <f t="shared" si="272"/>
        <v>3.3</v>
      </c>
      <c r="CN149" s="35">
        <f>ROUND(IF('Indicator Data'!W152=0,0,IF(LOG('Indicator Data'!W152)&gt;CN$195,10,IF(LOG('Indicator Data'!W152)&lt;CN$194,0,10-(CN$195-LOG('Indicator Data'!W152))/(CN$195-CN$194)*10))),1)</f>
        <v>5.9</v>
      </c>
      <c r="CO149" s="36">
        <f>'Indicator Data'!W152/'Indicator Data'!$CC152</f>
        <v>0.6507049005682406</v>
      </c>
      <c r="CP149" s="35">
        <f t="shared" si="247"/>
        <v>6.5</v>
      </c>
      <c r="CQ149" s="35">
        <f t="shared" si="273"/>
        <v>6.2</v>
      </c>
      <c r="CR149" s="35">
        <f t="shared" si="248"/>
        <v>3.5</v>
      </c>
      <c r="CS149" s="35">
        <f>IF('Indicator Data'!BS152="No data","x",ROUND(IF('Indicator Data'!BS152&gt;CS$195,0,IF('Indicator Data'!BS152&lt;CS$194,10,(CS$195-'Indicator Data'!BS152)/(CS$195-CS$194)*10)),1))</f>
        <v>0.2</v>
      </c>
      <c r="CT149" s="35">
        <f>IF('Indicator Data'!BT152="No data","x",ROUND(IF('Indicator Data'!BT152&gt;CT$195,0,IF('Indicator Data'!BT152&lt;CT$194,10,(CT$195-'Indicator Data'!BT152)/(CT$195-CT$194)*10)),1))</f>
        <v>0.4</v>
      </c>
      <c r="CU149" s="35" t="str">
        <f>IF('Indicator Data'!AC152="No data","x",ROUND(IF('Indicator Data'!AC152&gt;CU$195,0,IF('Indicator Data'!AC152&lt;CU$194,10,(CU$195-'Indicator Data'!AC152)/(CU$195-CU$194)*10)),1))</f>
        <v>x</v>
      </c>
      <c r="CV149" s="35">
        <f t="shared" si="249"/>
        <v>0.3</v>
      </c>
      <c r="CW149" s="35">
        <f>IF('Indicator Data'!X152="No data","x",ROUND(IF(LOG('Indicator Data'!X152)&gt;CW$195,10,IF(LOG('Indicator Data'!X152)&lt;CW$194,0,10-(CW$195-LOG('Indicator Data'!X152))/(CW$195-CW$194)*10)),1))</f>
        <v>6.1</v>
      </c>
      <c r="CX149" s="35">
        <f>IF('Indicator Data'!Y152="No data","x",ROUND(IF('Indicator Data'!Y152&gt;CX$195,10,IF('Indicator Data'!Y152&lt;CX$194,0,10-(CX$195-'Indicator Data'!Y152)/(CX$195-CX$194)*10)),1))</f>
        <v>0</v>
      </c>
      <c r="CY149" s="35">
        <f>IF('Indicator Data'!Z152="No data","x",ROUND(IF('Indicator Data'!Z152&gt;CY$195,10,IF('Indicator Data'!Z152&lt;CY$194,0,10-(CY$195-'Indicator Data'!Z152)/(CY$195-CY$194)*10)),1))</f>
        <v>1.8</v>
      </c>
      <c r="CZ149" s="35" t="str">
        <f>IF('Indicator Data'!AA152="No data","x",ROUND(IF('Indicator Data'!AA152&gt;CZ$195,10,IF('Indicator Data'!AA152&lt;CZ$194,0,10-(CZ$195-'Indicator Data'!AA152)/(CZ$195-CZ$194)*10)),1))</f>
        <v>x</v>
      </c>
      <c r="DA149" s="35">
        <f t="shared" si="274"/>
        <v>2.6</v>
      </c>
      <c r="DB149" s="35">
        <f t="shared" si="275"/>
        <v>1.8</v>
      </c>
      <c r="DC149" s="35" t="str">
        <f>IF('Indicator Data'!AF152="No data","x",ROUND(IF('Indicator Data'!AF152&gt;DC$195,10,IF('Indicator Data'!AF152&lt;DC$194,0,10-(DC$195-'Indicator Data'!AF152)/(DC$195-DC$194)*10)),1))</f>
        <v>x</v>
      </c>
      <c r="DD149" s="35">
        <f>IF('Indicator Data'!AG152="No data","x",ROUND(IF('Indicator Data'!AG152&gt;DD$195,10,IF('Indicator Data'!AG152&lt;DD$194,0,10-(DD$195-'Indicator Data'!AG152)/(DD$195-DD$194)*10)),1))</f>
        <v>5.7</v>
      </c>
      <c r="DE149" s="35">
        <f t="shared" si="276"/>
        <v>3.4</v>
      </c>
      <c r="DF149" s="35">
        <f>IF('Indicator Data'!AB152="No data","x",ROUND(IF('Indicator Data'!AB152&gt;DF$195,10,IF('Indicator Data'!AB152&lt;DF$194,0,10-(DF$195-'Indicator Data'!AB152)/(DF$195-DF$194)*10)),1))</f>
        <v>0</v>
      </c>
      <c r="DG149" s="35">
        <f t="shared" si="277"/>
        <v>0.2</v>
      </c>
      <c r="DH149" s="144">
        <f>IF('Indicator Data'!AD152="No data","x",'Indicator Data'!AD152/'Indicator Data'!$CB152)</f>
        <v>6.0480822539186533E-5</v>
      </c>
      <c r="DI149" s="35">
        <f t="shared" si="278"/>
        <v>9.4</v>
      </c>
      <c r="DJ149" s="35">
        <f>IF('Indicator Data'!AE152="No data","x",ROUND(IF('Indicator Data'!AE152&gt;DJ$195,0,IF('Indicator Data'!AE152&lt;DJ$194,10,(DJ$195-'Indicator Data'!AE152)/(DJ$195-DJ$194)*10)),1))</f>
        <v>0</v>
      </c>
      <c r="DK149" s="35">
        <f t="shared" si="279"/>
        <v>4.7</v>
      </c>
      <c r="DL149" s="35">
        <f t="shared" si="280"/>
        <v>2.8</v>
      </c>
      <c r="DM149" s="37">
        <f t="shared" si="250"/>
        <v>2.7</v>
      </c>
      <c r="DN149" s="38">
        <f t="shared" si="251"/>
        <v>3.5</v>
      </c>
      <c r="DO149" s="35">
        <f>ROUND(IF('Indicator Data'!AH152=0,0,IF('Indicator Data'!AH152&gt;DO$195,10,IF('Indicator Data'!AH152&lt;DO$194,0,10-(DO$195-'Indicator Data'!AH152)/(DO$195-DO$194)*10))),1)</f>
        <v>0</v>
      </c>
      <c r="DP149" s="35">
        <f>ROUND(IF('Indicator Data'!AI152=0,0,IF(LOG('Indicator Data'!AI152)&gt;LOG(DP$195),10,IF(LOG('Indicator Data'!AI152)&lt;LOG(DP$194),0,10-(LOG(DP$195)-LOG('Indicator Data'!AI152))/(LOG(DP$195)-LOG(DP$194))*10))),1)</f>
        <v>0</v>
      </c>
      <c r="DQ149" s="37">
        <f t="shared" si="252"/>
        <v>0</v>
      </c>
      <c r="DR149" s="35">
        <f>'Indicator Data'!AJ152</f>
        <v>0</v>
      </c>
      <c r="DS149" s="35">
        <f>'Indicator Data'!AK152</f>
        <v>0</v>
      </c>
      <c r="DT149" s="37">
        <f t="shared" si="253"/>
        <v>0</v>
      </c>
      <c r="DU149" s="38">
        <f t="shared" si="254"/>
        <v>0</v>
      </c>
      <c r="DV149" s="13"/>
      <c r="DW149" s="83"/>
    </row>
    <row r="150" spans="1:128" s="2" customFormat="1" x14ac:dyDescent="0.3">
      <c r="A150" s="98" t="str">
        <f>'Indicator Data'!A153</f>
        <v>Sao Tome and Principe</v>
      </c>
      <c r="B150" s="39" t="str">
        <f>'Indicator Data'!B153</f>
        <v>STP</v>
      </c>
      <c r="C150" s="35">
        <f>ROUND(IF('Indicator Data'!C153=0,0.1,IF(LOG('Indicator Data'!C153)&gt;C$195,10,IF(LOG('Indicator Data'!C153)&lt;C$194,0,10-(C$195-LOG('Indicator Data'!C153))/(C$195-C$194)*10))),1)</f>
        <v>0.1</v>
      </c>
      <c r="D150" s="35">
        <f>ROUND(IF('Indicator Data'!D153=0,0.1,IF(LOG('Indicator Data'!D153)&gt;D$195,10,IF(LOG('Indicator Data'!D153)&lt;D$194,0,10-(D$195-LOG('Indicator Data'!D153))/(D$195-D$194)*10))),1)</f>
        <v>0.1</v>
      </c>
      <c r="E150" s="35">
        <f t="shared" si="214"/>
        <v>0.1</v>
      </c>
      <c r="F150" s="35">
        <f>IF('Indicator Data'!E153="No data",0.1,(ROUND(IF('Indicator Data'!E153=0,0,IF(LOG('Indicator Data'!E153)&gt;F$195,10,IF(LOG('Indicator Data'!E153)&lt;F$194,0,10-(F$195-LOG('Indicator Data'!E153))/(F$195-F$194)*10))),1)))</f>
        <v>0.1</v>
      </c>
      <c r="G150" s="35">
        <f>ROUND(IF('Indicator Data'!F153=0,0,IF(LOG('Indicator Data'!F153)&gt;G$195,10,IF(LOG('Indicator Data'!F153)&lt;G$194,0,10-(G$195-LOG('Indicator Data'!F153))/(G$195-G$194)*10))),1)</f>
        <v>0</v>
      </c>
      <c r="H150" s="35">
        <f>ROUND(IF('Indicator Data'!G153=0,0,IF(LOG('Indicator Data'!G153)&gt;H$195,10,IF(LOG('Indicator Data'!G153)&lt;H$194,0,10-(H$195-LOG('Indicator Data'!G153))/(H$195-H$194)*10))),1)</f>
        <v>0</v>
      </c>
      <c r="I150" s="35">
        <f>ROUND(IF('Indicator Data'!H153=0,0,IF(LOG('Indicator Data'!H153)&gt;I$195,10,IF(LOG('Indicator Data'!H153)&lt;I$194,0,10-(I$195-LOG('Indicator Data'!H153))/(I$195-I$194)*10))),1)</f>
        <v>0</v>
      </c>
      <c r="J150" s="35">
        <f t="shared" si="215"/>
        <v>0</v>
      </c>
      <c r="K150" s="35">
        <f>ROUND(IF('Indicator Data'!I153=0,0,IF(LOG('Indicator Data'!I153)&gt;K$195,10,IF(LOG('Indicator Data'!I153)&lt;K$194,0,10-(K$195-LOG('Indicator Data'!I153))/(K$195-K$194)*10))),1)</f>
        <v>0</v>
      </c>
      <c r="L150" s="35">
        <f t="shared" si="216"/>
        <v>0</v>
      </c>
      <c r="M150" s="35">
        <f>ROUND(IF('Indicator Data'!J153=0,0,IF(LOG('Indicator Data'!J153)&gt;M$195,10,IF(LOG('Indicator Data'!J153)&lt;M$194,0,10-(M$195-LOG('Indicator Data'!J153))/(M$195-M$194)*10))),1)</f>
        <v>0</v>
      </c>
      <c r="N150" s="36">
        <f>'Indicator Data'!C153/'Indicator Data'!$CC153</f>
        <v>0</v>
      </c>
      <c r="O150" s="36">
        <f>'Indicator Data'!D153/'Indicator Data'!$CC153</f>
        <v>0</v>
      </c>
      <c r="P150" s="36" t="str">
        <f>IF(F150=0.1,"x",'Indicator Data'!E153/'Indicator Data'!$CC153)</f>
        <v>x</v>
      </c>
      <c r="Q150" s="36">
        <f>'Indicator Data'!F153/'Indicator Data'!$CC153</f>
        <v>0</v>
      </c>
      <c r="R150" s="36">
        <f>'Indicator Data'!G153/'Indicator Data'!$CC153</f>
        <v>0</v>
      </c>
      <c r="S150" s="36">
        <f>'Indicator Data'!H153/'Indicator Data'!$CC153</f>
        <v>0</v>
      </c>
      <c r="T150" s="36">
        <f>'Indicator Data'!I153/'Indicator Data'!$CC153</f>
        <v>0</v>
      </c>
      <c r="U150" s="36">
        <f>'Indicator Data'!J153/'Indicator Data'!$CC153</f>
        <v>0</v>
      </c>
      <c r="V150" s="35">
        <f t="shared" si="217"/>
        <v>0</v>
      </c>
      <c r="W150" s="35">
        <f t="shared" si="218"/>
        <v>0</v>
      </c>
      <c r="X150" s="35">
        <f t="shared" si="219"/>
        <v>0</v>
      </c>
      <c r="Y150" s="35">
        <f t="shared" si="220"/>
        <v>0.1</v>
      </c>
      <c r="Z150" s="35">
        <f t="shared" si="221"/>
        <v>0</v>
      </c>
      <c r="AA150" s="35">
        <f t="shared" si="222"/>
        <v>0</v>
      </c>
      <c r="AB150" s="35">
        <f t="shared" si="223"/>
        <v>0</v>
      </c>
      <c r="AC150" s="35">
        <f t="shared" si="224"/>
        <v>0</v>
      </c>
      <c r="AD150" s="35">
        <f t="shared" si="225"/>
        <v>0</v>
      </c>
      <c r="AE150" s="35">
        <f t="shared" si="226"/>
        <v>0</v>
      </c>
      <c r="AF150" s="35">
        <f t="shared" si="227"/>
        <v>0</v>
      </c>
      <c r="AG150" s="35">
        <f>ROUND(IF('Indicator Data'!K153=0,0,IF('Indicator Data'!K153&gt;AG$195,10,IF('Indicator Data'!K153&lt;AG$194,0,10-(AG$195-'Indicator Data'!K153)/(AG$195-AG$194)*10))),1)</f>
        <v>0</v>
      </c>
      <c r="AH150" s="35">
        <f t="shared" si="228"/>
        <v>0.1</v>
      </c>
      <c r="AI150" s="35">
        <f t="shared" si="229"/>
        <v>0.1</v>
      </c>
      <c r="AJ150" s="35">
        <f t="shared" si="230"/>
        <v>0</v>
      </c>
      <c r="AK150" s="35">
        <f t="shared" si="231"/>
        <v>0</v>
      </c>
      <c r="AL150" s="35">
        <f t="shared" si="232"/>
        <v>0</v>
      </c>
      <c r="AM150" s="35">
        <f t="shared" si="233"/>
        <v>0</v>
      </c>
      <c r="AN150" s="35">
        <f t="shared" si="234"/>
        <v>0</v>
      </c>
      <c r="AO150" s="143">
        <f t="shared" si="235"/>
        <v>0.1</v>
      </c>
      <c r="AP150" s="143">
        <f t="shared" si="255"/>
        <v>0.1</v>
      </c>
      <c r="AQ150" s="143">
        <f t="shared" si="236"/>
        <v>0</v>
      </c>
      <c r="AR150" s="143">
        <f t="shared" si="237"/>
        <v>0</v>
      </c>
      <c r="AS150" s="35">
        <f t="shared" si="238"/>
        <v>0</v>
      </c>
      <c r="AT150" s="35" t="str">
        <f>IF('Indicator Data'!L153="No data","x",IF('Indicator Data'!CD153&lt;1000,"x",ROUND((IF('Indicator Data'!L153&gt;AT$195,10,IF('Indicator Data'!L153&lt;AT$194,0,10-(AT$195-'Indicator Data'!L153)/(AT$195-AT$194)*10))),1)))</f>
        <v>x</v>
      </c>
      <c r="AU150" s="143">
        <f t="shared" si="239"/>
        <v>0</v>
      </c>
      <c r="AV150" s="35">
        <f>IF('Indicator Data'!M153="No data","x",ROUND(IF('Indicator Data'!M153=0,0,IF(LOG('Indicator Data'!M153)&gt;AV$195,10,IF(LOG('Indicator Data'!M153)&lt;AV$194,0,10-(AV$195-LOG('Indicator Data'!M153))/(AV$195-AV$194)*10))),1))</f>
        <v>5.2</v>
      </c>
      <c r="AW150" s="36">
        <f>IF(AV150="x","x",'Indicator Data'!M153/'Indicator Data'!$CC153)</f>
        <v>0.21707250598285208</v>
      </c>
      <c r="AX150" s="35">
        <f t="shared" si="256"/>
        <v>2.4</v>
      </c>
      <c r="AY150" s="35">
        <f t="shared" si="257"/>
        <v>3.9</v>
      </c>
      <c r="AZ150" s="35">
        <f>IF('Indicator Data'!N153="No data","x",ROUND(IF('Indicator Data'!N153=0,0,IF(LOG('Indicator Data'!N153)&gt;AZ$195,10,IF(LOG('Indicator Data'!N153)&lt;AZ$194,0,10-(AZ$195-LOG('Indicator Data'!N153))/(AZ$195-AZ$194)*10))),1))</f>
        <v>0</v>
      </c>
      <c r="BA150" s="36">
        <f>IF(AZ150="x","x",'Indicator Data'!N153/'Indicator Data'!$CC153)</f>
        <v>0</v>
      </c>
      <c r="BB150" s="35">
        <f t="shared" si="258"/>
        <v>0</v>
      </c>
      <c r="BC150" s="35">
        <f t="shared" si="259"/>
        <v>0</v>
      </c>
      <c r="BD150" s="35">
        <f>IF('Indicator Data'!O153="No data","x",ROUND(IF('Indicator Data'!O153=0,0,IF(LOG('Indicator Data'!O153)&gt;BD$195,10,IF(LOG('Indicator Data'!O153)&lt;BD$194,0,10-(BD$195-LOG('Indicator Data'!O153))/(BD$195-BD$194)*10))),1))</f>
        <v>0</v>
      </c>
      <c r="BE150" s="36">
        <f>IF(BD150="x","x",'Indicator Data'!O153/'Indicator Data'!$CC153)</f>
        <v>0</v>
      </c>
      <c r="BF150" s="35">
        <f t="shared" si="260"/>
        <v>0</v>
      </c>
      <c r="BG150" s="35">
        <f t="shared" si="261"/>
        <v>0</v>
      </c>
      <c r="BH150" s="35">
        <f>IF('Indicator Data'!P153="No data","x",ROUND(IF('Indicator Data'!P153=0,0,IF(LOG('Indicator Data'!P153)&gt;BH$195,10,IF(LOG('Indicator Data'!P153)&lt;BH$194,0,10-(BH$195-LOG('Indicator Data'!P153))/(BH$195-BH$194)*10))),1))</f>
        <v>5.7</v>
      </c>
      <c r="BI150" s="36">
        <f>IF(BH150="x","x",'Indicator Data'!P153/'Indicator Data'!$CC153)</f>
        <v>0.1448092202906317</v>
      </c>
      <c r="BJ150" s="35">
        <f t="shared" si="262"/>
        <v>10</v>
      </c>
      <c r="BK150" s="35">
        <f t="shared" si="263"/>
        <v>8.6999999999999993</v>
      </c>
      <c r="BL150" s="35">
        <f t="shared" si="264"/>
        <v>4.3</v>
      </c>
      <c r="BM150" s="35">
        <f>ROUND(IF('Indicator Data'!Q153=0,0,IF(LOG('Indicator Data'!Q153)&gt;BM$195,10,IF(LOG('Indicator Data'!Q153)&lt;BM$194,0,10-(BM$195-LOG('Indicator Data'!Q153))/(BM$195-BM$194)*10))),1)</f>
        <v>6.1</v>
      </c>
      <c r="BN150" s="35">
        <f>ROUND(IF('Indicator Data'!R153=0,0,IF(LOG('Indicator Data'!R153)&gt;BN$195,10,IF(LOG('Indicator Data'!R153)&lt;BN$194,0,10-(BN$195-LOG('Indicator Data'!R153))/(BN$195-BN$194)*10))),1)</f>
        <v>0</v>
      </c>
      <c r="BO150" s="35">
        <f t="shared" si="265"/>
        <v>2.0333333333333332</v>
      </c>
      <c r="BP150" s="36">
        <f>'Indicator Data'!Q153/'Indicator Data'!$CC153</f>
        <v>0.90360610263522889</v>
      </c>
      <c r="BQ150" s="36">
        <f>'Indicator Data'!R153/'Indicator Data'!$CC153</f>
        <v>0</v>
      </c>
      <c r="BR150" s="35">
        <f t="shared" si="240"/>
        <v>9</v>
      </c>
      <c r="BS150" s="35">
        <f t="shared" si="241"/>
        <v>0</v>
      </c>
      <c r="BT150" s="35">
        <f t="shared" si="242"/>
        <v>3</v>
      </c>
      <c r="BU150" s="35">
        <f t="shared" si="266"/>
        <v>2.5</v>
      </c>
      <c r="BV150" s="35">
        <f>ROUND(IF('Indicator Data'!S153=0,0,IF(LOG('Indicator Data'!S153)&gt;BV$195,10,IF(LOG('Indicator Data'!S153)&lt;BV$194,0,10-(BV$195-LOG('Indicator Data'!S153))/(BV$195-BV$194)*10))),1)</f>
        <v>0</v>
      </c>
      <c r="BW150" s="35">
        <f>ROUND(IF('Indicator Data'!T153=0,0,IF(LOG('Indicator Data'!T153)&gt;BW$195,10,IF(LOG('Indicator Data'!T153)&lt;BW$194,0,10-(BW$195-LOG('Indicator Data'!T153))/(BW$195-BW$194)*10))),1)</f>
        <v>6</v>
      </c>
      <c r="BX150" s="35">
        <f t="shared" si="267"/>
        <v>4</v>
      </c>
      <c r="BY150" s="36">
        <f>'Indicator Data'!S153/'Indicator Data'!$CC153</f>
        <v>0</v>
      </c>
      <c r="BZ150" s="36">
        <f>'Indicator Data'!T153/'Indicator Data'!$CC153</f>
        <v>0.86648909343084102</v>
      </c>
      <c r="CA150" s="35">
        <f t="shared" si="243"/>
        <v>0</v>
      </c>
      <c r="CB150" s="35">
        <f t="shared" si="244"/>
        <v>8.6999999999999993</v>
      </c>
      <c r="CC150" s="35">
        <f t="shared" si="268"/>
        <v>5.8</v>
      </c>
      <c r="CD150" s="35">
        <f t="shared" si="269"/>
        <v>5</v>
      </c>
      <c r="CE150" s="35">
        <f t="shared" si="270"/>
        <v>3.9</v>
      </c>
      <c r="CF150" s="35">
        <f>ROUND(IF('Indicator Data'!U153=0,0,IF(LOG('Indicator Data'!U153)&gt;CF$195,10,IF(LOG('Indicator Data'!U153)&lt;CF$194,0,10-(CF$195-LOG('Indicator Data'!U153))/(CF$195-CF$194)*10))),1)</f>
        <v>5.5</v>
      </c>
      <c r="CG150" s="36">
        <f>'Indicator Data'!U153/'Indicator Data'!$CC153</f>
        <v>0.35476295549111081</v>
      </c>
      <c r="CH150" s="35">
        <f t="shared" si="245"/>
        <v>3.9</v>
      </c>
      <c r="CI150" s="35">
        <f t="shared" si="271"/>
        <v>4.8</v>
      </c>
      <c r="CJ150" s="35">
        <f>ROUND(IF('Indicator Data'!V153=0,0,IF(LOG('Indicator Data'!V153)&gt;CJ$195,10,IF(LOG('Indicator Data'!V153)&lt;CJ$194,0,10-(CJ$195-LOG('Indicator Data'!V153))/(CJ$195-CJ$194)*10))),1)</f>
        <v>5.4</v>
      </c>
      <c r="CK150" s="36">
        <f>IF('Indicator Data'!V153/'Indicator Data'!$CC153&gt;1,1,'Indicator Data'!V153/'Indicator Data'!$CC153)</f>
        <v>0.31900008819873493</v>
      </c>
      <c r="CL150" s="35">
        <f t="shared" si="246"/>
        <v>3.2</v>
      </c>
      <c r="CM150" s="35">
        <f t="shared" si="272"/>
        <v>4.4000000000000004</v>
      </c>
      <c r="CN150" s="35">
        <f>ROUND(IF('Indicator Data'!W153=0,0,IF(LOG('Indicator Data'!W153)&gt;CN$195,10,IF(LOG('Indicator Data'!W153)&lt;CN$194,0,10-(CN$195-LOG('Indicator Data'!W153))/(CN$195-CN$194)*10))),1)</f>
        <v>6</v>
      </c>
      <c r="CO150" s="36">
        <f>'Indicator Data'!W153/'Indicator Data'!$CC153</f>
        <v>0.89678721716471232</v>
      </c>
      <c r="CP150" s="35">
        <f t="shared" si="247"/>
        <v>9</v>
      </c>
      <c r="CQ150" s="35">
        <f t="shared" si="273"/>
        <v>7.8</v>
      </c>
      <c r="CR150" s="35">
        <f t="shared" si="248"/>
        <v>5.5</v>
      </c>
      <c r="CS150" s="35">
        <f>IF('Indicator Data'!BS153="No data","x",ROUND(IF('Indicator Data'!BS153&gt;CS$195,0,IF('Indicator Data'!BS153&lt;CS$194,10,(CS$195-'Indicator Data'!BS153)/(CS$195-CS$194)*10)),1))</f>
        <v>6.3</v>
      </c>
      <c r="CT150" s="35">
        <f>IF('Indicator Data'!BT153="No data","x",ROUND(IF('Indicator Data'!BT153&gt;CT$195,0,IF('Indicator Data'!BT153&lt;CT$194,10,(CT$195-'Indicator Data'!BT153)/(CT$195-CT$194)*10)),1))</f>
        <v>2.6</v>
      </c>
      <c r="CU150" s="35">
        <f>IF('Indicator Data'!AC153="No data","x",ROUND(IF('Indicator Data'!AC153&gt;CU$195,0,IF('Indicator Data'!AC153&lt;CU$194,10,(CU$195-'Indicator Data'!AC153)/(CU$195-CU$194)*10)),1))</f>
        <v>5.9</v>
      </c>
      <c r="CV150" s="35">
        <f t="shared" si="249"/>
        <v>4.9000000000000004</v>
      </c>
      <c r="CW150" s="35">
        <f>IF('Indicator Data'!X153="No data","x",ROUND(IF(LOG('Indicator Data'!X153)&gt;CW$195,10,IF(LOG('Indicator Data'!X153)&lt;CW$194,0,10-(CW$195-LOG('Indicator Data'!X153))/(CW$195-CW$194)*10)),1))</f>
        <v>7.8</v>
      </c>
      <c r="CX150" s="35">
        <f>IF('Indicator Data'!Y153="No data","x",ROUND(IF('Indicator Data'!Y153&gt;CX$195,10,IF('Indicator Data'!Y153&lt;CX$194,0,10-(CX$195-'Indicator Data'!Y153)/(CX$195-CX$194)*10)),1))</f>
        <v>6</v>
      </c>
      <c r="CY150" s="35">
        <f>IF('Indicator Data'!Z153="No data","x",ROUND(IF('Indicator Data'!Z153&gt;CY$195,10,IF('Indicator Data'!Z153&lt;CY$194,0,10-(CY$195-'Indicator Data'!Z153)/(CY$195-CY$194)*10)),1))</f>
        <v>7.4</v>
      </c>
      <c r="CZ150" s="35">
        <f>IF('Indicator Data'!AA153="No data","x",ROUND(IF('Indicator Data'!AA153&gt;CZ$195,10,IF('Indicator Data'!AA153&lt;CZ$194,0,10-(CZ$195-'Indicator Data'!AA153)/(CZ$195-CZ$194)*10)),1))</f>
        <v>4.5999999999999996</v>
      </c>
      <c r="DA150" s="35">
        <f t="shared" si="274"/>
        <v>6.5</v>
      </c>
      <c r="DB150" s="35">
        <f t="shared" si="275"/>
        <v>6</v>
      </c>
      <c r="DC150" s="35">
        <f>IF('Indicator Data'!AF153="No data","x",ROUND(IF('Indicator Data'!AF153&gt;DC$195,10,IF('Indicator Data'!AF153&lt;DC$194,0,10-(DC$195-'Indicator Data'!AF153)/(DC$195-DC$194)*10)),1))</f>
        <v>9.5</v>
      </c>
      <c r="DD150" s="35">
        <f>IF('Indicator Data'!AG153="No data","x",ROUND(IF('Indicator Data'!AG153&gt;DD$195,10,IF('Indicator Data'!AG153&lt;DD$194,0,10-(DD$195-'Indicator Data'!AG153)/(DD$195-DD$194)*10)),1))</f>
        <v>6.3</v>
      </c>
      <c r="DE150" s="35">
        <f t="shared" si="276"/>
        <v>6.9</v>
      </c>
      <c r="DF150" s="35">
        <f>IF('Indicator Data'!AB153="No data","x",ROUND(IF('Indicator Data'!AB153&gt;DF$195,10,IF('Indicator Data'!AB153&lt;DF$194,0,10-(DF$195-'Indicator Data'!AB153)/(DF$195-DF$194)*10)),1))</f>
        <v>10</v>
      </c>
      <c r="DG150" s="35">
        <f t="shared" si="277"/>
        <v>6.2</v>
      </c>
      <c r="DH150" s="144">
        <f>IF('Indicator Data'!AD153="No data","x",'Indicator Data'!AD153/'Indicator Data'!$CB153)</f>
        <v>2.9658561514138009E-4</v>
      </c>
      <c r="DI150" s="35">
        <f t="shared" si="278"/>
        <v>7</v>
      </c>
      <c r="DJ150" s="35">
        <f>IF('Indicator Data'!AE153="No data","x",ROUND(IF('Indicator Data'!AE153&gt;DJ$195,0,IF('Indicator Data'!AE153&lt;DJ$194,10,(DJ$195-'Indicator Data'!AE153)/(DJ$195-DJ$194)*10)),1))</f>
        <v>6</v>
      </c>
      <c r="DK150" s="35">
        <f t="shared" si="279"/>
        <v>6.5</v>
      </c>
      <c r="DL150" s="35">
        <f t="shared" si="280"/>
        <v>6.5</v>
      </c>
      <c r="DM150" s="37">
        <f t="shared" si="250"/>
        <v>5.6</v>
      </c>
      <c r="DN150" s="38">
        <f t="shared" si="251"/>
        <v>1.3</v>
      </c>
      <c r="DO150" s="35">
        <f>ROUND(IF('Indicator Data'!AH153=0,0,IF('Indicator Data'!AH153&gt;DO$195,10,IF('Indicator Data'!AH153&lt;DO$194,0,10-(DO$195-'Indicator Data'!AH153)/(DO$195-DO$194)*10))),1)</f>
        <v>0</v>
      </c>
      <c r="DP150" s="35">
        <f>ROUND(IF('Indicator Data'!AI153=0,0,IF(LOG('Indicator Data'!AI153)&gt;LOG(DP$195),10,IF(LOG('Indicator Data'!AI153)&lt;LOG(DP$194),0,10-(LOG(DP$195)-LOG('Indicator Data'!AI153))/(LOG(DP$195)-LOG(DP$194))*10))),1)</f>
        <v>0</v>
      </c>
      <c r="DQ150" s="37">
        <f t="shared" si="252"/>
        <v>0</v>
      </c>
      <c r="DR150" s="35">
        <f>'Indicator Data'!AJ153</f>
        <v>0</v>
      </c>
      <c r="DS150" s="35">
        <f>'Indicator Data'!AK153</f>
        <v>0</v>
      </c>
      <c r="DT150" s="37">
        <f t="shared" si="253"/>
        <v>0</v>
      </c>
      <c r="DU150" s="38">
        <f t="shared" si="254"/>
        <v>0</v>
      </c>
      <c r="DV150" s="13"/>
      <c r="DW150" s="83"/>
    </row>
    <row r="151" spans="1:128" s="2" customFormat="1" x14ac:dyDescent="0.3">
      <c r="A151" s="98" t="str">
        <f>'Indicator Data'!A154</f>
        <v>Saudi Arabia</v>
      </c>
      <c r="B151" s="39" t="str">
        <f>'Indicator Data'!B154</f>
        <v>SAU</v>
      </c>
      <c r="C151" s="35">
        <f>ROUND(IF('Indicator Data'!C154=0,0.1,IF(LOG('Indicator Data'!C154)&gt;C$195,10,IF(LOG('Indicator Data'!C154)&lt;C$194,0,10-(C$195-LOG('Indicator Data'!C154))/(C$195-C$194)*10))),1)</f>
        <v>6</v>
      </c>
      <c r="D151" s="35">
        <f>ROUND(IF('Indicator Data'!D154=0,0.1,IF(LOG('Indicator Data'!D154)&gt;D$195,10,IF(LOG('Indicator Data'!D154)&lt;D$194,0,10-(D$195-LOG('Indicator Data'!D154))/(D$195-D$194)*10))),1)</f>
        <v>1.1000000000000001</v>
      </c>
      <c r="E151" s="35">
        <f t="shared" si="214"/>
        <v>4</v>
      </c>
      <c r="F151" s="35">
        <f>IF('Indicator Data'!E154="No data",0.1,(ROUND(IF('Indicator Data'!E154=0,0,IF(LOG('Indicator Data'!E154)&gt;F$195,10,IF(LOG('Indicator Data'!E154)&lt;F$194,0,10-(F$195-LOG('Indicator Data'!E154))/(F$195-F$194)*10))),1)))</f>
        <v>6</v>
      </c>
      <c r="G151" s="35">
        <f>ROUND(IF('Indicator Data'!F154=0,0,IF(LOG('Indicator Data'!F154)&gt;G$195,10,IF(LOG('Indicator Data'!F154)&lt;G$194,0,10-(G$195-LOG('Indicator Data'!F154))/(G$195-G$194)*10))),1)</f>
        <v>0</v>
      </c>
      <c r="H151" s="35">
        <f>ROUND(IF('Indicator Data'!G154=0,0,IF(LOG('Indicator Data'!G154)&gt;H$195,10,IF(LOG('Indicator Data'!G154)&lt;H$194,0,10-(H$195-LOG('Indicator Data'!G154))/(H$195-H$194)*10))),1)</f>
        <v>0</v>
      </c>
      <c r="I151" s="35">
        <f>ROUND(IF('Indicator Data'!H154=0,0,IF(LOG('Indicator Data'!H154)&gt;I$195,10,IF(LOG('Indicator Data'!H154)&lt;I$194,0,10-(I$195-LOG('Indicator Data'!H154))/(I$195-I$194)*10))),1)</f>
        <v>0</v>
      </c>
      <c r="J151" s="35">
        <f t="shared" si="215"/>
        <v>0</v>
      </c>
      <c r="K151" s="35">
        <f>ROUND(IF('Indicator Data'!I154=0,0,IF(LOG('Indicator Data'!I154)&gt;K$195,10,IF(LOG('Indicator Data'!I154)&lt;K$194,0,10-(K$195-LOG('Indicator Data'!I154))/(K$195-K$194)*10))),1)</f>
        <v>0</v>
      </c>
      <c r="L151" s="35">
        <f t="shared" si="216"/>
        <v>0</v>
      </c>
      <c r="M151" s="35">
        <f>ROUND(IF('Indicator Data'!J154=0,0,IF(LOG('Indicator Data'!J154)&gt;M$195,10,IF(LOG('Indicator Data'!J154)&lt;M$194,0,10-(M$195-LOG('Indicator Data'!J154))/(M$195-M$194)*10))),1)</f>
        <v>0</v>
      </c>
      <c r="N151" s="36">
        <f>'Indicator Data'!C154/'Indicator Data'!$CC154</f>
        <v>8.032614519816926E-5</v>
      </c>
      <c r="O151" s="36">
        <f>'Indicator Data'!D154/'Indicator Data'!$CC154</f>
        <v>6.751498396100136E-7</v>
      </c>
      <c r="P151" s="36">
        <f>IF(F151=0.1,"x",'Indicator Data'!E154/'Indicator Data'!$CC154)</f>
        <v>7.6162084179149769E-4</v>
      </c>
      <c r="Q151" s="36">
        <f>'Indicator Data'!F154/'Indicator Data'!$CC154</f>
        <v>0</v>
      </c>
      <c r="R151" s="36">
        <f>'Indicator Data'!G154/'Indicator Data'!$CC154</f>
        <v>0</v>
      </c>
      <c r="S151" s="36">
        <f>'Indicator Data'!H154/'Indicator Data'!$CC154</f>
        <v>0</v>
      </c>
      <c r="T151" s="36">
        <f>'Indicator Data'!I154/'Indicator Data'!$CC154</f>
        <v>0</v>
      </c>
      <c r="U151" s="36">
        <f>'Indicator Data'!J154/'Indicator Data'!$CC154</f>
        <v>0</v>
      </c>
      <c r="V151" s="35">
        <f t="shared" si="217"/>
        <v>0.4</v>
      </c>
      <c r="W151" s="35">
        <f t="shared" si="218"/>
        <v>0</v>
      </c>
      <c r="X151" s="35">
        <f t="shared" si="219"/>
        <v>0.2</v>
      </c>
      <c r="Y151" s="35">
        <f t="shared" si="220"/>
        <v>0.5</v>
      </c>
      <c r="Z151" s="35">
        <f t="shared" si="221"/>
        <v>0</v>
      </c>
      <c r="AA151" s="35">
        <f t="shared" si="222"/>
        <v>0</v>
      </c>
      <c r="AB151" s="35">
        <f t="shared" si="223"/>
        <v>0</v>
      </c>
      <c r="AC151" s="35">
        <f t="shared" si="224"/>
        <v>0</v>
      </c>
      <c r="AD151" s="35">
        <f t="shared" si="225"/>
        <v>0</v>
      </c>
      <c r="AE151" s="35">
        <f t="shared" si="226"/>
        <v>0</v>
      </c>
      <c r="AF151" s="35">
        <f t="shared" si="227"/>
        <v>0</v>
      </c>
      <c r="AG151" s="35">
        <f>ROUND(IF('Indicator Data'!K154=0,0,IF('Indicator Data'!K154&gt;AG$195,10,IF('Indicator Data'!K154&lt;AG$194,0,10-(AG$195-'Indicator Data'!K154)/(AG$195-AG$194)*10))),1)</f>
        <v>0</v>
      </c>
      <c r="AH151" s="35">
        <f t="shared" si="228"/>
        <v>3.2</v>
      </c>
      <c r="AI151" s="35">
        <f t="shared" si="229"/>
        <v>0.6</v>
      </c>
      <c r="AJ151" s="35">
        <f t="shared" si="230"/>
        <v>0</v>
      </c>
      <c r="AK151" s="35">
        <f t="shared" si="231"/>
        <v>0</v>
      </c>
      <c r="AL151" s="35">
        <f t="shared" si="232"/>
        <v>0</v>
      </c>
      <c r="AM151" s="35">
        <f t="shared" si="233"/>
        <v>0</v>
      </c>
      <c r="AN151" s="35">
        <f t="shared" si="234"/>
        <v>0</v>
      </c>
      <c r="AO151" s="143">
        <f t="shared" si="235"/>
        <v>2.2999999999999998</v>
      </c>
      <c r="AP151" s="143">
        <f t="shared" si="255"/>
        <v>3.7</v>
      </c>
      <c r="AQ151" s="143">
        <f t="shared" si="236"/>
        <v>0</v>
      </c>
      <c r="AR151" s="143">
        <f t="shared" si="237"/>
        <v>0</v>
      </c>
      <c r="AS151" s="35">
        <f t="shared" si="238"/>
        <v>0</v>
      </c>
      <c r="AT151" s="35">
        <f>IF('Indicator Data'!L154="No data","x",IF('Indicator Data'!CD154&lt;1000,"x",ROUND((IF('Indicator Data'!L154&gt;AT$195,10,IF('Indicator Data'!L154&lt;AT$194,0,10-(AT$195-'Indicator Data'!L154)/(AT$195-AT$194)*10))),1)))</f>
        <v>10</v>
      </c>
      <c r="AU151" s="143">
        <f t="shared" si="239"/>
        <v>5</v>
      </c>
      <c r="AV151" s="35">
        <f>IF('Indicator Data'!M154="No data","x",ROUND(IF('Indicator Data'!M154=0,0,IF(LOG('Indicator Data'!M154)&gt;AV$195,10,IF(LOG('Indicator Data'!M154)&lt;AV$194,0,10-(AV$195-LOG('Indicator Data'!M154))/(AV$195-AV$194)*10))),1))</f>
        <v>9</v>
      </c>
      <c r="AW151" s="36">
        <f>IF(AV151="x","x",'Indicator Data'!M154/'Indicator Data'!$CC154)</f>
        <v>0.61335596329065589</v>
      </c>
      <c r="AX151" s="35">
        <f t="shared" si="256"/>
        <v>6.8</v>
      </c>
      <c r="AY151" s="35">
        <f t="shared" si="257"/>
        <v>8.1</v>
      </c>
      <c r="AZ151" s="35" t="str">
        <f>IF('Indicator Data'!N154="No data","x",ROUND(IF('Indicator Data'!N154=0,0,IF(LOG('Indicator Data'!N154)&gt;AZ$195,10,IF(LOG('Indicator Data'!N154)&lt;AZ$194,0,10-(AZ$195-LOG('Indicator Data'!N154))/(AZ$195-AZ$194)*10))),1))</f>
        <v>x</v>
      </c>
      <c r="BA151" s="36" t="str">
        <f>IF(AZ151="x","x",'Indicator Data'!N154/'Indicator Data'!$CC154)</f>
        <v>x</v>
      </c>
      <c r="BB151" s="35" t="str">
        <f t="shared" si="258"/>
        <v>x</v>
      </c>
      <c r="BC151" s="35" t="str">
        <f t="shared" si="259"/>
        <v>x</v>
      </c>
      <c r="BD151" s="35" t="str">
        <f>IF('Indicator Data'!O154="No data","x",ROUND(IF('Indicator Data'!O154=0,0,IF(LOG('Indicator Data'!O154)&gt;BD$195,10,IF(LOG('Indicator Data'!O154)&lt;BD$194,0,10-(BD$195-LOG('Indicator Data'!O154))/(BD$195-BD$194)*10))),1))</f>
        <v>x</v>
      </c>
      <c r="BE151" s="36" t="str">
        <f>IF(BD151="x","x",'Indicator Data'!O154/'Indicator Data'!$CC154)</f>
        <v>x</v>
      </c>
      <c r="BF151" s="35" t="str">
        <f t="shared" si="260"/>
        <v>x</v>
      </c>
      <c r="BG151" s="35" t="str">
        <f t="shared" si="261"/>
        <v>x</v>
      </c>
      <c r="BH151" s="35" t="str">
        <f>IF('Indicator Data'!P154="No data","x",ROUND(IF('Indicator Data'!P154=0,0,IF(LOG('Indicator Data'!P154)&gt;BH$195,10,IF(LOG('Indicator Data'!P154)&lt;BH$194,0,10-(BH$195-LOG('Indicator Data'!P154))/(BH$195-BH$194)*10))),1))</f>
        <v>x</v>
      </c>
      <c r="BI151" s="36" t="str">
        <f>IF(BH151="x","x",'Indicator Data'!P154/'Indicator Data'!$CC154)</f>
        <v>x</v>
      </c>
      <c r="BJ151" s="35" t="str">
        <f t="shared" si="262"/>
        <v>x</v>
      </c>
      <c r="BK151" s="35" t="str">
        <f t="shared" si="263"/>
        <v>x</v>
      </c>
      <c r="BL151" s="35">
        <f t="shared" si="264"/>
        <v>8.1</v>
      </c>
      <c r="BM151" s="35">
        <f>ROUND(IF('Indicator Data'!Q154=0,0,IF(LOG('Indicator Data'!Q154)&gt;BM$195,10,IF(LOG('Indicator Data'!Q154)&lt;BM$194,0,10-(BM$195-LOG('Indicator Data'!Q154))/(BM$195-BM$194)*10))),1)</f>
        <v>6.4</v>
      </c>
      <c r="BN151" s="35">
        <f>ROUND(IF('Indicator Data'!R154=0,0,IF(LOG('Indicator Data'!R154)&gt;BN$195,10,IF(LOG('Indicator Data'!R154)&lt;BN$194,0,10-(BN$195-LOG('Indicator Data'!R154))/(BN$195-BN$194)*10))),1)</f>
        <v>0</v>
      </c>
      <c r="BO151" s="35">
        <f t="shared" si="265"/>
        <v>2.1333333333333333</v>
      </c>
      <c r="BP151" s="36">
        <f>'Indicator Data'!Q154/'Indicator Data'!$CC154</f>
        <v>1.0263549884841553E-2</v>
      </c>
      <c r="BQ151" s="36">
        <f>'Indicator Data'!R154/'Indicator Data'!$CC154</f>
        <v>0</v>
      </c>
      <c r="BR151" s="35">
        <f t="shared" si="240"/>
        <v>0.1</v>
      </c>
      <c r="BS151" s="35">
        <f t="shared" si="241"/>
        <v>0</v>
      </c>
      <c r="BT151" s="35">
        <f t="shared" si="242"/>
        <v>3.3333333333333333E-2</v>
      </c>
      <c r="BU151" s="35">
        <f t="shared" si="266"/>
        <v>1.1000000000000001</v>
      </c>
      <c r="BV151" s="35">
        <f>ROUND(IF('Indicator Data'!S154=0,0,IF(LOG('Indicator Data'!S154)&gt;BV$195,10,IF(LOG('Indicator Data'!S154)&lt;BV$194,0,10-(BV$195-LOG('Indicator Data'!S154))/(BV$195-BV$194)*10))),1)</f>
        <v>7.3</v>
      </c>
      <c r="BW151" s="35">
        <f>ROUND(IF('Indicator Data'!T154=0,0,IF(LOG('Indicator Data'!T154)&gt;BW$195,10,IF(LOG('Indicator Data'!T154)&lt;BW$194,0,10-(BW$195-LOG('Indicator Data'!T154))/(BW$195-BW$194)*10))),1)</f>
        <v>6.8</v>
      </c>
      <c r="BX151" s="35">
        <f t="shared" si="267"/>
        <v>6.9666666666666659</v>
      </c>
      <c r="BY151" s="36">
        <f>'Indicator Data'!S154/'Indicator Data'!$CC154</f>
        <v>4.0382902827075143E-2</v>
      </c>
      <c r="BZ151" s="36">
        <f>'Indicator Data'!T154/'Indicator Data'!$CC154</f>
        <v>1.9318765687559178E-2</v>
      </c>
      <c r="CA151" s="35">
        <f t="shared" si="243"/>
        <v>0.7</v>
      </c>
      <c r="CB151" s="35">
        <f t="shared" si="244"/>
        <v>0.2</v>
      </c>
      <c r="CC151" s="35">
        <f t="shared" si="268"/>
        <v>0.36666666666666664</v>
      </c>
      <c r="CD151" s="35">
        <f t="shared" si="269"/>
        <v>4.4000000000000004</v>
      </c>
      <c r="CE151" s="35">
        <f t="shared" si="270"/>
        <v>2.9</v>
      </c>
      <c r="CF151" s="35">
        <f>ROUND(IF('Indicator Data'!U154=0,0,IF(LOG('Indicator Data'!U154)&gt;CF$195,10,IF(LOG('Indicator Data'!U154)&lt;CF$194,0,10-(CF$195-LOG('Indicator Data'!U154))/(CF$195-CF$194)*10))),1)</f>
        <v>8.1999999999999993</v>
      </c>
      <c r="CG151" s="36">
        <f>'Indicator Data'!U154/'Indicator Data'!$CC154</f>
        <v>0.16756374157206469</v>
      </c>
      <c r="CH151" s="35">
        <f t="shared" si="245"/>
        <v>1.9</v>
      </c>
      <c r="CI151" s="35">
        <f t="shared" si="271"/>
        <v>5.9</v>
      </c>
      <c r="CJ151" s="35">
        <f>ROUND(IF('Indicator Data'!V154=0,0,IF(LOG('Indicator Data'!V154)&gt;CJ$195,10,IF(LOG('Indicator Data'!V154)&lt;CJ$194,0,10-(CJ$195-LOG('Indicator Data'!V154))/(CJ$195-CJ$194)*10))),1)</f>
        <v>9</v>
      </c>
      <c r="CK151" s="36">
        <f>IF('Indicator Data'!V154/'Indicator Data'!$CC154&gt;1,1,'Indicator Data'!V154/'Indicator Data'!$CC154)</f>
        <v>0.6019213878206936</v>
      </c>
      <c r="CL151" s="35">
        <f t="shared" si="246"/>
        <v>6</v>
      </c>
      <c r="CM151" s="35">
        <f t="shared" si="272"/>
        <v>7.8</v>
      </c>
      <c r="CN151" s="35">
        <f>ROUND(IF('Indicator Data'!W154=0,0,IF(LOG('Indicator Data'!W154)&gt;CN$195,10,IF(LOG('Indicator Data'!W154)&lt;CN$194,0,10-(CN$195-LOG('Indicator Data'!W154))/(CN$195-CN$194)*10))),1)</f>
        <v>8.6</v>
      </c>
      <c r="CO151" s="36">
        <f>'Indicator Data'!W154/'Indicator Data'!$CC154</f>
        <v>0.32657929048691736</v>
      </c>
      <c r="CP151" s="35">
        <f t="shared" si="247"/>
        <v>3.3</v>
      </c>
      <c r="CQ151" s="35">
        <f t="shared" si="273"/>
        <v>6.7</v>
      </c>
      <c r="CR151" s="35">
        <f t="shared" si="248"/>
        <v>6.1</v>
      </c>
      <c r="CS151" s="35">
        <f>IF('Indicator Data'!BS154="No data","x",ROUND(IF('Indicator Data'!BS154&gt;CS$195,0,IF('Indicator Data'!BS154&lt;CS$194,10,(CS$195-'Indicator Data'!BS154)/(CS$195-CS$194)*10)),1))</f>
        <v>0</v>
      </c>
      <c r="CT151" s="35">
        <f>IF('Indicator Data'!BT154="No data","x",ROUND(IF('Indicator Data'!BT154&gt;CT$195,0,IF('Indicator Data'!BT154&lt;CT$194,10,(CT$195-'Indicator Data'!BT154)/(CT$195-CT$194)*10)),1))</f>
        <v>0</v>
      </c>
      <c r="CU151" s="35" t="str">
        <f>IF('Indicator Data'!AC154="No data","x",ROUND(IF('Indicator Data'!AC154&gt;CU$195,0,IF('Indicator Data'!AC154&lt;CU$194,10,(CU$195-'Indicator Data'!AC154)/(CU$195-CU$194)*10)),1))</f>
        <v>x</v>
      </c>
      <c r="CV151" s="35">
        <f t="shared" si="249"/>
        <v>0</v>
      </c>
      <c r="CW151" s="35">
        <f>IF('Indicator Data'!X154="No data","x",ROUND(IF(LOG('Indicator Data'!X154)&gt;CW$195,10,IF(LOG('Indicator Data'!X154)&lt;CW$194,0,10-(CW$195-LOG('Indicator Data'!X154))/(CW$195-CW$194)*10)),1))</f>
        <v>4</v>
      </c>
      <c r="CX151" s="35">
        <f>IF('Indicator Data'!Y154="No data","x",ROUND(IF('Indicator Data'!Y154&gt;CX$195,10,IF('Indicator Data'!Y154&lt;CX$194,0,10-(CX$195-'Indicator Data'!Y154)/(CX$195-CX$194)*10)),1))</f>
        <v>3.9</v>
      </c>
      <c r="CY151" s="35">
        <f>IF('Indicator Data'!Z154="No data","x",ROUND(IF('Indicator Data'!Z154&gt;CY$195,10,IF('Indicator Data'!Z154&lt;CY$194,0,10-(CY$195-'Indicator Data'!Z154)/(CY$195-CY$194)*10)),1))</f>
        <v>8.4</v>
      </c>
      <c r="CZ151" s="35" t="str">
        <f>IF('Indicator Data'!AA154="No data","x",ROUND(IF('Indicator Data'!AA154&gt;CZ$195,10,IF('Indicator Data'!AA154&lt;CZ$194,0,10-(CZ$195-'Indicator Data'!AA154)/(CZ$195-CZ$194)*10)),1))</f>
        <v>x</v>
      </c>
      <c r="DA151" s="35">
        <f t="shared" si="274"/>
        <v>5.4</v>
      </c>
      <c r="DB151" s="35">
        <f t="shared" si="275"/>
        <v>3.6</v>
      </c>
      <c r="DC151" s="35">
        <f>IF('Indicator Data'!AF154="No data","x",ROUND(IF('Indicator Data'!AF154&gt;DC$195,10,IF('Indicator Data'!AF154&lt;DC$194,0,10-(DC$195-'Indicator Data'!AF154)/(DC$195-DC$194)*10)),1))</f>
        <v>1.8</v>
      </c>
      <c r="DD151" s="35">
        <f>IF('Indicator Data'!AG154="No data","x",ROUND(IF('Indicator Data'!AG154&gt;DD$195,10,IF('Indicator Data'!AG154&lt;DD$194,0,10-(DD$195-'Indicator Data'!AG154)/(DD$195-DD$194)*10)),1))</f>
        <v>2.4</v>
      </c>
      <c r="DE151" s="35">
        <f t="shared" si="276"/>
        <v>4.0999999999999996</v>
      </c>
      <c r="DF151" s="35">
        <f>IF('Indicator Data'!AB154="No data","x",ROUND(IF('Indicator Data'!AB154&gt;DF$195,10,IF('Indicator Data'!AB154&lt;DF$194,0,10-(DF$195-'Indicator Data'!AB154)/(DF$195-DF$194)*10)),1))</f>
        <v>0</v>
      </c>
      <c r="DG151" s="35">
        <f t="shared" si="277"/>
        <v>0</v>
      </c>
      <c r="DH151" s="144">
        <f>IF('Indicator Data'!AD154="No data","x",'Indicator Data'!AD154/'Indicator Data'!$CB154)</f>
        <v>8.4018244798832607E-5</v>
      </c>
      <c r="DI151" s="35">
        <f t="shared" si="278"/>
        <v>9.1999999999999993</v>
      </c>
      <c r="DJ151" s="35">
        <f>IF('Indicator Data'!AE154="No data","x",ROUND(IF('Indicator Data'!AE154&gt;DJ$195,0,IF('Indicator Data'!AE154&lt;DJ$194,10,(DJ$195-'Indicator Data'!AE154)/(DJ$195-DJ$194)*10)),1))</f>
        <v>2</v>
      </c>
      <c r="DK151" s="35">
        <f t="shared" si="279"/>
        <v>5.6</v>
      </c>
      <c r="DL151" s="35">
        <f t="shared" si="280"/>
        <v>3.2</v>
      </c>
      <c r="DM151" s="37">
        <f t="shared" si="250"/>
        <v>5.6</v>
      </c>
      <c r="DN151" s="38">
        <f t="shared" si="251"/>
        <v>3.1</v>
      </c>
      <c r="DO151" s="35">
        <f>ROUND(IF('Indicator Data'!AH154=0,0,IF('Indicator Data'!AH154&gt;DO$195,10,IF('Indicator Data'!AH154&lt;DO$194,0,10-(DO$195-'Indicator Data'!AH154)/(DO$195-DO$194)*10))),1)</f>
        <v>7.7</v>
      </c>
      <c r="DP151" s="35">
        <f>ROUND(IF('Indicator Data'!AI154=0,0,IF(LOG('Indicator Data'!AI154)&gt;LOG(DP$195),10,IF(LOG('Indicator Data'!AI154)&lt;LOG(DP$194),0,10-(LOG(DP$195)-LOG('Indicator Data'!AI154))/(LOG(DP$195)-LOG(DP$194))*10))),1)</f>
        <v>8.3000000000000007</v>
      </c>
      <c r="DQ151" s="37">
        <f t="shared" si="252"/>
        <v>8</v>
      </c>
      <c r="DR151" s="35">
        <f>'Indicator Data'!AJ154</f>
        <v>0</v>
      </c>
      <c r="DS151" s="35">
        <f>'Indicator Data'!AK154</f>
        <v>0</v>
      </c>
      <c r="DT151" s="37">
        <f t="shared" si="253"/>
        <v>0</v>
      </c>
      <c r="DU151" s="38">
        <f t="shared" si="254"/>
        <v>5.6</v>
      </c>
      <c r="DV151" s="13"/>
      <c r="DW151" s="83"/>
    </row>
    <row r="152" spans="1:128" s="2" customFormat="1" x14ac:dyDescent="0.3">
      <c r="A152" s="98" t="str">
        <f>'Indicator Data'!A155</f>
        <v>Senegal</v>
      </c>
      <c r="B152" s="39" t="str">
        <f>'Indicator Data'!B155</f>
        <v>SEN</v>
      </c>
      <c r="C152" s="35">
        <f>ROUND(IF('Indicator Data'!C155=0,0.1,IF(LOG('Indicator Data'!C155)&gt;C$195,10,IF(LOG('Indicator Data'!C155)&lt;C$194,0,10-(C$195-LOG('Indicator Data'!C155))/(C$195-C$194)*10))),1)</f>
        <v>0.1</v>
      </c>
      <c r="D152" s="35">
        <f>ROUND(IF('Indicator Data'!D155=0,0.1,IF(LOG('Indicator Data'!D155)&gt;D$195,10,IF(LOG('Indicator Data'!D155)&lt;D$194,0,10-(D$195-LOG('Indicator Data'!D155))/(D$195-D$194)*10))),1)</f>
        <v>0.1</v>
      </c>
      <c r="E152" s="35">
        <f t="shared" si="214"/>
        <v>0.1</v>
      </c>
      <c r="F152" s="35">
        <f>IF('Indicator Data'!E155="No data",0.1,(ROUND(IF('Indicator Data'!E155=0,0,IF(LOG('Indicator Data'!E155)&gt;F$195,10,IF(LOG('Indicator Data'!E155)&lt;F$194,0,10-(F$195-LOG('Indicator Data'!E155))/(F$195-F$194)*10))),1)))</f>
        <v>6.7</v>
      </c>
      <c r="G152" s="35">
        <f>ROUND(IF('Indicator Data'!F155=0,0,IF(LOG('Indicator Data'!F155)&gt;G$195,10,IF(LOG('Indicator Data'!F155)&lt;G$194,0,10-(G$195-LOG('Indicator Data'!F155))/(G$195-G$194)*10))),1)</f>
        <v>6.1</v>
      </c>
      <c r="H152" s="35">
        <f>ROUND(IF('Indicator Data'!G155=0,0,IF(LOG('Indicator Data'!G155)&gt;H$195,10,IF(LOG('Indicator Data'!G155)&lt;H$194,0,10-(H$195-LOG('Indicator Data'!G155))/(H$195-H$194)*10))),1)</f>
        <v>0</v>
      </c>
      <c r="I152" s="35">
        <f>ROUND(IF('Indicator Data'!H155=0,0,IF(LOG('Indicator Data'!H155)&gt;I$195,10,IF(LOG('Indicator Data'!H155)&lt;I$194,0,10-(I$195-LOG('Indicator Data'!H155))/(I$195-I$194)*10))),1)</f>
        <v>0</v>
      </c>
      <c r="J152" s="35">
        <f t="shared" si="215"/>
        <v>0</v>
      </c>
      <c r="K152" s="35">
        <f>ROUND(IF('Indicator Data'!I155=0,0,IF(LOG('Indicator Data'!I155)&gt;K$195,10,IF(LOG('Indicator Data'!I155)&lt;K$194,0,10-(K$195-LOG('Indicator Data'!I155))/(K$195-K$194)*10))),1)</f>
        <v>0</v>
      </c>
      <c r="L152" s="35">
        <f t="shared" si="216"/>
        <v>0</v>
      </c>
      <c r="M152" s="35">
        <f>ROUND(IF('Indicator Data'!J155=0,0,IF(LOG('Indicator Data'!J155)&gt;M$195,10,IF(LOG('Indicator Data'!J155)&lt;M$194,0,10-(M$195-LOG('Indicator Data'!J155))/(M$195-M$194)*10))),1)</f>
        <v>9.3000000000000007</v>
      </c>
      <c r="N152" s="36">
        <f>'Indicator Data'!C155/'Indicator Data'!$CC155</f>
        <v>0</v>
      </c>
      <c r="O152" s="36">
        <f>'Indicator Data'!D155/'Indicator Data'!$CC155</f>
        <v>0</v>
      </c>
      <c r="P152" s="36">
        <f>IF(F152=0.1,"x",'Indicator Data'!E155/'Indicator Data'!$CC155)</f>
        <v>3.2642930392456481E-3</v>
      </c>
      <c r="Q152" s="36">
        <f>'Indicator Data'!F155/'Indicator Data'!$CC155</f>
        <v>2.8828324129898253E-6</v>
      </c>
      <c r="R152" s="36">
        <f>'Indicator Data'!G155/'Indicator Data'!$CC155</f>
        <v>0</v>
      </c>
      <c r="S152" s="36">
        <f>'Indicator Data'!H155/'Indicator Data'!$CC155</f>
        <v>0</v>
      </c>
      <c r="T152" s="36">
        <f>'Indicator Data'!I155/'Indicator Data'!$CC155</f>
        <v>0</v>
      </c>
      <c r="U152" s="36">
        <f>'Indicator Data'!J155/'Indicator Data'!$CC155</f>
        <v>3.3573860870773861E-3</v>
      </c>
      <c r="V152" s="35">
        <f t="shared" si="217"/>
        <v>0</v>
      </c>
      <c r="W152" s="35">
        <f t="shared" si="218"/>
        <v>0</v>
      </c>
      <c r="X152" s="35">
        <f t="shared" si="219"/>
        <v>0</v>
      </c>
      <c r="Y152" s="35">
        <f t="shared" si="220"/>
        <v>2.2000000000000002</v>
      </c>
      <c r="Z152" s="35">
        <f t="shared" si="221"/>
        <v>6.6</v>
      </c>
      <c r="AA152" s="35">
        <f t="shared" si="222"/>
        <v>0</v>
      </c>
      <c r="AB152" s="35">
        <f t="shared" si="223"/>
        <v>0</v>
      </c>
      <c r="AC152" s="35">
        <f t="shared" si="224"/>
        <v>0</v>
      </c>
      <c r="AD152" s="35">
        <f t="shared" si="225"/>
        <v>0</v>
      </c>
      <c r="AE152" s="35">
        <f t="shared" si="226"/>
        <v>0</v>
      </c>
      <c r="AF152" s="35">
        <f t="shared" si="227"/>
        <v>1.1000000000000001</v>
      </c>
      <c r="AG152" s="35">
        <f>ROUND(IF('Indicator Data'!K155=0,0,IF('Indicator Data'!K155&gt;AG$195,10,IF('Indicator Data'!K155&lt;AG$194,0,10-(AG$195-'Indicator Data'!K155)/(AG$195-AG$194)*10))),1)</f>
        <v>2.9</v>
      </c>
      <c r="AH152" s="35">
        <f t="shared" si="228"/>
        <v>0.1</v>
      </c>
      <c r="AI152" s="35">
        <f t="shared" si="229"/>
        <v>0.1</v>
      </c>
      <c r="AJ152" s="35">
        <f t="shared" si="230"/>
        <v>0</v>
      </c>
      <c r="AK152" s="35">
        <f t="shared" si="231"/>
        <v>0</v>
      </c>
      <c r="AL152" s="35">
        <f t="shared" si="232"/>
        <v>0</v>
      </c>
      <c r="AM152" s="35">
        <f t="shared" si="233"/>
        <v>0</v>
      </c>
      <c r="AN152" s="35">
        <f t="shared" si="234"/>
        <v>6.9</v>
      </c>
      <c r="AO152" s="143">
        <f t="shared" si="235"/>
        <v>0.1</v>
      </c>
      <c r="AP152" s="143">
        <f t="shared" si="255"/>
        <v>4.8</v>
      </c>
      <c r="AQ152" s="143">
        <f t="shared" si="236"/>
        <v>6.4</v>
      </c>
      <c r="AR152" s="143">
        <f t="shared" si="237"/>
        <v>0</v>
      </c>
      <c r="AS152" s="35">
        <f t="shared" si="238"/>
        <v>4.9000000000000004</v>
      </c>
      <c r="AT152" s="35">
        <f>IF('Indicator Data'!L155="No data","x",IF('Indicator Data'!CD155&lt;1000,"x",ROUND((IF('Indicator Data'!L155&gt;AT$195,10,IF('Indicator Data'!L155&lt;AT$194,0,10-(AT$195-'Indicator Data'!L155)/(AT$195-AT$194)*10))),1)))</f>
        <v>8.3000000000000007</v>
      </c>
      <c r="AU152" s="143">
        <f t="shared" si="239"/>
        <v>6.6</v>
      </c>
      <c r="AV152" s="35">
        <f>IF('Indicator Data'!M155="No data","x",ROUND(IF('Indicator Data'!M155=0,0,IF(LOG('Indicator Data'!M155)&gt;AV$195,10,IF(LOG('Indicator Data'!M155)&lt;AV$194,0,10-(AV$195-LOG('Indicator Data'!M155))/(AV$195-AV$194)*10))),1))</f>
        <v>8.3000000000000007</v>
      </c>
      <c r="AW152" s="36">
        <f>IF(AV152="x","x",'Indicator Data'!M155/'Indicator Data'!$CC155)</f>
        <v>0.41850334232730579</v>
      </c>
      <c r="AX152" s="35">
        <f t="shared" si="256"/>
        <v>4.7</v>
      </c>
      <c r="AY152" s="35">
        <f t="shared" si="257"/>
        <v>6.9</v>
      </c>
      <c r="AZ152" s="35">
        <f>IF('Indicator Data'!N155="No data","x",ROUND(IF('Indicator Data'!N155=0,0,IF(LOG('Indicator Data'!N155)&gt;AZ$195,10,IF(LOG('Indicator Data'!N155)&lt;AZ$194,0,10-(AZ$195-LOG('Indicator Data'!N155))/(AZ$195-AZ$194)*10))),1))</f>
        <v>0</v>
      </c>
      <c r="BA152" s="36">
        <f>IF(AZ152="x","x",'Indicator Data'!N155/'Indicator Data'!$CC155)</f>
        <v>0</v>
      </c>
      <c r="BB152" s="35">
        <f t="shared" si="258"/>
        <v>0</v>
      </c>
      <c r="BC152" s="35">
        <f t="shared" si="259"/>
        <v>0</v>
      </c>
      <c r="BD152" s="35">
        <f>IF('Indicator Data'!O155="No data","x",ROUND(IF('Indicator Data'!O155=0,0,IF(LOG('Indicator Data'!O155)&gt;BD$195,10,IF(LOG('Indicator Data'!O155)&lt;BD$194,0,10-(BD$195-LOG('Indicator Data'!O155))/(BD$195-BD$194)*10))),1))</f>
        <v>7.1</v>
      </c>
      <c r="BE152" s="36">
        <f>IF(BD152="x","x",'Indicator Data'!O155/'Indicator Data'!$CC155)</f>
        <v>1.2166581629227629E-2</v>
      </c>
      <c r="BF152" s="35">
        <f t="shared" si="260"/>
        <v>1.2</v>
      </c>
      <c r="BG152" s="35">
        <f t="shared" si="261"/>
        <v>4.8</v>
      </c>
      <c r="BH152" s="35">
        <f>IF('Indicator Data'!P155="No data","x",ROUND(IF('Indicator Data'!P155=0,0,IF(LOG('Indicator Data'!P155)&gt;BH$195,10,IF(LOG('Indicator Data'!P155)&lt;BH$194,0,10-(BH$195-LOG('Indicator Data'!P155))/(BH$195-BH$194)*10))),1))</f>
        <v>0</v>
      </c>
      <c r="BI152" s="36">
        <f>IF(BH152="x","x",'Indicator Data'!P155/'Indicator Data'!$CC155)</f>
        <v>0</v>
      </c>
      <c r="BJ152" s="35">
        <f t="shared" si="262"/>
        <v>0</v>
      </c>
      <c r="BK152" s="35">
        <f t="shared" si="263"/>
        <v>0</v>
      </c>
      <c r="BL152" s="35">
        <f t="shared" si="264"/>
        <v>3.5</v>
      </c>
      <c r="BM152" s="35">
        <f>ROUND(IF('Indicator Data'!Q155=0,0,IF(LOG('Indicator Data'!Q155)&gt;BM$195,10,IF(LOG('Indicator Data'!Q155)&lt;BM$194,0,10-(BM$195-LOG('Indicator Data'!Q155))/(BM$195-BM$194)*10))),1)</f>
        <v>8.8000000000000007</v>
      </c>
      <c r="BN152" s="35">
        <f>ROUND(IF('Indicator Data'!R155=0,0,IF(LOG('Indicator Data'!R155)&gt;BN$195,10,IF(LOG('Indicator Data'!R155)&lt;BN$194,0,10-(BN$195-LOG('Indicator Data'!R155))/(BN$195-BN$194)*10))),1)</f>
        <v>0</v>
      </c>
      <c r="BO152" s="35">
        <f t="shared" si="265"/>
        <v>2.9333333333333336</v>
      </c>
      <c r="BP152" s="36">
        <f>'Indicator Data'!Q155/'Indicator Data'!$CC155</f>
        <v>0.97800112798420424</v>
      </c>
      <c r="BQ152" s="36">
        <f>'Indicator Data'!R155/'Indicator Data'!$CC155</f>
        <v>0</v>
      </c>
      <c r="BR152" s="35">
        <f t="shared" si="240"/>
        <v>9.8000000000000007</v>
      </c>
      <c r="BS152" s="35">
        <f t="shared" si="241"/>
        <v>0</v>
      </c>
      <c r="BT152" s="35">
        <f t="shared" si="242"/>
        <v>3.2666666666666671</v>
      </c>
      <c r="BU152" s="35">
        <f t="shared" si="266"/>
        <v>3.1</v>
      </c>
      <c r="BV152" s="35">
        <f>ROUND(IF('Indicator Data'!S155=0,0,IF(LOG('Indicator Data'!S155)&gt;BV$195,10,IF(LOG('Indicator Data'!S155)&lt;BV$194,0,10-(BV$195-LOG('Indicator Data'!S155))/(BV$195-BV$194)*10))),1)</f>
        <v>6.3</v>
      </c>
      <c r="BW152" s="35">
        <f>ROUND(IF('Indicator Data'!T155=0,0,IF(LOG('Indicator Data'!T155)&gt;BW$195,10,IF(LOG('Indicator Data'!T155)&lt;BW$194,0,10-(BW$195-LOG('Indicator Data'!T155))/(BW$195-BW$194)*10))),1)</f>
        <v>8.8000000000000007</v>
      </c>
      <c r="BX152" s="35">
        <f t="shared" si="267"/>
        <v>7.9666666666666677</v>
      </c>
      <c r="BY152" s="36">
        <f>'Indicator Data'!S155/'Indicator Data'!$CC155</f>
        <v>1.5818345385106302E-2</v>
      </c>
      <c r="BZ152" s="36">
        <f>'Indicator Data'!T155/'Indicator Data'!$CC155</f>
        <v>0.96218278259909795</v>
      </c>
      <c r="CA152" s="35">
        <f t="shared" si="243"/>
        <v>0.3</v>
      </c>
      <c r="CB152" s="35">
        <f t="shared" si="244"/>
        <v>9.6</v>
      </c>
      <c r="CC152" s="35">
        <f t="shared" si="268"/>
        <v>6.5</v>
      </c>
      <c r="CD152" s="35">
        <f t="shared" si="269"/>
        <v>7.3</v>
      </c>
      <c r="CE152" s="35">
        <f t="shared" si="270"/>
        <v>5.6</v>
      </c>
      <c r="CF152" s="35">
        <f>ROUND(IF('Indicator Data'!U155=0,0,IF(LOG('Indicator Data'!U155)&gt;CF$195,10,IF(LOG('Indicator Data'!U155)&lt;CF$194,0,10-(CF$195-LOG('Indicator Data'!U155))/(CF$195-CF$194)*10))),1)</f>
        <v>7.9</v>
      </c>
      <c r="CG152" s="36">
        <f>'Indicator Data'!U155/'Indicator Data'!$CC155</f>
        <v>0.22286320498433071</v>
      </c>
      <c r="CH152" s="35">
        <f t="shared" si="245"/>
        <v>2.5</v>
      </c>
      <c r="CI152" s="35">
        <f t="shared" si="271"/>
        <v>5.9</v>
      </c>
      <c r="CJ152" s="35">
        <f>ROUND(IF('Indicator Data'!V155=0,0,IF(LOG('Indicator Data'!V155)&gt;CJ$195,10,IF(LOG('Indicator Data'!V155)&lt;CJ$194,0,10-(CJ$195-LOG('Indicator Data'!V155))/(CJ$195-CJ$194)*10))),1)</f>
        <v>8.8000000000000007</v>
      </c>
      <c r="CK152" s="36">
        <f>IF('Indicator Data'!V155/'Indicator Data'!$CC155&gt;1,1,'Indicator Data'!V155/'Indicator Data'!$CC155)</f>
        <v>0.93337276369976441</v>
      </c>
      <c r="CL152" s="35">
        <f t="shared" si="246"/>
        <v>9.3000000000000007</v>
      </c>
      <c r="CM152" s="35">
        <f t="shared" si="272"/>
        <v>9.1</v>
      </c>
      <c r="CN152" s="35">
        <f>ROUND(IF('Indicator Data'!W155=0,0,IF(LOG('Indicator Data'!W155)&gt;CN$195,10,IF(LOG('Indicator Data'!W155)&lt;CN$194,0,10-(CN$195-LOG('Indicator Data'!W155))/(CN$195-CN$194)*10))),1)</f>
        <v>8.8000000000000007</v>
      </c>
      <c r="CO152" s="36">
        <f>'Indicator Data'!W155/'Indicator Data'!$CC155</f>
        <v>0.91821632788604712</v>
      </c>
      <c r="CP152" s="35">
        <f t="shared" si="247"/>
        <v>9.1999999999999993</v>
      </c>
      <c r="CQ152" s="35">
        <f t="shared" si="273"/>
        <v>9</v>
      </c>
      <c r="CR152" s="35">
        <f t="shared" si="248"/>
        <v>7.8</v>
      </c>
      <c r="CS152" s="35">
        <f>IF('Indicator Data'!BS155="No data","x",ROUND(IF('Indicator Data'!BS155&gt;CS$195,0,IF('Indicator Data'!BS155&lt;CS$194,10,(CS$195-'Indicator Data'!BS155)/(CS$195-CS$194)*10)),1))</f>
        <v>5.4</v>
      </c>
      <c r="CT152" s="35">
        <f>IF('Indicator Data'!BT155="No data","x",ROUND(IF('Indicator Data'!BT155&gt;CT$195,0,IF('Indicator Data'!BT155&lt;CT$194,10,(CT$195-'Indicator Data'!BT155)/(CT$195-CT$194)*10)),1))</f>
        <v>3.2</v>
      </c>
      <c r="CU152" s="35">
        <f>IF('Indicator Data'!AC155="No data","x",ROUND(IF('Indicator Data'!AC155&gt;CU$195,0,IF('Indicator Data'!AC155&lt;CU$194,10,(CU$195-'Indicator Data'!AC155)/(CU$195-CU$194)*10)),1))</f>
        <v>7.9</v>
      </c>
      <c r="CV152" s="35">
        <f t="shared" si="249"/>
        <v>5.5</v>
      </c>
      <c r="CW152" s="35">
        <f>IF('Indicator Data'!X155="No data","x",ROUND(IF(LOG('Indicator Data'!X155)&gt;CW$195,10,IF(LOG('Indicator Data'!X155)&lt;CW$194,0,10-(CW$195-LOG('Indicator Data'!X155))/(CW$195-CW$194)*10)),1))</f>
        <v>6.4</v>
      </c>
      <c r="CX152" s="35">
        <f>IF('Indicator Data'!Y155="No data","x",ROUND(IF('Indicator Data'!Y155&gt;CX$195,10,IF('Indicator Data'!Y155&lt;CX$194,0,10-(CX$195-'Indicator Data'!Y155)/(CX$195-CX$194)*10)),1))</f>
        <v>7.4</v>
      </c>
      <c r="CY152" s="35">
        <f>IF('Indicator Data'!Z155="No data","x",ROUND(IF('Indicator Data'!Z155&gt;CY$195,10,IF('Indicator Data'!Z155&lt;CY$194,0,10-(CY$195-'Indicator Data'!Z155)/(CY$195-CY$194)*10)),1))</f>
        <v>4.8</v>
      </c>
      <c r="CZ152" s="35">
        <f>IF('Indicator Data'!AA155="No data","x",ROUND(IF('Indicator Data'!AA155&gt;CZ$195,10,IF('Indicator Data'!AA155&lt;CZ$194,0,10-(CZ$195-'Indicator Data'!AA155)/(CZ$195-CZ$194)*10)),1))</f>
        <v>10</v>
      </c>
      <c r="DA152" s="35">
        <f t="shared" si="274"/>
        <v>7.2</v>
      </c>
      <c r="DB152" s="35">
        <f t="shared" si="275"/>
        <v>6.6</v>
      </c>
      <c r="DC152" s="35">
        <f>IF('Indicator Data'!AF155="No data","x",ROUND(IF('Indicator Data'!AF155&gt;DC$195,10,IF('Indicator Data'!AF155&lt;DC$194,0,10-(DC$195-'Indicator Data'!AF155)/(DC$195-DC$194)*10)),1))</f>
        <v>3.3</v>
      </c>
      <c r="DD152" s="35">
        <f>IF('Indicator Data'!AG155="No data","x",ROUND(IF('Indicator Data'!AG155&gt;DD$195,10,IF('Indicator Data'!AG155&lt;DD$194,0,10-(DD$195-'Indicator Data'!AG155)/(DD$195-DD$194)*10)),1))</f>
        <v>7.1</v>
      </c>
      <c r="DE152" s="35">
        <f t="shared" si="276"/>
        <v>6.5</v>
      </c>
      <c r="DF152" s="35">
        <f>IF('Indicator Data'!AB155="No data","x",ROUND(IF('Indicator Data'!AB155&gt;DF$195,10,IF('Indicator Data'!AB155&lt;DF$194,0,10-(DF$195-'Indicator Data'!AB155)/(DF$195-DF$194)*10)),1))</f>
        <v>4.5999999999999996</v>
      </c>
      <c r="DG152" s="35">
        <f t="shared" si="277"/>
        <v>5.3</v>
      </c>
      <c r="DH152" s="144">
        <f>IF('Indicator Data'!AD155="No data","x",'Indicator Data'!AD155/'Indicator Data'!$CB155)</f>
        <v>8.6777715864793983E-5</v>
      </c>
      <c r="DI152" s="35">
        <f t="shared" si="278"/>
        <v>9.1</v>
      </c>
      <c r="DJ152" s="35">
        <f>IF('Indicator Data'!AE155="No data","x",ROUND(IF('Indicator Data'!AE155&gt;DJ$195,0,IF('Indicator Data'!AE155&lt;DJ$194,10,(DJ$195-'Indicator Data'!AE155)/(DJ$195-DJ$194)*10)),1))</f>
        <v>2</v>
      </c>
      <c r="DK152" s="35">
        <f t="shared" si="279"/>
        <v>5.6</v>
      </c>
      <c r="DL152" s="35">
        <f t="shared" si="280"/>
        <v>5.8</v>
      </c>
      <c r="DM152" s="37">
        <f t="shared" si="250"/>
        <v>6.2</v>
      </c>
      <c r="DN152" s="38">
        <f t="shared" si="251"/>
        <v>4.5</v>
      </c>
      <c r="DO152" s="35">
        <f>ROUND(IF('Indicator Data'!AH155=0,0,IF('Indicator Data'!AH155&gt;DO$195,10,IF('Indicator Data'!AH155&lt;DO$194,0,10-(DO$195-'Indicator Data'!AH155)/(DO$195-DO$194)*10))),1)</f>
        <v>5</v>
      </c>
      <c r="DP152" s="35">
        <f>ROUND(IF('Indicator Data'!AI155=0,0,IF(LOG('Indicator Data'!AI155)&gt;LOG(DP$195),10,IF(LOG('Indicator Data'!AI155)&lt;LOG(DP$194),0,10-(LOG(DP$195)-LOG('Indicator Data'!AI155))/(LOG(DP$195)-LOG(DP$194))*10))),1)</f>
        <v>0.7</v>
      </c>
      <c r="DQ152" s="37">
        <f t="shared" si="252"/>
        <v>3.1</v>
      </c>
      <c r="DR152" s="35">
        <f>'Indicator Data'!AJ155</f>
        <v>0</v>
      </c>
      <c r="DS152" s="35">
        <f>'Indicator Data'!AK155</f>
        <v>0</v>
      </c>
      <c r="DT152" s="37">
        <f t="shared" si="253"/>
        <v>0</v>
      </c>
      <c r="DU152" s="38">
        <f t="shared" si="254"/>
        <v>2.2000000000000002</v>
      </c>
      <c r="DV152" s="13"/>
      <c r="DW152" s="83"/>
    </row>
    <row r="153" spans="1:128" s="2" customFormat="1" x14ac:dyDescent="0.3">
      <c r="A153" s="98" t="str">
        <f>'Indicator Data'!A156</f>
        <v>Serbia</v>
      </c>
      <c r="B153" s="39" t="str">
        <f>'Indicator Data'!B156</f>
        <v>SRB</v>
      </c>
      <c r="C153" s="35">
        <f>ROUND(IF('Indicator Data'!C156=0,0.1,IF(LOG('Indicator Data'!C156)&gt;C$195,10,IF(LOG('Indicator Data'!C156)&lt;C$194,0,10-(C$195-LOG('Indicator Data'!C156))/(C$195-C$194)*10))),1)</f>
        <v>7.7</v>
      </c>
      <c r="D153" s="35">
        <f>ROUND(IF('Indicator Data'!D156=0,0.1,IF(LOG('Indicator Data'!D156)&gt;D$195,10,IF(LOG('Indicator Data'!D156)&lt;D$194,0,10-(D$195-LOG('Indicator Data'!D156))/(D$195-D$194)*10))),1)</f>
        <v>0.1</v>
      </c>
      <c r="E153" s="35">
        <f t="shared" si="214"/>
        <v>5</v>
      </c>
      <c r="F153" s="35">
        <f>IF('Indicator Data'!E156="No data",0.1,(ROUND(IF('Indicator Data'!E156=0,0,IF(LOG('Indicator Data'!E156)&gt;F$195,10,IF(LOG('Indicator Data'!E156)&lt;F$194,0,10-(F$195-LOG('Indicator Data'!E156))/(F$195-F$194)*10))),1)))</f>
        <v>7.5</v>
      </c>
      <c r="G153" s="35">
        <f>ROUND(IF('Indicator Data'!F156=0,0,IF(LOG('Indicator Data'!F156)&gt;G$195,10,IF(LOG('Indicator Data'!F156)&lt;G$194,0,10-(G$195-LOG('Indicator Data'!F156))/(G$195-G$194)*10))),1)</f>
        <v>0</v>
      </c>
      <c r="H153" s="35">
        <f>ROUND(IF('Indicator Data'!G156=0,0,IF(LOG('Indicator Data'!G156)&gt;H$195,10,IF(LOG('Indicator Data'!G156)&lt;H$194,0,10-(H$195-LOG('Indicator Data'!G156))/(H$195-H$194)*10))),1)</f>
        <v>0</v>
      </c>
      <c r="I153" s="35">
        <f>ROUND(IF('Indicator Data'!H156=0,0,IF(LOG('Indicator Data'!H156)&gt;I$195,10,IF(LOG('Indicator Data'!H156)&lt;I$194,0,10-(I$195-LOG('Indicator Data'!H156))/(I$195-I$194)*10))),1)</f>
        <v>0</v>
      </c>
      <c r="J153" s="35">
        <f t="shared" si="215"/>
        <v>0</v>
      </c>
      <c r="K153" s="35">
        <f>ROUND(IF('Indicator Data'!I156=0,0,IF(LOG('Indicator Data'!I156)&gt;K$195,10,IF(LOG('Indicator Data'!I156)&lt;K$194,0,10-(K$195-LOG('Indicator Data'!I156))/(K$195-K$194)*10))),1)</f>
        <v>0</v>
      </c>
      <c r="L153" s="35">
        <f t="shared" si="216"/>
        <v>0</v>
      </c>
      <c r="M153" s="35">
        <f>ROUND(IF('Indicator Data'!J156=0,0,IF(LOG('Indicator Data'!J156)&gt;M$195,10,IF(LOG('Indicator Data'!J156)&lt;M$194,0,10-(M$195-LOG('Indicator Data'!J156))/(M$195-M$194)*10))),1)</f>
        <v>0</v>
      </c>
      <c r="N153" s="36">
        <f>'Indicator Data'!C156/'Indicator Data'!$CC156</f>
        <v>1.7540780537311828E-3</v>
      </c>
      <c r="O153" s="36">
        <f>'Indicator Data'!D156/'Indicator Data'!$CC156</f>
        <v>0</v>
      </c>
      <c r="P153" s="36">
        <f>IF(F153=0.1,"x",'Indicator Data'!E156/'Indicator Data'!$CC156)</f>
        <v>1.4581103088928219E-2</v>
      </c>
      <c r="Q153" s="36">
        <f>'Indicator Data'!F156/'Indicator Data'!$CC156</f>
        <v>0</v>
      </c>
      <c r="R153" s="36">
        <f>'Indicator Data'!G156/'Indicator Data'!$CC156</f>
        <v>0</v>
      </c>
      <c r="S153" s="36">
        <f>'Indicator Data'!H156/'Indicator Data'!$CC156</f>
        <v>0</v>
      </c>
      <c r="T153" s="36">
        <f>'Indicator Data'!I156/'Indicator Data'!$CC156</f>
        <v>0</v>
      </c>
      <c r="U153" s="36">
        <f>'Indicator Data'!J156/'Indicator Data'!$CC156</f>
        <v>0</v>
      </c>
      <c r="V153" s="35">
        <f t="shared" si="217"/>
        <v>8.8000000000000007</v>
      </c>
      <c r="W153" s="35">
        <f t="shared" si="218"/>
        <v>0</v>
      </c>
      <c r="X153" s="35">
        <f t="shared" si="219"/>
        <v>6</v>
      </c>
      <c r="Y153" s="35">
        <f t="shared" si="220"/>
        <v>9.6999999999999993</v>
      </c>
      <c r="Z153" s="35">
        <f t="shared" si="221"/>
        <v>0</v>
      </c>
      <c r="AA153" s="35">
        <f t="shared" si="222"/>
        <v>0</v>
      </c>
      <c r="AB153" s="35">
        <f t="shared" si="223"/>
        <v>0</v>
      </c>
      <c r="AC153" s="35">
        <f t="shared" si="224"/>
        <v>0</v>
      </c>
      <c r="AD153" s="35">
        <f t="shared" si="225"/>
        <v>0</v>
      </c>
      <c r="AE153" s="35">
        <f t="shared" si="226"/>
        <v>0</v>
      </c>
      <c r="AF153" s="35">
        <f t="shared" si="227"/>
        <v>0</v>
      </c>
      <c r="AG153" s="35">
        <f>ROUND(IF('Indicator Data'!K156=0,0,IF('Indicator Data'!K156&gt;AG$195,10,IF('Indicator Data'!K156&lt;AG$194,0,10-(AG$195-'Indicator Data'!K156)/(AG$195-AG$194)*10))),1)</f>
        <v>0</v>
      </c>
      <c r="AH153" s="35">
        <f t="shared" si="228"/>
        <v>8.3000000000000007</v>
      </c>
      <c r="AI153" s="35">
        <f t="shared" si="229"/>
        <v>0.1</v>
      </c>
      <c r="AJ153" s="35">
        <f t="shared" si="230"/>
        <v>0</v>
      </c>
      <c r="AK153" s="35">
        <f t="shared" si="231"/>
        <v>0</v>
      </c>
      <c r="AL153" s="35">
        <f t="shared" si="232"/>
        <v>0</v>
      </c>
      <c r="AM153" s="35">
        <f t="shared" si="233"/>
        <v>0</v>
      </c>
      <c r="AN153" s="35">
        <f t="shared" si="234"/>
        <v>0</v>
      </c>
      <c r="AO153" s="143">
        <f t="shared" si="235"/>
        <v>5.5</v>
      </c>
      <c r="AP153" s="143">
        <f t="shared" si="255"/>
        <v>8.9</v>
      </c>
      <c r="AQ153" s="143">
        <f t="shared" si="236"/>
        <v>0</v>
      </c>
      <c r="AR153" s="143">
        <f t="shared" si="237"/>
        <v>0</v>
      </c>
      <c r="AS153" s="35">
        <f t="shared" si="238"/>
        <v>0</v>
      </c>
      <c r="AT153" s="35">
        <f>IF('Indicator Data'!L156="No data","x",IF('Indicator Data'!CD156&lt;1000,"x",ROUND((IF('Indicator Data'!L156&gt;AT$195,10,IF('Indicator Data'!L156&lt;AT$194,0,10-(AT$195-'Indicator Data'!L156)/(AT$195-AT$194)*10))),1)))</f>
        <v>6.5</v>
      </c>
      <c r="AU153" s="143">
        <f t="shared" si="239"/>
        <v>3.3</v>
      </c>
      <c r="AV153" s="35">
        <f>IF('Indicator Data'!M156="No data","x",ROUND(IF('Indicator Data'!M156=0,0,IF(LOG('Indicator Data'!M156)&gt;AV$195,10,IF(LOG('Indicator Data'!M156)&lt;AV$194,0,10-(AV$195-LOG('Indicator Data'!M156))/(AV$195-AV$194)*10))),1))</f>
        <v>8.1</v>
      </c>
      <c r="AW153" s="36">
        <f>IF(AV153="x","x",'Indicator Data'!M156/'Indicator Data'!$CC156)</f>
        <v>0.6856525886979481</v>
      </c>
      <c r="AX153" s="35">
        <f t="shared" si="256"/>
        <v>7.6</v>
      </c>
      <c r="AY153" s="35">
        <f t="shared" si="257"/>
        <v>7.9</v>
      </c>
      <c r="AZ153" s="35" t="str">
        <f>IF('Indicator Data'!N156="No data","x",ROUND(IF('Indicator Data'!N156=0,0,IF(LOG('Indicator Data'!N156)&gt;AZ$195,10,IF(LOG('Indicator Data'!N156)&lt;AZ$194,0,10-(AZ$195-LOG('Indicator Data'!N156))/(AZ$195-AZ$194)*10))),1))</f>
        <v>x</v>
      </c>
      <c r="BA153" s="36" t="str">
        <f>IF(AZ153="x","x",'Indicator Data'!N156/'Indicator Data'!$CC156)</f>
        <v>x</v>
      </c>
      <c r="BB153" s="35" t="str">
        <f t="shared" si="258"/>
        <v>x</v>
      </c>
      <c r="BC153" s="35" t="str">
        <f t="shared" si="259"/>
        <v>x</v>
      </c>
      <c r="BD153" s="35" t="str">
        <f>IF('Indicator Data'!O156="No data","x",ROUND(IF('Indicator Data'!O156=0,0,IF(LOG('Indicator Data'!O156)&gt;BD$195,10,IF(LOG('Indicator Data'!O156)&lt;BD$194,0,10-(BD$195-LOG('Indicator Data'!O156))/(BD$195-BD$194)*10))),1))</f>
        <v>x</v>
      </c>
      <c r="BE153" s="36" t="str">
        <f>IF(BD153="x","x",'Indicator Data'!O156/'Indicator Data'!$CC156)</f>
        <v>x</v>
      </c>
      <c r="BF153" s="35" t="str">
        <f t="shared" si="260"/>
        <v>x</v>
      </c>
      <c r="BG153" s="35" t="str">
        <f t="shared" si="261"/>
        <v>x</v>
      </c>
      <c r="BH153" s="35" t="str">
        <f>IF('Indicator Data'!P156="No data","x",ROUND(IF('Indicator Data'!P156=0,0,IF(LOG('Indicator Data'!P156)&gt;BH$195,10,IF(LOG('Indicator Data'!P156)&lt;BH$194,0,10-(BH$195-LOG('Indicator Data'!P156))/(BH$195-BH$194)*10))),1))</f>
        <v>x</v>
      </c>
      <c r="BI153" s="36" t="str">
        <f>IF(BH153="x","x",'Indicator Data'!P156/'Indicator Data'!$CC156)</f>
        <v>x</v>
      </c>
      <c r="BJ153" s="35" t="str">
        <f t="shared" si="262"/>
        <v>x</v>
      </c>
      <c r="BK153" s="35" t="str">
        <f t="shared" si="263"/>
        <v>x</v>
      </c>
      <c r="BL153" s="35">
        <f t="shared" si="264"/>
        <v>7.9</v>
      </c>
      <c r="BM153" s="35">
        <f>ROUND(IF('Indicator Data'!Q156=0,0,IF(LOG('Indicator Data'!Q156)&gt;BM$195,10,IF(LOG('Indicator Data'!Q156)&lt;BM$194,0,10-(BM$195-LOG('Indicator Data'!Q156))/(BM$195-BM$194)*10))),1)</f>
        <v>0</v>
      </c>
      <c r="BN153" s="35">
        <f>ROUND(IF('Indicator Data'!R156=0,0,IF(LOG('Indicator Data'!R156)&gt;BN$195,10,IF(LOG('Indicator Data'!R156)&lt;BN$194,0,10-(BN$195-LOG('Indicator Data'!R156))/(BN$195-BN$194)*10))),1)</f>
        <v>0</v>
      </c>
      <c r="BO153" s="35">
        <f t="shared" si="265"/>
        <v>0</v>
      </c>
      <c r="BP153" s="36">
        <f>'Indicator Data'!Q156/'Indicator Data'!$CC156</f>
        <v>0</v>
      </c>
      <c r="BQ153" s="36">
        <f>'Indicator Data'!R156/'Indicator Data'!$CC156</f>
        <v>0</v>
      </c>
      <c r="BR153" s="35">
        <f t="shared" si="240"/>
        <v>0</v>
      </c>
      <c r="BS153" s="35">
        <f t="shared" si="241"/>
        <v>0</v>
      </c>
      <c r="BT153" s="35">
        <f t="shared" si="242"/>
        <v>0</v>
      </c>
      <c r="BU153" s="35">
        <f t="shared" si="266"/>
        <v>0</v>
      </c>
      <c r="BV153" s="35">
        <f>ROUND(IF('Indicator Data'!S156=0,0,IF(LOG('Indicator Data'!S156)&gt;BV$195,10,IF(LOG('Indicator Data'!S156)&lt;BV$194,0,10-(BV$195-LOG('Indicator Data'!S156))/(BV$195-BV$194)*10))),1)</f>
        <v>0</v>
      </c>
      <c r="BW153" s="35">
        <f>ROUND(IF('Indicator Data'!T156=0,0,IF(LOG('Indicator Data'!T156)&gt;BW$195,10,IF(LOG('Indicator Data'!T156)&lt;BW$194,0,10-(BW$195-LOG('Indicator Data'!T156))/(BW$195-BW$194)*10))),1)</f>
        <v>0</v>
      </c>
      <c r="BX153" s="35">
        <f t="shared" si="267"/>
        <v>0</v>
      </c>
      <c r="BY153" s="36">
        <f>'Indicator Data'!S156/'Indicator Data'!$CC156</f>
        <v>0</v>
      </c>
      <c r="BZ153" s="36">
        <f>'Indicator Data'!T156/'Indicator Data'!$CC156</f>
        <v>0</v>
      </c>
      <c r="CA153" s="35">
        <f t="shared" si="243"/>
        <v>0</v>
      </c>
      <c r="CB153" s="35">
        <f t="shared" si="244"/>
        <v>0</v>
      </c>
      <c r="CC153" s="35">
        <f t="shared" si="268"/>
        <v>0</v>
      </c>
      <c r="CD153" s="35">
        <f t="shared" si="269"/>
        <v>0</v>
      </c>
      <c r="CE153" s="35">
        <f t="shared" si="270"/>
        <v>0</v>
      </c>
      <c r="CF153" s="35">
        <f>ROUND(IF('Indicator Data'!U156=0,0,IF(LOG('Indicator Data'!U156)&gt;CF$195,10,IF(LOG('Indicator Data'!U156)&lt;CF$194,0,10-(CF$195-LOG('Indicator Data'!U156))/(CF$195-CF$194)*10))),1)</f>
        <v>0</v>
      </c>
      <c r="CG153" s="36">
        <f>'Indicator Data'!U156/'Indicator Data'!$CC156</f>
        <v>0</v>
      </c>
      <c r="CH153" s="35">
        <f t="shared" si="245"/>
        <v>0</v>
      </c>
      <c r="CI153" s="35">
        <f t="shared" si="271"/>
        <v>0</v>
      </c>
      <c r="CJ153" s="35">
        <f>ROUND(IF('Indicator Data'!V156=0,0,IF(LOG('Indicator Data'!V156)&gt;CJ$195,10,IF(LOG('Indicator Data'!V156)&lt;CJ$194,0,10-(CJ$195-LOG('Indicator Data'!V156))/(CJ$195-CJ$194)*10))),1)</f>
        <v>0</v>
      </c>
      <c r="CK153" s="36">
        <f>IF('Indicator Data'!V156/'Indicator Data'!$CC156&gt;1,1,'Indicator Data'!V156/'Indicator Data'!$CC156)</f>
        <v>0</v>
      </c>
      <c r="CL153" s="35">
        <f t="shared" si="246"/>
        <v>0</v>
      </c>
      <c r="CM153" s="35">
        <f t="shared" si="272"/>
        <v>0</v>
      </c>
      <c r="CN153" s="35">
        <f>ROUND(IF('Indicator Data'!W156=0,0,IF(LOG('Indicator Data'!W156)&gt;CN$195,10,IF(LOG('Indicator Data'!W156)&lt;CN$194,0,10-(CN$195-LOG('Indicator Data'!W156))/(CN$195-CN$194)*10))),1)</f>
        <v>0</v>
      </c>
      <c r="CO153" s="36">
        <f>'Indicator Data'!W156/'Indicator Data'!$CC156</f>
        <v>0</v>
      </c>
      <c r="CP153" s="35">
        <f t="shared" si="247"/>
        <v>0</v>
      </c>
      <c r="CQ153" s="35">
        <f t="shared" si="273"/>
        <v>0</v>
      </c>
      <c r="CR153" s="35">
        <f t="shared" si="248"/>
        <v>0</v>
      </c>
      <c r="CS153" s="35">
        <f>IF('Indicator Data'!BS156="No data","x",ROUND(IF('Indicator Data'!BS156&gt;CS$195,0,IF('Indicator Data'!BS156&lt;CS$194,10,(CS$195-'Indicator Data'!BS156)/(CS$195-CS$194)*10)),1))</f>
        <v>0.3</v>
      </c>
      <c r="CT153" s="35">
        <f>IF('Indicator Data'!BT156="No data","x",ROUND(IF('Indicator Data'!BT156&gt;CT$195,0,IF('Indicator Data'!BT156&lt;CT$194,10,(CT$195-'Indicator Data'!BT156)/(CT$195-CT$194)*10)),1))</f>
        <v>2.4</v>
      </c>
      <c r="CU153" s="35">
        <f>IF('Indicator Data'!AC156="No data","x",ROUND(IF('Indicator Data'!AC156&gt;CU$195,0,IF('Indicator Data'!AC156&lt;CU$194,10,(CU$195-'Indicator Data'!AC156)/(CU$195-CU$194)*10)),1))</f>
        <v>0.2</v>
      </c>
      <c r="CV153" s="35">
        <f t="shared" si="249"/>
        <v>1</v>
      </c>
      <c r="CW153" s="35">
        <f>IF('Indicator Data'!X156="No data","x",ROUND(IF(LOG('Indicator Data'!X156)&gt;CW$195,10,IF(LOG('Indicator Data'!X156)&lt;CW$194,0,10-(CW$195-LOG('Indicator Data'!X156))/(CW$195-CW$194)*10)),1))</f>
        <v>6.3</v>
      </c>
      <c r="CX153" s="35">
        <f>IF('Indicator Data'!Y156="No data","x",ROUND(IF('Indicator Data'!Y156&gt;CX$195,10,IF('Indicator Data'!Y156&lt;CX$194,0,10-(CX$195-'Indicator Data'!Y156)/(CX$195-CX$194)*10)),1))</f>
        <v>0</v>
      </c>
      <c r="CY153" s="35">
        <f>IF('Indicator Data'!Z156="No data","x",ROUND(IF('Indicator Data'!Z156&gt;CY$195,10,IF('Indicator Data'!Z156&lt;CY$194,0,10-(CY$195-'Indicator Data'!Z156)/(CY$195-CY$194)*10)),1))</f>
        <v>5.6</v>
      </c>
      <c r="CZ153" s="35">
        <f>IF('Indicator Data'!AA156="No data","x",ROUND(IF('Indicator Data'!AA156&gt;CZ$195,10,IF('Indicator Data'!AA156&lt;CZ$194,0,10-(CZ$195-'Indicator Data'!AA156)/(CZ$195-CZ$194)*10)),1))</f>
        <v>2.2000000000000002</v>
      </c>
      <c r="DA153" s="35">
        <f t="shared" si="274"/>
        <v>3.5</v>
      </c>
      <c r="DB153" s="35">
        <f t="shared" si="275"/>
        <v>2.7</v>
      </c>
      <c r="DC153" s="35">
        <f>IF('Indicator Data'!AF156="No data","x",ROUND(IF('Indicator Data'!AF156&gt;DC$195,10,IF('Indicator Data'!AF156&lt;DC$194,0,10-(DC$195-'Indicator Data'!AF156)/(DC$195-DC$194)*10)),1))</f>
        <v>0.4</v>
      </c>
      <c r="DD153" s="35">
        <f>IF('Indicator Data'!AG156="No data","x",ROUND(IF('Indicator Data'!AG156&gt;DD$195,10,IF('Indicator Data'!AG156&lt;DD$194,0,10-(DD$195-'Indicator Data'!AG156)/(DD$195-DD$194)*10)),1))</f>
        <v>0</v>
      </c>
      <c r="DE153" s="35">
        <f t="shared" si="276"/>
        <v>2.4</v>
      </c>
      <c r="DF153" s="35">
        <f>IF('Indicator Data'!AB156="No data","x",ROUND(IF('Indicator Data'!AB156&gt;DF$195,10,IF('Indicator Data'!AB156&lt;DF$194,0,10-(DF$195-'Indicator Data'!AB156)/(DF$195-DF$194)*10)),1))</f>
        <v>0</v>
      </c>
      <c r="DG153" s="35">
        <f t="shared" si="277"/>
        <v>0.7</v>
      </c>
      <c r="DH153" s="144">
        <f>IF('Indicator Data'!AD156="No data","x",'Indicator Data'!AD156/'Indicator Data'!$CB156)</f>
        <v>6.764049136067261E-4</v>
      </c>
      <c r="DI153" s="35">
        <f t="shared" si="278"/>
        <v>3.2</v>
      </c>
      <c r="DJ153" s="35">
        <f>IF('Indicator Data'!AE156="No data","x",ROUND(IF('Indicator Data'!AE156&gt;DJ$195,0,IF('Indicator Data'!AE156&lt;DJ$194,10,(DJ$195-'Indicator Data'!AE156)/(DJ$195-DJ$194)*10)),1))</f>
        <v>2</v>
      </c>
      <c r="DK153" s="35">
        <f t="shared" si="279"/>
        <v>2.6</v>
      </c>
      <c r="DL153" s="35">
        <f t="shared" si="280"/>
        <v>1.9</v>
      </c>
      <c r="DM153" s="37">
        <f t="shared" si="250"/>
        <v>3.9</v>
      </c>
      <c r="DN153" s="38">
        <f t="shared" si="251"/>
        <v>4.5</v>
      </c>
      <c r="DO153" s="35">
        <f>ROUND(IF('Indicator Data'!AH156=0,0,IF('Indicator Data'!AH156&gt;DO$195,10,IF('Indicator Data'!AH156&lt;DO$194,0,10-(DO$195-'Indicator Data'!AH156)/(DO$195-DO$194)*10))),1)</f>
        <v>4.5</v>
      </c>
      <c r="DP153" s="35">
        <f>ROUND(IF('Indicator Data'!AI156=0,0,IF(LOG('Indicator Data'!AI156)&gt;LOG(DP$195),10,IF(LOG('Indicator Data'!AI156)&lt;LOG(DP$194),0,10-(LOG(DP$195)-LOG('Indicator Data'!AI156))/(LOG(DP$195)-LOG(DP$194))*10))),1)</f>
        <v>4</v>
      </c>
      <c r="DQ153" s="37">
        <f t="shared" si="252"/>
        <v>4.3</v>
      </c>
      <c r="DR153" s="35">
        <f>'Indicator Data'!AJ156</f>
        <v>0</v>
      </c>
      <c r="DS153" s="35">
        <f>'Indicator Data'!AK156</f>
        <v>0</v>
      </c>
      <c r="DT153" s="37">
        <f t="shared" si="253"/>
        <v>0</v>
      </c>
      <c r="DU153" s="38">
        <f t="shared" si="254"/>
        <v>3</v>
      </c>
      <c r="DV153" s="13"/>
      <c r="DW153" s="83"/>
    </row>
    <row r="154" spans="1:128" s="2" customFormat="1" x14ac:dyDescent="0.3">
      <c r="A154" s="98" t="str">
        <f>'Indicator Data'!A157</f>
        <v>Seychelles</v>
      </c>
      <c r="B154" s="39" t="str">
        <f>'Indicator Data'!B157</f>
        <v>SYC</v>
      </c>
      <c r="C154" s="35">
        <f>ROUND(IF('Indicator Data'!C157=0,0.1,IF(LOG('Indicator Data'!C157)&gt;C$195,10,IF(LOG('Indicator Data'!C157)&lt;C$194,0,10-(C$195-LOG('Indicator Data'!C157))/(C$195-C$194)*10))),1)</f>
        <v>0.1</v>
      </c>
      <c r="D154" s="35">
        <f>ROUND(IF('Indicator Data'!D157=0,0.1,IF(LOG('Indicator Data'!D157)&gt;D$195,10,IF(LOG('Indicator Data'!D157)&lt;D$194,0,10-(D$195-LOG('Indicator Data'!D157))/(D$195-D$194)*10))),1)</f>
        <v>0.1</v>
      </c>
      <c r="E154" s="35">
        <f t="shared" si="214"/>
        <v>0.1</v>
      </c>
      <c r="F154" s="35">
        <f>IF('Indicator Data'!E157="No data",0.1,(ROUND(IF('Indicator Data'!E157=0,0,IF(LOG('Indicator Data'!E157)&gt;F$195,10,IF(LOG('Indicator Data'!E157)&lt;F$194,0,10-(F$195-LOG('Indicator Data'!E157))/(F$195-F$194)*10))),1)))</f>
        <v>0.1</v>
      </c>
      <c r="G154" s="35">
        <f>ROUND(IF('Indicator Data'!F157=0,0,IF(LOG('Indicator Data'!F157)&gt;G$195,10,IF(LOG('Indicator Data'!F157)&lt;G$194,0,10-(G$195-LOG('Indicator Data'!F157))/(G$195-G$194)*10))),1)</f>
        <v>5.3</v>
      </c>
      <c r="H154" s="35">
        <f>ROUND(IF('Indicator Data'!G157=0,0,IF(LOG('Indicator Data'!G157)&gt;H$195,10,IF(LOG('Indicator Data'!G157)&lt;H$194,0,10-(H$195-LOG('Indicator Data'!G157))/(H$195-H$194)*10))),1)</f>
        <v>0</v>
      </c>
      <c r="I154" s="35">
        <f>ROUND(IF('Indicator Data'!H157=0,0,IF(LOG('Indicator Data'!H157)&gt;I$195,10,IF(LOG('Indicator Data'!H157)&lt;I$194,0,10-(I$195-LOG('Indicator Data'!H157))/(I$195-I$194)*10))),1)</f>
        <v>0</v>
      </c>
      <c r="J154" s="35">
        <f t="shared" si="215"/>
        <v>0</v>
      </c>
      <c r="K154" s="35">
        <f>ROUND(IF('Indicator Data'!I157=0,0,IF(LOG('Indicator Data'!I157)&gt;K$195,10,IF(LOG('Indicator Data'!I157)&lt;K$194,0,10-(K$195-LOG('Indicator Data'!I157))/(K$195-K$194)*10))),1)</f>
        <v>0</v>
      </c>
      <c r="L154" s="35">
        <f t="shared" si="216"/>
        <v>0</v>
      </c>
      <c r="M154" s="35">
        <f>ROUND(IF('Indicator Data'!J157=0,0,IF(LOG('Indicator Data'!J157)&gt;M$195,10,IF(LOG('Indicator Data'!J157)&lt;M$194,0,10-(M$195-LOG('Indicator Data'!J157))/(M$195-M$194)*10))),1)</f>
        <v>0</v>
      </c>
      <c r="N154" s="36">
        <f>'Indicator Data'!C157/'Indicator Data'!$CC157</f>
        <v>0</v>
      </c>
      <c r="O154" s="36">
        <f>'Indicator Data'!D157/'Indicator Data'!$CC157</f>
        <v>0</v>
      </c>
      <c r="P154" s="36" t="str">
        <f>IF(F154=0.1,"x",'Indicator Data'!E157/'Indicator Data'!$CC157)</f>
        <v>x</v>
      </c>
      <c r="Q154" s="36">
        <f>'Indicator Data'!F157/'Indicator Data'!$CC157</f>
        <v>1.5687615967492822E-4</v>
      </c>
      <c r="R154" s="36">
        <f>'Indicator Data'!G157/'Indicator Data'!$CC157</f>
        <v>0</v>
      </c>
      <c r="S154" s="36">
        <f>'Indicator Data'!H157/'Indicator Data'!$CC157</f>
        <v>0</v>
      </c>
      <c r="T154" s="36">
        <f>'Indicator Data'!I157/'Indicator Data'!$CC157</f>
        <v>0</v>
      </c>
      <c r="U154" s="36">
        <f>'Indicator Data'!J157/'Indicator Data'!$CC157</f>
        <v>0</v>
      </c>
      <c r="V154" s="35">
        <f t="shared" si="217"/>
        <v>0</v>
      </c>
      <c r="W154" s="35">
        <f t="shared" si="218"/>
        <v>0</v>
      </c>
      <c r="X154" s="35">
        <f t="shared" si="219"/>
        <v>0</v>
      </c>
      <c r="Y154" s="35">
        <f t="shared" si="220"/>
        <v>0.1</v>
      </c>
      <c r="Z154" s="35">
        <f t="shared" si="221"/>
        <v>10</v>
      </c>
      <c r="AA154" s="35">
        <f t="shared" si="222"/>
        <v>0</v>
      </c>
      <c r="AB154" s="35">
        <f t="shared" si="223"/>
        <v>0</v>
      </c>
      <c r="AC154" s="35">
        <f t="shared" si="224"/>
        <v>0</v>
      </c>
      <c r="AD154" s="35">
        <f t="shared" si="225"/>
        <v>0</v>
      </c>
      <c r="AE154" s="35">
        <f t="shared" si="226"/>
        <v>0</v>
      </c>
      <c r="AF154" s="35">
        <f t="shared" si="227"/>
        <v>0</v>
      </c>
      <c r="AG154" s="35">
        <f>ROUND(IF('Indicator Data'!K157=0,0,IF('Indicator Data'!K157&gt;AG$195,10,IF('Indicator Data'!K157&lt;AG$194,0,10-(AG$195-'Indicator Data'!K157)/(AG$195-AG$194)*10))),1)</f>
        <v>0</v>
      </c>
      <c r="AH154" s="35">
        <f t="shared" si="228"/>
        <v>0.1</v>
      </c>
      <c r="AI154" s="35">
        <f t="shared" si="229"/>
        <v>0.1</v>
      </c>
      <c r="AJ154" s="35">
        <f t="shared" si="230"/>
        <v>0</v>
      </c>
      <c r="AK154" s="35">
        <f t="shared" si="231"/>
        <v>0</v>
      </c>
      <c r="AL154" s="35">
        <f t="shared" si="232"/>
        <v>0</v>
      </c>
      <c r="AM154" s="35">
        <f t="shared" si="233"/>
        <v>0</v>
      </c>
      <c r="AN154" s="35">
        <f t="shared" si="234"/>
        <v>0</v>
      </c>
      <c r="AO154" s="143">
        <f t="shared" si="235"/>
        <v>0.1</v>
      </c>
      <c r="AP154" s="143">
        <f t="shared" si="255"/>
        <v>0.1</v>
      </c>
      <c r="AQ154" s="143">
        <f t="shared" si="236"/>
        <v>8.6</v>
      </c>
      <c r="AR154" s="143">
        <f t="shared" si="237"/>
        <v>0</v>
      </c>
      <c r="AS154" s="35">
        <f t="shared" si="238"/>
        <v>0</v>
      </c>
      <c r="AT154" s="35" t="str">
        <f>IF('Indicator Data'!L157="No data","x",IF('Indicator Data'!CD157&lt;1000,"x",ROUND((IF('Indicator Data'!L157&gt;AT$195,10,IF('Indicator Data'!L157&lt;AT$194,0,10-(AT$195-'Indicator Data'!L157)/(AT$195-AT$194)*10))),1)))</f>
        <v>x</v>
      </c>
      <c r="AU154" s="143">
        <f t="shared" si="239"/>
        <v>0</v>
      </c>
      <c r="AV154" s="35">
        <f>IF('Indicator Data'!M157="No data","x",ROUND(IF('Indicator Data'!M157=0,0,IF(LOG('Indicator Data'!M157)&gt;AV$195,10,IF(LOG('Indicator Data'!M157)&lt;AV$194,0,10-(AV$195-LOG('Indicator Data'!M157))/(AV$195-AV$194)*10))),1))</f>
        <v>0</v>
      </c>
      <c r="AW154" s="36">
        <f>IF(AV154="x","x",'Indicator Data'!M157/'Indicator Data'!$CC157)</f>
        <v>0</v>
      </c>
      <c r="AX154" s="35">
        <f t="shared" si="256"/>
        <v>0</v>
      </c>
      <c r="AY154" s="35">
        <f t="shared" si="257"/>
        <v>0</v>
      </c>
      <c r="AZ154" s="35">
        <f>IF('Indicator Data'!N157="No data","x",ROUND(IF('Indicator Data'!N157=0,0,IF(LOG('Indicator Data'!N157)&gt;AZ$195,10,IF(LOG('Indicator Data'!N157)&lt;AZ$194,0,10-(AZ$195-LOG('Indicator Data'!N157))/(AZ$195-AZ$194)*10))),1))</f>
        <v>0</v>
      </c>
      <c r="BA154" s="36">
        <f>IF(AZ154="x","x",'Indicator Data'!N157/'Indicator Data'!$CC157)</f>
        <v>0</v>
      </c>
      <c r="BB154" s="35">
        <f t="shared" si="258"/>
        <v>0</v>
      </c>
      <c r="BC154" s="35">
        <f t="shared" si="259"/>
        <v>0</v>
      </c>
      <c r="BD154" s="35">
        <f>IF('Indicator Data'!O157="No data","x",ROUND(IF('Indicator Data'!O157=0,0,IF(LOG('Indicator Data'!O157)&gt;BD$195,10,IF(LOG('Indicator Data'!O157)&lt;BD$194,0,10-(BD$195-LOG('Indicator Data'!O157))/(BD$195-BD$194)*10))),1))</f>
        <v>0</v>
      </c>
      <c r="BE154" s="36">
        <f>IF(BD154="x","x",'Indicator Data'!O157/'Indicator Data'!$CC157)</f>
        <v>0</v>
      </c>
      <c r="BF154" s="35">
        <f t="shared" si="260"/>
        <v>0</v>
      </c>
      <c r="BG154" s="35">
        <f t="shared" si="261"/>
        <v>0</v>
      </c>
      <c r="BH154" s="35">
        <f>IF('Indicator Data'!P157="No data","x",ROUND(IF('Indicator Data'!P157=0,0,IF(LOG('Indicator Data'!P157)&gt;BH$195,10,IF(LOG('Indicator Data'!P157)&lt;BH$194,0,10-(BH$195-LOG('Indicator Data'!P157))/(BH$195-BH$194)*10))),1))</f>
        <v>0</v>
      </c>
      <c r="BI154" s="36">
        <f>IF(BH154="x","x",'Indicator Data'!P157/'Indicator Data'!$CC157)</f>
        <v>0</v>
      </c>
      <c r="BJ154" s="35">
        <f t="shared" si="262"/>
        <v>0</v>
      </c>
      <c r="BK154" s="35">
        <f t="shared" si="263"/>
        <v>0</v>
      </c>
      <c r="BL154" s="35">
        <f t="shared" si="264"/>
        <v>0</v>
      </c>
      <c r="BM154" s="35">
        <f>ROUND(IF('Indicator Data'!Q157=0,0,IF(LOG('Indicator Data'!Q157)&gt;BM$195,10,IF(LOG('Indicator Data'!Q157)&lt;BM$194,0,10-(BM$195-LOG('Indicator Data'!Q157))/(BM$195-BM$194)*10))),1)</f>
        <v>0</v>
      </c>
      <c r="BN154" s="35">
        <f>ROUND(IF('Indicator Data'!R157=0,0,IF(LOG('Indicator Data'!R157)&gt;BN$195,10,IF(LOG('Indicator Data'!R157)&lt;BN$194,0,10-(BN$195-LOG('Indicator Data'!R157))/(BN$195-BN$194)*10))),1)</f>
        <v>0</v>
      </c>
      <c r="BO154" s="35">
        <f t="shared" si="265"/>
        <v>0</v>
      </c>
      <c r="BP154" s="36">
        <f>'Indicator Data'!Q157/'Indicator Data'!$CC157</f>
        <v>0</v>
      </c>
      <c r="BQ154" s="36">
        <f>'Indicator Data'!R157/'Indicator Data'!$CC157</f>
        <v>0</v>
      </c>
      <c r="BR154" s="35">
        <f t="shared" si="240"/>
        <v>0</v>
      </c>
      <c r="BS154" s="35">
        <f t="shared" si="241"/>
        <v>0</v>
      </c>
      <c r="BT154" s="35">
        <f t="shared" si="242"/>
        <v>0</v>
      </c>
      <c r="BU154" s="35">
        <f t="shared" si="266"/>
        <v>0</v>
      </c>
      <c r="BV154" s="35">
        <f>ROUND(IF('Indicator Data'!S157=0,0,IF(LOG('Indicator Data'!S157)&gt;BV$195,10,IF(LOG('Indicator Data'!S157)&lt;BV$194,0,10-(BV$195-LOG('Indicator Data'!S157))/(BV$195-BV$194)*10))),1)</f>
        <v>0</v>
      </c>
      <c r="BW154" s="35">
        <f>ROUND(IF('Indicator Data'!T157=0,0,IF(LOG('Indicator Data'!T157)&gt;BW$195,10,IF(LOG('Indicator Data'!T157)&lt;BW$194,0,10-(BW$195-LOG('Indicator Data'!T157))/(BW$195-BW$194)*10))),1)</f>
        <v>0</v>
      </c>
      <c r="BX154" s="35">
        <f t="shared" si="267"/>
        <v>0</v>
      </c>
      <c r="BY154" s="36">
        <f>'Indicator Data'!S157/'Indicator Data'!$CC157</f>
        <v>0</v>
      </c>
      <c r="BZ154" s="36">
        <f>'Indicator Data'!T157/'Indicator Data'!$CC157</f>
        <v>0</v>
      </c>
      <c r="CA154" s="35">
        <f t="shared" si="243"/>
        <v>0</v>
      </c>
      <c r="CB154" s="35">
        <f t="shared" si="244"/>
        <v>0</v>
      </c>
      <c r="CC154" s="35">
        <f t="shared" si="268"/>
        <v>0</v>
      </c>
      <c r="CD154" s="35">
        <f t="shared" si="269"/>
        <v>0</v>
      </c>
      <c r="CE154" s="35">
        <f t="shared" si="270"/>
        <v>0</v>
      </c>
      <c r="CF154" s="35">
        <f>ROUND(IF('Indicator Data'!U157=0,0,IF(LOG('Indicator Data'!U157)&gt;CF$195,10,IF(LOG('Indicator Data'!U157)&lt;CF$194,0,10-(CF$195-LOG('Indicator Data'!U157))/(CF$195-CF$194)*10))),1)</f>
        <v>4.9000000000000004</v>
      </c>
      <c r="CG154" s="36">
        <f>'Indicator Data'!U157/'Indicator Data'!$CC157</f>
        <v>0.27060982056783905</v>
      </c>
      <c r="CH154" s="35">
        <f t="shared" si="245"/>
        <v>3</v>
      </c>
      <c r="CI154" s="35">
        <f t="shared" si="271"/>
        <v>4</v>
      </c>
      <c r="CJ154" s="35">
        <f>ROUND(IF('Indicator Data'!V157=0,0,IF(LOG('Indicator Data'!V157)&gt;CJ$195,10,IF(LOG('Indicator Data'!V157)&lt;CJ$194,0,10-(CJ$195-LOG('Indicator Data'!V157))/(CJ$195-CJ$194)*10))),1)</f>
        <v>5.3</v>
      </c>
      <c r="CK154" s="36">
        <f>IF('Indicator Data'!V157/'Indicator Data'!$CC157&gt;1,1,'Indicator Data'!V157/'Indicator Data'!$CC157)</f>
        <v>0.5619627438587762</v>
      </c>
      <c r="CL154" s="35">
        <f t="shared" si="246"/>
        <v>5.6</v>
      </c>
      <c r="CM154" s="35">
        <f t="shared" si="272"/>
        <v>5.5</v>
      </c>
      <c r="CN154" s="35">
        <f>ROUND(IF('Indicator Data'!W157=0,0,IF(LOG('Indicator Data'!W157)&gt;CN$195,10,IF(LOG('Indicator Data'!W157)&lt;CN$194,0,10-(CN$195-LOG('Indicator Data'!W157))/(CN$195-CN$194)*10))),1)</f>
        <v>5</v>
      </c>
      <c r="CO154" s="36">
        <f>'Indicator Data'!W157/'Indicator Data'!$CC157</f>
        <v>0.34791551156306044</v>
      </c>
      <c r="CP154" s="35">
        <f t="shared" si="247"/>
        <v>3.5</v>
      </c>
      <c r="CQ154" s="35">
        <f t="shared" si="273"/>
        <v>4.3</v>
      </c>
      <c r="CR154" s="35">
        <f t="shared" si="248"/>
        <v>3.7</v>
      </c>
      <c r="CS154" s="35">
        <f>IF('Indicator Data'!BS157="No data","x",ROUND(IF('Indicator Data'!BS157&gt;CS$195,0,IF('Indicator Data'!BS157&lt;CS$194,10,(CS$195-'Indicator Data'!BS157)/(CS$195-CS$194)*10)),1))</f>
        <v>0</v>
      </c>
      <c r="CT154" s="35">
        <f>IF('Indicator Data'!BT157="No data","x",ROUND(IF('Indicator Data'!BT157&gt;CT$195,0,IF('Indicator Data'!BT157&lt;CT$194,10,(CT$195-'Indicator Data'!BT157)/(CT$195-CT$194)*10)),1))</f>
        <v>0.6</v>
      </c>
      <c r="CU154" s="35" t="str">
        <f>IF('Indicator Data'!AC157="No data","x",ROUND(IF('Indicator Data'!AC157&gt;CU$195,0,IF('Indicator Data'!AC157&lt;CU$194,10,(CU$195-'Indicator Data'!AC157)/(CU$195-CU$194)*10)),1))</f>
        <v>x</v>
      </c>
      <c r="CV154" s="35">
        <f t="shared" si="249"/>
        <v>0.3</v>
      </c>
      <c r="CW154" s="35">
        <f>IF('Indicator Data'!X157="No data","x",ROUND(IF(LOG('Indicator Data'!X157)&gt;CW$195,10,IF(LOG('Indicator Data'!X157)&lt;CW$194,0,10-(CW$195-LOG('Indicator Data'!X157))/(CW$195-CW$194)*10)),1))</f>
        <v>7.7</v>
      </c>
      <c r="CX154" s="35">
        <f>IF('Indicator Data'!Y157="No data","x",ROUND(IF('Indicator Data'!Y157&gt;CX$195,10,IF('Indicator Data'!Y157&lt;CX$194,0,10-(CX$195-'Indicator Data'!Y157)/(CX$195-CX$194)*10)),1))</f>
        <v>3.3</v>
      </c>
      <c r="CY154" s="35">
        <f>IF('Indicator Data'!Z157="No data","x",ROUND(IF('Indicator Data'!Z157&gt;CY$195,10,IF('Indicator Data'!Z157&lt;CY$194,0,10-(CY$195-'Indicator Data'!Z157)/(CY$195-CY$194)*10)),1))</f>
        <v>5.7</v>
      </c>
      <c r="CZ154" s="35" t="str">
        <f>IF('Indicator Data'!AA157="No data","x",ROUND(IF('Indicator Data'!AA157&gt;CZ$195,10,IF('Indicator Data'!AA157&lt;CZ$194,0,10-(CZ$195-'Indicator Data'!AA157)/(CZ$195-CZ$194)*10)),1))</f>
        <v>x</v>
      </c>
      <c r="DA154" s="35">
        <f t="shared" si="274"/>
        <v>5.6</v>
      </c>
      <c r="DB154" s="35">
        <f t="shared" si="275"/>
        <v>3.8</v>
      </c>
      <c r="DC154" s="35" t="str">
        <f>IF('Indicator Data'!AF157="No data","x",ROUND(IF('Indicator Data'!AF157&gt;DC$195,10,IF('Indicator Data'!AF157&lt;DC$194,0,10-(DC$195-'Indicator Data'!AF157)/(DC$195-DC$194)*10)),1))</f>
        <v>x</v>
      </c>
      <c r="DD154" s="35">
        <f>IF('Indicator Data'!AG157="No data","x",ROUND(IF('Indicator Data'!AG157&gt;DD$195,10,IF('Indicator Data'!AG157&lt;DD$194,0,10-(DD$195-'Indicator Data'!AG157)/(DD$195-DD$194)*10)),1))</f>
        <v>2.1</v>
      </c>
      <c r="DE154" s="35">
        <f t="shared" si="276"/>
        <v>4.7</v>
      </c>
      <c r="DF154" s="35">
        <f>IF('Indicator Data'!AB157="No data","x",ROUND(IF('Indicator Data'!AB157&gt;DF$195,10,IF('Indicator Data'!AB157&lt;DF$194,0,10-(DF$195-'Indicator Data'!AB157)/(DF$195-DF$194)*10)),1))</f>
        <v>0</v>
      </c>
      <c r="DG154" s="35">
        <f t="shared" si="277"/>
        <v>0.2</v>
      </c>
      <c r="DH154" s="144" t="str">
        <f>IF('Indicator Data'!AD157="No data","x",'Indicator Data'!AD157/'Indicator Data'!$CB157)</f>
        <v>x</v>
      </c>
      <c r="DI154" s="35" t="str">
        <f t="shared" si="278"/>
        <v>x</v>
      </c>
      <c r="DJ154" s="35">
        <f>IF('Indicator Data'!AE157="No data","x",ROUND(IF('Indicator Data'!AE157&gt;DJ$195,0,IF('Indicator Data'!AE157&lt;DJ$194,10,(DJ$195-'Indicator Data'!AE157)/(DJ$195-DJ$194)*10)),1))</f>
        <v>2</v>
      </c>
      <c r="DK154" s="35">
        <f t="shared" si="279"/>
        <v>2</v>
      </c>
      <c r="DL154" s="35">
        <f t="shared" si="280"/>
        <v>2.2999999999999998</v>
      </c>
      <c r="DM154" s="37">
        <f t="shared" si="250"/>
        <v>2.6</v>
      </c>
      <c r="DN154" s="38">
        <f t="shared" si="251"/>
        <v>2.8</v>
      </c>
      <c r="DO154" s="35">
        <f>ROUND(IF('Indicator Data'!AH157=0,0,IF('Indicator Data'!AH157&gt;DO$195,10,IF('Indicator Data'!AH157&lt;DO$194,0,10-(DO$195-'Indicator Data'!AH157)/(DO$195-DO$194)*10))),1)</f>
        <v>0</v>
      </c>
      <c r="DP154" s="35">
        <f>ROUND(IF('Indicator Data'!AI157=0,0,IF(LOG('Indicator Data'!AI157)&gt;LOG(DP$195),10,IF(LOG('Indicator Data'!AI157)&lt;LOG(DP$194),0,10-(LOG(DP$195)-LOG('Indicator Data'!AI157))/(LOG(DP$195)-LOG(DP$194))*10))),1)</f>
        <v>0</v>
      </c>
      <c r="DQ154" s="37">
        <f t="shared" si="252"/>
        <v>0</v>
      </c>
      <c r="DR154" s="35">
        <f>'Indicator Data'!AJ157</f>
        <v>0</v>
      </c>
      <c r="DS154" s="35">
        <f>'Indicator Data'!AK157</f>
        <v>0</v>
      </c>
      <c r="DT154" s="37">
        <f t="shared" si="253"/>
        <v>0</v>
      </c>
      <c r="DU154" s="38">
        <f t="shared" si="254"/>
        <v>0</v>
      </c>
      <c r="DV154" s="13"/>
      <c r="DW154" s="83"/>
    </row>
    <row r="155" spans="1:128" s="2" customFormat="1" x14ac:dyDescent="0.3">
      <c r="A155" s="98" t="str">
        <f>'Indicator Data'!A158</f>
        <v>Sierra Leone</v>
      </c>
      <c r="B155" s="39" t="str">
        <f>'Indicator Data'!B158</f>
        <v>SLE</v>
      </c>
      <c r="C155" s="35">
        <f>ROUND(IF('Indicator Data'!C158=0,0.1,IF(LOG('Indicator Data'!C158)&gt;C$195,10,IF(LOG('Indicator Data'!C158)&lt;C$194,0,10-(C$195-LOG('Indicator Data'!C158))/(C$195-C$194)*10))),1)</f>
        <v>0.1</v>
      </c>
      <c r="D155" s="35">
        <f>ROUND(IF('Indicator Data'!D158=0,0.1,IF(LOG('Indicator Data'!D158)&gt;D$195,10,IF(LOG('Indicator Data'!D158)&lt;D$194,0,10-(D$195-LOG('Indicator Data'!D158))/(D$195-D$194)*10))),1)</f>
        <v>0.1</v>
      </c>
      <c r="E155" s="35">
        <f t="shared" si="214"/>
        <v>0.1</v>
      </c>
      <c r="F155" s="35">
        <f>IF('Indicator Data'!E158="No data",0.1,(ROUND(IF('Indicator Data'!E158=0,0,IF(LOG('Indicator Data'!E158)&gt;F$195,10,IF(LOG('Indicator Data'!E158)&lt;F$194,0,10-(F$195-LOG('Indicator Data'!E158))/(F$195-F$194)*10))),1)))</f>
        <v>6</v>
      </c>
      <c r="G155" s="35">
        <f>ROUND(IF('Indicator Data'!F158=0,0,IF(LOG('Indicator Data'!F158)&gt;G$195,10,IF(LOG('Indicator Data'!F158)&lt;G$194,0,10-(G$195-LOG('Indicator Data'!F158))/(G$195-G$194)*10))),1)</f>
        <v>5.3</v>
      </c>
      <c r="H155" s="35">
        <f>ROUND(IF('Indicator Data'!G158=0,0,IF(LOG('Indicator Data'!G158)&gt;H$195,10,IF(LOG('Indicator Data'!G158)&lt;H$194,0,10-(H$195-LOG('Indicator Data'!G158))/(H$195-H$194)*10))),1)</f>
        <v>0</v>
      </c>
      <c r="I155" s="35">
        <f>ROUND(IF('Indicator Data'!H158=0,0,IF(LOG('Indicator Data'!H158)&gt;I$195,10,IF(LOG('Indicator Data'!H158)&lt;I$194,0,10-(I$195-LOG('Indicator Data'!H158))/(I$195-I$194)*10))),1)</f>
        <v>0</v>
      </c>
      <c r="J155" s="35">
        <f t="shared" si="215"/>
        <v>0</v>
      </c>
      <c r="K155" s="35">
        <f>ROUND(IF('Indicator Data'!I158=0,0,IF(LOG('Indicator Data'!I158)&gt;K$195,10,IF(LOG('Indicator Data'!I158)&lt;K$194,0,10-(K$195-LOG('Indicator Data'!I158))/(K$195-K$194)*10))),1)</f>
        <v>0</v>
      </c>
      <c r="L155" s="35">
        <f t="shared" si="216"/>
        <v>0</v>
      </c>
      <c r="M155" s="35">
        <f>ROUND(IF('Indicator Data'!J158=0,0,IF(LOG('Indicator Data'!J158)&gt;M$195,10,IF(LOG('Indicator Data'!J158)&lt;M$194,0,10-(M$195-LOG('Indicator Data'!J158))/(M$195-M$194)*10))),1)</f>
        <v>0</v>
      </c>
      <c r="N155" s="36">
        <f>'Indicator Data'!C158/'Indicator Data'!$CC158</f>
        <v>0</v>
      </c>
      <c r="O155" s="36">
        <f>'Indicator Data'!D158/'Indicator Data'!$CC158</f>
        <v>0</v>
      </c>
      <c r="P155" s="36">
        <f>IF(F155=0.1,"x",'Indicator Data'!E158/'Indicator Data'!$CC158)</f>
        <v>4.0208495823757049E-3</v>
      </c>
      <c r="Q155" s="36">
        <f>'Indicator Data'!F158/'Indicator Data'!$CC158</f>
        <v>2.2331805160969795E-6</v>
      </c>
      <c r="R155" s="36">
        <f>'Indicator Data'!G158/'Indicator Data'!$CC158</f>
        <v>0</v>
      </c>
      <c r="S155" s="36">
        <f>'Indicator Data'!H158/'Indicator Data'!$CC158</f>
        <v>0</v>
      </c>
      <c r="T155" s="36">
        <f>'Indicator Data'!I158/'Indicator Data'!$CC158</f>
        <v>0</v>
      </c>
      <c r="U155" s="36">
        <f>'Indicator Data'!J158/'Indicator Data'!$CC158</f>
        <v>0</v>
      </c>
      <c r="V155" s="35">
        <f t="shared" si="217"/>
        <v>0</v>
      </c>
      <c r="W155" s="35">
        <f t="shared" si="218"/>
        <v>0</v>
      </c>
      <c r="X155" s="35">
        <f t="shared" si="219"/>
        <v>0</v>
      </c>
      <c r="Y155" s="35">
        <f t="shared" si="220"/>
        <v>2.7</v>
      </c>
      <c r="Z155" s="35">
        <f t="shared" si="221"/>
        <v>6.3</v>
      </c>
      <c r="AA155" s="35">
        <f t="shared" si="222"/>
        <v>0</v>
      </c>
      <c r="AB155" s="35">
        <f t="shared" si="223"/>
        <v>0</v>
      </c>
      <c r="AC155" s="35">
        <f t="shared" si="224"/>
        <v>0</v>
      </c>
      <c r="AD155" s="35">
        <f t="shared" si="225"/>
        <v>0</v>
      </c>
      <c r="AE155" s="35">
        <f t="shared" si="226"/>
        <v>0</v>
      </c>
      <c r="AF155" s="35">
        <f t="shared" si="227"/>
        <v>0</v>
      </c>
      <c r="AG155" s="35">
        <f>ROUND(IF('Indicator Data'!K158=0,0,IF('Indicator Data'!K158&gt;AG$195,10,IF('Indicator Data'!K158&lt;AG$194,0,10-(AG$195-'Indicator Data'!K158)/(AG$195-AG$194)*10))),1)</f>
        <v>0</v>
      </c>
      <c r="AH155" s="35">
        <f t="shared" si="228"/>
        <v>0.1</v>
      </c>
      <c r="AI155" s="35">
        <f t="shared" si="229"/>
        <v>0.1</v>
      </c>
      <c r="AJ155" s="35">
        <f t="shared" si="230"/>
        <v>0</v>
      </c>
      <c r="AK155" s="35">
        <f t="shared" si="231"/>
        <v>0</v>
      </c>
      <c r="AL155" s="35">
        <f t="shared" si="232"/>
        <v>0</v>
      </c>
      <c r="AM155" s="35">
        <f t="shared" si="233"/>
        <v>0</v>
      </c>
      <c r="AN155" s="35">
        <f t="shared" si="234"/>
        <v>0</v>
      </c>
      <c r="AO155" s="143">
        <f t="shared" si="235"/>
        <v>0.1</v>
      </c>
      <c r="AP155" s="143">
        <f t="shared" si="255"/>
        <v>4.5999999999999996</v>
      </c>
      <c r="AQ155" s="143">
        <f t="shared" si="236"/>
        <v>5.8</v>
      </c>
      <c r="AR155" s="143">
        <f t="shared" si="237"/>
        <v>0</v>
      </c>
      <c r="AS155" s="35">
        <f t="shared" si="238"/>
        <v>0</v>
      </c>
      <c r="AT155" s="35">
        <f>IF('Indicator Data'!L158="No data","x",IF('Indicator Data'!CD158&lt;1000,"x",ROUND((IF('Indicator Data'!L158&gt;AT$195,10,IF('Indicator Data'!L158&lt;AT$194,0,10-(AT$195-'Indicator Data'!L158)/(AT$195-AT$194)*10))),1)))</f>
        <v>1.9</v>
      </c>
      <c r="AU155" s="143">
        <f t="shared" si="239"/>
        <v>1</v>
      </c>
      <c r="AV155" s="35">
        <f>IF('Indicator Data'!M158="No data","x",ROUND(IF('Indicator Data'!M158=0,0,IF(LOG('Indicator Data'!M158)&gt;AV$195,10,IF(LOG('Indicator Data'!M158)&lt;AV$194,0,10-(AV$195-LOG('Indicator Data'!M158))/(AV$195-AV$194)*10))),1))</f>
        <v>7.4</v>
      </c>
      <c r="AW155" s="36">
        <f>IF(AV155="x","x",'Indicator Data'!M158/'Indicator Data'!$CC158)</f>
        <v>0.22031155641145475</v>
      </c>
      <c r="AX155" s="35">
        <f t="shared" si="256"/>
        <v>2.4</v>
      </c>
      <c r="AY155" s="35">
        <f t="shared" si="257"/>
        <v>5.4</v>
      </c>
      <c r="AZ155" s="35">
        <f>IF('Indicator Data'!N158="No data","x",ROUND(IF('Indicator Data'!N158=0,0,IF(LOG('Indicator Data'!N158)&gt;AZ$195,10,IF(LOG('Indicator Data'!N158)&lt;AZ$194,0,10-(AZ$195-LOG('Indicator Data'!N158))/(AZ$195-AZ$194)*10))),1))</f>
        <v>8</v>
      </c>
      <c r="BA155" s="36">
        <f>IF(AZ155="x","x",'Indicator Data'!N158/'Indicator Data'!$CC158)</f>
        <v>9.1373852410057965E-2</v>
      </c>
      <c r="BB155" s="35">
        <f t="shared" si="258"/>
        <v>10</v>
      </c>
      <c r="BC155" s="35">
        <f t="shared" si="259"/>
        <v>9.3000000000000007</v>
      </c>
      <c r="BD155" s="35">
        <f>IF('Indicator Data'!O158="No data","x",ROUND(IF('Indicator Data'!O158=0,0,IF(LOG('Indicator Data'!O158)&gt;BD$195,10,IF(LOG('Indicator Data'!O158)&lt;BD$194,0,10-(BD$195-LOG('Indicator Data'!O158))/(BD$195-BD$194)*10))),1))</f>
        <v>9.4</v>
      </c>
      <c r="BE155" s="36">
        <f>IF(BD155="x","x",'Indicator Data'!O158/'Indicator Data'!$CC158)</f>
        <v>0.66054324196500036</v>
      </c>
      <c r="BF155" s="35">
        <f t="shared" si="260"/>
        <v>10</v>
      </c>
      <c r="BG155" s="35">
        <f t="shared" si="261"/>
        <v>9.6999999999999993</v>
      </c>
      <c r="BH155" s="35">
        <f>IF('Indicator Data'!P158="No data","x",ROUND(IF('Indicator Data'!P158=0,0,IF(LOG('Indicator Data'!P158)&gt;BH$195,10,IF(LOG('Indicator Data'!P158)&lt;BH$194,0,10-(BH$195-LOG('Indicator Data'!P158))/(BH$195-BH$194)*10))),1))</f>
        <v>6.4</v>
      </c>
      <c r="BI155" s="36">
        <f>IF(BH155="x","x",'Indicator Data'!P158/'Indicator Data'!$CC158)</f>
        <v>1.0210060875536393E-2</v>
      </c>
      <c r="BJ155" s="35">
        <f t="shared" si="262"/>
        <v>1</v>
      </c>
      <c r="BK155" s="35">
        <f t="shared" si="263"/>
        <v>4.2</v>
      </c>
      <c r="BL155" s="35">
        <f t="shared" si="264"/>
        <v>7.9</v>
      </c>
      <c r="BM155" s="35">
        <f>ROUND(IF('Indicator Data'!Q158=0,0,IF(LOG('Indicator Data'!Q158)&gt;BM$195,10,IF(LOG('Indicator Data'!Q158)&lt;BM$194,0,10-(BM$195-LOG('Indicator Data'!Q158))/(BM$195-BM$194)*10))),1)</f>
        <v>8.3000000000000007</v>
      </c>
      <c r="BN155" s="35">
        <f>ROUND(IF('Indicator Data'!R158=0,0,IF(LOG('Indicator Data'!R158)&gt;BN$195,10,IF(LOG('Indicator Data'!R158)&lt;BN$194,0,10-(BN$195-LOG('Indicator Data'!R158))/(BN$195-BN$194)*10))),1)</f>
        <v>0</v>
      </c>
      <c r="BO155" s="35">
        <f t="shared" si="265"/>
        <v>2.7666666666666671</v>
      </c>
      <c r="BP155" s="36">
        <f>'Indicator Data'!Q158/'Indicator Data'!$CC158</f>
        <v>0.96846318663478215</v>
      </c>
      <c r="BQ155" s="36">
        <f>'Indicator Data'!R158/'Indicator Data'!$CC158</f>
        <v>0</v>
      </c>
      <c r="BR155" s="35">
        <f t="shared" si="240"/>
        <v>9.6999999999999993</v>
      </c>
      <c r="BS155" s="35">
        <f t="shared" si="241"/>
        <v>0</v>
      </c>
      <c r="BT155" s="35">
        <f t="shared" si="242"/>
        <v>3.2333333333333329</v>
      </c>
      <c r="BU155" s="35">
        <f t="shared" si="266"/>
        <v>3</v>
      </c>
      <c r="BV155" s="35">
        <f>ROUND(IF('Indicator Data'!S158=0,0,IF(LOG('Indicator Data'!S158)&gt;BV$195,10,IF(LOG('Indicator Data'!S158)&lt;BV$194,0,10-(BV$195-LOG('Indicator Data'!S158))/(BV$195-BV$194)*10))),1)</f>
        <v>0</v>
      </c>
      <c r="BW155" s="35">
        <f>ROUND(IF('Indicator Data'!T158=0,0,IF(LOG('Indicator Data'!T158)&gt;BW$195,10,IF(LOG('Indicator Data'!T158)&lt;BW$194,0,10-(BW$195-LOG('Indicator Data'!T158))/(BW$195-BW$194)*10))),1)</f>
        <v>8.3000000000000007</v>
      </c>
      <c r="BX155" s="35">
        <f t="shared" si="267"/>
        <v>5.5333333333333341</v>
      </c>
      <c r="BY155" s="36">
        <f>'Indicator Data'!S158/'Indicator Data'!$CC158</f>
        <v>0</v>
      </c>
      <c r="BZ155" s="36">
        <f>'Indicator Data'!T158/'Indicator Data'!$CC158</f>
        <v>0.96846318663478215</v>
      </c>
      <c r="CA155" s="35">
        <f t="shared" si="243"/>
        <v>0</v>
      </c>
      <c r="CB155" s="35">
        <f t="shared" si="244"/>
        <v>9.6999999999999993</v>
      </c>
      <c r="CC155" s="35">
        <f t="shared" si="268"/>
        <v>6.4666666666666659</v>
      </c>
      <c r="CD155" s="35">
        <f t="shared" si="269"/>
        <v>6</v>
      </c>
      <c r="CE155" s="35">
        <f t="shared" si="270"/>
        <v>4.7</v>
      </c>
      <c r="CF155" s="35">
        <f>ROUND(IF('Indicator Data'!U158=0,0,IF(LOG('Indicator Data'!U158)&gt;CF$195,10,IF(LOG('Indicator Data'!U158)&lt;CF$194,0,10-(CF$195-LOG('Indicator Data'!U158))/(CF$195-CF$194)*10))),1)</f>
        <v>8.1999999999999993</v>
      </c>
      <c r="CG155" s="36">
        <f>'Indicator Data'!U158/'Indicator Data'!$CC158</f>
        <v>0.79139082705829555</v>
      </c>
      <c r="CH155" s="35">
        <f t="shared" si="245"/>
        <v>8.8000000000000007</v>
      </c>
      <c r="CI155" s="35">
        <f t="shared" si="271"/>
        <v>8.5</v>
      </c>
      <c r="CJ155" s="35">
        <f>ROUND(IF('Indicator Data'!V158=0,0,IF(LOG('Indicator Data'!V158)&gt;CJ$195,10,IF(LOG('Indicator Data'!V158)&lt;CJ$194,0,10-(CJ$195-LOG('Indicator Data'!V158))/(CJ$195-CJ$194)*10))),1)</f>
        <v>8.1</v>
      </c>
      <c r="CK155" s="36">
        <f>IF('Indicator Data'!V158/'Indicator Data'!$CC158&gt;1,1,'Indicator Data'!V158/'Indicator Data'!$CC158)</f>
        <v>0.7502757500087609</v>
      </c>
      <c r="CL155" s="35">
        <f t="shared" si="246"/>
        <v>7.5</v>
      </c>
      <c r="CM155" s="35">
        <f t="shared" si="272"/>
        <v>7.8</v>
      </c>
      <c r="CN155" s="35">
        <f>ROUND(IF('Indicator Data'!W158=0,0,IF(LOG('Indicator Data'!W158)&gt;CN$195,10,IF(LOG('Indicator Data'!W158)&lt;CN$194,0,10-(CN$195-LOG('Indicator Data'!W158))/(CN$195-CN$194)*10))),1)</f>
        <v>8.3000000000000007</v>
      </c>
      <c r="CO155" s="36">
        <f>'Indicator Data'!W158/'Indicator Data'!$CC158</f>
        <v>0.96424114365450786</v>
      </c>
      <c r="CP155" s="35">
        <f t="shared" si="247"/>
        <v>9.6</v>
      </c>
      <c r="CQ155" s="35">
        <f t="shared" si="273"/>
        <v>9.1</v>
      </c>
      <c r="CR155" s="35">
        <f t="shared" si="248"/>
        <v>7.9</v>
      </c>
      <c r="CS155" s="35">
        <f>IF('Indicator Data'!BS158="No data","x",ROUND(IF('Indicator Data'!BS158&gt;CS$195,0,IF('Indicator Data'!BS158&lt;CS$194,10,(CS$195-'Indicator Data'!BS158)/(CS$195-CS$194)*10)),1))</f>
        <v>9.4</v>
      </c>
      <c r="CT155" s="35">
        <f>IF('Indicator Data'!BT158="No data","x",ROUND(IF('Indicator Data'!BT158&gt;CT$195,0,IF('Indicator Data'!BT158&lt;CT$194,10,(CT$195-'Indicator Data'!BT158)/(CT$195-CT$194)*10)),1))</f>
        <v>6.5</v>
      </c>
      <c r="CU155" s="35">
        <f>IF('Indicator Data'!AC158="No data","x",ROUND(IF('Indicator Data'!AC158&gt;CU$195,0,IF('Indicator Data'!AC158&lt;CU$194,10,(CU$195-'Indicator Data'!AC158)/(CU$195-CU$194)*10)),1))</f>
        <v>8.1</v>
      </c>
      <c r="CV155" s="35">
        <f t="shared" si="249"/>
        <v>8</v>
      </c>
      <c r="CW155" s="35">
        <f>IF('Indicator Data'!X158="No data","x",ROUND(IF(LOG('Indicator Data'!X158)&gt;CW$195,10,IF(LOG('Indicator Data'!X158)&lt;CW$194,0,10-(CW$195-LOG('Indicator Data'!X158))/(CW$195-CW$194)*10)),1))</f>
        <v>6.8</v>
      </c>
      <c r="CX155" s="35">
        <f>IF('Indicator Data'!Y158="No data","x",ROUND(IF('Indicator Data'!Y158&gt;CX$195,10,IF('Indicator Data'!Y158&lt;CX$194,0,10-(CX$195-'Indicator Data'!Y158)/(CX$195-CX$194)*10)),1))</f>
        <v>6.2</v>
      </c>
      <c r="CY155" s="35">
        <f>IF('Indicator Data'!Z158="No data","x",ROUND(IF('Indicator Data'!Z158&gt;CY$195,10,IF('Indicator Data'!Z158&lt;CY$194,0,10-(CY$195-'Indicator Data'!Z158)/(CY$195-CY$194)*10)),1))</f>
        <v>4.2</v>
      </c>
      <c r="CZ155" s="35">
        <f>IF('Indicator Data'!AA158="No data","x",ROUND(IF('Indicator Data'!AA158&gt;CZ$195,10,IF('Indicator Data'!AA158&lt;CZ$194,0,10-(CZ$195-'Indicator Data'!AA158)/(CZ$195-CZ$194)*10)),1))</f>
        <v>9.6999999999999993</v>
      </c>
      <c r="DA155" s="35">
        <f t="shared" si="274"/>
        <v>6.7</v>
      </c>
      <c r="DB155" s="35">
        <f t="shared" si="275"/>
        <v>7.1</v>
      </c>
      <c r="DC155" s="35">
        <f>IF('Indicator Data'!AF158="No data","x",ROUND(IF('Indicator Data'!AF158&gt;DC$195,10,IF('Indicator Data'!AF158&lt;DC$194,0,10-(DC$195-'Indicator Data'!AF158)/(DC$195-DC$194)*10)),1))</f>
        <v>6.6</v>
      </c>
      <c r="DD155" s="35">
        <f>IF('Indicator Data'!AG158="No data","x",ROUND(IF('Indicator Data'!AG158&gt;DD$195,10,IF('Indicator Data'!AG158&lt;DD$194,0,10-(DD$195-'Indicator Data'!AG158)/(DD$195-DD$194)*10)),1))</f>
        <v>6.4</v>
      </c>
      <c r="DE155" s="35">
        <f t="shared" si="276"/>
        <v>6.7</v>
      </c>
      <c r="DF155" s="35">
        <f>IF('Indicator Data'!AB158="No data","x",ROUND(IF('Indicator Data'!AB158&gt;DF$195,10,IF('Indicator Data'!AB158&lt;DF$194,0,10-(DF$195-'Indicator Data'!AB158)/(DF$195-DF$194)*10)),1))</f>
        <v>5.9</v>
      </c>
      <c r="DG155" s="35">
        <f t="shared" si="277"/>
        <v>7.5</v>
      </c>
      <c r="DH155" s="144">
        <f>IF('Indicator Data'!AD158="No data","x",'Indicator Data'!AD158/'Indicator Data'!$CB158)</f>
        <v>3.0838719140126252E-5</v>
      </c>
      <c r="DI155" s="35">
        <f t="shared" si="278"/>
        <v>9.6999999999999993</v>
      </c>
      <c r="DJ155" s="35">
        <f>IF('Indicator Data'!AE158="No data","x",ROUND(IF('Indicator Data'!AE158&gt;DJ$195,0,IF('Indicator Data'!AE158&lt;DJ$194,10,(DJ$195-'Indicator Data'!AE158)/(DJ$195-DJ$194)*10)),1))</f>
        <v>8</v>
      </c>
      <c r="DK155" s="35">
        <f t="shared" si="279"/>
        <v>8.9</v>
      </c>
      <c r="DL155" s="35">
        <f t="shared" si="280"/>
        <v>7.7</v>
      </c>
      <c r="DM155" s="37">
        <f t="shared" si="250"/>
        <v>7.7</v>
      </c>
      <c r="DN155" s="38">
        <f t="shared" si="251"/>
        <v>3.9</v>
      </c>
      <c r="DO155" s="35">
        <f>ROUND(IF('Indicator Data'!AH158=0,0,IF('Indicator Data'!AH158&gt;DO$195,10,IF('Indicator Data'!AH158&lt;DO$194,0,10-(DO$195-'Indicator Data'!AH158)/(DO$195-DO$194)*10))),1)</f>
        <v>6.7</v>
      </c>
      <c r="DP155" s="35">
        <f>ROUND(IF('Indicator Data'!AI158=0,0,IF(LOG('Indicator Data'!AI158)&gt;LOG(DP$195),10,IF(LOG('Indicator Data'!AI158)&lt;LOG(DP$194),0,10-(LOG(DP$195)-LOG('Indicator Data'!AI158))/(LOG(DP$195)-LOG(DP$194))*10))),1)</f>
        <v>5.3</v>
      </c>
      <c r="DQ155" s="37">
        <f t="shared" si="252"/>
        <v>6</v>
      </c>
      <c r="DR155" s="35">
        <f>'Indicator Data'!AJ158</f>
        <v>0</v>
      </c>
      <c r="DS155" s="35">
        <f>'Indicator Data'!AK158</f>
        <v>0</v>
      </c>
      <c r="DT155" s="37">
        <f t="shared" si="253"/>
        <v>0</v>
      </c>
      <c r="DU155" s="38">
        <f t="shared" si="254"/>
        <v>4.2</v>
      </c>
      <c r="DV155" s="13"/>
      <c r="DW155" s="83"/>
    </row>
    <row r="156" spans="1:128" s="2" customFormat="1" x14ac:dyDescent="0.3">
      <c r="A156" s="99" t="str">
        <f>'Indicator Data'!A159</f>
        <v>Singapore</v>
      </c>
      <c r="B156" s="39" t="str">
        <f>'Indicator Data'!B159</f>
        <v>SGP</v>
      </c>
      <c r="C156" s="35">
        <f>ROUND(IF('Indicator Data'!C159=0,0.1,IF(LOG('Indicator Data'!C159)&gt;C$195,10,IF(LOG('Indicator Data'!C159)&lt;C$194,0,10-(C$195-LOG('Indicator Data'!C159))/(C$195-C$194)*10))),1)</f>
        <v>0.1</v>
      </c>
      <c r="D156" s="35">
        <f>ROUND(IF('Indicator Data'!D159=0,0.1,IF(LOG('Indicator Data'!D159)&gt;D$195,10,IF(LOG('Indicator Data'!D159)&lt;D$194,0,10-(D$195-LOG('Indicator Data'!D159))/(D$195-D$194)*10))),1)</f>
        <v>0.1</v>
      </c>
      <c r="E156" s="35">
        <f t="shared" si="214"/>
        <v>0.1</v>
      </c>
      <c r="F156" s="35">
        <f>IF('Indicator Data'!E159="No data",0.1,(ROUND(IF('Indicator Data'!E159=0,0,IF(LOG('Indicator Data'!E159)&gt;F$195,10,IF(LOG('Indicator Data'!E159)&lt;F$194,0,10-(F$195-LOG('Indicator Data'!E159))/(F$195-F$194)*10))),1)))</f>
        <v>0.1</v>
      </c>
      <c r="G156" s="35">
        <f>ROUND(IF('Indicator Data'!F159=0,0,IF(LOG('Indicator Data'!F159)&gt;G$195,10,IF(LOG('Indicator Data'!F159)&lt;G$194,0,10-(G$195-LOG('Indicator Data'!F159))/(G$195-G$194)*10))),1)</f>
        <v>0</v>
      </c>
      <c r="H156" s="35">
        <f>ROUND(IF('Indicator Data'!G159=0,0,IF(LOG('Indicator Data'!G159)&gt;H$195,10,IF(LOG('Indicator Data'!G159)&lt;H$194,0,10-(H$195-LOG('Indicator Data'!G159))/(H$195-H$194)*10))),1)</f>
        <v>0</v>
      </c>
      <c r="I156" s="35">
        <f>ROUND(IF('Indicator Data'!H159=0,0,IF(LOG('Indicator Data'!H159)&gt;I$195,10,IF(LOG('Indicator Data'!H159)&lt;I$194,0,10-(I$195-LOG('Indicator Data'!H159))/(I$195-I$194)*10))),1)</f>
        <v>0</v>
      </c>
      <c r="J156" s="35">
        <f t="shared" si="215"/>
        <v>0</v>
      </c>
      <c r="K156" s="35">
        <f>ROUND(IF('Indicator Data'!I159=0,0,IF(LOG('Indicator Data'!I159)&gt;K$195,10,IF(LOG('Indicator Data'!I159)&lt;K$194,0,10-(K$195-LOG('Indicator Data'!I159))/(K$195-K$194)*10))),1)</f>
        <v>0</v>
      </c>
      <c r="L156" s="35">
        <f t="shared" si="216"/>
        <v>0</v>
      </c>
      <c r="M156" s="35">
        <f>ROUND(IF('Indicator Data'!J159=0,0,IF(LOG('Indicator Data'!J159)&gt;M$195,10,IF(LOG('Indicator Data'!J159)&lt;M$194,0,10-(M$195-LOG('Indicator Data'!J159))/(M$195-M$194)*10))),1)</f>
        <v>0</v>
      </c>
      <c r="N156" s="36">
        <f>'Indicator Data'!C159/'Indicator Data'!$CC159</f>
        <v>0</v>
      </c>
      <c r="O156" s="36">
        <f>'Indicator Data'!D159/'Indicator Data'!$CC159</f>
        <v>0</v>
      </c>
      <c r="P156" s="36" t="str">
        <f>IF(F156=0.1,"x",'Indicator Data'!E159/'Indicator Data'!$CC159)</f>
        <v>x</v>
      </c>
      <c r="Q156" s="36">
        <f>'Indicator Data'!F159/'Indicator Data'!$CC159</f>
        <v>0</v>
      </c>
      <c r="R156" s="36">
        <f>'Indicator Data'!G159/'Indicator Data'!$CC159</f>
        <v>0</v>
      </c>
      <c r="S156" s="36">
        <f>'Indicator Data'!H159/'Indicator Data'!$CC159</f>
        <v>0</v>
      </c>
      <c r="T156" s="36">
        <f>'Indicator Data'!I159/'Indicator Data'!$CC159</f>
        <v>0</v>
      </c>
      <c r="U156" s="36">
        <f>'Indicator Data'!J159/'Indicator Data'!$CC159</f>
        <v>0</v>
      </c>
      <c r="V156" s="35">
        <f t="shared" si="217"/>
        <v>0</v>
      </c>
      <c r="W156" s="35">
        <f t="shared" si="218"/>
        <v>0</v>
      </c>
      <c r="X156" s="35">
        <f t="shared" si="219"/>
        <v>0</v>
      </c>
      <c r="Y156" s="35">
        <f t="shared" si="220"/>
        <v>0.1</v>
      </c>
      <c r="Z156" s="35">
        <f t="shared" si="221"/>
        <v>0</v>
      </c>
      <c r="AA156" s="35">
        <f t="shared" si="222"/>
        <v>0</v>
      </c>
      <c r="AB156" s="35">
        <f t="shared" si="223"/>
        <v>0</v>
      </c>
      <c r="AC156" s="35">
        <f t="shared" si="224"/>
        <v>0</v>
      </c>
      <c r="AD156" s="35">
        <f t="shared" si="225"/>
        <v>0</v>
      </c>
      <c r="AE156" s="35">
        <f t="shared" si="226"/>
        <v>0</v>
      </c>
      <c r="AF156" s="35">
        <f t="shared" si="227"/>
        <v>0</v>
      </c>
      <c r="AG156" s="35">
        <f>ROUND(IF('Indicator Data'!K159=0,0,IF('Indicator Data'!K159&gt;AG$195,10,IF('Indicator Data'!K159&lt;AG$194,0,10-(AG$195-'Indicator Data'!K159)/(AG$195-AG$194)*10))),1)</f>
        <v>0</v>
      </c>
      <c r="AH156" s="35">
        <f t="shared" si="228"/>
        <v>0.1</v>
      </c>
      <c r="AI156" s="35">
        <f t="shared" si="229"/>
        <v>0.1</v>
      </c>
      <c r="AJ156" s="35">
        <f t="shared" si="230"/>
        <v>0</v>
      </c>
      <c r="AK156" s="35">
        <f t="shared" si="231"/>
        <v>0</v>
      </c>
      <c r="AL156" s="35">
        <f t="shared" si="232"/>
        <v>0</v>
      </c>
      <c r="AM156" s="35">
        <f t="shared" si="233"/>
        <v>0</v>
      </c>
      <c r="AN156" s="35">
        <f t="shared" si="234"/>
        <v>0</v>
      </c>
      <c r="AO156" s="143">
        <f t="shared" si="235"/>
        <v>0.1</v>
      </c>
      <c r="AP156" s="143">
        <f t="shared" si="255"/>
        <v>0.1</v>
      </c>
      <c r="AQ156" s="143">
        <f t="shared" si="236"/>
        <v>0</v>
      </c>
      <c r="AR156" s="143">
        <f t="shared" si="237"/>
        <v>0</v>
      </c>
      <c r="AS156" s="35">
        <f t="shared" si="238"/>
        <v>0</v>
      </c>
      <c r="AT156" s="35" t="str">
        <f>IF('Indicator Data'!L159="No data","x",IF('Indicator Data'!CD159&lt;1000,"x",ROUND((IF('Indicator Data'!L159&gt;AT$195,10,IF('Indicator Data'!L159&lt;AT$194,0,10-(AT$195-'Indicator Data'!L159)/(AT$195-AT$194)*10))),1)))</f>
        <v>x</v>
      </c>
      <c r="AU156" s="143">
        <f t="shared" si="239"/>
        <v>0</v>
      </c>
      <c r="AV156" s="35">
        <f>IF('Indicator Data'!M159="No data","x",ROUND(IF('Indicator Data'!M159=0,0,IF(LOG('Indicator Data'!M159)&gt;AV$195,10,IF(LOG('Indicator Data'!M159)&lt;AV$194,0,10-(AV$195-LOG('Indicator Data'!M159))/(AV$195-AV$194)*10))),1))</f>
        <v>0</v>
      </c>
      <c r="AW156" s="36">
        <f>IF(AV156="x","x",'Indicator Data'!M159/'Indicator Data'!$CC159)</f>
        <v>0</v>
      </c>
      <c r="AX156" s="35">
        <f t="shared" si="256"/>
        <v>0</v>
      </c>
      <c r="AY156" s="35">
        <f t="shared" si="257"/>
        <v>0</v>
      </c>
      <c r="AZ156" s="35" t="str">
        <f>IF('Indicator Data'!N159="No data","x",ROUND(IF('Indicator Data'!N159=0,0,IF(LOG('Indicator Data'!N159)&gt;AZ$195,10,IF(LOG('Indicator Data'!N159)&lt;AZ$194,0,10-(AZ$195-LOG('Indicator Data'!N159))/(AZ$195-AZ$194)*10))),1))</f>
        <v>x</v>
      </c>
      <c r="BA156" s="36" t="str">
        <f>IF(AZ156="x","x",'Indicator Data'!N159/'Indicator Data'!$CC159)</f>
        <v>x</v>
      </c>
      <c r="BB156" s="35" t="str">
        <f t="shared" si="258"/>
        <v>x</v>
      </c>
      <c r="BC156" s="35" t="str">
        <f t="shared" si="259"/>
        <v>x</v>
      </c>
      <c r="BD156" s="35" t="str">
        <f>IF('Indicator Data'!O159="No data","x",ROUND(IF('Indicator Data'!O159=0,0,IF(LOG('Indicator Data'!O159)&gt;BD$195,10,IF(LOG('Indicator Data'!O159)&lt;BD$194,0,10-(BD$195-LOG('Indicator Data'!O159))/(BD$195-BD$194)*10))),1))</f>
        <v>x</v>
      </c>
      <c r="BE156" s="36" t="str">
        <f>IF(BD156="x","x",'Indicator Data'!O159/'Indicator Data'!$CC159)</f>
        <v>x</v>
      </c>
      <c r="BF156" s="35" t="str">
        <f t="shared" si="260"/>
        <v>x</v>
      </c>
      <c r="BG156" s="35" t="str">
        <f t="shared" si="261"/>
        <v>x</v>
      </c>
      <c r="BH156" s="35" t="str">
        <f>IF('Indicator Data'!P159="No data","x",ROUND(IF('Indicator Data'!P159=0,0,IF(LOG('Indicator Data'!P159)&gt;BH$195,10,IF(LOG('Indicator Data'!P159)&lt;BH$194,0,10-(BH$195-LOG('Indicator Data'!P159))/(BH$195-BH$194)*10))),1))</f>
        <v>x</v>
      </c>
      <c r="BI156" s="36" t="str">
        <f>IF(BH156="x","x",'Indicator Data'!P159/'Indicator Data'!$CC159)</f>
        <v>x</v>
      </c>
      <c r="BJ156" s="35" t="str">
        <f t="shared" si="262"/>
        <v>x</v>
      </c>
      <c r="BK156" s="35" t="str">
        <f t="shared" si="263"/>
        <v>x</v>
      </c>
      <c r="BL156" s="35">
        <f t="shared" si="264"/>
        <v>0</v>
      </c>
      <c r="BM156" s="35">
        <f>ROUND(IF('Indicator Data'!Q159=0,0,IF(LOG('Indicator Data'!Q159)&gt;BM$195,10,IF(LOG('Indicator Data'!Q159)&lt;BM$194,0,10-(BM$195-LOG('Indicator Data'!Q159))/(BM$195-BM$194)*10))),1)</f>
        <v>1.8</v>
      </c>
      <c r="BN156" s="35">
        <f>ROUND(IF('Indicator Data'!R159=0,0,IF(LOG('Indicator Data'!R159)&gt;BN$195,10,IF(LOG('Indicator Data'!R159)&lt;BN$194,0,10-(BN$195-LOG('Indicator Data'!R159))/(BN$195-BN$194)*10))),1)</f>
        <v>0</v>
      </c>
      <c r="BO156" s="35">
        <f t="shared" si="265"/>
        <v>0.6</v>
      </c>
      <c r="BP156" s="36">
        <f>'Indicator Data'!Q159/'Indicator Data'!$CC159</f>
        <v>3.4440140715634005E-5</v>
      </c>
      <c r="BQ156" s="36">
        <f>'Indicator Data'!R159/'Indicator Data'!$CC159</f>
        <v>0</v>
      </c>
      <c r="BR156" s="35">
        <f t="shared" si="240"/>
        <v>0</v>
      </c>
      <c r="BS156" s="35">
        <f t="shared" si="241"/>
        <v>0</v>
      </c>
      <c r="BT156" s="35">
        <f t="shared" si="242"/>
        <v>0</v>
      </c>
      <c r="BU156" s="35">
        <f t="shared" si="266"/>
        <v>0.3</v>
      </c>
      <c r="BV156" s="35">
        <f>ROUND(IF('Indicator Data'!S159=0,0,IF(LOG('Indicator Data'!S159)&gt;BV$195,10,IF(LOG('Indicator Data'!S159)&lt;BV$194,0,10-(BV$195-LOG('Indicator Data'!S159))/(BV$195-BV$194)*10))),1)</f>
        <v>1.8</v>
      </c>
      <c r="BW156" s="35">
        <f>ROUND(IF('Indicator Data'!T159=0,0,IF(LOG('Indicator Data'!T159)&gt;BW$195,10,IF(LOG('Indicator Data'!T159)&lt;BW$194,0,10-(BW$195-LOG('Indicator Data'!T159))/(BW$195-BW$194)*10))),1)</f>
        <v>0</v>
      </c>
      <c r="BX156" s="35">
        <f t="shared" si="267"/>
        <v>0.6</v>
      </c>
      <c r="BY156" s="36">
        <f>'Indicator Data'!S159/'Indicator Data'!$CC159</f>
        <v>3.4440140715634005E-5</v>
      </c>
      <c r="BZ156" s="36">
        <f>'Indicator Data'!T159/'Indicator Data'!$CC159</f>
        <v>0</v>
      </c>
      <c r="CA156" s="35">
        <f t="shared" si="243"/>
        <v>0</v>
      </c>
      <c r="CB156" s="35">
        <f t="shared" si="244"/>
        <v>0</v>
      </c>
      <c r="CC156" s="35">
        <f t="shared" si="268"/>
        <v>0</v>
      </c>
      <c r="CD156" s="35">
        <f t="shared" si="269"/>
        <v>0.3</v>
      </c>
      <c r="CE156" s="35">
        <f t="shared" si="270"/>
        <v>0.3</v>
      </c>
      <c r="CF156" s="35">
        <f>ROUND(IF('Indicator Data'!U159=0,0,IF(LOG('Indicator Data'!U159)&gt;CF$195,10,IF(LOG('Indicator Data'!U159)&lt;CF$194,0,10-(CF$195-LOG('Indicator Data'!U159))/(CF$195-CF$194)*10))),1)</f>
        <v>8.1</v>
      </c>
      <c r="CG156" s="36">
        <f>'Indicator Data'!U159/'Indicator Data'!$CC159</f>
        <v>0.84223364120082955</v>
      </c>
      <c r="CH156" s="35">
        <f t="shared" si="245"/>
        <v>9.4</v>
      </c>
      <c r="CI156" s="35">
        <f t="shared" si="271"/>
        <v>8.8000000000000007</v>
      </c>
      <c r="CJ156" s="35">
        <f>ROUND(IF('Indicator Data'!V159=0,0,IF(LOG('Indicator Data'!V159)&gt;CJ$195,10,IF(LOG('Indicator Data'!V159)&lt;CJ$194,0,10-(CJ$195-LOG('Indicator Data'!V159))/(CJ$195-CJ$194)*10))),1)</f>
        <v>8.1999999999999993</v>
      </c>
      <c r="CK156" s="36">
        <f>IF('Indicator Data'!V159/'Indicator Data'!$CC159&gt;1,1,'Indicator Data'!V159/'Indicator Data'!$CC159)</f>
        <v>0.9358969387996916</v>
      </c>
      <c r="CL156" s="35">
        <f t="shared" si="246"/>
        <v>9.4</v>
      </c>
      <c r="CM156" s="35">
        <f t="shared" si="272"/>
        <v>8.9</v>
      </c>
      <c r="CN156" s="35">
        <f>ROUND(IF('Indicator Data'!W159=0,0,IF(LOG('Indicator Data'!W159)&gt;CN$195,10,IF(LOG('Indicator Data'!W159)&lt;CN$194,0,10-(CN$195-LOG('Indicator Data'!W159))/(CN$195-CN$194)*10))),1)</f>
        <v>8.1999999999999993</v>
      </c>
      <c r="CO156" s="36">
        <f>'Indicator Data'!W159/'Indicator Data'!$CC159</f>
        <v>0.91221547877327425</v>
      </c>
      <c r="CP156" s="35">
        <f t="shared" si="247"/>
        <v>9.1</v>
      </c>
      <c r="CQ156" s="35">
        <f t="shared" si="273"/>
        <v>8.6999999999999993</v>
      </c>
      <c r="CR156" s="35">
        <f t="shared" si="248"/>
        <v>7.7</v>
      </c>
      <c r="CS156" s="35">
        <f>IF('Indicator Data'!BS159="No data","x",ROUND(IF('Indicator Data'!BS159&gt;CS$195,0,IF('Indicator Data'!BS159&lt;CS$194,10,(CS$195-'Indicator Data'!BS159)/(CS$195-CS$194)*10)),1))</f>
        <v>0</v>
      </c>
      <c r="CT156" s="35">
        <f>IF('Indicator Data'!BT159="No data","x",ROUND(IF('Indicator Data'!BT159&gt;CT$195,0,IF('Indicator Data'!BT159&lt;CT$194,10,(CT$195-'Indicator Data'!BT159)/(CT$195-CT$194)*10)),1))</f>
        <v>0</v>
      </c>
      <c r="CU156" s="35" t="str">
        <f>IF('Indicator Data'!AC159="No data","x",ROUND(IF('Indicator Data'!AC159&gt;CU$195,0,IF('Indicator Data'!AC159&lt;CU$194,10,(CU$195-'Indicator Data'!AC159)/(CU$195-CU$194)*10)),1))</f>
        <v>x</v>
      </c>
      <c r="CV156" s="35">
        <f t="shared" si="249"/>
        <v>0</v>
      </c>
      <c r="CW156" s="35">
        <f>IF('Indicator Data'!X159="No data","x",ROUND(IF(LOG('Indicator Data'!X159)&gt;CW$195,10,IF(LOG('Indicator Data'!X159)&lt;CW$194,0,10-(CW$195-LOG('Indicator Data'!X159))/(CW$195-CW$194)*10)),1))</f>
        <v>10</v>
      </c>
      <c r="CX156" s="35">
        <f>IF('Indicator Data'!Y159="No data","x",ROUND(IF('Indicator Data'!Y159&gt;CX$195,10,IF('Indicator Data'!Y159&lt;CX$194,0,10-(CX$195-'Indicator Data'!Y159)/(CX$195-CX$194)*10)),1))</f>
        <v>2.2999999999999998</v>
      </c>
      <c r="CY156" s="35">
        <f>IF('Indicator Data'!Z159="No data","x",ROUND(IF('Indicator Data'!Z159&gt;CY$195,10,IF('Indicator Data'!Z159&lt;CY$194,0,10-(CY$195-'Indicator Data'!Z159)/(CY$195-CY$194)*10)),1))</f>
        <v>10</v>
      </c>
      <c r="CZ156" s="35">
        <f>IF('Indicator Data'!AA159="No data","x",ROUND(IF('Indicator Data'!AA159&gt;CZ$195,10,IF('Indicator Data'!AA159&lt;CZ$194,0,10-(CZ$195-'Indicator Data'!AA159)/(CZ$195-CZ$194)*10)),1))</f>
        <v>3.2</v>
      </c>
      <c r="DA156" s="35">
        <f t="shared" si="274"/>
        <v>6.4</v>
      </c>
      <c r="DB156" s="35">
        <f t="shared" si="275"/>
        <v>4.3</v>
      </c>
      <c r="DC156" s="35" t="str">
        <f>IF('Indicator Data'!AF159="No data","x",ROUND(IF('Indicator Data'!AF159&gt;DC$195,10,IF('Indicator Data'!AF159&lt;DC$194,0,10-(DC$195-'Indicator Data'!AF159)/(DC$195-DC$194)*10)),1))</f>
        <v>x</v>
      </c>
      <c r="DD156" s="35">
        <f>IF('Indicator Data'!AG159="No data","x",ROUND(IF('Indicator Data'!AG159&gt;DD$195,10,IF('Indicator Data'!AG159&lt;DD$194,0,10-(DD$195-'Indicator Data'!AG159)/(DD$195-DD$194)*10)),1))</f>
        <v>0</v>
      </c>
      <c r="DE156" s="35">
        <f t="shared" si="276"/>
        <v>5.0999999999999996</v>
      </c>
      <c r="DF156" s="35">
        <f>IF('Indicator Data'!AB159="No data","x",ROUND(IF('Indicator Data'!AB159&gt;DF$195,10,IF('Indicator Data'!AB159&lt;DF$194,0,10-(DF$195-'Indicator Data'!AB159)/(DF$195-DF$194)*10)),1))</f>
        <v>0</v>
      </c>
      <c r="DG156" s="35">
        <f t="shared" si="277"/>
        <v>0</v>
      </c>
      <c r="DH156" s="144">
        <f>IF('Indicator Data'!AD159="No data","x",'Indicator Data'!AD159/'Indicator Data'!$CB159)</f>
        <v>2.0648361984929771E-4</v>
      </c>
      <c r="DI156" s="35">
        <f t="shared" si="278"/>
        <v>7.9</v>
      </c>
      <c r="DJ156" s="35">
        <f>IF('Indicator Data'!AE159="No data","x",ROUND(IF('Indicator Data'!AE159&gt;DJ$195,0,IF('Indicator Data'!AE159&lt;DJ$194,10,(DJ$195-'Indicator Data'!AE159)/(DJ$195-DJ$194)*10)),1))</f>
        <v>2</v>
      </c>
      <c r="DK156" s="35">
        <f t="shared" si="279"/>
        <v>5</v>
      </c>
      <c r="DL156" s="35">
        <f t="shared" si="280"/>
        <v>3.4</v>
      </c>
      <c r="DM156" s="37">
        <f t="shared" si="250"/>
        <v>4.4000000000000004</v>
      </c>
      <c r="DN156" s="38">
        <f t="shared" si="251"/>
        <v>0.9</v>
      </c>
      <c r="DO156" s="35">
        <f>ROUND(IF('Indicator Data'!AH159=0,0,IF('Indicator Data'!AH159&gt;DO$195,10,IF('Indicator Data'!AH159&lt;DO$194,0,10-(DO$195-'Indicator Data'!AH159)/(DO$195-DO$194)*10))),1)</f>
        <v>0.1</v>
      </c>
      <c r="DP156" s="35">
        <f>ROUND(IF('Indicator Data'!AI159=0,0,IF(LOG('Indicator Data'!AI159)&gt;LOG(DP$195),10,IF(LOG('Indicator Data'!AI159)&lt;LOG(DP$194),0,10-(LOG(DP$195)-LOG('Indicator Data'!AI159))/(LOG(DP$195)-LOG(DP$194))*10))),1)</f>
        <v>0</v>
      </c>
      <c r="DQ156" s="37">
        <f t="shared" si="252"/>
        <v>0.1</v>
      </c>
      <c r="DR156" s="35">
        <f>'Indicator Data'!AJ159</f>
        <v>0</v>
      </c>
      <c r="DS156" s="35">
        <f>'Indicator Data'!AK159</f>
        <v>0</v>
      </c>
      <c r="DT156" s="37">
        <f t="shared" si="253"/>
        <v>0</v>
      </c>
      <c r="DU156" s="38">
        <f t="shared" si="254"/>
        <v>0.1</v>
      </c>
      <c r="DV156" s="13"/>
      <c r="DW156" s="83"/>
    </row>
    <row r="157" spans="1:128" s="2" customFormat="1" x14ac:dyDescent="0.3">
      <c r="A157" s="99" t="str">
        <f>'Indicator Data'!A160</f>
        <v>Slovakia</v>
      </c>
      <c r="B157" s="39" t="str">
        <f>'Indicator Data'!B160</f>
        <v>SVK</v>
      </c>
      <c r="C157" s="35">
        <f>ROUND(IF('Indicator Data'!C160=0,0.1,IF(LOG('Indicator Data'!C160)&gt;C$195,10,IF(LOG('Indicator Data'!C160)&lt;C$194,0,10-(C$195-LOG('Indicator Data'!C160))/(C$195-C$194)*10))),1)</f>
        <v>7.1</v>
      </c>
      <c r="D157" s="35">
        <f>ROUND(IF('Indicator Data'!D160=0,0.1,IF(LOG('Indicator Data'!D160)&gt;D$195,10,IF(LOG('Indicator Data'!D160)&lt;D$194,0,10-(D$195-LOG('Indicator Data'!D160))/(D$195-D$194)*10))),1)</f>
        <v>0.1</v>
      </c>
      <c r="E157" s="35">
        <f t="shared" si="214"/>
        <v>4.5</v>
      </c>
      <c r="F157" s="35">
        <f>IF('Indicator Data'!E160="No data",0.1,(ROUND(IF('Indicator Data'!E160=0,0,IF(LOG('Indicator Data'!E160)&gt;F$195,10,IF(LOG('Indicator Data'!E160)&lt;F$194,0,10-(F$195-LOG('Indicator Data'!E160))/(F$195-F$194)*10))),1)))</f>
        <v>6.8</v>
      </c>
      <c r="G157" s="35">
        <f>ROUND(IF('Indicator Data'!F160=0,0,IF(LOG('Indicator Data'!F160)&gt;G$195,10,IF(LOG('Indicator Data'!F160)&lt;G$194,0,10-(G$195-LOG('Indicator Data'!F160))/(G$195-G$194)*10))),1)</f>
        <v>0</v>
      </c>
      <c r="H157" s="35">
        <f>ROUND(IF('Indicator Data'!G160=0,0,IF(LOG('Indicator Data'!G160)&gt;H$195,10,IF(LOG('Indicator Data'!G160)&lt;H$194,0,10-(H$195-LOG('Indicator Data'!G160))/(H$195-H$194)*10))),1)</f>
        <v>0</v>
      </c>
      <c r="I157" s="35">
        <f>ROUND(IF('Indicator Data'!H160=0,0,IF(LOG('Indicator Data'!H160)&gt;I$195,10,IF(LOG('Indicator Data'!H160)&lt;I$194,0,10-(I$195-LOG('Indicator Data'!H160))/(I$195-I$194)*10))),1)</f>
        <v>0</v>
      </c>
      <c r="J157" s="35">
        <f t="shared" si="215"/>
        <v>0</v>
      </c>
      <c r="K157" s="35">
        <f>ROUND(IF('Indicator Data'!I160=0,0,IF(LOG('Indicator Data'!I160)&gt;K$195,10,IF(LOG('Indicator Data'!I160)&lt;K$194,0,10-(K$195-LOG('Indicator Data'!I160))/(K$195-K$194)*10))),1)</f>
        <v>0</v>
      </c>
      <c r="L157" s="35">
        <f t="shared" si="216"/>
        <v>0</v>
      </c>
      <c r="M157" s="35">
        <f>ROUND(IF('Indicator Data'!J160=0,0,IF(LOG('Indicator Data'!J160)&gt;M$195,10,IF(LOG('Indicator Data'!J160)&lt;M$194,0,10-(M$195-LOG('Indicator Data'!J160))/(M$195-M$194)*10))),1)</f>
        <v>0</v>
      </c>
      <c r="N157" s="36">
        <f>'Indicator Data'!C160/'Indicator Data'!$CC160</f>
        <v>1.2716584269564363E-3</v>
      </c>
      <c r="O157" s="36">
        <f>'Indicator Data'!D160/'Indicator Data'!$CC160</f>
        <v>0</v>
      </c>
      <c r="P157" s="36">
        <f>IF(F157=0.1,"x",'Indicator Data'!E160/'Indicator Data'!$CC160)</f>
        <v>9.6889764048084161E-3</v>
      </c>
      <c r="Q157" s="36">
        <f>'Indicator Data'!F160/'Indicator Data'!$CC160</f>
        <v>0</v>
      </c>
      <c r="R157" s="36">
        <f>'Indicator Data'!G160/'Indicator Data'!$CC160</f>
        <v>0</v>
      </c>
      <c r="S157" s="36">
        <f>'Indicator Data'!H160/'Indicator Data'!$CC160</f>
        <v>0</v>
      </c>
      <c r="T157" s="36">
        <f>'Indicator Data'!I160/'Indicator Data'!$CC160</f>
        <v>0</v>
      </c>
      <c r="U157" s="36">
        <f>'Indicator Data'!J160/'Indicator Data'!$CC160</f>
        <v>0</v>
      </c>
      <c r="V157" s="35">
        <f t="shared" si="217"/>
        <v>6.4</v>
      </c>
      <c r="W157" s="35">
        <f t="shared" si="218"/>
        <v>0</v>
      </c>
      <c r="X157" s="35">
        <f t="shared" si="219"/>
        <v>3.9</v>
      </c>
      <c r="Y157" s="35">
        <f t="shared" si="220"/>
        <v>6.5</v>
      </c>
      <c r="Z157" s="35">
        <f t="shared" si="221"/>
        <v>0</v>
      </c>
      <c r="AA157" s="35">
        <f t="shared" si="222"/>
        <v>0</v>
      </c>
      <c r="AB157" s="35">
        <f t="shared" si="223"/>
        <v>0</v>
      </c>
      <c r="AC157" s="35">
        <f t="shared" si="224"/>
        <v>0</v>
      </c>
      <c r="AD157" s="35">
        <f t="shared" si="225"/>
        <v>0</v>
      </c>
      <c r="AE157" s="35">
        <f t="shared" si="226"/>
        <v>0</v>
      </c>
      <c r="AF157" s="35">
        <f t="shared" si="227"/>
        <v>0</v>
      </c>
      <c r="AG157" s="35">
        <f>ROUND(IF('Indicator Data'!K160=0,0,IF('Indicator Data'!K160&gt;AG$195,10,IF('Indicator Data'!K160&lt;AG$194,0,10-(AG$195-'Indicator Data'!K160)/(AG$195-AG$194)*10))),1)</f>
        <v>0</v>
      </c>
      <c r="AH157" s="35">
        <f t="shared" si="228"/>
        <v>6.8</v>
      </c>
      <c r="AI157" s="35">
        <f t="shared" si="229"/>
        <v>0.1</v>
      </c>
      <c r="AJ157" s="35">
        <f t="shared" si="230"/>
        <v>0</v>
      </c>
      <c r="AK157" s="35">
        <f t="shared" si="231"/>
        <v>0</v>
      </c>
      <c r="AL157" s="35">
        <f t="shared" si="232"/>
        <v>0</v>
      </c>
      <c r="AM157" s="35">
        <f t="shared" si="233"/>
        <v>0</v>
      </c>
      <c r="AN157" s="35">
        <f t="shared" si="234"/>
        <v>0</v>
      </c>
      <c r="AO157" s="143">
        <f t="shared" si="235"/>
        <v>4.2</v>
      </c>
      <c r="AP157" s="143">
        <f t="shared" si="255"/>
        <v>6.7</v>
      </c>
      <c r="AQ157" s="143">
        <f t="shared" si="236"/>
        <v>0</v>
      </c>
      <c r="AR157" s="143">
        <f t="shared" si="237"/>
        <v>0</v>
      </c>
      <c r="AS157" s="35">
        <f t="shared" si="238"/>
        <v>0</v>
      </c>
      <c r="AT157" s="35">
        <f>IF('Indicator Data'!L160="No data","x",IF('Indicator Data'!CD160&lt;1000,"x",ROUND((IF('Indicator Data'!L160&gt;AT$195,10,IF('Indicator Data'!L160&lt;AT$194,0,10-(AT$195-'Indicator Data'!L160)/(AT$195-AT$194)*10))),1)))</f>
        <v>2.8</v>
      </c>
      <c r="AU157" s="143">
        <f t="shared" si="239"/>
        <v>1.4</v>
      </c>
      <c r="AV157" s="35">
        <f>IF('Indicator Data'!M160="No data","x",ROUND(IF('Indicator Data'!M160=0,0,IF(LOG('Indicator Data'!M160)&gt;AV$195,10,IF(LOG('Indicator Data'!M160)&lt;AV$194,0,10-(AV$195-LOG('Indicator Data'!M160))/(AV$195-AV$194)*10))),1))</f>
        <v>4.2</v>
      </c>
      <c r="AW157" s="36">
        <f>IF(AV157="x","x",'Indicator Data'!M160/'Indicator Data'!$CC160)</f>
        <v>1.5325713742285437E-3</v>
      </c>
      <c r="AX157" s="35">
        <f t="shared" si="256"/>
        <v>0</v>
      </c>
      <c r="AY157" s="35">
        <f t="shared" si="257"/>
        <v>2.2999999999999998</v>
      </c>
      <c r="AZ157" s="35" t="str">
        <f>IF('Indicator Data'!N160="No data","x",ROUND(IF('Indicator Data'!N160=0,0,IF(LOG('Indicator Data'!N160)&gt;AZ$195,10,IF(LOG('Indicator Data'!N160)&lt;AZ$194,0,10-(AZ$195-LOG('Indicator Data'!N160))/(AZ$195-AZ$194)*10))),1))</f>
        <v>x</v>
      </c>
      <c r="BA157" s="36" t="str">
        <f>IF(AZ157="x","x",'Indicator Data'!N160/'Indicator Data'!$CC160)</f>
        <v>x</v>
      </c>
      <c r="BB157" s="35" t="str">
        <f t="shared" si="258"/>
        <v>x</v>
      </c>
      <c r="BC157" s="35" t="str">
        <f t="shared" si="259"/>
        <v>x</v>
      </c>
      <c r="BD157" s="35" t="str">
        <f>IF('Indicator Data'!O160="No data","x",ROUND(IF('Indicator Data'!O160=0,0,IF(LOG('Indicator Data'!O160)&gt;BD$195,10,IF(LOG('Indicator Data'!O160)&lt;BD$194,0,10-(BD$195-LOG('Indicator Data'!O160))/(BD$195-BD$194)*10))),1))</f>
        <v>x</v>
      </c>
      <c r="BE157" s="36" t="str">
        <f>IF(BD157="x","x",'Indicator Data'!O160/'Indicator Data'!$CC160)</f>
        <v>x</v>
      </c>
      <c r="BF157" s="35" t="str">
        <f t="shared" si="260"/>
        <v>x</v>
      </c>
      <c r="BG157" s="35" t="str">
        <f t="shared" si="261"/>
        <v>x</v>
      </c>
      <c r="BH157" s="35" t="str">
        <f>IF('Indicator Data'!P160="No data","x",ROUND(IF('Indicator Data'!P160=0,0,IF(LOG('Indicator Data'!P160)&gt;BH$195,10,IF(LOG('Indicator Data'!P160)&lt;BH$194,0,10-(BH$195-LOG('Indicator Data'!P160))/(BH$195-BH$194)*10))),1))</f>
        <v>x</v>
      </c>
      <c r="BI157" s="36" t="str">
        <f>IF(BH157="x","x",'Indicator Data'!P160/'Indicator Data'!$CC160)</f>
        <v>x</v>
      </c>
      <c r="BJ157" s="35" t="str">
        <f t="shared" si="262"/>
        <v>x</v>
      </c>
      <c r="BK157" s="35" t="str">
        <f t="shared" si="263"/>
        <v>x</v>
      </c>
      <c r="BL157" s="35">
        <f t="shared" si="264"/>
        <v>2.2999999999999998</v>
      </c>
      <c r="BM157" s="35">
        <f>ROUND(IF('Indicator Data'!Q160=0,0,IF(LOG('Indicator Data'!Q160)&gt;BM$195,10,IF(LOG('Indicator Data'!Q160)&lt;BM$194,0,10-(BM$195-LOG('Indicator Data'!Q160))/(BM$195-BM$194)*10))),1)</f>
        <v>0</v>
      </c>
      <c r="BN157" s="35">
        <f>ROUND(IF('Indicator Data'!R160=0,0,IF(LOG('Indicator Data'!R160)&gt;BN$195,10,IF(LOG('Indicator Data'!R160)&lt;BN$194,0,10-(BN$195-LOG('Indicator Data'!R160))/(BN$195-BN$194)*10))),1)</f>
        <v>0</v>
      </c>
      <c r="BO157" s="35">
        <f t="shared" si="265"/>
        <v>0</v>
      </c>
      <c r="BP157" s="36">
        <f>'Indicator Data'!Q160/'Indicator Data'!$CC160</f>
        <v>0</v>
      </c>
      <c r="BQ157" s="36">
        <f>'Indicator Data'!R160/'Indicator Data'!$CC160</f>
        <v>0</v>
      </c>
      <c r="BR157" s="35">
        <f t="shared" si="240"/>
        <v>0</v>
      </c>
      <c r="BS157" s="35">
        <f t="shared" si="241"/>
        <v>0</v>
      </c>
      <c r="BT157" s="35">
        <f t="shared" si="242"/>
        <v>0</v>
      </c>
      <c r="BU157" s="35">
        <f t="shared" si="266"/>
        <v>0</v>
      </c>
      <c r="BV157" s="35">
        <f>ROUND(IF('Indicator Data'!S160=0,0,IF(LOG('Indicator Data'!S160)&gt;BV$195,10,IF(LOG('Indicator Data'!S160)&lt;BV$194,0,10-(BV$195-LOG('Indicator Data'!S160))/(BV$195-BV$194)*10))),1)</f>
        <v>0</v>
      </c>
      <c r="BW157" s="35">
        <f>ROUND(IF('Indicator Data'!T160=0,0,IF(LOG('Indicator Data'!T160)&gt;BW$195,10,IF(LOG('Indicator Data'!T160)&lt;BW$194,0,10-(BW$195-LOG('Indicator Data'!T160))/(BW$195-BW$194)*10))),1)</f>
        <v>0</v>
      </c>
      <c r="BX157" s="35">
        <f t="shared" si="267"/>
        <v>0</v>
      </c>
      <c r="BY157" s="36">
        <f>'Indicator Data'!S160/'Indicator Data'!$CC160</f>
        <v>0</v>
      </c>
      <c r="BZ157" s="36">
        <f>'Indicator Data'!T160/'Indicator Data'!$CC160</f>
        <v>0</v>
      </c>
      <c r="CA157" s="35">
        <f t="shared" si="243"/>
        <v>0</v>
      </c>
      <c r="CB157" s="35">
        <f t="shared" si="244"/>
        <v>0</v>
      </c>
      <c r="CC157" s="35">
        <f t="shared" si="268"/>
        <v>0</v>
      </c>
      <c r="CD157" s="35">
        <f t="shared" si="269"/>
        <v>0</v>
      </c>
      <c r="CE157" s="35">
        <f t="shared" si="270"/>
        <v>0</v>
      </c>
      <c r="CF157" s="35">
        <f>ROUND(IF('Indicator Data'!U160=0,0,IF(LOG('Indicator Data'!U160)&gt;CF$195,10,IF(LOG('Indicator Data'!U160)&lt;CF$194,0,10-(CF$195-LOG('Indicator Data'!U160))/(CF$195-CF$194)*10))),1)</f>
        <v>0</v>
      </c>
      <c r="CG157" s="36">
        <f>'Indicator Data'!U160/'Indicator Data'!$CC160</f>
        <v>0</v>
      </c>
      <c r="CH157" s="35">
        <f t="shared" si="245"/>
        <v>0</v>
      </c>
      <c r="CI157" s="35">
        <f t="shared" si="271"/>
        <v>0</v>
      </c>
      <c r="CJ157" s="35">
        <f>ROUND(IF('Indicator Data'!V160=0,0,IF(LOG('Indicator Data'!V160)&gt;CJ$195,10,IF(LOG('Indicator Data'!V160)&lt;CJ$194,0,10-(CJ$195-LOG('Indicator Data'!V160))/(CJ$195-CJ$194)*10))),1)</f>
        <v>0</v>
      </c>
      <c r="CK157" s="36">
        <f>IF('Indicator Data'!V160/'Indicator Data'!$CC160&gt;1,1,'Indicator Data'!V160/'Indicator Data'!$CC160)</f>
        <v>0</v>
      </c>
      <c r="CL157" s="35">
        <f t="shared" si="246"/>
        <v>0</v>
      </c>
      <c r="CM157" s="35">
        <f t="shared" si="272"/>
        <v>0</v>
      </c>
      <c r="CN157" s="35">
        <f>ROUND(IF('Indicator Data'!W160=0,0,IF(LOG('Indicator Data'!W160)&gt;CN$195,10,IF(LOG('Indicator Data'!W160)&lt;CN$194,0,10-(CN$195-LOG('Indicator Data'!W160))/(CN$195-CN$194)*10))),1)</f>
        <v>0</v>
      </c>
      <c r="CO157" s="36">
        <f>'Indicator Data'!W160/'Indicator Data'!$CC160</f>
        <v>0</v>
      </c>
      <c r="CP157" s="35">
        <f t="shared" si="247"/>
        <v>0</v>
      </c>
      <c r="CQ157" s="35">
        <f t="shared" si="273"/>
        <v>0</v>
      </c>
      <c r="CR157" s="35">
        <f t="shared" si="248"/>
        <v>0</v>
      </c>
      <c r="CS157" s="35">
        <f>IF('Indicator Data'!BS160="No data","x",ROUND(IF('Indicator Data'!BS160&gt;CS$195,0,IF('Indicator Data'!BS160&lt;CS$194,10,(CS$195-'Indicator Data'!BS160)/(CS$195-CS$194)*10)),1))</f>
        <v>0.2</v>
      </c>
      <c r="CT157" s="35">
        <f>IF('Indicator Data'!BT160="No data","x",ROUND(IF('Indicator Data'!BT160&gt;CT$195,0,IF('Indicator Data'!BT160&lt;CT$194,10,(CT$195-'Indicator Data'!BT160)/(CT$195-CT$194)*10)),1))</f>
        <v>0</v>
      </c>
      <c r="CU157" s="35" t="str">
        <f>IF('Indicator Data'!AC160="No data","x",ROUND(IF('Indicator Data'!AC160&gt;CU$195,0,IF('Indicator Data'!AC160&lt;CU$194,10,(CU$195-'Indicator Data'!AC160)/(CU$195-CU$194)*10)),1))</f>
        <v>x</v>
      </c>
      <c r="CV157" s="35">
        <f t="shared" si="249"/>
        <v>0.1</v>
      </c>
      <c r="CW157" s="35">
        <f>IF('Indicator Data'!X160="No data","x",ROUND(IF(LOG('Indicator Data'!X160)&gt;CW$195,10,IF(LOG('Indicator Data'!X160)&lt;CW$194,0,10-(CW$195-LOG('Indicator Data'!X160))/(CW$195-CW$194)*10)),1))</f>
        <v>6.8</v>
      </c>
      <c r="CX157" s="35">
        <f>IF('Indicator Data'!Y160="No data","x",ROUND(IF('Indicator Data'!Y160&gt;CX$195,10,IF('Indicator Data'!Y160&lt;CX$194,0,10-(CX$195-'Indicator Data'!Y160)/(CX$195-CX$194)*10)),1))</f>
        <v>0.3</v>
      </c>
      <c r="CY157" s="35">
        <f>IF('Indicator Data'!Z160="No data","x",ROUND(IF('Indicator Data'!Z160&gt;CY$195,10,IF('Indicator Data'!Z160&lt;CY$194,0,10-(CY$195-'Indicator Data'!Z160)/(CY$195-CY$194)*10)),1))</f>
        <v>5.4</v>
      </c>
      <c r="CZ157" s="35">
        <f>IF('Indicator Data'!AA160="No data","x",ROUND(IF('Indicator Data'!AA160&gt;CZ$195,10,IF('Indicator Data'!AA160&lt;CZ$194,0,10-(CZ$195-'Indicator Data'!AA160)/(CZ$195-CZ$194)*10)),1))</f>
        <v>2.2000000000000002</v>
      </c>
      <c r="DA157" s="35">
        <f t="shared" si="274"/>
        <v>3.7</v>
      </c>
      <c r="DB157" s="35">
        <f t="shared" si="275"/>
        <v>2.5</v>
      </c>
      <c r="DC157" s="35" t="str">
        <f>IF('Indicator Data'!AF160="No data","x",ROUND(IF('Indicator Data'!AF160&gt;DC$195,10,IF('Indicator Data'!AF160&lt;DC$194,0,10-(DC$195-'Indicator Data'!AF160)/(DC$195-DC$194)*10)),1))</f>
        <v>x</v>
      </c>
      <c r="DD157" s="35">
        <f>IF('Indicator Data'!AG160="No data","x",ROUND(IF('Indicator Data'!AG160&gt;DD$195,10,IF('Indicator Data'!AG160&lt;DD$194,0,10-(DD$195-'Indicator Data'!AG160)/(DD$195-DD$194)*10)),1))</f>
        <v>0.1</v>
      </c>
      <c r="DE157" s="35">
        <f t="shared" si="276"/>
        <v>3</v>
      </c>
      <c r="DF157" s="35">
        <f>IF('Indicator Data'!AB160="No data","x",ROUND(IF('Indicator Data'!AB160&gt;DF$195,10,IF('Indicator Data'!AB160&lt;DF$194,0,10-(DF$195-'Indicator Data'!AB160)/(DF$195-DF$194)*10)),1))</f>
        <v>0</v>
      </c>
      <c r="DG157" s="35">
        <f t="shared" si="277"/>
        <v>0.1</v>
      </c>
      <c r="DH157" s="144">
        <f>IF('Indicator Data'!AD160="No data","x",'Indicator Data'!AD160/'Indicator Data'!$CB160)</f>
        <v>5.8080720662504858E-4</v>
      </c>
      <c r="DI157" s="35">
        <f t="shared" si="278"/>
        <v>4.2</v>
      </c>
      <c r="DJ157" s="35">
        <f>IF('Indicator Data'!AE160="No data","x",ROUND(IF('Indicator Data'!AE160&gt;DJ$195,0,IF('Indicator Data'!AE160&lt;DJ$194,10,(DJ$195-'Indicator Data'!AE160)/(DJ$195-DJ$194)*10)),1))</f>
        <v>4</v>
      </c>
      <c r="DK157" s="35">
        <f t="shared" si="279"/>
        <v>4.0999999999999996</v>
      </c>
      <c r="DL157" s="35">
        <f t="shared" si="280"/>
        <v>2.4</v>
      </c>
      <c r="DM157" s="37">
        <f t="shared" si="250"/>
        <v>1.9</v>
      </c>
      <c r="DN157" s="38">
        <f t="shared" si="251"/>
        <v>2.8</v>
      </c>
      <c r="DO157" s="35">
        <f>ROUND(IF('Indicator Data'!AH160=0,0,IF('Indicator Data'!AH160&gt;DO$195,10,IF('Indicator Data'!AH160&lt;DO$194,0,10-(DO$195-'Indicator Data'!AH160)/(DO$195-DO$194)*10))),1)</f>
        <v>0.3</v>
      </c>
      <c r="DP157" s="35">
        <f>ROUND(IF('Indicator Data'!AI160=0,0,IF(LOG('Indicator Data'!AI160)&gt;LOG(DP$195),10,IF(LOG('Indicator Data'!AI160)&lt;LOG(DP$194),0,10-(LOG(DP$195)-LOG('Indicator Data'!AI160))/(LOG(DP$195)-LOG(DP$194))*10))),1)</f>
        <v>0</v>
      </c>
      <c r="DQ157" s="37">
        <f t="shared" si="252"/>
        <v>0.2</v>
      </c>
      <c r="DR157" s="35">
        <f>'Indicator Data'!AJ160</f>
        <v>0</v>
      </c>
      <c r="DS157" s="35">
        <f>'Indicator Data'!AK160</f>
        <v>0</v>
      </c>
      <c r="DT157" s="37">
        <f t="shared" si="253"/>
        <v>0</v>
      </c>
      <c r="DU157" s="38">
        <f t="shared" si="254"/>
        <v>0.1</v>
      </c>
      <c r="DV157" s="13"/>
      <c r="DW157" s="83"/>
    </row>
    <row r="158" spans="1:128" x14ac:dyDescent="0.3">
      <c r="A158" s="99" t="str">
        <f>'Indicator Data'!A161</f>
        <v>Slovenia</v>
      </c>
      <c r="B158" s="39" t="str">
        <f>'Indicator Data'!B161</f>
        <v>SVN</v>
      </c>
      <c r="C158" s="35">
        <f>ROUND(IF('Indicator Data'!C161=0,0.1,IF(LOG('Indicator Data'!C161)&gt;C$195,10,IF(LOG('Indicator Data'!C161)&lt;C$194,0,10-(C$195-LOG('Indicator Data'!C161))/(C$195-C$194)*10))),1)</f>
        <v>6.6</v>
      </c>
      <c r="D158" s="35">
        <f>ROUND(IF('Indicator Data'!D161=0,0.1,IF(LOG('Indicator Data'!D161)&gt;D$195,10,IF(LOG('Indicator Data'!D161)&lt;D$194,0,10-(D$195-LOG('Indicator Data'!D161))/(D$195-D$194)*10))),1)</f>
        <v>0.1</v>
      </c>
      <c r="E158" s="35">
        <f t="shared" si="214"/>
        <v>4.0999999999999996</v>
      </c>
      <c r="F158" s="35">
        <f>IF('Indicator Data'!E161="No data",0.1,(ROUND(IF('Indicator Data'!E161=0,0,IF(LOG('Indicator Data'!E161)&gt;F$195,10,IF(LOG('Indicator Data'!E161)&lt;F$194,0,10-(F$195-LOG('Indicator Data'!E161))/(F$195-F$194)*10))),1)))</f>
        <v>4.9000000000000004</v>
      </c>
      <c r="G158" s="35">
        <f>ROUND(IF('Indicator Data'!F161=0,0,IF(LOG('Indicator Data'!F161)&gt;G$195,10,IF(LOG('Indicator Data'!F161)&lt;G$194,0,10-(G$195-LOG('Indicator Data'!F161))/(G$195-G$194)*10))),1)</f>
        <v>4.5999999999999996</v>
      </c>
      <c r="H158" s="35">
        <f>ROUND(IF('Indicator Data'!G161=0,0,IF(LOG('Indicator Data'!G161)&gt;H$195,10,IF(LOG('Indicator Data'!G161)&lt;H$194,0,10-(H$195-LOG('Indicator Data'!G161))/(H$195-H$194)*10))),1)</f>
        <v>0</v>
      </c>
      <c r="I158" s="35">
        <f>ROUND(IF('Indicator Data'!H161=0,0,IF(LOG('Indicator Data'!H161)&gt;I$195,10,IF(LOG('Indicator Data'!H161)&lt;I$194,0,10-(I$195-LOG('Indicator Data'!H161))/(I$195-I$194)*10))),1)</f>
        <v>0</v>
      </c>
      <c r="J158" s="35">
        <f t="shared" si="215"/>
        <v>0</v>
      </c>
      <c r="K158" s="35">
        <f>ROUND(IF('Indicator Data'!I161=0,0,IF(LOG('Indicator Data'!I161)&gt;K$195,10,IF(LOG('Indicator Data'!I161)&lt;K$194,0,10-(K$195-LOG('Indicator Data'!I161))/(K$195-K$194)*10))),1)</f>
        <v>0</v>
      </c>
      <c r="L158" s="35">
        <f t="shared" si="216"/>
        <v>0</v>
      </c>
      <c r="M158" s="35">
        <f>ROUND(IF('Indicator Data'!J161=0,0,IF(LOG('Indicator Data'!J161)&gt;M$195,10,IF(LOG('Indicator Data'!J161)&lt;M$194,0,10-(M$195-LOG('Indicator Data'!J161))/(M$195-M$194)*10))),1)</f>
        <v>0</v>
      </c>
      <c r="N158" s="36">
        <f>'Indicator Data'!C161/'Indicator Data'!$CC161</f>
        <v>2.0618391818294662E-3</v>
      </c>
      <c r="O158" s="36">
        <f>'Indicator Data'!D161/'Indicator Data'!$CC161</f>
        <v>0</v>
      </c>
      <c r="P158" s="36">
        <f>IF(F158=0.1,"x",'Indicator Data'!E161/'Indicator Data'!$CC161)</f>
        <v>4.3743150505218438E-3</v>
      </c>
      <c r="Q158" s="36">
        <f>'Indicator Data'!F161/'Indicator Data'!$CC161</f>
        <v>2.8503903102423273E-6</v>
      </c>
      <c r="R158" s="36">
        <f>'Indicator Data'!G161/'Indicator Data'!$CC161</f>
        <v>0</v>
      </c>
      <c r="S158" s="36">
        <f>'Indicator Data'!H161/'Indicator Data'!$CC161</f>
        <v>0</v>
      </c>
      <c r="T158" s="36">
        <f>'Indicator Data'!I161/'Indicator Data'!$CC161</f>
        <v>0</v>
      </c>
      <c r="U158" s="36">
        <f>'Indicator Data'!J161/'Indicator Data'!$CC161</f>
        <v>0</v>
      </c>
      <c r="V158" s="35">
        <f t="shared" si="217"/>
        <v>10</v>
      </c>
      <c r="W158" s="35">
        <f t="shared" si="218"/>
        <v>0</v>
      </c>
      <c r="X158" s="35">
        <f t="shared" si="219"/>
        <v>7.6</v>
      </c>
      <c r="Y158" s="35">
        <f t="shared" si="220"/>
        <v>2.9</v>
      </c>
      <c r="Z158" s="35">
        <f t="shared" si="221"/>
        <v>6.6</v>
      </c>
      <c r="AA158" s="35">
        <f t="shared" si="222"/>
        <v>0</v>
      </c>
      <c r="AB158" s="35">
        <f t="shared" si="223"/>
        <v>0</v>
      </c>
      <c r="AC158" s="35">
        <f t="shared" si="224"/>
        <v>0</v>
      </c>
      <c r="AD158" s="35">
        <f t="shared" si="225"/>
        <v>0</v>
      </c>
      <c r="AE158" s="35">
        <f t="shared" si="226"/>
        <v>0</v>
      </c>
      <c r="AF158" s="35">
        <f t="shared" si="227"/>
        <v>0</v>
      </c>
      <c r="AG158" s="35">
        <f>ROUND(IF('Indicator Data'!K161=0,0,IF('Indicator Data'!K161&gt;AG$195,10,IF('Indicator Data'!K161&lt;AG$194,0,10-(AG$195-'Indicator Data'!K161)/(AG$195-AG$194)*10))),1)</f>
        <v>0</v>
      </c>
      <c r="AH158" s="35">
        <f t="shared" si="228"/>
        <v>8.3000000000000007</v>
      </c>
      <c r="AI158" s="35">
        <f t="shared" si="229"/>
        <v>0.1</v>
      </c>
      <c r="AJ158" s="35">
        <f t="shared" si="230"/>
        <v>0</v>
      </c>
      <c r="AK158" s="35">
        <f t="shared" si="231"/>
        <v>0</v>
      </c>
      <c r="AL158" s="35">
        <f t="shared" si="232"/>
        <v>0</v>
      </c>
      <c r="AM158" s="35">
        <f t="shared" si="233"/>
        <v>0</v>
      </c>
      <c r="AN158" s="35">
        <f t="shared" si="234"/>
        <v>0</v>
      </c>
      <c r="AO158" s="143">
        <f t="shared" si="235"/>
        <v>6.1</v>
      </c>
      <c r="AP158" s="143">
        <f t="shared" si="255"/>
        <v>4</v>
      </c>
      <c r="AQ158" s="143">
        <f t="shared" si="236"/>
        <v>5.7</v>
      </c>
      <c r="AR158" s="143">
        <f t="shared" si="237"/>
        <v>0</v>
      </c>
      <c r="AS158" s="35">
        <f t="shared" si="238"/>
        <v>0</v>
      </c>
      <c r="AT158" s="35">
        <f>IF('Indicator Data'!L161="No data","x",IF('Indicator Data'!CD161&lt;1000,"x",ROUND((IF('Indicator Data'!L161&gt;AT$195,10,IF('Indicator Data'!L161&lt;AT$194,0,10-(AT$195-'Indicator Data'!L161)/(AT$195-AT$194)*10))),1)))</f>
        <v>1.9</v>
      </c>
      <c r="AU158" s="143">
        <f t="shared" si="239"/>
        <v>1</v>
      </c>
      <c r="AV158" s="35">
        <f>IF('Indicator Data'!M161="No data","x",ROUND(IF('Indicator Data'!M161=0,0,IF(LOG('Indicator Data'!M161)&gt;AV$195,10,IF(LOG('Indicator Data'!M161)&lt;AV$194,0,10-(AV$195-LOG('Indicator Data'!M161))/(AV$195-AV$194)*10))),1))</f>
        <v>2</v>
      </c>
      <c r="AW158" s="36">
        <f>IF(AV158="x","x",'Indicator Data'!M161/'Indicator Data'!$CC161)</f>
        <v>1.2762164182138569E-4</v>
      </c>
      <c r="AX158" s="35">
        <f t="shared" si="256"/>
        <v>0</v>
      </c>
      <c r="AY158" s="35">
        <f t="shared" si="257"/>
        <v>1</v>
      </c>
      <c r="AZ158" s="35" t="str">
        <f>IF('Indicator Data'!N161="No data","x",ROUND(IF('Indicator Data'!N161=0,0,IF(LOG('Indicator Data'!N161)&gt;AZ$195,10,IF(LOG('Indicator Data'!N161)&lt;AZ$194,0,10-(AZ$195-LOG('Indicator Data'!N161))/(AZ$195-AZ$194)*10))),1))</f>
        <v>x</v>
      </c>
      <c r="BA158" s="36" t="str">
        <f>IF(AZ158="x","x",'Indicator Data'!N161/'Indicator Data'!$CC161)</f>
        <v>x</v>
      </c>
      <c r="BB158" s="35" t="str">
        <f t="shared" si="258"/>
        <v>x</v>
      </c>
      <c r="BC158" s="35" t="str">
        <f t="shared" si="259"/>
        <v>x</v>
      </c>
      <c r="BD158" s="35" t="str">
        <f>IF('Indicator Data'!O161="No data","x",ROUND(IF('Indicator Data'!O161=0,0,IF(LOG('Indicator Data'!O161)&gt;BD$195,10,IF(LOG('Indicator Data'!O161)&lt;BD$194,0,10-(BD$195-LOG('Indicator Data'!O161))/(BD$195-BD$194)*10))),1))</f>
        <v>x</v>
      </c>
      <c r="BE158" s="36" t="str">
        <f>IF(BD158="x","x",'Indicator Data'!O161/'Indicator Data'!$CC161)</f>
        <v>x</v>
      </c>
      <c r="BF158" s="35" t="str">
        <f t="shared" si="260"/>
        <v>x</v>
      </c>
      <c r="BG158" s="35" t="str">
        <f t="shared" si="261"/>
        <v>x</v>
      </c>
      <c r="BH158" s="35" t="str">
        <f>IF('Indicator Data'!P161="No data","x",ROUND(IF('Indicator Data'!P161=0,0,IF(LOG('Indicator Data'!P161)&gt;BH$195,10,IF(LOG('Indicator Data'!P161)&lt;BH$194,0,10-(BH$195-LOG('Indicator Data'!P161))/(BH$195-BH$194)*10))),1))</f>
        <v>x</v>
      </c>
      <c r="BI158" s="36" t="str">
        <f>IF(BH158="x","x",'Indicator Data'!P161/'Indicator Data'!$CC161)</f>
        <v>x</v>
      </c>
      <c r="BJ158" s="35" t="str">
        <f t="shared" si="262"/>
        <v>x</v>
      </c>
      <c r="BK158" s="35" t="str">
        <f t="shared" si="263"/>
        <v>x</v>
      </c>
      <c r="BL158" s="35">
        <f t="shared" si="264"/>
        <v>1</v>
      </c>
      <c r="BM158" s="35">
        <f>ROUND(IF('Indicator Data'!Q161=0,0,IF(LOG('Indicator Data'!Q161)&gt;BM$195,10,IF(LOG('Indicator Data'!Q161)&lt;BM$194,0,10-(BM$195-LOG('Indicator Data'!Q161))/(BM$195-BM$194)*10))),1)</f>
        <v>0</v>
      </c>
      <c r="BN158" s="35">
        <f>ROUND(IF('Indicator Data'!R161=0,0,IF(LOG('Indicator Data'!R161)&gt;BN$195,10,IF(LOG('Indicator Data'!R161)&lt;BN$194,0,10-(BN$195-LOG('Indicator Data'!R161))/(BN$195-BN$194)*10))),1)</f>
        <v>0</v>
      </c>
      <c r="BO158" s="35">
        <f t="shared" si="265"/>
        <v>0</v>
      </c>
      <c r="BP158" s="36">
        <f>'Indicator Data'!Q161/'Indicator Data'!$CC161</f>
        <v>0</v>
      </c>
      <c r="BQ158" s="36">
        <f>'Indicator Data'!R161/'Indicator Data'!$CC161</f>
        <v>0</v>
      </c>
      <c r="BR158" s="35">
        <f t="shared" si="240"/>
        <v>0</v>
      </c>
      <c r="BS158" s="35">
        <f t="shared" si="241"/>
        <v>0</v>
      </c>
      <c r="BT158" s="35">
        <f t="shared" si="242"/>
        <v>0</v>
      </c>
      <c r="BU158" s="35">
        <f t="shared" si="266"/>
        <v>0</v>
      </c>
      <c r="BV158" s="35">
        <f>ROUND(IF('Indicator Data'!S161=0,0,IF(LOG('Indicator Data'!S161)&gt;BV$195,10,IF(LOG('Indicator Data'!S161)&lt;BV$194,0,10-(BV$195-LOG('Indicator Data'!S161))/(BV$195-BV$194)*10))),1)</f>
        <v>0</v>
      </c>
      <c r="BW158" s="35">
        <f>ROUND(IF('Indicator Data'!T161=0,0,IF(LOG('Indicator Data'!T161)&gt;BW$195,10,IF(LOG('Indicator Data'!T161)&lt;BW$194,0,10-(BW$195-LOG('Indicator Data'!T161))/(BW$195-BW$194)*10))),1)</f>
        <v>0</v>
      </c>
      <c r="BX158" s="35">
        <f t="shared" si="267"/>
        <v>0</v>
      </c>
      <c r="BY158" s="36">
        <f>'Indicator Data'!S161/'Indicator Data'!$CC161</f>
        <v>0</v>
      </c>
      <c r="BZ158" s="36">
        <f>'Indicator Data'!T161/'Indicator Data'!$CC161</f>
        <v>0</v>
      </c>
      <c r="CA158" s="35">
        <f t="shared" si="243"/>
        <v>0</v>
      </c>
      <c r="CB158" s="35">
        <f t="shared" si="244"/>
        <v>0</v>
      </c>
      <c r="CC158" s="35">
        <f t="shared" si="268"/>
        <v>0</v>
      </c>
      <c r="CD158" s="35">
        <f t="shared" si="269"/>
        <v>0</v>
      </c>
      <c r="CE158" s="35">
        <f t="shared" si="270"/>
        <v>0</v>
      </c>
      <c r="CF158" s="35">
        <f>ROUND(IF('Indicator Data'!U161=0,0,IF(LOG('Indicator Data'!U161)&gt;CF$195,10,IF(LOG('Indicator Data'!U161)&lt;CF$194,0,10-(CF$195-LOG('Indicator Data'!U161))/(CF$195-CF$194)*10))),1)</f>
        <v>0</v>
      </c>
      <c r="CG158" s="36">
        <f>'Indicator Data'!U161/'Indicator Data'!$CC161</f>
        <v>0</v>
      </c>
      <c r="CH158" s="35">
        <f t="shared" si="245"/>
        <v>0</v>
      </c>
      <c r="CI158" s="35">
        <f t="shared" si="271"/>
        <v>0</v>
      </c>
      <c r="CJ158" s="35">
        <f>ROUND(IF('Indicator Data'!V161=0,0,IF(LOG('Indicator Data'!V161)&gt;CJ$195,10,IF(LOG('Indicator Data'!V161)&lt;CJ$194,0,10-(CJ$195-LOG('Indicator Data'!V161))/(CJ$195-CJ$194)*10))),1)</f>
        <v>3.7</v>
      </c>
      <c r="CK158" s="36">
        <f>IF('Indicator Data'!V161/'Indicator Data'!$CC161&gt;1,1,'Indicator Data'!V161/'Indicator Data'!$CC161)</f>
        <v>1.8037294031394509E-3</v>
      </c>
      <c r="CL158" s="35">
        <f t="shared" si="246"/>
        <v>0</v>
      </c>
      <c r="CM158" s="35">
        <f t="shared" si="272"/>
        <v>2</v>
      </c>
      <c r="CN158" s="35">
        <f>ROUND(IF('Indicator Data'!W161=0,0,IF(LOG('Indicator Data'!W161)&gt;CN$195,10,IF(LOG('Indicator Data'!W161)&lt;CN$194,0,10-(CN$195-LOG('Indicator Data'!W161))/(CN$195-CN$194)*10))),1)</f>
        <v>0</v>
      </c>
      <c r="CO158" s="36">
        <f>'Indicator Data'!W161/'Indicator Data'!$CC161</f>
        <v>0</v>
      </c>
      <c r="CP158" s="35">
        <f t="shared" si="247"/>
        <v>0</v>
      </c>
      <c r="CQ158" s="35">
        <f t="shared" si="273"/>
        <v>0</v>
      </c>
      <c r="CR158" s="35">
        <f t="shared" si="248"/>
        <v>0.5</v>
      </c>
      <c r="CS158" s="35">
        <f>IF('Indicator Data'!BS161="No data","x",ROUND(IF('Indicator Data'!BS161&gt;CS$195,0,IF('Indicator Data'!BS161&lt;CS$194,10,(CS$195-'Indicator Data'!BS161)/(CS$195-CS$194)*10)),1))</f>
        <v>0.1</v>
      </c>
      <c r="CT158" s="35">
        <f>IF('Indicator Data'!BT161="No data","x",ROUND(IF('Indicator Data'!BT161&gt;CT$195,0,IF('Indicator Data'!BT161&lt;CT$194,10,(CT$195-'Indicator Data'!BT161)/(CT$195-CT$194)*10)),1))</f>
        <v>0.1</v>
      </c>
      <c r="CU158" s="35" t="str">
        <f>IF('Indicator Data'!AC161="No data","x",ROUND(IF('Indicator Data'!AC161&gt;CU$195,0,IF('Indicator Data'!AC161&lt;CU$194,10,(CU$195-'Indicator Data'!AC161)/(CU$195-CU$194)*10)),1))</f>
        <v>x</v>
      </c>
      <c r="CV158" s="35">
        <f t="shared" si="249"/>
        <v>0.1</v>
      </c>
      <c r="CW158" s="35">
        <f>IF('Indicator Data'!X161="No data","x",ROUND(IF(LOG('Indicator Data'!X161)&gt;CW$195,10,IF(LOG('Indicator Data'!X161)&lt;CW$194,0,10-(CW$195-LOG('Indicator Data'!X161))/(CW$195-CW$194)*10)),1))</f>
        <v>6.7</v>
      </c>
      <c r="CX158" s="35">
        <f>IF('Indicator Data'!Y161="No data","x",ROUND(IF('Indicator Data'!Y161&gt;CX$195,10,IF('Indicator Data'!Y161&lt;CX$194,0,10-(CX$195-'Indicator Data'!Y161)/(CX$195-CX$194)*10)),1))</f>
        <v>2.4</v>
      </c>
      <c r="CY158" s="35">
        <f>IF('Indicator Data'!Z161="No data","x",ROUND(IF('Indicator Data'!Z161&gt;CY$195,10,IF('Indicator Data'!Z161&lt;CY$194,0,10-(CY$195-'Indicator Data'!Z161)/(CY$195-CY$194)*10)),1))</f>
        <v>5.5</v>
      </c>
      <c r="CZ158" s="35">
        <f>IF('Indicator Data'!AA161="No data","x",ROUND(IF('Indicator Data'!AA161&gt;CZ$195,10,IF('Indicator Data'!AA161&lt;CZ$194,0,10-(CZ$195-'Indicator Data'!AA161)/(CZ$195-CZ$194)*10)),1))</f>
        <v>1.2</v>
      </c>
      <c r="DA158" s="35">
        <f t="shared" si="274"/>
        <v>4</v>
      </c>
      <c r="DB158" s="35">
        <f t="shared" si="275"/>
        <v>2.7</v>
      </c>
      <c r="DC158" s="35">
        <f>IF('Indicator Data'!AF161="No data","x",ROUND(IF('Indicator Data'!AF161&gt;DC$195,10,IF('Indicator Data'!AF161&lt;DC$194,0,10-(DC$195-'Indicator Data'!AF161)/(DC$195-DC$194)*10)),1))</f>
        <v>0.4</v>
      </c>
      <c r="DD158" s="35">
        <f>IF('Indicator Data'!AG161="No data","x",ROUND(IF('Indicator Data'!AG161&gt;DD$195,10,IF('Indicator Data'!AG161&lt;DD$194,0,10-(DD$195-'Indicator Data'!AG161)/(DD$195-DD$194)*10)),1))</f>
        <v>0</v>
      </c>
      <c r="DE158" s="35">
        <f t="shared" si="276"/>
        <v>2.7</v>
      </c>
      <c r="DF158" s="35">
        <f>IF('Indicator Data'!AB161="No data","x",ROUND(IF('Indicator Data'!AB161&gt;DF$195,10,IF('Indicator Data'!AB161&lt;DF$194,0,10-(DF$195-'Indicator Data'!AB161)/(DF$195-DF$194)*10)),1))</f>
        <v>0</v>
      </c>
      <c r="DG158" s="35">
        <f t="shared" si="277"/>
        <v>0.1</v>
      </c>
      <c r="DH158" s="144">
        <f>IF('Indicator Data'!AD161="No data","x",'Indicator Data'!AD161/'Indicator Data'!$CB161)</f>
        <v>5.7818148934164271E-4</v>
      </c>
      <c r="DI158" s="35">
        <f t="shared" si="278"/>
        <v>4.2</v>
      </c>
      <c r="DJ158" s="35">
        <f>IF('Indicator Data'!AE161="No data","x",ROUND(IF('Indicator Data'!AE161&gt;DJ$195,0,IF('Indicator Data'!AE161&lt;DJ$194,10,(DJ$195-'Indicator Data'!AE161)/(DJ$195-DJ$194)*10)),1))</f>
        <v>0</v>
      </c>
      <c r="DK158" s="35">
        <f t="shared" si="279"/>
        <v>2.1</v>
      </c>
      <c r="DL158" s="35">
        <f t="shared" si="280"/>
        <v>1.6</v>
      </c>
      <c r="DM158" s="37">
        <f t="shared" si="250"/>
        <v>1.5</v>
      </c>
      <c r="DN158" s="38">
        <f t="shared" si="251"/>
        <v>3.4</v>
      </c>
      <c r="DO158" s="35">
        <f>ROUND(IF('Indicator Data'!AH161=0,0,IF('Indicator Data'!AH161&gt;DO$195,10,IF('Indicator Data'!AH161&lt;DO$194,0,10-(DO$195-'Indicator Data'!AH161)/(DO$195-DO$194)*10))),1)</f>
        <v>0</v>
      </c>
      <c r="DP158" s="35">
        <f>ROUND(IF('Indicator Data'!AI161=0,0,IF(LOG('Indicator Data'!AI161)&gt;LOG(DP$195),10,IF(LOG('Indicator Data'!AI161)&lt;LOG(DP$194),0,10-(LOG(DP$195)-LOG('Indicator Data'!AI161))/(LOG(DP$195)-LOG(DP$194))*10))),1)</f>
        <v>0</v>
      </c>
      <c r="DQ158" s="37">
        <f t="shared" si="252"/>
        <v>0</v>
      </c>
      <c r="DR158" s="35">
        <f>'Indicator Data'!AJ161</f>
        <v>0</v>
      </c>
      <c r="DS158" s="35">
        <f>'Indicator Data'!AK161</f>
        <v>0</v>
      </c>
      <c r="DT158" s="37">
        <f t="shared" si="253"/>
        <v>0</v>
      </c>
      <c r="DU158" s="38">
        <f t="shared" si="254"/>
        <v>0</v>
      </c>
      <c r="DV158" s="13"/>
      <c r="DW158" s="83"/>
      <c r="DX158" s="2"/>
    </row>
    <row r="159" spans="1:128" x14ac:dyDescent="0.3">
      <c r="A159" s="99" t="str">
        <f>'Indicator Data'!A162</f>
        <v>Solomon Islands</v>
      </c>
      <c r="B159" s="39" t="str">
        <f>'Indicator Data'!B162</f>
        <v>SLB</v>
      </c>
      <c r="C159" s="35">
        <f>ROUND(IF('Indicator Data'!C162=0,0.1,IF(LOG('Indicator Data'!C162)&gt;C$195,10,IF(LOG('Indicator Data'!C162)&lt;C$194,0,10-(C$195-LOG('Indicator Data'!C162))/(C$195-C$194)*10))),1)</f>
        <v>5.0999999999999996</v>
      </c>
      <c r="D159" s="35">
        <f>ROUND(IF('Indicator Data'!D162=0,0.1,IF(LOG('Indicator Data'!D162)&gt;D$195,10,IF(LOG('Indicator Data'!D162)&lt;D$194,0,10-(D$195-LOG('Indicator Data'!D162))/(D$195-D$194)*10))),1)</f>
        <v>6.6</v>
      </c>
      <c r="E159" s="35">
        <f t="shared" si="214"/>
        <v>5.9</v>
      </c>
      <c r="F159" s="35">
        <f>IF('Indicator Data'!E162="No data",0.1,(ROUND(IF('Indicator Data'!E162=0,0,IF(LOG('Indicator Data'!E162)&gt;F$195,10,IF(LOG('Indicator Data'!E162)&lt;F$194,0,10-(F$195-LOG('Indicator Data'!E162))/(F$195-F$194)*10))),1)))</f>
        <v>0.1</v>
      </c>
      <c r="G159" s="35">
        <f>ROUND(IF('Indicator Data'!F162=0,0,IF(LOG('Indicator Data'!F162)&gt;G$195,10,IF(LOG('Indicator Data'!F162)&lt;G$194,0,10-(G$195-LOG('Indicator Data'!F162))/(G$195-G$194)*10))),1)</f>
        <v>6.2</v>
      </c>
      <c r="H159" s="35">
        <f>ROUND(IF('Indicator Data'!G162=0,0,IF(LOG('Indicator Data'!G162)&gt;H$195,10,IF(LOG('Indicator Data'!G162)&lt;H$194,0,10-(H$195-LOG('Indicator Data'!G162))/(H$195-H$194)*10))),1)</f>
        <v>3.7</v>
      </c>
      <c r="I159" s="35">
        <f>ROUND(IF('Indicator Data'!H162=0,0,IF(LOG('Indicator Data'!H162)&gt;I$195,10,IF(LOG('Indicator Data'!H162)&lt;I$194,0,10-(I$195-LOG('Indicator Data'!H162))/(I$195-I$194)*10))),1)</f>
        <v>6</v>
      </c>
      <c r="J159" s="35">
        <f t="shared" si="215"/>
        <v>5</v>
      </c>
      <c r="K159" s="35">
        <f>ROUND(IF('Indicator Data'!I162=0,0,IF(LOG('Indicator Data'!I162)&gt;K$195,10,IF(LOG('Indicator Data'!I162)&lt;K$194,0,10-(K$195-LOG('Indicator Data'!I162))/(K$195-K$194)*10))),1)</f>
        <v>4.8</v>
      </c>
      <c r="L159" s="35">
        <f t="shared" si="216"/>
        <v>4.9000000000000004</v>
      </c>
      <c r="M159" s="35">
        <f>ROUND(IF('Indicator Data'!J162=0,0,IF(LOG('Indicator Data'!J162)&gt;M$195,10,IF(LOG('Indicator Data'!J162)&lt;M$194,0,10-(M$195-LOG('Indicator Data'!J162))/(M$195-M$194)*10))),1)</f>
        <v>0</v>
      </c>
      <c r="N159" s="36">
        <f>'Indicator Data'!C162/'Indicator Data'!$CC162</f>
        <v>1.832102444031414E-3</v>
      </c>
      <c r="O159" s="36">
        <f>'Indicator Data'!D162/'Indicator Data'!$CC162</f>
        <v>1.5926147245912761E-3</v>
      </c>
      <c r="P159" s="36" t="str">
        <f>IF(F159=0.1,"x",'Indicator Data'!E162/'Indicator Data'!$CC162)</f>
        <v>x</v>
      </c>
      <c r="Q159" s="36">
        <f>'Indicator Data'!F162/'Indicator Data'!$CC162</f>
        <v>8.8880740107369707E-5</v>
      </c>
      <c r="R159" s="36">
        <f>'Indicator Data'!G162/'Indicator Data'!$CC162</f>
        <v>5.213168126307636E-3</v>
      </c>
      <c r="S159" s="36">
        <f>'Indicator Data'!H162/'Indicator Data'!$CC162</f>
        <v>2.5866745717463091E-4</v>
      </c>
      <c r="T159" s="36">
        <f>'Indicator Data'!I162/'Indicator Data'!$CC162</f>
        <v>4.1996432432988172E-3</v>
      </c>
      <c r="U159" s="36">
        <f>'Indicator Data'!J162/'Indicator Data'!$CC162</f>
        <v>1.713528824125115E-5</v>
      </c>
      <c r="V159" s="35">
        <f t="shared" si="217"/>
        <v>9.1999999999999993</v>
      </c>
      <c r="W159" s="35">
        <f t="shared" si="218"/>
        <v>10</v>
      </c>
      <c r="X159" s="35">
        <f t="shared" si="219"/>
        <v>9.6999999999999993</v>
      </c>
      <c r="Y159" s="35">
        <f t="shared" si="220"/>
        <v>0.1</v>
      </c>
      <c r="Z159" s="35">
        <f t="shared" si="221"/>
        <v>9.9</v>
      </c>
      <c r="AA159" s="35">
        <f t="shared" si="222"/>
        <v>2.9</v>
      </c>
      <c r="AB159" s="35">
        <f t="shared" si="223"/>
        <v>0.5</v>
      </c>
      <c r="AC159" s="35">
        <f t="shared" si="224"/>
        <v>1.8</v>
      </c>
      <c r="AD159" s="35">
        <f t="shared" si="225"/>
        <v>4.2</v>
      </c>
      <c r="AE159" s="35">
        <f t="shared" si="226"/>
        <v>3.1</v>
      </c>
      <c r="AF159" s="35">
        <f t="shared" si="227"/>
        <v>0</v>
      </c>
      <c r="AG159" s="35">
        <f>ROUND(IF('Indicator Data'!K162=0,0,IF('Indicator Data'!K162&gt;AG$195,10,IF('Indicator Data'!K162&lt;AG$194,0,10-(AG$195-'Indicator Data'!K162)/(AG$195-AG$194)*10))),1)</f>
        <v>2.9</v>
      </c>
      <c r="AH159" s="35">
        <f t="shared" si="228"/>
        <v>7.2</v>
      </c>
      <c r="AI159" s="35">
        <f t="shared" si="229"/>
        <v>8.3000000000000007</v>
      </c>
      <c r="AJ159" s="35">
        <f t="shared" si="230"/>
        <v>3.3</v>
      </c>
      <c r="AK159" s="35">
        <f t="shared" si="231"/>
        <v>3.3</v>
      </c>
      <c r="AL159" s="35">
        <f t="shared" si="232"/>
        <v>3.3</v>
      </c>
      <c r="AM159" s="35">
        <f t="shared" si="233"/>
        <v>4.5</v>
      </c>
      <c r="AN159" s="35">
        <f t="shared" si="234"/>
        <v>0</v>
      </c>
      <c r="AO159" s="143">
        <f t="shared" si="235"/>
        <v>8.4</v>
      </c>
      <c r="AP159" s="143">
        <f t="shared" si="255"/>
        <v>0.1</v>
      </c>
      <c r="AQ159" s="143">
        <f t="shared" si="236"/>
        <v>8.6999999999999993</v>
      </c>
      <c r="AR159" s="143">
        <f t="shared" si="237"/>
        <v>4.0999999999999996</v>
      </c>
      <c r="AS159" s="35">
        <f t="shared" si="238"/>
        <v>1.5</v>
      </c>
      <c r="AT159" s="35">
        <f>IF('Indicator Data'!L162="No data","x",IF('Indicator Data'!CD162&lt;1000,"x",ROUND((IF('Indicator Data'!L162&gt;AT$195,10,IF('Indicator Data'!L162&lt;AT$194,0,10-(AT$195-'Indicator Data'!L162)/(AT$195-AT$194)*10))),1)))</f>
        <v>4.5999999999999996</v>
      </c>
      <c r="AU159" s="143">
        <f t="shared" si="239"/>
        <v>3.1</v>
      </c>
      <c r="AV159" s="35">
        <f>IF('Indicator Data'!M162="No data","x",ROUND(IF('Indicator Data'!M162=0,0,IF(LOG('Indicator Data'!M162)&gt;AV$195,10,IF(LOG('Indicator Data'!M162)&lt;AV$194,0,10-(AV$195-LOG('Indicator Data'!M162))/(AV$195-AV$194)*10))),1))</f>
        <v>5.7</v>
      </c>
      <c r="AW159" s="36">
        <f>IF(AV159="x","x",'Indicator Data'!M162/'Indicator Data'!$CC162)</f>
        <v>0.16703010661781967</v>
      </c>
      <c r="AX159" s="35">
        <f t="shared" si="256"/>
        <v>1.9</v>
      </c>
      <c r="AY159" s="35">
        <f t="shared" si="257"/>
        <v>4.0999999999999996</v>
      </c>
      <c r="AZ159" s="35" t="str">
        <f>IF('Indicator Data'!N162="No data","x",ROUND(IF('Indicator Data'!N162=0,0,IF(LOG('Indicator Data'!N162)&gt;AZ$195,10,IF(LOG('Indicator Data'!N162)&lt;AZ$194,0,10-(AZ$195-LOG('Indicator Data'!N162))/(AZ$195-AZ$194)*10))),1))</f>
        <v>x</v>
      </c>
      <c r="BA159" s="36" t="str">
        <f>IF(AZ159="x","x",'Indicator Data'!N162/'Indicator Data'!$CC162)</f>
        <v>x</v>
      </c>
      <c r="BB159" s="35" t="str">
        <f t="shared" si="258"/>
        <v>x</v>
      </c>
      <c r="BC159" s="35" t="str">
        <f t="shared" si="259"/>
        <v>x</v>
      </c>
      <c r="BD159" s="35" t="str">
        <f>IF('Indicator Data'!O162="No data","x",ROUND(IF('Indicator Data'!O162=0,0,IF(LOG('Indicator Data'!O162)&gt;BD$195,10,IF(LOG('Indicator Data'!O162)&lt;BD$194,0,10-(BD$195-LOG('Indicator Data'!O162))/(BD$195-BD$194)*10))),1))</f>
        <v>x</v>
      </c>
      <c r="BE159" s="36" t="str">
        <f>IF(BD159="x","x",'Indicator Data'!O162/'Indicator Data'!$CC162)</f>
        <v>x</v>
      </c>
      <c r="BF159" s="35" t="str">
        <f t="shared" si="260"/>
        <v>x</v>
      </c>
      <c r="BG159" s="35" t="str">
        <f t="shared" si="261"/>
        <v>x</v>
      </c>
      <c r="BH159" s="35" t="str">
        <f>IF('Indicator Data'!P162="No data","x",ROUND(IF('Indicator Data'!P162=0,0,IF(LOG('Indicator Data'!P162)&gt;BH$195,10,IF(LOG('Indicator Data'!P162)&lt;BH$194,0,10-(BH$195-LOG('Indicator Data'!P162))/(BH$195-BH$194)*10))),1))</f>
        <v>x</v>
      </c>
      <c r="BI159" s="36" t="str">
        <f>IF(BH159="x","x",'Indicator Data'!P162/'Indicator Data'!$CC162)</f>
        <v>x</v>
      </c>
      <c r="BJ159" s="35" t="str">
        <f t="shared" si="262"/>
        <v>x</v>
      </c>
      <c r="BK159" s="35" t="str">
        <f t="shared" si="263"/>
        <v>x</v>
      </c>
      <c r="BL159" s="35">
        <f t="shared" si="264"/>
        <v>4.0999999999999996</v>
      </c>
      <c r="BM159" s="35">
        <f>ROUND(IF('Indicator Data'!Q162=0,0,IF(LOG('Indicator Data'!Q162)&gt;BM$195,10,IF(LOG('Indicator Data'!Q162)&lt;BM$194,0,10-(BM$195-LOG('Indicator Data'!Q162))/(BM$195-BM$194)*10))),1)</f>
        <v>0</v>
      </c>
      <c r="BN159" s="35">
        <f>ROUND(IF('Indicator Data'!R162=0,0,IF(LOG('Indicator Data'!R162)&gt;BN$195,10,IF(LOG('Indicator Data'!R162)&lt;BN$194,0,10-(BN$195-LOG('Indicator Data'!R162))/(BN$195-BN$194)*10))),1)</f>
        <v>7.7</v>
      </c>
      <c r="BO159" s="35">
        <f t="shared" si="265"/>
        <v>5.1333333333333337</v>
      </c>
      <c r="BP159" s="36">
        <f>'Indicator Data'!Q162/'Indicator Data'!$CC162</f>
        <v>0</v>
      </c>
      <c r="BQ159" s="36">
        <f>'Indicator Data'!R162/'Indicator Data'!$CC162</f>
        <v>0.7041695296877436</v>
      </c>
      <c r="BR159" s="35">
        <f t="shared" si="240"/>
        <v>0</v>
      </c>
      <c r="BS159" s="35">
        <f t="shared" si="241"/>
        <v>8.8000000000000007</v>
      </c>
      <c r="BT159" s="35">
        <f t="shared" si="242"/>
        <v>5.8666666666666671</v>
      </c>
      <c r="BU159" s="35">
        <f t="shared" si="266"/>
        <v>5.5</v>
      </c>
      <c r="BV159" s="35">
        <f>ROUND(IF('Indicator Data'!S162=0,0,IF(LOG('Indicator Data'!S162)&gt;BV$195,10,IF(LOG('Indicator Data'!S162)&lt;BV$194,0,10-(BV$195-LOG('Indicator Data'!S162))/(BV$195-BV$194)*10))),1)</f>
        <v>0</v>
      </c>
      <c r="BW159" s="35">
        <f>ROUND(IF('Indicator Data'!T162=0,0,IF(LOG('Indicator Data'!T162)&gt;BW$195,10,IF(LOG('Indicator Data'!T162)&lt;BW$194,0,10-(BW$195-LOG('Indicator Data'!T162))/(BW$195-BW$194)*10))),1)</f>
        <v>6.6</v>
      </c>
      <c r="BX159" s="35">
        <f t="shared" si="267"/>
        <v>4.3999999999999995</v>
      </c>
      <c r="BY159" s="36">
        <f>'Indicator Data'!S162/'Indicator Data'!$CC162</f>
        <v>0</v>
      </c>
      <c r="BZ159" s="36">
        <f>'Indicator Data'!T162/'Indicator Data'!$CC162</f>
        <v>0.70354923225341037</v>
      </c>
      <c r="CA159" s="35">
        <f t="shared" si="243"/>
        <v>0</v>
      </c>
      <c r="CB159" s="35">
        <f t="shared" si="244"/>
        <v>7</v>
      </c>
      <c r="CC159" s="35">
        <f t="shared" si="268"/>
        <v>4.666666666666667</v>
      </c>
      <c r="CD159" s="35">
        <f t="shared" si="269"/>
        <v>4.5</v>
      </c>
      <c r="CE159" s="35">
        <f t="shared" si="270"/>
        <v>5</v>
      </c>
      <c r="CF159" s="35">
        <f>ROUND(IF('Indicator Data'!U162=0,0,IF(LOG('Indicator Data'!U162)&gt;CF$195,10,IF(LOG('Indicator Data'!U162)&lt;CF$194,0,10-(CF$195-LOG('Indicator Data'!U162))/(CF$195-CF$194)*10))),1)</f>
        <v>6.2</v>
      </c>
      <c r="CG159" s="36">
        <f>'Indicator Data'!U162/'Indicator Data'!$CC162</f>
        <v>0.350430352764179</v>
      </c>
      <c r="CH159" s="35">
        <f t="shared" si="245"/>
        <v>3.9</v>
      </c>
      <c r="CI159" s="35">
        <f t="shared" si="271"/>
        <v>5.2</v>
      </c>
      <c r="CJ159" s="35">
        <f>ROUND(IF('Indicator Data'!V162=0,0,IF(LOG('Indicator Data'!V162)&gt;CJ$195,10,IF(LOG('Indicator Data'!V162)&lt;CJ$194,0,10-(CJ$195-LOG('Indicator Data'!V162))/(CJ$195-CJ$194)*10))),1)</f>
        <v>6</v>
      </c>
      <c r="CK159" s="36">
        <f>IF('Indicator Data'!V162/'Indicator Data'!$CC162&gt;1,1,'Indicator Data'!V162/'Indicator Data'!$CC162)</f>
        <v>0.28910040214636623</v>
      </c>
      <c r="CL159" s="35">
        <f t="shared" si="246"/>
        <v>2.9</v>
      </c>
      <c r="CM159" s="35">
        <f t="shared" si="272"/>
        <v>4.5999999999999996</v>
      </c>
      <c r="CN159" s="35">
        <f>ROUND(IF('Indicator Data'!W162=0,0,IF(LOG('Indicator Data'!W162)&gt;CN$195,10,IF(LOG('Indicator Data'!W162)&lt;CN$194,0,10-(CN$195-LOG('Indicator Data'!W162))/(CN$195-CN$194)*10))),1)</f>
        <v>6.6</v>
      </c>
      <c r="CO159" s="36">
        <f>'Indicator Data'!W162/'Indicator Data'!$CC162</f>
        <v>0.67857924756550392</v>
      </c>
      <c r="CP159" s="35">
        <f t="shared" si="247"/>
        <v>6.8</v>
      </c>
      <c r="CQ159" s="35">
        <f t="shared" si="273"/>
        <v>6.7</v>
      </c>
      <c r="CR159" s="35">
        <f t="shared" si="248"/>
        <v>5.4</v>
      </c>
      <c r="CS159" s="35">
        <f>IF('Indicator Data'!BS162="No data","x",ROUND(IF('Indicator Data'!BS162&gt;CS$195,0,IF('Indicator Data'!BS162&lt;CS$194,10,(CS$195-'Indicator Data'!BS162)/(CS$195-CS$194)*10)),1))</f>
        <v>7.4</v>
      </c>
      <c r="CT159" s="35">
        <f>IF('Indicator Data'!BT162="No data","x",ROUND(IF('Indicator Data'!BT162&gt;CT$195,0,IF('Indicator Data'!BT162&lt;CT$194,10,(CT$195-'Indicator Data'!BT162)/(CT$195-CT$194)*10)),1))</f>
        <v>5.4</v>
      </c>
      <c r="CU159" s="35">
        <f>IF('Indicator Data'!AC162="No data","x",ROUND(IF('Indicator Data'!AC162&gt;CU$195,0,IF('Indicator Data'!AC162&lt;CU$194,10,(CU$195-'Indicator Data'!AC162)/(CU$195-CU$194)*10)),1))</f>
        <v>6.4</v>
      </c>
      <c r="CV159" s="35">
        <f t="shared" si="249"/>
        <v>6.4</v>
      </c>
      <c r="CW159" s="35">
        <f>IF('Indicator Data'!X162="No data","x",ROUND(IF(LOG('Indicator Data'!X162)&gt;CW$195,10,IF(LOG('Indicator Data'!X162)&lt;CW$194,0,10-(CW$195-LOG('Indicator Data'!X162))/(CW$195-CW$194)*10)),1))</f>
        <v>4.5999999999999996</v>
      </c>
      <c r="CX159" s="35">
        <f>IF('Indicator Data'!Y162="No data","x",ROUND(IF('Indicator Data'!Y162&gt;CX$195,10,IF('Indicator Data'!Y162&lt;CX$194,0,10-(CX$195-'Indicator Data'!Y162)/(CX$195-CX$194)*10)),1))</f>
        <v>9</v>
      </c>
      <c r="CY159" s="35">
        <f>IF('Indicator Data'!Z162="No data","x",ROUND(IF('Indicator Data'!Z162&gt;CY$195,10,IF('Indicator Data'!Z162&lt;CY$194,0,10-(CY$195-'Indicator Data'!Z162)/(CY$195-CY$194)*10)),1))</f>
        <v>2.4</v>
      </c>
      <c r="CZ159" s="35" t="str">
        <f>IF('Indicator Data'!AA162="No data","x",ROUND(IF('Indicator Data'!AA162&gt;CZ$195,10,IF('Indicator Data'!AA162&lt;CZ$194,0,10-(CZ$195-'Indicator Data'!AA162)/(CZ$195-CZ$194)*10)),1))</f>
        <v>x</v>
      </c>
      <c r="DA159" s="35">
        <f t="shared" si="274"/>
        <v>5.3</v>
      </c>
      <c r="DB159" s="35">
        <f t="shared" si="275"/>
        <v>5.7</v>
      </c>
      <c r="DC159" s="35" t="str">
        <f>IF('Indicator Data'!AF162="No data","x",ROUND(IF('Indicator Data'!AF162&gt;DC$195,10,IF('Indicator Data'!AF162&lt;DC$194,0,10-(DC$195-'Indicator Data'!AF162)/(DC$195-DC$194)*10)),1))</f>
        <v>x</v>
      </c>
      <c r="DD159" s="35">
        <f>IF('Indicator Data'!AG162="No data","x",ROUND(IF('Indicator Data'!AG162&gt;DD$195,10,IF('Indicator Data'!AG162&lt;DD$194,0,10-(DD$195-'Indicator Data'!AG162)/(DD$195-DD$194)*10)),1))</f>
        <v>6.7</v>
      </c>
      <c r="DE159" s="35">
        <f t="shared" si="276"/>
        <v>5.7</v>
      </c>
      <c r="DF159" s="35">
        <f>IF('Indicator Data'!AB162="No data","x",ROUND(IF('Indicator Data'!AB162&gt;DF$195,10,IF('Indicator Data'!AB162&lt;DF$194,0,10-(DF$195-'Indicator Data'!AB162)/(DF$195-DF$194)*10)),1))</f>
        <v>10</v>
      </c>
      <c r="DG159" s="35">
        <f t="shared" si="277"/>
        <v>7.3</v>
      </c>
      <c r="DH159" s="144" t="str">
        <f>IF('Indicator Data'!AD162="No data","x",'Indicator Data'!AD162/'Indicator Data'!$CB162)</f>
        <v>x</v>
      </c>
      <c r="DI159" s="35" t="str">
        <f t="shared" si="278"/>
        <v>x</v>
      </c>
      <c r="DJ159" s="35">
        <f>IF('Indicator Data'!AE162="No data","x",ROUND(IF('Indicator Data'!AE162&gt;DJ$195,0,IF('Indicator Data'!AE162&lt;DJ$194,10,(DJ$195-'Indicator Data'!AE162)/(DJ$195-DJ$194)*10)),1))</f>
        <v>8</v>
      </c>
      <c r="DK159" s="35">
        <f t="shared" si="279"/>
        <v>8</v>
      </c>
      <c r="DL159" s="35">
        <f t="shared" si="280"/>
        <v>7</v>
      </c>
      <c r="DM159" s="37">
        <f t="shared" si="250"/>
        <v>5.6</v>
      </c>
      <c r="DN159" s="38">
        <f t="shared" si="251"/>
        <v>5.8</v>
      </c>
      <c r="DO159" s="35">
        <f>ROUND(IF('Indicator Data'!AH162=0,0,IF('Indicator Data'!AH162&gt;DO$195,10,IF('Indicator Data'!AH162&lt;DO$194,0,10-(DO$195-'Indicator Data'!AH162)/(DO$195-DO$194)*10))),1)</f>
        <v>1</v>
      </c>
      <c r="DP159" s="35">
        <f>ROUND(IF('Indicator Data'!AI162=0,0,IF(LOG('Indicator Data'!AI162)&gt;LOG(DP$195),10,IF(LOG('Indicator Data'!AI162)&lt;LOG(DP$194),0,10-(LOG(DP$195)-LOG('Indicator Data'!AI162))/(LOG(DP$195)-LOG(DP$194))*10))),1)</f>
        <v>0.3</v>
      </c>
      <c r="DQ159" s="37">
        <f t="shared" si="252"/>
        <v>0.7</v>
      </c>
      <c r="DR159" s="35">
        <f>'Indicator Data'!AJ162</f>
        <v>0</v>
      </c>
      <c r="DS159" s="35">
        <f>'Indicator Data'!AK162</f>
        <v>0</v>
      </c>
      <c r="DT159" s="37">
        <f t="shared" si="253"/>
        <v>0</v>
      </c>
      <c r="DU159" s="38">
        <f t="shared" si="254"/>
        <v>0.5</v>
      </c>
      <c r="DV159" s="13"/>
      <c r="DW159" s="83"/>
      <c r="DX159" s="2"/>
    </row>
    <row r="160" spans="1:128" x14ac:dyDescent="0.3">
      <c r="A160" s="99" t="str">
        <f>'Indicator Data'!A163</f>
        <v>Somalia</v>
      </c>
      <c r="B160" s="39" t="str">
        <f>'Indicator Data'!B163</f>
        <v>SOM</v>
      </c>
      <c r="C160" s="35">
        <f>ROUND(IF('Indicator Data'!C163=0,0.1,IF(LOG('Indicator Data'!C163)&gt;C$195,10,IF(LOG('Indicator Data'!C163)&lt;C$194,0,10-(C$195-LOG('Indicator Data'!C163))/(C$195-C$194)*10))),1)</f>
        <v>4.9000000000000004</v>
      </c>
      <c r="D160" s="35">
        <f>ROUND(IF('Indicator Data'!D163=0,0.1,IF(LOG('Indicator Data'!D163)&gt;D$195,10,IF(LOG('Indicator Data'!D163)&lt;D$194,0,10-(D$195-LOG('Indicator Data'!D163))/(D$195-D$194)*10))),1)</f>
        <v>0.1</v>
      </c>
      <c r="E160" s="35">
        <f t="shared" si="214"/>
        <v>2.8</v>
      </c>
      <c r="F160" s="35">
        <f>IF('Indicator Data'!E163="No data",0.1,(ROUND(IF('Indicator Data'!E163=0,0,IF(LOG('Indicator Data'!E163)&gt;F$195,10,IF(LOG('Indicator Data'!E163)&lt;F$194,0,10-(F$195-LOG('Indicator Data'!E163))/(F$195-F$194)*10))),1)))</f>
        <v>7.7</v>
      </c>
      <c r="G160" s="35">
        <f>ROUND(IF('Indicator Data'!F163=0,0,IF(LOG('Indicator Data'!F163)&gt;G$195,10,IF(LOG('Indicator Data'!F163)&lt;G$194,0,10-(G$195-LOG('Indicator Data'!F163))/(G$195-G$194)*10))),1)</f>
        <v>7.4</v>
      </c>
      <c r="H160" s="35">
        <f>ROUND(IF('Indicator Data'!G163=0,0,IF(LOG('Indicator Data'!G163)&gt;H$195,10,IF(LOG('Indicator Data'!G163)&lt;H$194,0,10-(H$195-LOG('Indicator Data'!G163))/(H$195-H$194)*10))),1)</f>
        <v>0</v>
      </c>
      <c r="I160" s="35">
        <f>ROUND(IF('Indicator Data'!H163=0,0,IF(LOG('Indicator Data'!H163)&gt;I$195,10,IF(LOG('Indicator Data'!H163)&lt;I$194,0,10-(I$195-LOG('Indicator Data'!H163))/(I$195-I$194)*10))),1)</f>
        <v>0</v>
      </c>
      <c r="J160" s="35">
        <f t="shared" si="215"/>
        <v>0</v>
      </c>
      <c r="K160" s="35">
        <f>ROUND(IF('Indicator Data'!I163=0,0,IF(LOG('Indicator Data'!I163)&gt;K$195,10,IF(LOG('Indicator Data'!I163)&lt;K$194,0,10-(K$195-LOG('Indicator Data'!I163))/(K$195-K$194)*10))),1)</f>
        <v>3.4</v>
      </c>
      <c r="L160" s="35">
        <f t="shared" si="216"/>
        <v>1.9</v>
      </c>
      <c r="M160" s="35">
        <f>ROUND(IF('Indicator Data'!J163=0,0,IF(LOG('Indicator Data'!J163)&gt;M$195,10,IF(LOG('Indicator Data'!J163)&lt;M$194,0,10-(M$195-LOG('Indicator Data'!J163))/(M$195-M$194)*10))),1)</f>
        <v>10</v>
      </c>
      <c r="N160" s="36">
        <f>'Indicator Data'!C163/'Indicator Data'!$CC163</f>
        <v>8.2517209057949957E-5</v>
      </c>
      <c r="O160" s="36">
        <f>'Indicator Data'!D163/'Indicator Data'!$CC163</f>
        <v>0</v>
      </c>
      <c r="P160" s="36">
        <f>IF(F160=0.1,"x",'Indicator Data'!E163/'Indicator Data'!$CC163)</f>
        <v>1.0881207623550286E-2</v>
      </c>
      <c r="Q160" s="36">
        <f>'Indicator Data'!F163/'Indicator Data'!$CC163</f>
        <v>2.5360324312726317E-5</v>
      </c>
      <c r="R160" s="36">
        <f>'Indicator Data'!G163/'Indicator Data'!$CC163</f>
        <v>0</v>
      </c>
      <c r="S160" s="36">
        <f>'Indicator Data'!H163/'Indicator Data'!$CC163</f>
        <v>0</v>
      </c>
      <c r="T160" s="36">
        <f>'Indicator Data'!I163/'Indicator Data'!$CC163</f>
        <v>4.6788566193929875E-5</v>
      </c>
      <c r="U160" s="36">
        <f>'Indicator Data'!J163/'Indicator Data'!$CC163</f>
        <v>5.0263543926983317E-2</v>
      </c>
      <c r="V160" s="35">
        <f t="shared" si="217"/>
        <v>0.4</v>
      </c>
      <c r="W160" s="35">
        <f t="shared" si="218"/>
        <v>0</v>
      </c>
      <c r="X160" s="35">
        <f t="shared" si="219"/>
        <v>0.2</v>
      </c>
      <c r="Y160" s="35">
        <f t="shared" si="220"/>
        <v>7.3</v>
      </c>
      <c r="Z160" s="35">
        <f t="shared" si="221"/>
        <v>8.6999999999999993</v>
      </c>
      <c r="AA160" s="35">
        <f t="shared" si="222"/>
        <v>0</v>
      </c>
      <c r="AB160" s="35">
        <f t="shared" si="223"/>
        <v>0</v>
      </c>
      <c r="AC160" s="35">
        <f t="shared" si="224"/>
        <v>0</v>
      </c>
      <c r="AD160" s="35">
        <f t="shared" si="225"/>
        <v>0</v>
      </c>
      <c r="AE160" s="35">
        <f t="shared" si="226"/>
        <v>0</v>
      </c>
      <c r="AF160" s="35">
        <f t="shared" si="227"/>
        <v>10</v>
      </c>
      <c r="AG160" s="35">
        <f>ROUND(IF('Indicator Data'!K163=0,0,IF('Indicator Data'!K163&gt;AG$195,10,IF('Indicator Data'!K163&lt;AG$194,0,10-(AG$195-'Indicator Data'!K163)/(AG$195-AG$194)*10))),1)</f>
        <v>10</v>
      </c>
      <c r="AH160" s="35">
        <f t="shared" si="228"/>
        <v>2.7</v>
      </c>
      <c r="AI160" s="35">
        <f t="shared" si="229"/>
        <v>0.1</v>
      </c>
      <c r="AJ160" s="35">
        <f t="shared" si="230"/>
        <v>0</v>
      </c>
      <c r="AK160" s="35">
        <f t="shared" si="231"/>
        <v>0</v>
      </c>
      <c r="AL160" s="35">
        <f t="shared" si="232"/>
        <v>0</v>
      </c>
      <c r="AM160" s="35">
        <f t="shared" si="233"/>
        <v>1.7</v>
      </c>
      <c r="AN160" s="35">
        <f t="shared" si="234"/>
        <v>10</v>
      </c>
      <c r="AO160" s="143">
        <f t="shared" si="235"/>
        <v>1.6</v>
      </c>
      <c r="AP160" s="143">
        <f t="shared" si="255"/>
        <v>7.5</v>
      </c>
      <c r="AQ160" s="143">
        <f t="shared" si="236"/>
        <v>8.1</v>
      </c>
      <c r="AR160" s="143">
        <f t="shared" si="237"/>
        <v>1</v>
      </c>
      <c r="AS160" s="35">
        <f t="shared" si="238"/>
        <v>10</v>
      </c>
      <c r="AT160" s="35">
        <f>IF('Indicator Data'!L163="No data","x",IF('Indicator Data'!CD163&lt;1000,"x",ROUND((IF('Indicator Data'!L163&gt;AT$195,10,IF('Indicator Data'!L163&lt;AT$194,0,10-(AT$195-'Indicator Data'!L163)/(AT$195-AT$194)*10))),1)))</f>
        <v>10</v>
      </c>
      <c r="AU160" s="143">
        <f t="shared" si="239"/>
        <v>10</v>
      </c>
      <c r="AV160" s="35">
        <f>IF('Indicator Data'!M163="No data","x",ROUND(IF('Indicator Data'!M163=0,0,IF(LOG('Indicator Data'!M163)&gt;AV$195,10,IF(LOG('Indicator Data'!M163)&lt;AV$194,0,10-(AV$195-LOG('Indicator Data'!M163))/(AV$195-AV$194)*10))),1))</f>
        <v>8.1</v>
      </c>
      <c r="AW160" s="36">
        <f>IF(AV160="x","x",'Indicator Data'!M163/'Indicator Data'!$CC163)</f>
        <v>0.41612113091352571</v>
      </c>
      <c r="AX160" s="35">
        <f t="shared" si="256"/>
        <v>4.5999999999999996</v>
      </c>
      <c r="AY160" s="35">
        <f t="shared" si="257"/>
        <v>6.7</v>
      </c>
      <c r="AZ160" s="35">
        <f>IF('Indicator Data'!N163="No data","x",ROUND(IF('Indicator Data'!N163=0,0,IF(LOG('Indicator Data'!N163)&gt;AZ$195,10,IF(LOG('Indicator Data'!N163)&lt;AZ$194,0,10-(AZ$195-LOG('Indicator Data'!N163))/(AZ$195-AZ$194)*10))),1))</f>
        <v>0</v>
      </c>
      <c r="BA160" s="36">
        <f>IF(AZ160="x","x",'Indicator Data'!N163/'Indicator Data'!$CC163)</f>
        <v>0</v>
      </c>
      <c r="BB160" s="35">
        <f t="shared" si="258"/>
        <v>0</v>
      </c>
      <c r="BC160" s="35">
        <f t="shared" si="259"/>
        <v>0</v>
      </c>
      <c r="BD160" s="35">
        <f>IF('Indicator Data'!O163="No data","x",ROUND(IF('Indicator Data'!O163=0,0,IF(LOG('Indicator Data'!O163)&gt;BD$195,10,IF(LOG('Indicator Data'!O163)&lt;BD$194,0,10-(BD$195-LOG('Indicator Data'!O163))/(BD$195-BD$194)*10))),1))</f>
        <v>0</v>
      </c>
      <c r="BE160" s="36">
        <f>IF(BD160="x","x",'Indicator Data'!O163/'Indicator Data'!$CC163)</f>
        <v>0</v>
      </c>
      <c r="BF160" s="35">
        <f t="shared" si="260"/>
        <v>0</v>
      </c>
      <c r="BG160" s="35">
        <f t="shared" si="261"/>
        <v>0</v>
      </c>
      <c r="BH160" s="35">
        <f>IF('Indicator Data'!P163="No data","x",ROUND(IF('Indicator Data'!P163=0,0,IF(LOG('Indicator Data'!P163)&gt;BH$195,10,IF(LOG('Indicator Data'!P163)&lt;BH$194,0,10-(BH$195-LOG('Indicator Data'!P163))/(BH$195-BH$194)*10))),1))</f>
        <v>0</v>
      </c>
      <c r="BI160" s="36">
        <f>IF(BH160="x","x",'Indicator Data'!P163/'Indicator Data'!$CC163)</f>
        <v>0</v>
      </c>
      <c r="BJ160" s="35">
        <f t="shared" si="262"/>
        <v>0</v>
      </c>
      <c r="BK160" s="35">
        <f t="shared" si="263"/>
        <v>0</v>
      </c>
      <c r="BL160" s="35">
        <f t="shared" si="264"/>
        <v>2.2999999999999998</v>
      </c>
      <c r="BM160" s="35">
        <f>ROUND(IF('Indicator Data'!Q163=0,0,IF(LOG('Indicator Data'!Q163)&gt;BM$195,10,IF(LOG('Indicator Data'!Q163)&lt;BM$194,0,10-(BM$195-LOG('Indicator Data'!Q163))/(BM$195-BM$194)*10))),1)</f>
        <v>8.6</v>
      </c>
      <c r="BN160" s="35">
        <f>ROUND(IF('Indicator Data'!R163=0,0,IF(LOG('Indicator Data'!R163)&gt;BN$195,10,IF(LOG('Indicator Data'!R163)&lt;BN$194,0,10-(BN$195-LOG('Indicator Data'!R163))/(BN$195-BN$194)*10))),1)</f>
        <v>7.8</v>
      </c>
      <c r="BO160" s="35">
        <f t="shared" si="265"/>
        <v>8.0666666666666664</v>
      </c>
      <c r="BP160" s="36">
        <f>'Indicator Data'!Q163/'Indicator Data'!$CC163</f>
        <v>0.93828539972017855</v>
      </c>
      <c r="BQ160" s="36">
        <f>'Indicator Data'!R163/'Indicator Data'!$CC163</f>
        <v>4.5313676287235177E-2</v>
      </c>
      <c r="BR160" s="35">
        <f t="shared" si="240"/>
        <v>9.4</v>
      </c>
      <c r="BS160" s="35">
        <f t="shared" si="241"/>
        <v>0.6</v>
      </c>
      <c r="BT160" s="35">
        <f t="shared" si="242"/>
        <v>3.5333333333333332</v>
      </c>
      <c r="BU160" s="35">
        <f t="shared" si="266"/>
        <v>6.3</v>
      </c>
      <c r="BV160" s="35">
        <f>ROUND(IF('Indicator Data'!S163=0,0,IF(LOG('Indicator Data'!S163)&gt;BV$195,10,IF(LOG('Indicator Data'!S163)&lt;BV$194,0,10-(BV$195-LOG('Indicator Data'!S163))/(BV$195-BV$194)*10))),1)</f>
        <v>7.3</v>
      </c>
      <c r="BW160" s="35">
        <f>ROUND(IF('Indicator Data'!T163=0,0,IF(LOG('Indicator Data'!T163)&gt;BW$195,10,IF(LOG('Indicator Data'!T163)&lt;BW$194,0,10-(BW$195-LOG('Indicator Data'!T163))/(BW$195-BW$194)*10))),1)</f>
        <v>8.5</v>
      </c>
      <c r="BX160" s="35">
        <f t="shared" si="267"/>
        <v>8.1</v>
      </c>
      <c r="BY160" s="36">
        <f>'Indicator Data'!S163/'Indicator Data'!$CC163</f>
        <v>0.12125596139938888</v>
      </c>
      <c r="BZ160" s="36">
        <f>'Indicator Data'!T163/'Indicator Data'!$CC163</f>
        <v>0.85879365122892981</v>
      </c>
      <c r="CA160" s="35">
        <f t="shared" si="243"/>
        <v>2</v>
      </c>
      <c r="CB160" s="35">
        <f t="shared" si="244"/>
        <v>8.6</v>
      </c>
      <c r="CC160" s="35">
        <f t="shared" si="268"/>
        <v>6.3999999999999995</v>
      </c>
      <c r="CD160" s="35">
        <f t="shared" si="269"/>
        <v>7.3</v>
      </c>
      <c r="CE160" s="35">
        <f t="shared" si="270"/>
        <v>6.8</v>
      </c>
      <c r="CF160" s="35">
        <f>ROUND(IF('Indicator Data'!U163=0,0,IF(LOG('Indicator Data'!U163)&gt;CF$195,10,IF(LOG('Indicator Data'!U163)&lt;CF$194,0,10-(CF$195-LOG('Indicator Data'!U163))/(CF$195-CF$194)*10))),1)</f>
        <v>7.3</v>
      </c>
      <c r="CG160" s="36">
        <f>'Indicator Data'!U163/'Indicator Data'!$CC163</f>
        <v>0.12007706855625509</v>
      </c>
      <c r="CH160" s="35">
        <f t="shared" si="245"/>
        <v>1.3</v>
      </c>
      <c r="CI160" s="35">
        <f t="shared" si="271"/>
        <v>5</v>
      </c>
      <c r="CJ160" s="35">
        <f>ROUND(IF('Indicator Data'!V163=0,0,IF(LOG('Indicator Data'!V163)&gt;CJ$195,10,IF(LOG('Indicator Data'!V163)&lt;CJ$194,0,10-(CJ$195-LOG('Indicator Data'!V163))/(CJ$195-CJ$194)*10))),1)</f>
        <v>8.5</v>
      </c>
      <c r="CK160" s="36">
        <f>IF('Indicator Data'!V163/'Indicator Data'!$CC163&gt;1,1,'Indicator Data'!V163/'Indicator Data'!$CC163)</f>
        <v>0.79756233935790044</v>
      </c>
      <c r="CL160" s="35">
        <f t="shared" si="246"/>
        <v>8</v>
      </c>
      <c r="CM160" s="35">
        <f t="shared" si="272"/>
        <v>8.3000000000000007</v>
      </c>
      <c r="CN160" s="35">
        <f>ROUND(IF('Indicator Data'!W163=0,0,IF(LOG('Indicator Data'!W163)&gt;CN$195,10,IF(LOG('Indicator Data'!W163)&lt;CN$194,0,10-(CN$195-LOG('Indicator Data'!W163))/(CN$195-CN$194)*10))),1)</f>
        <v>8.4</v>
      </c>
      <c r="CO160" s="36">
        <f>'Indicator Data'!W163/'Indicator Data'!$CC163</f>
        <v>0.7410028637183198</v>
      </c>
      <c r="CP160" s="35">
        <f t="shared" si="247"/>
        <v>7.4</v>
      </c>
      <c r="CQ160" s="35">
        <f t="shared" si="273"/>
        <v>7.9</v>
      </c>
      <c r="CR160" s="35">
        <f t="shared" si="248"/>
        <v>7.2</v>
      </c>
      <c r="CS160" s="35">
        <f>IF('Indicator Data'!BS163="No data","x",ROUND(IF('Indicator Data'!BS163&gt;CS$195,0,IF('Indicator Data'!BS163&lt;CS$194,10,(CS$195-'Indicator Data'!BS163)/(CS$195-CS$194)*10)),1))</f>
        <v>6.9</v>
      </c>
      <c r="CT160" s="35">
        <f>IF('Indicator Data'!BT163="No data","x",ROUND(IF('Indicator Data'!BT163&gt;CT$195,0,IF('Indicator Data'!BT163&lt;CT$194,10,(CT$195-'Indicator Data'!BT163)/(CT$195-CT$194)*10)),1))</f>
        <v>7.9</v>
      </c>
      <c r="CU160" s="35">
        <f>IF('Indicator Data'!AC163="No data","x",ROUND(IF('Indicator Data'!AC163&gt;CU$195,0,IF('Indicator Data'!AC163&lt;CU$194,10,(CU$195-'Indicator Data'!AC163)/(CU$195-CU$194)*10)),1))</f>
        <v>9</v>
      </c>
      <c r="CV160" s="35">
        <f t="shared" si="249"/>
        <v>7.9</v>
      </c>
      <c r="CW160" s="35">
        <f>IF('Indicator Data'!X163="No data","x",ROUND(IF(LOG('Indicator Data'!X163)&gt;CW$195,10,IF(LOG('Indicator Data'!X163)&lt;CW$194,0,10-(CW$195-LOG('Indicator Data'!X163))/(CW$195-CW$194)*10)),1))</f>
        <v>4.5999999999999996</v>
      </c>
      <c r="CX160" s="35">
        <f>IF('Indicator Data'!Y163="No data","x",ROUND(IF('Indicator Data'!Y163&gt;CX$195,10,IF('Indicator Data'!Y163&lt;CX$194,0,10-(CX$195-'Indicator Data'!Y163)/(CX$195-CX$194)*10)),1))</f>
        <v>8.3000000000000007</v>
      </c>
      <c r="CY160" s="35">
        <f>IF('Indicator Data'!Z163="No data","x",ROUND(IF('Indicator Data'!Z163&gt;CY$195,10,IF('Indicator Data'!Z163&lt;CY$194,0,10-(CY$195-'Indicator Data'!Z163)/(CY$195-CY$194)*10)),1))</f>
        <v>4.5999999999999996</v>
      </c>
      <c r="CZ160" s="35" t="str">
        <f>IF('Indicator Data'!AA163="No data","x",ROUND(IF('Indicator Data'!AA163&gt;CZ$195,10,IF('Indicator Data'!AA163&lt;CZ$194,0,10-(CZ$195-'Indicator Data'!AA163)/(CZ$195-CZ$194)*10)),1))</f>
        <v>x</v>
      </c>
      <c r="DA160" s="35">
        <f t="shared" si="274"/>
        <v>5.8</v>
      </c>
      <c r="DB160" s="35">
        <f t="shared" si="275"/>
        <v>6.5</v>
      </c>
      <c r="DC160" s="35">
        <f>IF('Indicator Data'!AF163="No data","x",ROUND(IF('Indicator Data'!AF163&gt;DC$195,10,IF('Indicator Data'!AF163&lt;DC$194,0,10-(DC$195-'Indicator Data'!AF163)/(DC$195-DC$194)*10)),1))</f>
        <v>8</v>
      </c>
      <c r="DD160" s="35">
        <f>IF('Indicator Data'!AG163="No data","x",ROUND(IF('Indicator Data'!AG163&gt;DD$195,10,IF('Indicator Data'!AG163&lt;DD$194,0,10-(DD$195-'Indicator Data'!AG163)/(DD$195-DD$194)*10)),1))</f>
        <v>8.5</v>
      </c>
      <c r="DE160" s="35">
        <f t="shared" si="276"/>
        <v>6.8</v>
      </c>
      <c r="DF160" s="35">
        <f>IF('Indicator Data'!AB163="No data","x",ROUND(IF('Indicator Data'!AB163&gt;DF$195,10,IF('Indicator Data'!AB163&lt;DF$194,0,10-(DF$195-'Indicator Data'!AB163)/(DF$195-DF$194)*10)),1))</f>
        <v>9.1999999999999993</v>
      </c>
      <c r="DG160" s="35">
        <f t="shared" si="277"/>
        <v>8.3000000000000007</v>
      </c>
      <c r="DH160" s="144">
        <f>IF('Indicator Data'!AD163="No data","x",'Indicator Data'!AD163/'Indicator Data'!$CB163)</f>
        <v>2.7439375245505649E-4</v>
      </c>
      <c r="DI160" s="35">
        <f t="shared" si="278"/>
        <v>7.3</v>
      </c>
      <c r="DJ160" s="35">
        <f>IF('Indicator Data'!AE163="No data","x",ROUND(IF('Indicator Data'!AE163&gt;DJ$195,0,IF('Indicator Data'!AE163&lt;DJ$194,10,(DJ$195-'Indicator Data'!AE163)/(DJ$195-DJ$194)*10)),1))</f>
        <v>8</v>
      </c>
      <c r="DK160" s="35">
        <f t="shared" si="279"/>
        <v>7.7</v>
      </c>
      <c r="DL160" s="35">
        <f t="shared" si="280"/>
        <v>7.6</v>
      </c>
      <c r="DM160" s="37">
        <f t="shared" si="250"/>
        <v>6.3</v>
      </c>
      <c r="DN160" s="38">
        <f t="shared" si="251"/>
        <v>6.9</v>
      </c>
      <c r="DO160" s="35">
        <f>ROUND(IF('Indicator Data'!AH163=0,0,IF('Indicator Data'!AH163&gt;DO$195,10,IF('Indicator Data'!AH163&lt;DO$194,0,10-(DO$195-'Indicator Data'!AH163)/(DO$195-DO$194)*10))),1)</f>
        <v>10</v>
      </c>
      <c r="DP160" s="35">
        <f>ROUND(IF('Indicator Data'!AI163=0,0,IF(LOG('Indicator Data'!AI163)&gt;LOG(DP$195),10,IF(LOG('Indicator Data'!AI163)&lt;LOG(DP$194),0,10-(LOG(DP$195)-LOG('Indicator Data'!AI163))/(LOG(DP$195)-LOG(DP$194))*10))),1)</f>
        <v>10</v>
      </c>
      <c r="DQ160" s="37">
        <f t="shared" si="252"/>
        <v>10</v>
      </c>
      <c r="DR160" s="35">
        <f>'Indicator Data'!AJ163</f>
        <v>5</v>
      </c>
      <c r="DS160" s="35">
        <f>'Indicator Data'!AK163</f>
        <v>0</v>
      </c>
      <c r="DT160" s="37">
        <f t="shared" si="253"/>
        <v>10</v>
      </c>
      <c r="DU160" s="38">
        <f t="shared" si="254"/>
        <v>10</v>
      </c>
      <c r="DV160" s="13"/>
      <c r="DW160" s="83"/>
      <c r="DX160" s="2"/>
    </row>
    <row r="161" spans="1:128" x14ac:dyDescent="0.3">
      <c r="A161" s="99" t="str">
        <f>'Indicator Data'!A164</f>
        <v>South Africa</v>
      </c>
      <c r="B161" s="39" t="str">
        <f>'Indicator Data'!B164</f>
        <v>ZAF</v>
      </c>
      <c r="C161" s="35">
        <f>ROUND(IF('Indicator Data'!C164=0,0.1,IF(LOG('Indicator Data'!C164)&gt;C$195,10,IF(LOG('Indicator Data'!C164)&lt;C$194,0,10-(C$195-LOG('Indicator Data'!C164))/(C$195-C$194)*10))),1)</f>
        <v>5.8</v>
      </c>
      <c r="D161" s="35">
        <f>ROUND(IF('Indicator Data'!D164=0,0.1,IF(LOG('Indicator Data'!D164)&gt;D$195,10,IF(LOG('Indicator Data'!D164)&lt;D$194,0,10-(D$195-LOG('Indicator Data'!D164))/(D$195-D$194)*10))),1)</f>
        <v>0.1</v>
      </c>
      <c r="E161" s="35">
        <f t="shared" si="214"/>
        <v>3.5</v>
      </c>
      <c r="F161" s="35">
        <f>IF('Indicator Data'!E164="No data",0.1,(ROUND(IF('Indicator Data'!E164=0,0,IF(LOG('Indicator Data'!E164)&gt;F$195,10,IF(LOG('Indicator Data'!E164)&lt;F$194,0,10-(F$195-LOG('Indicator Data'!E164))/(F$195-F$194)*10))),1)))</f>
        <v>7.4</v>
      </c>
      <c r="G161" s="35">
        <f>ROUND(IF('Indicator Data'!F164=0,0,IF(LOG('Indicator Data'!F164)&gt;G$195,10,IF(LOG('Indicator Data'!F164)&lt;G$194,0,10-(G$195-LOG('Indicator Data'!F164))/(G$195-G$194)*10))),1)</f>
        <v>5.3</v>
      </c>
      <c r="H161" s="35">
        <f>ROUND(IF('Indicator Data'!G164=0,0,IF(LOG('Indicator Data'!G164)&gt;H$195,10,IF(LOG('Indicator Data'!G164)&lt;H$194,0,10-(H$195-LOG('Indicator Data'!G164))/(H$195-H$194)*10))),1)</f>
        <v>2.9</v>
      </c>
      <c r="I161" s="35">
        <f>ROUND(IF('Indicator Data'!H164=0,0,IF(LOG('Indicator Data'!H164)&gt;I$195,10,IF(LOG('Indicator Data'!H164)&lt;I$194,0,10-(I$195-LOG('Indicator Data'!H164))/(I$195-I$194)*10))),1)</f>
        <v>0</v>
      </c>
      <c r="J161" s="35">
        <f t="shared" si="215"/>
        <v>1.6</v>
      </c>
      <c r="K161" s="35">
        <f>ROUND(IF('Indicator Data'!I164=0,0,IF(LOG('Indicator Data'!I164)&gt;K$195,10,IF(LOG('Indicator Data'!I164)&lt;K$194,0,10-(K$195-LOG('Indicator Data'!I164))/(K$195-K$194)*10))),1)</f>
        <v>0</v>
      </c>
      <c r="L161" s="35">
        <f t="shared" si="216"/>
        <v>0.8</v>
      </c>
      <c r="M161" s="35">
        <f>ROUND(IF('Indicator Data'!J164=0,0,IF(LOG('Indicator Data'!J164)&gt;M$195,10,IF(LOG('Indicator Data'!J164)&lt;M$194,0,10-(M$195-LOG('Indicator Data'!J164))/(M$195-M$194)*10))),1)</f>
        <v>10</v>
      </c>
      <c r="N161" s="36">
        <f>'Indicator Data'!C164/'Indicator Data'!$CC164</f>
        <v>3.7828531237630408E-5</v>
      </c>
      <c r="O161" s="36">
        <f>'Indicator Data'!D164/'Indicator Data'!$CC164</f>
        <v>0</v>
      </c>
      <c r="P161" s="36">
        <f>IF(F161=0.1,"x",'Indicator Data'!E164/'Indicator Data'!$CC164)</f>
        <v>1.7248692876923332E-3</v>
      </c>
      <c r="Q161" s="36">
        <f>'Indicator Data'!F164/'Indicator Data'!$CC164</f>
        <v>2.8760495824490755E-7</v>
      </c>
      <c r="R161" s="36">
        <f>'Indicator Data'!G164/'Indicator Data'!$CC164</f>
        <v>2.5557648274912331E-5</v>
      </c>
      <c r="S161" s="36">
        <f>'Indicator Data'!H164/'Indicator Data'!$CC164</f>
        <v>0</v>
      </c>
      <c r="T161" s="36">
        <f>'Indicator Data'!I164/'Indicator Data'!$CC164</f>
        <v>0</v>
      </c>
      <c r="U161" s="36">
        <f>'Indicator Data'!J164/'Indicator Data'!$CC164</f>
        <v>1.0571656037898107E-2</v>
      </c>
      <c r="V161" s="35">
        <f t="shared" si="217"/>
        <v>0.2</v>
      </c>
      <c r="W161" s="35">
        <f t="shared" si="218"/>
        <v>0</v>
      </c>
      <c r="X161" s="35">
        <f t="shared" si="219"/>
        <v>0.1</v>
      </c>
      <c r="Y161" s="35">
        <f t="shared" si="220"/>
        <v>1.1000000000000001</v>
      </c>
      <c r="Z161" s="35">
        <f t="shared" si="221"/>
        <v>4.4000000000000004</v>
      </c>
      <c r="AA161" s="35">
        <f t="shared" si="222"/>
        <v>0</v>
      </c>
      <c r="AB161" s="35">
        <f t="shared" si="223"/>
        <v>0</v>
      </c>
      <c r="AC161" s="35">
        <f t="shared" si="224"/>
        <v>0</v>
      </c>
      <c r="AD161" s="35">
        <f t="shared" si="225"/>
        <v>0</v>
      </c>
      <c r="AE161" s="35">
        <f t="shared" si="226"/>
        <v>0</v>
      </c>
      <c r="AF161" s="35">
        <f t="shared" si="227"/>
        <v>3.5</v>
      </c>
      <c r="AG161" s="35">
        <f>ROUND(IF('Indicator Data'!K164=0,0,IF('Indicator Data'!K164&gt;AG$195,10,IF('Indicator Data'!K164&lt;AG$194,0,10-(AG$195-'Indicator Data'!K164)/(AG$195-AG$194)*10))),1)</f>
        <v>6.7</v>
      </c>
      <c r="AH161" s="35">
        <f t="shared" si="228"/>
        <v>3</v>
      </c>
      <c r="AI161" s="35">
        <f t="shared" si="229"/>
        <v>0.1</v>
      </c>
      <c r="AJ161" s="35">
        <f t="shared" si="230"/>
        <v>1.5</v>
      </c>
      <c r="AK161" s="35">
        <f t="shared" si="231"/>
        <v>0</v>
      </c>
      <c r="AL161" s="35">
        <f t="shared" si="232"/>
        <v>0.8</v>
      </c>
      <c r="AM161" s="35">
        <f t="shared" si="233"/>
        <v>0</v>
      </c>
      <c r="AN161" s="35">
        <f t="shared" si="234"/>
        <v>8.1999999999999993</v>
      </c>
      <c r="AO161" s="143">
        <f t="shared" si="235"/>
        <v>2</v>
      </c>
      <c r="AP161" s="143">
        <f t="shared" si="255"/>
        <v>5</v>
      </c>
      <c r="AQ161" s="143">
        <f t="shared" si="236"/>
        <v>4.9000000000000004</v>
      </c>
      <c r="AR161" s="143">
        <f t="shared" si="237"/>
        <v>0.4</v>
      </c>
      <c r="AS161" s="35">
        <f t="shared" si="238"/>
        <v>7.5</v>
      </c>
      <c r="AT161" s="35">
        <f>IF('Indicator Data'!L164="No data","x",IF('Indicator Data'!CD164&lt;1000,"x",ROUND((IF('Indicator Data'!L164&gt;AT$195,10,IF('Indicator Data'!L164&lt;AT$194,0,10-(AT$195-'Indicator Data'!L164)/(AT$195-AT$194)*10))),1)))</f>
        <v>10</v>
      </c>
      <c r="AU161" s="143">
        <f t="shared" si="239"/>
        <v>8.8000000000000007</v>
      </c>
      <c r="AV161" s="35">
        <f>IF('Indicator Data'!M164="No data","x",ROUND(IF('Indicator Data'!M164=0,0,IF(LOG('Indicator Data'!M164)&gt;AV$195,10,IF(LOG('Indicator Data'!M164)&lt;AV$194,0,10-(AV$195-LOG('Indicator Data'!M164))/(AV$195-AV$194)*10))),1))</f>
        <v>9.5</v>
      </c>
      <c r="AW161" s="36">
        <f>IF(AV161="x","x",'Indicator Data'!M164/'Indicator Data'!$CC164)</f>
        <v>0.81285805611517969</v>
      </c>
      <c r="AX161" s="35">
        <f t="shared" si="256"/>
        <v>9</v>
      </c>
      <c r="AY161" s="35">
        <f t="shared" si="257"/>
        <v>9.3000000000000007</v>
      </c>
      <c r="AZ161" s="35">
        <f>IF('Indicator Data'!N164="No data","x",ROUND(IF('Indicator Data'!N164=0,0,IF(LOG('Indicator Data'!N164)&gt;AZ$195,10,IF(LOG('Indicator Data'!N164)&lt;AZ$194,0,10-(AZ$195-LOG('Indicator Data'!N164))/(AZ$195-AZ$194)*10))),1))</f>
        <v>0</v>
      </c>
      <c r="BA161" s="36">
        <f>IF(AZ161="x","x",'Indicator Data'!N164/'Indicator Data'!$CC164)</f>
        <v>0</v>
      </c>
      <c r="BB161" s="35">
        <f t="shared" si="258"/>
        <v>0</v>
      </c>
      <c r="BC161" s="35">
        <f t="shared" si="259"/>
        <v>0</v>
      </c>
      <c r="BD161" s="35">
        <f>IF('Indicator Data'!O164="No data","x",ROUND(IF('Indicator Data'!O164=0,0,IF(LOG('Indicator Data'!O164)&gt;BD$195,10,IF(LOG('Indicator Data'!O164)&lt;BD$194,0,10-(BD$195-LOG('Indicator Data'!O164))/(BD$195-BD$194)*10))),1))</f>
        <v>0</v>
      </c>
      <c r="BE161" s="36">
        <f>IF(BD161="x","x",'Indicator Data'!O164/'Indicator Data'!$CC164)</f>
        <v>0</v>
      </c>
      <c r="BF161" s="35">
        <f t="shared" si="260"/>
        <v>0</v>
      </c>
      <c r="BG161" s="35">
        <f t="shared" si="261"/>
        <v>0</v>
      </c>
      <c r="BH161" s="35">
        <f>IF('Indicator Data'!P164="No data","x",ROUND(IF('Indicator Data'!P164=0,0,IF(LOG('Indicator Data'!P164)&gt;BH$195,10,IF(LOG('Indicator Data'!P164)&lt;BH$194,0,10-(BH$195-LOG('Indicator Data'!P164))/(BH$195-BH$194)*10))),1))</f>
        <v>5.4</v>
      </c>
      <c r="BI161" s="36">
        <f>IF(BH161="x","x",'Indicator Data'!P164/'Indicator Data'!$CC164)</f>
        <v>3.185188003626266E-4</v>
      </c>
      <c r="BJ161" s="35">
        <f t="shared" si="262"/>
        <v>0</v>
      </c>
      <c r="BK161" s="35">
        <f t="shared" si="263"/>
        <v>3.1</v>
      </c>
      <c r="BL161" s="35">
        <f t="shared" si="264"/>
        <v>4.5999999999999996</v>
      </c>
      <c r="BM161" s="35">
        <f>ROUND(IF('Indicator Data'!Q164=0,0,IF(LOG('Indicator Data'!Q164)&gt;BM$195,10,IF(LOG('Indicator Data'!Q164)&lt;BM$194,0,10-(BM$195-LOG('Indicator Data'!Q164))/(BM$195-BM$194)*10))),1)</f>
        <v>8.9</v>
      </c>
      <c r="BN161" s="35">
        <f>ROUND(IF('Indicator Data'!R164=0,0,IF(LOG('Indicator Data'!R164)&gt;BN$195,10,IF(LOG('Indicator Data'!R164)&lt;BN$194,0,10-(BN$195-LOG('Indicator Data'!R164))/(BN$195-BN$194)*10))),1)</f>
        <v>7.3</v>
      </c>
      <c r="BO161" s="35">
        <f t="shared" si="265"/>
        <v>7.833333333333333</v>
      </c>
      <c r="BP161" s="36">
        <f>'Indicator Data'!Q164/'Indicator Data'!$CC164</f>
        <v>0.31723360719154015</v>
      </c>
      <c r="BQ161" s="36">
        <f>'Indicator Data'!R164/'Indicator Data'!$CC164</f>
        <v>4.371896215004647E-3</v>
      </c>
      <c r="BR161" s="35">
        <f t="shared" si="240"/>
        <v>3.2</v>
      </c>
      <c r="BS161" s="35">
        <f t="shared" si="241"/>
        <v>0.1</v>
      </c>
      <c r="BT161" s="35">
        <f t="shared" si="242"/>
        <v>1.1333333333333335</v>
      </c>
      <c r="BU161" s="35">
        <f t="shared" si="266"/>
        <v>5.4</v>
      </c>
      <c r="BV161" s="35">
        <f>ROUND(IF('Indicator Data'!S164=0,0,IF(LOG('Indicator Data'!S164)&gt;BV$195,10,IF(LOG('Indicator Data'!S164)&lt;BV$194,0,10-(BV$195-LOG('Indicator Data'!S164))/(BV$195-BV$194)*10))),1)</f>
        <v>8.6</v>
      </c>
      <c r="BW161" s="35">
        <f>ROUND(IF('Indicator Data'!T164=0,0,IF(LOG('Indicator Data'!T164)&gt;BW$195,10,IF(LOG('Indicator Data'!T164)&lt;BW$194,0,10-(BW$195-LOG('Indicator Data'!T164))/(BW$195-BW$194)*10))),1)</f>
        <v>8.3000000000000007</v>
      </c>
      <c r="BX161" s="35">
        <f t="shared" si="267"/>
        <v>8.4</v>
      </c>
      <c r="BY161" s="36">
        <f>'Indicator Data'!S164/'Indicator Data'!$CC164</f>
        <v>0.20308892641479104</v>
      </c>
      <c r="BZ161" s="36">
        <f>'Indicator Data'!T164/'Indicator Data'!$CC164</f>
        <v>0.11249358470155886</v>
      </c>
      <c r="CA161" s="35">
        <f t="shared" si="243"/>
        <v>3.4</v>
      </c>
      <c r="CB161" s="35">
        <f t="shared" si="244"/>
        <v>1.1000000000000001</v>
      </c>
      <c r="CC161" s="35">
        <f t="shared" si="268"/>
        <v>1.8666666666666665</v>
      </c>
      <c r="CD161" s="35">
        <f t="shared" si="269"/>
        <v>6.1</v>
      </c>
      <c r="CE161" s="35">
        <f t="shared" si="270"/>
        <v>5.8</v>
      </c>
      <c r="CF161" s="35">
        <f>ROUND(IF('Indicator Data'!U164=0,0,IF(LOG('Indicator Data'!U164)&gt;CF$195,10,IF(LOG('Indicator Data'!U164)&lt;CF$194,0,10-(CF$195-LOG('Indicator Data'!U164))/(CF$195-CF$194)*10))),1)</f>
        <v>7.2</v>
      </c>
      <c r="CG161" s="36">
        <f>'Indicator Data'!U164/'Indicator Data'!$CC164</f>
        <v>1.8783696654879903E-2</v>
      </c>
      <c r="CH161" s="35">
        <f t="shared" si="245"/>
        <v>0.2</v>
      </c>
      <c r="CI161" s="35">
        <f t="shared" si="271"/>
        <v>4.5999999999999996</v>
      </c>
      <c r="CJ161" s="35">
        <f>ROUND(IF('Indicator Data'!V164=0,0,IF(LOG('Indicator Data'!V164)&gt;CJ$195,10,IF(LOG('Indicator Data'!V164)&lt;CJ$194,0,10-(CJ$195-LOG('Indicator Data'!V164))/(CJ$195-CJ$194)*10))),1)</f>
        <v>9.1</v>
      </c>
      <c r="CK161" s="36">
        <f>IF('Indicator Data'!V164/'Indicator Data'!$CC164&gt;1,1,'Indicator Data'!V164/'Indicator Data'!$CC164)</f>
        <v>0.44175777445934056</v>
      </c>
      <c r="CL161" s="35">
        <f t="shared" si="246"/>
        <v>4.4000000000000004</v>
      </c>
      <c r="CM161" s="35">
        <f t="shared" si="272"/>
        <v>7.4</v>
      </c>
      <c r="CN161" s="35">
        <f>ROUND(IF('Indicator Data'!W164=0,0,IF(LOG('Indicator Data'!W164)&gt;CN$195,10,IF(LOG('Indicator Data'!W164)&lt;CN$194,0,10-(CN$195-LOG('Indicator Data'!W164))/(CN$195-CN$194)*10))),1)</f>
        <v>7.2</v>
      </c>
      <c r="CO161" s="36">
        <f>'Indicator Data'!W164/'Indicator Data'!$CC164</f>
        <v>2.1047567230043775E-2</v>
      </c>
      <c r="CP161" s="35">
        <f t="shared" si="247"/>
        <v>0.2</v>
      </c>
      <c r="CQ161" s="35">
        <f t="shared" si="273"/>
        <v>4.5999999999999996</v>
      </c>
      <c r="CR161" s="35">
        <f t="shared" si="248"/>
        <v>5.7</v>
      </c>
      <c r="CS161" s="35">
        <f>IF('Indicator Data'!BS164="No data","x",ROUND(IF('Indicator Data'!BS164&gt;CS$195,0,IF('Indicator Data'!BS164&lt;CS$194,10,(CS$195-'Indicator Data'!BS164)/(CS$195-CS$194)*10)),1))</f>
        <v>2.7</v>
      </c>
      <c r="CT161" s="35">
        <f>IF('Indicator Data'!BT164="No data","x",ROUND(IF('Indicator Data'!BT164&gt;CT$195,0,IF('Indicator Data'!BT164&lt;CT$194,10,(CT$195-'Indicator Data'!BT164)/(CT$195-CT$194)*10)),1))</f>
        <v>1.2</v>
      </c>
      <c r="CU161" s="35">
        <f>IF('Indicator Data'!AC164="No data","x",ROUND(IF('Indicator Data'!AC164&gt;CU$195,0,IF('Indicator Data'!AC164&lt;CU$194,10,(CU$195-'Indicator Data'!AC164)/(CU$195-CU$194)*10)),1))</f>
        <v>5.6</v>
      </c>
      <c r="CV161" s="35">
        <f t="shared" si="249"/>
        <v>3.2</v>
      </c>
      <c r="CW161" s="35">
        <f>IF('Indicator Data'!X164="No data","x",ROUND(IF(LOG('Indicator Data'!X164)&gt;CW$195,10,IF(LOG('Indicator Data'!X164)&lt;CW$194,0,10-(CW$195-LOG('Indicator Data'!X164))/(CW$195-CW$194)*10)),1))</f>
        <v>5.6</v>
      </c>
      <c r="CX161" s="35">
        <f>IF('Indicator Data'!Y164="No data","x",ROUND(IF('Indicator Data'!Y164&gt;CX$195,10,IF('Indicator Data'!Y164&lt;CX$194,0,10-(CX$195-'Indicator Data'!Y164)/(CX$195-CX$194)*10)),1))</f>
        <v>4.0999999999999996</v>
      </c>
      <c r="CY161" s="35">
        <f>IF('Indicator Data'!Z164="No data","x",ROUND(IF('Indicator Data'!Z164&gt;CY$195,10,IF('Indicator Data'!Z164&lt;CY$194,0,10-(CY$195-'Indicator Data'!Z164)/(CY$195-CY$194)*10)),1))</f>
        <v>6.7</v>
      </c>
      <c r="CZ161" s="35">
        <f>IF('Indicator Data'!AA164="No data","x",ROUND(IF('Indicator Data'!AA164&gt;CZ$195,10,IF('Indicator Data'!AA164&lt;CZ$194,0,10-(CZ$195-'Indicator Data'!AA164)/(CZ$195-CZ$194)*10)),1))</f>
        <v>3.4</v>
      </c>
      <c r="DA161" s="35">
        <f t="shared" si="274"/>
        <v>5</v>
      </c>
      <c r="DB161" s="35">
        <f t="shared" si="275"/>
        <v>4.4000000000000004</v>
      </c>
      <c r="DC161" s="35">
        <f>IF('Indicator Data'!AF164="No data","x",ROUND(IF('Indicator Data'!AF164&gt;DC$195,10,IF('Indicator Data'!AF164&lt;DC$194,0,10-(DC$195-'Indicator Data'!AF164)/(DC$195-DC$194)*10)),1))</f>
        <v>2.8</v>
      </c>
      <c r="DD161" s="35">
        <f>IF('Indicator Data'!AG164="No data","x",ROUND(IF('Indicator Data'!AG164&gt;DD$195,10,IF('Indicator Data'!AG164&lt;DD$194,0,10-(DD$195-'Indicator Data'!AG164)/(DD$195-DD$194)*10)),1))</f>
        <v>3.1</v>
      </c>
      <c r="DE161" s="35">
        <f t="shared" si="276"/>
        <v>4.3</v>
      </c>
      <c r="DF161" s="35">
        <f>IF('Indicator Data'!AB164="No data","x",ROUND(IF('Indicator Data'!AB164&gt;DF$195,10,IF('Indicator Data'!AB164&lt;DF$194,0,10-(DF$195-'Indicator Data'!AB164)/(DF$195-DF$194)*10)),1))</f>
        <v>0.5</v>
      </c>
      <c r="DG161" s="35">
        <f t="shared" si="277"/>
        <v>2.5</v>
      </c>
      <c r="DH161" s="144">
        <f>IF('Indicator Data'!AD164="No data","x",'Indicator Data'!AD164/'Indicator Data'!$CB164)</f>
        <v>7.5048024159697345E-5</v>
      </c>
      <c r="DI161" s="35">
        <f t="shared" si="278"/>
        <v>9.1999999999999993</v>
      </c>
      <c r="DJ161" s="35">
        <f>IF('Indicator Data'!AE164="No data","x",ROUND(IF('Indicator Data'!AE164&gt;DJ$195,0,IF('Indicator Data'!AE164&lt;DJ$194,10,(DJ$195-'Indicator Data'!AE164)/(DJ$195-DJ$194)*10)),1))</f>
        <v>0</v>
      </c>
      <c r="DK161" s="35">
        <f t="shared" si="279"/>
        <v>4.5999999999999996</v>
      </c>
      <c r="DL161" s="35">
        <f t="shared" si="280"/>
        <v>3.8</v>
      </c>
      <c r="DM161" s="37">
        <f t="shared" si="250"/>
        <v>4.7</v>
      </c>
      <c r="DN161" s="38">
        <f t="shared" si="251"/>
        <v>4.9000000000000004</v>
      </c>
      <c r="DO161" s="35">
        <f>ROUND(IF('Indicator Data'!AH164=0,0,IF('Indicator Data'!AH164&gt;DO$195,10,IF('Indicator Data'!AH164&lt;DO$194,0,10-(DO$195-'Indicator Data'!AH164)/(DO$195-DO$194)*10))),1)</f>
        <v>8.6</v>
      </c>
      <c r="DP161" s="35">
        <f>ROUND(IF('Indicator Data'!AI164=0,0,IF(LOG('Indicator Data'!AI164)&gt;LOG(DP$195),10,IF(LOG('Indicator Data'!AI164)&lt;LOG(DP$194),0,10-(LOG(DP$195)-LOG('Indicator Data'!AI164))/(LOG(DP$195)-LOG(DP$194))*10))),1)</f>
        <v>8.5</v>
      </c>
      <c r="DQ161" s="37">
        <f t="shared" si="252"/>
        <v>8.6</v>
      </c>
      <c r="DR161" s="35">
        <f>'Indicator Data'!AJ164</f>
        <v>0</v>
      </c>
      <c r="DS161" s="35">
        <f>'Indicator Data'!AK164</f>
        <v>0</v>
      </c>
      <c r="DT161" s="37">
        <f t="shared" si="253"/>
        <v>0</v>
      </c>
      <c r="DU161" s="38">
        <f t="shared" si="254"/>
        <v>6</v>
      </c>
      <c r="DV161" s="13"/>
      <c r="DW161" s="83"/>
      <c r="DX161" s="2"/>
    </row>
    <row r="162" spans="1:128" x14ac:dyDescent="0.3">
      <c r="A162" s="99" t="str">
        <f>'Indicator Data'!A165</f>
        <v>South Sudan</v>
      </c>
      <c r="B162" s="39" t="str">
        <f>'Indicator Data'!B165</f>
        <v>SSD</v>
      </c>
      <c r="C162" s="35">
        <f>ROUND(IF('Indicator Data'!C165=0,0.1,IF(LOG('Indicator Data'!C165)&gt;C$195,10,IF(LOG('Indicator Data'!C165)&lt;C$194,0,10-(C$195-LOG('Indicator Data'!C165))/(C$195-C$194)*10))),1)</f>
        <v>6.8</v>
      </c>
      <c r="D162" s="35">
        <f>ROUND(IF('Indicator Data'!D165=0,0.1,IF(LOG('Indicator Data'!D165)&gt;D$195,10,IF(LOG('Indicator Data'!D165)&lt;D$194,0,10-(D$195-LOG('Indicator Data'!D165))/(D$195-D$194)*10))),1)</f>
        <v>0.1</v>
      </c>
      <c r="E162" s="35">
        <f t="shared" si="214"/>
        <v>4.2</v>
      </c>
      <c r="F162" s="35">
        <f>IF('Indicator Data'!E165="No data",0.1,(ROUND(IF('Indicator Data'!E165=0,0,IF(LOG('Indicator Data'!E165)&gt;F$195,10,IF(LOG('Indicator Data'!E165)&lt;F$194,0,10-(F$195-LOG('Indicator Data'!E165))/(F$195-F$194)*10))),1)))</f>
        <v>7.7</v>
      </c>
      <c r="G162" s="35">
        <f>ROUND(IF('Indicator Data'!F165=0,0,IF(LOG('Indicator Data'!F165)&gt;G$195,10,IF(LOG('Indicator Data'!F165)&lt;G$194,0,10-(G$195-LOG('Indicator Data'!F165))/(G$195-G$194)*10))),1)</f>
        <v>0</v>
      </c>
      <c r="H162" s="35">
        <f>ROUND(IF('Indicator Data'!G165=0,0,IF(LOG('Indicator Data'!G165)&gt;H$195,10,IF(LOG('Indicator Data'!G165)&lt;H$194,0,10-(H$195-LOG('Indicator Data'!G165))/(H$195-H$194)*10))),1)</f>
        <v>0</v>
      </c>
      <c r="I162" s="35">
        <f>ROUND(IF('Indicator Data'!H165=0,0,IF(LOG('Indicator Data'!H165)&gt;I$195,10,IF(LOG('Indicator Data'!H165)&lt;I$194,0,10-(I$195-LOG('Indicator Data'!H165))/(I$195-I$194)*10))),1)</f>
        <v>0</v>
      </c>
      <c r="J162" s="35">
        <f t="shared" si="215"/>
        <v>0</v>
      </c>
      <c r="K162" s="35">
        <f>ROUND(IF('Indicator Data'!I165=0,0,IF(LOG('Indicator Data'!I165)&gt;K$195,10,IF(LOG('Indicator Data'!I165)&lt;K$194,0,10-(K$195-LOG('Indicator Data'!I165))/(K$195-K$194)*10))),1)</f>
        <v>0</v>
      </c>
      <c r="L162" s="35">
        <f t="shared" si="216"/>
        <v>0</v>
      </c>
      <c r="M162" s="35">
        <f>ROUND(IF('Indicator Data'!J165=0,0,IF(LOG('Indicator Data'!J165)&gt;M$195,10,IF(LOG('Indicator Data'!J165)&lt;M$194,0,10-(M$195-LOG('Indicator Data'!J165))/(M$195-M$194)*10))),1)</f>
        <v>10</v>
      </c>
      <c r="N162" s="36">
        <f>'Indicator Data'!C165/'Indicator Data'!$CC165</f>
        <v>4.369839242036613E-4</v>
      </c>
      <c r="O162" s="36">
        <f>'Indicator Data'!D165/'Indicator Data'!$CC165</f>
        <v>0</v>
      </c>
      <c r="P162" s="36">
        <f>IF(F162=0.1,"x",'Indicator Data'!E165/'Indicator Data'!$CC165)</f>
        <v>9.6271470403398313E-3</v>
      </c>
      <c r="Q162" s="36">
        <f>'Indicator Data'!F165/'Indicator Data'!$CC165</f>
        <v>0</v>
      </c>
      <c r="R162" s="36">
        <f>'Indicator Data'!G165/'Indicator Data'!$CC165</f>
        <v>0</v>
      </c>
      <c r="S162" s="36">
        <f>'Indicator Data'!H165/'Indicator Data'!$CC165</f>
        <v>0</v>
      </c>
      <c r="T162" s="36">
        <f>'Indicator Data'!I165/'Indicator Data'!$CC165</f>
        <v>0</v>
      </c>
      <c r="U162" s="36">
        <f>'Indicator Data'!J165/'Indicator Data'!$CC165</f>
        <v>1.839328449622965E-2</v>
      </c>
      <c r="V162" s="35">
        <f t="shared" si="217"/>
        <v>2.2000000000000002</v>
      </c>
      <c r="W162" s="35">
        <f t="shared" si="218"/>
        <v>0</v>
      </c>
      <c r="X162" s="35">
        <f t="shared" si="219"/>
        <v>1.2</v>
      </c>
      <c r="Y162" s="35">
        <f t="shared" si="220"/>
        <v>6.4</v>
      </c>
      <c r="Z162" s="35">
        <f t="shared" si="221"/>
        <v>0</v>
      </c>
      <c r="AA162" s="35">
        <f t="shared" si="222"/>
        <v>0</v>
      </c>
      <c r="AB162" s="35">
        <f t="shared" si="223"/>
        <v>0</v>
      </c>
      <c r="AC162" s="35">
        <f t="shared" si="224"/>
        <v>0</v>
      </c>
      <c r="AD162" s="35">
        <f t="shared" si="225"/>
        <v>0</v>
      </c>
      <c r="AE162" s="35">
        <f t="shared" si="226"/>
        <v>0</v>
      </c>
      <c r="AF162" s="35">
        <f t="shared" si="227"/>
        <v>6.1</v>
      </c>
      <c r="AG162" s="35">
        <f>ROUND(IF('Indicator Data'!K165=0,0,IF('Indicator Data'!K165&gt;AG$195,10,IF('Indicator Data'!K165&lt;AG$194,0,10-(AG$195-'Indicator Data'!K165)/(AG$195-AG$194)*10))),1)</f>
        <v>1.9</v>
      </c>
      <c r="AH162" s="35">
        <f t="shared" si="228"/>
        <v>4.5</v>
      </c>
      <c r="AI162" s="35">
        <f t="shared" si="229"/>
        <v>0.1</v>
      </c>
      <c r="AJ162" s="35">
        <f t="shared" si="230"/>
        <v>0</v>
      </c>
      <c r="AK162" s="35">
        <f t="shared" si="231"/>
        <v>0</v>
      </c>
      <c r="AL162" s="35">
        <f t="shared" si="232"/>
        <v>0</v>
      </c>
      <c r="AM162" s="35">
        <f t="shared" si="233"/>
        <v>0</v>
      </c>
      <c r="AN162" s="35">
        <f t="shared" si="234"/>
        <v>8.8000000000000007</v>
      </c>
      <c r="AO162" s="143">
        <f t="shared" si="235"/>
        <v>2.8</v>
      </c>
      <c r="AP162" s="143">
        <f t="shared" si="255"/>
        <v>7.1</v>
      </c>
      <c r="AQ162" s="143">
        <f t="shared" si="236"/>
        <v>0</v>
      </c>
      <c r="AR162" s="143">
        <f t="shared" si="237"/>
        <v>0</v>
      </c>
      <c r="AS162" s="35">
        <f t="shared" si="238"/>
        <v>5.4</v>
      </c>
      <c r="AT162" s="35">
        <f>IF('Indicator Data'!L165="No data","x",IF('Indicator Data'!CD165&lt;1000,"x",ROUND((IF('Indicator Data'!L165&gt;AT$195,10,IF('Indicator Data'!L165&lt;AT$194,0,10-(AT$195-'Indicator Data'!L165)/(AT$195-AT$194)*10))),1)))</f>
        <v>0.9</v>
      </c>
      <c r="AU162" s="143">
        <f t="shared" si="239"/>
        <v>3.2</v>
      </c>
      <c r="AV162" s="35">
        <f>IF('Indicator Data'!M165="No data","x",ROUND(IF('Indicator Data'!M165=0,0,IF(LOG('Indicator Data'!M165)&gt;AV$195,10,IF(LOG('Indicator Data'!M165)&lt;AV$194,0,10-(AV$195-LOG('Indicator Data'!M165))/(AV$195-AV$194)*10))),1))</f>
        <v>8.1</v>
      </c>
      <c r="AW162" s="36">
        <f>IF(AV162="x","x",'Indicator Data'!M165/'Indicator Data'!$CC165)</f>
        <v>0.41260914890416395</v>
      </c>
      <c r="AX162" s="35">
        <f t="shared" si="256"/>
        <v>4.5999999999999996</v>
      </c>
      <c r="AY162" s="35">
        <f t="shared" si="257"/>
        <v>6.7</v>
      </c>
      <c r="AZ162" s="35">
        <f>IF('Indicator Data'!N165="No data","x",ROUND(IF('Indicator Data'!N165=0,0,IF(LOG('Indicator Data'!N165)&gt;AZ$195,10,IF(LOG('Indicator Data'!N165)&lt;AZ$194,0,10-(AZ$195-LOG('Indicator Data'!N165))/(AZ$195-AZ$194)*10))),1))</f>
        <v>7.3</v>
      </c>
      <c r="BA162" s="36">
        <f>IF(AZ162="x","x",'Indicator Data'!N165/'Indicator Data'!$CC165)</f>
        <v>1.9078085812103188E-2</v>
      </c>
      <c r="BB162" s="35">
        <f t="shared" si="258"/>
        <v>3.8</v>
      </c>
      <c r="BC162" s="35">
        <f t="shared" si="259"/>
        <v>5.8</v>
      </c>
      <c r="BD162" s="35">
        <f>IF('Indicator Data'!O165="No data","x",ROUND(IF('Indicator Data'!O165=0,0,IF(LOG('Indicator Data'!O165)&gt;BD$195,10,IF(LOG('Indicator Data'!O165)&lt;BD$194,0,10-(BD$195-LOG('Indicator Data'!O165))/(BD$195-BD$194)*10))),1))</f>
        <v>0</v>
      </c>
      <c r="BE162" s="36">
        <f>IF(BD162="x","x",'Indicator Data'!O165/'Indicator Data'!$CC165)</f>
        <v>0</v>
      </c>
      <c r="BF162" s="35">
        <f t="shared" si="260"/>
        <v>0</v>
      </c>
      <c r="BG162" s="35">
        <f t="shared" si="261"/>
        <v>0</v>
      </c>
      <c r="BH162" s="35">
        <f>IF('Indicator Data'!P165="No data","x",ROUND(IF('Indicator Data'!P165=0,0,IF(LOG('Indicator Data'!P165)&gt;BH$195,10,IF(LOG('Indicator Data'!P165)&lt;BH$194,0,10-(BH$195-LOG('Indicator Data'!P165))/(BH$195-BH$194)*10))),1))</f>
        <v>7.9</v>
      </c>
      <c r="BI162" s="36">
        <f>IF(BH162="x","x",'Indicator Data'!P165/'Indicator Data'!$CC165)</f>
        <v>4.1874417726000902E-2</v>
      </c>
      <c r="BJ162" s="35">
        <f t="shared" si="262"/>
        <v>4.2</v>
      </c>
      <c r="BK162" s="35">
        <f t="shared" si="263"/>
        <v>6.4</v>
      </c>
      <c r="BL162" s="35">
        <f t="shared" si="264"/>
        <v>5.2</v>
      </c>
      <c r="BM162" s="35">
        <f>ROUND(IF('Indicator Data'!Q165=0,0,IF(LOG('Indicator Data'!Q165)&gt;BM$195,10,IF(LOG('Indicator Data'!Q165)&lt;BM$194,0,10-(BM$195-LOG('Indicator Data'!Q165))/(BM$195-BM$194)*10))),1)</f>
        <v>8.1</v>
      </c>
      <c r="BN162" s="35">
        <f>ROUND(IF('Indicator Data'!R165=0,0,IF(LOG('Indicator Data'!R165)&gt;BN$195,10,IF(LOG('Indicator Data'!R165)&lt;BN$194,0,10-(BN$195-LOG('Indicator Data'!R165))/(BN$195-BN$194)*10))),1)</f>
        <v>9.8000000000000007</v>
      </c>
      <c r="BO162" s="35">
        <f t="shared" si="265"/>
        <v>9.2333333333333325</v>
      </c>
      <c r="BP162" s="36">
        <f>'Indicator Data'!Q165/'Indicator Data'!$CC165</f>
        <v>0.39433383443843739</v>
      </c>
      <c r="BQ162" s="36">
        <f>'Indicator Data'!R165/'Indicator Data'!$CC165</f>
        <v>0.60402765943714987</v>
      </c>
      <c r="BR162" s="35">
        <f t="shared" si="240"/>
        <v>3.9</v>
      </c>
      <c r="BS162" s="35">
        <f t="shared" si="241"/>
        <v>7.6</v>
      </c>
      <c r="BT162" s="35">
        <f t="shared" si="242"/>
        <v>6.3666666666666671</v>
      </c>
      <c r="BU162" s="35">
        <f t="shared" si="266"/>
        <v>8.1</v>
      </c>
      <c r="BV162" s="35">
        <f>ROUND(IF('Indicator Data'!S165=0,0,IF(LOG('Indicator Data'!S165)&gt;BV$195,10,IF(LOG('Indicator Data'!S165)&lt;BV$194,0,10-(BV$195-LOG('Indicator Data'!S165))/(BV$195-BV$194)*10))),1)</f>
        <v>4.7</v>
      </c>
      <c r="BW162" s="35">
        <f>ROUND(IF('Indicator Data'!T165=0,0,IF(LOG('Indicator Data'!T165)&gt;BW$195,10,IF(LOG('Indicator Data'!T165)&lt;BW$194,0,10-(BW$195-LOG('Indicator Data'!T165))/(BW$195-BW$194)*10))),1)</f>
        <v>8.6999999999999993</v>
      </c>
      <c r="BX162" s="35">
        <f t="shared" si="267"/>
        <v>7.3666666666666663</v>
      </c>
      <c r="BY162" s="36">
        <f>'Indicator Data'!S165/'Indicator Data'!$CC165</f>
        <v>1.7009269575205858E-3</v>
      </c>
      <c r="BZ162" s="36">
        <f>'Indicator Data'!T165/'Indicator Data'!$CC165</f>
        <v>0.9966605669180667</v>
      </c>
      <c r="CA162" s="35">
        <f t="shared" si="243"/>
        <v>0</v>
      </c>
      <c r="CB162" s="35">
        <f t="shared" si="244"/>
        <v>10</v>
      </c>
      <c r="CC162" s="35">
        <f t="shared" si="268"/>
        <v>6.666666666666667</v>
      </c>
      <c r="CD162" s="35">
        <f t="shared" si="269"/>
        <v>7</v>
      </c>
      <c r="CE162" s="35">
        <f t="shared" si="270"/>
        <v>7.6</v>
      </c>
      <c r="CF162" s="35">
        <f>ROUND(IF('Indicator Data'!U165=0,0,IF(LOG('Indicator Data'!U165)&gt;CF$195,10,IF(LOG('Indicator Data'!U165)&lt;CF$194,0,10-(CF$195-LOG('Indicator Data'!U165))/(CF$195-CF$194)*10))),1)</f>
        <v>7.7</v>
      </c>
      <c r="CG162" s="36">
        <f>'Indicator Data'!U165/'Indicator Data'!$CC165</f>
        <v>0.18625806174023415</v>
      </c>
      <c r="CH162" s="35">
        <f t="shared" si="245"/>
        <v>2.1</v>
      </c>
      <c r="CI162" s="35">
        <f t="shared" si="271"/>
        <v>5.6</v>
      </c>
      <c r="CJ162" s="35">
        <f>ROUND(IF('Indicator Data'!V165=0,0,IF(LOG('Indicator Data'!V165)&gt;CJ$195,10,IF(LOG('Indicator Data'!V165)&lt;CJ$194,0,10-(CJ$195-LOG('Indicator Data'!V165))/(CJ$195-CJ$194)*10))),1)</f>
        <v>8.6999999999999993</v>
      </c>
      <c r="CK162" s="36">
        <f>IF('Indicator Data'!V165/'Indicator Data'!$CC165&gt;1,1,'Indicator Data'!V165/'Indicator Data'!$CC165)</f>
        <v>0.99734110812787702</v>
      </c>
      <c r="CL162" s="35">
        <f t="shared" si="246"/>
        <v>10</v>
      </c>
      <c r="CM162" s="35">
        <f t="shared" si="272"/>
        <v>9.5</v>
      </c>
      <c r="CN162" s="35">
        <f>ROUND(IF('Indicator Data'!W165=0,0,IF(LOG('Indicator Data'!W165)&gt;CN$195,10,IF(LOG('Indicator Data'!W165)&lt;CN$194,0,10-(CN$195-LOG('Indicator Data'!W165))/(CN$195-CN$194)*10))),1)</f>
        <v>8.4</v>
      </c>
      <c r="CO162" s="36">
        <f>'Indicator Data'!W165/'Indicator Data'!$CC165</f>
        <v>0.66210453017647986</v>
      </c>
      <c r="CP162" s="35">
        <f t="shared" si="247"/>
        <v>6.6</v>
      </c>
      <c r="CQ162" s="35">
        <f t="shared" si="273"/>
        <v>7.6</v>
      </c>
      <c r="CR162" s="35">
        <f t="shared" si="248"/>
        <v>7.9</v>
      </c>
      <c r="CS162" s="35">
        <f>IF('Indicator Data'!BS165="No data","x",ROUND(IF('Indicator Data'!BS165&gt;CS$195,0,IF('Indicator Data'!BS165&lt;CS$194,10,(CS$195-'Indicator Data'!BS165)/(CS$195-CS$194)*10)),1))</f>
        <v>9.9</v>
      </c>
      <c r="CT162" s="35">
        <f>IF('Indicator Data'!BT165="No data","x",ROUND(IF('Indicator Data'!BT165&gt;CT$195,0,IF('Indicator Data'!BT165&lt;CT$194,10,(CT$195-'Indicator Data'!BT165)/(CT$195-CT$194)*10)),1))</f>
        <v>9.9</v>
      </c>
      <c r="CU162" s="35" t="str">
        <f>IF('Indicator Data'!AC165="No data","x",ROUND(IF('Indicator Data'!AC165&gt;CU$195,0,IF('Indicator Data'!AC165&lt;CU$194,10,(CU$195-'Indicator Data'!AC165)/(CU$195-CU$194)*10)),1))</f>
        <v>x</v>
      </c>
      <c r="CV162" s="35">
        <f t="shared" si="249"/>
        <v>9.9</v>
      </c>
      <c r="CW162" s="35">
        <f>IF('Indicator Data'!X165="No data","x",ROUND(IF(LOG('Indicator Data'!X165)&gt;CW$195,10,IF(LOG('Indicator Data'!X165)&lt;CW$194,0,10-(CW$195-LOG('Indicator Data'!X165))/(CW$195-CW$194)*10)),1))</f>
        <v>4.0999999999999996</v>
      </c>
      <c r="CX162" s="35">
        <f>IF('Indicator Data'!Y165="No data","x",ROUND(IF('Indicator Data'!Y165&gt;CX$195,10,IF('Indicator Data'!Y165&lt;CX$194,0,10-(CX$195-'Indicator Data'!Y165)/(CX$195-CX$194)*10)),1))</f>
        <v>4.4000000000000004</v>
      </c>
      <c r="CY162" s="35">
        <f>IF('Indicator Data'!Z165="No data","x",ROUND(IF('Indicator Data'!Z165&gt;CY$195,10,IF('Indicator Data'!Z165&lt;CY$194,0,10-(CY$195-'Indicator Data'!Z165)/(CY$195-CY$194)*10)),1))</f>
        <v>2</v>
      </c>
      <c r="CZ162" s="35">
        <f>IF('Indicator Data'!AA165="No data","x",ROUND(IF('Indicator Data'!AA165&gt;CZ$195,10,IF('Indicator Data'!AA165&lt;CZ$194,0,10-(CZ$195-'Indicator Data'!AA165)/(CZ$195-CZ$194)*10)),1))</f>
        <v>9.9</v>
      </c>
      <c r="DA162" s="35">
        <f t="shared" si="274"/>
        <v>5.0999999999999996</v>
      </c>
      <c r="DB162" s="35">
        <f t="shared" si="275"/>
        <v>6.7</v>
      </c>
      <c r="DC162" s="35">
        <f>IF('Indicator Data'!AF165="No data","x",ROUND(IF('Indicator Data'!AF165&gt;DC$195,10,IF('Indicator Data'!AF165&lt;DC$194,0,10-(DC$195-'Indicator Data'!AF165)/(DC$195-DC$194)*10)),1))</f>
        <v>10</v>
      </c>
      <c r="DD162" s="35">
        <f>IF('Indicator Data'!AG165="No data","x",ROUND(IF('Indicator Data'!AG165&gt;DD$195,10,IF('Indicator Data'!AG165&lt;DD$194,0,10-(DD$195-'Indicator Data'!AG165)/(DD$195-DD$194)*10)),1))</f>
        <v>6.8</v>
      </c>
      <c r="DE162" s="35">
        <f t="shared" si="276"/>
        <v>6.2</v>
      </c>
      <c r="DF162" s="35">
        <f>IF('Indicator Data'!AB165="No data","x",ROUND(IF('Indicator Data'!AB165&gt;DF$195,10,IF('Indicator Data'!AB165&lt;DF$194,0,10-(DF$195-'Indicator Data'!AB165)/(DF$195-DF$194)*10)),1))</f>
        <v>10</v>
      </c>
      <c r="DG162" s="35">
        <f t="shared" si="277"/>
        <v>9.9</v>
      </c>
      <c r="DH162" s="144">
        <f>IF('Indicator Data'!AD165="No data","x",'Indicator Data'!AD165/'Indicator Data'!$CB165)</f>
        <v>2.5657222896855912E-4</v>
      </c>
      <c r="DI162" s="35">
        <f t="shared" si="278"/>
        <v>7.4</v>
      </c>
      <c r="DJ162" s="35">
        <f>IF('Indicator Data'!AE165="No data","x",ROUND(IF('Indicator Data'!AE165&gt;DJ$195,0,IF('Indicator Data'!AE165&lt;DJ$194,10,(DJ$195-'Indicator Data'!AE165)/(DJ$195-DJ$194)*10)),1))</f>
        <v>8</v>
      </c>
      <c r="DK162" s="35">
        <f t="shared" si="279"/>
        <v>7.7</v>
      </c>
      <c r="DL162" s="35">
        <f t="shared" si="280"/>
        <v>7.9</v>
      </c>
      <c r="DM162" s="37">
        <f t="shared" si="250"/>
        <v>7.1</v>
      </c>
      <c r="DN162" s="38">
        <f t="shared" si="251"/>
        <v>4</v>
      </c>
      <c r="DO162" s="35">
        <f>ROUND(IF('Indicator Data'!AH165=0,0,IF('Indicator Data'!AH165&gt;DO$195,10,IF('Indicator Data'!AH165&lt;DO$194,0,10-(DO$195-'Indicator Data'!AH165)/(DO$195-DO$194)*10))),1)</f>
        <v>10</v>
      </c>
      <c r="DP162" s="35">
        <f>ROUND(IF('Indicator Data'!AI165=0,0,IF(LOG('Indicator Data'!AI165)&gt;LOG(DP$195),10,IF(LOG('Indicator Data'!AI165)&lt;LOG(DP$194),0,10-(LOG(DP$195)-LOG('Indicator Data'!AI165))/(LOG(DP$195)-LOG(DP$194))*10))),1)</f>
        <v>10</v>
      </c>
      <c r="DQ162" s="37">
        <f t="shared" si="252"/>
        <v>10</v>
      </c>
      <c r="DR162" s="35">
        <f>'Indicator Data'!AJ165</f>
        <v>4</v>
      </c>
      <c r="DS162" s="35">
        <f>'Indicator Data'!AK165</f>
        <v>5</v>
      </c>
      <c r="DT162" s="37">
        <f t="shared" si="253"/>
        <v>9</v>
      </c>
      <c r="DU162" s="38">
        <f t="shared" si="254"/>
        <v>9</v>
      </c>
      <c r="DV162" s="13"/>
      <c r="DW162" s="83"/>
      <c r="DX162" s="2"/>
    </row>
    <row r="163" spans="1:128" x14ac:dyDescent="0.3">
      <c r="A163" s="99" t="str">
        <f>'Indicator Data'!A166</f>
        <v>Spain</v>
      </c>
      <c r="B163" s="39" t="str">
        <f>'Indicator Data'!B166</f>
        <v>ESP</v>
      </c>
      <c r="C163" s="35">
        <f>ROUND(IF('Indicator Data'!C166=0,0.1,IF(LOG('Indicator Data'!C166)&gt;C$195,10,IF(LOG('Indicator Data'!C166)&lt;C$194,0,10-(C$195-LOG('Indicator Data'!C166))/(C$195-C$194)*10))),1)</f>
        <v>8.1</v>
      </c>
      <c r="D163" s="35">
        <f>ROUND(IF('Indicator Data'!D166=0,0.1,IF(LOG('Indicator Data'!D166)&gt;D$195,10,IF(LOG('Indicator Data'!D166)&lt;D$194,0,10-(D$195-LOG('Indicator Data'!D166))/(D$195-D$194)*10))),1)</f>
        <v>0.1</v>
      </c>
      <c r="E163" s="35">
        <f t="shared" ref="E163:E193" si="281">ROUND((10-GEOMEAN(((10-C163)/10*9+1),((10-D163)/10*9+1)))/9*10,1)</f>
        <v>5.4</v>
      </c>
      <c r="F163" s="35">
        <f>IF('Indicator Data'!E166="No data",0.1,(ROUND(IF('Indicator Data'!E166=0,0,IF(LOG('Indicator Data'!E166)&gt;F$195,10,IF(LOG('Indicator Data'!E166)&lt;F$194,0,10-(F$195-LOG('Indicator Data'!E166))/(F$195-F$194)*10))),1)))</f>
        <v>7.7</v>
      </c>
      <c r="G163" s="35">
        <f>ROUND(IF('Indicator Data'!F166=0,0,IF(LOG('Indicator Data'!F166)&gt;G$195,10,IF(LOG('Indicator Data'!F166)&lt;G$194,0,10-(G$195-LOG('Indicator Data'!F166))/(G$195-G$194)*10))),1)</f>
        <v>7.1</v>
      </c>
      <c r="H163" s="35">
        <f>ROUND(IF('Indicator Data'!G166=0,0,IF(LOG('Indicator Data'!G166)&gt;H$195,10,IF(LOG('Indicator Data'!G166)&lt;H$194,0,10-(H$195-LOG('Indicator Data'!G166))/(H$195-H$194)*10))),1)</f>
        <v>0</v>
      </c>
      <c r="I163" s="35">
        <f>ROUND(IF('Indicator Data'!H166=0,0,IF(LOG('Indicator Data'!H166)&gt;I$195,10,IF(LOG('Indicator Data'!H166)&lt;I$194,0,10-(I$195-LOG('Indicator Data'!H166))/(I$195-I$194)*10))),1)</f>
        <v>0</v>
      </c>
      <c r="J163" s="35">
        <f t="shared" ref="J163:J193" si="282">ROUND((10-GEOMEAN(((10-H163)/10*9+1),((10-I163)/10*9+1)))/9*10,1)</f>
        <v>0</v>
      </c>
      <c r="K163" s="35">
        <f>ROUND(IF('Indicator Data'!I166=0,0,IF(LOG('Indicator Data'!I166)&gt;K$195,10,IF(LOG('Indicator Data'!I166)&lt;K$194,0,10-(K$195-LOG('Indicator Data'!I166))/(K$195-K$194)*10))),1)</f>
        <v>0</v>
      </c>
      <c r="L163" s="35">
        <f t="shared" ref="L163:L193" si="283">ROUND((10-GEOMEAN(((10-J163)/10*9+1),((10-K163)/10*9+1)))/9*10,1)</f>
        <v>0</v>
      </c>
      <c r="M163" s="35">
        <f>ROUND(IF('Indicator Data'!J166=0,0,IF(LOG('Indicator Data'!J166)&gt;M$195,10,IF(LOG('Indicator Data'!J166)&lt;M$194,0,10-(M$195-LOG('Indicator Data'!J166))/(M$195-M$194)*10))),1)</f>
        <v>10</v>
      </c>
      <c r="N163" s="36">
        <f>'Indicator Data'!C166/'Indicator Data'!$CC166</f>
        <v>3.6626565853568454E-4</v>
      </c>
      <c r="O163" s="36">
        <f>'Indicator Data'!D166/'Indicator Data'!$CC166</f>
        <v>0</v>
      </c>
      <c r="P163" s="36">
        <f>IF(F163=0.1,"x",'Indicator Data'!E166/'Indicator Data'!$CC166)</f>
        <v>2.5677351629780801E-3</v>
      </c>
      <c r="Q163" s="36">
        <f>'Indicator Data'!F166/'Indicator Data'!$CC166</f>
        <v>4.1420509707816762E-6</v>
      </c>
      <c r="R163" s="36">
        <f>'Indicator Data'!G166/'Indicator Data'!$CC166</f>
        <v>0</v>
      </c>
      <c r="S163" s="36">
        <f>'Indicator Data'!H166/'Indicator Data'!$CC166</f>
        <v>0</v>
      </c>
      <c r="T163" s="36">
        <f>'Indicator Data'!I166/'Indicator Data'!$CC166</f>
        <v>0</v>
      </c>
      <c r="U163" s="36">
        <f>'Indicator Data'!J166/'Indicator Data'!$CC166</f>
        <v>3.7174932401032486E-3</v>
      </c>
      <c r="V163" s="35">
        <f t="shared" ref="V163:V193" si="284">ROUND(IF(N163&gt;V$195,10,IF(N163&lt;V$194,0,10-(V$195-N163)/(V$195-V$194)*10)),1)</f>
        <v>1.8</v>
      </c>
      <c r="W163" s="35">
        <f t="shared" ref="W163:W193" si="285">ROUND(IF(O163&gt;W$195,10,IF(O163&lt;W$194,0,10-(W$195-O163)/(W$195-W$194)*10)),1)</f>
        <v>0</v>
      </c>
      <c r="X163" s="35">
        <f t="shared" ref="X163:X193" si="286">ROUND(((10-GEOMEAN(((10-V163)/10*9+1),((10-W163)/10*9+1)))/9*10),1)</f>
        <v>0.9</v>
      </c>
      <c r="Y163" s="35">
        <f t="shared" ref="Y163:Y193" si="287">IF(P163="x",0.1,ROUND(IF(P163&gt;Y$195,10,IF(P163&lt;Y$194,0,10-(Y$195-P163)/(Y$195-Y$194)*10)),1))</f>
        <v>1.7</v>
      </c>
      <c r="Z163" s="35">
        <f t="shared" ref="Z163:Z193" si="288">ROUND(IF(Q163=0,0,IF(LOG(Q163)&gt;Z$195,10,IF(LOG(Q163)&lt;=Z$194,0,10-(Z$195-LOG(Q163))/(Z$195-Z$194)*10))),1)</f>
        <v>6.9</v>
      </c>
      <c r="AA163" s="35">
        <f t="shared" ref="AA163:AA193" si="289">ROUND(IF(R163&gt;AA$195,10,IF(R163&lt;AA$194,0,10-(AA$195-R163)/(AA$195-AA$194)*10)),1)</f>
        <v>0</v>
      </c>
      <c r="AB163" s="35">
        <f t="shared" ref="AB163:AB193" si="290">ROUND(IF(S163&gt;AB$195,10,IF(S163&lt;AB$194,0,10-(AB$195-S163)/(AB$195-AB$194)*10)),1)</f>
        <v>0</v>
      </c>
      <c r="AC163" s="35">
        <f t="shared" ref="AC163:AC193" si="291">ROUND(((10-GEOMEAN(((10-AA163)/10*9+1),((10-AB163)/10*9+1)))/9*10),1)</f>
        <v>0</v>
      </c>
      <c r="AD163" s="35">
        <f t="shared" ref="AD163:AD193" si="292">ROUND(IF(T163=0,0,IF(T163&gt;AD$195,10,IF(T163&lt;=AD$194,0,10-(AD$195-T163)/(AD$195-AD$194)*10))),1)</f>
        <v>0</v>
      </c>
      <c r="AE163" s="35">
        <f t="shared" ref="AE163:AE193" si="293">ROUND((10-GEOMEAN(((10-AC163)/10*9+1),((10-AD163)/10*9+1)))/9*10,1)</f>
        <v>0</v>
      </c>
      <c r="AF163" s="35">
        <f t="shared" ref="AF163:AF193" si="294">ROUND(IF(U163&gt;AF$195,10,IF(U163&lt;AF$194,0,10-(AF$195-U163)/(AF$195-AF$194)*10)),1)</f>
        <v>1.2</v>
      </c>
      <c r="AG163" s="35">
        <f>ROUND(IF('Indicator Data'!K166=0,0,IF('Indicator Data'!K166&gt;AG$195,10,IF('Indicator Data'!K166&lt;AG$194,0,10-(AG$195-'Indicator Data'!K166)/(AG$195-AG$194)*10))),1)</f>
        <v>1.9</v>
      </c>
      <c r="AH163" s="35">
        <f t="shared" ref="AH163:AH193" si="295">ROUND(AVERAGE(C163,V163),1)</f>
        <v>5</v>
      </c>
      <c r="AI163" s="35">
        <f t="shared" ref="AI163:AI193" si="296">ROUND(AVERAGE(D163,W163),1)</f>
        <v>0.1</v>
      </c>
      <c r="AJ163" s="35">
        <f t="shared" ref="AJ163:AJ193" si="297">ROUND(AVERAGE(AA163,H163),1)</f>
        <v>0</v>
      </c>
      <c r="AK163" s="35">
        <f t="shared" ref="AK163:AK193" si="298">ROUND(AVERAGE(AB163,I163),1)</f>
        <v>0</v>
      </c>
      <c r="AL163" s="35">
        <f t="shared" ref="AL163:AL193" si="299">ROUND((10-GEOMEAN(((10-AJ163)/10*9+1),((10-AK163)/10*9+1)))/9*10,1)</f>
        <v>0</v>
      </c>
      <c r="AM163" s="35">
        <f t="shared" ref="AM163:AM193" si="300">ROUND(AVERAGE(AD163,K163),1)</f>
        <v>0</v>
      </c>
      <c r="AN163" s="35">
        <f t="shared" ref="AN163:AN193" si="301">ROUND((10-GEOMEAN(((10-M163)/10*9+1),((10-AF163)/10*9+1)))/9*10,1)</f>
        <v>7.8</v>
      </c>
      <c r="AO163" s="143">
        <f t="shared" ref="AO163:AO193" si="302">ROUND((10-GEOMEAN(((10-E163)/10*9+1),((10-X163)/10*9+1)))/9*10,1)</f>
        <v>3.5</v>
      </c>
      <c r="AP163" s="143">
        <f t="shared" si="255"/>
        <v>5.4</v>
      </c>
      <c r="AQ163" s="143">
        <f t="shared" ref="AQ163:AQ193" si="303">ROUND((10-GEOMEAN(((10-G163)/10*9+1),((10-Z163)/10*9+1)))/9*10,1)</f>
        <v>7</v>
      </c>
      <c r="AR163" s="143">
        <f t="shared" ref="AR163:AR193" si="304">ROUND((10-GEOMEAN(((10-L163)/10*9+1),((10-AE163)/10*9+1)))/9*10,1)</f>
        <v>0</v>
      </c>
      <c r="AS163" s="35">
        <f t="shared" ref="AS163:AS193" si="305">ROUND(AVERAGE(AG163,AN163),1)</f>
        <v>4.9000000000000004</v>
      </c>
      <c r="AT163" s="35">
        <f>IF('Indicator Data'!L166="No data","x",IF('Indicator Data'!CD166&lt;1000,"x",ROUND((IF('Indicator Data'!L166&gt;AT$195,10,IF('Indicator Data'!L166&lt;AT$194,0,10-(AT$195-'Indicator Data'!L166)/(AT$195-AT$194)*10))),1)))</f>
        <v>3.7</v>
      </c>
      <c r="AU163" s="143">
        <f t="shared" ref="AU163:AU193" si="306">ROUND(AVERAGE(AS163,AT163),1)</f>
        <v>4.3</v>
      </c>
      <c r="AV163" s="35">
        <f>IF('Indicator Data'!M166="No data","x",ROUND(IF('Indicator Data'!M166=0,0,IF(LOG('Indicator Data'!M166)&gt;AV$195,10,IF(LOG('Indicator Data'!M166)&lt;AV$194,0,10-(AV$195-LOG('Indicator Data'!M166))/(AV$195-AV$194)*10))),1))</f>
        <v>0</v>
      </c>
      <c r="AW163" s="36">
        <f>IF(AV163="x","x",'Indicator Data'!M166/'Indicator Data'!$CC166)</f>
        <v>0</v>
      </c>
      <c r="AX163" s="35">
        <f t="shared" si="256"/>
        <v>0</v>
      </c>
      <c r="AY163" s="35">
        <f t="shared" si="257"/>
        <v>0</v>
      </c>
      <c r="AZ163" s="35" t="str">
        <f>IF('Indicator Data'!N166="No data","x",ROUND(IF('Indicator Data'!N166=0,0,IF(LOG('Indicator Data'!N166)&gt;AZ$195,10,IF(LOG('Indicator Data'!N166)&lt;AZ$194,0,10-(AZ$195-LOG('Indicator Data'!N166))/(AZ$195-AZ$194)*10))),1))</f>
        <v>x</v>
      </c>
      <c r="BA163" s="36" t="str">
        <f>IF(AZ163="x","x",'Indicator Data'!N166/'Indicator Data'!$CC166)</f>
        <v>x</v>
      </c>
      <c r="BB163" s="35" t="str">
        <f t="shared" si="258"/>
        <v>x</v>
      </c>
      <c r="BC163" s="35" t="str">
        <f t="shared" si="259"/>
        <v>x</v>
      </c>
      <c r="BD163" s="35" t="str">
        <f>IF('Indicator Data'!O166="No data","x",ROUND(IF('Indicator Data'!O166=0,0,IF(LOG('Indicator Data'!O166)&gt;BD$195,10,IF(LOG('Indicator Data'!O166)&lt;BD$194,0,10-(BD$195-LOG('Indicator Data'!O166))/(BD$195-BD$194)*10))),1))</f>
        <v>x</v>
      </c>
      <c r="BE163" s="36" t="str">
        <f>IF(BD163="x","x",'Indicator Data'!O166/'Indicator Data'!$CC166)</f>
        <v>x</v>
      </c>
      <c r="BF163" s="35" t="str">
        <f t="shared" si="260"/>
        <v>x</v>
      </c>
      <c r="BG163" s="35" t="str">
        <f t="shared" si="261"/>
        <v>x</v>
      </c>
      <c r="BH163" s="35" t="str">
        <f>IF('Indicator Data'!P166="No data","x",ROUND(IF('Indicator Data'!P166=0,0,IF(LOG('Indicator Data'!P166)&gt;BH$195,10,IF(LOG('Indicator Data'!P166)&lt;BH$194,0,10-(BH$195-LOG('Indicator Data'!P166))/(BH$195-BH$194)*10))),1))</f>
        <v>x</v>
      </c>
      <c r="BI163" s="36" t="str">
        <f>IF(BH163="x","x",'Indicator Data'!P166/'Indicator Data'!$CC166)</f>
        <v>x</v>
      </c>
      <c r="BJ163" s="35" t="str">
        <f t="shared" si="262"/>
        <v>x</v>
      </c>
      <c r="BK163" s="35" t="str">
        <f t="shared" si="263"/>
        <v>x</v>
      </c>
      <c r="BL163" s="35">
        <f t="shared" si="264"/>
        <v>0</v>
      </c>
      <c r="BM163" s="35">
        <f>ROUND(IF('Indicator Data'!Q166=0,0,IF(LOG('Indicator Data'!Q166)&gt;BM$195,10,IF(LOG('Indicator Data'!Q166)&lt;BM$194,0,10-(BM$195-LOG('Indicator Data'!Q166))/(BM$195-BM$194)*10))),1)</f>
        <v>0</v>
      </c>
      <c r="BN163" s="35">
        <f>ROUND(IF('Indicator Data'!R166=0,0,IF(LOG('Indicator Data'!R166)&gt;BN$195,10,IF(LOG('Indicator Data'!R166)&lt;BN$194,0,10-(BN$195-LOG('Indicator Data'!R166))/(BN$195-BN$194)*10))),1)</f>
        <v>0</v>
      </c>
      <c r="BO163" s="35">
        <f t="shared" si="265"/>
        <v>0</v>
      </c>
      <c r="BP163" s="36">
        <f>'Indicator Data'!Q166/'Indicator Data'!$CC166</f>
        <v>0</v>
      </c>
      <c r="BQ163" s="36">
        <f>'Indicator Data'!R166/'Indicator Data'!$CC166</f>
        <v>0</v>
      </c>
      <c r="BR163" s="35">
        <f t="shared" ref="BR163:BR193" si="307">ROUND(IF(BP163&gt;BR$195,10,IF(BP163&lt;BR$194,0,10-(BR$195-BP163)/(BR$195-BR$194)*10)),1)</f>
        <v>0</v>
      </c>
      <c r="BS163" s="35">
        <f t="shared" ref="BS163:BS193" si="308">ROUND(IF(BQ163&gt;BS$195,10,IF(BQ163&lt;BS$194,0,10-(BS$195-BQ163)/(BS$195-BS$194)*10)),1)</f>
        <v>0</v>
      </c>
      <c r="BT163" s="35">
        <f t="shared" si="242"/>
        <v>0</v>
      </c>
      <c r="BU163" s="35">
        <f t="shared" si="266"/>
        <v>0</v>
      </c>
      <c r="BV163" s="35">
        <f>ROUND(IF('Indicator Data'!S166=0,0,IF(LOG('Indicator Data'!S166)&gt;BV$195,10,IF(LOG('Indicator Data'!S166)&lt;BV$194,0,10-(BV$195-LOG('Indicator Data'!S166))/(BV$195-BV$194)*10))),1)</f>
        <v>0</v>
      </c>
      <c r="BW163" s="35">
        <f>ROUND(IF('Indicator Data'!T166=0,0,IF(LOG('Indicator Data'!T166)&gt;BW$195,10,IF(LOG('Indicator Data'!T166)&lt;BW$194,0,10-(BW$195-LOG('Indicator Data'!T166))/(BW$195-BW$194)*10))),1)</f>
        <v>0</v>
      </c>
      <c r="BX163" s="35">
        <f t="shared" si="267"/>
        <v>0</v>
      </c>
      <c r="BY163" s="36">
        <f>'Indicator Data'!S166/'Indicator Data'!$CC166</f>
        <v>0</v>
      </c>
      <c r="BZ163" s="36">
        <f>'Indicator Data'!T166/'Indicator Data'!$CC166</f>
        <v>0</v>
      </c>
      <c r="CA163" s="35">
        <f t="shared" ref="CA163:CA193" si="309">ROUND(IF(BY163&gt;CA$195,10,IF(BY163&lt;CA$194,0,10-(CA$195-BY163)/(CA$195-CA$194)*10)),1)</f>
        <v>0</v>
      </c>
      <c r="CB163" s="35">
        <f t="shared" ref="CB163:CB193" si="310">ROUND(IF(BZ163&gt;CB$195,10,IF(BZ163&lt;CB$194,0,10-(CB$195-BZ163)/(CB$195-CB$194)*10)),1)</f>
        <v>0</v>
      </c>
      <c r="CC163" s="35">
        <f t="shared" si="268"/>
        <v>0</v>
      </c>
      <c r="CD163" s="35">
        <f t="shared" si="269"/>
        <v>0</v>
      </c>
      <c r="CE163" s="35">
        <f t="shared" si="270"/>
        <v>0</v>
      </c>
      <c r="CF163" s="35">
        <f>ROUND(IF('Indicator Data'!U166=0,0,IF(LOG('Indicator Data'!U166)&gt;CF$195,10,IF(LOG('Indicator Data'!U166)&lt;CF$194,0,10-(CF$195-LOG('Indicator Data'!U166))/(CF$195-CF$194)*10))),1)</f>
        <v>5.4</v>
      </c>
      <c r="CG163" s="36">
        <f>'Indicator Data'!U166/'Indicator Data'!$CC166</f>
        <v>1.2739551028790254E-3</v>
      </c>
      <c r="CH163" s="35">
        <f t="shared" ref="CH163:CH193" si="311">ROUND(IF(CG163&gt;CH$195,10,IF(CG163&lt;CH$194,0,10-(CH$195-CG163)/(CH$195-CH$194)*10)),1)</f>
        <v>0</v>
      </c>
      <c r="CI163" s="35">
        <f t="shared" si="271"/>
        <v>3.1</v>
      </c>
      <c r="CJ163" s="35">
        <f>ROUND(IF('Indicator Data'!V166=0,0,IF(LOG('Indicator Data'!V166)&gt;CJ$195,10,IF(LOG('Indicator Data'!V166)&lt;CJ$194,0,10-(CJ$195-LOG('Indicator Data'!V166))/(CJ$195-CJ$194)*10))),1)</f>
        <v>8.4</v>
      </c>
      <c r="CK163" s="36">
        <f>IF('Indicator Data'!V166/'Indicator Data'!$CC166&gt;1,1,'Indicator Data'!V166/'Indicator Data'!$CC166)</f>
        <v>0.16439068517519784</v>
      </c>
      <c r="CL163" s="35">
        <f t="shared" ref="CL163:CL193" si="312">ROUND(IF(CK163&gt;CL$195,10,IF(CK163&lt;CL$194,0,10-(CL$195-CK163)/(CL$195-CL$194)*10)),1)</f>
        <v>1.6</v>
      </c>
      <c r="CM163" s="35">
        <f t="shared" si="272"/>
        <v>6</v>
      </c>
      <c r="CN163" s="35">
        <f>ROUND(IF('Indicator Data'!W166=0,0,IF(LOG('Indicator Data'!W166)&gt;CN$195,10,IF(LOG('Indicator Data'!W166)&lt;CN$194,0,10-(CN$195-LOG('Indicator Data'!W166))/(CN$195-CN$194)*10))),1)</f>
        <v>7.3</v>
      </c>
      <c r="CO163" s="36">
        <f>'Indicator Data'!W166/'Indicator Data'!$CC166</f>
        <v>2.662829858521959E-2</v>
      </c>
      <c r="CP163" s="35">
        <f t="shared" ref="CP163:CP193" si="313">ROUND(IF(CO163&gt;CP$195,10,IF(CO163&lt;CP$194,0,10-(CP$195-CO163)/(CP$195-CP$194)*10)),1)</f>
        <v>0.3</v>
      </c>
      <c r="CQ163" s="35">
        <f t="shared" si="273"/>
        <v>4.7</v>
      </c>
      <c r="CR163" s="35">
        <f t="shared" ref="CR163:CR193" si="314">ROUND((10-GEOMEAN(((10-CM163)/10*9+1),((10-CE163)/10*9+1),((10-CI163)/10*9+1),((10-CQ163)/10*9+1)))/9*10,1)</f>
        <v>3.8</v>
      </c>
      <c r="CS163" s="35">
        <f>IF('Indicator Data'!BS166="No data","x",ROUND(IF('Indicator Data'!BS166&gt;CS$195,0,IF('Indicator Data'!BS166&lt;CS$194,10,(CS$195-'Indicator Data'!BS166)/(CS$195-CS$194)*10)),1))</f>
        <v>0</v>
      </c>
      <c r="CT163" s="35">
        <f>IF('Indicator Data'!BT166="No data","x",ROUND(IF('Indicator Data'!BT166&gt;CT$195,0,IF('Indicator Data'!BT166&lt;CT$194,10,(CT$195-'Indicator Data'!BT166)/(CT$195-CT$194)*10)),1))</f>
        <v>0</v>
      </c>
      <c r="CU163" s="35" t="str">
        <f>IF('Indicator Data'!AC166="No data","x",ROUND(IF('Indicator Data'!AC166&gt;CU$195,0,IF('Indicator Data'!AC166&lt;CU$194,10,(CU$195-'Indicator Data'!AC166)/(CU$195-CU$194)*10)),1))</f>
        <v>x</v>
      </c>
      <c r="CV163" s="35">
        <f t="shared" ref="CV163:CV193" si="315">IF(AND(CT163="x",CS163="x",CU163="x"),"x",ROUND(AVERAGE(CS163:CU163),1))</f>
        <v>0</v>
      </c>
      <c r="CW163" s="35">
        <f>IF('Indicator Data'!X166="No data","x",ROUND(IF(LOG('Indicator Data'!X166)&gt;CW$195,10,IF(LOG('Indicator Data'!X166)&lt;CW$194,0,10-(CW$195-LOG('Indicator Data'!X166))/(CW$195-CW$194)*10)),1))</f>
        <v>6.6</v>
      </c>
      <c r="CX163" s="35">
        <f>IF('Indicator Data'!Y166="No data","x",ROUND(IF('Indicator Data'!Y166&gt;CX$195,10,IF('Indicator Data'!Y166&lt;CX$194,0,10-(CX$195-'Indicator Data'!Y166)/(CX$195-CX$194)*10)),1))</f>
        <v>2</v>
      </c>
      <c r="CY163" s="35">
        <f>IF('Indicator Data'!Z166="No data","x",ROUND(IF('Indicator Data'!Z166&gt;CY$195,10,IF('Indicator Data'!Z166&lt;CY$194,0,10-(CY$195-'Indicator Data'!Z166)/(CY$195-CY$194)*10)),1))</f>
        <v>8.1</v>
      </c>
      <c r="CZ163" s="35">
        <f>IF('Indicator Data'!AA166="No data","x",ROUND(IF('Indicator Data'!AA166&gt;CZ$195,10,IF('Indicator Data'!AA166&lt;CZ$194,0,10-(CZ$195-'Indicator Data'!AA166)/(CZ$195-CZ$194)*10)),1))</f>
        <v>1.7</v>
      </c>
      <c r="DA163" s="35">
        <f t="shared" si="274"/>
        <v>4.5999999999999996</v>
      </c>
      <c r="DB163" s="35">
        <f t="shared" si="275"/>
        <v>3.1</v>
      </c>
      <c r="DC163" s="35">
        <f>IF('Indicator Data'!AF166="No data","x",ROUND(IF('Indicator Data'!AF166&gt;DC$195,10,IF('Indicator Data'!AF166&lt;DC$194,0,10-(DC$195-'Indicator Data'!AF166)/(DC$195-DC$194)*10)),1))</f>
        <v>0.6</v>
      </c>
      <c r="DD163" s="35">
        <f>IF('Indicator Data'!AG166="No data","x",ROUND(IF('Indicator Data'!AG166&gt;DD$195,10,IF('Indicator Data'!AG166&lt;DD$194,0,10-(DD$195-'Indicator Data'!AG166)/(DD$195-DD$194)*10)),1))</f>
        <v>0</v>
      </c>
      <c r="DE163" s="35">
        <f t="shared" si="276"/>
        <v>3.2</v>
      </c>
      <c r="DF163" s="35">
        <f>IF('Indicator Data'!AB166="No data","x",ROUND(IF('Indicator Data'!AB166&gt;DF$195,10,IF('Indicator Data'!AB166&lt;DF$194,0,10-(DF$195-'Indicator Data'!AB166)/(DF$195-DF$194)*10)),1))</f>
        <v>0</v>
      </c>
      <c r="DG163" s="35">
        <f t="shared" si="277"/>
        <v>0</v>
      </c>
      <c r="DH163" s="144">
        <f>IF('Indicator Data'!AD166="No data","x",'Indicator Data'!AD166/'Indicator Data'!$CB166)</f>
        <v>1.1471767498097468E-3</v>
      </c>
      <c r="DI163" s="35">
        <f t="shared" si="278"/>
        <v>0</v>
      </c>
      <c r="DJ163" s="35">
        <f>IF('Indicator Data'!AE166="No data","x",ROUND(IF('Indicator Data'!AE166&gt;DJ$195,0,IF('Indicator Data'!AE166&lt;DJ$194,10,(DJ$195-'Indicator Data'!AE166)/(DJ$195-DJ$194)*10)),1))</f>
        <v>2</v>
      </c>
      <c r="DK163" s="35">
        <f t="shared" si="279"/>
        <v>1</v>
      </c>
      <c r="DL163" s="35">
        <f t="shared" si="280"/>
        <v>1.4</v>
      </c>
      <c r="DM163" s="37">
        <f t="shared" ref="DM163:DM193" si="316">IF(BL163="x",ROUND((10-GEOMEAN(((10-DL163)/10*9+1),((10-CR163)/10*9+1),((10-DB163)/10*9+1)))/9*10,1),ROUND((10-GEOMEAN(((10-BL163)/10*9+1),((10-DL163)/10*9+1),((10-CR163)/10*9+1),((10-DB163)/10*9+1)))/9*10,1))</f>
        <v>2.2000000000000002</v>
      </c>
      <c r="DN163" s="38">
        <f t="shared" ref="DN163:DN193" si="317">IF(ROUND(IF(AP163="x",(10-GEOMEAN(((10-AO163)/10*9+1),((10-DM163)/10*9+1),((10-AU163)/10*9+1),((10-AQ163)/10*9+1),((10-AR163)/10*9+1)))/9*10,(10-GEOMEAN(((10-AO163)/10*9+1),((10-DM163)/10*9+1),((10-AP163)/10*9+1),((10-AQ163)/10*9+1),((10-AR163)/10*9+1),((10-AU163)/10*9+1)))/9*10),1)=0,0.1,ROUND(IF(AP163="x",(10-GEOMEAN(((10-AO163)/10*9+1),((10-DM163)/10*9+1),((10-AU163)/10*9+1),((10-AQ163)/10*9+1),((10-AR163)/10*9+1)))/9*10,(10-GEOMEAN(((10-AO163)/10*9+1),((10-DM163)/10*9+1),((10-AP163)/10*9+1),((10-AQ163)/10*9+1),((10-AR163)/10*9+1),((10-AU163)/10*9+1)))/9*10),1))</f>
        <v>4.0999999999999996</v>
      </c>
      <c r="DO163" s="35">
        <f>ROUND(IF('Indicator Data'!AH166=0,0,IF('Indicator Data'!AH166&gt;DO$195,10,IF('Indicator Data'!AH166&lt;DO$194,0,10-(DO$195-'Indicator Data'!AH166)/(DO$195-DO$194)*10))),1)</f>
        <v>0.4</v>
      </c>
      <c r="DP163" s="35">
        <f>ROUND(IF('Indicator Data'!AI166=0,0,IF(LOG('Indicator Data'!AI166)&gt;LOG(DP$195),10,IF(LOG('Indicator Data'!AI166)&lt;LOG(DP$194),0,10-(LOG(DP$195)-LOG('Indicator Data'!AI166))/(LOG(DP$195)-LOG(DP$194))*10))),1)</f>
        <v>0</v>
      </c>
      <c r="DQ163" s="37">
        <f t="shared" ref="DQ163:DQ193" si="318">ROUND((10-GEOMEAN(((10-DO163)/10*9+1),((10-DP163)/10*9+1)))/9*10,1)</f>
        <v>0.2</v>
      </c>
      <c r="DR163" s="35">
        <f>'Indicator Data'!AJ166</f>
        <v>0</v>
      </c>
      <c r="DS163" s="35">
        <f>'Indicator Data'!AK166</f>
        <v>0</v>
      </c>
      <c r="DT163" s="37">
        <f t="shared" ref="DT163:DT193" si="319">ROUND(IF(DR163=5,10,IF(DS163=5,9,IF(DR163=4,8,IF(DS163=4,7,0)))),1)</f>
        <v>0</v>
      </c>
      <c r="DU163" s="38">
        <f t="shared" ref="DU163:DU193" si="320">ROUND(IF(DT163&gt;5,DT163,DQ163/10*7),1)</f>
        <v>0.1</v>
      </c>
      <c r="DV163" s="13"/>
      <c r="DW163" s="83"/>
      <c r="DX163" s="2"/>
    </row>
    <row r="164" spans="1:128" x14ac:dyDescent="0.3">
      <c r="A164" s="99" t="str">
        <f>'Indicator Data'!A167</f>
        <v>Sri Lanka</v>
      </c>
      <c r="B164" s="39" t="str">
        <f>'Indicator Data'!B167</f>
        <v>LKA</v>
      </c>
      <c r="C164" s="35">
        <f>ROUND(IF('Indicator Data'!C167=0,0.1,IF(LOG('Indicator Data'!C167)&gt;C$195,10,IF(LOG('Indicator Data'!C167)&lt;C$194,0,10-(C$195-LOG('Indicator Data'!C167))/(C$195-C$194)*10))),1)</f>
        <v>0.1</v>
      </c>
      <c r="D164" s="35">
        <f>ROUND(IF('Indicator Data'!D167=0,0.1,IF(LOG('Indicator Data'!D167)&gt;D$195,10,IF(LOG('Indicator Data'!D167)&lt;D$194,0,10-(D$195-LOG('Indicator Data'!D167))/(D$195-D$194)*10))),1)</f>
        <v>0.1</v>
      </c>
      <c r="E164" s="35">
        <f t="shared" si="281"/>
        <v>0.1</v>
      </c>
      <c r="F164" s="35">
        <f>IF('Indicator Data'!E167="No data",0.1,(ROUND(IF('Indicator Data'!E167=0,0,IF(LOG('Indicator Data'!E167)&gt;F$195,10,IF(LOG('Indicator Data'!E167)&lt;F$194,0,10-(F$195-LOG('Indicator Data'!E167))/(F$195-F$194)*10))),1)))</f>
        <v>7.7</v>
      </c>
      <c r="G164" s="35">
        <f>ROUND(IF('Indicator Data'!F167=0,0,IF(LOG('Indicator Data'!F167)&gt;G$195,10,IF(LOG('Indicator Data'!F167)&lt;G$194,0,10-(G$195-LOG('Indicator Data'!F167))/(G$195-G$194)*10))),1)</f>
        <v>8</v>
      </c>
      <c r="H164" s="35">
        <f>ROUND(IF('Indicator Data'!G167=0,0,IF(LOG('Indicator Data'!G167)&gt;H$195,10,IF(LOG('Indicator Data'!G167)&lt;H$194,0,10-(H$195-LOG('Indicator Data'!G167))/(H$195-H$194)*10))),1)</f>
        <v>6.5</v>
      </c>
      <c r="I164" s="35">
        <f>ROUND(IF('Indicator Data'!H167=0,0,IF(LOG('Indicator Data'!H167)&gt;I$195,10,IF(LOG('Indicator Data'!H167)&lt;I$194,0,10-(I$195-LOG('Indicator Data'!H167))/(I$195-I$194)*10))),1)</f>
        <v>0</v>
      </c>
      <c r="J164" s="35">
        <f t="shared" si="282"/>
        <v>4</v>
      </c>
      <c r="K164" s="35">
        <f>ROUND(IF('Indicator Data'!I167=0,0,IF(LOG('Indicator Data'!I167)&gt;K$195,10,IF(LOG('Indicator Data'!I167)&lt;K$194,0,10-(K$195-LOG('Indicator Data'!I167))/(K$195-K$194)*10))),1)</f>
        <v>6.9</v>
      </c>
      <c r="L164" s="35">
        <f t="shared" si="283"/>
        <v>5.6</v>
      </c>
      <c r="M164" s="35">
        <f>ROUND(IF('Indicator Data'!J167=0,0,IF(LOG('Indicator Data'!J167)&gt;M$195,10,IF(LOG('Indicator Data'!J167)&lt;M$194,0,10-(M$195-LOG('Indicator Data'!J167))/(M$195-M$194)*10))),1)</f>
        <v>10</v>
      </c>
      <c r="N164" s="36">
        <f>'Indicator Data'!C167/'Indicator Data'!$CC167</f>
        <v>0</v>
      </c>
      <c r="O164" s="36">
        <f>'Indicator Data'!D167/'Indicator Data'!$CC167</f>
        <v>0</v>
      </c>
      <c r="P164" s="36">
        <f>IF(F164=0.1,"x",'Indicator Data'!E167/'Indicator Data'!$CC167)</f>
        <v>5.6870727915792063E-3</v>
      </c>
      <c r="Q164" s="36">
        <f>'Indicator Data'!F167/'Indicator Data'!$CC167</f>
        <v>3.1108849304702108E-5</v>
      </c>
      <c r="R164" s="36">
        <f>'Indicator Data'!G167/'Indicator Data'!$CC167</f>
        <v>1.8387395832760076E-3</v>
      </c>
      <c r="S164" s="36">
        <f>'Indicator Data'!H167/'Indicator Data'!$CC167</f>
        <v>0</v>
      </c>
      <c r="T164" s="36">
        <f>'Indicator Data'!I167/'Indicator Data'!$CC167</f>
        <v>1.3255753341321745E-3</v>
      </c>
      <c r="U164" s="36">
        <f>'Indicator Data'!J167/'Indicator Data'!$CC167</f>
        <v>1.1731978257693964E-2</v>
      </c>
      <c r="V164" s="35">
        <f t="shared" si="284"/>
        <v>0</v>
      </c>
      <c r="W164" s="35">
        <f t="shared" si="285"/>
        <v>0</v>
      </c>
      <c r="X164" s="35">
        <f t="shared" si="286"/>
        <v>0</v>
      </c>
      <c r="Y164" s="35">
        <f t="shared" si="287"/>
        <v>3.8</v>
      </c>
      <c r="Z164" s="35">
        <f t="shared" si="288"/>
        <v>8.9</v>
      </c>
      <c r="AA164" s="35">
        <f t="shared" si="289"/>
        <v>1</v>
      </c>
      <c r="AB164" s="35">
        <f t="shared" si="290"/>
        <v>0</v>
      </c>
      <c r="AC164" s="35">
        <f t="shared" si="291"/>
        <v>0.5</v>
      </c>
      <c r="AD164" s="35">
        <f t="shared" si="292"/>
        <v>1.3</v>
      </c>
      <c r="AE164" s="35">
        <f t="shared" si="293"/>
        <v>0.9</v>
      </c>
      <c r="AF164" s="35">
        <f t="shared" si="294"/>
        <v>3.9</v>
      </c>
      <c r="AG164" s="35">
        <f>ROUND(IF('Indicator Data'!K167=0,0,IF('Indicator Data'!K167&gt;AG$195,10,IF('Indicator Data'!K167&lt;AG$194,0,10-(AG$195-'Indicator Data'!K167)/(AG$195-AG$194)*10))),1)</f>
        <v>5.7</v>
      </c>
      <c r="AH164" s="35">
        <f t="shared" si="295"/>
        <v>0.1</v>
      </c>
      <c r="AI164" s="35">
        <f t="shared" si="296"/>
        <v>0.1</v>
      </c>
      <c r="AJ164" s="35">
        <f t="shared" si="297"/>
        <v>3.8</v>
      </c>
      <c r="AK164" s="35">
        <f t="shared" si="298"/>
        <v>0</v>
      </c>
      <c r="AL164" s="35">
        <f t="shared" si="299"/>
        <v>2.1</v>
      </c>
      <c r="AM164" s="35">
        <f t="shared" si="300"/>
        <v>4.0999999999999996</v>
      </c>
      <c r="AN164" s="35">
        <f t="shared" si="301"/>
        <v>8.3000000000000007</v>
      </c>
      <c r="AO164" s="143">
        <f t="shared" si="302"/>
        <v>0.1</v>
      </c>
      <c r="AP164" s="143">
        <f t="shared" si="255"/>
        <v>6.1</v>
      </c>
      <c r="AQ164" s="143">
        <f t="shared" si="303"/>
        <v>8.5</v>
      </c>
      <c r="AR164" s="143">
        <f t="shared" si="304"/>
        <v>3.6</v>
      </c>
      <c r="AS164" s="35">
        <f t="shared" si="305"/>
        <v>7</v>
      </c>
      <c r="AT164" s="35">
        <f>IF('Indicator Data'!L167="No data","x",IF('Indicator Data'!CD167&lt;1000,"x",ROUND((IF('Indicator Data'!L167&gt;AT$195,10,IF('Indicator Data'!L167&lt;AT$194,0,10-(AT$195-'Indicator Data'!L167)/(AT$195-AT$194)*10))),1)))</f>
        <v>0</v>
      </c>
      <c r="AU164" s="143">
        <f t="shared" si="306"/>
        <v>3.5</v>
      </c>
      <c r="AV164" s="35">
        <f>IF('Indicator Data'!M167="No data","x",ROUND(IF('Indicator Data'!M167=0,0,IF(LOG('Indicator Data'!M167)&gt;AV$195,10,IF(LOG('Indicator Data'!M167)&lt;AV$194,0,10-(AV$195-LOG('Indicator Data'!M167))/(AV$195-AV$194)*10))),1))</f>
        <v>8.1999999999999993</v>
      </c>
      <c r="AW164" s="36">
        <f>IF(AV164="x","x",'Indicator Data'!M167/'Indicator Data'!$CC167)</f>
        <v>0.26028972835972147</v>
      </c>
      <c r="AX164" s="35">
        <f t="shared" si="256"/>
        <v>2.9</v>
      </c>
      <c r="AY164" s="35">
        <f t="shared" si="257"/>
        <v>6.2</v>
      </c>
      <c r="AZ164" s="35" t="str">
        <f>IF('Indicator Data'!N167="No data","x",ROUND(IF('Indicator Data'!N167=0,0,IF(LOG('Indicator Data'!N167)&gt;AZ$195,10,IF(LOG('Indicator Data'!N167)&lt;AZ$194,0,10-(AZ$195-LOG('Indicator Data'!N167))/(AZ$195-AZ$194)*10))),1))</f>
        <v>x</v>
      </c>
      <c r="BA164" s="36" t="str">
        <f>IF(AZ164="x","x",'Indicator Data'!N167/'Indicator Data'!$CC167)</f>
        <v>x</v>
      </c>
      <c r="BB164" s="35" t="str">
        <f t="shared" si="258"/>
        <v>x</v>
      </c>
      <c r="BC164" s="35" t="str">
        <f t="shared" si="259"/>
        <v>x</v>
      </c>
      <c r="BD164" s="35" t="str">
        <f>IF('Indicator Data'!O167="No data","x",ROUND(IF('Indicator Data'!O167=0,0,IF(LOG('Indicator Data'!O167)&gt;BD$195,10,IF(LOG('Indicator Data'!O167)&lt;BD$194,0,10-(BD$195-LOG('Indicator Data'!O167))/(BD$195-BD$194)*10))),1))</f>
        <v>x</v>
      </c>
      <c r="BE164" s="36" t="str">
        <f>IF(BD164="x","x",'Indicator Data'!O167/'Indicator Data'!$CC167)</f>
        <v>x</v>
      </c>
      <c r="BF164" s="35" t="str">
        <f t="shared" si="260"/>
        <v>x</v>
      </c>
      <c r="BG164" s="35" t="str">
        <f t="shared" si="261"/>
        <v>x</v>
      </c>
      <c r="BH164" s="35" t="str">
        <f>IF('Indicator Data'!P167="No data","x",ROUND(IF('Indicator Data'!P167=0,0,IF(LOG('Indicator Data'!P167)&gt;BH$195,10,IF(LOG('Indicator Data'!P167)&lt;BH$194,0,10-(BH$195-LOG('Indicator Data'!P167))/(BH$195-BH$194)*10))),1))</f>
        <v>x</v>
      </c>
      <c r="BI164" s="36" t="str">
        <f>IF(BH164="x","x",'Indicator Data'!P167/'Indicator Data'!$CC167)</f>
        <v>x</v>
      </c>
      <c r="BJ164" s="35" t="str">
        <f t="shared" si="262"/>
        <v>x</v>
      </c>
      <c r="BK164" s="35" t="str">
        <f t="shared" si="263"/>
        <v>x</v>
      </c>
      <c r="BL164" s="35">
        <f t="shared" si="264"/>
        <v>6.2</v>
      </c>
      <c r="BM164" s="35">
        <f>ROUND(IF('Indicator Data'!Q167=0,0,IF(LOG('Indicator Data'!Q167)&gt;BM$195,10,IF(LOG('Indicator Data'!Q167)&lt;BM$194,0,10-(BM$195-LOG('Indicator Data'!Q167))/(BM$195-BM$194)*10))),1)</f>
        <v>8.5</v>
      </c>
      <c r="BN164" s="35">
        <f>ROUND(IF('Indicator Data'!R167=0,0,IF(LOG('Indicator Data'!R167)&gt;BN$195,10,IF(LOG('Indicator Data'!R167)&lt;BN$194,0,10-(BN$195-LOG('Indicator Data'!R167))/(BN$195-BN$194)*10))),1)</f>
        <v>9.1999999999999993</v>
      </c>
      <c r="BO164" s="35">
        <f t="shared" si="265"/>
        <v>8.9666666666666668</v>
      </c>
      <c r="BP164" s="36">
        <f>'Indicator Data'!Q167/'Indicator Data'!$CC167</f>
        <v>0.40850845034754035</v>
      </c>
      <c r="BQ164" s="36">
        <f>'Indicator Data'!R167/'Indicator Data'!$CC167</f>
        <v>0.16909534083649311</v>
      </c>
      <c r="BR164" s="35">
        <f t="shared" si="307"/>
        <v>4.0999999999999996</v>
      </c>
      <c r="BS164" s="35">
        <f t="shared" si="308"/>
        <v>2.1</v>
      </c>
      <c r="BT164" s="35">
        <f t="shared" si="242"/>
        <v>2.7666666666666662</v>
      </c>
      <c r="BU164" s="35">
        <f t="shared" si="266"/>
        <v>6.9</v>
      </c>
      <c r="BV164" s="35">
        <f>ROUND(IF('Indicator Data'!S167=0,0,IF(LOG('Indicator Data'!S167)&gt;BV$195,10,IF(LOG('Indicator Data'!S167)&lt;BV$194,0,10-(BV$195-LOG('Indicator Data'!S167))/(BV$195-BV$194)*10))),1)</f>
        <v>8.6</v>
      </c>
      <c r="BW164" s="35">
        <f>ROUND(IF('Indicator Data'!T167=0,0,IF(LOG('Indicator Data'!T167)&gt;BW$195,10,IF(LOG('Indicator Data'!T167)&lt;BW$194,0,10-(BW$195-LOG('Indicator Data'!T167))/(BW$195-BW$194)*10))),1)</f>
        <v>0</v>
      </c>
      <c r="BX164" s="35">
        <f t="shared" si="267"/>
        <v>2.8666666666666667</v>
      </c>
      <c r="BY164" s="36">
        <f>'Indicator Data'!S167/'Indicator Data'!$CC167</f>
        <v>0.49313425253171539</v>
      </c>
      <c r="BZ164" s="36">
        <f>'Indicator Data'!T167/'Indicator Data'!$CC167</f>
        <v>0</v>
      </c>
      <c r="CA164" s="35">
        <f t="shared" si="309"/>
        <v>8.1999999999999993</v>
      </c>
      <c r="CB164" s="35">
        <f t="shared" si="310"/>
        <v>0</v>
      </c>
      <c r="CC164" s="35">
        <f t="shared" si="268"/>
        <v>2.7333333333333329</v>
      </c>
      <c r="CD164" s="35">
        <f t="shared" si="269"/>
        <v>2.8</v>
      </c>
      <c r="CE164" s="35">
        <f t="shared" si="270"/>
        <v>5.2</v>
      </c>
      <c r="CF164" s="35">
        <f>ROUND(IF('Indicator Data'!U167=0,0,IF(LOG('Indicator Data'!U167)&gt;CF$195,10,IF(LOG('Indicator Data'!U167)&lt;CF$194,0,10-(CF$195-LOG('Indicator Data'!U167))/(CF$195-CF$194)*10))),1)</f>
        <v>8.8000000000000007</v>
      </c>
      <c r="CG164" s="36">
        <f>'Indicator Data'!U167/'Indicator Data'!$CC167</f>
        <v>0.72227171935166223</v>
      </c>
      <c r="CH164" s="35">
        <f t="shared" si="311"/>
        <v>8</v>
      </c>
      <c r="CI164" s="35">
        <f t="shared" si="271"/>
        <v>8.4</v>
      </c>
      <c r="CJ164" s="35">
        <f>ROUND(IF('Indicator Data'!V167=0,0,IF(LOG('Indicator Data'!V167)&gt;CJ$195,10,IF(LOG('Indicator Data'!V167)&lt;CJ$194,0,10-(CJ$195-LOG('Indicator Data'!V167))/(CJ$195-CJ$194)*10))),1)</f>
        <v>9</v>
      </c>
      <c r="CK164" s="36">
        <f>IF('Indicator Data'!V167/'Indicator Data'!$CC167&gt;1,1,'Indicator Data'!V167/'Indicator Data'!$CC167)</f>
        <v>0.89692205120770907</v>
      </c>
      <c r="CL164" s="35">
        <f t="shared" si="312"/>
        <v>9</v>
      </c>
      <c r="CM164" s="35">
        <f t="shared" si="272"/>
        <v>9</v>
      </c>
      <c r="CN164" s="35">
        <f>ROUND(IF('Indicator Data'!W167=0,0,IF(LOG('Indicator Data'!W167)&gt;CN$195,10,IF(LOG('Indicator Data'!W167)&lt;CN$194,0,10-(CN$195-LOG('Indicator Data'!W167))/(CN$195-CN$194)*10))),1)</f>
        <v>9</v>
      </c>
      <c r="CO164" s="36">
        <f>'Indicator Data'!W167/'Indicator Data'!$CC167</f>
        <v>0.93796558610699887</v>
      </c>
      <c r="CP164" s="35">
        <f t="shared" si="313"/>
        <v>9.4</v>
      </c>
      <c r="CQ164" s="35">
        <f t="shared" si="273"/>
        <v>9.1999999999999993</v>
      </c>
      <c r="CR164" s="35">
        <f t="shared" si="314"/>
        <v>8.3000000000000007</v>
      </c>
      <c r="CS164" s="35">
        <f>IF('Indicator Data'!BS167="No data","x",ROUND(IF('Indicator Data'!BS167&gt;CS$195,0,IF('Indicator Data'!BS167&lt;CS$194,10,(CS$195-'Indicator Data'!BS167)/(CS$195-CS$194)*10)),1))</f>
        <v>0.5</v>
      </c>
      <c r="CT164" s="35">
        <f>IF('Indicator Data'!BT167="No data","x",ROUND(IF('Indicator Data'!BT167&gt;CT$195,0,IF('Indicator Data'!BT167&lt;CT$194,10,(CT$195-'Indicator Data'!BT167)/(CT$195-CT$194)*10)),1))</f>
        <v>1.8</v>
      </c>
      <c r="CU164" s="35" t="str">
        <f>IF('Indicator Data'!AC167="No data","x",ROUND(IF('Indicator Data'!AC167&gt;CU$195,0,IF('Indicator Data'!AC167&lt;CU$194,10,(CU$195-'Indicator Data'!AC167)/(CU$195-CU$194)*10)),1))</f>
        <v>x</v>
      </c>
      <c r="CV164" s="35">
        <f t="shared" si="315"/>
        <v>1.2</v>
      </c>
      <c r="CW164" s="35">
        <f>IF('Indicator Data'!X167="No data","x",ROUND(IF(LOG('Indicator Data'!X167)&gt;CW$195,10,IF(LOG('Indicator Data'!X167)&lt;CW$194,0,10-(CW$195-LOG('Indicator Data'!X167))/(CW$195-CW$194)*10)),1))</f>
        <v>8.5</v>
      </c>
      <c r="CX164" s="35">
        <f>IF('Indicator Data'!Y167="No data","x",ROUND(IF('Indicator Data'!Y167&gt;CX$195,10,IF('Indicator Data'!Y167&lt;CX$194,0,10-(CX$195-'Indicator Data'!Y167)/(CX$195-CX$194)*10)),1))</f>
        <v>2.4</v>
      </c>
      <c r="CY164" s="35">
        <f>IF('Indicator Data'!Z167="No data","x",ROUND(IF('Indicator Data'!Z167&gt;CY$195,10,IF('Indicator Data'!Z167&lt;CY$194,0,10-(CY$195-'Indicator Data'!Z167)/(CY$195-CY$194)*10)),1))</f>
        <v>1.9</v>
      </c>
      <c r="CZ164" s="35" t="str">
        <f>IF('Indicator Data'!AA167="No data","x",ROUND(IF('Indicator Data'!AA167&gt;CZ$195,10,IF('Indicator Data'!AA167&lt;CZ$194,0,10-(CZ$195-'Indicator Data'!AA167)/(CZ$195-CZ$194)*10)),1))</f>
        <v>x</v>
      </c>
      <c r="DA164" s="35">
        <f t="shared" si="274"/>
        <v>4.3</v>
      </c>
      <c r="DB164" s="35">
        <f t="shared" si="275"/>
        <v>3.3</v>
      </c>
      <c r="DC164" s="35" t="str">
        <f>IF('Indicator Data'!AF167="No data","x",ROUND(IF('Indicator Data'!AF167&gt;DC$195,10,IF('Indicator Data'!AF167&lt;DC$194,0,10-(DC$195-'Indicator Data'!AF167)/(DC$195-DC$194)*10)),1))</f>
        <v>x</v>
      </c>
      <c r="DD164" s="35">
        <f>IF('Indicator Data'!AG167="No data","x",ROUND(IF('Indicator Data'!AG167&gt;DD$195,10,IF('Indicator Data'!AG167&lt;DD$194,0,10-(DD$195-'Indicator Data'!AG167)/(DD$195-DD$194)*10)),1))</f>
        <v>1.8</v>
      </c>
      <c r="DE164" s="35">
        <f t="shared" si="276"/>
        <v>3.7</v>
      </c>
      <c r="DF164" s="35">
        <f>IF('Indicator Data'!AB167="No data","x",ROUND(IF('Indicator Data'!AB167&gt;DF$195,10,IF('Indicator Data'!AB167&lt;DF$194,0,10-(DF$195-'Indicator Data'!AB167)/(DF$195-DF$194)*10)),1))</f>
        <v>0.2</v>
      </c>
      <c r="DG164" s="35">
        <f t="shared" si="277"/>
        <v>0.8</v>
      </c>
      <c r="DH164" s="144">
        <f>IF('Indicator Data'!AD167="No data","x",'Indicator Data'!AD167/'Indicator Data'!$CB167)</f>
        <v>1.727902116680093E-4</v>
      </c>
      <c r="DI164" s="35">
        <f t="shared" si="278"/>
        <v>8.3000000000000007</v>
      </c>
      <c r="DJ164" s="35">
        <f>IF('Indicator Data'!AE167="No data","x",ROUND(IF('Indicator Data'!AE167&gt;DJ$195,0,IF('Indicator Data'!AE167&lt;DJ$194,10,(DJ$195-'Indicator Data'!AE167)/(DJ$195-DJ$194)*10)),1))</f>
        <v>6</v>
      </c>
      <c r="DK164" s="35">
        <f t="shared" si="279"/>
        <v>7.2</v>
      </c>
      <c r="DL164" s="35">
        <f t="shared" si="280"/>
        <v>3.9</v>
      </c>
      <c r="DM164" s="37">
        <f t="shared" si="316"/>
        <v>5.8</v>
      </c>
      <c r="DN164" s="38">
        <f t="shared" si="317"/>
        <v>5.2</v>
      </c>
      <c r="DO164" s="35">
        <f>ROUND(IF('Indicator Data'!AH167=0,0,IF('Indicator Data'!AH167&gt;DO$195,10,IF('Indicator Data'!AH167&lt;DO$194,0,10-(DO$195-'Indicator Data'!AH167)/(DO$195-DO$194)*10))),1)</f>
        <v>4</v>
      </c>
      <c r="DP164" s="35">
        <f>ROUND(IF('Indicator Data'!AI167=0,0,IF(LOG('Indicator Data'!AI167)&gt;LOG(DP$195),10,IF(LOG('Indicator Data'!AI167)&lt;LOG(DP$194),0,10-(LOG(DP$195)-LOG('Indicator Data'!AI167))/(LOG(DP$195)-LOG(DP$194))*10))),1)</f>
        <v>5.2</v>
      </c>
      <c r="DQ164" s="37">
        <f t="shared" si="318"/>
        <v>4.5999999999999996</v>
      </c>
      <c r="DR164" s="35">
        <f>'Indicator Data'!AJ167</f>
        <v>0</v>
      </c>
      <c r="DS164" s="35">
        <f>'Indicator Data'!AK167</f>
        <v>0</v>
      </c>
      <c r="DT164" s="37">
        <f t="shared" si="319"/>
        <v>0</v>
      </c>
      <c r="DU164" s="38">
        <f t="shared" si="320"/>
        <v>3.2</v>
      </c>
      <c r="DV164" s="13"/>
      <c r="DW164" s="83"/>
      <c r="DX164" s="2"/>
    </row>
    <row r="165" spans="1:128" x14ac:dyDescent="0.3">
      <c r="A165" s="99" t="str">
        <f>'Indicator Data'!A168</f>
        <v>Sudan</v>
      </c>
      <c r="B165" s="39" t="str">
        <f>'Indicator Data'!B168</f>
        <v>SDN</v>
      </c>
      <c r="C165" s="35">
        <f>ROUND(IF('Indicator Data'!C168=0,0.1,IF(LOG('Indicator Data'!C168)&gt;C$195,10,IF(LOG('Indicator Data'!C168)&lt;C$194,0,10-(C$195-LOG('Indicator Data'!C168))/(C$195-C$194)*10))),1)</f>
        <v>0.1</v>
      </c>
      <c r="D165" s="35">
        <f>ROUND(IF('Indicator Data'!D168=0,0.1,IF(LOG('Indicator Data'!D168)&gt;D$195,10,IF(LOG('Indicator Data'!D168)&lt;D$194,0,10-(D$195-LOG('Indicator Data'!D168))/(D$195-D$194)*10))),1)</f>
        <v>0.1</v>
      </c>
      <c r="E165" s="35">
        <f t="shared" si="281"/>
        <v>0.1</v>
      </c>
      <c r="F165" s="35">
        <f>IF('Indicator Data'!E168="No data",0.1,(ROUND(IF('Indicator Data'!E168=0,0,IF(LOG('Indicator Data'!E168)&gt;F$195,10,IF(LOG('Indicator Data'!E168)&lt;F$194,0,10-(F$195-LOG('Indicator Data'!E168))/(F$195-F$194)*10))),1)))</f>
        <v>9</v>
      </c>
      <c r="G165" s="35">
        <f>ROUND(IF('Indicator Data'!F168=0,0,IF(LOG('Indicator Data'!F168)&gt;G$195,10,IF(LOG('Indicator Data'!F168)&lt;G$194,0,10-(G$195-LOG('Indicator Data'!F168))/(G$195-G$194)*10))),1)</f>
        <v>0</v>
      </c>
      <c r="H165" s="35">
        <f>ROUND(IF('Indicator Data'!G168=0,0,IF(LOG('Indicator Data'!G168)&gt;H$195,10,IF(LOG('Indicator Data'!G168)&lt;H$194,0,10-(H$195-LOG('Indicator Data'!G168))/(H$195-H$194)*10))),1)</f>
        <v>0</v>
      </c>
      <c r="I165" s="35">
        <f>ROUND(IF('Indicator Data'!H168=0,0,IF(LOG('Indicator Data'!H168)&gt;I$195,10,IF(LOG('Indicator Data'!H168)&lt;I$194,0,10-(I$195-LOG('Indicator Data'!H168))/(I$195-I$194)*10))),1)</f>
        <v>0</v>
      </c>
      <c r="J165" s="35">
        <f t="shared" si="282"/>
        <v>0</v>
      </c>
      <c r="K165" s="35">
        <f>ROUND(IF('Indicator Data'!I168=0,0,IF(LOG('Indicator Data'!I168)&gt;K$195,10,IF(LOG('Indicator Data'!I168)&lt;K$194,0,10-(K$195-LOG('Indicator Data'!I168))/(K$195-K$194)*10))),1)</f>
        <v>0</v>
      </c>
      <c r="L165" s="35">
        <f t="shared" si="283"/>
        <v>0</v>
      </c>
      <c r="M165" s="35">
        <f>ROUND(IF('Indicator Data'!J168=0,0,IF(LOG('Indicator Data'!J168)&gt;M$195,10,IF(LOG('Indicator Data'!J168)&lt;M$194,0,10-(M$195-LOG('Indicator Data'!J168))/(M$195-M$194)*10))),1)</f>
        <v>10</v>
      </c>
      <c r="N165" s="36">
        <f>'Indicator Data'!C168/'Indicator Data'!$CC168</f>
        <v>0</v>
      </c>
      <c r="O165" s="36">
        <f>'Indicator Data'!D168/'Indicator Data'!$CC168</f>
        <v>0</v>
      </c>
      <c r="P165" s="36">
        <f>IF(F165=0.1,"x",'Indicator Data'!E168/'Indicator Data'!$CC168)</f>
        <v>9.5534556402667482E-3</v>
      </c>
      <c r="Q165" s="36">
        <f>'Indicator Data'!F168/'Indicator Data'!$CC168</f>
        <v>0</v>
      </c>
      <c r="R165" s="36">
        <f>'Indicator Data'!G168/'Indicator Data'!$CC168</f>
        <v>0</v>
      </c>
      <c r="S165" s="36">
        <f>'Indicator Data'!H168/'Indicator Data'!$CC168</f>
        <v>0</v>
      </c>
      <c r="T165" s="36">
        <f>'Indicator Data'!I168/'Indicator Data'!$CC168</f>
        <v>0</v>
      </c>
      <c r="U165" s="36">
        <f>'Indicator Data'!J168/'Indicator Data'!$CC168</f>
        <v>1.3342782199044077E-2</v>
      </c>
      <c r="V165" s="35">
        <f t="shared" si="284"/>
        <v>0</v>
      </c>
      <c r="W165" s="35">
        <f t="shared" si="285"/>
        <v>0</v>
      </c>
      <c r="X165" s="35">
        <f t="shared" si="286"/>
        <v>0</v>
      </c>
      <c r="Y165" s="35">
        <f t="shared" si="287"/>
        <v>6.4</v>
      </c>
      <c r="Z165" s="35">
        <f t="shared" si="288"/>
        <v>0</v>
      </c>
      <c r="AA165" s="35">
        <f t="shared" si="289"/>
        <v>0</v>
      </c>
      <c r="AB165" s="35">
        <f t="shared" si="290"/>
        <v>0</v>
      </c>
      <c r="AC165" s="35">
        <f t="shared" si="291"/>
        <v>0</v>
      </c>
      <c r="AD165" s="35">
        <f t="shared" si="292"/>
        <v>0</v>
      </c>
      <c r="AE165" s="35">
        <f t="shared" si="293"/>
        <v>0</v>
      </c>
      <c r="AF165" s="35">
        <f t="shared" si="294"/>
        <v>4.4000000000000004</v>
      </c>
      <c r="AG165" s="35">
        <f>ROUND(IF('Indicator Data'!K168=0,0,IF('Indicator Data'!K168&gt;AG$195,10,IF('Indicator Data'!K168&lt;AG$194,0,10-(AG$195-'Indicator Data'!K168)/(AG$195-AG$194)*10))),1)</f>
        <v>6.7</v>
      </c>
      <c r="AH165" s="35">
        <f t="shared" si="295"/>
        <v>0.1</v>
      </c>
      <c r="AI165" s="35">
        <f t="shared" si="296"/>
        <v>0.1</v>
      </c>
      <c r="AJ165" s="35">
        <f t="shared" si="297"/>
        <v>0</v>
      </c>
      <c r="AK165" s="35">
        <f t="shared" si="298"/>
        <v>0</v>
      </c>
      <c r="AL165" s="35">
        <f t="shared" si="299"/>
        <v>0</v>
      </c>
      <c r="AM165" s="35">
        <f t="shared" si="300"/>
        <v>0</v>
      </c>
      <c r="AN165" s="35">
        <f t="shared" si="301"/>
        <v>8.4</v>
      </c>
      <c r="AO165" s="143">
        <f t="shared" si="302"/>
        <v>0.1</v>
      </c>
      <c r="AP165" s="143">
        <f t="shared" si="255"/>
        <v>8</v>
      </c>
      <c r="AQ165" s="143">
        <f t="shared" si="303"/>
        <v>0</v>
      </c>
      <c r="AR165" s="143">
        <f t="shared" si="304"/>
        <v>0</v>
      </c>
      <c r="AS165" s="35">
        <f t="shared" si="305"/>
        <v>7.6</v>
      </c>
      <c r="AT165" s="35">
        <f>IF('Indicator Data'!L168="No data","x",IF('Indicator Data'!CD168&lt;1000,"x",ROUND((IF('Indicator Data'!L168&gt;AT$195,10,IF('Indicator Data'!L168&lt;AT$194,0,10-(AT$195-'Indicator Data'!L168)/(AT$195-AT$194)*10))),1)))</f>
        <v>4.5999999999999996</v>
      </c>
      <c r="AU165" s="143">
        <f t="shared" si="306"/>
        <v>6.1</v>
      </c>
      <c r="AV165" s="35">
        <f>IF('Indicator Data'!M168="No data","x",ROUND(IF('Indicator Data'!M168=0,0,IF(LOG('Indicator Data'!M168)&gt;AV$195,10,IF(LOG('Indicator Data'!M168)&lt;AV$194,0,10-(AV$195-LOG('Indicator Data'!M168))/(AV$195-AV$194)*10))),1))</f>
        <v>9.1999999999999993</v>
      </c>
      <c r="AW165" s="36">
        <f>IF(AV165="x","x",'Indicator Data'!M168/'Indicator Data'!$CC168)</f>
        <v>0.638855191509348</v>
      </c>
      <c r="AX165" s="35">
        <f t="shared" si="256"/>
        <v>7.1</v>
      </c>
      <c r="AY165" s="35">
        <f t="shared" si="257"/>
        <v>8.3000000000000007</v>
      </c>
      <c r="AZ165" s="35">
        <f>IF('Indicator Data'!N168="No data","x",ROUND(IF('Indicator Data'!N168=0,0,IF(LOG('Indicator Data'!N168)&gt;AZ$195,10,IF(LOG('Indicator Data'!N168)&lt;AZ$194,0,10-(AZ$195-LOG('Indicator Data'!N168))/(AZ$195-AZ$194)*10))),1))</f>
        <v>0</v>
      </c>
      <c r="BA165" s="36">
        <f>IF(AZ165="x","x",'Indicator Data'!N168/'Indicator Data'!$CC168)</f>
        <v>0</v>
      </c>
      <c r="BB165" s="35">
        <f t="shared" si="258"/>
        <v>0</v>
      </c>
      <c r="BC165" s="35">
        <f t="shared" si="259"/>
        <v>0</v>
      </c>
      <c r="BD165" s="35">
        <f>IF('Indicator Data'!O168="No data","x",ROUND(IF('Indicator Data'!O168=0,0,IF(LOG('Indicator Data'!O168)&gt;BD$195,10,IF(LOG('Indicator Data'!O168)&lt;BD$194,0,10-(BD$195-LOG('Indicator Data'!O168))/(BD$195-BD$194)*10))),1))</f>
        <v>0</v>
      </c>
      <c r="BE165" s="36">
        <f>IF(BD165="x","x",'Indicator Data'!O168/'Indicator Data'!$CC168)</f>
        <v>0</v>
      </c>
      <c r="BF165" s="35">
        <f t="shared" si="260"/>
        <v>0</v>
      </c>
      <c r="BG165" s="35">
        <f t="shared" si="261"/>
        <v>0</v>
      </c>
      <c r="BH165" s="35">
        <f>IF('Indicator Data'!P168="No data","x",ROUND(IF('Indicator Data'!P168=0,0,IF(LOG('Indicator Data'!P168)&gt;BH$195,10,IF(LOG('Indicator Data'!P168)&lt;BH$194,0,10-(BH$195-LOG('Indicator Data'!P168))/(BH$195-BH$194)*10))),1))</f>
        <v>0</v>
      </c>
      <c r="BI165" s="36">
        <f>IF(BH165="x","x",'Indicator Data'!P168/'Indicator Data'!$CC168)</f>
        <v>0</v>
      </c>
      <c r="BJ165" s="35">
        <f t="shared" si="262"/>
        <v>0</v>
      </c>
      <c r="BK165" s="35">
        <f t="shared" si="263"/>
        <v>0</v>
      </c>
      <c r="BL165" s="35">
        <f t="shared" si="264"/>
        <v>3.2</v>
      </c>
      <c r="BM165" s="35">
        <f>ROUND(IF('Indicator Data'!Q168=0,0,IF(LOG('Indicator Data'!Q168)&gt;BM$195,10,IF(LOG('Indicator Data'!Q168)&lt;BM$194,0,10-(BM$195-LOG('Indicator Data'!Q168))/(BM$195-BM$194)*10))),1)</f>
        <v>9.4</v>
      </c>
      <c r="BN165" s="35">
        <f>ROUND(IF('Indicator Data'!R168=0,0,IF(LOG('Indicator Data'!R168)&gt;BN$195,10,IF(LOG('Indicator Data'!R168)&lt;BN$194,0,10-(BN$195-LOG('Indicator Data'!R168))/(BN$195-BN$194)*10))),1)</f>
        <v>7.3</v>
      </c>
      <c r="BO165" s="35">
        <f t="shared" si="265"/>
        <v>8</v>
      </c>
      <c r="BP165" s="36">
        <f>'Indicator Data'!Q168/'Indicator Data'!$CC168</f>
        <v>0.99113126101144244</v>
      </c>
      <c r="BQ165" s="36">
        <f>'Indicator Data'!R168/'Indicator Data'!$CC168</f>
        <v>5.7219528922536353E-3</v>
      </c>
      <c r="BR165" s="35">
        <f t="shared" si="307"/>
        <v>9.9</v>
      </c>
      <c r="BS165" s="35">
        <f t="shared" si="308"/>
        <v>0.1</v>
      </c>
      <c r="BT165" s="35">
        <f t="shared" si="242"/>
        <v>3.3666666666666667</v>
      </c>
      <c r="BU165" s="35">
        <f t="shared" si="266"/>
        <v>6.2</v>
      </c>
      <c r="BV165" s="35">
        <f>ROUND(IF('Indicator Data'!S168=0,0,IF(LOG('Indicator Data'!S168)&gt;BV$195,10,IF(LOG('Indicator Data'!S168)&lt;BV$194,0,10-(BV$195-LOG('Indicator Data'!S168))/(BV$195-BV$194)*10))),1)</f>
        <v>8.3000000000000007</v>
      </c>
      <c r="BW165" s="35">
        <f>ROUND(IF('Indicator Data'!T168=0,0,IF(LOG('Indicator Data'!T168)&gt;BW$195,10,IF(LOG('Indicator Data'!T168)&lt;BW$194,0,10-(BW$195-LOG('Indicator Data'!T168))/(BW$195-BW$194)*10))),1)</f>
        <v>9.3000000000000007</v>
      </c>
      <c r="BX165" s="35">
        <f t="shared" si="267"/>
        <v>8.9666666666666668</v>
      </c>
      <c r="BY165" s="36">
        <f>'Indicator Data'!S168/'Indicator Data'!$CC168</f>
        <v>0.15036889604483339</v>
      </c>
      <c r="BZ165" s="36">
        <f>'Indicator Data'!T168/'Indicator Data'!$CC168</f>
        <v>0.84648431785886269</v>
      </c>
      <c r="CA165" s="35">
        <f t="shared" si="309"/>
        <v>2.5</v>
      </c>
      <c r="CB165" s="35">
        <f t="shared" si="310"/>
        <v>8.5</v>
      </c>
      <c r="CC165" s="35">
        <f t="shared" si="268"/>
        <v>6.5</v>
      </c>
      <c r="CD165" s="35">
        <f t="shared" si="269"/>
        <v>8</v>
      </c>
      <c r="CE165" s="35">
        <f t="shared" si="270"/>
        <v>7.2</v>
      </c>
      <c r="CF165" s="35">
        <f>ROUND(IF('Indicator Data'!U168=0,0,IF(LOG('Indicator Data'!U168)&gt;CF$195,10,IF(LOG('Indicator Data'!U168)&lt;CF$194,0,10-(CF$195-LOG('Indicator Data'!U168))/(CF$195-CF$194)*10))),1)</f>
        <v>8.6</v>
      </c>
      <c r="CG165" s="36">
        <f>'Indicator Data'!U168/'Indicator Data'!$CC168</f>
        <v>0.27973718819512794</v>
      </c>
      <c r="CH165" s="35">
        <f t="shared" si="311"/>
        <v>3.1</v>
      </c>
      <c r="CI165" s="35">
        <f t="shared" si="271"/>
        <v>6.6</v>
      </c>
      <c r="CJ165" s="35">
        <f>ROUND(IF('Indicator Data'!V168=0,0,IF(LOG('Indicator Data'!V168)&gt;CJ$195,10,IF(LOG('Indicator Data'!V168)&lt;CJ$194,0,10-(CJ$195-LOG('Indicator Data'!V168))/(CJ$195-CJ$194)*10))),1)</f>
        <v>9.4</v>
      </c>
      <c r="CK165" s="36">
        <f>IF('Indicator Data'!V168/'Indicator Data'!$CC168&gt;1,1,'Indicator Data'!V168/'Indicator Data'!$CC168)</f>
        <v>0.94971555037375222</v>
      </c>
      <c r="CL165" s="35">
        <f t="shared" si="312"/>
        <v>9.5</v>
      </c>
      <c r="CM165" s="35">
        <f t="shared" si="272"/>
        <v>9.5</v>
      </c>
      <c r="CN165" s="35">
        <f>ROUND(IF('Indicator Data'!W168=0,0,IF(LOG('Indicator Data'!W168)&gt;CN$195,10,IF(LOG('Indicator Data'!W168)&lt;CN$194,0,10-(CN$195-LOG('Indicator Data'!W168))/(CN$195-CN$194)*10))),1)</f>
        <v>8.6999999999999993</v>
      </c>
      <c r="CO165" s="36">
        <f>'Indicator Data'!W168/'Indicator Data'!$CC168</f>
        <v>0.32323777875502785</v>
      </c>
      <c r="CP165" s="35">
        <f t="shared" si="313"/>
        <v>3.2</v>
      </c>
      <c r="CQ165" s="35">
        <f t="shared" si="273"/>
        <v>6.7</v>
      </c>
      <c r="CR165" s="35">
        <f t="shared" si="314"/>
        <v>7.8</v>
      </c>
      <c r="CS165" s="35">
        <f>IF('Indicator Data'!BS168="No data","x",ROUND(IF('Indicator Data'!BS168&gt;CS$195,0,IF('Indicator Data'!BS168&lt;CS$194,10,(CS$195-'Indicator Data'!BS168)/(CS$195-CS$194)*10)),1))</f>
        <v>7</v>
      </c>
      <c r="CT165" s="35">
        <f>IF('Indicator Data'!BT168="No data","x",ROUND(IF('Indicator Data'!BT168&gt;CT$195,0,IF('Indicator Data'!BT168&lt;CT$194,10,(CT$195-'Indicator Data'!BT168)/(CT$195-CT$194)*10)),1))</f>
        <v>6.6</v>
      </c>
      <c r="CU165" s="35">
        <f>IF('Indicator Data'!AC168="No data","x",ROUND(IF('Indicator Data'!AC168&gt;CU$195,0,IF('Indicator Data'!AC168&lt;CU$194,10,(CU$195-'Indicator Data'!AC168)/(CU$195-CU$194)*10)),1))</f>
        <v>7.7</v>
      </c>
      <c r="CV165" s="35">
        <f t="shared" si="315"/>
        <v>7.1</v>
      </c>
      <c r="CW165" s="35">
        <f>IF('Indicator Data'!X168="No data","x",ROUND(IF(LOG('Indicator Data'!X168)&gt;CW$195,10,IF(LOG('Indicator Data'!X168)&lt;CW$194,0,10-(CW$195-LOG('Indicator Data'!X168))/(CW$195-CW$194)*10)),1))</f>
        <v>4.2</v>
      </c>
      <c r="CX165" s="35">
        <f>IF('Indicator Data'!Y168="No data","x",ROUND(IF('Indicator Data'!Y168&gt;CX$195,10,IF('Indicator Data'!Y168&lt;CX$194,0,10-(CX$195-'Indicator Data'!Y168)/(CX$195-CX$194)*10)),1))</f>
        <v>6.5</v>
      </c>
      <c r="CY165" s="35">
        <f>IF('Indicator Data'!Z168="No data","x",ROUND(IF('Indicator Data'!Z168&gt;CY$195,10,IF('Indicator Data'!Z168&lt;CY$194,0,10-(CY$195-'Indicator Data'!Z168)/(CY$195-CY$194)*10)),1))</f>
        <v>3.5</v>
      </c>
      <c r="CZ165" s="35">
        <f>IF('Indicator Data'!AA168="No data","x",ROUND(IF('Indicator Data'!AA168&gt;CZ$195,10,IF('Indicator Data'!AA168&lt;CZ$194,0,10-(CZ$195-'Indicator Data'!AA168)/(CZ$195-CZ$194)*10)),1))</f>
        <v>9</v>
      </c>
      <c r="DA165" s="35">
        <f t="shared" si="274"/>
        <v>5.8</v>
      </c>
      <c r="DB165" s="35">
        <f t="shared" si="275"/>
        <v>6.2</v>
      </c>
      <c r="DC165" s="35">
        <f>IF('Indicator Data'!AF168="No data","x",ROUND(IF('Indicator Data'!AF168&gt;DC$195,10,IF('Indicator Data'!AF168&lt;DC$194,0,10-(DC$195-'Indicator Data'!AF168)/(DC$195-DC$194)*10)),1))</f>
        <v>9.8000000000000007</v>
      </c>
      <c r="DD165" s="35">
        <f>IF('Indicator Data'!AG168="No data","x",ROUND(IF('Indicator Data'!AG168&gt;DD$195,10,IF('Indicator Data'!AG168&lt;DD$194,0,10-(DD$195-'Indicator Data'!AG168)/(DD$195-DD$194)*10)),1))</f>
        <v>6.3</v>
      </c>
      <c r="DE165" s="35">
        <f t="shared" si="276"/>
        <v>6.6</v>
      </c>
      <c r="DF165" s="35">
        <f>IF('Indicator Data'!AB168="No data","x",ROUND(IF('Indicator Data'!AB168&gt;DF$195,10,IF('Indicator Data'!AB168&lt;DF$194,0,10-(DF$195-'Indicator Data'!AB168)/(DF$195-DF$194)*10)),1))</f>
        <v>8.1</v>
      </c>
      <c r="DG165" s="35">
        <f t="shared" si="277"/>
        <v>7.4</v>
      </c>
      <c r="DH165" s="144">
        <f>IF('Indicator Data'!AD168="No data","x",'Indicator Data'!AD168/'Indicator Data'!$CB168)</f>
        <v>2.6518115957645727E-4</v>
      </c>
      <c r="DI165" s="35">
        <f t="shared" si="278"/>
        <v>7.3</v>
      </c>
      <c r="DJ165" s="35">
        <f>IF('Indicator Data'!AE168="No data","x",ROUND(IF('Indicator Data'!AE168&gt;DJ$195,0,IF('Indicator Data'!AE168&lt;DJ$194,10,(DJ$195-'Indicator Data'!AE168)/(DJ$195-DJ$194)*10)),1))</f>
        <v>2</v>
      </c>
      <c r="DK165" s="35">
        <f t="shared" si="279"/>
        <v>4.7</v>
      </c>
      <c r="DL165" s="35">
        <f t="shared" si="280"/>
        <v>6.2</v>
      </c>
      <c r="DM165" s="37">
        <f t="shared" si="316"/>
        <v>6.1</v>
      </c>
      <c r="DN165" s="38">
        <f t="shared" si="317"/>
        <v>4.2</v>
      </c>
      <c r="DO165" s="35">
        <f>ROUND(IF('Indicator Data'!AH168=0,0,IF('Indicator Data'!AH168&gt;DO$195,10,IF('Indicator Data'!AH168&lt;DO$194,0,10-(DO$195-'Indicator Data'!AH168)/(DO$195-DO$194)*10))),1)</f>
        <v>10</v>
      </c>
      <c r="DP165" s="35">
        <f>ROUND(IF('Indicator Data'!AI168=0,0,IF(LOG('Indicator Data'!AI168)&gt;LOG(DP$195),10,IF(LOG('Indicator Data'!AI168)&lt;LOG(DP$194),0,10-(LOG(DP$195)-LOG('Indicator Data'!AI168))/(LOG(DP$195)-LOG(DP$194))*10))),1)</f>
        <v>9.8000000000000007</v>
      </c>
      <c r="DQ165" s="37">
        <f t="shared" si="318"/>
        <v>9.9</v>
      </c>
      <c r="DR165" s="35">
        <f>'Indicator Data'!AJ168</f>
        <v>0</v>
      </c>
      <c r="DS165" s="35">
        <f>'Indicator Data'!AK168</f>
        <v>4</v>
      </c>
      <c r="DT165" s="37">
        <f t="shared" si="319"/>
        <v>7</v>
      </c>
      <c r="DU165" s="38">
        <f t="shared" si="320"/>
        <v>7</v>
      </c>
      <c r="DV165" s="13"/>
      <c r="DW165" s="83"/>
      <c r="DX165" s="2"/>
    </row>
    <row r="166" spans="1:128" x14ac:dyDescent="0.3">
      <c r="A166" s="99" t="str">
        <f>'Indicator Data'!A169</f>
        <v>Suriname</v>
      </c>
      <c r="B166" s="39" t="str">
        <f>'Indicator Data'!B169</f>
        <v>SUR</v>
      </c>
      <c r="C166" s="35">
        <f>ROUND(IF('Indicator Data'!C169=0,0.1,IF(LOG('Indicator Data'!C169)&gt;C$195,10,IF(LOG('Indicator Data'!C169)&lt;C$194,0,10-(C$195-LOG('Indicator Data'!C169))/(C$195-C$194)*10))),1)</f>
        <v>0.1</v>
      </c>
      <c r="D166" s="35">
        <f>ROUND(IF('Indicator Data'!D169=0,0.1,IF(LOG('Indicator Data'!D169)&gt;D$195,10,IF(LOG('Indicator Data'!D169)&lt;D$194,0,10-(D$195-LOG('Indicator Data'!D169))/(D$195-D$194)*10))),1)</f>
        <v>0.1</v>
      </c>
      <c r="E166" s="35">
        <f t="shared" si="281"/>
        <v>0.1</v>
      </c>
      <c r="F166" s="35">
        <f>IF('Indicator Data'!E169="No data",0.1,(ROUND(IF('Indicator Data'!E169=0,0,IF(LOG('Indicator Data'!E169)&gt;F$195,10,IF(LOG('Indicator Data'!E169)&lt;F$194,0,10-(F$195-LOG('Indicator Data'!E169))/(F$195-F$194)*10))),1)))</f>
        <v>5.4</v>
      </c>
      <c r="G166" s="35">
        <f>ROUND(IF('Indicator Data'!F169=0,0,IF(LOG('Indicator Data'!F169)&gt;G$195,10,IF(LOG('Indicator Data'!F169)&lt;G$194,0,10-(G$195-LOG('Indicator Data'!F169))/(G$195-G$194)*10))),1)</f>
        <v>1.9</v>
      </c>
      <c r="H166" s="35">
        <f>ROUND(IF('Indicator Data'!G169=0,0,IF(LOG('Indicator Data'!G169)&gt;H$195,10,IF(LOG('Indicator Data'!G169)&lt;H$194,0,10-(H$195-LOG('Indicator Data'!G169))/(H$195-H$194)*10))),1)</f>
        <v>0</v>
      </c>
      <c r="I166" s="35">
        <f>ROUND(IF('Indicator Data'!H169=0,0,IF(LOG('Indicator Data'!H169)&gt;I$195,10,IF(LOG('Indicator Data'!H169)&lt;I$194,0,10-(I$195-LOG('Indicator Data'!H169))/(I$195-I$194)*10))),1)</f>
        <v>0</v>
      </c>
      <c r="J166" s="35">
        <f t="shared" si="282"/>
        <v>0</v>
      </c>
      <c r="K166" s="35">
        <f>ROUND(IF('Indicator Data'!I169=0,0,IF(LOG('Indicator Data'!I169)&gt;K$195,10,IF(LOG('Indicator Data'!I169)&lt;K$194,0,10-(K$195-LOG('Indicator Data'!I169))/(K$195-K$194)*10))),1)</f>
        <v>0</v>
      </c>
      <c r="L166" s="35">
        <f t="shared" si="283"/>
        <v>0</v>
      </c>
      <c r="M166" s="35">
        <f>ROUND(IF('Indicator Data'!J169=0,0,IF(LOG('Indicator Data'!J169)&gt;M$195,10,IF(LOG('Indicator Data'!J169)&lt;M$194,0,10-(M$195-LOG('Indicator Data'!J169))/(M$195-M$194)*10))),1)</f>
        <v>0</v>
      </c>
      <c r="N166" s="36">
        <f>'Indicator Data'!C169/'Indicator Data'!$CC169</f>
        <v>0</v>
      </c>
      <c r="O166" s="36">
        <f>'Indicator Data'!D169/'Indicator Data'!$CC169</f>
        <v>0</v>
      </c>
      <c r="P166" s="36">
        <f>IF(F166=0.1,"x",'Indicator Data'!E169/'Indicator Data'!$CC169)</f>
        <v>2.7647051494326703E-2</v>
      </c>
      <c r="Q166" s="36">
        <f>'Indicator Data'!F169/'Indicator Data'!$CC169</f>
        <v>2.6211400482511272E-7</v>
      </c>
      <c r="R166" s="36">
        <f>'Indicator Data'!G169/'Indicator Data'!$CC169</f>
        <v>0</v>
      </c>
      <c r="S166" s="36">
        <f>'Indicator Data'!H169/'Indicator Data'!$CC169</f>
        <v>0</v>
      </c>
      <c r="T166" s="36">
        <f>'Indicator Data'!I169/'Indicator Data'!$CC169</f>
        <v>0</v>
      </c>
      <c r="U166" s="36">
        <f>'Indicator Data'!J169/'Indicator Data'!$CC169</f>
        <v>0</v>
      </c>
      <c r="V166" s="35">
        <f t="shared" si="284"/>
        <v>0</v>
      </c>
      <c r="W166" s="35">
        <f t="shared" si="285"/>
        <v>0</v>
      </c>
      <c r="X166" s="35">
        <f t="shared" si="286"/>
        <v>0</v>
      </c>
      <c r="Y166" s="35">
        <f t="shared" si="287"/>
        <v>10</v>
      </c>
      <c r="Z166" s="35">
        <f t="shared" si="288"/>
        <v>4.3</v>
      </c>
      <c r="AA166" s="35">
        <f t="shared" si="289"/>
        <v>0</v>
      </c>
      <c r="AB166" s="35">
        <f t="shared" si="290"/>
        <v>0</v>
      </c>
      <c r="AC166" s="35">
        <f t="shared" si="291"/>
        <v>0</v>
      </c>
      <c r="AD166" s="35">
        <f t="shared" si="292"/>
        <v>0</v>
      </c>
      <c r="AE166" s="35">
        <f t="shared" si="293"/>
        <v>0</v>
      </c>
      <c r="AF166" s="35">
        <f t="shared" si="294"/>
        <v>0</v>
      </c>
      <c r="AG166" s="35">
        <f>ROUND(IF('Indicator Data'!K169=0,0,IF('Indicator Data'!K169&gt;AG$195,10,IF('Indicator Data'!K169&lt;AG$194,0,10-(AG$195-'Indicator Data'!K169)/(AG$195-AG$194)*10))),1)</f>
        <v>0</v>
      </c>
      <c r="AH166" s="35">
        <f t="shared" si="295"/>
        <v>0.1</v>
      </c>
      <c r="AI166" s="35">
        <f t="shared" si="296"/>
        <v>0.1</v>
      </c>
      <c r="AJ166" s="35">
        <f t="shared" si="297"/>
        <v>0</v>
      </c>
      <c r="AK166" s="35">
        <f t="shared" si="298"/>
        <v>0</v>
      </c>
      <c r="AL166" s="35">
        <f t="shared" si="299"/>
        <v>0</v>
      </c>
      <c r="AM166" s="35">
        <f t="shared" si="300"/>
        <v>0</v>
      </c>
      <c r="AN166" s="35">
        <f t="shared" si="301"/>
        <v>0</v>
      </c>
      <c r="AO166" s="143">
        <f t="shared" si="302"/>
        <v>0.1</v>
      </c>
      <c r="AP166" s="143">
        <f t="shared" si="255"/>
        <v>8.6</v>
      </c>
      <c r="AQ166" s="143">
        <f t="shared" si="303"/>
        <v>3.2</v>
      </c>
      <c r="AR166" s="143">
        <f t="shared" si="304"/>
        <v>0</v>
      </c>
      <c r="AS166" s="35">
        <f t="shared" si="305"/>
        <v>0</v>
      </c>
      <c r="AT166" s="35">
        <f>IF('Indicator Data'!L169="No data","x",IF('Indicator Data'!CD169&lt;1000,"x",ROUND((IF('Indicator Data'!L169&gt;AT$195,10,IF('Indicator Data'!L169&lt;AT$194,0,10-(AT$195-'Indicator Data'!L169)/(AT$195-AT$194)*10))),1)))</f>
        <v>2.8</v>
      </c>
      <c r="AU166" s="143">
        <f t="shared" si="306"/>
        <v>1.4</v>
      </c>
      <c r="AV166" s="35" t="str">
        <f>IF('Indicator Data'!M169="No data","x",ROUND(IF('Indicator Data'!M169=0,0,IF(LOG('Indicator Data'!M169)&gt;AV$195,10,IF(LOG('Indicator Data'!M169)&lt;AV$194,0,10-(AV$195-LOG('Indicator Data'!M169))/(AV$195-AV$194)*10))),1))</f>
        <v>x</v>
      </c>
      <c r="AW166" s="36" t="str">
        <f>IF(AV166="x","x",'Indicator Data'!M169/'Indicator Data'!$CC169)</f>
        <v>x</v>
      </c>
      <c r="AX166" s="35" t="str">
        <f t="shared" si="256"/>
        <v>x</v>
      </c>
      <c r="AY166" s="35" t="str">
        <f t="shared" si="257"/>
        <v>x</v>
      </c>
      <c r="AZ166" s="35" t="str">
        <f>IF('Indicator Data'!N169="No data","x",ROUND(IF('Indicator Data'!N169=0,0,IF(LOG('Indicator Data'!N169)&gt;AZ$195,10,IF(LOG('Indicator Data'!N169)&lt;AZ$194,0,10-(AZ$195-LOG('Indicator Data'!N169))/(AZ$195-AZ$194)*10))),1))</f>
        <v>x</v>
      </c>
      <c r="BA166" s="36" t="str">
        <f>IF(AZ166="x","x",'Indicator Data'!N169/'Indicator Data'!$CC169)</f>
        <v>x</v>
      </c>
      <c r="BB166" s="35" t="str">
        <f t="shared" si="258"/>
        <v>x</v>
      </c>
      <c r="BC166" s="35" t="str">
        <f t="shared" si="259"/>
        <v>x</v>
      </c>
      <c r="BD166" s="35" t="str">
        <f>IF('Indicator Data'!O169="No data","x",ROUND(IF('Indicator Data'!O169=0,0,IF(LOG('Indicator Data'!O169)&gt;BD$195,10,IF(LOG('Indicator Data'!O169)&lt;BD$194,0,10-(BD$195-LOG('Indicator Data'!O169))/(BD$195-BD$194)*10))),1))</f>
        <v>x</v>
      </c>
      <c r="BE166" s="36" t="str">
        <f>IF(BD166="x","x",'Indicator Data'!O169/'Indicator Data'!$CC169)</f>
        <v>x</v>
      </c>
      <c r="BF166" s="35" t="str">
        <f t="shared" si="260"/>
        <v>x</v>
      </c>
      <c r="BG166" s="35" t="str">
        <f t="shared" si="261"/>
        <v>x</v>
      </c>
      <c r="BH166" s="35" t="str">
        <f>IF('Indicator Data'!P169="No data","x",ROUND(IF('Indicator Data'!P169=0,0,IF(LOG('Indicator Data'!P169)&gt;BH$195,10,IF(LOG('Indicator Data'!P169)&lt;BH$194,0,10-(BH$195-LOG('Indicator Data'!P169))/(BH$195-BH$194)*10))),1))</f>
        <v>x</v>
      </c>
      <c r="BI166" s="36" t="str">
        <f>IF(BH166="x","x",'Indicator Data'!P169/'Indicator Data'!$CC169)</f>
        <v>x</v>
      </c>
      <c r="BJ166" s="35" t="str">
        <f t="shared" si="262"/>
        <v>x</v>
      </c>
      <c r="BK166" s="35" t="str">
        <f t="shared" si="263"/>
        <v>x</v>
      </c>
      <c r="BL166" s="35" t="str">
        <f t="shared" si="264"/>
        <v>x</v>
      </c>
      <c r="BM166" s="35">
        <f>ROUND(IF('Indicator Data'!Q169=0,0,IF(LOG('Indicator Data'!Q169)&gt;BM$195,10,IF(LOG('Indicator Data'!Q169)&lt;BM$194,0,10-(BM$195-LOG('Indicator Data'!Q169))/(BM$195-BM$194)*10))),1)</f>
        <v>0</v>
      </c>
      <c r="BN166" s="35">
        <f>ROUND(IF('Indicator Data'!R169=0,0,IF(LOG('Indicator Data'!R169)&gt;BN$195,10,IF(LOG('Indicator Data'!R169)&lt;BN$194,0,10-(BN$195-LOG('Indicator Data'!R169))/(BN$195-BN$194)*10))),1)</f>
        <v>6.1</v>
      </c>
      <c r="BO166" s="35">
        <f t="shared" si="265"/>
        <v>4.0666666666666664</v>
      </c>
      <c r="BP166" s="36">
        <f>'Indicator Data'!Q169/'Indicator Data'!$CC169</f>
        <v>0</v>
      </c>
      <c r="BQ166" s="36">
        <f>'Indicator Data'!R169/'Indicator Data'!$CC169</f>
        <v>8.3697431836514694E-2</v>
      </c>
      <c r="BR166" s="35">
        <f t="shared" si="307"/>
        <v>0</v>
      </c>
      <c r="BS166" s="35">
        <f t="shared" si="308"/>
        <v>1</v>
      </c>
      <c r="BT166" s="35">
        <f t="shared" si="242"/>
        <v>0.66666666666666663</v>
      </c>
      <c r="BU166" s="35">
        <f t="shared" si="266"/>
        <v>2.5</v>
      </c>
      <c r="BV166" s="35">
        <f>ROUND(IF('Indicator Data'!S169=0,0,IF(LOG('Indicator Data'!S169)&gt;BV$195,10,IF(LOG('Indicator Data'!S169)&lt;BV$194,0,10-(BV$195-LOG('Indicator Data'!S169))/(BV$195-BV$194)*10))),1)</f>
        <v>0</v>
      </c>
      <c r="BW166" s="35">
        <f>ROUND(IF('Indicator Data'!T169=0,0,IF(LOG('Indicator Data'!T169)&gt;BW$195,10,IF(LOG('Indicator Data'!T169)&lt;BW$194,0,10-(BW$195-LOG('Indicator Data'!T169))/(BW$195-BW$194)*10))),1)</f>
        <v>5.2</v>
      </c>
      <c r="BX166" s="35">
        <f t="shared" si="267"/>
        <v>3.4666666666666668</v>
      </c>
      <c r="BY166" s="36">
        <f>'Indicator Data'!S169/'Indicator Data'!$CC169</f>
        <v>0</v>
      </c>
      <c r="BZ166" s="36">
        <f>'Indicator Data'!T169/'Indicator Data'!$CC169</f>
        <v>8.3697431836514694E-2</v>
      </c>
      <c r="CA166" s="35">
        <f t="shared" si="309"/>
        <v>0</v>
      </c>
      <c r="CB166" s="35">
        <f t="shared" si="310"/>
        <v>0.8</v>
      </c>
      <c r="CC166" s="35">
        <f t="shared" si="268"/>
        <v>0.53333333333333333</v>
      </c>
      <c r="CD166" s="35">
        <f t="shared" si="269"/>
        <v>2.1</v>
      </c>
      <c r="CE166" s="35">
        <f t="shared" si="270"/>
        <v>2.2999999999999998</v>
      </c>
      <c r="CF166" s="35">
        <f>ROUND(IF('Indicator Data'!U169=0,0,IF(LOG('Indicator Data'!U169)&gt;CF$195,10,IF(LOG('Indicator Data'!U169)&lt;CF$194,0,10-(CF$195-LOG('Indicator Data'!U169))/(CF$195-CF$194)*10))),1)</f>
        <v>6.8</v>
      </c>
      <c r="CG166" s="36">
        <f>'Indicator Data'!U169/'Indicator Data'!$CC169</f>
        <v>0.99616058359129411</v>
      </c>
      <c r="CH166" s="35">
        <f t="shared" si="311"/>
        <v>10</v>
      </c>
      <c r="CI166" s="35">
        <f t="shared" si="271"/>
        <v>8.9</v>
      </c>
      <c r="CJ166" s="35">
        <f>ROUND(IF('Indicator Data'!V169=0,0,IF(LOG('Indicator Data'!V169)&gt;CJ$195,10,IF(LOG('Indicator Data'!V169)&lt;CJ$194,0,10-(CJ$195-LOG('Indicator Data'!V169))/(CJ$195-CJ$194)*10))),1)</f>
        <v>6.8</v>
      </c>
      <c r="CK166" s="36">
        <f>IF('Indicator Data'!V169/'Indicator Data'!$CC169&gt;1,1,'Indicator Data'!V169/'Indicator Data'!$CC169)</f>
        <v>0.98095136872241573</v>
      </c>
      <c r="CL166" s="35">
        <f t="shared" si="312"/>
        <v>9.8000000000000007</v>
      </c>
      <c r="CM166" s="35">
        <f t="shared" si="272"/>
        <v>8.6999999999999993</v>
      </c>
      <c r="CN166" s="35">
        <f>ROUND(IF('Indicator Data'!W169=0,0,IF(LOG('Indicator Data'!W169)&gt;CN$195,10,IF(LOG('Indicator Data'!W169)&lt;CN$194,0,10-(CN$195-LOG('Indicator Data'!W169))/(CN$195-CN$194)*10))),1)</f>
        <v>6.8</v>
      </c>
      <c r="CO166" s="36">
        <f>'Indicator Data'!W169/'Indicator Data'!$CC169</f>
        <v>0.99926707929686998</v>
      </c>
      <c r="CP166" s="35">
        <f t="shared" si="313"/>
        <v>10</v>
      </c>
      <c r="CQ166" s="35">
        <f t="shared" si="273"/>
        <v>8.9</v>
      </c>
      <c r="CR166" s="35">
        <f t="shared" si="314"/>
        <v>7.9</v>
      </c>
      <c r="CS166" s="35">
        <f>IF('Indicator Data'!BS169="No data","x",ROUND(IF('Indicator Data'!BS169&gt;CS$195,0,IF('Indicator Data'!BS169&lt;CS$194,10,(CS$195-'Indicator Data'!BS169)/(CS$195-CS$194)*10)),1))</f>
        <v>1.7</v>
      </c>
      <c r="CT166" s="35">
        <f>IF('Indicator Data'!BT169="No data","x",ROUND(IF('Indicator Data'!BT169&gt;CT$195,0,IF('Indicator Data'!BT169&lt;CT$194,10,(CT$195-'Indicator Data'!BT169)/(CT$195-CT$194)*10)),1))</f>
        <v>0.8</v>
      </c>
      <c r="CU166" s="35">
        <f>IF('Indicator Data'!AC169="No data","x",ROUND(IF('Indicator Data'!AC169&gt;CU$195,0,IF('Indicator Data'!AC169&lt;CU$194,10,(CU$195-'Indicator Data'!AC169)/(CU$195-CU$194)*10)),1))</f>
        <v>3.2</v>
      </c>
      <c r="CV166" s="35">
        <f t="shared" si="315"/>
        <v>1.9</v>
      </c>
      <c r="CW166" s="35">
        <f>IF('Indicator Data'!X169="No data","x",ROUND(IF(LOG('Indicator Data'!X169)&gt;CW$195,10,IF(LOG('Indicator Data'!X169)&lt;CW$194,0,10-(CW$195-LOG('Indicator Data'!X169))/(CW$195-CW$194)*10)),1))</f>
        <v>1.9</v>
      </c>
      <c r="CX166" s="35">
        <f>IF('Indicator Data'!Y169="No data","x",ROUND(IF('Indicator Data'!Y169&gt;CX$195,10,IF('Indicator Data'!Y169&lt;CX$194,0,10-(CX$195-'Indicator Data'!Y169)/(CX$195-CX$194)*10)),1))</f>
        <v>2</v>
      </c>
      <c r="CY166" s="35">
        <f>IF('Indicator Data'!Z169="No data","x",ROUND(IF('Indicator Data'!Z169&gt;CY$195,10,IF('Indicator Data'!Z169&lt;CY$194,0,10-(CY$195-'Indicator Data'!Z169)/(CY$195-CY$194)*10)),1))</f>
        <v>6.6</v>
      </c>
      <c r="CZ166" s="35" t="str">
        <f>IF('Indicator Data'!AA169="No data","x",ROUND(IF('Indicator Data'!AA169&gt;CZ$195,10,IF('Indicator Data'!AA169&lt;CZ$194,0,10-(CZ$195-'Indicator Data'!AA169)/(CZ$195-CZ$194)*10)),1))</f>
        <v>x</v>
      </c>
      <c r="DA166" s="35">
        <f t="shared" si="274"/>
        <v>3.5</v>
      </c>
      <c r="DB166" s="35">
        <f t="shared" si="275"/>
        <v>3</v>
      </c>
      <c r="DC166" s="35">
        <f>IF('Indicator Data'!AF169="No data","x",ROUND(IF('Indicator Data'!AF169&gt;DC$195,10,IF('Indicator Data'!AF169&lt;DC$194,0,10-(DC$195-'Indicator Data'!AF169)/(DC$195-DC$194)*10)),1))</f>
        <v>0.7</v>
      </c>
      <c r="DD166" s="35">
        <f>IF('Indicator Data'!AG169="No data","x",ROUND(IF('Indicator Data'!AG169&gt;DD$195,10,IF('Indicator Data'!AG169&lt;DD$194,0,10-(DD$195-'Indicator Data'!AG169)/(DD$195-DD$194)*10)),1))</f>
        <v>2.6</v>
      </c>
      <c r="DE166" s="35">
        <f t="shared" si="276"/>
        <v>2.8</v>
      </c>
      <c r="DF166" s="35">
        <f>IF('Indicator Data'!AB169="No data","x",ROUND(IF('Indicator Data'!AB169&gt;DF$195,10,IF('Indicator Data'!AB169&lt;DF$194,0,10-(DF$195-'Indicator Data'!AB169)/(DF$195-DF$194)*10)),1))</f>
        <v>0.9</v>
      </c>
      <c r="DG166" s="35">
        <f t="shared" si="277"/>
        <v>1.7</v>
      </c>
      <c r="DH166" s="144">
        <f>IF('Indicator Data'!AD169="No data","x",'Indicator Data'!AD169/'Indicator Data'!$CB169)</f>
        <v>1.159155452974086E-4</v>
      </c>
      <c r="DI166" s="35">
        <f t="shared" si="278"/>
        <v>8.8000000000000007</v>
      </c>
      <c r="DJ166" s="35">
        <f>IF('Indicator Data'!AE169="No data","x",ROUND(IF('Indicator Data'!AE169&gt;DJ$195,0,IF('Indicator Data'!AE169&lt;DJ$194,10,(DJ$195-'Indicator Data'!AE169)/(DJ$195-DJ$194)*10)),1))</f>
        <v>2</v>
      </c>
      <c r="DK166" s="35">
        <f t="shared" si="279"/>
        <v>5.4</v>
      </c>
      <c r="DL166" s="35">
        <f t="shared" si="280"/>
        <v>3.3</v>
      </c>
      <c r="DM166" s="37">
        <f t="shared" si="316"/>
        <v>5.2</v>
      </c>
      <c r="DN166" s="38">
        <f t="shared" si="317"/>
        <v>3.9</v>
      </c>
      <c r="DO166" s="35">
        <f>ROUND(IF('Indicator Data'!AH169=0,0,IF('Indicator Data'!AH169&gt;DO$195,10,IF('Indicator Data'!AH169&lt;DO$194,0,10-(DO$195-'Indicator Data'!AH169)/(DO$195-DO$194)*10))),1)</f>
        <v>0.3</v>
      </c>
      <c r="DP166" s="35">
        <f>ROUND(IF('Indicator Data'!AI169=0,0,IF(LOG('Indicator Data'!AI169)&gt;LOG(DP$195),10,IF(LOG('Indicator Data'!AI169)&lt;LOG(DP$194),0,10-(LOG(DP$195)-LOG('Indicator Data'!AI169))/(LOG(DP$195)-LOG(DP$194))*10))),1)</f>
        <v>2</v>
      </c>
      <c r="DQ166" s="37">
        <f t="shared" si="318"/>
        <v>1.2</v>
      </c>
      <c r="DR166" s="35">
        <f>'Indicator Data'!AJ169</f>
        <v>0</v>
      </c>
      <c r="DS166" s="35">
        <f>'Indicator Data'!AK169</f>
        <v>0</v>
      </c>
      <c r="DT166" s="37">
        <f t="shared" si="319"/>
        <v>0</v>
      </c>
      <c r="DU166" s="38">
        <f t="shared" si="320"/>
        <v>0.8</v>
      </c>
      <c r="DV166" s="13"/>
      <c r="DW166" s="83"/>
      <c r="DX166" s="2"/>
    </row>
    <row r="167" spans="1:128" x14ac:dyDescent="0.3">
      <c r="A167" s="99" t="str">
        <f>'Indicator Data'!A170</f>
        <v>Sweden</v>
      </c>
      <c r="B167" s="39" t="str">
        <f>'Indicator Data'!B170</f>
        <v>SWE</v>
      </c>
      <c r="C167" s="35">
        <f>ROUND(IF('Indicator Data'!C170=0,0.1,IF(LOG('Indicator Data'!C170)&gt;C$195,10,IF(LOG('Indicator Data'!C170)&lt;C$194,0,10-(C$195-LOG('Indicator Data'!C170))/(C$195-C$194)*10))),1)</f>
        <v>0.1</v>
      </c>
      <c r="D167" s="35">
        <f>ROUND(IF('Indicator Data'!D170=0,0.1,IF(LOG('Indicator Data'!D170)&gt;D$195,10,IF(LOG('Indicator Data'!D170)&lt;D$194,0,10-(D$195-LOG('Indicator Data'!D170))/(D$195-D$194)*10))),1)</f>
        <v>0.1</v>
      </c>
      <c r="E167" s="35">
        <f t="shared" si="281"/>
        <v>0.1</v>
      </c>
      <c r="F167" s="35">
        <f>IF('Indicator Data'!E170="No data",0.1,(ROUND(IF('Indicator Data'!E170=0,0,IF(LOG('Indicator Data'!E170)&gt;F$195,10,IF(LOG('Indicator Data'!E170)&lt;F$194,0,10-(F$195-LOG('Indicator Data'!E170))/(F$195-F$194)*10))),1)))</f>
        <v>5.0999999999999996</v>
      </c>
      <c r="G167" s="35">
        <f>ROUND(IF('Indicator Data'!F170=0,0,IF(LOG('Indicator Data'!F170)&gt;G$195,10,IF(LOG('Indicator Data'!F170)&lt;G$194,0,10-(G$195-LOG('Indicator Data'!F170))/(G$195-G$194)*10))),1)</f>
        <v>0</v>
      </c>
      <c r="H167" s="35">
        <f>ROUND(IF('Indicator Data'!G170=0,0,IF(LOG('Indicator Data'!G170)&gt;H$195,10,IF(LOG('Indicator Data'!G170)&lt;H$194,0,10-(H$195-LOG('Indicator Data'!G170))/(H$195-H$194)*10))),1)</f>
        <v>0</v>
      </c>
      <c r="I167" s="35">
        <f>ROUND(IF('Indicator Data'!H170=0,0,IF(LOG('Indicator Data'!H170)&gt;I$195,10,IF(LOG('Indicator Data'!H170)&lt;I$194,0,10-(I$195-LOG('Indicator Data'!H170))/(I$195-I$194)*10))),1)</f>
        <v>0</v>
      </c>
      <c r="J167" s="35">
        <f t="shared" si="282"/>
        <v>0</v>
      </c>
      <c r="K167" s="35">
        <f>ROUND(IF('Indicator Data'!I170=0,0,IF(LOG('Indicator Data'!I170)&gt;K$195,10,IF(LOG('Indicator Data'!I170)&lt;K$194,0,10-(K$195-LOG('Indicator Data'!I170))/(K$195-K$194)*10))),1)</f>
        <v>0</v>
      </c>
      <c r="L167" s="35">
        <f t="shared" si="283"/>
        <v>0</v>
      </c>
      <c r="M167" s="35">
        <f>ROUND(IF('Indicator Data'!J170=0,0,IF(LOG('Indicator Data'!J170)&gt;M$195,10,IF(LOG('Indicator Data'!J170)&lt;M$194,0,10-(M$195-LOG('Indicator Data'!J170))/(M$195-M$194)*10))),1)</f>
        <v>0</v>
      </c>
      <c r="N167" s="36">
        <f>'Indicator Data'!C170/'Indicator Data'!$CC170</f>
        <v>0</v>
      </c>
      <c r="O167" s="36">
        <f>'Indicator Data'!D170/'Indicator Data'!$CC170</f>
        <v>0</v>
      </c>
      <c r="P167" s="36">
        <f>IF(F167=0.1,"x",'Indicator Data'!E170/'Indicator Data'!$CC170)</f>
        <v>1.1560469515250044E-3</v>
      </c>
      <c r="Q167" s="36">
        <f>'Indicator Data'!F170/'Indicator Data'!$CC170</f>
        <v>0</v>
      </c>
      <c r="R167" s="36">
        <f>'Indicator Data'!G170/'Indicator Data'!$CC170</f>
        <v>0</v>
      </c>
      <c r="S167" s="36">
        <f>'Indicator Data'!H170/'Indicator Data'!$CC170</f>
        <v>0</v>
      </c>
      <c r="T167" s="36">
        <f>'Indicator Data'!I170/'Indicator Data'!$CC170</f>
        <v>0</v>
      </c>
      <c r="U167" s="36">
        <f>'Indicator Data'!J170/'Indicator Data'!$CC170</f>
        <v>0</v>
      </c>
      <c r="V167" s="35">
        <f t="shared" si="284"/>
        <v>0</v>
      </c>
      <c r="W167" s="35">
        <f t="shared" si="285"/>
        <v>0</v>
      </c>
      <c r="X167" s="35">
        <f t="shared" si="286"/>
        <v>0</v>
      </c>
      <c r="Y167" s="35">
        <f t="shared" si="287"/>
        <v>0.8</v>
      </c>
      <c r="Z167" s="35">
        <f t="shared" si="288"/>
        <v>0</v>
      </c>
      <c r="AA167" s="35">
        <f t="shared" si="289"/>
        <v>0</v>
      </c>
      <c r="AB167" s="35">
        <f t="shared" si="290"/>
        <v>0</v>
      </c>
      <c r="AC167" s="35">
        <f t="shared" si="291"/>
        <v>0</v>
      </c>
      <c r="AD167" s="35">
        <f t="shared" si="292"/>
        <v>0</v>
      </c>
      <c r="AE167" s="35">
        <f t="shared" si="293"/>
        <v>0</v>
      </c>
      <c r="AF167" s="35">
        <f t="shared" si="294"/>
        <v>0</v>
      </c>
      <c r="AG167" s="35">
        <f>ROUND(IF('Indicator Data'!K170=0,0,IF('Indicator Data'!K170&gt;AG$195,10,IF('Indicator Data'!K170&lt;AG$194,0,10-(AG$195-'Indicator Data'!K170)/(AG$195-AG$194)*10))),1)</f>
        <v>0</v>
      </c>
      <c r="AH167" s="35">
        <f t="shared" si="295"/>
        <v>0.1</v>
      </c>
      <c r="AI167" s="35">
        <f t="shared" si="296"/>
        <v>0.1</v>
      </c>
      <c r="AJ167" s="35">
        <f t="shared" si="297"/>
        <v>0</v>
      </c>
      <c r="AK167" s="35">
        <f t="shared" si="298"/>
        <v>0</v>
      </c>
      <c r="AL167" s="35">
        <f t="shared" si="299"/>
        <v>0</v>
      </c>
      <c r="AM167" s="35">
        <f t="shared" si="300"/>
        <v>0</v>
      </c>
      <c r="AN167" s="35">
        <f t="shared" si="301"/>
        <v>0</v>
      </c>
      <c r="AO167" s="143">
        <f t="shared" si="302"/>
        <v>0.1</v>
      </c>
      <c r="AP167" s="143">
        <f t="shared" si="255"/>
        <v>3.2</v>
      </c>
      <c r="AQ167" s="143">
        <f t="shared" si="303"/>
        <v>0</v>
      </c>
      <c r="AR167" s="143">
        <f t="shared" si="304"/>
        <v>0</v>
      </c>
      <c r="AS167" s="35">
        <f t="shared" si="305"/>
        <v>0</v>
      </c>
      <c r="AT167" s="35">
        <f>IF('Indicator Data'!L170="No data","x",IF('Indicator Data'!CD170&lt;1000,"x",ROUND((IF('Indicator Data'!L170&gt;AT$195,10,IF('Indicator Data'!L170&lt;AT$194,0,10-(AT$195-'Indicator Data'!L170)/(AT$195-AT$194)*10))),1)))</f>
        <v>1.9</v>
      </c>
      <c r="AU167" s="143">
        <f t="shared" si="306"/>
        <v>1</v>
      </c>
      <c r="AV167" s="35">
        <f>IF('Indicator Data'!M170="No data","x",ROUND(IF('Indicator Data'!M170=0,0,IF(LOG('Indicator Data'!M170)&gt;AV$195,10,IF(LOG('Indicator Data'!M170)&lt;AV$194,0,10-(AV$195-LOG('Indicator Data'!M170))/(AV$195-AV$194)*10))),1))</f>
        <v>0</v>
      </c>
      <c r="AW167" s="36">
        <f>IF(AV167="x","x",'Indicator Data'!M170/'Indicator Data'!$CC170)</f>
        <v>0</v>
      </c>
      <c r="AX167" s="35">
        <f t="shared" si="256"/>
        <v>0</v>
      </c>
      <c r="AY167" s="35">
        <f t="shared" si="257"/>
        <v>0</v>
      </c>
      <c r="AZ167" s="35" t="str">
        <f>IF('Indicator Data'!N170="No data","x",ROUND(IF('Indicator Data'!N170=0,0,IF(LOG('Indicator Data'!N170)&gt;AZ$195,10,IF(LOG('Indicator Data'!N170)&lt;AZ$194,0,10-(AZ$195-LOG('Indicator Data'!N170))/(AZ$195-AZ$194)*10))),1))</f>
        <v>x</v>
      </c>
      <c r="BA167" s="36" t="str">
        <f>IF(AZ167="x","x",'Indicator Data'!N170/'Indicator Data'!$CC170)</f>
        <v>x</v>
      </c>
      <c r="BB167" s="35" t="str">
        <f t="shared" si="258"/>
        <v>x</v>
      </c>
      <c r="BC167" s="35" t="str">
        <f t="shared" si="259"/>
        <v>x</v>
      </c>
      <c r="BD167" s="35" t="str">
        <f>IF('Indicator Data'!O170="No data","x",ROUND(IF('Indicator Data'!O170=0,0,IF(LOG('Indicator Data'!O170)&gt;BD$195,10,IF(LOG('Indicator Data'!O170)&lt;BD$194,0,10-(BD$195-LOG('Indicator Data'!O170))/(BD$195-BD$194)*10))),1))</f>
        <v>x</v>
      </c>
      <c r="BE167" s="36" t="str">
        <f>IF(BD167="x","x",'Indicator Data'!O170/'Indicator Data'!$CC170)</f>
        <v>x</v>
      </c>
      <c r="BF167" s="35" t="str">
        <f t="shared" si="260"/>
        <v>x</v>
      </c>
      <c r="BG167" s="35" t="str">
        <f t="shared" si="261"/>
        <v>x</v>
      </c>
      <c r="BH167" s="35" t="str">
        <f>IF('Indicator Data'!P170="No data","x",ROUND(IF('Indicator Data'!P170=0,0,IF(LOG('Indicator Data'!P170)&gt;BH$195,10,IF(LOG('Indicator Data'!P170)&lt;BH$194,0,10-(BH$195-LOG('Indicator Data'!P170))/(BH$195-BH$194)*10))),1))</f>
        <v>x</v>
      </c>
      <c r="BI167" s="36" t="str">
        <f>IF(BH167="x","x",'Indicator Data'!P170/'Indicator Data'!$CC170)</f>
        <v>x</v>
      </c>
      <c r="BJ167" s="35" t="str">
        <f t="shared" si="262"/>
        <v>x</v>
      </c>
      <c r="BK167" s="35" t="str">
        <f t="shared" si="263"/>
        <v>x</v>
      </c>
      <c r="BL167" s="35">
        <f t="shared" si="264"/>
        <v>0</v>
      </c>
      <c r="BM167" s="35">
        <f>ROUND(IF('Indicator Data'!Q170=0,0,IF(LOG('Indicator Data'!Q170)&gt;BM$195,10,IF(LOG('Indicator Data'!Q170)&lt;BM$194,0,10-(BM$195-LOG('Indicator Data'!Q170))/(BM$195-BM$194)*10))),1)</f>
        <v>0</v>
      </c>
      <c r="BN167" s="35">
        <f>ROUND(IF('Indicator Data'!R170=0,0,IF(LOG('Indicator Data'!R170)&gt;BN$195,10,IF(LOG('Indicator Data'!R170)&lt;BN$194,0,10-(BN$195-LOG('Indicator Data'!R170))/(BN$195-BN$194)*10))),1)</f>
        <v>0</v>
      </c>
      <c r="BO167" s="35">
        <f t="shared" si="265"/>
        <v>0</v>
      </c>
      <c r="BP167" s="36">
        <f>'Indicator Data'!Q170/'Indicator Data'!$CC170</f>
        <v>0</v>
      </c>
      <c r="BQ167" s="36">
        <f>'Indicator Data'!R170/'Indicator Data'!$CC170</f>
        <v>0</v>
      </c>
      <c r="BR167" s="35">
        <f t="shared" si="307"/>
        <v>0</v>
      </c>
      <c r="BS167" s="35">
        <f t="shared" si="308"/>
        <v>0</v>
      </c>
      <c r="BT167" s="35">
        <f t="shared" si="242"/>
        <v>0</v>
      </c>
      <c r="BU167" s="35">
        <f t="shared" si="266"/>
        <v>0</v>
      </c>
      <c r="BV167" s="35">
        <f>ROUND(IF('Indicator Data'!S170=0,0,IF(LOG('Indicator Data'!S170)&gt;BV$195,10,IF(LOG('Indicator Data'!S170)&lt;BV$194,0,10-(BV$195-LOG('Indicator Data'!S170))/(BV$195-BV$194)*10))),1)</f>
        <v>0</v>
      </c>
      <c r="BW167" s="35">
        <f>ROUND(IF('Indicator Data'!T170=0,0,IF(LOG('Indicator Data'!T170)&gt;BW$195,10,IF(LOG('Indicator Data'!T170)&lt;BW$194,0,10-(BW$195-LOG('Indicator Data'!T170))/(BW$195-BW$194)*10))),1)</f>
        <v>0</v>
      </c>
      <c r="BX167" s="35">
        <f t="shared" si="267"/>
        <v>0</v>
      </c>
      <c r="BY167" s="36">
        <f>'Indicator Data'!S170/'Indicator Data'!$CC170</f>
        <v>0</v>
      </c>
      <c r="BZ167" s="36">
        <f>'Indicator Data'!T170/'Indicator Data'!$CC170</f>
        <v>0</v>
      </c>
      <c r="CA167" s="35">
        <f t="shared" si="309"/>
        <v>0</v>
      </c>
      <c r="CB167" s="35">
        <f t="shared" si="310"/>
        <v>0</v>
      </c>
      <c r="CC167" s="35">
        <f t="shared" si="268"/>
        <v>0</v>
      </c>
      <c r="CD167" s="35">
        <f t="shared" si="269"/>
        <v>0</v>
      </c>
      <c r="CE167" s="35">
        <f t="shared" si="270"/>
        <v>0</v>
      </c>
      <c r="CF167" s="35">
        <f>ROUND(IF('Indicator Data'!U170=0,0,IF(LOG('Indicator Data'!U170)&gt;CF$195,10,IF(LOG('Indicator Data'!U170)&lt;CF$194,0,10-(CF$195-LOG('Indicator Data'!U170))/(CF$195-CF$194)*10))),1)</f>
        <v>0</v>
      </c>
      <c r="CG167" s="36">
        <f>'Indicator Data'!U170/'Indicator Data'!$CC170</f>
        <v>0</v>
      </c>
      <c r="CH167" s="35">
        <f t="shared" si="311"/>
        <v>0</v>
      </c>
      <c r="CI167" s="35">
        <f t="shared" si="271"/>
        <v>0</v>
      </c>
      <c r="CJ167" s="35">
        <f>ROUND(IF('Indicator Data'!V170=0,0,IF(LOG('Indicator Data'!V170)&gt;CJ$195,10,IF(LOG('Indicator Data'!V170)&lt;CJ$194,0,10-(CJ$195-LOG('Indicator Data'!V170))/(CJ$195-CJ$194)*10))),1)</f>
        <v>0</v>
      </c>
      <c r="CK167" s="36">
        <f>IF('Indicator Data'!V170/'Indicator Data'!$CC170&gt;1,1,'Indicator Data'!V170/'Indicator Data'!$CC170)</f>
        <v>0</v>
      </c>
      <c r="CL167" s="35">
        <f t="shared" si="312"/>
        <v>0</v>
      </c>
      <c r="CM167" s="35">
        <f t="shared" si="272"/>
        <v>0</v>
      </c>
      <c r="CN167" s="35">
        <f>ROUND(IF('Indicator Data'!W170=0,0,IF(LOG('Indicator Data'!W170)&gt;CN$195,10,IF(LOG('Indicator Data'!W170)&lt;CN$194,0,10-(CN$195-LOG('Indicator Data'!W170))/(CN$195-CN$194)*10))),1)</f>
        <v>0</v>
      </c>
      <c r="CO167" s="36">
        <f>'Indicator Data'!W170/'Indicator Data'!$CC170</f>
        <v>0</v>
      </c>
      <c r="CP167" s="35">
        <f t="shared" si="313"/>
        <v>0</v>
      </c>
      <c r="CQ167" s="35">
        <f t="shared" si="273"/>
        <v>0</v>
      </c>
      <c r="CR167" s="35">
        <f t="shared" si="314"/>
        <v>0</v>
      </c>
      <c r="CS167" s="35">
        <f>IF('Indicator Data'!BS170="No data","x",ROUND(IF('Indicator Data'!BS170&gt;CS$195,0,IF('Indicator Data'!BS170&lt;CS$194,10,(CS$195-'Indicator Data'!BS170)/(CS$195-CS$194)*10)),1))</f>
        <v>0.1</v>
      </c>
      <c r="CT167" s="35">
        <f>IF('Indicator Data'!BT170="No data","x",ROUND(IF('Indicator Data'!BT170&gt;CT$195,0,IF('Indicator Data'!BT170&lt;CT$194,10,(CT$195-'Indicator Data'!BT170)/(CT$195-CT$194)*10)),1))</f>
        <v>0</v>
      </c>
      <c r="CU167" s="35" t="str">
        <f>IF('Indicator Data'!AC170="No data","x",ROUND(IF('Indicator Data'!AC170&gt;CU$195,0,IF('Indicator Data'!AC170&lt;CU$194,10,(CU$195-'Indicator Data'!AC170)/(CU$195-CU$194)*10)),1))</f>
        <v>x</v>
      </c>
      <c r="CV167" s="35">
        <f t="shared" si="315"/>
        <v>0.1</v>
      </c>
      <c r="CW167" s="35">
        <f>IF('Indicator Data'!X170="No data","x",ROUND(IF(LOG('Indicator Data'!X170)&gt;CW$195,10,IF(LOG('Indicator Data'!X170)&lt;CW$194,0,10-(CW$195-LOG('Indicator Data'!X170))/(CW$195-CW$194)*10)),1))</f>
        <v>4.7</v>
      </c>
      <c r="CX167" s="35">
        <f>IF('Indicator Data'!Y170="No data","x",ROUND(IF('Indicator Data'!Y170&gt;CX$195,10,IF('Indicator Data'!Y170&lt;CX$194,0,10-(CX$195-'Indicator Data'!Y170)/(CX$195-CX$194)*10)),1))</f>
        <v>2.7</v>
      </c>
      <c r="CY167" s="35">
        <f>IF('Indicator Data'!Z170="No data","x",ROUND(IF('Indicator Data'!Z170&gt;CY$195,10,IF('Indicator Data'!Z170&lt;CY$194,0,10-(CY$195-'Indicator Data'!Z170)/(CY$195-CY$194)*10)),1))</f>
        <v>8.8000000000000007</v>
      </c>
      <c r="CZ167" s="35" t="str">
        <f>IF('Indicator Data'!AA170="No data","x",ROUND(IF('Indicator Data'!AA170&gt;CZ$195,10,IF('Indicator Data'!AA170&lt;CZ$194,0,10-(CZ$195-'Indicator Data'!AA170)/(CZ$195-CZ$194)*10)),1))</f>
        <v>x</v>
      </c>
      <c r="DA167" s="35">
        <f t="shared" si="274"/>
        <v>5.4</v>
      </c>
      <c r="DB167" s="35">
        <f t="shared" si="275"/>
        <v>3.6</v>
      </c>
      <c r="DC167" s="35">
        <f>IF('Indicator Data'!AF170="No data","x",ROUND(IF('Indicator Data'!AF170&gt;DC$195,10,IF('Indicator Data'!AF170&lt;DC$194,0,10-(DC$195-'Indicator Data'!AF170)/(DC$195-DC$194)*10)),1))</f>
        <v>0</v>
      </c>
      <c r="DD167" s="35">
        <f>IF('Indicator Data'!AG170="No data","x",ROUND(IF('Indicator Data'!AG170&gt;DD$195,10,IF('Indicator Data'!AG170&lt;DD$194,0,10-(DD$195-'Indicator Data'!AG170)/(DD$195-DD$194)*10)),1))</f>
        <v>0.6</v>
      </c>
      <c r="DE167" s="35">
        <f t="shared" si="276"/>
        <v>3.4</v>
      </c>
      <c r="DF167" s="35">
        <f>IF('Indicator Data'!AB170="No data","x",ROUND(IF('Indicator Data'!AB170&gt;DF$195,10,IF('Indicator Data'!AB170&lt;DF$194,0,10-(DF$195-'Indicator Data'!AB170)/(DF$195-DF$194)*10)),1))</f>
        <v>0</v>
      </c>
      <c r="DG167" s="35">
        <f t="shared" si="277"/>
        <v>0</v>
      </c>
      <c r="DH167" s="144">
        <f>IF('Indicator Data'!AD170="No data","x",'Indicator Data'!AD170/'Indicator Data'!$CB170)</f>
        <v>4.0943553345934905E-4</v>
      </c>
      <c r="DI167" s="35">
        <f t="shared" si="278"/>
        <v>5.9</v>
      </c>
      <c r="DJ167" s="35">
        <f>IF('Indicator Data'!AE170="No data","x",ROUND(IF('Indicator Data'!AE170&gt;DJ$195,0,IF('Indicator Data'!AE170&lt;DJ$194,10,(DJ$195-'Indicator Data'!AE170)/(DJ$195-DJ$194)*10)),1))</f>
        <v>2</v>
      </c>
      <c r="DK167" s="35">
        <f t="shared" si="279"/>
        <v>4</v>
      </c>
      <c r="DL167" s="35">
        <f t="shared" si="280"/>
        <v>2.5</v>
      </c>
      <c r="DM167" s="37">
        <f t="shared" si="316"/>
        <v>1.7</v>
      </c>
      <c r="DN167" s="38">
        <f t="shared" si="317"/>
        <v>1.1000000000000001</v>
      </c>
      <c r="DO167" s="35">
        <f>ROUND(IF('Indicator Data'!AH170=0,0,IF('Indicator Data'!AH170&gt;DO$195,10,IF('Indicator Data'!AH170&lt;DO$194,0,10-(DO$195-'Indicator Data'!AH170)/(DO$195-DO$194)*10))),1)</f>
        <v>0.1</v>
      </c>
      <c r="DP167" s="35">
        <f>ROUND(IF('Indicator Data'!AI170=0,0,IF(LOG('Indicator Data'!AI170)&gt;LOG(DP$195),10,IF(LOG('Indicator Data'!AI170)&lt;LOG(DP$194),0,10-(LOG(DP$195)-LOG('Indicator Data'!AI170))/(LOG(DP$195)-LOG(DP$194))*10))),1)</f>
        <v>0</v>
      </c>
      <c r="DQ167" s="37">
        <f t="shared" si="318"/>
        <v>0.1</v>
      </c>
      <c r="DR167" s="35">
        <f>'Indicator Data'!AJ170</f>
        <v>0</v>
      </c>
      <c r="DS167" s="35">
        <f>'Indicator Data'!AK170</f>
        <v>0</v>
      </c>
      <c r="DT167" s="37">
        <f t="shared" si="319"/>
        <v>0</v>
      </c>
      <c r="DU167" s="38">
        <f t="shared" si="320"/>
        <v>0.1</v>
      </c>
      <c r="DV167" s="13"/>
      <c r="DW167" s="83"/>
      <c r="DX167" s="2"/>
    </row>
    <row r="168" spans="1:128" x14ac:dyDescent="0.3">
      <c r="A168" s="99" t="str">
        <f>'Indicator Data'!A171</f>
        <v>Switzerland</v>
      </c>
      <c r="B168" s="39" t="str">
        <f>'Indicator Data'!B171</f>
        <v>CHE</v>
      </c>
      <c r="C168" s="35">
        <f>ROUND(IF('Indicator Data'!C171=0,0.1,IF(LOG('Indicator Data'!C171)&gt;C$195,10,IF(LOG('Indicator Data'!C171)&lt;C$194,0,10-(C$195-LOG('Indicator Data'!C171))/(C$195-C$194)*10))),1)</f>
        <v>7.8</v>
      </c>
      <c r="D168" s="35">
        <f>ROUND(IF('Indicator Data'!D171=0,0.1,IF(LOG('Indicator Data'!D171)&gt;D$195,10,IF(LOG('Indicator Data'!D171)&lt;D$194,0,10-(D$195-LOG('Indicator Data'!D171))/(D$195-D$194)*10))),1)</f>
        <v>0.1</v>
      </c>
      <c r="E168" s="35">
        <f t="shared" si="281"/>
        <v>5.0999999999999996</v>
      </c>
      <c r="F168" s="35">
        <f>IF('Indicator Data'!E171="No data",0.1,(ROUND(IF('Indicator Data'!E171=0,0,IF(LOG('Indicator Data'!E171)&gt;F$195,10,IF(LOG('Indicator Data'!E171)&lt;F$194,0,10-(F$195-LOG('Indicator Data'!E171))/(F$195-F$194)*10))),1)))</f>
        <v>6</v>
      </c>
      <c r="G168" s="35">
        <f>ROUND(IF('Indicator Data'!F171=0,0,IF(LOG('Indicator Data'!F171)&gt;G$195,10,IF(LOG('Indicator Data'!F171)&lt;G$194,0,10-(G$195-LOG('Indicator Data'!F171))/(G$195-G$194)*10))),1)</f>
        <v>0</v>
      </c>
      <c r="H168" s="35">
        <f>ROUND(IF('Indicator Data'!G171=0,0,IF(LOG('Indicator Data'!G171)&gt;H$195,10,IF(LOG('Indicator Data'!G171)&lt;H$194,0,10-(H$195-LOG('Indicator Data'!G171))/(H$195-H$194)*10))),1)</f>
        <v>0</v>
      </c>
      <c r="I168" s="35">
        <f>ROUND(IF('Indicator Data'!H171=0,0,IF(LOG('Indicator Data'!H171)&gt;I$195,10,IF(LOG('Indicator Data'!H171)&lt;I$194,0,10-(I$195-LOG('Indicator Data'!H171))/(I$195-I$194)*10))),1)</f>
        <v>0</v>
      </c>
      <c r="J168" s="35">
        <f t="shared" si="282"/>
        <v>0</v>
      </c>
      <c r="K168" s="35">
        <f>ROUND(IF('Indicator Data'!I171=0,0,IF(LOG('Indicator Data'!I171)&gt;K$195,10,IF(LOG('Indicator Data'!I171)&lt;K$194,0,10-(K$195-LOG('Indicator Data'!I171))/(K$195-K$194)*10))),1)</f>
        <v>0</v>
      </c>
      <c r="L168" s="35">
        <f t="shared" si="283"/>
        <v>0</v>
      </c>
      <c r="M168" s="35">
        <f>ROUND(IF('Indicator Data'!J171=0,0,IF(LOG('Indicator Data'!J171)&gt;M$195,10,IF(LOG('Indicator Data'!J171)&lt;M$194,0,10-(M$195-LOG('Indicator Data'!J171))/(M$195-M$194)*10))),1)</f>
        <v>0</v>
      </c>
      <c r="N168" s="36">
        <f>'Indicator Data'!C171/'Indicator Data'!$CC171</f>
        <v>1.5337621157391578E-3</v>
      </c>
      <c r="O168" s="36">
        <f>'Indicator Data'!D171/'Indicator Data'!$CC171</f>
        <v>0</v>
      </c>
      <c r="P168" s="36">
        <f>IF(F168=0.1,"x",'Indicator Data'!E171/'Indicator Data'!$CC171)</f>
        <v>3.1582318894225808E-3</v>
      </c>
      <c r="Q168" s="36">
        <f>'Indicator Data'!F171/'Indicator Data'!$CC171</f>
        <v>0</v>
      </c>
      <c r="R168" s="36">
        <f>'Indicator Data'!G171/'Indicator Data'!$CC171</f>
        <v>0</v>
      </c>
      <c r="S168" s="36">
        <f>'Indicator Data'!H171/'Indicator Data'!$CC171</f>
        <v>0</v>
      </c>
      <c r="T168" s="36">
        <f>'Indicator Data'!I171/'Indicator Data'!$CC171</f>
        <v>0</v>
      </c>
      <c r="U168" s="36">
        <f>'Indicator Data'!J171/'Indicator Data'!$CC171</f>
        <v>0</v>
      </c>
      <c r="V168" s="35">
        <f t="shared" si="284"/>
        <v>7.7</v>
      </c>
      <c r="W168" s="35">
        <f t="shared" si="285"/>
        <v>0</v>
      </c>
      <c r="X168" s="35">
        <f t="shared" si="286"/>
        <v>5</v>
      </c>
      <c r="Y168" s="35">
        <f t="shared" si="287"/>
        <v>2.1</v>
      </c>
      <c r="Z168" s="35">
        <f t="shared" si="288"/>
        <v>0</v>
      </c>
      <c r="AA168" s="35">
        <f t="shared" si="289"/>
        <v>0</v>
      </c>
      <c r="AB168" s="35">
        <f t="shared" si="290"/>
        <v>0</v>
      </c>
      <c r="AC168" s="35">
        <f t="shared" si="291"/>
        <v>0</v>
      </c>
      <c r="AD168" s="35">
        <f t="shared" si="292"/>
        <v>0</v>
      </c>
      <c r="AE168" s="35">
        <f t="shared" si="293"/>
        <v>0</v>
      </c>
      <c r="AF168" s="35">
        <f t="shared" si="294"/>
        <v>0</v>
      </c>
      <c r="AG168" s="35">
        <f>ROUND(IF('Indicator Data'!K171=0,0,IF('Indicator Data'!K171&gt;AG$195,10,IF('Indicator Data'!K171&lt;AG$194,0,10-(AG$195-'Indicator Data'!K171)/(AG$195-AG$194)*10))),1)</f>
        <v>0</v>
      </c>
      <c r="AH168" s="35">
        <f t="shared" si="295"/>
        <v>7.8</v>
      </c>
      <c r="AI168" s="35">
        <f t="shared" si="296"/>
        <v>0.1</v>
      </c>
      <c r="AJ168" s="35">
        <f t="shared" si="297"/>
        <v>0</v>
      </c>
      <c r="AK168" s="35">
        <f t="shared" si="298"/>
        <v>0</v>
      </c>
      <c r="AL168" s="35">
        <f t="shared" si="299"/>
        <v>0</v>
      </c>
      <c r="AM168" s="35">
        <f t="shared" si="300"/>
        <v>0</v>
      </c>
      <c r="AN168" s="35">
        <f t="shared" si="301"/>
        <v>0</v>
      </c>
      <c r="AO168" s="143">
        <f t="shared" si="302"/>
        <v>5.0999999999999996</v>
      </c>
      <c r="AP168" s="143">
        <f t="shared" si="255"/>
        <v>4.3</v>
      </c>
      <c r="AQ168" s="143">
        <f t="shared" si="303"/>
        <v>0</v>
      </c>
      <c r="AR168" s="143">
        <f t="shared" si="304"/>
        <v>0</v>
      </c>
      <c r="AS168" s="35">
        <f t="shared" si="305"/>
        <v>0</v>
      </c>
      <c r="AT168" s="35">
        <f>IF('Indicator Data'!L171="No data","x",IF('Indicator Data'!CD171&lt;1000,"x",ROUND((IF('Indicator Data'!L171&gt;AT$195,10,IF('Indicator Data'!L171&lt;AT$194,0,10-(AT$195-'Indicator Data'!L171)/(AT$195-AT$194)*10))),1)))</f>
        <v>1.9</v>
      </c>
      <c r="AU168" s="143">
        <f t="shared" si="306"/>
        <v>1</v>
      </c>
      <c r="AV168" s="35">
        <f>IF('Indicator Data'!M171="No data","x",ROUND(IF('Indicator Data'!M171=0,0,IF(LOG('Indicator Data'!M171)&gt;AV$195,10,IF(LOG('Indicator Data'!M171)&lt;AV$194,0,10-(AV$195-LOG('Indicator Data'!M171))/(AV$195-AV$194)*10))),1))</f>
        <v>0</v>
      </c>
      <c r="AW168" s="36">
        <f>IF(AV168="x","x",'Indicator Data'!M171/'Indicator Data'!$CC171)</f>
        <v>0</v>
      </c>
      <c r="AX168" s="35">
        <f t="shared" si="256"/>
        <v>0</v>
      </c>
      <c r="AY168" s="35">
        <f t="shared" si="257"/>
        <v>0</v>
      </c>
      <c r="AZ168" s="35" t="str">
        <f>IF('Indicator Data'!N171="No data","x",ROUND(IF('Indicator Data'!N171=0,0,IF(LOG('Indicator Data'!N171)&gt;AZ$195,10,IF(LOG('Indicator Data'!N171)&lt;AZ$194,0,10-(AZ$195-LOG('Indicator Data'!N171))/(AZ$195-AZ$194)*10))),1))</f>
        <v>x</v>
      </c>
      <c r="BA168" s="36" t="str">
        <f>IF(AZ168="x","x",'Indicator Data'!N171/'Indicator Data'!$CC171)</f>
        <v>x</v>
      </c>
      <c r="BB168" s="35" t="str">
        <f t="shared" si="258"/>
        <v>x</v>
      </c>
      <c r="BC168" s="35" t="str">
        <f t="shared" si="259"/>
        <v>x</v>
      </c>
      <c r="BD168" s="35" t="str">
        <f>IF('Indicator Data'!O171="No data","x",ROUND(IF('Indicator Data'!O171=0,0,IF(LOG('Indicator Data'!O171)&gt;BD$195,10,IF(LOG('Indicator Data'!O171)&lt;BD$194,0,10-(BD$195-LOG('Indicator Data'!O171))/(BD$195-BD$194)*10))),1))</f>
        <v>x</v>
      </c>
      <c r="BE168" s="36" t="str">
        <f>IF(BD168="x","x",'Indicator Data'!O171/'Indicator Data'!$CC171)</f>
        <v>x</v>
      </c>
      <c r="BF168" s="35" t="str">
        <f t="shared" si="260"/>
        <v>x</v>
      </c>
      <c r="BG168" s="35" t="str">
        <f t="shared" si="261"/>
        <v>x</v>
      </c>
      <c r="BH168" s="35" t="str">
        <f>IF('Indicator Data'!P171="No data","x",ROUND(IF('Indicator Data'!P171=0,0,IF(LOG('Indicator Data'!P171)&gt;BH$195,10,IF(LOG('Indicator Data'!P171)&lt;BH$194,0,10-(BH$195-LOG('Indicator Data'!P171))/(BH$195-BH$194)*10))),1))</f>
        <v>x</v>
      </c>
      <c r="BI168" s="36" t="str">
        <f>IF(BH168="x","x",'Indicator Data'!P171/'Indicator Data'!$CC171)</f>
        <v>x</v>
      </c>
      <c r="BJ168" s="35" t="str">
        <f t="shared" si="262"/>
        <v>x</v>
      </c>
      <c r="BK168" s="35" t="str">
        <f t="shared" si="263"/>
        <v>x</v>
      </c>
      <c r="BL168" s="35">
        <f t="shared" si="264"/>
        <v>0</v>
      </c>
      <c r="BM168" s="35">
        <f>ROUND(IF('Indicator Data'!Q171=0,0,IF(LOG('Indicator Data'!Q171)&gt;BM$195,10,IF(LOG('Indicator Data'!Q171)&lt;BM$194,0,10-(BM$195-LOG('Indicator Data'!Q171))/(BM$195-BM$194)*10))),1)</f>
        <v>0</v>
      </c>
      <c r="BN168" s="35">
        <f>ROUND(IF('Indicator Data'!R171=0,0,IF(LOG('Indicator Data'!R171)&gt;BN$195,10,IF(LOG('Indicator Data'!R171)&lt;BN$194,0,10-(BN$195-LOG('Indicator Data'!R171))/(BN$195-BN$194)*10))),1)</f>
        <v>0</v>
      </c>
      <c r="BO168" s="35">
        <f t="shared" si="265"/>
        <v>0</v>
      </c>
      <c r="BP168" s="36">
        <f>'Indicator Data'!Q171/'Indicator Data'!$CC171</f>
        <v>0</v>
      </c>
      <c r="BQ168" s="36">
        <f>'Indicator Data'!R171/'Indicator Data'!$CC171</f>
        <v>0</v>
      </c>
      <c r="BR168" s="35">
        <f t="shared" si="307"/>
        <v>0</v>
      </c>
      <c r="BS168" s="35">
        <f t="shared" si="308"/>
        <v>0</v>
      </c>
      <c r="BT168" s="35">
        <f t="shared" si="242"/>
        <v>0</v>
      </c>
      <c r="BU168" s="35">
        <f t="shared" si="266"/>
        <v>0</v>
      </c>
      <c r="BV168" s="35">
        <f>ROUND(IF('Indicator Data'!S171=0,0,IF(LOG('Indicator Data'!S171)&gt;BV$195,10,IF(LOG('Indicator Data'!S171)&lt;BV$194,0,10-(BV$195-LOG('Indicator Data'!S171))/(BV$195-BV$194)*10))),1)</f>
        <v>0</v>
      </c>
      <c r="BW168" s="35">
        <f>ROUND(IF('Indicator Data'!T171=0,0,IF(LOG('Indicator Data'!T171)&gt;BW$195,10,IF(LOG('Indicator Data'!T171)&lt;BW$194,0,10-(BW$195-LOG('Indicator Data'!T171))/(BW$195-BW$194)*10))),1)</f>
        <v>0</v>
      </c>
      <c r="BX168" s="35">
        <f t="shared" si="267"/>
        <v>0</v>
      </c>
      <c r="BY168" s="36">
        <f>'Indicator Data'!S171/'Indicator Data'!$CC171</f>
        <v>0</v>
      </c>
      <c r="BZ168" s="36">
        <f>'Indicator Data'!T171/'Indicator Data'!$CC171</f>
        <v>0</v>
      </c>
      <c r="CA168" s="35">
        <f t="shared" si="309"/>
        <v>0</v>
      </c>
      <c r="CB168" s="35">
        <f t="shared" si="310"/>
        <v>0</v>
      </c>
      <c r="CC168" s="35">
        <f t="shared" si="268"/>
        <v>0</v>
      </c>
      <c r="CD168" s="35">
        <f t="shared" si="269"/>
        <v>0</v>
      </c>
      <c r="CE168" s="35">
        <f t="shared" si="270"/>
        <v>0</v>
      </c>
      <c r="CF168" s="35">
        <f>ROUND(IF('Indicator Data'!U171=0,0,IF(LOG('Indicator Data'!U171)&gt;CF$195,10,IF(LOG('Indicator Data'!U171)&lt;CF$194,0,10-(CF$195-LOG('Indicator Data'!U171))/(CF$195-CF$194)*10))),1)</f>
        <v>0</v>
      </c>
      <c r="CG168" s="36">
        <f>'Indicator Data'!U171/'Indicator Data'!$CC171</f>
        <v>0</v>
      </c>
      <c r="CH168" s="35">
        <f t="shared" si="311"/>
        <v>0</v>
      </c>
      <c r="CI168" s="35">
        <f t="shared" si="271"/>
        <v>0</v>
      </c>
      <c r="CJ168" s="35">
        <f>ROUND(IF('Indicator Data'!V171=0,0,IF(LOG('Indicator Data'!V171)&gt;CJ$195,10,IF(LOG('Indicator Data'!V171)&lt;CJ$194,0,10-(CJ$195-LOG('Indicator Data'!V171))/(CJ$195-CJ$194)*10))),1)</f>
        <v>0</v>
      </c>
      <c r="CK168" s="36">
        <f>IF('Indicator Data'!V171/'Indicator Data'!$CC171&gt;1,1,'Indicator Data'!V171/'Indicator Data'!$CC171)</f>
        <v>0</v>
      </c>
      <c r="CL168" s="35">
        <f t="shared" si="312"/>
        <v>0</v>
      </c>
      <c r="CM168" s="35">
        <f t="shared" si="272"/>
        <v>0</v>
      </c>
      <c r="CN168" s="35">
        <f>ROUND(IF('Indicator Data'!W171=0,0,IF(LOG('Indicator Data'!W171)&gt;CN$195,10,IF(LOG('Indicator Data'!W171)&lt;CN$194,0,10-(CN$195-LOG('Indicator Data'!W171))/(CN$195-CN$194)*10))),1)</f>
        <v>0</v>
      </c>
      <c r="CO168" s="36">
        <f>'Indicator Data'!W171/'Indicator Data'!$CC171</f>
        <v>0</v>
      </c>
      <c r="CP168" s="35">
        <f t="shared" si="313"/>
        <v>0</v>
      </c>
      <c r="CQ168" s="35">
        <f t="shared" si="273"/>
        <v>0</v>
      </c>
      <c r="CR168" s="35">
        <f t="shared" si="314"/>
        <v>0</v>
      </c>
      <c r="CS168" s="35">
        <f>IF('Indicator Data'!BS171="No data","x",ROUND(IF('Indicator Data'!BS171&gt;CS$195,0,IF('Indicator Data'!BS171&lt;CS$194,10,(CS$195-'Indicator Data'!BS171)/(CS$195-CS$194)*10)),1))</f>
        <v>0</v>
      </c>
      <c r="CT168" s="35">
        <f>IF('Indicator Data'!BT171="No data","x",ROUND(IF('Indicator Data'!BT171&gt;CT$195,0,IF('Indicator Data'!BT171&lt;CT$194,10,(CT$195-'Indicator Data'!BT171)/(CT$195-CT$194)*10)),1))</f>
        <v>0</v>
      </c>
      <c r="CU168" s="35" t="str">
        <f>IF('Indicator Data'!AC171="No data","x",ROUND(IF('Indicator Data'!AC171&gt;CU$195,0,IF('Indicator Data'!AC171&lt;CU$194,10,(CU$195-'Indicator Data'!AC171)/(CU$195-CU$194)*10)),1))</f>
        <v>x</v>
      </c>
      <c r="CV168" s="35">
        <f t="shared" si="315"/>
        <v>0</v>
      </c>
      <c r="CW168" s="35">
        <f>IF('Indicator Data'!X171="No data","x",ROUND(IF(LOG('Indicator Data'!X171)&gt;CW$195,10,IF(LOG('Indicator Data'!X171)&lt;CW$194,0,10-(CW$195-LOG('Indicator Data'!X171))/(CW$195-CW$194)*10)),1))</f>
        <v>7.8</v>
      </c>
      <c r="CX168" s="35">
        <f>IF('Indicator Data'!Y171="No data","x",ROUND(IF('Indicator Data'!Y171&gt;CX$195,10,IF('Indicator Data'!Y171&lt;CX$194,0,10-(CX$195-'Indicator Data'!Y171)/(CX$195-CX$194)*10)),1))</f>
        <v>1.6</v>
      </c>
      <c r="CY168" s="35">
        <f>IF('Indicator Data'!Z171="No data","x",ROUND(IF('Indicator Data'!Z171&gt;CY$195,10,IF('Indicator Data'!Z171&lt;CY$194,0,10-(CY$195-'Indicator Data'!Z171)/(CY$195-CY$194)*10)),1))</f>
        <v>7.4</v>
      </c>
      <c r="CZ168" s="35" t="str">
        <f>IF('Indicator Data'!AA171="No data","x",ROUND(IF('Indicator Data'!AA171&gt;CZ$195,10,IF('Indicator Data'!AA171&lt;CZ$194,0,10-(CZ$195-'Indicator Data'!AA171)/(CZ$195-CZ$194)*10)),1))</f>
        <v>x</v>
      </c>
      <c r="DA168" s="35">
        <f t="shared" si="274"/>
        <v>5.6</v>
      </c>
      <c r="DB168" s="35">
        <f t="shared" si="275"/>
        <v>3.7</v>
      </c>
      <c r="DC168" s="35" t="str">
        <f>IF('Indicator Data'!AF171="No data","x",ROUND(IF('Indicator Data'!AF171&gt;DC$195,10,IF('Indicator Data'!AF171&lt;DC$194,0,10-(DC$195-'Indicator Data'!AF171)/(DC$195-DC$194)*10)),1))</f>
        <v>x</v>
      </c>
      <c r="DD168" s="35">
        <f>IF('Indicator Data'!AG171="No data","x",ROUND(IF('Indicator Data'!AG171&gt;DD$195,10,IF('Indicator Data'!AG171&lt;DD$194,0,10-(DD$195-'Indicator Data'!AG171)/(DD$195-DD$194)*10)),1))</f>
        <v>0.1</v>
      </c>
      <c r="DE168" s="35">
        <f t="shared" si="276"/>
        <v>4.2</v>
      </c>
      <c r="DF168" s="35">
        <f>IF('Indicator Data'!AB171="No data","x",ROUND(IF('Indicator Data'!AB171&gt;DF$195,10,IF('Indicator Data'!AB171&lt;DF$194,0,10-(DF$195-'Indicator Data'!AB171)/(DF$195-DF$194)*10)),1))</f>
        <v>0</v>
      </c>
      <c r="DG168" s="35">
        <f t="shared" si="277"/>
        <v>0</v>
      </c>
      <c r="DH168" s="144">
        <f>IF('Indicator Data'!AD171="No data","x",'Indicator Data'!AD171/'Indicator Data'!$CB171)</f>
        <v>3.9920883856456752E-4</v>
      </c>
      <c r="DI168" s="35">
        <f t="shared" si="278"/>
        <v>6</v>
      </c>
      <c r="DJ168" s="35">
        <f>IF('Indicator Data'!AE171="No data","x",ROUND(IF('Indicator Data'!AE171&gt;DJ$195,0,IF('Indicator Data'!AE171&lt;DJ$194,10,(DJ$195-'Indicator Data'!AE171)/(DJ$195-DJ$194)*10)),1))</f>
        <v>2</v>
      </c>
      <c r="DK168" s="35">
        <f t="shared" si="279"/>
        <v>4</v>
      </c>
      <c r="DL168" s="35">
        <f t="shared" si="280"/>
        <v>2.7</v>
      </c>
      <c r="DM168" s="37">
        <f t="shared" si="316"/>
        <v>1.7</v>
      </c>
      <c r="DN168" s="38">
        <f t="shared" si="317"/>
        <v>2.2999999999999998</v>
      </c>
      <c r="DO168" s="35">
        <f>ROUND(IF('Indicator Data'!AH171=0,0,IF('Indicator Data'!AH171&gt;DO$195,10,IF('Indicator Data'!AH171&lt;DO$194,0,10-(DO$195-'Indicator Data'!AH171)/(DO$195-DO$194)*10))),1)</f>
        <v>0.1</v>
      </c>
      <c r="DP168" s="35">
        <f>ROUND(IF('Indicator Data'!AI171=0,0,IF(LOG('Indicator Data'!AI171)&gt;LOG(DP$195),10,IF(LOG('Indicator Data'!AI171)&lt;LOG(DP$194),0,10-(LOG(DP$195)-LOG('Indicator Data'!AI171))/(LOG(DP$195)-LOG(DP$194))*10))),1)</f>
        <v>0</v>
      </c>
      <c r="DQ168" s="37">
        <f t="shared" si="318"/>
        <v>0.1</v>
      </c>
      <c r="DR168" s="35">
        <f>'Indicator Data'!AJ171</f>
        <v>0</v>
      </c>
      <c r="DS168" s="35">
        <f>'Indicator Data'!AK171</f>
        <v>0</v>
      </c>
      <c r="DT168" s="37">
        <f t="shared" si="319"/>
        <v>0</v>
      </c>
      <c r="DU168" s="38">
        <f t="shared" si="320"/>
        <v>0.1</v>
      </c>
      <c r="DV168" s="13"/>
      <c r="DW168" s="83"/>
      <c r="DX168" s="2"/>
    </row>
    <row r="169" spans="1:128" x14ac:dyDescent="0.3">
      <c r="A169" s="99" t="str">
        <f>'Indicator Data'!A172</f>
        <v>Syria</v>
      </c>
      <c r="B169" s="39" t="str">
        <f>'Indicator Data'!B172</f>
        <v>SYR</v>
      </c>
      <c r="C169" s="35">
        <f>ROUND(IF('Indicator Data'!C172=0,0.1,IF(LOG('Indicator Data'!C172)&gt;C$195,10,IF(LOG('Indicator Data'!C172)&lt;C$194,0,10-(C$195-LOG('Indicator Data'!C172))/(C$195-C$194)*10))),1)</f>
        <v>8.8000000000000007</v>
      </c>
      <c r="D169" s="35">
        <f>ROUND(IF('Indicator Data'!D172=0,0.1,IF(LOG('Indicator Data'!D172)&gt;D$195,10,IF(LOG('Indicator Data'!D172)&lt;D$194,0,10-(D$195-LOG('Indicator Data'!D172))/(D$195-D$194)*10))),1)</f>
        <v>8.6</v>
      </c>
      <c r="E169" s="35">
        <f t="shared" si="281"/>
        <v>8.6999999999999993</v>
      </c>
      <c r="F169" s="35">
        <f>IF('Indicator Data'!E172="No data",0.1,(ROUND(IF('Indicator Data'!E172=0,0,IF(LOG('Indicator Data'!E172)&gt;F$195,10,IF(LOG('Indicator Data'!E172)&lt;F$194,0,10-(F$195-LOG('Indicator Data'!E172))/(F$195-F$194)*10))),1)))</f>
        <v>7.1</v>
      </c>
      <c r="G169" s="35">
        <f>ROUND(IF('Indicator Data'!F172=0,0,IF(LOG('Indicator Data'!F172)&gt;G$195,10,IF(LOG('Indicator Data'!F172)&lt;G$194,0,10-(G$195-LOG('Indicator Data'!F172))/(G$195-G$194)*10))),1)</f>
        <v>5.5</v>
      </c>
      <c r="H169" s="35">
        <f>ROUND(IF('Indicator Data'!G172=0,0,IF(LOG('Indicator Data'!G172)&gt;H$195,10,IF(LOG('Indicator Data'!G172)&lt;H$194,0,10-(H$195-LOG('Indicator Data'!G172))/(H$195-H$194)*10))),1)</f>
        <v>0</v>
      </c>
      <c r="I169" s="35">
        <f>ROUND(IF('Indicator Data'!H172=0,0,IF(LOG('Indicator Data'!H172)&gt;I$195,10,IF(LOG('Indicator Data'!H172)&lt;I$194,0,10-(I$195-LOG('Indicator Data'!H172))/(I$195-I$194)*10))),1)</f>
        <v>0</v>
      </c>
      <c r="J169" s="35">
        <f t="shared" si="282"/>
        <v>0</v>
      </c>
      <c r="K169" s="35">
        <f>ROUND(IF('Indicator Data'!I172=0,0,IF(LOG('Indicator Data'!I172)&gt;K$195,10,IF(LOG('Indicator Data'!I172)&lt;K$194,0,10-(K$195-LOG('Indicator Data'!I172))/(K$195-K$194)*10))),1)</f>
        <v>0</v>
      </c>
      <c r="L169" s="35">
        <f t="shared" si="283"/>
        <v>0</v>
      </c>
      <c r="M169" s="35">
        <f>ROUND(IF('Indicator Data'!J172=0,0,IF(LOG('Indicator Data'!J172)&gt;M$195,10,IF(LOG('Indicator Data'!J172)&lt;M$194,0,10-(M$195-LOG('Indicator Data'!J172))/(M$195-M$194)*10))),1)</f>
        <v>9.1999999999999993</v>
      </c>
      <c r="N169" s="36">
        <f>'Indicator Data'!C172/'Indicator Data'!$CC172</f>
        <v>1.7598961683039328E-3</v>
      </c>
      <c r="O169" s="36">
        <f>'Indicator Data'!D172/'Indicator Data'!$CC172</f>
        <v>2.100164044539323E-4</v>
      </c>
      <c r="P169" s="36">
        <f>IF(F169=0.1,"x",'Indicator Data'!E172/'Indicator Data'!$CC172)</f>
        <v>3.7725998592400708E-3</v>
      </c>
      <c r="Q169" s="36">
        <f>'Indicator Data'!F172/'Indicator Data'!$CC172</f>
        <v>1.0937069225262295E-6</v>
      </c>
      <c r="R169" s="36">
        <f>'Indicator Data'!G172/'Indicator Data'!$CC172</f>
        <v>0</v>
      </c>
      <c r="S169" s="36">
        <f>'Indicator Data'!H172/'Indicator Data'!$CC172</f>
        <v>0</v>
      </c>
      <c r="T169" s="36">
        <f>'Indicator Data'!I172/'Indicator Data'!$CC172</f>
        <v>0</v>
      </c>
      <c r="U169" s="36">
        <f>'Indicator Data'!J172/'Indicator Data'!$CC172</f>
        <v>2.5144886182679204E-3</v>
      </c>
      <c r="V169" s="35">
        <f t="shared" si="284"/>
        <v>8.8000000000000007</v>
      </c>
      <c r="W169" s="35">
        <f t="shared" si="285"/>
        <v>2.1</v>
      </c>
      <c r="X169" s="35">
        <f t="shared" si="286"/>
        <v>6.5</v>
      </c>
      <c r="Y169" s="35">
        <f t="shared" si="287"/>
        <v>2.5</v>
      </c>
      <c r="Z169" s="35">
        <f t="shared" si="288"/>
        <v>5.6</v>
      </c>
      <c r="AA169" s="35">
        <f t="shared" si="289"/>
        <v>0</v>
      </c>
      <c r="AB169" s="35">
        <f t="shared" si="290"/>
        <v>0</v>
      </c>
      <c r="AC169" s="35">
        <f t="shared" si="291"/>
        <v>0</v>
      </c>
      <c r="AD169" s="35">
        <f t="shared" si="292"/>
        <v>0</v>
      </c>
      <c r="AE169" s="35">
        <f t="shared" si="293"/>
        <v>0</v>
      </c>
      <c r="AF169" s="35">
        <f t="shared" si="294"/>
        <v>0.8</v>
      </c>
      <c r="AG169" s="35">
        <f>ROUND(IF('Indicator Data'!K172=0,0,IF('Indicator Data'!K172&gt;AG$195,10,IF('Indicator Data'!K172&lt;AG$194,0,10-(AG$195-'Indicator Data'!K172)/(AG$195-AG$194)*10))),1)</f>
        <v>1.9</v>
      </c>
      <c r="AH169" s="35">
        <f t="shared" si="295"/>
        <v>8.8000000000000007</v>
      </c>
      <c r="AI169" s="35">
        <f t="shared" si="296"/>
        <v>5.4</v>
      </c>
      <c r="AJ169" s="35">
        <f t="shared" si="297"/>
        <v>0</v>
      </c>
      <c r="AK169" s="35">
        <f t="shared" si="298"/>
        <v>0</v>
      </c>
      <c r="AL169" s="35">
        <f t="shared" si="299"/>
        <v>0</v>
      </c>
      <c r="AM169" s="35">
        <f t="shared" si="300"/>
        <v>0</v>
      </c>
      <c r="AN169" s="35">
        <f t="shared" si="301"/>
        <v>6.7</v>
      </c>
      <c r="AO169" s="143">
        <f t="shared" si="302"/>
        <v>7.8</v>
      </c>
      <c r="AP169" s="143">
        <f t="shared" si="255"/>
        <v>5.2</v>
      </c>
      <c r="AQ169" s="143">
        <f t="shared" si="303"/>
        <v>5.6</v>
      </c>
      <c r="AR169" s="143">
        <f t="shared" si="304"/>
        <v>0</v>
      </c>
      <c r="AS169" s="35">
        <f t="shared" si="305"/>
        <v>4.3</v>
      </c>
      <c r="AT169" s="35">
        <f>IF('Indicator Data'!L172="No data","x",IF('Indicator Data'!CD172&lt;1000,"x",ROUND((IF('Indicator Data'!L172&gt;AT$195,10,IF('Indicator Data'!L172&lt;AT$194,0,10-(AT$195-'Indicator Data'!L172)/(AT$195-AT$194)*10))),1)))</f>
        <v>10</v>
      </c>
      <c r="AU169" s="143">
        <f t="shared" si="306"/>
        <v>7.2</v>
      </c>
      <c r="AV169" s="35">
        <f>IF('Indicator Data'!M172="No data","x",ROUND(IF('Indicator Data'!M172=0,0,IF(LOG('Indicator Data'!M172)&gt;AV$195,10,IF(LOG('Indicator Data'!M172)&lt;AV$194,0,10-(AV$195-LOG('Indicator Data'!M172))/(AV$195-AV$194)*10))),1))</f>
        <v>8.8000000000000007</v>
      </c>
      <c r="AW169" s="36">
        <f>IF(AV169="x","x",'Indicator Data'!M172/'Indicator Data'!$CC172)</f>
        <v>0.75803949511086965</v>
      </c>
      <c r="AX169" s="35">
        <f t="shared" si="256"/>
        <v>8.4</v>
      </c>
      <c r="AY169" s="35">
        <f t="shared" si="257"/>
        <v>8.6</v>
      </c>
      <c r="AZ169" s="35" t="str">
        <f>IF('Indicator Data'!N172="No data","x",ROUND(IF('Indicator Data'!N172=0,0,IF(LOG('Indicator Data'!N172)&gt;AZ$195,10,IF(LOG('Indicator Data'!N172)&lt;AZ$194,0,10-(AZ$195-LOG('Indicator Data'!N172))/(AZ$195-AZ$194)*10))),1))</f>
        <v>x</v>
      </c>
      <c r="BA169" s="36" t="str">
        <f>IF(AZ169="x","x",'Indicator Data'!N172/'Indicator Data'!$CC172)</f>
        <v>x</v>
      </c>
      <c r="BB169" s="35" t="str">
        <f t="shared" si="258"/>
        <v>x</v>
      </c>
      <c r="BC169" s="35" t="str">
        <f t="shared" si="259"/>
        <v>x</v>
      </c>
      <c r="BD169" s="35" t="str">
        <f>IF('Indicator Data'!O172="No data","x",ROUND(IF('Indicator Data'!O172=0,0,IF(LOG('Indicator Data'!O172)&gt;BD$195,10,IF(LOG('Indicator Data'!O172)&lt;BD$194,0,10-(BD$195-LOG('Indicator Data'!O172))/(BD$195-BD$194)*10))),1))</f>
        <v>x</v>
      </c>
      <c r="BE169" s="36" t="str">
        <f>IF(BD169="x","x",'Indicator Data'!O172/'Indicator Data'!$CC172)</f>
        <v>x</v>
      </c>
      <c r="BF169" s="35" t="str">
        <f t="shared" si="260"/>
        <v>x</v>
      </c>
      <c r="BG169" s="35" t="str">
        <f t="shared" si="261"/>
        <v>x</v>
      </c>
      <c r="BH169" s="35" t="str">
        <f>IF('Indicator Data'!P172="No data","x",ROUND(IF('Indicator Data'!P172=0,0,IF(LOG('Indicator Data'!P172)&gt;BH$195,10,IF(LOG('Indicator Data'!P172)&lt;BH$194,0,10-(BH$195-LOG('Indicator Data'!P172))/(BH$195-BH$194)*10))),1))</f>
        <v>x</v>
      </c>
      <c r="BI169" s="36" t="str">
        <f>IF(BH169="x","x",'Indicator Data'!P172/'Indicator Data'!$CC172)</f>
        <v>x</v>
      </c>
      <c r="BJ169" s="35" t="str">
        <f t="shared" si="262"/>
        <v>x</v>
      </c>
      <c r="BK169" s="35" t="str">
        <f t="shared" si="263"/>
        <v>x</v>
      </c>
      <c r="BL169" s="35">
        <f t="shared" si="264"/>
        <v>8.6</v>
      </c>
      <c r="BM169" s="35">
        <f>ROUND(IF('Indicator Data'!Q172=0,0,IF(LOG('Indicator Data'!Q172)&gt;BM$195,10,IF(LOG('Indicator Data'!Q172)&lt;BM$194,0,10-(BM$195-LOG('Indicator Data'!Q172))/(BM$195-BM$194)*10))),1)</f>
        <v>2.2999999999999998</v>
      </c>
      <c r="BN169" s="35">
        <f>ROUND(IF('Indicator Data'!R172=0,0,IF(LOG('Indicator Data'!R172)&gt;BN$195,10,IF(LOG('Indicator Data'!R172)&lt;BN$194,0,10-(BN$195-LOG('Indicator Data'!R172))/(BN$195-BN$194)*10))),1)</f>
        <v>0</v>
      </c>
      <c r="BO169" s="35">
        <f t="shared" si="265"/>
        <v>0.76666666666666661</v>
      </c>
      <c r="BP169" s="36">
        <f>'Indicator Data'!Q172/'Indicator Data'!$CC172</f>
        <v>2.3231277251841472E-5</v>
      </c>
      <c r="BQ169" s="36">
        <f>'Indicator Data'!R172/'Indicator Data'!$CC172</f>
        <v>0</v>
      </c>
      <c r="BR169" s="35">
        <f t="shared" si="307"/>
        <v>0</v>
      </c>
      <c r="BS169" s="35">
        <f t="shared" si="308"/>
        <v>0</v>
      </c>
      <c r="BT169" s="35">
        <f t="shared" si="242"/>
        <v>0</v>
      </c>
      <c r="BU169" s="35">
        <f t="shared" si="266"/>
        <v>0.4</v>
      </c>
      <c r="BV169" s="35">
        <f>ROUND(IF('Indicator Data'!S172=0,0,IF(LOG('Indicator Data'!S172)&gt;BV$195,10,IF(LOG('Indicator Data'!S172)&lt;BV$194,0,10-(BV$195-LOG('Indicator Data'!S172))/(BV$195-BV$194)*10))),1)</f>
        <v>0</v>
      </c>
      <c r="BW169" s="35">
        <f>ROUND(IF('Indicator Data'!T172=0,0,IF(LOG('Indicator Data'!T172)&gt;BW$195,10,IF(LOG('Indicator Data'!T172)&lt;BW$194,0,10-(BW$195-LOG('Indicator Data'!T172))/(BW$195-BW$194)*10))),1)</f>
        <v>0</v>
      </c>
      <c r="BX169" s="35">
        <f t="shared" si="267"/>
        <v>0</v>
      </c>
      <c r="BY169" s="36">
        <f>'Indicator Data'!S172/'Indicator Data'!$CC172</f>
        <v>0</v>
      </c>
      <c r="BZ169" s="36">
        <f>'Indicator Data'!T172/'Indicator Data'!$CC172</f>
        <v>0</v>
      </c>
      <c r="CA169" s="35">
        <f t="shared" si="309"/>
        <v>0</v>
      </c>
      <c r="CB169" s="35">
        <f t="shared" si="310"/>
        <v>0</v>
      </c>
      <c r="CC169" s="35">
        <f t="shared" si="268"/>
        <v>0</v>
      </c>
      <c r="CD169" s="35">
        <f t="shared" si="269"/>
        <v>0</v>
      </c>
      <c r="CE169" s="35">
        <f t="shared" si="270"/>
        <v>0.2</v>
      </c>
      <c r="CF169" s="35">
        <f>ROUND(IF('Indicator Data'!U172=0,0,IF(LOG('Indicator Data'!U172)&gt;CF$195,10,IF(LOG('Indicator Data'!U172)&lt;CF$194,0,10-(CF$195-LOG('Indicator Data'!U172))/(CF$195-CF$194)*10))),1)</f>
        <v>6.5</v>
      </c>
      <c r="CG169" s="36">
        <f>'Indicator Data'!U172/'Indicator Data'!$CC172</f>
        <v>1.9299842799889722E-2</v>
      </c>
      <c r="CH169" s="35">
        <f t="shared" si="311"/>
        <v>0.2</v>
      </c>
      <c r="CI169" s="35">
        <f t="shared" si="271"/>
        <v>4</v>
      </c>
      <c r="CJ169" s="35">
        <f>ROUND(IF('Indicator Data'!V172=0,0,IF(LOG('Indicator Data'!V172)&gt;CJ$195,10,IF(LOG('Indicator Data'!V172)&lt;CJ$194,0,10-(CJ$195-LOG('Indicator Data'!V172))/(CJ$195-CJ$194)*10))),1)</f>
        <v>8.6999999999999993</v>
      </c>
      <c r="CK169" s="36">
        <f>IF('Indicator Data'!V172/'Indicator Data'!$CC172&gt;1,1,'Indicator Data'!V172/'Indicator Data'!$CC172)</f>
        <v>0.71194461823961053</v>
      </c>
      <c r="CL169" s="35">
        <f t="shared" si="312"/>
        <v>7.1</v>
      </c>
      <c r="CM169" s="35">
        <f t="shared" si="272"/>
        <v>8</v>
      </c>
      <c r="CN169" s="35">
        <f>ROUND(IF('Indicator Data'!W172=0,0,IF(LOG('Indicator Data'!W172)&gt;CN$195,10,IF(LOG('Indicator Data'!W172)&lt;CN$194,0,10-(CN$195-LOG('Indicator Data'!W172))/(CN$195-CN$194)*10))),1)</f>
        <v>7.1</v>
      </c>
      <c r="CO169" s="36">
        <f>'Indicator Data'!W172/'Indicator Data'!$CC172</f>
        <v>4.7573536735213522E-2</v>
      </c>
      <c r="CP169" s="35">
        <f t="shared" si="313"/>
        <v>0.5</v>
      </c>
      <c r="CQ169" s="35">
        <f t="shared" si="273"/>
        <v>4.5999999999999996</v>
      </c>
      <c r="CR169" s="35">
        <f t="shared" si="314"/>
        <v>4.8</v>
      </c>
      <c r="CS169" s="35">
        <f>IF('Indicator Data'!BS172="No data","x",ROUND(IF('Indicator Data'!BS172&gt;CS$195,0,IF('Indicator Data'!BS172&lt;CS$194,10,(CS$195-'Indicator Data'!BS172)/(CS$195-CS$194)*10)),1))</f>
        <v>1</v>
      </c>
      <c r="CT169" s="35">
        <f>IF('Indicator Data'!BT172="No data","x",ROUND(IF('Indicator Data'!BT172&gt;CT$195,0,IF('Indicator Data'!BT172&lt;CT$194,10,(CT$195-'Indicator Data'!BT172)/(CT$195-CT$194)*10)),1))</f>
        <v>0.5</v>
      </c>
      <c r="CU169" s="35">
        <f>IF('Indicator Data'!AC172="No data","x",ROUND(IF('Indicator Data'!AC172&gt;CU$195,0,IF('Indicator Data'!AC172&lt;CU$194,10,(CU$195-'Indicator Data'!AC172)/(CU$195-CU$194)*10)),1))</f>
        <v>2.9</v>
      </c>
      <c r="CV169" s="35">
        <f t="shared" si="315"/>
        <v>1.5</v>
      </c>
      <c r="CW169" s="35">
        <f>IF('Indicator Data'!X172="No data","x",ROUND(IF(LOG('Indicator Data'!X172)&gt;CW$195,10,IF(LOG('Indicator Data'!X172)&lt;CW$194,0,10-(CW$195-LOG('Indicator Data'!X172))/(CW$195-CW$194)*10)),1))</f>
        <v>6.5</v>
      </c>
      <c r="CX169" s="35">
        <f>IF('Indicator Data'!Y172="No data","x",ROUND(IF('Indicator Data'!Y172&gt;CX$195,10,IF('Indicator Data'!Y172&lt;CX$194,0,10-(CX$195-'Indicator Data'!Y172)/(CX$195-CX$194)*10)),1))</f>
        <v>4.3</v>
      </c>
      <c r="CY169" s="35">
        <f>IF('Indicator Data'!Z172="No data","x",ROUND(IF('Indicator Data'!Z172&gt;CY$195,10,IF('Indicator Data'!Z172&lt;CY$194,0,10-(CY$195-'Indicator Data'!Z172)/(CY$195-CY$194)*10)),1))</f>
        <v>5.5</v>
      </c>
      <c r="CZ169" s="35" t="str">
        <f>IF('Indicator Data'!AA172="No data","x",ROUND(IF('Indicator Data'!AA172&gt;CZ$195,10,IF('Indicator Data'!AA172&lt;CZ$194,0,10-(CZ$195-'Indicator Data'!AA172)/(CZ$195-CZ$194)*10)),1))</f>
        <v>x</v>
      </c>
      <c r="DA169" s="35">
        <f t="shared" si="274"/>
        <v>5.4</v>
      </c>
      <c r="DB169" s="35">
        <f t="shared" si="275"/>
        <v>4.0999999999999996</v>
      </c>
      <c r="DC169" s="35">
        <f>IF('Indicator Data'!AF172="No data","x",ROUND(IF('Indicator Data'!AF172&gt;DC$195,10,IF('Indicator Data'!AF172&lt;DC$194,0,10-(DC$195-'Indicator Data'!AF172)/(DC$195-DC$194)*10)),1))</f>
        <v>4.2</v>
      </c>
      <c r="DD169" s="35">
        <f>IF('Indicator Data'!AG172="No data","x",ROUND(IF('Indicator Data'!AG172&gt;DD$195,10,IF('Indicator Data'!AG172&lt;DD$194,0,10-(DD$195-'Indicator Data'!AG172)/(DD$195-DD$194)*10)),1))</f>
        <v>4</v>
      </c>
      <c r="DE169" s="35">
        <f t="shared" si="276"/>
        <v>4.9000000000000004</v>
      </c>
      <c r="DF169" s="35">
        <f>IF('Indicator Data'!AB172="No data","x",ROUND(IF('Indicator Data'!AB172&gt;DF$195,10,IF('Indicator Data'!AB172&lt;DF$194,0,10-(DF$195-'Indicator Data'!AB172)/(DF$195-DF$194)*10)),1))</f>
        <v>0.2</v>
      </c>
      <c r="DG169" s="35">
        <f t="shared" si="277"/>
        <v>1.2</v>
      </c>
      <c r="DH169" s="144">
        <f>IF('Indicator Data'!AD172="No data","x",'Indicator Data'!AD172/'Indicator Data'!$CB172)</f>
        <v>8.2134059309887627E-4</v>
      </c>
      <c r="DI169" s="35">
        <f t="shared" si="278"/>
        <v>1.8</v>
      </c>
      <c r="DJ169" s="35">
        <f>IF('Indicator Data'!AE172="No data","x",ROUND(IF('Indicator Data'!AE172&gt;DJ$195,0,IF('Indicator Data'!AE172&lt;DJ$194,10,(DJ$195-'Indicator Data'!AE172)/(DJ$195-DJ$194)*10)),1))</f>
        <v>6</v>
      </c>
      <c r="DK169" s="35">
        <f t="shared" si="279"/>
        <v>3.9</v>
      </c>
      <c r="DL169" s="35">
        <f t="shared" si="280"/>
        <v>3.3</v>
      </c>
      <c r="DM169" s="37">
        <f t="shared" si="316"/>
        <v>5.7</v>
      </c>
      <c r="DN169" s="38">
        <f t="shared" si="317"/>
        <v>5.7</v>
      </c>
      <c r="DO169" s="35">
        <f>ROUND(IF('Indicator Data'!AH172=0,0,IF('Indicator Data'!AH172&gt;DO$195,10,IF('Indicator Data'!AH172&lt;DO$194,0,10-(DO$195-'Indicator Data'!AH172)/(DO$195-DO$194)*10))),1)</f>
        <v>10</v>
      </c>
      <c r="DP169" s="35">
        <f>ROUND(IF('Indicator Data'!AI172=0,0,IF(LOG('Indicator Data'!AI172)&gt;LOG(DP$195),10,IF(LOG('Indicator Data'!AI172)&lt;LOG(DP$194),0,10-(LOG(DP$195)-LOG('Indicator Data'!AI172))/(LOG(DP$195)-LOG(DP$194))*10))),1)</f>
        <v>9.9</v>
      </c>
      <c r="DQ169" s="37">
        <f t="shared" si="318"/>
        <v>10</v>
      </c>
      <c r="DR169" s="35">
        <f>'Indicator Data'!AJ172</f>
        <v>5</v>
      </c>
      <c r="DS169" s="35">
        <f>'Indicator Data'!AK172</f>
        <v>5</v>
      </c>
      <c r="DT169" s="37">
        <f t="shared" si="319"/>
        <v>10</v>
      </c>
      <c r="DU169" s="38">
        <f t="shared" si="320"/>
        <v>10</v>
      </c>
      <c r="DV169" s="13"/>
      <c r="DW169" s="83"/>
      <c r="DX169" s="2"/>
    </row>
    <row r="170" spans="1:128" x14ac:dyDescent="0.3">
      <c r="A170" s="98" t="str">
        <f>'Indicator Data'!A173</f>
        <v>Tajikistan</v>
      </c>
      <c r="B170" s="39" t="str">
        <f>'Indicator Data'!B173</f>
        <v>TJK</v>
      </c>
      <c r="C170" s="35">
        <f>ROUND(IF('Indicator Data'!C173=0,0.1,IF(LOG('Indicator Data'!C173)&gt;C$195,10,IF(LOG('Indicator Data'!C173)&lt;C$194,0,10-(C$195-LOG('Indicator Data'!C173))/(C$195-C$194)*10))),1)</f>
        <v>8.1</v>
      </c>
      <c r="D170" s="35">
        <f>ROUND(IF('Indicator Data'!D173=0,0.1,IF(LOG('Indicator Data'!D173)&gt;D$195,10,IF(LOG('Indicator Data'!D173)&lt;D$194,0,10-(D$195-LOG('Indicator Data'!D173))/(D$195-D$194)*10))),1)</f>
        <v>9.6</v>
      </c>
      <c r="E170" s="35">
        <f t="shared" si="281"/>
        <v>9</v>
      </c>
      <c r="F170" s="35">
        <f>IF('Indicator Data'!E173="No data",0.1,(ROUND(IF('Indicator Data'!E173=0,0,IF(LOG('Indicator Data'!E173)&gt;F$195,10,IF(LOG('Indicator Data'!E173)&lt;F$194,0,10-(F$195-LOG('Indicator Data'!E173))/(F$195-F$194)*10))),1)))</f>
        <v>6.7</v>
      </c>
      <c r="G170" s="35">
        <f>ROUND(IF('Indicator Data'!F173=0,0,IF(LOG('Indicator Data'!F173)&gt;G$195,10,IF(LOG('Indicator Data'!F173)&lt;G$194,0,10-(G$195-LOG('Indicator Data'!F173))/(G$195-G$194)*10))),1)</f>
        <v>0</v>
      </c>
      <c r="H170" s="35">
        <f>ROUND(IF('Indicator Data'!G173=0,0,IF(LOG('Indicator Data'!G173)&gt;H$195,10,IF(LOG('Indicator Data'!G173)&lt;H$194,0,10-(H$195-LOG('Indicator Data'!G173))/(H$195-H$194)*10))),1)</f>
        <v>0</v>
      </c>
      <c r="I170" s="35">
        <f>ROUND(IF('Indicator Data'!H173=0,0,IF(LOG('Indicator Data'!H173)&gt;I$195,10,IF(LOG('Indicator Data'!H173)&lt;I$194,0,10-(I$195-LOG('Indicator Data'!H173))/(I$195-I$194)*10))),1)</f>
        <v>0</v>
      </c>
      <c r="J170" s="35">
        <f t="shared" si="282"/>
        <v>0</v>
      </c>
      <c r="K170" s="35">
        <f>ROUND(IF('Indicator Data'!I173=0,0,IF(LOG('Indicator Data'!I173)&gt;K$195,10,IF(LOG('Indicator Data'!I173)&lt;K$194,0,10-(K$195-LOG('Indicator Data'!I173))/(K$195-K$194)*10))),1)</f>
        <v>0</v>
      </c>
      <c r="L170" s="35">
        <f t="shared" si="283"/>
        <v>0</v>
      </c>
      <c r="M170" s="35">
        <f>ROUND(IF('Indicator Data'!J173=0,0,IF(LOG('Indicator Data'!J173)&gt;M$195,10,IF(LOG('Indicator Data'!J173)&lt;M$194,0,10-(M$195-LOG('Indicator Data'!J173))/(M$195-M$194)*10))),1)</f>
        <v>10</v>
      </c>
      <c r="N170" s="36">
        <f>'Indicator Data'!C173/'Indicator Data'!$CC173</f>
        <v>2.1052630591238235E-3</v>
      </c>
      <c r="O170" s="36">
        <f>'Indicator Data'!D173/'Indicator Data'!$CC173</f>
        <v>8.9817426459138066E-4</v>
      </c>
      <c r="P170" s="36">
        <f>IF(F170=0.1,"x",'Indicator Data'!E173/'Indicator Data'!$CC173)</f>
        <v>5.7027210773702144E-3</v>
      </c>
      <c r="Q170" s="36">
        <f>'Indicator Data'!F173/'Indicator Data'!$CC173</f>
        <v>0</v>
      </c>
      <c r="R170" s="36">
        <f>'Indicator Data'!G173/'Indicator Data'!$CC173</f>
        <v>0</v>
      </c>
      <c r="S170" s="36">
        <f>'Indicator Data'!H173/'Indicator Data'!$CC173</f>
        <v>0</v>
      </c>
      <c r="T170" s="36">
        <f>'Indicator Data'!I173/'Indicator Data'!$CC173</f>
        <v>0</v>
      </c>
      <c r="U170" s="36">
        <f>'Indicator Data'!J173/'Indicator Data'!$CC173</f>
        <v>1.2797048019192684E-2</v>
      </c>
      <c r="V170" s="35">
        <f t="shared" si="284"/>
        <v>10</v>
      </c>
      <c r="W170" s="35">
        <f t="shared" si="285"/>
        <v>9</v>
      </c>
      <c r="X170" s="35">
        <f t="shared" si="286"/>
        <v>9.6</v>
      </c>
      <c r="Y170" s="35">
        <f t="shared" si="287"/>
        <v>3.8</v>
      </c>
      <c r="Z170" s="35">
        <f t="shared" si="288"/>
        <v>0</v>
      </c>
      <c r="AA170" s="35">
        <f t="shared" si="289"/>
        <v>0</v>
      </c>
      <c r="AB170" s="35">
        <f t="shared" si="290"/>
        <v>0</v>
      </c>
      <c r="AC170" s="35">
        <f t="shared" si="291"/>
        <v>0</v>
      </c>
      <c r="AD170" s="35">
        <f t="shared" si="292"/>
        <v>0</v>
      </c>
      <c r="AE170" s="35">
        <f t="shared" si="293"/>
        <v>0</v>
      </c>
      <c r="AF170" s="35">
        <f t="shared" si="294"/>
        <v>4.3</v>
      </c>
      <c r="AG170" s="35">
        <f>ROUND(IF('Indicator Data'!K173=0,0,IF('Indicator Data'!K173&gt;AG$195,10,IF('Indicator Data'!K173&lt;AG$194,0,10-(AG$195-'Indicator Data'!K173)/(AG$195-AG$194)*10))),1)</f>
        <v>1.9</v>
      </c>
      <c r="AH170" s="35">
        <f t="shared" si="295"/>
        <v>9.1</v>
      </c>
      <c r="AI170" s="35">
        <f t="shared" si="296"/>
        <v>9.3000000000000007</v>
      </c>
      <c r="AJ170" s="35">
        <f t="shared" si="297"/>
        <v>0</v>
      </c>
      <c r="AK170" s="35">
        <f t="shared" si="298"/>
        <v>0</v>
      </c>
      <c r="AL170" s="35">
        <f t="shared" si="299"/>
        <v>0</v>
      </c>
      <c r="AM170" s="35">
        <f t="shared" si="300"/>
        <v>0</v>
      </c>
      <c r="AN170" s="35">
        <f t="shared" si="301"/>
        <v>8.4</v>
      </c>
      <c r="AO170" s="143">
        <f t="shared" si="302"/>
        <v>9.3000000000000007</v>
      </c>
      <c r="AP170" s="143">
        <f t="shared" si="255"/>
        <v>5.4</v>
      </c>
      <c r="AQ170" s="143">
        <f t="shared" si="303"/>
        <v>0</v>
      </c>
      <c r="AR170" s="143">
        <f t="shared" si="304"/>
        <v>0</v>
      </c>
      <c r="AS170" s="35">
        <f t="shared" si="305"/>
        <v>5.2</v>
      </c>
      <c r="AT170" s="35">
        <f>IF('Indicator Data'!L173="No data","x",IF('Indicator Data'!CD173&lt;1000,"x",ROUND((IF('Indicator Data'!L173&gt;AT$195,10,IF('Indicator Data'!L173&lt;AT$194,0,10-(AT$195-'Indicator Data'!L173)/(AT$195-AT$194)*10))),1)))</f>
        <v>10</v>
      </c>
      <c r="AU170" s="143">
        <f t="shared" si="306"/>
        <v>7.6</v>
      </c>
      <c r="AV170" s="35">
        <f>IF('Indicator Data'!M173="No data","x",ROUND(IF('Indicator Data'!M173=0,0,IF(LOG('Indicator Data'!M173)&gt;AV$195,10,IF(LOG('Indicator Data'!M173)&lt;AV$194,0,10-(AV$195-LOG('Indicator Data'!M173))/(AV$195-AV$194)*10))),1))</f>
        <v>8.4</v>
      </c>
      <c r="AW170" s="36">
        <f>IF(AV170="x","x",'Indicator Data'!M173/'Indicator Data'!$CC173)</f>
        <v>0.83575628562649085</v>
      </c>
      <c r="AX170" s="35">
        <f t="shared" si="256"/>
        <v>9.3000000000000007</v>
      </c>
      <c r="AY170" s="35">
        <f t="shared" si="257"/>
        <v>8.9</v>
      </c>
      <c r="AZ170" s="35" t="str">
        <f>IF('Indicator Data'!N173="No data","x",ROUND(IF('Indicator Data'!N173=0,0,IF(LOG('Indicator Data'!N173)&gt;AZ$195,10,IF(LOG('Indicator Data'!N173)&lt;AZ$194,0,10-(AZ$195-LOG('Indicator Data'!N173))/(AZ$195-AZ$194)*10))),1))</f>
        <v>x</v>
      </c>
      <c r="BA170" s="36" t="str">
        <f>IF(AZ170="x","x",'Indicator Data'!N173/'Indicator Data'!$CC173)</f>
        <v>x</v>
      </c>
      <c r="BB170" s="35" t="str">
        <f t="shared" si="258"/>
        <v>x</v>
      </c>
      <c r="BC170" s="35" t="str">
        <f t="shared" si="259"/>
        <v>x</v>
      </c>
      <c r="BD170" s="35" t="str">
        <f>IF('Indicator Data'!O173="No data","x",ROUND(IF('Indicator Data'!O173=0,0,IF(LOG('Indicator Data'!O173)&gt;BD$195,10,IF(LOG('Indicator Data'!O173)&lt;BD$194,0,10-(BD$195-LOG('Indicator Data'!O173))/(BD$195-BD$194)*10))),1))</f>
        <v>x</v>
      </c>
      <c r="BE170" s="36" t="str">
        <f>IF(BD170="x","x",'Indicator Data'!O173/'Indicator Data'!$CC173)</f>
        <v>x</v>
      </c>
      <c r="BF170" s="35" t="str">
        <f t="shared" si="260"/>
        <v>x</v>
      </c>
      <c r="BG170" s="35" t="str">
        <f t="shared" si="261"/>
        <v>x</v>
      </c>
      <c r="BH170" s="35" t="str">
        <f>IF('Indicator Data'!P173="No data","x",ROUND(IF('Indicator Data'!P173=0,0,IF(LOG('Indicator Data'!P173)&gt;BH$195,10,IF(LOG('Indicator Data'!P173)&lt;BH$194,0,10-(BH$195-LOG('Indicator Data'!P173))/(BH$195-BH$194)*10))),1))</f>
        <v>x</v>
      </c>
      <c r="BI170" s="36" t="str">
        <f>IF(BH170="x","x",'Indicator Data'!P173/'Indicator Data'!$CC173)</f>
        <v>x</v>
      </c>
      <c r="BJ170" s="35" t="str">
        <f t="shared" si="262"/>
        <v>x</v>
      </c>
      <c r="BK170" s="35" t="str">
        <f t="shared" si="263"/>
        <v>x</v>
      </c>
      <c r="BL170" s="35">
        <f t="shared" si="264"/>
        <v>8.9</v>
      </c>
      <c r="BM170" s="35">
        <f>ROUND(IF('Indicator Data'!Q173=0,0,IF(LOG('Indicator Data'!Q173)&gt;BM$195,10,IF(LOG('Indicator Data'!Q173)&lt;BM$194,0,10-(BM$195-LOG('Indicator Data'!Q173))/(BM$195-BM$194)*10))),1)</f>
        <v>8</v>
      </c>
      <c r="BN170" s="35">
        <f>ROUND(IF('Indicator Data'!R173=0,0,IF(LOG('Indicator Data'!R173)&gt;BN$195,10,IF(LOG('Indicator Data'!R173)&lt;BN$194,0,10-(BN$195-LOG('Indicator Data'!R173))/(BN$195-BN$194)*10))),1)</f>
        <v>8.6</v>
      </c>
      <c r="BO170" s="35">
        <f t="shared" si="265"/>
        <v>8.4</v>
      </c>
      <c r="BP170" s="36">
        <f>'Indicator Data'!Q173/'Indicator Data'!$CC173</f>
        <v>0.46016697654167238</v>
      </c>
      <c r="BQ170" s="36">
        <f>'Indicator Data'!R173/'Indicator Data'!$CC173</f>
        <v>0.16373340329978575</v>
      </c>
      <c r="BR170" s="35">
        <f t="shared" si="307"/>
        <v>4.5999999999999996</v>
      </c>
      <c r="BS170" s="35">
        <f t="shared" si="308"/>
        <v>2</v>
      </c>
      <c r="BT170" s="35">
        <f t="shared" si="242"/>
        <v>2.8666666666666667</v>
      </c>
      <c r="BU170" s="35">
        <f t="shared" si="266"/>
        <v>6.4</v>
      </c>
      <c r="BV170" s="35">
        <f>ROUND(IF('Indicator Data'!S173=0,0,IF(LOG('Indicator Data'!S173)&gt;BV$195,10,IF(LOG('Indicator Data'!S173)&lt;BV$194,0,10-(BV$195-LOG('Indicator Data'!S173))/(BV$195-BV$194)*10))),1)</f>
        <v>7.3</v>
      </c>
      <c r="BW170" s="35">
        <f>ROUND(IF('Indicator Data'!T173=0,0,IF(LOG('Indicator Data'!T173)&gt;BW$195,10,IF(LOG('Indicator Data'!T173)&lt;BW$194,0,10-(BW$195-LOG('Indicator Data'!T173))/(BW$195-BW$194)*10))),1)</f>
        <v>2</v>
      </c>
      <c r="BX170" s="35">
        <f t="shared" si="267"/>
        <v>3.7666666666666671</v>
      </c>
      <c r="BY170" s="36">
        <f>'Indicator Data'!S173/'Indicator Data'!$CC173</f>
        <v>0.164530898274483</v>
      </c>
      <c r="BZ170" s="36">
        <f>'Indicator Data'!T173/'Indicator Data'!$CC173</f>
        <v>3.1942231472503871E-5</v>
      </c>
      <c r="CA170" s="35">
        <f t="shared" si="309"/>
        <v>2.7</v>
      </c>
      <c r="CB170" s="35">
        <f t="shared" si="310"/>
        <v>0</v>
      </c>
      <c r="CC170" s="35">
        <f t="shared" si="268"/>
        <v>0.9</v>
      </c>
      <c r="CD170" s="35">
        <f t="shared" si="269"/>
        <v>2.5</v>
      </c>
      <c r="CE170" s="35">
        <f t="shared" si="270"/>
        <v>4.7</v>
      </c>
      <c r="CF170" s="35">
        <f>ROUND(IF('Indicator Data'!U173=0,0,IF(LOG('Indicator Data'!U173)&gt;CF$195,10,IF(LOG('Indicator Data'!U173)&lt;CF$194,0,10-(CF$195-LOG('Indicator Data'!U173))/(CF$195-CF$194)*10))),1)</f>
        <v>6.8</v>
      </c>
      <c r="CG170" s="36">
        <f>'Indicator Data'!U173/'Indicator Data'!$CC173</f>
        <v>6.9732012928706594E-2</v>
      </c>
      <c r="CH170" s="35">
        <f t="shared" si="311"/>
        <v>0.8</v>
      </c>
      <c r="CI170" s="35">
        <f t="shared" si="271"/>
        <v>4.4000000000000004</v>
      </c>
      <c r="CJ170" s="35">
        <f>ROUND(IF('Indicator Data'!V173=0,0,IF(LOG('Indicator Data'!V173)&gt;CJ$195,10,IF(LOG('Indicator Data'!V173)&lt;CJ$194,0,10-(CJ$195-LOG('Indicator Data'!V173))/(CJ$195-CJ$194)*10))),1)</f>
        <v>8.1</v>
      </c>
      <c r="CK170" s="36">
        <f>IF('Indicator Data'!V173/'Indicator Data'!$CC173&gt;1,1,'Indicator Data'!V173/'Indicator Data'!$CC173)</f>
        <v>0.54411841564646013</v>
      </c>
      <c r="CL170" s="35">
        <f t="shared" si="312"/>
        <v>5.4</v>
      </c>
      <c r="CM170" s="35">
        <f t="shared" si="272"/>
        <v>7</v>
      </c>
      <c r="CN170" s="35">
        <f>ROUND(IF('Indicator Data'!W173=0,0,IF(LOG('Indicator Data'!W173)&gt;CN$195,10,IF(LOG('Indicator Data'!W173)&lt;CN$194,0,10-(CN$195-LOG('Indicator Data'!W173))/(CN$195-CN$194)*10))),1)</f>
        <v>6.8</v>
      </c>
      <c r="CO170" s="36">
        <f>'Indicator Data'!W173/'Indicator Data'!$CC173</f>
        <v>6.5846999181053051E-2</v>
      </c>
      <c r="CP170" s="35">
        <f t="shared" si="313"/>
        <v>0.7</v>
      </c>
      <c r="CQ170" s="35">
        <f t="shared" si="273"/>
        <v>4.4000000000000004</v>
      </c>
      <c r="CR170" s="35">
        <f t="shared" si="314"/>
        <v>5.2</v>
      </c>
      <c r="CS170" s="35">
        <f>IF('Indicator Data'!BS173="No data","x",ROUND(IF('Indicator Data'!BS173&gt;CS$195,0,IF('Indicator Data'!BS173&lt;CS$194,10,(CS$195-'Indicator Data'!BS173)/(CS$195-CS$194)*10)),1))</f>
        <v>0.3</v>
      </c>
      <c r="CT170" s="35">
        <f>IF('Indicator Data'!BT173="No data","x",ROUND(IF('Indicator Data'!BT173&gt;CT$195,0,IF('Indicator Data'!BT173&lt;CT$194,10,(CT$195-'Indicator Data'!BT173)/(CT$195-CT$194)*10)),1))</f>
        <v>3.1</v>
      </c>
      <c r="CU170" s="35">
        <f>IF('Indicator Data'!AC173="No data","x",ROUND(IF('Indicator Data'!AC173&gt;CU$195,0,IF('Indicator Data'!AC173&lt;CU$194,10,(CU$195-'Indicator Data'!AC173)/(CU$195-CU$194)*10)),1))</f>
        <v>2.7</v>
      </c>
      <c r="CV170" s="35">
        <f t="shared" si="315"/>
        <v>2</v>
      </c>
      <c r="CW170" s="35">
        <f>IF('Indicator Data'!X173="No data","x",ROUND(IF(LOG('Indicator Data'!X173)&gt;CW$195,10,IF(LOG('Indicator Data'!X173)&lt;CW$194,0,10-(CW$195-LOG('Indicator Data'!X173))/(CW$195-CW$194)*10)),1))</f>
        <v>6.1</v>
      </c>
      <c r="CX170" s="35">
        <f>IF('Indicator Data'!Y173="No data","x",ROUND(IF('Indicator Data'!Y173&gt;CX$195,10,IF('Indicator Data'!Y173&lt;CX$194,0,10-(CX$195-'Indicator Data'!Y173)/(CX$195-CX$194)*10)),1))</f>
        <v>6.1</v>
      </c>
      <c r="CY170" s="35">
        <f>IF('Indicator Data'!Z173="No data","x",ROUND(IF('Indicator Data'!Z173&gt;CY$195,10,IF('Indicator Data'!Z173&lt;CY$194,0,10-(CY$195-'Indicator Data'!Z173)/(CY$195-CY$194)*10)),1))</f>
        <v>2.7</v>
      </c>
      <c r="CZ170" s="35">
        <f>IF('Indicator Data'!AA173="No data","x",ROUND(IF('Indicator Data'!AA173&gt;CZ$195,10,IF('Indicator Data'!AA173&lt;CZ$194,0,10-(CZ$195-'Indicator Data'!AA173)/(CZ$195-CZ$194)*10)),1))</f>
        <v>10</v>
      </c>
      <c r="DA170" s="35">
        <f t="shared" si="274"/>
        <v>6.2</v>
      </c>
      <c r="DB170" s="35">
        <f t="shared" si="275"/>
        <v>4.8</v>
      </c>
      <c r="DC170" s="35">
        <f>IF('Indicator Data'!AF173="No data","x",ROUND(IF('Indicator Data'!AF173&gt;DC$195,10,IF('Indicator Data'!AF173&lt;DC$194,0,10-(DC$195-'Indicator Data'!AF173)/(DC$195-DC$194)*10)),1))</f>
        <v>2.9</v>
      </c>
      <c r="DD170" s="35">
        <f>IF('Indicator Data'!AG173="No data","x",ROUND(IF('Indicator Data'!AG173&gt;DD$195,10,IF('Indicator Data'!AG173&lt;DD$194,0,10-(DD$195-'Indicator Data'!AG173)/(DD$195-DD$194)*10)),1))</f>
        <v>6.2</v>
      </c>
      <c r="DE170" s="35">
        <f t="shared" si="276"/>
        <v>5.7</v>
      </c>
      <c r="DF170" s="35">
        <f>IF('Indicator Data'!AB173="No data","x",ROUND(IF('Indicator Data'!AB173&gt;DF$195,10,IF('Indicator Data'!AB173&lt;DF$194,0,10-(DF$195-'Indicator Data'!AB173)/(DF$195-DF$194)*10)),1))</f>
        <v>0</v>
      </c>
      <c r="DG170" s="35">
        <f t="shared" si="277"/>
        <v>1.5</v>
      </c>
      <c r="DH170" s="144" t="str">
        <f>IF('Indicator Data'!AD173="No data","x",'Indicator Data'!AD173/'Indicator Data'!$CB173)</f>
        <v>x</v>
      </c>
      <c r="DI170" s="35" t="str">
        <f t="shared" si="278"/>
        <v>x</v>
      </c>
      <c r="DJ170" s="35">
        <f>IF('Indicator Data'!AE173="No data","x",ROUND(IF('Indicator Data'!AE173&gt;DJ$195,0,IF('Indicator Data'!AE173&lt;DJ$194,10,(DJ$195-'Indicator Data'!AE173)/(DJ$195-DJ$194)*10)),1))</f>
        <v>6</v>
      </c>
      <c r="DK170" s="35">
        <f t="shared" si="279"/>
        <v>6</v>
      </c>
      <c r="DL170" s="35">
        <f t="shared" si="280"/>
        <v>4.4000000000000004</v>
      </c>
      <c r="DM170" s="37">
        <f t="shared" si="316"/>
        <v>6.3</v>
      </c>
      <c r="DN170" s="38">
        <f t="shared" si="317"/>
        <v>5.8</v>
      </c>
      <c r="DO170" s="35">
        <f>ROUND(IF('Indicator Data'!AH173=0,0,IF('Indicator Data'!AH173&gt;DO$195,10,IF('Indicator Data'!AH173&lt;DO$194,0,10-(DO$195-'Indicator Data'!AH173)/(DO$195-DO$194)*10))),1)</f>
        <v>6.6</v>
      </c>
      <c r="DP170" s="35">
        <f>ROUND(IF('Indicator Data'!AI173=0,0,IF(LOG('Indicator Data'!AI173)&gt;LOG(DP$195),10,IF(LOG('Indicator Data'!AI173)&lt;LOG(DP$194),0,10-(LOG(DP$195)-LOG('Indicator Data'!AI173))/(LOG(DP$195)-LOG(DP$194))*10))),1)</f>
        <v>6.1</v>
      </c>
      <c r="DQ170" s="37">
        <f t="shared" si="318"/>
        <v>6.4</v>
      </c>
      <c r="DR170" s="35">
        <f>'Indicator Data'!AJ173</f>
        <v>0</v>
      </c>
      <c r="DS170" s="35">
        <f>'Indicator Data'!AK173</f>
        <v>0</v>
      </c>
      <c r="DT170" s="37">
        <f t="shared" si="319"/>
        <v>0</v>
      </c>
      <c r="DU170" s="38">
        <f t="shared" si="320"/>
        <v>4.5</v>
      </c>
      <c r="DV170" s="13"/>
      <c r="DW170" s="83"/>
      <c r="DX170" s="2"/>
    </row>
    <row r="171" spans="1:128" x14ac:dyDescent="0.3">
      <c r="A171" s="99" t="str">
        <f>'Indicator Data'!A174</f>
        <v>Tanzania</v>
      </c>
      <c r="B171" s="39" t="str">
        <f>'Indicator Data'!B174</f>
        <v>TZA</v>
      </c>
      <c r="C171" s="35">
        <f>ROUND(IF('Indicator Data'!C174=0,0.1,IF(LOG('Indicator Data'!C174)&gt;C$195,10,IF(LOG('Indicator Data'!C174)&lt;C$194,0,10-(C$195-LOG('Indicator Data'!C174))/(C$195-C$194)*10))),1)</f>
        <v>9.1999999999999993</v>
      </c>
      <c r="D171" s="35">
        <f>ROUND(IF('Indicator Data'!D174=0,0.1,IF(LOG('Indicator Data'!D174)&gt;D$195,10,IF(LOG('Indicator Data'!D174)&lt;D$194,0,10-(D$195-LOG('Indicator Data'!D174))/(D$195-D$194)*10))),1)</f>
        <v>0.1</v>
      </c>
      <c r="E171" s="35">
        <f t="shared" si="281"/>
        <v>6.5</v>
      </c>
      <c r="F171" s="35">
        <f>IF('Indicator Data'!E174="No data",0.1,(ROUND(IF('Indicator Data'!E174=0,0,IF(LOG('Indicator Data'!E174)&gt;F$195,10,IF(LOG('Indicator Data'!E174)&lt;F$194,0,10-(F$195-LOG('Indicator Data'!E174))/(F$195-F$194)*10))),1)))</f>
        <v>8</v>
      </c>
      <c r="G171" s="35">
        <f>ROUND(IF('Indicator Data'!F174=0,0,IF(LOG('Indicator Data'!F174)&gt;G$195,10,IF(LOG('Indicator Data'!F174)&lt;G$194,0,10-(G$195-LOG('Indicator Data'!F174))/(G$195-G$194)*10))),1)</f>
        <v>6.2</v>
      </c>
      <c r="H171" s="35">
        <f>ROUND(IF('Indicator Data'!G174=0,0,IF(LOG('Indicator Data'!G174)&gt;H$195,10,IF(LOG('Indicator Data'!G174)&lt;H$194,0,10-(H$195-LOG('Indicator Data'!G174))/(H$195-H$194)*10))),1)</f>
        <v>1.7</v>
      </c>
      <c r="I171" s="35">
        <f>ROUND(IF('Indicator Data'!H174=0,0,IF(LOG('Indicator Data'!H174)&gt;I$195,10,IF(LOG('Indicator Data'!H174)&lt;I$194,0,10-(I$195-LOG('Indicator Data'!H174))/(I$195-I$194)*10))),1)</f>
        <v>0</v>
      </c>
      <c r="J171" s="35">
        <f t="shared" si="282"/>
        <v>0.9</v>
      </c>
      <c r="K171" s="35">
        <f>ROUND(IF('Indicator Data'!I174=0,0,IF(LOG('Indicator Data'!I174)&gt;K$195,10,IF(LOG('Indicator Data'!I174)&lt;K$194,0,10-(K$195-LOG('Indicator Data'!I174))/(K$195-K$194)*10))),1)</f>
        <v>2.2000000000000002</v>
      </c>
      <c r="L171" s="35">
        <f t="shared" si="283"/>
        <v>1.6</v>
      </c>
      <c r="M171" s="35">
        <f>ROUND(IF('Indicator Data'!J174=0,0,IF(LOG('Indicator Data'!J174)&gt;M$195,10,IF(LOG('Indicator Data'!J174)&lt;M$194,0,10-(M$195-LOG('Indicator Data'!J174))/(M$195-M$194)*10))),1)</f>
        <v>10</v>
      </c>
      <c r="N171" s="36">
        <f>'Indicator Data'!C174/'Indicator Data'!$CC174</f>
        <v>8.6371982952450387E-4</v>
      </c>
      <c r="O171" s="36">
        <f>'Indicator Data'!D174/'Indicator Data'!$CC174</f>
        <v>0</v>
      </c>
      <c r="P171" s="36">
        <f>IF(F171=0.1,"x",'Indicator Data'!E174/'Indicator Data'!$CC174)</f>
        <v>3.035389828380601E-3</v>
      </c>
      <c r="Q171" s="36">
        <f>'Indicator Data'!F174/'Indicator Data'!$CC174</f>
        <v>9.6679019680807919E-7</v>
      </c>
      <c r="R171" s="36">
        <f>'Indicator Data'!G174/'Indicator Data'!$CC174</f>
        <v>8.9955533755886293E-6</v>
      </c>
      <c r="S171" s="36">
        <f>'Indicator Data'!H174/'Indicator Data'!$CC174</f>
        <v>0</v>
      </c>
      <c r="T171" s="36">
        <f>'Indicator Data'!I174/'Indicator Data'!$CC174</f>
        <v>2.256280751408682E-6</v>
      </c>
      <c r="U171" s="36">
        <f>'Indicator Data'!J174/'Indicator Data'!$CC174</f>
        <v>6.7758835340850287E-3</v>
      </c>
      <c r="V171" s="35">
        <f t="shared" si="284"/>
        <v>4.3</v>
      </c>
      <c r="W171" s="35">
        <f t="shared" si="285"/>
        <v>0</v>
      </c>
      <c r="X171" s="35">
        <f t="shared" si="286"/>
        <v>2.4</v>
      </c>
      <c r="Y171" s="35">
        <f t="shared" si="287"/>
        <v>2</v>
      </c>
      <c r="Z171" s="35">
        <f t="shared" si="288"/>
        <v>5.5</v>
      </c>
      <c r="AA171" s="35">
        <f t="shared" si="289"/>
        <v>0</v>
      </c>
      <c r="AB171" s="35">
        <f t="shared" si="290"/>
        <v>0</v>
      </c>
      <c r="AC171" s="35">
        <f t="shared" si="291"/>
        <v>0</v>
      </c>
      <c r="AD171" s="35">
        <f t="shared" si="292"/>
        <v>0</v>
      </c>
      <c r="AE171" s="35">
        <f t="shared" si="293"/>
        <v>0</v>
      </c>
      <c r="AF171" s="35">
        <f t="shared" si="294"/>
        <v>2.2999999999999998</v>
      </c>
      <c r="AG171" s="35">
        <f>ROUND(IF('Indicator Data'!K174=0,0,IF('Indicator Data'!K174&gt;AG$195,10,IF('Indicator Data'!K174&lt;AG$194,0,10-(AG$195-'Indicator Data'!K174)/(AG$195-AG$194)*10))),1)</f>
        <v>7.6</v>
      </c>
      <c r="AH171" s="35">
        <f t="shared" si="295"/>
        <v>6.8</v>
      </c>
      <c r="AI171" s="35">
        <f t="shared" si="296"/>
        <v>0.1</v>
      </c>
      <c r="AJ171" s="35">
        <f t="shared" si="297"/>
        <v>0.9</v>
      </c>
      <c r="AK171" s="35">
        <f t="shared" si="298"/>
        <v>0</v>
      </c>
      <c r="AL171" s="35">
        <f t="shared" si="299"/>
        <v>0.5</v>
      </c>
      <c r="AM171" s="35">
        <f t="shared" si="300"/>
        <v>1.1000000000000001</v>
      </c>
      <c r="AN171" s="35">
        <f t="shared" si="301"/>
        <v>8</v>
      </c>
      <c r="AO171" s="143">
        <f t="shared" si="302"/>
        <v>4.8</v>
      </c>
      <c r="AP171" s="143">
        <f t="shared" si="255"/>
        <v>5.8</v>
      </c>
      <c r="AQ171" s="143">
        <f t="shared" si="303"/>
        <v>5.9</v>
      </c>
      <c r="AR171" s="143">
        <f t="shared" si="304"/>
        <v>0.8</v>
      </c>
      <c r="AS171" s="35">
        <f t="shared" si="305"/>
        <v>7.8</v>
      </c>
      <c r="AT171" s="35">
        <f>IF('Indicator Data'!L174="No data","x",IF('Indicator Data'!CD174&lt;1000,"x",ROUND((IF('Indicator Data'!L174&gt;AT$195,10,IF('Indicator Data'!L174&lt;AT$194,0,10-(AT$195-'Indicator Data'!L174)/(AT$195-AT$194)*10))),1)))</f>
        <v>2.8</v>
      </c>
      <c r="AU171" s="143">
        <f t="shared" si="306"/>
        <v>5.3</v>
      </c>
      <c r="AV171" s="35">
        <f>IF('Indicator Data'!M174="No data","x",ROUND(IF('Indicator Data'!M174=0,0,IF(LOG('Indicator Data'!M174)&gt;AV$195,10,IF(LOG('Indicator Data'!M174)&lt;AV$194,0,10-(AV$195-LOG('Indicator Data'!M174))/(AV$195-AV$194)*10))),1))</f>
        <v>9.1</v>
      </c>
      <c r="AW171" s="36">
        <f>IF(AV171="x","x",'Indicator Data'!M174/'Indicator Data'!$CC174)</f>
        <v>0.41884467732145897</v>
      </c>
      <c r="AX171" s="35">
        <f t="shared" si="256"/>
        <v>4.7</v>
      </c>
      <c r="AY171" s="35">
        <f t="shared" si="257"/>
        <v>7.5</v>
      </c>
      <c r="AZ171" s="35">
        <f>IF('Indicator Data'!N174="No data","x",ROUND(IF('Indicator Data'!N174=0,0,IF(LOG('Indicator Data'!N174)&gt;AZ$195,10,IF(LOG('Indicator Data'!N174)&lt;AZ$194,0,10-(AZ$195-LOG('Indicator Data'!N174))/(AZ$195-AZ$194)*10))),1))</f>
        <v>7.4</v>
      </c>
      <c r="BA171" s="36">
        <f>IF(AZ171="x","x",'Indicator Data'!N174/'Indicator Data'!$CC174)</f>
        <v>5.2605862517175524E-3</v>
      </c>
      <c r="BB171" s="35">
        <f t="shared" si="258"/>
        <v>1.1000000000000001</v>
      </c>
      <c r="BC171" s="35">
        <f t="shared" si="259"/>
        <v>5</v>
      </c>
      <c r="BD171" s="35">
        <f>IF('Indicator Data'!O174="No data","x",ROUND(IF('Indicator Data'!O174=0,0,IF(LOG('Indicator Data'!O174)&gt;BD$195,10,IF(LOG('Indicator Data'!O174)&lt;BD$194,0,10-(BD$195-LOG('Indicator Data'!O174))/(BD$195-BD$194)*10))),1))</f>
        <v>0</v>
      </c>
      <c r="BE171" s="36">
        <f>IF(BD171="x","x",'Indicator Data'!O174/'Indicator Data'!$CC174)</f>
        <v>0</v>
      </c>
      <c r="BF171" s="35">
        <f t="shared" si="260"/>
        <v>0</v>
      </c>
      <c r="BG171" s="35">
        <f t="shared" si="261"/>
        <v>0</v>
      </c>
      <c r="BH171" s="35">
        <f>IF('Indicator Data'!P174="No data","x",ROUND(IF('Indicator Data'!P174=0,0,IF(LOG('Indicator Data'!P174)&gt;BH$195,10,IF(LOG('Indicator Data'!P174)&lt;BH$194,0,10-(BH$195-LOG('Indicator Data'!P174))/(BH$195-BH$194)*10))),1))</f>
        <v>8.8000000000000007</v>
      </c>
      <c r="BI171" s="36">
        <f>IF(BH171="x","x",'Indicator Data'!P174/'Indicator Data'!$CC174)</f>
        <v>3.3304087526067484E-2</v>
      </c>
      <c r="BJ171" s="35">
        <f t="shared" si="262"/>
        <v>3.3</v>
      </c>
      <c r="BK171" s="35">
        <f t="shared" si="263"/>
        <v>6.9</v>
      </c>
      <c r="BL171" s="35">
        <f t="shared" si="264"/>
        <v>5.4</v>
      </c>
      <c r="BM171" s="35">
        <f>ROUND(IF('Indicator Data'!Q174=0,0,IF(LOG('Indicator Data'!Q174)&gt;BM$195,10,IF(LOG('Indicator Data'!Q174)&lt;BM$194,0,10-(BM$195-LOG('Indicator Data'!Q174))/(BM$195-BM$194)*10))),1)</f>
        <v>9.6</v>
      </c>
      <c r="BN171" s="35">
        <f>ROUND(IF('Indicator Data'!R174=0,0,IF(LOG('Indicator Data'!R174)&gt;BN$195,10,IF(LOG('Indicator Data'!R174)&lt;BN$194,0,10-(BN$195-LOG('Indicator Data'!R174))/(BN$195-BN$194)*10))),1)</f>
        <v>0</v>
      </c>
      <c r="BO171" s="35">
        <f t="shared" si="265"/>
        <v>3.1999999999999997</v>
      </c>
      <c r="BP171" s="36">
        <f>'Indicator Data'!Q174/'Indicator Data'!$CC174</f>
        <v>0.98622323033208081</v>
      </c>
      <c r="BQ171" s="36">
        <f>'Indicator Data'!R174/'Indicator Data'!$CC174</f>
        <v>0</v>
      </c>
      <c r="BR171" s="35">
        <f t="shared" si="307"/>
        <v>9.9</v>
      </c>
      <c r="BS171" s="35">
        <f t="shared" si="308"/>
        <v>0</v>
      </c>
      <c r="BT171" s="35">
        <f t="shared" si="242"/>
        <v>3.3000000000000003</v>
      </c>
      <c r="BU171" s="35">
        <f t="shared" si="266"/>
        <v>3.3</v>
      </c>
      <c r="BV171" s="35">
        <f>ROUND(IF('Indicator Data'!S174=0,0,IF(LOG('Indicator Data'!S174)&gt;BV$195,10,IF(LOG('Indicator Data'!S174)&lt;BV$194,0,10-(BV$195-LOG('Indicator Data'!S174))/(BV$195-BV$194)*10))),1)</f>
        <v>4.5999999999999996</v>
      </c>
      <c r="BW171" s="35">
        <f>ROUND(IF('Indicator Data'!T174=0,0,IF(LOG('Indicator Data'!T174)&gt;BW$195,10,IF(LOG('Indicator Data'!T174)&lt;BW$194,0,10-(BW$195-LOG('Indicator Data'!T174))/(BW$195-BW$194)*10))),1)</f>
        <v>9.6</v>
      </c>
      <c r="BX171" s="35">
        <f t="shared" si="267"/>
        <v>7.9333333333333327</v>
      </c>
      <c r="BY171" s="36">
        <f>'Indicator Data'!S174/'Indicator Data'!$CC174</f>
        <v>3.0586495727862625E-4</v>
      </c>
      <c r="BZ171" s="36">
        <f>'Indicator Data'!T174/'Indicator Data'!$CC174</f>
        <v>0.96274552460652962</v>
      </c>
      <c r="CA171" s="35">
        <f t="shared" si="309"/>
        <v>0</v>
      </c>
      <c r="CB171" s="35">
        <f t="shared" si="310"/>
        <v>9.6</v>
      </c>
      <c r="CC171" s="35">
        <f t="shared" si="268"/>
        <v>6.3999999999999995</v>
      </c>
      <c r="CD171" s="35">
        <f t="shared" si="269"/>
        <v>7.2</v>
      </c>
      <c r="CE171" s="35">
        <f t="shared" si="270"/>
        <v>5.6</v>
      </c>
      <c r="CF171" s="35">
        <f>ROUND(IF('Indicator Data'!U174=0,0,IF(LOG('Indicator Data'!U174)&gt;CF$195,10,IF(LOG('Indicator Data'!U174)&lt;CF$194,0,10-(CF$195-LOG('Indicator Data'!U174))/(CF$195-CF$194)*10))),1)</f>
        <v>9.1</v>
      </c>
      <c r="CG171" s="36">
        <f>'Indicator Data'!U174/'Indicator Data'!$CC174</f>
        <v>0.42501144629330267</v>
      </c>
      <c r="CH171" s="35">
        <f t="shared" si="311"/>
        <v>4.7</v>
      </c>
      <c r="CI171" s="35">
        <f t="shared" si="271"/>
        <v>7.5</v>
      </c>
      <c r="CJ171" s="35">
        <f>ROUND(IF('Indicator Data'!V174=0,0,IF(LOG('Indicator Data'!V174)&gt;CJ$195,10,IF(LOG('Indicator Data'!V174)&lt;CJ$194,0,10-(CJ$195-LOG('Indicator Data'!V174))/(CJ$195-CJ$194)*10))),1)</f>
        <v>9.5</v>
      </c>
      <c r="CK171" s="36">
        <f>IF('Indicator Data'!V174/'Indicator Data'!$CC174&gt;1,1,'Indicator Data'!V174/'Indicator Data'!$CC174)</f>
        <v>0.85695910563985356</v>
      </c>
      <c r="CL171" s="35">
        <f t="shared" si="312"/>
        <v>8.6</v>
      </c>
      <c r="CM171" s="35">
        <f t="shared" si="272"/>
        <v>9.1</v>
      </c>
      <c r="CN171" s="35">
        <f>ROUND(IF('Indicator Data'!W174=0,0,IF(LOG('Indicator Data'!W174)&gt;CN$195,10,IF(LOG('Indicator Data'!W174)&lt;CN$194,0,10-(CN$195-LOG('Indicator Data'!W174))/(CN$195-CN$194)*10))),1)</f>
        <v>9.3000000000000007</v>
      </c>
      <c r="CO171" s="36">
        <f>'Indicator Data'!W174/'Indicator Data'!$CC174</f>
        <v>0.59441053972852087</v>
      </c>
      <c r="CP171" s="35">
        <f t="shared" si="313"/>
        <v>5.9</v>
      </c>
      <c r="CQ171" s="35">
        <f t="shared" si="273"/>
        <v>8</v>
      </c>
      <c r="CR171" s="35">
        <f t="shared" si="314"/>
        <v>7.8</v>
      </c>
      <c r="CS171" s="35">
        <f>IF('Indicator Data'!BS174="No data","x",ROUND(IF('Indicator Data'!BS174&gt;CS$195,0,IF('Indicator Data'!BS174&lt;CS$194,10,(CS$195-'Indicator Data'!BS174)/(CS$195-CS$194)*10)),1))</f>
        <v>7.8</v>
      </c>
      <c r="CT171" s="35">
        <f>IF('Indicator Data'!BT174="No data","x",ROUND(IF('Indicator Data'!BT174&gt;CT$195,0,IF('Indicator Data'!BT174&lt;CT$194,10,(CT$195-'Indicator Data'!BT174)/(CT$195-CT$194)*10)),1))</f>
        <v>7.2</v>
      </c>
      <c r="CU171" s="35">
        <f>IF('Indicator Data'!AC174="No data","x",ROUND(IF('Indicator Data'!AC174&gt;CU$195,0,IF('Indicator Data'!AC174&lt;CU$194,10,(CU$195-'Indicator Data'!AC174)/(CU$195-CU$194)*10)),1))</f>
        <v>5.2</v>
      </c>
      <c r="CV171" s="35">
        <f t="shared" si="315"/>
        <v>6.7</v>
      </c>
      <c r="CW171" s="35">
        <f>IF('Indicator Data'!X174="No data","x",ROUND(IF(LOG('Indicator Data'!X174)&gt;CW$195,10,IF(LOG('Indicator Data'!X174)&lt;CW$194,0,10-(CW$195-LOG('Indicator Data'!X174))/(CW$195-CW$194)*10)),1))</f>
        <v>6</v>
      </c>
      <c r="CX171" s="35">
        <f>IF('Indicator Data'!Y174="No data","x",ROUND(IF('Indicator Data'!Y174&gt;CX$195,10,IF('Indicator Data'!Y174&lt;CX$194,0,10-(CX$195-'Indicator Data'!Y174)/(CX$195-CX$194)*10)),1))</f>
        <v>10</v>
      </c>
      <c r="CY171" s="35">
        <f>IF('Indicator Data'!Z174="No data","x",ROUND(IF('Indicator Data'!Z174&gt;CY$195,10,IF('Indicator Data'!Z174&lt;CY$194,0,10-(CY$195-'Indicator Data'!Z174)/(CY$195-CY$194)*10)),1))</f>
        <v>3.5</v>
      </c>
      <c r="CZ171" s="35">
        <f>IF('Indicator Data'!AA174="No data","x",ROUND(IF('Indicator Data'!AA174&gt;CZ$195,10,IF('Indicator Data'!AA174&lt;CZ$194,0,10-(CZ$195-'Indicator Data'!AA174)/(CZ$195-CZ$194)*10)),1))</f>
        <v>7.1</v>
      </c>
      <c r="DA171" s="35">
        <f t="shared" si="274"/>
        <v>6.7</v>
      </c>
      <c r="DB171" s="35">
        <f t="shared" si="275"/>
        <v>6.7</v>
      </c>
      <c r="DC171" s="35">
        <f>IF('Indicator Data'!AF174="No data","x",ROUND(IF('Indicator Data'!AF174&gt;DC$195,10,IF('Indicator Data'!AF174&lt;DC$194,0,10-(DC$195-'Indicator Data'!AF174)/(DC$195-DC$194)*10)),1))</f>
        <v>4.5</v>
      </c>
      <c r="DD171" s="35">
        <f>IF('Indicator Data'!AG174="No data","x",ROUND(IF('Indicator Data'!AG174&gt;DD$195,10,IF('Indicator Data'!AG174&lt;DD$194,0,10-(DD$195-'Indicator Data'!AG174)/(DD$195-DD$194)*10)),1))</f>
        <v>7.5</v>
      </c>
      <c r="DE171" s="35">
        <f t="shared" si="276"/>
        <v>6.4</v>
      </c>
      <c r="DF171" s="35">
        <f>IF('Indicator Data'!AB174="No data","x",ROUND(IF('Indicator Data'!AB174&gt;DF$195,10,IF('Indicator Data'!AB174&lt;DF$194,0,10-(DF$195-'Indicator Data'!AB174)/(DF$195-DF$194)*10)),1))</f>
        <v>3.9</v>
      </c>
      <c r="DG171" s="35">
        <f t="shared" si="277"/>
        <v>6</v>
      </c>
      <c r="DH171" s="144">
        <f>IF('Indicator Data'!AD174="No data","x",'Indicator Data'!AD174/'Indicator Data'!$CB174)</f>
        <v>9.0802234223793995E-5</v>
      </c>
      <c r="DI171" s="35">
        <f t="shared" si="278"/>
        <v>9.1</v>
      </c>
      <c r="DJ171" s="35">
        <f>IF('Indicator Data'!AE174="No data","x",ROUND(IF('Indicator Data'!AE174&gt;DJ$195,0,IF('Indicator Data'!AE174&lt;DJ$194,10,(DJ$195-'Indicator Data'!AE174)/(DJ$195-DJ$194)*10)),1))</f>
        <v>4</v>
      </c>
      <c r="DK171" s="35">
        <f t="shared" si="279"/>
        <v>6.6</v>
      </c>
      <c r="DL171" s="35">
        <f t="shared" si="280"/>
        <v>6.3</v>
      </c>
      <c r="DM171" s="37">
        <f t="shared" si="316"/>
        <v>6.6</v>
      </c>
      <c r="DN171" s="38">
        <f t="shared" si="317"/>
        <v>5.0999999999999996</v>
      </c>
      <c r="DO171" s="35">
        <f>ROUND(IF('Indicator Data'!AH174=0,0,IF('Indicator Data'!AH174&gt;DO$195,10,IF('Indicator Data'!AH174&lt;DO$194,0,10-(DO$195-'Indicator Data'!AH174)/(DO$195-DO$194)*10))),1)</f>
        <v>5.3</v>
      </c>
      <c r="DP171" s="35">
        <f>ROUND(IF('Indicator Data'!AI174=0,0,IF(LOG('Indicator Data'!AI174)&gt;LOG(DP$195),10,IF(LOG('Indicator Data'!AI174)&lt;LOG(DP$194),0,10-(LOG(DP$195)-LOG('Indicator Data'!AI174))/(LOG(DP$195)-LOG(DP$194))*10))),1)</f>
        <v>4.7</v>
      </c>
      <c r="DQ171" s="37">
        <f t="shared" si="318"/>
        <v>5</v>
      </c>
      <c r="DR171" s="35">
        <f>'Indicator Data'!AJ174</f>
        <v>0</v>
      </c>
      <c r="DS171" s="35">
        <f>'Indicator Data'!AK174</f>
        <v>0</v>
      </c>
      <c r="DT171" s="37">
        <f t="shared" si="319"/>
        <v>0</v>
      </c>
      <c r="DU171" s="38">
        <f t="shared" si="320"/>
        <v>3.5</v>
      </c>
      <c r="DV171" s="13"/>
      <c r="DW171" s="83"/>
      <c r="DX171" s="2"/>
    </row>
    <row r="172" spans="1:128" x14ac:dyDescent="0.3">
      <c r="A172" s="98" t="str">
        <f>'Indicator Data'!A175</f>
        <v>Thailand</v>
      </c>
      <c r="B172" s="39" t="str">
        <f>'Indicator Data'!B175</f>
        <v>THA</v>
      </c>
      <c r="C172" s="35">
        <f>ROUND(IF('Indicator Data'!C175=0,0.1,IF(LOG('Indicator Data'!C175)&gt;C$195,10,IF(LOG('Indicator Data'!C175)&lt;C$194,0,10-(C$195-LOG('Indicator Data'!C175))/(C$195-C$194)*10))),1)</f>
        <v>6.3</v>
      </c>
      <c r="D172" s="35">
        <f>ROUND(IF('Indicator Data'!D175=0,0.1,IF(LOG('Indicator Data'!D175)&gt;D$195,10,IF(LOG('Indicator Data'!D175)&lt;D$194,0,10-(D$195-LOG('Indicator Data'!D175))/(D$195-D$194)*10))),1)</f>
        <v>0.1</v>
      </c>
      <c r="E172" s="35">
        <f t="shared" si="281"/>
        <v>3.8</v>
      </c>
      <c r="F172" s="35">
        <f>IF('Indicator Data'!E175="No data",0.1,(ROUND(IF('Indicator Data'!E175=0,0,IF(LOG('Indicator Data'!E175)&gt;F$195,10,IF(LOG('Indicator Data'!E175)&lt;F$194,0,10-(F$195-LOG('Indicator Data'!E175))/(F$195-F$194)*10))),1)))</f>
        <v>9.6999999999999993</v>
      </c>
      <c r="G172" s="35">
        <f>ROUND(IF('Indicator Data'!F175=0,0,IF(LOG('Indicator Data'!F175)&gt;G$195,10,IF(LOG('Indicator Data'!F175)&lt;G$194,0,10-(G$195-LOG('Indicator Data'!F175))/(G$195-G$194)*10))),1)</f>
        <v>7.4</v>
      </c>
      <c r="H172" s="35">
        <f>ROUND(IF('Indicator Data'!G175=0,0,IF(LOG('Indicator Data'!G175)&gt;H$195,10,IF(LOG('Indicator Data'!G175)&lt;H$194,0,10-(H$195-LOG('Indicator Data'!G175))/(H$195-H$194)*10))),1)</f>
        <v>7.9</v>
      </c>
      <c r="I172" s="35">
        <f>ROUND(IF('Indicator Data'!H175=0,0,IF(LOG('Indicator Data'!H175)&gt;I$195,10,IF(LOG('Indicator Data'!H175)&lt;I$194,0,10-(I$195-LOG('Indicator Data'!H175))/(I$195-I$194)*10))),1)</f>
        <v>7.8</v>
      </c>
      <c r="J172" s="35">
        <f t="shared" si="282"/>
        <v>7.9</v>
      </c>
      <c r="K172" s="35">
        <f>ROUND(IF('Indicator Data'!I175=0,0,IF(LOG('Indicator Data'!I175)&gt;K$195,10,IF(LOG('Indicator Data'!I175)&lt;K$194,0,10-(K$195-LOG('Indicator Data'!I175))/(K$195-K$194)*10))),1)</f>
        <v>6.9</v>
      </c>
      <c r="L172" s="35">
        <f t="shared" si="283"/>
        <v>7.4</v>
      </c>
      <c r="M172" s="35">
        <f>ROUND(IF('Indicator Data'!J175=0,0,IF(LOG('Indicator Data'!J175)&gt;M$195,10,IF(LOG('Indicator Data'!J175)&lt;M$194,0,10-(M$195-LOG('Indicator Data'!J175))/(M$195-M$194)*10))),1)</f>
        <v>10</v>
      </c>
      <c r="N172" s="36">
        <f>'Indicator Data'!C175/'Indicator Data'!$CC175</f>
        <v>4.7694420429847384E-5</v>
      </c>
      <c r="O172" s="36">
        <f>'Indicator Data'!D175/'Indicator Data'!$CC175</f>
        <v>0</v>
      </c>
      <c r="P172" s="36">
        <f>IF(F172=0.1,"x",'Indicator Data'!E175/'Indicator Data'!$CC175)</f>
        <v>1.1065310130828374E-2</v>
      </c>
      <c r="Q172" s="36">
        <f>'Indicator Data'!F175/'Indicator Data'!$CC175</f>
        <v>3.9924859212369485E-6</v>
      </c>
      <c r="R172" s="36">
        <f>'Indicator Data'!G175/'Indicator Data'!$CC175</f>
        <v>2.1589091560591371E-3</v>
      </c>
      <c r="S172" s="36">
        <f>'Indicator Data'!H175/'Indicator Data'!$CC175</f>
        <v>4.0487911325692394E-5</v>
      </c>
      <c r="T172" s="36">
        <f>'Indicator Data'!I175/'Indicator Data'!$CC175</f>
        <v>4.1635649314555347E-4</v>
      </c>
      <c r="U172" s="36">
        <f>'Indicator Data'!J175/'Indicator Data'!$CC175</f>
        <v>1.7618128214403405E-2</v>
      </c>
      <c r="V172" s="35">
        <f t="shared" si="284"/>
        <v>0.2</v>
      </c>
      <c r="W172" s="35">
        <f t="shared" si="285"/>
        <v>0</v>
      </c>
      <c r="X172" s="35">
        <f t="shared" si="286"/>
        <v>0.1</v>
      </c>
      <c r="Y172" s="35">
        <f t="shared" si="287"/>
        <v>7.4</v>
      </c>
      <c r="Z172" s="35">
        <f t="shared" si="288"/>
        <v>6.9</v>
      </c>
      <c r="AA172" s="35">
        <f t="shared" si="289"/>
        <v>1.2</v>
      </c>
      <c r="AB172" s="35">
        <f t="shared" si="290"/>
        <v>0.1</v>
      </c>
      <c r="AC172" s="35">
        <f t="shared" si="291"/>
        <v>0.7</v>
      </c>
      <c r="AD172" s="35">
        <f t="shared" si="292"/>
        <v>0.4</v>
      </c>
      <c r="AE172" s="35">
        <f t="shared" si="293"/>
        <v>0.6</v>
      </c>
      <c r="AF172" s="35">
        <f t="shared" si="294"/>
        <v>5.9</v>
      </c>
      <c r="AG172" s="35">
        <f>ROUND(IF('Indicator Data'!K175=0,0,IF('Indicator Data'!K175&gt;AG$195,10,IF('Indicator Data'!K175&lt;AG$194,0,10-(AG$195-'Indicator Data'!K175)/(AG$195-AG$194)*10))),1)</f>
        <v>10</v>
      </c>
      <c r="AH172" s="35">
        <f t="shared" si="295"/>
        <v>3.3</v>
      </c>
      <c r="AI172" s="35">
        <f t="shared" si="296"/>
        <v>0.1</v>
      </c>
      <c r="AJ172" s="35">
        <f t="shared" si="297"/>
        <v>4.5999999999999996</v>
      </c>
      <c r="AK172" s="35">
        <f t="shared" si="298"/>
        <v>4</v>
      </c>
      <c r="AL172" s="35">
        <f t="shared" si="299"/>
        <v>4.3</v>
      </c>
      <c r="AM172" s="35">
        <f t="shared" si="300"/>
        <v>3.7</v>
      </c>
      <c r="AN172" s="35">
        <f t="shared" si="301"/>
        <v>8.6999999999999993</v>
      </c>
      <c r="AO172" s="143">
        <f t="shared" si="302"/>
        <v>2.1</v>
      </c>
      <c r="AP172" s="143">
        <f t="shared" si="255"/>
        <v>8.8000000000000007</v>
      </c>
      <c r="AQ172" s="143">
        <f t="shared" si="303"/>
        <v>7.2</v>
      </c>
      <c r="AR172" s="143">
        <f t="shared" si="304"/>
        <v>4.9000000000000004</v>
      </c>
      <c r="AS172" s="35">
        <f t="shared" si="305"/>
        <v>9.4</v>
      </c>
      <c r="AT172" s="35">
        <f>IF('Indicator Data'!L175="No data","x",IF('Indicator Data'!CD175&lt;1000,"x",ROUND((IF('Indicator Data'!L175&gt;AT$195,10,IF('Indicator Data'!L175&lt;AT$194,0,10-(AT$195-'Indicator Data'!L175)/(AT$195-AT$194)*10))),1)))</f>
        <v>1.9</v>
      </c>
      <c r="AU172" s="143">
        <f t="shared" si="306"/>
        <v>5.7</v>
      </c>
      <c r="AV172" s="35">
        <f>IF('Indicator Data'!M175="No data","x",ROUND(IF('Indicator Data'!M175=0,0,IF(LOG('Indicator Data'!M175)&gt;AV$195,10,IF(LOG('Indicator Data'!M175)&lt;AV$194,0,10-(AV$195-LOG('Indicator Data'!M175))/(AV$195-AV$194)*10))),1))</f>
        <v>5.5</v>
      </c>
      <c r="AW172" s="36">
        <f>IF(AV172="x","x",'Indicator Data'!M175/'Indicator Data'!$CC175)</f>
        <v>1.0615240728664593E-3</v>
      </c>
      <c r="AX172" s="35">
        <f t="shared" si="256"/>
        <v>0</v>
      </c>
      <c r="AY172" s="35">
        <f t="shared" si="257"/>
        <v>3.2</v>
      </c>
      <c r="AZ172" s="35" t="str">
        <f>IF('Indicator Data'!N175="No data","x",ROUND(IF('Indicator Data'!N175=0,0,IF(LOG('Indicator Data'!N175)&gt;AZ$195,10,IF(LOG('Indicator Data'!N175)&lt;AZ$194,0,10-(AZ$195-LOG('Indicator Data'!N175))/(AZ$195-AZ$194)*10))),1))</f>
        <v>x</v>
      </c>
      <c r="BA172" s="36" t="str">
        <f>IF(AZ172="x","x",'Indicator Data'!N175/'Indicator Data'!$CC175)</f>
        <v>x</v>
      </c>
      <c r="BB172" s="35" t="str">
        <f t="shared" si="258"/>
        <v>x</v>
      </c>
      <c r="BC172" s="35" t="str">
        <f t="shared" si="259"/>
        <v>x</v>
      </c>
      <c r="BD172" s="35" t="str">
        <f>IF('Indicator Data'!O175="No data","x",ROUND(IF('Indicator Data'!O175=0,0,IF(LOG('Indicator Data'!O175)&gt;BD$195,10,IF(LOG('Indicator Data'!O175)&lt;BD$194,0,10-(BD$195-LOG('Indicator Data'!O175))/(BD$195-BD$194)*10))),1))</f>
        <v>x</v>
      </c>
      <c r="BE172" s="36" t="str">
        <f>IF(BD172="x","x",'Indicator Data'!O175/'Indicator Data'!$CC175)</f>
        <v>x</v>
      </c>
      <c r="BF172" s="35" t="str">
        <f t="shared" si="260"/>
        <v>x</v>
      </c>
      <c r="BG172" s="35" t="str">
        <f t="shared" si="261"/>
        <v>x</v>
      </c>
      <c r="BH172" s="35" t="str">
        <f>IF('Indicator Data'!P175="No data","x",ROUND(IF('Indicator Data'!P175=0,0,IF(LOG('Indicator Data'!P175)&gt;BH$195,10,IF(LOG('Indicator Data'!P175)&lt;BH$194,0,10-(BH$195-LOG('Indicator Data'!P175))/(BH$195-BH$194)*10))),1))</f>
        <v>x</v>
      </c>
      <c r="BI172" s="36" t="str">
        <f>IF(BH172="x","x",'Indicator Data'!P175/'Indicator Data'!$CC175)</f>
        <v>x</v>
      </c>
      <c r="BJ172" s="35" t="str">
        <f t="shared" si="262"/>
        <v>x</v>
      </c>
      <c r="BK172" s="35" t="str">
        <f t="shared" si="263"/>
        <v>x</v>
      </c>
      <c r="BL172" s="35">
        <f t="shared" si="264"/>
        <v>3.2</v>
      </c>
      <c r="BM172" s="35">
        <f>ROUND(IF('Indicator Data'!Q175=0,0,IF(LOG('Indicator Data'!Q175)&gt;BM$195,10,IF(LOG('Indicator Data'!Q175)&lt;BM$194,0,10-(BM$195-LOG('Indicator Data'!Q175))/(BM$195-BM$194)*10))),1)</f>
        <v>9.1</v>
      </c>
      <c r="BN172" s="35">
        <f>ROUND(IF('Indicator Data'!R175=0,0,IF(LOG('Indicator Data'!R175)&gt;BN$195,10,IF(LOG('Indicator Data'!R175)&lt;BN$194,0,10-(BN$195-LOG('Indicator Data'!R175))/(BN$195-BN$194)*10))),1)</f>
        <v>10</v>
      </c>
      <c r="BO172" s="35">
        <f t="shared" si="265"/>
        <v>9.7000000000000011</v>
      </c>
      <c r="BP172" s="36">
        <f>'Indicator Data'!Q175/'Indicator Data'!$CC175</f>
        <v>0.32151110676089073</v>
      </c>
      <c r="BQ172" s="36">
        <f>'Indicator Data'!R175/'Indicator Data'!$CC175</f>
        <v>0.23178516242051145</v>
      </c>
      <c r="BR172" s="35">
        <f t="shared" si="307"/>
        <v>3.2</v>
      </c>
      <c r="BS172" s="35">
        <f t="shared" si="308"/>
        <v>2.9</v>
      </c>
      <c r="BT172" s="35">
        <f t="shared" si="242"/>
        <v>3</v>
      </c>
      <c r="BU172" s="35">
        <f t="shared" si="266"/>
        <v>7.7</v>
      </c>
      <c r="BV172" s="35">
        <f>ROUND(IF('Indicator Data'!S175=0,0,IF(LOG('Indicator Data'!S175)&gt;BV$195,10,IF(LOG('Indicator Data'!S175)&lt;BV$194,0,10-(BV$195-LOG('Indicator Data'!S175))/(BV$195-BV$194)*10))),1)</f>
        <v>9</v>
      </c>
      <c r="BW172" s="35">
        <f>ROUND(IF('Indicator Data'!T175=0,0,IF(LOG('Indicator Data'!T175)&gt;BW$195,10,IF(LOG('Indicator Data'!T175)&lt;BW$194,0,10-(BW$195-LOG('Indicator Data'!T175))/(BW$195-BW$194)*10))),1)</f>
        <v>8.9</v>
      </c>
      <c r="BX172" s="35">
        <f t="shared" si="267"/>
        <v>8.9333333333333318</v>
      </c>
      <c r="BY172" s="36">
        <f>'Indicator Data'!S175/'Indicator Data'!$CC175</f>
        <v>0.30001549863934518</v>
      </c>
      <c r="BZ172" s="36">
        <f>'Indicator Data'!T175/'Indicator Data'!$CC175</f>
        <v>0.23847895307689998</v>
      </c>
      <c r="CA172" s="35">
        <f t="shared" si="309"/>
        <v>5</v>
      </c>
      <c r="CB172" s="35">
        <f t="shared" si="310"/>
        <v>2.4</v>
      </c>
      <c r="CC172" s="35">
        <f t="shared" si="268"/>
        <v>3.2666666666666671</v>
      </c>
      <c r="CD172" s="35">
        <f t="shared" si="269"/>
        <v>7</v>
      </c>
      <c r="CE172" s="35">
        <f t="shared" si="270"/>
        <v>7.4</v>
      </c>
      <c r="CF172" s="35">
        <f>ROUND(IF('Indicator Data'!U175=0,0,IF(LOG('Indicator Data'!U175)&gt;CF$195,10,IF(LOG('Indicator Data'!U175)&lt;CF$194,0,10-(CF$195-LOG('Indicator Data'!U175))/(CF$195-CF$194)*10))),1)</f>
        <v>9.6</v>
      </c>
      <c r="CG172" s="36">
        <f>'Indicator Data'!U175/'Indicator Data'!$CC175</f>
        <v>0.83206883510922403</v>
      </c>
      <c r="CH172" s="35">
        <f t="shared" si="311"/>
        <v>9.1999999999999993</v>
      </c>
      <c r="CI172" s="35">
        <f t="shared" si="271"/>
        <v>9.4</v>
      </c>
      <c r="CJ172" s="35">
        <f>ROUND(IF('Indicator Data'!V175=0,0,IF(LOG('Indicator Data'!V175)&gt;CJ$195,10,IF(LOG('Indicator Data'!V175)&lt;CJ$194,0,10-(CJ$195-LOG('Indicator Data'!V175))/(CJ$195-CJ$194)*10))),1)</f>
        <v>9.6999999999999993</v>
      </c>
      <c r="CK172" s="36">
        <f>IF('Indicator Data'!V175/'Indicator Data'!$CC175&gt;1,1,'Indicator Data'!V175/'Indicator Data'!$CC175)</f>
        <v>0.96265682047205758</v>
      </c>
      <c r="CL172" s="35">
        <f t="shared" si="312"/>
        <v>9.6</v>
      </c>
      <c r="CM172" s="35">
        <f t="shared" si="272"/>
        <v>9.6999999999999993</v>
      </c>
      <c r="CN172" s="35">
        <f>ROUND(IF('Indicator Data'!W175=0,0,IF(LOG('Indicator Data'!W175)&gt;CN$195,10,IF(LOG('Indicator Data'!W175)&lt;CN$194,0,10-(CN$195-LOG('Indicator Data'!W175))/(CN$195-CN$194)*10))),1)</f>
        <v>9.8000000000000007</v>
      </c>
      <c r="CO172" s="36">
        <f>'Indicator Data'!W175/'Indicator Data'!$CC175</f>
        <v>0.98462797971622917</v>
      </c>
      <c r="CP172" s="35">
        <f t="shared" si="313"/>
        <v>9.8000000000000007</v>
      </c>
      <c r="CQ172" s="35">
        <f t="shared" si="273"/>
        <v>9.8000000000000007</v>
      </c>
      <c r="CR172" s="35">
        <f t="shared" si="314"/>
        <v>9.3000000000000007</v>
      </c>
      <c r="CS172" s="35">
        <f>IF('Indicator Data'!BS175="No data","x",ROUND(IF('Indicator Data'!BS175&gt;CS$195,0,IF('Indicator Data'!BS175&lt;CS$194,10,(CS$195-'Indicator Data'!BS175)/(CS$195-CS$194)*10)),1))</f>
        <v>0.1</v>
      </c>
      <c r="CT172" s="35">
        <f>IF('Indicator Data'!BT175="No data","x",ROUND(IF('Indicator Data'!BT175&gt;CT$195,0,IF('Indicator Data'!BT175&lt;CT$194,10,(CT$195-'Indicator Data'!BT175)/(CT$195-CT$194)*10)),1))</f>
        <v>0</v>
      </c>
      <c r="CU172" s="35">
        <f>IF('Indicator Data'!AC175="No data","x",ROUND(IF('Indicator Data'!AC175&gt;CU$195,0,IF('Indicator Data'!AC175&lt;CU$194,10,(CU$195-'Indicator Data'!AC175)/(CU$195-CU$194)*10)),1))</f>
        <v>0.9</v>
      </c>
      <c r="CV172" s="35">
        <f t="shared" si="315"/>
        <v>0.3</v>
      </c>
      <c r="CW172" s="35">
        <f>IF('Indicator Data'!X175="No data","x",ROUND(IF(LOG('Indicator Data'!X175)&gt;CW$195,10,IF(LOG('Indicator Data'!X175)&lt;CW$194,0,10-(CW$195-LOG('Indicator Data'!X175))/(CW$195-CW$194)*10)),1))</f>
        <v>7.1</v>
      </c>
      <c r="CX172" s="35">
        <f>IF('Indicator Data'!Y175="No data","x",ROUND(IF('Indicator Data'!Y175&gt;CX$195,10,IF('Indicator Data'!Y175&lt;CX$194,0,10-(CX$195-'Indicator Data'!Y175)/(CX$195-CX$194)*10)),1))</f>
        <v>3.5</v>
      </c>
      <c r="CY172" s="35">
        <f>IF('Indicator Data'!Z175="No data","x",ROUND(IF('Indicator Data'!Z175&gt;CY$195,10,IF('Indicator Data'!Z175&lt;CY$194,0,10-(CY$195-'Indicator Data'!Z175)/(CY$195-CY$194)*10)),1))</f>
        <v>5.0999999999999996</v>
      </c>
      <c r="CZ172" s="35" t="str">
        <f>IF('Indicator Data'!AA175="No data","x",ROUND(IF('Indicator Data'!AA175&gt;CZ$195,10,IF('Indicator Data'!AA175&lt;CZ$194,0,10-(CZ$195-'Indicator Data'!AA175)/(CZ$195-CZ$194)*10)),1))</f>
        <v>x</v>
      </c>
      <c r="DA172" s="35">
        <f t="shared" si="274"/>
        <v>5.2</v>
      </c>
      <c r="DB172" s="35">
        <f t="shared" si="275"/>
        <v>3.6</v>
      </c>
      <c r="DC172" s="35">
        <f>IF('Indicator Data'!AF175="No data","x",ROUND(IF('Indicator Data'!AF175&gt;DC$195,10,IF('Indicator Data'!AF175&lt;DC$194,0,10-(DC$195-'Indicator Data'!AF175)/(DC$195-DC$194)*10)),1))</f>
        <v>2.6</v>
      </c>
      <c r="DD172" s="35">
        <f>IF('Indicator Data'!AG175="No data","x",ROUND(IF('Indicator Data'!AG175&gt;DD$195,10,IF('Indicator Data'!AG175&lt;DD$194,0,10-(DD$195-'Indicator Data'!AG175)/(DD$195-DD$194)*10)),1))</f>
        <v>0.1</v>
      </c>
      <c r="DE172" s="35">
        <f t="shared" si="276"/>
        <v>3.7</v>
      </c>
      <c r="DF172" s="35">
        <f>IF('Indicator Data'!AB175="No data","x",ROUND(IF('Indicator Data'!AB175&gt;DF$195,10,IF('Indicator Data'!AB175&lt;DF$194,0,10-(DF$195-'Indicator Data'!AB175)/(DF$195-DF$194)*10)),1))</f>
        <v>0</v>
      </c>
      <c r="DG172" s="35">
        <f t="shared" si="277"/>
        <v>0.3</v>
      </c>
      <c r="DH172" s="144">
        <f>IF('Indicator Data'!AD175="No data","x",'Indicator Data'!AD175/'Indicator Data'!$CB175)</f>
        <v>1.5171924552755589E-4</v>
      </c>
      <c r="DI172" s="35">
        <f t="shared" si="278"/>
        <v>8.5</v>
      </c>
      <c r="DJ172" s="35">
        <f>IF('Indicator Data'!AE175="No data","x",ROUND(IF('Indicator Data'!AE175&gt;DJ$195,0,IF('Indicator Data'!AE175&lt;DJ$194,10,(DJ$195-'Indicator Data'!AE175)/(DJ$195-DJ$194)*10)),1))</f>
        <v>2</v>
      </c>
      <c r="DK172" s="35">
        <f t="shared" si="279"/>
        <v>5.3</v>
      </c>
      <c r="DL172" s="35">
        <f t="shared" si="280"/>
        <v>3.1</v>
      </c>
      <c r="DM172" s="37">
        <f t="shared" si="316"/>
        <v>5.7</v>
      </c>
      <c r="DN172" s="38">
        <f t="shared" si="317"/>
        <v>6.2</v>
      </c>
      <c r="DO172" s="35">
        <f>ROUND(IF('Indicator Data'!AH175=0,0,IF('Indicator Data'!AH175&gt;DO$195,10,IF('Indicator Data'!AH175&lt;DO$194,0,10-(DO$195-'Indicator Data'!AH175)/(DO$195-DO$194)*10))),1)</f>
        <v>8</v>
      </c>
      <c r="DP172" s="35">
        <f>ROUND(IF('Indicator Data'!AI175=0,0,IF(LOG('Indicator Data'!AI175)&gt;LOG(DP$195),10,IF(LOG('Indicator Data'!AI175)&lt;LOG(DP$194),0,10-(LOG(DP$195)-LOG('Indicator Data'!AI175))/(LOG(DP$195)-LOG(DP$194))*10))),1)</f>
        <v>5.8</v>
      </c>
      <c r="DQ172" s="37">
        <f t="shared" si="318"/>
        <v>7</v>
      </c>
      <c r="DR172" s="35">
        <f>'Indicator Data'!AJ175</f>
        <v>0</v>
      </c>
      <c r="DS172" s="35">
        <f>'Indicator Data'!AK175</f>
        <v>0</v>
      </c>
      <c r="DT172" s="37">
        <f t="shared" si="319"/>
        <v>0</v>
      </c>
      <c r="DU172" s="38">
        <f t="shared" si="320"/>
        <v>4.9000000000000004</v>
      </c>
      <c r="DV172" s="13"/>
      <c r="DW172" s="83"/>
      <c r="DX172" s="2"/>
    </row>
    <row r="173" spans="1:128" x14ac:dyDescent="0.3">
      <c r="A173" s="99" t="str">
        <f>'Indicator Data'!A176</f>
        <v>Timor-Leste</v>
      </c>
      <c r="B173" s="39" t="str">
        <f>'Indicator Data'!B176</f>
        <v>TLS</v>
      </c>
      <c r="C173" s="35">
        <f>ROUND(IF('Indicator Data'!C176=0,0.1,IF(LOG('Indicator Data'!C176)&gt;C$195,10,IF(LOG('Indicator Data'!C176)&lt;C$194,0,10-(C$195-LOG('Indicator Data'!C176))/(C$195-C$194)*10))),1)</f>
        <v>5.9</v>
      </c>
      <c r="D173" s="35">
        <f>ROUND(IF('Indicator Data'!D176=0,0.1,IF(LOG('Indicator Data'!D176)&gt;D$195,10,IF(LOG('Indicator Data'!D176)&lt;D$194,0,10-(D$195-LOG('Indicator Data'!D176))/(D$195-D$194)*10))),1)</f>
        <v>3.9</v>
      </c>
      <c r="E173" s="35">
        <f t="shared" si="281"/>
        <v>5</v>
      </c>
      <c r="F173" s="35">
        <f>IF('Indicator Data'!E176="No data",0.1,(ROUND(IF('Indicator Data'!E176=0,0,IF(LOG('Indicator Data'!E176)&gt;F$195,10,IF(LOG('Indicator Data'!E176)&lt;F$194,0,10-(F$195-LOG('Indicator Data'!E176))/(F$195-F$194)*10))),1)))</f>
        <v>2.6</v>
      </c>
      <c r="G173" s="35">
        <f>ROUND(IF('Indicator Data'!F176=0,0,IF(LOG('Indicator Data'!F176)&gt;G$195,10,IF(LOG('Indicator Data'!F176)&lt;G$194,0,10-(G$195-LOG('Indicator Data'!F176))/(G$195-G$194)*10))),1)</f>
        <v>4.5999999999999996</v>
      </c>
      <c r="H173" s="35">
        <f>ROUND(IF('Indicator Data'!G176=0,0,IF(LOG('Indicator Data'!G176)&gt;H$195,10,IF(LOG('Indicator Data'!G176)&lt;H$194,0,10-(H$195-LOG('Indicator Data'!G176))/(H$195-H$194)*10))),1)</f>
        <v>4.5999999999999996</v>
      </c>
      <c r="I173" s="35">
        <f>ROUND(IF('Indicator Data'!H176=0,0,IF(LOG('Indicator Data'!H176)&gt;I$195,10,IF(LOG('Indicator Data'!H176)&lt;I$194,0,10-(I$195-LOG('Indicator Data'!H176))/(I$195-I$194)*10))),1)</f>
        <v>6.8</v>
      </c>
      <c r="J173" s="35">
        <f t="shared" si="282"/>
        <v>5.8</v>
      </c>
      <c r="K173" s="35">
        <f>ROUND(IF('Indicator Data'!I176=0,0,IF(LOG('Indicator Data'!I176)&gt;K$195,10,IF(LOG('Indicator Data'!I176)&lt;K$194,0,10-(K$195-LOG('Indicator Data'!I176))/(K$195-K$194)*10))),1)</f>
        <v>4.4000000000000004</v>
      </c>
      <c r="L173" s="35">
        <f t="shared" si="283"/>
        <v>5.0999999999999996</v>
      </c>
      <c r="M173" s="35">
        <f>ROUND(IF('Indicator Data'!J176=0,0,IF(LOG('Indicator Data'!J176)&gt;M$195,10,IF(LOG('Indicator Data'!J176)&lt;M$194,0,10-(M$195-LOG('Indicator Data'!J176))/(M$195-M$194)*10))),1)</f>
        <v>6.3</v>
      </c>
      <c r="N173" s="36">
        <f>'Indicator Data'!C176/'Indicator Data'!$CC176</f>
        <v>1.9325455475606699E-3</v>
      </c>
      <c r="O173" s="36">
        <f>'Indicator Data'!D176/'Indicator Data'!$CC176</f>
        <v>1.2332223297821315E-4</v>
      </c>
      <c r="P173" s="36">
        <f>IF(F173=0.1,"x",'Indicator Data'!E176/'Indicator Data'!$CC176)</f>
        <v>9.0591713031537102E-4</v>
      </c>
      <c r="Q173" s="36">
        <f>'Indicator Data'!F176/'Indicator Data'!$CC176</f>
        <v>4.9412749130342358E-6</v>
      </c>
      <c r="R173" s="36">
        <f>'Indicator Data'!G176/'Indicator Data'!$CC176</f>
        <v>5.9807882421612727E-3</v>
      </c>
      <c r="S173" s="36">
        <f>'Indicator Data'!H176/'Indicator Data'!$CC176</f>
        <v>4.9756225938909712E-4</v>
      </c>
      <c r="T173" s="36">
        <f>'Indicator Data'!I176/'Indicator Data'!$CC176</f>
        <v>1.3042131580634389E-3</v>
      </c>
      <c r="U173" s="36">
        <f>'Indicator Data'!J176/'Indicator Data'!$CC176</f>
        <v>2.8915483786072656E-3</v>
      </c>
      <c r="V173" s="35">
        <f t="shared" si="284"/>
        <v>9.6999999999999993</v>
      </c>
      <c r="W173" s="35">
        <f t="shared" si="285"/>
        <v>1.2</v>
      </c>
      <c r="X173" s="35">
        <f t="shared" si="286"/>
        <v>7.4</v>
      </c>
      <c r="Y173" s="35">
        <f t="shared" si="287"/>
        <v>0.6</v>
      </c>
      <c r="Z173" s="35">
        <f t="shared" si="288"/>
        <v>7.1</v>
      </c>
      <c r="AA173" s="35">
        <f t="shared" si="289"/>
        <v>3.3</v>
      </c>
      <c r="AB173" s="35">
        <f t="shared" si="290"/>
        <v>1</v>
      </c>
      <c r="AC173" s="35">
        <f t="shared" si="291"/>
        <v>2.2000000000000002</v>
      </c>
      <c r="AD173" s="35">
        <f t="shared" si="292"/>
        <v>1.3</v>
      </c>
      <c r="AE173" s="35">
        <f t="shared" si="293"/>
        <v>1.8</v>
      </c>
      <c r="AF173" s="35">
        <f t="shared" si="294"/>
        <v>1</v>
      </c>
      <c r="AG173" s="35">
        <f>ROUND(IF('Indicator Data'!K176=0,0,IF('Indicator Data'!K176&gt;AG$195,10,IF('Indicator Data'!K176&lt;AG$194,0,10-(AG$195-'Indicator Data'!K176)/(AG$195-AG$194)*10))),1)</f>
        <v>1.9</v>
      </c>
      <c r="AH173" s="35">
        <f t="shared" si="295"/>
        <v>7.8</v>
      </c>
      <c r="AI173" s="35">
        <f t="shared" si="296"/>
        <v>2.6</v>
      </c>
      <c r="AJ173" s="35">
        <f t="shared" si="297"/>
        <v>4</v>
      </c>
      <c r="AK173" s="35">
        <f t="shared" si="298"/>
        <v>3.9</v>
      </c>
      <c r="AL173" s="35">
        <f t="shared" si="299"/>
        <v>4</v>
      </c>
      <c r="AM173" s="35">
        <f t="shared" si="300"/>
        <v>2.9</v>
      </c>
      <c r="AN173" s="35">
        <f t="shared" si="301"/>
        <v>4.0999999999999996</v>
      </c>
      <c r="AO173" s="143">
        <f t="shared" si="302"/>
        <v>6.3</v>
      </c>
      <c r="AP173" s="143">
        <f t="shared" si="255"/>
        <v>1.7</v>
      </c>
      <c r="AQ173" s="143">
        <f t="shared" si="303"/>
        <v>6</v>
      </c>
      <c r="AR173" s="143">
        <f t="shared" si="304"/>
        <v>3.6</v>
      </c>
      <c r="AS173" s="35">
        <f t="shared" si="305"/>
        <v>3</v>
      </c>
      <c r="AT173" s="35">
        <f>IF('Indicator Data'!L176="No data","x",IF('Indicator Data'!CD176&lt;1000,"x",ROUND((IF('Indicator Data'!L176&gt;AT$195,10,IF('Indicator Data'!L176&lt;AT$194,0,10-(AT$195-'Indicator Data'!L176)/(AT$195-AT$194)*10))),1)))</f>
        <v>0.9</v>
      </c>
      <c r="AU173" s="143">
        <f t="shared" si="306"/>
        <v>2</v>
      </c>
      <c r="AV173" s="35">
        <f>IF('Indicator Data'!M176="No data","x",ROUND(IF('Indicator Data'!M176=0,0,IF(LOG('Indicator Data'!M176)&gt;AV$195,10,IF(LOG('Indicator Data'!M176)&lt;AV$194,0,10-(AV$195-LOG('Indicator Data'!M176))/(AV$195-AV$194)*10))),1))</f>
        <v>6.6</v>
      </c>
      <c r="AW173" s="36">
        <f>IF(AV173="x","x",'Indicator Data'!M176/'Indicator Data'!$CC176)</f>
        <v>0.33888888763027991</v>
      </c>
      <c r="AX173" s="35">
        <f t="shared" si="256"/>
        <v>3.8</v>
      </c>
      <c r="AY173" s="35">
        <f t="shared" si="257"/>
        <v>5.4</v>
      </c>
      <c r="AZ173" s="35" t="str">
        <f>IF('Indicator Data'!N176="No data","x",ROUND(IF('Indicator Data'!N176=0,0,IF(LOG('Indicator Data'!N176)&gt;AZ$195,10,IF(LOG('Indicator Data'!N176)&lt;AZ$194,0,10-(AZ$195-LOG('Indicator Data'!N176))/(AZ$195-AZ$194)*10))),1))</f>
        <v>x</v>
      </c>
      <c r="BA173" s="36" t="str">
        <f>IF(AZ173="x","x",'Indicator Data'!N176/'Indicator Data'!$CC176)</f>
        <v>x</v>
      </c>
      <c r="BB173" s="35" t="str">
        <f t="shared" si="258"/>
        <v>x</v>
      </c>
      <c r="BC173" s="35" t="str">
        <f t="shared" si="259"/>
        <v>x</v>
      </c>
      <c r="BD173" s="35" t="str">
        <f>IF('Indicator Data'!O176="No data","x",ROUND(IF('Indicator Data'!O176=0,0,IF(LOG('Indicator Data'!O176)&gt;BD$195,10,IF(LOG('Indicator Data'!O176)&lt;BD$194,0,10-(BD$195-LOG('Indicator Data'!O176))/(BD$195-BD$194)*10))),1))</f>
        <v>x</v>
      </c>
      <c r="BE173" s="36" t="str">
        <f>IF(BD173="x","x",'Indicator Data'!O176/'Indicator Data'!$CC176)</f>
        <v>x</v>
      </c>
      <c r="BF173" s="35" t="str">
        <f t="shared" si="260"/>
        <v>x</v>
      </c>
      <c r="BG173" s="35" t="str">
        <f t="shared" si="261"/>
        <v>x</v>
      </c>
      <c r="BH173" s="35" t="str">
        <f>IF('Indicator Data'!P176="No data","x",ROUND(IF('Indicator Data'!P176=0,0,IF(LOG('Indicator Data'!P176)&gt;BH$195,10,IF(LOG('Indicator Data'!P176)&lt;BH$194,0,10-(BH$195-LOG('Indicator Data'!P176))/(BH$195-BH$194)*10))),1))</f>
        <v>x</v>
      </c>
      <c r="BI173" s="36" t="str">
        <f>IF(BH173="x","x",'Indicator Data'!P176/'Indicator Data'!$CC176)</f>
        <v>x</v>
      </c>
      <c r="BJ173" s="35" t="str">
        <f t="shared" si="262"/>
        <v>x</v>
      </c>
      <c r="BK173" s="35" t="str">
        <f t="shared" si="263"/>
        <v>x</v>
      </c>
      <c r="BL173" s="35">
        <f t="shared" si="264"/>
        <v>5.4</v>
      </c>
      <c r="BM173" s="35">
        <f>ROUND(IF('Indicator Data'!Q176=0,0,IF(LOG('Indicator Data'!Q176)&gt;BM$195,10,IF(LOG('Indicator Data'!Q176)&lt;BM$194,0,10-(BM$195-LOG('Indicator Data'!Q176))/(BM$195-BM$194)*10))),1)</f>
        <v>0</v>
      </c>
      <c r="BN173" s="35">
        <f>ROUND(IF('Indicator Data'!R176=0,0,IF(LOG('Indicator Data'!R176)&gt;BN$195,10,IF(LOG('Indicator Data'!R176)&lt;BN$194,0,10-(BN$195-LOG('Indicator Data'!R176))/(BN$195-BN$194)*10))),1)</f>
        <v>8.4</v>
      </c>
      <c r="BO173" s="35">
        <f t="shared" si="265"/>
        <v>5.6000000000000005</v>
      </c>
      <c r="BP173" s="36">
        <f>'Indicator Data'!Q176/'Indicator Data'!$CC176</f>
        <v>0</v>
      </c>
      <c r="BQ173" s="36">
        <f>'Indicator Data'!R176/'Indicator Data'!$CC176</f>
        <v>0.93623579109322119</v>
      </c>
      <c r="BR173" s="35">
        <f t="shared" si="307"/>
        <v>0</v>
      </c>
      <c r="BS173" s="35">
        <f t="shared" si="308"/>
        <v>10</v>
      </c>
      <c r="BT173" s="35">
        <f t="shared" si="242"/>
        <v>6.666666666666667</v>
      </c>
      <c r="BU173" s="35">
        <f t="shared" si="266"/>
        <v>6.2</v>
      </c>
      <c r="BV173" s="35">
        <f>ROUND(IF('Indicator Data'!S176=0,0,IF(LOG('Indicator Data'!S176)&gt;BV$195,10,IF(LOG('Indicator Data'!S176)&lt;BV$194,0,10-(BV$195-LOG('Indicator Data'!S176))/(BV$195-BV$194)*10))),1)</f>
        <v>0</v>
      </c>
      <c r="BW173" s="35">
        <f>ROUND(IF('Indicator Data'!T176=0,0,IF(LOG('Indicator Data'!T176)&gt;BW$195,10,IF(LOG('Indicator Data'!T176)&lt;BW$194,0,10-(BW$195-LOG('Indicator Data'!T176))/(BW$195-BW$194)*10))),1)</f>
        <v>7.2</v>
      </c>
      <c r="BX173" s="35">
        <f t="shared" si="267"/>
        <v>4.8</v>
      </c>
      <c r="BY173" s="36">
        <f>'Indicator Data'!S176/'Indicator Data'!$CC176</f>
        <v>0</v>
      </c>
      <c r="BZ173" s="36">
        <f>'Indicator Data'!T176/'Indicator Data'!$CC176</f>
        <v>0.92117494036392344</v>
      </c>
      <c r="CA173" s="35">
        <f t="shared" si="309"/>
        <v>0</v>
      </c>
      <c r="CB173" s="35">
        <f t="shared" si="310"/>
        <v>9.1999999999999993</v>
      </c>
      <c r="CC173" s="35">
        <f t="shared" si="268"/>
        <v>6.1333333333333329</v>
      </c>
      <c r="CD173" s="35">
        <f t="shared" si="269"/>
        <v>5.5</v>
      </c>
      <c r="CE173" s="35">
        <f t="shared" si="270"/>
        <v>5.9</v>
      </c>
      <c r="CF173" s="35">
        <f>ROUND(IF('Indicator Data'!U176=0,0,IF(LOG('Indicator Data'!U176)&gt;CF$195,10,IF(LOG('Indicator Data'!U176)&lt;CF$194,0,10-(CF$195-LOG('Indicator Data'!U176))/(CF$195-CF$194)*10))),1)</f>
        <v>6.9</v>
      </c>
      <c r="CG173" s="36">
        <f>'Indicator Data'!U176/'Indicator Data'!$CC176</f>
        <v>0.58591559512924241</v>
      </c>
      <c r="CH173" s="35">
        <f t="shared" si="311"/>
        <v>6.5</v>
      </c>
      <c r="CI173" s="35">
        <f t="shared" si="271"/>
        <v>6.7</v>
      </c>
      <c r="CJ173" s="35">
        <f>ROUND(IF('Indicator Data'!V176=0,0,IF(LOG('Indicator Data'!V176)&gt;CJ$195,10,IF(LOG('Indicator Data'!V176)&lt;CJ$194,0,10-(CJ$195-LOG('Indicator Data'!V176))/(CJ$195-CJ$194)*10))),1)</f>
        <v>7.1</v>
      </c>
      <c r="CK173" s="36">
        <f>IF('Indicator Data'!V176/'Indicator Data'!$CC176&gt;1,1,'Indicator Data'!V176/'Indicator Data'!$CC176)</f>
        <v>0.72976558397805535</v>
      </c>
      <c r="CL173" s="35">
        <f t="shared" si="312"/>
        <v>7.3</v>
      </c>
      <c r="CM173" s="35">
        <f t="shared" si="272"/>
        <v>7.2</v>
      </c>
      <c r="CN173" s="35">
        <f>ROUND(IF('Indicator Data'!W176=0,0,IF(LOG('Indicator Data'!W176)&gt;CN$195,10,IF(LOG('Indicator Data'!W176)&lt;CN$194,0,10-(CN$195-LOG('Indicator Data'!W176))/(CN$195-CN$194)*10))),1)</f>
        <v>7.2</v>
      </c>
      <c r="CO173" s="36">
        <f>'Indicator Data'!W176/'Indicator Data'!$CC176</f>
        <v>0.93672055137643773</v>
      </c>
      <c r="CP173" s="35">
        <f t="shared" si="313"/>
        <v>9.4</v>
      </c>
      <c r="CQ173" s="35">
        <f t="shared" si="273"/>
        <v>8.5</v>
      </c>
      <c r="CR173" s="35">
        <f t="shared" si="314"/>
        <v>7.2</v>
      </c>
      <c r="CS173" s="35">
        <f>IF('Indicator Data'!BS176="No data","x",ROUND(IF('Indicator Data'!BS176&gt;CS$195,0,IF('Indicator Data'!BS176&lt;CS$194,10,(CS$195-'Indicator Data'!BS176)/(CS$195-CS$194)*10)),1))</f>
        <v>5.2</v>
      </c>
      <c r="CT173" s="35">
        <f>IF('Indicator Data'!BT176="No data","x",ROUND(IF('Indicator Data'!BT176&gt;CT$195,0,IF('Indicator Data'!BT176&lt;CT$194,10,(CT$195-'Indicator Data'!BT176)/(CT$195-CT$194)*10)),1))</f>
        <v>3.6</v>
      </c>
      <c r="CU173" s="35">
        <f>IF('Indicator Data'!AC176="No data","x",ROUND(IF('Indicator Data'!AC176&gt;CU$195,0,IF('Indicator Data'!AC176&lt;CU$194,10,(CU$195-'Indicator Data'!AC176)/(CU$195-CU$194)*10)),1))</f>
        <v>7.2</v>
      </c>
      <c r="CV173" s="35">
        <f t="shared" si="315"/>
        <v>5.3</v>
      </c>
      <c r="CW173" s="35">
        <f>IF('Indicator Data'!X176="No data","x",ROUND(IF(LOG('Indicator Data'!X176)&gt;CW$195,10,IF(LOG('Indicator Data'!X176)&lt;CW$194,0,10-(CW$195-LOG('Indicator Data'!X176))/(CW$195-CW$194)*10)),1))</f>
        <v>6.4</v>
      </c>
      <c r="CX173" s="35">
        <f>IF('Indicator Data'!Y176="No data","x",ROUND(IF('Indicator Data'!Y176&gt;CX$195,10,IF('Indicator Data'!Y176&lt;CX$194,0,10-(CX$195-'Indicator Data'!Y176)/(CX$195-CX$194)*10)),1))</f>
        <v>6.3</v>
      </c>
      <c r="CY173" s="35">
        <f>IF('Indicator Data'!Z176="No data","x",ROUND(IF('Indicator Data'!Z176&gt;CY$195,10,IF('Indicator Data'!Z176&lt;CY$194,0,10-(CY$195-'Indicator Data'!Z176)/(CY$195-CY$194)*10)),1))</f>
        <v>3.1</v>
      </c>
      <c r="CZ173" s="35">
        <f>IF('Indicator Data'!AA176="No data","x",ROUND(IF('Indicator Data'!AA176&gt;CZ$195,10,IF('Indicator Data'!AA176&lt;CZ$194,0,10-(CZ$195-'Indicator Data'!AA176)/(CZ$195-CZ$194)*10)),1))</f>
        <v>8.1999999999999993</v>
      </c>
      <c r="DA173" s="35">
        <f t="shared" si="274"/>
        <v>6</v>
      </c>
      <c r="DB173" s="35">
        <f t="shared" si="275"/>
        <v>5.8</v>
      </c>
      <c r="DC173" s="35">
        <f>IF('Indicator Data'!AF176="No data","x",ROUND(IF('Indicator Data'!AF176&gt;DC$195,10,IF('Indicator Data'!AF176&lt;DC$194,0,10-(DC$195-'Indicator Data'!AF176)/(DC$195-DC$194)*10)),1))</f>
        <v>3.7</v>
      </c>
      <c r="DD173" s="35">
        <f>IF('Indicator Data'!AG176="No data","x",ROUND(IF('Indicator Data'!AG176&gt;DD$195,10,IF('Indicator Data'!AG176&lt;DD$194,0,10-(DD$195-'Indicator Data'!AG176)/(DD$195-DD$194)*10)),1))</f>
        <v>5.7</v>
      </c>
      <c r="DE173" s="35">
        <f t="shared" si="276"/>
        <v>5.6</v>
      </c>
      <c r="DF173" s="35">
        <f>IF('Indicator Data'!AB176="No data","x",ROUND(IF('Indicator Data'!AB176&gt;DF$195,10,IF('Indicator Data'!AB176&lt;DF$194,0,10-(DF$195-'Indicator Data'!AB176)/(DF$195-DF$194)*10)),1))</f>
        <v>6.5</v>
      </c>
      <c r="DG173" s="35">
        <f t="shared" si="277"/>
        <v>5.6</v>
      </c>
      <c r="DH173" s="144" t="str">
        <f>IF('Indicator Data'!AD176="No data","x",'Indicator Data'!AD176/'Indicator Data'!$CB176)</f>
        <v>x</v>
      </c>
      <c r="DI173" s="35" t="str">
        <f t="shared" si="278"/>
        <v>x</v>
      </c>
      <c r="DJ173" s="35">
        <f>IF('Indicator Data'!AE176="No data","x",ROUND(IF('Indicator Data'!AE176&gt;DJ$195,0,IF('Indicator Data'!AE176&lt;DJ$194,10,(DJ$195-'Indicator Data'!AE176)/(DJ$195-DJ$194)*10)),1))</f>
        <v>6</v>
      </c>
      <c r="DK173" s="35">
        <f t="shared" si="279"/>
        <v>6</v>
      </c>
      <c r="DL173" s="35">
        <f t="shared" si="280"/>
        <v>5.7</v>
      </c>
      <c r="DM173" s="37">
        <f t="shared" si="316"/>
        <v>6.1</v>
      </c>
      <c r="DN173" s="38">
        <f t="shared" si="317"/>
        <v>4.5999999999999996</v>
      </c>
      <c r="DO173" s="35">
        <f>ROUND(IF('Indicator Data'!AH176=0,0,IF('Indicator Data'!AH176&gt;DO$195,10,IF('Indicator Data'!AH176&lt;DO$194,0,10-(DO$195-'Indicator Data'!AH176)/(DO$195-DO$194)*10))),1)</f>
        <v>0.6</v>
      </c>
      <c r="DP173" s="35">
        <f>ROUND(IF('Indicator Data'!AI176=0,0,IF(LOG('Indicator Data'!AI176)&gt;LOG(DP$195),10,IF(LOG('Indicator Data'!AI176)&lt;LOG(DP$194),0,10-(LOG(DP$195)-LOG('Indicator Data'!AI176))/(LOG(DP$195)-LOG(DP$194))*10))),1)</f>
        <v>0.1</v>
      </c>
      <c r="DQ173" s="37">
        <f t="shared" si="318"/>
        <v>0.4</v>
      </c>
      <c r="DR173" s="35">
        <f>'Indicator Data'!AJ176</f>
        <v>0</v>
      </c>
      <c r="DS173" s="35">
        <f>'Indicator Data'!AK176</f>
        <v>0</v>
      </c>
      <c r="DT173" s="37">
        <f t="shared" si="319"/>
        <v>0</v>
      </c>
      <c r="DU173" s="38">
        <f t="shared" si="320"/>
        <v>0.3</v>
      </c>
      <c r="DV173" s="13"/>
      <c r="DW173" s="83"/>
      <c r="DX173" s="2"/>
    </row>
    <row r="174" spans="1:128" x14ac:dyDescent="0.3">
      <c r="A174" s="99" t="str">
        <f>'Indicator Data'!A177</f>
        <v>Togo</v>
      </c>
      <c r="B174" s="39" t="str">
        <f>'Indicator Data'!B177</f>
        <v>TGO</v>
      </c>
      <c r="C174" s="35">
        <f>ROUND(IF('Indicator Data'!C177=0,0.1,IF(LOG('Indicator Data'!C177)&gt;C$195,10,IF(LOG('Indicator Data'!C177)&lt;C$194,0,10-(C$195-LOG('Indicator Data'!C177))/(C$195-C$194)*10))),1)</f>
        <v>0.1</v>
      </c>
      <c r="D174" s="35">
        <f>ROUND(IF('Indicator Data'!D177=0,0.1,IF(LOG('Indicator Data'!D177)&gt;D$195,10,IF(LOG('Indicator Data'!D177)&lt;D$194,0,10-(D$195-LOG('Indicator Data'!D177))/(D$195-D$194)*10))),1)</f>
        <v>0.1</v>
      </c>
      <c r="E174" s="35">
        <f t="shared" si="281"/>
        <v>0.1</v>
      </c>
      <c r="F174" s="35">
        <f>IF('Indicator Data'!E177="No data",0.1,(ROUND(IF('Indicator Data'!E177=0,0,IF(LOG('Indicator Data'!E177)&gt;F$195,10,IF(LOG('Indicator Data'!E177)&lt;F$194,0,10-(F$195-LOG('Indicator Data'!E177))/(F$195-F$194)*10))),1)))</f>
        <v>5.9</v>
      </c>
      <c r="G174" s="35">
        <f>ROUND(IF('Indicator Data'!F177=0,0,IF(LOG('Indicator Data'!F177)&gt;G$195,10,IF(LOG('Indicator Data'!F177)&lt;G$194,0,10-(G$195-LOG('Indicator Data'!F177))/(G$195-G$194)*10))),1)</f>
        <v>0</v>
      </c>
      <c r="H174" s="35">
        <f>ROUND(IF('Indicator Data'!G177=0,0,IF(LOG('Indicator Data'!G177)&gt;H$195,10,IF(LOG('Indicator Data'!G177)&lt;H$194,0,10-(H$195-LOG('Indicator Data'!G177))/(H$195-H$194)*10))),1)</f>
        <v>0</v>
      </c>
      <c r="I174" s="35">
        <f>ROUND(IF('Indicator Data'!H177=0,0,IF(LOG('Indicator Data'!H177)&gt;I$195,10,IF(LOG('Indicator Data'!H177)&lt;I$194,0,10-(I$195-LOG('Indicator Data'!H177))/(I$195-I$194)*10))),1)</f>
        <v>0</v>
      </c>
      <c r="J174" s="35">
        <f t="shared" si="282"/>
        <v>0</v>
      </c>
      <c r="K174" s="35">
        <f>ROUND(IF('Indicator Data'!I177=0,0,IF(LOG('Indicator Data'!I177)&gt;K$195,10,IF(LOG('Indicator Data'!I177)&lt;K$194,0,10-(K$195-LOG('Indicator Data'!I177))/(K$195-K$194)*10))),1)</f>
        <v>0</v>
      </c>
      <c r="L174" s="35">
        <f t="shared" si="283"/>
        <v>0</v>
      </c>
      <c r="M174" s="35">
        <f>ROUND(IF('Indicator Data'!J177=0,0,IF(LOG('Indicator Data'!J177)&gt;M$195,10,IF(LOG('Indicator Data'!J177)&lt;M$194,0,10-(M$195-LOG('Indicator Data'!J177))/(M$195-M$194)*10))),1)</f>
        <v>7.6</v>
      </c>
      <c r="N174" s="36">
        <f>'Indicator Data'!C177/'Indicator Data'!$CC177</f>
        <v>0</v>
      </c>
      <c r="O174" s="36">
        <f>'Indicator Data'!D177/'Indicator Data'!$CC177</f>
        <v>0</v>
      </c>
      <c r="P174" s="36">
        <f>IF(F174=0.1,"x",'Indicator Data'!E177/'Indicator Data'!$CC177)</f>
        <v>3.1365322366624379E-3</v>
      </c>
      <c r="Q174" s="36">
        <f>'Indicator Data'!F177/'Indicator Data'!$CC177</f>
        <v>0</v>
      </c>
      <c r="R174" s="36">
        <f>'Indicator Data'!G177/'Indicator Data'!$CC177</f>
        <v>0</v>
      </c>
      <c r="S174" s="36">
        <f>'Indicator Data'!H177/'Indicator Data'!$CC177</f>
        <v>0</v>
      </c>
      <c r="T174" s="36">
        <f>'Indicator Data'!I177/'Indicator Data'!$CC177</f>
        <v>0</v>
      </c>
      <c r="U174" s="36">
        <f>'Indicator Data'!J177/'Indicator Data'!$CC177</f>
        <v>1.5730438536215798E-3</v>
      </c>
      <c r="V174" s="35">
        <f t="shared" si="284"/>
        <v>0</v>
      </c>
      <c r="W174" s="35">
        <f t="shared" si="285"/>
        <v>0</v>
      </c>
      <c r="X174" s="35">
        <f t="shared" si="286"/>
        <v>0</v>
      </c>
      <c r="Y174" s="35">
        <f t="shared" si="287"/>
        <v>2.1</v>
      </c>
      <c r="Z174" s="35">
        <f t="shared" si="288"/>
        <v>0</v>
      </c>
      <c r="AA174" s="35">
        <f t="shared" si="289"/>
        <v>0</v>
      </c>
      <c r="AB174" s="35">
        <f t="shared" si="290"/>
        <v>0</v>
      </c>
      <c r="AC174" s="35">
        <f t="shared" si="291"/>
        <v>0</v>
      </c>
      <c r="AD174" s="35">
        <f t="shared" si="292"/>
        <v>0</v>
      </c>
      <c r="AE174" s="35">
        <f t="shared" si="293"/>
        <v>0</v>
      </c>
      <c r="AF174" s="35">
        <f t="shared" si="294"/>
        <v>0.5</v>
      </c>
      <c r="AG174" s="35">
        <f>ROUND(IF('Indicator Data'!K177=0,0,IF('Indicator Data'!K177&gt;AG$195,10,IF('Indicator Data'!K177&lt;AG$194,0,10-(AG$195-'Indicator Data'!K177)/(AG$195-AG$194)*10))),1)</f>
        <v>1</v>
      </c>
      <c r="AH174" s="35">
        <f t="shared" si="295"/>
        <v>0.1</v>
      </c>
      <c r="AI174" s="35">
        <f t="shared" si="296"/>
        <v>0.1</v>
      </c>
      <c r="AJ174" s="35">
        <f t="shared" si="297"/>
        <v>0</v>
      </c>
      <c r="AK174" s="35">
        <f t="shared" si="298"/>
        <v>0</v>
      </c>
      <c r="AL174" s="35">
        <f t="shared" si="299"/>
        <v>0</v>
      </c>
      <c r="AM174" s="35">
        <f t="shared" si="300"/>
        <v>0</v>
      </c>
      <c r="AN174" s="35">
        <f t="shared" si="301"/>
        <v>5</v>
      </c>
      <c r="AO174" s="143">
        <f t="shared" si="302"/>
        <v>0.1</v>
      </c>
      <c r="AP174" s="143">
        <f t="shared" si="255"/>
        <v>4.3</v>
      </c>
      <c r="AQ174" s="143">
        <f t="shared" si="303"/>
        <v>0</v>
      </c>
      <c r="AR174" s="143">
        <f t="shared" si="304"/>
        <v>0</v>
      </c>
      <c r="AS174" s="35">
        <f t="shared" si="305"/>
        <v>3</v>
      </c>
      <c r="AT174" s="35">
        <f>IF('Indicator Data'!L177="No data","x",IF('Indicator Data'!CD177&lt;1000,"x",ROUND((IF('Indicator Data'!L177&gt;AT$195,10,IF('Indicator Data'!L177&lt;AT$194,0,10-(AT$195-'Indicator Data'!L177)/(AT$195-AT$194)*10))),1)))</f>
        <v>2.8</v>
      </c>
      <c r="AU174" s="143">
        <f t="shared" si="306"/>
        <v>2.9</v>
      </c>
      <c r="AV174" s="35">
        <f>IF('Indicator Data'!M177="No data","x",ROUND(IF('Indicator Data'!M177=0,0,IF(LOG('Indicator Data'!M177)&gt;AV$195,10,IF(LOG('Indicator Data'!M177)&lt;AV$194,0,10-(AV$195-LOG('Indicator Data'!M177))/(AV$195-AV$194)*10))),1))</f>
        <v>7.8</v>
      </c>
      <c r="AW174" s="36">
        <f>IF(AV174="x","x",'Indicator Data'!M177/'Indicator Data'!$CC177)</f>
        <v>0.42345852668090495</v>
      </c>
      <c r="AX174" s="35">
        <f t="shared" si="256"/>
        <v>4.7</v>
      </c>
      <c r="AY174" s="35">
        <f t="shared" si="257"/>
        <v>6.5</v>
      </c>
      <c r="AZ174" s="35">
        <f>IF('Indicator Data'!N177="No data","x",ROUND(IF('Indicator Data'!N177=0,0,IF(LOG('Indicator Data'!N177)&gt;AZ$195,10,IF(LOG('Indicator Data'!N177)&lt;AZ$194,0,10-(AZ$195-LOG('Indicator Data'!N177))/(AZ$195-AZ$194)*10))),1))</f>
        <v>7.3</v>
      </c>
      <c r="BA174" s="36">
        <f>IF(AZ174="x","x",'Indicator Data'!N177/'Indicator Data'!$CC177)</f>
        <v>3.1128756976287066E-2</v>
      </c>
      <c r="BB174" s="35">
        <f t="shared" si="258"/>
        <v>6.2</v>
      </c>
      <c r="BC174" s="35">
        <f t="shared" si="259"/>
        <v>6.8</v>
      </c>
      <c r="BD174" s="35">
        <f>IF('Indicator Data'!O177="No data","x",ROUND(IF('Indicator Data'!O177=0,0,IF(LOG('Indicator Data'!O177)&gt;BD$195,10,IF(LOG('Indicator Data'!O177)&lt;BD$194,0,10-(BD$195-LOG('Indicator Data'!O177))/(BD$195-BD$194)*10))),1))</f>
        <v>8.9</v>
      </c>
      <c r="BE174" s="36">
        <f>IF(BD174="x","x",'Indicator Data'!O177/'Indicator Data'!$CC177)</f>
        <v>0.29125588395621904</v>
      </c>
      <c r="BF174" s="35">
        <f t="shared" si="260"/>
        <v>10</v>
      </c>
      <c r="BG174" s="35">
        <f t="shared" si="261"/>
        <v>9.5</v>
      </c>
      <c r="BH174" s="35">
        <f>IF('Indicator Data'!P177="No data","x",ROUND(IF('Indicator Data'!P177=0,0,IF(LOG('Indicator Data'!P177)&gt;BH$195,10,IF(LOG('Indicator Data'!P177)&lt;BH$194,0,10-(BH$195-LOG('Indicator Data'!P177))/(BH$195-BH$194)*10))),1))</f>
        <v>7.2</v>
      </c>
      <c r="BI174" s="36">
        <f>IF(BH174="x","x",'Indicator Data'!P177/'Indicator Data'!$CC177)</f>
        <v>3.0655966128489656E-2</v>
      </c>
      <c r="BJ174" s="35">
        <f t="shared" si="262"/>
        <v>3.1</v>
      </c>
      <c r="BK174" s="35">
        <f t="shared" si="263"/>
        <v>5.5</v>
      </c>
      <c r="BL174" s="35">
        <f t="shared" si="264"/>
        <v>7.4</v>
      </c>
      <c r="BM174" s="35">
        <f>ROUND(IF('Indicator Data'!Q177=0,0,IF(LOG('Indicator Data'!Q177)&gt;BM$195,10,IF(LOG('Indicator Data'!Q177)&lt;BM$194,0,10-(BM$195-LOG('Indicator Data'!Q177))/(BM$195-BM$194)*10))),1)</f>
        <v>8.4</v>
      </c>
      <c r="BN174" s="35">
        <f>ROUND(IF('Indicator Data'!R177=0,0,IF(LOG('Indicator Data'!R177)&gt;BN$195,10,IF(LOG('Indicator Data'!R177)&lt;BN$194,0,10-(BN$195-LOG('Indicator Data'!R177))/(BN$195-BN$194)*10))),1)</f>
        <v>0</v>
      </c>
      <c r="BO174" s="35">
        <f t="shared" si="265"/>
        <v>2.8000000000000003</v>
      </c>
      <c r="BP174" s="36">
        <f>'Indicator Data'!Q177/'Indicator Data'!$CC177</f>
        <v>0.99952483834593087</v>
      </c>
      <c r="BQ174" s="36">
        <f>'Indicator Data'!R177/'Indicator Data'!$CC177</f>
        <v>0</v>
      </c>
      <c r="BR174" s="35">
        <f t="shared" si="307"/>
        <v>10</v>
      </c>
      <c r="BS174" s="35">
        <f t="shared" si="308"/>
        <v>0</v>
      </c>
      <c r="BT174" s="35">
        <f t="shared" si="242"/>
        <v>3.3333333333333335</v>
      </c>
      <c r="BU174" s="35">
        <f t="shared" si="266"/>
        <v>3.1</v>
      </c>
      <c r="BV174" s="35">
        <f>ROUND(IF('Indicator Data'!S177=0,0,IF(LOG('Indicator Data'!S177)&gt;BV$195,10,IF(LOG('Indicator Data'!S177)&lt;BV$194,0,10-(BV$195-LOG('Indicator Data'!S177))/(BV$195-BV$194)*10))),1)</f>
        <v>0</v>
      </c>
      <c r="BW174" s="35">
        <f>ROUND(IF('Indicator Data'!T177=0,0,IF(LOG('Indicator Data'!T177)&gt;BW$195,10,IF(LOG('Indicator Data'!T177)&lt;BW$194,0,10-(BW$195-LOG('Indicator Data'!T177))/(BW$195-BW$194)*10))),1)</f>
        <v>8.4</v>
      </c>
      <c r="BX174" s="35">
        <f t="shared" si="267"/>
        <v>5.6000000000000005</v>
      </c>
      <c r="BY174" s="36">
        <f>'Indicator Data'!S177/'Indicator Data'!$CC177</f>
        <v>0</v>
      </c>
      <c r="BZ174" s="36">
        <f>'Indicator Data'!T177/'Indicator Data'!$CC177</f>
        <v>0.99952483834593087</v>
      </c>
      <c r="CA174" s="35">
        <f t="shared" si="309"/>
        <v>0</v>
      </c>
      <c r="CB174" s="35">
        <f t="shared" si="310"/>
        <v>10</v>
      </c>
      <c r="CC174" s="35">
        <f t="shared" si="268"/>
        <v>6.666666666666667</v>
      </c>
      <c r="CD174" s="35">
        <f t="shared" si="269"/>
        <v>6.2</v>
      </c>
      <c r="CE174" s="35">
        <f t="shared" si="270"/>
        <v>4.8</v>
      </c>
      <c r="CF174" s="35">
        <f>ROUND(IF('Indicator Data'!U177=0,0,IF(LOG('Indicator Data'!U177)&gt;CF$195,10,IF(LOG('Indicator Data'!U177)&lt;CF$194,0,10-(CF$195-LOG('Indicator Data'!U177))/(CF$195-CF$194)*10))),1)</f>
        <v>8.1</v>
      </c>
      <c r="CG174" s="36">
        <f>'Indicator Data'!U177/'Indicator Data'!$CC177</f>
        <v>0.64619452226157126</v>
      </c>
      <c r="CH174" s="35">
        <f t="shared" si="311"/>
        <v>7.2</v>
      </c>
      <c r="CI174" s="35">
        <f t="shared" si="271"/>
        <v>7.7</v>
      </c>
      <c r="CJ174" s="35">
        <f>ROUND(IF('Indicator Data'!V177=0,0,IF(LOG('Indicator Data'!V177)&gt;CJ$195,10,IF(LOG('Indicator Data'!V177)&lt;CJ$194,0,10-(CJ$195-LOG('Indicator Data'!V177))/(CJ$195-CJ$194)*10))),1)</f>
        <v>8.3000000000000007</v>
      </c>
      <c r="CK174" s="36">
        <f>IF('Indicator Data'!V177/'Indicator Data'!$CC177&gt;1,1,'Indicator Data'!V177/'Indicator Data'!$CC177)</f>
        <v>0.94380072179698105</v>
      </c>
      <c r="CL174" s="35">
        <f t="shared" si="312"/>
        <v>9.4</v>
      </c>
      <c r="CM174" s="35">
        <f t="shared" si="272"/>
        <v>8.9</v>
      </c>
      <c r="CN174" s="35">
        <f>ROUND(IF('Indicator Data'!W177=0,0,IF(LOG('Indicator Data'!W177)&gt;CN$195,10,IF(LOG('Indicator Data'!W177)&lt;CN$194,0,10-(CN$195-LOG('Indicator Data'!W177))/(CN$195-CN$194)*10))),1)</f>
        <v>8.4</v>
      </c>
      <c r="CO174" s="36">
        <f>'Indicator Data'!W177/'Indicator Data'!$CC177</f>
        <v>0.99589812410941603</v>
      </c>
      <c r="CP174" s="35">
        <f t="shared" si="313"/>
        <v>10</v>
      </c>
      <c r="CQ174" s="35">
        <f t="shared" si="273"/>
        <v>9.4</v>
      </c>
      <c r="CR174" s="35">
        <f t="shared" si="314"/>
        <v>8.1</v>
      </c>
      <c r="CS174" s="35">
        <f>IF('Indicator Data'!BS177="No data","x",ROUND(IF('Indicator Data'!BS177&gt;CS$195,0,IF('Indicator Data'!BS177&lt;CS$194,10,(CS$195-'Indicator Data'!BS177)/(CS$195-CS$194)*10)),1))</f>
        <v>9.3000000000000007</v>
      </c>
      <c r="CT174" s="35">
        <f>IF('Indicator Data'!BT177="No data","x",ROUND(IF('Indicator Data'!BT177&gt;CT$195,0,IF('Indicator Data'!BT177&lt;CT$194,10,(CT$195-'Indicator Data'!BT177)/(CT$195-CT$194)*10)),1))</f>
        <v>5.8</v>
      </c>
      <c r="CU174" s="35">
        <f>IF('Indicator Data'!AC177="No data","x",ROUND(IF('Indicator Data'!AC177&gt;CU$195,0,IF('Indicator Data'!AC177&lt;CU$194,10,(CU$195-'Indicator Data'!AC177)/(CU$195-CU$194)*10)),1))</f>
        <v>9</v>
      </c>
      <c r="CV174" s="35">
        <f t="shared" si="315"/>
        <v>8</v>
      </c>
      <c r="CW174" s="35">
        <f>IF('Indicator Data'!X177="No data","x",ROUND(IF(LOG('Indicator Data'!X177)&gt;CW$195,10,IF(LOG('Indicator Data'!X177)&lt;CW$194,0,10-(CW$195-LOG('Indicator Data'!X177))/(CW$195-CW$194)*10)),1))</f>
        <v>7.2</v>
      </c>
      <c r="CX174" s="35">
        <f>IF('Indicator Data'!Y177="No data","x",ROUND(IF('Indicator Data'!Y177&gt;CX$195,10,IF('Indicator Data'!Y177&lt;CX$194,0,10-(CX$195-'Indicator Data'!Y177)/(CX$195-CX$194)*10)),1))</f>
        <v>7.4</v>
      </c>
      <c r="CY174" s="35">
        <f>IF('Indicator Data'!Z177="No data","x",ROUND(IF('Indicator Data'!Z177&gt;CY$195,10,IF('Indicator Data'!Z177&lt;CY$194,0,10-(CY$195-'Indicator Data'!Z177)/(CY$195-CY$194)*10)),1))</f>
        <v>4.2</v>
      </c>
      <c r="CZ174" s="35">
        <f>IF('Indicator Data'!AA177="No data","x",ROUND(IF('Indicator Data'!AA177&gt;CZ$195,10,IF('Indicator Data'!AA177&lt;CZ$194,0,10-(CZ$195-'Indicator Data'!AA177)/(CZ$195-CZ$194)*10)),1))</f>
        <v>6.4</v>
      </c>
      <c r="DA174" s="35">
        <f t="shared" si="274"/>
        <v>6.3</v>
      </c>
      <c r="DB174" s="35">
        <f t="shared" si="275"/>
        <v>6.9</v>
      </c>
      <c r="DC174" s="35">
        <f>IF('Indicator Data'!AF177="No data","x",ROUND(IF('Indicator Data'!AF177&gt;DC$195,10,IF('Indicator Data'!AF177&lt;DC$194,0,10-(DC$195-'Indicator Data'!AF177)/(DC$195-DC$194)*10)),1))</f>
        <v>6</v>
      </c>
      <c r="DD174" s="35">
        <f>IF('Indicator Data'!AG177="No data","x",ROUND(IF('Indicator Data'!AG177&gt;DD$195,10,IF('Indicator Data'!AG177&lt;DD$194,0,10-(DD$195-'Indicator Data'!AG177)/(DD$195-DD$194)*10)),1))</f>
        <v>6.5</v>
      </c>
      <c r="DE174" s="35">
        <f t="shared" si="276"/>
        <v>6.3</v>
      </c>
      <c r="DF174" s="35">
        <f>IF('Indicator Data'!AB177="No data","x",ROUND(IF('Indicator Data'!AB177&gt;DF$195,10,IF('Indicator Data'!AB177&lt;DF$194,0,10-(DF$195-'Indicator Data'!AB177)/(DF$195-DF$194)*10)),1))</f>
        <v>10</v>
      </c>
      <c r="DG174" s="35">
        <f t="shared" si="277"/>
        <v>8.5</v>
      </c>
      <c r="DH174" s="144">
        <f>IF('Indicator Data'!AD177="No data","x",'Indicator Data'!AD177/'Indicator Data'!$CB177)</f>
        <v>2.9448936474247217E-4</v>
      </c>
      <c r="DI174" s="35">
        <f t="shared" si="278"/>
        <v>7.1</v>
      </c>
      <c r="DJ174" s="35">
        <f>IF('Indicator Data'!AE177="No data","x",ROUND(IF('Indicator Data'!AE177&gt;DJ$195,0,IF('Indicator Data'!AE177&lt;DJ$194,10,(DJ$195-'Indicator Data'!AE177)/(DJ$195-DJ$194)*10)),1))</f>
        <v>6</v>
      </c>
      <c r="DK174" s="35">
        <f t="shared" si="279"/>
        <v>6.6</v>
      </c>
      <c r="DL174" s="35">
        <f t="shared" si="280"/>
        <v>7.1</v>
      </c>
      <c r="DM174" s="37">
        <f t="shared" si="316"/>
        <v>7.4</v>
      </c>
      <c r="DN174" s="38">
        <f t="shared" si="317"/>
        <v>3</v>
      </c>
      <c r="DO174" s="35">
        <f>ROUND(IF('Indicator Data'!AH177=0,0,IF('Indicator Data'!AH177&gt;DO$195,10,IF('Indicator Data'!AH177&lt;DO$194,0,10-(DO$195-'Indicator Data'!AH177)/(DO$195-DO$194)*10))),1)</f>
        <v>4.5</v>
      </c>
      <c r="DP174" s="35">
        <f>ROUND(IF('Indicator Data'!AI177=0,0,IF(LOG('Indicator Data'!AI177)&gt;LOG(DP$195),10,IF(LOG('Indicator Data'!AI177)&lt;LOG(DP$194),0,10-(LOG(DP$195)-LOG('Indicator Data'!AI177))/(LOG(DP$195)-LOG(DP$194))*10))),1)</f>
        <v>4.5999999999999996</v>
      </c>
      <c r="DQ174" s="37">
        <f t="shared" si="318"/>
        <v>4.5999999999999996</v>
      </c>
      <c r="DR174" s="35">
        <f>'Indicator Data'!AJ177</f>
        <v>0</v>
      </c>
      <c r="DS174" s="35">
        <f>'Indicator Data'!AK177</f>
        <v>0</v>
      </c>
      <c r="DT174" s="37">
        <f t="shared" si="319"/>
        <v>0</v>
      </c>
      <c r="DU174" s="38">
        <f t="shared" si="320"/>
        <v>3.2</v>
      </c>
      <c r="DV174" s="13"/>
      <c r="DW174" s="83"/>
      <c r="DX174" s="2"/>
    </row>
    <row r="175" spans="1:128" x14ac:dyDescent="0.3">
      <c r="A175" s="99" t="str">
        <f>'Indicator Data'!A178</f>
        <v>Tonga</v>
      </c>
      <c r="B175" s="39" t="str">
        <f>'Indicator Data'!B178</f>
        <v>TON</v>
      </c>
      <c r="C175" s="35">
        <f>ROUND(IF('Indicator Data'!C178=0,0.1,IF(LOG('Indicator Data'!C178)&gt;C$195,10,IF(LOG('Indicator Data'!C178)&lt;C$194,0,10-(C$195-LOG('Indicator Data'!C178))/(C$195-C$194)*10))),1)</f>
        <v>3.2</v>
      </c>
      <c r="D175" s="35">
        <f>ROUND(IF('Indicator Data'!D178=0,0.1,IF(LOG('Indicator Data'!D178)&gt;D$195,10,IF(LOG('Indicator Data'!D178)&lt;D$194,0,10-(D$195-LOG('Indicator Data'!D178))/(D$195-D$194)*10))),1)</f>
        <v>4.2</v>
      </c>
      <c r="E175" s="35">
        <f t="shared" si="281"/>
        <v>3.7</v>
      </c>
      <c r="F175" s="35">
        <f>IF('Indicator Data'!E178="No data",0.1,(ROUND(IF('Indicator Data'!E178=0,0,IF(LOG('Indicator Data'!E178)&gt;F$195,10,IF(LOG('Indicator Data'!E178)&lt;F$194,0,10-(F$195-LOG('Indicator Data'!E178))/(F$195-F$194)*10))),1)))</f>
        <v>0.1</v>
      </c>
      <c r="G175" s="35">
        <f>ROUND(IF('Indicator Data'!F178=0,0,IF(LOG('Indicator Data'!F178)&gt;G$195,10,IF(LOG('Indicator Data'!F178)&lt;G$194,0,10-(G$195-LOG('Indicator Data'!F178))/(G$195-G$194)*10))),1)</f>
        <v>4.7</v>
      </c>
      <c r="H175" s="35">
        <f>ROUND(IF('Indicator Data'!G178=0,0,IF(LOG('Indicator Data'!G178)&gt;H$195,10,IF(LOG('Indicator Data'!G178)&lt;H$194,0,10-(H$195-LOG('Indicator Data'!G178))/(H$195-H$194)*10))),1)</f>
        <v>3.3</v>
      </c>
      <c r="I175" s="35">
        <f>ROUND(IF('Indicator Data'!H178=0,0,IF(LOG('Indicator Data'!H178)&gt;I$195,10,IF(LOG('Indicator Data'!H178)&lt;I$194,0,10-(I$195-LOG('Indicator Data'!H178))/(I$195-I$194)*10))),1)</f>
        <v>6.9</v>
      </c>
      <c r="J175" s="35">
        <f t="shared" si="282"/>
        <v>5.4</v>
      </c>
      <c r="K175" s="35">
        <f>ROUND(IF('Indicator Data'!I178=0,0,IF(LOG('Indicator Data'!I178)&gt;K$195,10,IF(LOG('Indicator Data'!I178)&lt;K$194,0,10-(K$195-LOG('Indicator Data'!I178))/(K$195-K$194)*10))),1)</f>
        <v>2</v>
      </c>
      <c r="L175" s="35">
        <f t="shared" si="283"/>
        <v>3.9</v>
      </c>
      <c r="M175" s="35">
        <f>ROUND(IF('Indicator Data'!J178=0,0,IF(LOG('Indicator Data'!J178)&gt;M$195,10,IF(LOG('Indicator Data'!J178)&lt;M$194,0,10-(M$195-LOG('Indicator Data'!J178))/(M$195-M$194)*10))),1)</f>
        <v>0</v>
      </c>
      <c r="N175" s="36">
        <f>'Indicator Data'!C178/'Indicator Data'!$CC178</f>
        <v>1.7659438304447187E-3</v>
      </c>
      <c r="O175" s="36">
        <f>'Indicator Data'!D178/'Indicator Data'!$CC178</f>
        <v>1.7659438304447187E-3</v>
      </c>
      <c r="P175" s="36" t="str">
        <f>IF(F175=0.1,"x",'Indicator Data'!E178/'Indicator Data'!$CC178)</f>
        <v>x</v>
      </c>
      <c r="Q175" s="36">
        <f>'Indicator Data'!F178/'Indicator Data'!$CC178</f>
        <v>6.363379485730433E-5</v>
      </c>
      <c r="R175" s="36">
        <f>'Indicator Data'!G178/'Indicator Data'!$CC178</f>
        <v>1.8977988132240747E-2</v>
      </c>
      <c r="S175" s="36">
        <f>'Indicator Data'!H178/'Indicator Data'!$CC178</f>
        <v>5.993048883865499E-3</v>
      </c>
      <c r="T175" s="36">
        <f>'Indicator Data'!I178/'Indicator Data'!$CC178</f>
        <v>9.1822548742582653E-4</v>
      </c>
      <c r="U175" s="36">
        <f>'Indicator Data'!J178/'Indicator Data'!$CC178</f>
        <v>0</v>
      </c>
      <c r="V175" s="35">
        <f t="shared" si="284"/>
        <v>8.8000000000000007</v>
      </c>
      <c r="W175" s="35">
        <f t="shared" si="285"/>
        <v>10</v>
      </c>
      <c r="X175" s="35">
        <f t="shared" si="286"/>
        <v>9.5</v>
      </c>
      <c r="Y175" s="35">
        <f t="shared" si="287"/>
        <v>0.1</v>
      </c>
      <c r="Z175" s="35">
        <f t="shared" si="288"/>
        <v>9.6</v>
      </c>
      <c r="AA175" s="35">
        <f t="shared" si="289"/>
        <v>10</v>
      </c>
      <c r="AB175" s="35">
        <f t="shared" si="290"/>
        <v>10</v>
      </c>
      <c r="AC175" s="35">
        <f t="shared" si="291"/>
        <v>10</v>
      </c>
      <c r="AD175" s="35">
        <f t="shared" si="292"/>
        <v>0.9</v>
      </c>
      <c r="AE175" s="35">
        <f t="shared" si="293"/>
        <v>7.7</v>
      </c>
      <c r="AF175" s="35">
        <f t="shared" si="294"/>
        <v>0</v>
      </c>
      <c r="AG175" s="35">
        <f>ROUND(IF('Indicator Data'!K178=0,0,IF('Indicator Data'!K178&gt;AG$195,10,IF('Indicator Data'!K178&lt;AG$194,0,10-(AG$195-'Indicator Data'!K178)/(AG$195-AG$194)*10))),1)</f>
        <v>1</v>
      </c>
      <c r="AH175" s="35">
        <f t="shared" si="295"/>
        <v>6</v>
      </c>
      <c r="AI175" s="35">
        <f t="shared" si="296"/>
        <v>7.1</v>
      </c>
      <c r="AJ175" s="35">
        <f t="shared" si="297"/>
        <v>6.7</v>
      </c>
      <c r="AK175" s="35">
        <f t="shared" si="298"/>
        <v>8.5</v>
      </c>
      <c r="AL175" s="35">
        <f t="shared" si="299"/>
        <v>7.7</v>
      </c>
      <c r="AM175" s="35">
        <f t="shared" si="300"/>
        <v>1.5</v>
      </c>
      <c r="AN175" s="35">
        <f t="shared" si="301"/>
        <v>0</v>
      </c>
      <c r="AO175" s="143">
        <f t="shared" si="302"/>
        <v>7.7</v>
      </c>
      <c r="AP175" s="143">
        <f t="shared" si="255"/>
        <v>0.1</v>
      </c>
      <c r="AQ175" s="143">
        <f t="shared" si="303"/>
        <v>8</v>
      </c>
      <c r="AR175" s="143">
        <f t="shared" si="304"/>
        <v>6.2</v>
      </c>
      <c r="AS175" s="35">
        <f t="shared" si="305"/>
        <v>0.5</v>
      </c>
      <c r="AT175" s="35" t="str">
        <f>IF('Indicator Data'!L178="No data","x",IF('Indicator Data'!CD178&lt;1000,"x",ROUND((IF('Indicator Data'!L178&gt;AT$195,10,IF('Indicator Data'!L178&lt;AT$194,0,10-(AT$195-'Indicator Data'!L178)/(AT$195-AT$194)*10))),1)))</f>
        <v>x</v>
      </c>
      <c r="AU175" s="143">
        <f t="shared" si="306"/>
        <v>0.5</v>
      </c>
      <c r="AV175" s="35" t="str">
        <f>IF('Indicator Data'!M178="No data","x",ROUND(IF('Indicator Data'!M178=0,0,IF(LOG('Indicator Data'!M178)&gt;AV$195,10,IF(LOG('Indicator Data'!M178)&lt;AV$194,0,10-(AV$195-LOG('Indicator Data'!M178))/(AV$195-AV$194)*10))),1))</f>
        <v>x</v>
      </c>
      <c r="AW175" s="36" t="str">
        <f>IF(AV175="x","x",'Indicator Data'!M178/'Indicator Data'!$CC178)</f>
        <v>x</v>
      </c>
      <c r="AX175" s="35" t="str">
        <f t="shared" si="256"/>
        <v>x</v>
      </c>
      <c r="AY175" s="35" t="str">
        <f t="shared" si="257"/>
        <v>x</v>
      </c>
      <c r="AZ175" s="35" t="str">
        <f>IF('Indicator Data'!N178="No data","x",ROUND(IF('Indicator Data'!N178=0,0,IF(LOG('Indicator Data'!N178)&gt;AZ$195,10,IF(LOG('Indicator Data'!N178)&lt;AZ$194,0,10-(AZ$195-LOG('Indicator Data'!N178))/(AZ$195-AZ$194)*10))),1))</f>
        <v>x</v>
      </c>
      <c r="BA175" s="36" t="str">
        <f>IF(AZ175="x","x",'Indicator Data'!N178/'Indicator Data'!$CC178)</f>
        <v>x</v>
      </c>
      <c r="BB175" s="35" t="str">
        <f t="shared" si="258"/>
        <v>x</v>
      </c>
      <c r="BC175" s="35" t="str">
        <f t="shared" si="259"/>
        <v>x</v>
      </c>
      <c r="BD175" s="35" t="str">
        <f>IF('Indicator Data'!O178="No data","x",ROUND(IF('Indicator Data'!O178=0,0,IF(LOG('Indicator Data'!O178)&gt;BD$195,10,IF(LOG('Indicator Data'!O178)&lt;BD$194,0,10-(BD$195-LOG('Indicator Data'!O178))/(BD$195-BD$194)*10))),1))</f>
        <v>x</v>
      </c>
      <c r="BE175" s="36" t="str">
        <f>IF(BD175="x","x",'Indicator Data'!O178/'Indicator Data'!$CC178)</f>
        <v>x</v>
      </c>
      <c r="BF175" s="35" t="str">
        <f t="shared" si="260"/>
        <v>x</v>
      </c>
      <c r="BG175" s="35" t="str">
        <f t="shared" si="261"/>
        <v>x</v>
      </c>
      <c r="BH175" s="35" t="str">
        <f>IF('Indicator Data'!P178="No data","x",ROUND(IF('Indicator Data'!P178=0,0,IF(LOG('Indicator Data'!P178)&gt;BH$195,10,IF(LOG('Indicator Data'!P178)&lt;BH$194,0,10-(BH$195-LOG('Indicator Data'!P178))/(BH$195-BH$194)*10))),1))</f>
        <v>x</v>
      </c>
      <c r="BI175" s="36" t="str">
        <f>IF(BH175="x","x",'Indicator Data'!P178/'Indicator Data'!$CC178)</f>
        <v>x</v>
      </c>
      <c r="BJ175" s="35" t="str">
        <f t="shared" si="262"/>
        <v>x</v>
      </c>
      <c r="BK175" s="35" t="str">
        <f t="shared" si="263"/>
        <v>x</v>
      </c>
      <c r="BL175" s="35" t="str">
        <f t="shared" si="264"/>
        <v>x</v>
      </c>
      <c r="BM175" s="35">
        <f>ROUND(IF('Indicator Data'!Q178=0,0,IF(LOG('Indicator Data'!Q178)&gt;BM$195,10,IF(LOG('Indicator Data'!Q178)&lt;BM$194,0,10-(BM$195-LOG('Indicator Data'!Q178))/(BM$195-BM$194)*10))),1)</f>
        <v>0</v>
      </c>
      <c r="BN175" s="35">
        <f>ROUND(IF('Indicator Data'!R178=0,0,IF(LOG('Indicator Data'!R178)&gt;BN$195,10,IF(LOG('Indicator Data'!R178)&lt;BN$194,0,10-(BN$195-LOG('Indicator Data'!R178))/(BN$195-BN$194)*10))),1)</f>
        <v>0</v>
      </c>
      <c r="BO175" s="35">
        <f t="shared" si="265"/>
        <v>0</v>
      </c>
      <c r="BP175" s="36">
        <f>'Indicator Data'!Q178/'Indicator Data'!$CC178</f>
        <v>0</v>
      </c>
      <c r="BQ175" s="36">
        <f>'Indicator Data'!R178/'Indicator Data'!$CC178</f>
        <v>0</v>
      </c>
      <c r="BR175" s="35">
        <f t="shared" si="307"/>
        <v>0</v>
      </c>
      <c r="BS175" s="35">
        <f t="shared" si="308"/>
        <v>0</v>
      </c>
      <c r="BT175" s="35">
        <f t="shared" si="242"/>
        <v>0</v>
      </c>
      <c r="BU175" s="35">
        <f t="shared" si="266"/>
        <v>0</v>
      </c>
      <c r="BV175" s="35">
        <f>ROUND(IF('Indicator Data'!S178=0,0,IF(LOG('Indicator Data'!S178)&gt;BV$195,10,IF(LOG('Indicator Data'!S178)&lt;BV$194,0,10-(BV$195-LOG('Indicator Data'!S178))/(BV$195-BV$194)*10))),1)</f>
        <v>0</v>
      </c>
      <c r="BW175" s="35">
        <f>ROUND(IF('Indicator Data'!T178=0,0,IF(LOG('Indicator Data'!T178)&gt;BW$195,10,IF(LOG('Indicator Data'!T178)&lt;BW$194,0,10-(BW$195-LOG('Indicator Data'!T178))/(BW$195-BW$194)*10))),1)</f>
        <v>0</v>
      </c>
      <c r="BX175" s="35">
        <f t="shared" si="267"/>
        <v>0</v>
      </c>
      <c r="BY175" s="36">
        <f>'Indicator Data'!S178/'Indicator Data'!$CC178</f>
        <v>0</v>
      </c>
      <c r="BZ175" s="36">
        <f>'Indicator Data'!T178/'Indicator Data'!$CC178</f>
        <v>0</v>
      </c>
      <c r="CA175" s="35">
        <f t="shared" si="309"/>
        <v>0</v>
      </c>
      <c r="CB175" s="35">
        <f t="shared" si="310"/>
        <v>0</v>
      </c>
      <c r="CC175" s="35">
        <f t="shared" si="268"/>
        <v>0</v>
      </c>
      <c r="CD175" s="35">
        <f t="shared" si="269"/>
        <v>0</v>
      </c>
      <c r="CE175" s="35">
        <f t="shared" si="270"/>
        <v>0</v>
      </c>
      <c r="CF175" s="35">
        <f>ROUND(IF('Indicator Data'!U178=0,0,IF(LOG('Indicator Data'!U178)&gt;CF$195,10,IF(LOG('Indicator Data'!U178)&lt;CF$194,0,10-(CF$195-LOG('Indicator Data'!U178))/(CF$195-CF$194)*10))),1)</f>
        <v>5.2</v>
      </c>
      <c r="CG175" s="36">
        <f>'Indicator Data'!U178/'Indicator Data'!$CC178</f>
        <v>0.40434209286992562</v>
      </c>
      <c r="CH175" s="35">
        <f t="shared" si="311"/>
        <v>4.5</v>
      </c>
      <c r="CI175" s="35">
        <f t="shared" si="271"/>
        <v>4.9000000000000004</v>
      </c>
      <c r="CJ175" s="35">
        <f>ROUND(IF('Indicator Data'!V178=0,0,IF(LOG('Indicator Data'!V178)&gt;CJ$195,10,IF(LOG('Indicator Data'!V178)&lt;CJ$194,0,10-(CJ$195-LOG('Indicator Data'!V178))/(CJ$195-CJ$194)*10))),1)</f>
        <v>5.6</v>
      </c>
      <c r="CK175" s="36">
        <f>IF('Indicator Data'!V178/'Indicator Data'!$CC178&gt;1,1,'Indicator Data'!V178/'Indicator Data'!$CC178)</f>
        <v>0.78498287610153528</v>
      </c>
      <c r="CL175" s="35">
        <f t="shared" si="312"/>
        <v>7.8</v>
      </c>
      <c r="CM175" s="35">
        <f t="shared" si="272"/>
        <v>6.8</v>
      </c>
      <c r="CN175" s="35">
        <f>ROUND(IF('Indicator Data'!W178=0,0,IF(LOG('Indicator Data'!W178)&gt;CN$195,10,IF(LOG('Indicator Data'!W178)&lt;CN$194,0,10-(CN$195-LOG('Indicator Data'!W178))/(CN$195-CN$194)*10))),1)</f>
        <v>5.6</v>
      </c>
      <c r="CO175" s="36">
        <f>'Indicator Data'!W178/'Indicator Data'!$CC178</f>
        <v>0.8276677277225204</v>
      </c>
      <c r="CP175" s="35">
        <f t="shared" si="313"/>
        <v>8.3000000000000007</v>
      </c>
      <c r="CQ175" s="35">
        <f t="shared" si="273"/>
        <v>7.2</v>
      </c>
      <c r="CR175" s="35">
        <f t="shared" si="314"/>
        <v>5.3</v>
      </c>
      <c r="CS175" s="35">
        <f>IF('Indicator Data'!BS178="No data","x",ROUND(IF('Indicator Data'!BS178&gt;CS$195,0,IF('Indicator Data'!BS178&lt;CS$194,10,(CS$195-'Indicator Data'!BS178)/(CS$195-CS$194)*10)),1))</f>
        <v>0.7</v>
      </c>
      <c r="CT175" s="35">
        <f>IF('Indicator Data'!BT178="No data","x",ROUND(IF('Indicator Data'!BT178&gt;CT$195,0,IF('Indicator Data'!BT178&lt;CT$194,10,(CT$195-'Indicator Data'!BT178)/(CT$195-CT$194)*10)),1))</f>
        <v>0</v>
      </c>
      <c r="CU175" s="35" t="str">
        <f>IF('Indicator Data'!AC178="No data","x",ROUND(IF('Indicator Data'!AC178&gt;CU$195,0,IF('Indicator Data'!AC178&lt;CU$194,10,(CU$195-'Indicator Data'!AC178)/(CU$195-CU$194)*10)),1))</f>
        <v>x</v>
      </c>
      <c r="CV175" s="35">
        <f t="shared" si="315"/>
        <v>0.4</v>
      </c>
      <c r="CW175" s="35">
        <f>IF('Indicator Data'!X178="No data","x",ROUND(IF(LOG('Indicator Data'!X178)&gt;CW$195,10,IF(LOG('Indicator Data'!X178)&lt;CW$194,0,10-(CW$195-LOG('Indicator Data'!X178))/(CW$195-CW$194)*10)),1))</f>
        <v>7.2</v>
      </c>
      <c r="CX175" s="35">
        <f>IF('Indicator Data'!Y178="No data","x",ROUND(IF('Indicator Data'!Y178&gt;CX$195,10,IF('Indicator Data'!Y178&lt;CX$194,0,10-(CX$195-'Indicator Data'!Y178)/(CX$195-CX$194)*10)),1))</f>
        <v>2.2999999999999998</v>
      </c>
      <c r="CY175" s="35">
        <f>IF('Indicator Data'!Z178="No data","x",ROUND(IF('Indicator Data'!Z178&gt;CY$195,10,IF('Indicator Data'!Z178&lt;CY$194,0,10-(CY$195-'Indicator Data'!Z178)/(CY$195-CY$194)*10)),1))</f>
        <v>2.2999999999999998</v>
      </c>
      <c r="CZ175" s="35" t="str">
        <f>IF('Indicator Data'!AA178="No data","x",ROUND(IF('Indicator Data'!AA178&gt;CZ$195,10,IF('Indicator Data'!AA178&lt;CZ$194,0,10-(CZ$195-'Indicator Data'!AA178)/(CZ$195-CZ$194)*10)),1))</f>
        <v>x</v>
      </c>
      <c r="DA175" s="35">
        <f t="shared" si="274"/>
        <v>3.9</v>
      </c>
      <c r="DB175" s="35">
        <f t="shared" si="275"/>
        <v>2.7</v>
      </c>
      <c r="DC175" s="35" t="str">
        <f>IF('Indicator Data'!AF178="No data","x",ROUND(IF('Indicator Data'!AF178&gt;DC$195,10,IF('Indicator Data'!AF178&lt;DC$194,0,10-(DC$195-'Indicator Data'!AF178)/(DC$195-DC$194)*10)),1))</f>
        <v>x</v>
      </c>
      <c r="DD175" s="35">
        <f>IF('Indicator Data'!AG178="No data","x",ROUND(IF('Indicator Data'!AG178&gt;DD$195,10,IF('Indicator Data'!AG178&lt;DD$194,0,10-(DD$195-'Indicator Data'!AG178)/(DD$195-DD$194)*10)),1))</f>
        <v>4.4000000000000004</v>
      </c>
      <c r="DE175" s="35">
        <f t="shared" si="276"/>
        <v>4.0999999999999996</v>
      </c>
      <c r="DF175" s="35">
        <f>IF('Indicator Data'!AB178="No data","x",ROUND(IF('Indicator Data'!AB178&gt;DF$195,10,IF('Indicator Data'!AB178&lt;DF$194,0,10-(DF$195-'Indicator Data'!AB178)/(DF$195-DF$194)*10)),1))</f>
        <v>0</v>
      </c>
      <c r="DG175" s="35">
        <f t="shared" si="277"/>
        <v>0.2</v>
      </c>
      <c r="DH175" s="144">
        <f>IF('Indicator Data'!AD178="No data","x",'Indicator Data'!AD178/'Indicator Data'!$CB178)</f>
        <v>1.7029811631361343E-4</v>
      </c>
      <c r="DI175" s="35">
        <f t="shared" si="278"/>
        <v>8.3000000000000007</v>
      </c>
      <c r="DJ175" s="35">
        <f>IF('Indicator Data'!AE178="No data","x",ROUND(IF('Indicator Data'!AE178&gt;DJ$195,0,IF('Indicator Data'!AE178&lt;DJ$194,10,(DJ$195-'Indicator Data'!AE178)/(DJ$195-DJ$194)*10)),1))</f>
        <v>2</v>
      </c>
      <c r="DK175" s="35">
        <f t="shared" si="279"/>
        <v>5.2</v>
      </c>
      <c r="DL175" s="35">
        <f t="shared" si="280"/>
        <v>3.2</v>
      </c>
      <c r="DM175" s="37">
        <f t="shared" si="316"/>
        <v>3.8</v>
      </c>
      <c r="DN175" s="38">
        <f t="shared" si="317"/>
        <v>5.2</v>
      </c>
      <c r="DO175" s="35">
        <f>ROUND(IF('Indicator Data'!AH178=0,0,IF('Indicator Data'!AH178&gt;DO$195,10,IF('Indicator Data'!AH178&lt;DO$194,0,10-(DO$195-'Indicator Data'!AH178)/(DO$195-DO$194)*10))),1)</f>
        <v>0.1</v>
      </c>
      <c r="DP175" s="35">
        <f>ROUND(IF('Indicator Data'!AI178=0,0,IF(LOG('Indicator Data'!AI178)&gt;LOG(DP$195),10,IF(LOG('Indicator Data'!AI178)&lt;LOG(DP$194),0,10-(LOG(DP$195)-LOG('Indicator Data'!AI178))/(LOG(DP$195)-LOG(DP$194))*10))),1)</f>
        <v>0</v>
      </c>
      <c r="DQ175" s="37">
        <f t="shared" si="318"/>
        <v>0.1</v>
      </c>
      <c r="DR175" s="35">
        <f>'Indicator Data'!AJ178</f>
        <v>0</v>
      </c>
      <c r="DS175" s="35">
        <f>'Indicator Data'!AK178</f>
        <v>0</v>
      </c>
      <c r="DT175" s="37">
        <f t="shared" si="319"/>
        <v>0</v>
      </c>
      <c r="DU175" s="38">
        <f t="shared" si="320"/>
        <v>0.1</v>
      </c>
      <c r="DV175" s="13"/>
      <c r="DW175" s="83"/>
      <c r="DX175" s="2"/>
    </row>
    <row r="176" spans="1:128" x14ac:dyDescent="0.3">
      <c r="A176" s="99" t="str">
        <f>'Indicator Data'!A179</f>
        <v>Trinidad and Tobago</v>
      </c>
      <c r="B176" s="39" t="str">
        <f>'Indicator Data'!B179</f>
        <v>TTO</v>
      </c>
      <c r="C176" s="35">
        <f>ROUND(IF('Indicator Data'!C179=0,0.1,IF(LOG('Indicator Data'!C179)&gt;C$195,10,IF(LOG('Indicator Data'!C179)&lt;C$194,0,10-(C$195-LOG('Indicator Data'!C179))/(C$195-C$194)*10))),1)</f>
        <v>6</v>
      </c>
      <c r="D176" s="35">
        <f>ROUND(IF('Indicator Data'!D179=0,0.1,IF(LOG('Indicator Data'!D179)&gt;D$195,10,IF(LOG('Indicator Data'!D179)&lt;D$194,0,10-(D$195-LOG('Indicator Data'!D179))/(D$195-D$194)*10))),1)</f>
        <v>5</v>
      </c>
      <c r="E176" s="35">
        <f t="shared" si="281"/>
        <v>5.5</v>
      </c>
      <c r="F176" s="35">
        <f>IF('Indicator Data'!E179="No data",0.1,(ROUND(IF('Indicator Data'!E179=0,0,IF(LOG('Indicator Data'!E179)&gt;F$195,10,IF(LOG('Indicator Data'!E179)&lt;F$194,0,10-(F$195-LOG('Indicator Data'!E179))/(F$195-F$194)*10))),1)))</f>
        <v>0.5</v>
      </c>
      <c r="G176" s="35">
        <f>ROUND(IF('Indicator Data'!F179=0,0,IF(LOG('Indicator Data'!F179)&gt;G$195,10,IF(LOG('Indicator Data'!F179)&lt;G$194,0,10-(G$195-LOG('Indicator Data'!F179))/(G$195-G$194)*10))),1)</f>
        <v>0</v>
      </c>
      <c r="H176" s="35">
        <f>ROUND(IF('Indicator Data'!G179=0,0,IF(LOG('Indicator Data'!G179)&gt;H$195,10,IF(LOG('Indicator Data'!G179)&lt;H$194,0,10-(H$195-LOG('Indicator Data'!G179))/(H$195-H$194)*10))),1)</f>
        <v>3.7</v>
      </c>
      <c r="I176" s="35">
        <f>ROUND(IF('Indicator Data'!H179=0,0,IF(LOG('Indicator Data'!H179)&gt;I$195,10,IF(LOG('Indicator Data'!H179)&lt;I$194,0,10-(I$195-LOG('Indicator Data'!H179))/(I$195-I$194)*10))),1)</f>
        <v>0</v>
      </c>
      <c r="J176" s="35">
        <f t="shared" si="282"/>
        <v>2</v>
      </c>
      <c r="K176" s="35">
        <f>ROUND(IF('Indicator Data'!I179=0,0,IF(LOG('Indicator Data'!I179)&gt;K$195,10,IF(LOG('Indicator Data'!I179)&lt;K$194,0,10-(K$195-LOG('Indicator Data'!I179))/(K$195-K$194)*10))),1)</f>
        <v>4.7</v>
      </c>
      <c r="L176" s="35">
        <f t="shared" si="283"/>
        <v>3.5</v>
      </c>
      <c r="M176" s="35">
        <f>ROUND(IF('Indicator Data'!J179=0,0,IF(LOG('Indicator Data'!J179)&gt;M$195,10,IF(LOG('Indicator Data'!J179)&lt;M$194,0,10-(M$195-LOG('Indicator Data'!J179))/(M$195-M$194)*10))),1)</f>
        <v>0</v>
      </c>
      <c r="N176" s="36">
        <f>'Indicator Data'!C179/'Indicator Data'!$CC179</f>
        <v>1.834355018839338E-3</v>
      </c>
      <c r="O176" s="36">
        <f>'Indicator Data'!D179/'Indicator Data'!$CC179</f>
        <v>2.3513897210366262E-4</v>
      </c>
      <c r="P176" s="36">
        <f>IF(F176=0.1,"x",'Indicator Data'!E179/'Indicator Data'!$CC179)</f>
        <v>1.1984665698101888E-4</v>
      </c>
      <c r="Q176" s="36">
        <f>'Indicator Data'!F179/'Indicator Data'!$CC179</f>
        <v>0</v>
      </c>
      <c r="R176" s="36">
        <f>'Indicator Data'!G179/'Indicator Data'!$CC179</f>
        <v>2.1994562116568928E-3</v>
      </c>
      <c r="S176" s="36">
        <f>'Indicator Data'!H179/'Indicator Data'!$CC179</f>
        <v>0</v>
      </c>
      <c r="T176" s="36">
        <f>'Indicator Data'!I179/'Indicator Data'!$CC179</f>
        <v>1.5779684843921864E-3</v>
      </c>
      <c r="U176" s="36">
        <f>'Indicator Data'!J179/'Indicator Data'!$CC179</f>
        <v>0</v>
      </c>
      <c r="V176" s="35">
        <f t="shared" si="284"/>
        <v>9.1999999999999993</v>
      </c>
      <c r="W176" s="35">
        <f t="shared" si="285"/>
        <v>2.4</v>
      </c>
      <c r="X176" s="35">
        <f t="shared" si="286"/>
        <v>7</v>
      </c>
      <c r="Y176" s="35">
        <f t="shared" si="287"/>
        <v>0.1</v>
      </c>
      <c r="Z176" s="35">
        <f t="shared" si="288"/>
        <v>0</v>
      </c>
      <c r="AA176" s="35">
        <f t="shared" si="289"/>
        <v>1.2</v>
      </c>
      <c r="AB176" s="35">
        <f t="shared" si="290"/>
        <v>0</v>
      </c>
      <c r="AC176" s="35">
        <f t="shared" si="291"/>
        <v>0.6</v>
      </c>
      <c r="AD176" s="35">
        <f t="shared" si="292"/>
        <v>1.6</v>
      </c>
      <c r="AE176" s="35">
        <f t="shared" si="293"/>
        <v>1.1000000000000001</v>
      </c>
      <c r="AF176" s="35">
        <f t="shared" si="294"/>
        <v>0</v>
      </c>
      <c r="AG176" s="35">
        <f>ROUND(IF('Indicator Data'!K179=0,0,IF('Indicator Data'!K179&gt;AG$195,10,IF('Indicator Data'!K179&lt;AG$194,0,10-(AG$195-'Indicator Data'!K179)/(AG$195-AG$194)*10))),1)</f>
        <v>1</v>
      </c>
      <c r="AH176" s="35">
        <f t="shared" si="295"/>
        <v>7.6</v>
      </c>
      <c r="AI176" s="35">
        <f t="shared" si="296"/>
        <v>3.7</v>
      </c>
      <c r="AJ176" s="35">
        <f t="shared" si="297"/>
        <v>2.5</v>
      </c>
      <c r="AK176" s="35">
        <f t="shared" si="298"/>
        <v>0</v>
      </c>
      <c r="AL176" s="35">
        <f t="shared" si="299"/>
        <v>1.3</v>
      </c>
      <c r="AM176" s="35">
        <f t="shared" si="300"/>
        <v>3.2</v>
      </c>
      <c r="AN176" s="35">
        <f t="shared" si="301"/>
        <v>0</v>
      </c>
      <c r="AO176" s="143">
        <f t="shared" si="302"/>
        <v>6.3</v>
      </c>
      <c r="AP176" s="143">
        <f t="shared" si="255"/>
        <v>0.3</v>
      </c>
      <c r="AQ176" s="143">
        <f t="shared" si="303"/>
        <v>0</v>
      </c>
      <c r="AR176" s="143">
        <f t="shared" si="304"/>
        <v>2.4</v>
      </c>
      <c r="AS176" s="35">
        <f t="shared" si="305"/>
        <v>0.5</v>
      </c>
      <c r="AT176" s="35">
        <f>IF('Indicator Data'!L179="No data","x",IF('Indicator Data'!CD179&lt;1000,"x",ROUND((IF('Indicator Data'!L179&gt;AT$195,10,IF('Indicator Data'!L179&lt;AT$194,0,10-(AT$195-'Indicator Data'!L179)/(AT$195-AT$194)*10))),1)))</f>
        <v>5.6</v>
      </c>
      <c r="AU176" s="143">
        <f t="shared" si="306"/>
        <v>3.1</v>
      </c>
      <c r="AV176" s="35" t="str">
        <f>IF('Indicator Data'!M179="No data","x",ROUND(IF('Indicator Data'!M179=0,0,IF(LOG('Indicator Data'!M179)&gt;AV$195,10,IF(LOG('Indicator Data'!M179)&lt;AV$194,0,10-(AV$195-LOG('Indicator Data'!M179))/(AV$195-AV$194)*10))),1))</f>
        <v>x</v>
      </c>
      <c r="AW176" s="36" t="str">
        <f>IF(AV176="x","x",'Indicator Data'!M179/'Indicator Data'!$CC179)</f>
        <v>x</v>
      </c>
      <c r="AX176" s="35" t="str">
        <f t="shared" si="256"/>
        <v>x</v>
      </c>
      <c r="AY176" s="35" t="str">
        <f t="shared" si="257"/>
        <v>x</v>
      </c>
      <c r="AZ176" s="35" t="str">
        <f>IF('Indicator Data'!N179="No data","x",ROUND(IF('Indicator Data'!N179=0,0,IF(LOG('Indicator Data'!N179)&gt;AZ$195,10,IF(LOG('Indicator Data'!N179)&lt;AZ$194,0,10-(AZ$195-LOG('Indicator Data'!N179))/(AZ$195-AZ$194)*10))),1))</f>
        <v>x</v>
      </c>
      <c r="BA176" s="36" t="str">
        <f>IF(AZ176="x","x",'Indicator Data'!N179/'Indicator Data'!$CC179)</f>
        <v>x</v>
      </c>
      <c r="BB176" s="35" t="str">
        <f t="shared" si="258"/>
        <v>x</v>
      </c>
      <c r="BC176" s="35" t="str">
        <f t="shared" si="259"/>
        <v>x</v>
      </c>
      <c r="BD176" s="35" t="str">
        <f>IF('Indicator Data'!O179="No data","x",ROUND(IF('Indicator Data'!O179=0,0,IF(LOG('Indicator Data'!O179)&gt;BD$195,10,IF(LOG('Indicator Data'!O179)&lt;BD$194,0,10-(BD$195-LOG('Indicator Data'!O179))/(BD$195-BD$194)*10))),1))</f>
        <v>x</v>
      </c>
      <c r="BE176" s="36" t="str">
        <f>IF(BD176="x","x",'Indicator Data'!O179/'Indicator Data'!$CC179)</f>
        <v>x</v>
      </c>
      <c r="BF176" s="35" t="str">
        <f t="shared" si="260"/>
        <v>x</v>
      </c>
      <c r="BG176" s="35" t="str">
        <f t="shared" si="261"/>
        <v>x</v>
      </c>
      <c r="BH176" s="35" t="str">
        <f>IF('Indicator Data'!P179="No data","x",ROUND(IF('Indicator Data'!P179=0,0,IF(LOG('Indicator Data'!P179)&gt;BH$195,10,IF(LOG('Indicator Data'!P179)&lt;BH$194,0,10-(BH$195-LOG('Indicator Data'!P179))/(BH$195-BH$194)*10))),1))</f>
        <v>x</v>
      </c>
      <c r="BI176" s="36" t="str">
        <f>IF(BH176="x","x",'Indicator Data'!P179/'Indicator Data'!$CC179)</f>
        <v>x</v>
      </c>
      <c r="BJ176" s="35" t="str">
        <f t="shared" si="262"/>
        <v>x</v>
      </c>
      <c r="BK176" s="35" t="str">
        <f t="shared" si="263"/>
        <v>x</v>
      </c>
      <c r="BL176" s="35" t="str">
        <f t="shared" si="264"/>
        <v>x</v>
      </c>
      <c r="BM176" s="35">
        <f>ROUND(IF('Indicator Data'!Q179=0,0,IF(LOG('Indicator Data'!Q179)&gt;BM$195,10,IF(LOG('Indicator Data'!Q179)&lt;BM$194,0,10-(BM$195-LOG('Indicator Data'!Q179))/(BM$195-BM$194)*10))),1)</f>
        <v>0</v>
      </c>
      <c r="BN176" s="35">
        <f>ROUND(IF('Indicator Data'!R179=0,0,IF(LOG('Indicator Data'!R179)&gt;BN$195,10,IF(LOG('Indicator Data'!R179)&lt;BN$194,0,10-(BN$195-LOG('Indicator Data'!R179))/(BN$195-BN$194)*10))),1)</f>
        <v>0</v>
      </c>
      <c r="BO176" s="35">
        <f t="shared" si="265"/>
        <v>0</v>
      </c>
      <c r="BP176" s="36">
        <f>'Indicator Data'!Q179/'Indicator Data'!$CC179</f>
        <v>0</v>
      </c>
      <c r="BQ176" s="36">
        <f>'Indicator Data'!R179/'Indicator Data'!$CC179</f>
        <v>0</v>
      </c>
      <c r="BR176" s="35">
        <f t="shared" si="307"/>
        <v>0</v>
      </c>
      <c r="BS176" s="35">
        <f t="shared" si="308"/>
        <v>0</v>
      </c>
      <c r="BT176" s="35">
        <f t="shared" si="242"/>
        <v>0</v>
      </c>
      <c r="BU176" s="35">
        <f t="shared" si="266"/>
        <v>0</v>
      </c>
      <c r="BV176" s="35">
        <f>ROUND(IF('Indicator Data'!S179=0,0,IF(LOG('Indicator Data'!S179)&gt;BV$195,10,IF(LOG('Indicator Data'!S179)&lt;BV$194,0,10-(BV$195-LOG('Indicator Data'!S179))/(BV$195-BV$194)*10))),1)</f>
        <v>0</v>
      </c>
      <c r="BW176" s="35">
        <f>ROUND(IF('Indicator Data'!T179=0,0,IF(LOG('Indicator Data'!T179)&gt;BW$195,10,IF(LOG('Indicator Data'!T179)&lt;BW$194,0,10-(BW$195-LOG('Indicator Data'!T179))/(BW$195-BW$194)*10))),1)</f>
        <v>0</v>
      </c>
      <c r="BX176" s="35">
        <f t="shared" si="267"/>
        <v>0</v>
      </c>
      <c r="BY176" s="36">
        <f>'Indicator Data'!S179/'Indicator Data'!$CC179</f>
        <v>0</v>
      </c>
      <c r="BZ176" s="36">
        <f>'Indicator Data'!T179/'Indicator Data'!$CC179</f>
        <v>0</v>
      </c>
      <c r="CA176" s="35">
        <f t="shared" si="309"/>
        <v>0</v>
      </c>
      <c r="CB176" s="35">
        <f t="shared" si="310"/>
        <v>0</v>
      </c>
      <c r="CC176" s="35">
        <f t="shared" si="268"/>
        <v>0</v>
      </c>
      <c r="CD176" s="35">
        <f t="shared" si="269"/>
        <v>0</v>
      </c>
      <c r="CE176" s="35">
        <f t="shared" si="270"/>
        <v>0</v>
      </c>
      <c r="CF176" s="35">
        <f>ROUND(IF('Indicator Data'!U179=0,0,IF(LOG('Indicator Data'!U179)&gt;CF$195,10,IF(LOG('Indicator Data'!U179)&lt;CF$194,0,10-(CF$195-LOG('Indicator Data'!U179))/(CF$195-CF$194)*10))),1)</f>
        <v>7.2</v>
      </c>
      <c r="CG176" s="36">
        <f>'Indicator Data'!U179/'Indicator Data'!$CC179</f>
        <v>0.83940745010616957</v>
      </c>
      <c r="CH176" s="35">
        <f t="shared" si="311"/>
        <v>9.3000000000000007</v>
      </c>
      <c r="CI176" s="35">
        <f t="shared" si="271"/>
        <v>8.4</v>
      </c>
      <c r="CJ176" s="35">
        <f>ROUND(IF('Indicator Data'!V179=0,0,IF(LOG('Indicator Data'!V179)&gt;CJ$195,10,IF(LOG('Indicator Data'!V179)&lt;CJ$194,0,10-(CJ$195-LOG('Indicator Data'!V179))/(CJ$195-CJ$194)*10))),1)</f>
        <v>7.3</v>
      </c>
      <c r="CK176" s="36">
        <f>IF('Indicator Data'!V179/'Indicator Data'!$CC179&gt;1,1,'Indicator Data'!V179/'Indicator Data'!$CC179)</f>
        <v>0.89308067155948734</v>
      </c>
      <c r="CL176" s="35">
        <f t="shared" si="312"/>
        <v>8.9</v>
      </c>
      <c r="CM176" s="35">
        <f t="shared" si="272"/>
        <v>8.1999999999999993</v>
      </c>
      <c r="CN176" s="35">
        <f>ROUND(IF('Indicator Data'!W179=0,0,IF(LOG('Indicator Data'!W179)&gt;CN$195,10,IF(LOG('Indicator Data'!W179)&lt;CN$194,0,10-(CN$195-LOG('Indicator Data'!W179))/(CN$195-CN$194)*10))),1)</f>
        <v>7.3</v>
      </c>
      <c r="CO176" s="36">
        <f>'Indicator Data'!W179/'Indicator Data'!$CC179</f>
        <v>0.93230296851380201</v>
      </c>
      <c r="CP176" s="35">
        <f t="shared" si="313"/>
        <v>9.3000000000000007</v>
      </c>
      <c r="CQ176" s="35">
        <f t="shared" si="273"/>
        <v>8.5</v>
      </c>
      <c r="CR176" s="35">
        <f t="shared" si="314"/>
        <v>7.2</v>
      </c>
      <c r="CS176" s="35">
        <f>IF('Indicator Data'!BS179="No data","x",ROUND(IF('Indicator Data'!BS179&gt;CS$195,0,IF('Indicator Data'!BS179&lt;CS$194,10,(CS$195-'Indicator Data'!BS179)/(CS$195-CS$194)*10)),1))</f>
        <v>0.7</v>
      </c>
      <c r="CT176" s="35">
        <f>IF('Indicator Data'!BT179="No data","x",ROUND(IF('Indicator Data'!BT179&gt;CT$195,0,IF('Indicator Data'!BT179&lt;CT$194,10,(CT$195-'Indicator Data'!BT179)/(CT$195-CT$194)*10)),1))</f>
        <v>0.3</v>
      </c>
      <c r="CU176" s="35">
        <f>IF('Indicator Data'!AC179="No data","x",ROUND(IF('Indicator Data'!AC179&gt;CU$195,0,IF('Indicator Data'!AC179&lt;CU$194,10,(CU$195-'Indicator Data'!AC179)/(CU$195-CU$194)*10)),1))</f>
        <v>1.1000000000000001</v>
      </c>
      <c r="CV176" s="35">
        <f t="shared" si="315"/>
        <v>0.7</v>
      </c>
      <c r="CW176" s="35">
        <f>IF('Indicator Data'!X179="No data","x",ROUND(IF(LOG('Indicator Data'!X179)&gt;CW$195,10,IF(LOG('Indicator Data'!X179)&lt;CW$194,0,10-(CW$195-LOG('Indicator Data'!X179))/(CW$195-CW$194)*10)),1))</f>
        <v>8.1</v>
      </c>
      <c r="CX176" s="35">
        <f>IF('Indicator Data'!Y179="No data","x",ROUND(IF('Indicator Data'!Y179&gt;CX$195,10,IF('Indicator Data'!Y179&lt;CX$194,0,10-(CX$195-'Indicator Data'!Y179)/(CX$195-CX$194)*10)),1))</f>
        <v>0.7</v>
      </c>
      <c r="CY176" s="35">
        <f>IF('Indicator Data'!Z179="No data","x",ROUND(IF('Indicator Data'!Z179&gt;CY$195,10,IF('Indicator Data'!Z179&lt;CY$194,0,10-(CY$195-'Indicator Data'!Z179)/(CY$195-CY$194)*10)),1))</f>
        <v>5.3</v>
      </c>
      <c r="CZ176" s="35">
        <f>IF('Indicator Data'!AA179="No data","x",ROUND(IF('Indicator Data'!AA179&gt;CZ$195,10,IF('Indicator Data'!AA179&lt;CZ$194,0,10-(CZ$195-'Indicator Data'!AA179)/(CZ$195-CZ$194)*10)),1))</f>
        <v>3.2</v>
      </c>
      <c r="DA176" s="35">
        <f t="shared" si="274"/>
        <v>4.3</v>
      </c>
      <c r="DB176" s="35">
        <f t="shared" si="275"/>
        <v>3.1</v>
      </c>
      <c r="DC176" s="35">
        <f>IF('Indicator Data'!AF179="No data","x",ROUND(IF('Indicator Data'!AF179&gt;DC$195,10,IF('Indicator Data'!AF179&lt;DC$194,0,10-(DC$195-'Indicator Data'!AF179)/(DC$195-DC$194)*10)),1))</f>
        <v>0.6</v>
      </c>
      <c r="DD176" s="35">
        <f>IF('Indicator Data'!AG179="No data","x",ROUND(IF('Indicator Data'!AG179&gt;DD$195,10,IF('Indicator Data'!AG179&lt;DD$194,0,10-(DD$195-'Indicator Data'!AG179)/(DD$195-DD$194)*10)),1))</f>
        <v>0.9</v>
      </c>
      <c r="DE176" s="35">
        <f t="shared" si="276"/>
        <v>3.1</v>
      </c>
      <c r="DF176" s="35">
        <f>IF('Indicator Data'!AB179="No data","x",ROUND(IF('Indicator Data'!AB179&gt;DF$195,10,IF('Indicator Data'!AB179&lt;DF$194,0,10-(DF$195-'Indicator Data'!AB179)/(DF$195-DF$194)*10)),1))</f>
        <v>0</v>
      </c>
      <c r="DG176" s="35">
        <f t="shared" si="277"/>
        <v>0.5</v>
      </c>
      <c r="DH176" s="144">
        <f>IF('Indicator Data'!AD179="No data","x",'Indicator Data'!AD179/'Indicator Data'!$CB179)</f>
        <v>3.1797274866362125E-4</v>
      </c>
      <c r="DI176" s="35">
        <f t="shared" si="278"/>
        <v>6.8</v>
      </c>
      <c r="DJ176" s="35">
        <f>IF('Indicator Data'!AE179="No data","x",ROUND(IF('Indicator Data'!AE179&gt;DJ$195,0,IF('Indicator Data'!AE179&lt;DJ$194,10,(DJ$195-'Indicator Data'!AE179)/(DJ$195-DJ$194)*10)),1))</f>
        <v>6</v>
      </c>
      <c r="DK176" s="35">
        <f t="shared" si="279"/>
        <v>6.4</v>
      </c>
      <c r="DL176" s="35">
        <f t="shared" si="280"/>
        <v>3.3</v>
      </c>
      <c r="DM176" s="37">
        <f t="shared" si="316"/>
        <v>4.9000000000000004</v>
      </c>
      <c r="DN176" s="38">
        <f t="shared" si="317"/>
        <v>3.2</v>
      </c>
      <c r="DO176" s="35">
        <f>ROUND(IF('Indicator Data'!AH179=0,0,IF('Indicator Data'!AH179&gt;DO$195,10,IF('Indicator Data'!AH179&lt;DO$194,0,10-(DO$195-'Indicator Data'!AH179)/(DO$195-DO$194)*10))),1)</f>
        <v>0.2</v>
      </c>
      <c r="DP176" s="35">
        <f>ROUND(IF('Indicator Data'!AI179=0,0,IF(LOG('Indicator Data'!AI179)&gt;LOG(DP$195),10,IF(LOG('Indicator Data'!AI179)&lt;LOG(DP$194),0,10-(LOG(DP$195)-LOG('Indicator Data'!AI179))/(LOG(DP$195)-LOG(DP$194))*10))),1)</f>
        <v>0</v>
      </c>
      <c r="DQ176" s="37">
        <f t="shared" si="318"/>
        <v>0.1</v>
      </c>
      <c r="DR176" s="35">
        <f>'Indicator Data'!AJ179</f>
        <v>0</v>
      </c>
      <c r="DS176" s="35">
        <f>'Indicator Data'!AK179</f>
        <v>0</v>
      </c>
      <c r="DT176" s="37">
        <f t="shared" si="319"/>
        <v>0</v>
      </c>
      <c r="DU176" s="38">
        <f t="shared" si="320"/>
        <v>0.1</v>
      </c>
      <c r="DV176" s="13"/>
      <c r="DW176" s="83"/>
      <c r="DX176" s="2"/>
    </row>
    <row r="177" spans="1:128" x14ac:dyDescent="0.3">
      <c r="A177" s="99" t="str">
        <f>'Indicator Data'!A180</f>
        <v>Tunisia</v>
      </c>
      <c r="B177" s="39" t="str">
        <f>'Indicator Data'!B180</f>
        <v>TUN</v>
      </c>
      <c r="C177" s="35">
        <f>ROUND(IF('Indicator Data'!C180=0,0.1,IF(LOG('Indicator Data'!C180)&gt;C$195,10,IF(LOG('Indicator Data'!C180)&lt;C$194,0,10-(C$195-LOG('Indicator Data'!C180))/(C$195-C$194)*10))),1)</f>
        <v>8.1999999999999993</v>
      </c>
      <c r="D177" s="35">
        <f>ROUND(IF('Indicator Data'!D180=0,0.1,IF(LOG('Indicator Data'!D180)&gt;D$195,10,IF(LOG('Indicator Data'!D180)&lt;D$194,0,10-(D$195-LOG('Indicator Data'!D180))/(D$195-D$194)*10))),1)</f>
        <v>0.1</v>
      </c>
      <c r="E177" s="35">
        <f t="shared" si="281"/>
        <v>5.4</v>
      </c>
      <c r="F177" s="35">
        <f>IF('Indicator Data'!E180="No data",0.1,(ROUND(IF('Indicator Data'!E180=0,0,IF(LOG('Indicator Data'!E180)&gt;F$195,10,IF(LOG('Indicator Data'!E180)&lt;F$194,0,10-(F$195-LOG('Indicator Data'!E180))/(F$195-F$194)*10))),1)))</f>
        <v>5.7</v>
      </c>
      <c r="G177" s="35">
        <f>ROUND(IF('Indicator Data'!F180=0,0,IF(LOG('Indicator Data'!F180)&gt;G$195,10,IF(LOG('Indicator Data'!F180)&lt;G$194,0,10-(G$195-LOG('Indicator Data'!F180))/(G$195-G$194)*10))),1)</f>
        <v>6.9</v>
      </c>
      <c r="H177" s="35">
        <f>ROUND(IF('Indicator Data'!G180=0,0,IF(LOG('Indicator Data'!G180)&gt;H$195,10,IF(LOG('Indicator Data'!G180)&lt;H$194,0,10-(H$195-LOG('Indicator Data'!G180))/(H$195-H$194)*10))),1)</f>
        <v>0</v>
      </c>
      <c r="I177" s="35">
        <f>ROUND(IF('Indicator Data'!H180=0,0,IF(LOG('Indicator Data'!H180)&gt;I$195,10,IF(LOG('Indicator Data'!H180)&lt;I$194,0,10-(I$195-LOG('Indicator Data'!H180))/(I$195-I$194)*10))),1)</f>
        <v>0</v>
      </c>
      <c r="J177" s="35">
        <f t="shared" si="282"/>
        <v>0</v>
      </c>
      <c r="K177" s="35">
        <f>ROUND(IF('Indicator Data'!I180=0,0,IF(LOG('Indicator Data'!I180)&gt;K$195,10,IF(LOG('Indicator Data'!I180)&lt;K$194,0,10-(K$195-LOG('Indicator Data'!I180))/(K$195-K$194)*10))),1)</f>
        <v>0</v>
      </c>
      <c r="L177" s="35">
        <f t="shared" si="283"/>
        <v>0</v>
      </c>
      <c r="M177" s="35">
        <f>ROUND(IF('Indicator Data'!J180=0,0,IF(LOG('Indicator Data'!J180)&gt;M$195,10,IF(LOG('Indicator Data'!J180)&lt;M$194,0,10-(M$195-LOG('Indicator Data'!J180))/(M$195-M$194)*10))),1)</f>
        <v>0</v>
      </c>
      <c r="N177" s="36">
        <f>'Indicator Data'!C180/'Indicator Data'!$CC180</f>
        <v>1.7464803877224133E-3</v>
      </c>
      <c r="O177" s="36">
        <f>'Indicator Data'!D180/'Indicator Data'!$CC180</f>
        <v>0</v>
      </c>
      <c r="P177" s="36">
        <f>IF(F177=0.1,"x",'Indicator Data'!E180/'Indicator Data'!$CC180)</f>
        <v>1.6277705388363897E-3</v>
      </c>
      <c r="Q177" s="36">
        <f>'Indicator Data'!F180/'Indicator Data'!$CC180</f>
        <v>1.2044018884529728E-5</v>
      </c>
      <c r="R177" s="36">
        <f>'Indicator Data'!G180/'Indicator Data'!$CC180</f>
        <v>0</v>
      </c>
      <c r="S177" s="36">
        <f>'Indicator Data'!H180/'Indicator Data'!$CC180</f>
        <v>0</v>
      </c>
      <c r="T177" s="36">
        <f>'Indicator Data'!I180/'Indicator Data'!$CC180</f>
        <v>0</v>
      </c>
      <c r="U177" s="36">
        <f>'Indicator Data'!J180/'Indicator Data'!$CC180</f>
        <v>0</v>
      </c>
      <c r="V177" s="35">
        <f t="shared" si="284"/>
        <v>8.6999999999999993</v>
      </c>
      <c r="W177" s="35">
        <f t="shared" si="285"/>
        <v>0</v>
      </c>
      <c r="X177" s="35">
        <f t="shared" si="286"/>
        <v>5.9</v>
      </c>
      <c r="Y177" s="35">
        <f t="shared" si="287"/>
        <v>1.1000000000000001</v>
      </c>
      <c r="Z177" s="35">
        <f t="shared" si="288"/>
        <v>8</v>
      </c>
      <c r="AA177" s="35">
        <f t="shared" si="289"/>
        <v>0</v>
      </c>
      <c r="AB177" s="35">
        <f t="shared" si="290"/>
        <v>0</v>
      </c>
      <c r="AC177" s="35">
        <f t="shared" si="291"/>
        <v>0</v>
      </c>
      <c r="AD177" s="35">
        <f t="shared" si="292"/>
        <v>0</v>
      </c>
      <c r="AE177" s="35">
        <f t="shared" si="293"/>
        <v>0</v>
      </c>
      <c r="AF177" s="35">
        <f t="shared" si="294"/>
        <v>0</v>
      </c>
      <c r="AG177" s="35">
        <f>ROUND(IF('Indicator Data'!K180=0,0,IF('Indicator Data'!K180&gt;AG$195,10,IF('Indicator Data'!K180&lt;AG$194,0,10-(AG$195-'Indicator Data'!K180)/(AG$195-AG$194)*10))),1)</f>
        <v>1</v>
      </c>
      <c r="AH177" s="35">
        <f t="shared" si="295"/>
        <v>8.5</v>
      </c>
      <c r="AI177" s="35">
        <f t="shared" si="296"/>
        <v>0.1</v>
      </c>
      <c r="AJ177" s="35">
        <f t="shared" si="297"/>
        <v>0</v>
      </c>
      <c r="AK177" s="35">
        <f t="shared" si="298"/>
        <v>0</v>
      </c>
      <c r="AL177" s="35">
        <f t="shared" si="299"/>
        <v>0</v>
      </c>
      <c r="AM177" s="35">
        <f t="shared" si="300"/>
        <v>0</v>
      </c>
      <c r="AN177" s="35">
        <f t="shared" si="301"/>
        <v>0</v>
      </c>
      <c r="AO177" s="143">
        <f t="shared" si="302"/>
        <v>5.7</v>
      </c>
      <c r="AP177" s="143">
        <f t="shared" si="255"/>
        <v>3.8</v>
      </c>
      <c r="AQ177" s="143">
        <f t="shared" si="303"/>
        <v>7.5</v>
      </c>
      <c r="AR177" s="143">
        <f t="shared" si="304"/>
        <v>0</v>
      </c>
      <c r="AS177" s="35">
        <f t="shared" si="305"/>
        <v>0.5</v>
      </c>
      <c r="AT177" s="35">
        <f>IF('Indicator Data'!L180="No data","x",IF('Indicator Data'!CD180&lt;1000,"x",ROUND((IF('Indicator Data'!L180&gt;AT$195,10,IF('Indicator Data'!L180&lt;AT$194,0,10-(AT$195-'Indicator Data'!L180)/(AT$195-AT$194)*10))),1)))</f>
        <v>8.3000000000000007</v>
      </c>
      <c r="AU177" s="143">
        <f t="shared" si="306"/>
        <v>4.4000000000000004</v>
      </c>
      <c r="AV177" s="35">
        <f>IF('Indicator Data'!M180="No data","x",ROUND(IF('Indicator Data'!M180=0,0,IF(LOG('Indicator Data'!M180)&gt;AV$195,10,IF(LOG('Indicator Data'!M180)&lt;AV$194,0,10-(AV$195-LOG('Indicator Data'!M180))/(AV$195-AV$194)*10))),1))</f>
        <v>0</v>
      </c>
      <c r="AW177" s="36">
        <f>IF(AV177="x","x",'Indicator Data'!M180/'Indicator Data'!$CC180)</f>
        <v>0</v>
      </c>
      <c r="AX177" s="35">
        <f t="shared" si="256"/>
        <v>0</v>
      </c>
      <c r="AY177" s="35">
        <f t="shared" si="257"/>
        <v>0</v>
      </c>
      <c r="AZ177" s="35">
        <f>IF('Indicator Data'!N180="No data","x",ROUND(IF('Indicator Data'!N180=0,0,IF(LOG('Indicator Data'!N180)&gt;AZ$195,10,IF(LOG('Indicator Data'!N180)&lt;AZ$194,0,10-(AZ$195-LOG('Indicator Data'!N180))/(AZ$195-AZ$194)*10))),1))</f>
        <v>0</v>
      </c>
      <c r="BA177" s="36">
        <f>IF(AZ177="x","x",'Indicator Data'!N180/'Indicator Data'!$CC180)</f>
        <v>0</v>
      </c>
      <c r="BB177" s="35">
        <f t="shared" si="258"/>
        <v>0</v>
      </c>
      <c r="BC177" s="35">
        <f t="shared" si="259"/>
        <v>0</v>
      </c>
      <c r="BD177" s="35">
        <f>IF('Indicator Data'!O180="No data","x",ROUND(IF('Indicator Data'!O180=0,0,IF(LOG('Indicator Data'!O180)&gt;BD$195,10,IF(LOG('Indicator Data'!O180)&lt;BD$194,0,10-(BD$195-LOG('Indicator Data'!O180))/(BD$195-BD$194)*10))),1))</f>
        <v>0</v>
      </c>
      <c r="BE177" s="36">
        <f>IF(BD177="x","x",'Indicator Data'!O180/'Indicator Data'!$CC180)</f>
        <v>0</v>
      </c>
      <c r="BF177" s="35">
        <f t="shared" si="260"/>
        <v>0</v>
      </c>
      <c r="BG177" s="35">
        <f t="shared" si="261"/>
        <v>0</v>
      </c>
      <c r="BH177" s="35">
        <f>IF('Indicator Data'!P180="No data","x",ROUND(IF('Indicator Data'!P180=0,0,IF(LOG('Indicator Data'!P180)&gt;BH$195,10,IF(LOG('Indicator Data'!P180)&lt;BH$194,0,10-(BH$195-LOG('Indicator Data'!P180))/(BH$195-BH$194)*10))),1))</f>
        <v>0</v>
      </c>
      <c r="BI177" s="36">
        <f>IF(BH177="x","x",'Indicator Data'!P180/'Indicator Data'!$CC180)</f>
        <v>0</v>
      </c>
      <c r="BJ177" s="35">
        <f t="shared" si="262"/>
        <v>0</v>
      </c>
      <c r="BK177" s="35">
        <f t="shared" si="263"/>
        <v>0</v>
      </c>
      <c r="BL177" s="35">
        <f t="shared" si="264"/>
        <v>0</v>
      </c>
      <c r="BM177" s="35">
        <f>ROUND(IF('Indicator Data'!Q180=0,0,IF(LOG('Indicator Data'!Q180)&gt;BM$195,10,IF(LOG('Indicator Data'!Q180)&lt;BM$194,0,10-(BM$195-LOG('Indicator Data'!Q180))/(BM$195-BM$194)*10))),1)</f>
        <v>0</v>
      </c>
      <c r="BN177" s="35">
        <f>ROUND(IF('Indicator Data'!R180=0,0,IF(LOG('Indicator Data'!R180)&gt;BN$195,10,IF(LOG('Indicator Data'!R180)&lt;BN$194,0,10-(BN$195-LOG('Indicator Data'!R180))/(BN$195-BN$194)*10))),1)</f>
        <v>0</v>
      </c>
      <c r="BO177" s="35">
        <f t="shared" si="265"/>
        <v>0</v>
      </c>
      <c r="BP177" s="36">
        <f>'Indicator Data'!Q180/'Indicator Data'!$CC180</f>
        <v>0</v>
      </c>
      <c r="BQ177" s="36">
        <f>'Indicator Data'!R180/'Indicator Data'!$CC180</f>
        <v>0</v>
      </c>
      <c r="BR177" s="35">
        <f t="shared" si="307"/>
        <v>0</v>
      </c>
      <c r="BS177" s="35">
        <f t="shared" si="308"/>
        <v>0</v>
      </c>
      <c r="BT177" s="35">
        <f t="shared" si="242"/>
        <v>0</v>
      </c>
      <c r="BU177" s="35">
        <f t="shared" si="266"/>
        <v>0</v>
      </c>
      <c r="BV177" s="35">
        <f>ROUND(IF('Indicator Data'!S180=0,0,IF(LOG('Indicator Data'!S180)&gt;BV$195,10,IF(LOG('Indicator Data'!S180)&lt;BV$194,0,10-(BV$195-LOG('Indicator Data'!S180))/(BV$195-BV$194)*10))),1)</f>
        <v>0</v>
      </c>
      <c r="BW177" s="35">
        <f>ROUND(IF('Indicator Data'!T180=0,0,IF(LOG('Indicator Data'!T180)&gt;BW$195,10,IF(LOG('Indicator Data'!T180)&lt;BW$194,0,10-(BW$195-LOG('Indicator Data'!T180))/(BW$195-BW$194)*10))),1)</f>
        <v>0</v>
      </c>
      <c r="BX177" s="35">
        <f t="shared" si="267"/>
        <v>0</v>
      </c>
      <c r="BY177" s="36">
        <f>'Indicator Data'!S180/'Indicator Data'!$CC180</f>
        <v>0</v>
      </c>
      <c r="BZ177" s="36">
        <f>'Indicator Data'!T180/'Indicator Data'!$CC180</f>
        <v>0</v>
      </c>
      <c r="CA177" s="35">
        <f t="shared" si="309"/>
        <v>0</v>
      </c>
      <c r="CB177" s="35">
        <f t="shared" si="310"/>
        <v>0</v>
      </c>
      <c r="CC177" s="35">
        <f t="shared" si="268"/>
        <v>0</v>
      </c>
      <c r="CD177" s="35">
        <f t="shared" si="269"/>
        <v>0</v>
      </c>
      <c r="CE177" s="35">
        <f t="shared" si="270"/>
        <v>0</v>
      </c>
      <c r="CF177" s="35">
        <f>ROUND(IF('Indicator Data'!U180=0,0,IF(LOG('Indicator Data'!U180)&gt;CF$195,10,IF(LOG('Indicator Data'!U180)&lt;CF$194,0,10-(CF$195-LOG('Indicator Data'!U180))/(CF$195-CF$194)*10))),1)</f>
        <v>0</v>
      </c>
      <c r="CG177" s="36">
        <f>'Indicator Data'!U180/'Indicator Data'!$CC180</f>
        <v>0</v>
      </c>
      <c r="CH177" s="35">
        <f t="shared" si="311"/>
        <v>0</v>
      </c>
      <c r="CI177" s="35">
        <f t="shared" si="271"/>
        <v>0</v>
      </c>
      <c r="CJ177" s="35">
        <f>ROUND(IF('Indicator Data'!V180=0,0,IF(LOG('Indicator Data'!V180)&gt;CJ$195,10,IF(LOG('Indicator Data'!V180)&lt;CJ$194,0,10-(CJ$195-LOG('Indicator Data'!V180))/(CJ$195-CJ$194)*10))),1)</f>
        <v>8.1999999999999993</v>
      </c>
      <c r="CK177" s="36">
        <f>IF('Indicator Data'!V180/'Indicator Data'!$CC180&gt;1,1,'Indicator Data'!V180/'Indicator Data'!$CC180)</f>
        <v>0.49359751640890065</v>
      </c>
      <c r="CL177" s="35">
        <f t="shared" si="312"/>
        <v>4.9000000000000004</v>
      </c>
      <c r="CM177" s="35">
        <f t="shared" si="272"/>
        <v>6.9</v>
      </c>
      <c r="CN177" s="35">
        <f>ROUND(IF('Indicator Data'!W180=0,0,IF(LOG('Indicator Data'!W180)&gt;CN$195,10,IF(LOG('Indicator Data'!W180)&lt;CN$194,0,10-(CN$195-LOG('Indicator Data'!W180))/(CN$195-CN$194)*10))),1)</f>
        <v>5.5</v>
      </c>
      <c r="CO177" s="36">
        <f>'Indicator Data'!W180/'Indicator Data'!$CC180</f>
        <v>6.2236743012150904E-3</v>
      </c>
      <c r="CP177" s="35">
        <f t="shared" si="313"/>
        <v>0.1</v>
      </c>
      <c r="CQ177" s="35">
        <f t="shared" si="273"/>
        <v>3.3</v>
      </c>
      <c r="CR177" s="35">
        <f t="shared" si="314"/>
        <v>3.1</v>
      </c>
      <c r="CS177" s="35">
        <f>IF('Indicator Data'!BS180="No data","x",ROUND(IF('Indicator Data'!BS180&gt;CS$195,0,IF('Indicator Data'!BS180&lt;CS$194,10,(CS$195-'Indicator Data'!BS180)/(CS$195-CS$194)*10)),1))</f>
        <v>1</v>
      </c>
      <c r="CT177" s="35">
        <f>IF('Indicator Data'!BT180="No data","x",ROUND(IF('Indicator Data'!BT180&gt;CT$195,0,IF('Indicator Data'!BT180&lt;CT$194,10,(CT$195-'Indicator Data'!BT180)/(CT$195-CT$194)*10)),1))</f>
        <v>0.6</v>
      </c>
      <c r="CU177" s="35">
        <f>IF('Indicator Data'!AC180="No data","x",ROUND(IF('Indicator Data'!AC180&gt;CU$195,0,IF('Indicator Data'!AC180&lt;CU$194,10,(CU$195-'Indicator Data'!AC180)/(CU$195-CU$194)*10)),1))</f>
        <v>2.1</v>
      </c>
      <c r="CV177" s="35">
        <f t="shared" si="315"/>
        <v>1.2</v>
      </c>
      <c r="CW177" s="35">
        <f>IF('Indicator Data'!X180="No data","x",ROUND(IF(LOG('Indicator Data'!X180)&gt;CW$195,10,IF(LOG('Indicator Data'!X180)&lt;CW$194,0,10-(CW$195-LOG('Indicator Data'!X180))/(CW$195-CW$194)*10)),1))</f>
        <v>6.2</v>
      </c>
      <c r="CX177" s="35">
        <f>IF('Indicator Data'!Y180="No data","x",ROUND(IF('Indicator Data'!Y180&gt;CX$195,10,IF('Indicator Data'!Y180&lt;CX$194,0,10-(CX$195-'Indicator Data'!Y180)/(CX$195-CX$194)*10)),1))</f>
        <v>3.1</v>
      </c>
      <c r="CY177" s="35">
        <f>IF('Indicator Data'!Z180="No data","x",ROUND(IF('Indicator Data'!Z180&gt;CY$195,10,IF('Indicator Data'!Z180&lt;CY$194,0,10-(CY$195-'Indicator Data'!Z180)/(CY$195-CY$194)*10)),1))</f>
        <v>6.9</v>
      </c>
      <c r="CZ177" s="35" t="str">
        <f>IF('Indicator Data'!AA180="No data","x",ROUND(IF('Indicator Data'!AA180&gt;CZ$195,10,IF('Indicator Data'!AA180&lt;CZ$194,0,10-(CZ$195-'Indicator Data'!AA180)/(CZ$195-CZ$194)*10)),1))</f>
        <v>x</v>
      </c>
      <c r="DA177" s="35">
        <f t="shared" si="274"/>
        <v>5.4</v>
      </c>
      <c r="DB177" s="35">
        <f t="shared" si="275"/>
        <v>4</v>
      </c>
      <c r="DC177" s="35">
        <f>IF('Indicator Data'!AF180="No data","x",ROUND(IF('Indicator Data'!AF180&gt;DC$195,10,IF('Indicator Data'!AF180&lt;DC$194,0,10-(DC$195-'Indicator Data'!AF180)/(DC$195-DC$194)*10)),1))</f>
        <v>0.9</v>
      </c>
      <c r="DD177" s="35">
        <f>IF('Indicator Data'!AG180="No data","x",ROUND(IF('Indicator Data'!AG180&gt;DD$195,10,IF('Indicator Data'!AG180&lt;DD$194,0,10-(DD$195-'Indicator Data'!AG180)/(DD$195-DD$194)*10)),1))</f>
        <v>2.2999999999999998</v>
      </c>
      <c r="DE177" s="35">
        <f t="shared" si="276"/>
        <v>3.9</v>
      </c>
      <c r="DF177" s="35">
        <f>IF('Indicator Data'!AB180="No data","x",ROUND(IF('Indicator Data'!AB180&gt;DF$195,10,IF('Indicator Data'!AB180&lt;DF$194,0,10-(DF$195-'Indicator Data'!AB180)/(DF$195-DF$194)*10)),1))</f>
        <v>0</v>
      </c>
      <c r="DG177" s="35">
        <f t="shared" si="277"/>
        <v>0.9</v>
      </c>
      <c r="DH177" s="144">
        <f>IF('Indicator Data'!AD180="No data","x",'Indicator Data'!AD180/'Indicator Data'!$CB180)</f>
        <v>1.717628913972852E-4</v>
      </c>
      <c r="DI177" s="35">
        <f t="shared" si="278"/>
        <v>8.3000000000000007</v>
      </c>
      <c r="DJ177" s="35">
        <f>IF('Indicator Data'!AE180="No data","x",ROUND(IF('Indicator Data'!AE180&gt;DJ$195,0,IF('Indicator Data'!AE180&lt;DJ$194,10,(DJ$195-'Indicator Data'!AE180)/(DJ$195-DJ$194)*10)),1))</f>
        <v>4</v>
      </c>
      <c r="DK177" s="35">
        <f t="shared" si="279"/>
        <v>6.2</v>
      </c>
      <c r="DL177" s="35">
        <f t="shared" si="280"/>
        <v>3.7</v>
      </c>
      <c r="DM177" s="37">
        <f t="shared" si="316"/>
        <v>2.8</v>
      </c>
      <c r="DN177" s="38">
        <f t="shared" si="317"/>
        <v>4.4000000000000004</v>
      </c>
      <c r="DO177" s="35">
        <f>ROUND(IF('Indicator Data'!AH180=0,0,IF('Indicator Data'!AH180&gt;DO$195,10,IF('Indicator Data'!AH180&lt;DO$194,0,10-(DO$195-'Indicator Data'!AH180)/(DO$195-DO$194)*10))),1)</f>
        <v>3.4</v>
      </c>
      <c r="DP177" s="35">
        <f>ROUND(IF('Indicator Data'!AI180=0,0,IF(LOG('Indicator Data'!AI180)&gt;LOG(DP$195),10,IF(LOG('Indicator Data'!AI180)&lt;LOG(DP$194),0,10-(LOG(DP$195)-LOG('Indicator Data'!AI180))/(LOG(DP$195)-LOG(DP$194))*10))),1)</f>
        <v>5.8</v>
      </c>
      <c r="DQ177" s="37">
        <f t="shared" si="318"/>
        <v>4.7</v>
      </c>
      <c r="DR177" s="35">
        <f>'Indicator Data'!AJ180</f>
        <v>0</v>
      </c>
      <c r="DS177" s="35">
        <f>'Indicator Data'!AK180</f>
        <v>0</v>
      </c>
      <c r="DT177" s="37">
        <f t="shared" si="319"/>
        <v>0</v>
      </c>
      <c r="DU177" s="38">
        <f t="shared" si="320"/>
        <v>3.3</v>
      </c>
      <c r="DV177" s="13"/>
      <c r="DW177" s="83"/>
      <c r="DX177" s="2"/>
    </row>
    <row r="178" spans="1:128" x14ac:dyDescent="0.3">
      <c r="A178" s="99" t="str">
        <f>'Indicator Data'!A181</f>
        <v>Turkey</v>
      </c>
      <c r="B178" s="39" t="str">
        <f>'Indicator Data'!B181</f>
        <v>TUR</v>
      </c>
      <c r="C178" s="35">
        <f>ROUND(IF('Indicator Data'!C181=0,0.1,IF(LOG('Indicator Data'!C181)&gt;C$195,10,IF(LOG('Indicator Data'!C181)&lt;C$194,0,10-(C$195-LOG('Indicator Data'!C181))/(C$195-C$194)*10))),1)</f>
        <v>10</v>
      </c>
      <c r="D178" s="35">
        <f>ROUND(IF('Indicator Data'!D181=0,0.1,IF(LOG('Indicator Data'!D181)&gt;D$195,10,IF(LOG('Indicator Data'!D181)&lt;D$194,0,10-(D$195-LOG('Indicator Data'!D181))/(D$195-D$194)*10))),1)</f>
        <v>10</v>
      </c>
      <c r="E178" s="35">
        <f t="shared" si="281"/>
        <v>10</v>
      </c>
      <c r="F178" s="35">
        <f>IF('Indicator Data'!E181="No data",0.1,(ROUND(IF('Indicator Data'!E181=0,0,IF(LOG('Indicator Data'!E181)&gt;F$195,10,IF(LOG('Indicator Data'!E181)&lt;F$194,0,10-(F$195-LOG('Indicator Data'!E181))/(F$195-F$194)*10))),1)))</f>
        <v>8.1</v>
      </c>
      <c r="G178" s="35">
        <f>ROUND(IF('Indicator Data'!F181=0,0,IF(LOG('Indicator Data'!F181)&gt;G$195,10,IF(LOG('Indicator Data'!F181)&lt;G$194,0,10-(G$195-LOG('Indicator Data'!F181))/(G$195-G$194)*10))),1)</f>
        <v>7.3</v>
      </c>
      <c r="H178" s="35">
        <f>ROUND(IF('Indicator Data'!G181=0,0,IF(LOG('Indicator Data'!G181)&gt;H$195,10,IF(LOG('Indicator Data'!G181)&lt;H$194,0,10-(H$195-LOG('Indicator Data'!G181))/(H$195-H$194)*10))),1)</f>
        <v>0</v>
      </c>
      <c r="I178" s="35">
        <f>ROUND(IF('Indicator Data'!H181=0,0,IF(LOG('Indicator Data'!H181)&gt;I$195,10,IF(LOG('Indicator Data'!H181)&lt;I$194,0,10-(I$195-LOG('Indicator Data'!H181))/(I$195-I$194)*10))),1)</f>
        <v>0</v>
      </c>
      <c r="J178" s="35">
        <f t="shared" si="282"/>
        <v>0</v>
      </c>
      <c r="K178" s="35">
        <f>ROUND(IF('Indicator Data'!I181=0,0,IF(LOG('Indicator Data'!I181)&gt;K$195,10,IF(LOG('Indicator Data'!I181)&lt;K$194,0,10-(K$195-LOG('Indicator Data'!I181))/(K$195-K$194)*10))),1)</f>
        <v>0</v>
      </c>
      <c r="L178" s="35">
        <f t="shared" si="283"/>
        <v>0</v>
      </c>
      <c r="M178" s="35">
        <f>ROUND(IF('Indicator Data'!J181=0,0,IF(LOG('Indicator Data'!J181)&gt;M$195,10,IF(LOG('Indicator Data'!J181)&lt;M$194,0,10-(M$195-LOG('Indicator Data'!J181))/(M$195-M$194)*10))),1)</f>
        <v>0</v>
      </c>
      <c r="N178" s="36">
        <f>'Indicator Data'!C181/'Indicator Data'!$CC181</f>
        <v>2.0195133988215705E-3</v>
      </c>
      <c r="O178" s="36">
        <f>'Indicator Data'!D181/'Indicator Data'!$CC181</f>
        <v>8.454849550872084E-4</v>
      </c>
      <c r="P178" s="36">
        <f>IF(F178=0.1,"x",'Indicator Data'!E181/'Indicator Data'!$CC181)</f>
        <v>2.2174125655602733E-3</v>
      </c>
      <c r="Q178" s="36">
        <f>'Indicator Data'!F181/'Indicator Data'!$CC181</f>
        <v>2.9379880592481079E-6</v>
      </c>
      <c r="R178" s="36">
        <f>'Indicator Data'!G181/'Indicator Data'!$CC181</f>
        <v>0</v>
      </c>
      <c r="S178" s="36">
        <f>'Indicator Data'!H181/'Indicator Data'!$CC181</f>
        <v>0</v>
      </c>
      <c r="T178" s="36">
        <f>'Indicator Data'!I181/'Indicator Data'!$CC181</f>
        <v>0</v>
      </c>
      <c r="U178" s="36">
        <f>'Indicator Data'!J181/'Indicator Data'!$CC181</f>
        <v>0</v>
      </c>
      <c r="V178" s="35">
        <f t="shared" si="284"/>
        <v>10</v>
      </c>
      <c r="W178" s="35">
        <f t="shared" si="285"/>
        <v>8.5</v>
      </c>
      <c r="X178" s="35">
        <f t="shared" si="286"/>
        <v>9.4</v>
      </c>
      <c r="Y178" s="35">
        <f t="shared" si="287"/>
        <v>1.5</v>
      </c>
      <c r="Z178" s="35">
        <f t="shared" si="288"/>
        <v>6.6</v>
      </c>
      <c r="AA178" s="35">
        <f t="shared" si="289"/>
        <v>0</v>
      </c>
      <c r="AB178" s="35">
        <f t="shared" si="290"/>
        <v>0</v>
      </c>
      <c r="AC178" s="35">
        <f t="shared" si="291"/>
        <v>0</v>
      </c>
      <c r="AD178" s="35">
        <f t="shared" si="292"/>
        <v>0</v>
      </c>
      <c r="AE178" s="35">
        <f t="shared" si="293"/>
        <v>0</v>
      </c>
      <c r="AF178" s="35">
        <f t="shared" si="294"/>
        <v>0</v>
      </c>
      <c r="AG178" s="35">
        <f>ROUND(IF('Indicator Data'!K181=0,0,IF('Indicator Data'!K181&gt;AG$195,10,IF('Indicator Data'!K181&lt;AG$194,0,10-(AG$195-'Indicator Data'!K181)/(AG$195-AG$194)*10))),1)</f>
        <v>0</v>
      </c>
      <c r="AH178" s="35">
        <f t="shared" si="295"/>
        <v>10</v>
      </c>
      <c r="AI178" s="35">
        <f t="shared" si="296"/>
        <v>9.3000000000000007</v>
      </c>
      <c r="AJ178" s="35">
        <f t="shared" si="297"/>
        <v>0</v>
      </c>
      <c r="AK178" s="35">
        <f t="shared" si="298"/>
        <v>0</v>
      </c>
      <c r="AL178" s="35">
        <f t="shared" si="299"/>
        <v>0</v>
      </c>
      <c r="AM178" s="35">
        <f t="shared" si="300"/>
        <v>0</v>
      </c>
      <c r="AN178" s="35">
        <f t="shared" si="301"/>
        <v>0</v>
      </c>
      <c r="AO178" s="143">
        <f t="shared" si="302"/>
        <v>9.6999999999999993</v>
      </c>
      <c r="AP178" s="143">
        <f t="shared" si="255"/>
        <v>5.7</v>
      </c>
      <c r="AQ178" s="143">
        <f t="shared" si="303"/>
        <v>7</v>
      </c>
      <c r="AR178" s="143">
        <f t="shared" si="304"/>
        <v>0</v>
      </c>
      <c r="AS178" s="35">
        <f t="shared" si="305"/>
        <v>0</v>
      </c>
      <c r="AT178" s="35">
        <f>IF('Indicator Data'!L181="No data","x",IF('Indicator Data'!CD181&lt;1000,"x",ROUND((IF('Indicator Data'!L181&gt;AT$195,10,IF('Indicator Data'!L181&lt;AT$194,0,10-(AT$195-'Indicator Data'!L181)/(AT$195-AT$194)*10))),1)))</f>
        <v>5.6</v>
      </c>
      <c r="AU178" s="143">
        <f t="shared" si="306"/>
        <v>2.8</v>
      </c>
      <c r="AV178" s="35">
        <f>IF('Indicator Data'!M181="No data","x",ROUND(IF('Indicator Data'!M181=0,0,IF(LOG('Indicator Data'!M181)&gt;AV$195,10,IF(LOG('Indicator Data'!M181)&lt;AV$194,0,10-(AV$195-LOG('Indicator Data'!M181))/(AV$195-AV$194)*10))),1))</f>
        <v>9.6999999999999993</v>
      </c>
      <c r="AW178" s="36">
        <f>IF(AV178="x","x",'Indicator Data'!M181/'Indicator Data'!$CC181)</f>
        <v>0.78190324971723901</v>
      </c>
      <c r="AX178" s="35">
        <f t="shared" si="256"/>
        <v>8.6999999999999993</v>
      </c>
      <c r="AY178" s="35">
        <f t="shared" si="257"/>
        <v>9.3000000000000007</v>
      </c>
      <c r="AZ178" s="35" t="str">
        <f>IF('Indicator Data'!N181="No data","x",ROUND(IF('Indicator Data'!N181=0,0,IF(LOG('Indicator Data'!N181)&gt;AZ$195,10,IF(LOG('Indicator Data'!N181)&lt;AZ$194,0,10-(AZ$195-LOG('Indicator Data'!N181))/(AZ$195-AZ$194)*10))),1))</f>
        <v>x</v>
      </c>
      <c r="BA178" s="36" t="str">
        <f>IF(AZ178="x","x",'Indicator Data'!N181/'Indicator Data'!$CC181)</f>
        <v>x</v>
      </c>
      <c r="BB178" s="35" t="str">
        <f t="shared" si="258"/>
        <v>x</v>
      </c>
      <c r="BC178" s="35" t="str">
        <f t="shared" si="259"/>
        <v>x</v>
      </c>
      <c r="BD178" s="35" t="str">
        <f>IF('Indicator Data'!O181="No data","x",ROUND(IF('Indicator Data'!O181=0,0,IF(LOG('Indicator Data'!O181)&gt;BD$195,10,IF(LOG('Indicator Data'!O181)&lt;BD$194,0,10-(BD$195-LOG('Indicator Data'!O181))/(BD$195-BD$194)*10))),1))</f>
        <v>x</v>
      </c>
      <c r="BE178" s="36" t="str">
        <f>IF(BD178="x","x",'Indicator Data'!O181/'Indicator Data'!$CC181)</f>
        <v>x</v>
      </c>
      <c r="BF178" s="35" t="str">
        <f t="shared" si="260"/>
        <v>x</v>
      </c>
      <c r="BG178" s="35" t="str">
        <f t="shared" si="261"/>
        <v>x</v>
      </c>
      <c r="BH178" s="35" t="str">
        <f>IF('Indicator Data'!P181="No data","x",ROUND(IF('Indicator Data'!P181=0,0,IF(LOG('Indicator Data'!P181)&gt;BH$195,10,IF(LOG('Indicator Data'!P181)&lt;BH$194,0,10-(BH$195-LOG('Indicator Data'!P181))/(BH$195-BH$194)*10))),1))</f>
        <v>x</v>
      </c>
      <c r="BI178" s="36" t="str">
        <f>IF(BH178="x","x",'Indicator Data'!P181/'Indicator Data'!$CC181)</f>
        <v>x</v>
      </c>
      <c r="BJ178" s="35" t="str">
        <f t="shared" si="262"/>
        <v>x</v>
      </c>
      <c r="BK178" s="35" t="str">
        <f t="shared" si="263"/>
        <v>x</v>
      </c>
      <c r="BL178" s="35">
        <f t="shared" si="264"/>
        <v>9.3000000000000007</v>
      </c>
      <c r="BM178" s="35">
        <f>ROUND(IF('Indicator Data'!Q181=0,0,IF(LOG('Indicator Data'!Q181)&gt;BM$195,10,IF(LOG('Indicator Data'!Q181)&lt;BM$194,0,10-(BM$195-LOG('Indicator Data'!Q181))/(BM$195-BM$194)*10))),1)</f>
        <v>7.2</v>
      </c>
      <c r="BN178" s="35">
        <f>ROUND(IF('Indicator Data'!R181=0,0,IF(LOG('Indicator Data'!R181)&gt;BN$195,10,IF(LOG('Indicator Data'!R181)&lt;BN$194,0,10-(BN$195-LOG('Indicator Data'!R181))/(BN$195-BN$194)*10))),1)</f>
        <v>7.3</v>
      </c>
      <c r="BO178" s="35">
        <f t="shared" si="265"/>
        <v>7.2666666666666666</v>
      </c>
      <c r="BP178" s="36">
        <f>'Indicator Data'!Q181/'Indicator Data'!$CC181</f>
        <v>1.3386508258688274E-2</v>
      </c>
      <c r="BQ178" s="36">
        <f>'Indicator Data'!R181/'Indicator Data'!$CC181</f>
        <v>2.9615180997368119E-3</v>
      </c>
      <c r="BR178" s="35">
        <f t="shared" si="307"/>
        <v>0.1</v>
      </c>
      <c r="BS178" s="35">
        <f t="shared" si="308"/>
        <v>0</v>
      </c>
      <c r="BT178" s="35">
        <f t="shared" si="242"/>
        <v>3.3333333333333333E-2</v>
      </c>
      <c r="BU178" s="35">
        <f t="shared" si="266"/>
        <v>4.5999999999999996</v>
      </c>
      <c r="BV178" s="35">
        <f>ROUND(IF('Indicator Data'!S181=0,0,IF(LOG('Indicator Data'!S181)&gt;BV$195,10,IF(LOG('Indicator Data'!S181)&lt;BV$194,0,10-(BV$195-LOG('Indicator Data'!S181))/(BV$195-BV$194)*10))),1)</f>
        <v>0</v>
      </c>
      <c r="BW178" s="35">
        <f>ROUND(IF('Indicator Data'!T181=0,0,IF(LOG('Indicator Data'!T181)&gt;BW$195,10,IF(LOG('Indicator Data'!T181)&lt;BW$194,0,10-(BW$195-LOG('Indicator Data'!T181))/(BW$195-BW$194)*10))),1)</f>
        <v>0</v>
      </c>
      <c r="BX178" s="35">
        <f t="shared" si="267"/>
        <v>0</v>
      </c>
      <c r="BY178" s="36">
        <f>'Indicator Data'!S181/'Indicator Data'!$CC181</f>
        <v>0</v>
      </c>
      <c r="BZ178" s="36">
        <f>'Indicator Data'!T181/'Indicator Data'!$CC181</f>
        <v>0</v>
      </c>
      <c r="CA178" s="35">
        <f t="shared" si="309"/>
        <v>0</v>
      </c>
      <c r="CB178" s="35">
        <f t="shared" si="310"/>
        <v>0</v>
      </c>
      <c r="CC178" s="35">
        <f t="shared" si="268"/>
        <v>0</v>
      </c>
      <c r="CD178" s="35">
        <f t="shared" si="269"/>
        <v>0</v>
      </c>
      <c r="CE178" s="35">
        <f t="shared" si="270"/>
        <v>2.6</v>
      </c>
      <c r="CF178" s="35">
        <f>ROUND(IF('Indicator Data'!U181=0,0,IF(LOG('Indicator Data'!U181)&gt;CF$195,10,IF(LOG('Indicator Data'!U181)&lt;CF$194,0,10-(CF$195-LOG('Indicator Data'!U181))/(CF$195-CF$194)*10))),1)</f>
        <v>7.1</v>
      </c>
      <c r="CG178" s="36">
        <f>'Indicator Data'!U181/'Indicator Data'!$CC181</f>
        <v>1.2715222009046468E-2</v>
      </c>
      <c r="CH178" s="35">
        <f t="shared" si="311"/>
        <v>0.1</v>
      </c>
      <c r="CI178" s="35">
        <f t="shared" si="271"/>
        <v>4.5</v>
      </c>
      <c r="CJ178" s="35">
        <f>ROUND(IF('Indicator Data'!V181=0,0,IF(LOG('Indicator Data'!V181)&gt;CJ$195,10,IF(LOG('Indicator Data'!V181)&lt;CJ$194,0,10-(CJ$195-LOG('Indicator Data'!V181))/(CJ$195-CJ$194)*10))),1)</f>
        <v>8.9</v>
      </c>
      <c r="CK178" s="36">
        <f>IF('Indicator Data'!V181/'Indicator Data'!$CC181&gt;1,1,'Indicator Data'!V181/'Indicator Data'!$CC181)</f>
        <v>0.22000367271897617</v>
      </c>
      <c r="CL178" s="35">
        <f t="shared" si="312"/>
        <v>2.2000000000000002</v>
      </c>
      <c r="CM178" s="35">
        <f t="shared" si="272"/>
        <v>6.7</v>
      </c>
      <c r="CN178" s="35">
        <f>ROUND(IF('Indicator Data'!W181=0,0,IF(LOG('Indicator Data'!W181)&gt;CN$195,10,IF(LOG('Indicator Data'!W181)&lt;CN$194,0,10-(CN$195-LOG('Indicator Data'!W181))/(CN$195-CN$194)*10))),1)</f>
        <v>8.1999999999999993</v>
      </c>
      <c r="CO178" s="36">
        <f>'Indicator Data'!W181/'Indicator Data'!$CC181</f>
        <v>7.4055165117705254E-2</v>
      </c>
      <c r="CP178" s="35">
        <f t="shared" si="313"/>
        <v>0.7</v>
      </c>
      <c r="CQ178" s="35">
        <f t="shared" si="273"/>
        <v>5.6</v>
      </c>
      <c r="CR178" s="35">
        <f t="shared" si="314"/>
        <v>5</v>
      </c>
      <c r="CS178" s="35">
        <f>IF('Indicator Data'!BS181="No data","x",ROUND(IF('Indicator Data'!BS181&gt;CS$195,0,IF('Indicator Data'!BS181&lt;CS$194,10,(CS$195-'Indicator Data'!BS181)/(CS$195-CS$194)*10)),1))</f>
        <v>0.3</v>
      </c>
      <c r="CT178" s="35">
        <f>IF('Indicator Data'!BT181="No data","x",ROUND(IF('Indicator Data'!BT181&gt;CT$195,0,IF('Indicator Data'!BT181&lt;CT$194,10,(CT$195-'Indicator Data'!BT181)/(CT$195-CT$194)*10)),1))</f>
        <v>0.2</v>
      </c>
      <c r="CU178" s="35" t="str">
        <f>IF('Indicator Data'!AC181="No data","x",ROUND(IF('Indicator Data'!AC181&gt;CU$195,0,IF('Indicator Data'!AC181&lt;CU$194,10,(CU$195-'Indicator Data'!AC181)/(CU$195-CU$194)*10)),1))</f>
        <v>x</v>
      </c>
      <c r="CV178" s="35">
        <f t="shared" si="315"/>
        <v>0.3</v>
      </c>
      <c r="CW178" s="35">
        <f>IF('Indicator Data'!X181="No data","x",ROUND(IF(LOG('Indicator Data'!X181)&gt;CW$195,10,IF(LOG('Indicator Data'!X181)&lt;CW$194,0,10-(CW$195-LOG('Indicator Data'!X181))/(CW$195-CW$194)*10)),1))</f>
        <v>6.8</v>
      </c>
      <c r="CX178" s="35">
        <f>IF('Indicator Data'!Y181="No data","x",ROUND(IF('Indicator Data'!Y181&gt;CX$195,10,IF('Indicator Data'!Y181&lt;CX$194,0,10-(CX$195-'Indicator Data'!Y181)/(CX$195-CX$194)*10)),1))</f>
        <v>4</v>
      </c>
      <c r="CY178" s="35">
        <f>IF('Indicator Data'!Z181="No data","x",ROUND(IF('Indicator Data'!Z181&gt;CY$195,10,IF('Indicator Data'!Z181&lt;CY$194,0,10-(CY$195-'Indicator Data'!Z181)/(CY$195-CY$194)*10)),1))</f>
        <v>7.6</v>
      </c>
      <c r="CZ178" s="35" t="str">
        <f>IF('Indicator Data'!AA181="No data","x",ROUND(IF('Indicator Data'!AA181&gt;CZ$195,10,IF('Indicator Data'!AA181&lt;CZ$194,0,10-(CZ$195-'Indicator Data'!AA181)/(CZ$195-CZ$194)*10)),1))</f>
        <v>x</v>
      </c>
      <c r="DA178" s="35">
        <f t="shared" si="274"/>
        <v>6.1</v>
      </c>
      <c r="DB178" s="35">
        <f t="shared" si="275"/>
        <v>4.2</v>
      </c>
      <c r="DC178" s="35">
        <f>IF('Indicator Data'!AF181="No data","x",ROUND(IF('Indicator Data'!AF181&gt;DC$195,10,IF('Indicator Data'!AF181&lt;DC$194,0,10-(DC$195-'Indicator Data'!AF181)/(DC$195-DC$194)*10)),1))</f>
        <v>1</v>
      </c>
      <c r="DD178" s="35">
        <f>IF('Indicator Data'!AG181="No data","x",ROUND(IF('Indicator Data'!AG181&gt;DD$195,10,IF('Indicator Data'!AG181&lt;DD$194,0,10-(DD$195-'Indicator Data'!AG181)/(DD$195-DD$194)*10)),1))</f>
        <v>1.9</v>
      </c>
      <c r="DE178" s="35">
        <f t="shared" si="276"/>
        <v>4.3</v>
      </c>
      <c r="DF178" s="35">
        <f>IF('Indicator Data'!AB181="No data","x",ROUND(IF('Indicator Data'!AB181&gt;DF$195,10,IF('Indicator Data'!AB181&lt;DF$194,0,10-(DF$195-'Indicator Data'!AB181)/(DF$195-DF$194)*10)),1))</f>
        <v>0.1</v>
      </c>
      <c r="DG178" s="35">
        <f t="shared" si="277"/>
        <v>0.2</v>
      </c>
      <c r="DH178" s="144">
        <f>IF('Indicator Data'!AD181="No data","x",'Indicator Data'!AD181/'Indicator Data'!$CB181)</f>
        <v>2.3884542142255379E-4</v>
      </c>
      <c r="DI178" s="35">
        <f t="shared" si="278"/>
        <v>7.6</v>
      </c>
      <c r="DJ178" s="35">
        <f>IF('Indicator Data'!AE181="No data","x",ROUND(IF('Indicator Data'!AE181&gt;DJ$195,0,IF('Indicator Data'!AE181&lt;DJ$194,10,(DJ$195-'Indicator Data'!AE181)/(DJ$195-DJ$194)*10)),1))</f>
        <v>4</v>
      </c>
      <c r="DK178" s="35">
        <f t="shared" si="279"/>
        <v>5.8</v>
      </c>
      <c r="DL178" s="35">
        <f t="shared" si="280"/>
        <v>3.4</v>
      </c>
      <c r="DM178" s="37">
        <f t="shared" si="316"/>
        <v>6.2</v>
      </c>
      <c r="DN178" s="38">
        <f t="shared" si="317"/>
        <v>6.2</v>
      </c>
      <c r="DO178" s="35">
        <f>ROUND(IF('Indicator Data'!AH181=0,0,IF('Indicator Data'!AH181&gt;DO$195,10,IF('Indicator Data'!AH181&lt;DO$194,0,10-(DO$195-'Indicator Data'!AH181)/(DO$195-DO$194)*10))),1)</f>
        <v>10</v>
      </c>
      <c r="DP178" s="35">
        <f>ROUND(IF('Indicator Data'!AI181=0,0,IF(LOG('Indicator Data'!AI181)&gt;LOG(DP$195),10,IF(LOG('Indicator Data'!AI181)&lt;LOG(DP$194),0,10-(LOG(DP$195)-LOG('Indicator Data'!AI181))/(LOG(DP$195)-LOG(DP$194))*10))),1)</f>
        <v>9.6999999999999993</v>
      </c>
      <c r="DQ178" s="37">
        <f t="shared" si="318"/>
        <v>9.9</v>
      </c>
      <c r="DR178" s="35">
        <f>'Indicator Data'!AJ181</f>
        <v>0</v>
      </c>
      <c r="DS178" s="35">
        <f>'Indicator Data'!AK181</f>
        <v>5</v>
      </c>
      <c r="DT178" s="37">
        <f t="shared" si="319"/>
        <v>9</v>
      </c>
      <c r="DU178" s="38">
        <f t="shared" si="320"/>
        <v>9</v>
      </c>
      <c r="DV178" s="13"/>
      <c r="DW178" s="83"/>
      <c r="DX178" s="2"/>
    </row>
    <row r="179" spans="1:128" x14ac:dyDescent="0.3">
      <c r="A179" s="99" t="str">
        <f>'Indicator Data'!A182</f>
        <v>Turkmenistan</v>
      </c>
      <c r="B179" s="39" t="str">
        <f>'Indicator Data'!B182</f>
        <v>TKM</v>
      </c>
      <c r="C179" s="35">
        <f>ROUND(IF('Indicator Data'!C182=0,0.1,IF(LOG('Indicator Data'!C182)&gt;C$195,10,IF(LOG('Indicator Data'!C182)&lt;C$194,0,10-(C$195-LOG('Indicator Data'!C182))/(C$195-C$194)*10))),1)</f>
        <v>6.7</v>
      </c>
      <c r="D179" s="35">
        <f>ROUND(IF('Indicator Data'!D182=0,0.1,IF(LOG('Indicator Data'!D182)&gt;D$195,10,IF(LOG('Indicator Data'!D182)&lt;D$194,0,10-(D$195-LOG('Indicator Data'!D182))/(D$195-D$194)*10))),1)</f>
        <v>0</v>
      </c>
      <c r="E179" s="35">
        <f t="shared" si="281"/>
        <v>4.0999999999999996</v>
      </c>
      <c r="F179" s="35">
        <f>IF('Indicator Data'!E182="No data",0.1,(ROUND(IF('Indicator Data'!E182=0,0,IF(LOG('Indicator Data'!E182)&gt;F$195,10,IF(LOG('Indicator Data'!E182)&lt;F$194,0,10-(F$195-LOG('Indicator Data'!E182))/(F$195-F$194)*10))),1)))</f>
        <v>6.7</v>
      </c>
      <c r="G179" s="35">
        <f>ROUND(IF('Indicator Data'!F182=0,0,IF(LOG('Indicator Data'!F182)&gt;G$195,10,IF(LOG('Indicator Data'!F182)&lt;G$194,0,10-(G$195-LOG('Indicator Data'!F182))/(G$195-G$194)*10))),1)</f>
        <v>0</v>
      </c>
      <c r="H179" s="35">
        <f>ROUND(IF('Indicator Data'!G182=0,0,IF(LOG('Indicator Data'!G182)&gt;H$195,10,IF(LOG('Indicator Data'!G182)&lt;H$194,0,10-(H$195-LOG('Indicator Data'!G182))/(H$195-H$194)*10))),1)</f>
        <v>0</v>
      </c>
      <c r="I179" s="35">
        <f>ROUND(IF('Indicator Data'!H182=0,0,IF(LOG('Indicator Data'!H182)&gt;I$195,10,IF(LOG('Indicator Data'!H182)&lt;I$194,0,10-(I$195-LOG('Indicator Data'!H182))/(I$195-I$194)*10))),1)</f>
        <v>0</v>
      </c>
      <c r="J179" s="35">
        <f t="shared" si="282"/>
        <v>0</v>
      </c>
      <c r="K179" s="35">
        <f>ROUND(IF('Indicator Data'!I182=0,0,IF(LOG('Indicator Data'!I182)&gt;K$195,10,IF(LOG('Indicator Data'!I182)&lt;K$194,0,10-(K$195-LOG('Indicator Data'!I182))/(K$195-K$194)*10))),1)</f>
        <v>0</v>
      </c>
      <c r="L179" s="35">
        <f t="shared" si="283"/>
        <v>0</v>
      </c>
      <c r="M179" s="35">
        <f>ROUND(IF('Indicator Data'!J182=0,0,IF(LOG('Indicator Data'!J182)&gt;M$195,10,IF(LOG('Indicator Data'!J182)&lt;M$194,0,10-(M$195-LOG('Indicator Data'!J182))/(M$195-M$194)*10))),1)</f>
        <v>0</v>
      </c>
      <c r="N179" s="36">
        <f>'Indicator Data'!C182/'Indicator Data'!$CC182</f>
        <v>8.5708819024778898E-4</v>
      </c>
      <c r="O179" s="36">
        <f>'Indicator Data'!D182/'Indicator Data'!$CC182</f>
        <v>9.2561615120393579E-9</v>
      </c>
      <c r="P179" s="36">
        <f>IF(F179=0.1,"x",'Indicator Data'!E182/'Indicator Data'!$CC182)</f>
        <v>9.0143440822667634E-3</v>
      </c>
      <c r="Q179" s="36">
        <f>'Indicator Data'!F182/'Indicator Data'!$CC182</f>
        <v>0</v>
      </c>
      <c r="R179" s="36">
        <f>'Indicator Data'!G182/'Indicator Data'!$CC182</f>
        <v>0</v>
      </c>
      <c r="S179" s="36">
        <f>'Indicator Data'!H182/'Indicator Data'!$CC182</f>
        <v>0</v>
      </c>
      <c r="T179" s="36">
        <f>'Indicator Data'!I182/'Indicator Data'!$CC182</f>
        <v>0</v>
      </c>
      <c r="U179" s="36">
        <f>'Indicator Data'!J182/'Indicator Data'!$CC182</f>
        <v>0</v>
      </c>
      <c r="V179" s="35">
        <f t="shared" si="284"/>
        <v>4.3</v>
      </c>
      <c r="W179" s="35">
        <f t="shared" si="285"/>
        <v>0</v>
      </c>
      <c r="X179" s="35">
        <f t="shared" si="286"/>
        <v>2.4</v>
      </c>
      <c r="Y179" s="35">
        <f t="shared" si="287"/>
        <v>6</v>
      </c>
      <c r="Z179" s="35">
        <f t="shared" si="288"/>
        <v>0</v>
      </c>
      <c r="AA179" s="35">
        <f t="shared" si="289"/>
        <v>0</v>
      </c>
      <c r="AB179" s="35">
        <f t="shared" si="290"/>
        <v>0</v>
      </c>
      <c r="AC179" s="35">
        <f t="shared" si="291"/>
        <v>0</v>
      </c>
      <c r="AD179" s="35">
        <f t="shared" si="292"/>
        <v>0</v>
      </c>
      <c r="AE179" s="35">
        <f t="shared" si="293"/>
        <v>0</v>
      </c>
      <c r="AF179" s="35">
        <f t="shared" si="294"/>
        <v>0</v>
      </c>
      <c r="AG179" s="35">
        <f>ROUND(IF('Indicator Data'!K182=0,0,IF('Indicator Data'!K182&gt;AG$195,10,IF('Indicator Data'!K182&lt;AG$194,0,10-(AG$195-'Indicator Data'!K182)/(AG$195-AG$194)*10))),1)</f>
        <v>0</v>
      </c>
      <c r="AH179" s="35">
        <f t="shared" si="295"/>
        <v>5.5</v>
      </c>
      <c r="AI179" s="35">
        <f t="shared" si="296"/>
        <v>0</v>
      </c>
      <c r="AJ179" s="35">
        <f t="shared" si="297"/>
        <v>0</v>
      </c>
      <c r="AK179" s="35">
        <f t="shared" si="298"/>
        <v>0</v>
      </c>
      <c r="AL179" s="35">
        <f t="shared" si="299"/>
        <v>0</v>
      </c>
      <c r="AM179" s="35">
        <f t="shared" si="300"/>
        <v>0</v>
      </c>
      <c r="AN179" s="35">
        <f t="shared" si="301"/>
        <v>0</v>
      </c>
      <c r="AO179" s="143">
        <f t="shared" si="302"/>
        <v>3.3</v>
      </c>
      <c r="AP179" s="143">
        <f t="shared" si="255"/>
        <v>6.4</v>
      </c>
      <c r="AQ179" s="143">
        <f t="shared" si="303"/>
        <v>0</v>
      </c>
      <c r="AR179" s="143">
        <f t="shared" si="304"/>
        <v>0</v>
      </c>
      <c r="AS179" s="35">
        <f t="shared" si="305"/>
        <v>0</v>
      </c>
      <c r="AT179" s="35">
        <f>IF('Indicator Data'!L182="No data","x",IF('Indicator Data'!CD182&lt;1000,"x",ROUND((IF('Indicator Data'!L182&gt;AT$195,10,IF('Indicator Data'!L182&lt;AT$194,0,10-(AT$195-'Indicator Data'!L182)/(AT$195-AT$194)*10))),1)))</f>
        <v>9.3000000000000007</v>
      </c>
      <c r="AU179" s="143">
        <f t="shared" si="306"/>
        <v>4.7</v>
      </c>
      <c r="AV179" s="35">
        <f>IF('Indicator Data'!M182="No data","x",ROUND(IF('Indicator Data'!M182=0,0,IF(LOG('Indicator Data'!M182)&gt;AV$195,10,IF(LOG('Indicator Data'!M182)&lt;AV$194,0,10-(AV$195-LOG('Indicator Data'!M182))/(AV$195-AV$194)*10))),1))</f>
        <v>8.1</v>
      </c>
      <c r="AW179" s="36">
        <f>IF(AV179="x","x",'Indicator Data'!M182/'Indicator Data'!$CC182)</f>
        <v>0.90912346774411779</v>
      </c>
      <c r="AX179" s="35">
        <f t="shared" si="256"/>
        <v>10</v>
      </c>
      <c r="AY179" s="35">
        <f t="shared" si="257"/>
        <v>9.3000000000000007</v>
      </c>
      <c r="AZ179" s="35" t="str">
        <f>IF('Indicator Data'!N182="No data","x",ROUND(IF('Indicator Data'!N182=0,0,IF(LOG('Indicator Data'!N182)&gt;AZ$195,10,IF(LOG('Indicator Data'!N182)&lt;AZ$194,0,10-(AZ$195-LOG('Indicator Data'!N182))/(AZ$195-AZ$194)*10))),1))</f>
        <v>x</v>
      </c>
      <c r="BA179" s="36" t="str">
        <f>IF(AZ179="x","x",'Indicator Data'!N182/'Indicator Data'!$CC182)</f>
        <v>x</v>
      </c>
      <c r="BB179" s="35" t="str">
        <f t="shared" si="258"/>
        <v>x</v>
      </c>
      <c r="BC179" s="35" t="str">
        <f t="shared" si="259"/>
        <v>x</v>
      </c>
      <c r="BD179" s="35" t="str">
        <f>IF('Indicator Data'!O182="No data","x",ROUND(IF('Indicator Data'!O182=0,0,IF(LOG('Indicator Data'!O182)&gt;BD$195,10,IF(LOG('Indicator Data'!O182)&lt;BD$194,0,10-(BD$195-LOG('Indicator Data'!O182))/(BD$195-BD$194)*10))),1))</f>
        <v>x</v>
      </c>
      <c r="BE179" s="36" t="str">
        <f>IF(BD179="x","x",'Indicator Data'!O182/'Indicator Data'!$CC182)</f>
        <v>x</v>
      </c>
      <c r="BF179" s="35" t="str">
        <f t="shared" si="260"/>
        <v>x</v>
      </c>
      <c r="BG179" s="35" t="str">
        <f t="shared" si="261"/>
        <v>x</v>
      </c>
      <c r="BH179" s="35" t="str">
        <f>IF('Indicator Data'!P182="No data","x",ROUND(IF('Indicator Data'!P182=0,0,IF(LOG('Indicator Data'!P182)&gt;BH$195,10,IF(LOG('Indicator Data'!P182)&lt;BH$194,0,10-(BH$195-LOG('Indicator Data'!P182))/(BH$195-BH$194)*10))),1))</f>
        <v>x</v>
      </c>
      <c r="BI179" s="36" t="str">
        <f>IF(BH179="x","x",'Indicator Data'!P182/'Indicator Data'!$CC182)</f>
        <v>x</v>
      </c>
      <c r="BJ179" s="35" t="str">
        <f t="shared" si="262"/>
        <v>x</v>
      </c>
      <c r="BK179" s="35" t="str">
        <f t="shared" si="263"/>
        <v>x</v>
      </c>
      <c r="BL179" s="35">
        <f t="shared" si="264"/>
        <v>9.3000000000000007</v>
      </c>
      <c r="BM179" s="35">
        <f>ROUND(IF('Indicator Data'!Q182=0,0,IF(LOG('Indicator Data'!Q182)&gt;BM$195,10,IF(LOG('Indicator Data'!Q182)&lt;BM$194,0,10-(BM$195-LOG('Indicator Data'!Q182))/(BM$195-BM$194)*10))),1)</f>
        <v>0</v>
      </c>
      <c r="BN179" s="35">
        <f>ROUND(IF('Indicator Data'!R182=0,0,IF(LOG('Indicator Data'!R182)&gt;BN$195,10,IF(LOG('Indicator Data'!R182)&lt;BN$194,0,10-(BN$195-LOG('Indicator Data'!R182))/(BN$195-BN$194)*10))),1)</f>
        <v>0</v>
      </c>
      <c r="BO179" s="35">
        <f t="shared" si="265"/>
        <v>0</v>
      </c>
      <c r="BP179" s="36">
        <f>'Indicator Data'!Q182/'Indicator Data'!$CC182</f>
        <v>0</v>
      </c>
      <c r="BQ179" s="36">
        <f>'Indicator Data'!R182/'Indicator Data'!$CC182</f>
        <v>0</v>
      </c>
      <c r="BR179" s="35">
        <f t="shared" si="307"/>
        <v>0</v>
      </c>
      <c r="BS179" s="35">
        <f t="shared" si="308"/>
        <v>0</v>
      </c>
      <c r="BT179" s="35">
        <f t="shared" si="242"/>
        <v>0</v>
      </c>
      <c r="BU179" s="35">
        <f t="shared" si="266"/>
        <v>0</v>
      </c>
      <c r="BV179" s="35">
        <f>ROUND(IF('Indicator Data'!S182=0,0,IF(LOG('Indicator Data'!S182)&gt;BV$195,10,IF(LOG('Indicator Data'!S182)&lt;BV$194,0,10-(BV$195-LOG('Indicator Data'!S182))/(BV$195-BV$194)*10))),1)</f>
        <v>0</v>
      </c>
      <c r="BW179" s="35">
        <f>ROUND(IF('Indicator Data'!T182=0,0,IF(LOG('Indicator Data'!T182)&gt;BW$195,10,IF(LOG('Indicator Data'!T182)&lt;BW$194,0,10-(BW$195-LOG('Indicator Data'!T182))/(BW$195-BW$194)*10))),1)</f>
        <v>0</v>
      </c>
      <c r="BX179" s="35">
        <f t="shared" si="267"/>
        <v>0</v>
      </c>
      <c r="BY179" s="36">
        <f>'Indicator Data'!S182/'Indicator Data'!$CC182</f>
        <v>0</v>
      </c>
      <c r="BZ179" s="36">
        <f>'Indicator Data'!T182/'Indicator Data'!$CC182</f>
        <v>0</v>
      </c>
      <c r="CA179" s="35">
        <f t="shared" si="309"/>
        <v>0</v>
      </c>
      <c r="CB179" s="35">
        <f t="shared" si="310"/>
        <v>0</v>
      </c>
      <c r="CC179" s="35">
        <f t="shared" si="268"/>
        <v>0</v>
      </c>
      <c r="CD179" s="35">
        <f t="shared" si="269"/>
        <v>0</v>
      </c>
      <c r="CE179" s="35">
        <f t="shared" si="270"/>
        <v>0</v>
      </c>
      <c r="CF179" s="35">
        <f>ROUND(IF('Indicator Data'!U182=0,0,IF(LOG('Indicator Data'!U182)&gt;CF$195,10,IF(LOG('Indicator Data'!U182)&lt;CF$194,0,10-(CF$195-LOG('Indicator Data'!U182))/(CF$195-CF$194)*10))),1)</f>
        <v>0</v>
      </c>
      <c r="CG179" s="36">
        <f>'Indicator Data'!U182/'Indicator Data'!$CC182</f>
        <v>0</v>
      </c>
      <c r="CH179" s="35">
        <f t="shared" si="311"/>
        <v>0</v>
      </c>
      <c r="CI179" s="35">
        <f t="shared" si="271"/>
        <v>0</v>
      </c>
      <c r="CJ179" s="35">
        <f>ROUND(IF('Indicator Data'!V182=0,0,IF(LOG('Indicator Data'!V182)&gt;CJ$195,10,IF(LOG('Indicator Data'!V182)&lt;CJ$194,0,10-(CJ$195-LOG('Indicator Data'!V182))/(CJ$195-CJ$194)*10))),1)</f>
        <v>7.7</v>
      </c>
      <c r="CK179" s="36">
        <f>IF('Indicator Data'!V182/'Indicator Data'!$CC182&gt;1,1,'Indicator Data'!V182/'Indicator Data'!$CC182)</f>
        <v>0.48351136757074553</v>
      </c>
      <c r="CL179" s="35">
        <f t="shared" si="312"/>
        <v>4.8</v>
      </c>
      <c r="CM179" s="35">
        <f t="shared" si="272"/>
        <v>6.5</v>
      </c>
      <c r="CN179" s="35">
        <f>ROUND(IF('Indicator Data'!W182=0,0,IF(LOG('Indicator Data'!W182)&gt;CN$195,10,IF(LOG('Indicator Data'!W182)&lt;CN$194,0,10-(CN$195-LOG('Indicator Data'!W182))/(CN$195-CN$194)*10))),1)</f>
        <v>5.2</v>
      </c>
      <c r="CO179" s="36">
        <f>'Indicator Data'!W182/'Indicator Data'!$CC182</f>
        <v>8.7464975758647385E-3</v>
      </c>
      <c r="CP179" s="35">
        <f t="shared" si="313"/>
        <v>0.1</v>
      </c>
      <c r="CQ179" s="35">
        <f t="shared" si="273"/>
        <v>3</v>
      </c>
      <c r="CR179" s="35">
        <f t="shared" si="314"/>
        <v>2.9</v>
      </c>
      <c r="CS179" s="35">
        <f>IF('Indicator Data'!BS182="No data","x",ROUND(IF('Indicator Data'!BS182&gt;CS$195,0,IF('Indicator Data'!BS182&lt;CS$194,10,(CS$195-'Indicator Data'!BS182)/(CS$195-CS$194)*10)),1))</f>
        <v>0.1</v>
      </c>
      <c r="CT179" s="35">
        <f>IF('Indicator Data'!BT182="No data","x",ROUND(IF('Indicator Data'!BT182&gt;CT$195,0,IF('Indicator Data'!BT182&lt;CT$194,10,(CT$195-'Indicator Data'!BT182)/(CT$195-CT$194)*10)),1))</f>
        <v>0.2</v>
      </c>
      <c r="CU179" s="35">
        <f>IF('Indicator Data'!AC182="No data","x",ROUND(IF('Indicator Data'!AC182&gt;CU$195,0,IF('Indicator Data'!AC182&lt;CU$194,10,(CU$195-'Indicator Data'!AC182)/(CU$195-CU$194)*10)),1))</f>
        <v>0</v>
      </c>
      <c r="CV179" s="35">
        <f t="shared" si="315"/>
        <v>0.1</v>
      </c>
      <c r="CW179" s="35">
        <f>IF('Indicator Data'!X182="No data","x",ROUND(IF(LOG('Indicator Data'!X182)&gt;CW$195,10,IF(LOG('Indicator Data'!X182)&lt;CW$194,0,10-(CW$195-LOG('Indicator Data'!X182))/(CW$195-CW$194)*10)),1))</f>
        <v>3.7</v>
      </c>
      <c r="CX179" s="35">
        <f>IF('Indicator Data'!Y182="No data","x",ROUND(IF('Indicator Data'!Y182&gt;CX$195,10,IF('Indicator Data'!Y182&lt;CX$194,0,10-(CX$195-'Indicator Data'!Y182)/(CX$195-CX$194)*10)),1))</f>
        <v>4.8</v>
      </c>
      <c r="CY179" s="35">
        <f>IF('Indicator Data'!Z182="No data","x",ROUND(IF('Indicator Data'!Z182&gt;CY$195,10,IF('Indicator Data'!Z182&lt;CY$194,0,10-(CY$195-'Indicator Data'!Z182)/(CY$195-CY$194)*10)),1))</f>
        <v>5.2</v>
      </c>
      <c r="CZ179" s="35" t="str">
        <f>IF('Indicator Data'!AA182="No data","x",ROUND(IF('Indicator Data'!AA182&gt;CZ$195,10,IF('Indicator Data'!AA182&lt;CZ$194,0,10-(CZ$195-'Indicator Data'!AA182)/(CZ$195-CZ$194)*10)),1))</f>
        <v>x</v>
      </c>
      <c r="DA179" s="35">
        <f t="shared" si="274"/>
        <v>4.5999999999999996</v>
      </c>
      <c r="DB179" s="35">
        <f t="shared" si="275"/>
        <v>3.1</v>
      </c>
      <c r="DC179" s="35" t="str">
        <f>IF('Indicator Data'!AF182="No data","x",ROUND(IF('Indicator Data'!AF182&gt;DC$195,10,IF('Indicator Data'!AF182&lt;DC$194,0,10-(DC$195-'Indicator Data'!AF182)/(DC$195-DC$194)*10)),1))</f>
        <v>x</v>
      </c>
      <c r="DD179" s="35">
        <f>IF('Indicator Data'!AG182="No data","x",ROUND(IF('Indicator Data'!AG182&gt;DD$195,10,IF('Indicator Data'!AG182&lt;DD$194,0,10-(DD$195-'Indicator Data'!AG182)/(DD$195-DD$194)*10)),1))</f>
        <v>4</v>
      </c>
      <c r="DE179" s="35">
        <f t="shared" si="276"/>
        <v>4.4000000000000004</v>
      </c>
      <c r="DF179" s="35">
        <f>IF('Indicator Data'!AB182="No data","x",ROUND(IF('Indicator Data'!AB182&gt;DF$195,10,IF('Indicator Data'!AB182&lt;DF$194,0,10-(DF$195-'Indicator Data'!AB182)/(DF$195-DF$194)*10)),1))</f>
        <v>0</v>
      </c>
      <c r="DG179" s="35">
        <f t="shared" si="277"/>
        <v>0.1</v>
      </c>
      <c r="DH179" s="144">
        <f>IF('Indicator Data'!AD182="No data","x",'Indicator Data'!AD182/'Indicator Data'!$CB182)</f>
        <v>4.8730042693088444E-4</v>
      </c>
      <c r="DI179" s="35">
        <f t="shared" si="278"/>
        <v>5.0999999999999996</v>
      </c>
      <c r="DJ179" s="35">
        <f>IF('Indicator Data'!AE182="No data","x",ROUND(IF('Indicator Data'!AE182&gt;DJ$195,0,IF('Indicator Data'!AE182&lt;DJ$194,10,(DJ$195-'Indicator Data'!AE182)/(DJ$195-DJ$194)*10)),1))</f>
        <v>4</v>
      </c>
      <c r="DK179" s="35">
        <f t="shared" si="279"/>
        <v>4.5999999999999996</v>
      </c>
      <c r="DL179" s="35">
        <f t="shared" si="280"/>
        <v>3</v>
      </c>
      <c r="DM179" s="37">
        <f t="shared" si="316"/>
        <v>5.5</v>
      </c>
      <c r="DN179" s="38">
        <f t="shared" si="317"/>
        <v>3.7</v>
      </c>
      <c r="DO179" s="35">
        <f>ROUND(IF('Indicator Data'!AH182=0,0,IF('Indicator Data'!AH182&gt;DO$195,10,IF('Indicator Data'!AH182&lt;DO$194,0,10-(DO$195-'Indicator Data'!AH182)/(DO$195-DO$194)*10))),1)</f>
        <v>0.9</v>
      </c>
      <c r="DP179" s="35">
        <f>ROUND(IF('Indicator Data'!AI182=0,0,IF(LOG('Indicator Data'!AI182)&gt;LOG(DP$195),10,IF(LOG('Indicator Data'!AI182)&lt;LOG(DP$194),0,10-(LOG(DP$195)-LOG('Indicator Data'!AI182))/(LOG(DP$195)-LOG(DP$194))*10))),1)</f>
        <v>0</v>
      </c>
      <c r="DQ179" s="37">
        <f t="shared" si="318"/>
        <v>0.5</v>
      </c>
      <c r="DR179" s="35">
        <f>'Indicator Data'!AJ182</f>
        <v>0</v>
      </c>
      <c r="DS179" s="35">
        <f>'Indicator Data'!AK182</f>
        <v>0</v>
      </c>
      <c r="DT179" s="37">
        <f t="shared" si="319"/>
        <v>0</v>
      </c>
      <c r="DU179" s="38">
        <f t="shared" si="320"/>
        <v>0.4</v>
      </c>
      <c r="DV179" s="13"/>
      <c r="DW179" s="83"/>
      <c r="DX179" s="2"/>
    </row>
    <row r="180" spans="1:128" x14ac:dyDescent="0.3">
      <c r="A180" s="99" t="str">
        <f>'Indicator Data'!A183</f>
        <v>Tuvalu</v>
      </c>
      <c r="B180" s="39" t="str">
        <f>'Indicator Data'!B183</f>
        <v>TUV</v>
      </c>
      <c r="C180" s="35">
        <f>ROUND(IF('Indicator Data'!C183=0,0.1,IF(LOG('Indicator Data'!C183)&gt;C$195,10,IF(LOG('Indicator Data'!C183)&lt;C$194,0,10-(C$195-LOG('Indicator Data'!C183))/(C$195-C$194)*10))),1)</f>
        <v>0.1</v>
      </c>
      <c r="D180" s="35">
        <f>ROUND(IF('Indicator Data'!D183=0,0.1,IF(LOG('Indicator Data'!D183)&gt;D$195,10,IF(LOG('Indicator Data'!D183)&lt;D$194,0,10-(D$195-LOG('Indicator Data'!D183))/(D$195-D$194)*10))),1)</f>
        <v>0.1</v>
      </c>
      <c r="E180" s="35">
        <f t="shared" si="281"/>
        <v>0.1</v>
      </c>
      <c r="F180" s="35">
        <f>IF('Indicator Data'!E183="No data",0.1,(ROUND(IF('Indicator Data'!E183=0,0,IF(LOG('Indicator Data'!E183)&gt;F$195,10,IF(LOG('Indicator Data'!E183)&lt;F$194,0,10-(F$195-LOG('Indicator Data'!E183))/(F$195-F$194)*10))),1)))</f>
        <v>0.1</v>
      </c>
      <c r="G180" s="35">
        <f>ROUND(IF('Indicator Data'!F183=0,0,IF(LOG('Indicator Data'!F183)&gt;G$195,10,IF(LOG('Indicator Data'!F183)&lt;G$194,0,10-(G$195-LOG('Indicator Data'!F183))/(G$195-G$194)*10))),1)</f>
        <v>3.8</v>
      </c>
      <c r="H180" s="35">
        <f>ROUND(IF('Indicator Data'!G183=0,0,IF(LOG('Indicator Data'!G183)&gt;H$195,10,IF(LOG('Indicator Data'!G183)&lt;H$194,0,10-(H$195-LOG('Indicator Data'!G183))/(H$195-H$194)*10))),1)</f>
        <v>0</v>
      </c>
      <c r="I180" s="35">
        <f>ROUND(IF('Indicator Data'!H183=0,0,IF(LOG('Indicator Data'!H183)&gt;I$195,10,IF(LOG('Indicator Data'!H183)&lt;I$194,0,10-(I$195-LOG('Indicator Data'!H183))/(I$195-I$194)*10))),1)</f>
        <v>0</v>
      </c>
      <c r="J180" s="35">
        <f t="shared" si="282"/>
        <v>0</v>
      </c>
      <c r="K180" s="35">
        <f>ROUND(IF('Indicator Data'!I183=0,0,IF(LOG('Indicator Data'!I183)&gt;K$195,10,IF(LOG('Indicator Data'!I183)&lt;K$194,0,10-(K$195-LOG('Indicator Data'!I183))/(K$195-K$194)*10))),1)</f>
        <v>0</v>
      </c>
      <c r="L180" s="35">
        <f t="shared" si="283"/>
        <v>0</v>
      </c>
      <c r="M180" s="35">
        <f>ROUND(IF('Indicator Data'!J183=0,0,IF(LOG('Indicator Data'!J183)&gt;M$195,10,IF(LOG('Indicator Data'!J183)&lt;M$194,0,10-(M$195-LOG('Indicator Data'!J183))/(M$195-M$194)*10))),1)</f>
        <v>0</v>
      </c>
      <c r="N180" s="36">
        <f>'Indicator Data'!C183/'Indicator Data'!$CC183</f>
        <v>0</v>
      </c>
      <c r="O180" s="36">
        <f>'Indicator Data'!D183/'Indicator Data'!$CC183</f>
        <v>0</v>
      </c>
      <c r="P180" s="36" t="str">
        <f>IF(F180=0.1,"x",'Indicator Data'!E183/'Indicator Data'!$CC183)</f>
        <v>x</v>
      </c>
      <c r="Q180" s="36">
        <f>'Indicator Data'!F183/'Indicator Data'!$CC183</f>
        <v>1.9786204114562324E-4</v>
      </c>
      <c r="R180" s="36">
        <f>'Indicator Data'!G183/'Indicator Data'!$CC183</f>
        <v>1.3176179911254537E-3</v>
      </c>
      <c r="S180" s="36">
        <f>'Indicator Data'!H183/'Indicator Data'!$CC183</f>
        <v>0</v>
      </c>
      <c r="T180" s="36">
        <f>'Indicator Data'!I183/'Indicator Data'!$CC183</f>
        <v>0</v>
      </c>
      <c r="U180" s="36">
        <f>'Indicator Data'!J183/'Indicator Data'!$CC183</f>
        <v>0</v>
      </c>
      <c r="V180" s="35">
        <f t="shared" si="284"/>
        <v>0</v>
      </c>
      <c r="W180" s="35">
        <f t="shared" si="285"/>
        <v>0</v>
      </c>
      <c r="X180" s="35">
        <f t="shared" si="286"/>
        <v>0</v>
      </c>
      <c r="Y180" s="35">
        <f t="shared" si="287"/>
        <v>0.1</v>
      </c>
      <c r="Z180" s="35">
        <f t="shared" si="288"/>
        <v>10</v>
      </c>
      <c r="AA180" s="35">
        <f t="shared" si="289"/>
        <v>0.7</v>
      </c>
      <c r="AB180" s="35">
        <f t="shared" si="290"/>
        <v>0</v>
      </c>
      <c r="AC180" s="35">
        <f t="shared" si="291"/>
        <v>0.4</v>
      </c>
      <c r="AD180" s="35">
        <f t="shared" si="292"/>
        <v>0</v>
      </c>
      <c r="AE180" s="35">
        <f t="shared" si="293"/>
        <v>0.2</v>
      </c>
      <c r="AF180" s="35">
        <f t="shared" si="294"/>
        <v>0</v>
      </c>
      <c r="AG180" s="35">
        <f>ROUND(IF('Indicator Data'!K183=0,0,IF('Indicator Data'!K183&gt;AG$195,10,IF('Indicator Data'!K183&lt;AG$194,0,10-(AG$195-'Indicator Data'!K183)/(AG$195-AG$194)*10))),1)</f>
        <v>1</v>
      </c>
      <c r="AH180" s="35">
        <f t="shared" si="295"/>
        <v>0.1</v>
      </c>
      <c r="AI180" s="35">
        <f t="shared" si="296"/>
        <v>0.1</v>
      </c>
      <c r="AJ180" s="35">
        <f t="shared" si="297"/>
        <v>0.4</v>
      </c>
      <c r="AK180" s="35">
        <f t="shared" si="298"/>
        <v>0</v>
      </c>
      <c r="AL180" s="35">
        <f t="shared" si="299"/>
        <v>0.2</v>
      </c>
      <c r="AM180" s="35">
        <f t="shared" si="300"/>
        <v>0</v>
      </c>
      <c r="AN180" s="35">
        <f t="shared" si="301"/>
        <v>0</v>
      </c>
      <c r="AO180" s="143">
        <f t="shared" si="302"/>
        <v>0.1</v>
      </c>
      <c r="AP180" s="143">
        <f t="shared" si="255"/>
        <v>0.1</v>
      </c>
      <c r="AQ180" s="143">
        <f t="shared" si="303"/>
        <v>8.3000000000000007</v>
      </c>
      <c r="AR180" s="143">
        <f t="shared" si="304"/>
        <v>0.1</v>
      </c>
      <c r="AS180" s="35">
        <f t="shared" si="305"/>
        <v>0.5</v>
      </c>
      <c r="AT180" s="35" t="str">
        <f>IF('Indicator Data'!L183="No data","x",IF('Indicator Data'!CD183&lt;1000,"x",ROUND((IF('Indicator Data'!L183&gt;AT$195,10,IF('Indicator Data'!L183&lt;AT$194,0,10-(AT$195-'Indicator Data'!L183)/(AT$195-AT$194)*10))),1)))</f>
        <v>x</v>
      </c>
      <c r="AU180" s="143">
        <f t="shared" si="306"/>
        <v>0.5</v>
      </c>
      <c r="AV180" s="35" t="str">
        <f>IF('Indicator Data'!M183="No data","x",ROUND(IF('Indicator Data'!M183=0,0,IF(LOG('Indicator Data'!M183)&gt;AV$195,10,IF(LOG('Indicator Data'!M183)&lt;AV$194,0,10-(AV$195-LOG('Indicator Data'!M183))/(AV$195-AV$194)*10))),1))</f>
        <v>x</v>
      </c>
      <c r="AW180" s="36" t="str">
        <f>IF(AV180="x","x",'Indicator Data'!M183/'Indicator Data'!$CC183)</f>
        <v>x</v>
      </c>
      <c r="AX180" s="35" t="str">
        <f t="shared" si="256"/>
        <v>x</v>
      </c>
      <c r="AY180" s="35" t="str">
        <f t="shared" si="257"/>
        <v>x</v>
      </c>
      <c r="AZ180" s="35" t="str">
        <f>IF('Indicator Data'!N183="No data","x",ROUND(IF('Indicator Data'!N183=0,0,IF(LOG('Indicator Data'!N183)&gt;AZ$195,10,IF(LOG('Indicator Data'!N183)&lt;AZ$194,0,10-(AZ$195-LOG('Indicator Data'!N183))/(AZ$195-AZ$194)*10))),1))</f>
        <v>x</v>
      </c>
      <c r="BA180" s="36" t="str">
        <f>IF(AZ180="x","x",'Indicator Data'!N183/'Indicator Data'!$CC183)</f>
        <v>x</v>
      </c>
      <c r="BB180" s="35" t="str">
        <f t="shared" si="258"/>
        <v>x</v>
      </c>
      <c r="BC180" s="35" t="str">
        <f t="shared" si="259"/>
        <v>x</v>
      </c>
      <c r="BD180" s="35" t="str">
        <f>IF('Indicator Data'!O183="No data","x",ROUND(IF('Indicator Data'!O183=0,0,IF(LOG('Indicator Data'!O183)&gt;BD$195,10,IF(LOG('Indicator Data'!O183)&lt;BD$194,0,10-(BD$195-LOG('Indicator Data'!O183))/(BD$195-BD$194)*10))),1))</f>
        <v>x</v>
      </c>
      <c r="BE180" s="36" t="str">
        <f>IF(BD180="x","x",'Indicator Data'!O183/'Indicator Data'!$CC183)</f>
        <v>x</v>
      </c>
      <c r="BF180" s="35" t="str">
        <f t="shared" si="260"/>
        <v>x</v>
      </c>
      <c r="BG180" s="35" t="str">
        <f t="shared" si="261"/>
        <v>x</v>
      </c>
      <c r="BH180" s="35" t="str">
        <f>IF('Indicator Data'!P183="No data","x",ROUND(IF('Indicator Data'!P183=0,0,IF(LOG('Indicator Data'!P183)&gt;BH$195,10,IF(LOG('Indicator Data'!P183)&lt;BH$194,0,10-(BH$195-LOG('Indicator Data'!P183))/(BH$195-BH$194)*10))),1))</f>
        <v>x</v>
      </c>
      <c r="BI180" s="36" t="str">
        <f>IF(BH180="x","x",'Indicator Data'!P183/'Indicator Data'!$CC183)</f>
        <v>x</v>
      </c>
      <c r="BJ180" s="35" t="str">
        <f t="shared" si="262"/>
        <v>x</v>
      </c>
      <c r="BK180" s="35" t="str">
        <f t="shared" si="263"/>
        <v>x</v>
      </c>
      <c r="BL180" s="35" t="str">
        <f t="shared" si="264"/>
        <v>x</v>
      </c>
      <c r="BM180" s="35">
        <f>ROUND(IF('Indicator Data'!Q183=0,0,IF(LOG('Indicator Data'!Q183)&gt;BM$195,10,IF(LOG('Indicator Data'!Q183)&lt;BM$194,0,10-(BM$195-LOG('Indicator Data'!Q183))/(BM$195-BM$194)*10))),1)</f>
        <v>0</v>
      </c>
      <c r="BN180" s="35">
        <f>ROUND(IF('Indicator Data'!R183=0,0,IF(LOG('Indicator Data'!R183)&gt;BN$195,10,IF(LOG('Indicator Data'!R183)&lt;BN$194,0,10-(BN$195-LOG('Indicator Data'!R183))/(BN$195-BN$194)*10))),1)</f>
        <v>0</v>
      </c>
      <c r="BO180" s="35">
        <f t="shared" si="265"/>
        <v>0</v>
      </c>
      <c r="BP180" s="36">
        <f>'Indicator Data'!Q183/'Indicator Data'!$CC183</f>
        <v>0</v>
      </c>
      <c r="BQ180" s="36">
        <f>'Indicator Data'!R183/'Indicator Data'!$CC183</f>
        <v>0</v>
      </c>
      <c r="BR180" s="35">
        <f t="shared" si="307"/>
        <v>0</v>
      </c>
      <c r="BS180" s="35">
        <f t="shared" si="308"/>
        <v>0</v>
      </c>
      <c r="BT180" s="35">
        <f t="shared" si="242"/>
        <v>0</v>
      </c>
      <c r="BU180" s="35">
        <f t="shared" si="266"/>
        <v>0</v>
      </c>
      <c r="BV180" s="35">
        <f>ROUND(IF('Indicator Data'!S183=0,0,IF(LOG('Indicator Data'!S183)&gt;BV$195,10,IF(LOG('Indicator Data'!S183)&lt;BV$194,0,10-(BV$195-LOG('Indicator Data'!S183))/(BV$195-BV$194)*10))),1)</f>
        <v>0</v>
      </c>
      <c r="BW180" s="35">
        <f>ROUND(IF('Indicator Data'!T183=0,0,IF(LOG('Indicator Data'!T183)&gt;BW$195,10,IF(LOG('Indicator Data'!T183)&lt;BW$194,0,10-(BW$195-LOG('Indicator Data'!T183))/(BW$195-BW$194)*10))),1)</f>
        <v>0</v>
      </c>
      <c r="BX180" s="35">
        <f t="shared" si="267"/>
        <v>0</v>
      </c>
      <c r="BY180" s="36">
        <f>'Indicator Data'!S183/'Indicator Data'!$CC183</f>
        <v>0</v>
      </c>
      <c r="BZ180" s="36">
        <f>'Indicator Data'!T183/'Indicator Data'!$CC183</f>
        <v>0</v>
      </c>
      <c r="CA180" s="35">
        <f t="shared" si="309"/>
        <v>0</v>
      </c>
      <c r="CB180" s="35">
        <f t="shared" si="310"/>
        <v>0</v>
      </c>
      <c r="CC180" s="35">
        <f t="shared" si="268"/>
        <v>0</v>
      </c>
      <c r="CD180" s="35">
        <f t="shared" si="269"/>
        <v>0</v>
      </c>
      <c r="CE180" s="35">
        <f t="shared" si="270"/>
        <v>0</v>
      </c>
      <c r="CF180" s="35">
        <f>ROUND(IF('Indicator Data'!U183=0,0,IF(LOG('Indicator Data'!U183)&gt;CF$195,10,IF(LOG('Indicator Data'!U183)&lt;CF$194,0,10-(CF$195-LOG('Indicator Data'!U183))/(CF$195-CF$194)*10))),1)</f>
        <v>0</v>
      </c>
      <c r="CG180" s="36">
        <f>'Indicator Data'!U183/'Indicator Data'!$CC183</f>
        <v>0</v>
      </c>
      <c r="CH180" s="35">
        <f t="shared" si="311"/>
        <v>0</v>
      </c>
      <c r="CI180" s="35">
        <f t="shared" si="271"/>
        <v>0</v>
      </c>
      <c r="CJ180" s="35">
        <f>ROUND(IF('Indicator Data'!V183=0,0,IF(LOG('Indicator Data'!V183)&gt;CJ$195,10,IF(LOG('Indicator Data'!V183)&lt;CJ$194,0,10-(CJ$195-LOG('Indicator Data'!V183))/(CJ$195-CJ$194)*10))),1)</f>
        <v>2.9</v>
      </c>
      <c r="CK180" s="36">
        <f>IF('Indicator Data'!V183/'Indicator Data'!$CC183&gt;1,1,'Indicator Data'!V183/'Indicator Data'!$CC183)</f>
        <v>0.10639459002924566</v>
      </c>
      <c r="CL180" s="35">
        <f t="shared" si="312"/>
        <v>1.1000000000000001</v>
      </c>
      <c r="CM180" s="35">
        <f t="shared" si="272"/>
        <v>2</v>
      </c>
      <c r="CN180" s="35">
        <f>ROUND(IF('Indicator Data'!W183=0,0,IF(LOG('Indicator Data'!W183)&gt;CN$195,10,IF(LOG('Indicator Data'!W183)&lt;CN$194,0,10-(CN$195-LOG('Indicator Data'!W183))/(CN$195-CN$194)*10))),1)</f>
        <v>3.9</v>
      </c>
      <c r="CO180" s="36">
        <f>'Indicator Data'!W183/'Indicator Data'!$CC183</f>
        <v>0.51933651962989102</v>
      </c>
      <c r="CP180" s="35">
        <f t="shared" si="313"/>
        <v>5.2</v>
      </c>
      <c r="CQ180" s="35">
        <f t="shared" si="273"/>
        <v>4.5999999999999996</v>
      </c>
      <c r="CR180" s="35">
        <f t="shared" si="314"/>
        <v>1.9</v>
      </c>
      <c r="CS180" s="35">
        <f>IF('Indicator Data'!BS183="No data","x",ROUND(IF('Indicator Data'!BS183&gt;CS$195,0,IF('Indicator Data'!BS183&lt;CS$194,10,(CS$195-'Indicator Data'!BS183)/(CS$195-CS$194)*10)),1))</f>
        <v>1.8</v>
      </c>
      <c r="CT180" s="35">
        <f>IF('Indicator Data'!BT183="No data","x",ROUND(IF('Indicator Data'!BT183&gt;CT$195,0,IF('Indicator Data'!BT183&lt;CT$194,10,(CT$195-'Indicator Data'!BT183)/(CT$195-CT$194)*10)),1))</f>
        <v>0.1</v>
      </c>
      <c r="CU180" s="35" t="str">
        <f>IF('Indicator Data'!AC183="No data","x",ROUND(IF('Indicator Data'!AC183&gt;CU$195,0,IF('Indicator Data'!AC183&lt;CU$194,10,(CU$195-'Indicator Data'!AC183)/(CU$195-CU$194)*10)),1))</f>
        <v>x</v>
      </c>
      <c r="CV180" s="35">
        <f t="shared" si="315"/>
        <v>1</v>
      </c>
      <c r="CW180" s="35">
        <f>IF('Indicator Data'!X183="No data","x",ROUND(IF(LOG('Indicator Data'!X183)&gt;CW$195,10,IF(LOG('Indicator Data'!X183)&lt;CW$194,0,10-(CW$195-LOG('Indicator Data'!X183))/(CW$195-CW$194)*10)),1))</f>
        <v>8.6</v>
      </c>
      <c r="CX180" s="35">
        <f>IF('Indicator Data'!Y183="No data","x",ROUND(IF('Indicator Data'!Y183&gt;CX$195,10,IF('Indicator Data'!Y183&lt;CX$194,0,10-(CX$195-'Indicator Data'!Y183)/(CX$195-CX$194)*10)),1))</f>
        <v>5</v>
      </c>
      <c r="CY180" s="35">
        <f>IF('Indicator Data'!Z183="No data","x",ROUND(IF('Indicator Data'!Z183&gt;CY$195,10,IF('Indicator Data'!Z183&lt;CY$194,0,10-(CY$195-'Indicator Data'!Z183)/(CY$195-CY$194)*10)),1))</f>
        <v>6.3</v>
      </c>
      <c r="CZ180" s="35" t="str">
        <f>IF('Indicator Data'!AA183="No data","x",ROUND(IF('Indicator Data'!AA183&gt;CZ$195,10,IF('Indicator Data'!AA183&lt;CZ$194,0,10-(CZ$195-'Indicator Data'!AA183)/(CZ$195-CZ$194)*10)),1))</f>
        <v>x</v>
      </c>
      <c r="DA180" s="35">
        <f t="shared" si="274"/>
        <v>6.6</v>
      </c>
      <c r="DB180" s="35">
        <f t="shared" si="275"/>
        <v>4.7</v>
      </c>
      <c r="DC180" s="35" t="str">
        <f>IF('Indicator Data'!AF183="No data","x",ROUND(IF('Indicator Data'!AF183&gt;DC$195,10,IF('Indicator Data'!AF183&lt;DC$194,0,10-(DC$195-'Indicator Data'!AF183)/(DC$195-DC$194)*10)),1))</f>
        <v>x</v>
      </c>
      <c r="DD180" s="35" t="str">
        <f>IF('Indicator Data'!AG183="No data","x",ROUND(IF('Indicator Data'!AG183&gt;DD$195,10,IF('Indicator Data'!AG183&lt;DD$194,0,10-(DD$195-'Indicator Data'!AG183)/(DD$195-DD$194)*10)),1))</f>
        <v>x</v>
      </c>
      <c r="DE180" s="35">
        <f t="shared" si="276"/>
        <v>6.6</v>
      </c>
      <c r="DF180" s="35">
        <f>IF('Indicator Data'!AB183="No data","x",ROUND(IF('Indicator Data'!AB183&gt;DF$195,10,IF('Indicator Data'!AB183&lt;DF$194,0,10-(DF$195-'Indicator Data'!AB183)/(DF$195-DF$194)*10)),1))</f>
        <v>2.2999999999999998</v>
      </c>
      <c r="DG180" s="35">
        <f t="shared" si="277"/>
        <v>1.4</v>
      </c>
      <c r="DH180" s="144" t="str">
        <f>IF('Indicator Data'!AD183="No data","x",'Indicator Data'!AD183/'Indicator Data'!$CB183)</f>
        <v>x</v>
      </c>
      <c r="DI180" s="35" t="str">
        <f t="shared" si="278"/>
        <v>x</v>
      </c>
      <c r="DJ180" s="35">
        <f>IF('Indicator Data'!AE183="No data","x",ROUND(IF('Indicator Data'!AE183&gt;DJ$195,0,IF('Indicator Data'!AE183&lt;DJ$194,10,(DJ$195-'Indicator Data'!AE183)/(DJ$195-DJ$194)*10)),1))</f>
        <v>8</v>
      </c>
      <c r="DK180" s="35">
        <f t="shared" si="279"/>
        <v>8</v>
      </c>
      <c r="DL180" s="35">
        <f t="shared" si="280"/>
        <v>5.3</v>
      </c>
      <c r="DM180" s="37">
        <f t="shared" si="316"/>
        <v>4.0999999999999996</v>
      </c>
      <c r="DN180" s="38">
        <f t="shared" si="317"/>
        <v>3</v>
      </c>
      <c r="DO180" s="35">
        <f>ROUND(IF('Indicator Data'!AH183=0,0,IF('Indicator Data'!AH183&gt;DO$195,10,IF('Indicator Data'!AH183&lt;DO$194,0,10-(DO$195-'Indicator Data'!AH183)/(DO$195-DO$194)*10))),1)</f>
        <v>0</v>
      </c>
      <c r="DP180" s="35">
        <f>ROUND(IF('Indicator Data'!AI183=0,0,IF(LOG('Indicator Data'!AI183)&gt;LOG(DP$195),10,IF(LOG('Indicator Data'!AI183)&lt;LOG(DP$194),0,10-(LOG(DP$195)-LOG('Indicator Data'!AI183))/(LOG(DP$195)-LOG(DP$194))*10))),1)</f>
        <v>0</v>
      </c>
      <c r="DQ180" s="37">
        <f t="shared" si="318"/>
        <v>0</v>
      </c>
      <c r="DR180" s="35">
        <f>'Indicator Data'!AJ183</f>
        <v>0</v>
      </c>
      <c r="DS180" s="35">
        <f>'Indicator Data'!AK183</f>
        <v>0</v>
      </c>
      <c r="DT180" s="37">
        <f t="shared" si="319"/>
        <v>0</v>
      </c>
      <c r="DU180" s="38">
        <f t="shared" si="320"/>
        <v>0</v>
      </c>
      <c r="DV180" s="13"/>
      <c r="DW180" s="83"/>
      <c r="DX180" s="2"/>
    </row>
    <row r="181" spans="1:128" x14ac:dyDescent="0.3">
      <c r="A181" s="99" t="str">
        <f>'Indicator Data'!A184</f>
        <v>Uganda</v>
      </c>
      <c r="B181" s="39" t="str">
        <f>'Indicator Data'!B184</f>
        <v>UGA</v>
      </c>
      <c r="C181" s="35">
        <f>ROUND(IF('Indicator Data'!C184=0,0.1,IF(LOG('Indicator Data'!C184)&gt;C$195,10,IF(LOG('Indicator Data'!C184)&lt;C$194,0,10-(C$195-LOG('Indicator Data'!C184))/(C$195-C$194)*10))),1)</f>
        <v>8.5</v>
      </c>
      <c r="D181" s="35">
        <f>ROUND(IF('Indicator Data'!D184=0,0.1,IF(LOG('Indicator Data'!D184)&gt;D$195,10,IF(LOG('Indicator Data'!D184)&lt;D$194,0,10-(D$195-LOG('Indicator Data'!D184))/(D$195-D$194)*10))),1)</f>
        <v>0.1</v>
      </c>
      <c r="E181" s="35">
        <f t="shared" si="281"/>
        <v>5.7</v>
      </c>
      <c r="F181" s="35">
        <f>IF('Indicator Data'!E184="No data",0.1,(ROUND(IF('Indicator Data'!E184=0,0,IF(LOG('Indicator Data'!E184)&gt;F$195,10,IF(LOG('Indicator Data'!E184)&lt;F$194,0,10-(F$195-LOG('Indicator Data'!E184))/(F$195-F$194)*10))),1)))</f>
        <v>7.4</v>
      </c>
      <c r="G181" s="35">
        <f>ROUND(IF('Indicator Data'!F184=0,0,IF(LOG('Indicator Data'!F184)&gt;G$195,10,IF(LOG('Indicator Data'!F184)&lt;G$194,0,10-(G$195-LOG('Indicator Data'!F184))/(G$195-G$194)*10))),1)</f>
        <v>0</v>
      </c>
      <c r="H181" s="35">
        <f>ROUND(IF('Indicator Data'!G184=0,0,IF(LOG('Indicator Data'!G184)&gt;H$195,10,IF(LOG('Indicator Data'!G184)&lt;H$194,0,10-(H$195-LOG('Indicator Data'!G184))/(H$195-H$194)*10))),1)</f>
        <v>0</v>
      </c>
      <c r="I181" s="35">
        <f>ROUND(IF('Indicator Data'!H184=0,0,IF(LOG('Indicator Data'!H184)&gt;I$195,10,IF(LOG('Indicator Data'!H184)&lt;I$194,0,10-(I$195-LOG('Indicator Data'!H184))/(I$195-I$194)*10))),1)</f>
        <v>0</v>
      </c>
      <c r="J181" s="35">
        <f t="shared" si="282"/>
        <v>0</v>
      </c>
      <c r="K181" s="35">
        <f>ROUND(IF('Indicator Data'!I184=0,0,IF(LOG('Indicator Data'!I184)&gt;K$195,10,IF(LOG('Indicator Data'!I184)&lt;K$194,0,10-(K$195-LOG('Indicator Data'!I184))/(K$195-K$194)*10))),1)</f>
        <v>0</v>
      </c>
      <c r="L181" s="35">
        <f t="shared" si="283"/>
        <v>0</v>
      </c>
      <c r="M181" s="35">
        <f>ROUND(IF('Indicator Data'!J184=0,0,IF(LOG('Indicator Data'!J184)&gt;M$195,10,IF(LOG('Indicator Data'!J184)&lt;M$194,0,10-(M$195-LOG('Indicator Data'!J184))/(M$195-M$194)*10))),1)</f>
        <v>10</v>
      </c>
      <c r="N181" s="36">
        <f>'Indicator Data'!C184/'Indicator Data'!$CC184</f>
        <v>6.2908975673957692E-4</v>
      </c>
      <c r="O181" s="36">
        <f>'Indicator Data'!D184/'Indicator Data'!$CC184</f>
        <v>0</v>
      </c>
      <c r="P181" s="36">
        <f>IF(F181=0.1,"x",'Indicator Data'!E184/'Indicator Data'!$CC184)</f>
        <v>2.239355079606581E-3</v>
      </c>
      <c r="Q181" s="36">
        <f>'Indicator Data'!F184/'Indicator Data'!$CC184</f>
        <v>0</v>
      </c>
      <c r="R181" s="36">
        <f>'Indicator Data'!G184/'Indicator Data'!$CC184</f>
        <v>0</v>
      </c>
      <c r="S181" s="36">
        <f>'Indicator Data'!H184/'Indicator Data'!$CC184</f>
        <v>0</v>
      </c>
      <c r="T181" s="36">
        <f>'Indicator Data'!I184/'Indicator Data'!$CC184</f>
        <v>0</v>
      </c>
      <c r="U181" s="36">
        <f>'Indicator Data'!J184/'Indicator Data'!$CC184</f>
        <v>3.24583460968738E-3</v>
      </c>
      <c r="V181" s="35">
        <f t="shared" si="284"/>
        <v>3.1</v>
      </c>
      <c r="W181" s="35">
        <f t="shared" si="285"/>
        <v>0</v>
      </c>
      <c r="X181" s="35">
        <f t="shared" si="286"/>
        <v>1.7</v>
      </c>
      <c r="Y181" s="35">
        <f t="shared" si="287"/>
        <v>1.5</v>
      </c>
      <c r="Z181" s="35">
        <f t="shared" si="288"/>
        <v>0</v>
      </c>
      <c r="AA181" s="35">
        <f t="shared" si="289"/>
        <v>0</v>
      </c>
      <c r="AB181" s="35">
        <f t="shared" si="290"/>
        <v>0</v>
      </c>
      <c r="AC181" s="35">
        <f t="shared" si="291"/>
        <v>0</v>
      </c>
      <c r="AD181" s="35">
        <f t="shared" si="292"/>
        <v>0</v>
      </c>
      <c r="AE181" s="35">
        <f t="shared" si="293"/>
        <v>0</v>
      </c>
      <c r="AF181" s="35">
        <f t="shared" si="294"/>
        <v>1.1000000000000001</v>
      </c>
      <c r="AG181" s="35">
        <f>ROUND(IF('Indicator Data'!K184=0,0,IF('Indicator Data'!K184&gt;AG$195,10,IF('Indicator Data'!K184&lt;AG$194,0,10-(AG$195-'Indicator Data'!K184)/(AG$195-AG$194)*10))),1)</f>
        <v>6.7</v>
      </c>
      <c r="AH181" s="35">
        <f t="shared" si="295"/>
        <v>5.8</v>
      </c>
      <c r="AI181" s="35">
        <f t="shared" si="296"/>
        <v>0.1</v>
      </c>
      <c r="AJ181" s="35">
        <f t="shared" si="297"/>
        <v>0</v>
      </c>
      <c r="AK181" s="35">
        <f t="shared" si="298"/>
        <v>0</v>
      </c>
      <c r="AL181" s="35">
        <f t="shared" si="299"/>
        <v>0</v>
      </c>
      <c r="AM181" s="35">
        <f t="shared" si="300"/>
        <v>0</v>
      </c>
      <c r="AN181" s="35">
        <f t="shared" si="301"/>
        <v>7.8</v>
      </c>
      <c r="AO181" s="143">
        <f t="shared" si="302"/>
        <v>4</v>
      </c>
      <c r="AP181" s="143">
        <f t="shared" si="255"/>
        <v>5.0999999999999996</v>
      </c>
      <c r="AQ181" s="143">
        <f t="shared" si="303"/>
        <v>0</v>
      </c>
      <c r="AR181" s="143">
        <f t="shared" si="304"/>
        <v>0</v>
      </c>
      <c r="AS181" s="35">
        <f t="shared" si="305"/>
        <v>7.3</v>
      </c>
      <c r="AT181" s="35">
        <f>IF('Indicator Data'!L184="No data","x",IF('Indicator Data'!CD184&lt;1000,"x",ROUND((IF('Indicator Data'!L184&gt;AT$195,10,IF('Indicator Data'!L184&lt;AT$194,0,10-(AT$195-'Indicator Data'!L184)/(AT$195-AT$194)*10))),1)))</f>
        <v>4.5999999999999996</v>
      </c>
      <c r="AU181" s="143">
        <f t="shared" si="306"/>
        <v>6</v>
      </c>
      <c r="AV181" s="35">
        <f>IF('Indicator Data'!M184="No data","x",ROUND(IF('Indicator Data'!M184=0,0,IF(LOG('Indicator Data'!M184)&gt;AV$195,10,IF(LOG('Indicator Data'!M184)&lt;AV$194,0,10-(AV$195-LOG('Indicator Data'!M184))/(AV$195-AV$194)*10))),1))</f>
        <v>8.5</v>
      </c>
      <c r="AW181" s="36">
        <f>IF(AV181="x","x",'Indicator Data'!M184/'Indicator Data'!$CC184)</f>
        <v>0.21839217579673276</v>
      </c>
      <c r="AX181" s="35">
        <f t="shared" si="256"/>
        <v>2.4</v>
      </c>
      <c r="AY181" s="35">
        <f t="shared" si="257"/>
        <v>6.3</v>
      </c>
      <c r="AZ181" s="35">
        <f>IF('Indicator Data'!N184="No data","x",ROUND(IF('Indicator Data'!N184=0,0,IF(LOG('Indicator Data'!N184)&gt;AZ$195,10,IF(LOG('Indicator Data'!N184)&lt;AZ$194,0,10-(AZ$195-LOG('Indicator Data'!N184))/(AZ$195-AZ$194)*10))),1))</f>
        <v>9.3000000000000007</v>
      </c>
      <c r="BA181" s="36">
        <f>IF(AZ181="x","x",'Indicator Data'!N184/'Indicator Data'!$CC184)</f>
        <v>9.6448991804077427E-2</v>
      </c>
      <c r="BB181" s="35">
        <f t="shared" si="258"/>
        <v>10</v>
      </c>
      <c r="BC181" s="35">
        <f t="shared" si="259"/>
        <v>9.6999999999999993</v>
      </c>
      <c r="BD181" s="35">
        <f>IF('Indicator Data'!O184="No data","x",ROUND(IF('Indicator Data'!O184=0,0,IF(LOG('Indicator Data'!O184)&gt;BD$195,10,IF(LOG('Indicator Data'!O184)&lt;BD$194,0,10-(BD$195-LOG('Indicator Data'!O184))/(BD$195-BD$194)*10))),1))</f>
        <v>0</v>
      </c>
      <c r="BE181" s="36">
        <f>IF(BD181="x","x",'Indicator Data'!O184/'Indicator Data'!$CC184)</f>
        <v>0</v>
      </c>
      <c r="BF181" s="35">
        <f t="shared" si="260"/>
        <v>0</v>
      </c>
      <c r="BG181" s="35">
        <f t="shared" si="261"/>
        <v>0</v>
      </c>
      <c r="BH181" s="35">
        <f>IF('Indicator Data'!P184="No data","x",ROUND(IF('Indicator Data'!P184=0,0,IF(LOG('Indicator Data'!P184)&gt;BH$195,10,IF(LOG('Indicator Data'!P184)&lt;BH$194,0,10-(BH$195-LOG('Indicator Data'!P184))/(BH$195-BH$194)*10))),1))</f>
        <v>10</v>
      </c>
      <c r="BI181" s="36">
        <f>IF(BH181="x","x",'Indicator Data'!P184/'Indicator Data'!$CC184)</f>
        <v>0.57939492721865227</v>
      </c>
      <c r="BJ181" s="35">
        <f t="shared" si="262"/>
        <v>10</v>
      </c>
      <c r="BK181" s="35">
        <f t="shared" si="263"/>
        <v>10</v>
      </c>
      <c r="BL181" s="35">
        <f t="shared" si="264"/>
        <v>8.1</v>
      </c>
      <c r="BM181" s="35">
        <f>ROUND(IF('Indicator Data'!Q184=0,0,IF(LOG('Indicator Data'!Q184)&gt;BM$195,10,IF(LOG('Indicator Data'!Q184)&lt;BM$194,0,10-(BM$195-LOG('Indicator Data'!Q184))/(BM$195-BM$194)*10))),1)</f>
        <v>9.4</v>
      </c>
      <c r="BN181" s="35">
        <f>ROUND(IF('Indicator Data'!R184=0,0,IF(LOG('Indicator Data'!R184)&gt;BN$195,10,IF(LOG('Indicator Data'!R184)&lt;BN$194,0,10-(BN$195-LOG('Indicator Data'!R184))/(BN$195-BN$194)*10))),1)</f>
        <v>8.8000000000000007</v>
      </c>
      <c r="BO181" s="35">
        <f t="shared" si="265"/>
        <v>9.0000000000000018</v>
      </c>
      <c r="BP181" s="36">
        <f>'Indicator Data'!Q184/'Indicator Data'!$CC184</f>
        <v>0.94334302788001445</v>
      </c>
      <c r="BQ181" s="36">
        <f>'Indicator Data'!R184/'Indicator Data'!$CC184</f>
        <v>4.6476179116908434E-2</v>
      </c>
      <c r="BR181" s="35">
        <f t="shared" si="307"/>
        <v>9.4</v>
      </c>
      <c r="BS181" s="35">
        <f t="shared" si="308"/>
        <v>0.6</v>
      </c>
      <c r="BT181" s="35">
        <f t="shared" si="242"/>
        <v>3.5333333333333332</v>
      </c>
      <c r="BU181" s="35">
        <f t="shared" si="266"/>
        <v>7.1</v>
      </c>
      <c r="BV181" s="35">
        <f>ROUND(IF('Indicator Data'!S184=0,0,IF(LOG('Indicator Data'!S184)&gt;BV$195,10,IF(LOG('Indicator Data'!S184)&lt;BV$194,0,10-(BV$195-LOG('Indicator Data'!S184))/(BV$195-BV$194)*10))),1)</f>
        <v>4.8</v>
      </c>
      <c r="BW181" s="35">
        <f>ROUND(IF('Indicator Data'!T184=0,0,IF(LOG('Indicator Data'!T184)&gt;BW$195,10,IF(LOG('Indicator Data'!T184)&lt;BW$194,0,10-(BW$195-LOG('Indicator Data'!T184))/(BW$195-BW$194)*10))),1)</f>
        <v>9.4</v>
      </c>
      <c r="BX181" s="35">
        <f t="shared" si="267"/>
        <v>7.8666666666666671</v>
      </c>
      <c r="BY181" s="36">
        <f>'Indicator Data'!S184/'Indicator Data'!$CC184</f>
        <v>6.0445506641053381E-4</v>
      </c>
      <c r="BZ181" s="36">
        <f>'Indicator Data'!T184/'Indicator Data'!$CC184</f>
        <v>0.96938261617659816</v>
      </c>
      <c r="CA181" s="35">
        <f t="shared" si="309"/>
        <v>0</v>
      </c>
      <c r="CB181" s="35">
        <f t="shared" si="310"/>
        <v>9.6999999999999993</v>
      </c>
      <c r="CC181" s="35">
        <f t="shared" si="268"/>
        <v>6.4666666666666659</v>
      </c>
      <c r="CD181" s="35">
        <f t="shared" si="269"/>
        <v>7.2</v>
      </c>
      <c r="CE181" s="35">
        <f t="shared" si="270"/>
        <v>7.2</v>
      </c>
      <c r="CF181" s="35">
        <f>ROUND(IF('Indicator Data'!U184=0,0,IF(LOG('Indicator Data'!U184)&gt;CF$195,10,IF(LOG('Indicator Data'!U184)&lt;CF$194,0,10-(CF$195-LOG('Indicator Data'!U184))/(CF$195-CF$194)*10))),1)</f>
        <v>9.3000000000000007</v>
      </c>
      <c r="CG181" s="36">
        <f>'Indicator Data'!U184/'Indicator Data'!$CC184</f>
        <v>0.8449738566865298</v>
      </c>
      <c r="CH181" s="35">
        <f t="shared" si="311"/>
        <v>9.4</v>
      </c>
      <c r="CI181" s="35">
        <f t="shared" si="271"/>
        <v>9.4</v>
      </c>
      <c r="CJ181" s="35">
        <f>ROUND(IF('Indicator Data'!V184=0,0,IF(LOG('Indicator Data'!V184)&gt;CJ$195,10,IF(LOG('Indicator Data'!V184)&lt;CJ$194,0,10-(CJ$195-LOG('Indicator Data'!V184))/(CJ$195-CJ$194)*10))),1)</f>
        <v>9.3000000000000007</v>
      </c>
      <c r="CK181" s="36">
        <f>IF('Indicator Data'!V184/'Indicator Data'!$CC184&gt;1,1,'Indicator Data'!V184/'Indicator Data'!$CC184)</f>
        <v>0.81211989268848317</v>
      </c>
      <c r="CL181" s="35">
        <f t="shared" si="312"/>
        <v>8.1</v>
      </c>
      <c r="CM181" s="35">
        <f t="shared" si="272"/>
        <v>8.8000000000000007</v>
      </c>
      <c r="CN181" s="35">
        <f>ROUND(IF('Indicator Data'!W184=0,0,IF(LOG('Indicator Data'!W184)&gt;CN$195,10,IF(LOG('Indicator Data'!W184)&lt;CN$194,0,10-(CN$195-LOG('Indicator Data'!W184))/(CN$195-CN$194)*10))),1)</f>
        <v>9.1</v>
      </c>
      <c r="CO181" s="36">
        <f>'Indicator Data'!W184/'Indicator Data'!$CC184</f>
        <v>0.59087548839609405</v>
      </c>
      <c r="CP181" s="35">
        <f t="shared" si="313"/>
        <v>5.9</v>
      </c>
      <c r="CQ181" s="35">
        <f t="shared" si="273"/>
        <v>7.9</v>
      </c>
      <c r="CR181" s="35">
        <f t="shared" si="314"/>
        <v>8.5</v>
      </c>
      <c r="CS181" s="35">
        <f>IF('Indicator Data'!BS184="No data","x",ROUND(IF('Indicator Data'!BS184&gt;CS$195,0,IF('Indicator Data'!BS184&lt;CS$194,10,(CS$195-'Indicator Data'!BS184)/(CS$195-CS$194)*10)),1))</f>
        <v>9.1</v>
      </c>
      <c r="CT181" s="35">
        <f>IF('Indicator Data'!BT184="No data","x",ROUND(IF('Indicator Data'!BT184&gt;CT$195,0,IF('Indicator Data'!BT184&lt;CT$194,10,(CT$195-'Indicator Data'!BT184)/(CT$195-CT$194)*10)),1))</f>
        <v>8.5</v>
      </c>
      <c r="CU181" s="35">
        <f>IF('Indicator Data'!AC184="No data","x",ROUND(IF('Indicator Data'!AC184&gt;CU$195,0,IF('Indicator Data'!AC184&lt;CU$194,10,(CU$195-'Indicator Data'!AC184)/(CU$195-CU$194)*10)),1))</f>
        <v>7.9</v>
      </c>
      <c r="CV181" s="35">
        <f t="shared" si="315"/>
        <v>8.5</v>
      </c>
      <c r="CW181" s="35">
        <f>IF('Indicator Data'!X184="No data","x",ROUND(IF(LOG('Indicator Data'!X184)&gt;CW$195,10,IF(LOG('Indicator Data'!X184)&lt;CW$194,0,10-(CW$195-LOG('Indicator Data'!X184))/(CW$195-CW$194)*10)),1))</f>
        <v>7.8</v>
      </c>
      <c r="CX181" s="35">
        <f>IF('Indicator Data'!Y184="No data","x",ROUND(IF('Indicator Data'!Y184&gt;CX$195,10,IF('Indicator Data'!Y184&lt;CX$194,0,10-(CX$195-'Indicator Data'!Y184)/(CX$195-CX$194)*10)),1))</f>
        <v>10</v>
      </c>
      <c r="CY181" s="35">
        <f>IF('Indicator Data'!Z184="No data","x",ROUND(IF('Indicator Data'!Z184&gt;CY$195,10,IF('Indicator Data'!Z184&lt;CY$194,0,10-(CY$195-'Indicator Data'!Z184)/(CY$195-CY$194)*10)),1))</f>
        <v>2.4</v>
      </c>
      <c r="CZ181" s="35">
        <f>IF('Indicator Data'!AA184="No data","x",ROUND(IF('Indicator Data'!AA184&gt;CZ$195,10,IF('Indicator Data'!AA184&lt;CZ$194,0,10-(CZ$195-'Indicator Data'!AA184)/(CZ$195-CZ$194)*10)),1))</f>
        <v>6.3</v>
      </c>
      <c r="DA181" s="35">
        <f t="shared" si="274"/>
        <v>6.6</v>
      </c>
      <c r="DB181" s="35">
        <f t="shared" si="275"/>
        <v>7.2</v>
      </c>
      <c r="DC181" s="35">
        <f>IF('Indicator Data'!AF184="No data","x",ROUND(IF('Indicator Data'!AF184&gt;DC$195,10,IF('Indicator Data'!AF184&lt;DC$194,0,10-(DC$195-'Indicator Data'!AF184)/(DC$195-DC$194)*10)),1))</f>
        <v>5.4</v>
      </c>
      <c r="DD181" s="35">
        <f>IF('Indicator Data'!AG184="No data","x",ROUND(IF('Indicator Data'!AG184&gt;DD$195,10,IF('Indicator Data'!AG184&lt;DD$194,0,10-(DD$195-'Indicator Data'!AG184)/(DD$195-DD$194)*10)),1))</f>
        <v>8</v>
      </c>
      <c r="DE181" s="35">
        <f t="shared" si="276"/>
        <v>6.7</v>
      </c>
      <c r="DF181" s="35">
        <f>IF('Indicator Data'!AB184="No data","x",ROUND(IF('Indicator Data'!AB184&gt;DF$195,10,IF('Indicator Data'!AB184&lt;DF$194,0,10-(DF$195-'Indicator Data'!AB184)/(DF$195-DF$194)*10)),1))</f>
        <v>1.9</v>
      </c>
      <c r="DG181" s="35">
        <f t="shared" si="277"/>
        <v>6.9</v>
      </c>
      <c r="DH181" s="144">
        <f>IF('Indicator Data'!AD184="No data","x",'Indicator Data'!AD184/'Indicator Data'!$CB184)</f>
        <v>1.8670339520342798E-5</v>
      </c>
      <c r="DI181" s="35">
        <f t="shared" si="278"/>
        <v>9.8000000000000007</v>
      </c>
      <c r="DJ181" s="35">
        <f>IF('Indicator Data'!AE184="No data","x",ROUND(IF('Indicator Data'!AE184&gt;DJ$195,0,IF('Indicator Data'!AE184&lt;DJ$194,10,(DJ$195-'Indicator Data'!AE184)/(DJ$195-DJ$194)*10)),1))</f>
        <v>6</v>
      </c>
      <c r="DK181" s="35">
        <f t="shared" si="279"/>
        <v>7.9</v>
      </c>
      <c r="DL181" s="35">
        <f t="shared" si="280"/>
        <v>7.2</v>
      </c>
      <c r="DM181" s="37">
        <f t="shared" si="316"/>
        <v>7.8</v>
      </c>
      <c r="DN181" s="38">
        <f t="shared" si="317"/>
        <v>4.4000000000000004</v>
      </c>
      <c r="DO181" s="35">
        <f>ROUND(IF('Indicator Data'!AH184=0,0,IF('Indicator Data'!AH184&gt;DO$195,10,IF('Indicator Data'!AH184&lt;DO$194,0,10-(DO$195-'Indicator Data'!AH184)/(DO$195-DO$194)*10))),1)</f>
        <v>9.4</v>
      </c>
      <c r="DP181" s="35">
        <f>ROUND(IF('Indicator Data'!AI184=0,0,IF(LOG('Indicator Data'!AI184)&gt;LOG(DP$195),10,IF(LOG('Indicator Data'!AI184)&lt;LOG(DP$194),0,10-(LOG(DP$195)-LOG('Indicator Data'!AI184))/(LOG(DP$195)-LOG(DP$194))*10))),1)</f>
        <v>7.8</v>
      </c>
      <c r="DQ181" s="37">
        <f t="shared" si="318"/>
        <v>8.6999999999999993</v>
      </c>
      <c r="DR181" s="35">
        <f>'Indicator Data'!AJ184</f>
        <v>0</v>
      </c>
      <c r="DS181" s="35">
        <f>'Indicator Data'!AK184</f>
        <v>0</v>
      </c>
      <c r="DT181" s="37">
        <f t="shared" si="319"/>
        <v>0</v>
      </c>
      <c r="DU181" s="38">
        <f t="shared" si="320"/>
        <v>6.1</v>
      </c>
      <c r="DV181" s="13"/>
      <c r="DW181" s="83"/>
      <c r="DX181" s="2"/>
    </row>
    <row r="182" spans="1:128" x14ac:dyDescent="0.3">
      <c r="A182" s="99" t="str">
        <f>'Indicator Data'!A185</f>
        <v>Ukraine</v>
      </c>
      <c r="B182" s="39" t="str">
        <f>'Indicator Data'!B185</f>
        <v>UKR</v>
      </c>
      <c r="C182" s="35">
        <f>ROUND(IF('Indicator Data'!C185=0,0.1,IF(LOG('Indicator Data'!C185)&gt;C$195,10,IF(LOG('Indicator Data'!C185)&lt;C$194,0,10-(C$195-LOG('Indicator Data'!C185))/(C$195-C$194)*10))),1)</f>
        <v>6.9</v>
      </c>
      <c r="D182" s="35">
        <f>ROUND(IF('Indicator Data'!D185=0,0.1,IF(LOG('Indicator Data'!D185)&gt;D$195,10,IF(LOG('Indicator Data'!D185)&lt;D$194,0,10-(D$195-LOG('Indicator Data'!D185))/(D$195-D$194)*10))),1)</f>
        <v>0.1</v>
      </c>
      <c r="E182" s="35">
        <f t="shared" si="281"/>
        <v>4.3</v>
      </c>
      <c r="F182" s="35">
        <f>IF('Indicator Data'!E185="No data",0.1,(ROUND(IF('Indicator Data'!E185=0,0,IF(LOG('Indicator Data'!E185)&gt;F$195,10,IF(LOG('Indicator Data'!E185)&lt;F$194,0,10-(F$195-LOG('Indicator Data'!E185))/(F$195-F$194)*10))),1)))</f>
        <v>8.6999999999999993</v>
      </c>
      <c r="G182" s="35">
        <f>ROUND(IF('Indicator Data'!F185=0,0,IF(LOG('Indicator Data'!F185)&gt;G$195,10,IF(LOG('Indicator Data'!F185)&lt;G$194,0,10-(G$195-LOG('Indicator Data'!F185))/(G$195-G$194)*10))),1)</f>
        <v>0</v>
      </c>
      <c r="H182" s="35">
        <f>ROUND(IF('Indicator Data'!G185=0,0,IF(LOG('Indicator Data'!G185)&gt;H$195,10,IF(LOG('Indicator Data'!G185)&lt;H$194,0,10-(H$195-LOG('Indicator Data'!G185))/(H$195-H$194)*10))),1)</f>
        <v>0</v>
      </c>
      <c r="I182" s="35">
        <f>ROUND(IF('Indicator Data'!H185=0,0,IF(LOG('Indicator Data'!H185)&gt;I$195,10,IF(LOG('Indicator Data'!H185)&lt;I$194,0,10-(I$195-LOG('Indicator Data'!H185))/(I$195-I$194)*10))),1)</f>
        <v>0</v>
      </c>
      <c r="J182" s="35">
        <f t="shared" si="282"/>
        <v>0</v>
      </c>
      <c r="K182" s="35">
        <f>ROUND(IF('Indicator Data'!I185=0,0,IF(LOG('Indicator Data'!I185)&gt;K$195,10,IF(LOG('Indicator Data'!I185)&lt;K$194,0,10-(K$195-LOG('Indicator Data'!I185))/(K$195-K$194)*10))),1)</f>
        <v>0</v>
      </c>
      <c r="L182" s="35">
        <f t="shared" si="283"/>
        <v>0</v>
      </c>
      <c r="M182" s="35">
        <f>ROUND(IF('Indicator Data'!J185=0,0,IF(LOG('Indicator Data'!J185)&gt;M$195,10,IF(LOG('Indicator Data'!J185)&lt;M$194,0,10-(M$195-LOG('Indicator Data'!J185))/(M$195-M$194)*10))),1)</f>
        <v>0</v>
      </c>
      <c r="N182" s="36">
        <f>'Indicator Data'!C185/'Indicator Data'!$CC185</f>
        <v>1.2423355932549151E-4</v>
      </c>
      <c r="O182" s="36">
        <f>'Indicator Data'!D185/'Indicator Data'!$CC185</f>
        <v>0</v>
      </c>
      <c r="P182" s="36">
        <f>IF(F182=0.1,"x",'Indicator Data'!E185/'Indicator Data'!$CC185)</f>
        <v>6.8732669723289876E-3</v>
      </c>
      <c r="Q182" s="36">
        <f>'Indicator Data'!F185/'Indicator Data'!$CC185</f>
        <v>0</v>
      </c>
      <c r="R182" s="36">
        <f>'Indicator Data'!G185/'Indicator Data'!$CC185</f>
        <v>0</v>
      </c>
      <c r="S182" s="36">
        <f>'Indicator Data'!H185/'Indicator Data'!$CC185</f>
        <v>0</v>
      </c>
      <c r="T182" s="36">
        <f>'Indicator Data'!I185/'Indicator Data'!$CC185</f>
        <v>0</v>
      </c>
      <c r="U182" s="36">
        <f>'Indicator Data'!J185/'Indicator Data'!$CC185</f>
        <v>0</v>
      </c>
      <c r="V182" s="35">
        <f t="shared" si="284"/>
        <v>0.6</v>
      </c>
      <c r="W182" s="35">
        <f t="shared" si="285"/>
        <v>0</v>
      </c>
      <c r="X182" s="35">
        <f t="shared" si="286"/>
        <v>0.3</v>
      </c>
      <c r="Y182" s="35">
        <f t="shared" si="287"/>
        <v>4.5999999999999996</v>
      </c>
      <c r="Z182" s="35">
        <f t="shared" si="288"/>
        <v>0</v>
      </c>
      <c r="AA182" s="35">
        <f t="shared" si="289"/>
        <v>0</v>
      </c>
      <c r="AB182" s="35">
        <f t="shared" si="290"/>
        <v>0</v>
      </c>
      <c r="AC182" s="35">
        <f t="shared" si="291"/>
        <v>0</v>
      </c>
      <c r="AD182" s="35">
        <f t="shared" si="292"/>
        <v>0</v>
      </c>
      <c r="AE182" s="35">
        <f t="shared" si="293"/>
        <v>0</v>
      </c>
      <c r="AF182" s="35">
        <f t="shared" si="294"/>
        <v>0</v>
      </c>
      <c r="AG182" s="35">
        <f>ROUND(IF('Indicator Data'!K185=0,0,IF('Indicator Data'!K185&gt;AG$195,10,IF('Indicator Data'!K185&lt;AG$194,0,10-(AG$195-'Indicator Data'!K185)/(AG$195-AG$194)*10))),1)</f>
        <v>1</v>
      </c>
      <c r="AH182" s="35">
        <f t="shared" si="295"/>
        <v>3.8</v>
      </c>
      <c r="AI182" s="35">
        <f t="shared" si="296"/>
        <v>0.1</v>
      </c>
      <c r="AJ182" s="35">
        <f t="shared" si="297"/>
        <v>0</v>
      </c>
      <c r="AK182" s="35">
        <f t="shared" si="298"/>
        <v>0</v>
      </c>
      <c r="AL182" s="35">
        <f t="shared" si="299"/>
        <v>0</v>
      </c>
      <c r="AM182" s="35">
        <f t="shared" si="300"/>
        <v>0</v>
      </c>
      <c r="AN182" s="35">
        <f t="shared" si="301"/>
        <v>0</v>
      </c>
      <c r="AO182" s="143">
        <f t="shared" si="302"/>
        <v>2.5</v>
      </c>
      <c r="AP182" s="143">
        <f t="shared" si="255"/>
        <v>7.1</v>
      </c>
      <c r="AQ182" s="143">
        <f t="shared" si="303"/>
        <v>0</v>
      </c>
      <c r="AR182" s="143">
        <f t="shared" si="304"/>
        <v>0</v>
      </c>
      <c r="AS182" s="35">
        <f t="shared" si="305"/>
        <v>0.5</v>
      </c>
      <c r="AT182" s="35">
        <f>IF('Indicator Data'!L185="No data","x",IF('Indicator Data'!CD185&lt;1000,"x",ROUND((IF('Indicator Data'!L185&gt;AT$195,10,IF('Indicator Data'!L185&lt;AT$194,0,10-(AT$195-'Indicator Data'!L185)/(AT$195-AT$194)*10))),1)))</f>
        <v>4.5999999999999996</v>
      </c>
      <c r="AU182" s="143">
        <f t="shared" si="306"/>
        <v>2.6</v>
      </c>
      <c r="AV182" s="35">
        <f>IF('Indicator Data'!M185="No data","x",ROUND(IF('Indicator Data'!M185=0,0,IF(LOG('Indicator Data'!M185)&gt;AV$195,10,IF(LOG('Indicator Data'!M185)&lt;AV$194,0,10-(AV$195-LOG('Indicator Data'!M185))/(AV$195-AV$194)*10))),1))</f>
        <v>9.1</v>
      </c>
      <c r="AW182" s="36">
        <f>IF(AV182="x","x",'Indicator Data'!M185/'Indicator Data'!$CC185)</f>
        <v>0.53009439114460133</v>
      </c>
      <c r="AX182" s="35">
        <f t="shared" si="256"/>
        <v>5.9</v>
      </c>
      <c r="AY182" s="35">
        <f t="shared" si="257"/>
        <v>7.9</v>
      </c>
      <c r="AZ182" s="35" t="str">
        <f>IF('Indicator Data'!N185="No data","x",ROUND(IF('Indicator Data'!N185=0,0,IF(LOG('Indicator Data'!N185)&gt;AZ$195,10,IF(LOG('Indicator Data'!N185)&lt;AZ$194,0,10-(AZ$195-LOG('Indicator Data'!N185))/(AZ$195-AZ$194)*10))),1))</f>
        <v>x</v>
      </c>
      <c r="BA182" s="36" t="str">
        <f>IF(AZ182="x","x",'Indicator Data'!N185/'Indicator Data'!$CC185)</f>
        <v>x</v>
      </c>
      <c r="BB182" s="35" t="str">
        <f t="shared" si="258"/>
        <v>x</v>
      </c>
      <c r="BC182" s="35" t="str">
        <f t="shared" si="259"/>
        <v>x</v>
      </c>
      <c r="BD182" s="35" t="str">
        <f>IF('Indicator Data'!O185="No data","x",ROUND(IF('Indicator Data'!O185=0,0,IF(LOG('Indicator Data'!O185)&gt;BD$195,10,IF(LOG('Indicator Data'!O185)&lt;BD$194,0,10-(BD$195-LOG('Indicator Data'!O185))/(BD$195-BD$194)*10))),1))</f>
        <v>x</v>
      </c>
      <c r="BE182" s="36" t="str">
        <f>IF(BD182="x","x",'Indicator Data'!O185/'Indicator Data'!$CC185)</f>
        <v>x</v>
      </c>
      <c r="BF182" s="35" t="str">
        <f t="shared" si="260"/>
        <v>x</v>
      </c>
      <c r="BG182" s="35" t="str">
        <f t="shared" si="261"/>
        <v>x</v>
      </c>
      <c r="BH182" s="35" t="str">
        <f>IF('Indicator Data'!P185="No data","x",ROUND(IF('Indicator Data'!P185=0,0,IF(LOG('Indicator Data'!P185)&gt;BH$195,10,IF(LOG('Indicator Data'!P185)&lt;BH$194,0,10-(BH$195-LOG('Indicator Data'!P185))/(BH$195-BH$194)*10))),1))</f>
        <v>x</v>
      </c>
      <c r="BI182" s="36" t="str">
        <f>IF(BH182="x","x",'Indicator Data'!P185/'Indicator Data'!$CC185)</f>
        <v>x</v>
      </c>
      <c r="BJ182" s="35" t="str">
        <f t="shared" si="262"/>
        <v>x</v>
      </c>
      <c r="BK182" s="35" t="str">
        <f t="shared" si="263"/>
        <v>x</v>
      </c>
      <c r="BL182" s="35">
        <f t="shared" si="264"/>
        <v>7.9</v>
      </c>
      <c r="BM182" s="35">
        <f>ROUND(IF('Indicator Data'!Q185=0,0,IF(LOG('Indicator Data'!Q185)&gt;BM$195,10,IF(LOG('Indicator Data'!Q185)&lt;BM$194,0,10-(BM$195-LOG('Indicator Data'!Q185))/(BM$195-BM$194)*10))),1)</f>
        <v>0</v>
      </c>
      <c r="BN182" s="35">
        <f>ROUND(IF('Indicator Data'!R185=0,0,IF(LOG('Indicator Data'!R185)&gt;BN$195,10,IF(LOG('Indicator Data'!R185)&lt;BN$194,0,10-(BN$195-LOG('Indicator Data'!R185))/(BN$195-BN$194)*10))),1)</f>
        <v>0</v>
      </c>
      <c r="BO182" s="35">
        <f t="shared" si="265"/>
        <v>0</v>
      </c>
      <c r="BP182" s="36">
        <f>'Indicator Data'!Q185/'Indicator Data'!$CC185</f>
        <v>0</v>
      </c>
      <c r="BQ182" s="36">
        <f>'Indicator Data'!R185/'Indicator Data'!$CC185</f>
        <v>0</v>
      </c>
      <c r="BR182" s="35">
        <f t="shared" si="307"/>
        <v>0</v>
      </c>
      <c r="BS182" s="35">
        <f t="shared" si="308"/>
        <v>0</v>
      </c>
      <c r="BT182" s="35">
        <f t="shared" si="242"/>
        <v>0</v>
      </c>
      <c r="BU182" s="35">
        <f t="shared" si="266"/>
        <v>0</v>
      </c>
      <c r="BV182" s="35">
        <f>ROUND(IF('Indicator Data'!S185=0,0,IF(LOG('Indicator Data'!S185)&gt;BV$195,10,IF(LOG('Indicator Data'!S185)&lt;BV$194,0,10-(BV$195-LOG('Indicator Data'!S185))/(BV$195-BV$194)*10))),1)</f>
        <v>0</v>
      </c>
      <c r="BW182" s="35">
        <f>ROUND(IF('Indicator Data'!T185=0,0,IF(LOG('Indicator Data'!T185)&gt;BW$195,10,IF(LOG('Indicator Data'!T185)&lt;BW$194,0,10-(BW$195-LOG('Indicator Data'!T185))/(BW$195-BW$194)*10))),1)</f>
        <v>0</v>
      </c>
      <c r="BX182" s="35">
        <f t="shared" si="267"/>
        <v>0</v>
      </c>
      <c r="BY182" s="36">
        <f>'Indicator Data'!S185/'Indicator Data'!$CC185</f>
        <v>0</v>
      </c>
      <c r="BZ182" s="36">
        <f>'Indicator Data'!T185/'Indicator Data'!$CC185</f>
        <v>0</v>
      </c>
      <c r="CA182" s="35">
        <f t="shared" si="309"/>
        <v>0</v>
      </c>
      <c r="CB182" s="35">
        <f t="shared" si="310"/>
        <v>0</v>
      </c>
      <c r="CC182" s="35">
        <f t="shared" si="268"/>
        <v>0</v>
      </c>
      <c r="CD182" s="35">
        <f t="shared" si="269"/>
        <v>0</v>
      </c>
      <c r="CE182" s="35">
        <f t="shared" si="270"/>
        <v>0</v>
      </c>
      <c r="CF182" s="35">
        <f>ROUND(IF('Indicator Data'!U185=0,0,IF(LOG('Indicator Data'!U185)&gt;CF$195,10,IF(LOG('Indicator Data'!U185)&lt;CF$194,0,10-(CF$195-LOG('Indicator Data'!U185))/(CF$195-CF$194)*10))),1)</f>
        <v>0</v>
      </c>
      <c r="CG182" s="36">
        <f>'Indicator Data'!U185/'Indicator Data'!$CC185</f>
        <v>0</v>
      </c>
      <c r="CH182" s="35">
        <f t="shared" si="311"/>
        <v>0</v>
      </c>
      <c r="CI182" s="35">
        <f t="shared" si="271"/>
        <v>0</v>
      </c>
      <c r="CJ182" s="35">
        <f>ROUND(IF('Indicator Data'!V185=0,0,IF(LOG('Indicator Data'!V185)&gt;CJ$195,10,IF(LOG('Indicator Data'!V185)&lt;CJ$194,0,10-(CJ$195-LOG('Indicator Data'!V185))/(CJ$195-CJ$194)*10))),1)</f>
        <v>0</v>
      </c>
      <c r="CK182" s="36">
        <f>IF('Indicator Data'!V185/'Indicator Data'!$CC185&gt;1,1,'Indicator Data'!V185/'Indicator Data'!$CC185)</f>
        <v>0</v>
      </c>
      <c r="CL182" s="35">
        <f t="shared" si="312"/>
        <v>0</v>
      </c>
      <c r="CM182" s="35">
        <f t="shared" si="272"/>
        <v>0</v>
      </c>
      <c r="CN182" s="35">
        <f>ROUND(IF('Indicator Data'!W185=0,0,IF(LOG('Indicator Data'!W185)&gt;CN$195,10,IF(LOG('Indicator Data'!W185)&lt;CN$194,0,10-(CN$195-LOG('Indicator Data'!W185))/(CN$195-CN$194)*10))),1)</f>
        <v>0</v>
      </c>
      <c r="CO182" s="36">
        <f>'Indicator Data'!W185/'Indicator Data'!$CC185</f>
        <v>0</v>
      </c>
      <c r="CP182" s="35">
        <f t="shared" si="313"/>
        <v>0</v>
      </c>
      <c r="CQ182" s="35">
        <f t="shared" si="273"/>
        <v>0</v>
      </c>
      <c r="CR182" s="35">
        <f t="shared" si="314"/>
        <v>0</v>
      </c>
      <c r="CS182" s="35">
        <f>IF('Indicator Data'!BS185="No data","x",ROUND(IF('Indicator Data'!BS185&gt;CS$195,0,IF('Indicator Data'!BS185&lt;CS$194,10,(CS$195-'Indicator Data'!BS185)/(CS$195-CS$194)*10)),1))</f>
        <v>0.4</v>
      </c>
      <c r="CT182" s="35">
        <f>IF('Indicator Data'!BT185="No data","x",ROUND(IF('Indicator Data'!BT185&gt;CT$195,0,IF('Indicator Data'!BT185&lt;CT$194,10,(CT$195-'Indicator Data'!BT185)/(CT$195-CT$194)*10)),1))</f>
        <v>1</v>
      </c>
      <c r="CU182" s="35" t="str">
        <f>IF('Indicator Data'!AC185="No data","x",ROUND(IF('Indicator Data'!AC185&gt;CU$195,0,IF('Indicator Data'!AC185&lt;CU$194,10,(CU$195-'Indicator Data'!AC185)/(CU$195-CU$194)*10)),1))</f>
        <v>x</v>
      </c>
      <c r="CV182" s="35">
        <f t="shared" si="315"/>
        <v>0.7</v>
      </c>
      <c r="CW182" s="35">
        <f>IF('Indicator Data'!X185="No data","x",ROUND(IF(LOG('Indicator Data'!X185)&gt;CW$195,10,IF(LOG('Indicator Data'!X185)&lt;CW$194,0,10-(CW$195-LOG('Indicator Data'!X185))/(CW$195-CW$194)*10)),1))</f>
        <v>6.3</v>
      </c>
      <c r="CX182" s="35">
        <f>IF('Indicator Data'!Y185="No data","x",ROUND(IF('Indicator Data'!Y185&gt;CX$195,10,IF('Indicator Data'!Y185&lt;CX$194,0,10-(CX$195-'Indicator Data'!Y185)/(CX$195-CX$194)*10)),1))</f>
        <v>0</v>
      </c>
      <c r="CY182" s="35">
        <f>IF('Indicator Data'!Z185="No data","x",ROUND(IF('Indicator Data'!Z185&gt;CY$195,10,IF('Indicator Data'!Z185&lt;CY$194,0,10-(CY$195-'Indicator Data'!Z185)/(CY$195-CY$194)*10)),1))</f>
        <v>6.9</v>
      </c>
      <c r="CZ182" s="35" t="str">
        <f>IF('Indicator Data'!AA185="No data","x",ROUND(IF('Indicator Data'!AA185&gt;CZ$195,10,IF('Indicator Data'!AA185&lt;CZ$194,0,10-(CZ$195-'Indicator Data'!AA185)/(CZ$195-CZ$194)*10)),1))</f>
        <v>x</v>
      </c>
      <c r="DA182" s="35">
        <f t="shared" si="274"/>
        <v>4.4000000000000004</v>
      </c>
      <c r="DB182" s="35">
        <f t="shared" si="275"/>
        <v>3.2</v>
      </c>
      <c r="DC182" s="35">
        <f>IF('Indicator Data'!AF185="No data","x",ROUND(IF('Indicator Data'!AF185&gt;DC$195,10,IF('Indicator Data'!AF185&lt;DC$194,0,10-(DC$195-'Indicator Data'!AF185)/(DC$195-DC$194)*10)),1))</f>
        <v>2.1</v>
      </c>
      <c r="DD182" s="35">
        <f>IF('Indicator Data'!AG185="No data","x",ROUND(IF('Indicator Data'!AG185&gt;DD$195,10,IF('Indicator Data'!AG185&lt;DD$194,0,10-(DD$195-'Indicator Data'!AG185)/(DD$195-DD$194)*10)),1))</f>
        <v>0</v>
      </c>
      <c r="DE182" s="35">
        <f t="shared" si="276"/>
        <v>3.1</v>
      </c>
      <c r="DF182" s="35">
        <f>IF('Indicator Data'!AB185="No data","x",ROUND(IF('Indicator Data'!AB185&gt;DF$195,10,IF('Indicator Data'!AB185&lt;DF$194,0,10-(DF$195-'Indicator Data'!AB185)/(DF$195-DF$194)*10)),1))</f>
        <v>0</v>
      </c>
      <c r="DG182" s="35">
        <f t="shared" si="277"/>
        <v>0.5</v>
      </c>
      <c r="DH182" s="144">
        <f>IF('Indicator Data'!AD185="No data","x",'Indicator Data'!AD185/'Indicator Data'!$CB185)</f>
        <v>3.78449060370045E-4</v>
      </c>
      <c r="DI182" s="35">
        <f t="shared" si="278"/>
        <v>6.2</v>
      </c>
      <c r="DJ182" s="35">
        <f>IF('Indicator Data'!AE185="No data","x",ROUND(IF('Indicator Data'!AE185&gt;DJ$195,0,IF('Indicator Data'!AE185&lt;DJ$194,10,(DJ$195-'Indicator Data'!AE185)/(DJ$195-DJ$194)*10)),1))</f>
        <v>4</v>
      </c>
      <c r="DK182" s="35">
        <f t="shared" si="279"/>
        <v>5.0999999999999996</v>
      </c>
      <c r="DL182" s="35">
        <f t="shared" si="280"/>
        <v>2.9</v>
      </c>
      <c r="DM182" s="37">
        <f t="shared" si="316"/>
        <v>4.2</v>
      </c>
      <c r="DN182" s="38">
        <f t="shared" si="317"/>
        <v>3.2</v>
      </c>
      <c r="DO182" s="35">
        <f>ROUND(IF('Indicator Data'!AH185=0,0,IF('Indicator Data'!AH185&gt;DO$195,10,IF('Indicator Data'!AH185&lt;DO$194,0,10-(DO$195-'Indicator Data'!AH185)/(DO$195-DO$194)*10))),1)</f>
        <v>10</v>
      </c>
      <c r="DP182" s="35">
        <f>ROUND(IF('Indicator Data'!AI185=0,0,IF(LOG('Indicator Data'!AI185)&gt;LOG(DP$195),10,IF(LOG('Indicator Data'!AI185)&lt;LOG(DP$194),0,10-(LOG(DP$195)-LOG('Indicator Data'!AI185))/(LOG(DP$195)-LOG(DP$194))*10))),1)</f>
        <v>10</v>
      </c>
      <c r="DQ182" s="37">
        <f t="shared" si="318"/>
        <v>10</v>
      </c>
      <c r="DR182" s="35">
        <f>'Indicator Data'!AJ185</f>
        <v>0</v>
      </c>
      <c r="DS182" s="35">
        <f>'Indicator Data'!AK185</f>
        <v>4</v>
      </c>
      <c r="DT182" s="37">
        <f t="shared" si="319"/>
        <v>7</v>
      </c>
      <c r="DU182" s="38">
        <f t="shared" si="320"/>
        <v>7</v>
      </c>
      <c r="DV182" s="13"/>
      <c r="DW182" s="83"/>
      <c r="DX182" s="2"/>
    </row>
    <row r="183" spans="1:128" x14ac:dyDescent="0.3">
      <c r="A183" s="99" t="str">
        <f>'Indicator Data'!A186</f>
        <v>United Arab Emirates</v>
      </c>
      <c r="B183" s="39" t="str">
        <f>'Indicator Data'!B186</f>
        <v>ARE</v>
      </c>
      <c r="C183" s="35">
        <f>ROUND(IF('Indicator Data'!C186=0,0.1,IF(LOG('Indicator Data'!C186)&gt;C$195,10,IF(LOG('Indicator Data'!C186)&lt;C$194,0,10-(C$195-LOG('Indicator Data'!C186))/(C$195-C$194)*10))),1)</f>
        <v>0.1</v>
      </c>
      <c r="D183" s="35">
        <f>ROUND(IF('Indicator Data'!D186=0,0.1,IF(LOG('Indicator Data'!D186)&gt;D$195,10,IF(LOG('Indicator Data'!D186)&lt;D$194,0,10-(D$195-LOG('Indicator Data'!D186))/(D$195-D$194)*10))),1)</f>
        <v>0.1</v>
      </c>
      <c r="E183" s="35">
        <f t="shared" si="281"/>
        <v>0.1</v>
      </c>
      <c r="F183" s="35">
        <f>IF('Indicator Data'!E186="No data",0.1,(ROUND(IF('Indicator Data'!E186=0,0,IF(LOG('Indicator Data'!E186)&gt;F$195,10,IF(LOG('Indicator Data'!E186)&lt;F$194,0,10-(F$195-LOG('Indicator Data'!E186))/(F$195-F$194)*10))),1)))</f>
        <v>5.7</v>
      </c>
      <c r="G183" s="35">
        <f>ROUND(IF('Indicator Data'!F186=0,0,IF(LOG('Indicator Data'!F186)&gt;G$195,10,IF(LOG('Indicator Data'!F186)&lt;G$194,0,10-(G$195-LOG('Indicator Data'!F186))/(G$195-G$194)*10))),1)</f>
        <v>6.4</v>
      </c>
      <c r="H183" s="35">
        <f>ROUND(IF('Indicator Data'!G186=0,0,IF(LOG('Indicator Data'!G186)&gt;H$195,10,IF(LOG('Indicator Data'!G186)&lt;H$194,0,10-(H$195-LOG('Indicator Data'!G186))/(H$195-H$194)*10))),1)</f>
        <v>2.4</v>
      </c>
      <c r="I183" s="35">
        <f>ROUND(IF('Indicator Data'!H186=0,0,IF(LOG('Indicator Data'!H186)&gt;I$195,10,IF(LOG('Indicator Data'!H186)&lt;I$194,0,10-(I$195-LOG('Indicator Data'!H186))/(I$195-I$194)*10))),1)</f>
        <v>0</v>
      </c>
      <c r="J183" s="35">
        <f t="shared" si="282"/>
        <v>1.3</v>
      </c>
      <c r="K183" s="35">
        <f>ROUND(IF('Indicator Data'!I186=0,0,IF(LOG('Indicator Data'!I186)&gt;K$195,10,IF(LOG('Indicator Data'!I186)&lt;K$194,0,10-(K$195-LOG('Indicator Data'!I186))/(K$195-K$194)*10))),1)</f>
        <v>4.5999999999999996</v>
      </c>
      <c r="L183" s="35">
        <f t="shared" si="283"/>
        <v>3.1</v>
      </c>
      <c r="M183" s="35">
        <f>ROUND(IF('Indicator Data'!J186=0,0,IF(LOG('Indicator Data'!J186)&gt;M$195,10,IF(LOG('Indicator Data'!J186)&lt;M$194,0,10-(M$195-LOG('Indicator Data'!J186))/(M$195-M$194)*10))),1)</f>
        <v>0</v>
      </c>
      <c r="N183" s="36">
        <f>'Indicator Data'!C186/'Indicator Data'!$CC186</f>
        <v>0</v>
      </c>
      <c r="O183" s="36">
        <f>'Indicator Data'!D186/'Indicator Data'!$CC186</f>
        <v>0</v>
      </c>
      <c r="P183" s="36">
        <f>IF(F183=0.1,"x",'Indicator Data'!E186/'Indicator Data'!$CC186)</f>
        <v>2.0101260136102007E-3</v>
      </c>
      <c r="Q183" s="36">
        <f>'Indicator Data'!F186/'Indicator Data'!$CC186</f>
        <v>7.2363038705203564E-6</v>
      </c>
      <c r="R183" s="36">
        <f>'Indicator Data'!G186/'Indicator Data'!$CC186</f>
        <v>1.0065379354782406E-4</v>
      </c>
      <c r="S183" s="36">
        <f>'Indicator Data'!H186/'Indicator Data'!$CC186</f>
        <v>0</v>
      </c>
      <c r="T183" s="36">
        <f>'Indicator Data'!I186/'Indicator Data'!$CC186</f>
        <v>2.1280770011846892E-4</v>
      </c>
      <c r="U183" s="36">
        <f>'Indicator Data'!J186/'Indicator Data'!$CC186</f>
        <v>0</v>
      </c>
      <c r="V183" s="35">
        <f t="shared" si="284"/>
        <v>0</v>
      </c>
      <c r="W183" s="35">
        <f t="shared" si="285"/>
        <v>0</v>
      </c>
      <c r="X183" s="35">
        <f t="shared" si="286"/>
        <v>0</v>
      </c>
      <c r="Y183" s="35">
        <f t="shared" si="287"/>
        <v>1.3</v>
      </c>
      <c r="Z183" s="35">
        <f t="shared" si="288"/>
        <v>7.5</v>
      </c>
      <c r="AA183" s="35">
        <f t="shared" si="289"/>
        <v>0.1</v>
      </c>
      <c r="AB183" s="35">
        <f t="shared" si="290"/>
        <v>0</v>
      </c>
      <c r="AC183" s="35">
        <f t="shared" si="291"/>
        <v>0.1</v>
      </c>
      <c r="AD183" s="35">
        <f t="shared" si="292"/>
        <v>0.2</v>
      </c>
      <c r="AE183" s="35">
        <f t="shared" si="293"/>
        <v>0.2</v>
      </c>
      <c r="AF183" s="35">
        <f t="shared" si="294"/>
        <v>0</v>
      </c>
      <c r="AG183" s="35">
        <f>ROUND(IF('Indicator Data'!K186=0,0,IF('Indicator Data'!K186&gt;AG$195,10,IF('Indicator Data'!K186&lt;AG$194,0,10-(AG$195-'Indicator Data'!K186)/(AG$195-AG$194)*10))),1)</f>
        <v>0</v>
      </c>
      <c r="AH183" s="35">
        <f t="shared" si="295"/>
        <v>0.1</v>
      </c>
      <c r="AI183" s="35">
        <f t="shared" si="296"/>
        <v>0.1</v>
      </c>
      <c r="AJ183" s="35">
        <f t="shared" si="297"/>
        <v>1.3</v>
      </c>
      <c r="AK183" s="35">
        <f t="shared" si="298"/>
        <v>0</v>
      </c>
      <c r="AL183" s="35">
        <f t="shared" si="299"/>
        <v>0.7</v>
      </c>
      <c r="AM183" s="35">
        <f t="shared" si="300"/>
        <v>2.4</v>
      </c>
      <c r="AN183" s="35">
        <f t="shared" si="301"/>
        <v>0</v>
      </c>
      <c r="AO183" s="143">
        <f t="shared" si="302"/>
        <v>0.1</v>
      </c>
      <c r="AP183" s="143">
        <f t="shared" si="255"/>
        <v>3.8</v>
      </c>
      <c r="AQ183" s="143">
        <f t="shared" si="303"/>
        <v>7</v>
      </c>
      <c r="AR183" s="143">
        <f t="shared" si="304"/>
        <v>1.8</v>
      </c>
      <c r="AS183" s="35">
        <f t="shared" si="305"/>
        <v>0</v>
      </c>
      <c r="AT183" s="35">
        <f>IF('Indicator Data'!L186="No data","x",IF('Indicator Data'!CD186&lt;1000,"x",ROUND((IF('Indicator Data'!L186&gt;AT$195,10,IF('Indicator Data'!L186&lt;AT$194,0,10-(AT$195-'Indicator Data'!L186)/(AT$195-AT$194)*10))),1)))</f>
        <v>10</v>
      </c>
      <c r="AU183" s="143">
        <f t="shared" si="306"/>
        <v>5</v>
      </c>
      <c r="AV183" s="35">
        <f>IF('Indicator Data'!M186="No data","x",ROUND(IF('Indicator Data'!M186=0,0,IF(LOG('Indicator Data'!M186)&gt;AV$195,10,IF(LOG('Indicator Data'!M186)&lt;AV$194,0,10-(AV$195-LOG('Indicator Data'!M186))/(AV$195-AV$194)*10))),1))</f>
        <v>8.1</v>
      </c>
      <c r="AW183" s="36">
        <f>IF(AV183="x","x",'Indicator Data'!M186/'Indicator Data'!$CC186)</f>
        <v>0.51435992203339154</v>
      </c>
      <c r="AX183" s="35">
        <f t="shared" si="256"/>
        <v>5.7</v>
      </c>
      <c r="AY183" s="35">
        <f t="shared" si="257"/>
        <v>7.1</v>
      </c>
      <c r="AZ183" s="35" t="str">
        <f>IF('Indicator Data'!N186="No data","x",ROUND(IF('Indicator Data'!N186=0,0,IF(LOG('Indicator Data'!N186)&gt;AZ$195,10,IF(LOG('Indicator Data'!N186)&lt;AZ$194,0,10-(AZ$195-LOG('Indicator Data'!N186))/(AZ$195-AZ$194)*10))),1))</f>
        <v>x</v>
      </c>
      <c r="BA183" s="36" t="str">
        <f>IF(AZ183="x","x",'Indicator Data'!N186/'Indicator Data'!$CC186)</f>
        <v>x</v>
      </c>
      <c r="BB183" s="35" t="str">
        <f t="shared" si="258"/>
        <v>x</v>
      </c>
      <c r="BC183" s="35" t="str">
        <f t="shared" si="259"/>
        <v>x</v>
      </c>
      <c r="BD183" s="35" t="str">
        <f>IF('Indicator Data'!O186="No data","x",ROUND(IF('Indicator Data'!O186=0,0,IF(LOG('Indicator Data'!O186)&gt;BD$195,10,IF(LOG('Indicator Data'!O186)&lt;BD$194,0,10-(BD$195-LOG('Indicator Data'!O186))/(BD$195-BD$194)*10))),1))</f>
        <v>x</v>
      </c>
      <c r="BE183" s="36" t="str">
        <f>IF(BD183="x","x",'Indicator Data'!O186/'Indicator Data'!$CC186)</f>
        <v>x</v>
      </c>
      <c r="BF183" s="35" t="str">
        <f t="shared" si="260"/>
        <v>x</v>
      </c>
      <c r="BG183" s="35" t="str">
        <f t="shared" si="261"/>
        <v>x</v>
      </c>
      <c r="BH183" s="35" t="str">
        <f>IF('Indicator Data'!P186="No data","x",ROUND(IF('Indicator Data'!P186=0,0,IF(LOG('Indicator Data'!P186)&gt;BH$195,10,IF(LOG('Indicator Data'!P186)&lt;BH$194,0,10-(BH$195-LOG('Indicator Data'!P186))/(BH$195-BH$194)*10))),1))</f>
        <v>x</v>
      </c>
      <c r="BI183" s="36" t="str">
        <f>IF(BH183="x","x",'Indicator Data'!P186/'Indicator Data'!$CC186)</f>
        <v>x</v>
      </c>
      <c r="BJ183" s="35" t="str">
        <f t="shared" si="262"/>
        <v>x</v>
      </c>
      <c r="BK183" s="35" t="str">
        <f t="shared" si="263"/>
        <v>x</v>
      </c>
      <c r="BL183" s="35">
        <f t="shared" si="264"/>
        <v>7.1</v>
      </c>
      <c r="BM183" s="35">
        <f>ROUND(IF('Indicator Data'!Q186=0,0,IF(LOG('Indicator Data'!Q186)&gt;BM$195,10,IF(LOG('Indicator Data'!Q186)&lt;BM$194,0,10-(BM$195-LOG('Indicator Data'!Q186))/(BM$195-BM$194)*10))),1)</f>
        <v>0</v>
      </c>
      <c r="BN183" s="35">
        <f>ROUND(IF('Indicator Data'!R186=0,0,IF(LOG('Indicator Data'!R186)&gt;BN$195,10,IF(LOG('Indicator Data'!R186)&lt;BN$194,0,10-(BN$195-LOG('Indicator Data'!R186))/(BN$195-BN$194)*10))),1)</f>
        <v>0</v>
      </c>
      <c r="BO183" s="35">
        <f t="shared" si="265"/>
        <v>0</v>
      </c>
      <c r="BP183" s="36">
        <f>'Indicator Data'!Q186/'Indicator Data'!$CC186</f>
        <v>0</v>
      </c>
      <c r="BQ183" s="36">
        <f>'Indicator Data'!R186/'Indicator Data'!$CC186</f>
        <v>0</v>
      </c>
      <c r="BR183" s="35">
        <f t="shared" si="307"/>
        <v>0</v>
      </c>
      <c r="BS183" s="35">
        <f t="shared" si="308"/>
        <v>0</v>
      </c>
      <c r="BT183" s="35">
        <f t="shared" si="242"/>
        <v>0</v>
      </c>
      <c r="BU183" s="35">
        <f t="shared" si="266"/>
        <v>0</v>
      </c>
      <c r="BV183" s="35">
        <f>ROUND(IF('Indicator Data'!S186=0,0,IF(LOG('Indicator Data'!S186)&gt;BV$195,10,IF(LOG('Indicator Data'!S186)&lt;BV$194,0,10-(BV$195-LOG('Indicator Data'!S186))/(BV$195-BV$194)*10))),1)</f>
        <v>0</v>
      </c>
      <c r="BW183" s="35">
        <f>ROUND(IF('Indicator Data'!T186=0,0,IF(LOG('Indicator Data'!T186)&gt;BW$195,10,IF(LOG('Indicator Data'!T186)&lt;BW$194,0,10-(BW$195-LOG('Indicator Data'!T186))/(BW$195-BW$194)*10))),1)</f>
        <v>0</v>
      </c>
      <c r="BX183" s="35">
        <f t="shared" si="267"/>
        <v>0</v>
      </c>
      <c r="BY183" s="36">
        <f>'Indicator Data'!S186/'Indicator Data'!$CC186</f>
        <v>0</v>
      </c>
      <c r="BZ183" s="36">
        <f>'Indicator Data'!T186/'Indicator Data'!$CC186</f>
        <v>0</v>
      </c>
      <c r="CA183" s="35">
        <f t="shared" si="309"/>
        <v>0</v>
      </c>
      <c r="CB183" s="35">
        <f t="shared" si="310"/>
        <v>0</v>
      </c>
      <c r="CC183" s="35">
        <f t="shared" si="268"/>
        <v>0</v>
      </c>
      <c r="CD183" s="35">
        <f t="shared" si="269"/>
        <v>0</v>
      </c>
      <c r="CE183" s="35">
        <f t="shared" si="270"/>
        <v>0</v>
      </c>
      <c r="CF183" s="35">
        <f>ROUND(IF('Indicator Data'!U186=0,0,IF(LOG('Indicator Data'!U186)&gt;CF$195,10,IF(LOG('Indicator Data'!U186)&lt;CF$194,0,10-(CF$195-LOG('Indicator Data'!U186))/(CF$195-CF$194)*10))),1)</f>
        <v>7.9</v>
      </c>
      <c r="CG183" s="36">
        <f>'Indicator Data'!U186/'Indicator Data'!$CC186</f>
        <v>0.36687995007967372</v>
      </c>
      <c r="CH183" s="35">
        <f t="shared" si="311"/>
        <v>4.0999999999999996</v>
      </c>
      <c r="CI183" s="35">
        <f t="shared" si="271"/>
        <v>6.4</v>
      </c>
      <c r="CJ183" s="35">
        <f>ROUND(IF('Indicator Data'!V186=0,0,IF(LOG('Indicator Data'!V186)&gt;CJ$195,10,IF(LOG('Indicator Data'!V186)&lt;CJ$194,0,10-(CJ$195-LOG('Indicator Data'!V186))/(CJ$195-CJ$194)*10))),1)</f>
        <v>8.3000000000000007</v>
      </c>
      <c r="CK183" s="36">
        <f>IF('Indicator Data'!V186/'Indicator Data'!$CC186&gt;1,1,'Indicator Data'!V186/'Indicator Data'!$CC186)</f>
        <v>0.75609000559919548</v>
      </c>
      <c r="CL183" s="35">
        <f t="shared" si="312"/>
        <v>7.6</v>
      </c>
      <c r="CM183" s="35">
        <f t="shared" si="272"/>
        <v>8</v>
      </c>
      <c r="CN183" s="35">
        <f>ROUND(IF('Indicator Data'!W186=0,0,IF(LOG('Indicator Data'!W186)&gt;CN$195,10,IF(LOG('Indicator Data'!W186)&lt;CN$194,0,10-(CN$195-LOG('Indicator Data'!W186))/(CN$195-CN$194)*10))),1)</f>
        <v>8.4</v>
      </c>
      <c r="CO183" s="36">
        <f>'Indicator Data'!W186/'Indicator Data'!$CC186</f>
        <v>0.82092754147095459</v>
      </c>
      <c r="CP183" s="35">
        <f t="shared" si="313"/>
        <v>8.1999999999999993</v>
      </c>
      <c r="CQ183" s="35">
        <f t="shared" si="273"/>
        <v>8.3000000000000007</v>
      </c>
      <c r="CR183" s="35">
        <f t="shared" si="314"/>
        <v>6.5</v>
      </c>
      <c r="CS183" s="35">
        <f>IF('Indicator Data'!BS186="No data","x",ROUND(IF('Indicator Data'!BS186&gt;CS$195,0,IF('Indicator Data'!BS186&lt;CS$194,10,(CS$195-'Indicator Data'!BS186)/(CS$195-CS$194)*10)),1))</f>
        <v>0.2</v>
      </c>
      <c r="CT183" s="35">
        <f>IF('Indicator Data'!BT186="No data","x",ROUND(IF('Indicator Data'!BT186&gt;CT$195,0,IF('Indicator Data'!BT186&lt;CT$194,10,(CT$195-'Indicator Data'!BT186)/(CT$195-CT$194)*10)),1))</f>
        <v>0.3</v>
      </c>
      <c r="CU183" s="35" t="str">
        <f>IF('Indicator Data'!AC186="No data","x",ROUND(IF('Indicator Data'!AC186&gt;CU$195,0,IF('Indicator Data'!AC186&lt;CU$194,10,(CU$195-'Indicator Data'!AC186)/(CU$195-CU$194)*10)),1))</f>
        <v>x</v>
      </c>
      <c r="CV183" s="35">
        <f t="shared" si="315"/>
        <v>0.3</v>
      </c>
      <c r="CW183" s="35">
        <f>IF('Indicator Data'!X186="No data","x",ROUND(IF(LOG('Indicator Data'!X186)&gt;CW$195,10,IF(LOG('Indicator Data'!X186)&lt;CW$194,0,10-(CW$195-LOG('Indicator Data'!X186))/(CW$195-CW$194)*10)),1))</f>
        <v>7.1</v>
      </c>
      <c r="CX183" s="35">
        <f>IF('Indicator Data'!Y186="No data","x",ROUND(IF('Indicator Data'!Y186&gt;CX$195,10,IF('Indicator Data'!Y186&lt;CX$194,0,10-(CX$195-'Indicator Data'!Y186)/(CX$195-CX$194)*10)),1))</f>
        <v>3.5</v>
      </c>
      <c r="CY183" s="35">
        <f>IF('Indicator Data'!Z186="No data","x",ROUND(IF('Indicator Data'!Z186&gt;CY$195,10,IF('Indicator Data'!Z186&lt;CY$194,0,10-(CY$195-'Indicator Data'!Z186)/(CY$195-CY$194)*10)),1))</f>
        <v>8.6999999999999993</v>
      </c>
      <c r="CZ183" s="35" t="str">
        <f>IF('Indicator Data'!AA186="No data","x",ROUND(IF('Indicator Data'!AA186&gt;CZ$195,10,IF('Indicator Data'!AA186&lt;CZ$194,0,10-(CZ$195-'Indicator Data'!AA186)/(CZ$195-CZ$194)*10)),1))</f>
        <v>x</v>
      </c>
      <c r="DA183" s="35">
        <f t="shared" si="274"/>
        <v>6.4</v>
      </c>
      <c r="DB183" s="35">
        <f t="shared" si="275"/>
        <v>4.4000000000000004</v>
      </c>
      <c r="DC183" s="35" t="str">
        <f>IF('Indicator Data'!AF186="No data","x",ROUND(IF('Indicator Data'!AF186&gt;DC$195,10,IF('Indicator Data'!AF186&lt;DC$194,0,10-(DC$195-'Indicator Data'!AF186)/(DC$195-DC$194)*10)),1))</f>
        <v>x</v>
      </c>
      <c r="DD183" s="35">
        <f>IF('Indicator Data'!AG186="No data","x",ROUND(IF('Indicator Data'!AG186&gt;DD$195,10,IF('Indicator Data'!AG186&lt;DD$194,0,10-(DD$195-'Indicator Data'!AG186)/(DD$195-DD$194)*10)),1))</f>
        <v>0</v>
      </c>
      <c r="DE183" s="35">
        <f t="shared" si="276"/>
        <v>4.8</v>
      </c>
      <c r="DF183" s="35">
        <f>IF('Indicator Data'!AB186="No data","x",ROUND(IF('Indicator Data'!AB186&gt;DF$195,10,IF('Indicator Data'!AB186&lt;DF$194,0,10-(DF$195-'Indicator Data'!AB186)/(DF$195-DF$194)*10)),1))</f>
        <v>0</v>
      </c>
      <c r="DG183" s="35">
        <f t="shared" si="277"/>
        <v>0.2</v>
      </c>
      <c r="DH183" s="144">
        <f>IF('Indicator Data'!AD186="No data","x",'Indicator Data'!AD186/'Indicator Data'!$CB186)</f>
        <v>1.2466634312060178E-4</v>
      </c>
      <c r="DI183" s="35">
        <f t="shared" si="278"/>
        <v>8.8000000000000007</v>
      </c>
      <c r="DJ183" s="35">
        <f>IF('Indicator Data'!AE186="No data","x",ROUND(IF('Indicator Data'!AE186&gt;DJ$195,0,IF('Indicator Data'!AE186&lt;DJ$194,10,(DJ$195-'Indicator Data'!AE186)/(DJ$195-DJ$194)*10)),1))</f>
        <v>0</v>
      </c>
      <c r="DK183" s="35">
        <f t="shared" si="279"/>
        <v>4.4000000000000004</v>
      </c>
      <c r="DL183" s="35">
        <f t="shared" si="280"/>
        <v>3.1</v>
      </c>
      <c r="DM183" s="37">
        <f t="shared" si="316"/>
        <v>5.5</v>
      </c>
      <c r="DN183" s="38">
        <f t="shared" si="317"/>
        <v>4.2</v>
      </c>
      <c r="DO183" s="35">
        <f>ROUND(IF('Indicator Data'!AH186=0,0,IF('Indicator Data'!AH186&gt;DO$195,10,IF('Indicator Data'!AH186&lt;DO$194,0,10-(DO$195-'Indicator Data'!AH186)/(DO$195-DO$194)*10))),1)</f>
        <v>0.1</v>
      </c>
      <c r="DP183" s="35">
        <f>ROUND(IF('Indicator Data'!AI186=0,0,IF(LOG('Indicator Data'!AI186)&gt;LOG(DP$195),10,IF(LOG('Indicator Data'!AI186)&lt;LOG(DP$194),0,10-(LOG(DP$195)-LOG('Indicator Data'!AI186))/(LOG(DP$195)-LOG(DP$194))*10))),1)</f>
        <v>0</v>
      </c>
      <c r="DQ183" s="37">
        <f t="shared" si="318"/>
        <v>0.1</v>
      </c>
      <c r="DR183" s="35">
        <f>'Indicator Data'!AJ186</f>
        <v>0</v>
      </c>
      <c r="DS183" s="35">
        <f>'Indicator Data'!AK186</f>
        <v>0</v>
      </c>
      <c r="DT183" s="37">
        <f t="shared" si="319"/>
        <v>0</v>
      </c>
      <c r="DU183" s="38">
        <f t="shared" si="320"/>
        <v>0.1</v>
      </c>
      <c r="DV183" s="13"/>
      <c r="DW183" s="83"/>
      <c r="DX183" s="2"/>
    </row>
    <row r="184" spans="1:128" x14ac:dyDescent="0.3">
      <c r="A184" s="99" t="str">
        <f>'Indicator Data'!A187</f>
        <v>United Kingdom</v>
      </c>
      <c r="B184" s="39" t="str">
        <f>'Indicator Data'!B187</f>
        <v>GBR</v>
      </c>
      <c r="C184" s="35">
        <f>ROUND(IF('Indicator Data'!C187=0,0.1,IF(LOG('Indicator Data'!C187)&gt;C$195,10,IF(LOG('Indicator Data'!C187)&lt;C$194,0,10-(C$195-LOG('Indicator Data'!C187))/(C$195-C$194)*10))),1)</f>
        <v>2</v>
      </c>
      <c r="D184" s="35">
        <f>ROUND(IF('Indicator Data'!D187=0,0.1,IF(LOG('Indicator Data'!D187)&gt;D$195,10,IF(LOG('Indicator Data'!D187)&lt;D$194,0,10-(D$195-LOG('Indicator Data'!D187))/(D$195-D$194)*10))),1)</f>
        <v>0.1</v>
      </c>
      <c r="E184" s="35">
        <f t="shared" si="281"/>
        <v>1.1000000000000001</v>
      </c>
      <c r="F184" s="35">
        <f>IF('Indicator Data'!E187="No data",0.1,(ROUND(IF('Indicator Data'!E187=0,0,IF(LOG('Indicator Data'!E187)&gt;F$195,10,IF(LOG('Indicator Data'!E187)&lt;F$194,0,10-(F$195-LOG('Indicator Data'!E187))/(F$195-F$194)*10))),1)))</f>
        <v>7.2</v>
      </c>
      <c r="G184" s="35">
        <f>ROUND(IF('Indicator Data'!F187=0,0,IF(LOG('Indicator Data'!F187)&gt;G$195,10,IF(LOG('Indicator Data'!F187)&lt;G$194,0,10-(G$195-LOG('Indicator Data'!F187))/(G$195-G$194)*10))),1)</f>
        <v>5.4</v>
      </c>
      <c r="H184" s="35">
        <f>ROUND(IF('Indicator Data'!G187=0,0,IF(LOG('Indicator Data'!G187)&gt;H$195,10,IF(LOG('Indicator Data'!G187)&lt;H$194,0,10-(H$195-LOG('Indicator Data'!G187))/(H$195-H$194)*10))),1)</f>
        <v>0</v>
      </c>
      <c r="I184" s="35">
        <f>ROUND(IF('Indicator Data'!H187=0,0,IF(LOG('Indicator Data'!H187)&gt;I$195,10,IF(LOG('Indicator Data'!H187)&lt;I$194,0,10-(I$195-LOG('Indicator Data'!H187))/(I$195-I$194)*10))),1)</f>
        <v>0</v>
      </c>
      <c r="J184" s="35">
        <f t="shared" si="282"/>
        <v>0</v>
      </c>
      <c r="K184" s="35">
        <f>ROUND(IF('Indicator Data'!I187=0,0,IF(LOG('Indicator Data'!I187)&gt;K$195,10,IF(LOG('Indicator Data'!I187)&lt;K$194,0,10-(K$195-LOG('Indicator Data'!I187))/(K$195-K$194)*10))),1)</f>
        <v>0</v>
      </c>
      <c r="L184" s="35">
        <f t="shared" si="283"/>
        <v>0</v>
      </c>
      <c r="M184" s="35">
        <f>ROUND(IF('Indicator Data'!J187=0,0,IF(LOG('Indicator Data'!J187)&gt;M$195,10,IF(LOG('Indicator Data'!J187)&lt;M$194,0,10-(M$195-LOG('Indicator Data'!J187))/(M$195-M$194)*10))),1)</f>
        <v>0</v>
      </c>
      <c r="N184" s="36">
        <f>'Indicator Data'!C187/'Indicator Data'!$CC187</f>
        <v>1.0048297630725225E-6</v>
      </c>
      <c r="O184" s="36">
        <f>'Indicator Data'!D187/'Indicator Data'!$CC187</f>
        <v>0</v>
      </c>
      <c r="P184" s="36">
        <f>IF(F184=0.1,"x",'Indicator Data'!E187/'Indicator Data'!$CC187)</f>
        <v>1.1879725331972368E-3</v>
      </c>
      <c r="Q184" s="36">
        <f>'Indicator Data'!F187/'Indicator Data'!$CC187</f>
        <v>2.8545761452081927E-7</v>
      </c>
      <c r="R184" s="36">
        <f>'Indicator Data'!G187/'Indicator Data'!$CC187</f>
        <v>0</v>
      </c>
      <c r="S184" s="36">
        <f>'Indicator Data'!H187/'Indicator Data'!$CC187</f>
        <v>0</v>
      </c>
      <c r="T184" s="36">
        <f>'Indicator Data'!I187/'Indicator Data'!$CC187</f>
        <v>0</v>
      </c>
      <c r="U184" s="36">
        <f>'Indicator Data'!J187/'Indicator Data'!$CC187</f>
        <v>0</v>
      </c>
      <c r="V184" s="35">
        <f t="shared" si="284"/>
        <v>0</v>
      </c>
      <c r="W184" s="35">
        <f t="shared" si="285"/>
        <v>0</v>
      </c>
      <c r="X184" s="35">
        <f t="shared" si="286"/>
        <v>0</v>
      </c>
      <c r="Y184" s="35">
        <f t="shared" si="287"/>
        <v>0.8</v>
      </c>
      <c r="Z184" s="35">
        <f t="shared" si="288"/>
        <v>4.3</v>
      </c>
      <c r="AA184" s="35">
        <f t="shared" si="289"/>
        <v>0</v>
      </c>
      <c r="AB184" s="35">
        <f t="shared" si="290"/>
        <v>0</v>
      </c>
      <c r="AC184" s="35">
        <f t="shared" si="291"/>
        <v>0</v>
      </c>
      <c r="AD184" s="35">
        <f t="shared" si="292"/>
        <v>0</v>
      </c>
      <c r="AE184" s="35">
        <f t="shared" si="293"/>
        <v>0</v>
      </c>
      <c r="AF184" s="35">
        <f t="shared" si="294"/>
        <v>0</v>
      </c>
      <c r="AG184" s="35">
        <f>ROUND(IF('Indicator Data'!K187=0,0,IF('Indicator Data'!K187&gt;AG$195,10,IF('Indicator Data'!K187&lt;AG$194,0,10-(AG$195-'Indicator Data'!K187)/(AG$195-AG$194)*10))),1)</f>
        <v>0</v>
      </c>
      <c r="AH184" s="35">
        <f t="shared" si="295"/>
        <v>1</v>
      </c>
      <c r="AI184" s="35">
        <f t="shared" si="296"/>
        <v>0.1</v>
      </c>
      <c r="AJ184" s="35">
        <f t="shared" si="297"/>
        <v>0</v>
      </c>
      <c r="AK184" s="35">
        <f t="shared" si="298"/>
        <v>0</v>
      </c>
      <c r="AL184" s="35">
        <f t="shared" si="299"/>
        <v>0</v>
      </c>
      <c r="AM184" s="35">
        <f t="shared" si="300"/>
        <v>0</v>
      </c>
      <c r="AN184" s="35">
        <f t="shared" si="301"/>
        <v>0</v>
      </c>
      <c r="AO184" s="143">
        <f t="shared" si="302"/>
        <v>0.6</v>
      </c>
      <c r="AP184" s="143">
        <f t="shared" si="255"/>
        <v>4.8</v>
      </c>
      <c r="AQ184" s="143">
        <f t="shared" si="303"/>
        <v>4.9000000000000004</v>
      </c>
      <c r="AR184" s="143">
        <f t="shared" si="304"/>
        <v>0</v>
      </c>
      <c r="AS184" s="35">
        <f t="shared" si="305"/>
        <v>0</v>
      </c>
      <c r="AT184" s="35">
        <f>IF('Indicator Data'!L187="No data","x",IF('Indicator Data'!CD187&lt;1000,"x",ROUND((IF('Indicator Data'!L187&gt;AT$195,10,IF('Indicator Data'!L187&lt;AT$194,0,10-(AT$195-'Indicator Data'!L187)/(AT$195-AT$194)*10))),1)))</f>
        <v>1.9</v>
      </c>
      <c r="AU184" s="143">
        <f t="shared" si="306"/>
        <v>1</v>
      </c>
      <c r="AV184" s="35">
        <f>IF('Indicator Data'!M187="No data","x",ROUND(IF('Indicator Data'!M187=0,0,IF(LOG('Indicator Data'!M187)&gt;AV$195,10,IF(LOG('Indicator Data'!M187)&lt;AV$194,0,10-(AV$195-LOG('Indicator Data'!M187))/(AV$195-AV$194)*10))),1))</f>
        <v>0</v>
      </c>
      <c r="AW184" s="36">
        <f>IF(AV184="x","x",'Indicator Data'!M187/'Indicator Data'!$CC187)</f>
        <v>0</v>
      </c>
      <c r="AX184" s="35">
        <f t="shared" si="256"/>
        <v>0</v>
      </c>
      <c r="AY184" s="35">
        <f t="shared" si="257"/>
        <v>0</v>
      </c>
      <c r="AZ184" s="35" t="str">
        <f>IF('Indicator Data'!N187="No data","x",ROUND(IF('Indicator Data'!N187=0,0,IF(LOG('Indicator Data'!N187)&gt;AZ$195,10,IF(LOG('Indicator Data'!N187)&lt;AZ$194,0,10-(AZ$195-LOG('Indicator Data'!N187))/(AZ$195-AZ$194)*10))),1))</f>
        <v>x</v>
      </c>
      <c r="BA184" s="36" t="str">
        <f>IF(AZ184="x","x",'Indicator Data'!N187/'Indicator Data'!$CC187)</f>
        <v>x</v>
      </c>
      <c r="BB184" s="35" t="str">
        <f t="shared" si="258"/>
        <v>x</v>
      </c>
      <c r="BC184" s="35" t="str">
        <f t="shared" si="259"/>
        <v>x</v>
      </c>
      <c r="BD184" s="35" t="str">
        <f>IF('Indicator Data'!O187="No data","x",ROUND(IF('Indicator Data'!O187=0,0,IF(LOG('Indicator Data'!O187)&gt;BD$195,10,IF(LOG('Indicator Data'!O187)&lt;BD$194,0,10-(BD$195-LOG('Indicator Data'!O187))/(BD$195-BD$194)*10))),1))</f>
        <v>x</v>
      </c>
      <c r="BE184" s="36" t="str">
        <f>IF(BD184="x","x",'Indicator Data'!O187/'Indicator Data'!$CC187)</f>
        <v>x</v>
      </c>
      <c r="BF184" s="35" t="str">
        <f t="shared" si="260"/>
        <v>x</v>
      </c>
      <c r="BG184" s="35" t="str">
        <f t="shared" si="261"/>
        <v>x</v>
      </c>
      <c r="BH184" s="35" t="str">
        <f>IF('Indicator Data'!P187="No data","x",ROUND(IF('Indicator Data'!P187=0,0,IF(LOG('Indicator Data'!P187)&gt;BH$195,10,IF(LOG('Indicator Data'!P187)&lt;BH$194,0,10-(BH$195-LOG('Indicator Data'!P187))/(BH$195-BH$194)*10))),1))</f>
        <v>x</v>
      </c>
      <c r="BI184" s="36" t="str">
        <f>IF(BH184="x","x",'Indicator Data'!P187/'Indicator Data'!$CC187)</f>
        <v>x</v>
      </c>
      <c r="BJ184" s="35" t="str">
        <f t="shared" si="262"/>
        <v>x</v>
      </c>
      <c r="BK184" s="35" t="str">
        <f t="shared" si="263"/>
        <v>x</v>
      </c>
      <c r="BL184" s="35">
        <f t="shared" si="264"/>
        <v>0</v>
      </c>
      <c r="BM184" s="35">
        <f>ROUND(IF('Indicator Data'!Q187=0,0,IF(LOG('Indicator Data'!Q187)&gt;BM$195,10,IF(LOG('Indicator Data'!Q187)&lt;BM$194,0,10-(BM$195-LOG('Indicator Data'!Q187))/(BM$195-BM$194)*10))),1)</f>
        <v>0</v>
      </c>
      <c r="BN184" s="35">
        <f>ROUND(IF('Indicator Data'!R187=0,0,IF(LOG('Indicator Data'!R187)&gt;BN$195,10,IF(LOG('Indicator Data'!R187)&lt;BN$194,0,10-(BN$195-LOG('Indicator Data'!R187))/(BN$195-BN$194)*10))),1)</f>
        <v>0</v>
      </c>
      <c r="BO184" s="35">
        <f t="shared" si="265"/>
        <v>0</v>
      </c>
      <c r="BP184" s="36">
        <f>'Indicator Data'!Q187/'Indicator Data'!$CC187</f>
        <v>0</v>
      </c>
      <c r="BQ184" s="36">
        <f>'Indicator Data'!R187/'Indicator Data'!$CC187</f>
        <v>0</v>
      </c>
      <c r="BR184" s="35">
        <f t="shared" si="307"/>
        <v>0</v>
      </c>
      <c r="BS184" s="35">
        <f t="shared" si="308"/>
        <v>0</v>
      </c>
      <c r="BT184" s="35">
        <f t="shared" si="242"/>
        <v>0</v>
      </c>
      <c r="BU184" s="35">
        <f t="shared" si="266"/>
        <v>0</v>
      </c>
      <c r="BV184" s="35">
        <f>ROUND(IF('Indicator Data'!S187=0,0,IF(LOG('Indicator Data'!S187)&gt;BV$195,10,IF(LOG('Indicator Data'!S187)&lt;BV$194,0,10-(BV$195-LOG('Indicator Data'!S187))/(BV$195-BV$194)*10))),1)</f>
        <v>0</v>
      </c>
      <c r="BW184" s="35">
        <f>ROUND(IF('Indicator Data'!T187=0,0,IF(LOG('Indicator Data'!T187)&gt;BW$195,10,IF(LOG('Indicator Data'!T187)&lt;BW$194,0,10-(BW$195-LOG('Indicator Data'!T187))/(BW$195-BW$194)*10))),1)</f>
        <v>0</v>
      </c>
      <c r="BX184" s="35">
        <f t="shared" si="267"/>
        <v>0</v>
      </c>
      <c r="BY184" s="36">
        <f>'Indicator Data'!S187/'Indicator Data'!$CC187</f>
        <v>0</v>
      </c>
      <c r="BZ184" s="36">
        <f>'Indicator Data'!T187/'Indicator Data'!$CC187</f>
        <v>0</v>
      </c>
      <c r="CA184" s="35">
        <f t="shared" si="309"/>
        <v>0</v>
      </c>
      <c r="CB184" s="35">
        <f t="shared" si="310"/>
        <v>0</v>
      </c>
      <c r="CC184" s="35">
        <f t="shared" si="268"/>
        <v>0</v>
      </c>
      <c r="CD184" s="35">
        <f t="shared" si="269"/>
        <v>0</v>
      </c>
      <c r="CE184" s="35">
        <f t="shared" si="270"/>
        <v>0</v>
      </c>
      <c r="CF184" s="35">
        <f>ROUND(IF('Indicator Data'!U187=0,0,IF(LOG('Indicator Data'!U187)&gt;CF$195,10,IF(LOG('Indicator Data'!U187)&lt;CF$194,0,10-(CF$195-LOG('Indicator Data'!U187))/(CF$195-CF$194)*10))),1)</f>
        <v>0</v>
      </c>
      <c r="CG184" s="36">
        <f>'Indicator Data'!U187/'Indicator Data'!$CC187</f>
        <v>0</v>
      </c>
      <c r="CH184" s="35">
        <f t="shared" si="311"/>
        <v>0</v>
      </c>
      <c r="CI184" s="35">
        <f t="shared" si="271"/>
        <v>0</v>
      </c>
      <c r="CJ184" s="35">
        <f>ROUND(IF('Indicator Data'!V187=0,0,IF(LOG('Indicator Data'!V187)&gt;CJ$195,10,IF(LOG('Indicator Data'!V187)&lt;CJ$194,0,10-(CJ$195-LOG('Indicator Data'!V187))/(CJ$195-CJ$194)*10))),1)</f>
        <v>0</v>
      </c>
      <c r="CK184" s="36">
        <f>IF('Indicator Data'!V187/'Indicator Data'!$CC187&gt;1,1,'Indicator Data'!V187/'Indicator Data'!$CC187)</f>
        <v>0</v>
      </c>
      <c r="CL184" s="35">
        <f t="shared" si="312"/>
        <v>0</v>
      </c>
      <c r="CM184" s="35">
        <f t="shared" si="272"/>
        <v>0</v>
      </c>
      <c r="CN184" s="35">
        <f>ROUND(IF('Indicator Data'!W187=0,0,IF(LOG('Indicator Data'!W187)&gt;CN$195,10,IF(LOG('Indicator Data'!W187)&lt;CN$194,0,10-(CN$195-LOG('Indicator Data'!W187))/(CN$195-CN$194)*10))),1)</f>
        <v>0</v>
      </c>
      <c r="CO184" s="36">
        <f>'Indicator Data'!W187/'Indicator Data'!$CC187</f>
        <v>0</v>
      </c>
      <c r="CP184" s="35">
        <f t="shared" si="313"/>
        <v>0</v>
      </c>
      <c r="CQ184" s="35">
        <f t="shared" si="273"/>
        <v>0</v>
      </c>
      <c r="CR184" s="35">
        <f t="shared" si="314"/>
        <v>0</v>
      </c>
      <c r="CS184" s="35">
        <f>IF('Indicator Data'!BS187="No data","x",ROUND(IF('Indicator Data'!BS187&gt;CS$195,0,IF('Indicator Data'!BS187&lt;CS$194,10,(CS$195-'Indicator Data'!BS187)/(CS$195-CS$194)*10)),1))</f>
        <v>0.1</v>
      </c>
      <c r="CT184" s="35">
        <f>IF('Indicator Data'!BT187="No data","x",ROUND(IF('Indicator Data'!BT187&gt;CT$195,0,IF('Indicator Data'!BT187&lt;CT$194,10,(CT$195-'Indicator Data'!BT187)/(CT$195-CT$194)*10)),1))</f>
        <v>0</v>
      </c>
      <c r="CU184" s="35" t="str">
        <f>IF('Indicator Data'!AC187="No data","x",ROUND(IF('Indicator Data'!AC187&gt;CU$195,0,IF('Indicator Data'!AC187&lt;CU$194,10,(CU$195-'Indicator Data'!AC187)/(CU$195-CU$194)*10)),1))</f>
        <v>x</v>
      </c>
      <c r="CV184" s="35">
        <f t="shared" si="315"/>
        <v>0.1</v>
      </c>
      <c r="CW184" s="35">
        <f>IF('Indicator Data'!X187="No data","x",ROUND(IF(LOG('Indicator Data'!X187)&gt;CW$195,10,IF(LOG('Indicator Data'!X187)&lt;CW$194,0,10-(CW$195-LOG('Indicator Data'!X187))/(CW$195-CW$194)*10)),1))</f>
        <v>8.1</v>
      </c>
      <c r="CX184" s="35">
        <f>IF('Indicator Data'!Y187="No data","x",ROUND(IF('Indicator Data'!Y187&gt;CX$195,10,IF('Indicator Data'!Y187&lt;CX$194,0,10-(CX$195-'Indicator Data'!Y187)/(CX$195-CX$194)*10)),1))</f>
        <v>1.7</v>
      </c>
      <c r="CY184" s="35">
        <f>IF('Indicator Data'!Z187="No data","x",ROUND(IF('Indicator Data'!Z187&gt;CY$195,10,IF('Indicator Data'!Z187&lt;CY$194,0,10-(CY$195-'Indicator Data'!Z187)/(CY$195-CY$194)*10)),1))</f>
        <v>8.4</v>
      </c>
      <c r="CZ184" s="35">
        <f>IF('Indicator Data'!AA187="No data","x",ROUND(IF('Indicator Data'!AA187&gt;CZ$195,10,IF('Indicator Data'!AA187&lt;CZ$194,0,10-(CZ$195-'Indicator Data'!AA187)/(CZ$195-CZ$194)*10)),1))</f>
        <v>0.9</v>
      </c>
      <c r="DA184" s="35">
        <f t="shared" si="274"/>
        <v>4.8</v>
      </c>
      <c r="DB184" s="35">
        <f t="shared" si="275"/>
        <v>3.2</v>
      </c>
      <c r="DC184" s="35" t="str">
        <f>IF('Indicator Data'!AF187="No data","x",ROUND(IF('Indicator Data'!AF187&gt;DC$195,10,IF('Indicator Data'!AF187&lt;DC$194,0,10-(DC$195-'Indicator Data'!AF187)/(DC$195-DC$194)*10)),1))</f>
        <v>x</v>
      </c>
      <c r="DD184" s="35">
        <f>IF('Indicator Data'!AG187="No data","x",ROUND(IF('Indicator Data'!AG187&gt;DD$195,10,IF('Indicator Data'!AG187&lt;DD$194,0,10-(DD$195-'Indicator Data'!AG187)/(DD$195-DD$194)*10)),1))</f>
        <v>0.5</v>
      </c>
      <c r="DE184" s="35">
        <f t="shared" si="276"/>
        <v>3.9</v>
      </c>
      <c r="DF184" s="35">
        <f>IF('Indicator Data'!AB187="No data","x",ROUND(IF('Indicator Data'!AB187&gt;DF$195,10,IF('Indicator Data'!AB187&lt;DF$194,0,10-(DF$195-'Indicator Data'!AB187)/(DF$195-DF$194)*10)),1))</f>
        <v>0</v>
      </c>
      <c r="DG184" s="35">
        <f t="shared" si="277"/>
        <v>0</v>
      </c>
      <c r="DH184" s="144">
        <f>IF('Indicator Data'!AD187="No data","x",'Indicator Data'!AD187/'Indicator Data'!$CB187)</f>
        <v>4.7009689950228915E-4</v>
      </c>
      <c r="DI184" s="35">
        <f t="shared" si="278"/>
        <v>5.3</v>
      </c>
      <c r="DJ184" s="35">
        <f>IF('Indicator Data'!AE187="No data","x",ROUND(IF('Indicator Data'!AE187&gt;DJ$195,0,IF('Indicator Data'!AE187&lt;DJ$194,10,(DJ$195-'Indicator Data'!AE187)/(DJ$195-DJ$194)*10)),1))</f>
        <v>0</v>
      </c>
      <c r="DK184" s="35">
        <f t="shared" si="279"/>
        <v>2.7</v>
      </c>
      <c r="DL184" s="35">
        <f t="shared" si="280"/>
        <v>2.2000000000000002</v>
      </c>
      <c r="DM184" s="37">
        <f t="shared" si="316"/>
        <v>1.5</v>
      </c>
      <c r="DN184" s="38">
        <f t="shared" si="317"/>
        <v>2.4</v>
      </c>
      <c r="DO184" s="35">
        <f>ROUND(IF('Indicator Data'!AH187=0,0,IF('Indicator Data'!AH187&gt;DO$195,10,IF('Indicator Data'!AH187&lt;DO$194,0,10-(DO$195-'Indicator Data'!AH187)/(DO$195-DO$194)*10))),1)</f>
        <v>5.0999999999999996</v>
      </c>
      <c r="DP184" s="35">
        <f>ROUND(IF('Indicator Data'!AI187=0,0,IF(LOG('Indicator Data'!AI187)&gt;LOG(DP$195),10,IF(LOG('Indicator Data'!AI187)&lt;LOG(DP$194),0,10-(LOG(DP$195)-LOG('Indicator Data'!AI187))/(LOG(DP$195)-LOG(DP$194))*10))),1)</f>
        <v>4.5</v>
      </c>
      <c r="DQ184" s="37">
        <f t="shared" si="318"/>
        <v>4.8</v>
      </c>
      <c r="DR184" s="35">
        <f>'Indicator Data'!AJ187</f>
        <v>0</v>
      </c>
      <c r="DS184" s="35">
        <f>'Indicator Data'!AK187</f>
        <v>0</v>
      </c>
      <c r="DT184" s="37">
        <f t="shared" si="319"/>
        <v>0</v>
      </c>
      <c r="DU184" s="38">
        <f t="shared" si="320"/>
        <v>3.4</v>
      </c>
      <c r="DV184" s="13"/>
      <c r="DW184" s="83"/>
      <c r="DX184" s="2"/>
    </row>
    <row r="185" spans="1:128" x14ac:dyDescent="0.3">
      <c r="A185" s="99" t="str">
        <f>'Indicator Data'!A188</f>
        <v>United States of America</v>
      </c>
      <c r="B185" s="39" t="str">
        <f>'Indicator Data'!B188</f>
        <v>USA</v>
      </c>
      <c r="C185" s="35">
        <f>ROUND(IF('Indicator Data'!C188=0,0.1,IF(LOG('Indicator Data'!C188)&gt;C$195,10,IF(LOG('Indicator Data'!C188)&lt;C$194,0,10-(C$195-LOG('Indicator Data'!C188))/(C$195-C$194)*10))),1)</f>
        <v>10</v>
      </c>
      <c r="D185" s="35">
        <f>ROUND(IF('Indicator Data'!D188=0,0.1,IF(LOG('Indicator Data'!D188)&gt;D$195,10,IF(LOG('Indicator Data'!D188)&lt;D$194,0,10-(D$195-LOG('Indicator Data'!D188))/(D$195-D$194)*10))),1)</f>
        <v>10</v>
      </c>
      <c r="E185" s="35">
        <f t="shared" si="281"/>
        <v>10</v>
      </c>
      <c r="F185" s="35">
        <f>IF('Indicator Data'!E188="No data",0.1,(ROUND(IF('Indicator Data'!E188=0,0,IF(LOG('Indicator Data'!E188)&gt;F$195,10,IF(LOG('Indicator Data'!E188)&lt;F$194,0,10-(F$195-LOG('Indicator Data'!E188))/(F$195-F$194)*10))),1)))</f>
        <v>9</v>
      </c>
      <c r="G185" s="35">
        <f>ROUND(IF('Indicator Data'!F188=0,0,IF(LOG('Indicator Data'!F188)&gt;G$195,10,IF(LOG('Indicator Data'!F188)&lt;G$194,0,10-(G$195-LOG('Indicator Data'!F188))/(G$195-G$194)*10))),1)</f>
        <v>8.6</v>
      </c>
      <c r="H185" s="35">
        <f>ROUND(IF('Indicator Data'!G188=0,0,IF(LOG('Indicator Data'!G188)&gt;H$195,10,IF(LOG('Indicator Data'!G188)&lt;H$194,0,10-(H$195-LOG('Indicator Data'!G188))/(H$195-H$194)*10))),1)</f>
        <v>10</v>
      </c>
      <c r="I185" s="35">
        <f>ROUND(IF('Indicator Data'!H188=0,0,IF(LOG('Indicator Data'!H188)&gt;I$195,10,IF(LOG('Indicator Data'!H188)&lt;I$194,0,10-(I$195-LOG('Indicator Data'!H188))/(I$195-I$194)*10))),1)</f>
        <v>10</v>
      </c>
      <c r="J185" s="35">
        <f t="shared" si="282"/>
        <v>10</v>
      </c>
      <c r="K185" s="35">
        <f>ROUND(IF('Indicator Data'!I188=0,0,IF(LOG('Indicator Data'!I188)&gt;K$195,10,IF(LOG('Indicator Data'!I188)&lt;K$194,0,10-(K$195-LOG('Indicator Data'!I188))/(K$195-K$194)*10))),1)</f>
        <v>9.5</v>
      </c>
      <c r="L185" s="35">
        <f t="shared" si="283"/>
        <v>9.8000000000000007</v>
      </c>
      <c r="M185" s="35">
        <f>ROUND(IF('Indicator Data'!J188=0,0,IF(LOG('Indicator Data'!J188)&gt;M$195,10,IF(LOG('Indicator Data'!J188)&lt;M$194,0,10-(M$195-LOG('Indicator Data'!J188))/(M$195-M$194)*10))),1)</f>
        <v>0</v>
      </c>
      <c r="N185" s="36">
        <f>'Indicator Data'!C188/'Indicator Data'!$CC188</f>
        <v>3.9042629350658653E-4</v>
      </c>
      <c r="O185" s="36">
        <f>'Indicator Data'!D188/'Indicator Data'!$CC188</f>
        <v>1.7680990961183694E-4</v>
      </c>
      <c r="P185" s="36">
        <f>IF(F185=0.1,"x",'Indicator Data'!E188/'Indicator Data'!$CC188)</f>
        <v>1.2009585312001401E-3</v>
      </c>
      <c r="Q185" s="36">
        <f>'Indicator Data'!F188/'Indicator Data'!$CC188</f>
        <v>4.3006169095473097E-6</v>
      </c>
      <c r="R185" s="36">
        <f>'Indicator Data'!G188/'Indicator Data'!$CC188</f>
        <v>3.2943957544131937E-3</v>
      </c>
      <c r="S185" s="36">
        <f>'Indicator Data'!H188/'Indicator Data'!$CC188</f>
        <v>3.0597847962802077E-4</v>
      </c>
      <c r="T185" s="36">
        <f>'Indicator Data'!I188/'Indicator Data'!$CC188</f>
        <v>1.8186310503803622E-3</v>
      </c>
      <c r="U185" s="36">
        <f>'Indicator Data'!J188/'Indicator Data'!$CC188</f>
        <v>0</v>
      </c>
      <c r="V185" s="35">
        <f t="shared" si="284"/>
        <v>2</v>
      </c>
      <c r="W185" s="35">
        <f t="shared" si="285"/>
        <v>1.8</v>
      </c>
      <c r="X185" s="35">
        <f t="shared" si="286"/>
        <v>1.9</v>
      </c>
      <c r="Y185" s="35">
        <f t="shared" si="287"/>
        <v>0.8</v>
      </c>
      <c r="Z185" s="35">
        <f t="shared" si="288"/>
        <v>7</v>
      </c>
      <c r="AA185" s="35">
        <f t="shared" si="289"/>
        <v>1.8</v>
      </c>
      <c r="AB185" s="35">
        <f t="shared" si="290"/>
        <v>0.6</v>
      </c>
      <c r="AC185" s="35">
        <f t="shared" si="291"/>
        <v>1.2</v>
      </c>
      <c r="AD185" s="35">
        <f t="shared" si="292"/>
        <v>1.8</v>
      </c>
      <c r="AE185" s="35">
        <f t="shared" si="293"/>
        <v>1.5</v>
      </c>
      <c r="AF185" s="35">
        <f t="shared" si="294"/>
        <v>0</v>
      </c>
      <c r="AG185" s="35">
        <f>ROUND(IF('Indicator Data'!K188=0,0,IF('Indicator Data'!K188&gt;AG$195,10,IF('Indicator Data'!K188&lt;AG$194,0,10-(AG$195-'Indicator Data'!K188)/(AG$195-AG$194)*10))),1)</f>
        <v>10</v>
      </c>
      <c r="AH185" s="35">
        <f t="shared" si="295"/>
        <v>6</v>
      </c>
      <c r="AI185" s="35">
        <f t="shared" si="296"/>
        <v>5.9</v>
      </c>
      <c r="AJ185" s="35">
        <f t="shared" si="297"/>
        <v>5.9</v>
      </c>
      <c r="AK185" s="35">
        <f t="shared" si="298"/>
        <v>5.3</v>
      </c>
      <c r="AL185" s="35">
        <f t="shared" si="299"/>
        <v>5.6</v>
      </c>
      <c r="AM185" s="35">
        <f t="shared" si="300"/>
        <v>5.7</v>
      </c>
      <c r="AN185" s="35">
        <f t="shared" si="301"/>
        <v>0</v>
      </c>
      <c r="AO185" s="143">
        <f t="shared" si="302"/>
        <v>7.9</v>
      </c>
      <c r="AP185" s="143">
        <f t="shared" si="255"/>
        <v>6.4</v>
      </c>
      <c r="AQ185" s="143">
        <f t="shared" si="303"/>
        <v>7.9</v>
      </c>
      <c r="AR185" s="143">
        <f t="shared" si="304"/>
        <v>7.6</v>
      </c>
      <c r="AS185" s="35">
        <f t="shared" si="305"/>
        <v>5</v>
      </c>
      <c r="AT185" s="35">
        <f>IF('Indicator Data'!L188="No data","x",IF('Indicator Data'!CD188&lt;1000,"x",ROUND((IF('Indicator Data'!L188&gt;AT$195,10,IF('Indicator Data'!L188&lt;AT$194,0,10-(AT$195-'Indicator Data'!L188)/(AT$195-AT$194)*10))),1)))</f>
        <v>3.7</v>
      </c>
      <c r="AU185" s="143">
        <f t="shared" si="306"/>
        <v>4.4000000000000004</v>
      </c>
      <c r="AV185" s="35" t="str">
        <f>IF('Indicator Data'!M188="No data","x",ROUND(IF('Indicator Data'!M188=0,0,IF(LOG('Indicator Data'!M188)&gt;AV$195,10,IF(LOG('Indicator Data'!M188)&lt;AV$194,0,10-(AV$195-LOG('Indicator Data'!M188))/(AV$195-AV$194)*10))),1))</f>
        <v>x</v>
      </c>
      <c r="AW185" s="36" t="str">
        <f>IF(AV185="x","x",'Indicator Data'!M188/'Indicator Data'!$CC188)</f>
        <v>x</v>
      </c>
      <c r="AX185" s="35" t="str">
        <f t="shared" si="256"/>
        <v>x</v>
      </c>
      <c r="AY185" s="35" t="str">
        <f t="shared" si="257"/>
        <v>x</v>
      </c>
      <c r="AZ185" s="35" t="str">
        <f>IF('Indicator Data'!N188="No data","x",ROUND(IF('Indicator Data'!N188=0,0,IF(LOG('Indicator Data'!N188)&gt;AZ$195,10,IF(LOG('Indicator Data'!N188)&lt;AZ$194,0,10-(AZ$195-LOG('Indicator Data'!N188))/(AZ$195-AZ$194)*10))),1))</f>
        <v>x</v>
      </c>
      <c r="BA185" s="36" t="str">
        <f>IF(AZ185="x","x",'Indicator Data'!N188/'Indicator Data'!$CC188)</f>
        <v>x</v>
      </c>
      <c r="BB185" s="35" t="str">
        <f t="shared" si="258"/>
        <v>x</v>
      </c>
      <c r="BC185" s="35" t="str">
        <f t="shared" si="259"/>
        <v>x</v>
      </c>
      <c r="BD185" s="35" t="str">
        <f>IF('Indicator Data'!O188="No data","x",ROUND(IF('Indicator Data'!O188=0,0,IF(LOG('Indicator Data'!O188)&gt;BD$195,10,IF(LOG('Indicator Data'!O188)&lt;BD$194,0,10-(BD$195-LOG('Indicator Data'!O188))/(BD$195-BD$194)*10))),1))</f>
        <v>x</v>
      </c>
      <c r="BE185" s="36" t="str">
        <f>IF(BD185="x","x",'Indicator Data'!O188/'Indicator Data'!$CC188)</f>
        <v>x</v>
      </c>
      <c r="BF185" s="35" t="str">
        <f t="shared" si="260"/>
        <v>x</v>
      </c>
      <c r="BG185" s="35" t="str">
        <f t="shared" si="261"/>
        <v>x</v>
      </c>
      <c r="BH185" s="35" t="str">
        <f>IF('Indicator Data'!P188="No data","x",ROUND(IF('Indicator Data'!P188=0,0,IF(LOG('Indicator Data'!P188)&gt;BH$195,10,IF(LOG('Indicator Data'!P188)&lt;BH$194,0,10-(BH$195-LOG('Indicator Data'!P188))/(BH$195-BH$194)*10))),1))</f>
        <v>x</v>
      </c>
      <c r="BI185" s="36" t="str">
        <f>IF(BH185="x","x",'Indicator Data'!P188/'Indicator Data'!$CC188)</f>
        <v>x</v>
      </c>
      <c r="BJ185" s="35" t="str">
        <f t="shared" si="262"/>
        <v>x</v>
      </c>
      <c r="BK185" s="35" t="str">
        <f t="shared" si="263"/>
        <v>x</v>
      </c>
      <c r="BL185" s="35" t="str">
        <f t="shared" si="264"/>
        <v>x</v>
      </c>
      <c r="BM185" s="35">
        <f>ROUND(IF('Indicator Data'!Q188=0,0,IF(LOG('Indicator Data'!Q188)&gt;BM$195,10,IF(LOG('Indicator Data'!Q188)&lt;BM$194,0,10-(BM$195-LOG('Indicator Data'!Q188))/(BM$195-BM$194)*10))),1)</f>
        <v>0</v>
      </c>
      <c r="BN185" s="35">
        <f>ROUND(IF('Indicator Data'!R188=0,0,IF(LOG('Indicator Data'!R188)&gt;BN$195,10,IF(LOG('Indicator Data'!R188)&lt;BN$194,0,10-(BN$195-LOG('Indicator Data'!R188))/(BN$195-BN$194)*10))),1)</f>
        <v>0</v>
      </c>
      <c r="BO185" s="35">
        <f t="shared" si="265"/>
        <v>0</v>
      </c>
      <c r="BP185" s="36">
        <f>'Indicator Data'!Q188/'Indicator Data'!$CC188</f>
        <v>0</v>
      </c>
      <c r="BQ185" s="36">
        <f>'Indicator Data'!R188/'Indicator Data'!$CC188</f>
        <v>0</v>
      </c>
      <c r="BR185" s="35">
        <f t="shared" si="307"/>
        <v>0</v>
      </c>
      <c r="BS185" s="35">
        <f t="shared" si="308"/>
        <v>0</v>
      </c>
      <c r="BT185" s="35">
        <f t="shared" si="242"/>
        <v>0</v>
      </c>
      <c r="BU185" s="35">
        <f t="shared" si="266"/>
        <v>0</v>
      </c>
      <c r="BV185" s="35">
        <f>ROUND(IF('Indicator Data'!S188=0,0,IF(LOG('Indicator Data'!S188)&gt;BV$195,10,IF(LOG('Indicator Data'!S188)&lt;BV$194,0,10-(BV$195-LOG('Indicator Data'!S188))/(BV$195-BV$194)*10))),1)</f>
        <v>0</v>
      </c>
      <c r="BW185" s="35">
        <f>ROUND(IF('Indicator Data'!T188=0,0,IF(LOG('Indicator Data'!T188)&gt;BW$195,10,IF(LOG('Indicator Data'!T188)&lt;BW$194,0,10-(BW$195-LOG('Indicator Data'!T188))/(BW$195-BW$194)*10))),1)</f>
        <v>0</v>
      </c>
      <c r="BX185" s="35">
        <f t="shared" si="267"/>
        <v>0</v>
      </c>
      <c r="BY185" s="36">
        <f>'Indicator Data'!S188/'Indicator Data'!$CC188</f>
        <v>0</v>
      </c>
      <c r="BZ185" s="36">
        <f>'Indicator Data'!T188/'Indicator Data'!$CC188</f>
        <v>0</v>
      </c>
      <c r="CA185" s="35">
        <f t="shared" si="309"/>
        <v>0</v>
      </c>
      <c r="CB185" s="35">
        <f t="shared" si="310"/>
        <v>0</v>
      </c>
      <c r="CC185" s="35">
        <f t="shared" si="268"/>
        <v>0</v>
      </c>
      <c r="CD185" s="35">
        <f t="shared" si="269"/>
        <v>0</v>
      </c>
      <c r="CE185" s="35">
        <f t="shared" si="270"/>
        <v>0</v>
      </c>
      <c r="CF185" s="35">
        <f>ROUND(IF('Indicator Data'!U188=0,0,IF(LOG('Indicator Data'!U188)&gt;CF$195,10,IF(LOG('Indicator Data'!U188)&lt;CF$194,0,10-(CF$195-LOG('Indicator Data'!U188))/(CF$195-CF$194)*10))),1)</f>
        <v>9.6</v>
      </c>
      <c r="CG185" s="36">
        <f>'Indicator Data'!U188/'Indicator Data'!$CC188</f>
        <v>0.16321460715732239</v>
      </c>
      <c r="CH185" s="35">
        <f t="shared" si="311"/>
        <v>1.8</v>
      </c>
      <c r="CI185" s="35">
        <f t="shared" si="271"/>
        <v>7.4</v>
      </c>
      <c r="CJ185" s="35">
        <f>ROUND(IF('Indicator Data'!V188=0,0,IF(LOG('Indicator Data'!V188)&gt;CJ$195,10,IF(LOG('Indicator Data'!V188)&lt;CJ$194,0,10-(CJ$195-LOG('Indicator Data'!V188))/(CJ$195-CJ$194)*10))),1)</f>
        <v>10</v>
      </c>
      <c r="CK185" s="36">
        <f>IF('Indicator Data'!V188/'Indicator Data'!$CC188&gt;1,1,'Indicator Data'!V188/'Indicator Data'!$CC188)</f>
        <v>0.52064462893364283</v>
      </c>
      <c r="CL185" s="35">
        <f t="shared" si="312"/>
        <v>5.2</v>
      </c>
      <c r="CM185" s="35">
        <f t="shared" si="272"/>
        <v>8.5</v>
      </c>
      <c r="CN185" s="35">
        <f>ROUND(IF('Indicator Data'!W188=0,0,IF(LOG('Indicator Data'!W188)&gt;CN$195,10,IF(LOG('Indicator Data'!W188)&lt;CN$194,0,10-(CN$195-LOG('Indicator Data'!W188))/(CN$195-CN$194)*10))),1)</f>
        <v>9.3000000000000007</v>
      </c>
      <c r="CO185" s="36">
        <f>'Indicator Data'!W188/'Indicator Data'!$CC188</f>
        <v>0.10865171208729506</v>
      </c>
      <c r="CP185" s="35">
        <f t="shared" si="313"/>
        <v>1.1000000000000001</v>
      </c>
      <c r="CQ185" s="35">
        <f t="shared" si="273"/>
        <v>6.9</v>
      </c>
      <c r="CR185" s="35">
        <f t="shared" si="314"/>
        <v>6.5</v>
      </c>
      <c r="CS185" s="35">
        <f>IF('Indicator Data'!BS188="No data","x",ROUND(IF('Indicator Data'!BS188&gt;CS$195,0,IF('Indicator Data'!BS188&lt;CS$194,10,(CS$195-'Indicator Data'!BS188)/(CS$195-CS$194)*10)),1))</f>
        <v>0</v>
      </c>
      <c r="CT185" s="35">
        <f>IF('Indicator Data'!BT188="No data","x",ROUND(IF('Indicator Data'!BT188&gt;CT$195,0,IF('Indicator Data'!BT188&lt;CT$194,10,(CT$195-'Indicator Data'!BT188)/(CT$195-CT$194)*10)),1))</f>
        <v>0.1</v>
      </c>
      <c r="CU185" s="35" t="str">
        <f>IF('Indicator Data'!AC188="No data","x",ROUND(IF('Indicator Data'!AC188&gt;CU$195,0,IF('Indicator Data'!AC188&lt;CU$194,10,(CU$195-'Indicator Data'!AC188)/(CU$195-CU$194)*10)),1))</f>
        <v>x</v>
      </c>
      <c r="CV185" s="35">
        <f t="shared" si="315"/>
        <v>0.1</v>
      </c>
      <c r="CW185" s="35">
        <f>IF('Indicator Data'!X188="No data","x",ROUND(IF(LOG('Indicator Data'!X188)&gt;CW$195,10,IF(LOG('Indicator Data'!X188)&lt;CW$194,0,10-(CW$195-LOG('Indicator Data'!X188))/(CW$195-CW$194)*10)),1))</f>
        <v>5.2</v>
      </c>
      <c r="CX185" s="35">
        <f>IF('Indicator Data'!Y188="No data","x",ROUND(IF('Indicator Data'!Y188&gt;CX$195,10,IF('Indicator Data'!Y188&lt;CX$194,0,10-(CX$195-'Indicator Data'!Y188)/(CX$195-CX$194)*10)),1))</f>
        <v>1.4</v>
      </c>
      <c r="CY185" s="35">
        <f>IF('Indicator Data'!Z188="No data","x",ROUND(IF('Indicator Data'!Z188&gt;CY$195,10,IF('Indicator Data'!Z188&lt;CY$194,0,10-(CY$195-'Indicator Data'!Z188)/(CY$195-CY$194)*10)),1))</f>
        <v>8.1999999999999993</v>
      </c>
      <c r="CZ185" s="35">
        <f>IF('Indicator Data'!AA188="No data","x",ROUND(IF('Indicator Data'!AA188&gt;CZ$195,10,IF('Indicator Data'!AA188&lt;CZ$194,0,10-(CZ$195-'Indicator Data'!AA188)/(CZ$195-CZ$194)*10)),1))</f>
        <v>1.2</v>
      </c>
      <c r="DA185" s="35">
        <f t="shared" si="274"/>
        <v>4</v>
      </c>
      <c r="DB185" s="35">
        <f t="shared" si="275"/>
        <v>2.7</v>
      </c>
      <c r="DC185" s="35" t="str">
        <f>IF('Indicator Data'!AF188="No data","x",ROUND(IF('Indicator Data'!AF188&gt;DC$195,10,IF('Indicator Data'!AF188&lt;DC$194,0,10-(DC$195-'Indicator Data'!AF188)/(DC$195-DC$194)*10)),1))</f>
        <v>x</v>
      </c>
      <c r="DD185" s="35">
        <f>IF('Indicator Data'!AG188="No data","x",ROUND(IF('Indicator Data'!AG188&gt;DD$195,10,IF('Indicator Data'!AG188&lt;DD$194,0,10-(DD$195-'Indicator Data'!AG188)/(DD$195-DD$194)*10)),1))</f>
        <v>0.6</v>
      </c>
      <c r="DE185" s="35">
        <f t="shared" si="276"/>
        <v>3.3</v>
      </c>
      <c r="DF185" s="35">
        <f>IF('Indicator Data'!AB188="No data","x",ROUND(IF('Indicator Data'!AB188&gt;DF$195,10,IF('Indicator Data'!AB188&lt;DF$194,0,10-(DF$195-'Indicator Data'!AB188)/(DF$195-DF$194)*10)),1))</f>
        <v>0</v>
      </c>
      <c r="DG185" s="35">
        <f t="shared" si="277"/>
        <v>0</v>
      </c>
      <c r="DH185" s="144">
        <f>IF('Indicator Data'!AD188="No data","x",'Indicator Data'!AD188/'Indicator Data'!$CB188)</f>
        <v>5.4453945197604418E-4</v>
      </c>
      <c r="DI185" s="35">
        <f t="shared" si="278"/>
        <v>4.5999999999999996</v>
      </c>
      <c r="DJ185" s="35">
        <f>IF('Indicator Data'!AE188="No data","x",ROUND(IF('Indicator Data'!AE188&gt;DJ$195,0,IF('Indicator Data'!AE188&lt;DJ$194,10,(DJ$195-'Indicator Data'!AE188)/(DJ$195-DJ$194)*10)),1))</f>
        <v>0</v>
      </c>
      <c r="DK185" s="35">
        <f t="shared" si="279"/>
        <v>2.2999999999999998</v>
      </c>
      <c r="DL185" s="35">
        <f t="shared" si="280"/>
        <v>1.9</v>
      </c>
      <c r="DM185" s="37">
        <f t="shared" si="316"/>
        <v>4</v>
      </c>
      <c r="DN185" s="38">
        <f t="shared" si="317"/>
        <v>6.6</v>
      </c>
      <c r="DO185" s="35">
        <f>ROUND(IF('Indicator Data'!AH188=0,0,IF('Indicator Data'!AH188&gt;DO$195,10,IF('Indicator Data'!AH188&lt;DO$194,0,10-(DO$195-'Indicator Data'!AH188)/(DO$195-DO$194)*10))),1)</f>
        <v>8.8000000000000007</v>
      </c>
      <c r="DP185" s="35">
        <f>ROUND(IF('Indicator Data'!AI188=0,0,IF(LOG('Indicator Data'!AI188)&gt;LOG(DP$195),10,IF(LOG('Indicator Data'!AI188)&lt;LOG(DP$194),0,10-(LOG(DP$195)-LOG('Indicator Data'!AI188))/(LOG(DP$195)-LOG(DP$194))*10))),1)</f>
        <v>9.1999999999999993</v>
      </c>
      <c r="DQ185" s="37">
        <f t="shared" si="318"/>
        <v>9</v>
      </c>
      <c r="DR185" s="35">
        <f>'Indicator Data'!AJ188</f>
        <v>0</v>
      </c>
      <c r="DS185" s="35">
        <f>'Indicator Data'!AK188</f>
        <v>0</v>
      </c>
      <c r="DT185" s="37">
        <f t="shared" si="319"/>
        <v>0</v>
      </c>
      <c r="DU185" s="38">
        <f t="shared" si="320"/>
        <v>6.3</v>
      </c>
      <c r="DV185" s="13"/>
      <c r="DW185" s="83"/>
      <c r="DX185" s="2"/>
    </row>
    <row r="186" spans="1:128" x14ac:dyDescent="0.3">
      <c r="A186" s="99" t="str">
        <f>'Indicator Data'!A189</f>
        <v>Uruguay</v>
      </c>
      <c r="B186" s="39" t="str">
        <f>'Indicator Data'!B189</f>
        <v>URY</v>
      </c>
      <c r="C186" s="35">
        <f>ROUND(IF('Indicator Data'!C189=0,0.1,IF(LOG('Indicator Data'!C189)&gt;C$195,10,IF(LOG('Indicator Data'!C189)&lt;C$194,0,10-(C$195-LOG('Indicator Data'!C189))/(C$195-C$194)*10))),1)</f>
        <v>1.1000000000000001</v>
      </c>
      <c r="D186" s="35">
        <f>ROUND(IF('Indicator Data'!D189=0,0.1,IF(LOG('Indicator Data'!D189)&gt;D$195,10,IF(LOG('Indicator Data'!D189)&lt;D$194,0,10-(D$195-LOG('Indicator Data'!D189))/(D$195-D$194)*10))),1)</f>
        <v>0.1</v>
      </c>
      <c r="E186" s="35">
        <f t="shared" si="281"/>
        <v>0.6</v>
      </c>
      <c r="F186" s="35">
        <f>IF('Indicator Data'!E189="No data",0.1,(ROUND(IF('Indicator Data'!E189=0,0,IF(LOG('Indicator Data'!E189)&gt;F$195,10,IF(LOG('Indicator Data'!E189)&lt;F$194,0,10-(F$195-LOG('Indicator Data'!E189))/(F$195-F$194)*10))),1)))</f>
        <v>5.2</v>
      </c>
      <c r="G186" s="35">
        <f>ROUND(IF('Indicator Data'!F189=0,0,IF(LOG('Indicator Data'!F189)&gt;G$195,10,IF(LOG('Indicator Data'!F189)&lt;G$194,0,10-(G$195-LOG('Indicator Data'!F189))/(G$195-G$194)*10))),1)</f>
        <v>0</v>
      </c>
      <c r="H186" s="35">
        <f>ROUND(IF('Indicator Data'!G189=0,0,IF(LOG('Indicator Data'!G189)&gt;H$195,10,IF(LOG('Indicator Data'!G189)&lt;H$194,0,10-(H$195-LOG('Indicator Data'!G189))/(H$195-H$194)*10))),1)</f>
        <v>0</v>
      </c>
      <c r="I186" s="35">
        <f>ROUND(IF('Indicator Data'!H189=0,0,IF(LOG('Indicator Data'!H189)&gt;I$195,10,IF(LOG('Indicator Data'!H189)&lt;I$194,0,10-(I$195-LOG('Indicator Data'!H189))/(I$195-I$194)*10))),1)</f>
        <v>0</v>
      </c>
      <c r="J186" s="35">
        <f t="shared" si="282"/>
        <v>0</v>
      </c>
      <c r="K186" s="35">
        <f>ROUND(IF('Indicator Data'!I189=0,0,IF(LOG('Indicator Data'!I189)&gt;K$195,10,IF(LOG('Indicator Data'!I189)&lt;K$194,0,10-(K$195-LOG('Indicator Data'!I189))/(K$195-K$194)*10))),1)</f>
        <v>0</v>
      </c>
      <c r="L186" s="35">
        <f t="shared" si="283"/>
        <v>0</v>
      </c>
      <c r="M186" s="35">
        <f>ROUND(IF('Indicator Data'!J189=0,0,IF(LOG('Indicator Data'!J189)&gt;M$195,10,IF(LOG('Indicator Data'!J189)&lt;M$194,0,10-(M$195-LOG('Indicator Data'!J189))/(M$195-M$194)*10))),1)</f>
        <v>3.8</v>
      </c>
      <c r="N186" s="36">
        <f>'Indicator Data'!C189/'Indicator Data'!$CC189</f>
        <v>8.2192113295226735E-6</v>
      </c>
      <c r="O186" s="36">
        <f>'Indicator Data'!D189/'Indicator Data'!$CC189</f>
        <v>0</v>
      </c>
      <c r="P186" s="36">
        <f>IF(F186=0.1,"x",'Indicator Data'!E189/'Indicator Data'!$CC189)</f>
        <v>3.5678252087233491E-3</v>
      </c>
      <c r="Q186" s="36">
        <f>'Indicator Data'!F189/'Indicator Data'!$CC189</f>
        <v>0</v>
      </c>
      <c r="R186" s="36">
        <f>'Indicator Data'!G189/'Indicator Data'!$CC189</f>
        <v>0</v>
      </c>
      <c r="S186" s="36">
        <f>'Indicator Data'!H189/'Indicator Data'!$CC189</f>
        <v>0</v>
      </c>
      <c r="T186" s="36">
        <f>'Indicator Data'!I189/'Indicator Data'!$CC189</f>
        <v>0</v>
      </c>
      <c r="U186" s="36">
        <f>'Indicator Data'!J189/'Indicator Data'!$CC189</f>
        <v>9.2743249064328531E-5</v>
      </c>
      <c r="V186" s="35">
        <f t="shared" si="284"/>
        <v>0</v>
      </c>
      <c r="W186" s="35">
        <f t="shared" si="285"/>
        <v>0</v>
      </c>
      <c r="X186" s="35">
        <f t="shared" si="286"/>
        <v>0</v>
      </c>
      <c r="Y186" s="35">
        <f t="shared" si="287"/>
        <v>2.4</v>
      </c>
      <c r="Z186" s="35">
        <f t="shared" si="288"/>
        <v>0</v>
      </c>
      <c r="AA186" s="35">
        <f t="shared" si="289"/>
        <v>0</v>
      </c>
      <c r="AB186" s="35">
        <f t="shared" si="290"/>
        <v>0</v>
      </c>
      <c r="AC186" s="35">
        <f t="shared" si="291"/>
        <v>0</v>
      </c>
      <c r="AD186" s="35">
        <f t="shared" si="292"/>
        <v>0</v>
      </c>
      <c r="AE186" s="35">
        <f t="shared" si="293"/>
        <v>0</v>
      </c>
      <c r="AF186" s="35">
        <f t="shared" si="294"/>
        <v>0</v>
      </c>
      <c r="AG186" s="35">
        <f>ROUND(IF('Indicator Data'!K189=0,0,IF('Indicator Data'!K189&gt;AG$195,10,IF('Indicator Data'!K189&lt;AG$194,0,10-(AG$195-'Indicator Data'!K189)/(AG$195-AG$194)*10))),1)</f>
        <v>1.9</v>
      </c>
      <c r="AH186" s="35">
        <f t="shared" si="295"/>
        <v>0.6</v>
      </c>
      <c r="AI186" s="35">
        <f t="shared" si="296"/>
        <v>0.1</v>
      </c>
      <c r="AJ186" s="35">
        <f t="shared" si="297"/>
        <v>0</v>
      </c>
      <c r="AK186" s="35">
        <f t="shared" si="298"/>
        <v>0</v>
      </c>
      <c r="AL186" s="35">
        <f t="shared" si="299"/>
        <v>0</v>
      </c>
      <c r="AM186" s="35">
        <f t="shared" si="300"/>
        <v>0</v>
      </c>
      <c r="AN186" s="35">
        <f t="shared" si="301"/>
        <v>2.1</v>
      </c>
      <c r="AO186" s="143">
        <f t="shared" si="302"/>
        <v>0.3</v>
      </c>
      <c r="AP186" s="143">
        <f t="shared" si="255"/>
        <v>3.9</v>
      </c>
      <c r="AQ186" s="143">
        <f t="shared" si="303"/>
        <v>0</v>
      </c>
      <c r="AR186" s="143">
        <f t="shared" si="304"/>
        <v>0</v>
      </c>
      <c r="AS186" s="35">
        <f t="shared" si="305"/>
        <v>2</v>
      </c>
      <c r="AT186" s="35">
        <f>IF('Indicator Data'!L189="No data","x",IF('Indicator Data'!CD189&lt;1000,"x",ROUND((IF('Indicator Data'!L189&gt;AT$195,10,IF('Indicator Data'!L189&lt;AT$194,0,10-(AT$195-'Indicator Data'!L189)/(AT$195-AT$194)*10))),1)))</f>
        <v>1.9</v>
      </c>
      <c r="AU186" s="143">
        <f t="shared" si="306"/>
        <v>2</v>
      </c>
      <c r="AV186" s="35" t="str">
        <f>IF('Indicator Data'!M189="No data","x",ROUND(IF('Indicator Data'!M189=0,0,IF(LOG('Indicator Data'!M189)&gt;AV$195,10,IF(LOG('Indicator Data'!M189)&lt;AV$194,0,10-(AV$195-LOG('Indicator Data'!M189))/(AV$195-AV$194)*10))),1))</f>
        <v>x</v>
      </c>
      <c r="AW186" s="36" t="str">
        <f>IF(AV186="x","x",'Indicator Data'!M189/'Indicator Data'!$CC189)</f>
        <v>x</v>
      </c>
      <c r="AX186" s="35" t="str">
        <f t="shared" si="256"/>
        <v>x</v>
      </c>
      <c r="AY186" s="35" t="str">
        <f t="shared" si="257"/>
        <v>x</v>
      </c>
      <c r="AZ186" s="35" t="str">
        <f>IF('Indicator Data'!N189="No data","x",ROUND(IF('Indicator Data'!N189=0,0,IF(LOG('Indicator Data'!N189)&gt;AZ$195,10,IF(LOG('Indicator Data'!N189)&lt;AZ$194,0,10-(AZ$195-LOG('Indicator Data'!N189))/(AZ$195-AZ$194)*10))),1))</f>
        <v>x</v>
      </c>
      <c r="BA186" s="36" t="str">
        <f>IF(AZ186="x","x",'Indicator Data'!N189/'Indicator Data'!$CC189)</f>
        <v>x</v>
      </c>
      <c r="BB186" s="35" t="str">
        <f t="shared" si="258"/>
        <v>x</v>
      </c>
      <c r="BC186" s="35" t="str">
        <f t="shared" si="259"/>
        <v>x</v>
      </c>
      <c r="BD186" s="35" t="str">
        <f>IF('Indicator Data'!O189="No data","x",ROUND(IF('Indicator Data'!O189=0,0,IF(LOG('Indicator Data'!O189)&gt;BD$195,10,IF(LOG('Indicator Data'!O189)&lt;BD$194,0,10-(BD$195-LOG('Indicator Data'!O189))/(BD$195-BD$194)*10))),1))</f>
        <v>x</v>
      </c>
      <c r="BE186" s="36" t="str">
        <f>IF(BD186="x","x",'Indicator Data'!O189/'Indicator Data'!$CC189)</f>
        <v>x</v>
      </c>
      <c r="BF186" s="35" t="str">
        <f t="shared" si="260"/>
        <v>x</v>
      </c>
      <c r="BG186" s="35" t="str">
        <f t="shared" si="261"/>
        <v>x</v>
      </c>
      <c r="BH186" s="35" t="str">
        <f>IF('Indicator Data'!P189="No data","x",ROUND(IF('Indicator Data'!P189=0,0,IF(LOG('Indicator Data'!P189)&gt;BH$195,10,IF(LOG('Indicator Data'!P189)&lt;BH$194,0,10-(BH$195-LOG('Indicator Data'!P189))/(BH$195-BH$194)*10))),1))</f>
        <v>x</v>
      </c>
      <c r="BI186" s="36" t="str">
        <f>IF(BH186="x","x",'Indicator Data'!P189/'Indicator Data'!$CC189)</f>
        <v>x</v>
      </c>
      <c r="BJ186" s="35" t="str">
        <f t="shared" si="262"/>
        <v>x</v>
      </c>
      <c r="BK186" s="35" t="str">
        <f t="shared" si="263"/>
        <v>x</v>
      </c>
      <c r="BL186" s="35" t="str">
        <f t="shared" si="264"/>
        <v>x</v>
      </c>
      <c r="BM186" s="35">
        <f>ROUND(IF('Indicator Data'!Q189=0,0,IF(LOG('Indicator Data'!Q189)&gt;BM$195,10,IF(LOG('Indicator Data'!Q189)&lt;BM$194,0,10-(BM$195-LOG('Indicator Data'!Q189))/(BM$195-BM$194)*10))),1)</f>
        <v>0</v>
      </c>
      <c r="BN186" s="35">
        <f>ROUND(IF('Indicator Data'!R189=0,0,IF(LOG('Indicator Data'!R189)&gt;BN$195,10,IF(LOG('Indicator Data'!R189)&lt;BN$194,0,10-(BN$195-LOG('Indicator Data'!R189))/(BN$195-BN$194)*10))),1)</f>
        <v>0</v>
      </c>
      <c r="BO186" s="35">
        <f t="shared" si="265"/>
        <v>0</v>
      </c>
      <c r="BP186" s="36">
        <f>'Indicator Data'!Q189/'Indicator Data'!$CC189</f>
        <v>0</v>
      </c>
      <c r="BQ186" s="36">
        <f>'Indicator Data'!R189/'Indicator Data'!$CC189</f>
        <v>0</v>
      </c>
      <c r="BR186" s="35">
        <f t="shared" si="307"/>
        <v>0</v>
      </c>
      <c r="BS186" s="35">
        <f t="shared" si="308"/>
        <v>0</v>
      </c>
      <c r="BT186" s="35">
        <f t="shared" si="242"/>
        <v>0</v>
      </c>
      <c r="BU186" s="35">
        <f t="shared" si="266"/>
        <v>0</v>
      </c>
      <c r="BV186" s="35">
        <f>ROUND(IF('Indicator Data'!S189=0,0,IF(LOG('Indicator Data'!S189)&gt;BV$195,10,IF(LOG('Indicator Data'!S189)&lt;BV$194,0,10-(BV$195-LOG('Indicator Data'!S189))/(BV$195-BV$194)*10))),1)</f>
        <v>0</v>
      </c>
      <c r="BW186" s="35">
        <f>ROUND(IF('Indicator Data'!T189=0,0,IF(LOG('Indicator Data'!T189)&gt;BW$195,10,IF(LOG('Indicator Data'!T189)&lt;BW$194,0,10-(BW$195-LOG('Indicator Data'!T189))/(BW$195-BW$194)*10))),1)</f>
        <v>0</v>
      </c>
      <c r="BX186" s="35">
        <f t="shared" si="267"/>
        <v>0</v>
      </c>
      <c r="BY186" s="36">
        <f>'Indicator Data'!S189/'Indicator Data'!$CC189</f>
        <v>0</v>
      </c>
      <c r="BZ186" s="36">
        <f>'Indicator Data'!T189/'Indicator Data'!$CC189</f>
        <v>0</v>
      </c>
      <c r="CA186" s="35">
        <f t="shared" si="309"/>
        <v>0</v>
      </c>
      <c r="CB186" s="35">
        <f t="shared" si="310"/>
        <v>0</v>
      </c>
      <c r="CC186" s="35">
        <f t="shared" si="268"/>
        <v>0</v>
      </c>
      <c r="CD186" s="35">
        <f t="shared" si="269"/>
        <v>0</v>
      </c>
      <c r="CE186" s="35">
        <f t="shared" si="270"/>
        <v>0</v>
      </c>
      <c r="CF186" s="35">
        <f>ROUND(IF('Indicator Data'!U189=0,0,IF(LOG('Indicator Data'!U189)&gt;CF$195,10,IF(LOG('Indicator Data'!U189)&lt;CF$194,0,10-(CF$195-LOG('Indicator Data'!U189))/(CF$195-CF$194)*10))),1)</f>
        <v>5.8</v>
      </c>
      <c r="CG186" s="36">
        <f>'Indicator Data'!U189/'Indicator Data'!$CC189</f>
        <v>3.2232070440539183E-2</v>
      </c>
      <c r="CH186" s="35">
        <f t="shared" si="311"/>
        <v>0.4</v>
      </c>
      <c r="CI186" s="35">
        <f t="shared" si="271"/>
        <v>3.6</v>
      </c>
      <c r="CJ186" s="35">
        <f>ROUND(IF('Indicator Data'!V189=0,0,IF(LOG('Indicator Data'!V189)&gt;CJ$195,10,IF(LOG('Indicator Data'!V189)&lt;CJ$194,0,10-(CJ$195-LOG('Indicator Data'!V189))/(CJ$195-CJ$194)*10))),1)</f>
        <v>7.7</v>
      </c>
      <c r="CK186" s="36">
        <f>IF('Indicator Data'!V189/'Indicator Data'!$CC189&gt;1,1,'Indicator Data'!V189/'Indicator Data'!$CC189)</f>
        <v>0.69789164694219974</v>
      </c>
      <c r="CL186" s="35">
        <f t="shared" si="312"/>
        <v>7</v>
      </c>
      <c r="CM186" s="35">
        <f t="shared" si="272"/>
        <v>7.4</v>
      </c>
      <c r="CN186" s="35">
        <f>ROUND(IF('Indicator Data'!W189=0,0,IF(LOG('Indicator Data'!W189)&gt;CN$195,10,IF(LOG('Indicator Data'!W189)&lt;CN$194,0,10-(CN$195-LOG('Indicator Data'!W189))/(CN$195-CN$194)*10))),1)</f>
        <v>6</v>
      </c>
      <c r="CO186" s="36">
        <f>'Indicator Data'!W189/'Indicator Data'!$CC189</f>
        <v>4.9884322411114491E-2</v>
      </c>
      <c r="CP186" s="35">
        <f t="shared" si="313"/>
        <v>0.5</v>
      </c>
      <c r="CQ186" s="35">
        <f t="shared" si="273"/>
        <v>3.7</v>
      </c>
      <c r="CR186" s="35">
        <f t="shared" si="314"/>
        <v>4.2</v>
      </c>
      <c r="CS186" s="35">
        <f>IF('Indicator Data'!BS189="No data","x",ROUND(IF('Indicator Data'!BS189&gt;CS$195,0,IF('Indicator Data'!BS189&lt;CS$194,10,(CS$195-'Indicator Data'!BS189)/(CS$195-CS$194)*10)),1))</f>
        <v>0.4</v>
      </c>
      <c r="CT186" s="35">
        <f>IF('Indicator Data'!BT189="No data","x",ROUND(IF('Indicator Data'!BT189&gt;CT$195,0,IF('Indicator Data'!BT189&lt;CT$194,10,(CT$195-'Indicator Data'!BT189)/(CT$195-CT$194)*10)),1))</f>
        <v>0.1</v>
      </c>
      <c r="CU186" s="35" t="str">
        <f>IF('Indicator Data'!AC189="No data","x",ROUND(IF('Indicator Data'!AC189&gt;CU$195,0,IF('Indicator Data'!AC189&lt;CU$194,10,(CU$195-'Indicator Data'!AC189)/(CU$195-CU$194)*10)),1))</f>
        <v>x</v>
      </c>
      <c r="CV186" s="35">
        <f t="shared" si="315"/>
        <v>0.3</v>
      </c>
      <c r="CW186" s="35">
        <f>IF('Indicator Data'!X189="No data","x",ROUND(IF(LOG('Indicator Data'!X189)&gt;CW$195,10,IF(LOG('Indicator Data'!X189)&lt;CW$194,0,10-(CW$195-LOG('Indicator Data'!X189))/(CW$195-CW$194)*10)),1))</f>
        <v>4.3</v>
      </c>
      <c r="CX186" s="35">
        <f>IF('Indicator Data'!Y189="No data","x",ROUND(IF('Indicator Data'!Y189&gt;CX$195,10,IF('Indicator Data'!Y189&lt;CX$194,0,10-(CX$195-'Indicator Data'!Y189)/(CX$195-CX$194)*10)),1))</f>
        <v>0.9</v>
      </c>
      <c r="CY186" s="35">
        <f>IF('Indicator Data'!Z189="No data","x",ROUND(IF('Indicator Data'!Z189&gt;CY$195,10,IF('Indicator Data'!Z189&lt;CY$194,0,10-(CY$195-'Indicator Data'!Z189)/(CY$195-CY$194)*10)),1))</f>
        <v>9.5</v>
      </c>
      <c r="CZ186" s="35">
        <f>IF('Indicator Data'!AA189="No data","x",ROUND(IF('Indicator Data'!AA189&gt;CZ$195,10,IF('Indicator Data'!AA189&lt;CZ$194,0,10-(CZ$195-'Indicator Data'!AA189)/(CZ$195-CZ$194)*10)),1))</f>
        <v>2</v>
      </c>
      <c r="DA186" s="35">
        <f t="shared" si="274"/>
        <v>4.2</v>
      </c>
      <c r="DB186" s="35">
        <f t="shared" si="275"/>
        <v>2.9</v>
      </c>
      <c r="DC186" s="35" t="str">
        <f>IF('Indicator Data'!AF189="No data","x",ROUND(IF('Indicator Data'!AF189&gt;DC$195,10,IF('Indicator Data'!AF189&lt;DC$194,0,10-(DC$195-'Indicator Data'!AF189)/(DC$195-DC$194)*10)),1))</f>
        <v>x</v>
      </c>
      <c r="DD186" s="35">
        <f>IF('Indicator Data'!AG189="No data","x",ROUND(IF('Indicator Data'!AG189&gt;DD$195,10,IF('Indicator Data'!AG189&lt;DD$194,0,10-(DD$195-'Indicator Data'!AG189)/(DD$195-DD$194)*10)),1))</f>
        <v>1.2</v>
      </c>
      <c r="DE186" s="35">
        <f t="shared" si="276"/>
        <v>3.6</v>
      </c>
      <c r="DF186" s="35">
        <f>IF('Indicator Data'!AB189="No data","x",ROUND(IF('Indicator Data'!AB189&gt;DF$195,10,IF('Indicator Data'!AB189&lt;DF$194,0,10-(DF$195-'Indicator Data'!AB189)/(DF$195-DF$194)*10)),1))</f>
        <v>0.1</v>
      </c>
      <c r="DG186" s="35">
        <f t="shared" si="277"/>
        <v>0.2</v>
      </c>
      <c r="DH186" s="144">
        <f>IF('Indicator Data'!AD189="No data","x",'Indicator Data'!AD189/'Indicator Data'!$CB189)</f>
        <v>1.302059718567406E-3</v>
      </c>
      <c r="DI186" s="35">
        <f t="shared" si="278"/>
        <v>0</v>
      </c>
      <c r="DJ186" s="35">
        <f>IF('Indicator Data'!AE189="No data","x",ROUND(IF('Indicator Data'!AE189&gt;DJ$195,0,IF('Indicator Data'!AE189&lt;DJ$194,10,(DJ$195-'Indicator Data'!AE189)/(DJ$195-DJ$194)*10)),1))</f>
        <v>2</v>
      </c>
      <c r="DK186" s="35">
        <f t="shared" si="279"/>
        <v>1</v>
      </c>
      <c r="DL186" s="35">
        <f t="shared" si="280"/>
        <v>1.6</v>
      </c>
      <c r="DM186" s="37">
        <f t="shared" si="316"/>
        <v>3</v>
      </c>
      <c r="DN186" s="38">
        <f t="shared" si="317"/>
        <v>1.7</v>
      </c>
      <c r="DO186" s="35">
        <f>ROUND(IF('Indicator Data'!AH189=0,0,IF('Indicator Data'!AH189&gt;DO$195,10,IF('Indicator Data'!AH189&lt;DO$194,0,10-(DO$195-'Indicator Data'!AH189)/(DO$195-DO$194)*10))),1)</f>
        <v>0.1</v>
      </c>
      <c r="DP186" s="35">
        <f>ROUND(IF('Indicator Data'!AI189=0,0,IF(LOG('Indicator Data'!AI189)&gt;LOG(DP$195),10,IF(LOG('Indicator Data'!AI189)&lt;LOG(DP$194),0,10-(LOG(DP$195)-LOG('Indicator Data'!AI189))/(LOG(DP$195)-LOG(DP$194))*10))),1)</f>
        <v>0</v>
      </c>
      <c r="DQ186" s="37">
        <f t="shared" si="318"/>
        <v>0.1</v>
      </c>
      <c r="DR186" s="35">
        <f>'Indicator Data'!AJ189</f>
        <v>0</v>
      </c>
      <c r="DS186" s="35">
        <f>'Indicator Data'!AK189</f>
        <v>0</v>
      </c>
      <c r="DT186" s="37">
        <f t="shared" si="319"/>
        <v>0</v>
      </c>
      <c r="DU186" s="38">
        <f t="shared" si="320"/>
        <v>0.1</v>
      </c>
      <c r="DV186" s="13"/>
      <c r="DW186" s="83"/>
      <c r="DX186" s="2"/>
    </row>
    <row r="187" spans="1:128" x14ac:dyDescent="0.3">
      <c r="A187" s="99" t="str">
        <f>'Indicator Data'!A190</f>
        <v>Uzbekistan</v>
      </c>
      <c r="B187" s="39" t="str">
        <f>'Indicator Data'!B190</f>
        <v>UZB</v>
      </c>
      <c r="C187" s="35">
        <f>ROUND(IF('Indicator Data'!C190=0,0.1,IF(LOG('Indicator Data'!C190)&gt;C$195,10,IF(LOG('Indicator Data'!C190)&lt;C$194,0,10-(C$195-LOG('Indicator Data'!C190))/(C$195-C$194)*10))),1)</f>
        <v>9.1</v>
      </c>
      <c r="D187" s="35">
        <f>ROUND(IF('Indicator Data'!D190=0,0.1,IF(LOG('Indicator Data'!D190)&gt;D$195,10,IF(LOG('Indicator Data'!D190)&lt;D$194,0,10-(D$195-LOG('Indicator Data'!D190))/(D$195-D$194)*10))),1)</f>
        <v>9.8000000000000007</v>
      </c>
      <c r="E187" s="35">
        <f t="shared" si="281"/>
        <v>9.5</v>
      </c>
      <c r="F187" s="35">
        <f>IF('Indicator Data'!E190="No data",0.1,(ROUND(IF('Indicator Data'!E190=0,0,IF(LOG('Indicator Data'!E190)&gt;F$195,10,IF(LOG('Indicator Data'!E190)&lt;F$194,0,10-(F$195-LOG('Indicator Data'!E190))/(F$195-F$194)*10))),1)))</f>
        <v>8</v>
      </c>
      <c r="G187" s="35">
        <f>ROUND(IF('Indicator Data'!F190=0,0,IF(LOG('Indicator Data'!F190)&gt;G$195,10,IF(LOG('Indicator Data'!F190)&lt;G$194,0,10-(G$195-LOG('Indicator Data'!F190))/(G$195-G$194)*10))),1)</f>
        <v>0</v>
      </c>
      <c r="H187" s="35">
        <f>ROUND(IF('Indicator Data'!G190=0,0,IF(LOG('Indicator Data'!G190)&gt;H$195,10,IF(LOG('Indicator Data'!G190)&lt;H$194,0,10-(H$195-LOG('Indicator Data'!G190))/(H$195-H$194)*10))),1)</f>
        <v>0</v>
      </c>
      <c r="I187" s="35">
        <f>ROUND(IF('Indicator Data'!H190=0,0,IF(LOG('Indicator Data'!H190)&gt;I$195,10,IF(LOG('Indicator Data'!H190)&lt;I$194,0,10-(I$195-LOG('Indicator Data'!H190))/(I$195-I$194)*10))),1)</f>
        <v>0</v>
      </c>
      <c r="J187" s="35">
        <f t="shared" si="282"/>
        <v>0</v>
      </c>
      <c r="K187" s="35">
        <f>ROUND(IF('Indicator Data'!I190=0,0,IF(LOG('Indicator Data'!I190)&gt;K$195,10,IF(LOG('Indicator Data'!I190)&lt;K$194,0,10-(K$195-LOG('Indicator Data'!I190))/(K$195-K$194)*10))),1)</f>
        <v>0</v>
      </c>
      <c r="L187" s="35">
        <f t="shared" si="283"/>
        <v>0</v>
      </c>
      <c r="M187" s="35">
        <f>ROUND(IF('Indicator Data'!J190=0,0,IF(LOG('Indicator Data'!J190)&gt;M$195,10,IF(LOG('Indicator Data'!J190)&lt;M$194,0,10-(M$195-LOG('Indicator Data'!J190))/(M$195-M$194)*10))),1)</f>
        <v>8.1</v>
      </c>
      <c r="N187" s="36">
        <f>'Indicator Data'!C190/'Indicator Data'!$CC190</f>
        <v>1.4653214117005813E-3</v>
      </c>
      <c r="O187" s="36">
        <f>'Indicator Data'!D190/'Indicator Data'!$CC190</f>
        <v>2.8042121077422787E-4</v>
      </c>
      <c r="P187" s="36">
        <f>IF(F187=0.1,"x",'Indicator Data'!E190/'Indicator Data'!$CC190)</f>
        <v>5.3808749307953313E-3</v>
      </c>
      <c r="Q187" s="36">
        <f>'Indicator Data'!F190/'Indicator Data'!$CC190</f>
        <v>0</v>
      </c>
      <c r="R187" s="36">
        <f>'Indicator Data'!G190/'Indicator Data'!$CC190</f>
        <v>0</v>
      </c>
      <c r="S187" s="36">
        <f>'Indicator Data'!H190/'Indicator Data'!$CC190</f>
        <v>0</v>
      </c>
      <c r="T187" s="36">
        <f>'Indicator Data'!I190/'Indicator Data'!$CC190</f>
        <v>0</v>
      </c>
      <c r="U187" s="36">
        <f>'Indicator Data'!J190/'Indicator Data'!$CC190</f>
        <v>5.7071690893169963E-4</v>
      </c>
      <c r="V187" s="35">
        <f t="shared" si="284"/>
        <v>7.3</v>
      </c>
      <c r="W187" s="35">
        <f t="shared" si="285"/>
        <v>2.8</v>
      </c>
      <c r="X187" s="35">
        <f t="shared" si="286"/>
        <v>5.5</v>
      </c>
      <c r="Y187" s="35">
        <f t="shared" si="287"/>
        <v>3.6</v>
      </c>
      <c r="Z187" s="35">
        <f t="shared" si="288"/>
        <v>0</v>
      </c>
      <c r="AA187" s="35">
        <f t="shared" si="289"/>
        <v>0</v>
      </c>
      <c r="AB187" s="35">
        <f t="shared" si="290"/>
        <v>0</v>
      </c>
      <c r="AC187" s="35">
        <f t="shared" si="291"/>
        <v>0</v>
      </c>
      <c r="AD187" s="35">
        <f t="shared" si="292"/>
        <v>0</v>
      </c>
      <c r="AE187" s="35">
        <f t="shared" si="293"/>
        <v>0</v>
      </c>
      <c r="AF187" s="35">
        <f t="shared" si="294"/>
        <v>0.2</v>
      </c>
      <c r="AG187" s="35">
        <f>ROUND(IF('Indicator Data'!K190=0,0,IF('Indicator Data'!K190&gt;AG$195,10,IF('Indicator Data'!K190&lt;AG$194,0,10-(AG$195-'Indicator Data'!K190)/(AG$195-AG$194)*10))),1)</f>
        <v>1</v>
      </c>
      <c r="AH187" s="35">
        <f t="shared" si="295"/>
        <v>8.1999999999999993</v>
      </c>
      <c r="AI187" s="35">
        <f t="shared" si="296"/>
        <v>6.3</v>
      </c>
      <c r="AJ187" s="35">
        <f t="shared" si="297"/>
        <v>0</v>
      </c>
      <c r="AK187" s="35">
        <f t="shared" si="298"/>
        <v>0</v>
      </c>
      <c r="AL187" s="35">
        <f t="shared" si="299"/>
        <v>0</v>
      </c>
      <c r="AM187" s="35">
        <f t="shared" si="300"/>
        <v>0</v>
      </c>
      <c r="AN187" s="35">
        <f t="shared" si="301"/>
        <v>5.4</v>
      </c>
      <c r="AO187" s="143">
        <f t="shared" si="302"/>
        <v>8.1</v>
      </c>
      <c r="AP187" s="143">
        <f t="shared" si="255"/>
        <v>6.3</v>
      </c>
      <c r="AQ187" s="143">
        <f t="shared" si="303"/>
        <v>0</v>
      </c>
      <c r="AR187" s="143">
        <f t="shared" si="304"/>
        <v>0</v>
      </c>
      <c r="AS187" s="35">
        <f t="shared" si="305"/>
        <v>3.2</v>
      </c>
      <c r="AT187" s="35">
        <f>IF('Indicator Data'!L190="No data","x",IF('Indicator Data'!CD190&lt;1000,"x",ROUND((IF('Indicator Data'!L190&gt;AT$195,10,IF('Indicator Data'!L190&lt;AT$194,0,10-(AT$195-'Indicator Data'!L190)/(AT$195-AT$194)*10))),1)))</f>
        <v>10</v>
      </c>
      <c r="AU187" s="143">
        <f t="shared" si="306"/>
        <v>6.6</v>
      </c>
      <c r="AV187" s="35">
        <f>IF('Indicator Data'!M190="No data","x",ROUND(IF('Indicator Data'!M190=0,0,IF(LOG('Indicator Data'!M190)&gt;AV$195,10,IF(LOG('Indicator Data'!M190)&lt;AV$194,0,10-(AV$195-LOG('Indicator Data'!M190))/(AV$195-AV$194)*10))),1))</f>
        <v>9.1999999999999993</v>
      </c>
      <c r="AW187" s="36">
        <f>IF(AV187="x","x",'Indicator Data'!M190/'Indicator Data'!$CC190)</f>
        <v>0.89197591646891172</v>
      </c>
      <c r="AX187" s="35">
        <f t="shared" si="256"/>
        <v>9.9</v>
      </c>
      <c r="AY187" s="35">
        <f t="shared" si="257"/>
        <v>9.6</v>
      </c>
      <c r="AZ187" s="35" t="str">
        <f>IF('Indicator Data'!N190="No data","x",ROUND(IF('Indicator Data'!N190=0,0,IF(LOG('Indicator Data'!N190)&gt;AZ$195,10,IF(LOG('Indicator Data'!N190)&lt;AZ$194,0,10-(AZ$195-LOG('Indicator Data'!N190))/(AZ$195-AZ$194)*10))),1))</f>
        <v>x</v>
      </c>
      <c r="BA187" s="36" t="str">
        <f>IF(AZ187="x","x",'Indicator Data'!N190/'Indicator Data'!$CC190)</f>
        <v>x</v>
      </c>
      <c r="BB187" s="35" t="str">
        <f t="shared" si="258"/>
        <v>x</v>
      </c>
      <c r="BC187" s="35" t="str">
        <f t="shared" si="259"/>
        <v>x</v>
      </c>
      <c r="BD187" s="35" t="str">
        <f>IF('Indicator Data'!O190="No data","x",ROUND(IF('Indicator Data'!O190=0,0,IF(LOG('Indicator Data'!O190)&gt;BD$195,10,IF(LOG('Indicator Data'!O190)&lt;BD$194,0,10-(BD$195-LOG('Indicator Data'!O190))/(BD$195-BD$194)*10))),1))</f>
        <v>x</v>
      </c>
      <c r="BE187" s="36" t="str">
        <f>IF(BD187="x","x",'Indicator Data'!O190/'Indicator Data'!$CC190)</f>
        <v>x</v>
      </c>
      <c r="BF187" s="35" t="str">
        <f t="shared" si="260"/>
        <v>x</v>
      </c>
      <c r="BG187" s="35" t="str">
        <f t="shared" si="261"/>
        <v>x</v>
      </c>
      <c r="BH187" s="35" t="str">
        <f>IF('Indicator Data'!P190="No data","x",ROUND(IF('Indicator Data'!P190=0,0,IF(LOG('Indicator Data'!P190)&gt;BH$195,10,IF(LOG('Indicator Data'!P190)&lt;BH$194,0,10-(BH$195-LOG('Indicator Data'!P190))/(BH$195-BH$194)*10))),1))</f>
        <v>x</v>
      </c>
      <c r="BI187" s="36" t="str">
        <f>IF(BH187="x","x",'Indicator Data'!P190/'Indicator Data'!$CC190)</f>
        <v>x</v>
      </c>
      <c r="BJ187" s="35" t="str">
        <f t="shared" si="262"/>
        <v>x</v>
      </c>
      <c r="BK187" s="35" t="str">
        <f t="shared" si="263"/>
        <v>x</v>
      </c>
      <c r="BL187" s="35">
        <f t="shared" si="264"/>
        <v>9.6</v>
      </c>
      <c r="BM187" s="35">
        <f>ROUND(IF('Indicator Data'!Q190=0,0,IF(LOG('Indicator Data'!Q190)&gt;BM$195,10,IF(LOG('Indicator Data'!Q190)&lt;BM$194,0,10-(BM$195-LOG('Indicator Data'!Q190))/(BM$195-BM$194)*10))),1)</f>
        <v>6.7</v>
      </c>
      <c r="BN187" s="35">
        <f>ROUND(IF('Indicator Data'!R190=0,0,IF(LOG('Indicator Data'!R190)&gt;BN$195,10,IF(LOG('Indicator Data'!R190)&lt;BN$194,0,10-(BN$195-LOG('Indicator Data'!R190))/(BN$195-BN$194)*10))),1)</f>
        <v>0</v>
      </c>
      <c r="BO187" s="35">
        <f t="shared" si="265"/>
        <v>2.2333333333333334</v>
      </c>
      <c r="BP187" s="36">
        <f>'Indicator Data'!Q190/'Indicator Data'!$CC190</f>
        <v>1.7352330995032045E-2</v>
      </c>
      <c r="BQ187" s="36">
        <f>'Indicator Data'!R190/'Indicator Data'!$CC190</f>
        <v>0</v>
      </c>
      <c r="BR187" s="35">
        <f t="shared" si="307"/>
        <v>0.2</v>
      </c>
      <c r="BS187" s="35">
        <f t="shared" si="308"/>
        <v>0</v>
      </c>
      <c r="BT187" s="35">
        <f t="shared" si="242"/>
        <v>6.6666666666666666E-2</v>
      </c>
      <c r="BU187" s="35">
        <f t="shared" si="266"/>
        <v>1.2</v>
      </c>
      <c r="BV187" s="35">
        <f>ROUND(IF('Indicator Data'!S190=0,0,IF(LOG('Indicator Data'!S190)&gt;BV$195,10,IF(LOG('Indicator Data'!S190)&lt;BV$194,0,10-(BV$195-LOG('Indicator Data'!S190))/(BV$195-BV$194)*10))),1)</f>
        <v>0</v>
      </c>
      <c r="BW187" s="35">
        <f>ROUND(IF('Indicator Data'!T190=0,0,IF(LOG('Indicator Data'!T190)&gt;BW$195,10,IF(LOG('Indicator Data'!T190)&lt;BW$194,0,10-(BW$195-LOG('Indicator Data'!T190))/(BW$195-BW$194)*10))),1)</f>
        <v>0</v>
      </c>
      <c r="BX187" s="35">
        <f t="shared" si="267"/>
        <v>0</v>
      </c>
      <c r="BY187" s="36">
        <f>'Indicator Data'!S190/'Indicator Data'!$CC190</f>
        <v>0</v>
      </c>
      <c r="BZ187" s="36">
        <f>'Indicator Data'!T190/'Indicator Data'!$CC190</f>
        <v>0</v>
      </c>
      <c r="CA187" s="35">
        <f t="shared" si="309"/>
        <v>0</v>
      </c>
      <c r="CB187" s="35">
        <f t="shared" si="310"/>
        <v>0</v>
      </c>
      <c r="CC187" s="35">
        <f t="shared" si="268"/>
        <v>0</v>
      </c>
      <c r="CD187" s="35">
        <f t="shared" si="269"/>
        <v>0</v>
      </c>
      <c r="CE187" s="35">
        <f t="shared" si="270"/>
        <v>0.6</v>
      </c>
      <c r="CF187" s="35">
        <f>ROUND(IF('Indicator Data'!U190=0,0,IF(LOG('Indicator Data'!U190)&gt;CF$195,10,IF(LOG('Indicator Data'!U190)&lt;CF$194,0,10-(CF$195-LOG('Indicator Data'!U190))/(CF$195-CF$194)*10))),1)</f>
        <v>0</v>
      </c>
      <c r="CG187" s="36">
        <f>'Indicator Data'!U190/'Indicator Data'!$CC190</f>
        <v>0</v>
      </c>
      <c r="CH187" s="35">
        <f t="shared" si="311"/>
        <v>0</v>
      </c>
      <c r="CI187" s="35">
        <f t="shared" si="271"/>
        <v>0</v>
      </c>
      <c r="CJ187" s="35">
        <f>ROUND(IF('Indicator Data'!V190=0,0,IF(LOG('Indicator Data'!V190)&gt;CJ$195,10,IF(LOG('Indicator Data'!V190)&lt;CJ$194,0,10-(CJ$195-LOG('Indicator Data'!V190))/(CJ$195-CJ$194)*10))),1)</f>
        <v>8.8000000000000007</v>
      </c>
      <c r="CK187" s="36">
        <f>IF('Indicator Data'!V190/'Indicator Data'!$CC190&gt;1,1,'Indicator Data'!V190/'Indicator Data'!$CC190)</f>
        <v>0.4695499106053298</v>
      </c>
      <c r="CL187" s="35">
        <f t="shared" si="312"/>
        <v>4.7</v>
      </c>
      <c r="CM187" s="35">
        <f t="shared" si="272"/>
        <v>7.3</v>
      </c>
      <c r="CN187" s="35">
        <f>ROUND(IF('Indicator Data'!W190=0,0,IF(LOG('Indicator Data'!W190)&gt;CN$195,10,IF(LOG('Indicator Data'!W190)&lt;CN$194,0,10-(CN$195-LOG('Indicator Data'!W190))/(CN$195-CN$194)*10))),1)</f>
        <v>6.3</v>
      </c>
      <c r="CO187" s="36">
        <f>'Indicator Data'!W190/'Indicator Data'!$CC190</f>
        <v>8.1720697473860199E-3</v>
      </c>
      <c r="CP187" s="35">
        <f t="shared" si="313"/>
        <v>0.1</v>
      </c>
      <c r="CQ187" s="35">
        <f t="shared" si="273"/>
        <v>3.8</v>
      </c>
      <c r="CR187" s="35">
        <f t="shared" si="314"/>
        <v>3.6</v>
      </c>
      <c r="CS187" s="35">
        <f>IF('Indicator Data'!BS190="No data","x",ROUND(IF('Indicator Data'!BS190&gt;CS$195,0,IF('Indicator Data'!BS190&lt;CS$194,10,(CS$195-'Indicator Data'!BS190)/(CS$195-CS$194)*10)),1))</f>
        <v>0</v>
      </c>
      <c r="CT187" s="35">
        <f>IF('Indicator Data'!BT190="No data","x",ROUND(IF('Indicator Data'!BT190&gt;CT$195,0,IF('Indicator Data'!BT190&lt;CT$194,10,(CT$195-'Indicator Data'!BT190)/(CT$195-CT$194)*10)),1))</f>
        <v>0.4</v>
      </c>
      <c r="CU187" s="35" t="str">
        <f>IF('Indicator Data'!AC190="No data","x",ROUND(IF('Indicator Data'!AC190&gt;CU$195,0,IF('Indicator Data'!AC190&lt;CU$194,10,(CU$195-'Indicator Data'!AC190)/(CU$195-CU$194)*10)),1))</f>
        <v>x</v>
      </c>
      <c r="CV187" s="35">
        <f t="shared" si="315"/>
        <v>0.2</v>
      </c>
      <c r="CW187" s="35">
        <f>IF('Indicator Data'!X190="No data","x",ROUND(IF(LOG('Indicator Data'!X190)&gt;CW$195,10,IF(LOG('Indicator Data'!X190)&lt;CW$194,0,10-(CW$195-LOG('Indicator Data'!X190))/(CW$195-CW$194)*10)),1))</f>
        <v>6.3</v>
      </c>
      <c r="CX187" s="35">
        <f>IF('Indicator Data'!Y190="No data","x",ROUND(IF('Indicator Data'!Y190&gt;CX$195,10,IF('Indicator Data'!Y190&lt;CX$194,0,10-(CX$195-'Indicator Data'!Y190)/(CX$195-CX$194)*10)),1))</f>
        <v>3.6</v>
      </c>
      <c r="CY187" s="35">
        <f>IF('Indicator Data'!Z190="No data","x",ROUND(IF('Indicator Data'!Z190&gt;CY$195,10,IF('Indicator Data'!Z190&lt;CY$194,0,10-(CY$195-'Indicator Data'!Z190)/(CY$195-CY$194)*10)),1))</f>
        <v>5</v>
      </c>
      <c r="CZ187" s="35" t="str">
        <f>IF('Indicator Data'!AA190="No data","x",ROUND(IF('Indicator Data'!AA190&gt;CZ$195,10,IF('Indicator Data'!AA190&lt;CZ$194,0,10-(CZ$195-'Indicator Data'!AA190)/(CZ$195-CZ$194)*10)),1))</f>
        <v>x</v>
      </c>
      <c r="DA187" s="35">
        <f t="shared" si="274"/>
        <v>5</v>
      </c>
      <c r="DB187" s="35">
        <f t="shared" si="275"/>
        <v>3.4</v>
      </c>
      <c r="DC187" s="35">
        <f>IF('Indicator Data'!AF190="No data","x",ROUND(IF('Indicator Data'!AF190&gt;DC$195,10,IF('Indicator Data'!AF190&lt;DC$194,0,10-(DC$195-'Indicator Data'!AF190)/(DC$195-DC$194)*10)),1))</f>
        <v>5.8</v>
      </c>
      <c r="DD187" s="35">
        <f>IF('Indicator Data'!AG190="No data","x",ROUND(IF('Indicator Data'!AG190&gt;DD$195,10,IF('Indicator Data'!AG190&lt;DD$194,0,10-(DD$195-'Indicator Data'!AG190)/(DD$195-DD$194)*10)),1))</f>
        <v>3.5</v>
      </c>
      <c r="DE187" s="35">
        <f t="shared" si="276"/>
        <v>4.8</v>
      </c>
      <c r="DF187" s="35">
        <f>IF('Indicator Data'!AB190="No data","x",ROUND(IF('Indicator Data'!AB190&gt;DF$195,10,IF('Indicator Data'!AB190&lt;DF$194,0,10-(DF$195-'Indicator Data'!AB190)/(DF$195-DF$194)*10)),1))</f>
        <v>0</v>
      </c>
      <c r="DG187" s="35">
        <f t="shared" si="277"/>
        <v>0.1</v>
      </c>
      <c r="DH187" s="144">
        <f>IF('Indicator Data'!AD190="No data","x",'Indicator Data'!AD190/'Indicator Data'!$CB190)</f>
        <v>5.9639909518001909E-4</v>
      </c>
      <c r="DI187" s="35">
        <f t="shared" si="278"/>
        <v>4</v>
      </c>
      <c r="DJ187" s="35">
        <f>IF('Indicator Data'!AE190="No data","x",ROUND(IF('Indicator Data'!AE190&gt;DJ$195,0,IF('Indicator Data'!AE190&lt;DJ$194,10,(DJ$195-'Indicator Data'!AE190)/(DJ$195-DJ$194)*10)),1))</f>
        <v>8</v>
      </c>
      <c r="DK187" s="35">
        <f t="shared" si="279"/>
        <v>6</v>
      </c>
      <c r="DL187" s="35">
        <f t="shared" si="280"/>
        <v>3.6</v>
      </c>
      <c r="DM187" s="37">
        <f t="shared" si="316"/>
        <v>6</v>
      </c>
      <c r="DN187" s="38">
        <f t="shared" si="317"/>
        <v>5.2</v>
      </c>
      <c r="DO187" s="35">
        <f>ROUND(IF('Indicator Data'!AH190=0,0,IF('Indicator Data'!AH190&gt;DO$195,10,IF('Indicator Data'!AH190&lt;DO$194,0,10-(DO$195-'Indicator Data'!AH190)/(DO$195-DO$194)*10))),1)</f>
        <v>3.8</v>
      </c>
      <c r="DP187" s="35">
        <f>ROUND(IF('Indicator Data'!AI190=0,0,IF(LOG('Indicator Data'!AI190)&gt;LOG(DP$195),10,IF(LOG('Indicator Data'!AI190)&lt;LOG(DP$194),0,10-(LOG(DP$195)-LOG('Indicator Data'!AI190))/(LOG(DP$195)-LOG(DP$194))*10))),1)</f>
        <v>3.6</v>
      </c>
      <c r="DQ187" s="37">
        <f t="shared" si="318"/>
        <v>3.7</v>
      </c>
      <c r="DR187" s="35">
        <f>'Indicator Data'!AJ190</f>
        <v>0</v>
      </c>
      <c r="DS187" s="35">
        <f>'Indicator Data'!AK190</f>
        <v>0</v>
      </c>
      <c r="DT187" s="37">
        <f t="shared" si="319"/>
        <v>0</v>
      </c>
      <c r="DU187" s="38">
        <f t="shared" si="320"/>
        <v>2.6</v>
      </c>
      <c r="DV187" s="13"/>
      <c r="DW187" s="83"/>
      <c r="DX187" s="2"/>
    </row>
    <row r="188" spans="1:128" x14ac:dyDescent="0.3">
      <c r="A188" s="99" t="str">
        <f>'Indicator Data'!A191</f>
        <v>Vanuatu</v>
      </c>
      <c r="B188" s="39" t="str">
        <f>'Indicator Data'!B191</f>
        <v>VUT</v>
      </c>
      <c r="C188" s="35">
        <f>ROUND(IF('Indicator Data'!C191=0,0.1,IF(LOG('Indicator Data'!C191)&gt;C$195,10,IF(LOG('Indicator Data'!C191)&lt;C$194,0,10-(C$195-LOG('Indicator Data'!C191))/(C$195-C$194)*10))),1)</f>
        <v>4.0999999999999996</v>
      </c>
      <c r="D188" s="35">
        <f>ROUND(IF('Indicator Data'!D191=0,0.1,IF(LOG('Indicator Data'!D191)&gt;D$195,10,IF(LOG('Indicator Data'!D191)&lt;D$194,0,10-(D$195-LOG('Indicator Data'!D191))/(D$195-D$194)*10))),1)</f>
        <v>5.4</v>
      </c>
      <c r="E188" s="35">
        <f t="shared" si="281"/>
        <v>4.8</v>
      </c>
      <c r="F188" s="35">
        <f>IF('Indicator Data'!E191="No data",0.1,(ROUND(IF('Indicator Data'!E191=0,0,IF(LOG('Indicator Data'!E191)&gt;F$195,10,IF(LOG('Indicator Data'!E191)&lt;F$194,0,10-(F$195-LOG('Indicator Data'!E191))/(F$195-F$194)*10))),1)))</f>
        <v>0.1</v>
      </c>
      <c r="G188" s="35">
        <f>ROUND(IF('Indicator Data'!F191=0,0,IF(LOG('Indicator Data'!F191)&gt;G$195,10,IF(LOG('Indicator Data'!F191)&lt;G$194,0,10-(G$195-LOG('Indicator Data'!F191))/(G$195-G$194)*10))),1)</f>
        <v>5.6</v>
      </c>
      <c r="H188" s="35">
        <f>ROUND(IF('Indicator Data'!G191=0,0,IF(LOG('Indicator Data'!G191)&gt;H$195,10,IF(LOG('Indicator Data'!G191)&lt;H$194,0,10-(H$195-LOG('Indicator Data'!G191))/(H$195-H$194)*10))),1)</f>
        <v>3.9</v>
      </c>
      <c r="I188" s="35">
        <f>ROUND(IF('Indicator Data'!H191=0,0,IF(LOG('Indicator Data'!H191)&gt;I$195,10,IF(LOG('Indicator Data'!H191)&lt;I$194,0,10-(I$195-LOG('Indicator Data'!H191))/(I$195-I$194)*10))),1)</f>
        <v>5.9</v>
      </c>
      <c r="J188" s="35">
        <f t="shared" si="282"/>
        <v>5</v>
      </c>
      <c r="K188" s="35">
        <f>ROUND(IF('Indicator Data'!I191=0,0,IF(LOG('Indicator Data'!I191)&gt;K$195,10,IF(LOG('Indicator Data'!I191)&lt;K$194,0,10-(K$195-LOG('Indicator Data'!I191))/(K$195-K$194)*10))),1)</f>
        <v>3.9</v>
      </c>
      <c r="L188" s="35">
        <f t="shared" si="283"/>
        <v>4.5</v>
      </c>
      <c r="M188" s="35">
        <f>ROUND(IF('Indicator Data'!J191=0,0,IF(LOG('Indicator Data'!J191)&gt;M$195,10,IF(LOG('Indicator Data'!J191)&lt;M$194,0,10-(M$195-LOG('Indicator Data'!J191))/(M$195-M$194)*10))),1)</f>
        <v>0</v>
      </c>
      <c r="N188" s="36">
        <f>'Indicator Data'!C191/'Indicator Data'!$CC191</f>
        <v>1.5965628617562156E-3</v>
      </c>
      <c r="O188" s="36">
        <f>'Indicator Data'!D191/'Indicator Data'!$CC191</f>
        <v>1.5965628617562156E-3</v>
      </c>
      <c r="P188" s="36" t="str">
        <f>IF(F188=0.1,"x",'Indicator Data'!E191/'Indicator Data'!$CC191)</f>
        <v>x</v>
      </c>
      <c r="Q188" s="36">
        <f>'Indicator Data'!F191/'Indicator Data'!$CC191</f>
        <v>9.1533941695478844E-5</v>
      </c>
      <c r="R188" s="36">
        <f>'Indicator Data'!G191/'Indicator Data'!$CC191</f>
        <v>1.3735706323565531E-2</v>
      </c>
      <c r="S188" s="36">
        <f>'Indicator Data'!H191/'Indicator Data'!$CC191</f>
        <v>5.2596875059041353E-4</v>
      </c>
      <c r="T188" s="36">
        <f>'Indicator Data'!I191/'Indicator Data'!$CC191</f>
        <v>3.4531126603563268E-3</v>
      </c>
      <c r="U188" s="36">
        <f>'Indicator Data'!J191/'Indicator Data'!$CC191</f>
        <v>0</v>
      </c>
      <c r="V188" s="35">
        <f t="shared" si="284"/>
        <v>8</v>
      </c>
      <c r="W188" s="35">
        <f t="shared" si="285"/>
        <v>10</v>
      </c>
      <c r="X188" s="35">
        <f t="shared" si="286"/>
        <v>9.3000000000000007</v>
      </c>
      <c r="Y188" s="35">
        <f t="shared" si="287"/>
        <v>0.1</v>
      </c>
      <c r="Z188" s="35">
        <f t="shared" si="288"/>
        <v>9.9</v>
      </c>
      <c r="AA188" s="35">
        <f t="shared" si="289"/>
        <v>7.6</v>
      </c>
      <c r="AB188" s="35">
        <f t="shared" si="290"/>
        <v>1.1000000000000001</v>
      </c>
      <c r="AC188" s="35">
        <f t="shared" si="291"/>
        <v>5.2</v>
      </c>
      <c r="AD188" s="35">
        <f t="shared" si="292"/>
        <v>3.5</v>
      </c>
      <c r="AE188" s="35">
        <f t="shared" si="293"/>
        <v>4.4000000000000004</v>
      </c>
      <c r="AF188" s="35">
        <f t="shared" si="294"/>
        <v>0</v>
      </c>
      <c r="AG188" s="35">
        <f>ROUND(IF('Indicator Data'!K191=0,0,IF('Indicator Data'!K191&gt;AG$195,10,IF('Indicator Data'!K191&lt;AG$194,0,10-(AG$195-'Indicator Data'!K191)/(AG$195-AG$194)*10))),1)</f>
        <v>0</v>
      </c>
      <c r="AH188" s="35">
        <f t="shared" si="295"/>
        <v>6.1</v>
      </c>
      <c r="AI188" s="35">
        <f t="shared" si="296"/>
        <v>7.7</v>
      </c>
      <c r="AJ188" s="35">
        <f t="shared" si="297"/>
        <v>5.8</v>
      </c>
      <c r="AK188" s="35">
        <f t="shared" si="298"/>
        <v>3.5</v>
      </c>
      <c r="AL188" s="35">
        <f t="shared" si="299"/>
        <v>4.8</v>
      </c>
      <c r="AM188" s="35">
        <f t="shared" si="300"/>
        <v>3.7</v>
      </c>
      <c r="AN188" s="35">
        <f t="shared" si="301"/>
        <v>0</v>
      </c>
      <c r="AO188" s="143">
        <f t="shared" si="302"/>
        <v>7.7</v>
      </c>
      <c r="AP188" s="143">
        <f t="shared" si="255"/>
        <v>0.1</v>
      </c>
      <c r="AQ188" s="143">
        <f t="shared" si="303"/>
        <v>8.5</v>
      </c>
      <c r="AR188" s="143">
        <f t="shared" si="304"/>
        <v>4.5</v>
      </c>
      <c r="AS188" s="35">
        <f t="shared" si="305"/>
        <v>0</v>
      </c>
      <c r="AT188" s="35">
        <f>IF('Indicator Data'!L191="No data","x",IF('Indicator Data'!CD191&lt;1000,"x",ROUND((IF('Indicator Data'!L191&gt;AT$195,10,IF('Indicator Data'!L191&lt;AT$194,0,10-(AT$195-'Indicator Data'!L191)/(AT$195-AT$194)*10))),1)))</f>
        <v>10</v>
      </c>
      <c r="AU188" s="143">
        <f t="shared" si="306"/>
        <v>5</v>
      </c>
      <c r="AV188" s="35">
        <f>IF('Indicator Data'!M191="No data","x",ROUND(IF('Indicator Data'!M191=0,0,IF(LOG('Indicator Data'!M191)&gt;AV$195,10,IF(LOG('Indicator Data'!M191)&lt;AV$194,0,10-(AV$195-LOG('Indicator Data'!M191))/(AV$195-AV$194)*10))),1))</f>
        <v>0</v>
      </c>
      <c r="AW188" s="36">
        <f>IF(AV188="x","x",'Indicator Data'!M191/'Indicator Data'!$CC191)</f>
        <v>0</v>
      </c>
      <c r="AX188" s="35">
        <f t="shared" si="256"/>
        <v>0</v>
      </c>
      <c r="AY188" s="35">
        <f t="shared" si="257"/>
        <v>0</v>
      </c>
      <c r="AZ188" s="35" t="str">
        <f>IF('Indicator Data'!N191="No data","x",ROUND(IF('Indicator Data'!N191=0,0,IF(LOG('Indicator Data'!N191)&gt;AZ$195,10,IF(LOG('Indicator Data'!N191)&lt;AZ$194,0,10-(AZ$195-LOG('Indicator Data'!N191))/(AZ$195-AZ$194)*10))),1))</f>
        <v>x</v>
      </c>
      <c r="BA188" s="36" t="str">
        <f>IF(AZ188="x","x",'Indicator Data'!N191/'Indicator Data'!$CC191)</f>
        <v>x</v>
      </c>
      <c r="BB188" s="35" t="str">
        <f t="shared" si="258"/>
        <v>x</v>
      </c>
      <c r="BC188" s="35" t="str">
        <f t="shared" si="259"/>
        <v>x</v>
      </c>
      <c r="BD188" s="35" t="str">
        <f>IF('Indicator Data'!O191="No data","x",ROUND(IF('Indicator Data'!O191=0,0,IF(LOG('Indicator Data'!O191)&gt;BD$195,10,IF(LOG('Indicator Data'!O191)&lt;BD$194,0,10-(BD$195-LOG('Indicator Data'!O191))/(BD$195-BD$194)*10))),1))</f>
        <v>x</v>
      </c>
      <c r="BE188" s="36" t="str">
        <f>IF(BD188="x","x",'Indicator Data'!O191/'Indicator Data'!$CC191)</f>
        <v>x</v>
      </c>
      <c r="BF188" s="35" t="str">
        <f t="shared" si="260"/>
        <v>x</v>
      </c>
      <c r="BG188" s="35" t="str">
        <f t="shared" si="261"/>
        <v>x</v>
      </c>
      <c r="BH188" s="35" t="str">
        <f>IF('Indicator Data'!P191="No data","x",ROUND(IF('Indicator Data'!P191=0,0,IF(LOG('Indicator Data'!P191)&gt;BH$195,10,IF(LOG('Indicator Data'!P191)&lt;BH$194,0,10-(BH$195-LOG('Indicator Data'!P191))/(BH$195-BH$194)*10))),1))</f>
        <v>x</v>
      </c>
      <c r="BI188" s="36" t="str">
        <f>IF(BH188="x","x",'Indicator Data'!P191/'Indicator Data'!$CC191)</f>
        <v>x</v>
      </c>
      <c r="BJ188" s="35" t="str">
        <f t="shared" si="262"/>
        <v>x</v>
      </c>
      <c r="BK188" s="35" t="str">
        <f t="shared" si="263"/>
        <v>x</v>
      </c>
      <c r="BL188" s="35">
        <f t="shared" si="264"/>
        <v>0</v>
      </c>
      <c r="BM188" s="35">
        <f>ROUND(IF('Indicator Data'!Q191=0,0,IF(LOG('Indicator Data'!Q191)&gt;BM$195,10,IF(LOG('Indicator Data'!Q191)&lt;BM$194,0,10-(BM$195-LOG('Indicator Data'!Q191))/(BM$195-BM$194)*10))),1)</f>
        <v>1.5</v>
      </c>
      <c r="BN188" s="35">
        <f>ROUND(IF('Indicator Data'!R191=0,0,IF(LOG('Indicator Data'!R191)&gt;BN$195,10,IF(LOG('Indicator Data'!R191)&lt;BN$194,0,10-(BN$195-LOG('Indicator Data'!R191))/(BN$195-BN$194)*10))),1)</f>
        <v>7.2</v>
      </c>
      <c r="BO188" s="35">
        <f t="shared" si="265"/>
        <v>5.3</v>
      </c>
      <c r="BP188" s="36">
        <f>'Indicator Data'!Q191/'Indicator Data'!$CC191</f>
        <v>4.2320844905439361E-4</v>
      </c>
      <c r="BQ188" s="36">
        <f>'Indicator Data'!R191/'Indicator Data'!$CC191</f>
        <v>0.77723365262899358</v>
      </c>
      <c r="BR188" s="35">
        <f t="shared" si="307"/>
        <v>0</v>
      </c>
      <c r="BS188" s="35">
        <f t="shared" si="308"/>
        <v>9.6999999999999993</v>
      </c>
      <c r="BT188" s="35">
        <f t="shared" si="242"/>
        <v>6.4666666666666659</v>
      </c>
      <c r="BU188" s="35">
        <f t="shared" si="266"/>
        <v>5.9</v>
      </c>
      <c r="BV188" s="35">
        <f>ROUND(IF('Indicator Data'!S191=0,0,IF(LOG('Indicator Data'!S191)&gt;BV$195,10,IF(LOG('Indicator Data'!S191)&lt;BV$194,0,10-(BV$195-LOG('Indicator Data'!S191))/(BV$195-BV$194)*10))),1)</f>
        <v>1.5</v>
      </c>
      <c r="BW188" s="35">
        <f>ROUND(IF('Indicator Data'!T191=0,0,IF(LOG('Indicator Data'!T191)&gt;BW$195,10,IF(LOG('Indicator Data'!T191)&lt;BW$194,0,10-(BW$195-LOG('Indicator Data'!T191))/(BW$195-BW$194)*10))),1)</f>
        <v>6.2</v>
      </c>
      <c r="BX188" s="35">
        <f t="shared" si="267"/>
        <v>4.6333333333333337</v>
      </c>
      <c r="BY188" s="36">
        <f>'Indicator Data'!S191/'Indicator Data'!$CC191</f>
        <v>4.2320844905439361E-4</v>
      </c>
      <c r="BZ188" s="36">
        <f>'Indicator Data'!T191/'Indicator Data'!$CC191</f>
        <v>0.77705605622626539</v>
      </c>
      <c r="CA188" s="35">
        <f t="shared" si="309"/>
        <v>0</v>
      </c>
      <c r="CB188" s="35">
        <f t="shared" si="310"/>
        <v>7.8</v>
      </c>
      <c r="CC188" s="35">
        <f t="shared" si="268"/>
        <v>5.2</v>
      </c>
      <c r="CD188" s="35">
        <f t="shared" si="269"/>
        <v>4.9000000000000004</v>
      </c>
      <c r="CE188" s="35">
        <f t="shared" si="270"/>
        <v>5.4</v>
      </c>
      <c r="CF188" s="35">
        <f>ROUND(IF('Indicator Data'!U191=0,0,IF(LOG('Indicator Data'!U191)&gt;CF$195,10,IF(LOG('Indicator Data'!U191)&lt;CF$194,0,10-(CF$195-LOG('Indicator Data'!U191))/(CF$195-CF$194)*10))),1)</f>
        <v>5.8</v>
      </c>
      <c r="CG188" s="36">
        <f>'Indicator Data'!U191/'Indicator Data'!$CC191</f>
        <v>0.43860643503561375</v>
      </c>
      <c r="CH188" s="35">
        <f t="shared" si="311"/>
        <v>4.9000000000000004</v>
      </c>
      <c r="CI188" s="35">
        <f t="shared" si="271"/>
        <v>5.4</v>
      </c>
      <c r="CJ188" s="35">
        <f>ROUND(IF('Indicator Data'!V191=0,0,IF(LOG('Indicator Data'!V191)&gt;CJ$195,10,IF(LOG('Indicator Data'!V191)&lt;CJ$194,0,10-(CJ$195-LOG('Indicator Data'!V191))/(CJ$195-CJ$194)*10))),1)</f>
        <v>6</v>
      </c>
      <c r="CK188" s="36">
        <f>IF('Indicator Data'!V191/'Indicator Data'!$CC191&gt;1,1,'Indicator Data'!V191/'Indicator Data'!$CC191)</f>
        <v>0.56067959959568481</v>
      </c>
      <c r="CL188" s="35">
        <f t="shared" si="312"/>
        <v>5.6</v>
      </c>
      <c r="CM188" s="35">
        <f t="shared" si="272"/>
        <v>5.8</v>
      </c>
      <c r="CN188" s="35">
        <f>ROUND(IF('Indicator Data'!W191=0,0,IF(LOG('Indicator Data'!W191)&gt;CN$195,10,IF(LOG('Indicator Data'!W191)&lt;CN$194,0,10-(CN$195-LOG('Indicator Data'!W191))/(CN$195-CN$194)*10))),1)</f>
        <v>6.1</v>
      </c>
      <c r="CO188" s="36">
        <f>'Indicator Data'!W191/'Indicator Data'!$CC191</f>
        <v>0.69502320924634886</v>
      </c>
      <c r="CP188" s="35">
        <f t="shared" si="313"/>
        <v>7</v>
      </c>
      <c r="CQ188" s="35">
        <f t="shared" si="273"/>
        <v>6.6</v>
      </c>
      <c r="CR188" s="35">
        <f t="shared" si="314"/>
        <v>5.8</v>
      </c>
      <c r="CS188" s="35">
        <f>IF('Indicator Data'!BS191="No data","x",ROUND(IF('Indicator Data'!BS191&gt;CS$195,0,IF('Indicator Data'!BS191&lt;CS$194,10,(CS$195-'Indicator Data'!BS191)/(CS$195-CS$194)*10)),1))</f>
        <v>7.3</v>
      </c>
      <c r="CT188" s="35">
        <f>IF('Indicator Data'!BT191="No data","x",ROUND(IF('Indicator Data'!BT191&gt;CT$195,0,IF('Indicator Data'!BT191&lt;CT$194,10,(CT$195-'Indicator Data'!BT191)/(CT$195-CT$194)*10)),1))</f>
        <v>1.5</v>
      </c>
      <c r="CU188" s="35">
        <f>IF('Indicator Data'!AC191="No data","x",ROUND(IF('Indicator Data'!AC191&gt;CU$195,0,IF('Indicator Data'!AC191&lt;CU$194,10,(CU$195-'Indicator Data'!AC191)/(CU$195-CU$194)*10)),1))</f>
        <v>7.5</v>
      </c>
      <c r="CV188" s="35">
        <f t="shared" si="315"/>
        <v>5.4</v>
      </c>
      <c r="CW188" s="35">
        <f>IF('Indicator Data'!X191="No data","x",ROUND(IF(LOG('Indicator Data'!X191)&gt;CW$195,10,IF(LOG('Indicator Data'!X191)&lt;CW$194,0,10-(CW$195-LOG('Indicator Data'!X191))/(CW$195-CW$194)*10)),1))</f>
        <v>4.5999999999999996</v>
      </c>
      <c r="CX188" s="35">
        <f>IF('Indicator Data'!Y191="No data","x",ROUND(IF('Indicator Data'!Y191&gt;CX$195,10,IF('Indicator Data'!Y191&lt;CX$194,0,10-(CX$195-'Indicator Data'!Y191)/(CX$195-CX$194)*10)),1))</f>
        <v>5.8</v>
      </c>
      <c r="CY188" s="35">
        <f>IF('Indicator Data'!Z191="No data","x",ROUND(IF('Indicator Data'!Z191&gt;CY$195,10,IF('Indicator Data'!Z191&lt;CY$194,0,10-(CY$195-'Indicator Data'!Z191)/(CY$195-CY$194)*10)),1))</f>
        <v>2.5</v>
      </c>
      <c r="CZ188" s="35" t="str">
        <f>IF('Indicator Data'!AA191="No data","x",ROUND(IF('Indicator Data'!AA191&gt;CZ$195,10,IF('Indicator Data'!AA191&lt;CZ$194,0,10-(CZ$195-'Indicator Data'!AA191)/(CZ$195-CZ$194)*10)),1))</f>
        <v>x</v>
      </c>
      <c r="DA188" s="35">
        <f t="shared" si="274"/>
        <v>4.3</v>
      </c>
      <c r="DB188" s="35">
        <f t="shared" si="275"/>
        <v>4.7</v>
      </c>
      <c r="DC188" s="35" t="str">
        <f>IF('Indicator Data'!AF191="No data","x",ROUND(IF('Indicator Data'!AF191&gt;DC$195,10,IF('Indicator Data'!AF191&lt;DC$194,0,10-(DC$195-'Indicator Data'!AF191)/(DC$195-DC$194)*10)),1))</f>
        <v>x</v>
      </c>
      <c r="DD188" s="35">
        <f>IF('Indicator Data'!AG191="No data","x",ROUND(IF('Indicator Data'!AG191&gt;DD$195,10,IF('Indicator Data'!AG191&lt;DD$194,0,10-(DD$195-'Indicator Data'!AG191)/(DD$195-DD$194)*10)),1))</f>
        <v>5.8</v>
      </c>
      <c r="DE188" s="35">
        <f t="shared" si="276"/>
        <v>4.7</v>
      </c>
      <c r="DF188" s="35">
        <f>IF('Indicator Data'!AB191="No data","x",ROUND(IF('Indicator Data'!AB191&gt;DF$195,10,IF('Indicator Data'!AB191&lt;DF$194,0,10-(DF$195-'Indicator Data'!AB191)/(DF$195-DF$194)*10)),1))</f>
        <v>0.2</v>
      </c>
      <c r="DG188" s="35">
        <f t="shared" si="277"/>
        <v>4.0999999999999996</v>
      </c>
      <c r="DH188" s="144">
        <f>IF('Indicator Data'!AD191="No data","x",'Indicator Data'!AD191/'Indicator Data'!$CB191)</f>
        <v>6.5114764772912262E-5</v>
      </c>
      <c r="DI188" s="35">
        <f t="shared" si="278"/>
        <v>9.3000000000000007</v>
      </c>
      <c r="DJ188" s="35">
        <f>IF('Indicator Data'!AE191="No data","x",ROUND(IF('Indicator Data'!AE191&gt;DJ$195,0,IF('Indicator Data'!AE191&lt;DJ$194,10,(DJ$195-'Indicator Data'!AE191)/(DJ$195-DJ$194)*10)),1))</f>
        <v>8</v>
      </c>
      <c r="DK188" s="35">
        <f t="shared" si="279"/>
        <v>8.6999999999999993</v>
      </c>
      <c r="DL188" s="35">
        <f t="shared" si="280"/>
        <v>5.8</v>
      </c>
      <c r="DM188" s="37">
        <f t="shared" si="316"/>
        <v>4.4000000000000004</v>
      </c>
      <c r="DN188" s="38">
        <f t="shared" si="317"/>
        <v>5.6</v>
      </c>
      <c r="DO188" s="35">
        <f>ROUND(IF('Indicator Data'!AH191=0,0,IF('Indicator Data'!AH191&gt;DO$195,10,IF('Indicator Data'!AH191&lt;DO$194,0,10-(DO$195-'Indicator Data'!AH191)/(DO$195-DO$194)*10))),1)</f>
        <v>0.1</v>
      </c>
      <c r="DP188" s="35">
        <f>ROUND(IF('Indicator Data'!AI191=0,0,IF(LOG('Indicator Data'!AI191)&gt;LOG(DP$195),10,IF(LOG('Indicator Data'!AI191)&lt;LOG(DP$194),0,10-(LOG(DP$195)-LOG('Indicator Data'!AI191))/(LOG(DP$195)-LOG(DP$194))*10))),1)</f>
        <v>0</v>
      </c>
      <c r="DQ188" s="37">
        <f t="shared" si="318"/>
        <v>0.1</v>
      </c>
      <c r="DR188" s="35">
        <f>'Indicator Data'!AJ191</f>
        <v>0</v>
      </c>
      <c r="DS188" s="35">
        <f>'Indicator Data'!AK191</f>
        <v>0</v>
      </c>
      <c r="DT188" s="37">
        <f t="shared" si="319"/>
        <v>0</v>
      </c>
      <c r="DU188" s="38">
        <f t="shared" si="320"/>
        <v>0.1</v>
      </c>
      <c r="DV188" s="13"/>
      <c r="DW188" s="83"/>
      <c r="DX188" s="2"/>
    </row>
    <row r="189" spans="1:128" x14ac:dyDescent="0.3">
      <c r="A189" s="99" t="str">
        <f>'Indicator Data'!A192</f>
        <v>Venezuela</v>
      </c>
      <c r="B189" s="39" t="str">
        <f>'Indicator Data'!B192</f>
        <v>VEN</v>
      </c>
      <c r="C189" s="35">
        <f>ROUND(IF('Indicator Data'!C192=0,0.1,IF(LOG('Indicator Data'!C192)&gt;C$195,10,IF(LOG('Indicator Data'!C192)&lt;C$194,0,10-(C$195-LOG('Indicator Data'!C192))/(C$195-C$194)*10))),1)</f>
        <v>9.4</v>
      </c>
      <c r="D189" s="35">
        <f>ROUND(IF('Indicator Data'!D192=0,0.1,IF(LOG('Indicator Data'!D192)&gt;D$195,10,IF(LOG('Indicator Data'!D192)&lt;D$194,0,10-(D$195-LOG('Indicator Data'!D192))/(D$195-D$194)*10))),1)</f>
        <v>10</v>
      </c>
      <c r="E189" s="35">
        <f t="shared" si="281"/>
        <v>9.6999999999999993</v>
      </c>
      <c r="F189" s="35">
        <f>IF('Indicator Data'!E192="No data",0.1,(ROUND(IF('Indicator Data'!E192=0,0,IF(LOG('Indicator Data'!E192)&gt;F$195,10,IF(LOG('Indicator Data'!E192)&lt;F$194,0,10-(F$195-LOG('Indicator Data'!E192))/(F$195-F$194)*10))),1)))</f>
        <v>7.6</v>
      </c>
      <c r="G189" s="35">
        <f>ROUND(IF('Indicator Data'!F192=0,0,IF(LOG('Indicator Data'!F192)&gt;G$195,10,IF(LOG('Indicator Data'!F192)&lt;G$194,0,10-(G$195-LOG('Indicator Data'!F192))/(G$195-G$194)*10))),1)</f>
        <v>6.8</v>
      </c>
      <c r="H189" s="35">
        <f>ROUND(IF('Indicator Data'!G192=0,0,IF(LOG('Indicator Data'!G192)&gt;H$195,10,IF(LOG('Indicator Data'!G192)&lt;H$194,0,10-(H$195-LOG('Indicator Data'!G192))/(H$195-H$194)*10))),1)</f>
        <v>6.4</v>
      </c>
      <c r="I189" s="35">
        <f>ROUND(IF('Indicator Data'!H192=0,0,IF(LOG('Indicator Data'!H192)&gt;I$195,10,IF(LOG('Indicator Data'!H192)&lt;I$194,0,10-(I$195-LOG('Indicator Data'!H192))/(I$195-I$194)*10))),1)</f>
        <v>4.8</v>
      </c>
      <c r="J189" s="35">
        <f t="shared" si="282"/>
        <v>5.7</v>
      </c>
      <c r="K189" s="35">
        <f>ROUND(IF('Indicator Data'!I192=0,0,IF(LOG('Indicator Data'!I192)&gt;K$195,10,IF(LOG('Indicator Data'!I192)&lt;K$194,0,10-(K$195-LOG('Indicator Data'!I192))/(K$195-K$194)*10))),1)</f>
        <v>7.6</v>
      </c>
      <c r="L189" s="35">
        <f t="shared" si="283"/>
        <v>6.8</v>
      </c>
      <c r="M189" s="35">
        <f>ROUND(IF('Indicator Data'!J192=0,0,IF(LOG('Indicator Data'!J192)&gt;M$195,10,IF(LOG('Indicator Data'!J192)&lt;M$194,0,10-(M$195-LOG('Indicator Data'!J192))/(M$195-M$194)*10))),1)</f>
        <v>0</v>
      </c>
      <c r="N189" s="36">
        <f>'Indicator Data'!C192/'Indicator Data'!$CC192</f>
        <v>1.8715926301264031E-3</v>
      </c>
      <c r="O189" s="36">
        <f>'Indicator Data'!D192/'Indicator Data'!$CC192</f>
        <v>6.668519655835699E-4</v>
      </c>
      <c r="P189" s="36">
        <f>IF(F189=0.1,"x",'Indicator Data'!E192/'Indicator Data'!$CC192)</f>
        <v>3.6571941505548198E-3</v>
      </c>
      <c r="Q189" s="36">
        <f>'Indicator Data'!F192/'Indicator Data'!$CC192</f>
        <v>3.6315731999889931E-6</v>
      </c>
      <c r="R189" s="36">
        <f>'Indicator Data'!G192/'Indicator Data'!$CC192</f>
        <v>1.1974989652308911E-3</v>
      </c>
      <c r="S189" s="36">
        <f>'Indicator Data'!H192/'Indicator Data'!$CC192</f>
        <v>7.4120324245955868E-7</v>
      </c>
      <c r="T189" s="36">
        <f>'Indicator Data'!I192/'Indicator Data'!$CC192</f>
        <v>2.048895461236671E-3</v>
      </c>
      <c r="U189" s="36">
        <f>'Indicator Data'!J192/'Indicator Data'!$CC192</f>
        <v>0</v>
      </c>
      <c r="V189" s="35">
        <f t="shared" si="284"/>
        <v>9.4</v>
      </c>
      <c r="W189" s="35">
        <f t="shared" si="285"/>
        <v>6.7</v>
      </c>
      <c r="X189" s="35">
        <f t="shared" si="286"/>
        <v>8.4</v>
      </c>
      <c r="Y189" s="35">
        <f t="shared" si="287"/>
        <v>2.4</v>
      </c>
      <c r="Z189" s="35">
        <f t="shared" si="288"/>
        <v>6.8</v>
      </c>
      <c r="AA189" s="35">
        <f t="shared" si="289"/>
        <v>0.7</v>
      </c>
      <c r="AB189" s="35">
        <f t="shared" si="290"/>
        <v>0</v>
      </c>
      <c r="AC189" s="35">
        <f t="shared" si="291"/>
        <v>0.4</v>
      </c>
      <c r="AD189" s="35">
        <f t="shared" si="292"/>
        <v>2</v>
      </c>
      <c r="AE189" s="35">
        <f t="shared" si="293"/>
        <v>1.2</v>
      </c>
      <c r="AF189" s="35">
        <f t="shared" si="294"/>
        <v>0</v>
      </c>
      <c r="AG189" s="35">
        <f>ROUND(IF('Indicator Data'!K192=0,0,IF('Indicator Data'!K192&gt;AG$195,10,IF('Indicator Data'!K192&lt;AG$194,0,10-(AG$195-'Indicator Data'!K192)/(AG$195-AG$194)*10))),1)</f>
        <v>1</v>
      </c>
      <c r="AH189" s="35">
        <f t="shared" si="295"/>
        <v>9.4</v>
      </c>
      <c r="AI189" s="35">
        <f t="shared" si="296"/>
        <v>8.4</v>
      </c>
      <c r="AJ189" s="35">
        <f t="shared" si="297"/>
        <v>3.6</v>
      </c>
      <c r="AK189" s="35">
        <f t="shared" si="298"/>
        <v>2.4</v>
      </c>
      <c r="AL189" s="35">
        <f t="shared" si="299"/>
        <v>3</v>
      </c>
      <c r="AM189" s="35">
        <f t="shared" si="300"/>
        <v>4.8</v>
      </c>
      <c r="AN189" s="35">
        <f t="shared" si="301"/>
        <v>0</v>
      </c>
      <c r="AO189" s="143">
        <f t="shared" si="302"/>
        <v>9.1999999999999993</v>
      </c>
      <c r="AP189" s="143">
        <f t="shared" si="255"/>
        <v>5.6</v>
      </c>
      <c r="AQ189" s="143">
        <f t="shared" si="303"/>
        <v>6.8</v>
      </c>
      <c r="AR189" s="143">
        <f t="shared" si="304"/>
        <v>4.5999999999999996</v>
      </c>
      <c r="AS189" s="35">
        <f t="shared" si="305"/>
        <v>0.5</v>
      </c>
      <c r="AT189" s="35">
        <f>IF('Indicator Data'!L192="No data","x",IF('Indicator Data'!CD192&lt;1000,"x",ROUND((IF('Indicator Data'!L192&gt;AT$195,10,IF('Indicator Data'!L192&lt;AT$194,0,10-(AT$195-'Indicator Data'!L192)/(AT$195-AT$194)*10))),1)))</f>
        <v>3.7</v>
      </c>
      <c r="AU189" s="143">
        <f t="shared" si="306"/>
        <v>2.1</v>
      </c>
      <c r="AV189" s="35" t="str">
        <f>IF('Indicator Data'!M192="No data","x",ROUND(IF('Indicator Data'!M192=0,0,IF(LOG('Indicator Data'!M192)&gt;AV$195,10,IF(LOG('Indicator Data'!M192)&lt;AV$194,0,10-(AV$195-LOG('Indicator Data'!M192))/(AV$195-AV$194)*10))),1))</f>
        <v>x</v>
      </c>
      <c r="AW189" s="36" t="str">
        <f>IF(AV189="x","x",'Indicator Data'!M192/'Indicator Data'!$CC192)</f>
        <v>x</v>
      </c>
      <c r="AX189" s="35" t="str">
        <f t="shared" si="256"/>
        <v>x</v>
      </c>
      <c r="AY189" s="35" t="str">
        <f t="shared" si="257"/>
        <v>x</v>
      </c>
      <c r="AZ189" s="35" t="str">
        <f>IF('Indicator Data'!N192="No data","x",ROUND(IF('Indicator Data'!N192=0,0,IF(LOG('Indicator Data'!N192)&gt;AZ$195,10,IF(LOG('Indicator Data'!N192)&lt;AZ$194,0,10-(AZ$195-LOG('Indicator Data'!N192))/(AZ$195-AZ$194)*10))),1))</f>
        <v>x</v>
      </c>
      <c r="BA189" s="36" t="str">
        <f>IF(AZ189="x","x",'Indicator Data'!N192/'Indicator Data'!$CC192)</f>
        <v>x</v>
      </c>
      <c r="BB189" s="35" t="str">
        <f t="shared" si="258"/>
        <v>x</v>
      </c>
      <c r="BC189" s="35" t="str">
        <f t="shared" si="259"/>
        <v>x</v>
      </c>
      <c r="BD189" s="35" t="str">
        <f>IF('Indicator Data'!O192="No data","x",ROUND(IF('Indicator Data'!O192=0,0,IF(LOG('Indicator Data'!O192)&gt;BD$195,10,IF(LOG('Indicator Data'!O192)&lt;BD$194,0,10-(BD$195-LOG('Indicator Data'!O192))/(BD$195-BD$194)*10))),1))</f>
        <v>x</v>
      </c>
      <c r="BE189" s="36" t="str">
        <f>IF(BD189="x","x",'Indicator Data'!O192/'Indicator Data'!$CC192)</f>
        <v>x</v>
      </c>
      <c r="BF189" s="35" t="str">
        <f t="shared" si="260"/>
        <v>x</v>
      </c>
      <c r="BG189" s="35" t="str">
        <f t="shared" si="261"/>
        <v>x</v>
      </c>
      <c r="BH189" s="35" t="str">
        <f>IF('Indicator Data'!P192="No data","x",ROUND(IF('Indicator Data'!P192=0,0,IF(LOG('Indicator Data'!P192)&gt;BH$195,10,IF(LOG('Indicator Data'!P192)&lt;BH$194,0,10-(BH$195-LOG('Indicator Data'!P192))/(BH$195-BH$194)*10))),1))</f>
        <v>x</v>
      </c>
      <c r="BI189" s="36" t="str">
        <f>IF(BH189="x","x",'Indicator Data'!P192/'Indicator Data'!$CC192)</f>
        <v>x</v>
      </c>
      <c r="BJ189" s="35" t="str">
        <f t="shared" si="262"/>
        <v>x</v>
      </c>
      <c r="BK189" s="35" t="str">
        <f t="shared" si="263"/>
        <v>x</v>
      </c>
      <c r="BL189" s="35" t="str">
        <f t="shared" si="264"/>
        <v>x</v>
      </c>
      <c r="BM189" s="35">
        <f>ROUND(IF('Indicator Data'!Q192=0,0,IF(LOG('Indicator Data'!Q192)&gt;BM$195,10,IF(LOG('Indicator Data'!Q192)&lt;BM$194,0,10-(BM$195-LOG('Indicator Data'!Q192))/(BM$195-BM$194)*10))),1)</f>
        <v>9</v>
      </c>
      <c r="BN189" s="35">
        <f>ROUND(IF('Indicator Data'!R192=0,0,IF(LOG('Indicator Data'!R192)&gt;BN$195,10,IF(LOG('Indicator Data'!R192)&lt;BN$194,0,10-(BN$195-LOG('Indicator Data'!R192))/(BN$195-BN$194)*10))),1)</f>
        <v>9.5</v>
      </c>
      <c r="BO189" s="35">
        <f t="shared" si="265"/>
        <v>9.3333333333333339</v>
      </c>
      <c r="BP189" s="36">
        <f>'Indicator Data'!Q192/'Indicator Data'!$CC192</f>
        <v>0.67210256381605959</v>
      </c>
      <c r="BQ189" s="36">
        <f>'Indicator Data'!R192/'Indicator Data'!$CC192</f>
        <v>0.15415788064131378</v>
      </c>
      <c r="BR189" s="35">
        <f t="shared" si="307"/>
        <v>6.7</v>
      </c>
      <c r="BS189" s="35">
        <f t="shared" si="308"/>
        <v>1.9</v>
      </c>
      <c r="BT189" s="35">
        <f t="shared" si="242"/>
        <v>3.5</v>
      </c>
      <c r="BU189" s="35">
        <f t="shared" si="266"/>
        <v>7.4</v>
      </c>
      <c r="BV189" s="35">
        <f>ROUND(IF('Indicator Data'!S192=0,0,IF(LOG('Indicator Data'!S192)&gt;BV$195,10,IF(LOG('Indicator Data'!S192)&lt;BV$194,0,10-(BV$195-LOG('Indicator Data'!S192))/(BV$195-BV$194)*10))),1)</f>
        <v>1.2</v>
      </c>
      <c r="BW189" s="35">
        <f>ROUND(IF('Indicator Data'!T192=0,0,IF(LOG('Indicator Data'!T192)&gt;BW$195,10,IF(LOG('Indicator Data'!T192)&lt;BW$194,0,10-(BW$195-LOG('Indicator Data'!T192))/(BW$195-BW$194)*10))),1)</f>
        <v>7.2</v>
      </c>
      <c r="BX189" s="35">
        <f t="shared" si="267"/>
        <v>5.2</v>
      </c>
      <c r="BY189" s="36">
        <f>'Indicator Data'!S192/'Indicator Data'!$CC192</f>
        <v>2.37601160700935E-6</v>
      </c>
      <c r="BZ189" s="36">
        <f>'Indicator Data'!T192/'Indicator Data'!$CC192</f>
        <v>3.8120505465003292E-2</v>
      </c>
      <c r="CA189" s="35">
        <f t="shared" si="309"/>
        <v>0</v>
      </c>
      <c r="CB189" s="35">
        <f t="shared" si="310"/>
        <v>0.4</v>
      </c>
      <c r="CC189" s="35">
        <f t="shared" si="268"/>
        <v>0.26666666666666666</v>
      </c>
      <c r="CD189" s="35">
        <f t="shared" si="269"/>
        <v>3.1</v>
      </c>
      <c r="CE189" s="35">
        <f t="shared" si="270"/>
        <v>5.7</v>
      </c>
      <c r="CF189" s="35">
        <f>ROUND(IF('Indicator Data'!U192=0,0,IF(LOG('Indicator Data'!U192)&gt;CF$195,10,IF(LOG('Indicator Data'!U192)&lt;CF$194,0,10-(CF$195-LOG('Indicator Data'!U192))/(CF$195-CF$194)*10))),1)</f>
        <v>9.1</v>
      </c>
      <c r="CG189" s="36">
        <f>'Indicator Data'!U192/'Indicator Data'!$CC192</f>
        <v>0.72460490699696567</v>
      </c>
      <c r="CH189" s="35">
        <f t="shared" si="311"/>
        <v>8.1</v>
      </c>
      <c r="CI189" s="35">
        <f t="shared" si="271"/>
        <v>8.6999999999999993</v>
      </c>
      <c r="CJ189" s="35">
        <f>ROUND(IF('Indicator Data'!V192=0,0,IF(LOG('Indicator Data'!V192)&gt;CJ$195,10,IF(LOG('Indicator Data'!V192)&lt;CJ$194,0,10-(CJ$195-LOG('Indicator Data'!V192))/(CJ$195-CJ$194)*10))),1)</f>
        <v>9.1999999999999993</v>
      </c>
      <c r="CK189" s="36">
        <f>IF('Indicator Data'!V192/'Indicator Data'!$CC192&gt;1,1,'Indicator Data'!V192/'Indicator Data'!$CC192)</f>
        <v>0.89251200567198918</v>
      </c>
      <c r="CL189" s="35">
        <f t="shared" si="312"/>
        <v>8.9</v>
      </c>
      <c r="CM189" s="35">
        <f t="shared" si="272"/>
        <v>9.1</v>
      </c>
      <c r="CN189" s="35">
        <f>ROUND(IF('Indicator Data'!W192=0,0,IF(LOG('Indicator Data'!W192)&gt;CN$195,10,IF(LOG('Indicator Data'!W192)&lt;CN$194,0,10-(CN$195-LOG('Indicator Data'!W192))/(CN$195-CN$194)*10))),1)</f>
        <v>9.1</v>
      </c>
      <c r="CO189" s="36">
        <f>'Indicator Data'!W192/'Indicator Data'!$CC192</f>
        <v>0.79772072504379488</v>
      </c>
      <c r="CP189" s="35">
        <f t="shared" si="313"/>
        <v>8</v>
      </c>
      <c r="CQ189" s="35">
        <f t="shared" si="273"/>
        <v>8.6</v>
      </c>
      <c r="CR189" s="35">
        <f t="shared" si="314"/>
        <v>8.3000000000000007</v>
      </c>
      <c r="CS189" s="35">
        <f>IF('Indicator Data'!BS192="No data","x",ROUND(IF('Indicator Data'!BS192&gt;CS$195,0,IF('Indicator Data'!BS192&lt;CS$194,10,(CS$195-'Indicator Data'!BS192)/(CS$195-CS$194)*10)),1))</f>
        <v>0.7</v>
      </c>
      <c r="CT189" s="35">
        <f>IF('Indicator Data'!BT192="No data","x",ROUND(IF('Indicator Data'!BT192&gt;CT$195,0,IF('Indicator Data'!BT192&lt;CT$194,10,(CT$195-'Indicator Data'!BT192)/(CT$195-CT$194)*10)),1))</f>
        <v>0.7</v>
      </c>
      <c r="CU189" s="35" t="str">
        <f>IF('Indicator Data'!AC192="No data","x",ROUND(IF('Indicator Data'!AC192&gt;CU$195,0,IF('Indicator Data'!AC192&lt;CU$194,10,(CU$195-'Indicator Data'!AC192)/(CU$195-CU$194)*10)),1))</f>
        <v>x</v>
      </c>
      <c r="CV189" s="35">
        <f t="shared" si="315"/>
        <v>0.7</v>
      </c>
      <c r="CW189" s="35">
        <f>IF('Indicator Data'!X192="No data","x",ROUND(IF(LOG('Indicator Data'!X192)&gt;CW$195,10,IF(LOG('Indicator Data'!X192)&lt;CW$194,0,10-(CW$195-LOG('Indicator Data'!X192))/(CW$195-CW$194)*10)),1))</f>
        <v>5</v>
      </c>
      <c r="CX189" s="35">
        <f>IF('Indicator Data'!Y192="No data","x",ROUND(IF('Indicator Data'!Y192&gt;CX$195,10,IF('Indicator Data'!Y192&lt;CX$194,0,10-(CX$195-'Indicator Data'!Y192)/(CX$195-CX$194)*10)),1))</f>
        <v>0</v>
      </c>
      <c r="CY189" s="35">
        <f>IF('Indicator Data'!Z192="No data","x",ROUND(IF('Indicator Data'!Z192&gt;CY$195,10,IF('Indicator Data'!Z192&lt;CY$194,0,10-(CY$195-'Indicator Data'!Z192)/(CY$195-CY$194)*10)),1))</f>
        <v>8.8000000000000007</v>
      </c>
      <c r="CZ189" s="35" t="str">
        <f>IF('Indicator Data'!AA192="No data","x",ROUND(IF('Indicator Data'!AA192&gt;CZ$195,10,IF('Indicator Data'!AA192&lt;CZ$194,0,10-(CZ$195-'Indicator Data'!AA192)/(CZ$195-CZ$194)*10)),1))</f>
        <v>x</v>
      </c>
      <c r="DA189" s="35">
        <f t="shared" si="274"/>
        <v>4.5999999999999996</v>
      </c>
      <c r="DB189" s="35">
        <f t="shared" si="275"/>
        <v>3.3</v>
      </c>
      <c r="DC189" s="35">
        <f>IF('Indicator Data'!AF192="No data","x",ROUND(IF('Indicator Data'!AF192&gt;DC$195,10,IF('Indicator Data'!AF192&lt;DC$194,0,10-(DC$195-'Indicator Data'!AF192)/(DC$195-DC$194)*10)),1))</f>
        <v>4.9000000000000004</v>
      </c>
      <c r="DD189" s="35">
        <f>IF('Indicator Data'!AG192="No data","x",ROUND(IF('Indicator Data'!AG192&gt;DD$195,10,IF('Indicator Data'!AG192&lt;DD$194,0,10-(DD$195-'Indicator Data'!AG192)/(DD$195-DD$194)*10)),1))</f>
        <v>2.2000000000000002</v>
      </c>
      <c r="DE189" s="35">
        <f t="shared" si="276"/>
        <v>4.2</v>
      </c>
      <c r="DF189" s="35">
        <f>IF('Indicator Data'!AB192="No data","x",ROUND(IF('Indicator Data'!AB192&gt;DF$195,10,IF('Indicator Data'!AB192&lt;DF$194,0,10-(DF$195-'Indicator Data'!AB192)/(DF$195-DF$194)*10)),1))</f>
        <v>1</v>
      </c>
      <c r="DG189" s="35">
        <f t="shared" si="277"/>
        <v>0.8</v>
      </c>
      <c r="DH189" s="144">
        <f>IF('Indicator Data'!AD192="No data","x",'Indicator Data'!AD192/'Indicator Data'!$CB192)</f>
        <v>5.1160603325164911E-4</v>
      </c>
      <c r="DI189" s="35">
        <f t="shared" si="278"/>
        <v>4.9000000000000004</v>
      </c>
      <c r="DJ189" s="35">
        <f>IF('Indicator Data'!AE192="No data","x",ROUND(IF('Indicator Data'!AE192&gt;DJ$195,0,IF('Indicator Data'!AE192&lt;DJ$194,10,(DJ$195-'Indicator Data'!AE192)/(DJ$195-DJ$194)*10)),1))</f>
        <v>2</v>
      </c>
      <c r="DK189" s="35">
        <f t="shared" si="279"/>
        <v>3.5</v>
      </c>
      <c r="DL189" s="35">
        <f t="shared" si="280"/>
        <v>2.8</v>
      </c>
      <c r="DM189" s="37">
        <f t="shared" si="316"/>
        <v>5.4</v>
      </c>
      <c r="DN189" s="38">
        <f t="shared" si="317"/>
        <v>6.1</v>
      </c>
      <c r="DO189" s="35">
        <f>ROUND(IF('Indicator Data'!AH192=0,0,IF('Indicator Data'!AH192&gt;DO$195,10,IF('Indicator Data'!AH192&lt;DO$194,0,10-(DO$195-'Indicator Data'!AH192)/(DO$195-DO$194)*10))),1)</f>
        <v>7.1</v>
      </c>
      <c r="DP189" s="35">
        <f>ROUND(IF('Indicator Data'!AI192=0,0,IF(LOG('Indicator Data'!AI192)&gt;LOG(DP$195),10,IF(LOG('Indicator Data'!AI192)&lt;LOG(DP$194),0,10-(LOG(DP$195)-LOG('Indicator Data'!AI192))/(LOG(DP$195)-LOG(DP$194))*10))),1)</f>
        <v>6.9</v>
      </c>
      <c r="DQ189" s="37">
        <f t="shared" si="318"/>
        <v>7</v>
      </c>
      <c r="DR189" s="35">
        <f>'Indicator Data'!AJ192</f>
        <v>0</v>
      </c>
      <c r="DS189" s="35">
        <f>'Indicator Data'!AK192</f>
        <v>0</v>
      </c>
      <c r="DT189" s="37">
        <f t="shared" si="319"/>
        <v>0</v>
      </c>
      <c r="DU189" s="38">
        <f t="shared" si="320"/>
        <v>4.9000000000000004</v>
      </c>
      <c r="DV189" s="13"/>
      <c r="DW189" s="83"/>
      <c r="DX189" s="2"/>
    </row>
    <row r="190" spans="1:128" x14ac:dyDescent="0.3">
      <c r="A190" s="99" t="str">
        <f>'Indicator Data'!A193</f>
        <v>Viet Nam</v>
      </c>
      <c r="B190" s="39" t="str">
        <f>'Indicator Data'!B193</f>
        <v>VNM</v>
      </c>
      <c r="C190" s="35">
        <f>ROUND(IF('Indicator Data'!C193=0,0.1,IF(LOG('Indicator Data'!C193)&gt;C$195,10,IF(LOG('Indicator Data'!C193)&lt;C$194,0,10-(C$195-LOG('Indicator Data'!C193))/(C$195-C$194)*10))),1)</f>
        <v>8.9</v>
      </c>
      <c r="D190" s="35">
        <f>ROUND(IF('Indicator Data'!D193=0,0.1,IF(LOG('Indicator Data'!D193)&gt;D$195,10,IF(LOG('Indicator Data'!D193)&lt;D$194,0,10-(D$195-LOG('Indicator Data'!D193))/(D$195-D$194)*10))),1)</f>
        <v>0.1</v>
      </c>
      <c r="E190" s="35">
        <f t="shared" si="281"/>
        <v>6.2</v>
      </c>
      <c r="F190" s="35">
        <f>IF('Indicator Data'!E193="No data",0.1,(ROUND(IF('Indicator Data'!E193=0,0,IF(LOG('Indicator Data'!E193)&gt;F$195,10,IF(LOG('Indicator Data'!E193)&lt;F$194,0,10-(F$195-LOG('Indicator Data'!E193))/(F$195-F$194)*10))),1)))</f>
        <v>10</v>
      </c>
      <c r="G190" s="35">
        <f>ROUND(IF('Indicator Data'!F193=0,0,IF(LOG('Indicator Data'!F193)&gt;G$195,10,IF(LOG('Indicator Data'!F193)&lt;G$194,0,10-(G$195-LOG('Indicator Data'!F193))/(G$195-G$194)*10))),1)</f>
        <v>7.7</v>
      </c>
      <c r="H190" s="35">
        <f>ROUND(IF('Indicator Data'!G193=0,0,IF(LOG('Indicator Data'!G193)&gt;H$195,10,IF(LOG('Indicator Data'!G193)&lt;H$194,0,10-(H$195-LOG('Indicator Data'!G193))/(H$195-H$194)*10))),1)</f>
        <v>9.8000000000000007</v>
      </c>
      <c r="I190" s="35">
        <f>ROUND(IF('Indicator Data'!H193=0,0,IF(LOG('Indicator Data'!H193)&gt;I$195,10,IF(LOG('Indicator Data'!H193)&lt;I$194,0,10-(I$195-LOG('Indicator Data'!H193))/(I$195-I$194)*10))),1)</f>
        <v>9.8000000000000007</v>
      </c>
      <c r="J190" s="35">
        <f t="shared" si="282"/>
        <v>9.8000000000000007</v>
      </c>
      <c r="K190" s="35">
        <f>ROUND(IF('Indicator Data'!I193=0,0,IF(LOG('Indicator Data'!I193)&gt;K$195,10,IF(LOG('Indicator Data'!I193)&lt;K$194,0,10-(K$195-LOG('Indicator Data'!I193))/(K$195-K$194)*10))),1)</f>
        <v>9.3000000000000007</v>
      </c>
      <c r="L190" s="35">
        <f t="shared" si="283"/>
        <v>9.6</v>
      </c>
      <c r="M190" s="35">
        <f>ROUND(IF('Indicator Data'!J193=0,0,IF(LOG('Indicator Data'!J193)&gt;M$195,10,IF(LOG('Indicator Data'!J193)&lt;M$194,0,10-(M$195-LOG('Indicator Data'!J193))/(M$195-M$194)*10))),1)</f>
        <v>10</v>
      </c>
      <c r="N190" s="36">
        <f>'Indicator Data'!C193/'Indicator Data'!$CC193</f>
        <v>3.8177697267284511E-4</v>
      </c>
      <c r="O190" s="36">
        <f>'Indicator Data'!D193/'Indicator Data'!$CC193</f>
        <v>0</v>
      </c>
      <c r="P190" s="36">
        <f>IF(F190=0.1,"x",'Indicator Data'!E193/'Indicator Data'!$CC193)</f>
        <v>1.8777858000771478E-2</v>
      </c>
      <c r="Q190" s="36">
        <f>'Indicator Data'!F193/'Indicator Data'!$CC193</f>
        <v>4.4257098543670357E-6</v>
      </c>
      <c r="R190" s="36">
        <f>'Indicator Data'!G193/'Indicator Data'!$CC193</f>
        <v>8.9605155763231529E-3</v>
      </c>
      <c r="S190" s="36">
        <f>'Indicator Data'!H193/'Indicator Data'!$CC193</f>
        <v>7.716894943212185E-4</v>
      </c>
      <c r="T190" s="36">
        <f>'Indicator Data'!I193/'Indicator Data'!$CC193</f>
        <v>4.9753900032688649E-3</v>
      </c>
      <c r="U190" s="36">
        <f>'Indicator Data'!J193/'Indicator Data'!$CC193</f>
        <v>2.4029198283070765E-3</v>
      </c>
      <c r="V190" s="35">
        <f t="shared" si="284"/>
        <v>1.9</v>
      </c>
      <c r="W190" s="35">
        <f t="shared" si="285"/>
        <v>0</v>
      </c>
      <c r="X190" s="35">
        <f t="shared" si="286"/>
        <v>1</v>
      </c>
      <c r="Y190" s="35">
        <f t="shared" si="287"/>
        <v>10</v>
      </c>
      <c r="Z190" s="35">
        <f t="shared" si="288"/>
        <v>7</v>
      </c>
      <c r="AA190" s="35">
        <f t="shared" si="289"/>
        <v>5</v>
      </c>
      <c r="AB190" s="35">
        <f t="shared" si="290"/>
        <v>1.5</v>
      </c>
      <c r="AC190" s="35">
        <f t="shared" si="291"/>
        <v>3.4</v>
      </c>
      <c r="AD190" s="35">
        <f t="shared" si="292"/>
        <v>5</v>
      </c>
      <c r="AE190" s="35">
        <f t="shared" si="293"/>
        <v>4.2</v>
      </c>
      <c r="AF190" s="35">
        <f t="shared" si="294"/>
        <v>0.8</v>
      </c>
      <c r="AG190" s="35">
        <f>ROUND(IF('Indicator Data'!K193=0,0,IF('Indicator Data'!K193&gt;AG$195,10,IF('Indicator Data'!K193&lt;AG$194,0,10-(AG$195-'Indicator Data'!K193)/(AG$195-AG$194)*10))),1)</f>
        <v>5.7</v>
      </c>
      <c r="AH190" s="35">
        <f t="shared" si="295"/>
        <v>5.4</v>
      </c>
      <c r="AI190" s="35">
        <f t="shared" si="296"/>
        <v>0.1</v>
      </c>
      <c r="AJ190" s="35">
        <f t="shared" si="297"/>
        <v>7.4</v>
      </c>
      <c r="AK190" s="35">
        <f t="shared" si="298"/>
        <v>5.7</v>
      </c>
      <c r="AL190" s="35">
        <f t="shared" si="299"/>
        <v>6.6</v>
      </c>
      <c r="AM190" s="35">
        <f t="shared" si="300"/>
        <v>7.2</v>
      </c>
      <c r="AN190" s="35">
        <f t="shared" si="301"/>
        <v>7.7</v>
      </c>
      <c r="AO190" s="143">
        <f t="shared" si="302"/>
        <v>4.0999999999999996</v>
      </c>
      <c r="AP190" s="143">
        <f t="shared" si="255"/>
        <v>10</v>
      </c>
      <c r="AQ190" s="143">
        <f t="shared" si="303"/>
        <v>7.4</v>
      </c>
      <c r="AR190" s="143">
        <f t="shared" si="304"/>
        <v>7.9</v>
      </c>
      <c r="AS190" s="35">
        <f t="shared" si="305"/>
        <v>6.7</v>
      </c>
      <c r="AT190" s="35">
        <f>IF('Indicator Data'!L193="No data","x",IF('Indicator Data'!CD193&lt;1000,"x",ROUND((IF('Indicator Data'!L193&gt;AT$195,10,IF('Indicator Data'!L193&lt;AT$194,0,10-(AT$195-'Indicator Data'!L193)/(AT$195-AT$194)*10))),1)))</f>
        <v>1.9</v>
      </c>
      <c r="AU190" s="143">
        <f t="shared" si="306"/>
        <v>4.3</v>
      </c>
      <c r="AV190" s="35">
        <f>IF('Indicator Data'!M193="No data","x",ROUND(IF('Indicator Data'!M193=0,0,IF(LOG('Indicator Data'!M193)&gt;AV$195,10,IF(LOG('Indicator Data'!M193)&lt;AV$194,0,10-(AV$195-LOG('Indicator Data'!M193))/(AV$195-AV$194)*10))),1))</f>
        <v>9.4</v>
      </c>
      <c r="AW190" s="36">
        <f>IF(AV190="x","x",'Indicator Data'!M193/'Indicator Data'!$CC193)</f>
        <v>0.42401964935203207</v>
      </c>
      <c r="AX190" s="35">
        <f t="shared" si="256"/>
        <v>4.7</v>
      </c>
      <c r="AY190" s="35">
        <f t="shared" si="257"/>
        <v>7.8</v>
      </c>
      <c r="AZ190" s="35" t="str">
        <f>IF('Indicator Data'!N193="No data","x",ROUND(IF('Indicator Data'!N193=0,0,IF(LOG('Indicator Data'!N193)&gt;AZ$195,10,IF(LOG('Indicator Data'!N193)&lt;AZ$194,0,10-(AZ$195-LOG('Indicator Data'!N193))/(AZ$195-AZ$194)*10))),1))</f>
        <v>x</v>
      </c>
      <c r="BA190" s="36" t="str">
        <f>IF(AZ190="x","x",'Indicator Data'!N193/'Indicator Data'!$CC193)</f>
        <v>x</v>
      </c>
      <c r="BB190" s="35" t="str">
        <f t="shared" si="258"/>
        <v>x</v>
      </c>
      <c r="BC190" s="35" t="str">
        <f t="shared" si="259"/>
        <v>x</v>
      </c>
      <c r="BD190" s="35" t="str">
        <f>IF('Indicator Data'!O193="No data","x",ROUND(IF('Indicator Data'!O193=0,0,IF(LOG('Indicator Data'!O193)&gt;BD$195,10,IF(LOG('Indicator Data'!O193)&lt;BD$194,0,10-(BD$195-LOG('Indicator Data'!O193))/(BD$195-BD$194)*10))),1))</f>
        <v>x</v>
      </c>
      <c r="BE190" s="36" t="str">
        <f>IF(BD190="x","x",'Indicator Data'!O193/'Indicator Data'!$CC193)</f>
        <v>x</v>
      </c>
      <c r="BF190" s="35" t="str">
        <f t="shared" si="260"/>
        <v>x</v>
      </c>
      <c r="BG190" s="35" t="str">
        <f t="shared" si="261"/>
        <v>x</v>
      </c>
      <c r="BH190" s="35" t="str">
        <f>IF('Indicator Data'!P193="No data","x",ROUND(IF('Indicator Data'!P193=0,0,IF(LOG('Indicator Data'!P193)&gt;BH$195,10,IF(LOG('Indicator Data'!P193)&lt;BH$194,0,10-(BH$195-LOG('Indicator Data'!P193))/(BH$195-BH$194)*10))),1))</f>
        <v>x</v>
      </c>
      <c r="BI190" s="36" t="str">
        <f>IF(BH190="x","x",'Indicator Data'!P193/'Indicator Data'!$CC193)</f>
        <v>x</v>
      </c>
      <c r="BJ190" s="35" t="str">
        <f t="shared" si="262"/>
        <v>x</v>
      </c>
      <c r="BK190" s="35" t="str">
        <f t="shared" si="263"/>
        <v>x</v>
      </c>
      <c r="BL190" s="35">
        <f t="shared" si="264"/>
        <v>7.8</v>
      </c>
      <c r="BM190" s="35">
        <f>ROUND(IF('Indicator Data'!Q193=0,0,IF(LOG('Indicator Data'!Q193)&gt;BM$195,10,IF(LOG('Indicator Data'!Q193)&lt;BM$194,0,10-(BM$195-LOG('Indicator Data'!Q193))/(BM$195-BM$194)*10))),1)</f>
        <v>9.5</v>
      </c>
      <c r="BN190" s="35">
        <f>ROUND(IF('Indicator Data'!R193=0,0,IF(LOG('Indicator Data'!R193)&gt;BN$195,10,IF(LOG('Indicator Data'!R193)&lt;BN$194,0,10-(BN$195-LOG('Indicator Data'!R193))/(BN$195-BN$194)*10))),1)</f>
        <v>9.5</v>
      </c>
      <c r="BO190" s="35">
        <f t="shared" si="265"/>
        <v>9.5</v>
      </c>
      <c r="BP190" s="36">
        <f>'Indicator Data'!Q193/'Indicator Data'!$CC193</f>
        <v>0.47605680867944861</v>
      </c>
      <c r="BQ190" s="36">
        <f>'Indicator Data'!R193/'Indicator Data'!$CC193</f>
        <v>5.6225516290551163E-2</v>
      </c>
      <c r="BR190" s="35">
        <f t="shared" si="307"/>
        <v>4.8</v>
      </c>
      <c r="BS190" s="35">
        <f t="shared" si="308"/>
        <v>0.7</v>
      </c>
      <c r="BT190" s="35">
        <f t="shared" si="242"/>
        <v>2.0666666666666669</v>
      </c>
      <c r="BU190" s="35">
        <f t="shared" si="266"/>
        <v>7.3</v>
      </c>
      <c r="BV190" s="35">
        <f>ROUND(IF('Indicator Data'!S193=0,0,IF(LOG('Indicator Data'!S193)&gt;BV$195,10,IF(LOG('Indicator Data'!S193)&lt;BV$194,0,10-(BV$195-LOG('Indicator Data'!S193))/(BV$195-BV$194)*10))),1)</f>
        <v>9.4</v>
      </c>
      <c r="BW190" s="35">
        <f>ROUND(IF('Indicator Data'!T193=0,0,IF(LOG('Indicator Data'!T193)&gt;BW$195,10,IF(LOG('Indicator Data'!T193)&lt;BW$194,0,10-(BW$195-LOG('Indicator Data'!T193))/(BW$195-BW$194)*10))),1)</f>
        <v>8.8000000000000007</v>
      </c>
      <c r="BX190" s="35">
        <f t="shared" si="267"/>
        <v>9.0000000000000018</v>
      </c>
      <c r="BY190" s="36">
        <f>'Indicator Data'!S193/'Indicator Data'!$CC193</f>
        <v>0.42782025636238058</v>
      </c>
      <c r="BZ190" s="36">
        <f>'Indicator Data'!T193/'Indicator Data'!$CC193</f>
        <v>0.14407960619554011</v>
      </c>
      <c r="CA190" s="35">
        <f t="shared" si="309"/>
        <v>7.1</v>
      </c>
      <c r="CB190" s="35">
        <f t="shared" si="310"/>
        <v>1.4</v>
      </c>
      <c r="CC190" s="35">
        <f t="shared" si="268"/>
        <v>3.3000000000000003</v>
      </c>
      <c r="CD190" s="35">
        <f t="shared" si="269"/>
        <v>7.1</v>
      </c>
      <c r="CE190" s="35">
        <f t="shared" si="270"/>
        <v>7.2</v>
      </c>
      <c r="CF190" s="35">
        <f>ROUND(IF('Indicator Data'!U193=0,0,IF(LOG('Indicator Data'!U193)&gt;CF$195,10,IF(LOG('Indicator Data'!U193)&lt;CF$194,0,10-(CF$195-LOG('Indicator Data'!U193))/(CF$195-CF$194)*10))),1)</f>
        <v>9.8000000000000007</v>
      </c>
      <c r="CG190" s="36">
        <f>'Indicator Data'!U193/'Indicator Data'!$CC193</f>
        <v>0.78595381539533193</v>
      </c>
      <c r="CH190" s="35">
        <f t="shared" si="311"/>
        <v>8.6999999999999993</v>
      </c>
      <c r="CI190" s="35">
        <f t="shared" si="271"/>
        <v>9.3000000000000007</v>
      </c>
      <c r="CJ190" s="35">
        <f>ROUND(IF('Indicator Data'!V193=0,0,IF(LOG('Indicator Data'!V193)&gt;CJ$195,10,IF(LOG('Indicator Data'!V193)&lt;CJ$194,0,10-(CJ$195-LOG('Indicator Data'!V193))/(CJ$195-CJ$194)*10))),1)</f>
        <v>9.9</v>
      </c>
      <c r="CK190" s="36">
        <f>IF('Indicator Data'!V193/'Indicator Data'!$CC193&gt;1,1,'Indicator Data'!V193/'Indicator Data'!$CC193)</f>
        <v>0.94731148437659674</v>
      </c>
      <c r="CL190" s="35">
        <f t="shared" si="312"/>
        <v>9.5</v>
      </c>
      <c r="CM190" s="35">
        <f t="shared" si="272"/>
        <v>9.6999999999999993</v>
      </c>
      <c r="CN190" s="35">
        <f>ROUND(IF('Indicator Data'!W193=0,0,IF(LOG('Indicator Data'!W193)&gt;CN$195,10,IF(LOG('Indicator Data'!W193)&lt;CN$194,0,10-(CN$195-LOG('Indicator Data'!W193))/(CN$195-CN$194)*10))),1)</f>
        <v>9.9</v>
      </c>
      <c r="CO190" s="36">
        <f>'Indicator Data'!W193/'Indicator Data'!$CC193</f>
        <v>0.96493329667640559</v>
      </c>
      <c r="CP190" s="35">
        <f t="shared" si="313"/>
        <v>9.6</v>
      </c>
      <c r="CQ190" s="35">
        <f t="shared" si="273"/>
        <v>9.8000000000000007</v>
      </c>
      <c r="CR190" s="35">
        <f t="shared" si="314"/>
        <v>9.1999999999999993</v>
      </c>
      <c r="CS190" s="35">
        <f>IF('Indicator Data'!BS193="No data","x",ROUND(IF('Indicator Data'!BS193&gt;CS$195,0,IF('Indicator Data'!BS193&lt;CS$194,10,(CS$195-'Indicator Data'!BS193)/(CS$195-CS$194)*10)),1))</f>
        <v>1.8</v>
      </c>
      <c r="CT190" s="35">
        <f>IF('Indicator Data'!BT193="No data","x",ROUND(IF('Indicator Data'!BT193&gt;CT$195,0,IF('Indicator Data'!BT193&lt;CT$194,10,(CT$195-'Indicator Data'!BT193)/(CT$195-CT$194)*10)),1))</f>
        <v>0.9</v>
      </c>
      <c r="CU190" s="35">
        <f>IF('Indicator Data'!AC193="No data","x",ROUND(IF('Indicator Data'!AC193&gt;CU$195,0,IF('Indicator Data'!AC193&lt;CU$194,10,(CU$195-'Indicator Data'!AC193)/(CU$195-CU$194)*10)),1))</f>
        <v>1.4</v>
      </c>
      <c r="CV190" s="35">
        <f t="shared" si="315"/>
        <v>1.4</v>
      </c>
      <c r="CW190" s="35">
        <f>IF('Indicator Data'!X193="No data","x",ROUND(IF(LOG('Indicator Data'!X193)&gt;CW$195,10,IF(LOG('Indicator Data'!X193)&lt;CW$194,0,10-(CW$195-LOG('Indicator Data'!X193))/(CW$195-CW$194)*10)),1))</f>
        <v>8.3000000000000007</v>
      </c>
      <c r="CX190" s="35">
        <f>IF('Indicator Data'!Y193="No data","x",ROUND(IF('Indicator Data'!Y193&gt;CX$195,10,IF('Indicator Data'!Y193&lt;CX$194,0,10-(CX$195-'Indicator Data'!Y193)/(CX$195-CX$194)*10)),1))</f>
        <v>5.8</v>
      </c>
      <c r="CY190" s="35">
        <f>IF('Indicator Data'!Z193="No data","x",ROUND(IF('Indicator Data'!Z193&gt;CY$195,10,IF('Indicator Data'!Z193&lt;CY$194,0,10-(CY$195-'Indicator Data'!Z193)/(CY$195-CY$194)*10)),1))</f>
        <v>3.7</v>
      </c>
      <c r="CZ190" s="35">
        <f>IF('Indicator Data'!AA193="No data","x",ROUND(IF('Indicator Data'!AA193&gt;CZ$195,10,IF('Indicator Data'!AA193&lt;CZ$194,0,10-(CZ$195-'Indicator Data'!AA193)/(CZ$195-CZ$194)*10)),1))</f>
        <v>4.5</v>
      </c>
      <c r="DA190" s="35">
        <f t="shared" si="274"/>
        <v>5.6</v>
      </c>
      <c r="DB190" s="35">
        <f t="shared" si="275"/>
        <v>4.2</v>
      </c>
      <c r="DC190" s="35">
        <f>IF('Indicator Data'!AF193="No data","x",ROUND(IF('Indicator Data'!AF193&gt;DC$195,10,IF('Indicator Data'!AF193&lt;DC$194,0,10-(DC$195-'Indicator Data'!AF193)/(DC$195-DC$194)*10)),1))</f>
        <v>1.5</v>
      </c>
      <c r="DD190" s="35">
        <f>IF('Indicator Data'!AG193="No data","x",ROUND(IF('Indicator Data'!AG193&gt;DD$195,10,IF('Indicator Data'!AG193&lt;DD$194,0,10-(DD$195-'Indicator Data'!AG193)/(DD$195-DD$194)*10)),1))</f>
        <v>2.1</v>
      </c>
      <c r="DE190" s="35">
        <f t="shared" si="276"/>
        <v>4.3</v>
      </c>
      <c r="DF190" s="35">
        <f>IF('Indicator Data'!AB193="No data","x",ROUND(IF('Indicator Data'!AB193&gt;DF$195,10,IF('Indicator Data'!AB193&lt;DF$194,0,10-(DF$195-'Indicator Data'!AB193)/(DF$195-DF$194)*10)),1))</f>
        <v>1</v>
      </c>
      <c r="DG190" s="35">
        <f t="shared" si="277"/>
        <v>1.3</v>
      </c>
      <c r="DH190" s="144">
        <f>IF('Indicator Data'!AD193="No data","x",'Indicator Data'!AD193/'Indicator Data'!$CB193)</f>
        <v>3.0614787149716365E-4</v>
      </c>
      <c r="DI190" s="35">
        <f t="shared" si="278"/>
        <v>6.9</v>
      </c>
      <c r="DJ190" s="35">
        <f>IF('Indicator Data'!AE193="No data","x",ROUND(IF('Indicator Data'!AE193&gt;DJ$195,0,IF('Indicator Data'!AE193&lt;DJ$194,10,(DJ$195-'Indicator Data'!AE193)/(DJ$195-DJ$194)*10)),1))</f>
        <v>2</v>
      </c>
      <c r="DK190" s="35">
        <f t="shared" si="279"/>
        <v>4.5</v>
      </c>
      <c r="DL190" s="35">
        <f t="shared" si="280"/>
        <v>3.4</v>
      </c>
      <c r="DM190" s="37">
        <f t="shared" si="316"/>
        <v>6.8</v>
      </c>
      <c r="DN190" s="38">
        <f t="shared" si="317"/>
        <v>7.4</v>
      </c>
      <c r="DO190" s="35">
        <f>ROUND(IF('Indicator Data'!AH193=0,0,IF('Indicator Data'!AH193&gt;DO$195,10,IF('Indicator Data'!AH193&lt;DO$194,0,10-(DO$195-'Indicator Data'!AH193)/(DO$195-DO$194)*10))),1)</f>
        <v>3.2</v>
      </c>
      <c r="DP190" s="35">
        <f>ROUND(IF('Indicator Data'!AI193=0,0,IF(LOG('Indicator Data'!AI193)&gt;LOG(DP$195),10,IF(LOG('Indicator Data'!AI193)&lt;LOG(DP$194),0,10-(LOG(DP$195)-LOG('Indicator Data'!AI193))/(LOG(DP$195)-LOG(DP$194))*10))),1)</f>
        <v>6.8</v>
      </c>
      <c r="DQ190" s="37">
        <f t="shared" si="318"/>
        <v>5.3</v>
      </c>
      <c r="DR190" s="35">
        <f>'Indicator Data'!AJ193</f>
        <v>0</v>
      </c>
      <c r="DS190" s="35">
        <f>'Indicator Data'!AK193</f>
        <v>0</v>
      </c>
      <c r="DT190" s="37">
        <f t="shared" si="319"/>
        <v>0</v>
      </c>
      <c r="DU190" s="38">
        <f t="shared" si="320"/>
        <v>3.7</v>
      </c>
      <c r="DV190" s="13"/>
      <c r="DW190" s="83"/>
      <c r="DX190" s="2"/>
    </row>
    <row r="191" spans="1:128" x14ac:dyDescent="0.3">
      <c r="A191" s="99" t="str">
        <f>'Indicator Data'!A194</f>
        <v>Yemen</v>
      </c>
      <c r="B191" s="39" t="str">
        <f>'Indicator Data'!B194</f>
        <v>YEM</v>
      </c>
      <c r="C191" s="35">
        <f>ROUND(IF('Indicator Data'!C194=0,0.1,IF(LOG('Indicator Data'!C194)&gt;C$195,10,IF(LOG('Indicator Data'!C194)&lt;C$194,0,10-(C$195-LOG('Indicator Data'!C194))/(C$195-C$194)*10))),1)</f>
        <v>6</v>
      </c>
      <c r="D191" s="35">
        <f>ROUND(IF('Indicator Data'!D194=0,0.1,IF(LOG('Indicator Data'!D194)&gt;D$195,10,IF(LOG('Indicator Data'!D194)&lt;D$194,0,10-(D$195-LOG('Indicator Data'!D194))/(D$195-D$194)*10))),1)</f>
        <v>0.1</v>
      </c>
      <c r="E191" s="35">
        <f t="shared" si="281"/>
        <v>3.6</v>
      </c>
      <c r="F191" s="35">
        <f>IF('Indicator Data'!E194="No data",0.1,(ROUND(IF('Indicator Data'!E194=0,0,IF(LOG('Indicator Data'!E194)&gt;F$195,10,IF(LOG('Indicator Data'!E194)&lt;F$194,0,10-(F$195-LOG('Indicator Data'!E194))/(F$195-F$194)*10))),1)))</f>
        <v>7</v>
      </c>
      <c r="G191" s="35">
        <f>ROUND(IF('Indicator Data'!F194=0,0,IF(LOG('Indicator Data'!F194)&gt;G$195,10,IF(LOG('Indicator Data'!F194)&lt;G$194,0,10-(G$195-LOG('Indicator Data'!F194))/(G$195-G$194)*10))),1)</f>
        <v>5.6</v>
      </c>
      <c r="H191" s="35">
        <f>ROUND(IF('Indicator Data'!G194=0,0,IF(LOG('Indicator Data'!G194)&gt;H$195,10,IF(LOG('Indicator Data'!G194)&lt;H$194,0,10-(H$195-LOG('Indicator Data'!G194))/(H$195-H$194)*10))),1)</f>
        <v>0</v>
      </c>
      <c r="I191" s="35">
        <f>ROUND(IF('Indicator Data'!H194=0,0,IF(LOG('Indicator Data'!H194)&gt;I$195,10,IF(LOG('Indicator Data'!H194)&lt;I$194,0,10-(I$195-LOG('Indicator Data'!H194))/(I$195-I$194)*10))),1)</f>
        <v>0</v>
      </c>
      <c r="J191" s="35">
        <f t="shared" si="282"/>
        <v>0</v>
      </c>
      <c r="K191" s="35">
        <f>ROUND(IF('Indicator Data'!I194=0,0,IF(LOG('Indicator Data'!I194)&gt;K$195,10,IF(LOG('Indicator Data'!I194)&lt;K$194,0,10-(K$195-LOG('Indicator Data'!I194))/(K$195-K$194)*10))),1)</f>
        <v>0</v>
      </c>
      <c r="L191" s="35">
        <f t="shared" si="283"/>
        <v>0</v>
      </c>
      <c r="M191" s="35">
        <f>ROUND(IF('Indicator Data'!J194=0,0,IF(LOG('Indicator Data'!J194)&gt;M$195,10,IF(LOG('Indicator Data'!J194)&lt;M$194,0,10-(M$195-LOG('Indicator Data'!J194))/(M$195-M$194)*10))),1)</f>
        <v>0</v>
      </c>
      <c r="N191" s="36">
        <f>'Indicator Data'!C194/'Indicator Data'!$CC194</f>
        <v>9.5178842816915097E-5</v>
      </c>
      <c r="O191" s="36">
        <f>'Indicator Data'!D194/'Indicator Data'!$CC194</f>
        <v>0</v>
      </c>
      <c r="P191" s="36">
        <f>IF(F191=0.1,"x",'Indicator Data'!E194/'Indicator Data'!$CC194)</f>
        <v>2.2666847276866975E-3</v>
      </c>
      <c r="Q191" s="36">
        <f>'Indicator Data'!F194/'Indicator Data'!$CC194</f>
        <v>8.3138344269904694E-7</v>
      </c>
      <c r="R191" s="36">
        <f>'Indicator Data'!G194/'Indicator Data'!$CC194</f>
        <v>0</v>
      </c>
      <c r="S191" s="36">
        <f>'Indicator Data'!H194/'Indicator Data'!$CC194</f>
        <v>0</v>
      </c>
      <c r="T191" s="36">
        <f>'Indicator Data'!I194/'Indicator Data'!$CC194</f>
        <v>0</v>
      </c>
      <c r="U191" s="36">
        <f>'Indicator Data'!J194/'Indicator Data'!$CC194</f>
        <v>0</v>
      </c>
      <c r="V191" s="35">
        <f t="shared" si="284"/>
        <v>0.5</v>
      </c>
      <c r="W191" s="35">
        <f t="shared" si="285"/>
        <v>0</v>
      </c>
      <c r="X191" s="35">
        <f t="shared" si="286"/>
        <v>0.3</v>
      </c>
      <c r="Y191" s="35">
        <f t="shared" si="287"/>
        <v>1.5</v>
      </c>
      <c r="Z191" s="35">
        <f t="shared" si="288"/>
        <v>5.4</v>
      </c>
      <c r="AA191" s="35">
        <f t="shared" si="289"/>
        <v>0</v>
      </c>
      <c r="AB191" s="35">
        <f t="shared" si="290"/>
        <v>0</v>
      </c>
      <c r="AC191" s="35">
        <f t="shared" si="291"/>
        <v>0</v>
      </c>
      <c r="AD191" s="35">
        <f t="shared" si="292"/>
        <v>0</v>
      </c>
      <c r="AE191" s="35">
        <f t="shared" si="293"/>
        <v>0</v>
      </c>
      <c r="AF191" s="35">
        <f t="shared" si="294"/>
        <v>0</v>
      </c>
      <c r="AG191" s="35">
        <f>ROUND(IF('Indicator Data'!K194=0,0,IF('Indicator Data'!K194&gt;AG$195,10,IF('Indicator Data'!K194&lt;AG$194,0,10-(AG$195-'Indicator Data'!K194)/(AG$195-AG$194)*10))),1)</f>
        <v>0</v>
      </c>
      <c r="AH191" s="35">
        <f t="shared" si="295"/>
        <v>3.3</v>
      </c>
      <c r="AI191" s="35">
        <f t="shared" si="296"/>
        <v>0.1</v>
      </c>
      <c r="AJ191" s="35">
        <f t="shared" si="297"/>
        <v>0</v>
      </c>
      <c r="AK191" s="35">
        <f t="shared" si="298"/>
        <v>0</v>
      </c>
      <c r="AL191" s="35">
        <f t="shared" si="299"/>
        <v>0</v>
      </c>
      <c r="AM191" s="35">
        <f t="shared" si="300"/>
        <v>0</v>
      </c>
      <c r="AN191" s="35">
        <f t="shared" si="301"/>
        <v>0</v>
      </c>
      <c r="AO191" s="143">
        <f t="shared" si="302"/>
        <v>2.1</v>
      </c>
      <c r="AP191" s="143">
        <f t="shared" si="255"/>
        <v>4.8</v>
      </c>
      <c r="AQ191" s="143">
        <f t="shared" si="303"/>
        <v>5.5</v>
      </c>
      <c r="AR191" s="143">
        <f t="shared" si="304"/>
        <v>0</v>
      </c>
      <c r="AS191" s="35">
        <f t="shared" si="305"/>
        <v>0</v>
      </c>
      <c r="AT191" s="35">
        <f>IF('Indicator Data'!L194="No data","x",IF('Indicator Data'!CD194&lt;1000,"x",ROUND((IF('Indicator Data'!L194&gt;AT$195,10,IF('Indicator Data'!L194&lt;AT$194,0,10-(AT$195-'Indicator Data'!L194)/(AT$195-AT$194)*10))),1)))</f>
        <v>9.3000000000000007</v>
      </c>
      <c r="AU191" s="143">
        <f t="shared" si="306"/>
        <v>4.7</v>
      </c>
      <c r="AV191" s="35">
        <f>IF('Indicator Data'!M194="No data","x",ROUND(IF('Indicator Data'!M194=0,0,IF(LOG('Indicator Data'!M194)&gt;AV$195,10,IF(LOG('Indicator Data'!M194)&lt;AV$194,0,10-(AV$195-LOG('Indicator Data'!M194))/(AV$195-AV$194)*10))),1))</f>
        <v>8.9</v>
      </c>
      <c r="AW191" s="36">
        <f>IF(AV191="x","x",'Indicator Data'!M194/'Indicator Data'!$CC194)</f>
        <v>0.64334975911909742</v>
      </c>
      <c r="AX191" s="35">
        <f t="shared" si="256"/>
        <v>7.1</v>
      </c>
      <c r="AY191" s="35">
        <f t="shared" si="257"/>
        <v>8.1</v>
      </c>
      <c r="AZ191" s="35" t="str">
        <f>IF('Indicator Data'!N194="No data","x",ROUND(IF('Indicator Data'!N194=0,0,IF(LOG('Indicator Data'!N194)&gt;AZ$195,10,IF(LOG('Indicator Data'!N194)&lt;AZ$194,0,10-(AZ$195-LOG('Indicator Data'!N194))/(AZ$195-AZ$194)*10))),1))</f>
        <v>x</v>
      </c>
      <c r="BA191" s="36" t="str">
        <f>IF(AZ191="x","x",'Indicator Data'!N194/'Indicator Data'!$CC194)</f>
        <v>x</v>
      </c>
      <c r="BB191" s="35" t="str">
        <f t="shared" si="258"/>
        <v>x</v>
      </c>
      <c r="BC191" s="35" t="str">
        <f t="shared" si="259"/>
        <v>x</v>
      </c>
      <c r="BD191" s="35" t="str">
        <f>IF('Indicator Data'!O194="No data","x",ROUND(IF('Indicator Data'!O194=0,0,IF(LOG('Indicator Data'!O194)&gt;BD$195,10,IF(LOG('Indicator Data'!O194)&lt;BD$194,0,10-(BD$195-LOG('Indicator Data'!O194))/(BD$195-BD$194)*10))),1))</f>
        <v>x</v>
      </c>
      <c r="BE191" s="36" t="str">
        <f>IF(BD191="x","x",'Indicator Data'!O194/'Indicator Data'!$CC194)</f>
        <v>x</v>
      </c>
      <c r="BF191" s="35" t="str">
        <f t="shared" si="260"/>
        <v>x</v>
      </c>
      <c r="BG191" s="35" t="str">
        <f t="shared" si="261"/>
        <v>x</v>
      </c>
      <c r="BH191" s="35" t="str">
        <f>IF('Indicator Data'!P194="No data","x",ROUND(IF('Indicator Data'!P194=0,0,IF(LOG('Indicator Data'!P194)&gt;BH$195,10,IF(LOG('Indicator Data'!P194)&lt;BH$194,0,10-(BH$195-LOG('Indicator Data'!P194))/(BH$195-BH$194)*10))),1))</f>
        <v>x</v>
      </c>
      <c r="BI191" s="36" t="str">
        <f>IF(BH191="x","x",'Indicator Data'!P194/'Indicator Data'!$CC194)</f>
        <v>x</v>
      </c>
      <c r="BJ191" s="35" t="str">
        <f t="shared" si="262"/>
        <v>x</v>
      </c>
      <c r="BK191" s="35" t="str">
        <f t="shared" si="263"/>
        <v>x</v>
      </c>
      <c r="BL191" s="35">
        <f t="shared" si="264"/>
        <v>8.1</v>
      </c>
      <c r="BM191" s="35">
        <f>ROUND(IF('Indicator Data'!Q194=0,0,IF(LOG('Indicator Data'!Q194)&gt;BM$195,10,IF(LOG('Indicator Data'!Q194)&lt;BM$194,0,10-(BM$195-LOG('Indicator Data'!Q194))/(BM$195-BM$194)*10))),1)</f>
        <v>9.1</v>
      </c>
      <c r="BN191" s="35">
        <f>ROUND(IF('Indicator Data'!R194=0,0,IF(LOG('Indicator Data'!R194)&gt;BN$195,10,IF(LOG('Indicator Data'!R194)&lt;BN$194,0,10-(BN$195-LOG('Indicator Data'!R194))/(BN$195-BN$194)*10))),1)</f>
        <v>2.5</v>
      </c>
      <c r="BO191" s="35">
        <f t="shared" si="265"/>
        <v>4.7</v>
      </c>
      <c r="BP191" s="36">
        <f>'Indicator Data'!Q194/'Indicator Data'!$CC194</f>
        <v>0.89293429562189619</v>
      </c>
      <c r="BQ191" s="36">
        <f>'Indicator Data'!R194/'Indicator Data'!$CC194</f>
        <v>1.1518000528784323E-5</v>
      </c>
      <c r="BR191" s="35">
        <f t="shared" si="307"/>
        <v>8.9</v>
      </c>
      <c r="BS191" s="35">
        <f t="shared" si="308"/>
        <v>0</v>
      </c>
      <c r="BT191" s="35">
        <f t="shared" si="242"/>
        <v>2.9666666666666668</v>
      </c>
      <c r="BU191" s="35">
        <f t="shared" si="266"/>
        <v>3.9</v>
      </c>
      <c r="BV191" s="35">
        <f>ROUND(IF('Indicator Data'!S194=0,0,IF(LOG('Indicator Data'!S194)&gt;BV$195,10,IF(LOG('Indicator Data'!S194)&lt;BV$194,0,10-(BV$195-LOG('Indicator Data'!S194))/(BV$195-BV$194)*10))),1)</f>
        <v>8.6999999999999993</v>
      </c>
      <c r="BW191" s="35">
        <f>ROUND(IF('Indicator Data'!T194=0,0,IF(LOG('Indicator Data'!T194)&gt;BW$195,10,IF(LOG('Indicator Data'!T194)&lt;BW$194,0,10-(BW$195-LOG('Indicator Data'!T194))/(BW$195-BW$194)*10))),1)</f>
        <v>8.6</v>
      </c>
      <c r="BX191" s="35">
        <f t="shared" si="267"/>
        <v>8.6333333333333329</v>
      </c>
      <c r="BY191" s="36">
        <f>'Indicator Data'!S194/'Indicator Data'!$CC194</f>
        <v>0.4953162554063314</v>
      </c>
      <c r="BZ191" s="36">
        <f>'Indicator Data'!T194/'Indicator Data'!$CC194</f>
        <v>0.39790483470122323</v>
      </c>
      <c r="CA191" s="35">
        <f t="shared" si="309"/>
        <v>8.3000000000000007</v>
      </c>
      <c r="CB191" s="35">
        <f t="shared" si="310"/>
        <v>4</v>
      </c>
      <c r="CC191" s="35">
        <f t="shared" si="268"/>
        <v>5.4333333333333336</v>
      </c>
      <c r="CD191" s="35">
        <f t="shared" si="269"/>
        <v>7.4</v>
      </c>
      <c r="CE191" s="35">
        <f t="shared" si="270"/>
        <v>5.9</v>
      </c>
      <c r="CF191" s="35">
        <f>ROUND(IF('Indicator Data'!U194=0,0,IF(LOG('Indicator Data'!U194)&gt;CF$195,10,IF(LOG('Indicator Data'!U194)&lt;CF$194,0,10-(CF$195-LOG('Indicator Data'!U194))/(CF$195-CF$194)*10))),1)</f>
        <v>7.4</v>
      </c>
      <c r="CG191" s="36">
        <f>'Indicator Data'!U194/'Indicator Data'!$CC194</f>
        <v>5.751433422620824E-2</v>
      </c>
      <c r="CH191" s="35">
        <f t="shared" si="311"/>
        <v>0.6</v>
      </c>
      <c r="CI191" s="35">
        <f t="shared" si="271"/>
        <v>4.9000000000000004</v>
      </c>
      <c r="CJ191" s="35">
        <f>ROUND(IF('Indicator Data'!V194=0,0,IF(LOG('Indicator Data'!V194)&gt;CJ$195,10,IF(LOG('Indicator Data'!V194)&lt;CJ$194,0,10-(CJ$195-LOG('Indicator Data'!V194))/(CJ$195-CJ$194)*10))),1)</f>
        <v>8.6999999999999993</v>
      </c>
      <c r="CK191" s="36">
        <f>IF('Indicator Data'!V194/'Indicator Data'!$CC194&gt;1,1,'Indicator Data'!V194/'Indicator Data'!$CC194)</f>
        <v>0.47410724122901465</v>
      </c>
      <c r="CL191" s="35">
        <f t="shared" si="312"/>
        <v>4.7</v>
      </c>
      <c r="CM191" s="35">
        <f t="shared" si="272"/>
        <v>7.2</v>
      </c>
      <c r="CN191" s="35">
        <f>ROUND(IF('Indicator Data'!W194=0,0,IF(LOG('Indicator Data'!W194)&gt;CN$195,10,IF(LOG('Indicator Data'!W194)&lt;CN$194,0,10-(CN$195-LOG('Indicator Data'!W194))/(CN$195-CN$194)*10))),1)</f>
        <v>8.6</v>
      </c>
      <c r="CO191" s="36">
        <f>'Indicator Data'!W194/'Indicator Data'!$CC194</f>
        <v>0.37401474610468866</v>
      </c>
      <c r="CP191" s="35">
        <f t="shared" si="313"/>
        <v>3.7</v>
      </c>
      <c r="CQ191" s="35">
        <f t="shared" si="273"/>
        <v>6.8</v>
      </c>
      <c r="CR191" s="35">
        <f t="shared" si="314"/>
        <v>6.3</v>
      </c>
      <c r="CS191" s="35">
        <f>IF('Indicator Data'!BS194="No data","x",ROUND(IF('Indicator Data'!BS194&gt;CS$195,0,IF('Indicator Data'!BS194&lt;CS$194,10,(CS$195-'Indicator Data'!BS194)/(CS$195-CS$194)*10)),1))</f>
        <v>4.5</v>
      </c>
      <c r="CT191" s="35">
        <f>IF('Indicator Data'!BT194="No data","x",ROUND(IF('Indicator Data'!BT194&gt;CT$195,0,IF('Indicator Data'!BT194&lt;CT$194,10,(CT$195-'Indicator Data'!BT194)/(CT$195-CT$194)*10)),1))</f>
        <v>6.1</v>
      </c>
      <c r="CU191" s="35">
        <f>IF('Indicator Data'!AC194="No data","x",ROUND(IF('Indicator Data'!AC194&gt;CU$195,0,IF('Indicator Data'!AC194&lt;CU$194,10,(CU$195-'Indicator Data'!AC194)/(CU$195-CU$194)*10)),1))</f>
        <v>5</v>
      </c>
      <c r="CV191" s="35">
        <f t="shared" si="315"/>
        <v>5.2</v>
      </c>
      <c r="CW191" s="35">
        <f>IF('Indicator Data'!X194="No data","x",ROUND(IF(LOG('Indicator Data'!X194)&gt;CW$195,10,IF(LOG('Indicator Data'!X194)&lt;CW$194,0,10-(CW$195-LOG('Indicator Data'!X194))/(CW$195-CW$194)*10)),1))</f>
        <v>5.8</v>
      </c>
      <c r="CX191" s="35">
        <f>IF('Indicator Data'!Y194="No data","x",ROUND(IF('Indicator Data'!Y194&gt;CX$195,10,IF('Indicator Data'!Y194&lt;CX$194,0,10-(CX$195-'Indicator Data'!Y194)/(CX$195-CX$194)*10)),1))</f>
        <v>8</v>
      </c>
      <c r="CY191" s="35">
        <f>IF('Indicator Data'!Z194="No data","x",ROUND(IF('Indicator Data'!Z194&gt;CY$195,10,IF('Indicator Data'!Z194&lt;CY$194,0,10-(CY$195-'Indicator Data'!Z194)/(CY$195-CY$194)*10)),1))</f>
        <v>3.7</v>
      </c>
      <c r="CZ191" s="35">
        <f>IF('Indicator Data'!AA194="No data","x",ROUND(IF('Indicator Data'!AA194&gt;CZ$195,10,IF('Indicator Data'!AA194&lt;CZ$194,0,10-(CZ$195-'Indicator Data'!AA194)/(CZ$195-CZ$194)*10)),1))</f>
        <v>10</v>
      </c>
      <c r="DA191" s="35">
        <f t="shared" si="274"/>
        <v>6.9</v>
      </c>
      <c r="DB191" s="35">
        <f t="shared" si="275"/>
        <v>6.3</v>
      </c>
      <c r="DC191" s="35">
        <f>IF('Indicator Data'!AF194="No data","x",ROUND(IF('Indicator Data'!AF194&gt;DC$195,10,IF('Indicator Data'!AF194&lt;DC$194,0,10-(DC$195-'Indicator Data'!AF194)/(DC$195-DC$194)*10)),1))</f>
        <v>7.4</v>
      </c>
      <c r="DD191" s="35">
        <f>IF('Indicator Data'!AG194="No data","x",ROUND(IF('Indicator Data'!AG194&gt;DD$195,10,IF('Indicator Data'!AG194&lt;DD$194,0,10-(DD$195-'Indicator Data'!AG194)/(DD$195-DD$194)*10)),1))</f>
        <v>5.9</v>
      </c>
      <c r="DE191" s="35">
        <f t="shared" si="276"/>
        <v>6.8</v>
      </c>
      <c r="DF191" s="35">
        <f>IF('Indicator Data'!AB194="No data","x",ROUND(IF('Indicator Data'!AB194&gt;DF$195,10,IF('Indicator Data'!AB194&lt;DF$194,0,10-(DF$195-'Indicator Data'!AB194)/(DF$195-DF$194)*10)),1))</f>
        <v>6.5</v>
      </c>
      <c r="DG191" s="35">
        <f t="shared" si="277"/>
        <v>5.5</v>
      </c>
      <c r="DH191" s="144">
        <f>IF('Indicator Data'!AD194="No data","x",'Indicator Data'!AD194/'Indicator Data'!$CB194)</f>
        <v>2.5581734681670685E-5</v>
      </c>
      <c r="DI191" s="35">
        <f t="shared" si="278"/>
        <v>9.6999999999999993</v>
      </c>
      <c r="DJ191" s="35">
        <f>IF('Indicator Data'!AE194="No data","x",ROUND(IF('Indicator Data'!AE194&gt;DJ$195,0,IF('Indicator Data'!AE194&lt;DJ$194,10,(DJ$195-'Indicator Data'!AE194)/(DJ$195-DJ$194)*10)),1))</f>
        <v>6</v>
      </c>
      <c r="DK191" s="35">
        <f t="shared" si="279"/>
        <v>7.9</v>
      </c>
      <c r="DL191" s="35">
        <f t="shared" si="280"/>
        <v>6.7</v>
      </c>
      <c r="DM191" s="37">
        <f t="shared" si="316"/>
        <v>6.9</v>
      </c>
      <c r="DN191" s="38">
        <f t="shared" si="317"/>
        <v>4.3</v>
      </c>
      <c r="DO191" s="35">
        <f>ROUND(IF('Indicator Data'!AH194=0,0,IF('Indicator Data'!AH194&gt;DO$195,10,IF('Indicator Data'!AH194&lt;DO$194,0,10-(DO$195-'Indicator Data'!AH194)/(DO$195-DO$194)*10))),1)</f>
        <v>10</v>
      </c>
      <c r="DP191" s="35">
        <f>ROUND(IF('Indicator Data'!AI194=0,0,IF(LOG('Indicator Data'!AI194)&gt;LOG(DP$195),10,IF(LOG('Indicator Data'!AI194)&lt;LOG(DP$194),0,10-(LOG(DP$195)-LOG('Indicator Data'!AI194))/(LOG(DP$195)-LOG(DP$194))*10))),1)</f>
        <v>10</v>
      </c>
      <c r="DQ191" s="37">
        <f t="shared" si="318"/>
        <v>10</v>
      </c>
      <c r="DR191" s="35">
        <f>'Indicator Data'!AJ194</f>
        <v>5</v>
      </c>
      <c r="DS191" s="35">
        <f>'Indicator Data'!AK194</f>
        <v>5</v>
      </c>
      <c r="DT191" s="37">
        <f t="shared" si="319"/>
        <v>10</v>
      </c>
      <c r="DU191" s="38">
        <f t="shared" si="320"/>
        <v>10</v>
      </c>
      <c r="DV191" s="13"/>
      <c r="DW191" s="83"/>
      <c r="DX191" s="2"/>
    </row>
    <row r="192" spans="1:128" x14ac:dyDescent="0.3">
      <c r="A192" s="99" t="str">
        <f>'Indicator Data'!A195</f>
        <v>Zambia</v>
      </c>
      <c r="B192" s="39" t="str">
        <f>'Indicator Data'!B195</f>
        <v>ZMB</v>
      </c>
      <c r="C192" s="35">
        <f>ROUND(IF('Indicator Data'!C195=0,0.1,IF(LOG('Indicator Data'!C195)&gt;C$195,10,IF(LOG('Indicator Data'!C195)&lt;C$194,0,10-(C$195-LOG('Indicator Data'!C195))/(C$195-C$194)*10))),1)</f>
        <v>6.9</v>
      </c>
      <c r="D192" s="35">
        <f>ROUND(IF('Indicator Data'!D195=0,0.1,IF(LOG('Indicator Data'!D195)&gt;D$195,10,IF(LOG('Indicator Data'!D195)&lt;D$194,0,10-(D$195-LOG('Indicator Data'!D195))/(D$195-D$194)*10))),1)</f>
        <v>0.1</v>
      </c>
      <c r="E192" s="35">
        <f t="shared" si="281"/>
        <v>4.3</v>
      </c>
      <c r="F192" s="35">
        <f>IF('Indicator Data'!E195="No data",0.1,(ROUND(IF('Indicator Data'!E195=0,0,IF(LOG('Indicator Data'!E195)&gt;F$195,10,IF(LOG('Indicator Data'!E195)&lt;F$194,0,10-(F$195-LOG('Indicator Data'!E195))/(F$195-F$194)*10))),1)))</f>
        <v>7.2</v>
      </c>
      <c r="G192" s="35">
        <f>ROUND(IF('Indicator Data'!F195=0,0,IF(LOG('Indicator Data'!F195)&gt;G$195,10,IF(LOG('Indicator Data'!F195)&lt;G$194,0,10-(G$195-LOG('Indicator Data'!F195))/(G$195-G$194)*10))),1)</f>
        <v>0</v>
      </c>
      <c r="H192" s="35">
        <f>ROUND(IF('Indicator Data'!G195=0,0,IF(LOG('Indicator Data'!G195)&gt;H$195,10,IF(LOG('Indicator Data'!G195)&lt;H$194,0,10-(H$195-LOG('Indicator Data'!G195))/(H$195-H$194)*10))),1)</f>
        <v>0</v>
      </c>
      <c r="I192" s="35">
        <f>ROUND(IF('Indicator Data'!H195=0,0,IF(LOG('Indicator Data'!H195)&gt;I$195,10,IF(LOG('Indicator Data'!H195)&lt;I$194,0,10-(I$195-LOG('Indicator Data'!H195))/(I$195-I$194)*10))),1)</f>
        <v>0</v>
      </c>
      <c r="J192" s="35">
        <f t="shared" si="282"/>
        <v>0</v>
      </c>
      <c r="K192" s="35">
        <f>ROUND(IF('Indicator Data'!I195=0,0,IF(LOG('Indicator Data'!I195)&gt;K$195,10,IF(LOG('Indicator Data'!I195)&lt;K$194,0,10-(K$195-LOG('Indicator Data'!I195))/(K$195-K$194)*10))),1)</f>
        <v>0</v>
      </c>
      <c r="L192" s="35">
        <f t="shared" si="283"/>
        <v>0</v>
      </c>
      <c r="M192" s="35">
        <f>ROUND(IF('Indicator Data'!J195=0,0,IF(LOG('Indicator Data'!J195)&gt;M$195,10,IF(LOG('Indicator Data'!J195)&lt;M$194,0,10-(M$195-LOG('Indicator Data'!J195))/(M$195-M$194)*10))),1)</f>
        <v>10</v>
      </c>
      <c r="N192" s="36">
        <f>'Indicator Data'!C195/'Indicator Data'!$CC195</f>
        <v>3.5014954264638709E-4</v>
      </c>
      <c r="O192" s="36">
        <f>'Indicator Data'!D195/'Indicator Data'!$CC195</f>
        <v>0</v>
      </c>
      <c r="P192" s="36">
        <f>IF(F192=0.1,"x",'Indicator Data'!E195/'Indicator Data'!$CC195)</f>
        <v>4.4863666306994383E-3</v>
      </c>
      <c r="Q192" s="36">
        <f>'Indicator Data'!F195/'Indicator Data'!$CC195</f>
        <v>0</v>
      </c>
      <c r="R192" s="36">
        <f>'Indicator Data'!G195/'Indicator Data'!$CC195</f>
        <v>0</v>
      </c>
      <c r="S192" s="36">
        <f>'Indicator Data'!H195/'Indicator Data'!$CC195</f>
        <v>0</v>
      </c>
      <c r="T192" s="36">
        <f>'Indicator Data'!I195/'Indicator Data'!$CC195</f>
        <v>0</v>
      </c>
      <c r="U192" s="36">
        <f>'Indicator Data'!J195/'Indicator Data'!$CC195</f>
        <v>7.3668973643913564E-3</v>
      </c>
      <c r="V192" s="35">
        <f t="shared" si="284"/>
        <v>1.8</v>
      </c>
      <c r="W192" s="35">
        <f t="shared" si="285"/>
        <v>0</v>
      </c>
      <c r="X192" s="35">
        <f t="shared" si="286"/>
        <v>0.9</v>
      </c>
      <c r="Y192" s="35">
        <f t="shared" si="287"/>
        <v>3</v>
      </c>
      <c r="Z192" s="35">
        <f t="shared" si="288"/>
        <v>0</v>
      </c>
      <c r="AA192" s="35">
        <f t="shared" si="289"/>
        <v>0</v>
      </c>
      <c r="AB192" s="35">
        <f t="shared" si="290"/>
        <v>0</v>
      </c>
      <c r="AC192" s="35">
        <f t="shared" si="291"/>
        <v>0</v>
      </c>
      <c r="AD192" s="35">
        <f t="shared" si="292"/>
        <v>0</v>
      </c>
      <c r="AE192" s="35">
        <f t="shared" si="293"/>
        <v>0</v>
      </c>
      <c r="AF192" s="35">
        <f t="shared" si="294"/>
        <v>2.5</v>
      </c>
      <c r="AG192" s="35">
        <f>ROUND(IF('Indicator Data'!K195=0,0,IF('Indicator Data'!K195&gt;AG$195,10,IF('Indicator Data'!K195&lt;AG$194,0,10-(AG$195-'Indicator Data'!K195)/(AG$195-AG$194)*10))),1)</f>
        <v>2.9</v>
      </c>
      <c r="AH192" s="35">
        <f t="shared" si="295"/>
        <v>4.4000000000000004</v>
      </c>
      <c r="AI192" s="35">
        <f t="shared" si="296"/>
        <v>0.1</v>
      </c>
      <c r="AJ192" s="35">
        <f t="shared" si="297"/>
        <v>0</v>
      </c>
      <c r="AK192" s="35">
        <f t="shared" si="298"/>
        <v>0</v>
      </c>
      <c r="AL192" s="35">
        <f t="shared" si="299"/>
        <v>0</v>
      </c>
      <c r="AM192" s="35">
        <f t="shared" si="300"/>
        <v>0</v>
      </c>
      <c r="AN192" s="35">
        <f t="shared" si="301"/>
        <v>8</v>
      </c>
      <c r="AO192" s="143">
        <f t="shared" si="302"/>
        <v>2.8</v>
      </c>
      <c r="AP192" s="143">
        <f t="shared" si="255"/>
        <v>5.5</v>
      </c>
      <c r="AQ192" s="143">
        <f t="shared" si="303"/>
        <v>0</v>
      </c>
      <c r="AR192" s="143">
        <f t="shared" si="304"/>
        <v>0</v>
      </c>
      <c r="AS192" s="35">
        <f t="shared" si="305"/>
        <v>5.5</v>
      </c>
      <c r="AT192" s="35">
        <f>IF('Indicator Data'!L195="No data","x",IF('Indicator Data'!CD195&lt;1000,"x",ROUND((IF('Indicator Data'!L195&gt;AT$195,10,IF('Indicator Data'!L195&lt;AT$194,0,10-(AT$195-'Indicator Data'!L195)/(AT$195-AT$194)*10))),1)))</f>
        <v>2.8</v>
      </c>
      <c r="AU192" s="143">
        <f t="shared" si="306"/>
        <v>4.2</v>
      </c>
      <c r="AV192" s="35">
        <f>IF('Indicator Data'!M195="No data","x",ROUND(IF('Indicator Data'!M195=0,0,IF(LOG('Indicator Data'!M195)&gt;AV$195,10,IF(LOG('Indicator Data'!M195)&lt;AV$194,0,10-(AV$195-LOG('Indicator Data'!M195))/(AV$195-AV$194)*10))),1))</f>
        <v>8.1999999999999993</v>
      </c>
      <c r="AW192" s="36">
        <f>IF(AV192="x","x",'Indicator Data'!M195/'Indicator Data'!$CC195)</f>
        <v>0.33305919390137995</v>
      </c>
      <c r="AX192" s="35">
        <f t="shared" si="256"/>
        <v>3.7</v>
      </c>
      <c r="AY192" s="35">
        <f t="shared" si="257"/>
        <v>6.5</v>
      </c>
      <c r="AZ192" s="35">
        <f>IF('Indicator Data'!N195="No data","x",ROUND(IF('Indicator Data'!N195=0,0,IF(LOG('Indicator Data'!N195)&gt;AZ$195,10,IF(LOG('Indicator Data'!N195)&lt;AZ$194,0,10-(AZ$195-LOG('Indicator Data'!N195))/(AZ$195-AZ$194)*10))),1))</f>
        <v>0</v>
      </c>
      <c r="BA192" s="36">
        <f>IF(AZ192="x","x",'Indicator Data'!N195/'Indicator Data'!$CC195)</f>
        <v>0</v>
      </c>
      <c r="BB192" s="35">
        <f t="shared" si="258"/>
        <v>0</v>
      </c>
      <c r="BC192" s="35">
        <f t="shared" si="259"/>
        <v>0</v>
      </c>
      <c r="BD192" s="35">
        <f>IF('Indicator Data'!O195="No data","x",ROUND(IF('Indicator Data'!O195=0,0,IF(LOG('Indicator Data'!O195)&gt;BD$195,10,IF(LOG('Indicator Data'!O195)&lt;BD$194,0,10-(BD$195-LOG('Indicator Data'!O195))/(BD$195-BD$194)*10))),1))</f>
        <v>0</v>
      </c>
      <c r="BE192" s="36">
        <f>IF(BD192="x","x",'Indicator Data'!O195/'Indicator Data'!$CC195)</f>
        <v>0</v>
      </c>
      <c r="BF192" s="35">
        <f t="shared" si="260"/>
        <v>0</v>
      </c>
      <c r="BG192" s="35">
        <f t="shared" si="261"/>
        <v>0</v>
      </c>
      <c r="BH192" s="35">
        <f>IF('Indicator Data'!P195="No data","x",ROUND(IF('Indicator Data'!P195=0,0,IF(LOG('Indicator Data'!P195)&gt;BH$195,10,IF(LOG('Indicator Data'!P195)&lt;BH$194,0,10-(BH$195-LOG('Indicator Data'!P195))/(BH$195-BH$194)*10))),1))</f>
        <v>7.6</v>
      </c>
      <c r="BI192" s="36">
        <f>IF(BH192="x","x",'Indicator Data'!P195/'Indicator Data'!$CC195)</f>
        <v>2.1793149112356646E-2</v>
      </c>
      <c r="BJ192" s="35">
        <f t="shared" si="262"/>
        <v>2.2000000000000002</v>
      </c>
      <c r="BK192" s="35">
        <f t="shared" si="263"/>
        <v>5.5</v>
      </c>
      <c r="BL192" s="35">
        <f t="shared" si="264"/>
        <v>3.6</v>
      </c>
      <c r="BM192" s="35">
        <f>ROUND(IF('Indicator Data'!Q195=0,0,IF(LOG('Indicator Data'!Q195)&gt;BM$195,10,IF(LOG('Indicator Data'!Q195)&lt;BM$194,0,10-(BM$195-LOG('Indicator Data'!Q195))/(BM$195-BM$194)*10))),1)</f>
        <v>8.9</v>
      </c>
      <c r="BN192" s="35">
        <f>ROUND(IF('Indicator Data'!R195=0,0,IF(LOG('Indicator Data'!R195)&gt;BN$195,10,IF(LOG('Indicator Data'!R195)&lt;BN$194,0,10-(BN$195-LOG('Indicator Data'!R195))/(BN$195-BN$194)*10))),1)</f>
        <v>0</v>
      </c>
      <c r="BO192" s="35">
        <f t="shared" si="265"/>
        <v>2.9666666666666668</v>
      </c>
      <c r="BP192" s="36">
        <f>'Indicator Data'!Q195/'Indicator Data'!$CC195</f>
        <v>0.99961526351637897</v>
      </c>
      <c r="BQ192" s="36">
        <f>'Indicator Data'!R195/'Indicator Data'!$CC195</f>
        <v>0</v>
      </c>
      <c r="BR192" s="35">
        <f t="shared" si="307"/>
        <v>10</v>
      </c>
      <c r="BS192" s="35">
        <f t="shared" si="308"/>
        <v>0</v>
      </c>
      <c r="BT192" s="35">
        <f t="shared" si="242"/>
        <v>3.3333333333333335</v>
      </c>
      <c r="BU192" s="35">
        <f t="shared" si="266"/>
        <v>3.2</v>
      </c>
      <c r="BV192" s="35">
        <f>ROUND(IF('Indicator Data'!S195=0,0,IF(LOG('Indicator Data'!S195)&gt;BV$195,10,IF(LOG('Indicator Data'!S195)&lt;BV$194,0,10-(BV$195-LOG('Indicator Data'!S195))/(BV$195-BV$194)*10))),1)</f>
        <v>0</v>
      </c>
      <c r="BW192" s="35">
        <f>ROUND(IF('Indicator Data'!T195=0,0,IF(LOG('Indicator Data'!T195)&gt;BW$195,10,IF(LOG('Indicator Data'!T195)&lt;BW$194,0,10-(BW$195-LOG('Indicator Data'!T195))/(BW$195-BW$194)*10))),1)</f>
        <v>8.9</v>
      </c>
      <c r="BX192" s="35">
        <f t="shared" si="267"/>
        <v>5.9333333333333336</v>
      </c>
      <c r="BY192" s="36">
        <f>'Indicator Data'!S195/'Indicator Data'!$CC195</f>
        <v>0</v>
      </c>
      <c r="BZ192" s="36">
        <f>'Indicator Data'!T195/'Indicator Data'!$CC195</f>
        <v>0.99961526351637897</v>
      </c>
      <c r="CA192" s="35">
        <f t="shared" si="309"/>
        <v>0</v>
      </c>
      <c r="CB192" s="35">
        <f t="shared" si="310"/>
        <v>10</v>
      </c>
      <c r="CC192" s="35">
        <f t="shared" si="268"/>
        <v>6.666666666666667</v>
      </c>
      <c r="CD192" s="35">
        <f t="shared" si="269"/>
        <v>6.3</v>
      </c>
      <c r="CE192" s="35">
        <f t="shared" si="270"/>
        <v>4.9000000000000004</v>
      </c>
      <c r="CF192" s="35">
        <f>ROUND(IF('Indicator Data'!U195=0,0,IF(LOG('Indicator Data'!U195)&gt;CF$195,10,IF(LOG('Indicator Data'!U195)&lt;CF$194,0,10-(CF$195-LOG('Indicator Data'!U195))/(CF$195-CF$194)*10))),1)</f>
        <v>8</v>
      </c>
      <c r="CG192" s="36">
        <f>'Indicator Data'!U195/'Indicator Data'!$CC195</f>
        <v>0.23071751655102124</v>
      </c>
      <c r="CH192" s="35">
        <f t="shared" si="311"/>
        <v>2.6</v>
      </c>
      <c r="CI192" s="35">
        <f t="shared" si="271"/>
        <v>6</v>
      </c>
      <c r="CJ192" s="35">
        <f>ROUND(IF('Indicator Data'!V195=0,0,IF(LOG('Indicator Data'!V195)&gt;CJ$195,10,IF(LOG('Indicator Data'!V195)&lt;CJ$194,0,10-(CJ$195-LOG('Indicator Data'!V195))/(CJ$195-CJ$194)*10))),1)</f>
        <v>8.8000000000000007</v>
      </c>
      <c r="CK192" s="36">
        <f>IF('Indicator Data'!V195/'Indicator Data'!$CC195&gt;1,1,'Indicator Data'!V195/'Indicator Data'!$CC195)</f>
        <v>0.951277258644739</v>
      </c>
      <c r="CL192" s="35">
        <f t="shared" si="312"/>
        <v>9.5</v>
      </c>
      <c r="CM192" s="35">
        <f t="shared" si="272"/>
        <v>9.1999999999999993</v>
      </c>
      <c r="CN192" s="35">
        <f>ROUND(IF('Indicator Data'!W195=0,0,IF(LOG('Indicator Data'!W195)&gt;CN$195,10,IF(LOG('Indicator Data'!W195)&lt;CN$194,0,10-(CN$195-LOG('Indicator Data'!W195))/(CN$195-CN$194)*10))),1)</f>
        <v>8.5</v>
      </c>
      <c r="CO192" s="36">
        <f>'Indicator Data'!W195/'Indicator Data'!$CC195</f>
        <v>0.54684428857608824</v>
      </c>
      <c r="CP192" s="35">
        <f t="shared" si="313"/>
        <v>5.5</v>
      </c>
      <c r="CQ192" s="35">
        <f t="shared" si="273"/>
        <v>7.3</v>
      </c>
      <c r="CR192" s="35">
        <f t="shared" si="314"/>
        <v>7.2</v>
      </c>
      <c r="CS192" s="35">
        <f>IF('Indicator Data'!BS195="No data","x",ROUND(IF('Indicator Data'!BS195&gt;CS$195,0,IF('Indicator Data'!BS195&lt;CS$194,10,(CS$195-'Indicator Data'!BS195)/(CS$195-CS$194)*10)),1))</f>
        <v>8.1999999999999993</v>
      </c>
      <c r="CT192" s="35">
        <f>IF('Indicator Data'!BT195="No data","x",ROUND(IF('Indicator Data'!BT195&gt;CT$195,0,IF('Indicator Data'!BT195&lt;CT$194,10,(CT$195-'Indicator Data'!BT195)/(CT$195-CT$194)*10)),1))</f>
        <v>6.7</v>
      </c>
      <c r="CU192" s="35">
        <f>IF('Indicator Data'!AC195="No data","x",ROUND(IF('Indicator Data'!AC195&gt;CU$195,0,IF('Indicator Data'!AC195&lt;CU$194,10,(CU$195-'Indicator Data'!AC195)/(CU$195-CU$194)*10)),1))</f>
        <v>8.6</v>
      </c>
      <c r="CV192" s="35">
        <f t="shared" si="315"/>
        <v>7.8</v>
      </c>
      <c r="CW192" s="35">
        <f>IF('Indicator Data'!X195="No data","x",ROUND(IF(LOG('Indicator Data'!X195)&gt;CW$195,10,IF(LOG('Indicator Data'!X195)&lt;CW$194,0,10-(CW$195-LOG('Indicator Data'!X195))/(CW$195-CW$194)*10)),1))</f>
        <v>4.5999999999999996</v>
      </c>
      <c r="CX192" s="35">
        <f>IF('Indicator Data'!Y195="No data","x",ROUND(IF('Indicator Data'!Y195&gt;CX$195,10,IF('Indicator Data'!Y195&lt;CX$194,0,10-(CX$195-'Indicator Data'!Y195)/(CX$195-CX$194)*10)),1))</f>
        <v>8.3000000000000007</v>
      </c>
      <c r="CY192" s="35">
        <f>IF('Indicator Data'!Z195="No data","x",ROUND(IF('Indicator Data'!Z195&gt;CY$195,10,IF('Indicator Data'!Z195&lt;CY$194,0,10-(CY$195-'Indicator Data'!Z195)/(CY$195-CY$194)*10)),1))</f>
        <v>4.4000000000000004</v>
      </c>
      <c r="CZ192" s="35">
        <f>IF('Indicator Data'!AA195="No data","x",ROUND(IF('Indicator Data'!AA195&gt;CZ$195,10,IF('Indicator Data'!AA195&lt;CZ$194,0,10-(CZ$195-'Indicator Data'!AA195)/(CZ$195-CZ$194)*10)),1))</f>
        <v>7.8</v>
      </c>
      <c r="DA192" s="35">
        <f t="shared" si="274"/>
        <v>6.3</v>
      </c>
      <c r="DB192" s="35">
        <f t="shared" si="275"/>
        <v>6.8</v>
      </c>
      <c r="DC192" s="35">
        <f>IF('Indicator Data'!AF195="No data","x",ROUND(IF('Indicator Data'!AF195&gt;DC$195,10,IF('Indicator Data'!AF195&lt;DC$194,0,10-(DC$195-'Indicator Data'!AF195)/(DC$195-DC$194)*10)),1))</f>
        <v>6.1</v>
      </c>
      <c r="DD192" s="35">
        <f>IF('Indicator Data'!AG195="No data","x",ROUND(IF('Indicator Data'!AG195&gt;DD$195,10,IF('Indicator Data'!AG195&lt;DD$194,0,10-(DD$195-'Indicator Data'!AG195)/(DD$195-DD$194)*10)),1))</f>
        <v>7.4</v>
      </c>
      <c r="DE192" s="35">
        <f t="shared" si="276"/>
        <v>6.4</v>
      </c>
      <c r="DF192" s="35">
        <f>IF('Indicator Data'!AB195="No data","x",ROUND(IF('Indicator Data'!AB195&gt;DF$195,10,IF('Indicator Data'!AB195&lt;DF$194,0,10-(DF$195-'Indicator Data'!AB195)/(DF$195-DF$194)*10)),1))</f>
        <v>6.4</v>
      </c>
      <c r="DG192" s="35">
        <f t="shared" si="277"/>
        <v>7.5</v>
      </c>
      <c r="DH192" s="144">
        <f>IF('Indicator Data'!AD195="No data","x",'Indicator Data'!AD195/'Indicator Data'!$CB195)</f>
        <v>9.0676892394651079E-5</v>
      </c>
      <c r="DI192" s="35">
        <f t="shared" si="278"/>
        <v>9.1</v>
      </c>
      <c r="DJ192" s="35">
        <f>IF('Indicator Data'!AE195="No data","x",ROUND(IF('Indicator Data'!AE195&gt;DJ$195,0,IF('Indicator Data'!AE195&lt;DJ$194,10,(DJ$195-'Indicator Data'!AE195)/(DJ$195-DJ$194)*10)),1))</f>
        <v>6</v>
      </c>
      <c r="DK192" s="35">
        <f t="shared" si="279"/>
        <v>7.6</v>
      </c>
      <c r="DL192" s="35">
        <f t="shared" si="280"/>
        <v>7.2</v>
      </c>
      <c r="DM192" s="37">
        <f t="shared" si="316"/>
        <v>6.4</v>
      </c>
      <c r="DN192" s="38">
        <f t="shared" si="317"/>
        <v>3.5</v>
      </c>
      <c r="DO192" s="35">
        <f>ROUND(IF('Indicator Data'!AH195=0,0,IF('Indicator Data'!AH195&gt;DO$195,10,IF('Indicator Data'!AH195&lt;DO$194,0,10-(DO$195-'Indicator Data'!AH195)/(DO$195-DO$194)*10))),1)</f>
        <v>2.2999999999999998</v>
      </c>
      <c r="DP192" s="35">
        <f>ROUND(IF('Indicator Data'!AI195=0,0,IF(LOG('Indicator Data'!AI195)&gt;LOG(DP$195),10,IF(LOG('Indicator Data'!AI195)&lt;LOG(DP$194),0,10-(LOG(DP$195)-LOG('Indicator Data'!AI195))/(LOG(DP$195)-LOG(DP$194))*10))),1)</f>
        <v>0.4</v>
      </c>
      <c r="DQ192" s="37">
        <f t="shared" si="318"/>
        <v>1.4</v>
      </c>
      <c r="DR192" s="35">
        <f>'Indicator Data'!AJ195</f>
        <v>0</v>
      </c>
      <c r="DS192" s="35">
        <f>'Indicator Data'!AK195</f>
        <v>0</v>
      </c>
      <c r="DT192" s="37">
        <f t="shared" si="319"/>
        <v>0</v>
      </c>
      <c r="DU192" s="38">
        <f t="shared" si="320"/>
        <v>1</v>
      </c>
      <c r="DV192" s="13"/>
      <c r="DW192" s="83"/>
      <c r="DX192" s="2"/>
    </row>
    <row r="193" spans="1:128" x14ac:dyDescent="0.3">
      <c r="A193" s="99" t="str">
        <f>'Indicator Data'!A196</f>
        <v>Zimbabwe</v>
      </c>
      <c r="B193" s="39" t="str">
        <f>'Indicator Data'!B196</f>
        <v>ZWE</v>
      </c>
      <c r="C193" s="35">
        <f>ROUND(IF('Indicator Data'!C196=0,0.1,IF(LOG('Indicator Data'!C196)&gt;C$195,10,IF(LOG('Indicator Data'!C196)&lt;C$194,0,10-(C$195-LOG('Indicator Data'!C196))/(C$195-C$194)*10))),1)</f>
        <v>6.1</v>
      </c>
      <c r="D193" s="35">
        <f>ROUND(IF('Indicator Data'!D196=0,0.1,IF(LOG('Indicator Data'!D196)&gt;D$195,10,IF(LOG('Indicator Data'!D196)&lt;D$194,0,10-(D$195-LOG('Indicator Data'!D196))/(D$195-D$194)*10))),1)</f>
        <v>0.1</v>
      </c>
      <c r="E193" s="35">
        <f t="shared" si="281"/>
        <v>3.7</v>
      </c>
      <c r="F193" s="35">
        <f>IF('Indicator Data'!E196="No data",0.1,(ROUND(IF('Indicator Data'!E196=0,0,IF(LOG('Indicator Data'!E196)&gt;F$195,10,IF(LOG('Indicator Data'!E196)&lt;F$194,0,10-(F$195-LOG('Indicator Data'!E196))/(F$195-F$194)*10))),1)))</f>
        <v>7.4</v>
      </c>
      <c r="G193" s="35">
        <f>ROUND(IF('Indicator Data'!F196=0,0,IF(LOG('Indicator Data'!F196)&gt;G$195,10,IF(LOG('Indicator Data'!F196)&lt;G$194,0,10-(G$195-LOG('Indicator Data'!F196))/(G$195-G$194)*10))),1)</f>
        <v>0</v>
      </c>
      <c r="H193" s="35">
        <f>ROUND(IF('Indicator Data'!G196=0,0,IF(LOG('Indicator Data'!G196)&gt;H$195,10,IF(LOG('Indicator Data'!G196)&lt;H$194,0,10-(H$195-LOG('Indicator Data'!G196))/(H$195-H$194)*10))),1)</f>
        <v>2.7</v>
      </c>
      <c r="I193" s="35">
        <f>ROUND(IF('Indicator Data'!H196=0,0,IF(LOG('Indicator Data'!H196)&gt;I$195,10,IF(LOG('Indicator Data'!H196)&lt;I$194,0,10-(I$195-LOG('Indicator Data'!H196))/(I$195-I$194)*10))),1)</f>
        <v>0</v>
      </c>
      <c r="J193" s="35">
        <f t="shared" si="282"/>
        <v>1.4</v>
      </c>
      <c r="K193" s="35">
        <f>ROUND(IF('Indicator Data'!I196=0,0,IF(LOG('Indicator Data'!I196)&gt;K$195,10,IF(LOG('Indicator Data'!I196)&lt;K$194,0,10-(K$195-LOG('Indicator Data'!I196))/(K$195-K$194)*10))),1)</f>
        <v>0</v>
      </c>
      <c r="L193" s="35">
        <f t="shared" si="283"/>
        <v>0.7</v>
      </c>
      <c r="M193" s="35">
        <f>ROUND(IF('Indicator Data'!J196=0,0,IF(LOG('Indicator Data'!J196)&gt;M$195,10,IF(LOG('Indicator Data'!J196)&lt;M$194,0,10-(M$195-LOG('Indicator Data'!J196))/(M$195-M$194)*10))),1)</f>
        <v>10</v>
      </c>
      <c r="N193" s="36">
        <f>'Indicator Data'!C196/'Indicator Data'!$CC196</f>
        <v>1.6852057630950396E-4</v>
      </c>
      <c r="O193" s="36">
        <f>'Indicator Data'!D196/'Indicator Data'!$CC196</f>
        <v>0</v>
      </c>
      <c r="P193" s="36">
        <f>IF(F193=0.1,"x",'Indicator Data'!E196/'Indicator Data'!$CC196)</f>
        <v>5.9845585722214717E-3</v>
      </c>
      <c r="Q193" s="36">
        <f>'Indicator Data'!F196/'Indicator Data'!$CC196</f>
        <v>0</v>
      </c>
      <c r="R193" s="36">
        <f>'Indicator Data'!G196/'Indicator Data'!$CC196</f>
        <v>7.6167521690017714E-5</v>
      </c>
      <c r="S193" s="36">
        <f>'Indicator Data'!H196/'Indicator Data'!$CC196</f>
        <v>0</v>
      </c>
      <c r="T193" s="36">
        <f>'Indicator Data'!I196/'Indicator Data'!$CC196</f>
        <v>0</v>
      </c>
      <c r="U193" s="36">
        <f>'Indicator Data'!J196/'Indicator Data'!$CC196</f>
        <v>3.4988619861094486E-2</v>
      </c>
      <c r="V193" s="35">
        <f t="shared" si="284"/>
        <v>0.8</v>
      </c>
      <c r="W193" s="35">
        <f t="shared" si="285"/>
        <v>0</v>
      </c>
      <c r="X193" s="35">
        <f t="shared" si="286"/>
        <v>0.4</v>
      </c>
      <c r="Y193" s="35">
        <f t="shared" si="287"/>
        <v>4</v>
      </c>
      <c r="Z193" s="35">
        <f t="shared" si="288"/>
        <v>0</v>
      </c>
      <c r="AA193" s="35">
        <f t="shared" si="289"/>
        <v>0</v>
      </c>
      <c r="AB193" s="35">
        <f t="shared" si="290"/>
        <v>0</v>
      </c>
      <c r="AC193" s="35">
        <f t="shared" si="291"/>
        <v>0</v>
      </c>
      <c r="AD193" s="35">
        <f t="shared" si="292"/>
        <v>0</v>
      </c>
      <c r="AE193" s="35">
        <f t="shared" si="293"/>
        <v>0</v>
      </c>
      <c r="AF193" s="35">
        <f t="shared" si="294"/>
        <v>10</v>
      </c>
      <c r="AG193" s="35">
        <f>ROUND(IF('Indicator Data'!K196=0,0,IF('Indicator Data'!K196&gt;AG$195,10,IF('Indicator Data'!K196&lt;AG$194,0,10-(AG$195-'Indicator Data'!K196)/(AG$195-AG$194)*10))),1)</f>
        <v>5.7</v>
      </c>
      <c r="AH193" s="35">
        <f t="shared" si="295"/>
        <v>3.5</v>
      </c>
      <c r="AI193" s="35">
        <f t="shared" si="296"/>
        <v>0.1</v>
      </c>
      <c r="AJ193" s="35">
        <f t="shared" si="297"/>
        <v>1.4</v>
      </c>
      <c r="AK193" s="35">
        <f t="shared" si="298"/>
        <v>0</v>
      </c>
      <c r="AL193" s="35">
        <f t="shared" si="299"/>
        <v>0.7</v>
      </c>
      <c r="AM193" s="35">
        <f t="shared" si="300"/>
        <v>0</v>
      </c>
      <c r="AN193" s="35">
        <f t="shared" si="301"/>
        <v>10</v>
      </c>
      <c r="AO193" s="143">
        <f t="shared" si="302"/>
        <v>2.2000000000000002</v>
      </c>
      <c r="AP193" s="143">
        <f t="shared" si="255"/>
        <v>6</v>
      </c>
      <c r="AQ193" s="143">
        <f t="shared" si="303"/>
        <v>0</v>
      </c>
      <c r="AR193" s="143">
        <f t="shared" si="304"/>
        <v>0.4</v>
      </c>
      <c r="AS193" s="35">
        <f t="shared" si="305"/>
        <v>7.9</v>
      </c>
      <c r="AT193" s="35">
        <f>IF('Indicator Data'!L196="No data","x",IF('Indicator Data'!CD196&lt;1000,"x",ROUND((IF('Indicator Data'!L196&gt;AT$195,10,IF('Indicator Data'!L196&lt;AT$194,0,10-(AT$195-'Indicator Data'!L196)/(AT$195-AT$194)*10))),1)))</f>
        <v>10</v>
      </c>
      <c r="AU193" s="143">
        <f t="shared" si="306"/>
        <v>9</v>
      </c>
      <c r="AV193" s="35">
        <f>IF('Indicator Data'!M196="No data","x",ROUND(IF('Indicator Data'!M196=0,0,IF(LOG('Indicator Data'!M196)&gt;AV$195,10,IF(LOG('Indicator Data'!M196)&lt;AV$194,0,10-(AV$195-LOG('Indicator Data'!M196))/(AV$195-AV$194)*10))),1))</f>
        <v>8.1999999999999993</v>
      </c>
      <c r="AW193" s="36">
        <f>IF(AV193="x","x",'Indicator Data'!M196/'Indicator Data'!$CC196)</f>
        <v>0.35152053557896795</v>
      </c>
      <c r="AX193" s="35">
        <f t="shared" si="256"/>
        <v>3.9</v>
      </c>
      <c r="AY193" s="35">
        <f t="shared" si="257"/>
        <v>6.5</v>
      </c>
      <c r="AZ193" s="35">
        <f>IF('Indicator Data'!N196="No data","x",ROUND(IF('Indicator Data'!N196=0,0,IF(LOG('Indicator Data'!N196)&gt;AZ$195,10,IF(LOG('Indicator Data'!N196)&lt;AZ$194,0,10-(AZ$195-LOG('Indicator Data'!N196))/(AZ$195-AZ$194)*10))),1))</f>
        <v>0</v>
      </c>
      <c r="BA193" s="36">
        <f>IF(AZ193="x","x",'Indicator Data'!N196/'Indicator Data'!$CC196)</f>
        <v>0</v>
      </c>
      <c r="BB193" s="35">
        <f t="shared" si="258"/>
        <v>0</v>
      </c>
      <c r="BC193" s="35">
        <f t="shared" si="259"/>
        <v>0</v>
      </c>
      <c r="BD193" s="35">
        <f>IF('Indicator Data'!O196="No data","x",ROUND(IF('Indicator Data'!O196=0,0,IF(LOG('Indicator Data'!O196)&gt;BD$195,10,IF(LOG('Indicator Data'!O196)&lt;BD$194,0,10-(BD$195-LOG('Indicator Data'!O196))/(BD$195-BD$194)*10))),1))</f>
        <v>0</v>
      </c>
      <c r="BE193" s="36">
        <f>IF(BD193="x","x",'Indicator Data'!O196/'Indicator Data'!$CC196)</f>
        <v>0</v>
      </c>
      <c r="BF193" s="35">
        <f t="shared" si="260"/>
        <v>0</v>
      </c>
      <c r="BG193" s="35">
        <f t="shared" si="261"/>
        <v>0</v>
      </c>
      <c r="BH193" s="35">
        <f>IF('Indicator Data'!P196="No data","x",ROUND(IF('Indicator Data'!P196=0,0,IF(LOG('Indicator Data'!P196)&gt;BH$195,10,IF(LOG('Indicator Data'!P196)&lt;BH$194,0,10-(BH$195-LOG('Indicator Data'!P196))/(BH$195-BH$194)*10))),1))</f>
        <v>5.9</v>
      </c>
      <c r="BI193" s="36">
        <f>IF(BH193="x","x",'Indicator Data'!P196/'Indicator Data'!$CC196)</f>
        <v>2.1377553474485355E-3</v>
      </c>
      <c r="BJ193" s="35">
        <f t="shared" si="262"/>
        <v>0.2</v>
      </c>
      <c r="BK193" s="35">
        <f t="shared" si="263"/>
        <v>3.6</v>
      </c>
      <c r="BL193" s="35">
        <f t="shared" si="264"/>
        <v>3</v>
      </c>
      <c r="BM193" s="35">
        <f>ROUND(IF('Indicator Data'!Q196=0,0,IF(LOG('Indicator Data'!Q196)&gt;BM$195,10,IF(LOG('Indicator Data'!Q196)&lt;BM$194,0,10-(BM$195-LOG('Indicator Data'!Q196))/(BM$195-BM$194)*10))),1)</f>
        <v>8.8000000000000007</v>
      </c>
      <c r="BN193" s="35">
        <f>ROUND(IF('Indicator Data'!R196=0,0,IF(LOG('Indicator Data'!R196)&gt;BN$195,10,IF(LOG('Indicator Data'!R196)&lt;BN$194,0,10-(BN$195-LOG('Indicator Data'!R196))/(BN$195-BN$194)*10))),1)</f>
        <v>0</v>
      </c>
      <c r="BO193" s="35">
        <f t="shared" si="265"/>
        <v>2.9333333333333336</v>
      </c>
      <c r="BP193" s="36">
        <f>'Indicator Data'!Q196/'Indicator Data'!$CC196</f>
        <v>0.99807663773170052</v>
      </c>
      <c r="BQ193" s="36">
        <f>'Indicator Data'!R196/'Indicator Data'!$CC196</f>
        <v>0</v>
      </c>
      <c r="BR193" s="35">
        <f t="shared" si="307"/>
        <v>10</v>
      </c>
      <c r="BS193" s="35">
        <f t="shared" si="308"/>
        <v>0</v>
      </c>
      <c r="BT193" s="35">
        <f t="shared" si="242"/>
        <v>3.3333333333333335</v>
      </c>
      <c r="BU193" s="35">
        <f t="shared" si="266"/>
        <v>3.1</v>
      </c>
      <c r="BV193" s="35">
        <f>ROUND(IF('Indicator Data'!S196=0,0,IF(LOG('Indicator Data'!S196)&gt;BV$195,10,IF(LOG('Indicator Data'!S196)&lt;BV$194,0,10-(BV$195-LOG('Indicator Data'!S196))/(BV$195-BV$194)*10))),1)</f>
        <v>0</v>
      </c>
      <c r="BW193" s="35">
        <f>ROUND(IF('Indicator Data'!T196=0,0,IF(LOG('Indicator Data'!T196)&gt;BW$195,10,IF(LOG('Indicator Data'!T196)&lt;BW$194,0,10-(BW$195-LOG('Indicator Data'!T196))/(BW$195-BW$194)*10))),1)</f>
        <v>8.8000000000000007</v>
      </c>
      <c r="BX193" s="35">
        <f t="shared" si="267"/>
        <v>5.8666666666666671</v>
      </c>
      <c r="BY193" s="36">
        <f>'Indicator Data'!S196/'Indicator Data'!$CC196</f>
        <v>0</v>
      </c>
      <c r="BZ193" s="36">
        <f>'Indicator Data'!T196/'Indicator Data'!$CC196</f>
        <v>0.99448331748675967</v>
      </c>
      <c r="CA193" s="35">
        <f t="shared" si="309"/>
        <v>0</v>
      </c>
      <c r="CB193" s="35">
        <f t="shared" si="310"/>
        <v>9.9</v>
      </c>
      <c r="CC193" s="35">
        <f t="shared" si="268"/>
        <v>6.6000000000000005</v>
      </c>
      <c r="CD193" s="35">
        <f t="shared" si="269"/>
        <v>6.2</v>
      </c>
      <c r="CE193" s="35">
        <f t="shared" si="270"/>
        <v>4.8</v>
      </c>
      <c r="CF193" s="35">
        <f>ROUND(IF('Indicator Data'!U196=0,0,IF(LOG('Indicator Data'!U196)&gt;CF$195,10,IF(LOG('Indicator Data'!U196)&lt;CF$194,0,10-(CF$195-LOG('Indicator Data'!U196))/(CF$195-CF$194)*10))),1)</f>
        <v>6.8</v>
      </c>
      <c r="CG193" s="36">
        <f>'Indicator Data'!U196/'Indicator Data'!$CC196</f>
        <v>3.8934925816325884E-2</v>
      </c>
      <c r="CH193" s="35">
        <f t="shared" si="311"/>
        <v>0.4</v>
      </c>
      <c r="CI193" s="35">
        <f t="shared" si="271"/>
        <v>4.3</v>
      </c>
      <c r="CJ193" s="35">
        <f>ROUND(IF('Indicator Data'!V196=0,0,IF(LOG('Indicator Data'!V196)&gt;CJ$195,10,IF(LOG('Indicator Data'!V196)&lt;CJ$194,0,10-(CJ$195-LOG('Indicator Data'!V196))/(CJ$195-CJ$194)*10))),1)</f>
        <v>8.6999999999999993</v>
      </c>
      <c r="CK193" s="36">
        <f>IF('Indicator Data'!V196/'Indicator Data'!$CC196&gt;1,1,'Indicator Data'!V196/'Indicator Data'!$CC196)</f>
        <v>0.81744072904357079</v>
      </c>
      <c r="CL193" s="35">
        <f t="shared" si="312"/>
        <v>8.1999999999999993</v>
      </c>
      <c r="CM193" s="35">
        <f t="shared" si="272"/>
        <v>8.5</v>
      </c>
      <c r="CN193" s="35">
        <f>ROUND(IF('Indicator Data'!W196=0,0,IF(LOG('Indicator Data'!W196)&gt;CN$195,10,IF(LOG('Indicator Data'!W196)&lt;CN$194,0,10-(CN$195-LOG('Indicator Data'!W196))/(CN$195-CN$194)*10))),1)</f>
        <v>6.9</v>
      </c>
      <c r="CO193" s="36">
        <f>'Indicator Data'!W196/'Indicator Data'!$CC196</f>
        <v>4.3585276778003813E-2</v>
      </c>
      <c r="CP193" s="35">
        <f t="shared" si="313"/>
        <v>0.4</v>
      </c>
      <c r="CQ193" s="35">
        <f t="shared" si="273"/>
        <v>4.4000000000000004</v>
      </c>
      <c r="CR193" s="35">
        <f t="shared" si="314"/>
        <v>5.9</v>
      </c>
      <c r="CS193" s="35">
        <f>IF('Indicator Data'!BS196="No data","x",ROUND(IF('Indicator Data'!BS196&gt;CS$195,0,IF('Indicator Data'!BS196&lt;CS$194,10,(CS$195-'Indicator Data'!BS196)/(CS$195-CS$194)*10)),1))</f>
        <v>7.1</v>
      </c>
      <c r="CT193" s="35">
        <f>IF('Indicator Data'!BT196="No data","x",ROUND(IF('Indicator Data'!BT196&gt;CT$195,0,IF('Indicator Data'!BT196&lt;CT$194,10,(CT$195-'Indicator Data'!BT196)/(CT$195-CT$194)*10)),1))</f>
        <v>6</v>
      </c>
      <c r="CU193" s="35">
        <f>IF('Indicator Data'!AC196="No data","x",ROUND(IF('Indicator Data'!AC196&gt;CU$195,0,IF('Indicator Data'!AC196&lt;CU$194,10,(CU$195-'Indicator Data'!AC196)/(CU$195-CU$194)*10)),1))</f>
        <v>6.3</v>
      </c>
      <c r="CV193" s="35">
        <f t="shared" si="315"/>
        <v>6.5</v>
      </c>
      <c r="CW193" s="35">
        <f>IF('Indicator Data'!X196="No data","x",ROUND(IF(LOG('Indicator Data'!X196)&gt;CW$195,10,IF(LOG('Indicator Data'!X196)&lt;CW$194,0,10-(CW$195-LOG('Indicator Data'!X196))/(CW$195-CW$194)*10)),1))</f>
        <v>5.2</v>
      </c>
      <c r="CX193" s="35">
        <f>IF('Indicator Data'!Y196="No data","x",ROUND(IF('Indicator Data'!Y196&gt;CX$195,10,IF('Indicator Data'!Y196&lt;CX$194,0,10-(CX$195-'Indicator Data'!Y196)/(CX$195-CX$194)*10)),1))</f>
        <v>2.8</v>
      </c>
      <c r="CY193" s="35">
        <f>IF('Indicator Data'!Z196="No data","x",ROUND(IF('Indicator Data'!Z196&gt;CY$195,10,IF('Indicator Data'!Z196&lt;CY$194,0,10-(CY$195-'Indicator Data'!Z196)/(CY$195-CY$194)*10)),1))</f>
        <v>3.2</v>
      </c>
      <c r="CZ193" s="35">
        <f>IF('Indicator Data'!AA196="No data","x",ROUND(IF('Indicator Data'!AA196&gt;CZ$195,10,IF('Indicator Data'!AA196&lt;CZ$194,0,10-(CZ$195-'Indicator Data'!AA196)/(CZ$195-CZ$194)*10)),1))</f>
        <v>5.2</v>
      </c>
      <c r="DA193" s="35">
        <f t="shared" si="274"/>
        <v>4.0999999999999996</v>
      </c>
      <c r="DB193" s="35">
        <f t="shared" si="275"/>
        <v>4.9000000000000004</v>
      </c>
      <c r="DC193" s="35">
        <f>IF('Indicator Data'!AF196="No data","x",ROUND(IF('Indicator Data'!AF196&gt;DC$195,10,IF('Indicator Data'!AF196&lt;DC$194,0,10-(DC$195-'Indicator Data'!AF196)/(DC$195-DC$194)*10)),1))</f>
        <v>3.7</v>
      </c>
      <c r="DD193" s="35">
        <f>IF('Indicator Data'!AG196="No data","x",ROUND(IF('Indicator Data'!AG196&gt;DD$195,10,IF('Indicator Data'!AG196&lt;DD$194,0,10-(DD$195-'Indicator Data'!AG196)/(DD$195-DD$194)*10)),1))</f>
        <v>6.1</v>
      </c>
      <c r="DE193" s="35">
        <f t="shared" si="276"/>
        <v>4.4000000000000004</v>
      </c>
      <c r="DF193" s="35">
        <f>IF('Indicator Data'!AB196="No data","x",ROUND(IF('Indicator Data'!AB196&gt;DF$195,10,IF('Indicator Data'!AB196&lt;DF$194,0,10-(DF$195-'Indicator Data'!AB196)/(DF$195-DF$194)*10)),1))</f>
        <v>8.3000000000000007</v>
      </c>
      <c r="DG193" s="35">
        <f t="shared" si="277"/>
        <v>6.9</v>
      </c>
      <c r="DH193" s="144">
        <f>IF('Indicator Data'!AD196="No data","x",'Indicator Data'!AD196/'Indicator Data'!$CB196)</f>
        <v>3.5921592025581504E-4</v>
      </c>
      <c r="DI193" s="35">
        <f t="shared" si="278"/>
        <v>6.4</v>
      </c>
      <c r="DJ193" s="35">
        <f>IF('Indicator Data'!AE196="No data","x",ROUND(IF('Indicator Data'!AE196&gt;DJ$195,0,IF('Indicator Data'!AE196&lt;DJ$194,10,(DJ$195-'Indicator Data'!AE196)/(DJ$195-DJ$194)*10)),1))</f>
        <v>2</v>
      </c>
      <c r="DK193" s="35">
        <f t="shared" si="279"/>
        <v>4.2</v>
      </c>
      <c r="DL193" s="35">
        <f t="shared" si="280"/>
        <v>5.2</v>
      </c>
      <c r="DM193" s="37">
        <f t="shared" si="316"/>
        <v>4.8</v>
      </c>
      <c r="DN193" s="38">
        <f t="shared" si="317"/>
        <v>4.7</v>
      </c>
      <c r="DO193" s="35">
        <f>ROUND(IF('Indicator Data'!AH196=0,0,IF('Indicator Data'!AH196&gt;DO$195,10,IF('Indicator Data'!AH196&lt;DO$194,0,10-(DO$195-'Indicator Data'!AH196)/(DO$195-DO$194)*10))),1)</f>
        <v>7</v>
      </c>
      <c r="DP193" s="35">
        <f>ROUND(IF('Indicator Data'!AI196=0,0,IF(LOG('Indicator Data'!AI196)&gt;LOG(DP$195),10,IF(LOG('Indicator Data'!AI196)&lt;LOG(DP$194),0,10-(LOG(DP$195)-LOG('Indicator Data'!AI196))/(LOG(DP$195)-LOG(DP$194))*10))),1)</f>
        <v>3.8</v>
      </c>
      <c r="DQ193" s="37">
        <f t="shared" si="318"/>
        <v>5.6</v>
      </c>
      <c r="DR193" s="35">
        <f>'Indicator Data'!AJ196</f>
        <v>0</v>
      </c>
      <c r="DS193" s="35">
        <f>'Indicator Data'!AK196</f>
        <v>0</v>
      </c>
      <c r="DT193" s="37">
        <f t="shared" si="319"/>
        <v>0</v>
      </c>
      <c r="DU193" s="38">
        <f t="shared" si="320"/>
        <v>3.9</v>
      </c>
      <c r="DV193" s="13"/>
      <c r="DW193" s="83"/>
      <c r="DX193" s="2"/>
    </row>
    <row r="194" spans="1:128" s="8" customFormat="1" x14ac:dyDescent="0.3">
      <c r="A194" s="40"/>
      <c r="B194" s="41" t="s">
        <v>389</v>
      </c>
      <c r="C194" s="42">
        <v>1</v>
      </c>
      <c r="D194" s="42">
        <v>1</v>
      </c>
      <c r="E194" s="42"/>
      <c r="F194" s="42">
        <v>2</v>
      </c>
      <c r="G194" s="42">
        <v>-2</v>
      </c>
      <c r="H194" s="42">
        <v>2</v>
      </c>
      <c r="I194" s="42">
        <v>-2</v>
      </c>
      <c r="J194" s="42"/>
      <c r="K194" s="42">
        <v>1</v>
      </c>
      <c r="L194" s="42"/>
      <c r="M194" s="42">
        <v>1</v>
      </c>
      <c r="N194" s="43"/>
      <c r="O194" s="43"/>
      <c r="P194" s="43"/>
      <c r="Q194" s="43"/>
      <c r="R194" s="43"/>
      <c r="S194" s="43"/>
      <c r="T194" s="43"/>
      <c r="U194" s="41"/>
      <c r="V194" s="146">
        <v>0</v>
      </c>
      <c r="W194" s="146">
        <v>0</v>
      </c>
      <c r="X194" s="45"/>
      <c r="Y194" s="44">
        <v>0</v>
      </c>
      <c r="Z194" s="130">
        <v>-8.5</v>
      </c>
      <c r="AA194" s="44">
        <v>0</v>
      </c>
      <c r="AB194" s="44">
        <v>0</v>
      </c>
      <c r="AC194" s="44"/>
      <c r="AD194" s="44">
        <v>0</v>
      </c>
      <c r="AE194" s="44"/>
      <c r="AF194" s="44">
        <v>0</v>
      </c>
      <c r="AG194" s="46">
        <v>0</v>
      </c>
      <c r="AH194" s="45"/>
      <c r="AI194" s="45"/>
      <c r="AJ194" s="45"/>
      <c r="AK194" s="45"/>
      <c r="AL194" s="45"/>
      <c r="AM194" s="45"/>
      <c r="AN194" s="45"/>
      <c r="AO194" s="45"/>
      <c r="AP194" s="45"/>
      <c r="AQ194" s="45"/>
      <c r="AR194" s="45"/>
      <c r="AS194" s="45"/>
      <c r="AT194" s="46">
        <v>0</v>
      </c>
      <c r="AU194" s="46"/>
      <c r="AV194" s="42">
        <v>1</v>
      </c>
      <c r="AW194" s="43"/>
      <c r="AX194" s="44">
        <v>0</v>
      </c>
      <c r="AY194" s="42"/>
      <c r="AZ194" s="42">
        <v>1</v>
      </c>
      <c r="BA194" s="43"/>
      <c r="BB194" s="145">
        <v>0</v>
      </c>
      <c r="BC194" s="42"/>
      <c r="BD194" s="42">
        <v>1</v>
      </c>
      <c r="BE194" s="43"/>
      <c r="BF194" s="145">
        <v>0</v>
      </c>
      <c r="BG194" s="42"/>
      <c r="BH194" s="42">
        <v>1</v>
      </c>
      <c r="BI194" s="43"/>
      <c r="BJ194" s="145">
        <v>0</v>
      </c>
      <c r="BK194" s="42"/>
      <c r="BL194" s="45"/>
      <c r="BM194" s="42">
        <v>1</v>
      </c>
      <c r="BN194" s="42">
        <v>1</v>
      </c>
      <c r="BO194" s="42"/>
      <c r="BP194" s="43"/>
      <c r="BQ194" s="43"/>
      <c r="BR194" s="44">
        <v>0</v>
      </c>
      <c r="BS194" s="44">
        <v>0</v>
      </c>
      <c r="BT194" s="44"/>
      <c r="BU194" s="42"/>
      <c r="BV194" s="42">
        <v>1</v>
      </c>
      <c r="BW194" s="42">
        <v>1</v>
      </c>
      <c r="BX194" s="42"/>
      <c r="BY194" s="43"/>
      <c r="BZ194" s="43"/>
      <c r="CA194" s="44">
        <v>0</v>
      </c>
      <c r="CB194" s="44">
        <v>0</v>
      </c>
      <c r="CC194" s="44"/>
      <c r="CD194" s="45"/>
      <c r="CE194" s="45"/>
      <c r="CF194" s="42">
        <v>1</v>
      </c>
      <c r="CG194" s="43"/>
      <c r="CH194" s="44">
        <v>0</v>
      </c>
      <c r="CI194" s="42"/>
      <c r="CJ194" s="42">
        <v>1</v>
      </c>
      <c r="CK194" s="43"/>
      <c r="CL194" s="146">
        <v>0</v>
      </c>
      <c r="CM194" s="42"/>
      <c r="CN194" s="147">
        <v>1</v>
      </c>
      <c r="CO194" s="43"/>
      <c r="CP194" s="157">
        <v>0</v>
      </c>
      <c r="CQ194" s="42"/>
      <c r="CR194" s="45"/>
      <c r="CS194" s="40">
        <v>10</v>
      </c>
      <c r="CT194" s="40">
        <v>40</v>
      </c>
      <c r="CU194" s="40">
        <v>0</v>
      </c>
      <c r="CV194" s="40"/>
      <c r="CW194" s="40">
        <v>0</v>
      </c>
      <c r="CX194" s="40">
        <v>0</v>
      </c>
      <c r="CY194" s="40">
        <v>0</v>
      </c>
      <c r="CZ194" s="40">
        <v>2</v>
      </c>
      <c r="DA194" s="40"/>
      <c r="DB194" s="40"/>
      <c r="DC194" s="40">
        <v>0</v>
      </c>
      <c r="DD194" s="40">
        <v>5</v>
      </c>
      <c r="DE194" s="40"/>
      <c r="DF194" s="40">
        <v>0</v>
      </c>
      <c r="DG194" s="40"/>
      <c r="DH194" s="43"/>
      <c r="DI194" s="44">
        <v>0</v>
      </c>
      <c r="DJ194" s="40">
        <v>0</v>
      </c>
      <c r="DK194" s="40"/>
      <c r="DL194" s="40"/>
      <c r="DM194" s="40"/>
      <c r="DN194" s="40"/>
      <c r="DO194" s="40">
        <v>0</v>
      </c>
      <c r="DP194" s="40">
        <v>0.01</v>
      </c>
      <c r="DQ194" s="40"/>
      <c r="DR194" s="40"/>
      <c r="DS194" s="40"/>
      <c r="DT194" s="40"/>
      <c r="DU194" s="40"/>
      <c r="DV194" s="13"/>
      <c r="DW194" s="2"/>
    </row>
    <row r="195" spans="1:128" s="8" customFormat="1" ht="15" customHeight="1" x14ac:dyDescent="0.3">
      <c r="A195" s="40"/>
      <c r="B195" s="41" t="s">
        <v>390</v>
      </c>
      <c r="C195" s="42">
        <v>5</v>
      </c>
      <c r="D195" s="42">
        <v>4</v>
      </c>
      <c r="E195" s="42"/>
      <c r="F195" s="42">
        <v>6</v>
      </c>
      <c r="G195" s="42">
        <v>4</v>
      </c>
      <c r="H195" s="42">
        <v>6</v>
      </c>
      <c r="I195" s="42">
        <v>5</v>
      </c>
      <c r="J195" s="42"/>
      <c r="K195" s="42">
        <v>6</v>
      </c>
      <c r="L195" s="42"/>
      <c r="M195" s="42">
        <v>5</v>
      </c>
      <c r="N195" s="43"/>
      <c r="O195" s="43"/>
      <c r="P195" s="43"/>
      <c r="Q195" s="43"/>
      <c r="R195" s="43"/>
      <c r="S195" s="43"/>
      <c r="T195" s="43"/>
      <c r="U195" s="41"/>
      <c r="V195" s="158">
        <v>2E-3</v>
      </c>
      <c r="W195" s="158">
        <v>1E-3</v>
      </c>
      <c r="X195" s="45"/>
      <c r="Y195" s="44">
        <v>1.4999999999999999E-2</v>
      </c>
      <c r="Z195" s="130">
        <v>-4</v>
      </c>
      <c r="AA195" s="44">
        <v>1.7999999999999999E-2</v>
      </c>
      <c r="AB195" s="44">
        <v>5.0000000000000001E-3</v>
      </c>
      <c r="AC195" s="44"/>
      <c r="AD195" s="44">
        <v>0.01</v>
      </c>
      <c r="AE195" s="44"/>
      <c r="AF195" s="44">
        <v>0.03</v>
      </c>
      <c r="AG195" s="46">
        <v>0.3</v>
      </c>
      <c r="AH195" s="45"/>
      <c r="AI195" s="45"/>
      <c r="AJ195" s="45"/>
      <c r="AK195" s="45"/>
      <c r="AL195" s="45"/>
      <c r="AM195" s="45"/>
      <c r="AN195" s="45"/>
      <c r="AO195" s="45"/>
      <c r="AP195" s="45"/>
      <c r="AQ195" s="45"/>
      <c r="AR195" s="45"/>
      <c r="AS195" s="45"/>
      <c r="AT195" s="46">
        <v>0.3</v>
      </c>
      <c r="AU195" s="46"/>
      <c r="AV195" s="42">
        <v>8</v>
      </c>
      <c r="AW195" s="43"/>
      <c r="AX195" s="44">
        <v>0.9</v>
      </c>
      <c r="AY195" s="42"/>
      <c r="AZ195" s="42">
        <v>7</v>
      </c>
      <c r="BA195" s="43"/>
      <c r="BB195" s="145">
        <v>0.05</v>
      </c>
      <c r="BC195" s="42"/>
      <c r="BD195" s="42">
        <v>7</v>
      </c>
      <c r="BE195" s="43"/>
      <c r="BF195" s="145">
        <v>0.1</v>
      </c>
      <c r="BG195" s="42"/>
      <c r="BH195" s="42">
        <v>7</v>
      </c>
      <c r="BI195" s="43"/>
      <c r="BJ195" s="145">
        <v>0.1</v>
      </c>
      <c r="BK195" s="42"/>
      <c r="BL195" s="45"/>
      <c r="BM195" s="42">
        <v>8</v>
      </c>
      <c r="BN195" s="42">
        <v>7</v>
      </c>
      <c r="BO195" s="42"/>
      <c r="BP195" s="43"/>
      <c r="BQ195" s="43"/>
      <c r="BR195" s="146">
        <v>1</v>
      </c>
      <c r="BS195" s="44">
        <v>0.8</v>
      </c>
      <c r="BT195" s="44"/>
      <c r="BU195" s="42"/>
      <c r="BV195" s="42">
        <v>8</v>
      </c>
      <c r="BW195" s="42">
        <v>8</v>
      </c>
      <c r="BX195" s="42"/>
      <c r="BY195" s="43"/>
      <c r="BZ195" s="43"/>
      <c r="CA195" s="44">
        <v>0.6</v>
      </c>
      <c r="CB195" s="146">
        <v>1</v>
      </c>
      <c r="CC195" s="44"/>
      <c r="CD195" s="45"/>
      <c r="CE195" s="45"/>
      <c r="CF195" s="42">
        <v>8</v>
      </c>
      <c r="CG195" s="43"/>
      <c r="CH195" s="44">
        <v>0.9</v>
      </c>
      <c r="CI195" s="42"/>
      <c r="CJ195" s="42">
        <v>8</v>
      </c>
      <c r="CK195" s="43"/>
      <c r="CL195" s="146">
        <v>1</v>
      </c>
      <c r="CM195" s="42"/>
      <c r="CN195" s="147">
        <v>8</v>
      </c>
      <c r="CO195" s="43"/>
      <c r="CP195" s="157">
        <v>1</v>
      </c>
      <c r="CQ195" s="42"/>
      <c r="CR195" s="45"/>
      <c r="CS195" s="40">
        <v>100</v>
      </c>
      <c r="CT195" s="40">
        <v>100</v>
      </c>
      <c r="CU195" s="40">
        <v>100</v>
      </c>
      <c r="CV195" s="40"/>
      <c r="CW195" s="40">
        <v>3</v>
      </c>
      <c r="CX195" s="40">
        <v>5</v>
      </c>
      <c r="CY195" s="40">
        <v>100</v>
      </c>
      <c r="CZ195" s="40">
        <v>6</v>
      </c>
      <c r="DA195" s="40"/>
      <c r="DB195" s="40"/>
      <c r="DC195" s="40">
        <v>90</v>
      </c>
      <c r="DD195" s="40">
        <v>20</v>
      </c>
      <c r="DE195" s="40"/>
      <c r="DF195" s="40">
        <v>30</v>
      </c>
      <c r="DG195" s="40"/>
      <c r="DH195" s="43"/>
      <c r="DI195" s="44">
        <v>1E-3</v>
      </c>
      <c r="DJ195" s="40">
        <v>100</v>
      </c>
      <c r="DK195" s="40"/>
      <c r="DL195" s="40"/>
      <c r="DM195" s="40"/>
      <c r="DN195" s="40"/>
      <c r="DO195" s="40">
        <v>0.95</v>
      </c>
      <c r="DP195" s="40">
        <v>0.95</v>
      </c>
      <c r="DQ195" s="40"/>
      <c r="DR195" s="40"/>
      <c r="DS195" s="40"/>
      <c r="DT195" s="40"/>
      <c r="DU195" s="40"/>
      <c r="DV195" s="13"/>
      <c r="DW195" s="2"/>
    </row>
  </sheetData>
  <sheetProtection sheet="1" formatCells="0" formatRows="0" insertColumns="0" insertRows="0" insertHyperlinks="0" deleteColumns="0" deleteRows="0" sort="0" autoFilter="0" pivotTables="0"/>
  <sortState ref="A3:B193">
    <sortCondition ref="A3:A193"/>
  </sortState>
  <mergeCells count="1">
    <mergeCell ref="A1:DU1"/>
  </mergeCells>
  <pageMargins left="0.7" right="0.7" top="0.75" bottom="0.75" header="0.3" footer="0.3"/>
  <pageSetup paperSize="9" orientation="portrait" r:id="rId1"/>
  <ignoredErrors>
    <ignoredError sqref="AP3:AP193 K3:K193 AL3:AL19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sheetPr>
  <dimension ref="A1:AM195"/>
  <sheetViews>
    <sheetView showGridLines="0" zoomScaleNormal="100" workbookViewId="0">
      <pane xSplit="2" ySplit="2" topLeftCell="S3" activePane="bottomRight" state="frozen"/>
      <selection pane="topRight" activeCell="B1" sqref="B1"/>
      <selection pane="bottomLeft" activeCell="A8" sqref="A8"/>
      <selection pane="bottomRight" sqref="A1:AM1"/>
    </sheetView>
  </sheetViews>
  <sheetFormatPr defaultColWidth="9.109375" defaultRowHeight="14.4" x14ac:dyDescent="0.3"/>
  <cols>
    <col min="1" max="1" width="25.6640625" style="1" customWidth="1"/>
    <col min="2" max="2" width="9.109375" style="1" customWidth="1"/>
    <col min="3" max="5" width="7.88671875" style="1" customWidth="1"/>
    <col min="6" max="6" width="7.88671875" style="7" customWidth="1"/>
    <col min="7" max="7" width="7.88671875" style="6" customWidth="1"/>
    <col min="8" max="8" width="7.88671875" style="5" customWidth="1"/>
    <col min="9" max="13" width="7.88671875" style="1" customWidth="1"/>
    <col min="14" max="15" width="7.88671875" style="5" customWidth="1"/>
    <col min="16" max="19" width="7.88671875" style="7" customWidth="1"/>
    <col min="20" max="20" width="7.88671875" style="5" customWidth="1"/>
    <col min="21" max="27" width="7.88671875" style="7" customWidth="1"/>
    <col min="28" max="28" width="7.88671875" style="5" customWidth="1"/>
    <col min="29" max="30" width="7.88671875" style="7" customWidth="1"/>
    <col min="31" max="31" width="7.88671875" style="5" customWidth="1"/>
    <col min="32" max="34" width="7.88671875" style="1" customWidth="1"/>
    <col min="35" max="38" width="7.88671875" style="5" customWidth="1"/>
    <col min="39" max="39" width="7.88671875" style="9" customWidth="1"/>
    <col min="40" max="16384" width="9.109375" style="1"/>
  </cols>
  <sheetData>
    <row r="1" spans="1:39" x14ac:dyDescent="0.3">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row>
    <row r="2" spans="1:39" s="10" customFormat="1" ht="114.75" customHeight="1" thickBot="1" x14ac:dyDescent="0.3">
      <c r="A2" s="98" t="s">
        <v>379</v>
      </c>
      <c r="B2" s="27" t="s">
        <v>357</v>
      </c>
      <c r="C2" s="47" t="s">
        <v>385</v>
      </c>
      <c r="D2" s="47" t="s">
        <v>386</v>
      </c>
      <c r="E2" s="48" t="s">
        <v>417</v>
      </c>
      <c r="F2" s="47" t="s">
        <v>384</v>
      </c>
      <c r="G2" s="47" t="s">
        <v>400</v>
      </c>
      <c r="H2" s="48" t="s">
        <v>397</v>
      </c>
      <c r="I2" s="49" t="s">
        <v>728</v>
      </c>
      <c r="J2" s="111" t="s">
        <v>727</v>
      </c>
      <c r="K2" s="47" t="s">
        <v>727</v>
      </c>
      <c r="L2" s="47" t="s">
        <v>394</v>
      </c>
      <c r="M2" s="159" t="s">
        <v>1201</v>
      </c>
      <c r="N2" s="48" t="s">
        <v>1220</v>
      </c>
      <c r="O2" s="112" t="s">
        <v>807</v>
      </c>
      <c r="P2" s="49" t="s">
        <v>729</v>
      </c>
      <c r="Q2" s="47" t="s">
        <v>455</v>
      </c>
      <c r="R2" s="49" t="s">
        <v>383</v>
      </c>
      <c r="S2" s="47" t="s">
        <v>454</v>
      </c>
      <c r="T2" s="50" t="s">
        <v>396</v>
      </c>
      <c r="U2" s="47" t="s">
        <v>403</v>
      </c>
      <c r="V2" s="47" t="s">
        <v>1190</v>
      </c>
      <c r="W2" s="47" t="s">
        <v>1022</v>
      </c>
      <c r="X2" s="47" t="s">
        <v>849</v>
      </c>
      <c r="Y2" s="159" t="s">
        <v>1192</v>
      </c>
      <c r="Z2" s="49" t="s">
        <v>1202</v>
      </c>
      <c r="AA2" s="159" t="s">
        <v>1203</v>
      </c>
      <c r="AB2" s="48" t="s">
        <v>456</v>
      </c>
      <c r="AC2" s="47" t="s">
        <v>358</v>
      </c>
      <c r="AD2" s="47" t="s">
        <v>399</v>
      </c>
      <c r="AE2" s="48" t="s">
        <v>398</v>
      </c>
      <c r="AF2" s="49" t="s">
        <v>730</v>
      </c>
      <c r="AG2" s="49" t="s">
        <v>416</v>
      </c>
      <c r="AH2" s="48" t="s">
        <v>406</v>
      </c>
      <c r="AI2" s="47" t="s">
        <v>749</v>
      </c>
      <c r="AJ2" s="47" t="s">
        <v>750</v>
      </c>
      <c r="AK2" s="48" t="s">
        <v>407</v>
      </c>
      <c r="AL2" s="51" t="s">
        <v>415</v>
      </c>
      <c r="AM2" s="52" t="s">
        <v>804</v>
      </c>
    </row>
    <row r="3" spans="1:39" s="2" customFormat="1" x14ac:dyDescent="0.3">
      <c r="A3" s="98" t="str">
        <f>'Indicator Data'!A6</f>
        <v>Afghanistan</v>
      </c>
      <c r="B3" s="39" t="str">
        <f>'Indicator Data'!B6</f>
        <v>AFG</v>
      </c>
      <c r="C3" s="53">
        <f>ROUND(IF('Indicator Data'!AL6="No data",IF((0.1022*LN('Indicator Data'!CA6)-0.1711)&gt;C$195,0,IF((0.1022*LN('Indicator Data'!CA6)-0.1711)&lt;C$194,10,(C$195-(0.1022*LN('Indicator Data'!CA6)-0.1711))/(C$195-C$194)*10)),IF('Indicator Data'!AL6&gt;C$195,0,IF('Indicator Data'!AL6&lt;C$194,10,(C$195-'Indicator Data'!AL6)/(C$195-C$194)*10))),1)</f>
        <v>7.8</v>
      </c>
      <c r="D3" s="53">
        <f>IF('Indicator Data'!AM6="No data","x",ROUND((IF(LOG('Indicator Data'!AM6*1000)&gt;D$195,10,IF(LOG('Indicator Data'!AM6*1000)&lt;D$194,0,10-(D$195-LOG('Indicator Data'!AM6*1000))/(D$195-D$194)*10))),1))</f>
        <v>9</v>
      </c>
      <c r="E3" s="54">
        <f>ROUND(IF(D3="x",C3,(10-GEOMEAN(((10-C3)/10*9+1),((10-D3)/10*9+1)))/9*10),1)</f>
        <v>8.5</v>
      </c>
      <c r="F3" s="53">
        <f>IF('Indicator Data'!AZ6="No data","x",ROUND(IF('Indicator Data'!AZ6&gt;F$195,10,IF('Indicator Data'!AZ6&lt;F$194,0,10-(F$195-'Indicator Data'!AZ6)/(F$195-F$194)*10)),1))</f>
        <v>8.6999999999999993</v>
      </c>
      <c r="G3" s="53" t="str">
        <f>IF('Indicator Data'!BA6="No data","x",ROUND(IF('Indicator Data'!BA6&gt;G$195,10,IF('Indicator Data'!BA6&lt;G$194,0,10-(G$195-'Indicator Data'!BA6)/(G$195-G$194)*10)),1))</f>
        <v>x</v>
      </c>
      <c r="H3" s="54">
        <f>IF(AND(F3="x",G3="x"),"x",ROUND(AVERAGE(F3,G3),1))</f>
        <v>8.6999999999999993</v>
      </c>
      <c r="I3" s="55">
        <f>SUM(IF('Indicator Data'!AN6=0,0,'Indicator Data'!AN6),SUM('Indicator Data'!AO6:AP6))</f>
        <v>7118.1689429999997</v>
      </c>
      <c r="J3" s="55">
        <f>I3/'Indicator Data'!CB6*1000000</f>
        <v>182.85312859851899</v>
      </c>
      <c r="K3" s="53">
        <f>IF(J3="x","x",ROUND(IF(J3&gt;K$195,10,IF(J3&lt;K$194,0,10-(K$195-J3)/(K$195-K$194)*10)),1))</f>
        <v>3.7</v>
      </c>
      <c r="L3" s="53">
        <f>IF('Indicator Data'!AQ6="No data","x",ROUND(IF('Indicator Data'!AQ6&gt;L$195,10,IF('Indicator Data'!AQ6&lt;L$194,0,10-(L$195-'Indicator Data'!AQ6)/(L$195-L$194)*10)),1))</f>
        <v>10</v>
      </c>
      <c r="M3" s="53">
        <f>IF('Indicator Data'!AR6="No data","x",IF('Indicator Data'!AR6=0,0,ROUND(IF('Indicator Data'!AR6&gt;M$195,10,IF('Indicator Data'!AR6&lt;M$194,0,10-(M$195-'Indicator Data'!AR6)/(M$195-M$194)*10)),1)))</f>
        <v>1.4</v>
      </c>
      <c r="N3" s="54">
        <f>ROUND(AVERAGE(K3,L3,M3),1)</f>
        <v>5</v>
      </c>
      <c r="O3" s="56">
        <f>ROUND(AVERAGE(E3,E3,H3,N3),1)</f>
        <v>7.7</v>
      </c>
      <c r="P3" s="67">
        <f>IF(AND('Indicator Data'!BF6="No data",'Indicator Data'!BG6="No data"),0,SUM('Indicator Data'!BF6:BH6)/1000)</f>
        <v>4431.7640000000001</v>
      </c>
      <c r="Q3" s="53">
        <f>ROUND(IF(P3=0,0,IF(LOG(P3*1000)&gt;$Q$195,10,IF(LOG(P3*1000)&lt;Q$194,0,10-(Q$195-LOG(P3*1000))/(Q$195-Q$194)*10))),1)</f>
        <v>10</v>
      </c>
      <c r="R3" s="57">
        <f>P3*1000/'Indicator Data'!CB6</f>
        <v>0.11384415277291164</v>
      </c>
      <c r="S3" s="53">
        <f>IF(R3="x","x",ROUND(IF(R3&gt;$S$195,10,IF(R3&lt;$S$194,0,((R3*100)/0.0052)^(1/4.0545)/6.5*10)),1))</f>
        <v>10</v>
      </c>
      <c r="T3" s="58">
        <f>ROUND(AVERAGE(Q3,S3),1)</f>
        <v>10</v>
      </c>
      <c r="U3" s="53">
        <f>IF('Indicator Data'!AV6="No data","x",ROUND(IF('Indicator Data'!AV6&gt;U$195,10,IF('Indicator Data'!AV6&lt;U$194,0,10-(U$195-'Indicator Data'!AV6)/(U$195-U$194)*10)),1))</f>
        <v>0.2</v>
      </c>
      <c r="V3" s="53">
        <f>IF('Indicator Data'!AW6="No data","x",IF('Indicator Data'!AW6=0,0,ROUND(IF('Indicator Data'!AW6&gt;V$195,10,IF('Indicator Data'!AW6&lt;V$194,0,10-(V$195-'Indicator Data'!AW6)/(V$195-V$194)*10)),1)))</f>
        <v>0.3</v>
      </c>
      <c r="W3" s="53">
        <f>IF(AND(U3="x",V3="x"),"x",AVERAGE(U3,V3))</f>
        <v>0.25</v>
      </c>
      <c r="X3" s="53">
        <f>IF('Indicator Data'!AU6="No data","x",ROUND(IF('Indicator Data'!AU6&gt;X$195,10,IF('Indicator Data'!AU6&lt;X$194,0,10-(X$195-'Indicator Data'!AU6)/(X$195-X$194)*10)),1))</f>
        <v>3.4</v>
      </c>
      <c r="Y3" s="160">
        <f>IF('Indicator Data'!AX6="No data","x",ROUND(IF('Indicator Data'!AX6&gt;Y$195,10,IF('Indicator Data'!AX6&lt;Y$194,0,10-(Y$195-'Indicator Data'!AX6)/(Y$195-Y$194)*10)),1))</f>
        <v>0.7</v>
      </c>
      <c r="Z3" s="57">
        <f>IF('Indicator Data'!AY6="No data","x",IF(('Indicator Data'!AY6/'Indicator Data'!CB6)&gt;1,1,IF('Indicator Data'!AY6&gt;'Indicator Data'!AY6,1,'Indicator Data'!AY6/'Indicator Data'!CB6)))</f>
        <v>0.41671575472481603</v>
      </c>
      <c r="AA3" s="160">
        <f>IF(Z3="x","x",ROUND(IF(Z3&gt;AA$195,10,IF(Z3&lt;AA$194,0,10-(AA$195-Z3)/(AA$195-AA$194)*10)),1))</f>
        <v>4.5999999999999996</v>
      </c>
      <c r="AB3" s="54">
        <f t="shared" ref="AB3:AB34" si="0">IF(AND(W3="x",X3="x",Y3="x",AA3="x"),"x",ROUND(AVERAGE(W3,X3,Y3,AA3),1))</f>
        <v>2.2000000000000002</v>
      </c>
      <c r="AC3" s="53">
        <f>IF('Indicator Data'!AS6="No data","x",ROUND(IF('Indicator Data'!AS6&gt;AC$195,10,IF('Indicator Data'!AS6&lt;AC$194,0,10-(AC$195-'Indicator Data'!AS6)/(AC$195-AC$194)*10)),1))</f>
        <v>4.5999999999999996</v>
      </c>
      <c r="AD3" s="53">
        <f>IF('Indicator Data'!AT6="No data","x",ROUND(IF('Indicator Data'!AT6&gt;AD$195,10,IF('Indicator Data'!AT6&lt;AD$194,0,10-(AD$195-'Indicator Data'!AT6)/(AD$195-AD$194)*10)),1))</f>
        <v>4.2</v>
      </c>
      <c r="AE3" s="54">
        <f>IF(AND(AC3="x",AD3="x"),"x",ROUND(AVERAGE(AD3,AC3),1))</f>
        <v>4.4000000000000004</v>
      </c>
      <c r="AF3" s="67">
        <f>('Indicator Data'!BE6+'Indicator Data'!BD6+'Indicator Data'!BC6*0.5+'Indicator Data'!BB6*0.25)/1000</f>
        <v>4458.9754999999996</v>
      </c>
      <c r="AG3" s="59">
        <f>AF3*1000/'Indicator Data'!CB6</f>
        <v>0.11454316791974259</v>
      </c>
      <c r="AH3" s="54">
        <f>IF(AG3="x","x",ROUND(IF(AG3&gt;AH$195,10,IF(AG3&lt;AH$194,0,10-(AH$195-AG3)/(AH$195-AH$194)*10)),1))</f>
        <v>10</v>
      </c>
      <c r="AI3" s="53">
        <f>IF('Indicator Data'!BI6="No data","x",ROUND(IF('Indicator Data'!BI6&lt;$AI$194,10,IF('Indicator Data'!BI6&gt;$AI$195,0,($AI$195-'Indicator Data'!BI6)/($AI$195-$AI$194)*10)),1))</f>
        <v>7.3</v>
      </c>
      <c r="AJ3" s="53">
        <f>IF('Indicator Data'!BJ6="No data","x",ROUND(IF('Indicator Data'!BJ6&gt;$AJ$195,10,IF('Indicator Data'!BJ6&lt;$AJ$194,0,10-($AJ$195-'Indicator Data'!BJ6)/($AJ$195-$AJ$194)*10)),1))</f>
        <v>8.3000000000000007</v>
      </c>
      <c r="AK3" s="54">
        <f t="shared" ref="AK3:AK34" si="1">ROUND(AVERAGE(AJ3,AI3),1)</f>
        <v>7.8</v>
      </c>
      <c r="AL3" s="60">
        <f>ROUND(IF(AND(AB3="x",AE3="x",AK3="x"),AH3,IF(AND(AB3="x",AE3="x"),(10-GEOMEAN(((10-AK3)/10*9+1),((10-AH3)/10*9+1)))/9*10,IF(AK3="x",(10-GEOMEAN(((10-AB3)/10*9+1),((10-AE3)/10*9+1),((10-AH3)/10*9+1)))/9*10,IF(AB3="x",(10-GEOMEAN(((10-AK3)/10*9+1),((10-AE3)/10*9+1),((10-AH3)/10*9+1)))/9*10,(10-GEOMEAN(((10-AB3)/10*9+1),((10-AE3)/10*9+1),((10-AH3)/10*9+1),((10-AK3)/10*9+1)))/9*10)))),1)</f>
        <v>7.3</v>
      </c>
      <c r="AM3" s="61">
        <f>ROUND((10-GEOMEAN(((10-T3)/10*9+1),((10-AL3)/10*9+1)))/9*10,1)</f>
        <v>9.1</v>
      </c>
    </row>
    <row r="4" spans="1:39" s="2" customFormat="1" x14ac:dyDescent="0.3">
      <c r="A4" s="98" t="str">
        <f>'Indicator Data'!A7</f>
        <v>Albania</v>
      </c>
      <c r="B4" s="39" t="str">
        <f>'Indicator Data'!B7</f>
        <v>ALB</v>
      </c>
      <c r="C4" s="53">
        <f>ROUND(IF('Indicator Data'!AL7="No data",IF((0.1022*LN('Indicator Data'!CA7)-0.1711)&gt;C$195,0,IF((0.1022*LN('Indicator Data'!CA7)-0.1711)&lt;C$194,10,(C$195-(0.1022*LN('Indicator Data'!CA7)-0.1711))/(C$195-C$194)*10)),IF('Indicator Data'!AL7&gt;C$195,0,IF('Indicator Data'!AL7&lt;C$194,10,(C$195-'Indicator Data'!AL7)/(C$195-C$194)*10))),1)</f>
        <v>2.1</v>
      </c>
      <c r="D4" s="53">
        <f>IF('Indicator Data'!AM7="No data","x",ROUND((IF(LOG('Indicator Data'!AM7*1000)&gt;D$195,10,IF(LOG('Indicator Data'!AM7*1000)&lt;D$194,0,10-(D$195-LOG('Indicator Data'!AM7*1000))/(D$195-D$194)*10))),1))</f>
        <v>1.6</v>
      </c>
      <c r="E4" s="54">
        <f t="shared" ref="E4:E67" si="2">ROUND(IF(D4="x",C4,(10-GEOMEAN(((10-C4)/10*9+1),((10-D4)/10*9+1)))/9*10),1)</f>
        <v>1.9</v>
      </c>
      <c r="F4" s="53">
        <f>IF('Indicator Data'!AZ7="No data","x",ROUND(IF('Indicator Data'!AZ7&gt;F$195,10,IF('Indicator Data'!AZ7&lt;F$194,0,10-(F$195-'Indicator Data'!AZ7)/(F$195-F$194)*10)),1))</f>
        <v>2.4</v>
      </c>
      <c r="G4" s="53">
        <f>IF('Indicator Data'!BA7="No data","x",ROUND(IF('Indicator Data'!BA7&gt;G$195,10,IF('Indicator Data'!BA7&lt;G$194,0,10-(G$195-'Indicator Data'!BA7)/(G$195-G$194)*10)),1))</f>
        <v>2.1</v>
      </c>
      <c r="H4" s="54">
        <f t="shared" ref="H4:H67" si="3">IF(AND(F4="x",G4="x"),"x",ROUND(AVERAGE(F4,G4),1))</f>
        <v>2.2999999999999998</v>
      </c>
      <c r="I4" s="55">
        <f>SUM(IF('Indicator Data'!AN7=0,0,'Indicator Data'!AN7),SUM('Indicator Data'!AO7:AP7))</f>
        <v>304.82240000000002</v>
      </c>
      <c r="J4" s="55">
        <f>I4/'Indicator Data'!CB7*1000000</f>
        <v>105.92202376815624</v>
      </c>
      <c r="K4" s="53">
        <f t="shared" ref="K4:K67" si="4">IF(J4="x","x",ROUND(IF(J4&gt;K$195,10,IF(J4&lt;K$194,0,10-(K$195-J4)/(K$195-K$194)*10)),1))</f>
        <v>2.1</v>
      </c>
      <c r="L4" s="53">
        <f>IF('Indicator Data'!AQ7="No data","x",ROUND(IF('Indicator Data'!AQ7&gt;L$195,10,IF('Indicator Data'!AQ7&lt;L$194,0,10-(L$195-'Indicator Data'!AQ7)/(L$195-L$194)*10)),1))</f>
        <v>0.1</v>
      </c>
      <c r="M4" s="53">
        <f>IF('Indicator Data'!AR7="No data","x",IF('Indicator Data'!AR7=0,0,ROUND(IF('Indicator Data'!AR7&gt;M$195,10,IF('Indicator Data'!AR7&lt;M$194,0,10-(M$195-'Indicator Data'!AR7)/(M$195-M$194)*10)),1)))</f>
        <v>3.2</v>
      </c>
      <c r="N4" s="54">
        <f t="shared" ref="N4:N67" si="5">ROUND(AVERAGE(K4,L4,M4),1)</f>
        <v>1.8</v>
      </c>
      <c r="O4" s="56">
        <f t="shared" ref="O4:O67" si="6">ROUND(AVERAGE(E4,E4,H4,N4),1)</f>
        <v>2</v>
      </c>
      <c r="P4" s="67">
        <f>IF(AND('Indicator Data'!BF7="No data",'Indicator Data'!BG7="No data"),0,SUM('Indicator Data'!BF7:BH7)/1000)</f>
        <v>0.121</v>
      </c>
      <c r="Q4" s="53">
        <f t="shared" ref="Q4:Q67" si="7">ROUND(IF(P4=0,0,IF(LOG(P4*1000)&gt;$Q$195,10,IF(LOG(P4*1000)&lt;Q$194,0,10-(Q$195-LOG(P4*1000))/(Q$195-Q$194)*10))),1)</f>
        <v>0</v>
      </c>
      <c r="R4" s="57">
        <f>P4*1000/'Indicator Data'!CB7</f>
        <v>4.2046007366738482E-5</v>
      </c>
      <c r="S4" s="53">
        <f t="shared" ref="S4:S67" si="8">IF(R4="x","x",ROUND(IF(R4&gt;$S$195,10,IF(R4&lt;$S$194,0,((R4*100)/0.0052)^(1/4.0545)/6.5*10)),1))</f>
        <v>0</v>
      </c>
      <c r="T4" s="58">
        <f t="shared" ref="T4:T67" si="9">ROUND(AVERAGE(Q4,S4),1)</f>
        <v>0</v>
      </c>
      <c r="U4" s="53">
        <f>IF('Indicator Data'!AV7="No data","x",ROUND(IF('Indicator Data'!AV7&gt;U$195,10,IF('Indicator Data'!AV7&lt;U$194,0,10-(U$195-'Indicator Data'!AV7)/(U$195-U$194)*10)),1))</f>
        <v>0.2</v>
      </c>
      <c r="V4" s="53">
        <f>IF('Indicator Data'!AW7="No data","x",IF('Indicator Data'!AW7=0,0,ROUND(IF('Indicator Data'!AW7&gt;V$195,10,IF('Indicator Data'!AW7&lt;V$194,0,10-(V$195-'Indicator Data'!AW7)/(V$195-V$194)*10)),1)))</f>
        <v>0.2</v>
      </c>
      <c r="W4" s="53">
        <f t="shared" ref="W4:W67" si="10">IF(AND(U4="x",V4="x"),"x",AVERAGE(U4,V4))</f>
        <v>0.2</v>
      </c>
      <c r="X4" s="53">
        <f>IF('Indicator Data'!AU7="No data","x",ROUND(IF('Indicator Data'!AU7&gt;X$195,10,IF('Indicator Data'!AU7&lt;X$194,0,10-(X$195-'Indicator Data'!AU7)/(X$195-X$194)*10)),1))</f>
        <v>0.3</v>
      </c>
      <c r="Y4" s="160" t="str">
        <f>IF('Indicator Data'!AX7="No data","x",ROUND(IF('Indicator Data'!AX7&gt;Y$195,10,IF('Indicator Data'!AX7&lt;Y$194,0,10-(Y$195-'Indicator Data'!AX7)/(Y$195-Y$194)*10)),1))</f>
        <v>x</v>
      </c>
      <c r="Z4" s="57">
        <f>IF('Indicator Data'!AY7="No data","x",IF(('Indicator Data'!AY7/'Indicator Data'!CB7)&gt;1,1,IF('Indicator Data'!AY7&gt;'Indicator Data'!AY7,1,'Indicator Data'!AY7/'Indicator Data'!CB7)))</f>
        <v>0</v>
      </c>
      <c r="AA4" s="160">
        <f t="shared" ref="AA4:AA67" si="11">IF(Z4="x","x",ROUND(IF(Z4&gt;AA$195,10,IF(Z4&lt;AA$194,0,10-(AA$195-Z4)/(AA$195-AA$194)*10)),1))</f>
        <v>0</v>
      </c>
      <c r="AB4" s="54">
        <f t="shared" si="0"/>
        <v>0.2</v>
      </c>
      <c r="AC4" s="53">
        <f>IF('Indicator Data'!AS7="No data","x",ROUND(IF('Indicator Data'!AS7&gt;AC$195,10,IF('Indicator Data'!AS7&lt;AC$194,0,10-(AC$195-'Indicator Data'!AS7)/(AC$195-AC$194)*10)),1))</f>
        <v>0.7</v>
      </c>
      <c r="AD4" s="53">
        <f>IF('Indicator Data'!AT7="No data","x",ROUND(IF('Indicator Data'!AT7&gt;AD$195,10,IF('Indicator Data'!AT7&lt;AD$194,0,10-(AD$195-'Indicator Data'!AT7)/(AD$195-AD$194)*10)),1))</f>
        <v>0.3</v>
      </c>
      <c r="AE4" s="54">
        <f>IF(AND(AC4="x",AD4="x"),"x",ROUND(AVERAGE(AD4,AC4),1))</f>
        <v>0.5</v>
      </c>
      <c r="AF4" s="67">
        <f>('Indicator Data'!BE7+'Indicator Data'!BD7+'Indicator Data'!BC7*0.5+'Indicator Data'!BB7*0.25)/1000</f>
        <v>104.1125</v>
      </c>
      <c r="AG4" s="59">
        <f>AF4*1000/'Indicator Data'!CB7</f>
        <v>3.6177809437764961E-2</v>
      </c>
      <c r="AH4" s="54">
        <f t="shared" ref="AH4:AH67" si="12">IF(AG4="x","x",ROUND(IF(AG4&gt;AH$195,10,IF(AG4&lt;AH$194,0,10-(AH$195-AG4)/(AH$195-AH$194)*10)),1))</f>
        <v>3.6</v>
      </c>
      <c r="AI4" s="53">
        <f>IF('Indicator Data'!BI7="No data","x",ROUND(IF('Indicator Data'!BI7&lt;$AI$194,10,IF('Indicator Data'!BI7&gt;$AI$195,0,($AI$195-'Indicator Data'!BI7)/($AI$195-$AI$194)*10)),1))</f>
        <v>1.6</v>
      </c>
      <c r="AJ4" s="53">
        <f>IF('Indicator Data'!BJ7="No data","x",ROUND(IF('Indicator Data'!BJ7&gt;$AJ$195,10,IF('Indicator Data'!BJ7&lt;$AJ$194,0,10-($AJ$195-'Indicator Data'!BJ7)/($AJ$195-$AJ$194)*10)),1))</f>
        <v>0</v>
      </c>
      <c r="AK4" s="54">
        <f t="shared" si="1"/>
        <v>0.8</v>
      </c>
      <c r="AL4" s="60">
        <f>ROUND(IF(AND(AB4="x",AE4="x",AK4="x"),AH4,IF(AND(AB4="x",AE4="x"),(10-GEOMEAN(((10-AK4)/10*9+1),((10-AH4)/10*9+1)))/9*10,IF(AK4="x",(10-GEOMEAN(((10-AB4)/10*9+1),((10-AE4)/10*9+1),((10-AH4)/10*9+1)))/9*10,IF(AB4="x",(10-GEOMEAN(((10-AK4)/10*9+1),((10-AE4)/10*9+1),((10-AH4)/10*9+1)))/9*10,(10-GEOMEAN(((10-AB4)/10*9+1),((10-AE4)/10*9+1),((10-AH4)/10*9+1),((10-AK4)/10*9+1)))/9*10)))),1)</f>
        <v>1.4</v>
      </c>
      <c r="AM4" s="61">
        <f>ROUND((10-GEOMEAN(((10-T4)/10*9+1),((10-AL4)/10*9+1)))/9*10,1)</f>
        <v>0.7</v>
      </c>
    </row>
    <row r="5" spans="1:39" s="2" customFormat="1" x14ac:dyDescent="0.3">
      <c r="A5" s="98" t="str">
        <f>'Indicator Data'!A8</f>
        <v>Algeria</v>
      </c>
      <c r="B5" s="39" t="str">
        <f>'Indicator Data'!B8</f>
        <v>DZA</v>
      </c>
      <c r="C5" s="53">
        <f>ROUND(IF('Indicator Data'!AL8="No data",IF((0.1022*LN('Indicator Data'!CA8)-0.1711)&gt;C$195,0,IF((0.1022*LN('Indicator Data'!CA8)-0.1711)&lt;C$194,10,(C$195-(0.1022*LN('Indicator Data'!CA8)-0.1711))/(C$195-C$194)*10)),IF('Indicator Data'!AL8&gt;C$195,0,IF('Indicator Data'!AL8&lt;C$194,10,(C$195-'Indicator Data'!AL8)/(C$195-C$194)*10))),1)</f>
        <v>3</v>
      </c>
      <c r="D5" s="53">
        <f>IF('Indicator Data'!AM8="No data","x",ROUND((IF(LOG('Indicator Data'!AM8*1000)&gt;D$195,10,IF(LOG('Indicator Data'!AM8*1000)&lt;D$194,0,10-(D$195-LOG('Indicator Data'!AM8*1000))/(D$195-D$194)*10))),1))</f>
        <v>3.4</v>
      </c>
      <c r="E5" s="54">
        <f t="shared" si="2"/>
        <v>3.2</v>
      </c>
      <c r="F5" s="53">
        <f>IF('Indicator Data'!AZ8="No data","x",ROUND(IF('Indicator Data'!AZ8&gt;F$195,10,IF('Indicator Data'!AZ8&lt;F$194,0,10-(F$195-'Indicator Data'!AZ8)/(F$195-F$194)*10)),1))</f>
        <v>5.7</v>
      </c>
      <c r="G5" s="53">
        <f>IF('Indicator Data'!BA8="No data","x",ROUND(IF('Indicator Data'!BA8&gt;G$195,10,IF('Indicator Data'!BA8&lt;G$194,0,10-(G$195-'Indicator Data'!BA8)/(G$195-G$194)*10)),1))</f>
        <v>0.7</v>
      </c>
      <c r="H5" s="54">
        <f t="shared" si="3"/>
        <v>3.2</v>
      </c>
      <c r="I5" s="55">
        <f>SUM(IF('Indicator Data'!AN8=0,0,'Indicator Data'!AN8),SUM('Indicator Data'!AO8:AP8))</f>
        <v>265.936285</v>
      </c>
      <c r="J5" s="55">
        <f>I5/'Indicator Data'!CB8*1000000</f>
        <v>6.0645372790790866</v>
      </c>
      <c r="K5" s="53">
        <f t="shared" si="4"/>
        <v>0.1</v>
      </c>
      <c r="L5" s="53">
        <f>IF('Indicator Data'!AQ8="No data","x",ROUND(IF('Indicator Data'!AQ8&gt;L$195,10,IF('Indicator Data'!AQ8&lt;L$194,0,10-(L$195-'Indicator Data'!AQ8)/(L$195-L$194)*10)),1))</f>
        <v>0.1</v>
      </c>
      <c r="M5" s="53">
        <f>IF('Indicator Data'!AR8="No data","x",IF('Indicator Data'!AR8=0,0,ROUND(IF('Indicator Data'!AR8&gt;M$195,10,IF('Indicator Data'!AR8&lt;M$194,0,10-(M$195-'Indicator Data'!AR8)/(M$195-M$194)*10)),1)))</f>
        <v>0.3</v>
      </c>
      <c r="N5" s="54">
        <f t="shared" si="5"/>
        <v>0.2</v>
      </c>
      <c r="O5" s="56">
        <f t="shared" si="6"/>
        <v>2.5</v>
      </c>
      <c r="P5" s="67">
        <f>IF(AND('Indicator Data'!BF8="No data",'Indicator Data'!BG8="No data"),0,SUM('Indicator Data'!BF8:BH8)/1000)</f>
        <v>99.218999999999994</v>
      </c>
      <c r="Q5" s="53">
        <f t="shared" si="7"/>
        <v>6.7</v>
      </c>
      <c r="R5" s="57">
        <f>P5*1000/'Indicator Data'!CB8</f>
        <v>2.2626371737611804E-3</v>
      </c>
      <c r="S5" s="53">
        <f t="shared" si="8"/>
        <v>3.9</v>
      </c>
      <c r="T5" s="58">
        <f t="shared" si="9"/>
        <v>5.3</v>
      </c>
      <c r="U5" s="53">
        <f>IF('Indicator Data'!AV8="No data","x",ROUND(IF('Indicator Data'!AV8&gt;U$195,10,IF('Indicator Data'!AV8&lt;U$194,0,10-(U$195-'Indicator Data'!AV8)/(U$195-U$194)*10)),1))</f>
        <v>0.2</v>
      </c>
      <c r="V5" s="53">
        <f>IF('Indicator Data'!AW8="No data","x",IF('Indicator Data'!AW8=0,0,ROUND(IF('Indicator Data'!AW8&gt;V$195,10,IF('Indicator Data'!AW8&lt;V$194,0,10-(V$195-'Indicator Data'!AW8)/(V$195-V$194)*10)),1)))</f>
        <v>0.3</v>
      </c>
      <c r="W5" s="53">
        <f t="shared" si="10"/>
        <v>0.25</v>
      </c>
      <c r="X5" s="53">
        <f>IF('Indicator Data'!AU8="No data","x",ROUND(IF('Indicator Data'!AU8&gt;X$195,10,IF('Indicator Data'!AU8&lt;X$194,0,10-(X$195-'Indicator Data'!AU8)/(X$195-X$194)*10)),1))</f>
        <v>1.1000000000000001</v>
      </c>
      <c r="Y5" s="160">
        <f>IF('Indicator Data'!AX8="No data","x",ROUND(IF('Indicator Data'!AX8&gt;Y$195,10,IF('Indicator Data'!AX8&lt;Y$194,0,10-(Y$195-'Indicator Data'!AX8)/(Y$195-Y$194)*10)),1))</f>
        <v>0</v>
      </c>
      <c r="Z5" s="57">
        <f>IF('Indicator Data'!AY8="No data","x",IF(('Indicator Data'!AY8/'Indicator Data'!CB8)&gt;1,1,IF('Indicator Data'!AY8&gt;'Indicator Data'!AY8,1,'Indicator Data'!AY8/'Indicator Data'!CB8)))</f>
        <v>2.357754637671902E-4</v>
      </c>
      <c r="AA5" s="160">
        <f t="shared" si="11"/>
        <v>0</v>
      </c>
      <c r="AB5" s="54">
        <f t="shared" si="0"/>
        <v>0.3</v>
      </c>
      <c r="AC5" s="53">
        <f>IF('Indicator Data'!AS8="No data","x",ROUND(IF('Indicator Data'!AS8&gt;AC$195,10,IF('Indicator Data'!AS8&lt;AC$194,0,10-(AC$195-'Indicator Data'!AS8)/(AC$195-AC$194)*10)),1))</f>
        <v>1.8</v>
      </c>
      <c r="AD5" s="53">
        <f>IF('Indicator Data'!AT8="No data","x",ROUND(IF('Indicator Data'!AT8&gt;AD$195,10,IF('Indicator Data'!AT8&lt;AD$194,0,10-(AD$195-'Indicator Data'!AT8)/(AD$195-AD$194)*10)),1))</f>
        <v>0.7</v>
      </c>
      <c r="AE5" s="54">
        <f>IF(AND(AC5="x",AD5="x"),"x",ROUND(AVERAGE(AD5,AC5),1))</f>
        <v>1.3</v>
      </c>
      <c r="AF5" s="67">
        <f>('Indicator Data'!BE8+'Indicator Data'!BD8+'Indicator Data'!BC8*0.5+'Indicator Data'!BB8*0.25)/1000</f>
        <v>77.5625</v>
      </c>
      <c r="AG5" s="59">
        <f>AF5*1000/'Indicator Data'!CB8</f>
        <v>1.7687720677476246E-3</v>
      </c>
      <c r="AH5" s="54">
        <f t="shared" si="12"/>
        <v>0.2</v>
      </c>
      <c r="AI5" s="53">
        <f>IF('Indicator Data'!BI8="No data","x",ROUND(IF('Indicator Data'!BI8&lt;$AI$194,10,IF('Indicator Data'!BI8&gt;$AI$195,0,($AI$195-'Indicator Data'!BI8)/($AI$195-$AI$194)*10)),1))</f>
        <v>0.7</v>
      </c>
      <c r="AJ5" s="53">
        <f>IF('Indicator Data'!BJ8="No data","x",ROUND(IF('Indicator Data'!BJ8&gt;$AJ$195,10,IF('Indicator Data'!BJ8&lt;$AJ$194,0,10-($AJ$195-'Indicator Data'!BJ8)/($AJ$195-$AJ$194)*10)),1))</f>
        <v>0</v>
      </c>
      <c r="AK5" s="54">
        <f t="shared" si="1"/>
        <v>0.4</v>
      </c>
      <c r="AL5" s="60">
        <f>ROUND(IF(AND(AB5="x",AE5="x",AK5="x"),AH5,IF(AND(AB5="x",AE5="x"),(10-GEOMEAN(((10-AK5)/10*9+1),((10-AH5)/10*9+1)))/9*10,IF(AK5="x",(10-GEOMEAN(((10-AB5)/10*9+1),((10-AE5)/10*9+1),((10-AH5)/10*9+1)))/9*10,IF(AB5="x",(10-GEOMEAN(((10-AK5)/10*9+1),((10-AE5)/10*9+1),((10-AH5)/10*9+1)))/9*10,(10-GEOMEAN(((10-AB5)/10*9+1),((10-AE5)/10*9+1),((10-AH5)/10*9+1),((10-AK5)/10*9+1)))/9*10)))),1)</f>
        <v>0.6</v>
      </c>
      <c r="AM5" s="61">
        <f>ROUND((10-GEOMEAN(((10-T5)/10*9+1),((10-AL5)/10*9+1)))/9*10,1)</f>
        <v>3.3</v>
      </c>
    </row>
    <row r="6" spans="1:39" s="2" customFormat="1" x14ac:dyDescent="0.3">
      <c r="A6" s="98" t="str">
        <f>'Indicator Data'!A9</f>
        <v>Angola</v>
      </c>
      <c r="B6" s="39" t="str">
        <f>'Indicator Data'!B9</f>
        <v>AGO</v>
      </c>
      <c r="C6" s="53">
        <f>ROUND(IF('Indicator Data'!AL9="No data",IF((0.1022*LN('Indicator Data'!CA9)-0.1711)&gt;C$195,0,IF((0.1022*LN('Indicator Data'!CA9)-0.1711)&lt;C$194,10,(C$195-(0.1022*LN('Indicator Data'!CA9)-0.1711))/(C$195-C$194)*10)),IF('Indicator Data'!AL9&gt;C$195,0,IF('Indicator Data'!AL9&lt;C$194,10,(C$195-'Indicator Data'!AL9)/(C$195-C$194)*10))),1)</f>
        <v>6.4</v>
      </c>
      <c r="D6" s="53">
        <f>IF('Indicator Data'!AM9="No data","x",ROUND((IF(LOG('Indicator Data'!AM9*1000)&gt;D$195,10,IF(LOG('Indicator Data'!AM9*1000)&lt;D$194,0,10-(D$195-LOG('Indicator Data'!AM9*1000))/(D$195-D$194)*10))),1))</f>
        <v>9.1</v>
      </c>
      <c r="E6" s="54">
        <f t="shared" si="2"/>
        <v>8</v>
      </c>
      <c r="F6" s="53">
        <f>IF('Indicator Data'!AZ9="No data","x",ROUND(IF('Indicator Data'!AZ9&gt;F$195,10,IF('Indicator Data'!AZ9&lt;F$194,0,10-(F$195-'Indicator Data'!AZ9)/(F$195-F$194)*10)),1))</f>
        <v>7.1</v>
      </c>
      <c r="G6" s="53">
        <f>IF('Indicator Data'!BA9="No data","x",ROUND(IF('Indicator Data'!BA9&gt;G$195,10,IF('Indicator Data'!BA9&lt;G$194,0,10-(G$195-'Indicator Data'!BA9)/(G$195-G$194)*10)),1))</f>
        <v>6.6</v>
      </c>
      <c r="H6" s="54">
        <f t="shared" si="3"/>
        <v>6.9</v>
      </c>
      <c r="I6" s="55">
        <f>SUM(IF('Indicator Data'!AN9=0,0,'Indicator Data'!AN9),SUM('Indicator Data'!AO9:AP9))</f>
        <v>152.21857</v>
      </c>
      <c r="J6" s="55">
        <f>I6/'Indicator Data'!CB9*1000000</f>
        <v>4.6314528318213677</v>
      </c>
      <c r="K6" s="53">
        <f t="shared" si="4"/>
        <v>0.1</v>
      </c>
      <c r="L6" s="53">
        <f>IF('Indicator Data'!AQ9="No data","x",ROUND(IF('Indicator Data'!AQ9&gt;L$195,10,IF('Indicator Data'!AQ9&lt;L$194,0,10-(L$195-'Indicator Data'!AQ9)/(L$195-L$194)*10)),1))</f>
        <v>0</v>
      </c>
      <c r="M6" s="53">
        <f>IF('Indicator Data'!AR9="No data","x",IF('Indicator Data'!AR9=0,0,ROUND(IF('Indicator Data'!AR9&gt;M$195,10,IF('Indicator Data'!AR9&lt;M$194,0,10-(M$195-'Indicator Data'!AR9)/(M$195-M$194)*10)),1)))</f>
        <v>0</v>
      </c>
      <c r="N6" s="54">
        <f t="shared" si="5"/>
        <v>0</v>
      </c>
      <c r="O6" s="56">
        <f t="shared" si="6"/>
        <v>5.7</v>
      </c>
      <c r="P6" s="67">
        <f>IF(AND('Indicator Data'!BF9="No data",'Indicator Data'!BG9="No data"),0,SUM('Indicator Data'!BF9:BH9)/1000)</f>
        <v>56.07</v>
      </c>
      <c r="Q6" s="53">
        <f t="shared" si="7"/>
        <v>5.8</v>
      </c>
      <c r="R6" s="57">
        <f>P6*1000/'Indicator Data'!CB9</f>
        <v>1.7060044663422085E-3</v>
      </c>
      <c r="S6" s="53">
        <f t="shared" si="8"/>
        <v>3.6</v>
      </c>
      <c r="T6" s="58">
        <f t="shared" si="9"/>
        <v>4.7</v>
      </c>
      <c r="U6" s="53">
        <f>IF('Indicator Data'!AV9="No data","x",ROUND(IF('Indicator Data'!AV9&gt;U$195,10,IF('Indicator Data'!AV9&lt;U$194,0,10-(U$195-'Indicator Data'!AV9)/(U$195-U$194)*10)),1))</f>
        <v>3.8</v>
      </c>
      <c r="V6" s="53">
        <f>IF('Indicator Data'!AW9="No data","x",IF('Indicator Data'!AW9=0,0,ROUND(IF('Indicator Data'!AW9&gt;V$195,10,IF('Indicator Data'!AW9&lt;V$194,0,10-(V$195-'Indicator Data'!AW9)/(V$195-V$194)*10)),1)))</f>
        <v>4.8</v>
      </c>
      <c r="W6" s="53">
        <f t="shared" si="10"/>
        <v>4.3</v>
      </c>
      <c r="X6" s="53">
        <f>IF('Indicator Data'!AU9="No data","x",ROUND(IF('Indicator Data'!AU9&gt;X$195,10,IF('Indicator Data'!AU9&lt;X$194,0,10-(X$195-'Indicator Data'!AU9)/(X$195-X$194)*10)),1))</f>
        <v>6.4</v>
      </c>
      <c r="Y6" s="160">
        <f>IF('Indicator Data'!AX9="No data","x",ROUND(IF('Indicator Data'!AX9&gt;Y$195,10,IF('Indicator Data'!AX9&lt;Y$194,0,10-(Y$195-'Indicator Data'!AX9)/(Y$195-Y$194)*10)),1))</f>
        <v>5.7</v>
      </c>
      <c r="Z6" s="57">
        <f>IF('Indicator Data'!AY9="No data","x",IF(('Indicator Data'!AY9/'Indicator Data'!CB9)&gt;1,1,IF('Indicator Data'!AY9&gt;'Indicator Data'!AY9,1,'Indicator Data'!AY9/'Indicator Data'!CB9)))</f>
        <v>0.46740956411601098</v>
      </c>
      <c r="AA6" s="160">
        <f t="shared" si="11"/>
        <v>5.2</v>
      </c>
      <c r="AB6" s="54">
        <f t="shared" si="0"/>
        <v>5.4</v>
      </c>
      <c r="AC6" s="53">
        <f>IF('Indicator Data'!AS9="No data","x",ROUND(IF('Indicator Data'!AS9&gt;AC$195,10,IF('Indicator Data'!AS9&lt;AC$194,0,10-(AC$195-'Indicator Data'!AS9)/(AC$195-AC$194)*10)),1))</f>
        <v>5.7</v>
      </c>
      <c r="AD6" s="53">
        <f>IF('Indicator Data'!AT9="No data","x",ROUND(IF('Indicator Data'!AT9&gt;AD$195,10,IF('Indicator Data'!AT9&lt;AD$194,0,10-(AD$195-'Indicator Data'!AT9)/(AD$195-AD$194)*10)),1))</f>
        <v>4.2</v>
      </c>
      <c r="AE6" s="54">
        <f>IF(AND(AC6="x",AD6="x"),"x",ROUND(AVERAGE(AD6,AC6),1))</f>
        <v>5</v>
      </c>
      <c r="AF6" s="67">
        <f>('Indicator Data'!BE9+'Indicator Data'!BD9+'Indicator Data'!BC9*0.5+'Indicator Data'!BB9*0.25)/1000</f>
        <v>24.04975</v>
      </c>
      <c r="AG6" s="59">
        <f>AF6*1000/'Indicator Data'!CB9</f>
        <v>7.3174569135747323E-4</v>
      </c>
      <c r="AH6" s="54">
        <f t="shared" si="12"/>
        <v>0.1</v>
      </c>
      <c r="AI6" s="53">
        <f>IF('Indicator Data'!BI9="No data","x",ROUND(IF('Indicator Data'!BI9&lt;$AI$194,10,IF('Indicator Data'!BI9&gt;$AI$195,0,($AI$195-'Indicator Data'!BI9)/($AI$195-$AI$194)*10)),1))</f>
        <v>5.3</v>
      </c>
      <c r="AJ6" s="53">
        <f>IF('Indicator Data'!BJ9="No data","x",ROUND(IF('Indicator Data'!BJ9&gt;$AJ$195,10,IF('Indicator Data'!BJ9&lt;$AJ$194,0,10-($AJ$195-'Indicator Data'!BJ9)/($AJ$195-$AJ$194)*10)),1))</f>
        <v>4.5</v>
      </c>
      <c r="AK6" s="54">
        <f t="shared" si="1"/>
        <v>4.9000000000000004</v>
      </c>
      <c r="AL6" s="60">
        <f>ROUND(IF(AND(AB6="x",AE6="x",AK6="x"),AH6,IF(AND(AB6="x",AE6="x"),(10-GEOMEAN(((10-AK6)/10*9+1),((10-AH6)/10*9+1)))/9*10,IF(AK6="x",(10-GEOMEAN(((10-AB6)/10*9+1),((10-AE6)/10*9+1),((10-AH6)/10*9+1)))/9*10,IF(AB6="x",(10-GEOMEAN(((10-AK6)/10*9+1),((10-AE6)/10*9+1),((10-AH6)/10*9+1)))/9*10,(10-GEOMEAN(((10-AB6)/10*9+1),((10-AE6)/10*9+1),((10-AH6)/10*9+1),((10-AK6)/10*9+1)))/9*10)))),1)</f>
        <v>4.0999999999999996</v>
      </c>
      <c r="AM6" s="61">
        <f>ROUND((10-GEOMEAN(((10-T6)/10*9+1),((10-AL6)/10*9+1)))/9*10,1)</f>
        <v>4.4000000000000004</v>
      </c>
    </row>
    <row r="7" spans="1:39" s="2" customFormat="1" x14ac:dyDescent="0.3">
      <c r="A7" s="98" t="str">
        <f>'Indicator Data'!A10</f>
        <v>Antigua and Barbuda</v>
      </c>
      <c r="B7" s="39" t="str">
        <f>'Indicator Data'!B10</f>
        <v>ATG</v>
      </c>
      <c r="C7" s="53">
        <f>ROUND(IF('Indicator Data'!AL10="No data",IF((0.1022*LN('Indicator Data'!CA10)-0.1711)&gt;C$195,0,IF((0.1022*LN('Indicator Data'!CA10)-0.1711)&lt;C$194,10,(C$195-(0.1022*LN('Indicator Data'!CA10)-0.1711))/(C$195-C$194)*10)),IF('Indicator Data'!AL10&gt;C$195,0,IF('Indicator Data'!AL10&lt;C$194,10,(C$195-'Indicator Data'!AL10)/(C$195-C$194)*10))),1)</f>
        <v>2.4</v>
      </c>
      <c r="D7" s="53" t="str">
        <f>IF('Indicator Data'!AM10="No data","x",ROUND((IF(LOG('Indicator Data'!AM10*1000)&gt;D$195,10,IF(LOG('Indicator Data'!AM10*1000)&lt;D$194,0,10-(D$195-LOG('Indicator Data'!AM10*1000))/(D$195-D$194)*10))),1))</f>
        <v>x</v>
      </c>
      <c r="E7" s="54">
        <f t="shared" si="2"/>
        <v>2.4</v>
      </c>
      <c r="F7" s="53" t="str">
        <f>IF('Indicator Data'!AZ10="No data","x",ROUND(IF('Indicator Data'!AZ10&gt;F$195,10,IF('Indicator Data'!AZ10&lt;F$194,0,10-(F$195-'Indicator Data'!AZ10)/(F$195-F$194)*10)),1))</f>
        <v>x</v>
      </c>
      <c r="G7" s="53" t="str">
        <f>IF('Indicator Data'!BA10="No data","x",ROUND(IF('Indicator Data'!BA10&gt;G$195,10,IF('Indicator Data'!BA10&lt;G$194,0,10-(G$195-'Indicator Data'!BA10)/(G$195-G$194)*10)),1))</f>
        <v>x</v>
      </c>
      <c r="H7" s="54" t="str">
        <f t="shared" si="3"/>
        <v>x</v>
      </c>
      <c r="I7" s="55">
        <f>SUM(IF('Indicator Data'!AN10=0,0,'Indicator Data'!AN10),SUM('Indicator Data'!AO10:AP10))</f>
        <v>6.0383990000000001</v>
      </c>
      <c r="J7" s="55">
        <f>I7/'Indicator Data'!CB10*1000000</f>
        <v>61.661618740298991</v>
      </c>
      <c r="K7" s="53">
        <f t="shared" si="4"/>
        <v>1.2</v>
      </c>
      <c r="L7" s="53">
        <f>IF('Indicator Data'!AQ10="No data","x",ROUND(IF('Indicator Data'!AQ10&gt;L$195,10,IF('Indicator Data'!AQ10&lt;L$194,0,10-(L$195-'Indicator Data'!AQ10)/(L$195-L$194)*10)),1))</f>
        <v>1.2</v>
      </c>
      <c r="M7" s="53">
        <f>IF('Indicator Data'!AR10="No data","x",IF('Indicator Data'!AR10=0,0,ROUND(IF('Indicator Data'!AR10&gt;M$195,10,IF('Indicator Data'!AR10&lt;M$194,0,10-(M$195-'Indicator Data'!AR10)/(M$195-M$194)*10)),1)))</f>
        <v>0.5</v>
      </c>
      <c r="N7" s="54">
        <f t="shared" si="5"/>
        <v>1</v>
      </c>
      <c r="O7" s="56">
        <f t="shared" si="6"/>
        <v>1.9</v>
      </c>
      <c r="P7" s="67">
        <f>IF(AND('Indicator Data'!BF10="No data",'Indicator Data'!BG10="No data"),0,SUM('Indicator Data'!BF10:BH10)/1000)</f>
        <v>0</v>
      </c>
      <c r="Q7" s="53">
        <f t="shared" si="7"/>
        <v>0</v>
      </c>
      <c r="R7" s="57">
        <f>P7*1000/'Indicator Data'!CB10</f>
        <v>0</v>
      </c>
      <c r="S7" s="53">
        <f t="shared" si="8"/>
        <v>0</v>
      </c>
      <c r="T7" s="58">
        <f t="shared" si="9"/>
        <v>0</v>
      </c>
      <c r="U7" s="53" t="str">
        <f>IF('Indicator Data'!AV10="No data","x",ROUND(IF('Indicator Data'!AV10&gt;U$195,10,IF('Indicator Data'!AV10&lt;U$194,0,10-(U$195-'Indicator Data'!AV10)/(U$195-U$194)*10)),1))</f>
        <v>x</v>
      </c>
      <c r="V7" s="53" t="str">
        <f>IF('Indicator Data'!AW10="No data","x",IF('Indicator Data'!AW10=0,0,ROUND(IF('Indicator Data'!AW10&gt;V$195,10,IF('Indicator Data'!AW10&lt;V$194,0,10-(V$195-'Indicator Data'!AW10)/(V$195-V$194)*10)),1)))</f>
        <v>x</v>
      </c>
      <c r="W7" s="53" t="str">
        <f t="shared" si="10"/>
        <v>x</v>
      </c>
      <c r="X7" s="53">
        <f>IF('Indicator Data'!AU10="No data","x",ROUND(IF('Indicator Data'!AU10&gt;X$195,10,IF('Indicator Data'!AU10&lt;X$194,0,10-(X$195-'Indicator Data'!AU10)/(X$195-X$194)*10)),1))</f>
        <v>0</v>
      </c>
      <c r="Y7" s="160" t="str">
        <f>IF('Indicator Data'!AX10="No data","x",ROUND(IF('Indicator Data'!AX10&gt;Y$195,10,IF('Indicator Data'!AX10&lt;Y$194,0,10-(Y$195-'Indicator Data'!AX10)/(Y$195-Y$194)*10)),1))</f>
        <v>x</v>
      </c>
      <c r="Z7" s="57">
        <f>IF('Indicator Data'!AY10="No data","x",IF(('Indicator Data'!AY10/'Indicator Data'!CB10)&gt;1,1,IF('Indicator Data'!AY10&gt;'Indicator Data'!AY10,1,'Indicator Data'!AY10/'Indicator Data'!CB10)))</f>
        <v>1.2488767257576996E-2</v>
      </c>
      <c r="AA7" s="160">
        <f t="shared" si="11"/>
        <v>0.1</v>
      </c>
      <c r="AB7" s="54">
        <f t="shared" si="0"/>
        <v>0.1</v>
      </c>
      <c r="AC7" s="53">
        <f>IF('Indicator Data'!AS10="No data","x",ROUND(IF('Indicator Data'!AS10&gt;AC$195,10,IF('Indicator Data'!AS10&lt;AC$194,0,10-(AC$195-'Indicator Data'!AS10)/(AC$195-AC$194)*10)),1))</f>
        <v>0.5</v>
      </c>
      <c r="AD7" s="53" t="str">
        <f>IF('Indicator Data'!AT10="No data","x",ROUND(IF('Indicator Data'!AT10&gt;AD$195,10,IF('Indicator Data'!AT10&lt;AD$194,0,10-(AD$195-'Indicator Data'!AT10)/(AD$195-AD$194)*10)),1))</f>
        <v>x</v>
      </c>
      <c r="AE7" s="54">
        <f>IF(AND(AC7="x",AD7="x"),"x",ROUND(AVERAGE(AD7,AC7),1))</f>
        <v>0.5</v>
      </c>
      <c r="AF7" s="67">
        <f>('Indicator Data'!BE10+'Indicator Data'!BD10+'Indicator Data'!BC10*0.5+'Indicator Data'!BB10*0.25)/1000</f>
        <v>0</v>
      </c>
      <c r="AG7" s="59">
        <f>AF7*1000/'Indicator Data'!CB10</f>
        <v>0</v>
      </c>
      <c r="AH7" s="54">
        <f t="shared" si="12"/>
        <v>0</v>
      </c>
      <c r="AI7" s="53">
        <f>IF('Indicator Data'!BI10="No data","x",ROUND(IF('Indicator Data'!BI10&lt;$AI$194,10,IF('Indicator Data'!BI10&gt;$AI$195,0,($AI$195-'Indicator Data'!BI10)/($AI$195-$AI$194)*10)),1))</f>
        <v>6.8</v>
      </c>
      <c r="AJ7" s="53">
        <f>IF('Indicator Data'!BJ10="No data","x",ROUND(IF('Indicator Data'!BJ10&gt;$AJ$195,10,IF('Indicator Data'!BJ10&lt;$AJ$194,0,10-($AJ$195-'Indicator Data'!BJ10)/($AJ$195-$AJ$194)*10)),1))</f>
        <v>3.9</v>
      </c>
      <c r="AK7" s="54">
        <f t="shared" si="1"/>
        <v>5.4</v>
      </c>
      <c r="AL7" s="60">
        <f>ROUND(IF(AND(AB7="x",AE7="x",AK7="x"),AH7,IF(AND(AB7="x",AE7="x"),(10-GEOMEAN(((10-AK7)/10*9+1),((10-AH7)/10*9+1)))/9*10,IF(AK7="x",(10-GEOMEAN(((10-AB7)/10*9+1),((10-AE7)/10*9+1),((10-AH7)/10*9+1)))/9*10,IF(AB7="x",(10-GEOMEAN(((10-AK7)/10*9+1),((10-AE7)/10*9+1),((10-AH7)/10*9+1)))/9*10,(10-GEOMEAN(((10-AB7)/10*9+1),((10-AE7)/10*9+1),((10-AH7)/10*9+1),((10-AK7)/10*9+1)))/9*10)))),1)</f>
        <v>1.8</v>
      </c>
      <c r="AM7" s="61">
        <f>ROUND((10-GEOMEAN(((10-T7)/10*9+1),((10-AL7)/10*9+1)))/9*10,1)</f>
        <v>0.9</v>
      </c>
    </row>
    <row r="8" spans="1:39" s="2" customFormat="1" x14ac:dyDescent="0.3">
      <c r="A8" s="98" t="str">
        <f>'Indicator Data'!A11</f>
        <v>Argentina</v>
      </c>
      <c r="B8" s="39" t="str">
        <f>'Indicator Data'!B11</f>
        <v>ARG</v>
      </c>
      <c r="C8" s="53">
        <f>ROUND(IF('Indicator Data'!AL11="No data",IF((0.1022*LN('Indicator Data'!CA11)-0.1711)&gt;C$195,0,IF((0.1022*LN('Indicator Data'!CA11)-0.1711)&lt;C$194,10,(C$195-(0.1022*LN('Indicator Data'!CA11)-0.1711))/(C$195-C$194)*10)),IF('Indicator Data'!AL11&gt;C$195,0,IF('Indicator Data'!AL11&lt;C$194,10,(C$195-'Indicator Data'!AL11)/(C$195-C$194)*10))),1)</f>
        <v>1.1000000000000001</v>
      </c>
      <c r="D8" s="53" t="str">
        <f>IF('Indicator Data'!AM11="No data","x",ROUND((IF(LOG('Indicator Data'!AM11*1000)&gt;D$195,10,IF(LOG('Indicator Data'!AM11*1000)&lt;D$194,0,10-(D$195-LOG('Indicator Data'!AM11*1000))/(D$195-D$194)*10))),1))</f>
        <v>x</v>
      </c>
      <c r="E8" s="54">
        <f t="shared" si="2"/>
        <v>1.1000000000000001</v>
      </c>
      <c r="F8" s="53">
        <f>IF('Indicator Data'!AZ11="No data","x",ROUND(IF('Indicator Data'!AZ11&gt;F$195,10,IF('Indicator Data'!AZ11&lt;F$194,0,10-(F$195-'Indicator Data'!AZ11)/(F$195-F$194)*10)),1))</f>
        <v>4.4000000000000004</v>
      </c>
      <c r="G8" s="53">
        <f>IF('Indicator Data'!BA11="No data","x",ROUND(IF('Indicator Data'!BA11&gt;G$195,10,IF('Indicator Data'!BA11&lt;G$194,0,10-(G$195-'Indicator Data'!BA11)/(G$195-G$194)*10)),1))</f>
        <v>4.5</v>
      </c>
      <c r="H8" s="54">
        <f t="shared" si="3"/>
        <v>4.5</v>
      </c>
      <c r="I8" s="55">
        <f>SUM(IF('Indicator Data'!AN11=0,0,'Indicator Data'!AN11),SUM('Indicator Data'!AO11:AP11))</f>
        <v>-114.843649</v>
      </c>
      <c r="J8" s="55">
        <f>I8/'Indicator Data'!CB11*1000000</f>
        <v>-2.541026100735031</v>
      </c>
      <c r="K8" s="53">
        <f t="shared" si="4"/>
        <v>0</v>
      </c>
      <c r="L8" s="53">
        <f>IF('Indicator Data'!AQ11="No data","x",ROUND(IF('Indicator Data'!AQ11&gt;L$195,10,IF('Indicator Data'!AQ11&lt;L$194,0,10-(L$195-'Indicator Data'!AQ11)/(L$195-L$194)*10)),1))</f>
        <v>0</v>
      </c>
      <c r="M8" s="53">
        <f>IF('Indicator Data'!AR11="No data","x",IF('Indicator Data'!AR11=0,0,ROUND(IF('Indicator Data'!AR11&gt;M$195,10,IF('Indicator Data'!AR11&lt;M$194,0,10-(M$195-'Indicator Data'!AR11)/(M$195-M$194)*10)),1)))</f>
        <v>0</v>
      </c>
      <c r="N8" s="54">
        <f t="shared" si="5"/>
        <v>0</v>
      </c>
      <c r="O8" s="56">
        <f t="shared" si="6"/>
        <v>1.7</v>
      </c>
      <c r="P8" s="67">
        <f>IF(AND('Indicator Data'!BF11="No data",'Indicator Data'!BG11="No data"),0,SUM('Indicator Data'!BF11:BH11)/1000)</f>
        <v>188.22800000000001</v>
      </c>
      <c r="Q8" s="53">
        <f t="shared" si="7"/>
        <v>7.6</v>
      </c>
      <c r="R8" s="57">
        <f>P8*1000/'Indicator Data'!CB11</f>
        <v>4.1647253901620053E-3</v>
      </c>
      <c r="S8" s="53">
        <f t="shared" si="8"/>
        <v>4.5</v>
      </c>
      <c r="T8" s="58">
        <f t="shared" si="9"/>
        <v>6.1</v>
      </c>
      <c r="U8" s="53">
        <f>IF('Indicator Data'!AV11="No data","x",ROUND(IF('Indicator Data'!AV11&gt;U$195,10,IF('Indicator Data'!AV11&lt;U$194,0,10-(U$195-'Indicator Data'!AV11)/(U$195-U$194)*10)),1))</f>
        <v>0.8</v>
      </c>
      <c r="V8" s="53">
        <f>IF('Indicator Data'!AW11="No data","x",IF('Indicator Data'!AW11=0,0,ROUND(IF('Indicator Data'!AW11&gt;V$195,10,IF('Indicator Data'!AW11&lt;V$194,0,10-(V$195-'Indicator Data'!AW11)/(V$195-V$194)*10)),1)))</f>
        <v>0.8</v>
      </c>
      <c r="W8" s="53">
        <f t="shared" si="10"/>
        <v>0.8</v>
      </c>
      <c r="X8" s="53">
        <f>IF('Indicator Data'!AU11="No data","x",ROUND(IF('Indicator Data'!AU11&gt;X$195,10,IF('Indicator Data'!AU11&lt;X$194,0,10-(X$195-'Indicator Data'!AU11)/(X$195-X$194)*10)),1))</f>
        <v>0.5</v>
      </c>
      <c r="Y8" s="160">
        <f>IF('Indicator Data'!AX11="No data","x",ROUND(IF('Indicator Data'!AX11&gt;Y$195,10,IF('Indicator Data'!AX11&lt;Y$194,0,10-(Y$195-'Indicator Data'!AX11)/(Y$195-Y$194)*10)),1))</f>
        <v>0</v>
      </c>
      <c r="Z8" s="57">
        <f>IF('Indicator Data'!AY11="No data","x",IF(('Indicator Data'!AY11/'Indicator Data'!CB11)&gt;1,1,IF('Indicator Data'!AY11&gt;'Indicator Data'!AY11,1,'Indicator Data'!AY11/'Indicator Data'!CB11)))</f>
        <v>3.5573456343056123E-3</v>
      </c>
      <c r="AA8" s="160">
        <f t="shared" si="11"/>
        <v>0</v>
      </c>
      <c r="AB8" s="54">
        <f t="shared" si="0"/>
        <v>0.3</v>
      </c>
      <c r="AC8" s="53">
        <f>IF('Indicator Data'!AS11="No data","x",ROUND(IF('Indicator Data'!AS11&gt;AC$195,10,IF('Indicator Data'!AS11&lt;AC$194,0,10-(AC$195-'Indicator Data'!AS11)/(AC$195-AC$194)*10)),1))</f>
        <v>0.7</v>
      </c>
      <c r="AD8" s="53">
        <f>IF('Indicator Data'!AT11="No data","x",ROUND(IF('Indicator Data'!AT11&gt;AD$195,10,IF('Indicator Data'!AT11&lt;AD$194,0,10-(AD$195-'Indicator Data'!AT11)/(AD$195-AD$194)*10)),1))</f>
        <v>0.4</v>
      </c>
      <c r="AE8" s="54">
        <f>IF(AND(AC8="x",AD8="x"),"x",ROUND(AVERAGE(AD8,AC8),1))</f>
        <v>0.6</v>
      </c>
      <c r="AF8" s="67">
        <f>('Indicator Data'!BE11+'Indicator Data'!BD11+'Indicator Data'!BC11*0.5+'Indicator Data'!BB11*0.25)/1000</f>
        <v>55.8035</v>
      </c>
      <c r="AG8" s="59">
        <f>AF8*1000/'Indicator Data'!CB11</f>
        <v>1.2347060655689137E-3</v>
      </c>
      <c r="AH8" s="54">
        <f t="shared" si="12"/>
        <v>0.1</v>
      </c>
      <c r="AI8" s="53">
        <f>IF('Indicator Data'!BI11="No data","x",ROUND(IF('Indicator Data'!BI11&lt;$AI$194,10,IF('Indicator Data'!BI11&gt;$AI$195,0,($AI$195-'Indicator Data'!BI11)/($AI$195-$AI$194)*10)),1))</f>
        <v>2.1</v>
      </c>
      <c r="AJ8" s="53">
        <f>IF('Indicator Data'!BJ11="No data","x",ROUND(IF('Indicator Data'!BJ11&gt;$AJ$195,10,IF('Indicator Data'!BJ11&lt;$AJ$194,0,10-($AJ$195-'Indicator Data'!BJ11)/($AJ$195-$AJ$194)*10)),1))</f>
        <v>0</v>
      </c>
      <c r="AK8" s="54">
        <f t="shared" si="1"/>
        <v>1.1000000000000001</v>
      </c>
      <c r="AL8" s="60">
        <f>ROUND(IF(AND(AB8="x",AE8="x",AK8="x"),AH8,IF(AND(AB8="x",AE8="x"),(10-GEOMEAN(((10-AK8)/10*9+1),((10-AH8)/10*9+1)))/9*10,IF(AK8="x",(10-GEOMEAN(((10-AB8)/10*9+1),((10-AE8)/10*9+1),((10-AH8)/10*9+1)))/9*10,IF(AB8="x",(10-GEOMEAN(((10-AK8)/10*9+1),((10-AE8)/10*9+1),((10-AH8)/10*9+1)))/9*10,(10-GEOMEAN(((10-AB8)/10*9+1),((10-AE8)/10*9+1),((10-AH8)/10*9+1),((10-AK8)/10*9+1)))/9*10)))),1)</f>
        <v>0.5</v>
      </c>
      <c r="AM8" s="61">
        <f>ROUND((10-GEOMEAN(((10-T8)/10*9+1),((10-AL8)/10*9+1)))/9*10,1)</f>
        <v>3.8</v>
      </c>
    </row>
    <row r="9" spans="1:39" s="2" customFormat="1" x14ac:dyDescent="0.3">
      <c r="A9" s="98" t="str">
        <f>'Indicator Data'!A12</f>
        <v>Armenia</v>
      </c>
      <c r="B9" s="39" t="str">
        <f>'Indicator Data'!B12</f>
        <v>ARM</v>
      </c>
      <c r="C9" s="53">
        <f>ROUND(IF('Indicator Data'!AL12="No data",IF((0.1022*LN('Indicator Data'!CA12)-0.1711)&gt;C$195,0,IF((0.1022*LN('Indicator Data'!CA12)-0.1711)&lt;C$194,10,(C$195-(0.1022*LN('Indicator Data'!CA12)-0.1711))/(C$195-C$194)*10)),IF('Indicator Data'!AL12&gt;C$195,0,IF('Indicator Data'!AL12&lt;C$194,10,(C$195-'Indicator Data'!AL12)/(C$195-C$194)*10))),1)</f>
        <v>2.5</v>
      </c>
      <c r="D9" s="53">
        <f>IF('Indicator Data'!AM12="No data","x",ROUND((IF(LOG('Indicator Data'!AM12*1000)&gt;D$195,10,IF(LOG('Indicator Data'!AM12*1000)&lt;D$194,0,10-(D$195-LOG('Indicator Data'!AM12*1000))/(D$195-D$194)*10))),1))</f>
        <v>0</v>
      </c>
      <c r="E9" s="54">
        <f t="shared" si="2"/>
        <v>1.3</v>
      </c>
      <c r="F9" s="53">
        <f>IF('Indicator Data'!AZ12="No data","x",ROUND(IF('Indicator Data'!AZ12&gt;F$195,10,IF('Indicator Data'!AZ12&lt;F$194,0,10-(F$195-'Indicator Data'!AZ12)/(F$195-F$194)*10)),1))</f>
        <v>3.3</v>
      </c>
      <c r="G9" s="53">
        <f>IF('Indicator Data'!BA12="No data","x",ROUND(IF('Indicator Data'!BA12&gt;G$195,10,IF('Indicator Data'!BA12&lt;G$194,0,10-(G$195-'Indicator Data'!BA12)/(G$195-G$194)*10)),1))</f>
        <v>1.2</v>
      </c>
      <c r="H9" s="54">
        <f t="shared" si="3"/>
        <v>2.2999999999999998</v>
      </c>
      <c r="I9" s="55">
        <f>SUM(IF('Indicator Data'!AN12=0,0,'Indicator Data'!AN12),SUM('Indicator Data'!AO12:AP12))</f>
        <v>264.34938399999999</v>
      </c>
      <c r="J9" s="55">
        <f>I9/'Indicator Data'!CB12*1000000</f>
        <v>89.209756637511575</v>
      </c>
      <c r="K9" s="53">
        <f t="shared" si="4"/>
        <v>1.8</v>
      </c>
      <c r="L9" s="53">
        <f>IF('Indicator Data'!AQ12="No data","x",ROUND(IF('Indicator Data'!AQ12&gt;L$195,10,IF('Indicator Data'!AQ12&lt;L$194,0,10-(L$195-'Indicator Data'!AQ12)/(L$195-L$194)*10)),1))</f>
        <v>2</v>
      </c>
      <c r="M9" s="53">
        <f>IF('Indicator Data'!AR12="No data","x",IF('Indicator Data'!AR12=0,0,ROUND(IF('Indicator Data'!AR12&gt;M$195,10,IF('Indicator Data'!AR12&lt;M$194,0,10-(M$195-'Indicator Data'!AR12)/(M$195-M$194)*10)),1)))</f>
        <v>3.7</v>
      </c>
      <c r="N9" s="54">
        <f t="shared" si="5"/>
        <v>2.5</v>
      </c>
      <c r="O9" s="56">
        <f t="shared" si="6"/>
        <v>1.9</v>
      </c>
      <c r="P9" s="67">
        <f>IF(AND('Indicator Data'!BF12="No data",'Indicator Data'!BG12="No data"),0,SUM('Indicator Data'!BF12:BH12)/1000)</f>
        <v>108.764</v>
      </c>
      <c r="Q9" s="53">
        <f t="shared" si="7"/>
        <v>6.8</v>
      </c>
      <c r="R9" s="57">
        <f>P9*1000/'Indicator Data'!CB12</f>
        <v>3.6704492456552537E-2</v>
      </c>
      <c r="S9" s="53">
        <f t="shared" si="8"/>
        <v>7.8</v>
      </c>
      <c r="T9" s="58">
        <f t="shared" si="9"/>
        <v>7.3</v>
      </c>
      <c r="U9" s="53">
        <f>IF('Indicator Data'!AV12="No data","x",ROUND(IF('Indicator Data'!AV12&gt;U$195,10,IF('Indicator Data'!AV12&lt;U$194,0,10-(U$195-'Indicator Data'!AV12)/(U$195-U$194)*10)),1))</f>
        <v>0.4</v>
      </c>
      <c r="V9" s="53">
        <f>IF('Indicator Data'!AW12="No data","x",IF('Indicator Data'!AW12=0,0,ROUND(IF('Indicator Data'!AW12&gt;V$195,10,IF('Indicator Data'!AW12&lt;V$194,0,10-(V$195-'Indicator Data'!AW12)/(V$195-V$194)*10)),1)))</f>
        <v>0.3</v>
      </c>
      <c r="W9" s="53">
        <f t="shared" si="10"/>
        <v>0.35</v>
      </c>
      <c r="X9" s="53">
        <f>IF('Indicator Data'!AU12="No data","x",ROUND(IF('Indicator Data'!AU12&gt;X$195,10,IF('Indicator Data'!AU12&lt;X$194,0,10-(X$195-'Indicator Data'!AU12)/(X$195-X$194)*10)),1))</f>
        <v>0.5</v>
      </c>
      <c r="Y9" s="160">
        <f>IF('Indicator Data'!AX12="No data","x",ROUND(IF('Indicator Data'!AX12&gt;Y$195,10,IF('Indicator Data'!AX12&lt;Y$194,0,10-(Y$195-'Indicator Data'!AX12)/(Y$195-Y$194)*10)),1))</f>
        <v>0</v>
      </c>
      <c r="Z9" s="57">
        <f>IF('Indicator Data'!AY12="No data","x",IF(('Indicator Data'!AY12/'Indicator Data'!CB12)&gt;1,1,IF('Indicator Data'!AY12&gt;'Indicator Data'!AY12,1,'Indicator Data'!AY12/'Indicator Data'!CB12)))</f>
        <v>5.7369752101926474E-6</v>
      </c>
      <c r="AA9" s="160">
        <f t="shared" si="11"/>
        <v>0</v>
      </c>
      <c r="AB9" s="54">
        <f t="shared" si="0"/>
        <v>0.2</v>
      </c>
      <c r="AC9" s="53">
        <f>IF('Indicator Data'!AS12="No data","x",ROUND(IF('Indicator Data'!AS12&gt;AC$195,10,IF('Indicator Data'!AS12&lt;AC$194,0,10-(AC$195-'Indicator Data'!AS12)/(AC$195-AC$194)*10)),1))</f>
        <v>0.9</v>
      </c>
      <c r="AD9" s="53">
        <f>IF('Indicator Data'!AT12="No data","x",ROUND(IF('Indicator Data'!AT12&gt;AD$195,10,IF('Indicator Data'!AT12&lt;AD$194,0,10-(AD$195-'Indicator Data'!AT12)/(AD$195-AD$194)*10)),1))</f>
        <v>0.6</v>
      </c>
      <c r="AE9" s="54">
        <f>IF(AND(AC9="x",AD9="x"),"x",ROUND(AVERAGE(AD9,AC9),1))</f>
        <v>0.8</v>
      </c>
      <c r="AF9" s="67">
        <f>('Indicator Data'!BE12+'Indicator Data'!BD12+'Indicator Data'!BC12*0.5+'Indicator Data'!BB12*0.25)/1000</f>
        <v>11.161</v>
      </c>
      <c r="AG9" s="59">
        <f>AF9*1000/'Indicator Data'!CB12</f>
        <v>3.766492960056479E-3</v>
      </c>
      <c r="AH9" s="54">
        <f t="shared" si="12"/>
        <v>0.4</v>
      </c>
      <c r="AI9" s="53">
        <f>IF('Indicator Data'!BI12="No data","x",ROUND(IF('Indicator Data'!BI12&lt;$AI$194,10,IF('Indicator Data'!BI12&gt;$AI$195,0,($AI$195-'Indicator Data'!BI12)/($AI$195-$AI$194)*10)),1))</f>
        <v>3.1</v>
      </c>
      <c r="AJ9" s="53">
        <f>IF('Indicator Data'!BJ12="No data","x",ROUND(IF('Indicator Data'!BJ12&gt;$AJ$195,10,IF('Indicator Data'!BJ12&lt;$AJ$194,0,10-($AJ$195-'Indicator Data'!BJ12)/($AJ$195-$AJ$194)*10)),1))</f>
        <v>0</v>
      </c>
      <c r="AK9" s="54">
        <f t="shared" si="1"/>
        <v>1.6</v>
      </c>
      <c r="AL9" s="60">
        <f>ROUND(IF(AND(AB9="x",AE9="x",AK9="x"),AH9,IF(AND(AB9="x",AE9="x"),(10-GEOMEAN(((10-AK9)/10*9+1),((10-AH9)/10*9+1)))/9*10,IF(AK9="x",(10-GEOMEAN(((10-AB9)/10*9+1),((10-AE9)/10*9+1),((10-AH9)/10*9+1)))/9*10,IF(AB9="x",(10-GEOMEAN(((10-AK9)/10*9+1),((10-AE9)/10*9+1),((10-AH9)/10*9+1)))/9*10,(10-GEOMEAN(((10-AB9)/10*9+1),((10-AE9)/10*9+1),((10-AH9)/10*9+1),((10-AK9)/10*9+1)))/9*10)))),1)</f>
        <v>0.8</v>
      </c>
      <c r="AM9" s="61">
        <f>ROUND((10-GEOMEAN(((10-T9)/10*9+1),((10-AL9)/10*9+1)))/9*10,1)</f>
        <v>4.8</v>
      </c>
    </row>
    <row r="10" spans="1:39" s="2" customFormat="1" x14ac:dyDescent="0.3">
      <c r="A10" s="98" t="str">
        <f>'Indicator Data'!A13</f>
        <v>Australia</v>
      </c>
      <c r="B10" s="39" t="str">
        <f>'Indicator Data'!B13</f>
        <v>AUS</v>
      </c>
      <c r="C10" s="53">
        <f>ROUND(IF('Indicator Data'!AL13="No data",IF((0.1022*LN('Indicator Data'!CA13)-0.1711)&gt;C$195,0,IF((0.1022*LN('Indicator Data'!CA13)-0.1711)&lt;C$194,10,(C$195-(0.1022*LN('Indicator Data'!CA13)-0.1711))/(C$195-C$194)*10)),IF('Indicator Data'!AL13&gt;C$195,0,IF('Indicator Data'!AL13&lt;C$194,10,(C$195-'Indicator Data'!AL13)/(C$195-C$194)*10))),1)</f>
        <v>0</v>
      </c>
      <c r="D10" s="53" t="str">
        <f>IF('Indicator Data'!AM13="No data","x",ROUND((IF(LOG('Indicator Data'!AM13*1000)&gt;D$195,10,IF(LOG('Indicator Data'!AM13*1000)&lt;D$194,0,10-(D$195-LOG('Indicator Data'!AM13*1000))/(D$195-D$194)*10))),1))</f>
        <v>x</v>
      </c>
      <c r="E10" s="54">
        <f t="shared" si="2"/>
        <v>0</v>
      </c>
      <c r="F10" s="53">
        <f>IF('Indicator Data'!AZ13="No data","x",ROUND(IF('Indicator Data'!AZ13&gt;F$195,10,IF('Indicator Data'!AZ13&lt;F$194,0,10-(F$195-'Indicator Data'!AZ13)/(F$195-F$194)*10)),1))</f>
        <v>1.3</v>
      </c>
      <c r="G10" s="53">
        <f>IF('Indicator Data'!BA13="No data","x",ROUND(IF('Indicator Data'!BA13&gt;G$195,10,IF('Indicator Data'!BA13&lt;G$194,0,10-(G$195-'Indicator Data'!BA13)/(G$195-G$194)*10)),1))</f>
        <v>2.4</v>
      </c>
      <c r="H10" s="54">
        <f t="shared" si="3"/>
        <v>1.9</v>
      </c>
      <c r="I10" s="55">
        <f>SUM(IF('Indicator Data'!AN13=0,0,'Indicator Data'!AN13),SUM('Indicator Data'!AO13:AP13))</f>
        <v>-7.2128509999999997</v>
      </c>
      <c r="J10" s="55">
        <f>I10/'Indicator Data'!CB13*1000000</f>
        <v>-0.28285822196582017</v>
      </c>
      <c r="K10" s="53">
        <f t="shared" si="4"/>
        <v>0</v>
      </c>
      <c r="L10" s="53" t="str">
        <f>IF('Indicator Data'!AQ13="No data","x",ROUND(IF('Indicator Data'!AQ13&gt;L$195,10,IF('Indicator Data'!AQ13&lt;L$194,0,10-(L$195-'Indicator Data'!AQ13)/(L$195-L$194)*10)),1))</f>
        <v>x</v>
      </c>
      <c r="M10" s="53">
        <f>IF('Indicator Data'!AR13="No data","x",IF('Indicator Data'!AR13=0,0,ROUND(IF('Indicator Data'!AR13&gt;M$195,10,IF('Indicator Data'!AR13&lt;M$194,0,10-(M$195-'Indicator Data'!AR13)/(M$195-M$194)*10)),1)))</f>
        <v>0</v>
      </c>
      <c r="N10" s="54">
        <f t="shared" si="5"/>
        <v>0</v>
      </c>
      <c r="O10" s="56">
        <f t="shared" si="6"/>
        <v>0.5</v>
      </c>
      <c r="P10" s="67">
        <f>IF(AND('Indicator Data'!BF13="No data",'Indicator Data'!BG13="No data"),0,SUM('Indicator Data'!BF13:BH13)/1000)</f>
        <v>137.39599999999999</v>
      </c>
      <c r="Q10" s="53">
        <f t="shared" si="7"/>
        <v>7.1</v>
      </c>
      <c r="R10" s="57">
        <f>P10*1000/'Indicator Data'!CB13</f>
        <v>5.3881035758559029E-3</v>
      </c>
      <c r="S10" s="53">
        <f t="shared" si="8"/>
        <v>4.8</v>
      </c>
      <c r="T10" s="58">
        <f t="shared" si="9"/>
        <v>6</v>
      </c>
      <c r="U10" s="53">
        <f>IF('Indicator Data'!AV13="No data","x",ROUND(IF('Indicator Data'!AV13&gt;U$195,10,IF('Indicator Data'!AV13&lt;U$194,0,10-(U$195-'Indicator Data'!AV13)/(U$195-U$194)*10)),1))</f>
        <v>0.2</v>
      </c>
      <c r="V10" s="53">
        <f>IF('Indicator Data'!AW13="No data","x",IF('Indicator Data'!AW13=0,0,ROUND(IF('Indicator Data'!AW13&gt;V$195,10,IF('Indicator Data'!AW13&lt;V$194,0,10-(V$195-'Indicator Data'!AW13)/(V$195-V$194)*10)),1)))</f>
        <v>0.2</v>
      </c>
      <c r="W10" s="53">
        <f t="shared" si="10"/>
        <v>0.2</v>
      </c>
      <c r="X10" s="53">
        <f>IF('Indicator Data'!AU13="No data","x",ROUND(IF('Indicator Data'!AU13&gt;X$195,10,IF('Indicator Data'!AU13&lt;X$194,0,10-(X$195-'Indicator Data'!AU13)/(X$195-X$194)*10)),1))</f>
        <v>0.1</v>
      </c>
      <c r="Y10" s="160" t="str">
        <f>IF('Indicator Data'!AX13="No data","x",ROUND(IF('Indicator Data'!AX13&gt;Y$195,10,IF('Indicator Data'!AX13&lt;Y$194,0,10-(Y$195-'Indicator Data'!AX13)/(Y$195-Y$194)*10)),1))</f>
        <v>x</v>
      </c>
      <c r="Z10" s="57">
        <f>IF('Indicator Data'!AY13="No data","x",IF(('Indicator Data'!AY13/'Indicator Data'!CB13)&gt;1,1,IF('Indicator Data'!AY13&gt;'Indicator Data'!AY13,1,'Indicator Data'!AY13/'Indicator Data'!CB13)))</f>
        <v>5.3725740916202704E-4</v>
      </c>
      <c r="AA10" s="160">
        <f t="shared" si="11"/>
        <v>0</v>
      </c>
      <c r="AB10" s="54">
        <f t="shared" si="0"/>
        <v>0.1</v>
      </c>
      <c r="AC10" s="53">
        <f>IF('Indicator Data'!AS13="No data","x",ROUND(IF('Indicator Data'!AS13&gt;AC$195,10,IF('Indicator Data'!AS13&lt;AC$194,0,10-(AC$195-'Indicator Data'!AS13)/(AC$195-AC$194)*10)),1))</f>
        <v>0.3</v>
      </c>
      <c r="AD10" s="53" t="str">
        <f>IF('Indicator Data'!AT13="No data","x",ROUND(IF('Indicator Data'!AT13&gt;AD$195,10,IF('Indicator Data'!AT13&lt;AD$194,0,10-(AD$195-'Indicator Data'!AT13)/(AD$195-AD$194)*10)),1))</f>
        <v>x</v>
      </c>
      <c r="AE10" s="54">
        <f>IF(AND(AC10="x",AD10="x"),"x",ROUND(AVERAGE(AD10,AC10),1))</f>
        <v>0.3</v>
      </c>
      <c r="AF10" s="67">
        <f>('Indicator Data'!BE13+'Indicator Data'!BD13+'Indicator Data'!BC13*0.5+'Indicator Data'!BB13*0.25)/1000</f>
        <v>16.097999999999999</v>
      </c>
      <c r="AG10" s="59">
        <f>AF10*1000/'Indicator Data'!CB13</f>
        <v>6.3129706370002264E-4</v>
      </c>
      <c r="AH10" s="54">
        <f t="shared" si="12"/>
        <v>0.1</v>
      </c>
      <c r="AI10" s="53">
        <f>IF('Indicator Data'!BI13="No data","x",ROUND(IF('Indicator Data'!BI13&lt;$AI$194,10,IF('Indicator Data'!BI13&gt;$AI$195,0,($AI$195-'Indicator Data'!BI13)/($AI$195-$AI$194)*10)),1))</f>
        <v>2.1</v>
      </c>
      <c r="AJ10" s="53">
        <f>IF('Indicator Data'!BJ13="No data","x",ROUND(IF('Indicator Data'!BJ13&gt;$AJ$195,10,IF('Indicator Data'!BJ13&lt;$AJ$194,0,10-($AJ$195-'Indicator Data'!BJ13)/($AJ$195-$AJ$194)*10)),1))</f>
        <v>0</v>
      </c>
      <c r="AK10" s="54">
        <f t="shared" si="1"/>
        <v>1.1000000000000001</v>
      </c>
      <c r="AL10" s="60">
        <f>ROUND(IF(AND(AB10="x",AE10="x",AK10="x"),AH10,IF(AND(AB10="x",AE10="x"),(10-GEOMEAN(((10-AK10)/10*9+1),((10-AH10)/10*9+1)))/9*10,IF(AK10="x",(10-GEOMEAN(((10-AB10)/10*9+1),((10-AE10)/10*9+1),((10-AH10)/10*9+1)))/9*10,IF(AB10="x",(10-GEOMEAN(((10-AK10)/10*9+1),((10-AE10)/10*9+1),((10-AH10)/10*9+1)))/9*10,(10-GEOMEAN(((10-AB10)/10*9+1),((10-AE10)/10*9+1),((10-AH10)/10*9+1),((10-AK10)/10*9+1)))/9*10)))),1)</f>
        <v>0.4</v>
      </c>
      <c r="AM10" s="61">
        <f>ROUND((10-GEOMEAN(((10-T10)/10*9+1),((10-AL10)/10*9+1)))/9*10,1)</f>
        <v>3.7</v>
      </c>
    </row>
    <row r="11" spans="1:39" s="2" customFormat="1" x14ac:dyDescent="0.3">
      <c r="A11" s="98" t="str">
        <f>'Indicator Data'!A14</f>
        <v>Austria</v>
      </c>
      <c r="B11" s="39" t="str">
        <f>'Indicator Data'!B14</f>
        <v>AUT</v>
      </c>
      <c r="C11" s="53">
        <f>ROUND(IF('Indicator Data'!AL14="No data",IF((0.1022*LN('Indicator Data'!CA14)-0.1711)&gt;C$195,0,IF((0.1022*LN('Indicator Data'!CA14)-0.1711)&lt;C$194,10,(C$195-(0.1022*LN('Indicator Data'!CA14)-0.1711))/(C$195-C$194)*10)),IF('Indicator Data'!AL14&gt;C$195,0,IF('Indicator Data'!AL14&lt;C$194,10,(C$195-'Indicator Data'!AL14)/(C$195-C$194)*10))),1)</f>
        <v>0</v>
      </c>
      <c r="D11" s="53" t="str">
        <f>IF('Indicator Data'!AM14="No data","x",ROUND((IF(LOG('Indicator Data'!AM14*1000)&gt;D$195,10,IF(LOG('Indicator Data'!AM14*1000)&lt;D$194,0,10-(D$195-LOG('Indicator Data'!AM14*1000))/(D$195-D$194)*10))),1))</f>
        <v>x</v>
      </c>
      <c r="E11" s="54">
        <f t="shared" si="2"/>
        <v>0</v>
      </c>
      <c r="F11" s="53">
        <f>IF('Indicator Data'!AZ14="No data","x",ROUND(IF('Indicator Data'!AZ14&gt;F$195,10,IF('Indicator Data'!AZ14&lt;F$194,0,10-(F$195-'Indicator Data'!AZ14)/(F$195-F$194)*10)),1))</f>
        <v>0.9</v>
      </c>
      <c r="G11" s="53">
        <f>IF('Indicator Data'!BA14="No data","x",ROUND(IF('Indicator Data'!BA14&gt;G$195,10,IF('Indicator Data'!BA14&lt;G$194,0,10-(G$195-'Indicator Data'!BA14)/(G$195-G$194)*10)),1))</f>
        <v>1.4</v>
      </c>
      <c r="H11" s="54">
        <f t="shared" si="3"/>
        <v>1.2</v>
      </c>
      <c r="I11" s="55">
        <f>SUM(IF('Indicator Data'!AN14=0,0,'Indicator Data'!AN14),SUM('Indicator Data'!AO14:AP14))</f>
        <v>0</v>
      </c>
      <c r="J11" s="55">
        <f>I11/'Indicator Data'!CB14*1000000</f>
        <v>0</v>
      </c>
      <c r="K11" s="53">
        <f t="shared" si="4"/>
        <v>0</v>
      </c>
      <c r="L11" s="53" t="str">
        <f>IF('Indicator Data'!AQ14="No data","x",ROUND(IF('Indicator Data'!AQ14&gt;L$195,10,IF('Indicator Data'!AQ14&lt;L$194,0,10-(L$195-'Indicator Data'!AQ14)/(L$195-L$194)*10)),1))</f>
        <v>x</v>
      </c>
      <c r="M11" s="53">
        <f>IF('Indicator Data'!AR14="No data","x",IF('Indicator Data'!AR14=0,0,ROUND(IF('Indicator Data'!AR14&gt;M$195,10,IF('Indicator Data'!AR14&lt;M$194,0,10-(M$195-'Indicator Data'!AR14)/(M$195-M$194)*10)),1)))</f>
        <v>0.2</v>
      </c>
      <c r="N11" s="54">
        <f t="shared" si="5"/>
        <v>0.1</v>
      </c>
      <c r="O11" s="56">
        <f t="shared" si="6"/>
        <v>0.3</v>
      </c>
      <c r="P11" s="67">
        <f>IF(AND('Indicator Data'!BF14="No data",'Indicator Data'!BG14="No data"),0,SUM('Indicator Data'!BF14:BH14)/1000)</f>
        <v>160.916</v>
      </c>
      <c r="Q11" s="53">
        <f t="shared" si="7"/>
        <v>7.4</v>
      </c>
      <c r="R11" s="57">
        <f>P11*1000/'Indicator Data'!CB14</f>
        <v>1.7866850239829455E-2</v>
      </c>
      <c r="S11" s="53">
        <f t="shared" si="8"/>
        <v>6.5</v>
      </c>
      <c r="T11" s="58">
        <f t="shared" si="9"/>
        <v>7</v>
      </c>
      <c r="U11" s="53" t="str">
        <f>IF('Indicator Data'!AV14="No data","x",ROUND(IF('Indicator Data'!AV14&gt;U$195,10,IF('Indicator Data'!AV14&lt;U$194,0,10-(U$195-'Indicator Data'!AV14)/(U$195-U$194)*10)),1))</f>
        <v>x</v>
      </c>
      <c r="V11" s="53" t="str">
        <f>IF('Indicator Data'!AW14="No data","x",IF('Indicator Data'!AW14=0,0,ROUND(IF('Indicator Data'!AW14&gt;V$195,10,IF('Indicator Data'!AW14&lt;V$194,0,10-(V$195-'Indicator Data'!AW14)/(V$195-V$194)*10)),1)))</f>
        <v>x</v>
      </c>
      <c r="W11" s="53" t="str">
        <f t="shared" si="10"/>
        <v>x</v>
      </c>
      <c r="X11" s="53">
        <f>IF('Indicator Data'!AU14="No data","x",ROUND(IF('Indicator Data'!AU14&gt;X$195,10,IF('Indicator Data'!AU14&lt;X$194,0,10-(X$195-'Indicator Data'!AU14)/(X$195-X$194)*10)),1))</f>
        <v>0.1</v>
      </c>
      <c r="Y11" s="160" t="str">
        <f>IF('Indicator Data'!AX14="No data","x",ROUND(IF('Indicator Data'!AX14&gt;Y$195,10,IF('Indicator Data'!AX14&lt;Y$194,0,10-(Y$195-'Indicator Data'!AX14)/(Y$195-Y$194)*10)),1))</f>
        <v>x</v>
      </c>
      <c r="Z11" s="57">
        <f>IF('Indicator Data'!AY14="No data","x",IF(('Indicator Data'!AY14/'Indicator Data'!CB14)&gt;1,1,IF('Indicator Data'!AY14&gt;'Indicator Data'!AY14,1,'Indicator Data'!AY14/'Indicator Data'!CB14)))</f>
        <v>3.2199324924498135E-6</v>
      </c>
      <c r="AA11" s="160">
        <f t="shared" si="11"/>
        <v>0</v>
      </c>
      <c r="AB11" s="54">
        <f t="shared" si="0"/>
        <v>0.1</v>
      </c>
      <c r="AC11" s="53">
        <f>IF('Indicator Data'!AS14="No data","x",ROUND(IF('Indicator Data'!AS14&gt;AC$195,10,IF('Indicator Data'!AS14&lt;AC$194,0,10-(AC$195-'Indicator Data'!AS14)/(AC$195-AC$194)*10)),1))</f>
        <v>0.3</v>
      </c>
      <c r="AD11" s="53" t="str">
        <f>IF('Indicator Data'!AT14="No data","x",ROUND(IF('Indicator Data'!AT14&gt;AD$195,10,IF('Indicator Data'!AT14&lt;AD$194,0,10-(AD$195-'Indicator Data'!AT14)/(AD$195-AD$194)*10)),1))</f>
        <v>x</v>
      </c>
      <c r="AE11" s="54">
        <f>IF(AND(AC11="x",AD11="x"),"x",ROUND(AVERAGE(AD11,AC11),1))</f>
        <v>0.3</v>
      </c>
      <c r="AF11" s="67">
        <f>('Indicator Data'!BE14+'Indicator Data'!BD14+'Indicator Data'!BC14*0.5+'Indicator Data'!BB14*0.25)/1000</f>
        <v>0</v>
      </c>
      <c r="AG11" s="59">
        <f>AF11*1000/'Indicator Data'!CB14</f>
        <v>0</v>
      </c>
      <c r="AH11" s="54">
        <f t="shared" si="12"/>
        <v>0</v>
      </c>
      <c r="AI11" s="53">
        <f>IF('Indicator Data'!BI14="No data","x",ROUND(IF('Indicator Data'!BI14&lt;$AI$194,10,IF('Indicator Data'!BI14&gt;$AI$195,0,($AI$195-'Indicator Data'!BI14)/($AI$195-$AI$194)*10)),1))</f>
        <v>0.7</v>
      </c>
      <c r="AJ11" s="53">
        <f>IF('Indicator Data'!BJ14="No data","x",ROUND(IF('Indicator Data'!BJ14&gt;$AJ$195,10,IF('Indicator Data'!BJ14&lt;$AJ$194,0,10-($AJ$195-'Indicator Data'!BJ14)/($AJ$195-$AJ$194)*10)),1))</f>
        <v>0</v>
      </c>
      <c r="AK11" s="54">
        <f t="shared" si="1"/>
        <v>0.4</v>
      </c>
      <c r="AL11" s="60">
        <f>ROUND(IF(AND(AB11="x",AE11="x",AK11="x"),AH11,IF(AND(AB11="x",AE11="x"),(10-GEOMEAN(((10-AK11)/10*9+1),((10-AH11)/10*9+1)))/9*10,IF(AK11="x",(10-GEOMEAN(((10-AB11)/10*9+1),((10-AE11)/10*9+1),((10-AH11)/10*9+1)))/9*10,IF(AB11="x",(10-GEOMEAN(((10-AK11)/10*9+1),((10-AE11)/10*9+1),((10-AH11)/10*9+1)))/9*10,(10-GEOMEAN(((10-AB11)/10*9+1),((10-AE11)/10*9+1),((10-AH11)/10*9+1),((10-AK11)/10*9+1)))/9*10)))),1)</f>
        <v>0.2</v>
      </c>
      <c r="AM11" s="61">
        <f>ROUND((10-GEOMEAN(((10-T11)/10*9+1),((10-AL11)/10*9+1)))/9*10,1)</f>
        <v>4.4000000000000004</v>
      </c>
    </row>
    <row r="12" spans="1:39" s="2" customFormat="1" x14ac:dyDescent="0.3">
      <c r="A12" s="98" t="str">
        <f>'Indicator Data'!A15</f>
        <v>Azerbaijan</v>
      </c>
      <c r="B12" s="39" t="str">
        <f>'Indicator Data'!B15</f>
        <v>AZE</v>
      </c>
      <c r="C12" s="53">
        <f>ROUND(IF('Indicator Data'!AL15="No data",IF((0.1022*LN('Indicator Data'!CA15)-0.1711)&gt;C$195,0,IF((0.1022*LN('Indicator Data'!CA15)-0.1711)&lt;C$194,10,(C$195-(0.1022*LN('Indicator Data'!CA15)-0.1711))/(C$195-C$194)*10)),IF('Indicator Data'!AL15&gt;C$195,0,IF('Indicator Data'!AL15&lt;C$194,10,(C$195-'Indicator Data'!AL15)/(C$195-C$194)*10))),1)</f>
        <v>2.9</v>
      </c>
      <c r="D12" s="53" t="str">
        <f>IF('Indicator Data'!AM15="No data","x",ROUND((IF(LOG('Indicator Data'!AM15*1000)&gt;D$195,10,IF(LOG('Indicator Data'!AM15*1000)&lt;D$194,0,10-(D$195-LOG('Indicator Data'!AM15*1000))/(D$195-D$194)*10))),1))</f>
        <v>x</v>
      </c>
      <c r="E12" s="54">
        <f t="shared" si="2"/>
        <v>2.9</v>
      </c>
      <c r="F12" s="53">
        <f>IF('Indicator Data'!AZ15="No data","x",ROUND(IF('Indicator Data'!AZ15&gt;F$195,10,IF('Indicator Data'!AZ15&lt;F$194,0,10-(F$195-'Indicator Data'!AZ15)/(F$195-F$194)*10)),1))</f>
        <v>4.3</v>
      </c>
      <c r="G12" s="53" t="str">
        <f>IF('Indicator Data'!BA15="No data","x",ROUND(IF('Indicator Data'!BA15&gt;G$195,10,IF('Indicator Data'!BA15&lt;G$194,0,10-(G$195-'Indicator Data'!BA15)/(G$195-G$194)*10)),1))</f>
        <v>x</v>
      </c>
      <c r="H12" s="54">
        <f t="shared" si="3"/>
        <v>4.3</v>
      </c>
      <c r="I12" s="55">
        <f>SUM(IF('Indicator Data'!AN15=0,0,'Indicator Data'!AN15),SUM('Indicator Data'!AO15:AP15))</f>
        <v>242.83615900000001</v>
      </c>
      <c r="J12" s="55">
        <f>I12/'Indicator Data'!CB15*1000000</f>
        <v>23.950287769961559</v>
      </c>
      <c r="K12" s="53">
        <f t="shared" si="4"/>
        <v>0.5</v>
      </c>
      <c r="L12" s="53">
        <f>IF('Indicator Data'!AQ15="No data","x",ROUND(IF('Indicator Data'!AQ15&gt;L$195,10,IF('Indicator Data'!AQ15&lt;L$194,0,10-(L$195-'Indicator Data'!AQ15)/(L$195-L$194)*10)),1))</f>
        <v>0.2</v>
      </c>
      <c r="M12" s="53">
        <f>IF('Indicator Data'!AR15="No data","x",IF('Indicator Data'!AR15=0,0,ROUND(IF('Indicator Data'!AR15&gt;M$195,10,IF('Indicator Data'!AR15&lt;M$194,0,10-(M$195-'Indicator Data'!AR15)/(M$195-M$194)*10)),1)))</f>
        <v>0.9</v>
      </c>
      <c r="N12" s="54">
        <f t="shared" si="5"/>
        <v>0.5</v>
      </c>
      <c r="O12" s="56">
        <f t="shared" si="6"/>
        <v>2.7</v>
      </c>
      <c r="P12" s="67">
        <f>IF(AND('Indicator Data'!BF15="No data",'Indicator Data'!BG15="No data"),0,SUM('Indicator Data'!BF15:BH15)/1000)</f>
        <v>653.51300000000003</v>
      </c>
      <c r="Q12" s="53">
        <f t="shared" si="7"/>
        <v>9.4</v>
      </c>
      <c r="R12" s="57">
        <f>P12*1000/'Indicator Data'!CB15</f>
        <v>6.445425786614789E-2</v>
      </c>
      <c r="S12" s="53">
        <f t="shared" si="8"/>
        <v>8.9</v>
      </c>
      <c r="T12" s="58">
        <f t="shared" si="9"/>
        <v>9.1999999999999993</v>
      </c>
      <c r="U12" s="53">
        <f>IF('Indicator Data'!AV15="No data","x",ROUND(IF('Indicator Data'!AV15&gt;U$195,10,IF('Indicator Data'!AV15&lt;U$194,0,10-(U$195-'Indicator Data'!AV15)/(U$195-U$194)*10)),1))</f>
        <v>0.2</v>
      </c>
      <c r="V12" s="53">
        <f>IF('Indicator Data'!AW15="No data","x",IF('Indicator Data'!AW15=0,0,ROUND(IF('Indicator Data'!AW15&gt;V$195,10,IF('Indicator Data'!AW15&lt;V$194,0,10-(V$195-'Indicator Data'!AW15)/(V$195-V$194)*10)),1)))</f>
        <v>0.3</v>
      </c>
      <c r="W12" s="53">
        <f t="shared" si="10"/>
        <v>0.25</v>
      </c>
      <c r="X12" s="53">
        <f>IF('Indicator Data'!AU15="No data","x",ROUND(IF('Indicator Data'!AU15&gt;X$195,10,IF('Indicator Data'!AU15&lt;X$194,0,10-(X$195-'Indicator Data'!AU15)/(X$195-X$194)*10)),1))</f>
        <v>1.1000000000000001</v>
      </c>
      <c r="Y12" s="160">
        <f>IF('Indicator Data'!AX15="No data","x",ROUND(IF('Indicator Data'!AX15&gt;Y$195,10,IF('Indicator Data'!AX15&lt;Y$194,0,10-(Y$195-'Indicator Data'!AX15)/(Y$195-Y$194)*10)),1))</f>
        <v>0</v>
      </c>
      <c r="Z12" s="57">
        <f>IF('Indicator Data'!AY15="No data","x",IF(('Indicator Data'!AY15/'Indicator Data'!CB15)&gt;1,1,IF('Indicator Data'!AY15&gt;'Indicator Data'!AY15,1,'Indicator Data'!AY15/'Indicator Data'!CB15)))</f>
        <v>6.7658364709160257E-2</v>
      </c>
      <c r="AA12" s="160">
        <f t="shared" si="11"/>
        <v>0.8</v>
      </c>
      <c r="AB12" s="54">
        <f t="shared" si="0"/>
        <v>0.5</v>
      </c>
      <c r="AC12" s="53">
        <f>IF('Indicator Data'!AS15="No data","x",ROUND(IF('Indicator Data'!AS15&gt;AC$195,10,IF('Indicator Data'!AS15&lt;AC$194,0,10-(AC$195-'Indicator Data'!AS15)/(AC$195-AC$194)*10)),1))</f>
        <v>1.6</v>
      </c>
      <c r="AD12" s="53">
        <f>IF('Indicator Data'!AT15="No data","x",ROUND(IF('Indicator Data'!AT15&gt;AD$195,10,IF('Indicator Data'!AT15&lt;AD$194,0,10-(AD$195-'Indicator Data'!AT15)/(AD$195-AD$194)*10)),1))</f>
        <v>1.1000000000000001</v>
      </c>
      <c r="AE12" s="54">
        <f>IF(AND(AC12="x",AD12="x"),"x",ROUND(AVERAGE(AD12,AC12),1))</f>
        <v>1.4</v>
      </c>
      <c r="AF12" s="67">
        <f>('Indicator Data'!BE15+'Indicator Data'!BD15+'Indicator Data'!BC15*0.5+'Indicator Data'!BB15*0.25)/1000</f>
        <v>0</v>
      </c>
      <c r="AG12" s="59">
        <f>AF12*1000/'Indicator Data'!CB15</f>
        <v>0</v>
      </c>
      <c r="AH12" s="54">
        <f t="shared" si="12"/>
        <v>0</v>
      </c>
      <c r="AI12" s="53">
        <f>IF('Indicator Data'!BI15="No data","x",ROUND(IF('Indicator Data'!BI15&lt;$AI$194,10,IF('Indicator Data'!BI15&gt;$AI$195,0,($AI$195-'Indicator Data'!BI15)/($AI$195-$AI$194)*10)),1))</f>
        <v>2.8</v>
      </c>
      <c r="AJ12" s="53">
        <f>IF('Indicator Data'!BJ15="No data","x",ROUND(IF('Indicator Data'!BJ15&gt;$AJ$195,10,IF('Indicator Data'!BJ15&lt;$AJ$194,0,10-($AJ$195-'Indicator Data'!BJ15)/($AJ$195-$AJ$194)*10)),1))</f>
        <v>0</v>
      </c>
      <c r="AK12" s="54">
        <f t="shared" si="1"/>
        <v>1.4</v>
      </c>
      <c r="AL12" s="60">
        <f>ROUND(IF(AND(AB12="x",AE12="x",AK12="x"),AH12,IF(AND(AB12="x",AE12="x"),(10-GEOMEAN(((10-AK12)/10*9+1),((10-AH12)/10*9+1)))/9*10,IF(AK12="x",(10-GEOMEAN(((10-AB12)/10*9+1),((10-AE12)/10*9+1),((10-AH12)/10*9+1)))/9*10,IF(AB12="x",(10-GEOMEAN(((10-AK12)/10*9+1),((10-AE12)/10*9+1),((10-AH12)/10*9+1)))/9*10,(10-GEOMEAN(((10-AB12)/10*9+1),((10-AE12)/10*9+1),((10-AH12)/10*9+1),((10-AK12)/10*9+1)))/9*10)))),1)</f>
        <v>0.8</v>
      </c>
      <c r="AM12" s="61">
        <f>ROUND((10-GEOMEAN(((10-T12)/10*9+1),((10-AL12)/10*9+1)))/9*10,1)</f>
        <v>6.7</v>
      </c>
    </row>
    <row r="13" spans="1:39" s="2" customFormat="1" x14ac:dyDescent="0.3">
      <c r="A13" s="98" t="str">
        <f>'Indicator Data'!A16</f>
        <v>Bahamas</v>
      </c>
      <c r="B13" s="39" t="str">
        <f>'Indicator Data'!B16</f>
        <v>BHS</v>
      </c>
      <c r="C13" s="53">
        <f>ROUND(IF('Indicator Data'!AL16="No data",IF((0.1022*LN('Indicator Data'!CA16)-0.1711)&gt;C$195,0,IF((0.1022*LN('Indicator Data'!CA16)-0.1711)&lt;C$194,10,(C$195-(0.1022*LN('Indicator Data'!CA16)-0.1711))/(C$195-C$194)*10)),IF('Indicator Data'!AL16&gt;C$195,0,IF('Indicator Data'!AL16&lt;C$194,10,(C$195-'Indicator Data'!AL16)/(C$195-C$194)*10))),1)</f>
        <v>1.7</v>
      </c>
      <c r="D13" s="53" t="str">
        <f>IF('Indicator Data'!AM16="No data","x",ROUND((IF(LOG('Indicator Data'!AM16*1000)&gt;D$195,10,IF(LOG('Indicator Data'!AM16*1000)&lt;D$194,0,10-(D$195-LOG('Indicator Data'!AM16*1000))/(D$195-D$194)*10))),1))</f>
        <v>x</v>
      </c>
      <c r="E13" s="54">
        <f t="shared" si="2"/>
        <v>1.7</v>
      </c>
      <c r="F13" s="53">
        <f>IF('Indicator Data'!AZ16="No data","x",ROUND(IF('Indicator Data'!AZ16&gt;F$195,10,IF('Indicator Data'!AZ16&lt;F$194,0,10-(F$195-'Indicator Data'!AZ16)/(F$195-F$194)*10)),1))</f>
        <v>4.5</v>
      </c>
      <c r="G13" s="53" t="str">
        <f>IF('Indicator Data'!BA16="No data","x",ROUND(IF('Indicator Data'!BA16&gt;G$195,10,IF('Indicator Data'!BA16&lt;G$194,0,10-(G$195-'Indicator Data'!BA16)/(G$195-G$194)*10)),1))</f>
        <v>x</v>
      </c>
      <c r="H13" s="54">
        <f t="shared" si="3"/>
        <v>4.5</v>
      </c>
      <c r="I13" s="55">
        <f>SUM(IF('Indicator Data'!AN16=0,0,'Indicator Data'!AN16),SUM('Indicator Data'!AO16:AP16))</f>
        <v>34.800387999999998</v>
      </c>
      <c r="J13" s="55">
        <f>I13/'Indicator Data'!CB16*1000000</f>
        <v>88.494761575392616</v>
      </c>
      <c r="K13" s="53">
        <f t="shared" si="4"/>
        <v>1.8</v>
      </c>
      <c r="L13" s="53" t="str">
        <f>IF('Indicator Data'!AQ16="No data","x",ROUND(IF('Indicator Data'!AQ16&gt;L$195,10,IF('Indicator Data'!AQ16&lt;L$194,0,10-(L$195-'Indicator Data'!AQ16)/(L$195-L$194)*10)),1))</f>
        <v>x</v>
      </c>
      <c r="M13" s="53" t="str">
        <f>IF('Indicator Data'!AR16="No data","x",IF('Indicator Data'!AR16=0,0,ROUND(IF('Indicator Data'!AR16&gt;M$195,10,IF('Indicator Data'!AR16&lt;M$194,0,10-(M$195-'Indicator Data'!AR16)/(M$195-M$194)*10)),1)))</f>
        <v>x</v>
      </c>
      <c r="N13" s="54">
        <f t="shared" si="5"/>
        <v>1.8</v>
      </c>
      <c r="O13" s="56">
        <f t="shared" si="6"/>
        <v>2.4</v>
      </c>
      <c r="P13" s="67">
        <f>IF(AND('Indicator Data'!BF16="No data",'Indicator Data'!BG16="No data"),0,SUM('Indicator Data'!BF16:BH16)/1000)</f>
        <v>1.7999999999999999E-2</v>
      </c>
      <c r="Q13" s="53">
        <f t="shared" si="7"/>
        <v>0</v>
      </c>
      <c r="R13" s="57">
        <f>P13*1000/'Indicator Data'!CB16</f>
        <v>4.5772642200341769E-5</v>
      </c>
      <c r="S13" s="53">
        <f t="shared" si="8"/>
        <v>0</v>
      </c>
      <c r="T13" s="58">
        <f t="shared" si="9"/>
        <v>0</v>
      </c>
      <c r="U13" s="53" t="str">
        <f>IF('Indicator Data'!AV16="No data","x",ROUND(IF('Indicator Data'!AV16&gt;U$195,10,IF('Indicator Data'!AV16&lt;U$194,0,10-(U$195-'Indicator Data'!AV16)/(U$195-U$194)*10)),1))</f>
        <v>x</v>
      </c>
      <c r="V13" s="53" t="str">
        <f>IF('Indicator Data'!AW16="No data","x",IF('Indicator Data'!AW16=0,0,ROUND(IF('Indicator Data'!AW16&gt;V$195,10,IF('Indicator Data'!AW16&lt;V$194,0,10-(V$195-'Indicator Data'!AW16)/(V$195-V$194)*10)),1)))</f>
        <v>x</v>
      </c>
      <c r="W13" s="53" t="str">
        <f t="shared" si="10"/>
        <v>x</v>
      </c>
      <c r="X13" s="53">
        <f>IF('Indicator Data'!AU16="No data","x",ROUND(IF('Indicator Data'!AU16&gt;X$195,10,IF('Indicator Data'!AU16&lt;X$194,0,10-(X$195-'Indicator Data'!AU16)/(X$195-X$194)*10)),1))</f>
        <v>0.3</v>
      </c>
      <c r="Y13" s="160" t="str">
        <f>IF('Indicator Data'!AX16="No data","x",ROUND(IF('Indicator Data'!AX16&gt;Y$195,10,IF('Indicator Data'!AX16&lt;Y$194,0,10-(Y$195-'Indicator Data'!AX16)/(Y$195-Y$194)*10)),1))</f>
        <v>x</v>
      </c>
      <c r="Z13" s="57">
        <f>IF('Indicator Data'!AY16="No data","x",IF(('Indicator Data'!AY16/'Indicator Data'!CB16)&gt;1,1,IF('Indicator Data'!AY16&gt;'Indicator Data'!AY16,1,'Indicator Data'!AY16/'Indicator Data'!CB16)))</f>
        <v>6.865896330051266E-5</v>
      </c>
      <c r="AA13" s="160">
        <f t="shared" si="11"/>
        <v>0</v>
      </c>
      <c r="AB13" s="54">
        <f t="shared" si="0"/>
        <v>0.2</v>
      </c>
      <c r="AC13" s="53">
        <f>IF('Indicator Data'!AS16="No data","x",ROUND(IF('Indicator Data'!AS16&gt;AC$195,10,IF('Indicator Data'!AS16&lt;AC$194,0,10-(AC$195-'Indicator Data'!AS16)/(AC$195-AC$194)*10)),1))</f>
        <v>1</v>
      </c>
      <c r="AD13" s="53" t="str">
        <f>IF('Indicator Data'!AT16="No data","x",ROUND(IF('Indicator Data'!AT16&gt;AD$195,10,IF('Indicator Data'!AT16&lt;AD$194,0,10-(AD$195-'Indicator Data'!AT16)/(AD$195-AD$194)*10)),1))</f>
        <v>x</v>
      </c>
      <c r="AE13" s="54">
        <f>IF(AND(AC13="x",AD13="x"),"x",ROUND(AVERAGE(AD13,AC13),1))</f>
        <v>1</v>
      </c>
      <c r="AF13" s="67">
        <f>('Indicator Data'!BE16+'Indicator Data'!BD16+'Indicator Data'!BC16*0.5+'Indicator Data'!BB16*0.25)/1000</f>
        <v>7.5</v>
      </c>
      <c r="AG13" s="59">
        <f>AF13*1000/'Indicator Data'!CB16</f>
        <v>1.9071934250142406E-2</v>
      </c>
      <c r="AH13" s="54">
        <f t="shared" si="12"/>
        <v>1.9</v>
      </c>
      <c r="AI13" s="53">
        <f>IF('Indicator Data'!BI16="No data","x",ROUND(IF('Indicator Data'!BI16&lt;$AI$194,10,IF('Indicator Data'!BI16&gt;$AI$195,0,($AI$195-'Indicator Data'!BI16)/($AI$195-$AI$194)*10)),1))</f>
        <v>9.1</v>
      </c>
      <c r="AJ13" s="53">
        <f>IF('Indicator Data'!BJ16="No data","x",ROUND(IF('Indicator Data'!BJ16&gt;$AJ$195,10,IF('Indicator Data'!BJ16&lt;$AJ$194,0,10-($AJ$195-'Indicator Data'!BJ16)/($AJ$195-$AJ$194)*10)),1))</f>
        <v>3.9</v>
      </c>
      <c r="AK13" s="54">
        <f t="shared" si="1"/>
        <v>6.5</v>
      </c>
      <c r="AL13" s="60">
        <f>ROUND(IF(AND(AB13="x",AE13="x",AK13="x"),AH13,IF(AND(AB13="x",AE13="x"),(10-GEOMEAN(((10-AK13)/10*9+1),((10-AH13)/10*9+1)))/9*10,IF(AK13="x",(10-GEOMEAN(((10-AB13)/10*9+1),((10-AE13)/10*9+1),((10-AH13)/10*9+1)))/9*10,IF(AB13="x",(10-GEOMEAN(((10-AK13)/10*9+1),((10-AE13)/10*9+1),((10-AH13)/10*9+1)))/9*10,(10-GEOMEAN(((10-AB13)/10*9+1),((10-AE13)/10*9+1),((10-AH13)/10*9+1),((10-AK13)/10*9+1)))/9*10)))),1)</f>
        <v>2.8</v>
      </c>
      <c r="AM13" s="61">
        <f>ROUND((10-GEOMEAN(((10-T13)/10*9+1),((10-AL13)/10*9+1)))/9*10,1)</f>
        <v>1.5</v>
      </c>
    </row>
    <row r="14" spans="1:39" s="2" customFormat="1" x14ac:dyDescent="0.3">
      <c r="A14" s="98" t="str">
        <f>'Indicator Data'!A17</f>
        <v>Bahrain</v>
      </c>
      <c r="B14" s="39" t="str">
        <f>'Indicator Data'!B17</f>
        <v>BHR</v>
      </c>
      <c r="C14" s="53">
        <f>ROUND(IF('Indicator Data'!AL17="No data",IF((0.1022*LN('Indicator Data'!CA17)-0.1711)&gt;C$195,0,IF((0.1022*LN('Indicator Data'!CA17)-0.1711)&lt;C$194,10,(C$195-(0.1022*LN('Indicator Data'!CA17)-0.1711))/(C$195-C$194)*10)),IF('Indicator Data'!AL17&gt;C$195,0,IF('Indicator Data'!AL17&lt;C$194,10,(C$195-'Indicator Data'!AL17)/(C$195-C$194)*10))),1)</f>
        <v>1</v>
      </c>
      <c r="D14" s="53" t="str">
        <f>IF('Indicator Data'!AM17="No data","x",ROUND((IF(LOG('Indicator Data'!AM17*1000)&gt;D$195,10,IF(LOG('Indicator Data'!AM17*1000)&lt;D$194,0,10-(D$195-LOG('Indicator Data'!AM17*1000))/(D$195-D$194)*10))),1))</f>
        <v>x</v>
      </c>
      <c r="E14" s="54">
        <f t="shared" si="2"/>
        <v>1</v>
      </c>
      <c r="F14" s="53">
        <f>IF('Indicator Data'!AZ17="No data","x",ROUND(IF('Indicator Data'!AZ17&gt;F$195,10,IF('Indicator Data'!AZ17&lt;F$194,0,10-(F$195-'Indicator Data'!AZ17)/(F$195-F$194)*10)),1))</f>
        <v>2.8</v>
      </c>
      <c r="G14" s="53" t="str">
        <f>IF('Indicator Data'!BA17="No data","x",ROUND(IF('Indicator Data'!BA17&gt;G$195,10,IF('Indicator Data'!BA17&lt;G$194,0,10-(G$195-'Indicator Data'!BA17)/(G$195-G$194)*10)),1))</f>
        <v>x</v>
      </c>
      <c r="H14" s="54">
        <f t="shared" si="3"/>
        <v>2.8</v>
      </c>
      <c r="I14" s="55">
        <f>SUM(IF('Indicator Data'!AN17=0,0,'Indicator Data'!AN17),SUM('Indicator Data'!AO17:AP17))</f>
        <v>0</v>
      </c>
      <c r="J14" s="55">
        <f>I14/'Indicator Data'!CB17*1000000</f>
        <v>0</v>
      </c>
      <c r="K14" s="53">
        <f t="shared" si="4"/>
        <v>0</v>
      </c>
      <c r="L14" s="53" t="str">
        <f>IF('Indicator Data'!AQ17="No data","x",ROUND(IF('Indicator Data'!AQ17&gt;L$195,10,IF('Indicator Data'!AQ17&lt;L$194,0,10-(L$195-'Indicator Data'!AQ17)/(L$195-L$194)*10)),1))</f>
        <v>x</v>
      </c>
      <c r="M14" s="53" t="str">
        <f>IF('Indicator Data'!AR17="No data","x",IF('Indicator Data'!AR17=0,0,ROUND(IF('Indicator Data'!AR17&gt;M$195,10,IF('Indicator Data'!AR17&lt;M$194,0,10-(M$195-'Indicator Data'!AR17)/(M$195-M$194)*10)),1)))</f>
        <v>x</v>
      </c>
      <c r="N14" s="54">
        <f t="shared" si="5"/>
        <v>0</v>
      </c>
      <c r="O14" s="56">
        <f t="shared" si="6"/>
        <v>1.2</v>
      </c>
      <c r="P14" s="67">
        <f>IF(AND('Indicator Data'!BF17="No data",'Indicator Data'!BG17="No data"),0,SUM('Indicator Data'!BF17:BH17)/1000)</f>
        <v>0.309</v>
      </c>
      <c r="Q14" s="53">
        <f t="shared" si="7"/>
        <v>0</v>
      </c>
      <c r="R14" s="57">
        <f>P14*1000/'Indicator Data'!CB17</f>
        <v>1.815956083247188E-4</v>
      </c>
      <c r="S14" s="53">
        <f t="shared" si="8"/>
        <v>2.1</v>
      </c>
      <c r="T14" s="58">
        <f t="shared" si="9"/>
        <v>1.1000000000000001</v>
      </c>
      <c r="U14" s="53" t="str">
        <f>IF('Indicator Data'!AV17="No data","x",ROUND(IF('Indicator Data'!AV17&gt;U$195,10,IF('Indicator Data'!AV17&lt;U$194,0,10-(U$195-'Indicator Data'!AV17)/(U$195-U$194)*10)),1))</f>
        <v>x</v>
      </c>
      <c r="V14" s="53" t="str">
        <f>IF('Indicator Data'!AW17="No data","x",IF('Indicator Data'!AW17=0,0,ROUND(IF('Indicator Data'!AW17&gt;V$195,10,IF('Indicator Data'!AW17&lt;V$194,0,10-(V$195-'Indicator Data'!AW17)/(V$195-V$194)*10)),1)))</f>
        <v>x</v>
      </c>
      <c r="W14" s="53" t="str">
        <f t="shared" si="10"/>
        <v>x</v>
      </c>
      <c r="X14" s="53">
        <f>IF('Indicator Data'!AU17="No data","x",ROUND(IF('Indicator Data'!AU17&gt;X$195,10,IF('Indicator Data'!AU17&lt;X$194,0,10-(X$195-'Indicator Data'!AU17)/(X$195-X$194)*10)),1))</f>
        <v>0.2</v>
      </c>
      <c r="Y14" s="160" t="str">
        <f>IF('Indicator Data'!AX17="No data","x",ROUND(IF('Indicator Data'!AX17&gt;Y$195,10,IF('Indicator Data'!AX17&lt;Y$194,0,10-(Y$195-'Indicator Data'!AX17)/(Y$195-Y$194)*10)),1))</f>
        <v>x</v>
      </c>
      <c r="Z14" s="57">
        <f>IF('Indicator Data'!AY17="No data","x",IF(('Indicator Data'!AY17/'Indicator Data'!CB17)&gt;1,1,IF('Indicator Data'!AY17&gt;'Indicator Data'!AY17,1,'Indicator Data'!AY17/'Indicator Data'!CB17)))</f>
        <v>2.9384402641540258E-6</v>
      </c>
      <c r="AA14" s="160">
        <f t="shared" si="11"/>
        <v>0</v>
      </c>
      <c r="AB14" s="54">
        <f t="shared" si="0"/>
        <v>0.1</v>
      </c>
      <c r="AC14" s="53">
        <f>IF('Indicator Data'!AS17="No data","x",ROUND(IF('Indicator Data'!AS17&gt;AC$195,10,IF('Indicator Data'!AS17&lt;AC$194,0,10-(AC$195-'Indicator Data'!AS17)/(AC$195-AC$194)*10)),1))</f>
        <v>0.5</v>
      </c>
      <c r="AD14" s="53" t="str">
        <f>IF('Indicator Data'!AT17="No data","x",ROUND(IF('Indicator Data'!AT17&gt;AD$195,10,IF('Indicator Data'!AT17&lt;AD$194,0,10-(AD$195-'Indicator Data'!AT17)/(AD$195-AD$194)*10)),1))</f>
        <v>x</v>
      </c>
      <c r="AE14" s="54">
        <f>IF(AND(AC14="x",AD14="x"),"x",ROUND(AVERAGE(AD14,AC14),1))</f>
        <v>0.5</v>
      </c>
      <c r="AF14" s="67">
        <f>('Indicator Data'!BE17+'Indicator Data'!BD17+'Indicator Data'!BC17*0.5+'Indicator Data'!BB17*0.25)/1000</f>
        <v>0</v>
      </c>
      <c r="AG14" s="59">
        <f>AF14*1000/'Indicator Data'!CB17</f>
        <v>0</v>
      </c>
      <c r="AH14" s="54">
        <f t="shared" si="12"/>
        <v>0</v>
      </c>
      <c r="AI14" s="53">
        <f>IF('Indicator Data'!BI17="No data","x",ROUND(IF('Indicator Data'!BI17&lt;$AI$194,10,IF('Indicator Data'!BI17&gt;$AI$195,0,($AI$195-'Indicator Data'!BI17)/($AI$195-$AI$194)*10)),1))</f>
        <v>2.4</v>
      </c>
      <c r="AJ14" s="53">
        <f>IF('Indicator Data'!BJ17="No data","x",ROUND(IF('Indicator Data'!BJ17&gt;$AJ$195,10,IF('Indicator Data'!BJ17&lt;$AJ$194,0,10-($AJ$195-'Indicator Data'!BJ17)/($AJ$195-$AJ$194)*10)),1))</f>
        <v>0</v>
      </c>
      <c r="AK14" s="54">
        <f t="shared" si="1"/>
        <v>1.2</v>
      </c>
      <c r="AL14" s="60">
        <f>ROUND(IF(AND(AB14="x",AE14="x",AK14="x"),AH14,IF(AND(AB14="x",AE14="x"),(10-GEOMEAN(((10-AK14)/10*9+1),((10-AH14)/10*9+1)))/9*10,IF(AK14="x",(10-GEOMEAN(((10-AB14)/10*9+1),((10-AE14)/10*9+1),((10-AH14)/10*9+1)))/9*10,IF(AB14="x",(10-GEOMEAN(((10-AK14)/10*9+1),((10-AE14)/10*9+1),((10-AH14)/10*9+1)))/9*10,(10-GEOMEAN(((10-AB14)/10*9+1),((10-AE14)/10*9+1),((10-AH14)/10*9+1),((10-AK14)/10*9+1)))/9*10)))),1)</f>
        <v>0.5</v>
      </c>
      <c r="AM14" s="61">
        <f>ROUND((10-GEOMEAN(((10-T14)/10*9+1),((10-AL14)/10*9+1)))/9*10,1)</f>
        <v>0.8</v>
      </c>
    </row>
    <row r="15" spans="1:39" s="2" customFormat="1" x14ac:dyDescent="0.3">
      <c r="A15" s="98" t="str">
        <f>'Indicator Data'!A18</f>
        <v>Bangladesh</v>
      </c>
      <c r="B15" s="39" t="str">
        <f>'Indicator Data'!B18</f>
        <v>BGD</v>
      </c>
      <c r="C15" s="53">
        <f>ROUND(IF('Indicator Data'!AL18="No data",IF((0.1022*LN('Indicator Data'!CA18)-0.1711)&gt;C$195,0,IF((0.1022*LN('Indicator Data'!CA18)-0.1711)&lt;C$194,10,(C$195-(0.1022*LN('Indicator Data'!CA18)-0.1711))/(C$195-C$194)*10)),IF('Indicator Data'!AL18&gt;C$195,0,IF('Indicator Data'!AL18&lt;C$194,10,(C$195-'Indicator Data'!AL18)/(C$195-C$194)*10))),1)</f>
        <v>5.4</v>
      </c>
      <c r="D15" s="53">
        <f>IF('Indicator Data'!AM18="No data","x",ROUND((IF(LOG('Indicator Data'!AM18*1000)&gt;D$195,10,IF(LOG('Indicator Data'!AM18*1000)&lt;D$194,0,10-(D$195-LOG('Indicator Data'!AM18*1000))/(D$195-D$194)*10))),1))</f>
        <v>7.5</v>
      </c>
      <c r="E15" s="54">
        <f t="shared" si="2"/>
        <v>6.6</v>
      </c>
      <c r="F15" s="53">
        <f>IF('Indicator Data'!AZ18="No data","x",ROUND(IF('Indicator Data'!AZ18&gt;F$195,10,IF('Indicator Data'!AZ18&lt;F$194,0,10-(F$195-'Indicator Data'!AZ18)/(F$195-F$194)*10)),1))</f>
        <v>7.2</v>
      </c>
      <c r="G15" s="53">
        <f>IF('Indicator Data'!BA18="No data","x",ROUND(IF('Indicator Data'!BA18&gt;G$195,10,IF('Indicator Data'!BA18&lt;G$194,0,10-(G$195-'Indicator Data'!BA18)/(G$195-G$194)*10)),1))</f>
        <v>1.9</v>
      </c>
      <c r="H15" s="54">
        <f t="shared" si="3"/>
        <v>4.5999999999999996</v>
      </c>
      <c r="I15" s="55">
        <f>SUM(IF('Indicator Data'!AN18=0,0,'Indicator Data'!AN18),SUM('Indicator Data'!AO18:AP18))</f>
        <v>6650.9212119999993</v>
      </c>
      <c r="J15" s="55">
        <f>I15/'Indicator Data'!CB18*1000000</f>
        <v>40.384638589604762</v>
      </c>
      <c r="K15" s="53">
        <f t="shared" si="4"/>
        <v>0.8</v>
      </c>
      <c r="L15" s="53">
        <f>IF('Indicator Data'!AQ18="No data","x",ROUND(IF('Indicator Data'!AQ18&gt;L$195,10,IF('Indicator Data'!AQ18&lt;L$194,0,10-(L$195-'Indicator Data'!AQ18)/(L$195-L$194)*10)),1))</f>
        <v>0.9</v>
      </c>
      <c r="M15" s="53">
        <f>IF('Indicator Data'!AR18="No data","x",IF('Indicator Data'!AR18=0,0,ROUND(IF('Indicator Data'!AR18&gt;M$195,10,IF('Indicator Data'!AR18&lt;M$194,0,10-(M$195-'Indicator Data'!AR18)/(M$195-M$194)*10)),1)))</f>
        <v>2</v>
      </c>
      <c r="N15" s="54">
        <f t="shared" si="5"/>
        <v>1.2</v>
      </c>
      <c r="O15" s="56">
        <f t="shared" si="6"/>
        <v>4.8</v>
      </c>
      <c r="P15" s="67">
        <f>IF(AND('Indicator Data'!BF18="No data",'Indicator Data'!BG18="No data"),0,SUM('Indicator Data'!BF18:BH18)/1000)</f>
        <v>1304.7529999999999</v>
      </c>
      <c r="Q15" s="53">
        <f t="shared" si="7"/>
        <v>10</v>
      </c>
      <c r="R15" s="57">
        <f>P15*1000/'Indicator Data'!CB18</f>
        <v>7.9225082772943541E-3</v>
      </c>
      <c r="S15" s="53">
        <f t="shared" si="8"/>
        <v>5.3</v>
      </c>
      <c r="T15" s="58">
        <f t="shared" si="9"/>
        <v>7.7</v>
      </c>
      <c r="U15" s="53" t="str">
        <f>IF('Indicator Data'!AV18="No data","x",ROUND(IF('Indicator Data'!AV18&gt;U$195,10,IF('Indicator Data'!AV18&lt;U$194,0,10-(U$195-'Indicator Data'!AV18)/(U$195-U$194)*10)),1))</f>
        <v>x</v>
      </c>
      <c r="V15" s="53" t="str">
        <f>IF('Indicator Data'!AW18="No data","x",IF('Indicator Data'!AW18=0,0,ROUND(IF('Indicator Data'!AW18&gt;V$195,10,IF('Indicator Data'!AW18&lt;V$194,0,10-(V$195-'Indicator Data'!AW18)/(V$195-V$194)*10)),1)))</f>
        <v>x</v>
      </c>
      <c r="W15" s="53" t="str">
        <f t="shared" si="10"/>
        <v>x</v>
      </c>
      <c r="X15" s="53">
        <f>IF('Indicator Data'!AU18="No data","x",ROUND(IF('Indicator Data'!AU18&gt;X$195,10,IF('Indicator Data'!AU18&lt;X$194,0,10-(X$195-'Indicator Data'!AU18)/(X$195-X$194)*10)),1))</f>
        <v>4</v>
      </c>
      <c r="Y15" s="160">
        <f>IF('Indicator Data'!AX18="No data","x",ROUND(IF('Indicator Data'!AX18&gt;Y$195,10,IF('Indicator Data'!AX18&lt;Y$194,0,10-(Y$195-'Indicator Data'!AX18)/(Y$195-Y$194)*10)),1))</f>
        <v>0</v>
      </c>
      <c r="Z15" s="57">
        <f>IF('Indicator Data'!AY18="No data","x",IF(('Indicator Data'!AY18/'Indicator Data'!CB18)&gt;1,1,IF('Indicator Data'!AY18&gt;'Indicator Data'!AY18,1,'Indicator Data'!AY18/'Indicator Data'!CB18)))</f>
        <v>0.34209487566056396</v>
      </c>
      <c r="AA15" s="160">
        <f t="shared" si="11"/>
        <v>3.8</v>
      </c>
      <c r="AB15" s="54">
        <f t="shared" si="0"/>
        <v>2.6</v>
      </c>
      <c r="AC15" s="53">
        <f>IF('Indicator Data'!AS18="No data","x",ROUND(IF('Indicator Data'!AS18&gt;AC$195,10,IF('Indicator Data'!AS18&lt;AC$194,0,10-(AC$195-'Indicator Data'!AS18)/(AC$195-AC$194)*10)),1))</f>
        <v>2.4</v>
      </c>
      <c r="AD15" s="53">
        <f>IF('Indicator Data'!AT18="No data","x",ROUND(IF('Indicator Data'!AT18&gt;AD$195,10,IF('Indicator Data'!AT18&lt;AD$194,0,10-(AD$195-'Indicator Data'!AT18)/(AD$195-AD$194)*10)),1))</f>
        <v>4.9000000000000004</v>
      </c>
      <c r="AE15" s="54">
        <f>IF(AND(AC15="x",AD15="x"),"x",ROUND(AVERAGE(AD15,AC15),1))</f>
        <v>3.7</v>
      </c>
      <c r="AF15" s="67">
        <f>('Indicator Data'!BE18+'Indicator Data'!BD18+'Indicator Data'!BC18*0.5+'Indicator Data'!BB18*0.25)/1000</f>
        <v>11993.8045</v>
      </c>
      <c r="AG15" s="59">
        <f>AF15*1000/'Indicator Data'!CB18</f>
        <v>7.2826822722385207E-2</v>
      </c>
      <c r="AH15" s="54">
        <f t="shared" si="12"/>
        <v>7.3</v>
      </c>
      <c r="AI15" s="53">
        <f>IF('Indicator Data'!BI18="No data","x",ROUND(IF('Indicator Data'!BI18&lt;$AI$194,10,IF('Indicator Data'!BI18&gt;$AI$195,0,($AI$195-'Indicator Data'!BI18)/($AI$195-$AI$194)*10)),1))</f>
        <v>5.5</v>
      </c>
      <c r="AJ15" s="53">
        <f>IF('Indicator Data'!BJ18="No data","x",ROUND(IF('Indicator Data'!BJ18&gt;$AJ$195,10,IF('Indicator Data'!BJ18&lt;$AJ$194,0,10-($AJ$195-'Indicator Data'!BJ18)/($AJ$195-$AJ$194)*10)),1))</f>
        <v>2.7</v>
      </c>
      <c r="AK15" s="54">
        <f t="shared" si="1"/>
        <v>4.0999999999999996</v>
      </c>
      <c r="AL15" s="60">
        <f>ROUND(IF(AND(AB15="x",AE15="x",AK15="x"),AH15,IF(AND(AB15="x",AE15="x"),(10-GEOMEAN(((10-AK15)/10*9+1),((10-AH15)/10*9+1)))/9*10,IF(AK15="x",(10-GEOMEAN(((10-AB15)/10*9+1),((10-AE15)/10*9+1),((10-AH15)/10*9+1)))/9*10,IF(AB15="x",(10-GEOMEAN(((10-AK15)/10*9+1),((10-AE15)/10*9+1),((10-AH15)/10*9+1)))/9*10,(10-GEOMEAN(((10-AB15)/10*9+1),((10-AE15)/10*9+1),((10-AH15)/10*9+1),((10-AK15)/10*9+1)))/9*10)))),1)</f>
        <v>4.7</v>
      </c>
      <c r="AM15" s="61">
        <f>ROUND((10-GEOMEAN(((10-T15)/10*9+1),((10-AL15)/10*9+1)))/9*10,1)</f>
        <v>6.4</v>
      </c>
    </row>
    <row r="16" spans="1:39" s="2" customFormat="1" x14ac:dyDescent="0.3">
      <c r="A16" s="98" t="str">
        <f>'Indicator Data'!A19</f>
        <v>Barbados</v>
      </c>
      <c r="B16" s="39" t="str">
        <f>'Indicator Data'!B19</f>
        <v>BRB</v>
      </c>
      <c r="C16" s="53">
        <f>ROUND(IF('Indicator Data'!AL19="No data",IF((0.1022*LN('Indicator Data'!CA19)-0.1711)&gt;C$195,0,IF((0.1022*LN('Indicator Data'!CA19)-0.1711)&lt;C$194,10,(C$195-(0.1022*LN('Indicator Data'!CA19)-0.1711))/(C$195-C$194)*10)),IF('Indicator Data'!AL19&gt;C$195,0,IF('Indicator Data'!AL19&lt;C$194,10,(C$195-'Indicator Data'!AL19)/(C$195-C$194)*10))),1)</f>
        <v>1.7</v>
      </c>
      <c r="D16" s="53">
        <f>IF('Indicator Data'!AM19="No data","x",ROUND((IF(LOG('Indicator Data'!AM19*1000)&gt;D$195,10,IF(LOG('Indicator Data'!AM19*1000)&lt;D$194,0,10-(D$195-LOG('Indicator Data'!AM19*1000))/(D$195-D$194)*10))),1))</f>
        <v>3.4</v>
      </c>
      <c r="E16" s="54">
        <f t="shared" si="2"/>
        <v>2.6</v>
      </c>
      <c r="F16" s="53">
        <f>IF('Indicator Data'!AZ19="No data","x",ROUND(IF('Indicator Data'!AZ19&gt;F$195,10,IF('Indicator Data'!AZ19&lt;F$194,0,10-(F$195-'Indicator Data'!AZ19)/(F$195-F$194)*10)),1))</f>
        <v>3.4</v>
      </c>
      <c r="G16" s="53" t="str">
        <f>IF('Indicator Data'!BA19="No data","x",ROUND(IF('Indicator Data'!BA19&gt;G$195,10,IF('Indicator Data'!BA19&lt;G$194,0,10-(G$195-'Indicator Data'!BA19)/(G$195-G$194)*10)),1))</f>
        <v>x</v>
      </c>
      <c r="H16" s="54">
        <f t="shared" si="3"/>
        <v>3.4</v>
      </c>
      <c r="I16" s="55">
        <f>SUM(IF('Indicator Data'!AN19=0,0,'Indicator Data'!AN19),SUM('Indicator Data'!AO19:AP19))</f>
        <v>1.910404</v>
      </c>
      <c r="J16" s="55">
        <f>I16/'Indicator Data'!CB19*1000000</f>
        <v>6.6478663469869961</v>
      </c>
      <c r="K16" s="53">
        <f t="shared" si="4"/>
        <v>0.1</v>
      </c>
      <c r="L16" s="53" t="str">
        <f>IF('Indicator Data'!AQ19="No data","x",ROUND(IF('Indicator Data'!AQ19&gt;L$195,10,IF('Indicator Data'!AQ19&lt;L$194,0,10-(L$195-'Indicator Data'!AQ19)/(L$195-L$194)*10)),1))</f>
        <v>x</v>
      </c>
      <c r="M16" s="53">
        <f>IF('Indicator Data'!AR19="No data","x",IF('Indicator Data'!AR19=0,0,ROUND(IF('Indicator Data'!AR19&gt;M$195,10,IF('Indicator Data'!AR19&lt;M$194,0,10-(M$195-'Indicator Data'!AR19)/(M$195-M$194)*10)),1)))</f>
        <v>0.7</v>
      </c>
      <c r="N16" s="54">
        <f t="shared" si="5"/>
        <v>0.4</v>
      </c>
      <c r="O16" s="56">
        <f t="shared" si="6"/>
        <v>2.2999999999999998</v>
      </c>
      <c r="P16" s="67">
        <f>IF(AND('Indicator Data'!BF19="No data",'Indicator Data'!BG19="No data"),0,SUM('Indicator Data'!BF19:BH19)/1000)</f>
        <v>0.01</v>
      </c>
      <c r="Q16" s="53">
        <f t="shared" si="7"/>
        <v>0</v>
      </c>
      <c r="R16" s="57">
        <f>P16*1000/'Indicator Data'!CB19</f>
        <v>3.4798222506794356E-5</v>
      </c>
      <c r="S16" s="53">
        <f t="shared" si="8"/>
        <v>0</v>
      </c>
      <c r="T16" s="58">
        <f t="shared" si="9"/>
        <v>0</v>
      </c>
      <c r="U16" s="53">
        <f>IF('Indicator Data'!AV19="No data","x",ROUND(IF('Indicator Data'!AV19&gt;U$195,10,IF('Indicator Data'!AV19&lt;U$194,0,10-(U$195-'Indicator Data'!AV19)/(U$195-U$194)*10)),1))</f>
        <v>1.6</v>
      </c>
      <c r="V16" s="53">
        <f>IF('Indicator Data'!AW19="No data","x",IF('Indicator Data'!AW19=0,0,ROUND(IF('Indicator Data'!AW19&gt;V$195,10,IF('Indicator Data'!AW19&lt;V$194,0,10-(V$195-'Indicator Data'!AW19)/(V$195-V$194)*10)),1)))</f>
        <v>1.1000000000000001</v>
      </c>
      <c r="W16" s="53">
        <f t="shared" si="10"/>
        <v>1.35</v>
      </c>
      <c r="X16" s="53">
        <f>IF('Indicator Data'!AU19="No data","x",ROUND(IF('Indicator Data'!AU19&gt;X$195,10,IF('Indicator Data'!AU19&lt;X$194,0,10-(X$195-'Indicator Data'!AU19)/(X$195-X$194)*10)),1))</f>
        <v>0</v>
      </c>
      <c r="Y16" s="160" t="str">
        <f>IF('Indicator Data'!AX19="No data","x",ROUND(IF('Indicator Data'!AX19&gt;Y$195,10,IF('Indicator Data'!AX19&lt;Y$194,0,10-(Y$195-'Indicator Data'!AX19)/(Y$195-Y$194)*10)),1))</f>
        <v>x</v>
      </c>
      <c r="Z16" s="57">
        <f>IF('Indicator Data'!AY19="No data","x",IF(('Indicator Data'!AY19/'Indicator Data'!CB19)&gt;1,1,IF('Indicator Data'!AY19&gt;'Indicator Data'!AY19,1,'Indicator Data'!AY19/'Indicator Data'!CB19)))</f>
        <v>1.5311217902989516E-4</v>
      </c>
      <c r="AA16" s="160">
        <f t="shared" si="11"/>
        <v>0</v>
      </c>
      <c r="AB16" s="54">
        <f t="shared" si="0"/>
        <v>0.5</v>
      </c>
      <c r="AC16" s="53">
        <f>IF('Indicator Data'!AS19="No data","x",ROUND(IF('Indicator Data'!AS19&gt;AC$195,10,IF('Indicator Data'!AS19&lt;AC$194,0,10-(AC$195-'Indicator Data'!AS19)/(AC$195-AC$194)*10)),1))</f>
        <v>1</v>
      </c>
      <c r="AD16" s="53">
        <f>IF('Indicator Data'!AT19="No data","x",ROUND(IF('Indicator Data'!AT19&gt;AD$195,10,IF('Indicator Data'!AT19&lt;AD$194,0,10-(AD$195-'Indicator Data'!AT19)/(AD$195-AD$194)*10)),1))</f>
        <v>0.8</v>
      </c>
      <c r="AE16" s="54">
        <f>IF(AND(AC16="x",AD16="x"),"x",ROUND(AVERAGE(AD16,AC16),1))</f>
        <v>0.9</v>
      </c>
      <c r="AF16" s="67">
        <f>('Indicator Data'!BE19+'Indicator Data'!BD19+'Indicator Data'!BC19*0.5+'Indicator Data'!BB19*0.25)/1000</f>
        <v>0</v>
      </c>
      <c r="AG16" s="59">
        <f>AF16*1000/'Indicator Data'!CB19</f>
        <v>0</v>
      </c>
      <c r="AH16" s="54">
        <f t="shared" si="12"/>
        <v>0</v>
      </c>
      <c r="AI16" s="53">
        <f>IF('Indicator Data'!BI19="No data","x",ROUND(IF('Indicator Data'!BI19&lt;$AI$194,10,IF('Indicator Data'!BI19&gt;$AI$195,0,($AI$195-'Indicator Data'!BI19)/($AI$195-$AI$194)*10)),1))</f>
        <v>4.3</v>
      </c>
      <c r="AJ16" s="53">
        <f>IF('Indicator Data'!BJ19="No data","x",ROUND(IF('Indicator Data'!BJ19&gt;$AJ$195,10,IF('Indicator Data'!BJ19&lt;$AJ$194,0,10-($AJ$195-'Indicator Data'!BJ19)/($AJ$195-$AJ$194)*10)),1))</f>
        <v>0</v>
      </c>
      <c r="AK16" s="54">
        <f t="shared" si="1"/>
        <v>2.2000000000000002</v>
      </c>
      <c r="AL16" s="60">
        <f>ROUND(IF(AND(AB16="x",AE16="x",AK16="x"),AH16,IF(AND(AB16="x",AE16="x"),(10-GEOMEAN(((10-AK16)/10*9+1),((10-AH16)/10*9+1)))/9*10,IF(AK16="x",(10-GEOMEAN(((10-AB16)/10*9+1),((10-AE16)/10*9+1),((10-AH16)/10*9+1)))/9*10,IF(AB16="x",(10-GEOMEAN(((10-AK16)/10*9+1),((10-AE16)/10*9+1),((10-AH16)/10*9+1)))/9*10,(10-GEOMEAN(((10-AB16)/10*9+1),((10-AE16)/10*9+1),((10-AH16)/10*9+1),((10-AK16)/10*9+1)))/9*10)))),1)</f>
        <v>0.9</v>
      </c>
      <c r="AM16" s="61">
        <f>ROUND((10-GEOMEAN(((10-T16)/10*9+1),((10-AL16)/10*9+1)))/9*10,1)</f>
        <v>0.5</v>
      </c>
    </row>
    <row r="17" spans="1:39" s="2" customFormat="1" x14ac:dyDescent="0.3">
      <c r="A17" s="98" t="str">
        <f>'Indicator Data'!A20</f>
        <v>Belarus</v>
      </c>
      <c r="B17" s="39" t="str">
        <f>'Indicator Data'!B20</f>
        <v>BLR</v>
      </c>
      <c r="C17" s="53">
        <f>ROUND(IF('Indicator Data'!AL20="No data",IF((0.1022*LN('Indicator Data'!CA20)-0.1711)&gt;C$195,0,IF((0.1022*LN('Indicator Data'!CA20)-0.1711)&lt;C$194,10,(C$195-(0.1022*LN('Indicator Data'!CA20)-0.1711))/(C$195-C$194)*10)),IF('Indicator Data'!AL20&gt;C$195,0,IF('Indicator Data'!AL20&lt;C$194,10,(C$195-'Indicator Data'!AL20)/(C$195-C$194)*10))),1)</f>
        <v>1.5</v>
      </c>
      <c r="D17" s="53" t="str">
        <f>IF('Indicator Data'!AM20="No data","x",ROUND((IF(LOG('Indicator Data'!AM20*1000)&gt;D$195,10,IF(LOG('Indicator Data'!AM20*1000)&lt;D$194,0,10-(D$195-LOG('Indicator Data'!AM20*1000))/(D$195-D$194)*10))),1))</f>
        <v>x</v>
      </c>
      <c r="E17" s="54">
        <f t="shared" si="2"/>
        <v>1.5</v>
      </c>
      <c r="F17" s="53">
        <f>IF('Indicator Data'!AZ20="No data","x",ROUND(IF('Indicator Data'!AZ20&gt;F$195,10,IF('Indicator Data'!AZ20&lt;F$194,0,10-(F$195-'Indicator Data'!AZ20)/(F$195-F$194)*10)),1))</f>
        <v>1.6</v>
      </c>
      <c r="G17" s="53">
        <f>IF('Indicator Data'!BA20="No data","x",ROUND(IF('Indicator Data'!BA20&gt;G$195,10,IF('Indicator Data'!BA20&lt;G$194,0,10-(G$195-'Indicator Data'!BA20)/(G$195-G$194)*10)),1))</f>
        <v>0.1</v>
      </c>
      <c r="H17" s="54">
        <f t="shared" si="3"/>
        <v>0.9</v>
      </c>
      <c r="I17" s="55">
        <f>SUM(IF('Indicator Data'!AN20=0,0,'Indicator Data'!AN20),SUM('Indicator Data'!AO20:AP20))</f>
        <v>147.52545600000002</v>
      </c>
      <c r="J17" s="55">
        <f>I17/'Indicator Data'!CB20*1000000</f>
        <v>15.612281136390649</v>
      </c>
      <c r="K17" s="53">
        <f t="shared" si="4"/>
        <v>0.3</v>
      </c>
      <c r="L17" s="53">
        <f>IF('Indicator Data'!AQ20="No data","x",ROUND(IF('Indicator Data'!AQ20&gt;L$195,10,IF('Indicator Data'!AQ20&lt;L$194,0,10-(L$195-'Indicator Data'!AQ20)/(L$195-L$194)*10)),1))</f>
        <v>0.2</v>
      </c>
      <c r="M17" s="53">
        <f>IF('Indicator Data'!AR20="No data","x",IF('Indicator Data'!AR20=0,0,ROUND(IF('Indicator Data'!AR20&gt;M$195,10,IF('Indicator Data'!AR20&lt;M$194,0,10-(M$195-'Indicator Data'!AR20)/(M$195-M$194)*10)),1)))</f>
        <v>0.7</v>
      </c>
      <c r="N17" s="54">
        <f t="shared" si="5"/>
        <v>0.4</v>
      </c>
      <c r="O17" s="56">
        <f t="shared" si="6"/>
        <v>1.1000000000000001</v>
      </c>
      <c r="P17" s="67">
        <f>IF(AND('Indicator Data'!BF20="No data",'Indicator Data'!BG20="No data"),0,SUM('Indicator Data'!BF20:BH20)/1000)</f>
        <v>2.91</v>
      </c>
      <c r="Q17" s="53">
        <f t="shared" si="7"/>
        <v>1.5</v>
      </c>
      <c r="R17" s="57">
        <f>P17*1000/'Indicator Data'!CB20</f>
        <v>3.0795863533475052E-4</v>
      </c>
      <c r="S17" s="53">
        <f t="shared" si="8"/>
        <v>2.4</v>
      </c>
      <c r="T17" s="58">
        <f t="shared" si="9"/>
        <v>2</v>
      </c>
      <c r="U17" s="53">
        <f>IF('Indicator Data'!AV20="No data","x",ROUND(IF('Indicator Data'!AV20&gt;U$195,10,IF('Indicator Data'!AV20&lt;U$194,0,10-(U$195-'Indicator Data'!AV20)/(U$195-U$194)*10)),1))</f>
        <v>1</v>
      </c>
      <c r="V17" s="53">
        <f>IF('Indicator Data'!AW20="No data","x",IF('Indicator Data'!AW20=0,0,ROUND(IF('Indicator Data'!AW20&gt;V$195,10,IF('Indicator Data'!AW20&lt;V$194,0,10-(V$195-'Indicator Data'!AW20)/(V$195-V$194)*10)),1)))</f>
        <v>1.3</v>
      </c>
      <c r="W17" s="53">
        <f t="shared" si="10"/>
        <v>1.1499999999999999</v>
      </c>
      <c r="X17" s="53">
        <f>IF('Indicator Data'!AU20="No data","x",ROUND(IF('Indicator Data'!AU20&gt;X$195,10,IF('Indicator Data'!AU20&lt;X$194,0,10-(X$195-'Indicator Data'!AU20)/(X$195-X$194)*10)),1))</f>
        <v>0.5</v>
      </c>
      <c r="Y17" s="160" t="str">
        <f>IF('Indicator Data'!AX20="No data","x",ROUND(IF('Indicator Data'!AX20&gt;Y$195,10,IF('Indicator Data'!AX20&lt;Y$194,0,10-(Y$195-'Indicator Data'!AX20)/(Y$195-Y$194)*10)),1))</f>
        <v>x</v>
      </c>
      <c r="Z17" s="57">
        <f>IF('Indicator Data'!AY20="No data","x",IF(('Indicator Data'!AY20/'Indicator Data'!CB20)&gt;1,1,IF('Indicator Data'!AY20&gt;'Indicator Data'!AY20,1,'Indicator Data'!AY20/'Indicator Data'!CB20)))</f>
        <v>0</v>
      </c>
      <c r="AA17" s="160">
        <f t="shared" si="11"/>
        <v>0</v>
      </c>
      <c r="AB17" s="54">
        <f t="shared" si="0"/>
        <v>0.6</v>
      </c>
      <c r="AC17" s="53">
        <f>IF('Indicator Data'!AS20="No data","x",ROUND(IF('Indicator Data'!AS20&gt;AC$195,10,IF('Indicator Data'!AS20&lt;AC$194,0,10-(AC$195-'Indicator Data'!AS20)/(AC$195-AC$194)*10)),1))</f>
        <v>0.2</v>
      </c>
      <c r="AD17" s="53" t="str">
        <f>IF('Indicator Data'!AT20="No data","x",ROUND(IF('Indicator Data'!AT20&gt;AD$195,10,IF('Indicator Data'!AT20&lt;AD$194,0,10-(AD$195-'Indicator Data'!AT20)/(AD$195-AD$194)*10)),1))</f>
        <v>x</v>
      </c>
      <c r="AE17" s="54">
        <f>IF(AND(AC17="x",AD17="x"),"x",ROUND(AVERAGE(AD17,AC17),1))</f>
        <v>0.2</v>
      </c>
      <c r="AF17" s="67">
        <f>('Indicator Data'!BE20+'Indicator Data'!BD20+'Indicator Data'!BC20*0.5+'Indicator Data'!BB20*0.25)/1000</f>
        <v>12.5</v>
      </c>
      <c r="AG17" s="59">
        <f>AF17*1000/'Indicator Data'!CB20</f>
        <v>1.3228463717128458E-3</v>
      </c>
      <c r="AH17" s="54">
        <f t="shared" si="12"/>
        <v>0.1</v>
      </c>
      <c r="AI17" s="53">
        <f>IF('Indicator Data'!BI20="No data","x",ROUND(IF('Indicator Data'!BI20&lt;$AI$194,10,IF('Indicator Data'!BI20&gt;$AI$195,0,($AI$195-'Indicator Data'!BI20)/($AI$195-$AI$194)*10)),1))</f>
        <v>2</v>
      </c>
      <c r="AJ17" s="53">
        <f>IF('Indicator Data'!BJ20="No data","x",ROUND(IF('Indicator Data'!BJ20&gt;$AJ$195,10,IF('Indicator Data'!BJ20&lt;$AJ$194,0,10-($AJ$195-'Indicator Data'!BJ20)/($AJ$195-$AJ$194)*10)),1))</f>
        <v>0</v>
      </c>
      <c r="AK17" s="54">
        <f t="shared" si="1"/>
        <v>1</v>
      </c>
      <c r="AL17" s="60">
        <f>ROUND(IF(AND(AB17="x",AE17="x",AK17="x"),AH17,IF(AND(AB17="x",AE17="x"),(10-GEOMEAN(((10-AK17)/10*9+1),((10-AH17)/10*9+1)))/9*10,IF(AK17="x",(10-GEOMEAN(((10-AB17)/10*9+1),((10-AE17)/10*9+1),((10-AH17)/10*9+1)))/9*10,IF(AB17="x",(10-GEOMEAN(((10-AK17)/10*9+1),((10-AE17)/10*9+1),((10-AH17)/10*9+1)))/9*10,(10-GEOMEAN(((10-AB17)/10*9+1),((10-AE17)/10*9+1),((10-AH17)/10*9+1),((10-AK17)/10*9+1)))/9*10)))),1)</f>
        <v>0.5</v>
      </c>
      <c r="AM17" s="61">
        <f>ROUND((10-GEOMEAN(((10-T17)/10*9+1),((10-AL17)/10*9+1)))/9*10,1)</f>
        <v>1.3</v>
      </c>
    </row>
    <row r="18" spans="1:39" s="2" customFormat="1" x14ac:dyDescent="0.3">
      <c r="A18" s="98" t="str">
        <f>'Indicator Data'!A21</f>
        <v>Belgium</v>
      </c>
      <c r="B18" s="39" t="str">
        <f>'Indicator Data'!B21</f>
        <v>BEL</v>
      </c>
      <c r="C18" s="53">
        <f>ROUND(IF('Indicator Data'!AL21="No data",IF((0.1022*LN('Indicator Data'!CA21)-0.1711)&gt;C$195,0,IF((0.1022*LN('Indicator Data'!CA21)-0.1711)&lt;C$194,10,(C$195-(0.1022*LN('Indicator Data'!CA21)-0.1711))/(C$195-C$194)*10)),IF('Indicator Data'!AL21&gt;C$195,0,IF('Indicator Data'!AL21&lt;C$194,10,(C$195-'Indicator Data'!AL21)/(C$195-C$194)*10))),1)</f>
        <v>0</v>
      </c>
      <c r="D18" s="53" t="str">
        <f>IF('Indicator Data'!AM21="No data","x",ROUND((IF(LOG('Indicator Data'!AM21*1000)&gt;D$195,10,IF(LOG('Indicator Data'!AM21*1000)&lt;D$194,0,10-(D$195-LOG('Indicator Data'!AM21*1000))/(D$195-D$194)*10))),1))</f>
        <v>x</v>
      </c>
      <c r="E18" s="54">
        <f t="shared" si="2"/>
        <v>0</v>
      </c>
      <c r="F18" s="53">
        <f>IF('Indicator Data'!AZ21="No data","x",ROUND(IF('Indicator Data'!AZ21&gt;F$195,10,IF('Indicator Data'!AZ21&lt;F$194,0,10-(F$195-'Indicator Data'!AZ21)/(F$195-F$194)*10)),1))</f>
        <v>0.6</v>
      </c>
      <c r="G18" s="53">
        <f>IF('Indicator Data'!BA21="No data","x",ROUND(IF('Indicator Data'!BA21&gt;G$195,10,IF('Indicator Data'!BA21&lt;G$194,0,10-(G$195-'Indicator Data'!BA21)/(G$195-G$194)*10)),1))</f>
        <v>0.6</v>
      </c>
      <c r="H18" s="54">
        <f t="shared" si="3"/>
        <v>0.6</v>
      </c>
      <c r="I18" s="55">
        <f>SUM(IF('Indicator Data'!AN21=0,0,'Indicator Data'!AN21),SUM('Indicator Data'!AO21:AP21))</f>
        <v>0</v>
      </c>
      <c r="J18" s="55">
        <f>I18/'Indicator Data'!CB21*1000000</f>
        <v>0</v>
      </c>
      <c r="K18" s="53">
        <f t="shared" si="4"/>
        <v>0</v>
      </c>
      <c r="L18" s="53" t="str">
        <f>IF('Indicator Data'!AQ21="No data","x",ROUND(IF('Indicator Data'!AQ21&gt;L$195,10,IF('Indicator Data'!AQ21&lt;L$194,0,10-(L$195-'Indicator Data'!AQ21)/(L$195-L$194)*10)),1))</f>
        <v>x</v>
      </c>
      <c r="M18" s="53">
        <f>IF('Indicator Data'!AR21="No data","x",IF('Indicator Data'!AR21=0,0,ROUND(IF('Indicator Data'!AR21&gt;M$195,10,IF('Indicator Data'!AR21&lt;M$194,0,10-(M$195-'Indicator Data'!AR21)/(M$195-M$194)*10)),1)))</f>
        <v>0.8</v>
      </c>
      <c r="N18" s="54">
        <f t="shared" si="5"/>
        <v>0.4</v>
      </c>
      <c r="O18" s="56">
        <f t="shared" si="6"/>
        <v>0.3</v>
      </c>
      <c r="P18" s="67">
        <f>IF(AND('Indicator Data'!BF21="No data",'Indicator Data'!BG21="No data"),0,SUM('Indicator Data'!BF21:BH21)/1000)</f>
        <v>87.292000000000002</v>
      </c>
      <c r="Q18" s="53">
        <f t="shared" si="7"/>
        <v>6.5</v>
      </c>
      <c r="R18" s="57">
        <f>P18*1000/'Indicator Data'!CB21</f>
        <v>7.5319147761237302E-3</v>
      </c>
      <c r="S18" s="53">
        <f t="shared" si="8"/>
        <v>5.2</v>
      </c>
      <c r="T18" s="58">
        <f t="shared" si="9"/>
        <v>5.9</v>
      </c>
      <c r="U18" s="53" t="str">
        <f>IF('Indicator Data'!AV21="No data","x",ROUND(IF('Indicator Data'!AV21&gt;U$195,10,IF('Indicator Data'!AV21&lt;U$194,0,10-(U$195-'Indicator Data'!AV21)/(U$195-U$194)*10)),1))</f>
        <v>x</v>
      </c>
      <c r="V18" s="53" t="str">
        <f>IF('Indicator Data'!AW21="No data","x",IF('Indicator Data'!AW21=0,0,ROUND(IF('Indicator Data'!AW21&gt;V$195,10,IF('Indicator Data'!AW21&lt;V$194,0,10-(V$195-'Indicator Data'!AW21)/(V$195-V$194)*10)),1)))</f>
        <v>x</v>
      </c>
      <c r="W18" s="53" t="str">
        <f t="shared" si="10"/>
        <v>x</v>
      </c>
      <c r="X18" s="53">
        <f>IF('Indicator Data'!AU21="No data","x",ROUND(IF('Indicator Data'!AU21&gt;X$195,10,IF('Indicator Data'!AU21&lt;X$194,0,10-(X$195-'Indicator Data'!AU21)/(X$195-X$194)*10)),1))</f>
        <v>0.2</v>
      </c>
      <c r="Y18" s="160" t="str">
        <f>IF('Indicator Data'!AX21="No data","x",ROUND(IF('Indicator Data'!AX21&gt;Y$195,10,IF('Indicator Data'!AX21&lt;Y$194,0,10-(Y$195-'Indicator Data'!AX21)/(Y$195-Y$194)*10)),1))</f>
        <v>x</v>
      </c>
      <c r="Z18" s="57">
        <f>IF('Indicator Data'!AY21="No data","x",IF(('Indicator Data'!AY21/'Indicator Data'!CB21)&gt;1,1,IF('Indicator Data'!AY21&gt;'Indicator Data'!AY21,1,'Indicator Data'!AY21/'Indicator Data'!CB21)))</f>
        <v>1.8982509860551031E-6</v>
      </c>
      <c r="AA18" s="160">
        <f t="shared" si="11"/>
        <v>0</v>
      </c>
      <c r="AB18" s="54">
        <f t="shared" si="0"/>
        <v>0.1</v>
      </c>
      <c r="AC18" s="53">
        <f>IF('Indicator Data'!AS21="No data","x",ROUND(IF('Indicator Data'!AS21&gt;AC$195,10,IF('Indicator Data'!AS21&lt;AC$194,0,10-(AC$195-'Indicator Data'!AS21)/(AC$195-AC$194)*10)),1))</f>
        <v>0.3</v>
      </c>
      <c r="AD18" s="53" t="str">
        <f>IF('Indicator Data'!AT21="No data","x",ROUND(IF('Indicator Data'!AT21&gt;AD$195,10,IF('Indicator Data'!AT21&lt;AD$194,0,10-(AD$195-'Indicator Data'!AT21)/(AD$195-AD$194)*10)),1))</f>
        <v>x</v>
      </c>
      <c r="AE18" s="54">
        <f>IF(AND(AC18="x",AD18="x"),"x",ROUND(AVERAGE(AD18,AC18),1))</f>
        <v>0.3</v>
      </c>
      <c r="AF18" s="67">
        <f>('Indicator Data'!BE21+'Indicator Data'!BD21+'Indicator Data'!BC21*0.5+'Indicator Data'!BB21*0.25)/1000</f>
        <v>0</v>
      </c>
      <c r="AG18" s="59">
        <f>AF18*1000/'Indicator Data'!CB21</f>
        <v>0</v>
      </c>
      <c r="AH18" s="54">
        <f t="shared" si="12"/>
        <v>0</v>
      </c>
      <c r="AI18" s="53">
        <f>IF('Indicator Data'!BI21="No data","x",ROUND(IF('Indicator Data'!BI21&lt;$AI$194,10,IF('Indicator Data'!BI21&gt;$AI$195,0,($AI$195-'Indicator Data'!BI21)/($AI$195-$AI$194)*10)),1))</f>
        <v>0.3</v>
      </c>
      <c r="AJ18" s="53">
        <f>IF('Indicator Data'!BJ21="No data","x",ROUND(IF('Indicator Data'!BJ21&gt;$AJ$195,10,IF('Indicator Data'!BJ21&lt;$AJ$194,0,10-($AJ$195-'Indicator Data'!BJ21)/($AJ$195-$AJ$194)*10)),1))</f>
        <v>0</v>
      </c>
      <c r="AK18" s="54">
        <f t="shared" si="1"/>
        <v>0.2</v>
      </c>
      <c r="AL18" s="60">
        <f>ROUND(IF(AND(AB18="x",AE18="x",AK18="x"),AH18,IF(AND(AB18="x",AE18="x"),(10-GEOMEAN(((10-AK18)/10*9+1),((10-AH18)/10*9+1)))/9*10,IF(AK18="x",(10-GEOMEAN(((10-AB18)/10*9+1),((10-AE18)/10*9+1),((10-AH18)/10*9+1)))/9*10,IF(AB18="x",(10-GEOMEAN(((10-AK18)/10*9+1),((10-AE18)/10*9+1),((10-AH18)/10*9+1)))/9*10,(10-GEOMEAN(((10-AB18)/10*9+1),((10-AE18)/10*9+1),((10-AH18)/10*9+1),((10-AK18)/10*9+1)))/9*10)))),1)</f>
        <v>0.2</v>
      </c>
      <c r="AM18" s="61">
        <f>ROUND((10-GEOMEAN(((10-T18)/10*9+1),((10-AL18)/10*9+1)))/9*10,1)</f>
        <v>3.6</v>
      </c>
    </row>
    <row r="19" spans="1:39" s="2" customFormat="1" x14ac:dyDescent="0.3">
      <c r="A19" s="98" t="str">
        <f>'Indicator Data'!A22</f>
        <v>Belize</v>
      </c>
      <c r="B19" s="39" t="str">
        <f>'Indicator Data'!B22</f>
        <v>BLZ</v>
      </c>
      <c r="C19" s="53">
        <f>ROUND(IF('Indicator Data'!AL22="No data",IF((0.1022*LN('Indicator Data'!CA22)-0.1711)&gt;C$195,0,IF((0.1022*LN('Indicator Data'!CA22)-0.1711)&lt;C$194,10,(C$195-(0.1022*LN('Indicator Data'!CA22)-0.1711))/(C$195-C$194)*10)),IF('Indicator Data'!AL22&gt;C$195,0,IF('Indicator Data'!AL22&lt;C$194,10,(C$195-'Indicator Data'!AL22)/(C$195-C$194)*10))),1)</f>
        <v>3.7</v>
      </c>
      <c r="D19" s="53">
        <f>IF('Indicator Data'!AM22="No data","x",ROUND((IF(LOG('Indicator Data'!AM22*1000)&gt;D$195,10,IF(LOG('Indicator Data'!AM22*1000)&lt;D$194,0,10-(D$195-LOG('Indicator Data'!AM22*1000))/(D$195-D$194)*10))),1))</f>
        <v>4.5999999999999996</v>
      </c>
      <c r="E19" s="54">
        <f t="shared" si="2"/>
        <v>4.2</v>
      </c>
      <c r="F19" s="53">
        <f>IF('Indicator Data'!AZ22="No data","x",ROUND(IF('Indicator Data'!AZ22&gt;F$195,10,IF('Indicator Data'!AZ22&lt;F$194,0,10-(F$195-'Indicator Data'!AZ22)/(F$195-F$194)*10)),1))</f>
        <v>5.5</v>
      </c>
      <c r="G19" s="53" t="str">
        <f>IF('Indicator Data'!BA22="No data","x",ROUND(IF('Indicator Data'!BA22&gt;G$195,10,IF('Indicator Data'!BA22&lt;G$194,0,10-(G$195-'Indicator Data'!BA22)/(G$195-G$194)*10)),1))</f>
        <v>x</v>
      </c>
      <c r="H19" s="54">
        <f t="shared" si="3"/>
        <v>5.5</v>
      </c>
      <c r="I19" s="55">
        <f>SUM(IF('Indicator Data'!AN22=0,0,'Indicator Data'!AN22),SUM('Indicator Data'!AO22:AP22))</f>
        <v>15.446221</v>
      </c>
      <c r="J19" s="55">
        <f>I19/'Indicator Data'!CB22*1000000</f>
        <v>38.846592609545269</v>
      </c>
      <c r="K19" s="53">
        <f t="shared" si="4"/>
        <v>0.8</v>
      </c>
      <c r="L19" s="53">
        <f>IF('Indicator Data'!AQ22="No data","x",ROUND(IF('Indicator Data'!AQ22&gt;L$195,10,IF('Indicator Data'!AQ22&lt;L$194,0,10-(L$195-'Indicator Data'!AQ22)/(L$195-L$194)*10)),1))</f>
        <v>1.5</v>
      </c>
      <c r="M19" s="53">
        <f>IF('Indicator Data'!AR22="No data","x",IF('Indicator Data'!AR22=0,0,ROUND(IF('Indicator Data'!AR22&gt;M$195,10,IF('Indicator Data'!AR22&lt;M$194,0,10-(M$195-'Indicator Data'!AR22)/(M$195-M$194)*10)),1)))</f>
        <v>1.7</v>
      </c>
      <c r="N19" s="54">
        <f t="shared" si="5"/>
        <v>1.3</v>
      </c>
      <c r="O19" s="56">
        <f t="shared" si="6"/>
        <v>3.8</v>
      </c>
      <c r="P19" s="67">
        <f>IF(AND('Indicator Data'!BF22="No data",'Indicator Data'!BG22="No data"),0,SUM('Indicator Data'!BF22:BH22)/1000)</f>
        <v>2.194</v>
      </c>
      <c r="Q19" s="53">
        <f t="shared" si="7"/>
        <v>1.1000000000000001</v>
      </c>
      <c r="R19" s="57">
        <f>P19*1000/'Indicator Data'!CB22</f>
        <v>5.5178172179034812E-3</v>
      </c>
      <c r="S19" s="53">
        <f t="shared" si="8"/>
        <v>4.9000000000000004</v>
      </c>
      <c r="T19" s="58">
        <f t="shared" si="9"/>
        <v>3</v>
      </c>
      <c r="U19" s="53" t="str">
        <f>IF('Indicator Data'!AV22="No data","x",ROUND(IF('Indicator Data'!AV22&gt;U$195,10,IF('Indicator Data'!AV22&lt;U$194,0,10-(U$195-'Indicator Data'!AV22)/(U$195-U$194)*10)),1))</f>
        <v>x</v>
      </c>
      <c r="V19" s="53" t="str">
        <f>IF('Indicator Data'!AW22="No data","x",IF('Indicator Data'!AW22=0,0,ROUND(IF('Indicator Data'!AW22&gt;V$195,10,IF('Indicator Data'!AW22&lt;V$194,0,10-(V$195-'Indicator Data'!AW22)/(V$195-V$194)*10)),1)))</f>
        <v>x</v>
      </c>
      <c r="W19" s="53" t="str">
        <f t="shared" si="10"/>
        <v>x</v>
      </c>
      <c r="X19" s="53">
        <f>IF('Indicator Data'!AU22="No data","x",ROUND(IF('Indicator Data'!AU22&gt;X$195,10,IF('Indicator Data'!AU22&lt;X$194,0,10-(X$195-'Indicator Data'!AU22)/(X$195-X$194)*10)),1))</f>
        <v>0.5</v>
      </c>
      <c r="Y19" s="160">
        <f>IF('Indicator Data'!AX22="No data","x",ROUND(IF('Indicator Data'!AX22&gt;Y$195,10,IF('Indicator Data'!AX22&lt;Y$194,0,10-(Y$195-'Indicator Data'!AX22)/(Y$195-Y$194)*10)),1))</f>
        <v>0</v>
      </c>
      <c r="Z19" s="57">
        <f>IF('Indicator Data'!AY22="No data","x",IF(('Indicator Data'!AY22/'Indicator Data'!CB22)&gt;1,1,IF('Indicator Data'!AY22&gt;'Indicator Data'!AY22,1,'Indicator Data'!AY22/'Indicator Data'!CB22)))</f>
        <v>3.3491691837201756E-2</v>
      </c>
      <c r="AA19" s="160">
        <f t="shared" si="11"/>
        <v>0.4</v>
      </c>
      <c r="AB19" s="54">
        <f t="shared" si="0"/>
        <v>0.3</v>
      </c>
      <c r="AC19" s="53">
        <f>IF('Indicator Data'!AS22="No data","x",ROUND(IF('Indicator Data'!AS22&gt;AC$195,10,IF('Indicator Data'!AS22&lt;AC$194,0,10-(AC$195-'Indicator Data'!AS22)/(AC$195-AC$194)*10)),1))</f>
        <v>0.9</v>
      </c>
      <c r="AD19" s="53">
        <f>IF('Indicator Data'!AT22="No data","x",ROUND(IF('Indicator Data'!AT22&gt;AD$195,10,IF('Indicator Data'!AT22&lt;AD$194,0,10-(AD$195-'Indicator Data'!AT22)/(AD$195-AD$194)*10)),1))</f>
        <v>1</v>
      </c>
      <c r="AE19" s="54">
        <f>IF(AND(AC19="x",AD19="x"),"x",ROUND(AVERAGE(AD19,AC19),1))</f>
        <v>1</v>
      </c>
      <c r="AF19" s="67">
        <f>('Indicator Data'!BE22+'Indicator Data'!BD22+'Indicator Data'!BC22*0.5+'Indicator Data'!BB22*0.25)/1000</f>
        <v>50</v>
      </c>
      <c r="AG19" s="59">
        <f>AF19*1000/'Indicator Data'!CB22</f>
        <v>0.12574788554930449</v>
      </c>
      <c r="AH19" s="54">
        <f t="shared" si="12"/>
        <v>10</v>
      </c>
      <c r="AI19" s="53">
        <f>IF('Indicator Data'!BI22="No data","x",ROUND(IF('Indicator Data'!BI22&lt;$AI$194,10,IF('Indicator Data'!BI22&gt;$AI$195,0,($AI$195-'Indicator Data'!BI22)/($AI$195-$AI$194)*10)),1))</f>
        <v>4.4000000000000004</v>
      </c>
      <c r="AJ19" s="53">
        <f>IF('Indicator Data'!BJ22="No data","x",ROUND(IF('Indicator Data'!BJ22&gt;$AJ$195,10,IF('Indicator Data'!BJ22&lt;$AJ$194,0,10-($AJ$195-'Indicator Data'!BJ22)/($AJ$195-$AJ$194)*10)),1))</f>
        <v>0.9</v>
      </c>
      <c r="AK19" s="54">
        <f t="shared" si="1"/>
        <v>2.7</v>
      </c>
      <c r="AL19" s="60">
        <f>ROUND(IF(AND(AB19="x",AE19="x",AK19="x"),AH19,IF(AND(AB19="x",AE19="x"),(10-GEOMEAN(((10-AK19)/10*9+1),((10-AH19)/10*9+1)))/9*10,IF(AK19="x",(10-GEOMEAN(((10-AB19)/10*9+1),((10-AE19)/10*9+1),((10-AH19)/10*9+1)))/9*10,IF(AB19="x",(10-GEOMEAN(((10-AK19)/10*9+1),((10-AE19)/10*9+1),((10-AH19)/10*9+1)))/9*10,(10-GEOMEAN(((10-AB19)/10*9+1),((10-AE19)/10*9+1),((10-AH19)/10*9+1),((10-AK19)/10*9+1)))/9*10)))),1)</f>
        <v>5.5</v>
      </c>
      <c r="AM19" s="61">
        <f>ROUND((10-GEOMEAN(((10-T19)/10*9+1),((10-AL19)/10*9+1)))/9*10,1)</f>
        <v>4.4000000000000004</v>
      </c>
    </row>
    <row r="20" spans="1:39" s="2" customFormat="1" x14ac:dyDescent="0.3">
      <c r="A20" s="98" t="str">
        <f>'Indicator Data'!A23</f>
        <v>Benin</v>
      </c>
      <c r="B20" s="39" t="str">
        <f>'Indicator Data'!B23</f>
        <v>BEN</v>
      </c>
      <c r="C20" s="53">
        <f>ROUND(IF('Indicator Data'!AL23="No data",IF((0.1022*LN('Indicator Data'!CA23)-0.1711)&gt;C$195,0,IF((0.1022*LN('Indicator Data'!CA23)-0.1711)&lt;C$194,10,(C$195-(0.1022*LN('Indicator Data'!CA23)-0.1711))/(C$195-C$194)*10)),IF('Indicator Data'!AL23&gt;C$195,0,IF('Indicator Data'!AL23&lt;C$194,10,(C$195-'Indicator Data'!AL23)/(C$195-C$194)*10))),1)</f>
        <v>7.1</v>
      </c>
      <c r="D20" s="53">
        <f>IF('Indicator Data'!AM23="No data","x",ROUND((IF(LOG('Indicator Data'!AM23*1000)&gt;D$195,10,IF(LOG('Indicator Data'!AM23*1000)&lt;D$194,0,10-(D$195-LOG('Indicator Data'!AM23*1000))/(D$195-D$194)*10))),1))</f>
        <v>9.5</v>
      </c>
      <c r="E20" s="54">
        <f t="shared" si="2"/>
        <v>8.6</v>
      </c>
      <c r="F20" s="53">
        <f>IF('Indicator Data'!AZ23="No data","x",ROUND(IF('Indicator Data'!AZ23&gt;F$195,10,IF('Indicator Data'!AZ23&lt;F$194,0,10-(F$195-'Indicator Data'!AZ23)/(F$195-F$194)*10)),1))</f>
        <v>8.1999999999999993</v>
      </c>
      <c r="G20" s="53">
        <f>IF('Indicator Data'!BA23="No data","x",ROUND(IF('Indicator Data'!BA23&gt;G$195,10,IF('Indicator Data'!BA23&lt;G$194,0,10-(G$195-'Indicator Data'!BA23)/(G$195-G$194)*10)),1))</f>
        <v>5.7</v>
      </c>
      <c r="H20" s="54">
        <f t="shared" si="3"/>
        <v>7</v>
      </c>
      <c r="I20" s="55">
        <f>SUM(IF('Indicator Data'!AN23=0,0,'Indicator Data'!AN23),SUM('Indicator Data'!AO23:AP23))</f>
        <v>576.08351499999992</v>
      </c>
      <c r="J20" s="55">
        <f>I20/'Indicator Data'!CB23*1000000</f>
        <v>47.519104694982289</v>
      </c>
      <c r="K20" s="53">
        <f t="shared" si="4"/>
        <v>1</v>
      </c>
      <c r="L20" s="53">
        <f>IF('Indicator Data'!AQ23="No data","x",ROUND(IF('Indicator Data'!AQ23&gt;L$195,10,IF('Indicator Data'!AQ23&lt;L$194,0,10-(L$195-'Indicator Data'!AQ23)/(L$195-L$194)*10)),1))</f>
        <v>2.8</v>
      </c>
      <c r="M20" s="53">
        <f>IF('Indicator Data'!AR23="No data","x",IF('Indicator Data'!AR23=0,0,ROUND(IF('Indicator Data'!AR23&gt;M$195,10,IF('Indicator Data'!AR23&lt;M$194,0,10-(M$195-'Indicator Data'!AR23)/(M$195-M$194)*10)),1)))</f>
        <v>0.5</v>
      </c>
      <c r="N20" s="54">
        <f t="shared" si="5"/>
        <v>1.4</v>
      </c>
      <c r="O20" s="56">
        <f t="shared" si="6"/>
        <v>6.4</v>
      </c>
      <c r="P20" s="67">
        <f>IF(AND('Indicator Data'!BF23="No data",'Indicator Data'!BG23="No data"),0,SUM('Indicator Data'!BF23:BH23)/1000)</f>
        <v>1.744</v>
      </c>
      <c r="Q20" s="53">
        <f t="shared" si="7"/>
        <v>0.8</v>
      </c>
      <c r="R20" s="57">
        <f>P20*1000/'Indicator Data'!CB23</f>
        <v>1.4385643128158099E-4</v>
      </c>
      <c r="S20" s="53">
        <f t="shared" si="8"/>
        <v>2</v>
      </c>
      <c r="T20" s="58">
        <f t="shared" si="9"/>
        <v>1.4</v>
      </c>
      <c r="U20" s="53">
        <f>IF('Indicator Data'!AV23="No data","x",ROUND(IF('Indicator Data'!AV23&gt;U$195,10,IF('Indicator Data'!AV23&lt;U$194,0,10-(U$195-'Indicator Data'!AV23)/(U$195-U$194)*10)),1))</f>
        <v>2</v>
      </c>
      <c r="V20" s="53">
        <f>IF('Indicator Data'!AW23="No data","x",IF('Indicator Data'!AW23=0,0,ROUND(IF('Indicator Data'!AW23&gt;V$195,10,IF('Indicator Data'!AW23&lt;V$194,0,10-(V$195-'Indicator Data'!AW23)/(V$195-V$194)*10)),1)))</f>
        <v>1.7</v>
      </c>
      <c r="W20" s="53">
        <f t="shared" si="10"/>
        <v>1.85</v>
      </c>
      <c r="X20" s="53">
        <f>IF('Indicator Data'!AU23="No data","x",ROUND(IF('Indicator Data'!AU23&gt;X$195,10,IF('Indicator Data'!AU23&lt;X$194,0,10-(X$195-'Indicator Data'!AU23)/(X$195-X$194)*10)),1))</f>
        <v>1</v>
      </c>
      <c r="Y20" s="160">
        <f>IF('Indicator Data'!AX23="No data","x",ROUND(IF('Indicator Data'!AX23&gt;Y$195,10,IF('Indicator Data'!AX23&lt;Y$194,0,10-(Y$195-'Indicator Data'!AX23)/(Y$195-Y$194)*10)),1))</f>
        <v>9.6999999999999993</v>
      </c>
      <c r="Z20" s="57">
        <f>IF('Indicator Data'!AY23="No data","x",IF(('Indicator Data'!AY23/'Indicator Data'!CB23)&gt;1,1,IF('Indicator Data'!AY23&gt;'Indicator Data'!AY23,1,'Indicator Data'!AY23/'Indicator Data'!CB23)))</f>
        <v>0.50074872983184804</v>
      </c>
      <c r="AA20" s="160">
        <f t="shared" si="11"/>
        <v>5.6</v>
      </c>
      <c r="AB20" s="54">
        <f t="shared" si="0"/>
        <v>4.5</v>
      </c>
      <c r="AC20" s="53">
        <f>IF('Indicator Data'!AS23="No data","x",ROUND(IF('Indicator Data'!AS23&gt;AC$195,10,IF('Indicator Data'!AS23&lt;AC$194,0,10-(AC$195-'Indicator Data'!AS23)/(AC$195-AC$194)*10)),1))</f>
        <v>6.9</v>
      </c>
      <c r="AD20" s="53">
        <f>IF('Indicator Data'!AT23="No data","x",ROUND(IF('Indicator Data'!AT23&gt;AD$195,10,IF('Indicator Data'!AT23&lt;AD$194,0,10-(AD$195-'Indicator Data'!AT23)/(AD$195-AD$194)*10)),1))</f>
        <v>3.7</v>
      </c>
      <c r="AE20" s="54">
        <f>IF(AND(AC20="x",AD20="x"),"x",ROUND(AVERAGE(AD20,AC20),1))</f>
        <v>5.3</v>
      </c>
      <c r="AF20" s="67">
        <f>('Indicator Data'!BE23+'Indicator Data'!BD23+'Indicator Data'!BC23*0.5+'Indicator Data'!BB23*0.25)/1000</f>
        <v>7.0119999999999996</v>
      </c>
      <c r="AG20" s="59">
        <f>AF20*1000/'Indicator Data'!CB23</f>
        <v>5.7839523861608132E-4</v>
      </c>
      <c r="AH20" s="54">
        <f t="shared" si="12"/>
        <v>0.1</v>
      </c>
      <c r="AI20" s="53">
        <f>IF('Indicator Data'!BI23="No data","x",ROUND(IF('Indicator Data'!BI23&lt;$AI$194,10,IF('Indicator Data'!BI23&gt;$AI$195,0,($AI$195-'Indicator Data'!BI23)/($AI$195-$AI$194)*10)),1))</f>
        <v>3.5</v>
      </c>
      <c r="AJ20" s="53">
        <f>IF('Indicator Data'!BJ23="No data","x",ROUND(IF('Indicator Data'!BJ23&gt;$AJ$195,10,IF('Indicator Data'!BJ23&lt;$AJ$194,0,10-($AJ$195-'Indicator Data'!BJ23)/($AJ$195-$AJ$194)*10)),1))</f>
        <v>0.8</v>
      </c>
      <c r="AK20" s="54">
        <f t="shared" si="1"/>
        <v>2.2000000000000002</v>
      </c>
      <c r="AL20" s="60">
        <f>ROUND(IF(AND(AB20="x",AE20="x",AK20="x"),AH20,IF(AND(AB20="x",AE20="x"),(10-GEOMEAN(((10-AK20)/10*9+1),((10-AH20)/10*9+1)))/9*10,IF(AK20="x",(10-GEOMEAN(((10-AB20)/10*9+1),((10-AE20)/10*9+1),((10-AH20)/10*9+1)))/9*10,IF(AB20="x",(10-GEOMEAN(((10-AK20)/10*9+1),((10-AE20)/10*9+1),((10-AH20)/10*9+1)))/9*10,(10-GEOMEAN(((10-AB20)/10*9+1),((10-AE20)/10*9+1),((10-AH20)/10*9+1),((10-AK20)/10*9+1)))/9*10)))),1)</f>
        <v>3.3</v>
      </c>
      <c r="AM20" s="61">
        <f>ROUND((10-GEOMEAN(((10-T20)/10*9+1),((10-AL20)/10*9+1)))/9*10,1)</f>
        <v>2.4</v>
      </c>
    </row>
    <row r="21" spans="1:39" s="2" customFormat="1" x14ac:dyDescent="0.3">
      <c r="A21" s="98" t="str">
        <f>'Indicator Data'!A24</f>
        <v>Bhutan</v>
      </c>
      <c r="B21" s="39" t="str">
        <f>'Indicator Data'!B24</f>
        <v>BTN</v>
      </c>
      <c r="C21" s="53">
        <f>ROUND(IF('Indicator Data'!AL24="No data",IF((0.1022*LN('Indicator Data'!CA24)-0.1711)&gt;C$195,0,IF((0.1022*LN('Indicator Data'!CA24)-0.1711)&lt;C$194,10,(C$195-(0.1022*LN('Indicator Data'!CA24)-0.1711))/(C$195-C$194)*10)),IF('Indicator Data'!AL24&gt;C$195,0,IF('Indicator Data'!AL24&lt;C$194,10,(C$195-'Indicator Data'!AL24)/(C$195-C$194)*10))),1)</f>
        <v>4.9000000000000004</v>
      </c>
      <c r="D21" s="53">
        <f>IF('Indicator Data'!AM24="No data","x",ROUND((IF(LOG('Indicator Data'!AM24*1000)&gt;D$195,10,IF(LOG('Indicator Data'!AM24*1000)&lt;D$194,0,10-(D$195-LOG('Indicator Data'!AM24*1000))/(D$195-D$194)*10))),1))</f>
        <v>8.3000000000000007</v>
      </c>
      <c r="E21" s="54">
        <f t="shared" si="2"/>
        <v>6.9</v>
      </c>
      <c r="F21" s="53">
        <f>IF('Indicator Data'!AZ24="No data","x",ROUND(IF('Indicator Data'!AZ24&gt;F$195,10,IF('Indicator Data'!AZ24&lt;F$194,0,10-(F$195-'Indicator Data'!AZ24)/(F$195-F$194)*10)),1))</f>
        <v>5.6</v>
      </c>
      <c r="G21" s="53">
        <f>IF('Indicator Data'!BA24="No data","x",ROUND(IF('Indicator Data'!BA24&gt;G$195,10,IF('Indicator Data'!BA24&lt;G$194,0,10-(G$195-'Indicator Data'!BA24)/(G$195-G$194)*10)),1))</f>
        <v>3.1</v>
      </c>
      <c r="H21" s="54">
        <f t="shared" si="3"/>
        <v>4.4000000000000004</v>
      </c>
      <c r="I21" s="55">
        <f>SUM(IF('Indicator Data'!AN24=0,0,'Indicator Data'!AN24),SUM('Indicator Data'!AO24:AP24))</f>
        <v>76.187663999999998</v>
      </c>
      <c r="J21" s="55">
        <f>I21/'Indicator Data'!CB24*1000000</f>
        <v>98.738308890997018</v>
      </c>
      <c r="K21" s="53">
        <f t="shared" si="4"/>
        <v>2</v>
      </c>
      <c r="L21" s="53">
        <f>IF('Indicator Data'!AQ24="No data","x",ROUND(IF('Indicator Data'!AQ24&gt;L$195,10,IF('Indicator Data'!AQ24&lt;L$194,0,10-(L$195-'Indicator Data'!AQ24)/(L$195-L$194)*10)),1))</f>
        <v>5.3</v>
      </c>
      <c r="M21" s="53">
        <f>IF('Indicator Data'!AR24="No data","x",IF('Indicator Data'!AR24=0,0,ROUND(IF('Indicator Data'!AR24&gt;M$195,10,IF('Indicator Data'!AR24&lt;M$194,0,10-(M$195-'Indicator Data'!AR24)/(M$195-M$194)*10)),1)))</f>
        <v>0.7</v>
      </c>
      <c r="N21" s="54">
        <f t="shared" si="5"/>
        <v>2.7</v>
      </c>
      <c r="O21" s="56">
        <f t="shared" si="6"/>
        <v>5.2</v>
      </c>
      <c r="P21" s="67">
        <f>IF(AND('Indicator Data'!BF24="No data",'Indicator Data'!BG24="No data"),0,SUM('Indicator Data'!BF24:BH24)/1000)</f>
        <v>0</v>
      </c>
      <c r="Q21" s="53">
        <f t="shared" si="7"/>
        <v>0</v>
      </c>
      <c r="R21" s="57">
        <f>P21*1000/'Indicator Data'!CB24</f>
        <v>0</v>
      </c>
      <c r="S21" s="53">
        <f t="shared" si="8"/>
        <v>0</v>
      </c>
      <c r="T21" s="58">
        <f t="shared" si="9"/>
        <v>0</v>
      </c>
      <c r="U21" s="53" t="str">
        <f>IF('Indicator Data'!AV24="No data","x",ROUND(IF('Indicator Data'!AV24&gt;U$195,10,IF('Indicator Data'!AV24&lt;U$194,0,10-(U$195-'Indicator Data'!AV24)/(U$195-U$194)*10)),1))</f>
        <v>x</v>
      </c>
      <c r="V21" s="53" t="str">
        <f>IF('Indicator Data'!AW24="No data","x",IF('Indicator Data'!AW24=0,0,ROUND(IF('Indicator Data'!AW24&gt;V$195,10,IF('Indicator Data'!AW24&lt;V$194,0,10-(V$195-'Indicator Data'!AW24)/(V$195-V$194)*10)),1)))</f>
        <v>x</v>
      </c>
      <c r="W21" s="53" t="str">
        <f t="shared" si="10"/>
        <v>x</v>
      </c>
      <c r="X21" s="53">
        <f>IF('Indicator Data'!AU24="No data","x",ROUND(IF('Indicator Data'!AU24&gt;X$195,10,IF('Indicator Data'!AU24&lt;X$194,0,10-(X$195-'Indicator Data'!AU24)/(X$195-X$194)*10)),1))</f>
        <v>3</v>
      </c>
      <c r="Y21" s="160">
        <f>IF('Indicator Data'!AX24="No data","x",ROUND(IF('Indicator Data'!AX24&gt;Y$195,10,IF('Indicator Data'!AX24&lt;Y$194,0,10-(Y$195-'Indicator Data'!AX24)/(Y$195-Y$194)*10)),1))</f>
        <v>0</v>
      </c>
      <c r="Z21" s="57">
        <f>IF('Indicator Data'!AY24="No data","x",IF(('Indicator Data'!AY24/'Indicator Data'!CB24)&gt;1,1,IF('Indicator Data'!AY24&gt;'Indicator Data'!AY24,1,'Indicator Data'!AY24/'Indicator Data'!CB24)))</f>
        <v>0.29787768982338275</v>
      </c>
      <c r="AA21" s="160">
        <f t="shared" si="11"/>
        <v>3.3</v>
      </c>
      <c r="AB21" s="54">
        <f t="shared" si="0"/>
        <v>2.1</v>
      </c>
      <c r="AC21" s="53">
        <f>IF('Indicator Data'!AS24="No data","x",ROUND(IF('Indicator Data'!AS24&gt;AC$195,10,IF('Indicator Data'!AS24&lt;AC$194,0,10-(AC$195-'Indicator Data'!AS24)/(AC$195-AC$194)*10)),1))</f>
        <v>2.2000000000000002</v>
      </c>
      <c r="AD21" s="53">
        <f>IF('Indicator Data'!AT24="No data","x",ROUND(IF('Indicator Data'!AT24&gt;AD$195,10,IF('Indicator Data'!AT24&lt;AD$194,0,10-(AD$195-'Indicator Data'!AT24)/(AD$195-AD$194)*10)),1))</f>
        <v>2.8</v>
      </c>
      <c r="AE21" s="54">
        <f>IF(AND(AC21="x",AD21="x"),"x",ROUND(AVERAGE(AD21,AC21),1))</f>
        <v>2.5</v>
      </c>
      <c r="AF21" s="67">
        <f>('Indicator Data'!BE24+'Indicator Data'!BD24+'Indicator Data'!BC24*0.5+'Indicator Data'!BB24*0.25)/1000</f>
        <v>0</v>
      </c>
      <c r="AG21" s="59">
        <f>AF21*1000/'Indicator Data'!CB24</f>
        <v>0</v>
      </c>
      <c r="AH21" s="54">
        <f t="shared" si="12"/>
        <v>0</v>
      </c>
      <c r="AI21" s="53">
        <f>IF('Indicator Data'!BI24="No data","x",ROUND(IF('Indicator Data'!BI24&lt;$AI$194,10,IF('Indicator Data'!BI24&gt;$AI$195,0,($AI$195-'Indicator Data'!BI24)/($AI$195-$AI$194)*10)),1))</f>
        <v>5.3</v>
      </c>
      <c r="AJ21" s="53">
        <f>IF('Indicator Data'!BJ24="No data","x",ROUND(IF('Indicator Data'!BJ24&gt;$AJ$195,10,IF('Indicator Data'!BJ24&lt;$AJ$194,0,10-($AJ$195-'Indicator Data'!BJ24)/($AJ$195-$AJ$194)*10)),1))</f>
        <v>2.8</v>
      </c>
      <c r="AK21" s="54">
        <f t="shared" si="1"/>
        <v>4.0999999999999996</v>
      </c>
      <c r="AL21" s="60">
        <f>ROUND(IF(AND(AB21="x",AE21="x",AK21="x"),AH21,IF(AND(AB21="x",AE21="x"),(10-GEOMEAN(((10-AK21)/10*9+1),((10-AH21)/10*9+1)))/9*10,IF(AK21="x",(10-GEOMEAN(((10-AB21)/10*9+1),((10-AE21)/10*9+1),((10-AH21)/10*9+1)))/9*10,IF(AB21="x",(10-GEOMEAN(((10-AK21)/10*9+1),((10-AE21)/10*9+1),((10-AH21)/10*9+1)))/9*10,(10-GEOMEAN(((10-AB21)/10*9+1),((10-AE21)/10*9+1),((10-AH21)/10*9+1),((10-AK21)/10*9+1)))/9*10)))),1)</f>
        <v>2.2999999999999998</v>
      </c>
      <c r="AM21" s="61">
        <f>ROUND((10-GEOMEAN(((10-T21)/10*9+1),((10-AL21)/10*9+1)))/9*10,1)</f>
        <v>1.2</v>
      </c>
    </row>
    <row r="22" spans="1:39" s="2" customFormat="1" x14ac:dyDescent="0.3">
      <c r="A22" s="98" t="str">
        <f>'Indicator Data'!A25</f>
        <v>Bolivia</v>
      </c>
      <c r="B22" s="39" t="str">
        <f>'Indicator Data'!B25</f>
        <v>BOL</v>
      </c>
      <c r="C22" s="53">
        <f>ROUND(IF('Indicator Data'!AL25="No data",IF((0.1022*LN('Indicator Data'!CA25)-0.1711)&gt;C$195,0,IF((0.1022*LN('Indicator Data'!CA25)-0.1711)&lt;C$194,10,(C$195-(0.1022*LN('Indicator Data'!CA25)-0.1711))/(C$195-C$194)*10)),IF('Indicator Data'!AL25&gt;C$195,0,IF('Indicator Data'!AL25&lt;C$194,10,(C$195-'Indicator Data'!AL25)/(C$195-C$194)*10))),1)</f>
        <v>3.6</v>
      </c>
      <c r="D22" s="53">
        <f>IF('Indicator Data'!AM25="No data","x",ROUND((IF(LOG('Indicator Data'!AM25*1000)&gt;D$195,10,IF(LOG('Indicator Data'!AM25*1000)&lt;D$194,0,10-(D$195-LOG('Indicator Data'!AM25*1000))/(D$195-D$194)*10))),1))</f>
        <v>7.3</v>
      </c>
      <c r="E22" s="54">
        <f t="shared" si="2"/>
        <v>5.8</v>
      </c>
      <c r="F22" s="53">
        <f>IF('Indicator Data'!AZ25="No data","x",ROUND(IF('Indicator Data'!AZ25&gt;F$195,10,IF('Indicator Data'!AZ25&lt;F$194,0,10-(F$195-'Indicator Data'!AZ25)/(F$195-F$194)*10)),1))</f>
        <v>5.6</v>
      </c>
      <c r="G22" s="53">
        <f>IF('Indicator Data'!BA25="No data","x",ROUND(IF('Indicator Data'!BA25&gt;G$195,10,IF('Indicator Data'!BA25&lt;G$194,0,10-(G$195-'Indicator Data'!BA25)/(G$195-G$194)*10)),1))</f>
        <v>4.0999999999999996</v>
      </c>
      <c r="H22" s="54">
        <f t="shared" si="3"/>
        <v>4.9000000000000004</v>
      </c>
      <c r="I22" s="55">
        <f>SUM(IF('Indicator Data'!AN25=0,0,'Indicator Data'!AN25),SUM('Indicator Data'!AO25:AP25))</f>
        <v>617.5232850000001</v>
      </c>
      <c r="J22" s="55">
        <f>I22/'Indicator Data'!CB25*1000000</f>
        <v>52.901717711829562</v>
      </c>
      <c r="K22" s="53">
        <f t="shared" si="4"/>
        <v>1.1000000000000001</v>
      </c>
      <c r="L22" s="53">
        <f>IF('Indicator Data'!AQ25="No data","x",ROUND(IF('Indicator Data'!AQ25&gt;L$195,10,IF('Indicator Data'!AQ25&lt;L$194,0,10-(L$195-'Indicator Data'!AQ25)/(L$195-L$194)*10)),1))</f>
        <v>1.2</v>
      </c>
      <c r="M22" s="53">
        <f>IF('Indicator Data'!AR25="No data","x",IF('Indicator Data'!AR25=0,0,ROUND(IF('Indicator Data'!AR25&gt;M$195,10,IF('Indicator Data'!AR25&lt;M$194,0,10-(M$195-'Indicator Data'!AR25)/(M$195-M$194)*10)),1)))</f>
        <v>1.1000000000000001</v>
      </c>
      <c r="N22" s="54">
        <f t="shared" si="5"/>
        <v>1.1000000000000001</v>
      </c>
      <c r="O22" s="56">
        <f t="shared" si="6"/>
        <v>4.4000000000000004</v>
      </c>
      <c r="P22" s="67">
        <f>IF(AND('Indicator Data'!BF25="No data",'Indicator Data'!BG25="No data"),0,SUM('Indicator Data'!BF25:BH25)/1000)</f>
        <v>10.878</v>
      </c>
      <c r="Q22" s="53">
        <f t="shared" si="7"/>
        <v>3.5</v>
      </c>
      <c r="R22" s="57">
        <f>P22*1000/'Indicator Data'!CB25</f>
        <v>9.3189179946353261E-4</v>
      </c>
      <c r="S22" s="53">
        <f t="shared" si="8"/>
        <v>3.1</v>
      </c>
      <c r="T22" s="58">
        <f t="shared" si="9"/>
        <v>3.3</v>
      </c>
      <c r="U22" s="53">
        <f>IF('Indicator Data'!AV25="No data","x",ROUND(IF('Indicator Data'!AV25&gt;U$195,10,IF('Indicator Data'!AV25&lt;U$194,0,10-(U$195-'Indicator Data'!AV25)/(U$195-U$194)*10)),1))</f>
        <v>0.4</v>
      </c>
      <c r="V22" s="53">
        <f>IF('Indicator Data'!AW25="No data","x",IF('Indicator Data'!AW25=0,0,ROUND(IF('Indicator Data'!AW25&gt;V$195,10,IF('Indicator Data'!AW25&lt;V$194,0,10-(V$195-'Indicator Data'!AW25)/(V$195-V$194)*10)),1)))</f>
        <v>0.5</v>
      </c>
      <c r="W22" s="53">
        <f t="shared" si="10"/>
        <v>0.45</v>
      </c>
      <c r="X22" s="53">
        <f>IF('Indicator Data'!AU25="No data","x",ROUND(IF('Indicator Data'!AU25&gt;X$195,10,IF('Indicator Data'!AU25&lt;X$194,0,10-(X$195-'Indicator Data'!AU25)/(X$195-X$194)*10)),1))</f>
        <v>1.9</v>
      </c>
      <c r="Y22" s="160">
        <f>IF('Indicator Data'!AX25="No data","x",ROUND(IF('Indicator Data'!AX25&gt;Y$195,10,IF('Indicator Data'!AX25&lt;Y$194,0,10-(Y$195-'Indicator Data'!AX25)/(Y$195-Y$194)*10)),1))</f>
        <v>0</v>
      </c>
      <c r="Z22" s="57">
        <f>IF('Indicator Data'!AY25="No data","x",IF(('Indicator Data'!AY25/'Indicator Data'!CB25)&gt;1,1,IF('Indicator Data'!AY25&gt;'Indicator Data'!AY25,1,'Indicator Data'!AY25/'Indicator Data'!CB25)))</f>
        <v>1.6354795314909267E-2</v>
      </c>
      <c r="AA22" s="160">
        <f t="shared" si="11"/>
        <v>0.2</v>
      </c>
      <c r="AB22" s="54">
        <f t="shared" si="0"/>
        <v>0.6</v>
      </c>
      <c r="AC22" s="53">
        <f>IF('Indicator Data'!AS25="No data","x",ROUND(IF('Indicator Data'!AS25&gt;AC$195,10,IF('Indicator Data'!AS25&lt;AC$194,0,10-(AC$195-'Indicator Data'!AS25)/(AC$195-AC$194)*10)),1))</f>
        <v>2</v>
      </c>
      <c r="AD22" s="53">
        <f>IF('Indicator Data'!AT25="No data","x",ROUND(IF('Indicator Data'!AT25&gt;AD$195,10,IF('Indicator Data'!AT25&lt;AD$194,0,10-(AD$195-'Indicator Data'!AT25)/(AD$195-AD$194)*10)),1))</f>
        <v>0.8</v>
      </c>
      <c r="AE22" s="54">
        <f>IF(AND(AC22="x",AD22="x"),"x",ROUND(AVERAGE(AD22,AC22),1))</f>
        <v>1.4</v>
      </c>
      <c r="AF22" s="67">
        <f>('Indicator Data'!BE25+'Indicator Data'!BD25+'Indicator Data'!BC25*0.5+'Indicator Data'!BB25*0.25)/1000</f>
        <v>200.19149999999999</v>
      </c>
      <c r="AG22" s="59">
        <f>AF22*1000/'Indicator Data'!CB25</f>
        <v>1.714991884282991E-2</v>
      </c>
      <c r="AH22" s="54">
        <f t="shared" si="12"/>
        <v>1.7</v>
      </c>
      <c r="AI22" s="53">
        <f>IF('Indicator Data'!BI25="No data","x",ROUND(IF('Indicator Data'!BI25&lt;$AI$194,10,IF('Indicator Data'!BI25&gt;$AI$195,0,($AI$195-'Indicator Data'!BI25)/($AI$195-$AI$194)*10)),1))</f>
        <v>5.9</v>
      </c>
      <c r="AJ22" s="53">
        <f>IF('Indicator Data'!BJ25="No data","x",ROUND(IF('Indicator Data'!BJ25&gt;$AJ$195,10,IF('Indicator Data'!BJ25&lt;$AJ$194,0,10-($AJ$195-'Indicator Data'!BJ25)/($AJ$195-$AJ$194)*10)),1))</f>
        <v>3.5</v>
      </c>
      <c r="AK22" s="54">
        <f t="shared" si="1"/>
        <v>4.7</v>
      </c>
      <c r="AL22" s="60">
        <f>ROUND(IF(AND(AB22="x",AE22="x",AK22="x"),AH22,IF(AND(AB22="x",AE22="x"),(10-GEOMEAN(((10-AK22)/10*9+1),((10-AH22)/10*9+1)))/9*10,IF(AK22="x",(10-GEOMEAN(((10-AB22)/10*9+1),((10-AE22)/10*9+1),((10-AH22)/10*9+1)))/9*10,IF(AB22="x",(10-GEOMEAN(((10-AK22)/10*9+1),((10-AE22)/10*9+1),((10-AH22)/10*9+1)))/9*10,(10-GEOMEAN(((10-AB22)/10*9+1),((10-AE22)/10*9+1),((10-AH22)/10*9+1),((10-AK22)/10*9+1)))/9*10)))),1)</f>
        <v>2.2999999999999998</v>
      </c>
      <c r="AM22" s="61">
        <f>ROUND((10-GEOMEAN(((10-T22)/10*9+1),((10-AL22)/10*9+1)))/9*10,1)</f>
        <v>2.8</v>
      </c>
    </row>
    <row r="23" spans="1:39" s="2" customFormat="1" x14ac:dyDescent="0.3">
      <c r="A23" s="98" t="str">
        <f>'Indicator Data'!A26</f>
        <v>Bosnia and Herzegovina</v>
      </c>
      <c r="B23" s="39" t="str">
        <f>'Indicator Data'!B26</f>
        <v>BIH</v>
      </c>
      <c r="C23" s="53">
        <f>ROUND(IF('Indicator Data'!AL26="No data",IF((0.1022*LN('Indicator Data'!CA26)-0.1711)&gt;C$195,0,IF((0.1022*LN('Indicator Data'!CA26)-0.1711)&lt;C$194,10,(C$195-(0.1022*LN('Indicator Data'!CA26)-0.1711))/(C$195-C$194)*10)),IF('Indicator Data'!AL26&gt;C$195,0,IF('Indicator Data'!AL26&lt;C$194,10,(C$195-'Indicator Data'!AL26)/(C$195-C$194)*10))),1)</f>
        <v>2.4</v>
      </c>
      <c r="D23" s="53">
        <f>IF('Indicator Data'!AM26="No data","x",ROUND((IF(LOG('Indicator Data'!AM26*1000)&gt;D$195,10,IF(LOG('Indicator Data'!AM26*1000)&lt;D$194,0,10-(D$195-LOG('Indicator Data'!AM26*1000))/(D$195-D$194)*10))),1))</f>
        <v>3.4</v>
      </c>
      <c r="E23" s="54">
        <f t="shared" si="2"/>
        <v>2.9</v>
      </c>
      <c r="F23" s="53">
        <f>IF('Indicator Data'!AZ26="No data","x",ROUND(IF('Indicator Data'!AZ26&gt;F$195,10,IF('Indicator Data'!AZ26&lt;F$194,0,10-(F$195-'Indicator Data'!AZ26)/(F$195-F$194)*10)),1))</f>
        <v>2</v>
      </c>
      <c r="G23" s="53">
        <f>IF('Indicator Data'!BA26="No data","x",ROUND(IF('Indicator Data'!BA26&gt;G$195,10,IF('Indicator Data'!BA26&lt;G$194,0,10-(G$195-'Indicator Data'!BA26)/(G$195-G$194)*10)),1))</f>
        <v>2</v>
      </c>
      <c r="H23" s="54">
        <f t="shared" si="3"/>
        <v>2</v>
      </c>
      <c r="I23" s="55">
        <f>SUM(IF('Indicator Data'!AN26=0,0,'Indicator Data'!AN26),SUM('Indicator Data'!AO26:AP26))</f>
        <v>396.43142900000004</v>
      </c>
      <c r="J23" s="55">
        <f>I23/'Indicator Data'!CB26*1000000</f>
        <v>120.83321644164637</v>
      </c>
      <c r="K23" s="53">
        <f t="shared" si="4"/>
        <v>2.4</v>
      </c>
      <c r="L23" s="53">
        <f>IF('Indicator Data'!AQ26="No data","x",ROUND(IF('Indicator Data'!AQ26&gt;L$195,10,IF('Indicator Data'!AQ26&lt;L$194,0,10-(L$195-'Indicator Data'!AQ26)/(L$195-L$194)*10)),1))</f>
        <v>1.5</v>
      </c>
      <c r="M23" s="53">
        <f>IF('Indicator Data'!AR26="No data","x",IF('Indicator Data'!AR26=0,0,ROUND(IF('Indicator Data'!AR26&gt;M$195,10,IF('Indicator Data'!AR26&lt;M$194,0,10-(M$195-'Indicator Data'!AR26)/(M$195-M$194)*10)),1)))</f>
        <v>3.7</v>
      </c>
      <c r="N23" s="54">
        <f t="shared" si="5"/>
        <v>2.5</v>
      </c>
      <c r="O23" s="56">
        <f t="shared" si="6"/>
        <v>2.6</v>
      </c>
      <c r="P23" s="67">
        <f>IF(AND('Indicator Data'!BF26="No data",'Indicator Data'!BG26="No data"),0,SUM('Indicator Data'!BF26:BH26)/1000)</f>
        <v>104.678</v>
      </c>
      <c r="Q23" s="53">
        <f t="shared" si="7"/>
        <v>6.7</v>
      </c>
      <c r="R23" s="57">
        <f>P23*1000/'Indicator Data'!CB26</f>
        <v>3.1906096503460268E-2</v>
      </c>
      <c r="S23" s="53">
        <f t="shared" si="8"/>
        <v>7.5</v>
      </c>
      <c r="T23" s="58">
        <f t="shared" si="9"/>
        <v>7.1</v>
      </c>
      <c r="U23" s="53" t="str">
        <f>IF('Indicator Data'!AV26="No data","x",ROUND(IF('Indicator Data'!AV26&gt;U$195,10,IF('Indicator Data'!AV26&lt;U$194,0,10-(U$195-'Indicator Data'!AV26)/(U$195-U$194)*10)),1))</f>
        <v>x</v>
      </c>
      <c r="V23" s="53" t="str">
        <f>IF('Indicator Data'!AW26="No data","x",IF('Indicator Data'!AW26=0,0,ROUND(IF('Indicator Data'!AW26&gt;V$195,10,IF('Indicator Data'!AW26&lt;V$194,0,10-(V$195-'Indicator Data'!AW26)/(V$195-V$194)*10)),1)))</f>
        <v>x</v>
      </c>
      <c r="W23" s="53" t="str">
        <f t="shared" si="10"/>
        <v>x</v>
      </c>
      <c r="X23" s="53">
        <f>IF('Indicator Data'!AU26="No data","x",ROUND(IF('Indicator Data'!AU26&gt;X$195,10,IF('Indicator Data'!AU26&lt;X$194,0,10-(X$195-'Indicator Data'!AU26)/(X$195-X$194)*10)),1))</f>
        <v>0.5</v>
      </c>
      <c r="Y23" s="160" t="str">
        <f>IF('Indicator Data'!AX26="No data","x",ROUND(IF('Indicator Data'!AX26&gt;Y$195,10,IF('Indicator Data'!AX26&lt;Y$194,0,10-(Y$195-'Indicator Data'!AX26)/(Y$195-Y$194)*10)),1))</f>
        <v>x</v>
      </c>
      <c r="Z23" s="57">
        <f>IF('Indicator Data'!AY26="No data","x",IF(('Indicator Data'!AY26/'Indicator Data'!CB26)&gt;1,1,IF('Indicator Data'!AY26&gt;'Indicator Data'!AY26,1,'Indicator Data'!AY26/'Indicator Data'!CB26)))</f>
        <v>0</v>
      </c>
      <c r="AA23" s="160">
        <f t="shared" si="11"/>
        <v>0</v>
      </c>
      <c r="AB23" s="54">
        <f t="shared" si="0"/>
        <v>0.3</v>
      </c>
      <c r="AC23" s="53">
        <f>IF('Indicator Data'!AS26="No data","x",ROUND(IF('Indicator Data'!AS26&gt;AC$195,10,IF('Indicator Data'!AS26&lt;AC$194,0,10-(AC$195-'Indicator Data'!AS26)/(AC$195-AC$194)*10)),1))</f>
        <v>0.5</v>
      </c>
      <c r="AD23" s="53">
        <f>IF('Indicator Data'!AT26="No data","x",ROUND(IF('Indicator Data'!AT26&gt;AD$195,10,IF('Indicator Data'!AT26&lt;AD$194,0,10-(AD$195-'Indicator Data'!AT26)/(AD$195-AD$194)*10)),1))</f>
        <v>0.4</v>
      </c>
      <c r="AE23" s="54">
        <f>IF(AND(AC23="x",AD23="x"),"x",ROUND(AVERAGE(AD23,AC23),1))</f>
        <v>0.5</v>
      </c>
      <c r="AF23" s="67">
        <f>('Indicator Data'!BE26+'Indicator Data'!BD26+'Indicator Data'!BC26*0.5+'Indicator Data'!BB26*0.25)/1000</f>
        <v>15.3795</v>
      </c>
      <c r="AG23" s="59">
        <f>AF23*1000/'Indicator Data'!CB26</f>
        <v>4.6877071703220084E-3</v>
      </c>
      <c r="AH23" s="54">
        <f t="shared" si="12"/>
        <v>0.5</v>
      </c>
      <c r="AI23" s="53">
        <f>IF('Indicator Data'!BI26="No data","x",ROUND(IF('Indicator Data'!BI26&lt;$AI$194,10,IF('Indicator Data'!BI26&gt;$AI$195,0,($AI$195-'Indicator Data'!BI26)/($AI$195-$AI$194)*10)),1))</f>
        <v>2.7</v>
      </c>
      <c r="AJ23" s="53">
        <f>IF('Indicator Data'!BJ26="No data","x",ROUND(IF('Indicator Data'!BJ26&gt;$AJ$195,10,IF('Indicator Data'!BJ26&lt;$AJ$194,0,10-($AJ$195-'Indicator Data'!BJ26)/($AJ$195-$AJ$194)*10)),1))</f>
        <v>0</v>
      </c>
      <c r="AK23" s="54">
        <f t="shared" si="1"/>
        <v>1.4</v>
      </c>
      <c r="AL23" s="60">
        <f>ROUND(IF(AND(AB23="x",AE23="x",AK23="x"),AH23,IF(AND(AB23="x",AE23="x"),(10-GEOMEAN(((10-AK23)/10*9+1),((10-AH23)/10*9+1)))/9*10,IF(AK23="x",(10-GEOMEAN(((10-AB23)/10*9+1),((10-AE23)/10*9+1),((10-AH23)/10*9+1)))/9*10,IF(AB23="x",(10-GEOMEAN(((10-AK23)/10*9+1),((10-AE23)/10*9+1),((10-AH23)/10*9+1)))/9*10,(10-GEOMEAN(((10-AB23)/10*9+1),((10-AE23)/10*9+1),((10-AH23)/10*9+1),((10-AK23)/10*9+1)))/9*10)))),1)</f>
        <v>0.7</v>
      </c>
      <c r="AM23" s="61">
        <f>ROUND((10-GEOMEAN(((10-T23)/10*9+1),((10-AL23)/10*9+1)))/9*10,1)</f>
        <v>4.5999999999999996</v>
      </c>
    </row>
    <row r="24" spans="1:39" s="2" customFormat="1" x14ac:dyDescent="0.3">
      <c r="A24" s="98" t="str">
        <f>'Indicator Data'!A27</f>
        <v>Botswana</v>
      </c>
      <c r="B24" s="39" t="str">
        <f>'Indicator Data'!B27</f>
        <v>BWA</v>
      </c>
      <c r="C24" s="53">
        <f>ROUND(IF('Indicator Data'!AL27="No data",IF((0.1022*LN('Indicator Data'!CA27)-0.1711)&gt;C$195,0,IF((0.1022*LN('Indicator Data'!CA27)-0.1711)&lt;C$194,10,(C$195-(0.1022*LN('Indicator Data'!CA27)-0.1711))/(C$195-C$194)*10)),IF('Indicator Data'!AL27&gt;C$195,0,IF('Indicator Data'!AL27&lt;C$194,10,(C$195-'Indicator Data'!AL27)/(C$195-C$194)*10))),1)</f>
        <v>3.3</v>
      </c>
      <c r="D24" s="53">
        <f>IF('Indicator Data'!AM27="No data","x",ROUND((IF(LOG('Indicator Data'!AM27*1000)&gt;D$195,10,IF(LOG('Indicator Data'!AM27*1000)&lt;D$194,0,10-(D$195-LOG('Indicator Data'!AM27*1000))/(D$195-D$194)*10))),1))</f>
        <v>6.9</v>
      </c>
      <c r="E24" s="54">
        <f t="shared" si="2"/>
        <v>5.4</v>
      </c>
      <c r="F24" s="53">
        <f>IF('Indicator Data'!AZ27="No data","x",ROUND(IF('Indicator Data'!AZ27&gt;F$195,10,IF('Indicator Data'!AZ27&lt;F$194,0,10-(F$195-'Indicator Data'!AZ27)/(F$195-F$194)*10)),1))</f>
        <v>6.2</v>
      </c>
      <c r="G24" s="53">
        <f>IF('Indicator Data'!BA27="No data","x",ROUND(IF('Indicator Data'!BA27&gt;G$195,10,IF('Indicator Data'!BA27&lt;G$194,0,10-(G$195-'Indicator Data'!BA27)/(G$195-G$194)*10)),1))</f>
        <v>7.1</v>
      </c>
      <c r="H24" s="54">
        <f t="shared" si="3"/>
        <v>6.7</v>
      </c>
      <c r="I24" s="55">
        <f>SUM(IF('Indicator Data'!AN27=0,0,'Indicator Data'!AN27),SUM('Indicator Data'!AO27:AP27))</f>
        <v>129.48627400000001</v>
      </c>
      <c r="J24" s="55">
        <f>I24/'Indicator Data'!CB27*1000000</f>
        <v>55.062467017487911</v>
      </c>
      <c r="K24" s="53">
        <f t="shared" si="4"/>
        <v>1.1000000000000001</v>
      </c>
      <c r="L24" s="53">
        <f>IF('Indicator Data'!AQ27="No data","x",ROUND(IF('Indicator Data'!AQ27&gt;L$195,10,IF('Indicator Data'!AQ27&lt;L$194,0,10-(L$195-'Indicator Data'!AQ27)/(L$195-L$194)*10)),1))</f>
        <v>0.3</v>
      </c>
      <c r="M24" s="53">
        <f>IF('Indicator Data'!AR27="No data","x",IF('Indicator Data'!AR27=0,0,ROUND(IF('Indicator Data'!AR27&gt;M$195,10,IF('Indicator Data'!AR27&lt;M$194,0,10-(M$195-'Indicator Data'!AR27)/(M$195-M$194)*10)),1)))</f>
        <v>0.1</v>
      </c>
      <c r="N24" s="54">
        <f t="shared" si="5"/>
        <v>0.5</v>
      </c>
      <c r="O24" s="56">
        <f t="shared" si="6"/>
        <v>4.5</v>
      </c>
      <c r="P24" s="67">
        <f>IF(AND('Indicator Data'!BF27="No data",'Indicator Data'!BG27="No data"),0,SUM('Indicator Data'!BF27:BH27)/1000)</f>
        <v>1.016</v>
      </c>
      <c r="Q24" s="53">
        <f t="shared" si="7"/>
        <v>0</v>
      </c>
      <c r="R24" s="57">
        <f>P24*1000/'Indicator Data'!CB27</f>
        <v>4.3204167331100833E-4</v>
      </c>
      <c r="S24" s="53">
        <f t="shared" si="8"/>
        <v>2.6</v>
      </c>
      <c r="T24" s="58">
        <f t="shared" si="9"/>
        <v>1.3</v>
      </c>
      <c r="U24" s="53">
        <f>IF('Indicator Data'!AV27="No data","x",ROUND(IF('Indicator Data'!AV27&gt;U$195,10,IF('Indicator Data'!AV27&lt;U$194,0,10-(U$195-'Indicator Data'!AV27)/(U$195-U$194)*10)),1))</f>
        <v>10</v>
      </c>
      <c r="V24" s="53">
        <f>IF('Indicator Data'!AW27="No data","x",IF('Indicator Data'!AW27=0,0,ROUND(IF('Indicator Data'!AW27&gt;V$195,10,IF('Indicator Data'!AW27&lt;V$194,0,10-(V$195-'Indicator Data'!AW27)/(V$195-V$194)*10)),1)))</f>
        <v>10</v>
      </c>
      <c r="W24" s="53">
        <f t="shared" si="10"/>
        <v>10</v>
      </c>
      <c r="X24" s="53">
        <f>IF('Indicator Data'!AU27="No data","x",ROUND(IF('Indicator Data'!AU27&gt;X$195,10,IF('Indicator Data'!AU27&lt;X$194,0,10-(X$195-'Indicator Data'!AU27)/(X$195-X$194)*10)),1))</f>
        <v>4.5999999999999996</v>
      </c>
      <c r="Y24" s="160">
        <f>IF('Indicator Data'!AX27="No data","x",ROUND(IF('Indicator Data'!AX27&gt;Y$195,10,IF('Indicator Data'!AX27&lt;Y$194,0,10-(Y$195-'Indicator Data'!AX27)/(Y$195-Y$194)*10)),1))</f>
        <v>0</v>
      </c>
      <c r="Z24" s="57">
        <f>IF('Indicator Data'!AY27="No data","x",IF(('Indicator Data'!AY27/'Indicator Data'!CB27)&gt;1,1,IF('Indicator Data'!AY27&gt;'Indicator Data'!AY27,1,'Indicator Data'!AY27/'Indicator Data'!CB27)))</f>
        <v>0.10129293573592728</v>
      </c>
      <c r="AA24" s="160">
        <f t="shared" si="11"/>
        <v>1.1000000000000001</v>
      </c>
      <c r="AB24" s="54">
        <f t="shared" si="0"/>
        <v>3.9</v>
      </c>
      <c r="AC24" s="53">
        <f>IF('Indicator Data'!AS27="No data","x",ROUND(IF('Indicator Data'!AS27&gt;AC$195,10,IF('Indicator Data'!AS27&lt;AC$194,0,10-(AC$195-'Indicator Data'!AS27)/(AC$195-AC$194)*10)),1))</f>
        <v>3.2</v>
      </c>
      <c r="AD24" s="53" t="str">
        <f>IF('Indicator Data'!AT27="No data","x",ROUND(IF('Indicator Data'!AT27&gt;AD$195,10,IF('Indicator Data'!AT27&lt;AD$194,0,10-(AD$195-'Indicator Data'!AT27)/(AD$195-AD$194)*10)),1))</f>
        <v>x</v>
      </c>
      <c r="AE24" s="54">
        <f>IF(AND(AC24="x",AD24="x"),"x",ROUND(AVERAGE(AD24,AC24),1))</f>
        <v>3.2</v>
      </c>
      <c r="AF24" s="67">
        <f>('Indicator Data'!BE27+'Indicator Data'!BD27+'Indicator Data'!BC27*0.5+'Indicator Data'!BB27*0.25)/1000</f>
        <v>20.056249999999999</v>
      </c>
      <c r="AG24" s="59">
        <f>AF24*1000/'Indicator Data'!CB27</f>
        <v>8.5286769786849514E-3</v>
      </c>
      <c r="AH24" s="54">
        <f t="shared" si="12"/>
        <v>0.9</v>
      </c>
      <c r="AI24" s="53">
        <f>IF('Indicator Data'!BI27="No data","x",ROUND(IF('Indicator Data'!BI27&lt;$AI$194,10,IF('Indicator Data'!BI27&gt;$AI$195,0,($AI$195-'Indicator Data'!BI27)/($AI$195-$AI$194)*10)),1))</f>
        <v>6.7</v>
      </c>
      <c r="AJ24" s="53">
        <f>IF('Indicator Data'!BJ27="No data","x",ROUND(IF('Indicator Data'!BJ27&gt;$AJ$195,10,IF('Indicator Data'!BJ27&lt;$AJ$194,0,10-($AJ$195-'Indicator Data'!BJ27)/($AJ$195-$AJ$194)*10)),1))</f>
        <v>6.4</v>
      </c>
      <c r="AK24" s="54">
        <f t="shared" si="1"/>
        <v>6.6</v>
      </c>
      <c r="AL24" s="60">
        <f>ROUND(IF(AND(AB24="x",AE24="x",AK24="x"),AH24,IF(AND(AB24="x",AE24="x"),(10-GEOMEAN(((10-AK24)/10*9+1),((10-AH24)/10*9+1)))/9*10,IF(AK24="x",(10-GEOMEAN(((10-AB24)/10*9+1),((10-AE24)/10*9+1),((10-AH24)/10*9+1)))/9*10,IF(AB24="x",(10-GEOMEAN(((10-AK24)/10*9+1),((10-AE24)/10*9+1),((10-AH24)/10*9+1)))/9*10,(10-GEOMEAN(((10-AB24)/10*9+1),((10-AE24)/10*9+1),((10-AH24)/10*9+1),((10-AK24)/10*9+1)))/9*10)))),1)</f>
        <v>4</v>
      </c>
      <c r="AM24" s="61">
        <f>ROUND((10-GEOMEAN(((10-T24)/10*9+1),((10-AL24)/10*9+1)))/9*10,1)</f>
        <v>2.8</v>
      </c>
    </row>
    <row r="25" spans="1:39" s="2" customFormat="1" x14ac:dyDescent="0.3">
      <c r="A25" s="98" t="str">
        <f>'Indicator Data'!A28</f>
        <v>Brazil</v>
      </c>
      <c r="B25" s="39" t="str">
        <f>'Indicator Data'!B28</f>
        <v>BRA</v>
      </c>
      <c r="C25" s="53">
        <f>ROUND(IF('Indicator Data'!AL28="No data",IF((0.1022*LN('Indicator Data'!CA28)-0.1711)&gt;C$195,0,IF((0.1022*LN('Indicator Data'!CA28)-0.1711)&lt;C$194,10,(C$195-(0.1022*LN('Indicator Data'!CA28)-0.1711))/(C$195-C$194)*10)),IF('Indicator Data'!AL28&gt;C$195,0,IF('Indicator Data'!AL28&lt;C$194,10,(C$195-'Indicator Data'!AL28)/(C$195-C$194)*10))),1)</f>
        <v>2.7</v>
      </c>
      <c r="D25" s="53">
        <f>IF('Indicator Data'!AM28="No data","x",ROUND((IF(LOG('Indicator Data'!AM28*1000)&gt;D$195,10,IF(LOG('Indicator Data'!AM28*1000)&lt;D$194,0,10-(D$195-LOG('Indicator Data'!AM28*1000))/(D$195-D$194)*10))),1))</f>
        <v>4.5</v>
      </c>
      <c r="E25" s="54">
        <f t="shared" si="2"/>
        <v>3.7</v>
      </c>
      <c r="F25" s="53">
        <f>IF('Indicator Data'!AZ28="No data","x",ROUND(IF('Indicator Data'!AZ28&gt;F$195,10,IF('Indicator Data'!AZ28&lt;F$194,0,10-(F$195-'Indicator Data'!AZ28)/(F$195-F$194)*10)),1))</f>
        <v>5.4</v>
      </c>
      <c r="G25" s="53">
        <f>IF('Indicator Data'!BA28="No data","x",ROUND(IF('Indicator Data'!BA28&gt;G$195,10,IF('Indicator Data'!BA28&lt;G$194,0,10-(G$195-'Indicator Data'!BA28)/(G$195-G$194)*10)),1))</f>
        <v>7.1</v>
      </c>
      <c r="H25" s="54">
        <f t="shared" si="3"/>
        <v>6.3</v>
      </c>
      <c r="I25" s="55">
        <f>SUM(IF('Indicator Data'!AN28=0,0,'Indicator Data'!AN28),SUM('Indicator Data'!AO28:AP28))</f>
        <v>727.34882799999991</v>
      </c>
      <c r="J25" s="55">
        <f>I25/'Indicator Data'!CB28*1000000</f>
        <v>3.421861358299128</v>
      </c>
      <c r="K25" s="53">
        <f t="shared" si="4"/>
        <v>0.1</v>
      </c>
      <c r="L25" s="53">
        <f>IF('Indicator Data'!AQ28="No data","x",ROUND(IF('Indicator Data'!AQ28&gt;L$195,10,IF('Indicator Data'!AQ28&lt;L$194,0,10-(L$195-'Indicator Data'!AQ28)/(L$195-L$194)*10)),1))</f>
        <v>0</v>
      </c>
      <c r="M25" s="53">
        <f>IF('Indicator Data'!AR28="No data","x",IF('Indicator Data'!AR28=0,0,ROUND(IF('Indicator Data'!AR28&gt;M$195,10,IF('Indicator Data'!AR28&lt;M$194,0,10-(M$195-'Indicator Data'!AR28)/(M$195-M$194)*10)),1)))</f>
        <v>0.1</v>
      </c>
      <c r="N25" s="54">
        <f t="shared" si="5"/>
        <v>0.1</v>
      </c>
      <c r="O25" s="56">
        <f t="shared" si="6"/>
        <v>3.5</v>
      </c>
      <c r="P25" s="67">
        <f>IF(AND('Indicator Data'!BF28="No data",'Indicator Data'!BG28="No data"),0,SUM('Indicator Data'!BF28:BH28)/1000)</f>
        <v>385.63</v>
      </c>
      <c r="Q25" s="53">
        <f t="shared" si="7"/>
        <v>8.6</v>
      </c>
      <c r="R25" s="57">
        <f>P25*1000/'Indicator Data'!CB28</f>
        <v>1.8142222064608769E-3</v>
      </c>
      <c r="S25" s="53">
        <f t="shared" si="8"/>
        <v>3.7</v>
      </c>
      <c r="T25" s="58">
        <f t="shared" si="9"/>
        <v>6.2</v>
      </c>
      <c r="U25" s="53">
        <f>IF('Indicator Data'!AV28="No data","x",ROUND(IF('Indicator Data'!AV28&gt;U$195,10,IF('Indicator Data'!AV28&lt;U$194,0,10-(U$195-'Indicator Data'!AV28)/(U$195-U$194)*10)),1))</f>
        <v>1</v>
      </c>
      <c r="V25" s="53" t="str">
        <f>IF('Indicator Data'!AW28="No data","x",IF('Indicator Data'!AW28=0,0,ROUND(IF('Indicator Data'!AW28&gt;V$195,10,IF('Indicator Data'!AW28&lt;V$194,0,10-(V$195-'Indicator Data'!AW28)/(V$195-V$194)*10)),1)))</f>
        <v>x</v>
      </c>
      <c r="W25" s="53">
        <f t="shared" si="10"/>
        <v>1</v>
      </c>
      <c r="X25" s="53">
        <f>IF('Indicator Data'!AU28="No data","x",ROUND(IF('Indicator Data'!AU28&gt;X$195,10,IF('Indicator Data'!AU28&lt;X$194,0,10-(X$195-'Indicator Data'!AU28)/(X$195-X$194)*10)),1))</f>
        <v>0.8</v>
      </c>
      <c r="Y25" s="160">
        <f>IF('Indicator Data'!AX28="No data","x",ROUND(IF('Indicator Data'!AX28&gt;Y$195,10,IF('Indicator Data'!AX28&lt;Y$194,0,10-(Y$195-'Indicator Data'!AX28)/(Y$195-Y$194)*10)),1))</f>
        <v>0.1</v>
      </c>
      <c r="Z25" s="57">
        <f>IF('Indicator Data'!AY28="No data","x",IF(('Indicator Data'!AY28/'Indicator Data'!CB28)&gt;1,1,IF('Indicator Data'!AY28&gt;'Indicator Data'!AY28,1,'Indicator Data'!AY28/'Indicator Data'!CB28)))</f>
        <v>4.4980173048938053E-2</v>
      </c>
      <c r="AA25" s="160">
        <f t="shared" si="11"/>
        <v>0.5</v>
      </c>
      <c r="AB25" s="54">
        <f t="shared" si="0"/>
        <v>0.6</v>
      </c>
      <c r="AC25" s="53">
        <f>IF('Indicator Data'!AS28="No data","x",ROUND(IF('Indicator Data'!AS28&gt;AC$195,10,IF('Indicator Data'!AS28&lt;AC$194,0,10-(AC$195-'Indicator Data'!AS28)/(AC$195-AC$194)*10)),1))</f>
        <v>1.1000000000000001</v>
      </c>
      <c r="AD25" s="53" t="str">
        <f>IF('Indicator Data'!AT28="No data","x",ROUND(IF('Indicator Data'!AT28&gt;AD$195,10,IF('Indicator Data'!AT28&lt;AD$194,0,10-(AD$195-'Indicator Data'!AT28)/(AD$195-AD$194)*10)),1))</f>
        <v>x</v>
      </c>
      <c r="AE25" s="54">
        <f>IF(AND(AC25="x",AD25="x"),"x",ROUND(AVERAGE(AD25,AC25),1))</f>
        <v>1.1000000000000001</v>
      </c>
      <c r="AF25" s="67">
        <f>('Indicator Data'!BE28+'Indicator Data'!BD28+'Indicator Data'!BC28*0.5+'Indicator Data'!BB28*0.25)/1000</f>
        <v>142.0565</v>
      </c>
      <c r="AG25" s="59">
        <f>AF25*1000/'Indicator Data'!CB28</f>
        <v>6.6831433465267117E-4</v>
      </c>
      <c r="AH25" s="54">
        <f t="shared" si="12"/>
        <v>0.1</v>
      </c>
      <c r="AI25" s="53">
        <f>IF('Indicator Data'!BI28="No data","x",ROUND(IF('Indicator Data'!BI28&lt;$AI$194,10,IF('Indicator Data'!BI28&gt;$AI$195,0,($AI$195-'Indicator Data'!BI28)/($AI$195-$AI$194)*10)),1))</f>
        <v>2.4</v>
      </c>
      <c r="AJ25" s="53">
        <f>IF('Indicator Data'!BJ28="No data","x",ROUND(IF('Indicator Data'!BJ28&gt;$AJ$195,10,IF('Indicator Data'!BJ28&lt;$AJ$194,0,10-($AJ$195-'Indicator Data'!BJ28)/($AJ$195-$AJ$194)*10)),1))</f>
        <v>0</v>
      </c>
      <c r="AK25" s="54">
        <f t="shared" si="1"/>
        <v>1.2</v>
      </c>
      <c r="AL25" s="60">
        <f>ROUND(IF(AND(AB25="x",AE25="x",AK25="x"),AH25,IF(AND(AB25="x",AE25="x"),(10-GEOMEAN(((10-AK25)/10*9+1),((10-AH25)/10*9+1)))/9*10,IF(AK25="x",(10-GEOMEAN(((10-AB25)/10*9+1),((10-AE25)/10*9+1),((10-AH25)/10*9+1)))/9*10,IF(AB25="x",(10-GEOMEAN(((10-AK25)/10*9+1),((10-AE25)/10*9+1),((10-AH25)/10*9+1)))/9*10,(10-GEOMEAN(((10-AB25)/10*9+1),((10-AE25)/10*9+1),((10-AH25)/10*9+1),((10-AK25)/10*9+1)))/9*10)))),1)</f>
        <v>0.8</v>
      </c>
      <c r="AM25" s="61">
        <f>ROUND((10-GEOMEAN(((10-T25)/10*9+1),((10-AL25)/10*9+1)))/9*10,1)</f>
        <v>4</v>
      </c>
    </row>
    <row r="26" spans="1:39" s="2" customFormat="1" x14ac:dyDescent="0.3">
      <c r="A26" s="98" t="str">
        <f>'Indicator Data'!A29</f>
        <v>Brunei Darussalam</v>
      </c>
      <c r="B26" s="39" t="str">
        <f>'Indicator Data'!B29</f>
        <v>BRN</v>
      </c>
      <c r="C26" s="53">
        <f>ROUND(IF('Indicator Data'!AL29="No data",IF((0.1022*LN('Indicator Data'!CA29)-0.1711)&gt;C$195,0,IF((0.1022*LN('Indicator Data'!CA29)-0.1711)&lt;C$194,10,(C$195-(0.1022*LN('Indicator Data'!CA29)-0.1711))/(C$195-C$194)*10)),IF('Indicator Data'!AL29&gt;C$195,0,IF('Indicator Data'!AL29&lt;C$194,10,(C$195-'Indicator Data'!AL29)/(C$195-C$194)*10))),1)</f>
        <v>1.2</v>
      </c>
      <c r="D26" s="53" t="str">
        <f>IF('Indicator Data'!AM29="No data","x",ROUND((IF(LOG('Indicator Data'!AM29*1000)&gt;D$195,10,IF(LOG('Indicator Data'!AM29*1000)&lt;D$194,0,10-(D$195-LOG('Indicator Data'!AM29*1000))/(D$195-D$194)*10))),1))</f>
        <v>x</v>
      </c>
      <c r="E26" s="54">
        <f t="shared" si="2"/>
        <v>1.2</v>
      </c>
      <c r="F26" s="53">
        <f>IF('Indicator Data'!AZ29="No data","x",ROUND(IF('Indicator Data'!AZ29&gt;F$195,10,IF('Indicator Data'!AZ29&lt;F$194,0,10-(F$195-'Indicator Data'!AZ29)/(F$195-F$194)*10)),1))</f>
        <v>3.4</v>
      </c>
      <c r="G26" s="53" t="str">
        <f>IF('Indicator Data'!BA29="No data","x",ROUND(IF('Indicator Data'!BA29&gt;G$195,10,IF('Indicator Data'!BA29&lt;G$194,0,10-(G$195-'Indicator Data'!BA29)/(G$195-G$194)*10)),1))</f>
        <v>x</v>
      </c>
      <c r="H26" s="54">
        <f t="shared" si="3"/>
        <v>3.4</v>
      </c>
      <c r="I26" s="55">
        <f>SUM(IF('Indicator Data'!AN29=0,0,'Indicator Data'!AN29),SUM('Indicator Data'!AO29:AP29))</f>
        <v>0</v>
      </c>
      <c r="J26" s="55">
        <f>I26/'Indicator Data'!CB29*1000000</f>
        <v>0</v>
      </c>
      <c r="K26" s="53">
        <f t="shared" si="4"/>
        <v>0</v>
      </c>
      <c r="L26" s="53" t="str">
        <f>IF('Indicator Data'!AQ29="No data","x",ROUND(IF('Indicator Data'!AQ29&gt;L$195,10,IF('Indicator Data'!AQ29&lt;L$194,0,10-(L$195-'Indicator Data'!AQ29)/(L$195-L$194)*10)),1))</f>
        <v>x</v>
      </c>
      <c r="M26" s="53" t="str">
        <f>IF('Indicator Data'!AR29="No data","x",IF('Indicator Data'!AR29=0,0,ROUND(IF('Indicator Data'!AR29&gt;M$195,10,IF('Indicator Data'!AR29&lt;M$194,0,10-(M$195-'Indicator Data'!AR29)/(M$195-M$194)*10)),1)))</f>
        <v>x</v>
      </c>
      <c r="N26" s="54">
        <f t="shared" si="5"/>
        <v>0</v>
      </c>
      <c r="O26" s="56">
        <f t="shared" si="6"/>
        <v>1.5</v>
      </c>
      <c r="P26" s="67">
        <f>IF(AND('Indicator Data'!BF29="No data",'Indicator Data'!BG29="No data"),0,SUM('Indicator Data'!BF29:BH29)/1000)</f>
        <v>0</v>
      </c>
      <c r="Q26" s="53">
        <f t="shared" si="7"/>
        <v>0</v>
      </c>
      <c r="R26" s="57">
        <f>P26*1000/'Indicator Data'!CB29</f>
        <v>0</v>
      </c>
      <c r="S26" s="53">
        <f t="shared" si="8"/>
        <v>0</v>
      </c>
      <c r="T26" s="58">
        <f t="shared" si="9"/>
        <v>0</v>
      </c>
      <c r="U26" s="53" t="str">
        <f>IF('Indicator Data'!AV29="No data","x",ROUND(IF('Indicator Data'!AV29&gt;U$195,10,IF('Indicator Data'!AV29&lt;U$194,0,10-(U$195-'Indicator Data'!AV29)/(U$195-U$194)*10)),1))</f>
        <v>x</v>
      </c>
      <c r="V26" s="53" t="str">
        <f>IF('Indicator Data'!AW29="No data","x",IF('Indicator Data'!AW29=0,0,ROUND(IF('Indicator Data'!AW29&gt;V$195,10,IF('Indicator Data'!AW29&lt;V$194,0,10-(V$195-'Indicator Data'!AW29)/(V$195-V$194)*10)),1)))</f>
        <v>x</v>
      </c>
      <c r="W26" s="53" t="str">
        <f t="shared" si="10"/>
        <v>x</v>
      </c>
      <c r="X26" s="53">
        <f>IF('Indicator Data'!AU29="No data","x",ROUND(IF('Indicator Data'!AU29&gt;X$195,10,IF('Indicator Data'!AU29&lt;X$194,0,10-(X$195-'Indicator Data'!AU29)/(X$195-X$194)*10)),1))</f>
        <v>1.2</v>
      </c>
      <c r="Y26" s="160" t="str">
        <f>IF('Indicator Data'!AX29="No data","x",ROUND(IF('Indicator Data'!AX29&gt;Y$195,10,IF('Indicator Data'!AX29&lt;Y$194,0,10-(Y$195-'Indicator Data'!AX29)/(Y$195-Y$194)*10)),1))</f>
        <v>x</v>
      </c>
      <c r="Z26" s="57">
        <f>IF('Indicator Data'!AY29="No data","x",IF(('Indicator Data'!AY29/'Indicator Data'!CB29)&gt;1,1,IF('Indicator Data'!AY29&gt;'Indicator Data'!AY29,1,'Indicator Data'!AY29/'Indicator Data'!CB29)))</f>
        <v>0</v>
      </c>
      <c r="AA26" s="160">
        <f t="shared" si="11"/>
        <v>0</v>
      </c>
      <c r="AB26" s="54">
        <f t="shared" si="0"/>
        <v>0.6</v>
      </c>
      <c r="AC26" s="53">
        <f>IF('Indicator Data'!AS29="No data","x",ROUND(IF('Indicator Data'!AS29&gt;AC$195,10,IF('Indicator Data'!AS29&lt;AC$194,0,10-(AC$195-'Indicator Data'!AS29)/(AC$195-AC$194)*10)),1))</f>
        <v>0.9</v>
      </c>
      <c r="AD26" s="53">
        <f>IF('Indicator Data'!AT29="No data","x",ROUND(IF('Indicator Data'!AT29&gt;AD$195,10,IF('Indicator Data'!AT29&lt;AD$194,0,10-(AD$195-'Indicator Data'!AT29)/(AD$195-AD$194)*10)),1))</f>
        <v>2.1</v>
      </c>
      <c r="AE26" s="54">
        <f>IF(AND(AC26="x",AD26="x"),"x",ROUND(AVERAGE(AD26,AC26),1))</f>
        <v>1.5</v>
      </c>
      <c r="AF26" s="67">
        <f>('Indicator Data'!BE29+'Indicator Data'!BD29+'Indicator Data'!BC29*0.5+'Indicator Data'!BB29*0.25)/1000</f>
        <v>0</v>
      </c>
      <c r="AG26" s="59">
        <f>AF26*1000/'Indicator Data'!CB29</f>
        <v>0</v>
      </c>
      <c r="AH26" s="54">
        <f t="shared" si="12"/>
        <v>0</v>
      </c>
      <c r="AI26" s="53">
        <f>IF('Indicator Data'!BI29="No data","x",ROUND(IF('Indicator Data'!BI29&lt;$AI$194,10,IF('Indicator Data'!BI29&gt;$AI$195,0,($AI$195-'Indicator Data'!BI29)/($AI$195-$AI$194)*10)),1))</f>
        <v>2.7</v>
      </c>
      <c r="AJ26" s="53">
        <f>IF('Indicator Data'!BJ29="No data","x",ROUND(IF('Indicator Data'!BJ29&gt;$AJ$195,10,IF('Indicator Data'!BJ29&lt;$AJ$194,0,10-($AJ$195-'Indicator Data'!BJ29)/($AJ$195-$AJ$194)*10)),1))</f>
        <v>0</v>
      </c>
      <c r="AK26" s="54">
        <f t="shared" si="1"/>
        <v>1.4</v>
      </c>
      <c r="AL26" s="60">
        <f>ROUND(IF(AND(AB26="x",AE26="x",AK26="x"),AH26,IF(AND(AB26="x",AE26="x"),(10-GEOMEAN(((10-AK26)/10*9+1),((10-AH26)/10*9+1)))/9*10,IF(AK26="x",(10-GEOMEAN(((10-AB26)/10*9+1),((10-AE26)/10*9+1),((10-AH26)/10*9+1)))/9*10,IF(AB26="x",(10-GEOMEAN(((10-AK26)/10*9+1),((10-AE26)/10*9+1),((10-AH26)/10*9+1)))/9*10,(10-GEOMEAN(((10-AB26)/10*9+1),((10-AE26)/10*9+1),((10-AH26)/10*9+1),((10-AK26)/10*9+1)))/9*10)))),1)</f>
        <v>0.9</v>
      </c>
      <c r="AM26" s="61">
        <f>ROUND((10-GEOMEAN(((10-T26)/10*9+1),((10-AL26)/10*9+1)))/9*10,1)</f>
        <v>0.5</v>
      </c>
    </row>
    <row r="27" spans="1:39" s="2" customFormat="1" x14ac:dyDescent="0.3">
      <c r="A27" s="98" t="str">
        <f>'Indicator Data'!A30</f>
        <v>Bulgaria</v>
      </c>
      <c r="B27" s="39" t="str">
        <f>'Indicator Data'!B30</f>
        <v>BGR</v>
      </c>
      <c r="C27" s="53">
        <f>ROUND(IF('Indicator Data'!AL30="No data",IF((0.1022*LN('Indicator Data'!CA30)-0.1711)&gt;C$195,0,IF((0.1022*LN('Indicator Data'!CA30)-0.1711)&lt;C$194,10,(C$195-(0.1022*LN('Indicator Data'!CA30)-0.1711))/(C$195-C$194)*10)),IF('Indicator Data'!AL30&gt;C$195,0,IF('Indicator Data'!AL30&lt;C$194,10,(C$195-'Indicator Data'!AL30)/(C$195-C$194)*10))),1)</f>
        <v>1.7</v>
      </c>
      <c r="D27" s="53" t="str">
        <f>IF('Indicator Data'!AM30="No data","x",ROUND((IF(LOG('Indicator Data'!AM30*1000)&gt;D$195,10,IF(LOG('Indicator Data'!AM30*1000)&lt;D$194,0,10-(D$195-LOG('Indicator Data'!AM30*1000))/(D$195-D$194)*10))),1))</f>
        <v>x</v>
      </c>
      <c r="E27" s="54">
        <f t="shared" si="2"/>
        <v>1.7</v>
      </c>
      <c r="F27" s="53">
        <f>IF('Indicator Data'!AZ30="No data","x",ROUND(IF('Indicator Data'!AZ30&gt;F$195,10,IF('Indicator Data'!AZ30&lt;F$194,0,10-(F$195-'Indicator Data'!AZ30)/(F$195-F$194)*10)),1))</f>
        <v>2.7</v>
      </c>
      <c r="G27" s="53">
        <f>IF('Indicator Data'!BA30="No data","x",ROUND(IF('Indicator Data'!BA30&gt;G$195,10,IF('Indicator Data'!BA30&lt;G$194,0,10-(G$195-'Indicator Data'!BA30)/(G$195-G$194)*10)),1))</f>
        <v>4.0999999999999996</v>
      </c>
      <c r="H27" s="54">
        <f t="shared" si="3"/>
        <v>3.4</v>
      </c>
      <c r="I27" s="55">
        <f>SUM(IF('Indicator Data'!AN30=0,0,'Indicator Data'!AN30),SUM('Indicator Data'!AO30:AP30))</f>
        <v>1.3658509999999999</v>
      </c>
      <c r="J27" s="55">
        <f>I27/'Indicator Data'!CB30*1000000</f>
        <v>0.19656930435514708</v>
      </c>
      <c r="K27" s="53">
        <f t="shared" si="4"/>
        <v>0</v>
      </c>
      <c r="L27" s="53" t="str">
        <f>IF('Indicator Data'!AQ30="No data","x",ROUND(IF('Indicator Data'!AQ30&gt;L$195,10,IF('Indicator Data'!AQ30&lt;L$194,0,10-(L$195-'Indicator Data'!AQ30)/(L$195-L$194)*10)),1))</f>
        <v>x</v>
      </c>
      <c r="M27" s="53">
        <f>IF('Indicator Data'!AR30="No data","x",IF('Indicator Data'!AR30=0,0,ROUND(IF('Indicator Data'!AR30&gt;M$195,10,IF('Indicator Data'!AR30&lt;M$194,0,10-(M$195-'Indicator Data'!AR30)/(M$195-M$194)*10)),1)))</f>
        <v>1.1000000000000001</v>
      </c>
      <c r="N27" s="54">
        <f t="shared" si="5"/>
        <v>0.6</v>
      </c>
      <c r="O27" s="56">
        <f t="shared" si="6"/>
        <v>1.9</v>
      </c>
      <c r="P27" s="67">
        <f>IF(AND('Indicator Data'!BF30="No data",'Indicator Data'!BG30="No data"),0,SUM('Indicator Data'!BF30:BH30)/1000)</f>
        <v>21.419</v>
      </c>
      <c r="Q27" s="53">
        <f t="shared" si="7"/>
        <v>4.4000000000000004</v>
      </c>
      <c r="R27" s="57">
        <f>P27*1000/'Indicator Data'!CB30</f>
        <v>3.0825601987207211E-3</v>
      </c>
      <c r="S27" s="53">
        <f t="shared" si="8"/>
        <v>4.2</v>
      </c>
      <c r="T27" s="58">
        <f t="shared" si="9"/>
        <v>4.3</v>
      </c>
      <c r="U27" s="53">
        <f>IF('Indicator Data'!AV30="No data","x",ROUND(IF('Indicator Data'!AV30&gt;U$195,10,IF('Indicator Data'!AV30&lt;U$194,0,10-(U$195-'Indicator Data'!AV30)/(U$195-U$194)*10)),1))</f>
        <v>0.2</v>
      </c>
      <c r="V27" s="53">
        <f>IF('Indicator Data'!AW30="No data","x",IF('Indicator Data'!AW30=0,0,ROUND(IF('Indicator Data'!AW30&gt;V$195,10,IF('Indicator Data'!AW30&lt;V$194,0,10-(V$195-'Indicator Data'!AW30)/(V$195-V$194)*10)),1)))</f>
        <v>0.3</v>
      </c>
      <c r="W27" s="53">
        <f t="shared" si="10"/>
        <v>0.25</v>
      </c>
      <c r="X27" s="53">
        <f>IF('Indicator Data'!AU30="No data","x",ROUND(IF('Indicator Data'!AU30&gt;X$195,10,IF('Indicator Data'!AU30&lt;X$194,0,10-(X$195-'Indicator Data'!AU30)/(X$195-X$194)*10)),1))</f>
        <v>0.4</v>
      </c>
      <c r="Y27" s="160" t="str">
        <f>IF('Indicator Data'!AX30="No data","x",ROUND(IF('Indicator Data'!AX30&gt;Y$195,10,IF('Indicator Data'!AX30&lt;Y$194,0,10-(Y$195-'Indicator Data'!AX30)/(Y$195-Y$194)*10)),1))</f>
        <v>x</v>
      </c>
      <c r="Z27" s="57">
        <f>IF('Indicator Data'!AY30="No data","x",IF(('Indicator Data'!AY30/'Indicator Data'!CB30)&gt;1,1,IF('Indicator Data'!AY30&gt;'Indicator Data'!AY30,1,'Indicator Data'!AY30/'Indicator Data'!CB30)))</f>
        <v>2.7775998802609794E-5</v>
      </c>
      <c r="AA27" s="160">
        <f t="shared" si="11"/>
        <v>0</v>
      </c>
      <c r="AB27" s="54">
        <f t="shared" si="0"/>
        <v>0.2</v>
      </c>
      <c r="AC27" s="53">
        <f>IF('Indicator Data'!AS30="No data","x",ROUND(IF('Indicator Data'!AS30&gt;AC$195,10,IF('Indicator Data'!AS30&lt;AC$194,0,10-(AC$195-'Indicator Data'!AS30)/(AC$195-AC$194)*10)),1))</f>
        <v>0.5</v>
      </c>
      <c r="AD27" s="53">
        <f>IF('Indicator Data'!AT30="No data","x",ROUND(IF('Indicator Data'!AT30&gt;AD$195,10,IF('Indicator Data'!AT30&lt;AD$194,0,10-(AD$195-'Indicator Data'!AT30)/(AD$195-AD$194)*10)),1))</f>
        <v>0.4</v>
      </c>
      <c r="AE27" s="54">
        <f>IF(AND(AC27="x",AD27="x"),"x",ROUND(AVERAGE(AD27,AC27),1))</f>
        <v>0.5</v>
      </c>
      <c r="AF27" s="67">
        <f>('Indicator Data'!BE30+'Indicator Data'!BD30+'Indicator Data'!BC30*0.5+'Indicator Data'!BB30*0.25)/1000</f>
        <v>0.15</v>
      </c>
      <c r="AG27" s="59">
        <f>AF27*1000/'Indicator Data'!CB30</f>
        <v>2.1587563836225229E-5</v>
      </c>
      <c r="AH27" s="54">
        <f t="shared" si="12"/>
        <v>0</v>
      </c>
      <c r="AI27" s="53">
        <f>IF('Indicator Data'!BI30="No data","x",ROUND(IF('Indicator Data'!BI30&lt;$AI$194,10,IF('Indicator Data'!BI30&gt;$AI$195,0,($AI$195-'Indicator Data'!BI30)/($AI$195-$AI$194)*10)),1))</f>
        <v>4.9000000000000004</v>
      </c>
      <c r="AJ27" s="53">
        <f>IF('Indicator Data'!BJ30="No data","x",ROUND(IF('Indicator Data'!BJ30&gt;$AJ$195,10,IF('Indicator Data'!BJ30&lt;$AJ$194,0,10-($AJ$195-'Indicator Data'!BJ30)/($AJ$195-$AJ$194)*10)),1))</f>
        <v>0</v>
      </c>
      <c r="AK27" s="54">
        <f t="shared" si="1"/>
        <v>2.5</v>
      </c>
      <c r="AL27" s="60">
        <f>ROUND(IF(AND(AB27="x",AE27="x",AK27="x"),AH27,IF(AND(AB27="x",AE27="x"),(10-GEOMEAN(((10-AK27)/10*9+1),((10-AH27)/10*9+1)))/9*10,IF(AK27="x",(10-GEOMEAN(((10-AB27)/10*9+1),((10-AE27)/10*9+1),((10-AH27)/10*9+1)))/9*10,IF(AB27="x",(10-GEOMEAN(((10-AK27)/10*9+1),((10-AE27)/10*9+1),((10-AH27)/10*9+1)))/9*10,(10-GEOMEAN(((10-AB27)/10*9+1),((10-AE27)/10*9+1),((10-AH27)/10*9+1),((10-AK27)/10*9+1)))/9*10)))),1)</f>
        <v>0.9</v>
      </c>
      <c r="AM27" s="61">
        <f>ROUND((10-GEOMEAN(((10-T27)/10*9+1),((10-AL27)/10*9+1)))/9*10,1)</f>
        <v>2.8</v>
      </c>
    </row>
    <row r="28" spans="1:39" s="2" customFormat="1" x14ac:dyDescent="0.3">
      <c r="A28" s="98" t="str">
        <f>'Indicator Data'!A31</f>
        <v>Burkina Faso</v>
      </c>
      <c r="B28" s="39" t="str">
        <f>'Indicator Data'!B31</f>
        <v>BFA</v>
      </c>
      <c r="C28" s="53">
        <f>ROUND(IF('Indicator Data'!AL31="No data",IF((0.1022*LN('Indicator Data'!CA31)-0.1711)&gt;C$195,0,IF((0.1022*LN('Indicator Data'!CA31)-0.1711)&lt;C$194,10,(C$195-(0.1022*LN('Indicator Data'!CA31)-0.1711))/(C$195-C$194)*10)),IF('Indicator Data'!AL31&gt;C$195,0,IF('Indicator Data'!AL31&lt;C$194,10,(C$195-'Indicator Data'!AL31)/(C$195-C$194)*10))),1)</f>
        <v>9</v>
      </c>
      <c r="D28" s="53">
        <f>IF('Indicator Data'!AM31="No data","x",ROUND((IF(LOG('Indicator Data'!AM31*1000)&gt;D$195,10,IF(LOG('Indicator Data'!AM31*1000)&lt;D$194,0,10-(D$195-LOG('Indicator Data'!AM31*1000))/(D$195-D$194)*10))),1))</f>
        <v>10</v>
      </c>
      <c r="E28" s="54">
        <f t="shared" si="2"/>
        <v>9.6</v>
      </c>
      <c r="F28" s="53">
        <f>IF('Indicator Data'!AZ31="No data","x",ROUND(IF('Indicator Data'!AZ31&gt;F$195,10,IF('Indicator Data'!AZ31&lt;F$194,0,10-(F$195-'Indicator Data'!AZ31)/(F$195-F$194)*10)),1))</f>
        <v>7.9</v>
      </c>
      <c r="G28" s="53">
        <f>IF('Indicator Data'!BA31="No data","x",ROUND(IF('Indicator Data'!BA31&gt;G$195,10,IF('Indicator Data'!BA31&lt;G$194,0,10-(G$195-'Indicator Data'!BA31)/(G$195-G$194)*10)),1))</f>
        <v>2.6</v>
      </c>
      <c r="H28" s="54">
        <f t="shared" si="3"/>
        <v>5.3</v>
      </c>
      <c r="I28" s="55">
        <f>SUM(IF('Indicator Data'!AN31=0,0,'Indicator Data'!AN31),SUM('Indicator Data'!AO31:AP31))</f>
        <v>1475.7733699999999</v>
      </c>
      <c r="J28" s="55">
        <f>I28/'Indicator Data'!CB31*1000000</f>
        <v>70.600092961496273</v>
      </c>
      <c r="K28" s="53">
        <f t="shared" si="4"/>
        <v>1.4</v>
      </c>
      <c r="L28" s="53">
        <f>IF('Indicator Data'!AQ31="No data","x",ROUND(IF('Indicator Data'!AQ31&gt;L$195,10,IF('Indicator Data'!AQ31&lt;L$194,0,10-(L$195-'Indicator Data'!AQ31)/(L$195-L$194)*10)),1))</f>
        <v>5</v>
      </c>
      <c r="M28" s="53">
        <f>IF('Indicator Data'!AR31="No data","x",IF('Indicator Data'!AR31=0,0,ROUND(IF('Indicator Data'!AR31&gt;M$195,10,IF('Indicator Data'!AR31&lt;M$194,0,10-(M$195-'Indicator Data'!AR31)/(M$195-M$194)*10)),1)))</f>
        <v>1</v>
      </c>
      <c r="N28" s="54">
        <f t="shared" si="5"/>
        <v>2.5</v>
      </c>
      <c r="O28" s="56">
        <f t="shared" si="6"/>
        <v>6.8</v>
      </c>
      <c r="P28" s="67">
        <f>IF(AND('Indicator Data'!BF31="No data",'Indicator Data'!BG31="No data"),0,SUM('Indicator Data'!BF31:BH31)/1000)</f>
        <v>1033.5070000000001</v>
      </c>
      <c r="Q28" s="53">
        <f t="shared" si="7"/>
        <v>10</v>
      </c>
      <c r="R28" s="57">
        <f>P28*1000/'Indicator Data'!CB31</f>
        <v>4.944234105292003E-2</v>
      </c>
      <c r="S28" s="53">
        <f t="shared" si="8"/>
        <v>8.3000000000000007</v>
      </c>
      <c r="T28" s="58">
        <f t="shared" si="9"/>
        <v>9.1999999999999993</v>
      </c>
      <c r="U28" s="53">
        <f>IF('Indicator Data'!AV31="No data","x",ROUND(IF('Indicator Data'!AV31&gt;U$195,10,IF('Indicator Data'!AV31&lt;U$194,0,10-(U$195-'Indicator Data'!AV31)/(U$195-U$194)*10)),1))</f>
        <v>1.4</v>
      </c>
      <c r="V28" s="53">
        <f>IF('Indicator Data'!AW31="No data","x",IF('Indicator Data'!AW31=0,0,ROUND(IF('Indicator Data'!AW31&gt;V$195,10,IF('Indicator Data'!AW31&lt;V$194,0,10-(V$195-'Indicator Data'!AW31)/(V$195-V$194)*10)),1)))</f>
        <v>0.6</v>
      </c>
      <c r="W28" s="53">
        <f t="shared" si="10"/>
        <v>1</v>
      </c>
      <c r="X28" s="53">
        <f>IF('Indicator Data'!AU31="No data","x",ROUND(IF('Indicator Data'!AU31&gt;X$195,10,IF('Indicator Data'!AU31&lt;X$194,0,10-(X$195-'Indicator Data'!AU31)/(X$195-X$194)*10)),1))</f>
        <v>0.9</v>
      </c>
      <c r="Y28" s="160">
        <f>IF('Indicator Data'!AX31="No data","x",ROUND(IF('Indicator Data'!AX31&gt;Y$195,10,IF('Indicator Data'!AX31&lt;Y$194,0,10-(Y$195-'Indicator Data'!AX31)/(Y$195-Y$194)*10)),1))</f>
        <v>10</v>
      </c>
      <c r="Z28" s="57">
        <f>IF('Indicator Data'!AY31="No data","x",IF(('Indicator Data'!AY31/'Indicator Data'!CB31)&gt;1,1,IF('Indicator Data'!AY31&gt;'Indicator Data'!AY31,1,'Indicator Data'!AY31/'Indicator Data'!CB31)))</f>
        <v>0.17471326745977353</v>
      </c>
      <c r="AA28" s="160">
        <f t="shared" si="11"/>
        <v>1.9</v>
      </c>
      <c r="AB28" s="54">
        <f t="shared" si="0"/>
        <v>3.5</v>
      </c>
      <c r="AC28" s="53">
        <f>IF('Indicator Data'!AS31="No data","x",ROUND(IF('Indicator Data'!AS31&gt;AC$195,10,IF('Indicator Data'!AS31&lt;AC$194,0,10-(AC$195-'Indicator Data'!AS31)/(AC$195-AC$194)*10)),1))</f>
        <v>6.7</v>
      </c>
      <c r="AD28" s="53">
        <f>IF('Indicator Data'!AT31="No data","x",ROUND(IF('Indicator Data'!AT31&gt;AD$195,10,IF('Indicator Data'!AT31&lt;AD$194,0,10-(AD$195-'Indicator Data'!AT31)/(AD$195-AD$194)*10)),1))</f>
        <v>3.9</v>
      </c>
      <c r="AE28" s="54">
        <f>IF(AND(AC28="x",AD28="x"),"x",ROUND(AVERAGE(AD28,AC28),1))</f>
        <v>5.3</v>
      </c>
      <c r="AF28" s="67">
        <f>('Indicator Data'!BE31+'Indicator Data'!BD31+'Indicator Data'!BC31*0.5+'Indicator Data'!BB31*0.25)/1000</f>
        <v>2939.0430000000001</v>
      </c>
      <c r="AG28" s="59">
        <f>AF28*1000/'Indicator Data'!CB31</f>
        <v>0.14060201466966091</v>
      </c>
      <c r="AH28" s="54">
        <f t="shared" si="12"/>
        <v>10</v>
      </c>
      <c r="AI28" s="53">
        <f>IF('Indicator Data'!BI31="No data","x",ROUND(IF('Indicator Data'!BI31&lt;$AI$194,10,IF('Indicator Data'!BI31&gt;$AI$195,0,($AI$195-'Indicator Data'!BI31)/($AI$195-$AI$194)*10)),1))</f>
        <v>3.7</v>
      </c>
      <c r="AJ28" s="53">
        <f>IF('Indicator Data'!BJ31="No data","x",ROUND(IF('Indicator Data'!BJ31&gt;$AJ$195,10,IF('Indicator Data'!BJ31&lt;$AJ$194,0,10-($AJ$195-'Indicator Data'!BJ31)/($AJ$195-$AJ$194)*10)),1))</f>
        <v>4.7</v>
      </c>
      <c r="AK28" s="54">
        <f t="shared" si="1"/>
        <v>4.2</v>
      </c>
      <c r="AL28" s="60">
        <f>ROUND(IF(AND(AB28="x",AE28="x",AK28="x"),AH28,IF(AND(AB28="x",AE28="x"),(10-GEOMEAN(((10-AK28)/10*9+1),((10-AH28)/10*9+1)))/9*10,IF(AK28="x",(10-GEOMEAN(((10-AB28)/10*9+1),((10-AE28)/10*9+1),((10-AH28)/10*9+1)))/9*10,IF(AB28="x",(10-GEOMEAN(((10-AK28)/10*9+1),((10-AE28)/10*9+1),((10-AH28)/10*9+1)))/9*10,(10-GEOMEAN(((10-AB28)/10*9+1),((10-AE28)/10*9+1),((10-AH28)/10*9+1),((10-AK28)/10*9+1)))/9*10)))),1)</f>
        <v>6.8</v>
      </c>
      <c r="AM28" s="61">
        <f>ROUND((10-GEOMEAN(((10-T28)/10*9+1),((10-AL28)/10*9+1)))/9*10,1)</f>
        <v>8.1999999999999993</v>
      </c>
    </row>
    <row r="29" spans="1:39" s="2" customFormat="1" x14ac:dyDescent="0.3">
      <c r="A29" s="98" t="str">
        <f>'Indicator Data'!A32</f>
        <v>Burundi</v>
      </c>
      <c r="B29" s="39" t="str">
        <f>'Indicator Data'!B32</f>
        <v>BDI</v>
      </c>
      <c r="C29" s="53">
        <f>ROUND(IF('Indicator Data'!AL32="No data",IF((0.1022*LN('Indicator Data'!CA32)-0.1711)&gt;C$195,0,IF((0.1022*LN('Indicator Data'!CA32)-0.1711)&lt;C$194,10,(C$195-(0.1022*LN('Indicator Data'!CA32)-0.1711))/(C$195-C$194)*10)),IF('Indicator Data'!AL32&gt;C$195,0,IF('Indicator Data'!AL32&lt;C$194,10,(C$195-'Indicator Data'!AL32)/(C$195-C$194)*10))),1)</f>
        <v>9.3000000000000007</v>
      </c>
      <c r="D29" s="53">
        <f>IF('Indicator Data'!AM32="No data","x",ROUND((IF(LOG('Indicator Data'!AM32*1000)&gt;D$195,10,IF(LOG('Indicator Data'!AM32*1000)&lt;D$194,0,10-(D$195-LOG('Indicator Data'!AM32*1000))/(D$195-D$194)*10))),1))</f>
        <v>9.6</v>
      </c>
      <c r="E29" s="54">
        <f t="shared" si="2"/>
        <v>9.5</v>
      </c>
      <c r="F29" s="53">
        <f>IF('Indicator Data'!AZ32="No data","x",ROUND(IF('Indicator Data'!AZ32&gt;F$195,10,IF('Indicator Data'!AZ32&lt;F$194,0,10-(F$195-'Indicator Data'!AZ32)/(F$195-F$194)*10)),1))</f>
        <v>6.7</v>
      </c>
      <c r="G29" s="53">
        <f>IF('Indicator Data'!BA32="No data","x",ROUND(IF('Indicator Data'!BA32&gt;G$195,10,IF('Indicator Data'!BA32&lt;G$194,0,10-(G$195-'Indicator Data'!BA32)/(G$195-G$194)*10)),1))</f>
        <v>3.4</v>
      </c>
      <c r="H29" s="54">
        <f t="shared" si="3"/>
        <v>5.0999999999999996</v>
      </c>
      <c r="I29" s="55">
        <f>SUM(IF('Indicator Data'!AN32=0,0,'Indicator Data'!AN32),SUM('Indicator Data'!AO32:AP32))</f>
        <v>630.39274699999999</v>
      </c>
      <c r="J29" s="55">
        <f>I29/'Indicator Data'!CB32*1000000</f>
        <v>53.015251647473789</v>
      </c>
      <c r="K29" s="53">
        <f t="shared" si="4"/>
        <v>1.1000000000000001</v>
      </c>
      <c r="L29" s="53">
        <f>IF('Indicator Data'!AQ32="No data","x",ROUND(IF('Indicator Data'!AQ32&gt;L$195,10,IF('Indicator Data'!AQ32&lt;L$194,0,10-(L$195-'Indicator Data'!AQ32)/(L$195-L$194)*10)),1))</f>
        <v>10</v>
      </c>
      <c r="M29" s="53">
        <f>IF('Indicator Data'!AR32="No data","x",IF('Indicator Data'!AR32=0,0,ROUND(IF('Indicator Data'!AR32&gt;M$195,10,IF('Indicator Data'!AR32&lt;M$194,0,10-(M$195-'Indicator Data'!AR32)/(M$195-M$194)*10)),1)))</f>
        <v>0.5</v>
      </c>
      <c r="N29" s="54">
        <f t="shared" si="5"/>
        <v>3.9</v>
      </c>
      <c r="O29" s="56">
        <f t="shared" si="6"/>
        <v>7</v>
      </c>
      <c r="P29" s="67">
        <f>IF(AND('Indicator Data'!BF32="No data",'Indicator Data'!BG32="No data"),0,SUM('Indicator Data'!BF32:BH32)/1000)</f>
        <v>125.2</v>
      </c>
      <c r="Q29" s="53">
        <f t="shared" si="7"/>
        <v>7</v>
      </c>
      <c r="R29" s="57">
        <f>P29*1000/'Indicator Data'!CB32</f>
        <v>1.0529165409740538E-2</v>
      </c>
      <c r="S29" s="53">
        <f t="shared" si="8"/>
        <v>5.7</v>
      </c>
      <c r="T29" s="58">
        <f t="shared" si="9"/>
        <v>6.4</v>
      </c>
      <c r="U29" s="53">
        <f>IF('Indicator Data'!AV32="No data","x",ROUND(IF('Indicator Data'!AV32&gt;U$195,10,IF('Indicator Data'!AV32&lt;U$194,0,10-(U$195-'Indicator Data'!AV32)/(U$195-U$194)*10)),1))</f>
        <v>2</v>
      </c>
      <c r="V29" s="53">
        <f>IF('Indicator Data'!AW32="No data","x",IF('Indicator Data'!AW32=0,0,ROUND(IF('Indicator Data'!AW32&gt;V$195,10,IF('Indicator Data'!AW32&lt;V$194,0,10-(V$195-'Indicator Data'!AW32)/(V$195-V$194)*10)),1)))</f>
        <v>0.7</v>
      </c>
      <c r="W29" s="53">
        <f t="shared" si="10"/>
        <v>1.35</v>
      </c>
      <c r="X29" s="53">
        <f>IF('Indicator Data'!AU32="No data","x",ROUND(IF('Indicator Data'!AU32&gt;X$195,10,IF('Indicator Data'!AU32&lt;X$194,0,10-(X$195-'Indicator Data'!AU32)/(X$195-X$194)*10)),1))</f>
        <v>1.9</v>
      </c>
      <c r="Y29" s="160">
        <f>IF('Indicator Data'!AX32="No data","x",ROUND(IF('Indicator Data'!AX32&gt;Y$195,10,IF('Indicator Data'!AX32&lt;Y$194,0,10-(Y$195-'Indicator Data'!AX32)/(Y$195-Y$194)*10)),1))</f>
        <v>6.3</v>
      </c>
      <c r="Z29" s="57">
        <f>IF('Indicator Data'!AY32="No data","x",IF(('Indicator Data'!AY32/'Indicator Data'!CB32)&gt;1,1,IF('Indicator Data'!AY32&gt;'Indicator Data'!AY32,1,'Indicator Data'!AY32/'Indicator Data'!CB32)))</f>
        <v>0.28746000788341824</v>
      </c>
      <c r="AA29" s="160">
        <f t="shared" si="11"/>
        <v>3.2</v>
      </c>
      <c r="AB29" s="54">
        <f t="shared" si="0"/>
        <v>3.2</v>
      </c>
      <c r="AC29" s="53">
        <f>IF('Indicator Data'!AS32="No data","x",ROUND(IF('Indicator Data'!AS32&gt;AC$195,10,IF('Indicator Data'!AS32&lt;AC$194,0,10-(AC$195-'Indicator Data'!AS32)/(AC$195-AC$194)*10)),1))</f>
        <v>4.3</v>
      </c>
      <c r="AD29" s="53">
        <f>IF('Indicator Data'!AT32="No data","x",ROUND(IF('Indicator Data'!AT32&gt;AD$195,10,IF('Indicator Data'!AT32&lt;AD$194,0,10-(AD$195-'Indicator Data'!AT32)/(AD$195-AD$194)*10)),1))</f>
        <v>6</v>
      </c>
      <c r="AE29" s="54">
        <f>IF(AND(AC29="x",AD29="x"),"x",ROUND(AVERAGE(AD29,AC29),1))</f>
        <v>5.2</v>
      </c>
      <c r="AF29" s="67">
        <f>('Indicator Data'!BE32+'Indicator Data'!BD32+'Indicator Data'!BC32*0.5+'Indicator Data'!BB32*0.25)/1000</f>
        <v>55.502499999999998</v>
      </c>
      <c r="AG29" s="59">
        <f>AF29*1000/'Indicator Data'!CB32</f>
        <v>4.6676917184834202E-3</v>
      </c>
      <c r="AH29" s="54">
        <f t="shared" si="12"/>
        <v>0.5</v>
      </c>
      <c r="AI29" s="53">
        <f>IF('Indicator Data'!BI32="No data","x",ROUND(IF('Indicator Data'!BI32&lt;$AI$194,10,IF('Indicator Data'!BI32&gt;$AI$195,0,($AI$195-'Indicator Data'!BI32)/($AI$195-$AI$194)*10)),1))</f>
        <v>7.7</v>
      </c>
      <c r="AJ29" s="53">
        <f>IF('Indicator Data'!BJ32="No data","x",ROUND(IF('Indicator Data'!BJ32&gt;$AJ$195,10,IF('Indicator Data'!BJ32&lt;$AJ$194,0,10-($AJ$195-'Indicator Data'!BJ32)/($AJ$195-$AJ$194)*10)),1))</f>
        <v>10</v>
      </c>
      <c r="AK29" s="54">
        <f t="shared" si="1"/>
        <v>8.9</v>
      </c>
      <c r="AL29" s="60">
        <f>ROUND(IF(AND(AB29="x",AE29="x",AK29="x"),AH29,IF(AND(AB29="x",AE29="x"),(10-GEOMEAN(((10-AK29)/10*9+1),((10-AH29)/10*9+1)))/9*10,IF(AK29="x",(10-GEOMEAN(((10-AB29)/10*9+1),((10-AE29)/10*9+1),((10-AH29)/10*9+1)))/9*10,IF(AB29="x",(10-GEOMEAN(((10-AK29)/10*9+1),((10-AE29)/10*9+1),((10-AH29)/10*9+1)))/9*10,(10-GEOMEAN(((10-AB29)/10*9+1),((10-AE29)/10*9+1),((10-AH29)/10*9+1),((10-AK29)/10*9+1)))/9*10)))),1)</f>
        <v>5.4</v>
      </c>
      <c r="AM29" s="61">
        <f>ROUND((10-GEOMEAN(((10-T29)/10*9+1),((10-AL29)/10*9+1)))/9*10,1)</f>
        <v>5.9</v>
      </c>
    </row>
    <row r="30" spans="1:39" s="2" customFormat="1" x14ac:dyDescent="0.3">
      <c r="A30" s="98" t="str">
        <f>'Indicator Data'!A33</f>
        <v>Cabo Verde</v>
      </c>
      <c r="B30" s="39" t="str">
        <f>'Indicator Data'!B33</f>
        <v>CPV</v>
      </c>
      <c r="C30" s="53">
        <f>ROUND(IF('Indicator Data'!AL33="No data",IF((0.1022*LN('Indicator Data'!CA33)-0.1711)&gt;C$195,0,IF((0.1022*LN('Indicator Data'!CA33)-0.1711)&lt;C$194,10,(C$195-(0.1022*LN('Indicator Data'!CA33)-0.1711))/(C$195-C$194)*10)),IF('Indicator Data'!AL33&gt;C$195,0,IF('Indicator Data'!AL33&lt;C$194,10,(C$195-'Indicator Data'!AL33)/(C$195-C$194)*10))),1)</f>
        <v>4.7</v>
      </c>
      <c r="D30" s="53" t="str">
        <f>IF('Indicator Data'!AM33="No data","x",ROUND((IF(LOG('Indicator Data'!AM33*1000)&gt;D$195,10,IF(LOG('Indicator Data'!AM33*1000)&lt;D$194,0,10-(D$195-LOG('Indicator Data'!AM33*1000))/(D$195-D$194)*10))),1))</f>
        <v>x</v>
      </c>
      <c r="E30" s="54">
        <f t="shared" si="2"/>
        <v>4.7</v>
      </c>
      <c r="F30" s="53">
        <f>IF('Indicator Data'!AZ33="No data","x",ROUND(IF('Indicator Data'!AZ33&gt;F$195,10,IF('Indicator Data'!AZ33&lt;F$194,0,10-(F$195-'Indicator Data'!AZ33)/(F$195-F$194)*10)),1))</f>
        <v>5.3</v>
      </c>
      <c r="G30" s="53">
        <f>IF('Indicator Data'!BA33="No data","x",ROUND(IF('Indicator Data'!BA33&gt;G$195,10,IF('Indicator Data'!BA33&lt;G$194,0,10-(G$195-'Indicator Data'!BA33)/(G$195-G$194)*10)),1))</f>
        <v>4.4000000000000004</v>
      </c>
      <c r="H30" s="54">
        <f t="shared" si="3"/>
        <v>4.9000000000000004</v>
      </c>
      <c r="I30" s="55">
        <f>SUM(IF('Indicator Data'!AN33=0,0,'Indicator Data'!AN33),SUM('Indicator Data'!AO33:AP33))</f>
        <v>114.86111600000001</v>
      </c>
      <c r="J30" s="55">
        <f>I30/'Indicator Data'!CB33*1000000</f>
        <v>206.58919976690146</v>
      </c>
      <c r="K30" s="53">
        <f t="shared" si="4"/>
        <v>4.0999999999999996</v>
      </c>
      <c r="L30" s="53">
        <f>IF('Indicator Data'!AQ33="No data","x",ROUND(IF('Indicator Data'!AQ33&gt;L$195,10,IF('Indicator Data'!AQ33&lt;L$194,0,10-(L$195-'Indicator Data'!AQ33)/(L$195-L$194)*10)),1))</f>
        <v>5.2</v>
      </c>
      <c r="M30" s="53">
        <f>IF('Indicator Data'!AR33="No data","x",IF('Indicator Data'!AR33=0,0,ROUND(IF('Indicator Data'!AR33&gt;M$195,10,IF('Indicator Data'!AR33&lt;M$194,0,10-(M$195-'Indicator Data'!AR33)/(M$195-M$194)*10)),1)))</f>
        <v>4</v>
      </c>
      <c r="N30" s="54">
        <f t="shared" si="5"/>
        <v>4.4000000000000004</v>
      </c>
      <c r="O30" s="56">
        <f t="shared" si="6"/>
        <v>4.7</v>
      </c>
      <c r="P30" s="67">
        <f>IF(AND('Indicator Data'!BF33="No data",'Indicator Data'!BG33="No data"),0,SUM('Indicator Data'!BF33:BH33)/1000)</f>
        <v>0</v>
      </c>
      <c r="Q30" s="53">
        <f t="shared" si="7"/>
        <v>0</v>
      </c>
      <c r="R30" s="57">
        <f>P30*1000/'Indicator Data'!CB33</f>
        <v>0</v>
      </c>
      <c r="S30" s="53">
        <f t="shared" si="8"/>
        <v>0</v>
      </c>
      <c r="T30" s="58">
        <f t="shared" si="9"/>
        <v>0</v>
      </c>
      <c r="U30" s="53">
        <f>IF('Indicator Data'!AV33="No data","x",ROUND(IF('Indicator Data'!AV33&gt;U$195,10,IF('Indicator Data'!AV33&lt;U$194,0,10-(U$195-'Indicator Data'!AV33)/(U$195-U$194)*10)),1))</f>
        <v>1.2</v>
      </c>
      <c r="V30" s="53">
        <f>IF('Indicator Data'!AW33="No data","x",IF('Indicator Data'!AW33=0,0,ROUND(IF('Indicator Data'!AW33&gt;V$195,10,IF('Indicator Data'!AW33&lt;V$194,0,10-(V$195-'Indicator Data'!AW33)/(V$195-V$194)*10)),1)))</f>
        <v>1</v>
      </c>
      <c r="W30" s="53">
        <f t="shared" si="10"/>
        <v>1.1000000000000001</v>
      </c>
      <c r="X30" s="53">
        <f>IF('Indicator Data'!AU33="No data","x",ROUND(IF('Indicator Data'!AU33&gt;X$195,10,IF('Indicator Data'!AU33&lt;X$194,0,10-(X$195-'Indicator Data'!AU33)/(X$195-X$194)*10)),1))</f>
        <v>0.8</v>
      </c>
      <c r="Y30" s="160">
        <f>IF('Indicator Data'!AX33="No data","x",ROUND(IF('Indicator Data'!AX33&gt;Y$195,10,IF('Indicator Data'!AX33&lt;Y$194,0,10-(Y$195-'Indicator Data'!AX33)/(Y$195-Y$194)*10)),1))</f>
        <v>0</v>
      </c>
      <c r="Z30" s="57">
        <f>IF('Indicator Data'!AY33="No data","x",IF(('Indicator Data'!AY33/'Indicator Data'!CB33)&gt;1,1,IF('Indicator Data'!AY33&gt;'Indicator Data'!AY33,1,'Indicator Data'!AY33/'Indicator Data'!CB33)))</f>
        <v>0.24653949365813652</v>
      </c>
      <c r="AA30" s="160">
        <f t="shared" si="11"/>
        <v>2.7</v>
      </c>
      <c r="AB30" s="54">
        <f t="shared" si="0"/>
        <v>1.2</v>
      </c>
      <c r="AC30" s="53">
        <f>IF('Indicator Data'!AS33="No data","x",ROUND(IF('Indicator Data'!AS33&gt;AC$195,10,IF('Indicator Data'!AS33&lt;AC$194,0,10-(AC$195-'Indicator Data'!AS33)/(AC$195-AC$194)*10)),1))</f>
        <v>1.1000000000000001</v>
      </c>
      <c r="AD30" s="53" t="str">
        <f>IF('Indicator Data'!AT33="No data","x",ROUND(IF('Indicator Data'!AT33&gt;AD$195,10,IF('Indicator Data'!AT33&lt;AD$194,0,10-(AD$195-'Indicator Data'!AT33)/(AD$195-AD$194)*10)),1))</f>
        <v>x</v>
      </c>
      <c r="AE30" s="54">
        <f>IF(AND(AC30="x",AD30="x"),"x",ROUND(AVERAGE(AD30,AC30),1))</f>
        <v>1.1000000000000001</v>
      </c>
      <c r="AF30" s="67">
        <f>('Indicator Data'!BE33+'Indicator Data'!BD33+'Indicator Data'!BC33*0.5+'Indicator Data'!BB33*0.25)/1000</f>
        <v>0</v>
      </c>
      <c r="AG30" s="59">
        <f>AF30*1000/'Indicator Data'!CB33</f>
        <v>0</v>
      </c>
      <c r="AH30" s="54">
        <f t="shared" si="12"/>
        <v>0</v>
      </c>
      <c r="AI30" s="53">
        <f>IF('Indicator Data'!BI33="No data","x",ROUND(IF('Indicator Data'!BI33&lt;$AI$194,10,IF('Indicator Data'!BI33&gt;$AI$195,0,($AI$195-'Indicator Data'!BI33)/($AI$195-$AI$194)*10)),1))</f>
        <v>6.1</v>
      </c>
      <c r="AJ30" s="53">
        <f>IF('Indicator Data'!BJ33="No data","x",ROUND(IF('Indicator Data'!BJ33&gt;$AJ$195,10,IF('Indicator Data'!BJ33&lt;$AJ$194,0,10-($AJ$195-'Indicator Data'!BJ33)/($AJ$195-$AJ$194)*10)),1))</f>
        <v>4.5</v>
      </c>
      <c r="AK30" s="54">
        <f t="shared" si="1"/>
        <v>5.3</v>
      </c>
      <c r="AL30" s="60">
        <f>ROUND(IF(AND(AB30="x",AE30="x",AK30="x"),AH30,IF(AND(AB30="x",AE30="x"),(10-GEOMEAN(((10-AK30)/10*9+1),((10-AH30)/10*9+1)))/9*10,IF(AK30="x",(10-GEOMEAN(((10-AB30)/10*9+1),((10-AE30)/10*9+1),((10-AH30)/10*9+1)))/9*10,IF(AB30="x",(10-GEOMEAN(((10-AK30)/10*9+1),((10-AE30)/10*9+1),((10-AH30)/10*9+1)))/9*10,(10-GEOMEAN(((10-AB30)/10*9+1),((10-AE30)/10*9+1),((10-AH30)/10*9+1),((10-AK30)/10*9+1)))/9*10)))),1)</f>
        <v>2.2000000000000002</v>
      </c>
      <c r="AM30" s="61">
        <f>ROUND((10-GEOMEAN(((10-T30)/10*9+1),((10-AL30)/10*9+1)))/9*10,1)</f>
        <v>1.2</v>
      </c>
    </row>
    <row r="31" spans="1:39" s="2" customFormat="1" x14ac:dyDescent="0.3">
      <c r="A31" s="98" t="str">
        <f>'Indicator Data'!A34</f>
        <v>Cambodia</v>
      </c>
      <c r="B31" s="39" t="str">
        <f>'Indicator Data'!B34</f>
        <v>KHM</v>
      </c>
      <c r="C31" s="53">
        <f>ROUND(IF('Indicator Data'!AL34="No data",IF((0.1022*LN('Indicator Data'!CA34)-0.1711)&gt;C$195,0,IF((0.1022*LN('Indicator Data'!CA34)-0.1711)&lt;C$194,10,(C$195-(0.1022*LN('Indicator Data'!CA34)-0.1711))/(C$195-C$194)*10)),IF('Indicator Data'!AL34&gt;C$195,0,IF('Indicator Data'!AL34&lt;C$194,10,(C$195-'Indicator Data'!AL34)/(C$195-C$194)*10))),1)</f>
        <v>6.1</v>
      </c>
      <c r="D31" s="53">
        <f>IF('Indicator Data'!AM34="No data","x",ROUND((IF(LOG('Indicator Data'!AM34*1000)&gt;D$195,10,IF(LOG('Indicator Data'!AM34*1000)&lt;D$194,0,10-(D$195-LOG('Indicator Data'!AM34*1000))/(D$195-D$194)*10))),1))</f>
        <v>8.3000000000000007</v>
      </c>
      <c r="E31" s="54">
        <f t="shared" si="2"/>
        <v>7.4</v>
      </c>
      <c r="F31" s="53">
        <f>IF('Indicator Data'!AZ34="No data","x",ROUND(IF('Indicator Data'!AZ34&gt;F$195,10,IF('Indicator Data'!AZ34&lt;F$194,0,10-(F$195-'Indicator Data'!AZ34)/(F$195-F$194)*10)),1))</f>
        <v>6.3</v>
      </c>
      <c r="G31" s="53" t="str">
        <f>IF('Indicator Data'!BA34="No data","x",ROUND(IF('Indicator Data'!BA34&gt;G$195,10,IF('Indicator Data'!BA34&lt;G$194,0,10-(G$195-'Indicator Data'!BA34)/(G$195-G$194)*10)),1))</f>
        <v>x</v>
      </c>
      <c r="H31" s="54">
        <f t="shared" si="3"/>
        <v>6.3</v>
      </c>
      <c r="I31" s="55">
        <f>SUM(IF('Indicator Data'!AN34=0,0,'Indicator Data'!AN34),SUM('Indicator Data'!AO34:AP34))</f>
        <v>1247.9002779999998</v>
      </c>
      <c r="J31" s="55">
        <f>I31/'Indicator Data'!CB34*1000000</f>
        <v>74.639777651387746</v>
      </c>
      <c r="K31" s="53">
        <f t="shared" si="4"/>
        <v>1.5</v>
      </c>
      <c r="L31" s="53">
        <f>IF('Indicator Data'!AQ34="No data","x",ROUND(IF('Indicator Data'!AQ34&gt;L$195,10,IF('Indicator Data'!AQ34&lt;L$194,0,10-(L$195-'Indicator Data'!AQ34)/(L$195-L$194)*10)),1))</f>
        <v>2.6</v>
      </c>
      <c r="M31" s="53">
        <f>IF('Indicator Data'!AR34="No data","x",IF('Indicator Data'!AR34=0,0,ROUND(IF('Indicator Data'!AR34&gt;M$195,10,IF('Indicator Data'!AR34&lt;M$194,0,10-(M$195-'Indicator Data'!AR34)/(M$195-M$194)*10)),1)))</f>
        <v>1.9</v>
      </c>
      <c r="N31" s="54">
        <f t="shared" si="5"/>
        <v>2</v>
      </c>
      <c r="O31" s="56">
        <f t="shared" si="6"/>
        <v>5.8</v>
      </c>
      <c r="P31" s="67">
        <f>IF(AND('Indicator Data'!BF34="No data",'Indicator Data'!BG34="No data"),0,SUM('Indicator Data'!BF34:BH34)/1000)</f>
        <v>2.7E-2</v>
      </c>
      <c r="Q31" s="53">
        <f t="shared" si="7"/>
        <v>0</v>
      </c>
      <c r="R31" s="57">
        <f>P31*1000/'Indicator Data'!CB34</f>
        <v>1.6149319237410006E-6</v>
      </c>
      <c r="S31" s="53">
        <f t="shared" si="8"/>
        <v>0</v>
      </c>
      <c r="T31" s="58">
        <f t="shared" si="9"/>
        <v>0</v>
      </c>
      <c r="U31" s="53">
        <f>IF('Indicator Data'!AV34="No data","x",ROUND(IF('Indicator Data'!AV34&gt;U$195,10,IF('Indicator Data'!AV34&lt;U$194,0,10-(U$195-'Indicator Data'!AV34)/(U$195-U$194)*10)),1))</f>
        <v>1</v>
      </c>
      <c r="V31" s="53">
        <f>IF('Indicator Data'!AW34="No data","x",IF('Indicator Data'!AW34=0,0,ROUND(IF('Indicator Data'!AW34&gt;V$195,10,IF('Indicator Data'!AW34&lt;V$194,0,10-(V$195-'Indicator Data'!AW34)/(V$195-V$194)*10)),1)))</f>
        <v>0.3</v>
      </c>
      <c r="W31" s="53">
        <f t="shared" si="10"/>
        <v>0.65</v>
      </c>
      <c r="X31" s="53">
        <f>IF('Indicator Data'!AU34="No data","x",ROUND(IF('Indicator Data'!AU34&gt;X$195,10,IF('Indicator Data'!AU34&lt;X$194,0,10-(X$195-'Indicator Data'!AU34)/(X$195-X$194)*10)),1))</f>
        <v>5.2</v>
      </c>
      <c r="Y31" s="160">
        <f>IF('Indicator Data'!AX34="No data","x",ROUND(IF('Indicator Data'!AX34&gt;Y$195,10,IF('Indicator Data'!AX34&lt;Y$194,0,10-(Y$195-'Indicator Data'!AX34)/(Y$195-Y$194)*10)),1))</f>
        <v>0.6</v>
      </c>
      <c r="Z31" s="57">
        <f>IF('Indicator Data'!AY34="No data","x",IF(('Indicator Data'!AY34/'Indicator Data'!CB34)&gt;1,1,IF('Indicator Data'!AY34&gt;'Indicator Data'!AY34,1,'Indicator Data'!AY34/'Indicator Data'!CB34)))</f>
        <v>0.30318588386809214</v>
      </c>
      <c r="AA31" s="160">
        <f t="shared" si="11"/>
        <v>3.4</v>
      </c>
      <c r="AB31" s="54">
        <f t="shared" si="0"/>
        <v>2.5</v>
      </c>
      <c r="AC31" s="53">
        <f>IF('Indicator Data'!AS34="No data","x",ROUND(IF('Indicator Data'!AS34&gt;AC$195,10,IF('Indicator Data'!AS34&lt;AC$194,0,10-(AC$195-'Indicator Data'!AS34)/(AC$195-AC$194)*10)),1))</f>
        <v>2</v>
      </c>
      <c r="AD31" s="53">
        <f>IF('Indicator Data'!AT34="No data","x",ROUND(IF('Indicator Data'!AT34&gt;AD$195,10,IF('Indicator Data'!AT34&lt;AD$194,0,10-(AD$195-'Indicator Data'!AT34)/(AD$195-AD$194)*10)),1))</f>
        <v>5.4</v>
      </c>
      <c r="AE31" s="54">
        <f>IF(AND(AC31="x",AD31="x"),"x",ROUND(AVERAGE(AD31,AC31),1))</f>
        <v>3.7</v>
      </c>
      <c r="AF31" s="67">
        <f>('Indicator Data'!BE34+'Indicator Data'!BD34+'Indicator Data'!BC34*0.5+'Indicator Data'!BB34*0.25)/1000</f>
        <v>978.31425000000002</v>
      </c>
      <c r="AG31" s="59">
        <f>AF31*1000/'Indicator Data'!CB34</f>
        <v>5.8515219028730893E-2</v>
      </c>
      <c r="AH31" s="54">
        <f t="shared" si="12"/>
        <v>5.9</v>
      </c>
      <c r="AI31" s="53">
        <f>IF('Indicator Data'!BI34="No data","x",ROUND(IF('Indicator Data'!BI34&lt;$AI$194,10,IF('Indicator Data'!BI34&gt;$AI$195,0,($AI$195-'Indicator Data'!BI34)/($AI$195-$AI$194)*10)),1))</f>
        <v>5.9</v>
      </c>
      <c r="AJ31" s="53">
        <f>IF('Indicator Data'!BJ34="No data","x",ROUND(IF('Indicator Data'!BJ34&gt;$AJ$195,10,IF('Indicator Data'!BJ34&lt;$AJ$194,0,10-($AJ$195-'Indicator Data'!BJ34)/($AJ$195-$AJ$194)*10)),1))</f>
        <v>3.2</v>
      </c>
      <c r="AK31" s="54">
        <f t="shared" si="1"/>
        <v>4.5999999999999996</v>
      </c>
      <c r="AL31" s="60">
        <f>ROUND(IF(AND(AB31="x",AE31="x",AK31="x"),AH31,IF(AND(AB31="x",AE31="x"),(10-GEOMEAN(((10-AK31)/10*9+1),((10-AH31)/10*9+1)))/9*10,IF(AK31="x",(10-GEOMEAN(((10-AB31)/10*9+1),((10-AE31)/10*9+1),((10-AH31)/10*9+1)))/9*10,IF(AB31="x",(10-GEOMEAN(((10-AK31)/10*9+1),((10-AE31)/10*9+1),((10-AH31)/10*9+1)))/9*10,(10-GEOMEAN(((10-AB31)/10*9+1),((10-AE31)/10*9+1),((10-AH31)/10*9+1),((10-AK31)/10*9+1)))/9*10)))),1)</f>
        <v>4.3</v>
      </c>
      <c r="AM31" s="61">
        <f>ROUND((10-GEOMEAN(((10-T31)/10*9+1),((10-AL31)/10*9+1)))/9*10,1)</f>
        <v>2.4</v>
      </c>
    </row>
    <row r="32" spans="1:39" s="2" customFormat="1" x14ac:dyDescent="0.3">
      <c r="A32" s="98" t="str">
        <f>'Indicator Data'!A35</f>
        <v>Cameroon</v>
      </c>
      <c r="B32" s="39" t="str">
        <f>'Indicator Data'!B35</f>
        <v>CMR</v>
      </c>
      <c r="C32" s="53">
        <f>ROUND(IF('Indicator Data'!AL35="No data",IF((0.1022*LN('Indicator Data'!CA35)-0.1711)&gt;C$195,0,IF((0.1022*LN('Indicator Data'!CA35)-0.1711)&lt;C$194,10,(C$195-(0.1022*LN('Indicator Data'!CA35)-0.1711))/(C$195-C$194)*10)),IF('Indicator Data'!AL35&gt;C$195,0,IF('Indicator Data'!AL35&lt;C$194,10,(C$195-'Indicator Data'!AL35)/(C$195-C$194)*10))),1)</f>
        <v>6.7</v>
      </c>
      <c r="D32" s="53">
        <f>IF('Indicator Data'!AM35="No data","x",ROUND((IF(LOG('Indicator Data'!AM35*1000)&gt;D$195,10,IF(LOG('Indicator Data'!AM35*1000)&lt;D$194,0,10-(D$195-LOG('Indicator Data'!AM35*1000))/(D$195-D$194)*10))),1))</f>
        <v>8.8000000000000007</v>
      </c>
      <c r="E32" s="54">
        <f t="shared" si="2"/>
        <v>7.9</v>
      </c>
      <c r="F32" s="53">
        <f>IF('Indicator Data'!AZ35="No data","x",ROUND(IF('Indicator Data'!AZ35&gt;F$195,10,IF('Indicator Data'!AZ35&lt;F$194,0,10-(F$195-'Indicator Data'!AZ35)/(F$195-F$194)*10)),1))</f>
        <v>7.5</v>
      </c>
      <c r="G32" s="53">
        <f>IF('Indicator Data'!BA35="No data","x",ROUND(IF('Indicator Data'!BA35&gt;G$195,10,IF('Indicator Data'!BA35&lt;G$194,0,10-(G$195-'Indicator Data'!BA35)/(G$195-G$194)*10)),1))</f>
        <v>5.4</v>
      </c>
      <c r="H32" s="54">
        <f t="shared" si="3"/>
        <v>6.5</v>
      </c>
      <c r="I32" s="55">
        <f>SUM(IF('Indicator Data'!AN35=0,0,'Indicator Data'!AN35),SUM('Indicator Data'!AO35:AP35))</f>
        <v>1789.230489</v>
      </c>
      <c r="J32" s="55">
        <f>I32/'Indicator Data'!CB35*1000000</f>
        <v>67.401478776505442</v>
      </c>
      <c r="K32" s="53">
        <f t="shared" si="4"/>
        <v>1.3</v>
      </c>
      <c r="L32" s="53">
        <f>IF('Indicator Data'!AQ35="No data","x",ROUND(IF('Indicator Data'!AQ35&gt;L$195,10,IF('Indicator Data'!AQ35&lt;L$194,0,10-(L$195-'Indicator Data'!AQ35)/(L$195-L$194)*10)),1))</f>
        <v>2.2999999999999998</v>
      </c>
      <c r="M32" s="53">
        <f>IF('Indicator Data'!AR35="No data","x",IF('Indicator Data'!AR35=0,0,ROUND(IF('Indicator Data'!AR35&gt;M$195,10,IF('Indicator Data'!AR35&lt;M$194,0,10-(M$195-'Indicator Data'!AR35)/(M$195-M$194)*10)),1)))</f>
        <v>0.3</v>
      </c>
      <c r="N32" s="54">
        <f t="shared" si="5"/>
        <v>1.3</v>
      </c>
      <c r="O32" s="56">
        <f t="shared" si="6"/>
        <v>5.9</v>
      </c>
      <c r="P32" s="67">
        <f>IF(AND('Indicator Data'!BF35="No data",'Indicator Data'!BG35="No data"),0,SUM('Indicator Data'!BF35:BH35)/1000)</f>
        <v>1412.51</v>
      </c>
      <c r="Q32" s="53">
        <f t="shared" si="7"/>
        <v>10</v>
      </c>
      <c r="R32" s="57">
        <f>P32*1000/'Indicator Data'!CB35</f>
        <v>5.3210172401998296E-2</v>
      </c>
      <c r="S32" s="53">
        <f t="shared" si="8"/>
        <v>8.5</v>
      </c>
      <c r="T32" s="58">
        <f t="shared" si="9"/>
        <v>9.3000000000000007</v>
      </c>
      <c r="U32" s="53">
        <f>IF('Indicator Data'!AV35="No data","x",ROUND(IF('Indicator Data'!AV35&gt;U$195,10,IF('Indicator Data'!AV35&lt;U$194,0,10-(U$195-'Indicator Data'!AV35)/(U$195-U$194)*10)),1))</f>
        <v>6.2</v>
      </c>
      <c r="V32" s="53">
        <f>IF('Indicator Data'!AW35="No data","x",IF('Indicator Data'!AW35=0,0,ROUND(IF('Indicator Data'!AW35&gt;V$195,10,IF('Indicator Data'!AW35&lt;V$194,0,10-(V$195-'Indicator Data'!AW35)/(V$195-V$194)*10)),1)))</f>
        <v>3.7</v>
      </c>
      <c r="W32" s="53">
        <f t="shared" si="10"/>
        <v>4.95</v>
      </c>
      <c r="X32" s="53">
        <f>IF('Indicator Data'!AU35="No data","x",ROUND(IF('Indicator Data'!AU35&gt;X$195,10,IF('Indicator Data'!AU35&lt;X$194,0,10-(X$195-'Indicator Data'!AU35)/(X$195-X$194)*10)),1))</f>
        <v>3.3</v>
      </c>
      <c r="Y32" s="160">
        <f>IF('Indicator Data'!AX35="No data","x",ROUND(IF('Indicator Data'!AX35&gt;Y$195,10,IF('Indicator Data'!AX35&lt;Y$194,0,10-(Y$195-'Indicator Data'!AX35)/(Y$195-Y$194)*10)),1))</f>
        <v>6.2</v>
      </c>
      <c r="Z32" s="57">
        <f>IF('Indicator Data'!AY35="No data","x",IF(('Indicator Data'!AY35/'Indicator Data'!CB35)&gt;1,1,IF('Indicator Data'!AY35&gt;'Indicator Data'!AY35,1,'Indicator Data'!AY35/'Indicator Data'!CB35)))</f>
        <v>0.63631072622085305</v>
      </c>
      <c r="AA32" s="160">
        <f t="shared" si="11"/>
        <v>7.1</v>
      </c>
      <c r="AB32" s="54">
        <f t="shared" si="0"/>
        <v>5.4</v>
      </c>
      <c r="AC32" s="53">
        <f>IF('Indicator Data'!AS35="No data","x",ROUND(IF('Indicator Data'!AS35&gt;AC$195,10,IF('Indicator Data'!AS35&lt;AC$194,0,10-(AC$195-'Indicator Data'!AS35)/(AC$195-AC$194)*10)),1))</f>
        <v>5.8</v>
      </c>
      <c r="AD32" s="53">
        <f>IF('Indicator Data'!AT35="No data","x",ROUND(IF('Indicator Data'!AT35&gt;AD$195,10,IF('Indicator Data'!AT35&lt;AD$194,0,10-(AD$195-'Indicator Data'!AT35)/(AD$195-AD$194)*10)),1))</f>
        <v>2.4</v>
      </c>
      <c r="AE32" s="54">
        <f>IF(AND(AC32="x",AD32="x"),"x",ROUND(AVERAGE(AD32,AC32),1))</f>
        <v>4.0999999999999996</v>
      </c>
      <c r="AF32" s="67">
        <f>('Indicator Data'!BE35+'Indicator Data'!BD35+'Indicator Data'!BC35*0.5+'Indicator Data'!BB35*0.25)/1000</f>
        <v>26.637499999999999</v>
      </c>
      <c r="AG32" s="59">
        <f>AF32*1000/'Indicator Data'!CB35</f>
        <v>1.00345198785016E-3</v>
      </c>
      <c r="AH32" s="54">
        <f t="shared" si="12"/>
        <v>0.1</v>
      </c>
      <c r="AI32" s="53">
        <f>IF('Indicator Data'!BI35="No data","x",ROUND(IF('Indicator Data'!BI35&lt;$AI$194,10,IF('Indicator Data'!BI35&gt;$AI$195,0,($AI$195-'Indicator Data'!BI35)/($AI$195-$AI$194)*10)),1))</f>
        <v>4</v>
      </c>
      <c r="AJ32" s="53">
        <f>IF('Indicator Data'!BJ35="No data","x",ROUND(IF('Indicator Data'!BJ35&gt;$AJ$195,10,IF('Indicator Data'!BJ35&lt;$AJ$194,0,10-($AJ$195-'Indicator Data'!BJ35)/($AJ$195-$AJ$194)*10)),1))</f>
        <v>0.4</v>
      </c>
      <c r="AK32" s="54">
        <f t="shared" si="1"/>
        <v>2.2000000000000002</v>
      </c>
      <c r="AL32" s="60">
        <f>ROUND(IF(AND(AB32="x",AE32="x",AK32="x"),AH32,IF(AND(AB32="x",AE32="x"),(10-GEOMEAN(((10-AK32)/10*9+1),((10-AH32)/10*9+1)))/9*10,IF(AK32="x",(10-GEOMEAN(((10-AB32)/10*9+1),((10-AE32)/10*9+1),((10-AH32)/10*9+1)))/9*10,IF(AB32="x",(10-GEOMEAN(((10-AK32)/10*9+1),((10-AE32)/10*9+1),((10-AH32)/10*9+1)))/9*10,(10-GEOMEAN(((10-AB32)/10*9+1),((10-AE32)/10*9+1),((10-AH32)/10*9+1),((10-AK32)/10*9+1)))/9*10)))),1)</f>
        <v>3.2</v>
      </c>
      <c r="AM32" s="61">
        <f>ROUND((10-GEOMEAN(((10-T32)/10*9+1),((10-AL32)/10*9+1)))/9*10,1)</f>
        <v>7.3</v>
      </c>
    </row>
    <row r="33" spans="1:39" s="2" customFormat="1" x14ac:dyDescent="0.3">
      <c r="A33" s="98" t="str">
        <f>'Indicator Data'!A36</f>
        <v>Canada</v>
      </c>
      <c r="B33" s="39" t="str">
        <f>'Indicator Data'!B36</f>
        <v>CAN</v>
      </c>
      <c r="C33" s="53">
        <f>ROUND(IF('Indicator Data'!AL36="No data",IF((0.1022*LN('Indicator Data'!CA36)-0.1711)&gt;C$195,0,IF((0.1022*LN('Indicator Data'!CA36)-0.1711)&lt;C$194,10,(C$195-(0.1022*LN('Indicator Data'!CA36)-0.1711))/(C$195-C$194)*10)),IF('Indicator Data'!AL36&gt;C$195,0,IF('Indicator Data'!AL36&lt;C$194,10,(C$195-'Indicator Data'!AL36)/(C$195-C$194)*10))),1)</f>
        <v>0</v>
      </c>
      <c r="D33" s="53" t="str">
        <f>IF('Indicator Data'!AM36="No data","x",ROUND((IF(LOG('Indicator Data'!AM36*1000)&gt;D$195,10,IF(LOG('Indicator Data'!AM36*1000)&lt;D$194,0,10-(D$195-LOG('Indicator Data'!AM36*1000))/(D$195-D$194)*10))),1))</f>
        <v>x</v>
      </c>
      <c r="E33" s="54">
        <f t="shared" si="2"/>
        <v>0</v>
      </c>
      <c r="F33" s="53">
        <f>IF('Indicator Data'!AZ36="No data","x",ROUND(IF('Indicator Data'!AZ36&gt;F$195,10,IF('Indicator Data'!AZ36&lt;F$194,0,10-(F$195-'Indicator Data'!AZ36)/(F$195-F$194)*10)),1))</f>
        <v>1.1000000000000001</v>
      </c>
      <c r="G33" s="53">
        <f>IF('Indicator Data'!BA36="No data","x",ROUND(IF('Indicator Data'!BA36&gt;G$195,10,IF('Indicator Data'!BA36&lt;G$194,0,10-(G$195-'Indicator Data'!BA36)/(G$195-G$194)*10)),1))</f>
        <v>2.1</v>
      </c>
      <c r="H33" s="54">
        <f t="shared" si="3"/>
        <v>1.6</v>
      </c>
      <c r="I33" s="55">
        <f>SUM(IF('Indicator Data'!AN36=0,0,'Indicator Data'!AN36),SUM('Indicator Data'!AO36:AP36))</f>
        <v>-4.6155419999999996</v>
      </c>
      <c r="J33" s="55">
        <f>I33/'Indicator Data'!CB36*1000000</f>
        <v>-0.12229142070496922</v>
      </c>
      <c r="K33" s="53">
        <f t="shared" si="4"/>
        <v>0</v>
      </c>
      <c r="L33" s="53" t="str">
        <f>IF('Indicator Data'!AQ36="No data","x",ROUND(IF('Indicator Data'!AQ36&gt;L$195,10,IF('Indicator Data'!AQ36&lt;L$194,0,10-(L$195-'Indicator Data'!AQ36)/(L$195-L$194)*10)),1))</f>
        <v>x</v>
      </c>
      <c r="M33" s="53">
        <f>IF('Indicator Data'!AR36="No data","x",IF('Indicator Data'!AR36=0,0,ROUND(IF('Indicator Data'!AR36&gt;M$195,10,IF('Indicator Data'!AR36&lt;M$194,0,10-(M$195-'Indicator Data'!AR36)/(M$195-M$194)*10)),1)))</f>
        <v>0</v>
      </c>
      <c r="N33" s="54">
        <f t="shared" si="5"/>
        <v>0</v>
      </c>
      <c r="O33" s="56">
        <f t="shared" si="6"/>
        <v>0.4</v>
      </c>
      <c r="P33" s="67">
        <f>IF(AND('Indicator Data'!BF36="No data",'Indicator Data'!BG36="No data"),0,SUM('Indicator Data'!BF36:BH36)/1000)</f>
        <v>205.54499999999999</v>
      </c>
      <c r="Q33" s="53">
        <f t="shared" si="7"/>
        <v>7.7</v>
      </c>
      <c r="R33" s="57">
        <f>P33*1000/'Indicator Data'!CB36</f>
        <v>5.4460321385447052E-3</v>
      </c>
      <c r="S33" s="53">
        <f t="shared" si="8"/>
        <v>4.8</v>
      </c>
      <c r="T33" s="58">
        <f t="shared" si="9"/>
        <v>6.3</v>
      </c>
      <c r="U33" s="53" t="str">
        <f>IF('Indicator Data'!AV36="No data","x",ROUND(IF('Indicator Data'!AV36&gt;U$195,10,IF('Indicator Data'!AV36&lt;U$194,0,10-(U$195-'Indicator Data'!AV36)/(U$195-U$194)*10)),1))</f>
        <v>x</v>
      </c>
      <c r="V33" s="53" t="str">
        <f>IF('Indicator Data'!AW36="No data","x",IF('Indicator Data'!AW36=0,0,ROUND(IF('Indicator Data'!AW36&gt;V$195,10,IF('Indicator Data'!AW36&lt;V$194,0,10-(V$195-'Indicator Data'!AW36)/(V$195-V$194)*10)),1)))</f>
        <v>x</v>
      </c>
      <c r="W33" s="53" t="str">
        <f t="shared" si="10"/>
        <v>x</v>
      </c>
      <c r="X33" s="53">
        <f>IF('Indicator Data'!AU36="No data","x",ROUND(IF('Indicator Data'!AU36&gt;X$195,10,IF('Indicator Data'!AU36&lt;X$194,0,10-(X$195-'Indicator Data'!AU36)/(X$195-X$194)*10)),1))</f>
        <v>0.1</v>
      </c>
      <c r="Y33" s="160" t="str">
        <f>IF('Indicator Data'!AX36="No data","x",ROUND(IF('Indicator Data'!AX36&gt;Y$195,10,IF('Indicator Data'!AX36&lt;Y$194,0,10-(Y$195-'Indicator Data'!AX36)/(Y$195-Y$194)*10)),1))</f>
        <v>x</v>
      </c>
      <c r="Z33" s="57">
        <f>IF('Indicator Data'!AY36="No data","x",IF(('Indicator Data'!AY36/'Indicator Data'!CB36)&gt;1,1,IF('Indicator Data'!AY36&gt;'Indicator Data'!AY36,1,'Indicator Data'!AY36/'Indicator Data'!CB36)))</f>
        <v>0</v>
      </c>
      <c r="AA33" s="160">
        <f t="shared" si="11"/>
        <v>0</v>
      </c>
      <c r="AB33" s="54">
        <f t="shared" si="0"/>
        <v>0.1</v>
      </c>
      <c r="AC33" s="53">
        <f>IF('Indicator Data'!AS36="No data","x",ROUND(IF('Indicator Data'!AS36&gt;AC$195,10,IF('Indicator Data'!AS36&lt;AC$194,0,10-(AC$195-'Indicator Data'!AS36)/(AC$195-AC$194)*10)),1))</f>
        <v>0.4</v>
      </c>
      <c r="AD33" s="53" t="str">
        <f>IF('Indicator Data'!AT36="No data","x",ROUND(IF('Indicator Data'!AT36&gt;AD$195,10,IF('Indicator Data'!AT36&lt;AD$194,0,10-(AD$195-'Indicator Data'!AT36)/(AD$195-AD$194)*10)),1))</f>
        <v>x</v>
      </c>
      <c r="AE33" s="54">
        <f>IF(AND(AC33="x",AD33="x"),"x",ROUND(AVERAGE(AD33,AC33),1))</f>
        <v>0.4</v>
      </c>
      <c r="AF33" s="67">
        <f>('Indicator Data'!BE36+'Indicator Data'!BD36+'Indicator Data'!BC36*0.5+'Indicator Data'!BB36*0.25)/1000</f>
        <v>84.668499999999995</v>
      </c>
      <c r="AG33" s="59">
        <f>AF33*1000/'Indicator Data'!CB36</f>
        <v>2.2433402521217852E-3</v>
      </c>
      <c r="AH33" s="54">
        <f t="shared" si="12"/>
        <v>0.2</v>
      </c>
      <c r="AI33" s="53">
        <f>IF('Indicator Data'!BI36="No data","x",ROUND(IF('Indicator Data'!BI36&lt;$AI$194,10,IF('Indicator Data'!BI36&gt;$AI$195,0,($AI$195-'Indicator Data'!BI36)/($AI$195-$AI$194)*10)),1))</f>
        <v>1.5</v>
      </c>
      <c r="AJ33" s="53">
        <f>IF('Indicator Data'!BJ36="No data","x",ROUND(IF('Indicator Data'!BJ36&gt;$AJ$195,10,IF('Indicator Data'!BJ36&lt;$AJ$194,0,10-($AJ$195-'Indicator Data'!BJ36)/($AJ$195-$AJ$194)*10)),1))</f>
        <v>0</v>
      </c>
      <c r="AK33" s="54">
        <f t="shared" si="1"/>
        <v>0.8</v>
      </c>
      <c r="AL33" s="60">
        <f>ROUND(IF(AND(AB33="x",AE33="x",AK33="x"),AH33,IF(AND(AB33="x",AE33="x"),(10-GEOMEAN(((10-AK33)/10*9+1),((10-AH33)/10*9+1)))/9*10,IF(AK33="x",(10-GEOMEAN(((10-AB33)/10*9+1),((10-AE33)/10*9+1),((10-AH33)/10*9+1)))/9*10,IF(AB33="x",(10-GEOMEAN(((10-AK33)/10*9+1),((10-AE33)/10*9+1),((10-AH33)/10*9+1)))/9*10,(10-GEOMEAN(((10-AB33)/10*9+1),((10-AE33)/10*9+1),((10-AH33)/10*9+1),((10-AK33)/10*9+1)))/9*10)))),1)</f>
        <v>0.4</v>
      </c>
      <c r="AM33" s="61">
        <f>ROUND((10-GEOMEAN(((10-T33)/10*9+1),((10-AL33)/10*9+1)))/9*10,1)</f>
        <v>3.9</v>
      </c>
    </row>
    <row r="34" spans="1:39" s="2" customFormat="1" x14ac:dyDescent="0.3">
      <c r="A34" s="98" t="str">
        <f>'Indicator Data'!A37</f>
        <v>Central African Republic</v>
      </c>
      <c r="B34" s="39" t="str">
        <f>'Indicator Data'!B37</f>
        <v>CAF</v>
      </c>
      <c r="C34" s="53">
        <f>ROUND(IF('Indicator Data'!AL37="No data",IF((0.1022*LN('Indicator Data'!CA37)-0.1711)&gt;C$195,0,IF((0.1022*LN('Indicator Data'!CA37)-0.1711)&lt;C$194,10,(C$195-(0.1022*LN('Indicator Data'!CA37)-0.1711))/(C$195-C$194)*10)),IF('Indicator Data'!AL37&gt;C$195,0,IF('Indicator Data'!AL37&lt;C$194,10,(C$195-'Indicator Data'!AL37)/(C$195-C$194)*10))),1)</f>
        <v>10</v>
      </c>
      <c r="D34" s="53">
        <f>IF('Indicator Data'!AM37="No data","x",ROUND((IF(LOG('Indicator Data'!AM37*1000)&gt;D$195,10,IF(LOG('Indicator Data'!AM37*1000)&lt;D$194,0,10-(D$195-LOG('Indicator Data'!AM37*1000))/(D$195-D$194)*10))),1))</f>
        <v>9.9</v>
      </c>
      <c r="E34" s="54">
        <f t="shared" si="2"/>
        <v>10</v>
      </c>
      <c r="F34" s="53">
        <f>IF('Indicator Data'!AZ37="No data","x",ROUND(IF('Indicator Data'!AZ37&gt;F$195,10,IF('Indicator Data'!AZ37&lt;F$194,0,10-(F$195-'Indicator Data'!AZ37)/(F$195-F$194)*10)),1))</f>
        <v>9.1</v>
      </c>
      <c r="G34" s="53">
        <f>IF('Indicator Data'!BA37="No data","x",ROUND(IF('Indicator Data'!BA37&gt;G$195,10,IF('Indicator Data'!BA37&lt;G$194,0,10-(G$195-'Indicator Data'!BA37)/(G$195-G$194)*10)),1))</f>
        <v>7.8</v>
      </c>
      <c r="H34" s="54">
        <f t="shared" si="3"/>
        <v>8.5</v>
      </c>
      <c r="I34" s="55">
        <f>SUM(IF('Indicator Data'!AN37=0,0,'Indicator Data'!AN37),SUM('Indicator Data'!AO37:AP37))</f>
        <v>1486.01739</v>
      </c>
      <c r="J34" s="55">
        <f>I34/'Indicator Data'!CB37*1000000</f>
        <v>307.67908949588428</v>
      </c>
      <c r="K34" s="53">
        <f t="shared" si="4"/>
        <v>6.2</v>
      </c>
      <c r="L34" s="53">
        <f>IF('Indicator Data'!AQ37="No data","x",ROUND(IF('Indicator Data'!AQ37&gt;L$195,10,IF('Indicator Data'!AQ37&lt;L$194,0,10-(L$195-'Indicator Data'!AQ37)/(L$195-L$194)*10)),1))</f>
        <v>10</v>
      </c>
      <c r="M34" s="53" t="str">
        <f>IF('Indicator Data'!AR37="No data","x",IF('Indicator Data'!AR37=0,0,ROUND(IF('Indicator Data'!AR37&gt;M$195,10,IF('Indicator Data'!AR37&lt;M$194,0,10-(M$195-'Indicator Data'!AR37)/(M$195-M$194)*10)),1)))</f>
        <v>x</v>
      </c>
      <c r="N34" s="54">
        <f t="shared" si="5"/>
        <v>8.1</v>
      </c>
      <c r="O34" s="56">
        <f t="shared" si="6"/>
        <v>9.1999999999999993</v>
      </c>
      <c r="P34" s="67">
        <f>IF(AND('Indicator Data'!BF37="No data",'Indicator Data'!BG37="No data"),0,SUM('Indicator Data'!BF37:BH37)/1000)</f>
        <v>798.21</v>
      </c>
      <c r="Q34" s="53">
        <f t="shared" si="7"/>
        <v>9.6999999999999993</v>
      </c>
      <c r="R34" s="57">
        <f>P34*1000/'Indicator Data'!CB37</f>
        <v>0.16526894481800766</v>
      </c>
      <c r="S34" s="53">
        <f t="shared" si="8"/>
        <v>10</v>
      </c>
      <c r="T34" s="58">
        <f t="shared" si="9"/>
        <v>9.9</v>
      </c>
      <c r="U34" s="53">
        <f>IF('Indicator Data'!AV37="No data","x",ROUND(IF('Indicator Data'!AV37&gt;U$195,10,IF('Indicator Data'!AV37&lt;U$194,0,10-(U$195-'Indicator Data'!AV37)/(U$195-U$194)*10)),1))</f>
        <v>7</v>
      </c>
      <c r="V34" s="53">
        <f>IF('Indicator Data'!AW37="No data","x",IF('Indicator Data'!AW37=0,0,ROUND(IF('Indicator Data'!AW37&gt;V$195,10,IF('Indicator Data'!AW37&lt;V$194,0,10-(V$195-'Indicator Data'!AW37)/(V$195-V$194)*10)),1)))</f>
        <v>6.7</v>
      </c>
      <c r="W34" s="53">
        <f t="shared" si="10"/>
        <v>6.85</v>
      </c>
      <c r="X34" s="53">
        <f>IF('Indicator Data'!AU37="No data","x",ROUND(IF('Indicator Data'!AU37&gt;X$195,10,IF('Indicator Data'!AU37&lt;X$194,0,10-(X$195-'Indicator Data'!AU37)/(X$195-X$194)*10)),1))</f>
        <v>9.8000000000000007</v>
      </c>
      <c r="Y34" s="160">
        <f>IF('Indicator Data'!AX37="No data","x",ROUND(IF('Indicator Data'!AX37&gt;Y$195,10,IF('Indicator Data'!AX37&lt;Y$194,0,10-(Y$195-'Indicator Data'!AX37)/(Y$195-Y$194)*10)),1))</f>
        <v>8.6999999999999993</v>
      </c>
      <c r="Z34" s="57">
        <f>IF('Indicator Data'!AY37="No data","x",IF(('Indicator Data'!AY37/'Indicator Data'!CB37)&gt;1,1,IF('Indicator Data'!AY37&gt;'Indicator Data'!AY37,1,'Indicator Data'!AY37/'Indicator Data'!CB37)))</f>
        <v>0.9198844912505042</v>
      </c>
      <c r="AA34" s="160">
        <f t="shared" si="11"/>
        <v>10</v>
      </c>
      <c r="AB34" s="54">
        <f t="shared" si="0"/>
        <v>8.8000000000000007</v>
      </c>
      <c r="AC34" s="53">
        <f>IF('Indicator Data'!AS37="No data","x",ROUND(IF('Indicator Data'!AS37&gt;AC$195,10,IF('Indicator Data'!AS37&lt;AC$194,0,10-(AC$195-'Indicator Data'!AS37)/(AC$195-AC$194)*10)),1))</f>
        <v>8.5</v>
      </c>
      <c r="AD34" s="53">
        <f>IF('Indicator Data'!AT37="No data","x",ROUND(IF('Indicator Data'!AT37&gt;AD$195,10,IF('Indicator Data'!AT37&lt;AD$194,0,10-(AD$195-'Indicator Data'!AT37)/(AD$195-AD$194)*10)),1))</f>
        <v>4.5999999999999996</v>
      </c>
      <c r="AE34" s="54">
        <f>IF(AND(AC34="x",AD34="x"),"x",ROUND(AVERAGE(AD34,AC34),1))</f>
        <v>6.6</v>
      </c>
      <c r="AF34" s="67">
        <f>('Indicator Data'!BE37+'Indicator Data'!BD37+'Indicator Data'!BC37*0.5+'Indicator Data'!BB37*0.25)/1000</f>
        <v>11.829750000000001</v>
      </c>
      <c r="AG34" s="59">
        <f>AF34*1000/'Indicator Data'!CB37</f>
        <v>2.449343280541244E-3</v>
      </c>
      <c r="AH34" s="54">
        <f t="shared" si="12"/>
        <v>0.2</v>
      </c>
      <c r="AI34" s="53">
        <f>IF('Indicator Data'!BI37="No data","x",ROUND(IF('Indicator Data'!BI37&lt;$AI$194,10,IF('Indicator Data'!BI37&gt;$AI$195,0,($AI$195-'Indicator Data'!BI37)/($AI$195-$AI$194)*10)),1))</f>
        <v>9.5</v>
      </c>
      <c r="AJ34" s="53">
        <f>IF('Indicator Data'!BJ37="No data","x",ROUND(IF('Indicator Data'!BJ37&gt;$AJ$195,10,IF('Indicator Data'!BJ37&lt;$AJ$194,0,10-($AJ$195-'Indicator Data'!BJ37)/($AJ$195-$AJ$194)*10)),1))</f>
        <v>8.1</v>
      </c>
      <c r="AK34" s="54">
        <f t="shared" si="1"/>
        <v>8.8000000000000007</v>
      </c>
      <c r="AL34" s="60">
        <f>ROUND(IF(AND(AB34="x",AE34="x",AK34="x"),AH34,IF(AND(AB34="x",AE34="x"),(10-GEOMEAN(((10-AK34)/10*9+1),((10-AH34)/10*9+1)))/9*10,IF(AK34="x",(10-GEOMEAN(((10-AB34)/10*9+1),((10-AE34)/10*9+1),((10-AH34)/10*9+1)))/9*10,IF(AB34="x",(10-GEOMEAN(((10-AK34)/10*9+1),((10-AE34)/10*9+1),((10-AH34)/10*9+1)))/9*10,(10-GEOMEAN(((10-AB34)/10*9+1),((10-AE34)/10*9+1),((10-AH34)/10*9+1),((10-AK34)/10*9+1)))/9*10)))),1)</f>
        <v>7.1</v>
      </c>
      <c r="AM34" s="61">
        <f>ROUND((10-GEOMEAN(((10-T34)/10*9+1),((10-AL34)/10*9+1)))/9*10,1)</f>
        <v>8.9</v>
      </c>
    </row>
    <row r="35" spans="1:39" s="2" customFormat="1" x14ac:dyDescent="0.3">
      <c r="A35" s="98" t="str">
        <f>'Indicator Data'!A38</f>
        <v>Chad</v>
      </c>
      <c r="B35" s="39" t="str">
        <f>'Indicator Data'!B38</f>
        <v>TCD</v>
      </c>
      <c r="C35" s="53">
        <f>ROUND(IF('Indicator Data'!AL38="No data",IF((0.1022*LN('Indicator Data'!CA38)-0.1711)&gt;C$195,0,IF((0.1022*LN('Indicator Data'!CA38)-0.1711)&lt;C$194,10,(C$195-(0.1022*LN('Indicator Data'!CA38)-0.1711))/(C$195-C$194)*10)),IF('Indicator Data'!AL38&gt;C$195,0,IF('Indicator Data'!AL38&lt;C$194,10,(C$195-'Indicator Data'!AL38)/(C$195-C$194)*10))),1)</f>
        <v>10</v>
      </c>
      <c r="D35" s="53">
        <f>IF('Indicator Data'!AM38="No data","x",ROUND((IF(LOG('Indicator Data'!AM38*1000)&gt;D$195,10,IF(LOG('Indicator Data'!AM38*1000)&lt;D$194,0,10-(D$195-LOG('Indicator Data'!AM38*1000))/(D$195-D$194)*10))),1))</f>
        <v>10</v>
      </c>
      <c r="E35" s="54">
        <f t="shared" si="2"/>
        <v>10</v>
      </c>
      <c r="F35" s="53">
        <f>IF('Indicator Data'!AZ38="No data","x",ROUND(IF('Indicator Data'!AZ38&gt;F$195,10,IF('Indicator Data'!AZ38&lt;F$194,0,10-(F$195-'Indicator Data'!AZ38)/(F$195-F$194)*10)),1))</f>
        <v>9.5</v>
      </c>
      <c r="G35" s="53">
        <f>IF('Indicator Data'!BA38="No data","x",ROUND(IF('Indicator Data'!BA38&gt;G$195,10,IF('Indicator Data'!BA38&lt;G$194,0,10-(G$195-'Indicator Data'!BA38)/(G$195-G$194)*10)),1))</f>
        <v>4.5999999999999996</v>
      </c>
      <c r="H35" s="54">
        <f t="shared" si="3"/>
        <v>7.1</v>
      </c>
      <c r="I35" s="55">
        <f>SUM(IF('Indicator Data'!AN38=0,0,'Indicator Data'!AN38),SUM('Indicator Data'!AO38:AP38))</f>
        <v>1279.0562300000001</v>
      </c>
      <c r="J35" s="55">
        <f>I35/'Indicator Data'!CB38*1000000</f>
        <v>77.868453028849217</v>
      </c>
      <c r="K35" s="53">
        <f t="shared" si="4"/>
        <v>1.6</v>
      </c>
      <c r="L35" s="53">
        <f>IF('Indicator Data'!AQ38="No data","x",ROUND(IF('Indicator Data'!AQ38&gt;L$195,10,IF('Indicator Data'!AQ38&lt;L$194,0,10-(L$195-'Indicator Data'!AQ38)/(L$195-L$194)*10)),1))</f>
        <v>4.2</v>
      </c>
      <c r="M35" s="53" t="str">
        <f>IF('Indicator Data'!AR38="No data","x",IF('Indicator Data'!AR38=0,0,ROUND(IF('Indicator Data'!AR38&gt;M$195,10,IF('Indicator Data'!AR38&lt;M$194,0,10-(M$195-'Indicator Data'!AR38)/(M$195-M$194)*10)),1)))</f>
        <v>x</v>
      </c>
      <c r="N35" s="54">
        <f t="shared" si="5"/>
        <v>2.9</v>
      </c>
      <c r="O35" s="56">
        <f t="shared" si="6"/>
        <v>7.5</v>
      </c>
      <c r="P35" s="67">
        <f>IF(AND('Indicator Data'!BF38="No data",'Indicator Data'!BG38="No data"),0,SUM('Indicator Data'!BF38:BH38)/1000)</f>
        <v>823.32500000000005</v>
      </c>
      <c r="Q35" s="53">
        <f t="shared" si="7"/>
        <v>9.6999999999999993</v>
      </c>
      <c r="R35" s="57">
        <f>P35*1000/'Indicator Data'!CB38</f>
        <v>5.0123710425129059E-2</v>
      </c>
      <c r="S35" s="53">
        <f t="shared" si="8"/>
        <v>8.4</v>
      </c>
      <c r="T35" s="58">
        <f t="shared" si="9"/>
        <v>9.1</v>
      </c>
      <c r="U35" s="53">
        <f>IF('Indicator Data'!AV38="No data","x",ROUND(IF('Indicator Data'!AV38&gt;U$195,10,IF('Indicator Data'!AV38&lt;U$194,0,10-(U$195-'Indicator Data'!AV38)/(U$195-U$194)*10)),1))</f>
        <v>2.4</v>
      </c>
      <c r="V35" s="53">
        <f>IF('Indicator Data'!AW38="No data","x",IF('Indicator Data'!AW38=0,0,ROUND(IF('Indicator Data'!AW38&gt;V$195,10,IF('Indicator Data'!AW38&lt;V$194,0,10-(V$195-'Indicator Data'!AW38)/(V$195-V$194)*10)),1)))</f>
        <v>1.7</v>
      </c>
      <c r="W35" s="53">
        <f t="shared" si="10"/>
        <v>2.0499999999999998</v>
      </c>
      <c r="X35" s="53">
        <f>IF('Indicator Data'!AU38="No data","x",ROUND(IF('Indicator Data'!AU38&gt;X$195,10,IF('Indicator Data'!AU38&lt;X$194,0,10-(X$195-'Indicator Data'!AU38)/(X$195-X$194)*10)),1))</f>
        <v>2.6</v>
      </c>
      <c r="Y35" s="160">
        <f>IF('Indicator Data'!AX38="No data","x",ROUND(IF('Indicator Data'!AX38&gt;Y$195,10,IF('Indicator Data'!AX38&lt;Y$194,0,10-(Y$195-'Indicator Data'!AX38)/(Y$195-Y$194)*10)),1))</f>
        <v>4.0999999999999996</v>
      </c>
      <c r="Z35" s="57">
        <f>IF('Indicator Data'!AY38="No data","x",IF(('Indicator Data'!AY38/'Indicator Data'!CB38)&gt;1,1,IF('Indicator Data'!AY38&gt;'Indicator Data'!AY38,1,'Indicator Data'!AY38/'Indicator Data'!CB38)))</f>
        <v>0.38171805809364368</v>
      </c>
      <c r="AA35" s="160">
        <f t="shared" si="11"/>
        <v>4.2</v>
      </c>
      <c r="AB35" s="54">
        <f t="shared" ref="AB35:AB66" si="13">IF(AND(W35="x",X35="x",Y35="x",AA35="x"),"x",ROUND(AVERAGE(W35,X35,Y35,AA35),1))</f>
        <v>3.2</v>
      </c>
      <c r="AC35" s="53">
        <f>IF('Indicator Data'!AS38="No data","x",ROUND(IF('Indicator Data'!AS38&gt;AC$195,10,IF('Indicator Data'!AS38&lt;AC$194,0,10-(AC$195-'Indicator Data'!AS38)/(AC$195-AC$194)*10)),1))</f>
        <v>8.8000000000000007</v>
      </c>
      <c r="AD35" s="53">
        <f>IF('Indicator Data'!AT38="No data","x",ROUND(IF('Indicator Data'!AT38&gt;AD$195,10,IF('Indicator Data'!AT38&lt;AD$194,0,10-(AD$195-'Indicator Data'!AT38)/(AD$195-AD$194)*10)),1))</f>
        <v>6.5</v>
      </c>
      <c r="AE35" s="54">
        <f>IF(AND(AC35="x",AD35="x"),"x",ROUND(AVERAGE(AD35,AC35),1))</f>
        <v>7.7</v>
      </c>
      <c r="AF35" s="67">
        <f>('Indicator Data'!BE38+'Indicator Data'!BD38+'Indicator Data'!BC38*0.5+'Indicator Data'!BB38*0.25)/1000</f>
        <v>38.220750000000002</v>
      </c>
      <c r="AG35" s="59">
        <f>AF35*1000/'Indicator Data'!CB38</f>
        <v>2.326864610246563E-3</v>
      </c>
      <c r="AH35" s="54">
        <f t="shared" si="12"/>
        <v>0.2</v>
      </c>
      <c r="AI35" s="53">
        <f>IF('Indicator Data'!BI38="No data","x",ROUND(IF('Indicator Data'!BI38&lt;$AI$194,10,IF('Indicator Data'!BI38&gt;$AI$195,0,($AI$195-'Indicator Data'!BI38)/($AI$195-$AI$194)*10)),1))</f>
        <v>7.3</v>
      </c>
      <c r="AJ35" s="53">
        <f>IF('Indicator Data'!BJ38="No data","x",ROUND(IF('Indicator Data'!BJ38&gt;$AJ$195,10,IF('Indicator Data'!BJ38&lt;$AJ$194,0,10-($AJ$195-'Indicator Data'!BJ38)/($AJ$195-$AJ$194)*10)),1))</f>
        <v>10</v>
      </c>
      <c r="AK35" s="54">
        <f t="shared" ref="AK35:AK66" si="14">ROUND(AVERAGE(AJ35,AI35),1)</f>
        <v>8.6999999999999993</v>
      </c>
      <c r="AL35" s="60">
        <f>ROUND(IF(AND(AB35="x",AE35="x",AK35="x"),AH35,IF(AND(AB35="x",AE35="x"),(10-GEOMEAN(((10-AK35)/10*9+1),((10-AH35)/10*9+1)))/9*10,IF(AK35="x",(10-GEOMEAN(((10-AB35)/10*9+1),((10-AE35)/10*9+1),((10-AH35)/10*9+1)))/9*10,IF(AB35="x",(10-GEOMEAN(((10-AK35)/10*9+1),((10-AE35)/10*9+1),((10-AH35)/10*9+1)))/9*10,(10-GEOMEAN(((10-AB35)/10*9+1),((10-AE35)/10*9+1),((10-AH35)/10*9+1),((10-AK35)/10*9+1)))/9*10)))),1)</f>
        <v>5.9</v>
      </c>
      <c r="AM35" s="61">
        <f>ROUND((10-GEOMEAN(((10-T35)/10*9+1),((10-AL35)/10*9+1)))/9*10,1)</f>
        <v>7.9</v>
      </c>
    </row>
    <row r="36" spans="1:39" s="2" customFormat="1" x14ac:dyDescent="0.3">
      <c r="A36" s="98" t="str">
        <f>'Indicator Data'!A39</f>
        <v>Chile</v>
      </c>
      <c r="B36" s="39" t="str">
        <f>'Indicator Data'!B39</f>
        <v>CHL</v>
      </c>
      <c r="C36" s="53">
        <f>ROUND(IF('Indicator Data'!AL39="No data",IF((0.1022*LN('Indicator Data'!CA39)-0.1711)&gt;C$195,0,IF((0.1022*LN('Indicator Data'!CA39)-0.1711)&lt;C$194,10,(C$195-(0.1022*LN('Indicator Data'!CA39)-0.1711))/(C$195-C$194)*10)),IF('Indicator Data'!AL39&gt;C$195,0,IF('Indicator Data'!AL39&lt;C$194,10,(C$195-'Indicator Data'!AL39)/(C$195-C$194)*10))),1)</f>
        <v>1</v>
      </c>
      <c r="D36" s="53" t="str">
        <f>IF('Indicator Data'!AM39="No data","x",ROUND((IF(LOG('Indicator Data'!AM39*1000)&gt;D$195,10,IF(LOG('Indicator Data'!AM39*1000)&lt;D$194,0,10-(D$195-LOG('Indicator Data'!AM39*1000))/(D$195-D$194)*10))),1))</f>
        <v>x</v>
      </c>
      <c r="E36" s="54">
        <f t="shared" si="2"/>
        <v>1</v>
      </c>
      <c r="F36" s="53">
        <f>IF('Indicator Data'!AZ39="No data","x",ROUND(IF('Indicator Data'!AZ39&gt;F$195,10,IF('Indicator Data'!AZ39&lt;F$194,0,10-(F$195-'Indicator Data'!AZ39)/(F$195-F$194)*10)),1))</f>
        <v>3.3</v>
      </c>
      <c r="G36" s="53">
        <f>IF('Indicator Data'!BA39="No data","x",ROUND(IF('Indicator Data'!BA39&gt;G$195,10,IF('Indicator Data'!BA39&lt;G$194,0,10-(G$195-'Indicator Data'!BA39)/(G$195-G$194)*10)),1))</f>
        <v>4.9000000000000004</v>
      </c>
      <c r="H36" s="54">
        <f t="shared" si="3"/>
        <v>4.0999999999999996</v>
      </c>
      <c r="I36" s="55">
        <f>SUM(IF('Indicator Data'!AN39=0,0,'Indicator Data'!AN39),SUM('Indicator Data'!AO39:AP39))</f>
        <v>13.64489</v>
      </c>
      <c r="J36" s="55">
        <f>I36/'Indicator Data'!CB39*1000000</f>
        <v>0.71378639980343384</v>
      </c>
      <c r="K36" s="53">
        <f t="shared" si="4"/>
        <v>0</v>
      </c>
      <c r="L36" s="53">
        <f>IF('Indicator Data'!AQ39="No data","x",ROUND(IF('Indicator Data'!AQ39&gt;L$195,10,IF('Indicator Data'!AQ39&lt;L$194,0,10-(L$195-'Indicator Data'!AQ39)/(L$195-L$194)*10)),1))</f>
        <v>0</v>
      </c>
      <c r="M36" s="53">
        <f>IF('Indicator Data'!AR39="No data","x",IF('Indicator Data'!AR39=0,0,ROUND(IF('Indicator Data'!AR39&gt;M$195,10,IF('Indicator Data'!AR39&lt;M$194,0,10-(M$195-'Indicator Data'!AR39)/(M$195-M$194)*10)),1)))</f>
        <v>0</v>
      </c>
      <c r="N36" s="54">
        <f t="shared" si="5"/>
        <v>0</v>
      </c>
      <c r="O36" s="56">
        <f t="shared" si="6"/>
        <v>1.5</v>
      </c>
      <c r="P36" s="67">
        <f>IF(AND('Indicator Data'!BF39="No data",'Indicator Data'!BG39="No data"),0,SUM('Indicator Data'!BF39:BH39)/1000)</f>
        <v>465.44900000000001</v>
      </c>
      <c r="Q36" s="53">
        <f t="shared" si="7"/>
        <v>8.9</v>
      </c>
      <c r="R36" s="57">
        <f>P36*1000/'Indicator Data'!CB39</f>
        <v>2.4348394600624004E-2</v>
      </c>
      <c r="S36" s="53">
        <f t="shared" si="8"/>
        <v>7</v>
      </c>
      <c r="T36" s="58">
        <f t="shared" si="9"/>
        <v>8</v>
      </c>
      <c r="U36" s="53">
        <f>IF('Indicator Data'!AV39="No data","x",ROUND(IF('Indicator Data'!AV39&gt;U$195,10,IF('Indicator Data'!AV39&lt;U$194,0,10-(U$195-'Indicator Data'!AV39)/(U$195-U$194)*10)),1))</f>
        <v>1</v>
      </c>
      <c r="V36" s="53">
        <f>IF('Indicator Data'!AW39="No data","x",IF('Indicator Data'!AW39=0,0,ROUND(IF('Indicator Data'!AW39&gt;V$195,10,IF('Indicator Data'!AW39&lt;V$194,0,10-(V$195-'Indicator Data'!AW39)/(V$195-V$194)*10)),1)))</f>
        <v>1.5</v>
      </c>
      <c r="W36" s="53">
        <f t="shared" si="10"/>
        <v>1.25</v>
      </c>
      <c r="X36" s="53">
        <f>IF('Indicator Data'!AU39="No data","x",ROUND(IF('Indicator Data'!AU39&gt;X$195,10,IF('Indicator Data'!AU39&lt;X$194,0,10-(X$195-'Indicator Data'!AU39)/(X$195-X$194)*10)),1))</f>
        <v>0.3</v>
      </c>
      <c r="Y36" s="160" t="str">
        <f>IF('Indicator Data'!AX39="No data","x",ROUND(IF('Indicator Data'!AX39&gt;Y$195,10,IF('Indicator Data'!AX39&lt;Y$194,0,10-(Y$195-'Indicator Data'!AX39)/(Y$195-Y$194)*10)),1))</f>
        <v>x</v>
      </c>
      <c r="Z36" s="57">
        <f>IF('Indicator Data'!AY39="No data","x",IF(('Indicator Data'!AY39/'Indicator Data'!CB39)&gt;1,1,IF('Indicator Data'!AY39&gt;'Indicator Data'!AY39,1,'Indicator Data'!AY39/'Indicator Data'!CB39)))</f>
        <v>1.7262836998695714E-6</v>
      </c>
      <c r="AA36" s="160">
        <f t="shared" si="11"/>
        <v>0</v>
      </c>
      <c r="AB36" s="54">
        <f t="shared" si="13"/>
        <v>0.5</v>
      </c>
      <c r="AC36" s="53">
        <f>IF('Indicator Data'!AS39="No data","x",ROUND(IF('Indicator Data'!AS39&gt;AC$195,10,IF('Indicator Data'!AS39&lt;AC$194,0,10-(AC$195-'Indicator Data'!AS39)/(AC$195-AC$194)*10)),1))</f>
        <v>0.5</v>
      </c>
      <c r="AD36" s="53">
        <f>IF('Indicator Data'!AT39="No data","x",ROUND(IF('Indicator Data'!AT39&gt;AD$195,10,IF('Indicator Data'!AT39&lt;AD$194,0,10-(AD$195-'Indicator Data'!AT39)/(AD$195-AD$194)*10)),1))</f>
        <v>0.1</v>
      </c>
      <c r="AE36" s="54">
        <f>IF(AND(AC36="x",AD36="x"),"x",ROUND(AVERAGE(AD36,AC36),1))</f>
        <v>0.3</v>
      </c>
      <c r="AF36" s="67">
        <f>('Indicator Data'!BE39+'Indicator Data'!BD39+'Indicator Data'!BC39*0.5+'Indicator Data'!BB39*0.25)/1000</f>
        <v>1.5845</v>
      </c>
      <c r="AG36" s="59">
        <f>AF36*1000/'Indicator Data'!CB39</f>
        <v>8.288777340737381E-5</v>
      </c>
      <c r="AH36" s="54">
        <f t="shared" si="12"/>
        <v>0</v>
      </c>
      <c r="AI36" s="53">
        <f>IF('Indicator Data'!BI39="No data","x",ROUND(IF('Indicator Data'!BI39&lt;$AI$194,10,IF('Indicator Data'!BI39&gt;$AI$195,0,($AI$195-'Indicator Data'!BI39)/($AI$195-$AI$194)*10)),1))</f>
        <v>3.7</v>
      </c>
      <c r="AJ36" s="53">
        <f>IF('Indicator Data'!BJ39="No data","x",ROUND(IF('Indicator Data'!BJ39&gt;$AJ$195,10,IF('Indicator Data'!BJ39&lt;$AJ$194,0,10-($AJ$195-'Indicator Data'!BJ39)/($AJ$195-$AJ$194)*10)),1))</f>
        <v>0</v>
      </c>
      <c r="AK36" s="54">
        <f t="shared" si="14"/>
        <v>1.9</v>
      </c>
      <c r="AL36" s="60">
        <f>ROUND(IF(AND(AB36="x",AE36="x",AK36="x"),AH36,IF(AND(AB36="x",AE36="x"),(10-GEOMEAN(((10-AK36)/10*9+1),((10-AH36)/10*9+1)))/9*10,IF(AK36="x",(10-GEOMEAN(((10-AB36)/10*9+1),((10-AE36)/10*9+1),((10-AH36)/10*9+1)))/9*10,IF(AB36="x",(10-GEOMEAN(((10-AK36)/10*9+1),((10-AE36)/10*9+1),((10-AH36)/10*9+1)))/9*10,(10-GEOMEAN(((10-AB36)/10*9+1),((10-AE36)/10*9+1),((10-AH36)/10*9+1),((10-AK36)/10*9+1)))/9*10)))),1)</f>
        <v>0.7</v>
      </c>
      <c r="AM36" s="61">
        <f>ROUND((10-GEOMEAN(((10-T36)/10*9+1),((10-AL36)/10*9+1)))/9*10,1)</f>
        <v>5.4</v>
      </c>
    </row>
    <row r="37" spans="1:39" s="2" customFormat="1" x14ac:dyDescent="0.3">
      <c r="A37" s="98" t="str">
        <f>'Indicator Data'!A40</f>
        <v>China</v>
      </c>
      <c r="B37" s="39" t="str">
        <f>'Indicator Data'!B40</f>
        <v>CHN</v>
      </c>
      <c r="C37" s="53">
        <f>ROUND(IF('Indicator Data'!AL40="No data",IF((0.1022*LN('Indicator Data'!CA40)-0.1711)&gt;C$195,0,IF((0.1022*LN('Indicator Data'!CA40)-0.1711)&lt;C$194,10,(C$195-(0.1022*LN('Indicator Data'!CA40)-0.1711))/(C$195-C$194)*10)),IF('Indicator Data'!AL40&gt;C$195,0,IF('Indicator Data'!AL40&lt;C$194,10,(C$195-'Indicator Data'!AL40)/(C$195-C$194)*10))),1)</f>
        <v>2.8</v>
      </c>
      <c r="D37" s="53">
        <f>IF('Indicator Data'!AM40="No data","x",ROUND((IF(LOG('Indicator Data'!AM40*1000)&gt;D$195,10,IF(LOG('Indicator Data'!AM40*1000)&lt;D$194,0,10-(D$195-LOG('Indicator Data'!AM40*1000))/(D$195-D$194)*10))),1))</f>
        <v>4.5</v>
      </c>
      <c r="E37" s="54">
        <f t="shared" si="2"/>
        <v>3.7</v>
      </c>
      <c r="F37" s="53">
        <f>IF('Indicator Data'!AZ40="No data","x",ROUND(IF('Indicator Data'!AZ40&gt;F$195,10,IF('Indicator Data'!AZ40&lt;F$194,0,10-(F$195-'Indicator Data'!AZ40)/(F$195-F$194)*10)),1))</f>
        <v>2.2000000000000002</v>
      </c>
      <c r="G37" s="53">
        <f>IF('Indicator Data'!BA40="No data","x",ROUND(IF('Indicator Data'!BA40&gt;G$195,10,IF('Indicator Data'!BA40&lt;G$194,0,10-(G$195-'Indicator Data'!BA40)/(G$195-G$194)*10)),1))</f>
        <v>3.4</v>
      </c>
      <c r="H37" s="54">
        <f t="shared" si="3"/>
        <v>2.8</v>
      </c>
      <c r="I37" s="55">
        <f>SUM(IF('Indicator Data'!AN40=0,0,'Indicator Data'!AN40),SUM('Indicator Data'!AO40:AP40))</f>
        <v>-567.66949999999997</v>
      </c>
      <c r="J37" s="55">
        <f>I37/'Indicator Data'!CB40*1000000</f>
        <v>-0.3944001414097395</v>
      </c>
      <c r="K37" s="53">
        <f t="shared" si="4"/>
        <v>0</v>
      </c>
      <c r="L37" s="53">
        <f>IF('Indicator Data'!AQ40="No data","x",ROUND(IF('Indicator Data'!AQ40&gt;L$195,10,IF('Indicator Data'!AQ40&lt;L$194,0,10-(L$195-'Indicator Data'!AQ40)/(L$195-L$194)*10)),1))</f>
        <v>0</v>
      </c>
      <c r="M37" s="53">
        <f>IF('Indicator Data'!AR40="No data","x",IF('Indicator Data'!AR40=0,0,ROUND(IF('Indicator Data'!AR40&gt;M$195,10,IF('Indicator Data'!AR40&lt;M$194,0,10-(M$195-'Indicator Data'!AR40)/(M$195-M$194)*10)),1)))</f>
        <v>0</v>
      </c>
      <c r="N37" s="54">
        <f t="shared" si="5"/>
        <v>0</v>
      </c>
      <c r="O37" s="56">
        <f t="shared" si="6"/>
        <v>2.6</v>
      </c>
      <c r="P37" s="67">
        <f>IF(AND('Indicator Data'!BF40="No data",'Indicator Data'!BG40="No data"),0,SUM('Indicator Data'!BF40:BH40)/1000)</f>
        <v>304.09100000000001</v>
      </c>
      <c r="Q37" s="53">
        <f t="shared" si="7"/>
        <v>8.3000000000000007</v>
      </c>
      <c r="R37" s="57">
        <f>P37*1000/'Indicator Data'!CB40</f>
        <v>2.1127351989393318E-4</v>
      </c>
      <c r="S37" s="53">
        <f t="shared" si="8"/>
        <v>2.2000000000000002</v>
      </c>
      <c r="T37" s="58">
        <f t="shared" si="9"/>
        <v>5.3</v>
      </c>
      <c r="U37" s="53" t="str">
        <f>IF('Indicator Data'!AV40="No data","x",ROUND(IF('Indicator Data'!AV40&gt;U$195,10,IF('Indicator Data'!AV40&lt;U$194,0,10-(U$195-'Indicator Data'!AV40)/(U$195-U$194)*10)),1))</f>
        <v>x</v>
      </c>
      <c r="V37" s="53" t="str">
        <f>IF('Indicator Data'!AW40="No data","x",IF('Indicator Data'!AW40=0,0,ROUND(IF('Indicator Data'!AW40&gt;V$195,10,IF('Indicator Data'!AW40&lt;V$194,0,10-(V$195-'Indicator Data'!AW40)/(V$195-V$194)*10)),1)))</f>
        <v>x</v>
      </c>
      <c r="W37" s="53" t="str">
        <f t="shared" si="10"/>
        <v>x</v>
      </c>
      <c r="X37" s="53">
        <f>IF('Indicator Data'!AU40="No data","x",ROUND(IF('Indicator Data'!AU40&gt;X$195,10,IF('Indicator Data'!AU40&lt;X$194,0,10-(X$195-'Indicator Data'!AU40)/(X$195-X$194)*10)),1))</f>
        <v>1.1000000000000001</v>
      </c>
      <c r="Y37" s="160">
        <f>IF('Indicator Data'!AX40="No data","x",ROUND(IF('Indicator Data'!AX40&gt;Y$195,10,IF('Indicator Data'!AX40&lt;Y$194,0,10-(Y$195-'Indicator Data'!AX40)/(Y$195-Y$194)*10)),1))</f>
        <v>0</v>
      </c>
      <c r="Z37" s="57">
        <f>IF('Indicator Data'!AY40="No data","x",IF(('Indicator Data'!AY40/'Indicator Data'!CB40)&gt;1,1,IF('Indicator Data'!AY40&gt;'Indicator Data'!AY40,1,'Indicator Data'!AY40/'Indicator Data'!CB40)))</f>
        <v>1.5869257781050171E-5</v>
      </c>
      <c r="AA37" s="160">
        <f t="shared" si="11"/>
        <v>0</v>
      </c>
      <c r="AB37" s="54">
        <f t="shared" si="13"/>
        <v>0.4</v>
      </c>
      <c r="AC37" s="53">
        <f>IF('Indicator Data'!AS40="No data","x",ROUND(IF('Indicator Data'!AS40&gt;AC$195,10,IF('Indicator Data'!AS40&lt;AC$194,0,10-(AC$195-'Indicator Data'!AS40)/(AC$195-AC$194)*10)),1))</f>
        <v>0.6</v>
      </c>
      <c r="AD37" s="53">
        <f>IF('Indicator Data'!AT40="No data","x",ROUND(IF('Indicator Data'!AT40&gt;AD$195,10,IF('Indicator Data'!AT40&lt;AD$194,0,10-(AD$195-'Indicator Data'!AT40)/(AD$195-AD$194)*10)),1))</f>
        <v>0.5</v>
      </c>
      <c r="AE37" s="54">
        <f>IF(AND(AC37="x",AD37="x"),"x",ROUND(AVERAGE(AD37,AC37),1))</f>
        <v>0.6</v>
      </c>
      <c r="AF37" s="67">
        <f>('Indicator Data'!BE40+'Indicator Data'!BD40+'Indicator Data'!BC40*0.5+'Indicator Data'!BB40*0.25)/1000</f>
        <v>19688.101500000001</v>
      </c>
      <c r="AG37" s="59">
        <f>AF37*1000/'Indicator Data'!CB40</f>
        <v>1.3678716252483717E-2</v>
      </c>
      <c r="AH37" s="54">
        <f t="shared" si="12"/>
        <v>1.4</v>
      </c>
      <c r="AI37" s="53">
        <f>IF('Indicator Data'!BI40="No data","x",ROUND(IF('Indicator Data'!BI40&lt;$AI$194,10,IF('Indicator Data'!BI40&gt;$AI$195,0,($AI$195-'Indicator Data'!BI40)/($AI$195-$AI$194)*10)),1))</f>
        <v>2.9</v>
      </c>
      <c r="AJ37" s="53">
        <f>IF('Indicator Data'!BJ40="No data","x",ROUND(IF('Indicator Data'!BJ40&gt;$AJ$195,10,IF('Indicator Data'!BJ40&lt;$AJ$194,0,10-($AJ$195-'Indicator Data'!BJ40)/($AJ$195-$AJ$194)*10)),1))</f>
        <v>0</v>
      </c>
      <c r="AK37" s="54">
        <f t="shared" si="14"/>
        <v>1.5</v>
      </c>
      <c r="AL37" s="60">
        <f>ROUND(IF(AND(AB37="x",AE37="x",AK37="x"),AH37,IF(AND(AB37="x",AE37="x"),(10-GEOMEAN(((10-AK37)/10*9+1),((10-AH37)/10*9+1)))/9*10,IF(AK37="x",(10-GEOMEAN(((10-AB37)/10*9+1),((10-AE37)/10*9+1),((10-AH37)/10*9+1)))/9*10,IF(AB37="x",(10-GEOMEAN(((10-AK37)/10*9+1),((10-AE37)/10*9+1),((10-AH37)/10*9+1)))/9*10,(10-GEOMEAN(((10-AB37)/10*9+1),((10-AE37)/10*9+1),((10-AH37)/10*9+1),((10-AK37)/10*9+1)))/9*10)))),1)</f>
        <v>1</v>
      </c>
      <c r="AM37" s="61">
        <f>ROUND((10-GEOMEAN(((10-T37)/10*9+1),((10-AL37)/10*9+1)))/9*10,1)</f>
        <v>3.4</v>
      </c>
    </row>
    <row r="38" spans="1:39" s="2" customFormat="1" x14ac:dyDescent="0.3">
      <c r="A38" s="98" t="str">
        <f>'Indicator Data'!A41</f>
        <v>Colombia</v>
      </c>
      <c r="B38" s="39" t="str">
        <f>'Indicator Data'!B41</f>
        <v>COL</v>
      </c>
      <c r="C38" s="53">
        <f>ROUND(IF('Indicator Data'!AL41="No data",IF((0.1022*LN('Indicator Data'!CA41)-0.1711)&gt;C$195,0,IF((0.1022*LN('Indicator Data'!CA41)-0.1711)&lt;C$194,10,(C$195-(0.1022*LN('Indicator Data'!CA41)-0.1711))/(C$195-C$194)*10)),IF('Indicator Data'!AL41&gt;C$195,0,IF('Indicator Data'!AL41&lt;C$194,10,(C$195-'Indicator Data'!AL41)/(C$195-C$194)*10))),1)</f>
        <v>2.7</v>
      </c>
      <c r="D38" s="53">
        <f>IF('Indicator Data'!AM41="No data","x",ROUND((IF(LOG('Indicator Data'!AM41*1000)&gt;D$195,10,IF(LOG('Indicator Data'!AM41*1000)&lt;D$194,0,10-(D$195-LOG('Indicator Data'!AM41*1000))/(D$195-D$194)*10))),1))</f>
        <v>4.8</v>
      </c>
      <c r="E38" s="54">
        <f t="shared" si="2"/>
        <v>3.8</v>
      </c>
      <c r="F38" s="53">
        <f>IF('Indicator Data'!AZ41="No data","x",ROUND(IF('Indicator Data'!AZ41&gt;F$195,10,IF('Indicator Data'!AZ41&lt;F$194,0,10-(F$195-'Indicator Data'!AZ41)/(F$195-F$194)*10)),1))</f>
        <v>5.7</v>
      </c>
      <c r="G38" s="53">
        <f>IF('Indicator Data'!BA41="No data","x",ROUND(IF('Indicator Data'!BA41&gt;G$195,10,IF('Indicator Data'!BA41&lt;G$194,0,10-(G$195-'Indicator Data'!BA41)/(G$195-G$194)*10)),1))</f>
        <v>6.6</v>
      </c>
      <c r="H38" s="54">
        <f t="shared" si="3"/>
        <v>6.2</v>
      </c>
      <c r="I38" s="55">
        <f>SUM(IF('Indicator Data'!AN41=0,0,'Indicator Data'!AN41),SUM('Indicator Data'!AO41:AP41))</f>
        <v>3212.9583250000001</v>
      </c>
      <c r="J38" s="55">
        <f>I38/'Indicator Data'!CB41*1000000</f>
        <v>63.144186658130458</v>
      </c>
      <c r="K38" s="53">
        <f t="shared" si="4"/>
        <v>1.3</v>
      </c>
      <c r="L38" s="53">
        <f>IF('Indicator Data'!AQ41="No data","x",ROUND(IF('Indicator Data'!AQ41&gt;L$195,10,IF('Indicator Data'!AQ41&lt;L$194,0,10-(L$195-'Indicator Data'!AQ41)/(L$195-L$194)*10)),1))</f>
        <v>0.2</v>
      </c>
      <c r="M38" s="53">
        <f>IF('Indicator Data'!AR41="No data","x",IF('Indicator Data'!AR41=0,0,ROUND(IF('Indicator Data'!AR41&gt;M$195,10,IF('Indicator Data'!AR41&lt;M$194,0,10-(M$195-'Indicator Data'!AR41)/(M$195-M$194)*10)),1)))</f>
        <v>0.7</v>
      </c>
      <c r="N38" s="54">
        <f t="shared" si="5"/>
        <v>0.7</v>
      </c>
      <c r="O38" s="56">
        <f t="shared" si="6"/>
        <v>3.6</v>
      </c>
      <c r="P38" s="67">
        <f>IF(AND('Indicator Data'!BF41="No data",'Indicator Data'!BG41="No data"),0,SUM('Indicator Data'!BF41:BH41)/1000)</f>
        <v>7319.2749999999996</v>
      </c>
      <c r="Q38" s="53">
        <f t="shared" si="7"/>
        <v>10</v>
      </c>
      <c r="R38" s="57">
        <f>P38*1000/'Indicator Data'!CB41</f>
        <v>0.14384552180650767</v>
      </c>
      <c r="S38" s="53">
        <f t="shared" si="8"/>
        <v>10</v>
      </c>
      <c r="T38" s="58">
        <f t="shared" si="9"/>
        <v>10</v>
      </c>
      <c r="U38" s="53">
        <f>IF('Indicator Data'!AV41="No data","x",ROUND(IF('Indicator Data'!AV41&gt;U$195,10,IF('Indicator Data'!AV41&lt;U$194,0,10-(U$195-'Indicator Data'!AV41)/(U$195-U$194)*10)),1))</f>
        <v>1</v>
      </c>
      <c r="V38" s="53">
        <f>IF('Indicator Data'!AW41="No data","x",IF('Indicator Data'!AW41=0,0,ROUND(IF('Indicator Data'!AW41&gt;V$195,10,IF('Indicator Data'!AW41&lt;V$194,0,10-(V$195-'Indicator Data'!AW41)/(V$195-V$194)*10)),1)))</f>
        <v>1.3</v>
      </c>
      <c r="W38" s="53">
        <f t="shared" si="10"/>
        <v>1.1499999999999999</v>
      </c>
      <c r="X38" s="53">
        <f>IF('Indicator Data'!AU41="No data","x",ROUND(IF('Indicator Data'!AU41&gt;X$195,10,IF('Indicator Data'!AU41&lt;X$194,0,10-(X$195-'Indicator Data'!AU41)/(X$195-X$194)*10)),1))</f>
        <v>0.6</v>
      </c>
      <c r="Y38" s="160">
        <f>IF('Indicator Data'!AX41="No data","x",ROUND(IF('Indicator Data'!AX41&gt;Y$195,10,IF('Indicator Data'!AX41&lt;Y$194,0,10-(Y$195-'Indicator Data'!AX41)/(Y$195-Y$194)*10)),1))</f>
        <v>0.2</v>
      </c>
      <c r="Z38" s="57">
        <f>IF('Indicator Data'!AY41="No data","x",IF(('Indicator Data'!AY41/'Indicator Data'!CB41)&gt;1,1,IF('Indicator Data'!AY41&gt;'Indicator Data'!AY41,1,'Indicator Data'!AY41/'Indicator Data'!CB41)))</f>
        <v>6.2628839984777598E-2</v>
      </c>
      <c r="AA38" s="160">
        <f t="shared" si="11"/>
        <v>0.7</v>
      </c>
      <c r="AB38" s="54">
        <f t="shared" si="13"/>
        <v>0.7</v>
      </c>
      <c r="AC38" s="53">
        <f>IF('Indicator Data'!AS41="No data","x",ROUND(IF('Indicator Data'!AS41&gt;AC$195,10,IF('Indicator Data'!AS41&lt;AC$194,0,10-(AC$195-'Indicator Data'!AS41)/(AC$195-AC$194)*10)),1))</f>
        <v>1.1000000000000001</v>
      </c>
      <c r="AD38" s="53">
        <f>IF('Indicator Data'!AT41="No data","x",ROUND(IF('Indicator Data'!AT41&gt;AD$195,10,IF('Indicator Data'!AT41&lt;AD$194,0,10-(AD$195-'Indicator Data'!AT41)/(AD$195-AD$194)*10)),1))</f>
        <v>0.8</v>
      </c>
      <c r="AE38" s="54">
        <f>IF(AND(AC38="x",AD38="x"),"x",ROUND(AVERAGE(AD38,AC38),1))</f>
        <v>1</v>
      </c>
      <c r="AF38" s="67">
        <f>('Indicator Data'!BE41+'Indicator Data'!BD41+'Indicator Data'!BC41*0.5+'Indicator Data'!BB41*0.25)/1000</f>
        <v>409.197</v>
      </c>
      <c r="AG38" s="59">
        <f>AF38*1000/'Indicator Data'!CB41</f>
        <v>8.0419380316571684E-3</v>
      </c>
      <c r="AH38" s="54">
        <f t="shared" si="12"/>
        <v>0.8</v>
      </c>
      <c r="AI38" s="53">
        <f>IF('Indicator Data'!BI41="No data","x",ROUND(IF('Indicator Data'!BI41&lt;$AI$194,10,IF('Indicator Data'!BI41&gt;$AI$195,0,($AI$195-'Indicator Data'!BI41)/($AI$195-$AI$194)*10)),1))</f>
        <v>2.5</v>
      </c>
      <c r="AJ38" s="53">
        <f>IF('Indicator Data'!BJ41="No data","x",ROUND(IF('Indicator Data'!BJ41&gt;$AJ$195,10,IF('Indicator Data'!BJ41&lt;$AJ$194,0,10-($AJ$195-'Indicator Data'!BJ41)/($AJ$195-$AJ$194)*10)),1))</f>
        <v>0.2</v>
      </c>
      <c r="AK38" s="54">
        <f t="shared" si="14"/>
        <v>1.4</v>
      </c>
      <c r="AL38" s="60">
        <f>ROUND(IF(AND(AB38="x",AE38="x",AK38="x"),AH38,IF(AND(AB38="x",AE38="x"),(10-GEOMEAN(((10-AK38)/10*9+1),((10-AH38)/10*9+1)))/9*10,IF(AK38="x",(10-GEOMEAN(((10-AB38)/10*9+1),((10-AE38)/10*9+1),((10-AH38)/10*9+1)))/9*10,IF(AB38="x",(10-GEOMEAN(((10-AK38)/10*9+1),((10-AE38)/10*9+1),((10-AH38)/10*9+1)))/9*10,(10-GEOMEAN(((10-AB38)/10*9+1),((10-AE38)/10*9+1),((10-AH38)/10*9+1),((10-AK38)/10*9+1)))/9*10)))),1)</f>
        <v>1</v>
      </c>
      <c r="AM38" s="61">
        <f>ROUND((10-GEOMEAN(((10-T38)/10*9+1),((10-AL38)/10*9+1)))/9*10,1)</f>
        <v>7.8</v>
      </c>
    </row>
    <row r="39" spans="1:39" s="2" customFormat="1" x14ac:dyDescent="0.3">
      <c r="A39" s="98" t="str">
        <f>'Indicator Data'!A42</f>
        <v>Comoros</v>
      </c>
      <c r="B39" s="39" t="str">
        <f>'Indicator Data'!B42</f>
        <v>COM</v>
      </c>
      <c r="C39" s="53">
        <f>ROUND(IF('Indicator Data'!AL42="No data",IF((0.1022*LN('Indicator Data'!CA42)-0.1711)&gt;C$195,0,IF((0.1022*LN('Indicator Data'!CA42)-0.1711)&lt;C$194,10,(C$195-(0.1022*LN('Indicator Data'!CA42)-0.1711))/(C$195-C$194)*10)),IF('Indicator Data'!AL42&gt;C$195,0,IF('Indicator Data'!AL42&lt;C$194,10,(C$195-'Indicator Data'!AL42)/(C$195-C$194)*10))),1)</f>
        <v>6.9</v>
      </c>
      <c r="D39" s="53">
        <f>IF('Indicator Data'!AM42="No data","x",ROUND((IF(LOG('Indicator Data'!AM42*1000)&gt;D$195,10,IF(LOG('Indicator Data'!AM42*1000)&lt;D$194,0,10-(D$195-LOG('Indicator Data'!AM42*1000))/(D$195-D$194)*10))),1))</f>
        <v>8.4</v>
      </c>
      <c r="E39" s="54">
        <f t="shared" si="2"/>
        <v>7.7</v>
      </c>
      <c r="F39" s="53" t="str">
        <f>IF('Indicator Data'!AZ42="No data","x",ROUND(IF('Indicator Data'!AZ42&gt;F$195,10,IF('Indicator Data'!AZ42&lt;F$194,0,10-(F$195-'Indicator Data'!AZ42)/(F$195-F$194)*10)),1))</f>
        <v>x</v>
      </c>
      <c r="G39" s="53">
        <f>IF('Indicator Data'!BA42="No data","x",ROUND(IF('Indicator Data'!BA42&gt;G$195,10,IF('Indicator Data'!BA42&lt;G$194,0,10-(G$195-'Indicator Data'!BA42)/(G$195-G$194)*10)),1))</f>
        <v>5.0999999999999996</v>
      </c>
      <c r="H39" s="54">
        <f t="shared" si="3"/>
        <v>5.0999999999999996</v>
      </c>
      <c r="I39" s="55">
        <f>SUM(IF('Indicator Data'!AN42=0,0,'Indicator Data'!AN42),SUM('Indicator Data'!AO42:AP42))</f>
        <v>59.582774999999998</v>
      </c>
      <c r="J39" s="55">
        <f>I39/'Indicator Data'!CB42*1000000</f>
        <v>68.517844513825409</v>
      </c>
      <c r="K39" s="53">
        <f t="shared" si="4"/>
        <v>1.4</v>
      </c>
      <c r="L39" s="53">
        <f>IF('Indicator Data'!AQ42="No data","x",ROUND(IF('Indicator Data'!AQ42&gt;L$195,10,IF('Indicator Data'!AQ42&lt;L$194,0,10-(L$195-'Indicator Data'!AQ42)/(L$195-L$194)*10)),1))</f>
        <v>4.5</v>
      </c>
      <c r="M39" s="53">
        <f>IF('Indicator Data'!AR42="No data","x",IF('Indicator Data'!AR42=0,0,ROUND(IF('Indicator Data'!AR42&gt;M$195,10,IF('Indicator Data'!AR42&lt;M$194,0,10-(M$195-'Indicator Data'!AR42)/(M$195-M$194)*10)),1)))</f>
        <v>4.8</v>
      </c>
      <c r="N39" s="54">
        <f t="shared" si="5"/>
        <v>3.6</v>
      </c>
      <c r="O39" s="56">
        <f t="shared" si="6"/>
        <v>6</v>
      </c>
      <c r="P39" s="67">
        <f>IF(AND('Indicator Data'!BF42="No data",'Indicator Data'!BG42="No data"),0,SUM('Indicator Data'!BF42:BH42)/1000)</f>
        <v>0</v>
      </c>
      <c r="Q39" s="53">
        <f t="shared" si="7"/>
        <v>0</v>
      </c>
      <c r="R39" s="57">
        <f>P39*1000/'Indicator Data'!CB42</f>
        <v>0</v>
      </c>
      <c r="S39" s="53">
        <f t="shared" si="8"/>
        <v>0</v>
      </c>
      <c r="T39" s="58">
        <f t="shared" si="9"/>
        <v>0</v>
      </c>
      <c r="U39" s="53">
        <f>IF('Indicator Data'!AV42="No data","x",ROUND(IF('Indicator Data'!AV42&gt;U$195,10,IF('Indicator Data'!AV42&lt;U$194,0,10-(U$195-'Indicator Data'!AV42)/(U$195-U$194)*10)),1))</f>
        <v>0.2</v>
      </c>
      <c r="V39" s="53">
        <f>IF('Indicator Data'!AW42="No data","x",IF('Indicator Data'!AW42=0,0,ROUND(IF('Indicator Data'!AW42&gt;V$195,10,IF('Indicator Data'!AW42&lt;V$194,0,10-(V$195-'Indicator Data'!AW42)/(V$195-V$194)*10)),1)))</f>
        <v>0</v>
      </c>
      <c r="W39" s="53">
        <f t="shared" si="10"/>
        <v>0.1</v>
      </c>
      <c r="X39" s="53">
        <f>IF('Indicator Data'!AU42="No data","x",ROUND(IF('Indicator Data'!AU42&gt;X$195,10,IF('Indicator Data'!AU42&lt;X$194,0,10-(X$195-'Indicator Data'!AU42)/(X$195-X$194)*10)),1))</f>
        <v>0.6</v>
      </c>
      <c r="Y39" s="160">
        <f>IF('Indicator Data'!AX42="No data","x",ROUND(IF('Indicator Data'!AX42&gt;Y$195,10,IF('Indicator Data'!AX42&lt;Y$194,0,10-(Y$195-'Indicator Data'!AX42)/(Y$195-Y$194)*10)),1))</f>
        <v>0.5</v>
      </c>
      <c r="Z39" s="57">
        <f>IF('Indicator Data'!AY42="No data","x",IF(('Indicator Data'!AY42/'Indicator Data'!CB42)&gt;1,1,IF('Indicator Data'!AY42&gt;'Indicator Data'!AY42,1,'Indicator Data'!AY42/'Indicator Data'!CB42)))</f>
        <v>0.90710388169205203</v>
      </c>
      <c r="AA39" s="160">
        <f t="shared" si="11"/>
        <v>10</v>
      </c>
      <c r="AB39" s="54">
        <f t="shared" si="13"/>
        <v>2.8</v>
      </c>
      <c r="AC39" s="53">
        <f>IF('Indicator Data'!AS42="No data","x",ROUND(IF('Indicator Data'!AS42&gt;AC$195,10,IF('Indicator Data'!AS42&lt;AC$194,0,10-(AC$195-'Indicator Data'!AS42)/(AC$195-AC$194)*10)),1))</f>
        <v>4.8</v>
      </c>
      <c r="AD39" s="53">
        <f>IF('Indicator Data'!AT42="No data","x",ROUND(IF('Indicator Data'!AT42&gt;AD$195,10,IF('Indicator Data'!AT42&lt;AD$194,0,10-(AD$195-'Indicator Data'!AT42)/(AD$195-AD$194)*10)),1))</f>
        <v>3.8</v>
      </c>
      <c r="AE39" s="54">
        <f>IF(AND(AC39="x",AD39="x"),"x",ROUND(AVERAGE(AD39,AC39),1))</f>
        <v>4.3</v>
      </c>
      <c r="AF39" s="67">
        <f>('Indicator Data'!BE42+'Indicator Data'!BD42+'Indicator Data'!BC42*0.5+'Indicator Data'!BB42*0.25)/1000</f>
        <v>172.65549999999999</v>
      </c>
      <c r="AG39" s="59">
        <f>AF39*1000/'Indicator Data'!CB42</f>
        <v>0.19854702476440181</v>
      </c>
      <c r="AH39" s="54">
        <f t="shared" si="12"/>
        <v>10</v>
      </c>
      <c r="AI39" s="53">
        <f>IF('Indicator Data'!BI42="No data","x",ROUND(IF('Indicator Data'!BI42&lt;$AI$194,10,IF('Indicator Data'!BI42&gt;$AI$195,0,($AI$195-'Indicator Data'!BI42)/($AI$195-$AI$194)*10)),1))</f>
        <v>6.3</v>
      </c>
      <c r="AJ39" s="53">
        <f>IF('Indicator Data'!BJ42="No data","x",ROUND(IF('Indicator Data'!BJ42&gt;$AJ$195,10,IF('Indicator Data'!BJ42&lt;$AJ$194,0,10-($AJ$195-'Indicator Data'!BJ42)/($AJ$195-$AJ$194)*10)),1))</f>
        <v>7.3</v>
      </c>
      <c r="AK39" s="54">
        <f t="shared" si="14"/>
        <v>6.8</v>
      </c>
      <c r="AL39" s="60">
        <f>ROUND(IF(AND(AB39="x",AE39="x",AK39="x"),AH39,IF(AND(AB39="x",AE39="x"),(10-GEOMEAN(((10-AK39)/10*9+1),((10-AH39)/10*9+1)))/9*10,IF(AK39="x",(10-GEOMEAN(((10-AB39)/10*9+1),((10-AE39)/10*9+1),((10-AH39)/10*9+1)))/9*10,IF(AB39="x",(10-GEOMEAN(((10-AK39)/10*9+1),((10-AE39)/10*9+1),((10-AH39)/10*9+1)))/9*10,(10-GEOMEAN(((10-AB39)/10*9+1),((10-AE39)/10*9+1),((10-AH39)/10*9+1),((10-AK39)/10*9+1)))/9*10)))),1)</f>
        <v>7.1</v>
      </c>
      <c r="AM39" s="61">
        <f>ROUND((10-GEOMEAN(((10-T39)/10*9+1),((10-AL39)/10*9+1)))/9*10,1)</f>
        <v>4.4000000000000004</v>
      </c>
    </row>
    <row r="40" spans="1:39" s="2" customFormat="1" x14ac:dyDescent="0.3">
      <c r="A40" s="98" t="str">
        <f>'Indicator Data'!A43</f>
        <v>Congo</v>
      </c>
      <c r="B40" s="39" t="str">
        <f>'Indicator Data'!B43</f>
        <v>COG</v>
      </c>
      <c r="C40" s="53">
        <f>ROUND(IF('Indicator Data'!AL43="No data",IF((0.1022*LN('Indicator Data'!CA43)-0.1711)&gt;C$195,0,IF((0.1022*LN('Indicator Data'!CA43)-0.1711)&lt;C$194,10,(C$195-(0.1022*LN('Indicator Data'!CA43)-0.1711))/(C$195-C$194)*10)),IF('Indicator Data'!AL43&gt;C$195,0,IF('Indicator Data'!AL43&lt;C$194,10,(C$195-'Indicator Data'!AL43)/(C$195-C$194)*10))),1)</f>
        <v>6.5</v>
      </c>
      <c r="D40" s="53">
        <f>IF('Indicator Data'!AM43="No data","x",ROUND((IF(LOG('Indicator Data'!AM43*1000)&gt;D$195,10,IF(LOG('Indicator Data'!AM43*1000)&lt;D$194,0,10-(D$195-LOG('Indicator Data'!AM43*1000))/(D$195-D$194)*10))),1))</f>
        <v>7.6</v>
      </c>
      <c r="E40" s="54">
        <f t="shared" si="2"/>
        <v>7.1</v>
      </c>
      <c r="F40" s="53">
        <f>IF('Indicator Data'!AZ43="No data","x",ROUND(IF('Indicator Data'!AZ43&gt;F$195,10,IF('Indicator Data'!AZ43&lt;F$194,0,10-(F$195-'Indicator Data'!AZ43)/(F$195-F$194)*10)),1))</f>
        <v>7.6</v>
      </c>
      <c r="G40" s="53">
        <f>IF('Indicator Data'!BA43="No data","x",ROUND(IF('Indicator Data'!BA43&gt;G$195,10,IF('Indicator Data'!BA43&lt;G$194,0,10-(G$195-'Indicator Data'!BA43)/(G$195-G$194)*10)),1))</f>
        <v>6</v>
      </c>
      <c r="H40" s="54">
        <f t="shared" si="3"/>
        <v>6.8</v>
      </c>
      <c r="I40" s="55">
        <f>SUM(IF('Indicator Data'!AN43=0,0,'Indicator Data'!AN43),SUM('Indicator Data'!AO43:AP43))</f>
        <v>216.02831799999998</v>
      </c>
      <c r="J40" s="55">
        <f>I40/'Indicator Data'!CB43*1000000</f>
        <v>39.149096825496926</v>
      </c>
      <c r="K40" s="53">
        <f t="shared" si="4"/>
        <v>0.8</v>
      </c>
      <c r="L40" s="53">
        <f>IF('Indicator Data'!AQ43="No data","x",ROUND(IF('Indicator Data'!AQ43&gt;L$195,10,IF('Indicator Data'!AQ43&lt;L$194,0,10-(L$195-'Indicator Data'!AQ43)/(L$195-L$194)*10)),1))</f>
        <v>1.3</v>
      </c>
      <c r="M40" s="53">
        <f>IF('Indicator Data'!AR43="No data","x",IF('Indicator Data'!AR43=0,0,ROUND(IF('Indicator Data'!AR43&gt;M$195,10,IF('Indicator Data'!AR43&lt;M$194,0,10-(M$195-'Indicator Data'!AR43)/(M$195-M$194)*10)),1)))</f>
        <v>0</v>
      </c>
      <c r="N40" s="54">
        <f t="shared" si="5"/>
        <v>0.7</v>
      </c>
      <c r="O40" s="56">
        <f t="shared" si="6"/>
        <v>5.4</v>
      </c>
      <c r="P40" s="67">
        <f>IF(AND('Indicator Data'!BF43="No data",'Indicator Data'!BG43="No data"),0,SUM('Indicator Data'!BF43:BH43)/1000)</f>
        <v>176.13800000000001</v>
      </c>
      <c r="Q40" s="53">
        <f t="shared" si="7"/>
        <v>7.5</v>
      </c>
      <c r="R40" s="57">
        <f>P40*1000/'Indicator Data'!CB43</f>
        <v>3.1920091219936164E-2</v>
      </c>
      <c r="S40" s="53">
        <f t="shared" si="8"/>
        <v>7.5</v>
      </c>
      <c r="T40" s="58">
        <f t="shared" si="9"/>
        <v>7.5</v>
      </c>
      <c r="U40" s="53">
        <f>IF('Indicator Data'!AV43="No data","x",ROUND(IF('Indicator Data'!AV43&gt;U$195,10,IF('Indicator Data'!AV43&lt;U$194,0,10-(U$195-'Indicator Data'!AV43)/(U$195-U$194)*10)),1))</f>
        <v>6.2</v>
      </c>
      <c r="V40" s="53">
        <f>IF('Indicator Data'!AW43="No data","x",IF('Indicator Data'!AW43=0,0,ROUND(IF('Indicator Data'!AW43&gt;V$195,10,IF('Indicator Data'!AW43&lt;V$194,0,10-(V$195-'Indicator Data'!AW43)/(V$195-V$194)*10)),1)))</f>
        <v>8.3000000000000007</v>
      </c>
      <c r="W40" s="53">
        <f t="shared" si="10"/>
        <v>7.25</v>
      </c>
      <c r="X40" s="53">
        <f>IF('Indicator Data'!AU43="No data","x",ROUND(IF('Indicator Data'!AU43&gt;X$195,10,IF('Indicator Data'!AU43&lt;X$194,0,10-(X$195-'Indicator Data'!AU43)/(X$195-X$194)*10)),1))</f>
        <v>6.8</v>
      </c>
      <c r="Y40" s="160">
        <f>IF('Indicator Data'!AX43="No data","x",ROUND(IF('Indicator Data'!AX43&gt;Y$195,10,IF('Indicator Data'!AX43&lt;Y$194,0,10-(Y$195-'Indicator Data'!AX43)/(Y$195-Y$194)*10)),1))</f>
        <v>5.9</v>
      </c>
      <c r="Z40" s="57">
        <f>IF('Indicator Data'!AY43="No data","x",IF(('Indicator Data'!AY43/'Indicator Data'!CB43)&gt;1,1,IF('Indicator Data'!AY43&gt;'Indicator Data'!AY43,1,'Indicator Data'!AY43/'Indicator Data'!CB43)))</f>
        <v>0.25500716552025593</v>
      </c>
      <c r="AA40" s="160">
        <f t="shared" si="11"/>
        <v>2.8</v>
      </c>
      <c r="AB40" s="54">
        <f t="shared" si="13"/>
        <v>5.7</v>
      </c>
      <c r="AC40" s="53">
        <f>IF('Indicator Data'!AS43="No data","x",ROUND(IF('Indicator Data'!AS43&gt;AC$195,10,IF('Indicator Data'!AS43&lt;AC$194,0,10-(AC$195-'Indicator Data'!AS43)/(AC$195-AC$194)*10)),1))</f>
        <v>3.7</v>
      </c>
      <c r="AD40" s="53">
        <f>IF('Indicator Data'!AT43="No data","x",ROUND(IF('Indicator Data'!AT43&gt;AD$195,10,IF('Indicator Data'!AT43&lt;AD$194,0,10-(AD$195-'Indicator Data'!AT43)/(AD$195-AD$194)*10)),1))</f>
        <v>2.7</v>
      </c>
      <c r="AE40" s="54">
        <f>IF(AND(AC40="x",AD40="x"),"x",ROUND(AVERAGE(AD40,AC40),1))</f>
        <v>3.2</v>
      </c>
      <c r="AF40" s="67">
        <f>('Indicator Data'!BE43+'Indicator Data'!BD43+'Indicator Data'!BC43*0.5+'Indicator Data'!BB43*0.25)/1000</f>
        <v>276.62299999999999</v>
      </c>
      <c r="AG40" s="59">
        <f>AF40*1000/'Indicator Data'!CB43</f>
        <v>5.0130189927967854E-2</v>
      </c>
      <c r="AH40" s="54">
        <f t="shared" si="12"/>
        <v>5</v>
      </c>
      <c r="AI40" s="53">
        <f>IF('Indicator Data'!BI43="No data","x",ROUND(IF('Indicator Data'!BI43&lt;$AI$194,10,IF('Indicator Data'!BI43&gt;$AI$195,0,($AI$195-'Indicator Data'!BI43)/($AI$195-$AI$194)*10)),1))</f>
        <v>6.8</v>
      </c>
      <c r="AJ40" s="53">
        <f>IF('Indicator Data'!BJ43="No data","x",ROUND(IF('Indicator Data'!BJ43&gt;$AJ$195,10,IF('Indicator Data'!BJ43&lt;$AJ$194,0,10-($AJ$195-'Indicator Data'!BJ43)/($AJ$195-$AJ$194)*10)),1))</f>
        <v>7.7</v>
      </c>
      <c r="AK40" s="54">
        <f t="shared" si="14"/>
        <v>7.3</v>
      </c>
      <c r="AL40" s="60">
        <f>ROUND(IF(AND(AB40="x",AE40="x",AK40="x"),AH40,IF(AND(AB40="x",AE40="x"),(10-GEOMEAN(((10-AK40)/10*9+1),((10-AH40)/10*9+1)))/9*10,IF(AK40="x",(10-GEOMEAN(((10-AB40)/10*9+1),((10-AE40)/10*9+1),((10-AH40)/10*9+1)))/9*10,IF(AB40="x",(10-GEOMEAN(((10-AK40)/10*9+1),((10-AE40)/10*9+1),((10-AH40)/10*9+1)))/9*10,(10-GEOMEAN(((10-AB40)/10*9+1),((10-AE40)/10*9+1),((10-AH40)/10*9+1),((10-AK40)/10*9+1)))/9*10)))),1)</f>
        <v>5.5</v>
      </c>
      <c r="AM40" s="61">
        <f>ROUND((10-GEOMEAN(((10-T40)/10*9+1),((10-AL40)/10*9+1)))/9*10,1)</f>
        <v>6.6</v>
      </c>
    </row>
    <row r="41" spans="1:39" s="2" customFormat="1" x14ac:dyDescent="0.3">
      <c r="A41" s="98" t="str">
        <f>'Indicator Data'!A44</f>
        <v>Congo DR</v>
      </c>
      <c r="B41" s="39" t="str">
        <f>'Indicator Data'!B44</f>
        <v>COD</v>
      </c>
      <c r="C41" s="53">
        <f>ROUND(IF('Indicator Data'!AL44="No data",IF((0.1022*LN('Indicator Data'!CA44)-0.1711)&gt;C$195,0,IF((0.1022*LN('Indicator Data'!CA44)-0.1711)&lt;C$194,10,(C$195-(0.1022*LN('Indicator Data'!CA44)-0.1711))/(C$195-C$194)*10)),IF('Indicator Data'!AL44&gt;C$195,0,IF('Indicator Data'!AL44&lt;C$194,10,(C$195-'Indicator Data'!AL44)/(C$195-C$194)*10))),1)</f>
        <v>8.4</v>
      </c>
      <c r="D41" s="53">
        <f>IF('Indicator Data'!AM44="No data","x",ROUND((IF(LOG('Indicator Data'!AM44*1000)&gt;D$195,10,IF(LOG('Indicator Data'!AM44*1000)&lt;D$194,0,10-(D$195-LOG('Indicator Data'!AM44*1000))/(D$195-D$194)*10))),1))</f>
        <v>9.3000000000000007</v>
      </c>
      <c r="E41" s="54">
        <f t="shared" si="2"/>
        <v>8.9</v>
      </c>
      <c r="F41" s="53">
        <f>IF('Indicator Data'!AZ44="No data","x",ROUND(IF('Indicator Data'!AZ44&gt;F$195,10,IF('Indicator Data'!AZ44&lt;F$194,0,10-(F$195-'Indicator Data'!AZ44)/(F$195-F$194)*10)),1))</f>
        <v>8.1999999999999993</v>
      </c>
      <c r="G41" s="53">
        <f>IF('Indicator Data'!BA44="No data","x",ROUND(IF('Indicator Data'!BA44&gt;G$195,10,IF('Indicator Data'!BA44&lt;G$194,0,10-(G$195-'Indicator Data'!BA44)/(G$195-G$194)*10)),1))</f>
        <v>4.3</v>
      </c>
      <c r="H41" s="54">
        <f t="shared" si="3"/>
        <v>6.3</v>
      </c>
      <c r="I41" s="55">
        <f>SUM(IF('Indicator Data'!AN44=0,0,'Indicator Data'!AN44),SUM('Indicator Data'!AO44:AP44))</f>
        <v>5203.2234520000002</v>
      </c>
      <c r="J41" s="55">
        <f>I41/'Indicator Data'!CB44*1000000</f>
        <v>58.096715991634078</v>
      </c>
      <c r="K41" s="53">
        <f t="shared" si="4"/>
        <v>1.2</v>
      </c>
      <c r="L41" s="53">
        <f>IF('Indicator Data'!AQ44="No data","x",ROUND(IF('Indicator Data'!AQ44&gt;L$195,10,IF('Indicator Data'!AQ44&lt;L$194,0,10-(L$195-'Indicator Data'!AQ44)/(L$195-L$194)*10)),1))</f>
        <v>4.0999999999999996</v>
      </c>
      <c r="M41" s="53">
        <f>IF('Indicator Data'!AR44="No data","x",IF('Indicator Data'!AR44=0,0,ROUND(IF('Indicator Data'!AR44&gt;M$195,10,IF('Indicator Data'!AR44&lt;M$194,0,10-(M$195-'Indicator Data'!AR44)/(M$195-M$194)*10)),1)))</f>
        <v>1.4</v>
      </c>
      <c r="N41" s="54">
        <f t="shared" si="5"/>
        <v>2.2000000000000002</v>
      </c>
      <c r="O41" s="56">
        <f t="shared" si="6"/>
        <v>6.6</v>
      </c>
      <c r="P41" s="67">
        <f>IF(AND('Indicator Data'!BF44="No data",'Indicator Data'!BG44="No data"),0,SUM('Indicator Data'!BF44:BH44)/1000)</f>
        <v>6027.0410000000002</v>
      </c>
      <c r="Q41" s="53">
        <f t="shared" si="7"/>
        <v>10</v>
      </c>
      <c r="R41" s="57">
        <f>P41*1000/'Indicator Data'!CB44</f>
        <v>6.7295070541770433E-2</v>
      </c>
      <c r="S41" s="53">
        <f t="shared" si="8"/>
        <v>9</v>
      </c>
      <c r="T41" s="58">
        <f t="shared" si="9"/>
        <v>9.5</v>
      </c>
      <c r="U41" s="53">
        <f>IF('Indicator Data'!AV44="No data","x",ROUND(IF('Indicator Data'!AV44&gt;U$195,10,IF('Indicator Data'!AV44&lt;U$194,0,10-(U$195-'Indicator Data'!AV44)/(U$195-U$194)*10)),1))</f>
        <v>1.6</v>
      </c>
      <c r="V41" s="53">
        <f>IF('Indicator Data'!AW44="No data","x",IF('Indicator Data'!AW44=0,0,ROUND(IF('Indicator Data'!AW44&gt;V$195,10,IF('Indicator Data'!AW44&lt;V$194,0,10-(V$195-'Indicator Data'!AW44)/(V$195-V$194)*10)),1)))</f>
        <v>1</v>
      </c>
      <c r="W41" s="53">
        <f t="shared" si="10"/>
        <v>1.3</v>
      </c>
      <c r="X41" s="53">
        <f>IF('Indicator Data'!AU44="No data","x",ROUND(IF('Indicator Data'!AU44&gt;X$195,10,IF('Indicator Data'!AU44&lt;X$194,0,10-(X$195-'Indicator Data'!AU44)/(X$195-X$194)*10)),1))</f>
        <v>5.8</v>
      </c>
      <c r="Y41" s="160">
        <f>IF('Indicator Data'!AX44="No data","x",ROUND(IF('Indicator Data'!AX44&gt;Y$195,10,IF('Indicator Data'!AX44&lt;Y$194,0,10-(Y$195-'Indicator Data'!AX44)/(Y$195-Y$194)*10)),1))</f>
        <v>8</v>
      </c>
      <c r="Z41" s="57">
        <f>IF('Indicator Data'!AY44="No data","x",IF(('Indicator Data'!AY44/'Indicator Data'!CB44)&gt;1,1,IF('Indicator Data'!AY44&gt;'Indicator Data'!AY44,1,'Indicator Data'!AY44/'Indicator Data'!CB44)))</f>
        <v>0.5953513301332346</v>
      </c>
      <c r="AA41" s="160">
        <f t="shared" si="11"/>
        <v>6.6</v>
      </c>
      <c r="AB41" s="54">
        <f t="shared" si="13"/>
        <v>5.4</v>
      </c>
      <c r="AC41" s="53">
        <f>IF('Indicator Data'!AS44="No data","x",ROUND(IF('Indicator Data'!AS44&gt;AC$195,10,IF('Indicator Data'!AS44&lt;AC$194,0,10-(AC$195-'Indicator Data'!AS44)/(AC$195-AC$194)*10)),1))</f>
        <v>6.5</v>
      </c>
      <c r="AD41" s="53">
        <f>IF('Indicator Data'!AT44="No data","x",ROUND(IF('Indicator Data'!AT44&gt;AD$195,10,IF('Indicator Data'!AT44&lt;AD$194,0,10-(AD$195-'Indicator Data'!AT44)/(AD$195-AD$194)*10)),1))</f>
        <v>5.2</v>
      </c>
      <c r="AE41" s="54">
        <f>IF(AND(AC41="x",AD41="x"),"x",ROUND(AVERAGE(AD41,AC41),1))</f>
        <v>5.9</v>
      </c>
      <c r="AF41" s="67">
        <f>('Indicator Data'!BE44+'Indicator Data'!BD44+'Indicator Data'!BC44*0.5+'Indicator Data'!BB44*0.25)/1000</f>
        <v>543.14575000000002</v>
      </c>
      <c r="AG41" s="59">
        <f>AF41*1000/'Indicator Data'!CB44</f>
        <v>6.0645068717323815E-3</v>
      </c>
      <c r="AH41" s="54">
        <f t="shared" si="12"/>
        <v>0.6</v>
      </c>
      <c r="AI41" s="53">
        <f>IF('Indicator Data'!BI44="No data","x",ROUND(IF('Indicator Data'!BI44&lt;$AI$194,10,IF('Indicator Data'!BI44&gt;$AI$195,0,($AI$195-'Indicator Data'!BI44)/($AI$195-$AI$194)*10)),1))</f>
        <v>10</v>
      </c>
      <c r="AJ41" s="53">
        <f>IF('Indicator Data'!BJ44="No data","x",ROUND(IF('Indicator Data'!BJ44&gt;$AJ$195,10,IF('Indicator Data'!BJ44&lt;$AJ$194,0,10-($AJ$195-'Indicator Data'!BJ44)/($AJ$195-$AJ$194)*10)),1))</f>
        <v>10</v>
      </c>
      <c r="AK41" s="54">
        <f t="shared" si="14"/>
        <v>10</v>
      </c>
      <c r="AL41" s="60">
        <f>ROUND(IF(AND(AB41="x",AE41="x",AK41="x"),AH41,IF(AND(AB41="x",AE41="x"),(10-GEOMEAN(((10-AK41)/10*9+1),((10-AH41)/10*9+1)))/9*10,IF(AK41="x",(10-GEOMEAN(((10-AB41)/10*9+1),((10-AE41)/10*9+1),((10-AH41)/10*9+1)))/9*10,IF(AB41="x",(10-GEOMEAN(((10-AK41)/10*9+1),((10-AE41)/10*9+1),((10-AH41)/10*9+1)))/9*10,(10-GEOMEAN(((10-AB41)/10*9+1),((10-AE41)/10*9+1),((10-AH41)/10*9+1),((10-AK41)/10*9+1)))/9*10)))),1)</f>
        <v>6.8</v>
      </c>
      <c r="AM41" s="61">
        <f>ROUND((10-GEOMEAN(((10-T41)/10*9+1),((10-AL41)/10*9+1)))/9*10,1)</f>
        <v>8.5</v>
      </c>
    </row>
    <row r="42" spans="1:39" s="2" customFormat="1" x14ac:dyDescent="0.3">
      <c r="A42" s="98" t="str">
        <f>'Indicator Data'!A45</f>
        <v>Costa Rica</v>
      </c>
      <c r="B42" s="39" t="str">
        <f>'Indicator Data'!B45</f>
        <v>CRI</v>
      </c>
      <c r="C42" s="53">
        <f>ROUND(IF('Indicator Data'!AL45="No data",IF((0.1022*LN('Indicator Data'!CA45)-0.1711)&gt;C$195,0,IF((0.1022*LN('Indicator Data'!CA45)-0.1711)&lt;C$194,10,(C$195-(0.1022*LN('Indicator Data'!CA45)-0.1711))/(C$195-C$194)*10)),IF('Indicator Data'!AL45&gt;C$195,0,IF('Indicator Data'!AL45&lt;C$194,10,(C$195-'Indicator Data'!AL45)/(C$195-C$194)*10))),1)</f>
        <v>1.8</v>
      </c>
      <c r="D42" s="53" t="str">
        <f>IF('Indicator Data'!AM45="No data","x",ROUND((IF(LOG('Indicator Data'!AM45*1000)&gt;D$195,10,IF(LOG('Indicator Data'!AM45*1000)&lt;D$194,0,10-(D$195-LOG('Indicator Data'!AM45*1000))/(D$195-D$194)*10))),1))</f>
        <v>x</v>
      </c>
      <c r="E42" s="54">
        <f t="shared" si="2"/>
        <v>1.8</v>
      </c>
      <c r="F42" s="53">
        <f>IF('Indicator Data'!AZ45="No data","x",ROUND(IF('Indicator Data'!AZ45&gt;F$195,10,IF('Indicator Data'!AZ45&lt;F$194,0,10-(F$195-'Indicator Data'!AZ45)/(F$195-F$194)*10)),1))</f>
        <v>3.8</v>
      </c>
      <c r="G42" s="53">
        <f>IF('Indicator Data'!BA45="No data","x",ROUND(IF('Indicator Data'!BA45&gt;G$195,10,IF('Indicator Data'!BA45&lt;G$194,0,10-(G$195-'Indicator Data'!BA45)/(G$195-G$194)*10)),1))</f>
        <v>5.8</v>
      </c>
      <c r="H42" s="54">
        <f t="shared" si="3"/>
        <v>4.8</v>
      </c>
      <c r="I42" s="55">
        <f>SUM(IF('Indicator Data'!AN45=0,0,'Indicator Data'!AN45),SUM('Indicator Data'!AO45:AP45))</f>
        <v>112.27000100000001</v>
      </c>
      <c r="J42" s="55">
        <f>I42/'Indicator Data'!CB45*1000000</f>
        <v>22.039161471455095</v>
      </c>
      <c r="K42" s="53">
        <f t="shared" si="4"/>
        <v>0.4</v>
      </c>
      <c r="L42" s="53">
        <f>IF('Indicator Data'!AQ45="No data","x",ROUND(IF('Indicator Data'!AQ45&gt;L$195,10,IF('Indicator Data'!AQ45&lt;L$194,0,10-(L$195-'Indicator Data'!AQ45)/(L$195-L$194)*10)),1))</f>
        <v>0.1</v>
      </c>
      <c r="M42" s="53">
        <f>IF('Indicator Data'!AR45="No data","x",IF('Indicator Data'!AR45=0,0,ROUND(IF('Indicator Data'!AR45&gt;M$195,10,IF('Indicator Data'!AR45&lt;M$194,0,10-(M$195-'Indicator Data'!AR45)/(M$195-M$194)*10)),1)))</f>
        <v>0.3</v>
      </c>
      <c r="N42" s="54">
        <f t="shared" si="5"/>
        <v>0.3</v>
      </c>
      <c r="O42" s="56">
        <f t="shared" si="6"/>
        <v>2.2000000000000002</v>
      </c>
      <c r="P42" s="67">
        <f>IF(AND('Indicator Data'!BF45="No data",'Indicator Data'!BG45="No data"),0,SUM('Indicator Data'!BF45:BH45)/1000)</f>
        <v>122.26900000000001</v>
      </c>
      <c r="Q42" s="53">
        <f t="shared" si="7"/>
        <v>7</v>
      </c>
      <c r="R42" s="57">
        <f>P42*1000/'Indicator Data'!CB45</f>
        <v>2.4002014874421735E-2</v>
      </c>
      <c r="S42" s="53">
        <f t="shared" si="8"/>
        <v>7</v>
      </c>
      <c r="T42" s="58">
        <f t="shared" si="9"/>
        <v>7</v>
      </c>
      <c r="U42" s="53">
        <f>IF('Indicator Data'!AV45="No data","x",ROUND(IF('Indicator Data'!AV45&gt;U$195,10,IF('Indicator Data'!AV45&lt;U$194,0,10-(U$195-'Indicator Data'!AV45)/(U$195-U$194)*10)),1))</f>
        <v>0.8</v>
      </c>
      <c r="V42" s="53">
        <f>IF('Indicator Data'!AW45="No data","x",IF('Indicator Data'!AW45=0,0,ROUND(IF('Indicator Data'!AW45&gt;V$195,10,IF('Indicator Data'!AW45&lt;V$194,0,10-(V$195-'Indicator Data'!AW45)/(V$195-V$194)*10)),1)))</f>
        <v>1.1000000000000001</v>
      </c>
      <c r="W42" s="53">
        <f t="shared" si="10"/>
        <v>0.95000000000000007</v>
      </c>
      <c r="X42" s="53">
        <f>IF('Indicator Data'!AU45="No data","x",ROUND(IF('Indicator Data'!AU45&gt;X$195,10,IF('Indicator Data'!AU45&lt;X$194,0,10-(X$195-'Indicator Data'!AU45)/(X$195-X$194)*10)),1))</f>
        <v>0.2</v>
      </c>
      <c r="Y42" s="160">
        <f>IF('Indicator Data'!AX45="No data","x",ROUND(IF('Indicator Data'!AX45&gt;Y$195,10,IF('Indicator Data'!AX45&lt;Y$194,0,10-(Y$195-'Indicator Data'!AX45)/(Y$195-Y$194)*10)),1))</f>
        <v>0</v>
      </c>
      <c r="Z42" s="57">
        <f>IF('Indicator Data'!AY45="No data","x",IF(('Indicator Data'!AY45/'Indicator Data'!CB45)&gt;1,1,IF('Indicator Data'!AY45&gt;'Indicator Data'!AY45,1,'Indicator Data'!AY45/'Indicator Data'!CB45)))</f>
        <v>1.9652092591567446E-3</v>
      </c>
      <c r="AA42" s="160">
        <f t="shared" si="11"/>
        <v>0</v>
      </c>
      <c r="AB42" s="54">
        <f t="shared" si="13"/>
        <v>0.3</v>
      </c>
      <c r="AC42" s="53">
        <f>IF('Indicator Data'!AS45="No data","x",ROUND(IF('Indicator Data'!AS45&gt;AC$195,10,IF('Indicator Data'!AS45&lt;AC$194,0,10-(AC$195-'Indicator Data'!AS45)/(AC$195-AC$194)*10)),1))</f>
        <v>0.7</v>
      </c>
      <c r="AD42" s="53" t="str">
        <f>IF('Indicator Data'!AT45="No data","x",ROUND(IF('Indicator Data'!AT45&gt;AD$195,10,IF('Indicator Data'!AT45&lt;AD$194,0,10-(AD$195-'Indicator Data'!AT45)/(AD$195-AD$194)*10)),1))</f>
        <v>x</v>
      </c>
      <c r="AE42" s="54">
        <f>IF(AND(AC42="x",AD42="x"),"x",ROUND(AVERAGE(AD42,AC42),1))</f>
        <v>0.7</v>
      </c>
      <c r="AF42" s="67">
        <f>('Indicator Data'!BE45+'Indicator Data'!BD45+'Indicator Data'!BC45*0.5+'Indicator Data'!BB45*0.25)/1000</f>
        <v>58.723500000000001</v>
      </c>
      <c r="AG42" s="59">
        <f>AF42*1000/'Indicator Data'!CB45</f>
        <v>1.1527716105293285E-2</v>
      </c>
      <c r="AH42" s="54">
        <f t="shared" si="12"/>
        <v>1.2</v>
      </c>
      <c r="AI42" s="53">
        <f>IF('Indicator Data'!BI45="No data","x",ROUND(IF('Indicator Data'!BI45&lt;$AI$194,10,IF('Indicator Data'!BI45&gt;$AI$195,0,($AI$195-'Indicator Data'!BI45)/($AI$195-$AI$194)*10)),1))</f>
        <v>3.6</v>
      </c>
      <c r="AJ42" s="53">
        <f>IF('Indicator Data'!BJ45="No data","x",ROUND(IF('Indicator Data'!BJ45&gt;$AJ$195,10,IF('Indicator Data'!BJ45&lt;$AJ$194,0,10-($AJ$195-'Indicator Data'!BJ45)/($AJ$195-$AJ$194)*10)),1))</f>
        <v>0</v>
      </c>
      <c r="AK42" s="54">
        <f t="shared" si="14"/>
        <v>1.8</v>
      </c>
      <c r="AL42" s="60">
        <f>ROUND(IF(AND(AB42="x",AE42="x",AK42="x"),AH42,IF(AND(AB42="x",AE42="x"),(10-GEOMEAN(((10-AK42)/10*9+1),((10-AH42)/10*9+1)))/9*10,IF(AK42="x",(10-GEOMEAN(((10-AB42)/10*9+1),((10-AE42)/10*9+1),((10-AH42)/10*9+1)))/9*10,IF(AB42="x",(10-GEOMEAN(((10-AK42)/10*9+1),((10-AE42)/10*9+1),((10-AH42)/10*9+1)))/9*10,(10-GEOMEAN(((10-AB42)/10*9+1),((10-AE42)/10*9+1),((10-AH42)/10*9+1),((10-AK42)/10*9+1)))/9*10)))),1)</f>
        <v>1</v>
      </c>
      <c r="AM42" s="61">
        <f>ROUND((10-GEOMEAN(((10-T42)/10*9+1),((10-AL42)/10*9+1)))/9*10,1)</f>
        <v>4.7</v>
      </c>
    </row>
    <row r="43" spans="1:39" s="2" customFormat="1" x14ac:dyDescent="0.3">
      <c r="A43" s="98" t="str">
        <f>'Indicator Data'!A46</f>
        <v>Côte d'Ivoire</v>
      </c>
      <c r="B43" s="39" t="str">
        <f>'Indicator Data'!B46</f>
        <v>CIV</v>
      </c>
      <c r="C43" s="53">
        <f>ROUND(IF('Indicator Data'!AL46="No data",IF((0.1022*LN('Indicator Data'!CA46)-0.1711)&gt;C$195,0,IF((0.1022*LN('Indicator Data'!CA46)-0.1711)&lt;C$194,10,(C$195-(0.1022*LN('Indicator Data'!CA46)-0.1711))/(C$195-C$194)*10)),IF('Indicator Data'!AL46&gt;C$195,0,IF('Indicator Data'!AL46&lt;C$194,10,(C$195-'Indicator Data'!AL46)/(C$195-C$194)*10))),1)</f>
        <v>7.2</v>
      </c>
      <c r="D43" s="53">
        <f>IF('Indicator Data'!AM46="No data","x",ROUND((IF(LOG('Indicator Data'!AM46*1000)&gt;D$195,10,IF(LOG('Indicator Data'!AM46*1000)&lt;D$194,0,10-(D$195-LOG('Indicator Data'!AM46*1000))/(D$195-D$194)*10))),1))</f>
        <v>8.8000000000000007</v>
      </c>
      <c r="E43" s="54">
        <f t="shared" si="2"/>
        <v>8.1</v>
      </c>
      <c r="F43" s="53">
        <f>IF('Indicator Data'!AZ46="No data","x",ROUND(IF('Indicator Data'!AZ46&gt;F$195,10,IF('Indicator Data'!AZ46&lt;F$194,0,10-(F$195-'Indicator Data'!AZ46)/(F$195-F$194)*10)),1))</f>
        <v>8.5</v>
      </c>
      <c r="G43" s="53">
        <f>IF('Indicator Data'!BA46="No data","x",ROUND(IF('Indicator Data'!BA46&gt;G$195,10,IF('Indicator Data'!BA46&lt;G$194,0,10-(G$195-'Indicator Data'!BA46)/(G$195-G$194)*10)),1))</f>
        <v>4.0999999999999996</v>
      </c>
      <c r="H43" s="54">
        <f t="shared" si="3"/>
        <v>6.3</v>
      </c>
      <c r="I43" s="55">
        <f>SUM(IF('Indicator Data'!AN46=0,0,'Indicator Data'!AN46),SUM('Indicator Data'!AO46:AP46))</f>
        <v>1142.119301</v>
      </c>
      <c r="J43" s="55">
        <f>I43/'Indicator Data'!CB46*1000000</f>
        <v>43.297725154506878</v>
      </c>
      <c r="K43" s="53">
        <f t="shared" si="4"/>
        <v>0.9</v>
      </c>
      <c r="L43" s="53">
        <f>IF('Indicator Data'!AQ46="No data","x",ROUND(IF('Indicator Data'!AQ46&gt;L$195,10,IF('Indicator Data'!AQ46&lt;L$194,0,10-(L$195-'Indicator Data'!AQ46)/(L$195-L$194)*10)),1))</f>
        <v>1.4</v>
      </c>
      <c r="M43" s="53">
        <f>IF('Indicator Data'!AR46="No data","x",IF('Indicator Data'!AR46=0,0,ROUND(IF('Indicator Data'!AR46&gt;M$195,10,IF('Indicator Data'!AR46&lt;M$194,0,10-(M$195-'Indicator Data'!AR46)/(M$195-M$194)*10)),1)))</f>
        <v>0.2</v>
      </c>
      <c r="N43" s="54">
        <f t="shared" si="5"/>
        <v>0.8</v>
      </c>
      <c r="O43" s="56">
        <f t="shared" si="6"/>
        <v>5.8</v>
      </c>
      <c r="P43" s="67">
        <f>IF(AND('Indicator Data'!BF46="No data",'Indicator Data'!BG46="No data"),0,SUM('Indicator Data'!BF46:BH46)/1000)</f>
        <v>308.56099999999998</v>
      </c>
      <c r="Q43" s="53">
        <f t="shared" si="7"/>
        <v>8.3000000000000007</v>
      </c>
      <c r="R43" s="57">
        <f>P43*1000/'Indicator Data'!CB46</f>
        <v>1.1697542769570793E-2</v>
      </c>
      <c r="S43" s="53">
        <f t="shared" si="8"/>
        <v>5.9</v>
      </c>
      <c r="T43" s="58">
        <f t="shared" si="9"/>
        <v>7.1</v>
      </c>
      <c r="U43" s="53">
        <f>IF('Indicator Data'!AV46="No data","x",ROUND(IF('Indicator Data'!AV46&gt;U$195,10,IF('Indicator Data'!AV46&lt;U$194,0,10-(U$195-'Indicator Data'!AV46)/(U$195-U$194)*10)),1))</f>
        <v>4.8</v>
      </c>
      <c r="V43" s="53">
        <f>IF('Indicator Data'!AW46="No data","x",IF('Indicator Data'!AW46=0,0,ROUND(IF('Indicator Data'!AW46&gt;V$195,10,IF('Indicator Data'!AW46&lt;V$194,0,10-(V$195-'Indicator Data'!AW46)/(V$195-V$194)*10)),1)))</f>
        <v>2.7</v>
      </c>
      <c r="W43" s="53">
        <f t="shared" si="10"/>
        <v>3.75</v>
      </c>
      <c r="X43" s="53">
        <f>IF('Indicator Data'!AU46="No data","x",ROUND(IF('Indicator Data'!AU46&gt;X$195,10,IF('Indicator Data'!AU46&lt;X$194,0,10-(X$195-'Indicator Data'!AU46)/(X$195-X$194)*10)),1))</f>
        <v>2.5</v>
      </c>
      <c r="Y43" s="160">
        <f>IF('Indicator Data'!AX46="No data","x",ROUND(IF('Indicator Data'!AX46&gt;Y$195,10,IF('Indicator Data'!AX46&lt;Y$194,0,10-(Y$195-'Indicator Data'!AX46)/(Y$195-Y$194)*10)),1))</f>
        <v>8.3000000000000007</v>
      </c>
      <c r="Z43" s="57">
        <f>IF('Indicator Data'!AY46="No data","x",IF(('Indicator Data'!AY46/'Indicator Data'!CB46)&gt;1,1,IF('Indicator Data'!AY46&gt;'Indicator Data'!AY46,1,'Indicator Data'!AY46/'Indicator Data'!CB46)))</f>
        <v>0.82316489611242583</v>
      </c>
      <c r="AA43" s="160">
        <f t="shared" si="11"/>
        <v>9.1</v>
      </c>
      <c r="AB43" s="54">
        <f t="shared" si="13"/>
        <v>5.9</v>
      </c>
      <c r="AC43" s="53">
        <f>IF('Indicator Data'!AS46="No data","x",ROUND(IF('Indicator Data'!AS46&gt;AC$195,10,IF('Indicator Data'!AS46&lt;AC$194,0,10-(AC$195-'Indicator Data'!AS46)/(AC$195-AC$194)*10)),1))</f>
        <v>6.1</v>
      </c>
      <c r="AD43" s="53">
        <f>IF('Indicator Data'!AT46="No data","x",ROUND(IF('Indicator Data'!AT46&gt;AD$195,10,IF('Indicator Data'!AT46&lt;AD$194,0,10-(AD$195-'Indicator Data'!AT46)/(AD$195-AD$194)*10)),1))</f>
        <v>2.8</v>
      </c>
      <c r="AE43" s="54">
        <f>IF(AND(AC43="x",AD43="x"),"x",ROUND(AVERAGE(AD43,AC43),1))</f>
        <v>4.5</v>
      </c>
      <c r="AF43" s="67">
        <f>('Indicator Data'!BE46+'Indicator Data'!BD46+'Indicator Data'!BC46*0.5+'Indicator Data'!BB46*0.25)/1000</f>
        <v>14.538</v>
      </c>
      <c r="AG43" s="59">
        <f>AF43*1000/'Indicator Data'!CB46</f>
        <v>5.5113535665239676E-4</v>
      </c>
      <c r="AH43" s="54">
        <f t="shared" si="12"/>
        <v>0.1</v>
      </c>
      <c r="AI43" s="53">
        <f>IF('Indicator Data'!BI46="No data","x",ROUND(IF('Indicator Data'!BI46&lt;$AI$194,10,IF('Indicator Data'!BI46&gt;$AI$195,0,($AI$195-'Indicator Data'!BI46)/($AI$195-$AI$194)*10)),1))</f>
        <v>3.6</v>
      </c>
      <c r="AJ43" s="53">
        <f>IF('Indicator Data'!BJ46="No data","x",ROUND(IF('Indicator Data'!BJ46&gt;$AJ$195,10,IF('Indicator Data'!BJ46&lt;$AJ$194,0,10-($AJ$195-'Indicator Data'!BJ46)/($AJ$195-$AJ$194)*10)),1))</f>
        <v>5</v>
      </c>
      <c r="AK43" s="54">
        <f t="shared" si="14"/>
        <v>4.3</v>
      </c>
      <c r="AL43" s="60">
        <f>ROUND(IF(AND(AB43="x",AE43="x",AK43="x"),AH43,IF(AND(AB43="x",AE43="x"),(10-GEOMEAN(((10-AK43)/10*9+1),((10-AH43)/10*9+1)))/9*10,IF(AK43="x",(10-GEOMEAN(((10-AB43)/10*9+1),((10-AE43)/10*9+1),((10-AH43)/10*9+1)))/9*10,IF(AB43="x",(10-GEOMEAN(((10-AK43)/10*9+1),((10-AE43)/10*9+1),((10-AH43)/10*9+1)))/9*10,(10-GEOMEAN(((10-AB43)/10*9+1),((10-AE43)/10*9+1),((10-AH43)/10*9+1),((10-AK43)/10*9+1)))/9*10)))),1)</f>
        <v>4</v>
      </c>
      <c r="AM43" s="61">
        <f>ROUND((10-GEOMEAN(((10-T43)/10*9+1),((10-AL43)/10*9+1)))/9*10,1)</f>
        <v>5.8</v>
      </c>
    </row>
    <row r="44" spans="1:39" s="2" customFormat="1" x14ac:dyDescent="0.3">
      <c r="A44" s="98" t="str">
        <f>'Indicator Data'!A47</f>
        <v>Croatia</v>
      </c>
      <c r="B44" s="39" t="str">
        <f>'Indicator Data'!B47</f>
        <v>HRV</v>
      </c>
      <c r="C44" s="53">
        <f>ROUND(IF('Indicator Data'!AL47="No data",IF((0.1022*LN('Indicator Data'!CA47)-0.1711)&gt;C$195,0,IF((0.1022*LN('Indicator Data'!CA47)-0.1711)&lt;C$194,10,(C$195-(0.1022*LN('Indicator Data'!CA47)-0.1711))/(C$195-C$194)*10)),IF('Indicator Data'!AL47&gt;C$195,0,IF('Indicator Data'!AL47&lt;C$194,10,(C$195-'Indicator Data'!AL47)/(C$195-C$194)*10))),1)</f>
        <v>1</v>
      </c>
      <c r="D44" s="53" t="str">
        <f>IF('Indicator Data'!AM47="No data","x",ROUND((IF(LOG('Indicator Data'!AM47*1000)&gt;D$195,10,IF(LOG('Indicator Data'!AM47*1000)&lt;D$194,0,10-(D$195-LOG('Indicator Data'!AM47*1000))/(D$195-D$194)*10))),1))</f>
        <v>x</v>
      </c>
      <c r="E44" s="54">
        <f t="shared" si="2"/>
        <v>1</v>
      </c>
      <c r="F44" s="53">
        <f>IF('Indicator Data'!AZ47="No data","x",ROUND(IF('Indicator Data'!AZ47&gt;F$195,10,IF('Indicator Data'!AZ47&lt;F$194,0,10-(F$195-'Indicator Data'!AZ47)/(F$195-F$194)*10)),1))</f>
        <v>1.5</v>
      </c>
      <c r="G44" s="53">
        <f>IF('Indicator Data'!BA47="No data","x",ROUND(IF('Indicator Data'!BA47&gt;G$195,10,IF('Indicator Data'!BA47&lt;G$194,0,10-(G$195-'Indicator Data'!BA47)/(G$195-G$194)*10)),1))</f>
        <v>1.2</v>
      </c>
      <c r="H44" s="54">
        <f t="shared" si="3"/>
        <v>1.4</v>
      </c>
      <c r="I44" s="55">
        <f>SUM(IF('Indicator Data'!AN47=0,0,'Indicator Data'!AN47),SUM('Indicator Data'!AO47:AP47))</f>
        <v>3.2468020000000002</v>
      </c>
      <c r="J44" s="55">
        <f>I44/'Indicator Data'!CB47*1000000</f>
        <v>0.7908867338259038</v>
      </c>
      <c r="K44" s="53">
        <f t="shared" si="4"/>
        <v>0</v>
      </c>
      <c r="L44" s="53" t="str">
        <f>IF('Indicator Data'!AQ47="No data","x",ROUND(IF('Indicator Data'!AQ47&gt;L$195,10,IF('Indicator Data'!AQ47&lt;L$194,0,10-(L$195-'Indicator Data'!AQ47)/(L$195-L$194)*10)),1))</f>
        <v>x</v>
      </c>
      <c r="M44" s="53">
        <f>IF('Indicator Data'!AR47="No data","x",IF('Indicator Data'!AR47=0,0,ROUND(IF('Indicator Data'!AR47&gt;M$195,10,IF('Indicator Data'!AR47&lt;M$194,0,10-(M$195-'Indicator Data'!AR47)/(M$195-M$194)*10)),1)))</f>
        <v>2.2000000000000002</v>
      </c>
      <c r="N44" s="54">
        <f t="shared" si="5"/>
        <v>1.1000000000000001</v>
      </c>
      <c r="O44" s="56">
        <f t="shared" si="6"/>
        <v>1.1000000000000001</v>
      </c>
      <c r="P44" s="67">
        <f>IF(AND('Indicator Data'!BF47="No data",'Indicator Data'!BG47="No data"),0,SUM('Indicator Data'!BF47:BH47)/1000)</f>
        <v>1.1879999999999999</v>
      </c>
      <c r="Q44" s="53">
        <f t="shared" si="7"/>
        <v>0.2</v>
      </c>
      <c r="R44" s="57">
        <f>P44*1000/'Indicator Data'!CB47</f>
        <v>2.8938427405957419E-4</v>
      </c>
      <c r="S44" s="53">
        <f t="shared" si="8"/>
        <v>2.2999999999999998</v>
      </c>
      <c r="T44" s="58">
        <f t="shared" si="9"/>
        <v>1.3</v>
      </c>
      <c r="U44" s="53">
        <f>IF('Indicator Data'!AV47="No data","x",ROUND(IF('Indicator Data'!AV47&gt;U$195,10,IF('Indicator Data'!AV47&lt;U$194,0,10-(U$195-'Indicator Data'!AV47)/(U$195-U$194)*10)),1))</f>
        <v>0.2</v>
      </c>
      <c r="V44" s="53">
        <f>IF('Indicator Data'!AW47="No data","x",IF('Indicator Data'!AW47=0,0,ROUND(IF('Indicator Data'!AW47&gt;V$195,10,IF('Indicator Data'!AW47&lt;V$194,0,10-(V$195-'Indicator Data'!AW47)/(V$195-V$194)*10)),1)))</f>
        <v>0.1</v>
      </c>
      <c r="W44" s="53">
        <f t="shared" si="10"/>
        <v>0.15000000000000002</v>
      </c>
      <c r="X44" s="53">
        <f>IF('Indicator Data'!AU47="No data","x",ROUND(IF('Indicator Data'!AU47&gt;X$195,10,IF('Indicator Data'!AU47&lt;X$194,0,10-(X$195-'Indicator Data'!AU47)/(X$195-X$194)*10)),1))</f>
        <v>0.1</v>
      </c>
      <c r="Y44" s="160" t="str">
        <f>IF('Indicator Data'!AX47="No data","x",ROUND(IF('Indicator Data'!AX47&gt;Y$195,10,IF('Indicator Data'!AX47&lt;Y$194,0,10-(Y$195-'Indicator Data'!AX47)/(Y$195-Y$194)*10)),1))</f>
        <v>x</v>
      </c>
      <c r="Z44" s="57">
        <f>IF('Indicator Data'!AY47="No data","x",IF(('Indicator Data'!AY47/'Indicator Data'!CB47)&gt;1,1,IF('Indicator Data'!AY47&gt;'Indicator Data'!AY47,1,'Indicator Data'!AY47/'Indicator Data'!CB47)))</f>
        <v>2.4358945627910287E-7</v>
      </c>
      <c r="AA44" s="160">
        <f t="shared" si="11"/>
        <v>0</v>
      </c>
      <c r="AB44" s="54">
        <f t="shared" si="13"/>
        <v>0.1</v>
      </c>
      <c r="AC44" s="53">
        <f>IF('Indicator Data'!AS47="No data","x",ROUND(IF('Indicator Data'!AS47&gt;AC$195,10,IF('Indicator Data'!AS47&lt;AC$194,0,10-(AC$195-'Indicator Data'!AS47)/(AC$195-AC$194)*10)),1))</f>
        <v>0.4</v>
      </c>
      <c r="AD44" s="53" t="str">
        <f>IF('Indicator Data'!AT47="No data","x",ROUND(IF('Indicator Data'!AT47&gt;AD$195,10,IF('Indicator Data'!AT47&lt;AD$194,0,10-(AD$195-'Indicator Data'!AT47)/(AD$195-AD$194)*10)),1))</f>
        <v>x</v>
      </c>
      <c r="AE44" s="54">
        <f>IF(AND(AC44="x",AD44="x"),"x",ROUND(AVERAGE(AD44,AC44),1))</f>
        <v>0.4</v>
      </c>
      <c r="AF44" s="67">
        <f>('Indicator Data'!BE47+'Indicator Data'!BD47+'Indicator Data'!BC47*0.5+'Indicator Data'!BB47*0.25)/1000</f>
        <v>219.12825000000001</v>
      </c>
      <c r="AG44" s="59">
        <f>AF44*1000/'Indicator Data'!CB47</f>
        <v>5.3377331272891321E-2</v>
      </c>
      <c r="AH44" s="54">
        <f t="shared" si="12"/>
        <v>5.3</v>
      </c>
      <c r="AI44" s="53">
        <f>IF('Indicator Data'!BI47="No data","x",ROUND(IF('Indicator Data'!BI47&lt;$AI$194,10,IF('Indicator Data'!BI47&gt;$AI$195,0,($AI$195-'Indicator Data'!BI47)/($AI$195-$AI$194)*10)),1))</f>
        <v>3.5</v>
      </c>
      <c r="AJ44" s="53">
        <f>IF('Indicator Data'!BJ47="No data","x",ROUND(IF('Indicator Data'!BJ47&gt;$AJ$195,10,IF('Indicator Data'!BJ47&lt;$AJ$194,0,10-($AJ$195-'Indicator Data'!BJ47)/($AJ$195-$AJ$194)*10)),1))</f>
        <v>0</v>
      </c>
      <c r="AK44" s="54">
        <f t="shared" si="14"/>
        <v>1.8</v>
      </c>
      <c r="AL44" s="60">
        <f>ROUND(IF(AND(AB44="x",AE44="x",AK44="x"),AH44,IF(AND(AB44="x",AE44="x"),(10-GEOMEAN(((10-AK44)/10*9+1),((10-AH44)/10*9+1)))/9*10,IF(AK44="x",(10-GEOMEAN(((10-AB44)/10*9+1),((10-AE44)/10*9+1),((10-AH44)/10*9+1)))/9*10,IF(AB44="x",(10-GEOMEAN(((10-AK44)/10*9+1),((10-AE44)/10*9+1),((10-AH44)/10*9+1)))/9*10,(10-GEOMEAN(((10-AB44)/10*9+1),((10-AE44)/10*9+1),((10-AH44)/10*9+1),((10-AK44)/10*9+1)))/9*10)))),1)</f>
        <v>2.2000000000000002</v>
      </c>
      <c r="AM44" s="61">
        <f>ROUND((10-GEOMEAN(((10-T44)/10*9+1),((10-AL44)/10*9+1)))/9*10,1)</f>
        <v>1.8</v>
      </c>
    </row>
    <row r="45" spans="1:39" s="2" customFormat="1" x14ac:dyDescent="0.3">
      <c r="A45" s="98" t="str">
        <f>'Indicator Data'!A48</f>
        <v>Cuba</v>
      </c>
      <c r="B45" s="39" t="str">
        <f>'Indicator Data'!B48</f>
        <v>CUB</v>
      </c>
      <c r="C45" s="53">
        <f>ROUND(IF('Indicator Data'!AL48="No data",IF((0.1022*LN('Indicator Data'!CA48)-0.1711)&gt;C$195,0,IF((0.1022*LN('Indicator Data'!CA48)-0.1711)&lt;C$194,10,(C$195-(0.1022*LN('Indicator Data'!CA48)-0.1711))/(C$195-C$194)*10)),IF('Indicator Data'!AL48&gt;C$195,0,IF('Indicator Data'!AL48&lt;C$194,10,(C$195-'Indicator Data'!AL48)/(C$195-C$194)*10))),1)</f>
        <v>2.2999999999999998</v>
      </c>
      <c r="D45" s="53">
        <f>IF('Indicator Data'!AM48="No data","x",ROUND((IF(LOG('Indicator Data'!AM48*1000)&gt;D$195,10,IF(LOG('Indicator Data'!AM48*1000)&lt;D$194,0,10-(D$195-LOG('Indicator Data'!AM48*1000))/(D$195-D$194)*10))),1))</f>
        <v>0.8</v>
      </c>
      <c r="E45" s="54">
        <f t="shared" si="2"/>
        <v>1.6</v>
      </c>
      <c r="F45" s="53">
        <f>IF('Indicator Data'!AZ48="No data","x",ROUND(IF('Indicator Data'!AZ48&gt;F$195,10,IF('Indicator Data'!AZ48&lt;F$194,0,10-(F$195-'Indicator Data'!AZ48)/(F$195-F$194)*10)),1))</f>
        <v>4.0999999999999996</v>
      </c>
      <c r="G45" s="53" t="str">
        <f>IF('Indicator Data'!BA48="No data","x",ROUND(IF('Indicator Data'!BA48&gt;G$195,10,IF('Indicator Data'!BA48&lt;G$194,0,10-(G$195-'Indicator Data'!BA48)/(G$195-G$194)*10)),1))</f>
        <v>x</v>
      </c>
      <c r="H45" s="54">
        <f t="shared" si="3"/>
        <v>4.0999999999999996</v>
      </c>
      <c r="I45" s="55">
        <f>SUM(IF('Indicator Data'!AN48=0,0,'Indicator Data'!AN48),SUM('Indicator Data'!AO48:AP48))</f>
        <v>371.55593799999997</v>
      </c>
      <c r="J45" s="55">
        <f>I45/'Indicator Data'!CB48*1000000</f>
        <v>32.803790470163371</v>
      </c>
      <c r="K45" s="53">
        <f t="shared" si="4"/>
        <v>0.7</v>
      </c>
      <c r="L45" s="53">
        <f>IF('Indicator Data'!AQ48="No data","x",ROUND(IF('Indicator Data'!AQ48&gt;L$195,10,IF('Indicator Data'!AQ48&lt;L$194,0,10-(L$195-'Indicator Data'!AQ48)/(L$195-L$194)*10)),1))</f>
        <v>2</v>
      </c>
      <c r="M45" s="53" t="str">
        <f>IF('Indicator Data'!AR48="No data","x",IF('Indicator Data'!AR48=0,0,ROUND(IF('Indicator Data'!AR48&gt;M$195,10,IF('Indicator Data'!AR48&lt;M$194,0,10-(M$195-'Indicator Data'!AR48)/(M$195-M$194)*10)),1)))</f>
        <v>x</v>
      </c>
      <c r="N45" s="54">
        <f t="shared" si="5"/>
        <v>1.4</v>
      </c>
      <c r="O45" s="56">
        <f t="shared" si="6"/>
        <v>2.2000000000000002</v>
      </c>
      <c r="P45" s="67">
        <f>IF(AND('Indicator Data'!BF48="No data",'Indicator Data'!BG48="No data"),0,SUM('Indicator Data'!BF48:BH48)/1000)</f>
        <v>0.25600000000000001</v>
      </c>
      <c r="Q45" s="53">
        <f t="shared" si="7"/>
        <v>0</v>
      </c>
      <c r="R45" s="57">
        <f>P45*1000/'Indicator Data'!CB48</f>
        <v>2.2601631414007501E-5</v>
      </c>
      <c r="S45" s="53">
        <f t="shared" si="8"/>
        <v>0</v>
      </c>
      <c r="T45" s="58">
        <f t="shared" si="9"/>
        <v>0</v>
      </c>
      <c r="U45" s="53">
        <f>IF('Indicator Data'!AV48="No data","x",ROUND(IF('Indicator Data'!AV48&gt;U$195,10,IF('Indicator Data'!AV48&lt;U$194,0,10-(U$195-'Indicator Data'!AV48)/(U$195-U$194)*10)),1))</f>
        <v>0.8</v>
      </c>
      <c r="V45" s="53">
        <f>IF('Indicator Data'!AW48="No data","x",IF('Indicator Data'!AW48=0,0,ROUND(IF('Indicator Data'!AW48&gt;V$195,10,IF('Indicator Data'!AW48&lt;V$194,0,10-(V$195-'Indicator Data'!AW48)/(V$195-V$194)*10)),1)))</f>
        <v>0.9</v>
      </c>
      <c r="W45" s="53">
        <f t="shared" si="10"/>
        <v>0.85000000000000009</v>
      </c>
      <c r="X45" s="53">
        <f>IF('Indicator Data'!AU48="No data","x",ROUND(IF('Indicator Data'!AU48&gt;X$195,10,IF('Indicator Data'!AU48&lt;X$194,0,10-(X$195-'Indicator Data'!AU48)/(X$195-X$194)*10)),1))</f>
        <v>0.1</v>
      </c>
      <c r="Y45" s="160" t="str">
        <f>IF('Indicator Data'!AX48="No data","x",ROUND(IF('Indicator Data'!AX48&gt;Y$195,10,IF('Indicator Data'!AX48&lt;Y$194,0,10-(Y$195-'Indicator Data'!AX48)/(Y$195-Y$194)*10)),1))</f>
        <v>x</v>
      </c>
      <c r="Z45" s="57">
        <f>IF('Indicator Data'!AY48="No data","x",IF(('Indicator Data'!AY48/'Indicator Data'!CB48)&gt;1,1,IF('Indicator Data'!AY48&gt;'Indicator Data'!AY48,1,'Indicator Data'!AY48/'Indicator Data'!CB48)))</f>
        <v>3.0415086023928063E-4</v>
      </c>
      <c r="AA45" s="160">
        <f t="shared" si="11"/>
        <v>0</v>
      </c>
      <c r="AB45" s="54">
        <f t="shared" si="13"/>
        <v>0.3</v>
      </c>
      <c r="AC45" s="53">
        <f>IF('Indicator Data'!AS48="No data","x",ROUND(IF('Indicator Data'!AS48&gt;AC$195,10,IF('Indicator Data'!AS48&lt;AC$194,0,10-(AC$195-'Indicator Data'!AS48)/(AC$195-AC$194)*10)),1))</f>
        <v>0.4</v>
      </c>
      <c r="AD45" s="53" t="str">
        <f>IF('Indicator Data'!AT48="No data","x",ROUND(IF('Indicator Data'!AT48&gt;AD$195,10,IF('Indicator Data'!AT48&lt;AD$194,0,10-(AD$195-'Indicator Data'!AT48)/(AD$195-AD$194)*10)),1))</f>
        <v>x</v>
      </c>
      <c r="AE45" s="54">
        <f>IF(AND(AC45="x",AD45="x"),"x",ROUND(AVERAGE(AD45,AC45),1))</f>
        <v>0.4</v>
      </c>
      <c r="AF45" s="67">
        <f>('Indicator Data'!BE48+'Indicator Data'!BD48+'Indicator Data'!BC48*0.5+'Indicator Data'!BB48*0.25)/1000</f>
        <v>19.523499999999999</v>
      </c>
      <c r="AG45" s="59">
        <f>AF45*1000/'Indicator Data'!CB48</f>
        <v>1.7236834019975604E-3</v>
      </c>
      <c r="AH45" s="54">
        <f t="shared" si="12"/>
        <v>0.2</v>
      </c>
      <c r="AI45" s="53">
        <f>IF('Indicator Data'!BI48="No data","x",ROUND(IF('Indicator Data'!BI48&lt;$AI$194,10,IF('Indicator Data'!BI48&gt;$AI$195,0,($AI$195-'Indicator Data'!BI48)/($AI$195-$AI$194)*10)),1))</f>
        <v>1.3</v>
      </c>
      <c r="AJ45" s="53">
        <f>IF('Indicator Data'!BJ48="No data","x",ROUND(IF('Indicator Data'!BJ48&gt;$AJ$195,10,IF('Indicator Data'!BJ48&lt;$AJ$194,0,10-($AJ$195-'Indicator Data'!BJ48)/($AJ$195-$AJ$194)*10)),1))</f>
        <v>0</v>
      </c>
      <c r="AK45" s="54">
        <f t="shared" si="14"/>
        <v>0.7</v>
      </c>
      <c r="AL45" s="60">
        <f>ROUND(IF(AND(AB45="x",AE45="x",AK45="x"),AH45,IF(AND(AB45="x",AE45="x"),(10-GEOMEAN(((10-AK45)/10*9+1),((10-AH45)/10*9+1)))/9*10,IF(AK45="x",(10-GEOMEAN(((10-AB45)/10*9+1),((10-AE45)/10*9+1),((10-AH45)/10*9+1)))/9*10,IF(AB45="x",(10-GEOMEAN(((10-AK45)/10*9+1),((10-AE45)/10*9+1),((10-AH45)/10*9+1)))/9*10,(10-GEOMEAN(((10-AB45)/10*9+1),((10-AE45)/10*9+1),((10-AH45)/10*9+1),((10-AK45)/10*9+1)))/9*10)))),1)</f>
        <v>0.4</v>
      </c>
      <c r="AM45" s="61">
        <f>ROUND((10-GEOMEAN(((10-T45)/10*9+1),((10-AL45)/10*9+1)))/9*10,1)</f>
        <v>0.2</v>
      </c>
    </row>
    <row r="46" spans="1:39" s="2" customFormat="1" x14ac:dyDescent="0.3">
      <c r="A46" s="98" t="str">
        <f>'Indicator Data'!A49</f>
        <v>Cyprus</v>
      </c>
      <c r="B46" s="39" t="str">
        <f>'Indicator Data'!B49</f>
        <v>CYP</v>
      </c>
      <c r="C46" s="53">
        <f>ROUND(IF('Indicator Data'!AL49="No data",IF((0.1022*LN('Indicator Data'!CA49)-0.1711)&gt;C$195,0,IF((0.1022*LN('Indicator Data'!CA49)-0.1711)&lt;C$194,10,(C$195-(0.1022*LN('Indicator Data'!CA49)-0.1711))/(C$195-C$194)*10)),IF('Indicator Data'!AL49&gt;C$195,0,IF('Indicator Data'!AL49&lt;C$194,10,(C$195-'Indicator Data'!AL49)/(C$195-C$194)*10))),1)</f>
        <v>0.3</v>
      </c>
      <c r="D46" s="53" t="str">
        <f>IF('Indicator Data'!AM49="No data","x",ROUND((IF(LOG('Indicator Data'!AM49*1000)&gt;D$195,10,IF(LOG('Indicator Data'!AM49*1000)&lt;D$194,0,10-(D$195-LOG('Indicator Data'!AM49*1000))/(D$195-D$194)*10))),1))</f>
        <v>x</v>
      </c>
      <c r="E46" s="54">
        <f t="shared" si="2"/>
        <v>0.3</v>
      </c>
      <c r="F46" s="53">
        <f>IF('Indicator Data'!AZ49="No data","x",ROUND(IF('Indicator Data'!AZ49&gt;F$195,10,IF('Indicator Data'!AZ49&lt;F$194,0,10-(F$195-'Indicator Data'!AZ49)/(F$195-F$194)*10)),1))</f>
        <v>1.1000000000000001</v>
      </c>
      <c r="G46" s="53">
        <f>IF('Indicator Data'!BA49="No data","x",ROUND(IF('Indicator Data'!BA49&gt;G$195,10,IF('Indicator Data'!BA49&lt;G$194,0,10-(G$195-'Indicator Data'!BA49)/(G$195-G$194)*10)),1))</f>
        <v>1.9</v>
      </c>
      <c r="H46" s="54">
        <f t="shared" si="3"/>
        <v>1.5</v>
      </c>
      <c r="I46" s="55">
        <f>SUM(IF('Indicator Data'!AN49=0,0,'Indicator Data'!AN49),SUM('Indicator Data'!AO49:AP49))</f>
        <v>0.96</v>
      </c>
      <c r="J46" s="55">
        <f>I46/'Indicator Data'!CB49*1000000</f>
        <v>0.79512258553986748</v>
      </c>
      <c r="K46" s="53">
        <f t="shared" si="4"/>
        <v>0</v>
      </c>
      <c r="L46" s="53" t="str">
        <f>IF('Indicator Data'!AQ49="No data","x",ROUND(IF('Indicator Data'!AQ49&gt;L$195,10,IF('Indicator Data'!AQ49&lt;L$194,0,10-(L$195-'Indicator Data'!AQ49)/(L$195-L$194)*10)),1))</f>
        <v>x</v>
      </c>
      <c r="M46" s="53">
        <f>IF('Indicator Data'!AR49="No data","x",IF('Indicator Data'!AR49=0,0,ROUND(IF('Indicator Data'!AR49&gt;M$195,10,IF('Indicator Data'!AR49&lt;M$194,0,10-(M$195-'Indicator Data'!AR49)/(M$195-M$194)*10)),1)))</f>
        <v>0.6</v>
      </c>
      <c r="N46" s="54">
        <f t="shared" si="5"/>
        <v>0.3</v>
      </c>
      <c r="O46" s="56">
        <f t="shared" si="6"/>
        <v>0.6</v>
      </c>
      <c r="P46" s="67">
        <f>IF(AND('Indicator Data'!BF49="No data",'Indicator Data'!BG49="No data"),0,SUM('Indicator Data'!BF49:BH49)/1000)</f>
        <v>260.57400000000001</v>
      </c>
      <c r="Q46" s="53">
        <f t="shared" si="7"/>
        <v>8.1</v>
      </c>
      <c r="R46" s="57">
        <f>P46*1000/'Indicator Data'!CB49</f>
        <v>0.21582111729631817</v>
      </c>
      <c r="S46" s="53">
        <f t="shared" si="8"/>
        <v>10</v>
      </c>
      <c r="T46" s="58">
        <f t="shared" si="9"/>
        <v>9.1</v>
      </c>
      <c r="U46" s="53" t="str">
        <f>IF('Indicator Data'!AV49="No data","x",ROUND(IF('Indicator Data'!AV49&gt;U$195,10,IF('Indicator Data'!AV49&lt;U$194,0,10-(U$195-'Indicator Data'!AV49)/(U$195-U$194)*10)),1))</f>
        <v>x</v>
      </c>
      <c r="V46" s="53" t="str">
        <f>IF('Indicator Data'!AW49="No data","x",IF('Indicator Data'!AW49=0,0,ROUND(IF('Indicator Data'!AW49&gt;V$195,10,IF('Indicator Data'!AW49&lt;V$194,0,10-(V$195-'Indicator Data'!AW49)/(V$195-V$194)*10)),1)))</f>
        <v>x</v>
      </c>
      <c r="W46" s="53" t="str">
        <f t="shared" si="10"/>
        <v>x</v>
      </c>
      <c r="X46" s="53">
        <f>IF('Indicator Data'!AU49="No data","x",ROUND(IF('Indicator Data'!AU49&gt;X$195,10,IF('Indicator Data'!AU49&lt;X$194,0,10-(X$195-'Indicator Data'!AU49)/(X$195-X$194)*10)),1))</f>
        <v>0.1</v>
      </c>
      <c r="Y46" s="160" t="str">
        <f>IF('Indicator Data'!AX49="No data","x",ROUND(IF('Indicator Data'!AX49&gt;Y$195,10,IF('Indicator Data'!AX49&lt;Y$194,0,10-(Y$195-'Indicator Data'!AX49)/(Y$195-Y$194)*10)),1))</f>
        <v>x</v>
      </c>
      <c r="Z46" s="57">
        <f>IF('Indicator Data'!AY49="No data","x",IF(('Indicator Data'!AY49/'Indicator Data'!CB49)&gt;1,1,IF('Indicator Data'!AY49&gt;'Indicator Data'!AY49,1,'Indicator Data'!AY49/'Indicator Data'!CB49)))</f>
        <v>0</v>
      </c>
      <c r="AA46" s="160">
        <f t="shared" si="11"/>
        <v>0</v>
      </c>
      <c r="AB46" s="54">
        <f t="shared" si="13"/>
        <v>0.1</v>
      </c>
      <c r="AC46" s="53">
        <f>IF('Indicator Data'!AS49="No data","x",ROUND(IF('Indicator Data'!AS49&gt;AC$195,10,IF('Indicator Data'!AS49&lt;AC$194,0,10-(AC$195-'Indicator Data'!AS49)/(AC$195-AC$194)*10)),1))</f>
        <v>0.2</v>
      </c>
      <c r="AD46" s="53" t="str">
        <f>IF('Indicator Data'!AT49="No data","x",ROUND(IF('Indicator Data'!AT49&gt;AD$195,10,IF('Indicator Data'!AT49&lt;AD$194,0,10-(AD$195-'Indicator Data'!AT49)/(AD$195-AD$194)*10)),1))</f>
        <v>x</v>
      </c>
      <c r="AE46" s="54">
        <f>IF(AND(AC46="x",AD46="x"),"x",ROUND(AVERAGE(AD46,AC46),1))</f>
        <v>0.2</v>
      </c>
      <c r="AF46" s="67">
        <f>('Indicator Data'!BE49+'Indicator Data'!BD49+'Indicator Data'!BC49*0.5+'Indicator Data'!BB49*0.25)/1000</f>
        <v>0</v>
      </c>
      <c r="AG46" s="59">
        <f>AF46*1000/'Indicator Data'!CB49</f>
        <v>0</v>
      </c>
      <c r="AH46" s="54">
        <f t="shared" si="12"/>
        <v>0</v>
      </c>
      <c r="AI46" s="53">
        <f>IF('Indicator Data'!BI49="No data","x",ROUND(IF('Indicator Data'!BI49&lt;$AI$194,10,IF('Indicator Data'!BI49&gt;$AI$195,0,($AI$195-'Indicator Data'!BI49)/($AI$195-$AI$194)*10)),1))</f>
        <v>6.3</v>
      </c>
      <c r="AJ46" s="53">
        <f>IF('Indicator Data'!BJ49="No data","x",ROUND(IF('Indicator Data'!BJ49&gt;$AJ$195,10,IF('Indicator Data'!BJ49&lt;$AJ$194,0,10-($AJ$195-'Indicator Data'!BJ49)/($AJ$195-$AJ$194)*10)),1))</f>
        <v>0.6</v>
      </c>
      <c r="AK46" s="54">
        <f t="shared" si="14"/>
        <v>3.5</v>
      </c>
      <c r="AL46" s="60">
        <f>ROUND(IF(AND(AB46="x",AE46="x",AK46="x"),AH46,IF(AND(AB46="x",AE46="x"),(10-GEOMEAN(((10-AK46)/10*9+1),((10-AH46)/10*9+1)))/9*10,IF(AK46="x",(10-GEOMEAN(((10-AB46)/10*9+1),((10-AE46)/10*9+1),((10-AH46)/10*9+1)))/9*10,IF(AB46="x",(10-GEOMEAN(((10-AK46)/10*9+1),((10-AE46)/10*9+1),((10-AH46)/10*9+1)))/9*10,(10-GEOMEAN(((10-AB46)/10*9+1),((10-AE46)/10*9+1),((10-AH46)/10*9+1),((10-AK46)/10*9+1)))/9*10)))),1)</f>
        <v>1.1000000000000001</v>
      </c>
      <c r="AM46" s="61">
        <f>ROUND((10-GEOMEAN(((10-T46)/10*9+1),((10-AL46)/10*9+1)))/9*10,1)</f>
        <v>6.6</v>
      </c>
    </row>
    <row r="47" spans="1:39" s="2" customFormat="1" x14ac:dyDescent="0.3">
      <c r="A47" s="98" t="str">
        <f>'Indicator Data'!A50</f>
        <v>Czech Republic</v>
      </c>
      <c r="B47" s="39" t="str">
        <f>'Indicator Data'!B50</f>
        <v>CZE</v>
      </c>
      <c r="C47" s="53">
        <f>ROUND(IF('Indicator Data'!AL50="No data",IF((0.1022*LN('Indicator Data'!CA50)-0.1711)&gt;C$195,0,IF((0.1022*LN('Indicator Data'!CA50)-0.1711)&lt;C$194,10,(C$195-(0.1022*LN('Indicator Data'!CA50)-0.1711))/(C$195-C$194)*10)),IF('Indicator Data'!AL50&gt;C$195,0,IF('Indicator Data'!AL50&lt;C$194,10,(C$195-'Indicator Data'!AL50)/(C$195-C$194)*10))),1)</f>
        <v>0</v>
      </c>
      <c r="D47" s="53" t="str">
        <f>IF('Indicator Data'!AM50="No data","x",ROUND((IF(LOG('Indicator Data'!AM50*1000)&gt;D$195,10,IF(LOG('Indicator Data'!AM50*1000)&lt;D$194,0,10-(D$195-LOG('Indicator Data'!AM50*1000))/(D$195-D$194)*10))),1))</f>
        <v>x</v>
      </c>
      <c r="E47" s="54">
        <f t="shared" si="2"/>
        <v>0</v>
      </c>
      <c r="F47" s="53">
        <f>IF('Indicator Data'!AZ50="No data","x",ROUND(IF('Indicator Data'!AZ50&gt;F$195,10,IF('Indicator Data'!AZ50&lt;F$194,0,10-(F$195-'Indicator Data'!AZ50)/(F$195-F$194)*10)),1))</f>
        <v>1.8</v>
      </c>
      <c r="G47" s="53">
        <f>IF('Indicator Data'!BA50="No data","x",ROUND(IF('Indicator Data'!BA50&gt;G$195,10,IF('Indicator Data'!BA50&lt;G$194,0,10-(G$195-'Indicator Data'!BA50)/(G$195-G$194)*10)),1))</f>
        <v>0</v>
      </c>
      <c r="H47" s="54">
        <f t="shared" si="3"/>
        <v>0.9</v>
      </c>
      <c r="I47" s="55">
        <f>SUM(IF('Indicator Data'!AN50=0,0,'Indicator Data'!AN50),SUM('Indicator Data'!AO50:AP50))</f>
        <v>0</v>
      </c>
      <c r="J47" s="55">
        <f>I47/'Indicator Data'!CB50*1000000</f>
        <v>0</v>
      </c>
      <c r="K47" s="53">
        <f t="shared" si="4"/>
        <v>0</v>
      </c>
      <c r="L47" s="53" t="str">
        <f>IF('Indicator Data'!AQ50="No data","x",ROUND(IF('Indicator Data'!AQ50&gt;L$195,10,IF('Indicator Data'!AQ50&lt;L$194,0,10-(L$195-'Indicator Data'!AQ50)/(L$195-L$194)*10)),1))</f>
        <v>x</v>
      </c>
      <c r="M47" s="53">
        <f>IF('Indicator Data'!AR50="No data","x",IF('Indicator Data'!AR50=0,0,ROUND(IF('Indicator Data'!AR50&gt;M$195,10,IF('Indicator Data'!AR50&lt;M$194,0,10-(M$195-'Indicator Data'!AR50)/(M$195-M$194)*10)),1)))</f>
        <v>0.5</v>
      </c>
      <c r="N47" s="54">
        <f t="shared" si="5"/>
        <v>0.3</v>
      </c>
      <c r="O47" s="56">
        <f t="shared" si="6"/>
        <v>0.3</v>
      </c>
      <c r="P47" s="67">
        <f>IF(AND('Indicator Data'!BF50="No data",'Indicator Data'!BG50="No data"),0,SUM('Indicator Data'!BF50:BH50)/1000)</f>
        <v>3.48</v>
      </c>
      <c r="Q47" s="53">
        <f t="shared" si="7"/>
        <v>1.8</v>
      </c>
      <c r="R47" s="57">
        <f>P47*1000/'Indicator Data'!CB50</f>
        <v>3.2496085995849092E-4</v>
      </c>
      <c r="S47" s="53">
        <f t="shared" si="8"/>
        <v>2.4</v>
      </c>
      <c r="T47" s="58">
        <f t="shared" si="9"/>
        <v>2.1</v>
      </c>
      <c r="U47" s="53" t="str">
        <f>IF('Indicator Data'!AV50="No data","x",ROUND(IF('Indicator Data'!AV50&gt;U$195,10,IF('Indicator Data'!AV50&lt;U$194,0,10-(U$195-'Indicator Data'!AV50)/(U$195-U$194)*10)),1))</f>
        <v>x</v>
      </c>
      <c r="V47" s="53" t="str">
        <f>IF('Indicator Data'!AW50="No data","x",IF('Indicator Data'!AW50=0,0,ROUND(IF('Indicator Data'!AW50&gt;V$195,10,IF('Indicator Data'!AW50&lt;V$194,0,10-(V$195-'Indicator Data'!AW50)/(V$195-V$194)*10)),1)))</f>
        <v>x</v>
      </c>
      <c r="W47" s="53" t="str">
        <f t="shared" si="10"/>
        <v>x</v>
      </c>
      <c r="X47" s="53">
        <f>IF('Indicator Data'!AU50="No data","x",ROUND(IF('Indicator Data'!AU50&gt;X$195,10,IF('Indicator Data'!AU50&lt;X$194,0,10-(X$195-'Indicator Data'!AU50)/(X$195-X$194)*10)),1))</f>
        <v>0.1</v>
      </c>
      <c r="Y47" s="160" t="str">
        <f>IF('Indicator Data'!AX50="No data","x",ROUND(IF('Indicator Data'!AX50&gt;Y$195,10,IF('Indicator Data'!AX50&lt;Y$194,0,10-(Y$195-'Indicator Data'!AX50)/(Y$195-Y$194)*10)),1))</f>
        <v>x</v>
      </c>
      <c r="Z47" s="57">
        <f>IF('Indicator Data'!AY50="No data","x",IF(('Indicator Data'!AY50/'Indicator Data'!CB50)&gt;1,1,IF('Indicator Data'!AY50&gt;'Indicator Data'!AY50,1,'Indicator Data'!AY50/'Indicator Data'!CB50)))</f>
        <v>0</v>
      </c>
      <c r="AA47" s="160">
        <f t="shared" si="11"/>
        <v>0</v>
      </c>
      <c r="AB47" s="54">
        <f t="shared" si="13"/>
        <v>0.1</v>
      </c>
      <c r="AC47" s="53">
        <f>IF('Indicator Data'!AS50="No data","x",ROUND(IF('Indicator Data'!AS50&gt;AC$195,10,IF('Indicator Data'!AS50&lt;AC$194,0,10-(AC$195-'Indicator Data'!AS50)/(AC$195-AC$194)*10)),1))</f>
        <v>0.2</v>
      </c>
      <c r="AD47" s="53" t="str">
        <f>IF('Indicator Data'!AT50="No data","x",ROUND(IF('Indicator Data'!AT50&gt;AD$195,10,IF('Indicator Data'!AT50&lt;AD$194,0,10-(AD$195-'Indicator Data'!AT50)/(AD$195-AD$194)*10)),1))</f>
        <v>x</v>
      </c>
      <c r="AE47" s="54">
        <f>IF(AND(AC47="x",AD47="x"),"x",ROUND(AVERAGE(AD47,AC47),1))</f>
        <v>0.2</v>
      </c>
      <c r="AF47" s="67">
        <f>('Indicator Data'!BE50+'Indicator Data'!BD50+'Indicator Data'!BC50*0.5+'Indicator Data'!BB50*0.25)/1000</f>
        <v>5.0000000000000001E-3</v>
      </c>
      <c r="AG47" s="59">
        <f>AF47*1000/'Indicator Data'!CB50</f>
        <v>4.6689778729668234E-7</v>
      </c>
      <c r="AH47" s="54">
        <f t="shared" si="12"/>
        <v>0</v>
      </c>
      <c r="AI47" s="53">
        <f>IF('Indicator Data'!BI50="No data","x",ROUND(IF('Indicator Data'!BI50&lt;$AI$194,10,IF('Indicator Data'!BI50&gt;$AI$195,0,($AI$195-'Indicator Data'!BI50)/($AI$195-$AI$194)*10)),1))</f>
        <v>2.9</v>
      </c>
      <c r="AJ47" s="53">
        <f>IF('Indicator Data'!BJ50="No data","x",ROUND(IF('Indicator Data'!BJ50&gt;$AJ$195,10,IF('Indicator Data'!BJ50&lt;$AJ$194,0,10-($AJ$195-'Indicator Data'!BJ50)/($AJ$195-$AJ$194)*10)),1))</f>
        <v>0</v>
      </c>
      <c r="AK47" s="54">
        <f t="shared" si="14"/>
        <v>1.5</v>
      </c>
      <c r="AL47" s="60">
        <f>ROUND(IF(AND(AB47="x",AE47="x",AK47="x"),AH47,IF(AND(AB47="x",AE47="x"),(10-GEOMEAN(((10-AK47)/10*9+1),((10-AH47)/10*9+1)))/9*10,IF(AK47="x",(10-GEOMEAN(((10-AB47)/10*9+1),((10-AE47)/10*9+1),((10-AH47)/10*9+1)))/9*10,IF(AB47="x",(10-GEOMEAN(((10-AK47)/10*9+1),((10-AE47)/10*9+1),((10-AH47)/10*9+1)))/9*10,(10-GEOMEAN(((10-AB47)/10*9+1),((10-AE47)/10*9+1),((10-AH47)/10*9+1),((10-AK47)/10*9+1)))/9*10)))),1)</f>
        <v>0.5</v>
      </c>
      <c r="AM47" s="61">
        <f>ROUND((10-GEOMEAN(((10-T47)/10*9+1),((10-AL47)/10*9+1)))/9*10,1)</f>
        <v>1.3</v>
      </c>
    </row>
    <row r="48" spans="1:39" s="2" customFormat="1" x14ac:dyDescent="0.3">
      <c r="A48" s="98" t="str">
        <f>'Indicator Data'!A51</f>
        <v>Denmark</v>
      </c>
      <c r="B48" s="39" t="str">
        <f>'Indicator Data'!B51</f>
        <v>DNK</v>
      </c>
      <c r="C48" s="53">
        <f>ROUND(IF('Indicator Data'!AL51="No data",IF((0.1022*LN('Indicator Data'!CA51)-0.1711)&gt;C$195,0,IF((0.1022*LN('Indicator Data'!CA51)-0.1711)&lt;C$194,10,(C$195-(0.1022*LN('Indicator Data'!CA51)-0.1711))/(C$195-C$194)*10)),IF('Indicator Data'!AL51&gt;C$195,0,IF('Indicator Data'!AL51&lt;C$194,10,(C$195-'Indicator Data'!AL51)/(C$195-C$194)*10))),1)</f>
        <v>0</v>
      </c>
      <c r="D48" s="53" t="str">
        <f>IF('Indicator Data'!AM51="No data","x",ROUND((IF(LOG('Indicator Data'!AM51*1000)&gt;D$195,10,IF(LOG('Indicator Data'!AM51*1000)&lt;D$194,0,10-(D$195-LOG('Indicator Data'!AM51*1000))/(D$195-D$194)*10))),1))</f>
        <v>x</v>
      </c>
      <c r="E48" s="54">
        <f t="shared" si="2"/>
        <v>0</v>
      </c>
      <c r="F48" s="53">
        <f>IF('Indicator Data'!AZ51="No data","x",ROUND(IF('Indicator Data'!AZ51&gt;F$195,10,IF('Indicator Data'!AZ51&lt;F$194,0,10-(F$195-'Indicator Data'!AZ51)/(F$195-F$194)*10)),1))</f>
        <v>0.5</v>
      </c>
      <c r="G48" s="53">
        <f>IF('Indicator Data'!BA51="No data","x",ROUND(IF('Indicator Data'!BA51&gt;G$195,10,IF('Indicator Data'!BA51&lt;G$194,0,10-(G$195-'Indicator Data'!BA51)/(G$195-G$194)*10)),1))</f>
        <v>0.8</v>
      </c>
      <c r="H48" s="54">
        <f t="shared" si="3"/>
        <v>0.7</v>
      </c>
      <c r="I48" s="55">
        <f>SUM(IF('Indicator Data'!AN51=0,0,'Indicator Data'!AN51),SUM('Indicator Data'!AO51:AP51))</f>
        <v>-12.983578</v>
      </c>
      <c r="J48" s="55">
        <f>I48/'Indicator Data'!CB51*1000000</f>
        <v>-2.2415612850585518</v>
      </c>
      <c r="K48" s="53">
        <f t="shared" si="4"/>
        <v>0</v>
      </c>
      <c r="L48" s="53" t="str">
        <f>IF('Indicator Data'!AQ51="No data","x",ROUND(IF('Indicator Data'!AQ51&gt;L$195,10,IF('Indicator Data'!AQ51&lt;L$194,0,10-(L$195-'Indicator Data'!AQ51)/(L$195-L$194)*10)),1))</f>
        <v>x</v>
      </c>
      <c r="M48" s="53">
        <f>IF('Indicator Data'!AR51="No data","x",IF('Indicator Data'!AR51=0,0,ROUND(IF('Indicator Data'!AR51&gt;M$195,10,IF('Indicator Data'!AR51&lt;M$194,0,10-(M$195-'Indicator Data'!AR51)/(M$195-M$194)*10)),1)))</f>
        <v>0.1</v>
      </c>
      <c r="N48" s="54">
        <f t="shared" si="5"/>
        <v>0.1</v>
      </c>
      <c r="O48" s="56">
        <f t="shared" si="6"/>
        <v>0.2</v>
      </c>
      <c r="P48" s="67">
        <f>IF(AND('Indicator Data'!BF51="No data",'Indicator Data'!BG51="No data"),0,SUM('Indicator Data'!BF51:BH51)/1000)</f>
        <v>38.908000000000001</v>
      </c>
      <c r="Q48" s="53">
        <f t="shared" si="7"/>
        <v>5.3</v>
      </c>
      <c r="R48" s="57">
        <f>P48*1000/'Indicator Data'!CB51</f>
        <v>6.7173060060222341E-3</v>
      </c>
      <c r="S48" s="53">
        <f t="shared" si="8"/>
        <v>5.0999999999999996</v>
      </c>
      <c r="T48" s="58">
        <f t="shared" si="9"/>
        <v>5.2</v>
      </c>
      <c r="U48" s="53" t="str">
        <f>IF('Indicator Data'!AV51="No data","x",ROUND(IF('Indicator Data'!AV51&gt;U$195,10,IF('Indicator Data'!AV51&lt;U$194,0,10-(U$195-'Indicator Data'!AV51)/(U$195-U$194)*10)),1))</f>
        <v>x</v>
      </c>
      <c r="V48" s="53" t="str">
        <f>IF('Indicator Data'!AW51="No data","x",IF('Indicator Data'!AW51=0,0,ROUND(IF('Indicator Data'!AW51&gt;V$195,10,IF('Indicator Data'!AW51&lt;V$194,0,10-(V$195-'Indicator Data'!AW51)/(V$195-V$194)*10)),1)))</f>
        <v>x</v>
      </c>
      <c r="W48" s="53" t="str">
        <f t="shared" si="10"/>
        <v>x</v>
      </c>
      <c r="X48" s="53">
        <f>IF('Indicator Data'!AU51="No data","x",ROUND(IF('Indicator Data'!AU51&gt;X$195,10,IF('Indicator Data'!AU51&lt;X$194,0,10-(X$195-'Indicator Data'!AU51)/(X$195-X$194)*10)),1))</f>
        <v>0.1</v>
      </c>
      <c r="Y48" s="160" t="str">
        <f>IF('Indicator Data'!AX51="No data","x",ROUND(IF('Indicator Data'!AX51&gt;Y$195,10,IF('Indicator Data'!AX51&lt;Y$194,0,10-(Y$195-'Indicator Data'!AX51)/(Y$195-Y$194)*10)),1))</f>
        <v>x</v>
      </c>
      <c r="Z48" s="57">
        <f>IF('Indicator Data'!AY51="No data","x",IF(('Indicator Data'!AY51/'Indicator Data'!CB51)&gt;1,1,IF('Indicator Data'!AY51&gt;'Indicator Data'!AY51,1,'Indicator Data'!AY51/'Indicator Data'!CB51)))</f>
        <v>0</v>
      </c>
      <c r="AA48" s="160">
        <f t="shared" si="11"/>
        <v>0</v>
      </c>
      <c r="AB48" s="54">
        <f t="shared" si="13"/>
        <v>0.1</v>
      </c>
      <c r="AC48" s="53">
        <f>IF('Indicator Data'!AS51="No data","x",ROUND(IF('Indicator Data'!AS51&gt;AC$195,10,IF('Indicator Data'!AS51&lt;AC$194,0,10-(AC$195-'Indicator Data'!AS51)/(AC$195-AC$194)*10)),1))</f>
        <v>0.3</v>
      </c>
      <c r="AD48" s="53" t="str">
        <f>IF('Indicator Data'!AT51="No data","x",ROUND(IF('Indicator Data'!AT51&gt;AD$195,10,IF('Indicator Data'!AT51&lt;AD$194,0,10-(AD$195-'Indicator Data'!AT51)/(AD$195-AD$194)*10)),1))</f>
        <v>x</v>
      </c>
      <c r="AE48" s="54">
        <f>IF(AND(AC48="x",AD48="x"),"x",ROUND(AVERAGE(AD48,AC48),1))</f>
        <v>0.3</v>
      </c>
      <c r="AF48" s="67">
        <f>('Indicator Data'!BE51+'Indicator Data'!BD51+'Indicator Data'!BC51*0.5+'Indicator Data'!BB51*0.25)/1000</f>
        <v>0</v>
      </c>
      <c r="AG48" s="59">
        <f>AF48*1000/'Indicator Data'!CB51</f>
        <v>0</v>
      </c>
      <c r="AH48" s="54">
        <f t="shared" si="12"/>
        <v>0</v>
      </c>
      <c r="AI48" s="53">
        <f>IF('Indicator Data'!BI51="No data","x",ROUND(IF('Indicator Data'!BI51&lt;$AI$194,10,IF('Indicator Data'!BI51&gt;$AI$195,0,($AI$195-'Indicator Data'!BI51)/($AI$195-$AI$194)*10)),1))</f>
        <v>2.4</v>
      </c>
      <c r="AJ48" s="53">
        <f>IF('Indicator Data'!BJ51="No data","x",ROUND(IF('Indicator Data'!BJ51&gt;$AJ$195,10,IF('Indicator Data'!BJ51&lt;$AJ$194,0,10-($AJ$195-'Indicator Data'!BJ51)/($AJ$195-$AJ$194)*10)),1))</f>
        <v>0</v>
      </c>
      <c r="AK48" s="54">
        <f t="shared" si="14"/>
        <v>1.2</v>
      </c>
      <c r="AL48" s="60">
        <f>ROUND(IF(AND(AB48="x",AE48="x",AK48="x"),AH48,IF(AND(AB48="x",AE48="x"),(10-GEOMEAN(((10-AK48)/10*9+1),((10-AH48)/10*9+1)))/9*10,IF(AK48="x",(10-GEOMEAN(((10-AB48)/10*9+1),((10-AE48)/10*9+1),((10-AH48)/10*9+1)))/9*10,IF(AB48="x",(10-GEOMEAN(((10-AK48)/10*9+1),((10-AE48)/10*9+1),((10-AH48)/10*9+1)))/9*10,(10-GEOMEAN(((10-AB48)/10*9+1),((10-AE48)/10*9+1),((10-AH48)/10*9+1),((10-AK48)/10*9+1)))/9*10)))),1)</f>
        <v>0.4</v>
      </c>
      <c r="AM48" s="61">
        <f>ROUND((10-GEOMEAN(((10-T48)/10*9+1),((10-AL48)/10*9+1)))/9*10,1)</f>
        <v>3.2</v>
      </c>
    </row>
    <row r="49" spans="1:39" s="2" customFormat="1" x14ac:dyDescent="0.3">
      <c r="A49" s="98" t="str">
        <f>'Indicator Data'!A52</f>
        <v>Djibouti</v>
      </c>
      <c r="B49" s="39" t="str">
        <f>'Indicator Data'!B52</f>
        <v>DJI</v>
      </c>
      <c r="C49" s="53">
        <f>ROUND(IF('Indicator Data'!AL52="No data",IF((0.1022*LN('Indicator Data'!CA52)-0.1711)&gt;C$195,0,IF((0.1022*LN('Indicator Data'!CA52)-0.1711)&lt;C$194,10,(C$195-(0.1022*LN('Indicator Data'!CA52)-0.1711))/(C$195-C$194)*10)),IF('Indicator Data'!AL52&gt;C$195,0,IF('Indicator Data'!AL52&lt;C$194,10,(C$195-'Indicator Data'!AL52)/(C$195-C$194)*10))),1)</f>
        <v>7.5</v>
      </c>
      <c r="D49" s="53" t="str">
        <f>IF('Indicator Data'!AM52="No data","x",ROUND((IF(LOG('Indicator Data'!AM52*1000)&gt;D$195,10,IF(LOG('Indicator Data'!AM52*1000)&lt;D$194,0,10-(D$195-LOG('Indicator Data'!AM52*1000))/(D$195-D$194)*10))),1))</f>
        <v>x</v>
      </c>
      <c r="E49" s="54">
        <f t="shared" si="2"/>
        <v>7.5</v>
      </c>
      <c r="F49" s="53" t="str">
        <f>IF('Indicator Data'!AZ52="No data","x",ROUND(IF('Indicator Data'!AZ52&gt;F$195,10,IF('Indicator Data'!AZ52&lt;F$194,0,10-(F$195-'Indicator Data'!AZ52)/(F$195-F$194)*10)),1))</f>
        <v>x</v>
      </c>
      <c r="G49" s="53">
        <f>IF('Indicator Data'!BA52="No data","x",ROUND(IF('Indicator Data'!BA52&gt;G$195,10,IF('Indicator Data'!BA52&lt;G$194,0,10-(G$195-'Indicator Data'!BA52)/(G$195-G$194)*10)),1))</f>
        <v>4.0999999999999996</v>
      </c>
      <c r="H49" s="54">
        <f t="shared" si="3"/>
        <v>4.0999999999999996</v>
      </c>
      <c r="I49" s="55">
        <f>SUM(IF('Indicator Data'!AN52=0,0,'Indicator Data'!AN52),SUM('Indicator Data'!AO52:AP52))</f>
        <v>239.163195</v>
      </c>
      <c r="J49" s="55">
        <f>I49/'Indicator Data'!CB52*1000000</f>
        <v>242.06752111837829</v>
      </c>
      <c r="K49" s="53">
        <f t="shared" si="4"/>
        <v>4.8</v>
      </c>
      <c r="L49" s="53">
        <f>IF('Indicator Data'!AQ52="No data","x",ROUND(IF('Indicator Data'!AQ52&gt;L$195,10,IF('Indicator Data'!AQ52&lt;L$194,0,10-(L$195-'Indicator Data'!AQ52)/(L$195-L$194)*10)),1))</f>
        <v>5.6</v>
      </c>
      <c r="M49" s="53">
        <f>IF('Indicator Data'!AR52="No data","x",IF('Indicator Data'!AR52=0,0,ROUND(IF('Indicator Data'!AR52&gt;M$195,10,IF('Indicator Data'!AR52&lt;M$194,0,10-(M$195-'Indicator Data'!AR52)/(M$195-M$194)*10)),1)))</f>
        <v>0.8</v>
      </c>
      <c r="N49" s="54">
        <f t="shared" si="5"/>
        <v>3.7</v>
      </c>
      <c r="O49" s="56">
        <f t="shared" si="6"/>
        <v>5.7</v>
      </c>
      <c r="P49" s="67">
        <f>IF(AND('Indicator Data'!BF52="No data",'Indicator Data'!BG52="No data"),0,SUM('Indicator Data'!BF52:BH52)/1000)</f>
        <v>17.536999999999999</v>
      </c>
      <c r="Q49" s="53">
        <f t="shared" si="7"/>
        <v>4.0999999999999996</v>
      </c>
      <c r="R49" s="57">
        <f>P49*1000/'Indicator Data'!CB52</f>
        <v>1.7749964068898647E-2</v>
      </c>
      <c r="S49" s="53">
        <f t="shared" si="8"/>
        <v>6.5</v>
      </c>
      <c r="T49" s="58">
        <f t="shared" si="9"/>
        <v>5.3</v>
      </c>
      <c r="U49" s="53">
        <f>IF('Indicator Data'!AV52="No data","x",ROUND(IF('Indicator Data'!AV52&gt;U$195,10,IF('Indicator Data'!AV52&lt;U$194,0,10-(U$195-'Indicator Data'!AV52)/(U$195-U$194)*10)),1))</f>
        <v>1.6</v>
      </c>
      <c r="V49" s="53">
        <f>IF('Indicator Data'!AW52="No data","x",IF('Indicator Data'!AW52=0,0,ROUND(IF('Indicator Data'!AW52&gt;V$195,10,IF('Indicator Data'!AW52&lt;V$194,0,10-(V$195-'Indicator Data'!AW52)/(V$195-V$194)*10)),1)))</f>
        <v>0.5</v>
      </c>
      <c r="W49" s="53">
        <f t="shared" si="10"/>
        <v>1.05</v>
      </c>
      <c r="X49" s="53">
        <f>IF('Indicator Data'!AU52="No data","x",ROUND(IF('Indicator Data'!AU52&gt;X$195,10,IF('Indicator Data'!AU52&lt;X$194,0,10-(X$195-'Indicator Data'!AU52)/(X$195-X$194)*10)),1))</f>
        <v>4.3</v>
      </c>
      <c r="Y49" s="160">
        <f>IF('Indicator Data'!AX52="No data","x",ROUND(IF('Indicator Data'!AX52&gt;Y$195,10,IF('Indicator Data'!AX52&lt;Y$194,0,10-(Y$195-'Indicator Data'!AX52)/(Y$195-Y$194)*10)),1))</f>
        <v>0.9</v>
      </c>
      <c r="Z49" s="57">
        <f>IF('Indicator Data'!AY52="No data","x",IF(('Indicator Data'!AY52/'Indicator Data'!CB52)&gt;1,1,IF('Indicator Data'!AY52&gt;'Indicator Data'!AY52,1,'Indicator Data'!AY52/'Indicator Data'!CB52)))</f>
        <v>0.11190361962830035</v>
      </c>
      <c r="AA49" s="160">
        <f t="shared" si="11"/>
        <v>1.2</v>
      </c>
      <c r="AB49" s="54">
        <f t="shared" si="13"/>
        <v>1.9</v>
      </c>
      <c r="AC49" s="53">
        <f>IF('Indicator Data'!AS52="No data","x",ROUND(IF('Indicator Data'!AS52&gt;AC$195,10,IF('Indicator Data'!AS52&lt;AC$194,0,10-(AC$195-'Indicator Data'!AS52)/(AC$195-AC$194)*10)),1))</f>
        <v>4.4000000000000004</v>
      </c>
      <c r="AD49" s="53">
        <f>IF('Indicator Data'!AT52="No data","x",ROUND(IF('Indicator Data'!AT52&gt;AD$195,10,IF('Indicator Data'!AT52&lt;AD$194,0,10-(AD$195-'Indicator Data'!AT52)/(AD$195-AD$194)*10)),1))</f>
        <v>6.6</v>
      </c>
      <c r="AE49" s="54">
        <f>IF(AND(AC49="x",AD49="x"),"x",ROUND(AVERAGE(AD49,AC49),1))</f>
        <v>5.5</v>
      </c>
      <c r="AF49" s="67">
        <f>('Indicator Data'!BE52+'Indicator Data'!BD52+'Indicator Data'!BC52*0.5+'Indicator Data'!BB52*0.25)/1000</f>
        <v>241.25</v>
      </c>
      <c r="AG49" s="59">
        <f>AF49*1000/'Indicator Data'!CB52</f>
        <v>0.24417966765249463</v>
      </c>
      <c r="AH49" s="54">
        <f t="shared" si="12"/>
        <v>10</v>
      </c>
      <c r="AI49" s="53">
        <f>IF('Indicator Data'!BI52="No data","x",ROUND(IF('Indicator Data'!BI52&lt;$AI$194,10,IF('Indicator Data'!BI52&gt;$AI$195,0,($AI$195-'Indicator Data'!BI52)/($AI$195-$AI$194)*10)),1))</f>
        <v>5.0999999999999996</v>
      </c>
      <c r="AJ49" s="53">
        <f>IF('Indicator Data'!BJ52="No data","x",ROUND(IF('Indicator Data'!BJ52&gt;$AJ$195,10,IF('Indicator Data'!BJ52&lt;$AJ$194,0,10-($AJ$195-'Indicator Data'!BJ52)/($AJ$195-$AJ$194)*10)),1))</f>
        <v>7.3</v>
      </c>
      <c r="AK49" s="54">
        <f t="shared" si="14"/>
        <v>6.2</v>
      </c>
      <c r="AL49" s="60">
        <f>ROUND(IF(AND(AB49="x",AE49="x",AK49="x"),AH49,IF(AND(AB49="x",AE49="x"),(10-GEOMEAN(((10-AK49)/10*9+1),((10-AH49)/10*9+1)))/9*10,IF(AK49="x",(10-GEOMEAN(((10-AB49)/10*9+1),((10-AE49)/10*9+1),((10-AH49)/10*9+1)))/9*10,IF(AB49="x",(10-GEOMEAN(((10-AK49)/10*9+1),((10-AE49)/10*9+1),((10-AH49)/10*9+1)))/9*10,(10-GEOMEAN(((10-AB49)/10*9+1),((10-AE49)/10*9+1),((10-AH49)/10*9+1),((10-AK49)/10*9+1)))/9*10)))),1)</f>
        <v>7</v>
      </c>
      <c r="AM49" s="61">
        <f>ROUND((10-GEOMEAN(((10-T49)/10*9+1),((10-AL49)/10*9+1)))/9*10,1)</f>
        <v>6.2</v>
      </c>
    </row>
    <row r="50" spans="1:39" s="2" customFormat="1" x14ac:dyDescent="0.3">
      <c r="A50" s="98" t="str">
        <f>'Indicator Data'!A53</f>
        <v>Dominica</v>
      </c>
      <c r="B50" s="39" t="str">
        <f>'Indicator Data'!B53</f>
        <v>DMA</v>
      </c>
      <c r="C50" s="53">
        <f>ROUND(IF('Indicator Data'!AL53="No data",IF((0.1022*LN('Indicator Data'!CA53)-0.1711)&gt;C$195,0,IF((0.1022*LN('Indicator Data'!CA53)-0.1711)&lt;C$194,10,(C$195-(0.1022*LN('Indicator Data'!CA53)-0.1711))/(C$195-C$194)*10)),IF('Indicator Data'!AL53&gt;C$195,0,IF('Indicator Data'!AL53&lt;C$194,10,(C$195-'Indicator Data'!AL53)/(C$195-C$194)*10))),1)</f>
        <v>3.2</v>
      </c>
      <c r="D50" s="53" t="str">
        <f>IF('Indicator Data'!AM53="No data","x",ROUND((IF(LOG('Indicator Data'!AM53*1000)&gt;D$195,10,IF(LOG('Indicator Data'!AM53*1000)&lt;D$194,0,10-(D$195-LOG('Indicator Data'!AM53*1000))/(D$195-D$194)*10))),1))</f>
        <v>x</v>
      </c>
      <c r="E50" s="54">
        <f t="shared" si="2"/>
        <v>3.2</v>
      </c>
      <c r="F50" s="53" t="str">
        <f>IF('Indicator Data'!AZ53="No data","x",ROUND(IF('Indicator Data'!AZ53&gt;F$195,10,IF('Indicator Data'!AZ53&lt;F$194,0,10-(F$195-'Indicator Data'!AZ53)/(F$195-F$194)*10)),1))</f>
        <v>x</v>
      </c>
      <c r="G50" s="53" t="str">
        <f>IF('Indicator Data'!BA53="No data","x",ROUND(IF('Indicator Data'!BA53&gt;G$195,10,IF('Indicator Data'!BA53&lt;G$194,0,10-(G$195-'Indicator Data'!BA53)/(G$195-G$194)*10)),1))</f>
        <v>x</v>
      </c>
      <c r="H50" s="54" t="str">
        <f t="shared" si="3"/>
        <v>x</v>
      </c>
      <c r="I50" s="55">
        <f>SUM(IF('Indicator Data'!AN53=0,0,'Indicator Data'!AN53),SUM('Indicator Data'!AO53:AP53))</f>
        <v>15.740000000000002</v>
      </c>
      <c r="J50" s="55">
        <f>I50/'Indicator Data'!CB53*1000000</f>
        <v>218.63844091622568</v>
      </c>
      <c r="K50" s="53">
        <f t="shared" si="4"/>
        <v>4.4000000000000004</v>
      </c>
      <c r="L50" s="53">
        <f>IF('Indicator Data'!AQ53="No data","x",ROUND(IF('Indicator Data'!AQ53&gt;L$195,10,IF('Indicator Data'!AQ53&lt;L$194,0,10-(L$195-'Indicator Data'!AQ53)/(L$195-L$194)*10)),1))</f>
        <v>6</v>
      </c>
      <c r="M50" s="53">
        <f>IF('Indicator Data'!AR53="No data","x",IF('Indicator Data'!AR53=0,0,ROUND(IF('Indicator Data'!AR53&gt;M$195,10,IF('Indicator Data'!AR53&lt;M$194,0,10-(M$195-'Indicator Data'!AR53)/(M$195-M$194)*10)),1)))</f>
        <v>2.8</v>
      </c>
      <c r="N50" s="54">
        <f t="shared" si="5"/>
        <v>4.4000000000000004</v>
      </c>
      <c r="O50" s="56">
        <f t="shared" si="6"/>
        <v>3.6</v>
      </c>
      <c r="P50" s="67">
        <f>IF(AND('Indicator Data'!BF53="No data",'Indicator Data'!BG53="No data"),0,SUM('Indicator Data'!BF53:BH53)/1000)</f>
        <v>0</v>
      </c>
      <c r="Q50" s="53">
        <f t="shared" si="7"/>
        <v>0</v>
      </c>
      <c r="R50" s="57">
        <f>P50*1000/'Indicator Data'!CB53</f>
        <v>0</v>
      </c>
      <c r="S50" s="53">
        <f t="shared" si="8"/>
        <v>0</v>
      </c>
      <c r="T50" s="58">
        <f t="shared" si="9"/>
        <v>0</v>
      </c>
      <c r="U50" s="53" t="str">
        <f>IF('Indicator Data'!AV53="No data","x",ROUND(IF('Indicator Data'!AV53&gt;U$195,10,IF('Indicator Data'!AV53&lt;U$194,0,10-(U$195-'Indicator Data'!AV53)/(U$195-U$194)*10)),1))</f>
        <v>x</v>
      </c>
      <c r="V50" s="53" t="str">
        <f>IF('Indicator Data'!AW53="No data","x",IF('Indicator Data'!AW53=0,0,ROUND(IF('Indicator Data'!AW53&gt;V$195,10,IF('Indicator Data'!AW53&lt;V$194,0,10-(V$195-'Indicator Data'!AW53)/(V$195-V$194)*10)),1)))</f>
        <v>x</v>
      </c>
      <c r="W50" s="53" t="str">
        <f t="shared" si="10"/>
        <v>x</v>
      </c>
      <c r="X50" s="53">
        <f>IF('Indicator Data'!AU53="No data","x",ROUND(IF('Indicator Data'!AU53&gt;X$195,10,IF('Indicator Data'!AU53&lt;X$194,0,10-(X$195-'Indicator Data'!AU53)/(X$195-X$194)*10)),1))</f>
        <v>0.3</v>
      </c>
      <c r="Y50" s="160" t="str">
        <f>IF('Indicator Data'!AX53="No data","x",ROUND(IF('Indicator Data'!AX53&gt;Y$195,10,IF('Indicator Data'!AX53&lt;Y$194,0,10-(Y$195-'Indicator Data'!AX53)/(Y$195-Y$194)*10)),1))</f>
        <v>x</v>
      </c>
      <c r="Z50" s="57">
        <f>IF('Indicator Data'!AY53="No data","x",IF(('Indicator Data'!AY53/'Indicator Data'!CB53)&gt;1,1,IF('Indicator Data'!AY53&gt;'Indicator Data'!AY53,1,'Indicator Data'!AY53/'Indicator Data'!CB53)))</f>
        <v>1.4807406481365725E-2</v>
      </c>
      <c r="AA50" s="160">
        <f t="shared" si="11"/>
        <v>0.2</v>
      </c>
      <c r="AB50" s="54">
        <f t="shared" si="13"/>
        <v>0.3</v>
      </c>
      <c r="AC50" s="53">
        <f>IF('Indicator Data'!AS53="No data","x",ROUND(IF('Indicator Data'!AS53&gt;AC$195,10,IF('Indicator Data'!AS53&lt;AC$194,0,10-(AC$195-'Indicator Data'!AS53)/(AC$195-AC$194)*10)),1))</f>
        <v>2.7</v>
      </c>
      <c r="AD50" s="53" t="str">
        <f>IF('Indicator Data'!AT53="No data","x",ROUND(IF('Indicator Data'!AT53&gt;AD$195,10,IF('Indicator Data'!AT53&lt;AD$194,0,10-(AD$195-'Indicator Data'!AT53)/(AD$195-AD$194)*10)),1))</f>
        <v>x</v>
      </c>
      <c r="AE50" s="54">
        <f>IF(AND(AC50="x",AD50="x"),"x",ROUND(AVERAGE(AD50,AC50),1))</f>
        <v>2.7</v>
      </c>
      <c r="AF50" s="67">
        <f>('Indicator Data'!BE53+'Indicator Data'!BD53+'Indicator Data'!BC53*0.5+'Indicator Data'!BB53*0.25)/1000</f>
        <v>0</v>
      </c>
      <c r="AG50" s="59">
        <f>AF50*1000/'Indicator Data'!CB53</f>
        <v>0</v>
      </c>
      <c r="AH50" s="54">
        <f t="shared" si="12"/>
        <v>0</v>
      </c>
      <c r="AI50" s="53">
        <f>IF('Indicator Data'!BI53="No data","x",ROUND(IF('Indicator Data'!BI53&lt;$AI$194,10,IF('Indicator Data'!BI53&gt;$AI$195,0,($AI$195-'Indicator Data'!BI53)/($AI$195-$AI$194)*10)),1))</f>
        <v>4.0999999999999996</v>
      </c>
      <c r="AJ50" s="53">
        <f>IF('Indicator Data'!BJ53="No data","x",ROUND(IF('Indicator Data'!BJ53&gt;$AJ$195,10,IF('Indicator Data'!BJ53&lt;$AJ$194,0,10-($AJ$195-'Indicator Data'!BJ53)/($AJ$195-$AJ$194)*10)),1))</f>
        <v>0.3</v>
      </c>
      <c r="AK50" s="54">
        <f t="shared" si="14"/>
        <v>2.2000000000000002</v>
      </c>
      <c r="AL50" s="60">
        <f>ROUND(IF(AND(AB50="x",AE50="x",AK50="x"),AH50,IF(AND(AB50="x",AE50="x"),(10-GEOMEAN(((10-AK50)/10*9+1),((10-AH50)/10*9+1)))/9*10,IF(AK50="x",(10-GEOMEAN(((10-AB50)/10*9+1),((10-AE50)/10*9+1),((10-AH50)/10*9+1)))/9*10,IF(AB50="x",(10-GEOMEAN(((10-AK50)/10*9+1),((10-AE50)/10*9+1),((10-AH50)/10*9+1)))/9*10,(10-GEOMEAN(((10-AB50)/10*9+1),((10-AE50)/10*9+1),((10-AH50)/10*9+1),((10-AK50)/10*9+1)))/9*10)))),1)</f>
        <v>1.4</v>
      </c>
      <c r="AM50" s="61">
        <f>ROUND((10-GEOMEAN(((10-T50)/10*9+1),((10-AL50)/10*9+1)))/9*10,1)</f>
        <v>0.7</v>
      </c>
    </row>
    <row r="51" spans="1:39" s="2" customFormat="1" x14ac:dyDescent="0.3">
      <c r="A51" s="98" t="str">
        <f>'Indicator Data'!A54</f>
        <v>Dominican Republic</v>
      </c>
      <c r="B51" s="39" t="str">
        <f>'Indicator Data'!B54</f>
        <v>DOM</v>
      </c>
      <c r="C51" s="53">
        <f>ROUND(IF('Indicator Data'!AL54="No data",IF((0.1022*LN('Indicator Data'!CA54)-0.1711)&gt;C$195,0,IF((0.1022*LN('Indicator Data'!CA54)-0.1711)&lt;C$194,10,(C$195-(0.1022*LN('Indicator Data'!CA54)-0.1711))/(C$195-C$194)*10)),IF('Indicator Data'!AL54&gt;C$195,0,IF('Indicator Data'!AL54&lt;C$194,10,(C$195-'Indicator Data'!AL54)/(C$195-C$194)*10))),1)</f>
        <v>2.9</v>
      </c>
      <c r="D51" s="53">
        <f>IF('Indicator Data'!AM54="No data","x",ROUND((IF(LOG('Indicator Data'!AM54*1000)&gt;D$195,10,IF(LOG('Indicator Data'!AM54*1000)&lt;D$194,0,10-(D$195-LOG('Indicator Data'!AM54*1000))/(D$195-D$194)*10))),1))</f>
        <v>4.4000000000000004</v>
      </c>
      <c r="E51" s="54">
        <f t="shared" si="2"/>
        <v>3.7</v>
      </c>
      <c r="F51" s="53">
        <f>IF('Indicator Data'!AZ54="No data","x",ROUND(IF('Indicator Data'!AZ54&gt;F$195,10,IF('Indicator Data'!AZ54&lt;F$194,0,10-(F$195-'Indicator Data'!AZ54)/(F$195-F$194)*10)),1))</f>
        <v>6.1</v>
      </c>
      <c r="G51" s="53">
        <f>IF('Indicator Data'!BA54="No data","x",ROUND(IF('Indicator Data'!BA54&gt;G$195,10,IF('Indicator Data'!BA54&lt;G$194,0,10-(G$195-'Indicator Data'!BA54)/(G$195-G$194)*10)),1))</f>
        <v>4.2</v>
      </c>
      <c r="H51" s="54">
        <f t="shared" si="3"/>
        <v>5.2</v>
      </c>
      <c r="I51" s="55">
        <f>SUM(IF('Indicator Data'!AN54=0,0,'Indicator Data'!AN54),SUM('Indicator Data'!AO54:AP54))</f>
        <v>133.237627</v>
      </c>
      <c r="J51" s="55">
        <f>I51/'Indicator Data'!CB54*1000000</f>
        <v>12.282338320840598</v>
      </c>
      <c r="K51" s="53">
        <f t="shared" si="4"/>
        <v>0.2</v>
      </c>
      <c r="L51" s="53">
        <f>IF('Indicator Data'!AQ54="No data","x",ROUND(IF('Indicator Data'!AQ54&gt;L$195,10,IF('Indicator Data'!AQ54&lt;L$194,0,10-(L$195-'Indicator Data'!AQ54)/(L$195-L$194)*10)),1))</f>
        <v>0.1</v>
      </c>
      <c r="M51" s="53">
        <f>IF('Indicator Data'!AR54="No data","x",IF('Indicator Data'!AR54=0,0,ROUND(IF('Indicator Data'!AR54&gt;M$195,10,IF('Indicator Data'!AR54&lt;M$194,0,10-(M$195-'Indicator Data'!AR54)/(M$195-M$194)*10)),1)))</f>
        <v>2.8</v>
      </c>
      <c r="N51" s="54">
        <f t="shared" si="5"/>
        <v>1</v>
      </c>
      <c r="O51" s="56">
        <f t="shared" si="6"/>
        <v>3.4</v>
      </c>
      <c r="P51" s="67">
        <f>IF(AND('Indicator Data'!BF54="No data",'Indicator Data'!BG54="No data"),0,SUM('Indicator Data'!BF54:BH54)/1000)</f>
        <v>115.009</v>
      </c>
      <c r="Q51" s="53">
        <f t="shared" si="7"/>
        <v>6.9</v>
      </c>
      <c r="R51" s="57">
        <f>P51*1000/'Indicator Data'!CB54</f>
        <v>1.0601955917014015E-2</v>
      </c>
      <c r="S51" s="53">
        <f t="shared" si="8"/>
        <v>5.7</v>
      </c>
      <c r="T51" s="58">
        <f t="shared" si="9"/>
        <v>6.3</v>
      </c>
      <c r="U51" s="53">
        <f>IF('Indicator Data'!AV54="No data","x",ROUND(IF('Indicator Data'!AV54&gt;U$195,10,IF('Indicator Data'!AV54&lt;U$194,0,10-(U$195-'Indicator Data'!AV54)/(U$195-U$194)*10)),1))</f>
        <v>1.8</v>
      </c>
      <c r="V51" s="53">
        <f>IF('Indicator Data'!AW54="No data","x",IF('Indicator Data'!AW54=0,0,ROUND(IF('Indicator Data'!AW54&gt;V$195,10,IF('Indicator Data'!AW54&lt;V$194,0,10-(V$195-'Indicator Data'!AW54)/(V$195-V$194)*10)),1)))</f>
        <v>1.5</v>
      </c>
      <c r="W51" s="53">
        <f t="shared" si="10"/>
        <v>1.65</v>
      </c>
      <c r="X51" s="53">
        <f>IF('Indicator Data'!AU54="No data","x",ROUND(IF('Indicator Data'!AU54&gt;X$195,10,IF('Indicator Data'!AU54&lt;X$194,0,10-(X$195-'Indicator Data'!AU54)/(X$195-X$194)*10)),1))</f>
        <v>0.8</v>
      </c>
      <c r="Y51" s="160">
        <f>IF('Indicator Data'!AX54="No data","x",ROUND(IF('Indicator Data'!AX54&gt;Y$195,10,IF('Indicator Data'!AX54&lt;Y$194,0,10-(Y$195-'Indicator Data'!AX54)/(Y$195-Y$194)*10)),1))</f>
        <v>0</v>
      </c>
      <c r="Z51" s="57">
        <f>IF('Indicator Data'!AY54="No data","x",IF(('Indicator Data'!AY54/'Indicator Data'!CB54)&gt;1,1,IF('Indicator Data'!AY54&gt;'Indicator Data'!AY54,1,'Indicator Data'!AY54/'Indicator Data'!CB54)))</f>
        <v>0.25345071269067276</v>
      </c>
      <c r="AA51" s="160">
        <f t="shared" si="11"/>
        <v>2.8</v>
      </c>
      <c r="AB51" s="54">
        <f t="shared" si="13"/>
        <v>1.3</v>
      </c>
      <c r="AC51" s="53">
        <f>IF('Indicator Data'!AS54="No data","x",ROUND(IF('Indicator Data'!AS54&gt;AC$195,10,IF('Indicator Data'!AS54&lt;AC$194,0,10-(AC$195-'Indicator Data'!AS54)/(AC$195-AC$194)*10)),1))</f>
        <v>2.2000000000000002</v>
      </c>
      <c r="AD51" s="53">
        <f>IF('Indicator Data'!AT54="No data","x",ROUND(IF('Indicator Data'!AT54&gt;AD$195,10,IF('Indicator Data'!AT54&lt;AD$194,0,10-(AD$195-'Indicator Data'!AT54)/(AD$195-AD$194)*10)),1))</f>
        <v>0.9</v>
      </c>
      <c r="AE51" s="54">
        <f>IF(AND(AC51="x",AD51="x"),"x",ROUND(AVERAGE(AD51,AC51),1))</f>
        <v>1.6</v>
      </c>
      <c r="AF51" s="67">
        <f>('Indicator Data'!BE54+'Indicator Data'!BD54+'Indicator Data'!BC54*0.5+'Indicator Data'!BB54*0.25)/1000</f>
        <v>33.396000000000001</v>
      </c>
      <c r="AG51" s="59">
        <f>AF51*1000/'Indicator Data'!CB54</f>
        <v>3.0785670669651942E-3</v>
      </c>
      <c r="AH51" s="54">
        <f t="shared" si="12"/>
        <v>0.3</v>
      </c>
      <c r="AI51" s="53">
        <f>IF('Indicator Data'!BI54="No data","x",ROUND(IF('Indicator Data'!BI54&lt;$AI$194,10,IF('Indicator Data'!BI54&gt;$AI$195,0,($AI$195-'Indicator Data'!BI54)/($AI$195-$AI$194)*10)),1))</f>
        <v>3.9</v>
      </c>
      <c r="AJ51" s="53">
        <f>IF('Indicator Data'!BJ54="No data","x",ROUND(IF('Indicator Data'!BJ54&gt;$AJ$195,10,IF('Indicator Data'!BJ54&lt;$AJ$194,0,10-($AJ$195-'Indicator Data'!BJ54)/($AJ$195-$AJ$194)*10)),1))</f>
        <v>0.2</v>
      </c>
      <c r="AK51" s="54">
        <f t="shared" si="14"/>
        <v>2.1</v>
      </c>
      <c r="AL51" s="60">
        <f>ROUND(IF(AND(AB51="x",AE51="x",AK51="x"),AH51,IF(AND(AB51="x",AE51="x"),(10-GEOMEAN(((10-AK51)/10*9+1),((10-AH51)/10*9+1)))/9*10,IF(AK51="x",(10-GEOMEAN(((10-AB51)/10*9+1),((10-AE51)/10*9+1),((10-AH51)/10*9+1)))/9*10,IF(AB51="x",(10-GEOMEAN(((10-AK51)/10*9+1),((10-AE51)/10*9+1),((10-AH51)/10*9+1)))/9*10,(10-GEOMEAN(((10-AB51)/10*9+1),((10-AE51)/10*9+1),((10-AH51)/10*9+1),((10-AK51)/10*9+1)))/9*10)))),1)</f>
        <v>1.3</v>
      </c>
      <c r="AM51" s="61">
        <f>ROUND((10-GEOMEAN(((10-T51)/10*9+1),((10-AL51)/10*9+1)))/9*10,1)</f>
        <v>4.2</v>
      </c>
    </row>
    <row r="52" spans="1:39" s="2" customFormat="1" x14ac:dyDescent="0.3">
      <c r="A52" s="98" t="str">
        <f>'Indicator Data'!A55</f>
        <v>Ecuador</v>
      </c>
      <c r="B52" s="39" t="str">
        <f>'Indicator Data'!B55</f>
        <v>ECU</v>
      </c>
      <c r="C52" s="53">
        <f>ROUND(IF('Indicator Data'!AL55="No data",IF((0.1022*LN('Indicator Data'!CA55)-0.1711)&gt;C$195,0,IF((0.1022*LN('Indicator Data'!CA55)-0.1711)&lt;C$194,10,(C$195-(0.1022*LN('Indicator Data'!CA55)-0.1711))/(C$195-C$194)*10)),IF('Indicator Data'!AL55&gt;C$195,0,IF('Indicator Data'!AL55&lt;C$194,10,(C$195-'Indicator Data'!AL55)/(C$195-C$194)*10))),1)</f>
        <v>2.8</v>
      </c>
      <c r="D52" s="53">
        <f>IF('Indicator Data'!AM55="No data","x",ROUND((IF(LOG('Indicator Data'!AM55*1000)&gt;D$195,10,IF(LOG('Indicator Data'!AM55*1000)&lt;D$194,0,10-(D$195-LOG('Indicator Data'!AM55*1000))/(D$195-D$194)*10))),1))</f>
        <v>4.5999999999999996</v>
      </c>
      <c r="E52" s="54">
        <f t="shared" si="2"/>
        <v>3.8</v>
      </c>
      <c r="F52" s="53">
        <f>IF('Indicator Data'!AZ55="No data","x",ROUND(IF('Indicator Data'!AZ55&gt;F$195,10,IF('Indicator Data'!AZ55&lt;F$194,0,10-(F$195-'Indicator Data'!AZ55)/(F$195-F$194)*10)),1))</f>
        <v>5.0999999999999996</v>
      </c>
      <c r="G52" s="53">
        <f>IF('Indicator Data'!BA55="No data","x",ROUND(IF('Indicator Data'!BA55&gt;G$195,10,IF('Indicator Data'!BA55&lt;G$194,0,10-(G$195-'Indicator Data'!BA55)/(G$195-G$194)*10)),1))</f>
        <v>5.2</v>
      </c>
      <c r="H52" s="54">
        <f t="shared" si="3"/>
        <v>5.2</v>
      </c>
      <c r="I52" s="55">
        <f>SUM(IF('Indicator Data'!AN55=0,0,'Indicator Data'!AN55),SUM('Indicator Data'!AO55:AP55))</f>
        <v>789.99135200000001</v>
      </c>
      <c r="J52" s="55">
        <f>I52/'Indicator Data'!CB55*1000000</f>
        <v>44.77632292810884</v>
      </c>
      <c r="K52" s="53">
        <f t="shared" si="4"/>
        <v>0.9</v>
      </c>
      <c r="L52" s="53">
        <f>IF('Indicator Data'!AQ55="No data","x",ROUND(IF('Indicator Data'!AQ55&gt;L$195,10,IF('Indicator Data'!AQ55&lt;L$194,0,10-(L$195-'Indicator Data'!AQ55)/(L$195-L$194)*10)),1))</f>
        <v>0.3</v>
      </c>
      <c r="M52" s="53">
        <f>IF('Indicator Data'!AR55="No data","x",IF('Indicator Data'!AR55=0,0,ROUND(IF('Indicator Data'!AR55&gt;M$195,10,IF('Indicator Data'!AR55&lt;M$194,0,10-(M$195-'Indicator Data'!AR55)/(M$195-M$194)*10)),1)))</f>
        <v>1</v>
      </c>
      <c r="N52" s="54">
        <f t="shared" si="5"/>
        <v>0.7</v>
      </c>
      <c r="O52" s="56">
        <f t="shared" si="6"/>
        <v>3.4</v>
      </c>
      <c r="P52" s="67">
        <f>IF(AND('Indicator Data'!BF55="No data",'Indicator Data'!BG55="No data"),0,SUM('Indicator Data'!BF55:BH55)/1000)</f>
        <v>559.47799999999995</v>
      </c>
      <c r="Q52" s="53">
        <f t="shared" si="7"/>
        <v>9.1999999999999993</v>
      </c>
      <c r="R52" s="57">
        <f>P52*1000/'Indicator Data'!CB55</f>
        <v>3.171093903211801E-2</v>
      </c>
      <c r="S52" s="53">
        <f t="shared" si="8"/>
        <v>7.5</v>
      </c>
      <c r="T52" s="58">
        <f t="shared" si="9"/>
        <v>8.4</v>
      </c>
      <c r="U52" s="53">
        <f>IF('Indicator Data'!AV55="No data","x",ROUND(IF('Indicator Data'!AV55&gt;U$195,10,IF('Indicator Data'!AV55&lt;U$194,0,10-(U$195-'Indicator Data'!AV55)/(U$195-U$194)*10)),1))</f>
        <v>0.8</v>
      </c>
      <c r="V52" s="53">
        <f>IF('Indicator Data'!AW55="No data","x",IF('Indicator Data'!AW55=0,0,ROUND(IF('Indicator Data'!AW55&gt;V$195,10,IF('Indicator Data'!AW55&lt;V$194,0,10-(V$195-'Indicator Data'!AW55)/(V$195-V$194)*10)),1)))</f>
        <v>0.8</v>
      </c>
      <c r="W52" s="53">
        <f t="shared" si="10"/>
        <v>0.8</v>
      </c>
      <c r="X52" s="53">
        <f>IF('Indicator Data'!AU55="No data","x",ROUND(IF('Indicator Data'!AU55&gt;X$195,10,IF('Indicator Data'!AU55&lt;X$194,0,10-(X$195-'Indicator Data'!AU55)/(X$195-X$194)*10)),1))</f>
        <v>0.8</v>
      </c>
      <c r="Y52" s="160">
        <f>IF('Indicator Data'!AX55="No data","x",ROUND(IF('Indicator Data'!AX55&gt;Y$195,10,IF('Indicator Data'!AX55&lt;Y$194,0,10-(Y$195-'Indicator Data'!AX55)/(Y$195-Y$194)*10)),1))</f>
        <v>0.1</v>
      </c>
      <c r="Z52" s="57">
        <f>IF('Indicator Data'!AY55="No data","x",IF(('Indicator Data'!AY55/'Indicator Data'!CB55)&gt;1,1,IF('Indicator Data'!AY55&gt;'Indicator Data'!AY55,1,'Indicator Data'!AY55/'Indicator Data'!CB55)))</f>
        <v>5.4457673442135323E-4</v>
      </c>
      <c r="AA52" s="160">
        <f t="shared" si="11"/>
        <v>0</v>
      </c>
      <c r="AB52" s="54">
        <f t="shared" si="13"/>
        <v>0.4</v>
      </c>
      <c r="AC52" s="53">
        <f>IF('Indicator Data'!AS55="No data","x",ROUND(IF('Indicator Data'!AS55&gt;AC$195,10,IF('Indicator Data'!AS55&lt;AC$194,0,10-(AC$195-'Indicator Data'!AS55)/(AC$195-AC$194)*10)),1))</f>
        <v>1.1000000000000001</v>
      </c>
      <c r="AD52" s="53">
        <f>IF('Indicator Data'!AT55="No data","x",ROUND(IF('Indicator Data'!AT55&gt;AD$195,10,IF('Indicator Data'!AT55&lt;AD$194,0,10-(AD$195-'Indicator Data'!AT55)/(AD$195-AD$194)*10)),1))</f>
        <v>1.1000000000000001</v>
      </c>
      <c r="AE52" s="54">
        <f>IF(AND(AC52="x",AD52="x"),"x",ROUND(AVERAGE(AD52,AC52),1))</f>
        <v>1.1000000000000001</v>
      </c>
      <c r="AF52" s="67">
        <f>('Indicator Data'!BE55+'Indicator Data'!BD55+'Indicator Data'!BC55*0.5+'Indicator Data'!BB55*0.25)/1000</f>
        <v>171.6985</v>
      </c>
      <c r="AG52" s="59">
        <f>AF52*1000/'Indicator Data'!CB55</f>
        <v>9.7317868895758445E-3</v>
      </c>
      <c r="AH52" s="54">
        <f t="shared" si="12"/>
        <v>1</v>
      </c>
      <c r="AI52" s="53">
        <f>IF('Indicator Data'!BI55="No data","x",ROUND(IF('Indicator Data'!BI55&lt;$AI$194,10,IF('Indicator Data'!BI55&gt;$AI$195,0,($AI$195-'Indicator Data'!BI55)/($AI$195-$AI$194)*10)),1))</f>
        <v>4.8</v>
      </c>
      <c r="AJ52" s="53">
        <f>IF('Indicator Data'!BJ55="No data","x",ROUND(IF('Indicator Data'!BJ55&gt;$AJ$195,10,IF('Indicator Data'!BJ55&lt;$AJ$194,0,10-($AJ$195-'Indicator Data'!BJ55)/($AJ$195-$AJ$194)*10)),1))</f>
        <v>1.3</v>
      </c>
      <c r="AK52" s="54">
        <f t="shared" si="14"/>
        <v>3.1</v>
      </c>
      <c r="AL52" s="60">
        <f>ROUND(IF(AND(AB52="x",AE52="x",AK52="x"),AH52,IF(AND(AB52="x",AE52="x"),(10-GEOMEAN(((10-AK52)/10*9+1),((10-AH52)/10*9+1)))/9*10,IF(AK52="x",(10-GEOMEAN(((10-AB52)/10*9+1),((10-AE52)/10*9+1),((10-AH52)/10*9+1)))/9*10,IF(AB52="x",(10-GEOMEAN(((10-AK52)/10*9+1),((10-AE52)/10*9+1),((10-AH52)/10*9+1)))/9*10,(10-GEOMEAN(((10-AB52)/10*9+1),((10-AE52)/10*9+1),((10-AH52)/10*9+1),((10-AK52)/10*9+1)))/9*10)))),1)</f>
        <v>1.5</v>
      </c>
      <c r="AM52" s="61">
        <f>ROUND((10-GEOMEAN(((10-T52)/10*9+1),((10-AL52)/10*9+1)))/9*10,1)</f>
        <v>6</v>
      </c>
    </row>
    <row r="53" spans="1:39" s="2" customFormat="1" x14ac:dyDescent="0.3">
      <c r="A53" s="98" t="str">
        <f>'Indicator Data'!A56</f>
        <v>Egypt</v>
      </c>
      <c r="B53" s="39" t="str">
        <f>'Indicator Data'!B56</f>
        <v>EGY</v>
      </c>
      <c r="C53" s="53">
        <f>ROUND(IF('Indicator Data'!AL56="No data",IF((0.1022*LN('Indicator Data'!CA56)-0.1711)&gt;C$195,0,IF((0.1022*LN('Indicator Data'!CA56)-0.1711)&lt;C$194,10,(C$195-(0.1022*LN('Indicator Data'!CA56)-0.1711))/(C$195-C$194)*10)),IF('Indicator Data'!AL56&gt;C$195,0,IF('Indicator Data'!AL56&lt;C$194,10,(C$195-'Indicator Data'!AL56)/(C$195-C$194)*10))),1)</f>
        <v>3.9</v>
      </c>
      <c r="D53" s="53">
        <f>IF('Indicator Data'!AM56="No data","x",ROUND((IF(LOG('Indicator Data'!AM56*1000)&gt;D$195,10,IF(LOG('Indicator Data'!AM56*1000)&lt;D$194,0,10-(D$195-LOG('Indicator Data'!AM56*1000))/(D$195-D$194)*10))),1))</f>
        <v>4.8</v>
      </c>
      <c r="E53" s="54">
        <f t="shared" si="2"/>
        <v>4.4000000000000004</v>
      </c>
      <c r="F53" s="53">
        <f>IF('Indicator Data'!AZ56="No data","x",ROUND(IF('Indicator Data'!AZ56&gt;F$195,10,IF('Indicator Data'!AZ56&lt;F$194,0,10-(F$195-'Indicator Data'!AZ56)/(F$195-F$194)*10)),1))</f>
        <v>6</v>
      </c>
      <c r="G53" s="53">
        <f>IF('Indicator Data'!BA56="No data","x",ROUND(IF('Indicator Data'!BA56&gt;G$195,10,IF('Indicator Data'!BA56&lt;G$194,0,10-(G$195-'Indicator Data'!BA56)/(G$195-G$194)*10)),1))</f>
        <v>1.6</v>
      </c>
      <c r="H53" s="54">
        <f t="shared" si="3"/>
        <v>3.8</v>
      </c>
      <c r="I53" s="55">
        <f>SUM(IF('Indicator Data'!AN56=0,0,'Indicator Data'!AN56),SUM('Indicator Data'!AO56:AP56))</f>
        <v>1181.8013000000001</v>
      </c>
      <c r="J53" s="55">
        <f>I53/'Indicator Data'!CB56*1000000</f>
        <v>11.548426192509279</v>
      </c>
      <c r="K53" s="53">
        <f t="shared" si="4"/>
        <v>0.2</v>
      </c>
      <c r="L53" s="53">
        <f>IF('Indicator Data'!AQ56="No data","x",ROUND(IF('Indicator Data'!AQ56&gt;L$195,10,IF('Indicator Data'!AQ56&lt;L$194,0,10-(L$195-'Indicator Data'!AQ56)/(L$195-L$194)*10)),1))</f>
        <v>0.4</v>
      </c>
      <c r="M53" s="53">
        <f>IF('Indicator Data'!AR56="No data","x",IF('Indicator Data'!AR56=0,0,ROUND(IF('Indicator Data'!AR56&gt;M$195,10,IF('Indicator Data'!AR56&lt;M$194,0,10-(M$195-'Indicator Data'!AR56)/(M$195-M$194)*10)),1)))</f>
        <v>2.9</v>
      </c>
      <c r="N53" s="54">
        <f t="shared" si="5"/>
        <v>1.2</v>
      </c>
      <c r="O53" s="56">
        <f t="shared" si="6"/>
        <v>3.5</v>
      </c>
      <c r="P53" s="67">
        <f>IF(AND('Indicator Data'!BF56="No data",'Indicator Data'!BG56="No data"),0,SUM('Indicator Data'!BF56:BH56)/1000)</f>
        <v>394.99400000000003</v>
      </c>
      <c r="Q53" s="53">
        <f t="shared" si="7"/>
        <v>8.6999999999999993</v>
      </c>
      <c r="R53" s="57">
        <f>P53*1000/'Indicator Data'!CB56</f>
        <v>3.8598358755266302E-3</v>
      </c>
      <c r="S53" s="53">
        <f t="shared" si="8"/>
        <v>4.5</v>
      </c>
      <c r="T53" s="58">
        <f t="shared" si="9"/>
        <v>6.6</v>
      </c>
      <c r="U53" s="53">
        <f>IF('Indicator Data'!AV56="No data","x",ROUND(IF('Indicator Data'!AV56&gt;U$195,10,IF('Indicator Data'!AV56&lt;U$194,0,10-(U$195-'Indicator Data'!AV56)/(U$195-U$194)*10)),1))</f>
        <v>0.2</v>
      </c>
      <c r="V53" s="53">
        <f>IF('Indicator Data'!AW56="No data","x",IF('Indicator Data'!AW56=0,0,ROUND(IF('Indicator Data'!AW56&gt;V$195,10,IF('Indicator Data'!AW56&lt;V$194,0,10-(V$195-'Indicator Data'!AW56)/(V$195-V$194)*10)),1)))</f>
        <v>0.3</v>
      </c>
      <c r="W53" s="53">
        <f t="shared" si="10"/>
        <v>0.25</v>
      </c>
      <c r="X53" s="53">
        <f>IF('Indicator Data'!AU56="No data","x",ROUND(IF('Indicator Data'!AU56&gt;X$195,10,IF('Indicator Data'!AU56&lt;X$194,0,10-(X$195-'Indicator Data'!AU56)/(X$195-X$194)*10)),1))</f>
        <v>0.2</v>
      </c>
      <c r="Y53" s="160">
        <f>IF('Indicator Data'!AX56="No data","x",ROUND(IF('Indicator Data'!AX56&gt;Y$195,10,IF('Indicator Data'!AX56&lt;Y$194,0,10-(Y$195-'Indicator Data'!AX56)/(Y$195-Y$194)*10)),1))</f>
        <v>0</v>
      </c>
      <c r="Z53" s="57">
        <f>IF('Indicator Data'!AY56="No data","x",IF(('Indicator Data'!AY56/'Indicator Data'!CB56)&gt;1,1,IF('Indicator Data'!AY56&gt;'Indicator Data'!AY56,1,'Indicator Data'!AY56/'Indicator Data'!CB56)))</f>
        <v>6.7371390244979498E-2</v>
      </c>
      <c r="AA53" s="160">
        <f t="shared" si="11"/>
        <v>0.7</v>
      </c>
      <c r="AB53" s="54">
        <f t="shared" si="13"/>
        <v>0.3</v>
      </c>
      <c r="AC53" s="53">
        <f>IF('Indicator Data'!AS56="No data","x",ROUND(IF('Indicator Data'!AS56&gt;AC$195,10,IF('Indicator Data'!AS56&lt;AC$194,0,10-(AC$195-'Indicator Data'!AS56)/(AC$195-AC$194)*10)),1))</f>
        <v>1.6</v>
      </c>
      <c r="AD53" s="53">
        <f>IF('Indicator Data'!AT56="No data","x",ROUND(IF('Indicator Data'!AT56&gt;AD$195,10,IF('Indicator Data'!AT56&lt;AD$194,0,10-(AD$195-'Indicator Data'!AT56)/(AD$195-AD$194)*10)),1))</f>
        <v>1.6</v>
      </c>
      <c r="AE53" s="54">
        <f>IF(AND(AC53="x",AD53="x"),"x",ROUND(AVERAGE(AD53,AC53),1))</f>
        <v>1.6</v>
      </c>
      <c r="AF53" s="67">
        <f>('Indicator Data'!BE56+'Indicator Data'!BD56+'Indicator Data'!BC56*0.5+'Indicator Data'!BB56*0.25)/1000</f>
        <v>20.399999999999999</v>
      </c>
      <c r="AG53" s="59">
        <f>AF53*1000/'Indicator Data'!CB56</f>
        <v>1.9934645047961047E-4</v>
      </c>
      <c r="AH53" s="54">
        <f t="shared" si="12"/>
        <v>0</v>
      </c>
      <c r="AI53" s="53">
        <f>IF('Indicator Data'!BI56="No data","x",ROUND(IF('Indicator Data'!BI56&lt;$AI$194,10,IF('Indicator Data'!BI56&gt;$AI$195,0,($AI$195-'Indicator Data'!BI56)/($AI$195-$AI$194)*10)),1))</f>
        <v>0.9</v>
      </c>
      <c r="AJ53" s="53">
        <f>IF('Indicator Data'!BJ56="No data","x",ROUND(IF('Indicator Data'!BJ56&gt;$AJ$195,10,IF('Indicator Data'!BJ56&lt;$AJ$194,0,10-($AJ$195-'Indicator Data'!BJ56)/($AJ$195-$AJ$194)*10)),1))</f>
        <v>0</v>
      </c>
      <c r="AK53" s="54">
        <f t="shared" si="14"/>
        <v>0.5</v>
      </c>
      <c r="AL53" s="60">
        <f>ROUND(IF(AND(AB53="x",AE53="x",AK53="x"),AH53,IF(AND(AB53="x",AE53="x"),(10-GEOMEAN(((10-AK53)/10*9+1),((10-AH53)/10*9+1)))/9*10,IF(AK53="x",(10-GEOMEAN(((10-AB53)/10*9+1),((10-AE53)/10*9+1),((10-AH53)/10*9+1)))/9*10,IF(AB53="x",(10-GEOMEAN(((10-AK53)/10*9+1),((10-AE53)/10*9+1),((10-AH53)/10*9+1)))/9*10,(10-GEOMEAN(((10-AB53)/10*9+1),((10-AE53)/10*9+1),((10-AH53)/10*9+1),((10-AK53)/10*9+1)))/9*10)))),1)</f>
        <v>0.6</v>
      </c>
      <c r="AM53" s="61">
        <f>ROUND((10-GEOMEAN(((10-T53)/10*9+1),((10-AL53)/10*9+1)))/9*10,1)</f>
        <v>4.2</v>
      </c>
    </row>
    <row r="54" spans="1:39" s="2" customFormat="1" x14ac:dyDescent="0.3">
      <c r="A54" s="98" t="str">
        <f>'Indicator Data'!A57</f>
        <v>El Salvador</v>
      </c>
      <c r="B54" s="39" t="str">
        <f>'Indicator Data'!B57</f>
        <v>SLV</v>
      </c>
      <c r="C54" s="53">
        <f>ROUND(IF('Indicator Data'!AL57="No data",IF((0.1022*LN('Indicator Data'!CA57)-0.1711)&gt;C$195,0,IF((0.1022*LN('Indicator Data'!CA57)-0.1711)&lt;C$194,10,(C$195-(0.1022*LN('Indicator Data'!CA57)-0.1711))/(C$195-C$194)*10)),IF('Indicator Data'!AL57&gt;C$195,0,IF('Indicator Data'!AL57&lt;C$194,10,(C$195-'Indicator Data'!AL57)/(C$195-C$194)*10))),1)</f>
        <v>4.5</v>
      </c>
      <c r="D54" s="53">
        <f>IF('Indicator Data'!AM57="No data","x",ROUND((IF(LOG('Indicator Data'!AM57*1000)&gt;D$195,10,IF(LOG('Indicator Data'!AM57*1000)&lt;D$194,0,10-(D$195-LOG('Indicator Data'!AM57*1000))/(D$195-D$194)*10))),1))</f>
        <v>5.6</v>
      </c>
      <c r="E54" s="54">
        <f t="shared" si="2"/>
        <v>5.0999999999999996</v>
      </c>
      <c r="F54" s="53">
        <f>IF('Indicator Data'!AZ57="No data","x",ROUND(IF('Indicator Data'!AZ57&gt;F$195,10,IF('Indicator Data'!AZ57&lt;F$194,0,10-(F$195-'Indicator Data'!AZ57)/(F$195-F$194)*10)),1))</f>
        <v>5.0999999999999996</v>
      </c>
      <c r="G54" s="53">
        <f>IF('Indicator Data'!BA57="No data","x",ROUND(IF('Indicator Data'!BA57&gt;G$195,10,IF('Indicator Data'!BA57&lt;G$194,0,10-(G$195-'Indicator Data'!BA57)/(G$195-G$194)*10)),1))</f>
        <v>3.4</v>
      </c>
      <c r="H54" s="54">
        <f t="shared" si="3"/>
        <v>4.3</v>
      </c>
      <c r="I54" s="55">
        <f>SUM(IF('Indicator Data'!AN57=0,0,'Indicator Data'!AN57),SUM('Indicator Data'!AO57:AP57))</f>
        <v>496.13759299999998</v>
      </c>
      <c r="J54" s="55">
        <f>I54/'Indicator Data'!CB57*1000000</f>
        <v>76.49124549177553</v>
      </c>
      <c r="K54" s="53">
        <f t="shared" si="4"/>
        <v>1.5</v>
      </c>
      <c r="L54" s="53">
        <f>IF('Indicator Data'!AQ57="No data","x",ROUND(IF('Indicator Data'!AQ57&gt;L$195,10,IF('Indicator Data'!AQ57&lt;L$194,0,10-(L$195-'Indicator Data'!AQ57)/(L$195-L$194)*10)),1))</f>
        <v>0.8</v>
      </c>
      <c r="M54" s="53">
        <f>IF('Indicator Data'!AR57="No data","x",IF('Indicator Data'!AR57=0,0,ROUND(IF('Indicator Data'!AR57&gt;M$195,10,IF('Indicator Data'!AR57&lt;M$194,0,10-(M$195-'Indicator Data'!AR57)/(M$195-M$194)*10)),1)))</f>
        <v>7</v>
      </c>
      <c r="N54" s="54">
        <f t="shared" si="5"/>
        <v>3.1</v>
      </c>
      <c r="O54" s="56">
        <f t="shared" si="6"/>
        <v>4.4000000000000004</v>
      </c>
      <c r="P54" s="67">
        <f>IF(AND('Indicator Data'!BF57="No data",'Indicator Data'!BG57="No data"),0,SUM('Indicator Data'!BF57:BH57)/1000)</f>
        <v>71.593000000000004</v>
      </c>
      <c r="Q54" s="53">
        <f t="shared" si="7"/>
        <v>6.2</v>
      </c>
      <c r="R54" s="57">
        <f>P54*1000/'Indicator Data'!CB57</f>
        <v>1.1037739965196885E-2</v>
      </c>
      <c r="S54" s="53">
        <f t="shared" si="8"/>
        <v>5.8</v>
      </c>
      <c r="T54" s="58">
        <f t="shared" si="9"/>
        <v>6</v>
      </c>
      <c r="U54" s="53">
        <f>IF('Indicator Data'!AV57="No data","x",ROUND(IF('Indicator Data'!AV57&gt;U$195,10,IF('Indicator Data'!AV57&lt;U$194,0,10-(U$195-'Indicator Data'!AV57)/(U$195-U$194)*10)),1))</f>
        <v>1</v>
      </c>
      <c r="V54" s="53">
        <f>IF('Indicator Data'!AW57="No data","x",IF('Indicator Data'!AW57=0,0,ROUND(IF('Indicator Data'!AW57&gt;V$195,10,IF('Indicator Data'!AW57&lt;V$194,0,10-(V$195-'Indicator Data'!AW57)/(V$195-V$194)*10)),1)))</f>
        <v>0.8</v>
      </c>
      <c r="W54" s="53">
        <f t="shared" si="10"/>
        <v>0.9</v>
      </c>
      <c r="X54" s="53">
        <f>IF('Indicator Data'!AU57="No data","x",ROUND(IF('Indicator Data'!AU57&gt;X$195,10,IF('Indicator Data'!AU57&lt;X$194,0,10-(X$195-'Indicator Data'!AU57)/(X$195-X$194)*10)),1))</f>
        <v>1.1000000000000001</v>
      </c>
      <c r="Y54" s="160">
        <f>IF('Indicator Data'!AX57="No data","x",ROUND(IF('Indicator Data'!AX57&gt;Y$195,10,IF('Indicator Data'!AX57&lt;Y$194,0,10-(Y$195-'Indicator Data'!AX57)/(Y$195-Y$194)*10)),1))</f>
        <v>0</v>
      </c>
      <c r="Z54" s="57">
        <f>IF('Indicator Data'!AY57="No data","x",IF(('Indicator Data'!AY57/'Indicator Data'!CB57)&gt;1,1,IF('Indicator Data'!AY57&gt;'Indicator Data'!AY57,1,'Indicator Data'!AY57/'Indicator Data'!CB57)))</f>
        <v>0.22258684243673607</v>
      </c>
      <c r="AA54" s="160">
        <f t="shared" si="11"/>
        <v>2.5</v>
      </c>
      <c r="AB54" s="54">
        <f t="shared" si="13"/>
        <v>1.1000000000000001</v>
      </c>
      <c r="AC54" s="53">
        <f>IF('Indicator Data'!AS57="No data","x",ROUND(IF('Indicator Data'!AS57&gt;AC$195,10,IF('Indicator Data'!AS57&lt;AC$194,0,10-(AC$195-'Indicator Data'!AS57)/(AC$195-AC$194)*10)),1))</f>
        <v>1</v>
      </c>
      <c r="AD54" s="53">
        <f>IF('Indicator Data'!AT57="No data","x",ROUND(IF('Indicator Data'!AT57&gt;AD$195,10,IF('Indicator Data'!AT57&lt;AD$194,0,10-(AD$195-'Indicator Data'!AT57)/(AD$195-AD$194)*10)),1))</f>
        <v>1.1000000000000001</v>
      </c>
      <c r="AE54" s="54">
        <f>IF(AND(AC54="x",AD54="x"),"x",ROUND(AVERAGE(AD54,AC54),1))</f>
        <v>1.1000000000000001</v>
      </c>
      <c r="AF54" s="67">
        <f>('Indicator Data'!BE57+'Indicator Data'!BD57+'Indicator Data'!BC57*0.5+'Indicator Data'!BB57*0.25)/1000</f>
        <v>257.7835</v>
      </c>
      <c r="AG54" s="59">
        <f>AF54*1000/'Indicator Data'!CB57</f>
        <v>3.9743372121832182E-2</v>
      </c>
      <c r="AH54" s="54">
        <f t="shared" si="12"/>
        <v>4</v>
      </c>
      <c r="AI54" s="53">
        <f>IF('Indicator Data'!BI57="No data","x",ROUND(IF('Indicator Data'!BI57&lt;$AI$194,10,IF('Indicator Data'!BI57&gt;$AI$195,0,($AI$195-'Indicator Data'!BI57)/($AI$195-$AI$194)*10)),1))</f>
        <v>4.4000000000000004</v>
      </c>
      <c r="AJ54" s="53">
        <f>IF('Indicator Data'!BJ57="No data","x",ROUND(IF('Indicator Data'!BJ57&gt;$AJ$195,10,IF('Indicator Data'!BJ57&lt;$AJ$194,0,10-($AJ$195-'Indicator Data'!BJ57)/($AJ$195-$AJ$194)*10)),1))</f>
        <v>1.3</v>
      </c>
      <c r="AK54" s="54">
        <f t="shared" si="14"/>
        <v>2.9</v>
      </c>
      <c r="AL54" s="60">
        <f>ROUND(IF(AND(AB54="x",AE54="x",AK54="x"),AH54,IF(AND(AB54="x",AE54="x"),(10-GEOMEAN(((10-AK54)/10*9+1),((10-AH54)/10*9+1)))/9*10,IF(AK54="x",(10-GEOMEAN(((10-AB54)/10*9+1),((10-AE54)/10*9+1),((10-AH54)/10*9+1)))/9*10,IF(AB54="x",(10-GEOMEAN(((10-AK54)/10*9+1),((10-AE54)/10*9+1),((10-AH54)/10*9+1)))/9*10,(10-GEOMEAN(((10-AB54)/10*9+1),((10-AE54)/10*9+1),((10-AH54)/10*9+1),((10-AK54)/10*9+1)))/9*10)))),1)</f>
        <v>2.4</v>
      </c>
      <c r="AM54" s="61">
        <f>ROUND((10-GEOMEAN(((10-T54)/10*9+1),((10-AL54)/10*9+1)))/9*10,1)</f>
        <v>4.4000000000000004</v>
      </c>
    </row>
    <row r="55" spans="1:39" s="2" customFormat="1" x14ac:dyDescent="0.3">
      <c r="A55" s="98" t="str">
        <f>'Indicator Data'!A58</f>
        <v>Equatorial Guinea</v>
      </c>
      <c r="B55" s="39" t="str">
        <f>'Indicator Data'!B58</f>
        <v>GNQ</v>
      </c>
      <c r="C55" s="53">
        <f>ROUND(IF('Indicator Data'!AL58="No data",IF((0.1022*LN('Indicator Data'!CA58)-0.1711)&gt;C$195,0,IF((0.1022*LN('Indicator Data'!CA58)-0.1711)&lt;C$194,10,(C$195-(0.1022*LN('Indicator Data'!CA58)-0.1711))/(C$195-C$194)*10)),IF('Indicator Data'!AL58&gt;C$195,0,IF('Indicator Data'!AL58&lt;C$194,10,(C$195-'Indicator Data'!AL58)/(C$195-C$194)*10))),1)</f>
        <v>6.2</v>
      </c>
      <c r="D55" s="53" t="str">
        <f>IF('Indicator Data'!AM58="No data","x",ROUND((IF(LOG('Indicator Data'!AM58*1000)&gt;D$195,10,IF(LOG('Indicator Data'!AM58*1000)&lt;D$194,0,10-(D$195-LOG('Indicator Data'!AM58*1000))/(D$195-D$194)*10))),1))</f>
        <v>x</v>
      </c>
      <c r="E55" s="54">
        <f t="shared" si="2"/>
        <v>6.2</v>
      </c>
      <c r="F55" s="53" t="str">
        <f>IF('Indicator Data'!AZ58="No data","x",ROUND(IF('Indicator Data'!AZ58&gt;F$195,10,IF('Indicator Data'!AZ58&lt;F$194,0,10-(F$195-'Indicator Data'!AZ58)/(F$195-F$194)*10)),1))</f>
        <v>x</v>
      </c>
      <c r="G55" s="53" t="str">
        <f>IF('Indicator Data'!BA58="No data","x",ROUND(IF('Indicator Data'!BA58&gt;G$195,10,IF('Indicator Data'!BA58&lt;G$194,0,10-(G$195-'Indicator Data'!BA58)/(G$195-G$194)*10)),1))</f>
        <v>x</v>
      </c>
      <c r="H55" s="54" t="str">
        <f t="shared" si="3"/>
        <v>x</v>
      </c>
      <c r="I55" s="55">
        <f>SUM(IF('Indicator Data'!AN58=0,0,'Indicator Data'!AN58),SUM('Indicator Data'!AO58:AP58))</f>
        <v>11.16865</v>
      </c>
      <c r="J55" s="55">
        <f>I55/'Indicator Data'!CB58*1000000</f>
        <v>7.960633934076272</v>
      </c>
      <c r="K55" s="53">
        <f t="shared" si="4"/>
        <v>0.2</v>
      </c>
      <c r="L55" s="53">
        <f>IF('Indicator Data'!AQ58="No data","x",ROUND(IF('Indicator Data'!AQ58&gt;L$195,10,IF('Indicator Data'!AQ58&lt;L$194,0,10-(L$195-'Indicator Data'!AQ58)/(L$195-L$194)*10)),1))</f>
        <v>0.5</v>
      </c>
      <c r="M55" s="53" t="str">
        <f>IF('Indicator Data'!AR58="No data","x",IF('Indicator Data'!AR58=0,0,ROUND(IF('Indicator Data'!AR58&gt;M$195,10,IF('Indicator Data'!AR58&lt;M$194,0,10-(M$195-'Indicator Data'!AR58)/(M$195-M$194)*10)),1)))</f>
        <v>x</v>
      </c>
      <c r="N55" s="54">
        <f t="shared" si="5"/>
        <v>0.4</v>
      </c>
      <c r="O55" s="56">
        <f t="shared" si="6"/>
        <v>4.3</v>
      </c>
      <c r="P55" s="67">
        <f>IF(AND('Indicator Data'!BF58="No data",'Indicator Data'!BG58="No data"),0,SUM('Indicator Data'!BF58:BH58)/1000)</f>
        <v>0</v>
      </c>
      <c r="Q55" s="53">
        <f t="shared" si="7"/>
        <v>0</v>
      </c>
      <c r="R55" s="57">
        <f>P55*1000/'Indicator Data'!CB58</f>
        <v>0</v>
      </c>
      <c r="S55" s="53">
        <f t="shared" si="8"/>
        <v>0</v>
      </c>
      <c r="T55" s="58">
        <f t="shared" si="9"/>
        <v>0</v>
      </c>
      <c r="U55" s="53">
        <f>IF('Indicator Data'!AV58="No data","x",ROUND(IF('Indicator Data'!AV58&gt;U$195,10,IF('Indicator Data'!AV58&lt;U$194,0,10-(U$195-'Indicator Data'!AV58)/(U$195-U$194)*10)),1))</f>
        <v>10</v>
      </c>
      <c r="V55" s="53">
        <f>IF('Indicator Data'!AW58="No data","x",IF('Indicator Data'!AW58=0,0,ROUND(IF('Indicator Data'!AW58&gt;V$195,10,IF('Indicator Data'!AW58&lt;V$194,0,10-(V$195-'Indicator Data'!AW58)/(V$195-V$194)*10)),1)))</f>
        <v>10</v>
      </c>
      <c r="W55" s="53">
        <f t="shared" si="10"/>
        <v>10</v>
      </c>
      <c r="X55" s="53">
        <f>IF('Indicator Data'!AU58="No data","x",ROUND(IF('Indicator Data'!AU58&gt;X$195,10,IF('Indicator Data'!AU58&lt;X$194,0,10-(X$195-'Indicator Data'!AU58)/(X$195-X$194)*10)),1))</f>
        <v>3.3</v>
      </c>
      <c r="Y55" s="160">
        <f>IF('Indicator Data'!AX58="No data","x",ROUND(IF('Indicator Data'!AX58&gt;Y$195,10,IF('Indicator Data'!AX58&lt;Y$194,0,10-(Y$195-'Indicator Data'!AX58)/(Y$195-Y$194)*10)),1))</f>
        <v>6.7</v>
      </c>
      <c r="Z55" s="57">
        <f>IF('Indicator Data'!AY58="No data","x",IF(('Indicator Data'!AY58/'Indicator Data'!CB58)&gt;1,1,IF('Indicator Data'!AY58&gt;'Indicator Data'!AY58,1,'Indicator Data'!AY58/'Indicator Data'!CB58)))</f>
        <v>0.30600897372388158</v>
      </c>
      <c r="AA55" s="160">
        <f t="shared" si="11"/>
        <v>3.4</v>
      </c>
      <c r="AB55" s="54">
        <f t="shared" si="13"/>
        <v>5.9</v>
      </c>
      <c r="AC55" s="53">
        <f>IF('Indicator Data'!AS58="No data","x",ROUND(IF('Indicator Data'!AS58&gt;AC$195,10,IF('Indicator Data'!AS58&lt;AC$194,0,10-(AC$195-'Indicator Data'!AS58)/(AC$195-AC$194)*10)),1))</f>
        <v>6.3</v>
      </c>
      <c r="AD55" s="53">
        <f>IF('Indicator Data'!AT58="No data","x",ROUND(IF('Indicator Data'!AT58&gt;AD$195,10,IF('Indicator Data'!AT58&lt;AD$194,0,10-(AD$195-'Indicator Data'!AT58)/(AD$195-AD$194)*10)),1))</f>
        <v>1.2</v>
      </c>
      <c r="AE55" s="54">
        <f>IF(AND(AC55="x",AD55="x"),"x",ROUND(AVERAGE(AD55,AC55),1))</f>
        <v>3.8</v>
      </c>
      <c r="AF55" s="67">
        <f>('Indicator Data'!BE58+'Indicator Data'!BD58+'Indicator Data'!BC58*0.5+'Indicator Data'!BB58*0.25)/1000</f>
        <v>0</v>
      </c>
      <c r="AG55" s="59">
        <f>AF55*1000/'Indicator Data'!CB58</f>
        <v>0</v>
      </c>
      <c r="AH55" s="54">
        <f t="shared" si="12"/>
        <v>0</v>
      </c>
      <c r="AI55" s="53">
        <f>IF('Indicator Data'!BI58="No data","x",ROUND(IF('Indicator Data'!BI58&lt;$AI$194,10,IF('Indicator Data'!BI58&gt;$AI$195,0,($AI$195-'Indicator Data'!BI58)/($AI$195-$AI$194)*10)),1))</f>
        <v>4.7</v>
      </c>
      <c r="AJ55" s="53">
        <f>IF('Indicator Data'!BJ58="No data","x",ROUND(IF('Indicator Data'!BJ58&gt;$AJ$195,10,IF('Indicator Data'!BJ58&lt;$AJ$194,0,10-($AJ$195-'Indicator Data'!BJ58)/($AJ$195-$AJ$194)*10)),1))</f>
        <v>3.9</v>
      </c>
      <c r="AK55" s="54">
        <f t="shared" si="14"/>
        <v>4.3</v>
      </c>
      <c r="AL55" s="60">
        <f>ROUND(IF(AND(AB55="x",AE55="x",AK55="x"),AH55,IF(AND(AB55="x",AE55="x"),(10-GEOMEAN(((10-AK55)/10*9+1),((10-AH55)/10*9+1)))/9*10,IF(AK55="x",(10-GEOMEAN(((10-AB55)/10*9+1),((10-AE55)/10*9+1),((10-AH55)/10*9+1)))/9*10,IF(AB55="x",(10-GEOMEAN(((10-AK55)/10*9+1),((10-AE55)/10*9+1),((10-AH55)/10*9+1)))/9*10,(10-GEOMEAN(((10-AB55)/10*9+1),((10-AE55)/10*9+1),((10-AH55)/10*9+1),((10-AK55)/10*9+1)))/9*10)))),1)</f>
        <v>3.8</v>
      </c>
      <c r="AM55" s="61">
        <f>ROUND((10-GEOMEAN(((10-T55)/10*9+1),((10-AL55)/10*9+1)))/9*10,1)</f>
        <v>2.1</v>
      </c>
    </row>
    <row r="56" spans="1:39" s="2" customFormat="1" x14ac:dyDescent="0.3">
      <c r="A56" s="98" t="str">
        <f>'Indicator Data'!A59</f>
        <v>Eritrea</v>
      </c>
      <c r="B56" s="39" t="str">
        <f>'Indicator Data'!B59</f>
        <v>ERI</v>
      </c>
      <c r="C56" s="53">
        <f>ROUND(IF('Indicator Data'!AL59="No data",IF((0.1022*LN('Indicator Data'!CA59)-0.1711)&gt;C$195,0,IF((0.1022*LN('Indicator Data'!CA59)-0.1711)&lt;C$194,10,(C$195-(0.1022*LN('Indicator Data'!CA59)-0.1711))/(C$195-C$194)*10)),IF('Indicator Data'!AL59&gt;C$195,0,IF('Indicator Data'!AL59&lt;C$194,10,(C$195-'Indicator Data'!AL59)/(C$195-C$194)*10))),1)</f>
        <v>8.8000000000000007</v>
      </c>
      <c r="D56" s="53" t="str">
        <f>IF('Indicator Data'!AM59="No data","x",ROUND((IF(LOG('Indicator Data'!AM59*1000)&gt;D$195,10,IF(LOG('Indicator Data'!AM59*1000)&lt;D$194,0,10-(D$195-LOG('Indicator Data'!AM59*1000))/(D$195-D$194)*10))),1))</f>
        <v>x</v>
      </c>
      <c r="E56" s="54">
        <f t="shared" si="2"/>
        <v>8.8000000000000007</v>
      </c>
      <c r="F56" s="53" t="str">
        <f>IF('Indicator Data'!AZ59="No data","x",ROUND(IF('Indicator Data'!AZ59&gt;F$195,10,IF('Indicator Data'!AZ59&lt;F$194,0,10-(F$195-'Indicator Data'!AZ59)/(F$195-F$194)*10)),1))</f>
        <v>x</v>
      </c>
      <c r="G56" s="53" t="str">
        <f>IF('Indicator Data'!BA59="No data","x",ROUND(IF('Indicator Data'!BA59&gt;G$195,10,IF('Indicator Data'!BA59&lt;G$194,0,10-(G$195-'Indicator Data'!BA59)/(G$195-G$194)*10)),1))</f>
        <v>x</v>
      </c>
      <c r="H56" s="54" t="str">
        <f t="shared" si="3"/>
        <v>x</v>
      </c>
      <c r="I56" s="55">
        <f>SUM(IF('Indicator Data'!AN59=0,0,'Indicator Data'!AN59),SUM('Indicator Data'!AO59:AP59))</f>
        <v>64.412746999999996</v>
      </c>
      <c r="J56" s="55">
        <f>I56/'Indicator Data'!CB59*1000000</f>
        <v>18.16271616474835</v>
      </c>
      <c r="K56" s="53">
        <f t="shared" si="4"/>
        <v>0.4</v>
      </c>
      <c r="L56" s="53" t="str">
        <f>IF('Indicator Data'!AQ59="No data","x",ROUND(IF('Indicator Data'!AQ59&gt;L$195,10,IF('Indicator Data'!AQ59&lt;L$194,0,10-(L$195-'Indicator Data'!AQ59)/(L$195-L$194)*10)),1))</f>
        <v>x</v>
      </c>
      <c r="M56" s="53" t="str">
        <f>IF('Indicator Data'!AR59="No data","x",IF('Indicator Data'!AR59=0,0,ROUND(IF('Indicator Data'!AR59&gt;M$195,10,IF('Indicator Data'!AR59&lt;M$194,0,10-(M$195-'Indicator Data'!AR59)/(M$195-M$194)*10)),1)))</f>
        <v>x</v>
      </c>
      <c r="N56" s="54">
        <f t="shared" si="5"/>
        <v>0.4</v>
      </c>
      <c r="O56" s="56">
        <f t="shared" si="6"/>
        <v>6</v>
      </c>
      <c r="P56" s="67">
        <f>IF(AND('Indicator Data'!BF59="No data",'Indicator Data'!BG59="No data"),0,SUM('Indicator Data'!BF59:BH59)/1000)</f>
        <v>0.63300000000000001</v>
      </c>
      <c r="Q56" s="53">
        <f t="shared" si="7"/>
        <v>0</v>
      </c>
      <c r="R56" s="57">
        <f>P56*1000/'Indicator Data'!CB59</f>
        <v>1.7848950507087837E-4</v>
      </c>
      <c r="S56" s="53">
        <f t="shared" si="8"/>
        <v>2.1</v>
      </c>
      <c r="T56" s="58">
        <f t="shared" si="9"/>
        <v>1.1000000000000001</v>
      </c>
      <c r="U56" s="53">
        <f>IF('Indicator Data'!AV59="No data","x",ROUND(IF('Indicator Data'!AV59&gt;U$195,10,IF('Indicator Data'!AV59&lt;U$194,0,10-(U$195-'Indicator Data'!AV59)/(U$195-U$194)*10)),1))</f>
        <v>1.2</v>
      </c>
      <c r="V56" s="53">
        <f>IF('Indicator Data'!AW59="No data","x",IF('Indicator Data'!AW59=0,0,ROUND(IF('Indicator Data'!AW59&gt;V$195,10,IF('Indicator Data'!AW59&lt;V$194,0,10-(V$195-'Indicator Data'!AW59)/(V$195-V$194)*10)),1)))</f>
        <v>0.5</v>
      </c>
      <c r="W56" s="53">
        <f t="shared" si="10"/>
        <v>0.85</v>
      </c>
      <c r="X56" s="53">
        <f>IF('Indicator Data'!AU59="No data","x",ROUND(IF('Indicator Data'!AU59&gt;X$195,10,IF('Indicator Data'!AU59&lt;X$194,0,10-(X$195-'Indicator Data'!AU59)/(X$195-X$194)*10)),1))</f>
        <v>1.6</v>
      </c>
      <c r="Y56" s="160">
        <f>IF('Indicator Data'!AX59="No data","x",ROUND(IF('Indicator Data'!AX59&gt;Y$195,10,IF('Indicator Data'!AX59&lt;Y$194,0,10-(Y$195-'Indicator Data'!AX59)/(Y$195-Y$194)*10)),1))</f>
        <v>0.7</v>
      </c>
      <c r="Z56" s="57">
        <f>IF('Indicator Data'!AY59="No data","x",IF(('Indicator Data'!AY59/'Indicator Data'!CB59)&gt;1,1,IF('Indicator Data'!AY59&gt;'Indicator Data'!AY59,1,'Indicator Data'!AY59/'Indicator Data'!CB59)))</f>
        <v>0.1204344541703523</v>
      </c>
      <c r="AA56" s="160">
        <f t="shared" si="11"/>
        <v>1.3</v>
      </c>
      <c r="AB56" s="54">
        <f t="shared" si="13"/>
        <v>1.1000000000000001</v>
      </c>
      <c r="AC56" s="53">
        <f>IF('Indicator Data'!AS59="No data","x",ROUND(IF('Indicator Data'!AS59&gt;AC$195,10,IF('Indicator Data'!AS59&lt;AC$194,0,10-(AC$195-'Indicator Data'!AS59)/(AC$195-AC$194)*10)),1))</f>
        <v>3.1</v>
      </c>
      <c r="AD56" s="53">
        <f>IF('Indicator Data'!AT59="No data","x",ROUND(IF('Indicator Data'!AT59&gt;AD$195,10,IF('Indicator Data'!AT59&lt;AD$194,0,10-(AD$195-'Indicator Data'!AT59)/(AD$195-AD$194)*10)),1))</f>
        <v>8.8000000000000007</v>
      </c>
      <c r="AE56" s="54">
        <f>IF(AND(AC56="x",AD56="x"),"x",ROUND(AVERAGE(AD56,AC56),1))</f>
        <v>6</v>
      </c>
      <c r="AF56" s="67">
        <f>('Indicator Data'!BE59+'Indicator Data'!BD59+'Indicator Data'!BC59*0.5+'Indicator Data'!BB59*0.25)/1000</f>
        <v>0</v>
      </c>
      <c r="AG56" s="59">
        <f>AF56*1000/'Indicator Data'!CB59</f>
        <v>0</v>
      </c>
      <c r="AH56" s="54">
        <f t="shared" si="12"/>
        <v>0</v>
      </c>
      <c r="AI56" s="53">
        <f>IF('Indicator Data'!BI59="No data","x",ROUND(IF('Indicator Data'!BI59&lt;$AI$194,10,IF('Indicator Data'!BI59&gt;$AI$195,0,($AI$195-'Indicator Data'!BI59)/($AI$195-$AI$194)*10)),1))</f>
        <v>6</v>
      </c>
      <c r="AJ56" s="53">
        <f>IF('Indicator Data'!BJ59="No data","x",ROUND(IF('Indicator Data'!BJ59&gt;$AJ$195,10,IF('Indicator Data'!BJ59&lt;$AJ$194,0,10-($AJ$195-'Indicator Data'!BJ59)/($AJ$195-$AJ$194)*10)),1))</f>
        <v>4.9000000000000004</v>
      </c>
      <c r="AK56" s="54">
        <f t="shared" si="14"/>
        <v>5.5</v>
      </c>
      <c r="AL56" s="60">
        <f>ROUND(IF(AND(AB56="x",AE56="x",AK56="x"),AH56,IF(AND(AB56="x",AE56="x"),(10-GEOMEAN(((10-AK56)/10*9+1),((10-AH56)/10*9+1)))/9*10,IF(AK56="x",(10-GEOMEAN(((10-AB56)/10*9+1),((10-AE56)/10*9+1),((10-AH56)/10*9+1)))/9*10,IF(AB56="x",(10-GEOMEAN(((10-AK56)/10*9+1),((10-AE56)/10*9+1),((10-AH56)/10*9+1)))/9*10,(10-GEOMEAN(((10-AB56)/10*9+1),((10-AE56)/10*9+1),((10-AH56)/10*9+1),((10-AK56)/10*9+1)))/9*10)))),1)</f>
        <v>3.6</v>
      </c>
      <c r="AM56" s="61">
        <f>ROUND((10-GEOMEAN(((10-T56)/10*9+1),((10-AL56)/10*9+1)))/9*10,1)</f>
        <v>2.4</v>
      </c>
    </row>
    <row r="57" spans="1:39" s="2" customFormat="1" x14ac:dyDescent="0.3">
      <c r="A57" s="98" t="str">
        <f>'Indicator Data'!A60</f>
        <v>Estonia</v>
      </c>
      <c r="B57" s="39" t="str">
        <f>'Indicator Data'!B60</f>
        <v>EST</v>
      </c>
      <c r="C57" s="53">
        <f>ROUND(IF('Indicator Data'!AL60="No data",IF((0.1022*LN('Indicator Data'!CA60)-0.1711)&gt;C$195,0,IF((0.1022*LN('Indicator Data'!CA60)-0.1711)&lt;C$194,10,(C$195-(0.1022*LN('Indicator Data'!CA60)-0.1711))/(C$195-C$194)*10)),IF('Indicator Data'!AL60&gt;C$195,0,IF('Indicator Data'!AL60&lt;C$194,10,(C$195-'Indicator Data'!AL60)/(C$195-C$194)*10))),1)</f>
        <v>0.2</v>
      </c>
      <c r="D57" s="53" t="str">
        <f>IF('Indicator Data'!AM60="No data","x",ROUND((IF(LOG('Indicator Data'!AM60*1000)&gt;D$195,10,IF(LOG('Indicator Data'!AM60*1000)&lt;D$194,0,10-(D$195-LOG('Indicator Data'!AM60*1000))/(D$195-D$194)*10))),1))</f>
        <v>x</v>
      </c>
      <c r="E57" s="54">
        <f t="shared" si="2"/>
        <v>0.2</v>
      </c>
      <c r="F57" s="53">
        <f>IF('Indicator Data'!AZ60="No data","x",ROUND(IF('Indicator Data'!AZ60&gt;F$195,10,IF('Indicator Data'!AZ60&lt;F$194,0,10-(F$195-'Indicator Data'!AZ60)/(F$195-F$194)*10)),1))</f>
        <v>1.1000000000000001</v>
      </c>
      <c r="G57" s="53">
        <f>IF('Indicator Data'!BA60="No data","x",ROUND(IF('Indicator Data'!BA60&gt;G$195,10,IF('Indicator Data'!BA60&lt;G$194,0,10-(G$195-'Indicator Data'!BA60)/(G$195-G$194)*10)),1))</f>
        <v>1.3</v>
      </c>
      <c r="H57" s="54">
        <f t="shared" si="3"/>
        <v>1.2</v>
      </c>
      <c r="I57" s="55">
        <f>SUM(IF('Indicator Data'!AN60=0,0,'Indicator Data'!AN60),SUM('Indicator Data'!AO60:AP60))</f>
        <v>0</v>
      </c>
      <c r="J57" s="55">
        <f>I57/'Indicator Data'!CB60*1000000</f>
        <v>0</v>
      </c>
      <c r="K57" s="53">
        <f t="shared" si="4"/>
        <v>0</v>
      </c>
      <c r="L57" s="53" t="str">
        <f>IF('Indicator Data'!AQ60="No data","x",ROUND(IF('Indicator Data'!AQ60&gt;L$195,10,IF('Indicator Data'!AQ60&lt;L$194,0,10-(L$195-'Indicator Data'!AQ60)/(L$195-L$194)*10)),1))</f>
        <v>x</v>
      </c>
      <c r="M57" s="53">
        <f>IF('Indicator Data'!AR60="No data","x",IF('Indicator Data'!AR60=0,0,ROUND(IF('Indicator Data'!AR60&gt;M$195,10,IF('Indicator Data'!AR60&lt;M$194,0,10-(M$195-'Indicator Data'!AR60)/(M$195-M$194)*10)),1)))</f>
        <v>0.6</v>
      </c>
      <c r="N57" s="54">
        <f t="shared" si="5"/>
        <v>0.3</v>
      </c>
      <c r="O57" s="56">
        <f t="shared" si="6"/>
        <v>0.5</v>
      </c>
      <c r="P57" s="67">
        <f>IF(AND('Indicator Data'!BF60="No data",'Indicator Data'!BG60="No data"),0,SUM('Indicator Data'!BF60:BH60)/1000)</f>
        <v>0.308</v>
      </c>
      <c r="Q57" s="53">
        <f t="shared" si="7"/>
        <v>0</v>
      </c>
      <c r="R57" s="57">
        <f>P57*1000/'Indicator Data'!CB60</f>
        <v>2.3218314727271495E-4</v>
      </c>
      <c r="S57" s="53">
        <f t="shared" si="8"/>
        <v>2.2000000000000002</v>
      </c>
      <c r="T57" s="58">
        <f t="shared" si="9"/>
        <v>1.1000000000000001</v>
      </c>
      <c r="U57" s="53" t="str">
        <f>IF('Indicator Data'!AV60="No data","x",ROUND(IF('Indicator Data'!AV60&gt;U$195,10,IF('Indicator Data'!AV60&lt;U$194,0,10-(U$195-'Indicator Data'!AV60)/(U$195-U$194)*10)),1))</f>
        <v>x</v>
      </c>
      <c r="V57" s="53" t="str">
        <f>IF('Indicator Data'!AW60="No data","x",IF('Indicator Data'!AW60=0,0,ROUND(IF('Indicator Data'!AW60&gt;V$195,10,IF('Indicator Data'!AW60&lt;V$194,0,10-(V$195-'Indicator Data'!AW60)/(V$195-V$194)*10)),1)))</f>
        <v>x</v>
      </c>
      <c r="W57" s="53" t="str">
        <f t="shared" si="10"/>
        <v>x</v>
      </c>
      <c r="X57" s="53">
        <f>IF('Indicator Data'!AU60="No data","x",ROUND(IF('Indicator Data'!AU60&gt;X$195,10,IF('Indicator Data'!AU60&lt;X$194,0,10-(X$195-'Indicator Data'!AU60)/(X$195-X$194)*10)),1))</f>
        <v>0.2</v>
      </c>
      <c r="Y57" s="160" t="str">
        <f>IF('Indicator Data'!AX60="No data","x",ROUND(IF('Indicator Data'!AX60&gt;Y$195,10,IF('Indicator Data'!AX60&lt;Y$194,0,10-(Y$195-'Indicator Data'!AX60)/(Y$195-Y$194)*10)),1))</f>
        <v>x</v>
      </c>
      <c r="Z57" s="57">
        <f>IF('Indicator Data'!AY60="No data","x",IF(('Indicator Data'!AY60/'Indicator Data'!CB60)&gt;1,1,IF('Indicator Data'!AY60&gt;'Indicator Data'!AY60,1,'Indicator Data'!AY60/'Indicator Data'!CB60)))</f>
        <v>0</v>
      </c>
      <c r="AA57" s="160">
        <f t="shared" si="11"/>
        <v>0</v>
      </c>
      <c r="AB57" s="54">
        <f t="shared" si="13"/>
        <v>0.1</v>
      </c>
      <c r="AC57" s="53">
        <f>IF('Indicator Data'!AS60="No data","x",ROUND(IF('Indicator Data'!AS60&gt;AC$195,10,IF('Indicator Data'!AS60&lt;AC$194,0,10-(AC$195-'Indicator Data'!AS60)/(AC$195-AC$194)*10)),1))</f>
        <v>0.2</v>
      </c>
      <c r="AD57" s="53" t="str">
        <f>IF('Indicator Data'!AT60="No data","x",ROUND(IF('Indicator Data'!AT60&gt;AD$195,10,IF('Indicator Data'!AT60&lt;AD$194,0,10-(AD$195-'Indicator Data'!AT60)/(AD$195-AD$194)*10)),1))</f>
        <v>x</v>
      </c>
      <c r="AE57" s="54">
        <f>IF(AND(AC57="x",AD57="x"),"x",ROUND(AVERAGE(AD57,AC57),1))</f>
        <v>0.2</v>
      </c>
      <c r="AF57" s="67">
        <f>('Indicator Data'!BE60+'Indicator Data'!BD60+'Indicator Data'!BC60*0.5+'Indicator Data'!BB60*0.25)/1000</f>
        <v>0</v>
      </c>
      <c r="AG57" s="59">
        <f>AF57*1000/'Indicator Data'!CB60</f>
        <v>0</v>
      </c>
      <c r="AH57" s="54">
        <f t="shared" si="12"/>
        <v>0</v>
      </c>
      <c r="AI57" s="53">
        <f>IF('Indicator Data'!BI60="No data","x",ROUND(IF('Indicator Data'!BI60&lt;$AI$194,10,IF('Indicator Data'!BI60&gt;$AI$195,0,($AI$195-'Indicator Data'!BI60)/($AI$195-$AI$194)*10)),1))</f>
        <v>3.1</v>
      </c>
      <c r="AJ57" s="53">
        <f>IF('Indicator Data'!BJ60="No data","x",ROUND(IF('Indicator Data'!BJ60&gt;$AJ$195,10,IF('Indicator Data'!BJ60&lt;$AJ$194,0,10-($AJ$195-'Indicator Data'!BJ60)/($AJ$195-$AJ$194)*10)),1))</f>
        <v>0</v>
      </c>
      <c r="AK57" s="54">
        <f t="shared" si="14"/>
        <v>1.6</v>
      </c>
      <c r="AL57" s="60">
        <f>ROUND(IF(AND(AB57="x",AE57="x",AK57="x"),AH57,IF(AND(AB57="x",AE57="x"),(10-GEOMEAN(((10-AK57)/10*9+1),((10-AH57)/10*9+1)))/9*10,IF(AK57="x",(10-GEOMEAN(((10-AB57)/10*9+1),((10-AE57)/10*9+1),((10-AH57)/10*9+1)))/9*10,IF(AB57="x",(10-GEOMEAN(((10-AK57)/10*9+1),((10-AE57)/10*9+1),((10-AH57)/10*9+1)))/9*10,(10-GEOMEAN(((10-AB57)/10*9+1),((10-AE57)/10*9+1),((10-AH57)/10*9+1),((10-AK57)/10*9+1)))/9*10)))),1)</f>
        <v>0.5</v>
      </c>
      <c r="AM57" s="61">
        <f>ROUND((10-GEOMEAN(((10-T57)/10*9+1),((10-AL57)/10*9+1)))/9*10,1)</f>
        <v>0.8</v>
      </c>
    </row>
    <row r="58" spans="1:39" s="2" customFormat="1" x14ac:dyDescent="0.3">
      <c r="A58" s="98" t="str">
        <f>'Indicator Data'!A61</f>
        <v>Eswatini</v>
      </c>
      <c r="B58" s="39" t="str">
        <f>'Indicator Data'!B61</f>
        <v>SWZ</v>
      </c>
      <c r="C58" s="53">
        <f>ROUND(IF('Indicator Data'!AL61="No data",IF((0.1022*LN('Indicator Data'!CA61)-0.1711)&gt;C$195,0,IF((0.1022*LN('Indicator Data'!CA61)-0.1711)&lt;C$194,10,(C$195-(0.1022*LN('Indicator Data'!CA61)-0.1711))/(C$195-C$194)*10)),IF('Indicator Data'!AL61&gt;C$195,0,IF('Indicator Data'!AL61&lt;C$194,10,(C$195-'Indicator Data'!AL61)/(C$195-C$194)*10))),1)</f>
        <v>5.8</v>
      </c>
      <c r="D58" s="53">
        <f>IF('Indicator Data'!AM61="No data","x",ROUND((IF(LOG('Indicator Data'!AM61*1000)&gt;D$195,10,IF(LOG('Indicator Data'!AM61*1000)&lt;D$194,0,10-(D$195-LOG('Indicator Data'!AM61*1000))/(D$195-D$194)*10))),1))</f>
        <v>7.1</v>
      </c>
      <c r="E58" s="54">
        <f t="shared" si="2"/>
        <v>6.5</v>
      </c>
      <c r="F58" s="53">
        <f>IF('Indicator Data'!AZ61="No data","x",ROUND(IF('Indicator Data'!AZ61&gt;F$195,10,IF('Indicator Data'!AZ61&lt;F$194,0,10-(F$195-'Indicator Data'!AZ61)/(F$195-F$194)*10)),1))</f>
        <v>7.6</v>
      </c>
      <c r="G58" s="53">
        <f>IF('Indicator Data'!BA61="No data","x",ROUND(IF('Indicator Data'!BA61&gt;G$195,10,IF('Indicator Data'!BA61&lt;G$194,0,10-(G$195-'Indicator Data'!BA61)/(G$195-G$194)*10)),1))</f>
        <v>7.4</v>
      </c>
      <c r="H58" s="54">
        <f t="shared" si="3"/>
        <v>7.5</v>
      </c>
      <c r="I58" s="55">
        <f>SUM(IF('Indicator Data'!AN61=0,0,'Indicator Data'!AN61),SUM('Indicator Data'!AO61:AP61))</f>
        <v>127.53086400000001</v>
      </c>
      <c r="J58" s="55">
        <f>I58/'Indicator Data'!CB61*1000000</f>
        <v>109.92485889925908</v>
      </c>
      <c r="K58" s="53">
        <f t="shared" si="4"/>
        <v>2.2000000000000002</v>
      </c>
      <c r="L58" s="53">
        <f>IF('Indicator Data'!AQ61="No data","x",ROUND(IF('Indicator Data'!AQ61&gt;L$195,10,IF('Indicator Data'!AQ61&lt;L$194,0,10-(L$195-'Indicator Data'!AQ61)/(L$195-L$194)*10)),1))</f>
        <v>1.2</v>
      </c>
      <c r="M58" s="53">
        <f>IF('Indicator Data'!AR61="No data","x",IF('Indicator Data'!AR61=0,0,ROUND(IF('Indicator Data'!AR61&gt;M$195,10,IF('Indicator Data'!AR61&lt;M$194,0,10-(M$195-'Indicator Data'!AR61)/(M$195-M$194)*10)),1)))</f>
        <v>0.9</v>
      </c>
      <c r="N58" s="54">
        <f t="shared" si="5"/>
        <v>1.4</v>
      </c>
      <c r="O58" s="56">
        <f t="shared" si="6"/>
        <v>5.5</v>
      </c>
      <c r="P58" s="67">
        <f>IF(AND('Indicator Data'!BF61="No data",'Indicator Data'!BG61="No data"),0,SUM('Indicator Data'!BF61:BH61)/1000)</f>
        <v>1.9850000000000001</v>
      </c>
      <c r="Q58" s="53">
        <f t="shared" si="7"/>
        <v>1</v>
      </c>
      <c r="R58" s="57">
        <f>P58*1000/'Indicator Data'!CB61</f>
        <v>1.710965001499788E-3</v>
      </c>
      <c r="S58" s="53">
        <f t="shared" si="8"/>
        <v>3.6</v>
      </c>
      <c r="T58" s="58">
        <f t="shared" si="9"/>
        <v>2.2999999999999998</v>
      </c>
      <c r="U58" s="53">
        <f>IF('Indicator Data'!AV61="No data","x",ROUND(IF('Indicator Data'!AV61&gt;U$195,10,IF('Indicator Data'!AV61&lt;U$194,0,10-(U$195-'Indicator Data'!AV61)/(U$195-U$194)*10)),1))</f>
        <v>10</v>
      </c>
      <c r="V58" s="53">
        <f>IF('Indicator Data'!AW61="No data","x",IF('Indicator Data'!AW61=0,0,ROUND(IF('Indicator Data'!AW61&gt;V$195,10,IF('Indicator Data'!AW61&lt;V$194,0,10-(V$195-'Indicator Data'!AW61)/(V$195-V$194)*10)),1)))</f>
        <v>10</v>
      </c>
      <c r="W58" s="53">
        <f t="shared" si="10"/>
        <v>10</v>
      </c>
      <c r="X58" s="53">
        <f>IF('Indicator Data'!AU61="No data","x",ROUND(IF('Indicator Data'!AU61&gt;X$195,10,IF('Indicator Data'!AU61&lt;X$194,0,10-(X$195-'Indicator Data'!AU61)/(X$195-X$194)*10)),1))</f>
        <v>6.6</v>
      </c>
      <c r="Y58" s="160">
        <f>IF('Indicator Data'!AX61="No data","x",ROUND(IF('Indicator Data'!AX61&gt;Y$195,10,IF('Indicator Data'!AX61&lt;Y$194,0,10-(Y$195-'Indicator Data'!AX61)/(Y$195-Y$194)*10)),1))</f>
        <v>0</v>
      </c>
      <c r="Z58" s="57">
        <f>IF('Indicator Data'!AY61="No data","x",IF(('Indicator Data'!AY61/'Indicator Data'!CB61)&gt;1,1,IF('Indicator Data'!AY61&gt;'Indicator Data'!AY61,1,'Indicator Data'!AY61/'Indicator Data'!CB61)))</f>
        <v>0.35010912250337023</v>
      </c>
      <c r="AA58" s="160">
        <f t="shared" si="11"/>
        <v>3.9</v>
      </c>
      <c r="AB58" s="54">
        <f t="shared" si="13"/>
        <v>5.0999999999999996</v>
      </c>
      <c r="AC58" s="53">
        <f>IF('Indicator Data'!AS61="No data","x",ROUND(IF('Indicator Data'!AS61&gt;AC$195,10,IF('Indicator Data'!AS61&lt;AC$194,0,10-(AC$195-'Indicator Data'!AS61)/(AC$195-AC$194)*10)),1))</f>
        <v>3.8</v>
      </c>
      <c r="AD58" s="53">
        <f>IF('Indicator Data'!AT61="No data","x",ROUND(IF('Indicator Data'!AT61&gt;AD$195,10,IF('Indicator Data'!AT61&lt;AD$194,0,10-(AD$195-'Indicator Data'!AT61)/(AD$195-AD$194)*10)),1))</f>
        <v>1.3</v>
      </c>
      <c r="AE58" s="54">
        <f>IF(AND(AC58="x",AD58="x"),"x",ROUND(AVERAGE(AD58,AC58),1))</f>
        <v>2.6</v>
      </c>
      <c r="AF58" s="67">
        <f>('Indicator Data'!BE61+'Indicator Data'!BD61+'Indicator Data'!BC61*0.5+'Indicator Data'!BB61*0.25)/1000</f>
        <v>116</v>
      </c>
      <c r="AG58" s="59">
        <f>AF58*1000/'Indicator Data'!CB61</f>
        <v>9.9985864067493907E-2</v>
      </c>
      <c r="AH58" s="54">
        <f t="shared" si="12"/>
        <v>10</v>
      </c>
      <c r="AI58" s="53">
        <f>IF('Indicator Data'!BI61="No data","x",ROUND(IF('Indicator Data'!BI61&lt;$AI$194,10,IF('Indicator Data'!BI61&gt;$AI$195,0,($AI$195-'Indicator Data'!BI61)/($AI$195-$AI$194)*10)),1))</f>
        <v>6.1</v>
      </c>
      <c r="AJ58" s="53">
        <f>IF('Indicator Data'!BJ61="No data","x",ROUND(IF('Indicator Data'!BJ61&gt;$AJ$195,10,IF('Indicator Data'!BJ61&lt;$AJ$194,0,10-($AJ$195-'Indicator Data'!BJ61)/($AJ$195-$AJ$194)*10)),1))</f>
        <v>4</v>
      </c>
      <c r="AK58" s="54">
        <f t="shared" si="14"/>
        <v>5.0999999999999996</v>
      </c>
      <c r="AL58" s="60">
        <f>ROUND(IF(AND(AB58="x",AE58="x",AK58="x"),AH58,IF(AND(AB58="x",AE58="x"),(10-GEOMEAN(((10-AK58)/10*9+1),((10-AH58)/10*9+1)))/9*10,IF(AK58="x",(10-GEOMEAN(((10-AB58)/10*9+1),((10-AE58)/10*9+1),((10-AH58)/10*9+1)))/9*10,IF(AB58="x",(10-GEOMEAN(((10-AK58)/10*9+1),((10-AE58)/10*9+1),((10-AH58)/10*9+1)))/9*10,(10-GEOMEAN(((10-AB58)/10*9+1),((10-AE58)/10*9+1),((10-AH58)/10*9+1),((10-AK58)/10*9+1)))/9*10)))),1)</f>
        <v>6.8</v>
      </c>
      <c r="AM58" s="61">
        <f>ROUND((10-GEOMEAN(((10-T58)/10*9+1),((10-AL58)/10*9+1)))/9*10,1)</f>
        <v>4.9000000000000004</v>
      </c>
    </row>
    <row r="59" spans="1:39" s="2" customFormat="1" x14ac:dyDescent="0.3">
      <c r="A59" s="98" t="str">
        <f>'Indicator Data'!A62</f>
        <v>Ethiopia</v>
      </c>
      <c r="B59" s="39" t="str">
        <f>'Indicator Data'!B62</f>
        <v>ETH</v>
      </c>
      <c r="C59" s="53">
        <f>ROUND(IF('Indicator Data'!AL62="No data",IF((0.1022*LN('Indicator Data'!CA62)-0.1711)&gt;C$195,0,IF((0.1022*LN('Indicator Data'!CA62)-0.1711)&lt;C$194,10,(C$195-(0.1022*LN('Indicator Data'!CA62)-0.1711))/(C$195-C$194)*10)),IF('Indicator Data'!AL62&gt;C$195,0,IF('Indicator Data'!AL62&lt;C$194,10,(C$195-'Indicator Data'!AL62)/(C$195-C$194)*10))),1)</f>
        <v>8.3000000000000007</v>
      </c>
      <c r="D59" s="53">
        <f>IF('Indicator Data'!AM62="No data","x",ROUND((IF(LOG('Indicator Data'!AM62*1000)&gt;D$195,10,IF(LOG('Indicator Data'!AM62*1000)&lt;D$194,0,10-(D$195-LOG('Indicator Data'!AM62*1000))/(D$195-D$194)*10))),1))</f>
        <v>10</v>
      </c>
      <c r="E59" s="54">
        <f t="shared" si="2"/>
        <v>9.3000000000000007</v>
      </c>
      <c r="F59" s="53">
        <f>IF('Indicator Data'!AZ62="No data","x",ROUND(IF('Indicator Data'!AZ62&gt;F$195,10,IF('Indicator Data'!AZ62&lt;F$194,0,10-(F$195-'Indicator Data'!AZ62)/(F$195-F$194)*10)),1))</f>
        <v>6.9</v>
      </c>
      <c r="G59" s="53">
        <f>IF('Indicator Data'!BA62="No data","x",ROUND(IF('Indicator Data'!BA62&gt;G$195,10,IF('Indicator Data'!BA62&lt;G$194,0,10-(G$195-'Indicator Data'!BA62)/(G$195-G$194)*10)),1))</f>
        <v>2.5</v>
      </c>
      <c r="H59" s="54">
        <f t="shared" si="3"/>
        <v>4.7</v>
      </c>
      <c r="I59" s="55">
        <f>SUM(IF('Indicator Data'!AN62=0,0,'Indicator Data'!AN62),SUM('Indicator Data'!AO62:AP62))</f>
        <v>6258.2398709999998</v>
      </c>
      <c r="J59" s="55">
        <f>I59/'Indicator Data'!CB62*1000000</f>
        <v>54.436715590188236</v>
      </c>
      <c r="K59" s="53">
        <f t="shared" si="4"/>
        <v>1.1000000000000001</v>
      </c>
      <c r="L59" s="53">
        <f>IF('Indicator Data'!AQ62="No data","x",ROUND(IF('Indicator Data'!AQ62&gt;L$195,10,IF('Indicator Data'!AQ62&lt;L$194,0,10-(L$195-'Indicator Data'!AQ62)/(L$195-L$194)*10)),1))</f>
        <v>3.4</v>
      </c>
      <c r="M59" s="53">
        <f>IF('Indicator Data'!AR62="No data","x",IF('Indicator Data'!AR62=0,0,ROUND(IF('Indicator Data'!AR62&gt;M$195,10,IF('Indicator Data'!AR62&lt;M$194,0,10-(M$195-'Indicator Data'!AR62)/(M$195-M$194)*10)),1)))</f>
        <v>0.2</v>
      </c>
      <c r="N59" s="54">
        <f t="shared" si="5"/>
        <v>1.6</v>
      </c>
      <c r="O59" s="56">
        <f t="shared" si="6"/>
        <v>6.2</v>
      </c>
      <c r="P59" s="67">
        <f>IF(AND('Indicator Data'!BF62="No data",'Indicator Data'!BG62="No data"),0,SUM('Indicator Data'!BF62:BH62)/1000)</f>
        <v>2640.989</v>
      </c>
      <c r="Q59" s="53">
        <f t="shared" si="7"/>
        <v>10</v>
      </c>
      <c r="R59" s="57">
        <f>P59*1000/'Indicator Data'!CB62</f>
        <v>2.2972396397909763E-2</v>
      </c>
      <c r="S59" s="53">
        <f t="shared" si="8"/>
        <v>6.9</v>
      </c>
      <c r="T59" s="58">
        <f t="shared" si="9"/>
        <v>8.5</v>
      </c>
      <c r="U59" s="53">
        <f>IF('Indicator Data'!AV62="No data","x",ROUND(IF('Indicator Data'!AV62&gt;U$195,10,IF('Indicator Data'!AV62&lt;U$194,0,10-(U$195-'Indicator Data'!AV62)/(U$195-U$194)*10)),1))</f>
        <v>1.8</v>
      </c>
      <c r="V59" s="53">
        <f>IF('Indicator Data'!AW62="No data","x",IF('Indicator Data'!AW62=0,0,ROUND(IF('Indicator Data'!AW62&gt;V$195,10,IF('Indicator Data'!AW62&lt;V$194,0,10-(V$195-'Indicator Data'!AW62)/(V$195-V$194)*10)),1)))</f>
        <v>0.8</v>
      </c>
      <c r="W59" s="53">
        <f t="shared" si="10"/>
        <v>1.3</v>
      </c>
      <c r="X59" s="53">
        <f>IF('Indicator Data'!AU62="No data","x",ROUND(IF('Indicator Data'!AU62&gt;X$195,10,IF('Indicator Data'!AU62&lt;X$194,0,10-(X$195-'Indicator Data'!AU62)/(X$195-X$194)*10)),1))</f>
        <v>2.5</v>
      </c>
      <c r="Y59" s="160">
        <f>IF('Indicator Data'!AX62="No data","x",ROUND(IF('Indicator Data'!AX62&gt;Y$195,10,IF('Indicator Data'!AX62&lt;Y$194,0,10-(Y$195-'Indicator Data'!AX62)/(Y$195-Y$194)*10)),1))</f>
        <v>0.8</v>
      </c>
      <c r="Z59" s="57">
        <f>IF('Indicator Data'!AY62="No data","x",IF(('Indicator Data'!AY62/'Indicator Data'!CB62)&gt;1,1,IF('Indicator Data'!AY62&gt;'Indicator Data'!AY62,1,'Indicator Data'!AY62/'Indicator Data'!CB62)))</f>
        <v>0.66315131288140172</v>
      </c>
      <c r="AA59" s="160">
        <f t="shared" si="11"/>
        <v>7.4</v>
      </c>
      <c r="AB59" s="54">
        <f t="shared" si="13"/>
        <v>3</v>
      </c>
      <c r="AC59" s="53">
        <f>IF('Indicator Data'!AS62="No data","x",ROUND(IF('Indicator Data'!AS62&gt;AC$195,10,IF('Indicator Data'!AS62&lt;AC$194,0,10-(AC$195-'Indicator Data'!AS62)/(AC$195-AC$194)*10)),1))</f>
        <v>3.9</v>
      </c>
      <c r="AD59" s="53">
        <f>IF('Indicator Data'!AT62="No data","x",ROUND(IF('Indicator Data'!AT62&gt;AD$195,10,IF('Indicator Data'!AT62&lt;AD$194,0,10-(AD$195-'Indicator Data'!AT62)/(AD$195-AD$194)*10)),1))</f>
        <v>4.7</v>
      </c>
      <c r="AE59" s="54">
        <f>IF(AND(AC59="x",AD59="x"),"x",ROUND(AVERAGE(AD59,AC59),1))</f>
        <v>4.3</v>
      </c>
      <c r="AF59" s="67">
        <f>('Indicator Data'!BE62+'Indicator Data'!BD62+'Indicator Data'!BC62*0.5+'Indicator Data'!BB62*0.25)/1000</f>
        <v>383.99324999999999</v>
      </c>
      <c r="AG59" s="59">
        <f>AF59*1000/'Indicator Data'!CB62</f>
        <v>3.3401294564731859E-3</v>
      </c>
      <c r="AH59" s="54">
        <f t="shared" si="12"/>
        <v>0.3</v>
      </c>
      <c r="AI59" s="53">
        <f>IF('Indicator Data'!BI62="No data","x",ROUND(IF('Indicator Data'!BI62&lt;$AI$194,10,IF('Indicator Data'!BI62&gt;$AI$195,0,($AI$195-'Indicator Data'!BI62)/($AI$195-$AI$194)*10)),1))</f>
        <v>6</v>
      </c>
      <c r="AJ59" s="53">
        <f>IF('Indicator Data'!BJ62="No data","x",ROUND(IF('Indicator Data'!BJ62&gt;$AJ$195,10,IF('Indicator Data'!BJ62&lt;$AJ$194,0,10-($AJ$195-'Indicator Data'!BJ62)/($AJ$195-$AJ$194)*10)),1))</f>
        <v>4.9000000000000004</v>
      </c>
      <c r="AK59" s="54">
        <f t="shared" si="14"/>
        <v>5.5</v>
      </c>
      <c r="AL59" s="60">
        <f>ROUND(IF(AND(AB59="x",AE59="x",AK59="x"),AH59,IF(AND(AB59="x",AE59="x"),(10-GEOMEAN(((10-AK59)/10*9+1),((10-AH59)/10*9+1)))/9*10,IF(AK59="x",(10-GEOMEAN(((10-AB59)/10*9+1),((10-AE59)/10*9+1),((10-AH59)/10*9+1)))/9*10,IF(AB59="x",(10-GEOMEAN(((10-AK59)/10*9+1),((10-AE59)/10*9+1),((10-AH59)/10*9+1)))/9*10,(10-GEOMEAN(((10-AB59)/10*9+1),((10-AE59)/10*9+1),((10-AH59)/10*9+1),((10-AK59)/10*9+1)))/9*10)))),1)</f>
        <v>3.5</v>
      </c>
      <c r="AM59" s="61">
        <f>ROUND((10-GEOMEAN(((10-T59)/10*9+1),((10-AL59)/10*9+1)))/9*10,1)</f>
        <v>6.7</v>
      </c>
    </row>
    <row r="60" spans="1:39" s="2" customFormat="1" x14ac:dyDescent="0.3">
      <c r="A60" s="98" t="str">
        <f>'Indicator Data'!A63</f>
        <v>Fiji</v>
      </c>
      <c r="B60" s="39" t="str">
        <f>'Indicator Data'!B63</f>
        <v>FJI</v>
      </c>
      <c r="C60" s="53">
        <f>ROUND(IF('Indicator Data'!AL63="No data",IF((0.1022*LN('Indicator Data'!CA63)-0.1711)&gt;C$195,0,IF((0.1022*LN('Indicator Data'!CA63)-0.1711)&lt;C$194,10,(C$195-(0.1022*LN('Indicator Data'!CA63)-0.1711))/(C$195-C$194)*10)),IF('Indicator Data'!AL63&gt;C$195,0,IF('Indicator Data'!AL63&lt;C$194,10,(C$195-'Indicator Data'!AL63)/(C$195-C$194)*10))),1)</f>
        <v>3.1</v>
      </c>
      <c r="D60" s="53" t="str">
        <f>IF('Indicator Data'!AM63="No data","x",ROUND((IF(LOG('Indicator Data'!AM63*1000)&gt;D$195,10,IF(LOG('Indicator Data'!AM63*1000)&lt;D$194,0,10-(D$195-LOG('Indicator Data'!AM63*1000))/(D$195-D$194)*10))),1))</f>
        <v>x</v>
      </c>
      <c r="E60" s="54">
        <f t="shared" si="2"/>
        <v>3.1</v>
      </c>
      <c r="F60" s="53">
        <f>IF('Indicator Data'!AZ63="No data","x",ROUND(IF('Indicator Data'!AZ63&gt;F$195,10,IF('Indicator Data'!AZ63&lt;F$194,0,10-(F$195-'Indicator Data'!AZ63)/(F$195-F$194)*10)),1))</f>
        <v>4.9000000000000004</v>
      </c>
      <c r="G60" s="53">
        <f>IF('Indicator Data'!BA63="No data","x",ROUND(IF('Indicator Data'!BA63&gt;G$195,10,IF('Indicator Data'!BA63&lt;G$194,0,10-(G$195-'Indicator Data'!BA63)/(G$195-G$194)*10)),1))</f>
        <v>2.9</v>
      </c>
      <c r="H60" s="54">
        <f t="shared" si="3"/>
        <v>3.9</v>
      </c>
      <c r="I60" s="55">
        <f>SUM(IF('Indicator Data'!AN63=0,0,'Indicator Data'!AN63),SUM('Indicator Data'!AO63:AP63))</f>
        <v>205.53905199999997</v>
      </c>
      <c r="J60" s="55">
        <f>I60/'Indicator Data'!CB63*1000000</f>
        <v>229.28264565327001</v>
      </c>
      <c r="K60" s="53">
        <f t="shared" si="4"/>
        <v>4.5999999999999996</v>
      </c>
      <c r="L60" s="53">
        <f>IF('Indicator Data'!AQ63="No data","x",ROUND(IF('Indicator Data'!AQ63&gt;L$195,10,IF('Indicator Data'!AQ63&lt;L$194,0,10-(L$195-'Indicator Data'!AQ63)/(L$195-L$194)*10)),1))</f>
        <v>1.8</v>
      </c>
      <c r="M60" s="53">
        <f>IF('Indicator Data'!AR63="No data","x",IF('Indicator Data'!AR63=0,0,ROUND(IF('Indicator Data'!AR63&gt;M$195,10,IF('Indicator Data'!AR63&lt;M$194,0,10-(M$195-'Indicator Data'!AR63)/(M$195-M$194)*10)),1)))</f>
        <v>1.7</v>
      </c>
      <c r="N60" s="54">
        <f t="shared" si="5"/>
        <v>2.7</v>
      </c>
      <c r="O60" s="56">
        <f t="shared" si="6"/>
        <v>3.2</v>
      </c>
      <c r="P60" s="67">
        <f>IF(AND('Indicator Data'!BF63="No data",'Indicator Data'!BG63="No data"),0,SUM('Indicator Data'!BF63:BH63)/1000)</f>
        <v>1.9E-2</v>
      </c>
      <c r="Q60" s="53">
        <f t="shared" si="7"/>
        <v>0</v>
      </c>
      <c r="R60" s="57">
        <f>P60*1000/'Indicator Data'!CB63</f>
        <v>2.1194854335574782E-5</v>
      </c>
      <c r="S60" s="53">
        <f t="shared" si="8"/>
        <v>0</v>
      </c>
      <c r="T60" s="58">
        <f t="shared" si="9"/>
        <v>0</v>
      </c>
      <c r="U60" s="53">
        <f>IF('Indicator Data'!AV63="No data","x",ROUND(IF('Indicator Data'!AV63&gt;U$195,10,IF('Indicator Data'!AV63&lt;U$194,0,10-(U$195-'Indicator Data'!AV63)/(U$195-U$194)*10)),1))</f>
        <v>0.4</v>
      </c>
      <c r="V60" s="53">
        <f>IF('Indicator Data'!AW63="No data","x",IF('Indicator Data'!AW63=0,0,ROUND(IF('Indicator Data'!AW63&gt;V$195,10,IF('Indicator Data'!AW63&lt;V$194,0,10-(V$195-'Indicator Data'!AW63)/(V$195-V$194)*10)),1)))</f>
        <v>0.9</v>
      </c>
      <c r="W60" s="53">
        <f t="shared" si="10"/>
        <v>0.65</v>
      </c>
      <c r="X60" s="53">
        <f>IF('Indicator Data'!AU63="No data","x",ROUND(IF('Indicator Data'!AU63&gt;X$195,10,IF('Indicator Data'!AU63&lt;X$194,0,10-(X$195-'Indicator Data'!AU63)/(X$195-X$194)*10)),1))</f>
        <v>1.2</v>
      </c>
      <c r="Y60" s="160" t="str">
        <f>IF('Indicator Data'!AX63="No data","x",ROUND(IF('Indicator Data'!AX63&gt;Y$195,10,IF('Indicator Data'!AX63&lt;Y$194,0,10-(Y$195-'Indicator Data'!AX63)/(Y$195-Y$194)*10)),1))</f>
        <v>x</v>
      </c>
      <c r="Z60" s="57">
        <f>IF('Indicator Data'!AY63="No data","x",IF(('Indicator Data'!AY63/'Indicator Data'!CB63)&gt;1,1,IF('Indicator Data'!AY63&gt;'Indicator Data'!AY63,1,'Indicator Data'!AY63/'Indicator Data'!CB63)))</f>
        <v>1</v>
      </c>
      <c r="AA60" s="160">
        <f t="shared" si="11"/>
        <v>10</v>
      </c>
      <c r="AB60" s="54">
        <f t="shared" si="13"/>
        <v>4</v>
      </c>
      <c r="AC60" s="53">
        <f>IF('Indicator Data'!AS63="No data","x",ROUND(IF('Indicator Data'!AS63&gt;AC$195,10,IF('Indicator Data'!AS63&lt;AC$194,0,10-(AC$195-'Indicator Data'!AS63)/(AC$195-AC$194)*10)),1))</f>
        <v>2</v>
      </c>
      <c r="AD60" s="53" t="str">
        <f>IF('Indicator Data'!AT63="No data","x",ROUND(IF('Indicator Data'!AT63&gt;AD$195,10,IF('Indicator Data'!AT63&lt;AD$194,0,10-(AD$195-'Indicator Data'!AT63)/(AD$195-AD$194)*10)),1))</f>
        <v>x</v>
      </c>
      <c r="AE60" s="54">
        <f>IF(AND(AC60="x",AD60="x"),"x",ROUND(AVERAGE(AD60,AC60),1))</f>
        <v>2</v>
      </c>
      <c r="AF60" s="67">
        <f>('Indicator Data'!BE63+'Indicator Data'!BD63+'Indicator Data'!BC63*0.5+'Indicator Data'!BB63*0.25)/1000</f>
        <v>336.56299999999999</v>
      </c>
      <c r="AG60" s="59">
        <f>AF60*1000/'Indicator Data'!CB63</f>
        <v>0.37544230314442395</v>
      </c>
      <c r="AH60" s="54">
        <f t="shared" si="12"/>
        <v>10</v>
      </c>
      <c r="AI60" s="53">
        <f>IF('Indicator Data'!BI63="No data","x",ROUND(IF('Indicator Data'!BI63&lt;$AI$194,10,IF('Indicator Data'!BI63&gt;$AI$195,0,($AI$195-'Indicator Data'!BI63)/($AI$195-$AI$194)*10)),1))</f>
        <v>3.6</v>
      </c>
      <c r="AJ60" s="53">
        <f>IF('Indicator Data'!BJ63="No data","x",ROUND(IF('Indicator Data'!BJ63&gt;$AJ$195,10,IF('Indicator Data'!BJ63&lt;$AJ$194,0,10-($AJ$195-'Indicator Data'!BJ63)/($AJ$195-$AJ$194)*10)),1))</f>
        <v>0</v>
      </c>
      <c r="AK60" s="54">
        <f t="shared" si="14"/>
        <v>1.8</v>
      </c>
      <c r="AL60" s="60">
        <f>ROUND(IF(AND(AB60="x",AE60="x",AK60="x"),AH60,IF(AND(AB60="x",AE60="x"),(10-GEOMEAN(((10-AK60)/10*9+1),((10-AH60)/10*9+1)))/9*10,IF(AK60="x",(10-GEOMEAN(((10-AB60)/10*9+1),((10-AE60)/10*9+1),((10-AH60)/10*9+1)))/9*10,IF(AB60="x",(10-GEOMEAN(((10-AK60)/10*9+1),((10-AE60)/10*9+1),((10-AH60)/10*9+1)))/9*10,(10-GEOMEAN(((10-AB60)/10*9+1),((10-AE60)/10*9+1),((10-AH60)/10*9+1),((10-AK60)/10*9+1)))/9*10)))),1)</f>
        <v>6</v>
      </c>
      <c r="AM60" s="61">
        <f>ROUND((10-GEOMEAN(((10-T60)/10*9+1),((10-AL60)/10*9+1)))/9*10,1)</f>
        <v>3.6</v>
      </c>
    </row>
    <row r="61" spans="1:39" s="2" customFormat="1" x14ac:dyDescent="0.3">
      <c r="A61" s="98" t="str">
        <f>'Indicator Data'!A64</f>
        <v>Finland</v>
      </c>
      <c r="B61" s="39" t="str">
        <f>'Indicator Data'!B64</f>
        <v>FIN</v>
      </c>
      <c r="C61" s="53">
        <f>ROUND(IF('Indicator Data'!AL64="No data",IF((0.1022*LN('Indicator Data'!CA64)-0.1711)&gt;C$195,0,IF((0.1022*LN('Indicator Data'!CA64)-0.1711)&lt;C$194,10,(C$195-(0.1022*LN('Indicator Data'!CA64)-0.1711))/(C$195-C$194)*10)),IF('Indicator Data'!AL64&gt;C$195,0,IF('Indicator Data'!AL64&lt;C$194,10,(C$195-'Indicator Data'!AL64)/(C$195-C$194)*10))),1)</f>
        <v>0</v>
      </c>
      <c r="D61" s="53" t="str">
        <f>IF('Indicator Data'!AM64="No data","x",ROUND((IF(LOG('Indicator Data'!AM64*1000)&gt;D$195,10,IF(LOG('Indicator Data'!AM64*1000)&lt;D$194,0,10-(D$195-LOG('Indicator Data'!AM64*1000))/(D$195-D$194)*10))),1))</f>
        <v>x</v>
      </c>
      <c r="E61" s="54">
        <f t="shared" si="2"/>
        <v>0</v>
      </c>
      <c r="F61" s="53">
        <f>IF('Indicator Data'!AZ64="No data","x",ROUND(IF('Indicator Data'!AZ64&gt;F$195,10,IF('Indicator Data'!AZ64&lt;F$194,0,10-(F$195-'Indicator Data'!AZ64)/(F$195-F$194)*10)),1))</f>
        <v>0.6</v>
      </c>
      <c r="G61" s="53">
        <f>IF('Indicator Data'!BA64="No data","x",ROUND(IF('Indicator Data'!BA64&gt;G$195,10,IF('Indicator Data'!BA64&lt;G$194,0,10-(G$195-'Indicator Data'!BA64)/(G$195-G$194)*10)),1))</f>
        <v>0.6</v>
      </c>
      <c r="H61" s="54">
        <f t="shared" si="3"/>
        <v>0.6</v>
      </c>
      <c r="I61" s="55">
        <f>SUM(IF('Indicator Data'!AN64=0,0,'Indicator Data'!AN64),SUM('Indicator Data'!AO64:AP64))</f>
        <v>-1.2870010000000001</v>
      </c>
      <c r="J61" s="55">
        <f>I61/'Indicator Data'!CB64*1000000</f>
        <v>-0.2322805455899398</v>
      </c>
      <c r="K61" s="53">
        <f t="shared" si="4"/>
        <v>0</v>
      </c>
      <c r="L61" s="53" t="str">
        <f>IF('Indicator Data'!AQ64="No data","x",ROUND(IF('Indicator Data'!AQ64&gt;L$195,10,IF('Indicator Data'!AQ64&lt;L$194,0,10-(L$195-'Indicator Data'!AQ64)/(L$195-L$194)*10)),1))</f>
        <v>x</v>
      </c>
      <c r="M61" s="53">
        <f>IF('Indicator Data'!AR64="No data","x",IF('Indicator Data'!AR64=0,0,ROUND(IF('Indicator Data'!AR64&gt;M$195,10,IF('Indicator Data'!AR64&lt;M$194,0,10-(M$195-'Indicator Data'!AR64)/(M$195-M$194)*10)),1)))</f>
        <v>0.1</v>
      </c>
      <c r="N61" s="54">
        <f t="shared" si="5"/>
        <v>0.1</v>
      </c>
      <c r="O61" s="56">
        <f t="shared" si="6"/>
        <v>0.2</v>
      </c>
      <c r="P61" s="67">
        <f>IF(AND('Indicator Data'!BF64="No data",'Indicator Data'!BG64="No data"),0,SUM('Indicator Data'!BF64:BH64)/1000)</f>
        <v>30.457999999999998</v>
      </c>
      <c r="Q61" s="53">
        <f t="shared" si="7"/>
        <v>4.9000000000000004</v>
      </c>
      <c r="R61" s="57">
        <f>P61*1000/'Indicator Data'!CB64</f>
        <v>5.4971214921964986E-3</v>
      </c>
      <c r="S61" s="53">
        <f t="shared" si="8"/>
        <v>4.9000000000000004</v>
      </c>
      <c r="T61" s="58">
        <f t="shared" si="9"/>
        <v>4.9000000000000004</v>
      </c>
      <c r="U61" s="53" t="str">
        <f>IF('Indicator Data'!AV64="No data","x",ROUND(IF('Indicator Data'!AV64&gt;U$195,10,IF('Indicator Data'!AV64&lt;U$194,0,10-(U$195-'Indicator Data'!AV64)/(U$195-U$194)*10)),1))</f>
        <v>x</v>
      </c>
      <c r="V61" s="53" t="str">
        <f>IF('Indicator Data'!AW64="No data","x",IF('Indicator Data'!AW64=0,0,ROUND(IF('Indicator Data'!AW64&gt;V$195,10,IF('Indicator Data'!AW64&lt;V$194,0,10-(V$195-'Indicator Data'!AW64)/(V$195-V$194)*10)),1)))</f>
        <v>x</v>
      </c>
      <c r="W61" s="53" t="str">
        <f t="shared" si="10"/>
        <v>x</v>
      </c>
      <c r="X61" s="53">
        <f>IF('Indicator Data'!AU64="No data","x",ROUND(IF('Indicator Data'!AU64&gt;X$195,10,IF('Indicator Data'!AU64&lt;X$194,0,10-(X$195-'Indicator Data'!AU64)/(X$195-X$194)*10)),1))</f>
        <v>0.1</v>
      </c>
      <c r="Y61" s="160" t="str">
        <f>IF('Indicator Data'!AX64="No data","x",ROUND(IF('Indicator Data'!AX64&gt;Y$195,10,IF('Indicator Data'!AX64&lt;Y$194,0,10-(Y$195-'Indicator Data'!AX64)/(Y$195-Y$194)*10)),1))</f>
        <v>x</v>
      </c>
      <c r="Z61" s="57">
        <f>IF('Indicator Data'!AY64="No data","x",IF(('Indicator Data'!AY64/'Indicator Data'!CB64)&gt;1,1,IF('Indicator Data'!AY64&gt;'Indicator Data'!AY64,1,'Indicator Data'!AY64/'Indicator Data'!CB64)))</f>
        <v>1.4438561933669968E-6</v>
      </c>
      <c r="AA61" s="160">
        <f t="shared" si="11"/>
        <v>0</v>
      </c>
      <c r="AB61" s="54">
        <f t="shared" si="13"/>
        <v>0.1</v>
      </c>
      <c r="AC61" s="53">
        <f>IF('Indicator Data'!AS64="No data","x",ROUND(IF('Indicator Data'!AS64&gt;AC$195,10,IF('Indicator Data'!AS64&lt;AC$194,0,10-(AC$195-'Indicator Data'!AS64)/(AC$195-AC$194)*10)),1))</f>
        <v>0.2</v>
      </c>
      <c r="AD61" s="53" t="str">
        <f>IF('Indicator Data'!AT64="No data","x",ROUND(IF('Indicator Data'!AT64&gt;AD$195,10,IF('Indicator Data'!AT64&lt;AD$194,0,10-(AD$195-'Indicator Data'!AT64)/(AD$195-AD$194)*10)),1))</f>
        <v>x</v>
      </c>
      <c r="AE61" s="54">
        <f>IF(AND(AC61="x",AD61="x"),"x",ROUND(AVERAGE(AD61,AC61),1))</f>
        <v>0.2</v>
      </c>
      <c r="AF61" s="67">
        <f>('Indicator Data'!BE64+'Indicator Data'!BD64+'Indicator Data'!BC64*0.5+'Indicator Data'!BB64*0.25)/1000</f>
        <v>0</v>
      </c>
      <c r="AG61" s="59">
        <f>AF61*1000/'Indicator Data'!CB64</f>
        <v>0</v>
      </c>
      <c r="AH61" s="54">
        <f t="shared" si="12"/>
        <v>0</v>
      </c>
      <c r="AI61" s="53">
        <f>IF('Indicator Data'!BI64="No data","x",ROUND(IF('Indicator Data'!BI64&lt;$AI$194,10,IF('Indicator Data'!BI64&gt;$AI$195,0,($AI$195-'Indicator Data'!BI64)/($AI$195-$AI$194)*10)),1))</f>
        <v>2.4</v>
      </c>
      <c r="AJ61" s="53">
        <f>IF('Indicator Data'!BJ64="No data","x",ROUND(IF('Indicator Data'!BJ64&gt;$AJ$195,10,IF('Indicator Data'!BJ64&lt;$AJ$194,0,10-($AJ$195-'Indicator Data'!BJ64)/($AJ$195-$AJ$194)*10)),1))</f>
        <v>0</v>
      </c>
      <c r="AK61" s="54">
        <f t="shared" si="14"/>
        <v>1.2</v>
      </c>
      <c r="AL61" s="60">
        <f>ROUND(IF(AND(AB61="x",AE61="x",AK61="x"),AH61,IF(AND(AB61="x",AE61="x"),(10-GEOMEAN(((10-AK61)/10*9+1),((10-AH61)/10*9+1)))/9*10,IF(AK61="x",(10-GEOMEAN(((10-AB61)/10*9+1),((10-AE61)/10*9+1),((10-AH61)/10*9+1)))/9*10,IF(AB61="x",(10-GEOMEAN(((10-AK61)/10*9+1),((10-AE61)/10*9+1),((10-AH61)/10*9+1)))/9*10,(10-GEOMEAN(((10-AB61)/10*9+1),((10-AE61)/10*9+1),((10-AH61)/10*9+1),((10-AK61)/10*9+1)))/9*10)))),1)</f>
        <v>0.4</v>
      </c>
      <c r="AM61" s="61">
        <f>ROUND((10-GEOMEAN(((10-T61)/10*9+1),((10-AL61)/10*9+1)))/9*10,1)</f>
        <v>3</v>
      </c>
    </row>
    <row r="62" spans="1:39" s="2" customFormat="1" x14ac:dyDescent="0.3">
      <c r="A62" s="98" t="str">
        <f>'Indicator Data'!A65</f>
        <v>France</v>
      </c>
      <c r="B62" s="39" t="str">
        <f>'Indicator Data'!B65</f>
        <v>FRA</v>
      </c>
      <c r="C62" s="53">
        <f>ROUND(IF('Indicator Data'!AL65="No data",IF((0.1022*LN('Indicator Data'!CA65)-0.1711)&gt;C$195,0,IF((0.1022*LN('Indicator Data'!CA65)-0.1711)&lt;C$194,10,(C$195-(0.1022*LN('Indicator Data'!CA65)-0.1711))/(C$195-C$194)*10)),IF('Indicator Data'!AL65&gt;C$195,0,IF('Indicator Data'!AL65&lt;C$194,10,(C$195-'Indicator Data'!AL65)/(C$195-C$194)*10))),1)</f>
        <v>0</v>
      </c>
      <c r="D62" s="53" t="str">
        <f>IF('Indicator Data'!AM65="No data","x",ROUND((IF(LOG('Indicator Data'!AM65*1000)&gt;D$195,10,IF(LOG('Indicator Data'!AM65*1000)&lt;D$194,0,10-(D$195-LOG('Indicator Data'!AM65*1000))/(D$195-D$194)*10))),1))</f>
        <v>x</v>
      </c>
      <c r="E62" s="54">
        <f t="shared" si="2"/>
        <v>0</v>
      </c>
      <c r="F62" s="53">
        <f>IF('Indicator Data'!AZ65="No data","x",ROUND(IF('Indicator Data'!AZ65&gt;F$195,10,IF('Indicator Data'!AZ65&lt;F$194,0,10-(F$195-'Indicator Data'!AZ65)/(F$195-F$194)*10)),1))</f>
        <v>0.7</v>
      </c>
      <c r="G62" s="53">
        <f>IF('Indicator Data'!BA65="No data","x",ROUND(IF('Indicator Data'!BA65&gt;G$195,10,IF('Indicator Data'!BA65&lt;G$194,0,10-(G$195-'Indicator Data'!BA65)/(G$195-G$194)*10)),1))</f>
        <v>1.9</v>
      </c>
      <c r="H62" s="54">
        <f t="shared" si="3"/>
        <v>1.3</v>
      </c>
      <c r="I62" s="55">
        <f>SUM(IF('Indicator Data'!AN65=0,0,'Indicator Data'!AN65),SUM('Indicator Data'!AO65:AP65))</f>
        <v>0</v>
      </c>
      <c r="J62" s="55">
        <f>I62/'Indicator Data'!CB65*1000000</f>
        <v>0</v>
      </c>
      <c r="K62" s="53">
        <f t="shared" si="4"/>
        <v>0</v>
      </c>
      <c r="L62" s="53" t="str">
        <f>IF('Indicator Data'!AQ65="No data","x",ROUND(IF('Indicator Data'!AQ65&gt;L$195,10,IF('Indicator Data'!AQ65&lt;L$194,0,10-(L$195-'Indicator Data'!AQ65)/(L$195-L$194)*10)),1))</f>
        <v>x</v>
      </c>
      <c r="M62" s="53">
        <f>IF('Indicator Data'!AR65="No data","x",IF('Indicator Data'!AR65=0,0,ROUND(IF('Indicator Data'!AR65&gt;M$195,10,IF('Indicator Data'!AR65&lt;M$194,0,10-(M$195-'Indicator Data'!AR65)/(M$195-M$194)*10)),1)))</f>
        <v>0.3</v>
      </c>
      <c r="N62" s="54">
        <f t="shared" si="5"/>
        <v>0.2</v>
      </c>
      <c r="O62" s="56">
        <f t="shared" si="6"/>
        <v>0.4</v>
      </c>
      <c r="P62" s="67">
        <f>IF(AND('Indicator Data'!BF65="No data",'Indicator Data'!BG65="No data"),0,SUM('Indicator Data'!BF65:BH65)/1000)</f>
        <v>523.34699999999998</v>
      </c>
      <c r="Q62" s="53">
        <f t="shared" si="7"/>
        <v>9.1</v>
      </c>
      <c r="R62" s="57">
        <f>P62*1000/'Indicator Data'!CB65</f>
        <v>8.0177545832067383E-3</v>
      </c>
      <c r="S62" s="53">
        <f t="shared" si="8"/>
        <v>5.3</v>
      </c>
      <c r="T62" s="58">
        <f t="shared" si="9"/>
        <v>7.2</v>
      </c>
      <c r="U62" s="53">
        <f>IF('Indicator Data'!AV65="No data","x",ROUND(IF('Indicator Data'!AV65&gt;U$195,10,IF('Indicator Data'!AV65&lt;U$194,0,10-(U$195-'Indicator Data'!AV65)/(U$195-U$194)*10)),1))</f>
        <v>0.6</v>
      </c>
      <c r="V62" s="53" t="str">
        <f>IF('Indicator Data'!AW65="No data","x",IF('Indicator Data'!AW65=0,0,ROUND(IF('Indicator Data'!AW65&gt;V$195,10,IF('Indicator Data'!AW65&lt;V$194,0,10-(V$195-'Indicator Data'!AW65)/(V$195-V$194)*10)),1)))</f>
        <v>x</v>
      </c>
      <c r="W62" s="53">
        <f t="shared" si="10"/>
        <v>0.6</v>
      </c>
      <c r="X62" s="53">
        <f>IF('Indicator Data'!AU65="No data","x",ROUND(IF('Indicator Data'!AU65&gt;X$195,10,IF('Indicator Data'!AU65&lt;X$194,0,10-(X$195-'Indicator Data'!AU65)/(X$195-X$194)*10)),1))</f>
        <v>0.2</v>
      </c>
      <c r="Y62" s="160" t="str">
        <f>IF('Indicator Data'!AX65="No data","x",ROUND(IF('Indicator Data'!AX65&gt;Y$195,10,IF('Indicator Data'!AX65&lt;Y$194,0,10-(Y$195-'Indicator Data'!AX65)/(Y$195-Y$194)*10)),1))</f>
        <v>x</v>
      </c>
      <c r="Z62" s="57">
        <f>IF('Indicator Data'!AY65="No data","x",IF(('Indicator Data'!AY65/'Indicator Data'!CB65)&gt;1,1,IF('Indicator Data'!AY65&gt;'Indicator Data'!AY65,1,'Indicator Data'!AY65/'Indicator Data'!CB65)))</f>
        <v>8.4260825432527671E-7</v>
      </c>
      <c r="AA62" s="160">
        <f t="shared" si="11"/>
        <v>0</v>
      </c>
      <c r="AB62" s="54">
        <f t="shared" si="13"/>
        <v>0.3</v>
      </c>
      <c r="AC62" s="53">
        <f>IF('Indicator Data'!AS65="No data","x",ROUND(IF('Indicator Data'!AS65&gt;AC$195,10,IF('Indicator Data'!AS65&lt;AC$194,0,10-(AC$195-'Indicator Data'!AS65)/(AC$195-AC$194)*10)),1))</f>
        <v>0.3</v>
      </c>
      <c r="AD62" s="53" t="str">
        <f>IF('Indicator Data'!AT65="No data","x",ROUND(IF('Indicator Data'!AT65&gt;AD$195,10,IF('Indicator Data'!AT65&lt;AD$194,0,10-(AD$195-'Indicator Data'!AT65)/(AD$195-AD$194)*10)),1))</f>
        <v>x</v>
      </c>
      <c r="AE62" s="54">
        <f>IF(AND(AC62="x",AD62="x"),"x",ROUND(AVERAGE(AD62,AC62),1))</f>
        <v>0.3</v>
      </c>
      <c r="AF62" s="67">
        <f>('Indicator Data'!BE65+'Indicator Data'!BD65+'Indicator Data'!BC65*0.5+'Indicator Data'!BB65*0.25)/1000</f>
        <v>4.5270000000000001</v>
      </c>
      <c r="AG62" s="59">
        <f>AF62*1000/'Indicator Data'!CB65</f>
        <v>6.935431940600959E-5</v>
      </c>
      <c r="AH62" s="54">
        <f t="shared" si="12"/>
        <v>0</v>
      </c>
      <c r="AI62" s="53">
        <f>IF('Indicator Data'!BI65="No data","x",ROUND(IF('Indicator Data'!BI65&lt;$AI$194,10,IF('Indicator Data'!BI65&gt;$AI$195,0,($AI$195-'Indicator Data'!BI65)/($AI$195-$AI$194)*10)),1))</f>
        <v>1.1000000000000001</v>
      </c>
      <c r="AJ62" s="53">
        <f>IF('Indicator Data'!BJ65="No data","x",ROUND(IF('Indicator Data'!BJ65&gt;$AJ$195,10,IF('Indicator Data'!BJ65&lt;$AJ$194,0,10-($AJ$195-'Indicator Data'!BJ65)/($AJ$195-$AJ$194)*10)),1))</f>
        <v>0</v>
      </c>
      <c r="AK62" s="54">
        <f t="shared" si="14"/>
        <v>0.6</v>
      </c>
      <c r="AL62" s="60">
        <f>ROUND(IF(AND(AB62="x",AE62="x",AK62="x"),AH62,IF(AND(AB62="x",AE62="x"),(10-GEOMEAN(((10-AK62)/10*9+1),((10-AH62)/10*9+1)))/9*10,IF(AK62="x",(10-GEOMEAN(((10-AB62)/10*9+1),((10-AE62)/10*9+1),((10-AH62)/10*9+1)))/9*10,IF(AB62="x",(10-GEOMEAN(((10-AK62)/10*9+1),((10-AE62)/10*9+1),((10-AH62)/10*9+1)))/9*10,(10-GEOMEAN(((10-AB62)/10*9+1),((10-AE62)/10*9+1),((10-AH62)/10*9+1),((10-AK62)/10*9+1)))/9*10)))),1)</f>
        <v>0.3</v>
      </c>
      <c r="AM62" s="61">
        <f>ROUND((10-GEOMEAN(((10-T62)/10*9+1),((10-AL62)/10*9+1)))/9*10,1)</f>
        <v>4.5999999999999996</v>
      </c>
    </row>
    <row r="63" spans="1:39" s="2" customFormat="1" x14ac:dyDescent="0.3">
      <c r="A63" s="98" t="str">
        <f>'Indicator Data'!A66</f>
        <v>Gabon</v>
      </c>
      <c r="B63" s="39" t="str">
        <f>'Indicator Data'!B66</f>
        <v>GAB</v>
      </c>
      <c r="C63" s="53">
        <f>ROUND(IF('Indicator Data'!AL66="No data",IF((0.1022*LN('Indicator Data'!CA66)-0.1711)&gt;C$195,0,IF((0.1022*LN('Indicator Data'!CA66)-0.1711)&lt;C$194,10,(C$195-(0.1022*LN('Indicator Data'!CA66)-0.1711))/(C$195-C$194)*10)),IF('Indicator Data'!AL66&gt;C$195,0,IF('Indicator Data'!AL66&lt;C$194,10,(C$195-'Indicator Data'!AL66)/(C$195-C$194)*10))),1)</f>
        <v>3.9</v>
      </c>
      <c r="D63" s="53">
        <f>IF('Indicator Data'!AM66="No data","x",ROUND((IF(LOG('Indicator Data'!AM66*1000)&gt;D$195,10,IF(LOG('Indicator Data'!AM66*1000)&lt;D$194,0,10-(D$195-LOG('Indicator Data'!AM66*1000))/(D$195-D$194)*10))),1))</f>
        <v>6.7</v>
      </c>
      <c r="E63" s="54">
        <f t="shared" si="2"/>
        <v>5.5</v>
      </c>
      <c r="F63" s="53">
        <f>IF('Indicator Data'!AZ66="No data","x",ROUND(IF('Indicator Data'!AZ66&gt;F$195,10,IF('Indicator Data'!AZ66&lt;F$194,0,10-(F$195-'Indicator Data'!AZ66)/(F$195-F$194)*10)),1))</f>
        <v>7</v>
      </c>
      <c r="G63" s="53">
        <f>IF('Indicator Data'!BA66="No data","x",ROUND(IF('Indicator Data'!BA66&gt;G$195,10,IF('Indicator Data'!BA66&lt;G$194,0,10-(G$195-'Indicator Data'!BA66)/(G$195-G$194)*10)),1))</f>
        <v>3.3</v>
      </c>
      <c r="H63" s="54">
        <f t="shared" si="3"/>
        <v>5.2</v>
      </c>
      <c r="I63" s="55">
        <f>SUM(IF('Indicator Data'!AN66=0,0,'Indicator Data'!AN66),SUM('Indicator Data'!AO66:AP66))</f>
        <v>235.07962100000003</v>
      </c>
      <c r="J63" s="55">
        <f>I63/'Indicator Data'!CB66*1000000</f>
        <v>105.61920459283435</v>
      </c>
      <c r="K63" s="53">
        <f t="shared" si="4"/>
        <v>2.1</v>
      </c>
      <c r="L63" s="53">
        <f>IF('Indicator Data'!AQ66="No data","x",ROUND(IF('Indicator Data'!AQ66&gt;L$195,10,IF('Indicator Data'!AQ66&lt;L$194,0,10-(L$195-'Indicator Data'!AQ66)/(L$195-L$194)*10)),1))</f>
        <v>0.5</v>
      </c>
      <c r="M63" s="53">
        <f>IF('Indicator Data'!AR66="No data","x",IF('Indicator Data'!AR66=0,0,ROUND(IF('Indicator Data'!AR66&gt;M$195,10,IF('Indicator Data'!AR66&lt;M$194,0,10-(M$195-'Indicator Data'!AR66)/(M$195-M$194)*10)),1)))</f>
        <v>0</v>
      </c>
      <c r="N63" s="54">
        <f t="shared" si="5"/>
        <v>0.9</v>
      </c>
      <c r="O63" s="56">
        <f t="shared" si="6"/>
        <v>4.3</v>
      </c>
      <c r="P63" s="67">
        <f>IF(AND('Indicator Data'!BF66="No data",'Indicator Data'!BG66="No data"),0,SUM('Indicator Data'!BF66:BH66)/1000)</f>
        <v>0.54700000000000004</v>
      </c>
      <c r="Q63" s="53">
        <f t="shared" si="7"/>
        <v>0</v>
      </c>
      <c r="R63" s="57">
        <f>P63*1000/'Indicator Data'!CB66</f>
        <v>2.4576228541852373E-4</v>
      </c>
      <c r="S63" s="53">
        <f t="shared" si="8"/>
        <v>2.2999999999999998</v>
      </c>
      <c r="T63" s="58">
        <f t="shared" si="9"/>
        <v>1.2</v>
      </c>
      <c r="U63" s="53">
        <f>IF('Indicator Data'!AV66="No data","x",ROUND(IF('Indicator Data'!AV66&gt;U$195,10,IF('Indicator Data'!AV66&lt;U$194,0,10-(U$195-'Indicator Data'!AV66)/(U$195-U$194)*10)),1))</f>
        <v>7</v>
      </c>
      <c r="V63" s="53">
        <f>IF('Indicator Data'!AW66="No data","x",IF('Indicator Data'!AW66=0,0,ROUND(IF('Indicator Data'!AW66&gt;V$195,10,IF('Indicator Data'!AW66&lt;V$194,0,10-(V$195-'Indicator Data'!AW66)/(V$195-V$194)*10)),1)))</f>
        <v>3.6</v>
      </c>
      <c r="W63" s="53">
        <f t="shared" si="10"/>
        <v>5.3</v>
      </c>
      <c r="X63" s="53">
        <f>IF('Indicator Data'!AU66="No data","x",ROUND(IF('Indicator Data'!AU66&gt;X$195,10,IF('Indicator Data'!AU66&lt;X$194,0,10-(X$195-'Indicator Data'!AU66)/(X$195-X$194)*10)),1))</f>
        <v>9.5</v>
      </c>
      <c r="Y63" s="160">
        <f>IF('Indicator Data'!AX66="No data","x",ROUND(IF('Indicator Data'!AX66&gt;Y$195,10,IF('Indicator Data'!AX66&lt;Y$194,0,10-(Y$195-'Indicator Data'!AX66)/(Y$195-Y$194)*10)),1))</f>
        <v>6.2</v>
      </c>
      <c r="Z63" s="57">
        <f>IF('Indicator Data'!AY66="No data","x",IF(('Indicator Data'!AY66/'Indicator Data'!CB66)&gt;1,1,IF('Indicator Data'!AY66&gt;'Indicator Data'!AY66,1,'Indicator Data'!AY66/'Indicator Data'!CB66)))</f>
        <v>0.42140054849469477</v>
      </c>
      <c r="AA63" s="160">
        <f t="shared" si="11"/>
        <v>4.7</v>
      </c>
      <c r="AB63" s="54">
        <f t="shared" si="13"/>
        <v>6.4</v>
      </c>
      <c r="AC63" s="53">
        <f>IF('Indicator Data'!AS66="No data","x",ROUND(IF('Indicator Data'!AS66&gt;AC$195,10,IF('Indicator Data'!AS66&lt;AC$194,0,10-(AC$195-'Indicator Data'!AS66)/(AC$195-AC$194)*10)),1))</f>
        <v>3.3</v>
      </c>
      <c r="AD63" s="53">
        <f>IF('Indicator Data'!AT66="No data","x",ROUND(IF('Indicator Data'!AT66&gt;AD$195,10,IF('Indicator Data'!AT66&lt;AD$194,0,10-(AD$195-'Indicator Data'!AT66)/(AD$195-AD$194)*10)),1))</f>
        <v>1.4</v>
      </c>
      <c r="AE63" s="54">
        <f>IF(AND(AC63="x",AD63="x"),"x",ROUND(AVERAGE(AD63,AC63),1))</f>
        <v>2.4</v>
      </c>
      <c r="AF63" s="67">
        <f>('Indicator Data'!BE66+'Indicator Data'!BD66+'Indicator Data'!BC66*0.5+'Indicator Data'!BB66*0.25)/1000</f>
        <v>0</v>
      </c>
      <c r="AG63" s="59">
        <f>AF63*1000/'Indicator Data'!CB66</f>
        <v>0</v>
      </c>
      <c r="AH63" s="54">
        <f t="shared" si="12"/>
        <v>0</v>
      </c>
      <c r="AI63" s="53">
        <f>IF('Indicator Data'!BI66="No data","x",ROUND(IF('Indicator Data'!BI66&lt;$AI$194,10,IF('Indicator Data'!BI66&gt;$AI$195,0,($AI$195-'Indicator Data'!BI66)/($AI$195-$AI$194)*10)),1))</f>
        <v>4.7</v>
      </c>
      <c r="AJ63" s="53">
        <f>IF('Indicator Data'!BJ66="No data","x",ROUND(IF('Indicator Data'!BJ66&gt;$AJ$195,10,IF('Indicator Data'!BJ66&lt;$AJ$194,0,10-($AJ$195-'Indicator Data'!BJ66)/($AJ$195-$AJ$194)*10)),1))</f>
        <v>3.9</v>
      </c>
      <c r="AK63" s="54">
        <f t="shared" si="14"/>
        <v>4.3</v>
      </c>
      <c r="AL63" s="60">
        <f>ROUND(IF(AND(AB63="x",AE63="x",AK63="x"),AH63,IF(AND(AB63="x",AE63="x"),(10-GEOMEAN(((10-AK63)/10*9+1),((10-AH63)/10*9+1)))/9*10,IF(AK63="x",(10-GEOMEAN(((10-AB63)/10*9+1),((10-AE63)/10*9+1),((10-AH63)/10*9+1)))/9*10,IF(AB63="x",(10-GEOMEAN(((10-AK63)/10*9+1),((10-AE63)/10*9+1),((10-AH63)/10*9+1)))/9*10,(10-GEOMEAN(((10-AB63)/10*9+1),((10-AE63)/10*9+1),((10-AH63)/10*9+1),((10-AK63)/10*9+1)))/9*10)))),1)</f>
        <v>3.6</v>
      </c>
      <c r="AM63" s="61">
        <f>ROUND((10-GEOMEAN(((10-T63)/10*9+1),((10-AL63)/10*9+1)))/9*10,1)</f>
        <v>2.5</v>
      </c>
    </row>
    <row r="64" spans="1:39" s="2" customFormat="1" x14ac:dyDescent="0.3">
      <c r="A64" s="98" t="str">
        <f>'Indicator Data'!A67</f>
        <v>Gambia</v>
      </c>
      <c r="B64" s="39" t="str">
        <f>'Indicator Data'!B67</f>
        <v>GMB</v>
      </c>
      <c r="C64" s="53">
        <f>ROUND(IF('Indicator Data'!AL67="No data",IF((0.1022*LN('Indicator Data'!CA67)-0.1711)&gt;C$195,0,IF((0.1022*LN('Indicator Data'!CA67)-0.1711)&lt;C$194,10,(C$195-(0.1022*LN('Indicator Data'!CA67)-0.1711))/(C$195-C$194)*10)),IF('Indicator Data'!AL67&gt;C$195,0,IF('Indicator Data'!AL67&lt;C$194,10,(C$195-'Indicator Data'!AL67)/(C$195-C$194)*10))),1)</f>
        <v>8.1</v>
      </c>
      <c r="D64" s="53">
        <f>IF('Indicator Data'!AM67="No data","x",ROUND((IF(LOG('Indicator Data'!AM67*1000)&gt;D$195,10,IF(LOG('Indicator Data'!AM67*1000)&lt;D$194,0,10-(D$195-LOG('Indicator Data'!AM67*1000))/(D$195-D$194)*10))),1))</f>
        <v>8.6</v>
      </c>
      <c r="E64" s="54">
        <f t="shared" si="2"/>
        <v>8.4</v>
      </c>
      <c r="F64" s="53">
        <f>IF('Indicator Data'!AZ67="No data","x",ROUND(IF('Indicator Data'!AZ67&gt;F$195,10,IF('Indicator Data'!AZ67&lt;F$194,0,10-(F$195-'Indicator Data'!AZ67)/(F$195-F$194)*10)),1))</f>
        <v>8.1999999999999993</v>
      </c>
      <c r="G64" s="53">
        <f>IF('Indicator Data'!BA67="No data","x",ROUND(IF('Indicator Data'!BA67&gt;G$195,10,IF('Indicator Data'!BA67&lt;G$194,0,10-(G$195-'Indicator Data'!BA67)/(G$195-G$194)*10)),1))</f>
        <v>2.7</v>
      </c>
      <c r="H64" s="54">
        <f t="shared" si="3"/>
        <v>5.5</v>
      </c>
      <c r="I64" s="55">
        <f>SUM(IF('Indicator Data'!AN67=0,0,'Indicator Data'!AN67),SUM('Indicator Data'!AO67:AP67))</f>
        <v>94.937500999999997</v>
      </c>
      <c r="J64" s="55">
        <f>I64/'Indicator Data'!CB67*1000000</f>
        <v>39.284526520856843</v>
      </c>
      <c r="K64" s="53">
        <f t="shared" si="4"/>
        <v>0.8</v>
      </c>
      <c r="L64" s="53">
        <f>IF('Indicator Data'!AQ67="No data","x",ROUND(IF('Indicator Data'!AQ67&gt;L$195,10,IF('Indicator Data'!AQ67&lt;L$194,0,10-(L$195-'Indicator Data'!AQ67)/(L$195-L$194)*10)),1))</f>
        <v>7.2</v>
      </c>
      <c r="M64" s="53">
        <f>IF('Indicator Data'!AR67="No data","x",IF('Indicator Data'!AR67=0,0,ROUND(IF('Indicator Data'!AR67&gt;M$195,10,IF('Indicator Data'!AR67&lt;M$194,0,10-(M$195-'Indicator Data'!AR67)/(M$195-M$194)*10)),1)))</f>
        <v>5</v>
      </c>
      <c r="N64" s="54">
        <f t="shared" si="5"/>
        <v>4.3</v>
      </c>
      <c r="O64" s="56">
        <f t="shared" si="6"/>
        <v>6.7</v>
      </c>
      <c r="P64" s="67">
        <f>IF(AND('Indicator Data'!BF67="No data",'Indicator Data'!BG67="No data"),0,SUM('Indicator Data'!BF67:BH67)/1000)</f>
        <v>4.6020000000000003</v>
      </c>
      <c r="Q64" s="53">
        <f t="shared" si="7"/>
        <v>2.2000000000000002</v>
      </c>
      <c r="R64" s="57">
        <f>P64*1000/'Indicator Data'!CB67</f>
        <v>1.9042779633412009E-3</v>
      </c>
      <c r="S64" s="53">
        <f t="shared" si="8"/>
        <v>3.7</v>
      </c>
      <c r="T64" s="58">
        <f t="shared" si="9"/>
        <v>3</v>
      </c>
      <c r="U64" s="53">
        <f>IF('Indicator Data'!AV67="No data","x",ROUND(IF('Indicator Data'!AV67&gt;U$195,10,IF('Indicator Data'!AV67&lt;U$194,0,10-(U$195-'Indicator Data'!AV67)/(U$195-U$194)*10)),1))</f>
        <v>3.8</v>
      </c>
      <c r="V64" s="53">
        <f>IF('Indicator Data'!AW67="No data","x",IF('Indicator Data'!AW67=0,0,ROUND(IF('Indicator Data'!AW67&gt;V$195,10,IF('Indicator Data'!AW67&lt;V$194,0,10-(V$195-'Indicator Data'!AW67)/(V$195-V$194)*10)),1)))</f>
        <v>5.9</v>
      </c>
      <c r="W64" s="53">
        <f t="shared" si="10"/>
        <v>4.8499999999999996</v>
      </c>
      <c r="X64" s="53">
        <f>IF('Indicator Data'!AU67="No data","x",ROUND(IF('Indicator Data'!AU67&gt;X$195,10,IF('Indicator Data'!AU67&lt;X$194,0,10-(X$195-'Indicator Data'!AU67)/(X$195-X$194)*10)),1))</f>
        <v>2.9</v>
      </c>
      <c r="Y64" s="160">
        <f>IF('Indicator Data'!AX67="No data","x",ROUND(IF('Indicator Data'!AX67&gt;Y$195,10,IF('Indicator Data'!AX67&lt;Y$194,0,10-(Y$195-'Indicator Data'!AX67)/(Y$195-Y$194)*10)),1))</f>
        <v>1.6</v>
      </c>
      <c r="Z64" s="57">
        <f>IF('Indicator Data'!AY67="No data","x",IF(('Indicator Data'!AY67/'Indicator Data'!CB67)&gt;1,1,IF('Indicator Data'!AY67&gt;'Indicator Data'!AY67,1,'Indicator Data'!AY67/'Indicator Data'!CB67)))</f>
        <v>6.9604628529245274E-2</v>
      </c>
      <c r="AA64" s="160">
        <f t="shared" si="11"/>
        <v>0.8</v>
      </c>
      <c r="AB64" s="54">
        <f t="shared" si="13"/>
        <v>2.5</v>
      </c>
      <c r="AC64" s="53">
        <f>IF('Indicator Data'!AS67="No data","x",ROUND(IF('Indicator Data'!AS67&gt;AC$195,10,IF('Indicator Data'!AS67&lt;AC$194,0,10-(AC$195-'Indicator Data'!AS67)/(AC$195-AC$194)*10)),1))</f>
        <v>4</v>
      </c>
      <c r="AD64" s="53">
        <f>IF('Indicator Data'!AT67="No data","x",ROUND(IF('Indicator Data'!AT67&gt;AD$195,10,IF('Indicator Data'!AT67&lt;AD$194,0,10-(AD$195-'Indicator Data'!AT67)/(AD$195-AD$194)*10)),1))</f>
        <v>2.2999999999999998</v>
      </c>
      <c r="AE64" s="54">
        <f>IF(AND(AC64="x",AD64="x"),"x",ROUND(AVERAGE(AD64,AC64),1))</f>
        <v>3.2</v>
      </c>
      <c r="AF64" s="67">
        <f>('Indicator Data'!BE67+'Indicator Data'!BD67+'Indicator Data'!BC67*0.5+'Indicator Data'!BB67*0.25)/1000</f>
        <v>7.5505000000000004</v>
      </c>
      <c r="AG64" s="59">
        <f>AF64*1000/'Indicator Data'!CB67</f>
        <v>3.1243482751429244E-3</v>
      </c>
      <c r="AH64" s="54">
        <f t="shared" si="12"/>
        <v>0.3</v>
      </c>
      <c r="AI64" s="53">
        <f>IF('Indicator Data'!BI67="No data","x",ROUND(IF('Indicator Data'!BI67&lt;$AI$194,10,IF('Indicator Data'!BI67&gt;$AI$195,0,($AI$195-'Indicator Data'!BI67)/($AI$195-$AI$194)*10)),1))</f>
        <v>4.8</v>
      </c>
      <c r="AJ64" s="53">
        <f>IF('Indicator Data'!BJ67="No data","x",ROUND(IF('Indicator Data'!BJ67&gt;$AJ$195,10,IF('Indicator Data'!BJ67&lt;$AJ$194,0,10-($AJ$195-'Indicator Data'!BJ67)/($AJ$195-$AJ$194)*10)),1))</f>
        <v>2.2999999999999998</v>
      </c>
      <c r="AK64" s="54">
        <f t="shared" si="14"/>
        <v>3.6</v>
      </c>
      <c r="AL64" s="60">
        <f>ROUND(IF(AND(AB64="x",AE64="x",AK64="x"),AH64,IF(AND(AB64="x",AE64="x"),(10-GEOMEAN(((10-AK64)/10*9+1),((10-AH64)/10*9+1)))/9*10,IF(AK64="x",(10-GEOMEAN(((10-AB64)/10*9+1),((10-AE64)/10*9+1),((10-AH64)/10*9+1)))/9*10,IF(AB64="x",(10-GEOMEAN(((10-AK64)/10*9+1),((10-AE64)/10*9+1),((10-AH64)/10*9+1)))/9*10,(10-GEOMEAN(((10-AB64)/10*9+1),((10-AE64)/10*9+1),((10-AH64)/10*9+1),((10-AK64)/10*9+1)))/9*10)))),1)</f>
        <v>2.5</v>
      </c>
      <c r="AM64" s="61">
        <f>ROUND((10-GEOMEAN(((10-T64)/10*9+1),((10-AL64)/10*9+1)))/9*10,1)</f>
        <v>2.8</v>
      </c>
    </row>
    <row r="65" spans="1:39" s="2" customFormat="1" x14ac:dyDescent="0.3">
      <c r="A65" s="98" t="str">
        <f>'Indicator Data'!A68</f>
        <v>Georgia</v>
      </c>
      <c r="B65" s="39" t="str">
        <f>'Indicator Data'!B68</f>
        <v>GEO</v>
      </c>
      <c r="C65" s="53">
        <f>ROUND(IF('Indicator Data'!AL68="No data",IF((0.1022*LN('Indicator Data'!CA68)-0.1711)&gt;C$195,0,IF((0.1022*LN('Indicator Data'!CA68)-0.1711)&lt;C$194,10,(C$195-(0.1022*LN('Indicator Data'!CA68)-0.1711))/(C$195-C$194)*10)),IF('Indicator Data'!AL68&gt;C$195,0,IF('Indicator Data'!AL68&lt;C$194,10,(C$195-'Indicator Data'!AL68)/(C$195-C$194)*10))),1)</f>
        <v>1.8</v>
      </c>
      <c r="D65" s="53">
        <f>IF('Indicator Data'!AM68="No data","x",ROUND((IF(LOG('Indicator Data'!AM68*1000)&gt;D$195,10,IF(LOG('Indicator Data'!AM68*1000)&lt;D$194,0,10-(D$195-LOG('Indicator Data'!AM68*1000))/(D$195-D$194)*10))),1))</f>
        <v>0.4</v>
      </c>
      <c r="E65" s="54">
        <f t="shared" si="2"/>
        <v>1.1000000000000001</v>
      </c>
      <c r="F65" s="53">
        <f>IF('Indicator Data'!AZ68="No data","x",ROUND(IF('Indicator Data'!AZ68&gt;F$195,10,IF('Indicator Data'!AZ68&lt;F$194,0,10-(F$195-'Indicator Data'!AZ68)/(F$195-F$194)*10)),1))</f>
        <v>4.4000000000000004</v>
      </c>
      <c r="G65" s="53">
        <f>IF('Indicator Data'!BA68="No data","x",ROUND(IF('Indicator Data'!BA68&gt;G$195,10,IF('Indicator Data'!BA68&lt;G$194,0,10-(G$195-'Indicator Data'!BA68)/(G$195-G$194)*10)),1))</f>
        <v>2.7</v>
      </c>
      <c r="H65" s="54">
        <f t="shared" si="3"/>
        <v>3.6</v>
      </c>
      <c r="I65" s="55">
        <f>SUM(IF('Indicator Data'!AN68=0,0,'Indicator Data'!AN68),SUM('Indicator Data'!AO68:AP68))</f>
        <v>752.12880599999994</v>
      </c>
      <c r="J65" s="55">
        <f>I65/'Indicator Data'!CB68*1000000</f>
        <v>188.54244449040212</v>
      </c>
      <c r="K65" s="53">
        <f t="shared" si="4"/>
        <v>3.8</v>
      </c>
      <c r="L65" s="53">
        <f>IF('Indicator Data'!AQ68="No data","x",ROUND(IF('Indicator Data'!AQ68&gt;L$195,10,IF('Indicator Data'!AQ68&lt;L$194,0,10-(L$195-'Indicator Data'!AQ68)/(L$195-L$194)*10)),1))</f>
        <v>1.9</v>
      </c>
      <c r="M65" s="53">
        <f>IF('Indicator Data'!AR68="No data","x",IF('Indicator Data'!AR68=0,0,ROUND(IF('Indicator Data'!AR68&gt;M$195,10,IF('Indicator Data'!AR68&lt;M$194,0,10-(M$195-'Indicator Data'!AR68)/(M$195-M$194)*10)),1)))</f>
        <v>4.3</v>
      </c>
      <c r="N65" s="54">
        <f t="shared" si="5"/>
        <v>3.3</v>
      </c>
      <c r="O65" s="56">
        <f t="shared" si="6"/>
        <v>2.2999999999999998</v>
      </c>
      <c r="P65" s="67">
        <f>IF(AND('Indicator Data'!BF68="No data",'Indicator Data'!BG68="No data"),0,SUM('Indicator Data'!BF68:BH68)/1000)</f>
        <v>303.67399999999998</v>
      </c>
      <c r="Q65" s="53">
        <f t="shared" si="7"/>
        <v>8.3000000000000007</v>
      </c>
      <c r="R65" s="57">
        <f>P65*1000/'Indicator Data'!CB68</f>
        <v>7.612451196049308E-2</v>
      </c>
      <c r="S65" s="53">
        <f t="shared" si="8"/>
        <v>9.3000000000000007</v>
      </c>
      <c r="T65" s="58">
        <f t="shared" si="9"/>
        <v>8.8000000000000007</v>
      </c>
      <c r="U65" s="53">
        <f>IF('Indicator Data'!AV68="No data","x",ROUND(IF('Indicator Data'!AV68&gt;U$195,10,IF('Indicator Data'!AV68&lt;U$194,0,10-(U$195-'Indicator Data'!AV68)/(U$195-U$194)*10)),1))</f>
        <v>0.8</v>
      </c>
      <c r="V65" s="53" t="str">
        <f>IF('Indicator Data'!AW68="No data","x",IF('Indicator Data'!AW68=0,0,ROUND(IF('Indicator Data'!AW68&gt;V$195,10,IF('Indicator Data'!AW68&lt;V$194,0,10-(V$195-'Indicator Data'!AW68)/(V$195-V$194)*10)),1)))</f>
        <v>x</v>
      </c>
      <c r="W65" s="53">
        <f t="shared" si="10"/>
        <v>0.8</v>
      </c>
      <c r="X65" s="53">
        <f>IF('Indicator Data'!AU68="No data","x",ROUND(IF('Indicator Data'!AU68&gt;X$195,10,IF('Indicator Data'!AU68&lt;X$194,0,10-(X$195-'Indicator Data'!AU68)/(X$195-X$194)*10)),1))</f>
        <v>1.3</v>
      </c>
      <c r="Y65" s="160">
        <f>IF('Indicator Data'!AX68="No data","x",ROUND(IF('Indicator Data'!AX68&gt;Y$195,10,IF('Indicator Data'!AX68&lt;Y$194,0,10-(Y$195-'Indicator Data'!AX68)/(Y$195-Y$194)*10)),1))</f>
        <v>0</v>
      </c>
      <c r="Z65" s="57">
        <f>IF('Indicator Data'!AY68="No data","x",IF(('Indicator Data'!AY68/'Indicator Data'!CB68)&gt;1,1,IF('Indicator Data'!AY68&gt;'Indicator Data'!AY68,1,'Indicator Data'!AY68/'Indicator Data'!CB68)))</f>
        <v>1.2032563123954201E-5</v>
      </c>
      <c r="AA65" s="160">
        <f t="shared" si="11"/>
        <v>0</v>
      </c>
      <c r="AB65" s="54">
        <f t="shared" si="13"/>
        <v>0.5</v>
      </c>
      <c r="AC65" s="53">
        <f>IF('Indicator Data'!AS68="No data","x",ROUND(IF('Indicator Data'!AS68&gt;AC$195,10,IF('Indicator Data'!AS68&lt;AC$194,0,10-(AC$195-'Indicator Data'!AS68)/(AC$195-AC$194)*10)),1))</f>
        <v>0.7</v>
      </c>
      <c r="AD65" s="53">
        <f>IF('Indicator Data'!AT68="No data","x",ROUND(IF('Indicator Data'!AT68&gt;AD$195,10,IF('Indicator Data'!AT68&lt;AD$194,0,10-(AD$195-'Indicator Data'!AT68)/(AD$195-AD$194)*10)),1))</f>
        <v>0.2</v>
      </c>
      <c r="AE65" s="54">
        <f>IF(AND(AC65="x",AD65="x"),"x",ROUND(AVERAGE(AD65,AC65),1))</f>
        <v>0.5</v>
      </c>
      <c r="AF65" s="67">
        <f>('Indicator Data'!BE68+'Indicator Data'!BD68+'Indicator Data'!BC68*0.5+'Indicator Data'!BB68*0.25)/1000</f>
        <v>7.9627499999999998</v>
      </c>
      <c r="AG65" s="59">
        <f>AF65*1000/'Indicator Data'!CB68</f>
        <v>1.9960894169847149E-3</v>
      </c>
      <c r="AH65" s="54">
        <f t="shared" si="12"/>
        <v>0.2</v>
      </c>
      <c r="AI65" s="53">
        <f>IF('Indicator Data'!BI68="No data","x",ROUND(IF('Indicator Data'!BI68&lt;$AI$194,10,IF('Indicator Data'!BI68&gt;$AI$195,0,($AI$195-'Indicator Data'!BI68)/($AI$195-$AI$194)*10)),1))</f>
        <v>4.8</v>
      </c>
      <c r="AJ65" s="53">
        <f>IF('Indicator Data'!BJ68="No data","x",ROUND(IF('Indicator Data'!BJ68&gt;$AJ$195,10,IF('Indicator Data'!BJ68&lt;$AJ$194,0,10-($AJ$195-'Indicator Data'!BJ68)/($AJ$195-$AJ$194)*10)),1))</f>
        <v>1.1000000000000001</v>
      </c>
      <c r="AK65" s="54">
        <f t="shared" si="14"/>
        <v>3</v>
      </c>
      <c r="AL65" s="60">
        <f>ROUND(IF(AND(AB65="x",AE65="x",AK65="x"),AH65,IF(AND(AB65="x",AE65="x"),(10-GEOMEAN(((10-AK65)/10*9+1),((10-AH65)/10*9+1)))/9*10,IF(AK65="x",(10-GEOMEAN(((10-AB65)/10*9+1),((10-AE65)/10*9+1),((10-AH65)/10*9+1)))/9*10,IF(AB65="x",(10-GEOMEAN(((10-AK65)/10*9+1),((10-AE65)/10*9+1),((10-AH65)/10*9+1)))/9*10,(10-GEOMEAN(((10-AB65)/10*9+1),((10-AE65)/10*9+1),((10-AH65)/10*9+1),((10-AK65)/10*9+1)))/9*10)))),1)</f>
        <v>1.1000000000000001</v>
      </c>
      <c r="AM65" s="61">
        <f>ROUND((10-GEOMEAN(((10-T65)/10*9+1),((10-AL65)/10*9+1)))/9*10,1)</f>
        <v>6.3</v>
      </c>
    </row>
    <row r="66" spans="1:39" s="2" customFormat="1" x14ac:dyDescent="0.3">
      <c r="A66" s="98" t="str">
        <f>'Indicator Data'!A69</f>
        <v>Germany</v>
      </c>
      <c r="B66" s="39" t="str">
        <f>'Indicator Data'!B69</f>
        <v>DEU</v>
      </c>
      <c r="C66" s="53">
        <f>ROUND(IF('Indicator Data'!AL69="No data",IF((0.1022*LN('Indicator Data'!CA69)-0.1711)&gt;C$195,0,IF((0.1022*LN('Indicator Data'!CA69)-0.1711)&lt;C$194,10,(C$195-(0.1022*LN('Indicator Data'!CA69)-0.1711))/(C$195-C$194)*10)),IF('Indicator Data'!AL69&gt;C$195,0,IF('Indicator Data'!AL69&lt;C$194,10,(C$195-'Indicator Data'!AL69)/(C$195-C$194)*10))),1)</f>
        <v>0</v>
      </c>
      <c r="D66" s="53" t="str">
        <f>IF('Indicator Data'!AM69="No data","x",ROUND((IF(LOG('Indicator Data'!AM69*1000)&gt;D$195,10,IF(LOG('Indicator Data'!AM69*1000)&lt;D$194,0,10-(D$195-LOG('Indicator Data'!AM69*1000))/(D$195-D$194)*10))),1))</f>
        <v>x</v>
      </c>
      <c r="E66" s="54">
        <f t="shared" si="2"/>
        <v>0</v>
      </c>
      <c r="F66" s="53">
        <f>IF('Indicator Data'!AZ69="No data","x",ROUND(IF('Indicator Data'!AZ69&gt;F$195,10,IF('Indicator Data'!AZ69&lt;F$194,0,10-(F$195-'Indicator Data'!AZ69)/(F$195-F$194)*10)),1))</f>
        <v>1.1000000000000001</v>
      </c>
      <c r="G66" s="53">
        <f>IF('Indicator Data'!BA69="No data","x",ROUND(IF('Indicator Data'!BA69&gt;G$195,10,IF('Indicator Data'!BA69&lt;G$194,0,10-(G$195-'Indicator Data'!BA69)/(G$195-G$194)*10)),1))</f>
        <v>1.7</v>
      </c>
      <c r="H66" s="54">
        <f t="shared" si="3"/>
        <v>1.4</v>
      </c>
      <c r="I66" s="55">
        <f>SUM(IF('Indicator Data'!AN69=0,0,'Indicator Data'!AN69),SUM('Indicator Data'!AO69:AP69))</f>
        <v>-31.498999999999999</v>
      </c>
      <c r="J66" s="55">
        <f>I66/'Indicator Data'!CB69*1000000</f>
        <v>-0.37595508304126757</v>
      </c>
      <c r="K66" s="53">
        <f t="shared" si="4"/>
        <v>0</v>
      </c>
      <c r="L66" s="53" t="str">
        <f>IF('Indicator Data'!AQ69="No data","x",ROUND(IF('Indicator Data'!AQ69&gt;L$195,10,IF('Indicator Data'!AQ69&lt;L$194,0,10-(L$195-'Indicator Data'!AQ69)/(L$195-L$194)*10)),1))</f>
        <v>x</v>
      </c>
      <c r="M66" s="53">
        <f>IF('Indicator Data'!AR69="No data","x",IF('Indicator Data'!AR69=0,0,ROUND(IF('Indicator Data'!AR69&gt;M$195,10,IF('Indicator Data'!AR69&lt;M$194,0,10-(M$195-'Indicator Data'!AR69)/(M$195-M$194)*10)),1)))</f>
        <v>0.1</v>
      </c>
      <c r="N66" s="54">
        <f t="shared" si="5"/>
        <v>0.1</v>
      </c>
      <c r="O66" s="56">
        <f t="shared" si="6"/>
        <v>0.4</v>
      </c>
      <c r="P66" s="67">
        <f>IF(AND('Indicator Data'!BF69="No data",'Indicator Data'!BG69="No data"),0,SUM('Indicator Data'!BF69:BH69)/1000)</f>
        <v>1406.527</v>
      </c>
      <c r="Q66" s="53">
        <f t="shared" si="7"/>
        <v>10</v>
      </c>
      <c r="R66" s="57">
        <f>P66*1000/'Indicator Data'!CB69</f>
        <v>1.6787548020089051E-2</v>
      </c>
      <c r="S66" s="53">
        <f t="shared" si="8"/>
        <v>6.4</v>
      </c>
      <c r="T66" s="58">
        <f t="shared" si="9"/>
        <v>8.1999999999999993</v>
      </c>
      <c r="U66" s="53" t="str">
        <f>IF('Indicator Data'!AV69="No data","x",ROUND(IF('Indicator Data'!AV69&gt;U$195,10,IF('Indicator Data'!AV69&lt;U$194,0,10-(U$195-'Indicator Data'!AV69)/(U$195-U$194)*10)),1))</f>
        <v>x</v>
      </c>
      <c r="V66" s="53" t="str">
        <f>IF('Indicator Data'!AW69="No data","x",IF('Indicator Data'!AW69=0,0,ROUND(IF('Indicator Data'!AW69&gt;V$195,10,IF('Indicator Data'!AW69&lt;V$194,0,10-(V$195-'Indicator Data'!AW69)/(V$195-V$194)*10)),1)))</f>
        <v>x</v>
      </c>
      <c r="W66" s="53" t="str">
        <f t="shared" si="10"/>
        <v>x</v>
      </c>
      <c r="X66" s="53">
        <f>IF('Indicator Data'!AU69="No data","x",ROUND(IF('Indicator Data'!AU69&gt;X$195,10,IF('Indicator Data'!AU69&lt;X$194,0,10-(X$195-'Indicator Data'!AU69)/(X$195-X$194)*10)),1))</f>
        <v>0.1</v>
      </c>
      <c r="Y66" s="160" t="str">
        <f>IF('Indicator Data'!AX69="No data","x",ROUND(IF('Indicator Data'!AX69&gt;Y$195,10,IF('Indicator Data'!AX69&lt;Y$194,0,10-(Y$195-'Indicator Data'!AX69)/(Y$195-Y$194)*10)),1))</f>
        <v>x</v>
      </c>
      <c r="Z66" s="57">
        <f>IF('Indicator Data'!AY69="No data","x",IF(('Indicator Data'!AY69/'Indicator Data'!CB69)&gt;1,1,IF('Indicator Data'!AY69&gt;'Indicator Data'!AY69,1,'Indicator Data'!AY69/'Indicator Data'!CB69)))</f>
        <v>1.3487070822458885E-6</v>
      </c>
      <c r="AA66" s="160">
        <f t="shared" si="11"/>
        <v>0</v>
      </c>
      <c r="AB66" s="54">
        <f t="shared" si="13"/>
        <v>0.1</v>
      </c>
      <c r="AC66" s="53">
        <f>IF('Indicator Data'!AS69="No data","x",ROUND(IF('Indicator Data'!AS69&gt;AC$195,10,IF('Indicator Data'!AS69&lt;AC$194,0,10-(AC$195-'Indicator Data'!AS69)/(AC$195-AC$194)*10)),1))</f>
        <v>0.3</v>
      </c>
      <c r="AD66" s="53">
        <f>IF('Indicator Data'!AT69="No data","x",ROUND(IF('Indicator Data'!AT69&gt;AD$195,10,IF('Indicator Data'!AT69&lt;AD$194,0,10-(AD$195-'Indicator Data'!AT69)/(AD$195-AD$194)*10)),1))</f>
        <v>0.1</v>
      </c>
      <c r="AE66" s="54">
        <f>IF(AND(AC66="x",AD66="x"),"x",ROUND(AVERAGE(AD66,AC66),1))</f>
        <v>0.2</v>
      </c>
      <c r="AF66" s="67">
        <f>('Indicator Data'!BE69+'Indicator Data'!BD69+'Indicator Data'!BC69*0.5+'Indicator Data'!BB69*0.25)/1000</f>
        <v>3.5999999999999997E-2</v>
      </c>
      <c r="AG66" s="59">
        <f>AF66*1000/'Indicator Data'!CB69</f>
        <v>4.296765925739114E-7</v>
      </c>
      <c r="AH66" s="54">
        <f t="shared" si="12"/>
        <v>0</v>
      </c>
      <c r="AI66" s="53">
        <f>IF('Indicator Data'!BI69="No data","x",ROUND(IF('Indicator Data'!BI69&lt;$AI$194,10,IF('Indicator Data'!BI69&gt;$AI$195,0,($AI$195-'Indicator Data'!BI69)/($AI$195-$AI$194)*10)),1))</f>
        <v>1.6</v>
      </c>
      <c r="AJ66" s="53">
        <f>IF('Indicator Data'!BJ69="No data","x",ROUND(IF('Indicator Data'!BJ69&gt;$AJ$195,10,IF('Indicator Data'!BJ69&lt;$AJ$194,0,10-($AJ$195-'Indicator Data'!BJ69)/($AJ$195-$AJ$194)*10)),1))</f>
        <v>0</v>
      </c>
      <c r="AK66" s="54">
        <f t="shared" si="14"/>
        <v>0.8</v>
      </c>
      <c r="AL66" s="60">
        <f>ROUND(IF(AND(AB66="x",AE66="x",AK66="x"),AH66,IF(AND(AB66="x",AE66="x"),(10-GEOMEAN(((10-AK66)/10*9+1),((10-AH66)/10*9+1)))/9*10,IF(AK66="x",(10-GEOMEAN(((10-AB66)/10*9+1),((10-AE66)/10*9+1),((10-AH66)/10*9+1)))/9*10,IF(AB66="x",(10-GEOMEAN(((10-AK66)/10*9+1),((10-AE66)/10*9+1),((10-AH66)/10*9+1)))/9*10,(10-GEOMEAN(((10-AB66)/10*9+1),((10-AE66)/10*9+1),((10-AH66)/10*9+1),((10-AK66)/10*9+1)))/9*10)))),1)</f>
        <v>0.3</v>
      </c>
      <c r="AM66" s="61">
        <f>ROUND((10-GEOMEAN(((10-T66)/10*9+1),((10-AL66)/10*9+1)))/9*10,1)</f>
        <v>5.5</v>
      </c>
    </row>
    <row r="67" spans="1:39" s="2" customFormat="1" x14ac:dyDescent="0.3">
      <c r="A67" s="98" t="str">
        <f>'Indicator Data'!A70</f>
        <v>Ghana</v>
      </c>
      <c r="B67" s="39" t="str">
        <f>'Indicator Data'!B70</f>
        <v>GHA</v>
      </c>
      <c r="C67" s="53">
        <f>ROUND(IF('Indicator Data'!AL70="No data",IF((0.1022*LN('Indicator Data'!CA70)-0.1711)&gt;C$195,0,IF((0.1022*LN('Indicator Data'!CA70)-0.1711)&lt;C$194,10,(C$195-(0.1022*LN('Indicator Data'!CA70)-0.1711))/(C$195-C$194)*10)),IF('Indicator Data'!AL70&gt;C$195,0,IF('Indicator Data'!AL70&lt;C$194,10,(C$195-'Indicator Data'!AL70)/(C$195-C$194)*10))),1)</f>
        <v>5.8</v>
      </c>
      <c r="D67" s="53">
        <f>IF('Indicator Data'!AM70="No data","x",ROUND((IF(LOG('Indicator Data'!AM70*1000)&gt;D$195,10,IF(LOG('Indicator Data'!AM70*1000)&lt;D$194,0,10-(D$195-LOG('Indicator Data'!AM70*1000))/(D$195-D$194)*10))),1))</f>
        <v>7.9</v>
      </c>
      <c r="E67" s="54">
        <f t="shared" si="2"/>
        <v>7</v>
      </c>
      <c r="F67" s="53">
        <f>IF('Indicator Data'!AZ70="No data","x",ROUND(IF('Indicator Data'!AZ70&gt;F$195,10,IF('Indicator Data'!AZ70&lt;F$194,0,10-(F$195-'Indicator Data'!AZ70)/(F$195-F$194)*10)),1))</f>
        <v>7.2</v>
      </c>
      <c r="G67" s="53">
        <f>IF('Indicator Data'!BA70="No data","x",ROUND(IF('Indicator Data'!BA70&gt;G$195,10,IF('Indicator Data'!BA70&lt;G$194,0,10-(G$195-'Indicator Data'!BA70)/(G$195-G$194)*10)),1))</f>
        <v>4.5999999999999996</v>
      </c>
      <c r="H67" s="54">
        <f t="shared" si="3"/>
        <v>5.9</v>
      </c>
      <c r="I67" s="55">
        <f>SUM(IF('Indicator Data'!AN70=0,0,'Indicator Data'!AN70),SUM('Indicator Data'!AO70:AP70))</f>
        <v>1157.5645439999998</v>
      </c>
      <c r="J67" s="55">
        <f>I67/'Indicator Data'!CB70*1000000</f>
        <v>37.253132717223934</v>
      </c>
      <c r="K67" s="53">
        <f t="shared" si="4"/>
        <v>0.7</v>
      </c>
      <c r="L67" s="53">
        <f>IF('Indicator Data'!AQ70="No data","x",ROUND(IF('Indicator Data'!AQ70&gt;L$195,10,IF('Indicator Data'!AQ70&lt;L$194,0,10-(L$195-'Indicator Data'!AQ70)/(L$195-L$194)*10)),1))</f>
        <v>1</v>
      </c>
      <c r="M67" s="53">
        <f>IF('Indicator Data'!AR70="No data","x",IF('Indicator Data'!AR70=0,0,ROUND(IF('Indicator Data'!AR70&gt;M$195,10,IF('Indicator Data'!AR70&lt;M$194,0,10-(M$195-'Indicator Data'!AR70)/(M$195-M$194)*10)),1)))</f>
        <v>2</v>
      </c>
      <c r="N67" s="54">
        <f t="shared" si="5"/>
        <v>1.2</v>
      </c>
      <c r="O67" s="56">
        <f t="shared" si="6"/>
        <v>5.3</v>
      </c>
      <c r="P67" s="67">
        <f>IF(AND('Indicator Data'!BF70="No data",'Indicator Data'!BG70="No data"),0,SUM('Indicator Data'!BF70:BH70)/1000)</f>
        <v>13.169</v>
      </c>
      <c r="Q67" s="53">
        <f t="shared" si="7"/>
        <v>3.7</v>
      </c>
      <c r="R67" s="57">
        <f>P67*1000/'Indicator Data'!CB70</f>
        <v>4.2380920121990368E-4</v>
      </c>
      <c r="S67" s="53">
        <f t="shared" si="8"/>
        <v>2.6</v>
      </c>
      <c r="T67" s="58">
        <f t="shared" si="9"/>
        <v>3.2</v>
      </c>
      <c r="U67" s="53">
        <f>IF('Indicator Data'!AV70="No data","x",ROUND(IF('Indicator Data'!AV70&gt;U$195,10,IF('Indicator Data'!AV70&lt;U$194,0,10-(U$195-'Indicator Data'!AV70)/(U$195-U$194)*10)),1))</f>
        <v>3.4</v>
      </c>
      <c r="V67" s="53">
        <f>IF('Indicator Data'!AW70="No data","x",IF('Indicator Data'!AW70=0,0,ROUND(IF('Indicator Data'!AW70&gt;V$195,10,IF('Indicator Data'!AW70&lt;V$194,0,10-(V$195-'Indicator Data'!AW70)/(V$195-V$194)*10)),1)))</f>
        <v>3.7</v>
      </c>
      <c r="W67" s="53">
        <f t="shared" si="10"/>
        <v>3.55</v>
      </c>
      <c r="X67" s="53">
        <f>IF('Indicator Data'!AU70="No data","x",ROUND(IF('Indicator Data'!AU70&gt;X$195,10,IF('Indicator Data'!AU70&lt;X$194,0,10-(X$195-'Indicator Data'!AU70)/(X$195-X$194)*10)),1))</f>
        <v>2.6</v>
      </c>
      <c r="Y67" s="160">
        <f>IF('Indicator Data'!AX70="No data","x",ROUND(IF('Indicator Data'!AX70&gt;Y$195,10,IF('Indicator Data'!AX70&lt;Y$194,0,10-(Y$195-'Indicator Data'!AX70)/(Y$195-Y$194)*10)),1))</f>
        <v>5.6</v>
      </c>
      <c r="Z67" s="57">
        <f>IF('Indicator Data'!AY70="No data","x",IF(('Indicator Data'!AY70/'Indicator Data'!CB70)&gt;1,1,IF('Indicator Data'!AY70&gt;'Indicator Data'!AY70,1,'Indicator Data'!AY70/'Indicator Data'!CB70)))</f>
        <v>0.55418310044316688</v>
      </c>
      <c r="AA67" s="160">
        <f t="shared" si="11"/>
        <v>6.2</v>
      </c>
      <c r="AB67" s="54">
        <f t="shared" ref="AB67:AB98" si="15">IF(AND(W67="x",X67="x",Y67="x",AA67="x"),"x",ROUND(AVERAGE(W67,X67,Y67,AA67),1))</f>
        <v>4.5</v>
      </c>
      <c r="AC67" s="53">
        <f>IF('Indicator Data'!AS70="No data","x",ROUND(IF('Indicator Data'!AS70&gt;AC$195,10,IF('Indicator Data'!AS70&lt;AC$194,0,10-(AC$195-'Indicator Data'!AS70)/(AC$195-AC$194)*10)),1))</f>
        <v>3.6</v>
      </c>
      <c r="AD67" s="53">
        <f>IF('Indicator Data'!AT70="No data","x",ROUND(IF('Indicator Data'!AT70&gt;AD$195,10,IF('Indicator Data'!AT70&lt;AD$194,0,10-(AD$195-'Indicator Data'!AT70)/(AD$195-AD$194)*10)),1))</f>
        <v>2.8</v>
      </c>
      <c r="AE67" s="54">
        <f>IF(AND(AC67="x",AD67="x"),"x",ROUND(AVERAGE(AD67,AC67),1))</f>
        <v>3.2</v>
      </c>
      <c r="AF67" s="67">
        <f>('Indicator Data'!BE70+'Indicator Data'!BD70+'Indicator Data'!BC70*0.5+'Indicator Data'!BB70*0.25)/1000</f>
        <v>38.250999999999998</v>
      </c>
      <c r="AG67" s="59">
        <f>AF67*1000/'Indicator Data'!CB70</f>
        <v>1.2310065878853775E-3</v>
      </c>
      <c r="AH67" s="54">
        <f t="shared" si="12"/>
        <v>0.1</v>
      </c>
      <c r="AI67" s="53">
        <f>IF('Indicator Data'!BI70="No data","x",ROUND(IF('Indicator Data'!BI70&lt;$AI$194,10,IF('Indicator Data'!BI70&gt;$AI$195,0,($AI$195-'Indicator Data'!BI70)/($AI$195-$AI$194)*10)),1))</f>
        <v>2.4</v>
      </c>
      <c r="AJ67" s="53">
        <f>IF('Indicator Data'!BJ70="No data","x",ROUND(IF('Indicator Data'!BJ70&gt;$AJ$195,10,IF('Indicator Data'!BJ70&lt;$AJ$194,0,10-($AJ$195-'Indicator Data'!BJ70)/($AJ$195-$AJ$194)*10)),1))</f>
        <v>0.5</v>
      </c>
      <c r="AK67" s="54">
        <f t="shared" ref="AK67:AK98" si="16">ROUND(AVERAGE(AJ67,AI67),1)</f>
        <v>1.5</v>
      </c>
      <c r="AL67" s="60">
        <f>ROUND(IF(AND(AB67="x",AE67="x",AK67="x"),AH67,IF(AND(AB67="x",AE67="x"),(10-GEOMEAN(((10-AK67)/10*9+1),((10-AH67)/10*9+1)))/9*10,IF(AK67="x",(10-GEOMEAN(((10-AB67)/10*9+1),((10-AE67)/10*9+1),((10-AH67)/10*9+1)))/9*10,IF(AB67="x",(10-GEOMEAN(((10-AK67)/10*9+1),((10-AE67)/10*9+1),((10-AH67)/10*9+1)))/9*10,(10-GEOMEAN(((10-AB67)/10*9+1),((10-AE67)/10*9+1),((10-AH67)/10*9+1),((10-AK67)/10*9+1)))/9*10)))),1)</f>
        <v>2.5</v>
      </c>
      <c r="AM67" s="61">
        <f>ROUND((10-GEOMEAN(((10-T67)/10*9+1),((10-AL67)/10*9+1)))/9*10,1)</f>
        <v>2.9</v>
      </c>
    </row>
    <row r="68" spans="1:39" s="2" customFormat="1" x14ac:dyDescent="0.3">
      <c r="A68" s="98" t="str">
        <f>'Indicator Data'!A71</f>
        <v>Greece</v>
      </c>
      <c r="B68" s="39" t="str">
        <f>'Indicator Data'!B71</f>
        <v>GRC</v>
      </c>
      <c r="C68" s="53">
        <f>ROUND(IF('Indicator Data'!AL71="No data",IF((0.1022*LN('Indicator Data'!CA71)-0.1711)&gt;C$195,0,IF((0.1022*LN('Indicator Data'!CA71)-0.1711)&lt;C$194,10,(C$195-(0.1022*LN('Indicator Data'!CA71)-0.1711))/(C$195-C$194)*10)),IF('Indicator Data'!AL71&gt;C$195,0,IF('Indicator Data'!AL71&lt;C$194,10,(C$195-'Indicator Data'!AL71)/(C$195-C$194)*10))),1)</f>
        <v>0.2</v>
      </c>
      <c r="D68" s="53" t="str">
        <f>IF('Indicator Data'!AM71="No data","x",ROUND((IF(LOG('Indicator Data'!AM71*1000)&gt;D$195,10,IF(LOG('Indicator Data'!AM71*1000)&lt;D$194,0,10-(D$195-LOG('Indicator Data'!AM71*1000))/(D$195-D$194)*10))),1))</f>
        <v>x</v>
      </c>
      <c r="E68" s="54">
        <f t="shared" ref="E68:E131" si="17">ROUND(IF(D68="x",C68,(10-GEOMEAN(((10-C68)/10*9+1),((10-D68)/10*9+1)))/9*10),1)</f>
        <v>0.2</v>
      </c>
      <c r="F68" s="53">
        <f>IF('Indicator Data'!AZ71="No data","x",ROUND(IF('Indicator Data'!AZ71&gt;F$195,10,IF('Indicator Data'!AZ71&lt;F$194,0,10-(F$195-'Indicator Data'!AZ71)/(F$195-F$194)*10)),1))</f>
        <v>1.5</v>
      </c>
      <c r="G68" s="53">
        <f>IF('Indicator Data'!BA71="No data","x",ROUND(IF('Indicator Data'!BA71&gt;G$195,10,IF('Indicator Data'!BA71&lt;G$194,0,10-(G$195-'Indicator Data'!BA71)/(G$195-G$194)*10)),1))</f>
        <v>2</v>
      </c>
      <c r="H68" s="54">
        <f t="shared" ref="H68:H131" si="18">IF(AND(F68="x",G68="x"),"x",ROUND(AVERAGE(F68,G68),1))</f>
        <v>1.8</v>
      </c>
      <c r="I68" s="55">
        <f>SUM(IF('Indicator Data'!AN71=0,0,'Indicator Data'!AN71),SUM('Indicator Data'!AO71:AP71))</f>
        <v>43.411155999999998</v>
      </c>
      <c r="J68" s="55">
        <f>I68/'Indicator Data'!CB71*1000000</f>
        <v>4.1649163162895793</v>
      </c>
      <c r="K68" s="53">
        <f t="shared" ref="K68:K131" si="19">IF(J68="x","x",ROUND(IF(J68&gt;K$195,10,IF(J68&lt;K$194,0,10-(K$195-J68)/(K$195-K$194)*10)),1))</f>
        <v>0.1</v>
      </c>
      <c r="L68" s="53" t="str">
        <f>IF('Indicator Data'!AQ71="No data","x",ROUND(IF('Indicator Data'!AQ71&gt;L$195,10,IF('Indicator Data'!AQ71&lt;L$194,0,10-(L$195-'Indicator Data'!AQ71)/(L$195-L$194)*10)),1))</f>
        <v>x</v>
      </c>
      <c r="M68" s="53">
        <f>IF('Indicator Data'!AR71="No data","x",IF('Indicator Data'!AR71=0,0,ROUND(IF('Indicator Data'!AR71&gt;M$195,10,IF('Indicator Data'!AR71&lt;M$194,0,10-(M$195-'Indicator Data'!AR71)/(M$195-M$194)*10)),1)))</f>
        <v>0.1</v>
      </c>
      <c r="N68" s="54">
        <f t="shared" ref="N68:N131" si="20">ROUND(AVERAGE(K68,L68,M68),1)</f>
        <v>0.1</v>
      </c>
      <c r="O68" s="56">
        <f t="shared" ref="O68:O131" si="21">ROUND(AVERAGE(E68,E68,H68,N68),1)</f>
        <v>0.6</v>
      </c>
      <c r="P68" s="67">
        <f>IF(AND('Indicator Data'!BF71="No data",'Indicator Data'!BG71="No data"),0,SUM('Indicator Data'!BF71:BH71)/1000)</f>
        <v>172.72900000000001</v>
      </c>
      <c r="Q68" s="53">
        <f t="shared" ref="Q68:Q131" si="22">ROUND(IF(P68=0,0,IF(LOG(P68*1000)&gt;$Q$195,10,IF(LOG(P68*1000)&lt;Q$194,0,10-(Q$195-LOG(P68*1000))/(Q$195-Q$194)*10))),1)</f>
        <v>7.5</v>
      </c>
      <c r="R68" s="57">
        <f>P68*1000/'Indicator Data'!CB71</f>
        <v>1.6571819243799517E-2</v>
      </c>
      <c r="S68" s="53">
        <f t="shared" ref="S68:S131" si="23">IF(R68="x","x",ROUND(IF(R68&gt;$S$195,10,IF(R68&lt;$S$194,0,((R68*100)/0.0052)^(1/4.0545)/6.5*10)),1))</f>
        <v>6.4</v>
      </c>
      <c r="T68" s="58">
        <f t="shared" ref="T68:T131" si="24">ROUND(AVERAGE(Q68,S68),1)</f>
        <v>7</v>
      </c>
      <c r="U68" s="53" t="str">
        <f>IF('Indicator Data'!AV71="No data","x",ROUND(IF('Indicator Data'!AV71&gt;U$195,10,IF('Indicator Data'!AV71&lt;U$194,0,10-(U$195-'Indicator Data'!AV71)/(U$195-U$194)*10)),1))</f>
        <v>x</v>
      </c>
      <c r="V68" s="53" t="str">
        <f>IF('Indicator Data'!AW71="No data","x",IF('Indicator Data'!AW71=0,0,ROUND(IF('Indicator Data'!AW71&gt;V$195,10,IF('Indicator Data'!AW71&lt;V$194,0,10-(V$195-'Indicator Data'!AW71)/(V$195-V$194)*10)),1)))</f>
        <v>x</v>
      </c>
      <c r="W68" s="53" t="str">
        <f t="shared" ref="W68:W131" si="25">IF(AND(U68="x",V68="x"),"x",AVERAGE(U68,V68))</f>
        <v>x</v>
      </c>
      <c r="X68" s="53">
        <f>IF('Indicator Data'!AU71="No data","x",ROUND(IF('Indicator Data'!AU71&gt;X$195,10,IF('Indicator Data'!AU71&lt;X$194,0,10-(X$195-'Indicator Data'!AU71)/(X$195-X$194)*10)),1))</f>
        <v>0.1</v>
      </c>
      <c r="Y68" s="160" t="str">
        <f>IF('Indicator Data'!AX71="No data","x",ROUND(IF('Indicator Data'!AX71&gt;Y$195,10,IF('Indicator Data'!AX71&lt;Y$194,0,10-(Y$195-'Indicator Data'!AX71)/(Y$195-Y$194)*10)),1))</f>
        <v>x</v>
      </c>
      <c r="Z68" s="57">
        <f>IF('Indicator Data'!AY71="No data","x",IF(('Indicator Data'!AY71/'Indicator Data'!CB71)&gt;1,1,IF('Indicator Data'!AY71&gt;'Indicator Data'!AY71,1,'Indicator Data'!AY71/'Indicator Data'!CB71)))</f>
        <v>0</v>
      </c>
      <c r="AA68" s="160">
        <f t="shared" ref="AA68:AA131" si="26">IF(Z68="x","x",ROUND(IF(Z68&gt;AA$195,10,IF(Z68&lt;AA$194,0,10-(AA$195-Z68)/(AA$195-AA$194)*10)),1))</f>
        <v>0</v>
      </c>
      <c r="AB68" s="54">
        <f t="shared" si="15"/>
        <v>0.1</v>
      </c>
      <c r="AC68" s="53">
        <f>IF('Indicator Data'!AS71="No data","x",ROUND(IF('Indicator Data'!AS71&gt;AC$195,10,IF('Indicator Data'!AS71&lt;AC$194,0,10-(AC$195-'Indicator Data'!AS71)/(AC$195-AC$194)*10)),1))</f>
        <v>0.3</v>
      </c>
      <c r="AD68" s="53" t="str">
        <f>IF('Indicator Data'!AT71="No data","x",ROUND(IF('Indicator Data'!AT71&gt;AD$195,10,IF('Indicator Data'!AT71&lt;AD$194,0,10-(AD$195-'Indicator Data'!AT71)/(AD$195-AD$194)*10)),1))</f>
        <v>x</v>
      </c>
      <c r="AE68" s="54">
        <f>IF(AND(AC68="x",AD68="x"),"x",ROUND(AVERAGE(AD68,AC68),1))</f>
        <v>0.3</v>
      </c>
      <c r="AF68" s="67">
        <f>('Indicator Data'!BE71+'Indicator Data'!BD71+'Indicator Data'!BC71*0.5+'Indicator Data'!BB71*0.25)/1000</f>
        <v>3.33</v>
      </c>
      <c r="AG68" s="59">
        <f>AF68*1000/'Indicator Data'!CB71</f>
        <v>3.1948403615983644E-4</v>
      </c>
      <c r="AH68" s="54">
        <f t="shared" ref="AH68:AH131" si="27">IF(AG68="x","x",ROUND(IF(AG68&gt;AH$195,10,IF(AG68&lt;AH$194,0,10-(AH$195-AG68)/(AH$195-AH$194)*10)),1))</f>
        <v>0</v>
      </c>
      <c r="AI68" s="53">
        <f>IF('Indicator Data'!BI71="No data","x",ROUND(IF('Indicator Data'!BI71&lt;$AI$194,10,IF('Indicator Data'!BI71&gt;$AI$195,0,($AI$195-'Indicator Data'!BI71)/($AI$195-$AI$194)*10)),1))</f>
        <v>2.2999999999999998</v>
      </c>
      <c r="AJ68" s="53">
        <f>IF('Indicator Data'!BJ71="No data","x",ROUND(IF('Indicator Data'!BJ71&gt;$AJ$195,10,IF('Indicator Data'!BJ71&lt;$AJ$194,0,10-($AJ$195-'Indicator Data'!BJ71)/($AJ$195-$AJ$194)*10)),1))</f>
        <v>0</v>
      </c>
      <c r="AK68" s="54">
        <f t="shared" si="16"/>
        <v>1.2</v>
      </c>
      <c r="AL68" s="60">
        <f>ROUND(IF(AND(AB68="x",AE68="x",AK68="x"),AH68,IF(AND(AB68="x",AE68="x"),(10-GEOMEAN(((10-AK68)/10*9+1),((10-AH68)/10*9+1)))/9*10,IF(AK68="x",(10-GEOMEAN(((10-AB68)/10*9+1),((10-AE68)/10*9+1),((10-AH68)/10*9+1)))/9*10,IF(AB68="x",(10-GEOMEAN(((10-AK68)/10*9+1),((10-AE68)/10*9+1),((10-AH68)/10*9+1)))/9*10,(10-GEOMEAN(((10-AB68)/10*9+1),((10-AE68)/10*9+1),((10-AH68)/10*9+1),((10-AK68)/10*9+1)))/9*10)))),1)</f>
        <v>0.4</v>
      </c>
      <c r="AM68" s="61">
        <f>ROUND((10-GEOMEAN(((10-T68)/10*9+1),((10-AL68)/10*9+1)))/9*10,1)</f>
        <v>4.5</v>
      </c>
    </row>
    <row r="69" spans="1:39" s="2" customFormat="1" x14ac:dyDescent="0.3">
      <c r="A69" s="98" t="str">
        <f>'Indicator Data'!A72</f>
        <v>Grenada</v>
      </c>
      <c r="B69" s="39" t="str">
        <f>'Indicator Data'!B72</f>
        <v>GRD</v>
      </c>
      <c r="C69" s="53">
        <f>ROUND(IF('Indicator Data'!AL72="No data",IF((0.1022*LN('Indicator Data'!CA72)-0.1711)&gt;C$195,0,IF((0.1022*LN('Indicator Data'!CA72)-0.1711)&lt;C$194,10,(C$195-(0.1022*LN('Indicator Data'!CA72)-0.1711))/(C$195-C$194)*10)),IF('Indicator Data'!AL72&gt;C$195,0,IF('Indicator Data'!AL72&lt;C$194,10,(C$195-'Indicator Data'!AL72)/(C$195-C$194)*10))),1)</f>
        <v>2.4</v>
      </c>
      <c r="D69" s="53" t="str">
        <f>IF('Indicator Data'!AM72="No data","x",ROUND((IF(LOG('Indicator Data'!AM72*1000)&gt;D$195,10,IF(LOG('Indicator Data'!AM72*1000)&lt;D$194,0,10-(D$195-LOG('Indicator Data'!AM72*1000))/(D$195-D$194)*10))),1))</f>
        <v>x</v>
      </c>
      <c r="E69" s="54">
        <f t="shared" si="17"/>
        <v>2.4</v>
      </c>
      <c r="F69" s="53" t="str">
        <f>IF('Indicator Data'!AZ72="No data","x",ROUND(IF('Indicator Data'!AZ72&gt;F$195,10,IF('Indicator Data'!AZ72&lt;F$194,0,10-(F$195-'Indicator Data'!AZ72)/(F$195-F$194)*10)),1))</f>
        <v>x</v>
      </c>
      <c r="G69" s="53" t="str">
        <f>IF('Indicator Data'!BA72="No data","x",ROUND(IF('Indicator Data'!BA72&gt;G$195,10,IF('Indicator Data'!BA72&lt;G$194,0,10-(G$195-'Indicator Data'!BA72)/(G$195-G$194)*10)),1))</f>
        <v>x</v>
      </c>
      <c r="H69" s="54" t="str">
        <f t="shared" si="18"/>
        <v>x</v>
      </c>
      <c r="I69" s="55">
        <f>SUM(IF('Indicator Data'!AN72=0,0,'Indicator Data'!AN72),SUM('Indicator Data'!AO72:AP72))</f>
        <v>3.2962859999999998</v>
      </c>
      <c r="J69" s="55">
        <f>I69/'Indicator Data'!CB72*1000000</f>
        <v>29.295372337116397</v>
      </c>
      <c r="K69" s="53">
        <f t="shared" si="19"/>
        <v>0.6</v>
      </c>
      <c r="L69" s="53">
        <f>IF('Indicator Data'!AQ72="No data","x",ROUND(IF('Indicator Data'!AQ72&gt;L$195,10,IF('Indicator Data'!AQ72&lt;L$194,0,10-(L$195-'Indicator Data'!AQ72)/(L$195-L$194)*10)),1))</f>
        <v>0.9</v>
      </c>
      <c r="M69" s="53">
        <f>IF('Indicator Data'!AR72="No data","x",IF('Indicator Data'!AR72=0,0,ROUND(IF('Indicator Data'!AR72&gt;M$195,10,IF('Indicator Data'!AR72&lt;M$194,0,10-(M$195-'Indicator Data'!AR72)/(M$195-M$194)*10)),1)))</f>
        <v>1.3</v>
      </c>
      <c r="N69" s="54">
        <f t="shared" si="20"/>
        <v>0.9</v>
      </c>
      <c r="O69" s="56">
        <f t="shared" si="21"/>
        <v>1.9</v>
      </c>
      <c r="P69" s="67">
        <f>IF(AND('Indicator Data'!BF72="No data",'Indicator Data'!BG72="No data"),0,SUM('Indicator Data'!BF72:BH72)/1000)</f>
        <v>0</v>
      </c>
      <c r="Q69" s="53">
        <f t="shared" si="22"/>
        <v>0</v>
      </c>
      <c r="R69" s="57">
        <f>P69*1000/'Indicator Data'!CB72</f>
        <v>0</v>
      </c>
      <c r="S69" s="53">
        <f t="shared" si="23"/>
        <v>0</v>
      </c>
      <c r="T69" s="58">
        <f t="shared" si="24"/>
        <v>0</v>
      </c>
      <c r="U69" s="53" t="str">
        <f>IF('Indicator Data'!AV72="No data","x",ROUND(IF('Indicator Data'!AV72&gt;U$195,10,IF('Indicator Data'!AV72&lt;U$194,0,10-(U$195-'Indicator Data'!AV72)/(U$195-U$194)*10)),1))</f>
        <v>x</v>
      </c>
      <c r="V69" s="53" t="str">
        <f>IF('Indicator Data'!AW72="No data","x",IF('Indicator Data'!AW72=0,0,ROUND(IF('Indicator Data'!AW72&gt;V$195,10,IF('Indicator Data'!AW72&lt;V$194,0,10-(V$195-'Indicator Data'!AW72)/(V$195-V$194)*10)),1)))</f>
        <v>x</v>
      </c>
      <c r="W69" s="53" t="str">
        <f t="shared" si="25"/>
        <v>x</v>
      </c>
      <c r="X69" s="53">
        <f>IF('Indicator Data'!AU72="No data","x",ROUND(IF('Indicator Data'!AU72&gt;X$195,10,IF('Indicator Data'!AU72&lt;X$194,0,10-(X$195-'Indicator Data'!AU72)/(X$195-X$194)*10)),1))</f>
        <v>0.1</v>
      </c>
      <c r="Y69" s="160" t="str">
        <f>IF('Indicator Data'!AX72="No data","x",ROUND(IF('Indicator Data'!AX72&gt;Y$195,10,IF('Indicator Data'!AX72&lt;Y$194,0,10-(Y$195-'Indicator Data'!AX72)/(Y$195-Y$194)*10)),1))</f>
        <v>x</v>
      </c>
      <c r="Z69" s="57">
        <f>IF('Indicator Data'!AY72="No data","x",IF(('Indicator Data'!AY72/'Indicator Data'!CB72)&gt;1,1,IF('Indicator Data'!AY72&gt;'Indicator Data'!AY72,1,'Indicator Data'!AY72/'Indicator Data'!CB72)))</f>
        <v>9.4206311822892137E-4</v>
      </c>
      <c r="AA69" s="160">
        <f t="shared" si="26"/>
        <v>0</v>
      </c>
      <c r="AB69" s="54">
        <f t="shared" si="15"/>
        <v>0.1</v>
      </c>
      <c r="AC69" s="53">
        <f>IF('Indicator Data'!AS72="No data","x",ROUND(IF('Indicator Data'!AS72&gt;AC$195,10,IF('Indicator Data'!AS72&lt;AC$194,0,10-(AC$195-'Indicator Data'!AS72)/(AC$195-AC$194)*10)),1))</f>
        <v>1.3</v>
      </c>
      <c r="AD69" s="53" t="str">
        <f>IF('Indicator Data'!AT72="No data","x",ROUND(IF('Indicator Data'!AT72&gt;AD$195,10,IF('Indicator Data'!AT72&lt;AD$194,0,10-(AD$195-'Indicator Data'!AT72)/(AD$195-AD$194)*10)),1))</f>
        <v>x</v>
      </c>
      <c r="AE69" s="54">
        <f>IF(AND(AC69="x",AD69="x"),"x",ROUND(AVERAGE(AD69,AC69),1))</f>
        <v>1.3</v>
      </c>
      <c r="AF69" s="67">
        <f>('Indicator Data'!BE72+'Indicator Data'!BD72+'Indicator Data'!BC72*0.5+'Indicator Data'!BB72*0.25)/1000</f>
        <v>0</v>
      </c>
      <c r="AG69" s="59">
        <f>AF69*1000/'Indicator Data'!CB72</f>
        <v>0</v>
      </c>
      <c r="AH69" s="54">
        <f t="shared" si="27"/>
        <v>0</v>
      </c>
      <c r="AI69" s="53">
        <f>IF('Indicator Data'!BI72="No data","x",ROUND(IF('Indicator Data'!BI72&lt;$AI$194,10,IF('Indicator Data'!BI72&gt;$AI$195,0,($AI$195-'Indicator Data'!BI72)/($AI$195-$AI$194)*10)),1))</f>
        <v>6.9</v>
      </c>
      <c r="AJ69" s="53">
        <f>IF('Indicator Data'!BJ72="No data","x",ROUND(IF('Indicator Data'!BJ72&gt;$AJ$195,10,IF('Indicator Data'!BJ72&lt;$AJ$194,0,10-($AJ$195-'Indicator Data'!BJ72)/($AJ$195-$AJ$194)*10)),1))</f>
        <v>3.9</v>
      </c>
      <c r="AK69" s="54">
        <f t="shared" si="16"/>
        <v>5.4</v>
      </c>
      <c r="AL69" s="60">
        <f>ROUND(IF(AND(AB69="x",AE69="x",AK69="x"),AH69,IF(AND(AB69="x",AE69="x"),(10-GEOMEAN(((10-AK69)/10*9+1),((10-AH69)/10*9+1)))/9*10,IF(AK69="x",(10-GEOMEAN(((10-AB69)/10*9+1),((10-AE69)/10*9+1),((10-AH69)/10*9+1)))/9*10,IF(AB69="x",(10-GEOMEAN(((10-AK69)/10*9+1),((10-AE69)/10*9+1),((10-AH69)/10*9+1)))/9*10,(10-GEOMEAN(((10-AB69)/10*9+1),((10-AE69)/10*9+1),((10-AH69)/10*9+1),((10-AK69)/10*9+1)))/9*10)))),1)</f>
        <v>2</v>
      </c>
      <c r="AM69" s="61">
        <f>ROUND((10-GEOMEAN(((10-T69)/10*9+1),((10-AL69)/10*9+1)))/9*10,1)</f>
        <v>1</v>
      </c>
    </row>
    <row r="70" spans="1:39" s="2" customFormat="1" x14ac:dyDescent="0.3">
      <c r="A70" s="98" t="str">
        <f>'Indicator Data'!A73</f>
        <v>Guatemala</v>
      </c>
      <c r="B70" s="39" t="str">
        <f>'Indicator Data'!B73</f>
        <v>GTM</v>
      </c>
      <c r="C70" s="53">
        <f>ROUND(IF('Indicator Data'!AL73="No data",IF((0.1022*LN('Indicator Data'!CA73)-0.1711)&gt;C$195,0,IF((0.1022*LN('Indicator Data'!CA73)-0.1711)&lt;C$194,10,(C$195-(0.1022*LN('Indicator Data'!CA73)-0.1711))/(C$195-C$194)*10)),IF('Indicator Data'!AL73&gt;C$195,0,IF('Indicator Data'!AL73&lt;C$194,10,(C$195-'Indicator Data'!AL73)/(C$195-C$194)*10))),1)</f>
        <v>4.7</v>
      </c>
      <c r="D70" s="53">
        <f>IF('Indicator Data'!AM73="No data","x",ROUND((IF(LOG('Indicator Data'!AM73*1000)&gt;D$195,10,IF(LOG('Indicator Data'!AM73*1000)&lt;D$194,0,10-(D$195-LOG('Indicator Data'!AM73*1000))/(D$195-D$194)*10))),1))</f>
        <v>7.9</v>
      </c>
      <c r="E70" s="54">
        <f t="shared" si="17"/>
        <v>6.6</v>
      </c>
      <c r="F70" s="53">
        <f>IF('Indicator Data'!AZ73="No data","x",ROUND(IF('Indicator Data'!AZ73&gt;F$195,10,IF('Indicator Data'!AZ73&lt;F$194,0,10-(F$195-'Indicator Data'!AZ73)/(F$195-F$194)*10)),1))</f>
        <v>6.4</v>
      </c>
      <c r="G70" s="53">
        <f>IF('Indicator Data'!BA73="No data","x",ROUND(IF('Indicator Data'!BA73&gt;G$195,10,IF('Indicator Data'!BA73&lt;G$194,0,10-(G$195-'Indicator Data'!BA73)/(G$195-G$194)*10)),1))</f>
        <v>5.8</v>
      </c>
      <c r="H70" s="54">
        <f t="shared" si="18"/>
        <v>6.1</v>
      </c>
      <c r="I70" s="55">
        <f>SUM(IF('Indicator Data'!AN73=0,0,'Indicator Data'!AN73),SUM('Indicator Data'!AO73:AP73))</f>
        <v>754.25411300000007</v>
      </c>
      <c r="J70" s="55">
        <f>I70/'Indicator Data'!CB73*1000000</f>
        <v>42.100487972275729</v>
      </c>
      <c r="K70" s="53">
        <f t="shared" si="19"/>
        <v>0.8</v>
      </c>
      <c r="L70" s="53">
        <f>IF('Indicator Data'!AQ73="No data","x",ROUND(IF('Indicator Data'!AQ73&gt;L$195,10,IF('Indicator Data'!AQ73&lt;L$194,0,10-(L$195-'Indicator Data'!AQ73)/(L$195-L$194)*10)),1))</f>
        <v>0.3</v>
      </c>
      <c r="M70" s="53">
        <f>IF('Indicator Data'!AR73="No data","x",IF('Indicator Data'!AR73=0,0,ROUND(IF('Indicator Data'!AR73&gt;M$195,10,IF('Indicator Data'!AR73&lt;M$194,0,10-(M$195-'Indicator Data'!AR73)/(M$195-M$194)*10)),1)))</f>
        <v>4.5999999999999996</v>
      </c>
      <c r="N70" s="54">
        <f t="shared" si="20"/>
        <v>1.9</v>
      </c>
      <c r="O70" s="56">
        <f t="shared" si="21"/>
        <v>5.3</v>
      </c>
      <c r="P70" s="67">
        <f>IF(AND('Indicator Data'!BF73="No data",'Indicator Data'!BG73="No data"),0,SUM('Indicator Data'!BF73:BH73)/1000)</f>
        <v>243.18700000000001</v>
      </c>
      <c r="Q70" s="53">
        <f t="shared" si="22"/>
        <v>8</v>
      </c>
      <c r="R70" s="57">
        <f>P70*1000/'Indicator Data'!CB73</f>
        <v>1.357406103864868E-2</v>
      </c>
      <c r="S70" s="53">
        <f t="shared" si="23"/>
        <v>6.1</v>
      </c>
      <c r="T70" s="58">
        <f t="shared" si="24"/>
        <v>7.1</v>
      </c>
      <c r="U70" s="53">
        <f>IF('Indicator Data'!AV73="No data","x",ROUND(IF('Indicator Data'!AV73&gt;U$195,10,IF('Indicator Data'!AV73&lt;U$194,0,10-(U$195-'Indicator Data'!AV73)/(U$195-U$194)*10)),1))</f>
        <v>0.6</v>
      </c>
      <c r="V70" s="53">
        <f>IF('Indicator Data'!AW73="No data","x",IF('Indicator Data'!AW73=0,0,ROUND(IF('Indicator Data'!AW73&gt;V$195,10,IF('Indicator Data'!AW73&lt;V$194,0,10-(V$195-'Indicator Data'!AW73)/(V$195-V$194)*10)),1)))</f>
        <v>0.4</v>
      </c>
      <c r="W70" s="53">
        <f t="shared" si="25"/>
        <v>0.5</v>
      </c>
      <c r="X70" s="53">
        <f>IF('Indicator Data'!AU73="No data","x",ROUND(IF('Indicator Data'!AU73&gt;X$195,10,IF('Indicator Data'!AU73&lt;X$194,0,10-(X$195-'Indicator Data'!AU73)/(X$195-X$194)*10)),1))</f>
        <v>0.5</v>
      </c>
      <c r="Y70" s="160">
        <f>IF('Indicator Data'!AX73="No data","x",ROUND(IF('Indicator Data'!AX73&gt;Y$195,10,IF('Indicator Data'!AX73&lt;Y$194,0,10-(Y$195-'Indicator Data'!AX73)/(Y$195-Y$194)*10)),1))</f>
        <v>0</v>
      </c>
      <c r="Z70" s="57">
        <f>IF('Indicator Data'!AY73="No data","x",IF(('Indicator Data'!AY73/'Indicator Data'!CB73)&gt;1,1,IF('Indicator Data'!AY73&gt;'Indicator Data'!AY73,1,'Indicator Data'!AY73/'Indicator Data'!CB73)))</f>
        <v>0.27673536651114644</v>
      </c>
      <c r="AA70" s="160">
        <f t="shared" si="26"/>
        <v>3.1</v>
      </c>
      <c r="AB70" s="54">
        <f t="shared" si="15"/>
        <v>1</v>
      </c>
      <c r="AC70" s="53">
        <f>IF('Indicator Data'!AS73="No data","x",ROUND(IF('Indicator Data'!AS73&gt;AC$195,10,IF('Indicator Data'!AS73&lt;AC$194,0,10-(AC$195-'Indicator Data'!AS73)/(AC$195-AC$194)*10)),1))</f>
        <v>1.9</v>
      </c>
      <c r="AD70" s="53">
        <f>IF('Indicator Data'!AT73="No data","x",ROUND(IF('Indicator Data'!AT73&gt;AD$195,10,IF('Indicator Data'!AT73&lt;AD$194,0,10-(AD$195-'Indicator Data'!AT73)/(AD$195-AD$194)*10)),1))</f>
        <v>2.8</v>
      </c>
      <c r="AE70" s="54">
        <f>IF(AND(AC70="x",AD70="x"),"x",ROUND(AVERAGE(AD70,AC70),1))</f>
        <v>2.4</v>
      </c>
      <c r="AF70" s="67">
        <f>('Indicator Data'!BE73+'Indicator Data'!BD73+'Indicator Data'!BC73*0.5+'Indicator Data'!BB73*0.25)/1000</f>
        <v>3739.3402500000002</v>
      </c>
      <c r="AG70" s="59">
        <f>AF70*1000/'Indicator Data'!CB73</f>
        <v>0.20872017335538418</v>
      </c>
      <c r="AH70" s="54">
        <f t="shared" si="27"/>
        <v>10</v>
      </c>
      <c r="AI70" s="53">
        <f>IF('Indicator Data'!BI73="No data","x",ROUND(IF('Indicator Data'!BI73&lt;$AI$194,10,IF('Indicator Data'!BI73&gt;$AI$195,0,($AI$195-'Indicator Data'!BI73)/($AI$195-$AI$194)*10)),1))</f>
        <v>4.5</v>
      </c>
      <c r="AJ70" s="53">
        <f>IF('Indicator Data'!BJ73="No data","x",ROUND(IF('Indicator Data'!BJ73&gt;$AJ$195,10,IF('Indicator Data'!BJ73&lt;$AJ$194,0,10-($AJ$195-'Indicator Data'!BJ73)/($AJ$195-$AJ$194)*10)),1))</f>
        <v>3.7</v>
      </c>
      <c r="AK70" s="54">
        <f t="shared" si="16"/>
        <v>4.0999999999999996</v>
      </c>
      <c r="AL70" s="60">
        <f>ROUND(IF(AND(AB70="x",AE70="x",AK70="x"),AH70,IF(AND(AB70="x",AE70="x"),(10-GEOMEAN(((10-AK70)/10*9+1),((10-AH70)/10*9+1)))/9*10,IF(AK70="x",(10-GEOMEAN(((10-AB70)/10*9+1),((10-AE70)/10*9+1),((10-AH70)/10*9+1)))/9*10,IF(AB70="x",(10-GEOMEAN(((10-AK70)/10*9+1),((10-AE70)/10*9+1),((10-AH70)/10*9+1)))/9*10,(10-GEOMEAN(((10-AB70)/10*9+1),((10-AE70)/10*9+1),((10-AH70)/10*9+1),((10-AK70)/10*9+1)))/9*10)))),1)</f>
        <v>6</v>
      </c>
      <c r="AM70" s="61">
        <f>ROUND((10-GEOMEAN(((10-T70)/10*9+1),((10-AL70)/10*9+1)))/9*10,1)</f>
        <v>6.6</v>
      </c>
    </row>
    <row r="71" spans="1:39" s="2" customFormat="1" x14ac:dyDescent="0.3">
      <c r="A71" s="98" t="str">
        <f>'Indicator Data'!A74</f>
        <v>Guinea</v>
      </c>
      <c r="B71" s="39" t="str">
        <f>'Indicator Data'!B74</f>
        <v>GIN</v>
      </c>
      <c r="C71" s="53">
        <f>ROUND(IF('Indicator Data'!AL74="No data",IF((0.1022*LN('Indicator Data'!CA74)-0.1711)&gt;C$195,0,IF((0.1022*LN('Indicator Data'!CA74)-0.1711)&lt;C$194,10,(C$195-(0.1022*LN('Indicator Data'!CA74)-0.1711))/(C$195-C$194)*10)),IF('Indicator Data'!AL74&gt;C$195,0,IF('Indicator Data'!AL74&lt;C$194,10,(C$195-'Indicator Data'!AL74)/(C$195-C$194)*10))),1)</f>
        <v>8.5</v>
      </c>
      <c r="D71" s="53">
        <f>IF('Indicator Data'!AM74="No data","x",ROUND((IF(LOG('Indicator Data'!AM74*1000)&gt;D$195,10,IF(LOG('Indicator Data'!AM74*1000)&lt;D$194,0,10-(D$195-LOG('Indicator Data'!AM74*1000))/(D$195-D$194)*10))),1))</f>
        <v>9.5</v>
      </c>
      <c r="E71" s="54">
        <f t="shared" si="17"/>
        <v>9.1</v>
      </c>
      <c r="F71" s="53" t="str">
        <f>IF('Indicator Data'!AZ74="No data","x",ROUND(IF('Indicator Data'!AZ74&gt;F$195,10,IF('Indicator Data'!AZ74&lt;F$194,0,10-(F$195-'Indicator Data'!AZ74)/(F$195-F$194)*10)),1))</f>
        <v>x</v>
      </c>
      <c r="G71" s="53">
        <f>IF('Indicator Data'!BA74="No data","x",ROUND(IF('Indicator Data'!BA74&gt;G$195,10,IF('Indicator Data'!BA74&lt;G$194,0,10-(G$195-'Indicator Data'!BA74)/(G$195-G$194)*10)),1))</f>
        <v>2.2000000000000002</v>
      </c>
      <c r="H71" s="54">
        <f t="shared" si="18"/>
        <v>2.2000000000000002</v>
      </c>
      <c r="I71" s="55">
        <f>SUM(IF('Indicator Data'!AN74=0,0,'Indicator Data'!AN74),SUM('Indicator Data'!AO74:AP74))</f>
        <v>410.35179200000005</v>
      </c>
      <c r="J71" s="55">
        <f>I71/'Indicator Data'!CB74*1000000</f>
        <v>31.246348225114662</v>
      </c>
      <c r="K71" s="53">
        <f t="shared" si="19"/>
        <v>0.6</v>
      </c>
      <c r="L71" s="53">
        <f>IF('Indicator Data'!AQ74="No data","x",ROUND(IF('Indicator Data'!AQ74&gt;L$195,10,IF('Indicator Data'!AQ74&lt;L$194,0,10-(L$195-'Indicator Data'!AQ74)/(L$195-L$194)*10)),1))</f>
        <v>3.2</v>
      </c>
      <c r="M71" s="53">
        <f>IF('Indicator Data'!AR74="No data","x",IF('Indicator Data'!AR74=0,0,ROUND(IF('Indicator Data'!AR74&gt;M$195,10,IF('Indicator Data'!AR74&lt;M$194,0,10-(M$195-'Indicator Data'!AR74)/(M$195-M$194)*10)),1)))</f>
        <v>0.4</v>
      </c>
      <c r="N71" s="54">
        <f t="shared" si="20"/>
        <v>1.4</v>
      </c>
      <c r="O71" s="56">
        <f t="shared" si="21"/>
        <v>5.5</v>
      </c>
      <c r="P71" s="67">
        <f>IF(AND('Indicator Data'!BF74="No data",'Indicator Data'!BG74="No data"),0,SUM('Indicator Data'!BF74:BH74)/1000)</f>
        <v>8.7159999999999993</v>
      </c>
      <c r="Q71" s="53">
        <f t="shared" si="22"/>
        <v>3.1</v>
      </c>
      <c r="R71" s="57">
        <f>P71*1000/'Indicator Data'!CB74</f>
        <v>6.6368217816896815E-4</v>
      </c>
      <c r="S71" s="53">
        <f t="shared" si="23"/>
        <v>2.9</v>
      </c>
      <c r="T71" s="58">
        <f t="shared" si="24"/>
        <v>3</v>
      </c>
      <c r="U71" s="53">
        <f>IF('Indicator Data'!AV74="No data","x",ROUND(IF('Indicator Data'!AV74&gt;U$195,10,IF('Indicator Data'!AV74&lt;U$194,0,10-(U$195-'Indicator Data'!AV74)/(U$195-U$194)*10)),1))</f>
        <v>2.8</v>
      </c>
      <c r="V71" s="53">
        <f>IF('Indicator Data'!AW74="No data","x",IF('Indicator Data'!AW74=0,0,ROUND(IF('Indicator Data'!AW74&gt;V$195,10,IF('Indicator Data'!AW74&lt;V$194,0,10-(V$195-'Indicator Data'!AW74)/(V$195-V$194)*10)),1)))</f>
        <v>2.2999999999999998</v>
      </c>
      <c r="W71" s="53">
        <f t="shared" si="25"/>
        <v>2.5499999999999998</v>
      </c>
      <c r="X71" s="53">
        <f>IF('Indicator Data'!AU74="No data","x",ROUND(IF('Indicator Data'!AU74&gt;X$195,10,IF('Indicator Data'!AU74&lt;X$194,0,10-(X$195-'Indicator Data'!AU74)/(X$195-X$194)*10)),1))</f>
        <v>3.2</v>
      </c>
      <c r="Y71" s="160">
        <f>IF('Indicator Data'!AX74="No data","x",ROUND(IF('Indicator Data'!AX74&gt;Y$195,10,IF('Indicator Data'!AX74&lt;Y$194,0,10-(Y$195-'Indicator Data'!AX74)/(Y$195-Y$194)*10)),1))</f>
        <v>7.1</v>
      </c>
      <c r="Z71" s="57">
        <f>IF('Indicator Data'!AY74="No data","x",IF(('Indicator Data'!AY74/'Indicator Data'!CB74)&gt;1,1,IF('Indicator Data'!AY74&gt;'Indicator Data'!AY74,1,'Indicator Data'!AY74/'Indicator Data'!CB74)))</f>
        <v>0.56958162437964444</v>
      </c>
      <c r="AA71" s="160">
        <f t="shared" si="26"/>
        <v>6.3</v>
      </c>
      <c r="AB71" s="54">
        <f t="shared" si="15"/>
        <v>4.8</v>
      </c>
      <c r="AC71" s="53">
        <f>IF('Indicator Data'!AS74="No data","x",ROUND(IF('Indicator Data'!AS74&gt;AC$195,10,IF('Indicator Data'!AS74&lt;AC$194,0,10-(AC$195-'Indicator Data'!AS74)/(AC$195-AC$194)*10)),1))</f>
        <v>7.6</v>
      </c>
      <c r="AD71" s="53">
        <f>IF('Indicator Data'!AT74="No data","x",ROUND(IF('Indicator Data'!AT74&gt;AD$195,10,IF('Indicator Data'!AT74&lt;AD$194,0,10-(AD$195-'Indicator Data'!AT74)/(AD$195-AD$194)*10)),1))</f>
        <v>3.6</v>
      </c>
      <c r="AE71" s="54">
        <f>IF(AND(AC71="x",AD71="x"),"x",ROUND(AVERAGE(AD71,AC71),1))</f>
        <v>5.6</v>
      </c>
      <c r="AF71" s="67">
        <f>('Indicator Data'!BE74+'Indicator Data'!BD74+'Indicator Data'!BC74*0.5+'Indicator Data'!BB74*0.25)/1000</f>
        <v>49.540999999999997</v>
      </c>
      <c r="AG71" s="59">
        <f>AF71*1000/'Indicator Data'!CB74</f>
        <v>3.7723128486311214E-3</v>
      </c>
      <c r="AH71" s="54">
        <f t="shared" si="27"/>
        <v>0.4</v>
      </c>
      <c r="AI71" s="53">
        <f>IF('Indicator Data'!BI74="No data","x",ROUND(IF('Indicator Data'!BI74&lt;$AI$194,10,IF('Indicator Data'!BI74&gt;$AI$195,0,($AI$195-'Indicator Data'!BI74)/($AI$195-$AI$194)*10)),1))</f>
        <v>3.7</v>
      </c>
      <c r="AJ71" s="53">
        <f>IF('Indicator Data'!BJ74="No data","x",ROUND(IF('Indicator Data'!BJ74&gt;$AJ$195,10,IF('Indicator Data'!BJ74&lt;$AJ$194,0,10-($AJ$195-'Indicator Data'!BJ74)/($AJ$195-$AJ$194)*10)),1))</f>
        <v>3.2</v>
      </c>
      <c r="AK71" s="54">
        <f t="shared" si="16"/>
        <v>3.5</v>
      </c>
      <c r="AL71" s="60">
        <f>ROUND(IF(AND(AB71="x",AE71="x",AK71="x"),AH71,IF(AND(AB71="x",AE71="x"),(10-GEOMEAN(((10-AK71)/10*9+1),((10-AH71)/10*9+1)))/9*10,IF(AK71="x",(10-GEOMEAN(((10-AB71)/10*9+1),((10-AE71)/10*9+1),((10-AH71)/10*9+1)))/9*10,IF(AB71="x",(10-GEOMEAN(((10-AK71)/10*9+1),((10-AE71)/10*9+1),((10-AH71)/10*9+1)))/9*10,(10-GEOMEAN(((10-AB71)/10*9+1),((10-AE71)/10*9+1),((10-AH71)/10*9+1),((10-AK71)/10*9+1)))/9*10)))),1)</f>
        <v>3.8</v>
      </c>
      <c r="AM71" s="61">
        <f>ROUND((10-GEOMEAN(((10-T71)/10*9+1),((10-AL71)/10*9+1)))/9*10,1)</f>
        <v>3.4</v>
      </c>
    </row>
    <row r="72" spans="1:39" s="2" customFormat="1" x14ac:dyDescent="0.3">
      <c r="A72" s="98" t="str">
        <f>'Indicator Data'!A75</f>
        <v>Guinea-Bissau</v>
      </c>
      <c r="B72" s="39" t="str">
        <f>'Indicator Data'!B75</f>
        <v>GNB</v>
      </c>
      <c r="C72" s="53">
        <f>ROUND(IF('Indicator Data'!AL75="No data",IF((0.1022*LN('Indicator Data'!CA75)-0.1711)&gt;C$195,0,IF((0.1022*LN('Indicator Data'!CA75)-0.1711)&lt;C$194,10,(C$195-(0.1022*LN('Indicator Data'!CA75)-0.1711))/(C$195-C$194)*10)),IF('Indicator Data'!AL75&gt;C$195,0,IF('Indicator Data'!AL75&lt;C$194,10,(C$195-'Indicator Data'!AL75)/(C$195-C$194)*10))),1)</f>
        <v>8.4</v>
      </c>
      <c r="D72" s="53">
        <f>IF('Indicator Data'!AM75="No data","x",ROUND((IF(LOG('Indicator Data'!AM75*1000)&gt;D$195,10,IF(LOG('Indicator Data'!AM75*1000)&lt;D$194,0,10-(D$195-LOG('Indicator Data'!AM75*1000))/(D$195-D$194)*10))),1))</f>
        <v>9.5</v>
      </c>
      <c r="E72" s="54">
        <f t="shared" si="17"/>
        <v>9</v>
      </c>
      <c r="F72" s="53" t="str">
        <f>IF('Indicator Data'!AZ75="No data","x",ROUND(IF('Indicator Data'!AZ75&gt;F$195,10,IF('Indicator Data'!AZ75&lt;F$194,0,10-(F$195-'Indicator Data'!AZ75)/(F$195-F$194)*10)),1))</f>
        <v>x</v>
      </c>
      <c r="G72" s="53">
        <f>IF('Indicator Data'!BA75="No data","x",ROUND(IF('Indicator Data'!BA75&gt;G$195,10,IF('Indicator Data'!BA75&lt;G$194,0,10-(G$195-'Indicator Data'!BA75)/(G$195-G$194)*10)),1))</f>
        <v>6.4</v>
      </c>
      <c r="H72" s="54">
        <f t="shared" si="18"/>
        <v>6.4</v>
      </c>
      <c r="I72" s="55">
        <f>SUM(IF('Indicator Data'!AN75=0,0,'Indicator Data'!AN75),SUM('Indicator Data'!AO75:AP75))</f>
        <v>76.533569</v>
      </c>
      <c r="J72" s="55">
        <f>I72/'Indicator Data'!CB75*1000000</f>
        <v>38.889048159601785</v>
      </c>
      <c r="K72" s="53">
        <f t="shared" si="19"/>
        <v>0.8</v>
      </c>
      <c r="L72" s="53">
        <f>IF('Indicator Data'!AQ75="No data","x",ROUND(IF('Indicator Data'!AQ75&gt;L$195,10,IF('Indicator Data'!AQ75&lt;L$194,0,10-(L$195-'Indicator Data'!AQ75)/(L$195-L$194)*10)),1))</f>
        <v>5.6</v>
      </c>
      <c r="M72" s="53">
        <f>IF('Indicator Data'!AR75="No data","x",IF('Indicator Data'!AR75=0,0,ROUND(IF('Indicator Data'!AR75&gt;M$195,10,IF('Indicator Data'!AR75&lt;M$194,0,10-(M$195-'Indicator Data'!AR75)/(M$195-M$194)*10)),1)))</f>
        <v>3.3</v>
      </c>
      <c r="N72" s="54">
        <f t="shared" si="20"/>
        <v>3.2</v>
      </c>
      <c r="O72" s="56">
        <f t="shared" si="21"/>
        <v>6.9</v>
      </c>
      <c r="P72" s="67">
        <f>IF(AND('Indicator Data'!BF75="No data",'Indicator Data'!BG75="No data"),0,SUM('Indicator Data'!BF75:BH75)/1000)</f>
        <v>1.629</v>
      </c>
      <c r="Q72" s="53">
        <f t="shared" si="22"/>
        <v>0.7</v>
      </c>
      <c r="R72" s="57">
        <f>P72*1000/'Indicator Data'!CB75</f>
        <v>8.2774474364303218E-4</v>
      </c>
      <c r="S72" s="53">
        <f t="shared" si="23"/>
        <v>3</v>
      </c>
      <c r="T72" s="58">
        <f t="shared" si="24"/>
        <v>1.9</v>
      </c>
      <c r="U72" s="53">
        <f>IF('Indicator Data'!AV75="No data","x",ROUND(IF('Indicator Data'!AV75&gt;U$195,10,IF('Indicator Data'!AV75&lt;U$194,0,10-(U$195-'Indicator Data'!AV75)/(U$195-U$194)*10)),1))</f>
        <v>6.8</v>
      </c>
      <c r="V72" s="53">
        <f>IF('Indicator Data'!AW75="No data","x",IF('Indicator Data'!AW75=0,0,ROUND(IF('Indicator Data'!AW75&gt;V$195,10,IF('Indicator Data'!AW75&lt;V$194,0,10-(V$195-'Indicator Data'!AW75)/(V$195-V$194)*10)),1)))</f>
        <v>6.2</v>
      </c>
      <c r="W72" s="53">
        <f t="shared" si="25"/>
        <v>6.5</v>
      </c>
      <c r="X72" s="53">
        <f>IF('Indicator Data'!AU75="No data","x",ROUND(IF('Indicator Data'!AU75&gt;X$195,10,IF('Indicator Data'!AU75&lt;X$194,0,10-(X$195-'Indicator Data'!AU75)/(X$195-X$194)*10)),1))</f>
        <v>6.6</v>
      </c>
      <c r="Y72" s="160">
        <f>IF('Indicator Data'!AX75="No data","x",ROUND(IF('Indicator Data'!AX75&gt;Y$195,10,IF('Indicator Data'!AX75&lt;Y$194,0,10-(Y$195-'Indicator Data'!AX75)/(Y$195-Y$194)*10)),1))</f>
        <v>3.1</v>
      </c>
      <c r="Z72" s="57">
        <f>IF('Indicator Data'!AY75="No data","x",IF(('Indicator Data'!AY75/'Indicator Data'!CB75)&gt;1,1,IF('Indicator Data'!AY75&gt;'Indicator Data'!AY75,1,'Indicator Data'!AY75/'Indicator Data'!CB75)))</f>
        <v>0.62629586005676841</v>
      </c>
      <c r="AA72" s="160">
        <f t="shared" si="26"/>
        <v>7</v>
      </c>
      <c r="AB72" s="54">
        <f t="shared" si="15"/>
        <v>5.8</v>
      </c>
      <c r="AC72" s="53">
        <f>IF('Indicator Data'!AS75="No data","x",ROUND(IF('Indicator Data'!AS75&gt;AC$195,10,IF('Indicator Data'!AS75&lt;AC$194,0,10-(AC$195-'Indicator Data'!AS75)/(AC$195-AC$194)*10)),1))</f>
        <v>6</v>
      </c>
      <c r="AD72" s="53">
        <f>IF('Indicator Data'!AT75="No data","x",ROUND(IF('Indicator Data'!AT75&gt;AD$195,10,IF('Indicator Data'!AT75&lt;AD$194,0,10-(AD$195-'Indicator Data'!AT75)/(AD$195-AD$194)*10)),1))</f>
        <v>3.8</v>
      </c>
      <c r="AE72" s="54">
        <f>IF(AND(AC72="x",AD72="x"),"x",ROUND(AVERAGE(AD72,AC72),1))</f>
        <v>4.9000000000000004</v>
      </c>
      <c r="AF72" s="67">
        <f>('Indicator Data'!BE75+'Indicator Data'!BD75+'Indicator Data'!BC75*0.5+'Indicator Data'!BB75*0.25)/1000</f>
        <v>2.8852500000000001</v>
      </c>
      <c r="AG72" s="59">
        <f>AF72*1000/'Indicator Data'!CB75</f>
        <v>1.4660838069957389E-3</v>
      </c>
      <c r="AH72" s="54">
        <f t="shared" si="27"/>
        <v>0.1</v>
      </c>
      <c r="AI72" s="53">
        <f>IF('Indicator Data'!BI75="No data","x",ROUND(IF('Indicator Data'!BI75&lt;$AI$194,10,IF('Indicator Data'!BI75&gt;$AI$195,0,($AI$195-'Indicator Data'!BI75)/($AI$195-$AI$194)*10)),1))</f>
        <v>6.9</v>
      </c>
      <c r="AJ72" s="53">
        <f>IF('Indicator Data'!BJ75="No data","x",ROUND(IF('Indicator Data'!BJ75&gt;$AJ$195,10,IF('Indicator Data'!BJ75&lt;$AJ$194,0,10-($AJ$195-'Indicator Data'!BJ75)/($AJ$195-$AJ$194)*10)),1))</f>
        <v>3.2</v>
      </c>
      <c r="AK72" s="54">
        <f t="shared" si="16"/>
        <v>5.0999999999999996</v>
      </c>
      <c r="AL72" s="60">
        <f>ROUND(IF(AND(AB72="x",AE72="x",AK72="x"),AH72,IF(AND(AB72="x",AE72="x"),(10-GEOMEAN(((10-AK72)/10*9+1),((10-AH72)/10*9+1)))/9*10,IF(AK72="x",(10-GEOMEAN(((10-AB72)/10*9+1),((10-AE72)/10*9+1),((10-AH72)/10*9+1)))/9*10,IF(AB72="x",(10-GEOMEAN(((10-AK72)/10*9+1),((10-AE72)/10*9+1),((10-AH72)/10*9+1)))/9*10,(10-GEOMEAN(((10-AB72)/10*9+1),((10-AE72)/10*9+1),((10-AH72)/10*9+1),((10-AK72)/10*9+1)))/9*10)))),1)</f>
        <v>4.3</v>
      </c>
      <c r="AM72" s="61">
        <f>ROUND((10-GEOMEAN(((10-T72)/10*9+1),((10-AL72)/10*9+1)))/9*10,1)</f>
        <v>3.2</v>
      </c>
    </row>
    <row r="73" spans="1:39" s="2" customFormat="1" x14ac:dyDescent="0.3">
      <c r="A73" s="98" t="str">
        <f>'Indicator Data'!A76</f>
        <v>Guyana</v>
      </c>
      <c r="B73" s="39" t="str">
        <f>'Indicator Data'!B76</f>
        <v>GUY</v>
      </c>
      <c r="C73" s="53">
        <f>ROUND(IF('Indicator Data'!AL76="No data",IF((0.1022*LN('Indicator Data'!CA76)-0.1711)&gt;C$195,0,IF((0.1022*LN('Indicator Data'!CA76)-0.1711)&lt;C$194,10,(C$195-(0.1022*LN('Indicator Data'!CA76)-0.1711))/(C$195-C$194)*10)),IF('Indicator Data'!AL76&gt;C$195,0,IF('Indicator Data'!AL76&lt;C$194,10,(C$195-'Indicator Data'!AL76)/(C$195-C$194)*10))),1)</f>
        <v>4.4000000000000004</v>
      </c>
      <c r="D73" s="53">
        <f>IF('Indicator Data'!AM76="No data","x",ROUND((IF(LOG('Indicator Data'!AM76*1000)&gt;D$195,10,IF(LOG('Indicator Data'!AM76*1000)&lt;D$194,0,10-(D$195-LOG('Indicator Data'!AM76*1000))/(D$195-D$194)*10))),1))</f>
        <v>4.3</v>
      </c>
      <c r="E73" s="54">
        <f t="shared" si="17"/>
        <v>4.4000000000000004</v>
      </c>
      <c r="F73" s="53">
        <f>IF('Indicator Data'!AZ76="No data","x",ROUND(IF('Indicator Data'!AZ76&gt;F$195,10,IF('Indicator Data'!AZ76&lt;F$194,0,10-(F$195-'Indicator Data'!AZ76)/(F$195-F$194)*10)),1))</f>
        <v>6.2</v>
      </c>
      <c r="G73" s="53" t="str">
        <f>IF('Indicator Data'!BA76="No data","x",ROUND(IF('Indicator Data'!BA76&gt;G$195,10,IF('Indicator Data'!BA76&lt;G$194,0,10-(G$195-'Indicator Data'!BA76)/(G$195-G$194)*10)),1))</f>
        <v>x</v>
      </c>
      <c r="H73" s="54">
        <f t="shared" si="18"/>
        <v>6.2</v>
      </c>
      <c r="I73" s="55">
        <f>SUM(IF('Indicator Data'!AN76=0,0,'Indicator Data'!AN76),SUM('Indicator Data'!AO76:AP76))</f>
        <v>85.844579999999993</v>
      </c>
      <c r="J73" s="55">
        <f>I73/'Indicator Data'!CB76*1000000</f>
        <v>109.13940340139771</v>
      </c>
      <c r="K73" s="53">
        <f t="shared" si="19"/>
        <v>2.2000000000000002</v>
      </c>
      <c r="L73" s="53">
        <f>IF('Indicator Data'!AQ76="No data","x",ROUND(IF('Indicator Data'!AQ76&gt;L$195,10,IF('Indicator Data'!AQ76&lt;L$194,0,10-(L$195-'Indicator Data'!AQ76)/(L$195-L$194)*10)),1))</f>
        <v>1.5</v>
      </c>
      <c r="M73" s="53">
        <f>IF('Indicator Data'!AR76="No data","x",IF('Indicator Data'!AR76=0,0,ROUND(IF('Indicator Data'!AR76&gt;M$195,10,IF('Indicator Data'!AR76&lt;M$194,0,10-(M$195-'Indicator Data'!AR76)/(M$195-M$194)*10)),1)))</f>
        <v>2.5</v>
      </c>
      <c r="N73" s="54">
        <f t="shared" si="20"/>
        <v>2.1</v>
      </c>
      <c r="O73" s="56">
        <f t="shared" si="21"/>
        <v>4.3</v>
      </c>
      <c r="P73" s="67">
        <f>IF(AND('Indicator Data'!BF76="No data",'Indicator Data'!BG76="No data"),0,SUM('Indicator Data'!BF76:BH76)/1000)</f>
        <v>23.391999999999999</v>
      </c>
      <c r="Q73" s="53">
        <f t="shared" si="22"/>
        <v>4.5999999999999996</v>
      </c>
      <c r="R73" s="57">
        <f>P73*1000/'Indicator Data'!CB76</f>
        <v>2.9739663521744713E-2</v>
      </c>
      <c r="S73" s="53">
        <f t="shared" si="23"/>
        <v>7.4</v>
      </c>
      <c r="T73" s="58">
        <f t="shared" si="24"/>
        <v>6</v>
      </c>
      <c r="U73" s="53">
        <f>IF('Indicator Data'!AV76="No data","x",ROUND(IF('Indicator Data'!AV76&gt;U$195,10,IF('Indicator Data'!AV76&lt;U$194,0,10-(U$195-'Indicator Data'!AV76)/(U$195-U$194)*10)),1))</f>
        <v>2.8</v>
      </c>
      <c r="V73" s="53">
        <f>IF('Indicator Data'!AW76="No data","x",IF('Indicator Data'!AW76=0,0,ROUND(IF('Indicator Data'!AW76&gt;V$195,10,IF('Indicator Data'!AW76&lt;V$194,0,10-(V$195-'Indicator Data'!AW76)/(V$195-V$194)*10)),1)))</f>
        <v>2.4</v>
      </c>
      <c r="W73" s="53">
        <f t="shared" si="25"/>
        <v>2.5999999999999996</v>
      </c>
      <c r="X73" s="53">
        <f>IF('Indicator Data'!AU76="No data","x",ROUND(IF('Indicator Data'!AU76&gt;X$195,10,IF('Indicator Data'!AU76&lt;X$194,0,10-(X$195-'Indicator Data'!AU76)/(X$195-X$194)*10)),1))</f>
        <v>1.4</v>
      </c>
      <c r="Y73" s="160">
        <f>IF('Indicator Data'!AX76="No data","x",ROUND(IF('Indicator Data'!AX76&gt;Y$195,10,IF('Indicator Data'!AX76&lt;Y$194,0,10-(Y$195-'Indicator Data'!AX76)/(Y$195-Y$194)*10)),1))</f>
        <v>1.1000000000000001</v>
      </c>
      <c r="Z73" s="57">
        <f>IF('Indicator Data'!AY76="No data","x",IF(('Indicator Data'!AY76/'Indicator Data'!CB76)&gt;1,1,IF('Indicator Data'!AY76&gt;'Indicator Data'!AY76,1,'Indicator Data'!AY76/'Indicator Data'!CB76)))</f>
        <v>0.871105664037917</v>
      </c>
      <c r="AA73" s="160">
        <f t="shared" si="26"/>
        <v>9.6999999999999993</v>
      </c>
      <c r="AB73" s="54">
        <f t="shared" si="15"/>
        <v>3.7</v>
      </c>
      <c r="AC73" s="53">
        <f>IF('Indicator Data'!AS76="No data","x",ROUND(IF('Indicator Data'!AS76&gt;AC$195,10,IF('Indicator Data'!AS76&lt;AC$194,0,10-(AC$195-'Indicator Data'!AS76)/(AC$195-AC$194)*10)),1))</f>
        <v>2.2999999999999998</v>
      </c>
      <c r="AD73" s="53">
        <f>IF('Indicator Data'!AT76="No data","x",ROUND(IF('Indicator Data'!AT76&gt;AD$195,10,IF('Indicator Data'!AT76&lt;AD$194,0,10-(AD$195-'Indicator Data'!AT76)/(AD$195-AD$194)*10)),1))</f>
        <v>1.8</v>
      </c>
      <c r="AE73" s="54">
        <f>IF(AND(AC73="x",AD73="x"),"x",ROUND(AVERAGE(AD73,AC73),1))</f>
        <v>2.1</v>
      </c>
      <c r="AF73" s="67">
        <f>('Indicator Data'!BE76+'Indicator Data'!BD76+'Indicator Data'!BC76*0.5+'Indicator Data'!BB76*0.25)/1000</f>
        <v>0</v>
      </c>
      <c r="AG73" s="59">
        <f>AF73*1000/'Indicator Data'!CB76</f>
        <v>0</v>
      </c>
      <c r="AH73" s="54">
        <f t="shared" si="27"/>
        <v>0</v>
      </c>
      <c r="AI73" s="53">
        <f>IF('Indicator Data'!BI76="No data","x",ROUND(IF('Indicator Data'!BI76&lt;$AI$194,10,IF('Indicator Data'!BI76&gt;$AI$195,0,($AI$195-'Indicator Data'!BI76)/($AI$195-$AI$194)*10)),1))</f>
        <v>3.6</v>
      </c>
      <c r="AJ73" s="53">
        <f>IF('Indicator Data'!BJ76="No data","x",ROUND(IF('Indicator Data'!BJ76&gt;$AJ$195,10,IF('Indicator Data'!BJ76&lt;$AJ$194,0,10-($AJ$195-'Indicator Data'!BJ76)/($AJ$195-$AJ$194)*10)),1))</f>
        <v>0.2</v>
      </c>
      <c r="AK73" s="54">
        <f t="shared" si="16"/>
        <v>1.9</v>
      </c>
      <c r="AL73" s="60">
        <f>ROUND(IF(AND(AB73="x",AE73="x",AK73="x"),AH73,IF(AND(AB73="x",AE73="x"),(10-GEOMEAN(((10-AK73)/10*9+1),((10-AH73)/10*9+1)))/9*10,IF(AK73="x",(10-GEOMEAN(((10-AB73)/10*9+1),((10-AE73)/10*9+1),((10-AH73)/10*9+1)))/9*10,IF(AB73="x",(10-GEOMEAN(((10-AK73)/10*9+1),((10-AE73)/10*9+1),((10-AH73)/10*9+1)))/9*10,(10-GEOMEAN(((10-AB73)/10*9+1),((10-AE73)/10*9+1),((10-AH73)/10*9+1),((10-AK73)/10*9+1)))/9*10)))),1)</f>
        <v>2</v>
      </c>
      <c r="AM73" s="61">
        <f>ROUND((10-GEOMEAN(((10-T73)/10*9+1),((10-AL73)/10*9+1)))/9*10,1)</f>
        <v>4.3</v>
      </c>
    </row>
    <row r="74" spans="1:39" s="2" customFormat="1" x14ac:dyDescent="0.3">
      <c r="A74" s="98" t="str">
        <f>'Indicator Data'!A77</f>
        <v>Haiti</v>
      </c>
      <c r="B74" s="39" t="str">
        <f>'Indicator Data'!B77</f>
        <v>HTI</v>
      </c>
      <c r="C74" s="53">
        <f>ROUND(IF('Indicator Data'!AL77="No data",IF((0.1022*LN('Indicator Data'!CA77)-0.1711)&gt;C$195,0,IF((0.1022*LN('Indicator Data'!CA77)-0.1711)&lt;C$194,10,(C$195-(0.1022*LN('Indicator Data'!CA77)-0.1711))/(C$195-C$194)*10)),IF('Indicator Data'!AL77&gt;C$195,0,IF('Indicator Data'!AL77&lt;C$194,10,(C$195-'Indicator Data'!AL77)/(C$195-C$194)*10))),1)</f>
        <v>7.8</v>
      </c>
      <c r="D74" s="53">
        <f>IF('Indicator Data'!AM77="No data","x",ROUND((IF(LOG('Indicator Data'!AM77*1000)&gt;D$195,10,IF(LOG('Indicator Data'!AM77*1000)&lt;D$194,0,10-(D$195-LOG('Indicator Data'!AM77*1000))/(D$195-D$194)*10))),1))</f>
        <v>8.5</v>
      </c>
      <c r="E74" s="54">
        <f t="shared" si="17"/>
        <v>8.1999999999999993</v>
      </c>
      <c r="F74" s="53">
        <f>IF('Indicator Data'!AZ77="No data","x",ROUND(IF('Indicator Data'!AZ77&gt;F$195,10,IF('Indicator Data'!AZ77&lt;F$194,0,10-(F$195-'Indicator Data'!AZ77)/(F$195-F$194)*10)),1))</f>
        <v>8.5</v>
      </c>
      <c r="G74" s="53">
        <f>IF('Indicator Data'!BA77="No data","x",ROUND(IF('Indicator Data'!BA77&gt;G$195,10,IF('Indicator Data'!BA77&lt;G$194,0,10-(G$195-'Indicator Data'!BA77)/(G$195-G$194)*10)),1))</f>
        <v>4</v>
      </c>
      <c r="H74" s="54">
        <f t="shared" si="18"/>
        <v>6.3</v>
      </c>
      <c r="I74" s="55">
        <f>SUM(IF('Indicator Data'!AN77=0,0,'Indicator Data'!AN77),SUM('Indicator Data'!AO77:AP77))</f>
        <v>1320.8017790000001</v>
      </c>
      <c r="J74" s="55">
        <f>I74/'Indicator Data'!CB77*1000000</f>
        <v>115.83406765847555</v>
      </c>
      <c r="K74" s="53">
        <f t="shared" si="19"/>
        <v>2.2999999999999998</v>
      </c>
      <c r="L74" s="53">
        <f>IF('Indicator Data'!AQ77="No data","x",ROUND(IF('Indicator Data'!AQ77&gt;L$195,10,IF('Indicator Data'!AQ77&lt;L$194,0,10-(L$195-'Indicator Data'!AQ77)/(L$195-L$194)*10)),1))</f>
        <v>3.4</v>
      </c>
      <c r="M74" s="53">
        <f>IF('Indicator Data'!AR77="No data","x",IF('Indicator Data'!AR77=0,0,ROUND(IF('Indicator Data'!AR77&gt;M$195,10,IF('Indicator Data'!AR77&lt;M$194,0,10-(M$195-'Indicator Data'!AR77)/(M$195-M$194)*10)),1)))</f>
        <v>7.7</v>
      </c>
      <c r="N74" s="54">
        <f t="shared" si="20"/>
        <v>4.5</v>
      </c>
      <c r="O74" s="56">
        <f t="shared" si="21"/>
        <v>6.8</v>
      </c>
      <c r="P74" s="67">
        <f>IF(AND('Indicator Data'!BF77="No data",'Indicator Data'!BG77="No data"),0,SUM('Indicator Data'!BF77:BH77)/1000)</f>
        <v>2.105</v>
      </c>
      <c r="Q74" s="53">
        <f t="shared" si="22"/>
        <v>1.1000000000000001</v>
      </c>
      <c r="R74" s="57">
        <f>P74*1000/'Indicator Data'!CB77</f>
        <v>1.8460810418176383E-4</v>
      </c>
      <c r="S74" s="53">
        <f t="shared" si="23"/>
        <v>2.1</v>
      </c>
      <c r="T74" s="58">
        <f t="shared" si="24"/>
        <v>1.6</v>
      </c>
      <c r="U74" s="53">
        <f>IF('Indicator Data'!AV77="No data","x",ROUND(IF('Indicator Data'!AV77&gt;U$195,10,IF('Indicator Data'!AV77&lt;U$194,0,10-(U$195-'Indicator Data'!AV77)/(U$195-U$194)*10)),1))</f>
        <v>3.8</v>
      </c>
      <c r="V74" s="53">
        <f>IF('Indicator Data'!AW77="No data","x",IF('Indicator Data'!AW77=0,0,ROUND(IF('Indicator Data'!AW77&gt;V$195,10,IF('Indicator Data'!AW77&lt;V$194,0,10-(V$195-'Indicator Data'!AW77)/(V$195-V$194)*10)),1)))</f>
        <v>2.6</v>
      </c>
      <c r="W74" s="53">
        <f t="shared" si="25"/>
        <v>3.2</v>
      </c>
      <c r="X74" s="53">
        <f>IF('Indicator Data'!AU77="No data","x",ROUND(IF('Indicator Data'!AU77&gt;X$195,10,IF('Indicator Data'!AU77&lt;X$194,0,10-(X$195-'Indicator Data'!AU77)/(X$195-X$194)*10)),1))</f>
        <v>3.1</v>
      </c>
      <c r="Y74" s="160">
        <f>IF('Indicator Data'!AX77="No data","x",ROUND(IF('Indicator Data'!AX77&gt;Y$195,10,IF('Indicator Data'!AX77&lt;Y$194,0,10-(Y$195-'Indicator Data'!AX77)/(Y$195-Y$194)*10)),1))</f>
        <v>0</v>
      </c>
      <c r="Z74" s="57">
        <f>IF('Indicator Data'!AY77="No data","x",IF(('Indicator Data'!AY77/'Indicator Data'!CB77)&gt;1,1,IF('Indicator Data'!AY77&gt;'Indicator Data'!AY77,1,'Indicator Data'!AY77/'Indicator Data'!CB77)))</f>
        <v>0.5193334673971125</v>
      </c>
      <c r="AA74" s="160">
        <f t="shared" si="26"/>
        <v>5.8</v>
      </c>
      <c r="AB74" s="54">
        <f t="shared" si="15"/>
        <v>3</v>
      </c>
      <c r="AC74" s="53">
        <f>IF('Indicator Data'!AS77="No data","x",ROUND(IF('Indicator Data'!AS77&gt;AC$195,10,IF('Indicator Data'!AS77&lt;AC$194,0,10-(AC$195-'Indicator Data'!AS77)/(AC$195-AC$194)*10)),1))</f>
        <v>4.8</v>
      </c>
      <c r="AD74" s="53">
        <f>IF('Indicator Data'!AT77="No data","x",ROUND(IF('Indicator Data'!AT77&gt;AD$195,10,IF('Indicator Data'!AT77&lt;AD$194,0,10-(AD$195-'Indicator Data'!AT77)/(AD$195-AD$194)*10)),1))</f>
        <v>2.1</v>
      </c>
      <c r="AE74" s="54">
        <f>IF(AND(AC74="x",AD74="x"),"x",ROUND(AVERAGE(AD74,AC74),1))</f>
        <v>3.5</v>
      </c>
      <c r="AF74" s="67">
        <f>('Indicator Data'!BE77+'Indicator Data'!BD77+'Indicator Data'!BC77*0.5+'Indicator Data'!BB77*0.25)/1000</f>
        <v>56.225499999999997</v>
      </c>
      <c r="AG74" s="59">
        <f>AF74*1000/'Indicator Data'!CB77</f>
        <v>4.930965777516276E-3</v>
      </c>
      <c r="AH74" s="54">
        <f t="shared" si="27"/>
        <v>0.5</v>
      </c>
      <c r="AI74" s="53">
        <f>IF('Indicator Data'!BI77="No data","x",ROUND(IF('Indicator Data'!BI77&lt;$AI$194,10,IF('Indicator Data'!BI77&gt;$AI$195,0,($AI$195-'Indicator Data'!BI77)/($AI$195-$AI$194)*10)),1))</f>
        <v>7.9</v>
      </c>
      <c r="AJ74" s="53">
        <f>IF('Indicator Data'!BJ77="No data","x",ROUND(IF('Indicator Data'!BJ77&gt;$AJ$195,10,IF('Indicator Data'!BJ77&lt;$AJ$194,0,10-($AJ$195-'Indicator Data'!BJ77)/($AJ$195-$AJ$194)*10)),1))</f>
        <v>10</v>
      </c>
      <c r="AK74" s="54">
        <f t="shared" si="16"/>
        <v>9</v>
      </c>
      <c r="AL74" s="60">
        <f>ROUND(IF(AND(AB74="x",AE74="x",AK74="x"),AH74,IF(AND(AB74="x",AE74="x"),(10-GEOMEAN(((10-AK74)/10*9+1),((10-AH74)/10*9+1)))/9*10,IF(AK74="x",(10-GEOMEAN(((10-AB74)/10*9+1),((10-AE74)/10*9+1),((10-AH74)/10*9+1)))/9*10,IF(AB74="x",(10-GEOMEAN(((10-AK74)/10*9+1),((10-AE74)/10*9+1),((10-AH74)/10*9+1)))/9*10,(10-GEOMEAN(((10-AB74)/10*9+1),((10-AE74)/10*9+1),((10-AH74)/10*9+1),((10-AK74)/10*9+1)))/9*10)))),1)</f>
        <v>5</v>
      </c>
      <c r="AM74" s="61">
        <f>ROUND((10-GEOMEAN(((10-T74)/10*9+1),((10-AL74)/10*9+1)))/9*10,1)</f>
        <v>3.5</v>
      </c>
    </row>
    <row r="75" spans="1:39" s="2" customFormat="1" x14ac:dyDescent="0.3">
      <c r="A75" s="98" t="str">
        <f>'Indicator Data'!A78</f>
        <v>Honduras</v>
      </c>
      <c r="B75" s="39" t="str">
        <f>'Indicator Data'!B78</f>
        <v>HND</v>
      </c>
      <c r="C75" s="53">
        <f>ROUND(IF('Indicator Data'!AL78="No data",IF((0.1022*LN('Indicator Data'!CA78)-0.1711)&gt;C$195,0,IF((0.1022*LN('Indicator Data'!CA78)-0.1711)&lt;C$194,10,(C$195-(0.1022*LN('Indicator Data'!CA78)-0.1711))/(C$195-C$194)*10)),IF('Indicator Data'!AL78&gt;C$195,0,IF('Indicator Data'!AL78&lt;C$194,10,(C$195-'Indicator Data'!AL78)/(C$195-C$194)*10))),1)</f>
        <v>5.3</v>
      </c>
      <c r="D75" s="53">
        <f>IF('Indicator Data'!AM78="No data","x",ROUND((IF(LOG('Indicator Data'!AM78*1000)&gt;D$195,10,IF(LOG('Indicator Data'!AM78*1000)&lt;D$194,0,10-(D$195-LOG('Indicator Data'!AM78*1000))/(D$195-D$194)*10))),1))</f>
        <v>7.2</v>
      </c>
      <c r="E75" s="54">
        <f t="shared" si="17"/>
        <v>6.3</v>
      </c>
      <c r="F75" s="53">
        <f>IF('Indicator Data'!AZ78="No data","x",ROUND(IF('Indicator Data'!AZ78&gt;F$195,10,IF('Indicator Data'!AZ78&lt;F$194,0,10-(F$195-'Indicator Data'!AZ78)/(F$195-F$194)*10)),1))</f>
        <v>5.6</v>
      </c>
      <c r="G75" s="53">
        <f>IF('Indicator Data'!BA78="No data","x",ROUND(IF('Indicator Data'!BA78&gt;G$195,10,IF('Indicator Data'!BA78&lt;G$194,0,10-(G$195-'Indicator Data'!BA78)/(G$195-G$194)*10)),1))</f>
        <v>5.8</v>
      </c>
      <c r="H75" s="54">
        <f t="shared" si="18"/>
        <v>5.7</v>
      </c>
      <c r="I75" s="55">
        <f>SUM(IF('Indicator Data'!AN78=0,0,'Indicator Data'!AN78),SUM('Indicator Data'!AO78:AP78))</f>
        <v>653.17464599999994</v>
      </c>
      <c r="J75" s="55">
        <f>I75/'Indicator Data'!CB78*1000000</f>
        <v>65.946541852034926</v>
      </c>
      <c r="K75" s="53">
        <f t="shared" si="19"/>
        <v>1.3</v>
      </c>
      <c r="L75" s="53">
        <f>IF('Indicator Data'!AQ78="No data","x",ROUND(IF('Indicator Data'!AQ78&gt;L$195,10,IF('Indicator Data'!AQ78&lt;L$194,0,10-(L$195-'Indicator Data'!AQ78)/(L$195-L$194)*10)),1))</f>
        <v>1.3</v>
      </c>
      <c r="M75" s="53">
        <f>IF('Indicator Data'!AR78="No data","x",IF('Indicator Data'!AR78=0,0,ROUND(IF('Indicator Data'!AR78&gt;M$195,10,IF('Indicator Data'!AR78&lt;M$194,0,10-(M$195-'Indicator Data'!AR78)/(M$195-M$194)*10)),1)))</f>
        <v>7.2</v>
      </c>
      <c r="N75" s="54">
        <f t="shared" si="20"/>
        <v>3.3</v>
      </c>
      <c r="O75" s="56">
        <f t="shared" si="21"/>
        <v>5.4</v>
      </c>
      <c r="P75" s="67">
        <f>IF(AND('Indicator Data'!BF78="No data",'Indicator Data'!BG78="No data"),0,SUM('Indicator Data'!BF78:BH78)/1000)</f>
        <v>247.184</v>
      </c>
      <c r="Q75" s="53">
        <f t="shared" si="22"/>
        <v>8</v>
      </c>
      <c r="R75" s="57">
        <f>P75*1000/'Indicator Data'!CB78</f>
        <v>2.4956464708143927E-2</v>
      </c>
      <c r="S75" s="53">
        <f t="shared" si="23"/>
        <v>7.1</v>
      </c>
      <c r="T75" s="58">
        <f t="shared" si="24"/>
        <v>7.6</v>
      </c>
      <c r="U75" s="53">
        <f>IF('Indicator Data'!AV78="No data","x",ROUND(IF('Indicator Data'!AV78&gt;U$195,10,IF('Indicator Data'!AV78&lt;U$194,0,10-(U$195-'Indicator Data'!AV78)/(U$195-U$194)*10)),1))</f>
        <v>0.6</v>
      </c>
      <c r="V75" s="53">
        <f>IF('Indicator Data'!AW78="No data","x",IF('Indicator Data'!AW78=0,0,ROUND(IF('Indicator Data'!AW78&gt;V$195,10,IF('Indicator Data'!AW78&lt;V$194,0,10-(V$195-'Indicator Data'!AW78)/(V$195-V$194)*10)),1)))</f>
        <v>0.6</v>
      </c>
      <c r="W75" s="53">
        <f t="shared" si="25"/>
        <v>0.6</v>
      </c>
      <c r="X75" s="53">
        <f>IF('Indicator Data'!AU78="No data","x",ROUND(IF('Indicator Data'!AU78&gt;X$195,10,IF('Indicator Data'!AU78&lt;X$194,0,10-(X$195-'Indicator Data'!AU78)/(X$195-X$194)*10)),1))</f>
        <v>0.6</v>
      </c>
      <c r="Y75" s="160">
        <f>IF('Indicator Data'!AX78="No data","x",ROUND(IF('Indicator Data'!AX78&gt;Y$195,10,IF('Indicator Data'!AX78&lt;Y$194,0,10-(Y$195-'Indicator Data'!AX78)/(Y$195-Y$194)*10)),1))</f>
        <v>0</v>
      </c>
      <c r="Z75" s="57">
        <f>IF('Indicator Data'!AY78="No data","x",IF(('Indicator Data'!AY78/'Indicator Data'!CB78)&gt;1,1,IF('Indicator Data'!AY78&gt;'Indicator Data'!AY78,1,'Indicator Data'!AY78/'Indicator Data'!CB78)))</f>
        <v>0.2236174314016264</v>
      </c>
      <c r="AA75" s="160">
        <f t="shared" si="26"/>
        <v>2.5</v>
      </c>
      <c r="AB75" s="54">
        <f t="shared" si="15"/>
        <v>0.9</v>
      </c>
      <c r="AC75" s="53">
        <f>IF('Indicator Data'!AS78="No data","x",ROUND(IF('Indicator Data'!AS78&gt;AC$195,10,IF('Indicator Data'!AS78&lt;AC$194,0,10-(AC$195-'Indicator Data'!AS78)/(AC$195-AC$194)*10)),1))</f>
        <v>1.3</v>
      </c>
      <c r="AD75" s="53">
        <f>IF('Indicator Data'!AT78="No data","x",ROUND(IF('Indicator Data'!AT78&gt;AD$195,10,IF('Indicator Data'!AT78&lt;AD$194,0,10-(AD$195-'Indicator Data'!AT78)/(AD$195-AD$194)*10)),1))</f>
        <v>1.6</v>
      </c>
      <c r="AE75" s="54">
        <f>IF(AND(AC75="x",AD75="x"),"x",ROUND(AVERAGE(AD75,AC75),1))</f>
        <v>1.5</v>
      </c>
      <c r="AF75" s="67">
        <f>('Indicator Data'!BE78+'Indicator Data'!BD78+'Indicator Data'!BC78*0.5+'Indicator Data'!BB78*0.25)/1000</f>
        <v>5290.8289999999997</v>
      </c>
      <c r="AG75" s="59">
        <f>AF75*1000/'Indicator Data'!CB78</f>
        <v>0.53417853588955766</v>
      </c>
      <c r="AH75" s="54">
        <f t="shared" si="27"/>
        <v>10</v>
      </c>
      <c r="AI75" s="53">
        <f>IF('Indicator Data'!BI78="No data","x",ROUND(IF('Indicator Data'!BI78&lt;$AI$194,10,IF('Indicator Data'!BI78&gt;$AI$195,0,($AI$195-'Indicator Data'!BI78)/($AI$195-$AI$194)*10)),1))</f>
        <v>4.5</v>
      </c>
      <c r="AJ75" s="53">
        <f>IF('Indicator Data'!BJ78="No data","x",ROUND(IF('Indicator Data'!BJ78&gt;$AJ$195,10,IF('Indicator Data'!BJ78&lt;$AJ$194,0,10-($AJ$195-'Indicator Data'!BJ78)/($AJ$195-$AJ$194)*10)),1))</f>
        <v>2.9</v>
      </c>
      <c r="AK75" s="54">
        <f t="shared" si="16"/>
        <v>3.7</v>
      </c>
      <c r="AL75" s="60">
        <f>ROUND(IF(AND(AB75="x",AE75="x",AK75="x"),AH75,IF(AND(AB75="x",AE75="x"),(10-GEOMEAN(((10-AK75)/10*9+1),((10-AH75)/10*9+1)))/9*10,IF(AK75="x",(10-GEOMEAN(((10-AB75)/10*9+1),((10-AE75)/10*9+1),((10-AH75)/10*9+1)))/9*10,IF(AB75="x",(10-GEOMEAN(((10-AK75)/10*9+1),((10-AE75)/10*9+1),((10-AH75)/10*9+1)))/9*10,(10-GEOMEAN(((10-AB75)/10*9+1),((10-AE75)/10*9+1),((10-AH75)/10*9+1),((10-AK75)/10*9+1)))/9*10)))),1)</f>
        <v>5.8</v>
      </c>
      <c r="AM75" s="61">
        <f>ROUND((10-GEOMEAN(((10-T75)/10*9+1),((10-AL75)/10*9+1)))/9*10,1)</f>
        <v>6.8</v>
      </c>
    </row>
    <row r="76" spans="1:39" s="2" customFormat="1" x14ac:dyDescent="0.3">
      <c r="A76" s="98" t="str">
        <f>'Indicator Data'!A79</f>
        <v>Hungary</v>
      </c>
      <c r="B76" s="39" t="str">
        <f>'Indicator Data'!B79</f>
        <v>HUN</v>
      </c>
      <c r="C76" s="53">
        <f>ROUND(IF('Indicator Data'!AL79="No data",IF((0.1022*LN('Indicator Data'!CA79)-0.1711)&gt;C$195,0,IF((0.1022*LN('Indicator Data'!CA79)-0.1711)&lt;C$194,10,(C$195-(0.1022*LN('Indicator Data'!CA79)-0.1711))/(C$195-C$194)*10)),IF('Indicator Data'!AL79&gt;C$195,0,IF('Indicator Data'!AL79&lt;C$194,10,(C$195-'Indicator Data'!AL79)/(C$195-C$194)*10))),1)</f>
        <v>0.9</v>
      </c>
      <c r="D76" s="53" t="str">
        <f>IF('Indicator Data'!AM79="No data","x",ROUND((IF(LOG('Indicator Data'!AM79*1000)&gt;D$195,10,IF(LOG('Indicator Data'!AM79*1000)&lt;D$194,0,10-(D$195-LOG('Indicator Data'!AM79*1000))/(D$195-D$194)*10))),1))</f>
        <v>x</v>
      </c>
      <c r="E76" s="54">
        <f t="shared" si="17"/>
        <v>0.9</v>
      </c>
      <c r="F76" s="53">
        <f>IF('Indicator Data'!AZ79="No data","x",ROUND(IF('Indicator Data'!AZ79&gt;F$195,10,IF('Indicator Data'!AZ79&lt;F$194,0,10-(F$195-'Indicator Data'!AZ79)/(F$195-F$194)*10)),1))</f>
        <v>3.1</v>
      </c>
      <c r="G76" s="53">
        <f>IF('Indicator Data'!BA79="No data","x",ROUND(IF('Indicator Data'!BA79&gt;G$195,10,IF('Indicator Data'!BA79&lt;G$194,0,10-(G$195-'Indicator Data'!BA79)/(G$195-G$194)*10)),1))</f>
        <v>1.2</v>
      </c>
      <c r="H76" s="54">
        <f t="shared" si="18"/>
        <v>2.2000000000000002</v>
      </c>
      <c r="I76" s="55">
        <f>SUM(IF('Indicator Data'!AN79=0,0,'Indicator Data'!AN79),SUM('Indicator Data'!AO79:AP79))</f>
        <v>0</v>
      </c>
      <c r="J76" s="55">
        <f>I76/'Indicator Data'!CB79*1000000</f>
        <v>0</v>
      </c>
      <c r="K76" s="53">
        <f t="shared" si="19"/>
        <v>0</v>
      </c>
      <c r="L76" s="53" t="str">
        <f>IF('Indicator Data'!AQ79="No data","x",ROUND(IF('Indicator Data'!AQ79&gt;L$195,10,IF('Indicator Data'!AQ79&lt;L$194,0,10-(L$195-'Indicator Data'!AQ79)/(L$195-L$194)*10)),1))</f>
        <v>x</v>
      </c>
      <c r="M76" s="53">
        <f>IF('Indicator Data'!AR79="No data","x",IF('Indicator Data'!AR79=0,0,ROUND(IF('Indicator Data'!AR79&gt;M$195,10,IF('Indicator Data'!AR79&lt;M$194,0,10-(M$195-'Indicator Data'!AR79)/(M$195-M$194)*10)),1)))</f>
        <v>1</v>
      </c>
      <c r="N76" s="54">
        <f t="shared" si="20"/>
        <v>0.5</v>
      </c>
      <c r="O76" s="56">
        <f t="shared" si="21"/>
        <v>1.1000000000000001</v>
      </c>
      <c r="P76" s="67">
        <f>IF(AND('Indicator Data'!BF79="No data",'Indicator Data'!BG79="No data"),0,SUM('Indicator Data'!BF79:BH79)/1000)</f>
        <v>5.8879999999999999</v>
      </c>
      <c r="Q76" s="53">
        <f t="shared" si="22"/>
        <v>2.6</v>
      </c>
      <c r="R76" s="57">
        <f>P76*1000/'Indicator Data'!CB79</f>
        <v>6.0950172612793537E-4</v>
      </c>
      <c r="S76" s="53">
        <f t="shared" si="23"/>
        <v>2.8</v>
      </c>
      <c r="T76" s="58">
        <f t="shared" si="24"/>
        <v>2.7</v>
      </c>
      <c r="U76" s="53" t="str">
        <f>IF('Indicator Data'!AV79="No data","x",ROUND(IF('Indicator Data'!AV79&gt;U$195,10,IF('Indicator Data'!AV79&lt;U$194,0,10-(U$195-'Indicator Data'!AV79)/(U$195-U$194)*10)),1))</f>
        <v>x</v>
      </c>
      <c r="V76" s="53" t="str">
        <f>IF('Indicator Data'!AW79="No data","x",IF('Indicator Data'!AW79=0,0,ROUND(IF('Indicator Data'!AW79&gt;V$195,10,IF('Indicator Data'!AW79&lt;V$194,0,10-(V$195-'Indicator Data'!AW79)/(V$195-V$194)*10)),1)))</f>
        <v>x</v>
      </c>
      <c r="W76" s="53" t="str">
        <f t="shared" si="25"/>
        <v>x</v>
      </c>
      <c r="X76" s="53">
        <f>IF('Indicator Data'!AU79="No data","x",ROUND(IF('Indicator Data'!AU79&gt;X$195,10,IF('Indicator Data'!AU79&lt;X$194,0,10-(X$195-'Indicator Data'!AU79)/(X$195-X$194)*10)),1))</f>
        <v>0.1</v>
      </c>
      <c r="Y76" s="160" t="str">
        <f>IF('Indicator Data'!AX79="No data","x",ROUND(IF('Indicator Data'!AX79&gt;Y$195,10,IF('Indicator Data'!AX79&lt;Y$194,0,10-(Y$195-'Indicator Data'!AX79)/(Y$195-Y$194)*10)),1))</f>
        <v>x</v>
      </c>
      <c r="Z76" s="57">
        <f>IF('Indicator Data'!AY79="No data","x",IF(('Indicator Data'!AY79/'Indicator Data'!CB79)&gt;1,1,IF('Indicator Data'!AY79&gt;'Indicator Data'!AY79,1,'Indicator Data'!AY79/'Indicator Data'!CB79)))</f>
        <v>0</v>
      </c>
      <c r="AA76" s="160">
        <f t="shared" si="26"/>
        <v>0</v>
      </c>
      <c r="AB76" s="54">
        <f t="shared" si="15"/>
        <v>0.1</v>
      </c>
      <c r="AC76" s="53">
        <f>IF('Indicator Data'!AS79="No data","x",ROUND(IF('Indicator Data'!AS79&gt;AC$195,10,IF('Indicator Data'!AS79&lt;AC$194,0,10-(AC$195-'Indicator Data'!AS79)/(AC$195-AC$194)*10)),1))</f>
        <v>0.3</v>
      </c>
      <c r="AD76" s="53" t="str">
        <f>IF('Indicator Data'!AT79="No data","x",ROUND(IF('Indicator Data'!AT79&gt;AD$195,10,IF('Indicator Data'!AT79&lt;AD$194,0,10-(AD$195-'Indicator Data'!AT79)/(AD$195-AD$194)*10)),1))</f>
        <v>x</v>
      </c>
      <c r="AE76" s="54">
        <f>IF(AND(AC76="x",AD76="x"),"x",ROUND(AVERAGE(AD76,AC76),1))</f>
        <v>0.3</v>
      </c>
      <c r="AF76" s="67">
        <f>('Indicator Data'!BE79+'Indicator Data'!BD79+'Indicator Data'!BC79*0.5+'Indicator Data'!BB79*0.25)/1000</f>
        <v>75</v>
      </c>
      <c r="AG76" s="59">
        <f>AF76*1000/'Indicator Data'!CB79</f>
        <v>7.7636938620236325E-3</v>
      </c>
      <c r="AH76" s="54">
        <f t="shared" si="27"/>
        <v>0.8</v>
      </c>
      <c r="AI76" s="53">
        <f>IF('Indicator Data'!BI79="No data","x",ROUND(IF('Indicator Data'!BI79&lt;$AI$194,10,IF('Indicator Data'!BI79&gt;$AI$195,0,($AI$195-'Indicator Data'!BI79)/($AI$195-$AI$194)*10)),1))</f>
        <v>3.1</v>
      </c>
      <c r="AJ76" s="53">
        <f>IF('Indicator Data'!BJ79="No data","x",ROUND(IF('Indicator Data'!BJ79&gt;$AJ$195,10,IF('Indicator Data'!BJ79&lt;$AJ$194,0,10-($AJ$195-'Indicator Data'!BJ79)/($AJ$195-$AJ$194)*10)),1))</f>
        <v>0</v>
      </c>
      <c r="AK76" s="54">
        <f t="shared" si="16"/>
        <v>1.6</v>
      </c>
      <c r="AL76" s="60">
        <f>ROUND(IF(AND(AB76="x",AE76="x",AK76="x"),AH76,IF(AND(AB76="x",AE76="x"),(10-GEOMEAN(((10-AK76)/10*9+1),((10-AH76)/10*9+1)))/9*10,IF(AK76="x",(10-GEOMEAN(((10-AB76)/10*9+1),((10-AE76)/10*9+1),((10-AH76)/10*9+1)))/9*10,IF(AB76="x",(10-GEOMEAN(((10-AK76)/10*9+1),((10-AE76)/10*9+1),((10-AH76)/10*9+1)))/9*10,(10-GEOMEAN(((10-AB76)/10*9+1),((10-AE76)/10*9+1),((10-AH76)/10*9+1),((10-AK76)/10*9+1)))/9*10)))),1)</f>
        <v>0.7</v>
      </c>
      <c r="AM76" s="61">
        <f>ROUND((10-GEOMEAN(((10-T76)/10*9+1),((10-AL76)/10*9+1)))/9*10,1)</f>
        <v>1.8</v>
      </c>
    </row>
    <row r="77" spans="1:39" s="2" customFormat="1" x14ac:dyDescent="0.3">
      <c r="A77" s="98" t="str">
        <f>'Indicator Data'!A80</f>
        <v>Iceland</v>
      </c>
      <c r="B77" s="39" t="str">
        <f>'Indicator Data'!B80</f>
        <v>ISL</v>
      </c>
      <c r="C77" s="53">
        <f>ROUND(IF('Indicator Data'!AL80="No data",IF((0.1022*LN('Indicator Data'!CA80)-0.1711)&gt;C$195,0,IF((0.1022*LN('Indicator Data'!CA80)-0.1711)&lt;C$194,10,(C$195-(0.1022*LN('Indicator Data'!CA80)-0.1711))/(C$195-C$194)*10)),IF('Indicator Data'!AL80&gt;C$195,0,IF('Indicator Data'!AL80&lt;C$194,10,(C$195-'Indicator Data'!AL80)/(C$195-C$194)*10))),1)</f>
        <v>0</v>
      </c>
      <c r="D77" s="53" t="str">
        <f>IF('Indicator Data'!AM80="No data","x",ROUND((IF(LOG('Indicator Data'!AM80*1000)&gt;D$195,10,IF(LOG('Indicator Data'!AM80*1000)&lt;D$194,0,10-(D$195-LOG('Indicator Data'!AM80*1000))/(D$195-D$194)*10))),1))</f>
        <v>x</v>
      </c>
      <c r="E77" s="54">
        <f t="shared" si="17"/>
        <v>0</v>
      </c>
      <c r="F77" s="53">
        <f>IF('Indicator Data'!AZ80="No data","x",ROUND(IF('Indicator Data'!AZ80&gt;F$195,10,IF('Indicator Data'!AZ80&lt;F$194,0,10-(F$195-'Indicator Data'!AZ80)/(F$195-F$194)*10)),1))</f>
        <v>0.8</v>
      </c>
      <c r="G77" s="53">
        <f>IF('Indicator Data'!BA80="No data","x",ROUND(IF('Indicator Data'!BA80&gt;G$195,10,IF('Indicator Data'!BA80&lt;G$194,0,10-(G$195-'Indicator Data'!BA80)/(G$195-G$194)*10)),1))</f>
        <v>0.3</v>
      </c>
      <c r="H77" s="54">
        <f t="shared" si="18"/>
        <v>0.6</v>
      </c>
      <c r="I77" s="55">
        <f>SUM(IF('Indicator Data'!AN80=0,0,'Indicator Data'!AN80),SUM('Indicator Data'!AO80:AP80))</f>
        <v>0</v>
      </c>
      <c r="J77" s="55">
        <f>I77/'Indicator Data'!CB80*1000000</f>
        <v>0</v>
      </c>
      <c r="K77" s="53">
        <f t="shared" si="19"/>
        <v>0</v>
      </c>
      <c r="L77" s="53" t="str">
        <f>IF('Indicator Data'!AQ80="No data","x",ROUND(IF('Indicator Data'!AQ80&gt;L$195,10,IF('Indicator Data'!AQ80&lt;L$194,0,10-(L$195-'Indicator Data'!AQ80)/(L$195-L$194)*10)),1))</f>
        <v>x</v>
      </c>
      <c r="M77" s="53">
        <f>IF('Indicator Data'!AR80="No data","x",IF('Indicator Data'!AR80=0,0,ROUND(IF('Indicator Data'!AR80&gt;M$195,10,IF('Indicator Data'!AR80&lt;M$194,0,10-(M$195-'Indicator Data'!AR80)/(M$195-M$194)*10)),1)))</f>
        <v>0.3</v>
      </c>
      <c r="N77" s="54">
        <f t="shared" si="20"/>
        <v>0.2</v>
      </c>
      <c r="O77" s="56">
        <f t="shared" si="21"/>
        <v>0.2</v>
      </c>
      <c r="P77" s="67">
        <f>IF(AND('Indicator Data'!BF80="No data",'Indicator Data'!BG80="No data"),0,SUM('Indicator Data'!BF80:BH80)/1000)</f>
        <v>1.177</v>
      </c>
      <c r="Q77" s="53">
        <f t="shared" si="22"/>
        <v>0.2</v>
      </c>
      <c r="R77" s="57">
        <f>P77*1000/'Indicator Data'!CB80</f>
        <v>3.4490842490842492E-3</v>
      </c>
      <c r="S77" s="53">
        <f t="shared" si="23"/>
        <v>4.3</v>
      </c>
      <c r="T77" s="58">
        <f t="shared" si="24"/>
        <v>2.2999999999999998</v>
      </c>
      <c r="U77" s="53" t="str">
        <f>IF('Indicator Data'!AV80="No data","x",ROUND(IF('Indicator Data'!AV80&gt;U$195,10,IF('Indicator Data'!AV80&lt;U$194,0,10-(U$195-'Indicator Data'!AV80)/(U$195-U$194)*10)),1))</f>
        <v>x</v>
      </c>
      <c r="V77" s="53" t="str">
        <f>IF('Indicator Data'!AW80="No data","x",IF('Indicator Data'!AW80=0,0,ROUND(IF('Indicator Data'!AW80&gt;V$195,10,IF('Indicator Data'!AW80&lt;V$194,0,10-(V$195-'Indicator Data'!AW80)/(V$195-V$194)*10)),1)))</f>
        <v>x</v>
      </c>
      <c r="W77" s="53" t="str">
        <f t="shared" si="25"/>
        <v>x</v>
      </c>
      <c r="X77" s="53">
        <f>IF('Indicator Data'!AU80="No data","x",ROUND(IF('Indicator Data'!AU80&gt;X$195,10,IF('Indicator Data'!AU80&lt;X$194,0,10-(X$195-'Indicator Data'!AU80)/(X$195-X$194)*10)),1))</f>
        <v>0.1</v>
      </c>
      <c r="Y77" s="160" t="str">
        <f>IF('Indicator Data'!AX80="No data","x",ROUND(IF('Indicator Data'!AX80&gt;Y$195,10,IF('Indicator Data'!AX80&lt;Y$194,0,10-(Y$195-'Indicator Data'!AX80)/(Y$195-Y$194)*10)),1))</f>
        <v>x</v>
      </c>
      <c r="Z77" s="57">
        <f>IF('Indicator Data'!AY80="No data","x",IF(('Indicator Data'!AY80/'Indicator Data'!CB80)&gt;1,1,IF('Indicator Data'!AY80&gt;'Indicator Data'!AY80,1,'Indicator Data'!AY80/'Indicator Data'!CB80)))</f>
        <v>0</v>
      </c>
      <c r="AA77" s="160">
        <f t="shared" si="26"/>
        <v>0</v>
      </c>
      <c r="AB77" s="54">
        <f t="shared" si="15"/>
        <v>0.1</v>
      </c>
      <c r="AC77" s="53">
        <f>IF('Indicator Data'!AS80="No data","x",ROUND(IF('Indicator Data'!AS80&gt;AC$195,10,IF('Indicator Data'!AS80&lt;AC$194,0,10-(AC$195-'Indicator Data'!AS80)/(AC$195-AC$194)*10)),1))</f>
        <v>0.2</v>
      </c>
      <c r="AD77" s="53" t="str">
        <f>IF('Indicator Data'!AT80="No data","x",ROUND(IF('Indicator Data'!AT80&gt;AD$195,10,IF('Indicator Data'!AT80&lt;AD$194,0,10-(AD$195-'Indicator Data'!AT80)/(AD$195-AD$194)*10)),1))</f>
        <v>x</v>
      </c>
      <c r="AE77" s="54">
        <f>IF(AND(AC77="x",AD77="x"),"x",ROUND(AVERAGE(AD77,AC77),1))</f>
        <v>0.2</v>
      </c>
      <c r="AF77" s="67">
        <f>('Indicator Data'!BE80+'Indicator Data'!BD80+'Indicator Data'!BC80*0.5+'Indicator Data'!BB80*0.25)/1000</f>
        <v>0</v>
      </c>
      <c r="AG77" s="59">
        <f>AF77*1000/'Indicator Data'!CB80</f>
        <v>0</v>
      </c>
      <c r="AH77" s="54">
        <f t="shared" si="27"/>
        <v>0</v>
      </c>
      <c r="AI77" s="53">
        <f>IF('Indicator Data'!BI80="No data","x",ROUND(IF('Indicator Data'!BI80&lt;$AI$194,10,IF('Indicator Data'!BI80&gt;$AI$195,0,($AI$195-'Indicator Data'!BI80)/($AI$195-$AI$194)*10)),1))</f>
        <v>0.7</v>
      </c>
      <c r="AJ77" s="53">
        <f>IF('Indicator Data'!BJ80="No data","x",ROUND(IF('Indicator Data'!BJ80&gt;$AJ$195,10,IF('Indicator Data'!BJ80&lt;$AJ$194,0,10-($AJ$195-'Indicator Data'!BJ80)/($AJ$195-$AJ$194)*10)),1))</f>
        <v>0</v>
      </c>
      <c r="AK77" s="54">
        <f t="shared" si="16"/>
        <v>0.4</v>
      </c>
      <c r="AL77" s="60">
        <f>ROUND(IF(AND(AB77="x",AE77="x",AK77="x"),AH77,IF(AND(AB77="x",AE77="x"),(10-GEOMEAN(((10-AK77)/10*9+1),((10-AH77)/10*9+1)))/9*10,IF(AK77="x",(10-GEOMEAN(((10-AB77)/10*9+1),((10-AE77)/10*9+1),((10-AH77)/10*9+1)))/9*10,IF(AB77="x",(10-GEOMEAN(((10-AK77)/10*9+1),((10-AE77)/10*9+1),((10-AH77)/10*9+1)))/9*10,(10-GEOMEAN(((10-AB77)/10*9+1),((10-AE77)/10*9+1),((10-AH77)/10*9+1),((10-AK77)/10*9+1)))/9*10)))),1)</f>
        <v>0.2</v>
      </c>
      <c r="AM77" s="61">
        <f>ROUND((10-GEOMEAN(((10-T77)/10*9+1),((10-AL77)/10*9+1)))/9*10,1)</f>
        <v>1.3</v>
      </c>
    </row>
    <row r="78" spans="1:39" s="2" customFormat="1" x14ac:dyDescent="0.3">
      <c r="A78" s="98" t="str">
        <f>'Indicator Data'!A81</f>
        <v>India</v>
      </c>
      <c r="B78" s="39" t="str">
        <f>'Indicator Data'!B81</f>
        <v>IND</v>
      </c>
      <c r="C78" s="53">
        <f>ROUND(IF('Indicator Data'!AL81="No data",IF((0.1022*LN('Indicator Data'!CA81)-0.1711)&gt;C$195,0,IF((0.1022*LN('Indicator Data'!CA81)-0.1711)&lt;C$194,10,(C$195-(0.1022*LN('Indicator Data'!CA81)-0.1711))/(C$195-C$194)*10)),IF('Indicator Data'!AL81&gt;C$195,0,IF('Indicator Data'!AL81&lt;C$194,10,(C$195-'Indicator Data'!AL81)/(C$195-C$194)*10))),1)</f>
        <v>5.0999999999999996</v>
      </c>
      <c r="D78" s="53">
        <f>IF('Indicator Data'!AM81="No data","x",ROUND((IF(LOG('Indicator Data'!AM81*1000)&gt;D$195,10,IF(LOG('Indicator Data'!AM81*1000)&lt;D$194,0,10-(D$195-LOG('Indicator Data'!AM81*1000))/(D$195-D$194)*10))),1))</f>
        <v>7.7</v>
      </c>
      <c r="E78" s="54">
        <f t="shared" si="17"/>
        <v>6.6</v>
      </c>
      <c r="F78" s="53">
        <f>IF('Indicator Data'!AZ81="No data","x",ROUND(IF('Indicator Data'!AZ81&gt;F$195,10,IF('Indicator Data'!AZ81&lt;F$194,0,10-(F$195-'Indicator Data'!AZ81)/(F$195-F$194)*10)),1))</f>
        <v>6.5</v>
      </c>
      <c r="G78" s="53">
        <f>IF('Indicator Data'!BA81="No data","x",ROUND(IF('Indicator Data'!BA81&gt;G$195,10,IF('Indicator Data'!BA81&lt;G$194,0,10-(G$195-'Indicator Data'!BA81)/(G$195-G$194)*10)),1))</f>
        <v>2.7</v>
      </c>
      <c r="H78" s="54">
        <f t="shared" si="18"/>
        <v>4.5999999999999996</v>
      </c>
      <c r="I78" s="55">
        <f>SUM(IF('Indicator Data'!AN81=0,0,'Indicator Data'!AN81),SUM('Indicator Data'!AO81:AP81))</f>
        <v>5148.0316530000009</v>
      </c>
      <c r="J78" s="55">
        <f>I78/'Indicator Data'!CB81*1000000</f>
        <v>3.730445865938318</v>
      </c>
      <c r="K78" s="53">
        <f t="shared" si="19"/>
        <v>0.1</v>
      </c>
      <c r="L78" s="53">
        <f>IF('Indicator Data'!AQ81="No data","x",ROUND(IF('Indicator Data'!AQ81&gt;L$195,10,IF('Indicator Data'!AQ81&lt;L$194,0,10-(L$195-'Indicator Data'!AQ81)/(L$195-L$194)*10)),1))</f>
        <v>0.1</v>
      </c>
      <c r="M78" s="53">
        <f>IF('Indicator Data'!AR81="No data","x",IF('Indicator Data'!AR81=0,0,ROUND(IF('Indicator Data'!AR81&gt;M$195,10,IF('Indicator Data'!AR81&lt;M$194,0,10-(M$195-'Indicator Data'!AR81)/(M$195-M$194)*10)),1)))</f>
        <v>1</v>
      </c>
      <c r="N78" s="54">
        <f t="shared" si="20"/>
        <v>0.4</v>
      </c>
      <c r="O78" s="56">
        <f t="shared" si="21"/>
        <v>4.5999999999999996</v>
      </c>
      <c r="P78" s="67">
        <f>IF(AND('Indicator Data'!BF81="No data",'Indicator Data'!BG81="No data"),0,SUM('Indicator Data'!BF81:BH81)/1000)</f>
        <v>711.31500000000005</v>
      </c>
      <c r="Q78" s="53">
        <f t="shared" si="22"/>
        <v>9.5</v>
      </c>
      <c r="R78" s="57">
        <f>P78*1000/'Indicator Data'!CB81</f>
        <v>5.1544401433188203E-4</v>
      </c>
      <c r="S78" s="53">
        <f t="shared" si="23"/>
        <v>2.7</v>
      </c>
      <c r="T78" s="58">
        <f t="shared" si="24"/>
        <v>6.1</v>
      </c>
      <c r="U78" s="53" t="str">
        <f>IF('Indicator Data'!AV81="No data","x",ROUND(IF('Indicator Data'!AV81&gt;U$195,10,IF('Indicator Data'!AV81&lt;U$194,0,10-(U$195-'Indicator Data'!AV81)/(U$195-U$194)*10)),1))</f>
        <v>x</v>
      </c>
      <c r="V78" s="53" t="str">
        <f>IF('Indicator Data'!AW81="No data","x",IF('Indicator Data'!AW81=0,0,ROUND(IF('Indicator Data'!AW81&gt;V$195,10,IF('Indicator Data'!AW81&lt;V$194,0,10-(V$195-'Indicator Data'!AW81)/(V$195-V$194)*10)),1)))</f>
        <v>x</v>
      </c>
      <c r="W78" s="53" t="str">
        <f t="shared" si="25"/>
        <v>x</v>
      </c>
      <c r="X78" s="53">
        <f>IF('Indicator Data'!AU81="No data","x",ROUND(IF('Indicator Data'!AU81&gt;X$195,10,IF('Indicator Data'!AU81&lt;X$194,0,10-(X$195-'Indicator Data'!AU81)/(X$195-X$194)*10)),1))</f>
        <v>3.5</v>
      </c>
      <c r="Y78" s="160">
        <f>IF('Indicator Data'!AX81="No data","x",ROUND(IF('Indicator Data'!AX81&gt;Y$195,10,IF('Indicator Data'!AX81&lt;Y$194,0,10-(Y$195-'Indicator Data'!AX81)/(Y$195-Y$194)*10)),1))</f>
        <v>0.1</v>
      </c>
      <c r="Z78" s="57">
        <f>IF('Indicator Data'!AY81="No data","x",IF(('Indicator Data'!AY81/'Indicator Data'!CB81)&gt;1,1,IF('Indicator Data'!AY81&gt;'Indicator Data'!AY81,1,'Indicator Data'!AY81/'Indicator Data'!CB81)))</f>
        <v>0.53163671432826642</v>
      </c>
      <c r="AA78" s="160">
        <f t="shared" si="26"/>
        <v>5.9</v>
      </c>
      <c r="AB78" s="54">
        <f t="shared" si="15"/>
        <v>3.2</v>
      </c>
      <c r="AC78" s="53">
        <f>IF('Indicator Data'!AS81="No data","x",ROUND(IF('Indicator Data'!AS81&gt;AC$195,10,IF('Indicator Data'!AS81&lt;AC$194,0,10-(AC$195-'Indicator Data'!AS81)/(AC$195-AC$194)*10)),1))</f>
        <v>2.6</v>
      </c>
      <c r="AD78" s="53">
        <f>IF('Indicator Data'!AT81="No data","x",ROUND(IF('Indicator Data'!AT81&gt;AD$195,10,IF('Indicator Data'!AT81&lt;AD$194,0,10-(AD$195-'Indicator Data'!AT81)/(AD$195-AD$194)*10)),1))</f>
        <v>7.4</v>
      </c>
      <c r="AE78" s="54">
        <f>IF(AND(AC78="x",AD78="x"),"x",ROUND(AVERAGE(AD78,AC78),1))</f>
        <v>5</v>
      </c>
      <c r="AF78" s="67">
        <f>('Indicator Data'!BE81+'Indicator Data'!BD81+'Indicator Data'!BC81*0.5+'Indicator Data'!BB81*0.25)/1000</f>
        <v>39339.603000000003</v>
      </c>
      <c r="AG78" s="59">
        <f>AF78*1000/'Indicator Data'!CB81</f>
        <v>2.8506868114045885E-2</v>
      </c>
      <c r="AH78" s="54">
        <f t="shared" si="27"/>
        <v>2.9</v>
      </c>
      <c r="AI78" s="53">
        <f>IF('Indicator Data'!BI81="No data","x",ROUND(IF('Indicator Data'!BI81&lt;$AI$194,10,IF('Indicator Data'!BI81&gt;$AI$195,0,($AI$195-'Indicator Data'!BI81)/($AI$195-$AI$194)*10)),1))</f>
        <v>5.5</v>
      </c>
      <c r="AJ78" s="53">
        <f>IF('Indicator Data'!BJ81="No data","x",ROUND(IF('Indicator Data'!BJ81&gt;$AJ$195,10,IF('Indicator Data'!BJ81&lt;$AJ$194,0,10-($AJ$195-'Indicator Data'!BJ81)/($AJ$195-$AJ$194)*10)),1))</f>
        <v>3</v>
      </c>
      <c r="AK78" s="54">
        <f t="shared" si="16"/>
        <v>4.3</v>
      </c>
      <c r="AL78" s="60">
        <f>ROUND(IF(AND(AB78="x",AE78="x",AK78="x"),AH78,IF(AND(AB78="x",AE78="x"),(10-GEOMEAN(((10-AK78)/10*9+1),((10-AH78)/10*9+1)))/9*10,IF(AK78="x",(10-GEOMEAN(((10-AB78)/10*9+1),((10-AE78)/10*9+1),((10-AH78)/10*9+1)))/9*10,IF(AB78="x",(10-GEOMEAN(((10-AK78)/10*9+1),((10-AE78)/10*9+1),((10-AH78)/10*9+1)))/9*10,(10-GEOMEAN(((10-AB78)/10*9+1),((10-AE78)/10*9+1),((10-AH78)/10*9+1),((10-AK78)/10*9+1)))/9*10)))),1)</f>
        <v>3.9</v>
      </c>
      <c r="AM78" s="61">
        <f>ROUND((10-GEOMEAN(((10-T78)/10*9+1),((10-AL78)/10*9+1)))/9*10,1)</f>
        <v>5.0999999999999996</v>
      </c>
    </row>
    <row r="79" spans="1:39" s="2" customFormat="1" x14ac:dyDescent="0.3">
      <c r="A79" s="98" t="str">
        <f>'Indicator Data'!A82</f>
        <v>Indonesia</v>
      </c>
      <c r="B79" s="39" t="str">
        <f>'Indicator Data'!B82</f>
        <v>IDN</v>
      </c>
      <c r="C79" s="53">
        <f>ROUND(IF('Indicator Data'!AL82="No data",IF((0.1022*LN('Indicator Data'!CA82)-0.1711)&gt;C$195,0,IF((0.1022*LN('Indicator Data'!CA82)-0.1711)&lt;C$194,10,(C$195-(0.1022*LN('Indicator Data'!CA82)-0.1711))/(C$195-C$194)*10)),IF('Indicator Data'!AL82&gt;C$195,0,IF('Indicator Data'!AL82&lt;C$194,10,(C$195-'Indicator Data'!AL82)/(C$195-C$194)*10))),1)</f>
        <v>3.6</v>
      </c>
      <c r="D79" s="53">
        <f>IF('Indicator Data'!AM82="No data","x",ROUND((IF(LOG('Indicator Data'!AM82*1000)&gt;D$195,10,IF(LOG('Indicator Data'!AM82*1000)&lt;D$194,0,10-(D$195-LOG('Indicator Data'!AM82*1000))/(D$195-D$194)*10))),1))</f>
        <v>4.2</v>
      </c>
      <c r="E79" s="54">
        <f t="shared" si="17"/>
        <v>3.9</v>
      </c>
      <c r="F79" s="53">
        <f>IF('Indicator Data'!AZ82="No data","x",ROUND(IF('Indicator Data'!AZ82&gt;F$195,10,IF('Indicator Data'!AZ82&lt;F$194,0,10-(F$195-'Indicator Data'!AZ82)/(F$195-F$194)*10)),1))</f>
        <v>6.4</v>
      </c>
      <c r="G79" s="53">
        <f>IF('Indicator Data'!BA82="No data","x",ROUND(IF('Indicator Data'!BA82&gt;G$195,10,IF('Indicator Data'!BA82&lt;G$194,0,10-(G$195-'Indicator Data'!BA82)/(G$195-G$194)*10)),1))</f>
        <v>3.3</v>
      </c>
      <c r="H79" s="54">
        <f t="shared" si="18"/>
        <v>4.9000000000000004</v>
      </c>
      <c r="I79" s="55">
        <f>SUM(IF('Indicator Data'!AN82=0,0,'Indicator Data'!AN82),SUM('Indicator Data'!AO82:AP82))</f>
        <v>620.61386999999991</v>
      </c>
      <c r="J79" s="55">
        <f>I79/'Indicator Data'!CB82*1000000</f>
        <v>2.2689589576616491</v>
      </c>
      <c r="K79" s="53">
        <f t="shared" si="19"/>
        <v>0</v>
      </c>
      <c r="L79" s="53">
        <f>IF('Indicator Data'!AQ82="No data","x",ROUND(IF('Indicator Data'!AQ82&gt;L$195,10,IF('Indicator Data'!AQ82&lt;L$194,0,10-(L$195-'Indicator Data'!AQ82)/(L$195-L$194)*10)),1))</f>
        <v>0</v>
      </c>
      <c r="M79" s="53">
        <f>IF('Indicator Data'!AR82="No data","x",IF('Indicator Data'!AR82=0,0,ROUND(IF('Indicator Data'!AR82&gt;M$195,10,IF('Indicator Data'!AR82&lt;M$194,0,10-(M$195-'Indicator Data'!AR82)/(M$195-M$194)*10)),1)))</f>
        <v>0.3</v>
      </c>
      <c r="N79" s="54">
        <f t="shared" si="20"/>
        <v>0.1</v>
      </c>
      <c r="O79" s="56">
        <f t="shared" si="21"/>
        <v>3.2</v>
      </c>
      <c r="P79" s="67">
        <f>IF(AND('Indicator Data'!BF82="No data",'Indicator Data'!BG82="No data"),0,SUM('Indicator Data'!BF82:BH82)/1000)</f>
        <v>53.515000000000001</v>
      </c>
      <c r="Q79" s="53">
        <f t="shared" si="22"/>
        <v>5.8</v>
      </c>
      <c r="R79" s="57">
        <f>P79*1000/'Indicator Data'!CB82</f>
        <v>1.9565037858284277E-4</v>
      </c>
      <c r="S79" s="53">
        <f t="shared" si="23"/>
        <v>2.1</v>
      </c>
      <c r="T79" s="58">
        <f t="shared" si="24"/>
        <v>4</v>
      </c>
      <c r="U79" s="53" t="str">
        <f>IF('Indicator Data'!AV82="No data","x",ROUND(IF('Indicator Data'!AV82&gt;U$195,10,IF('Indicator Data'!AV82&lt;U$194,0,10-(U$195-'Indicator Data'!AV82)/(U$195-U$194)*10)),1))</f>
        <v>x</v>
      </c>
      <c r="V79" s="53" t="str">
        <f>IF('Indicator Data'!AW82="No data","x",IF('Indicator Data'!AW82=0,0,ROUND(IF('Indicator Data'!AW82&gt;V$195,10,IF('Indicator Data'!AW82&lt;V$194,0,10-(V$195-'Indicator Data'!AW82)/(V$195-V$194)*10)),1)))</f>
        <v>x</v>
      </c>
      <c r="W79" s="53" t="str">
        <f t="shared" si="25"/>
        <v>x</v>
      </c>
      <c r="X79" s="53">
        <f>IF('Indicator Data'!AU82="No data","x",ROUND(IF('Indicator Data'!AU82&gt;X$195,10,IF('Indicator Data'!AU82&lt;X$194,0,10-(X$195-'Indicator Data'!AU82)/(X$195-X$194)*10)),1))</f>
        <v>5.7</v>
      </c>
      <c r="Y79" s="160">
        <f>IF('Indicator Data'!AX82="No data","x",ROUND(IF('Indicator Data'!AX82&gt;Y$195,10,IF('Indicator Data'!AX82&lt;Y$194,0,10-(Y$195-'Indicator Data'!AX82)/(Y$195-Y$194)*10)),1))</f>
        <v>0.1</v>
      </c>
      <c r="Z79" s="57">
        <f>IF('Indicator Data'!AY82="No data","x",IF(('Indicator Data'!AY82/'Indicator Data'!CB82)&gt;1,1,IF('Indicator Data'!AY82&gt;'Indicator Data'!AY82,1,'Indicator Data'!AY82/'Indicator Data'!CB82)))</f>
        <v>0.36094894707466602</v>
      </c>
      <c r="AA79" s="160">
        <f t="shared" si="26"/>
        <v>4</v>
      </c>
      <c r="AB79" s="54">
        <f t="shared" si="15"/>
        <v>3.3</v>
      </c>
      <c r="AC79" s="53">
        <f>IF('Indicator Data'!AS82="No data","x",ROUND(IF('Indicator Data'!AS82&gt;AC$195,10,IF('Indicator Data'!AS82&lt;AC$194,0,10-(AC$195-'Indicator Data'!AS82)/(AC$195-AC$194)*10)),1))</f>
        <v>1.8</v>
      </c>
      <c r="AD79" s="53">
        <f>IF('Indicator Data'!AT82="No data","x",ROUND(IF('Indicator Data'!AT82&gt;AD$195,10,IF('Indicator Data'!AT82&lt;AD$194,0,10-(AD$195-'Indicator Data'!AT82)/(AD$195-AD$194)*10)),1))</f>
        <v>3.9</v>
      </c>
      <c r="AE79" s="54">
        <f>IF(AND(AC79="x",AD79="x"),"x",ROUND(AVERAGE(AD79,AC79),1))</f>
        <v>2.9</v>
      </c>
      <c r="AF79" s="67">
        <f>('Indicator Data'!BE82+'Indicator Data'!BD82+'Indicator Data'!BC82*0.5+'Indicator Data'!BB82*0.25)/1000</f>
        <v>2133.8285000000001</v>
      </c>
      <c r="AG79" s="59">
        <f>AF79*1000/'Indicator Data'!CB82</f>
        <v>7.801258597698953E-3</v>
      </c>
      <c r="AH79" s="54">
        <f t="shared" si="27"/>
        <v>0.8</v>
      </c>
      <c r="AI79" s="53">
        <f>IF('Indicator Data'!BI82="No data","x",ROUND(IF('Indicator Data'!BI82&lt;$AI$194,10,IF('Indicator Data'!BI82&gt;$AI$195,0,($AI$195-'Indicator Data'!BI82)/($AI$195-$AI$194)*10)),1))</f>
        <v>3.9</v>
      </c>
      <c r="AJ79" s="53">
        <f>IF('Indicator Data'!BJ82="No data","x",ROUND(IF('Indicator Data'!BJ82&gt;$AJ$195,10,IF('Indicator Data'!BJ82&lt;$AJ$194,0,10-($AJ$195-'Indicator Data'!BJ82)/($AJ$195-$AJ$194)*10)),1))</f>
        <v>1.3</v>
      </c>
      <c r="AK79" s="54">
        <f t="shared" si="16"/>
        <v>2.6</v>
      </c>
      <c r="AL79" s="60">
        <f>ROUND(IF(AND(AB79="x",AE79="x",AK79="x"),AH79,IF(AND(AB79="x",AE79="x"),(10-GEOMEAN(((10-AK79)/10*9+1),((10-AH79)/10*9+1)))/9*10,IF(AK79="x",(10-GEOMEAN(((10-AB79)/10*9+1),((10-AE79)/10*9+1),((10-AH79)/10*9+1)))/9*10,IF(AB79="x",(10-GEOMEAN(((10-AK79)/10*9+1),((10-AE79)/10*9+1),((10-AH79)/10*9+1)))/9*10,(10-GEOMEAN(((10-AB79)/10*9+1),((10-AE79)/10*9+1),((10-AH79)/10*9+1),((10-AK79)/10*9+1)))/9*10)))),1)</f>
        <v>2.4</v>
      </c>
      <c r="AM79" s="61">
        <f>ROUND((10-GEOMEAN(((10-T79)/10*9+1),((10-AL79)/10*9+1)))/9*10,1)</f>
        <v>3.2</v>
      </c>
    </row>
    <row r="80" spans="1:39" s="2" customFormat="1" x14ac:dyDescent="0.3">
      <c r="A80" s="98" t="str">
        <f>'Indicator Data'!A83</f>
        <v>Iran</v>
      </c>
      <c r="B80" s="39" t="str">
        <f>'Indicator Data'!B83</f>
        <v>IRN</v>
      </c>
      <c r="C80" s="53">
        <f>ROUND(IF('Indicator Data'!AL83="No data",IF((0.1022*LN('Indicator Data'!CA83)-0.1711)&gt;C$195,0,IF((0.1022*LN('Indicator Data'!CA83)-0.1711)&lt;C$194,10,(C$195-(0.1022*LN('Indicator Data'!CA83)-0.1711))/(C$195-C$194)*10)),IF('Indicator Data'!AL83&gt;C$195,0,IF('Indicator Data'!AL83&lt;C$194,10,(C$195-'Indicator Data'!AL83)/(C$195-C$194)*10))),1)</f>
        <v>2.2999999999999998</v>
      </c>
      <c r="D80" s="53" t="str">
        <f>IF('Indicator Data'!AM83="No data","x",ROUND((IF(LOG('Indicator Data'!AM83*1000)&gt;D$195,10,IF(LOG('Indicator Data'!AM83*1000)&lt;D$194,0,10-(D$195-LOG('Indicator Data'!AM83*1000))/(D$195-D$194)*10))),1))</f>
        <v>x</v>
      </c>
      <c r="E80" s="54">
        <f t="shared" si="17"/>
        <v>2.2999999999999998</v>
      </c>
      <c r="F80" s="53">
        <f>IF('Indicator Data'!AZ83="No data","x",ROUND(IF('Indicator Data'!AZ83&gt;F$195,10,IF('Indicator Data'!AZ83&lt;F$194,0,10-(F$195-'Indicator Data'!AZ83)/(F$195-F$194)*10)),1))</f>
        <v>6.1</v>
      </c>
      <c r="G80" s="53">
        <f>IF('Indicator Data'!BA83="No data","x",ROUND(IF('Indicator Data'!BA83&gt;G$195,10,IF('Indicator Data'!BA83&lt;G$194,0,10-(G$195-'Indicator Data'!BA83)/(G$195-G$194)*10)),1))</f>
        <v>4.3</v>
      </c>
      <c r="H80" s="54">
        <f t="shared" si="18"/>
        <v>5.2</v>
      </c>
      <c r="I80" s="55">
        <f>SUM(IF('Indicator Data'!AN83=0,0,'Indicator Data'!AN83),SUM('Indicator Data'!AO83:AP83))</f>
        <v>434.649182</v>
      </c>
      <c r="J80" s="55">
        <f>I80/'Indicator Data'!CB83*1000000</f>
        <v>5.1748291550125636</v>
      </c>
      <c r="K80" s="53">
        <f t="shared" si="19"/>
        <v>0.1</v>
      </c>
      <c r="L80" s="53">
        <f>IF('Indicator Data'!AQ83="No data","x",ROUND(IF('Indicator Data'!AQ83&gt;L$195,10,IF('Indicator Data'!AQ83&lt;L$194,0,10-(L$195-'Indicator Data'!AQ83)/(L$195-L$194)*10)),1))</f>
        <v>0</v>
      </c>
      <c r="M80" s="53">
        <f>IF('Indicator Data'!AR83="No data","x",IF('Indicator Data'!AR83=0,0,ROUND(IF('Indicator Data'!AR83&gt;M$195,10,IF('Indicator Data'!AR83&lt;M$194,0,10-(M$195-'Indicator Data'!AR83)/(M$195-M$194)*10)),1)))</f>
        <v>0.1</v>
      </c>
      <c r="N80" s="54">
        <f t="shared" si="20"/>
        <v>0.1</v>
      </c>
      <c r="O80" s="56">
        <f t="shared" si="21"/>
        <v>2.5</v>
      </c>
      <c r="P80" s="67">
        <f>IF(AND('Indicator Data'!BF83="No data",'Indicator Data'!BG83="No data"),0,SUM('Indicator Data'!BF83:BH83)/1000)</f>
        <v>979.47199999999998</v>
      </c>
      <c r="Q80" s="53">
        <f t="shared" si="22"/>
        <v>10</v>
      </c>
      <c r="R80" s="57">
        <f>P80*1000/'Indicator Data'!CB83</f>
        <v>1.1661359257127203E-2</v>
      </c>
      <c r="S80" s="53">
        <f t="shared" si="23"/>
        <v>5.8</v>
      </c>
      <c r="T80" s="58">
        <f t="shared" si="24"/>
        <v>7.9</v>
      </c>
      <c r="U80" s="53">
        <f>IF('Indicator Data'!AV83="No data","x",ROUND(IF('Indicator Data'!AV83&gt;U$195,10,IF('Indicator Data'!AV83&lt;U$194,0,10-(U$195-'Indicator Data'!AV83)/(U$195-U$194)*10)),1))</f>
        <v>0.2</v>
      </c>
      <c r="V80" s="53">
        <f>IF('Indicator Data'!AW83="No data","x",IF('Indicator Data'!AW83=0,0,ROUND(IF('Indicator Data'!AW83&gt;V$195,10,IF('Indicator Data'!AW83&lt;V$194,0,10-(V$195-'Indicator Data'!AW83)/(V$195-V$194)*10)),1)))</f>
        <v>0.3</v>
      </c>
      <c r="W80" s="53">
        <f t="shared" si="25"/>
        <v>0.25</v>
      </c>
      <c r="X80" s="53">
        <f>IF('Indicator Data'!AU83="No data","x",ROUND(IF('Indicator Data'!AU83&gt;X$195,10,IF('Indicator Data'!AU83&lt;X$194,0,10-(X$195-'Indicator Data'!AU83)/(X$195-X$194)*10)),1))</f>
        <v>0.2</v>
      </c>
      <c r="Y80" s="160">
        <f>IF('Indicator Data'!AX83="No data","x",ROUND(IF('Indicator Data'!AX83&gt;Y$195,10,IF('Indicator Data'!AX83&lt;Y$194,0,10-(Y$195-'Indicator Data'!AX83)/(Y$195-Y$194)*10)),1))</f>
        <v>0</v>
      </c>
      <c r="Z80" s="57">
        <f>IF('Indicator Data'!AY83="No data","x",IF(('Indicator Data'!AY83/'Indicator Data'!CB83)&gt;1,1,IF('Indicator Data'!AY83&gt;'Indicator Data'!AY83,1,'Indicator Data'!AY83/'Indicator Data'!CB83)))</f>
        <v>9.8234431643330841E-5</v>
      </c>
      <c r="AA80" s="160">
        <f t="shared" si="26"/>
        <v>0</v>
      </c>
      <c r="AB80" s="54">
        <f t="shared" si="15"/>
        <v>0.1</v>
      </c>
      <c r="AC80" s="53">
        <f>IF('Indicator Data'!AS83="No data","x",ROUND(IF('Indicator Data'!AS83&gt;AC$195,10,IF('Indicator Data'!AS83&lt;AC$194,0,10-(AC$195-'Indicator Data'!AS83)/(AC$195-AC$194)*10)),1))</f>
        <v>1.1000000000000001</v>
      </c>
      <c r="AD80" s="53">
        <f>IF('Indicator Data'!AT83="No data","x",ROUND(IF('Indicator Data'!AT83&gt;AD$195,10,IF('Indicator Data'!AT83&lt;AD$194,0,10-(AD$195-'Indicator Data'!AT83)/(AD$195-AD$194)*10)),1))</f>
        <v>0.9</v>
      </c>
      <c r="AE80" s="54">
        <f>IF(AND(AC80="x",AD80="x"),"x",ROUND(AVERAGE(AD80,AC80),1))</f>
        <v>1</v>
      </c>
      <c r="AF80" s="67">
        <f>('Indicator Data'!BE83+'Indicator Data'!BD83+'Indicator Data'!BC83*0.5+'Indicator Data'!BB83*0.25)/1000</f>
        <v>5287.7340000000004</v>
      </c>
      <c r="AG80" s="59">
        <f>AF80*1000/'Indicator Data'!CB83</f>
        <v>6.2954495718230072E-2</v>
      </c>
      <c r="AH80" s="54">
        <f t="shared" si="27"/>
        <v>6.3</v>
      </c>
      <c r="AI80" s="53">
        <f>IF('Indicator Data'!BI83="No data","x",ROUND(IF('Indicator Data'!BI83&lt;$AI$194,10,IF('Indicator Data'!BI83&gt;$AI$195,0,($AI$195-'Indicator Data'!BI83)/($AI$195-$AI$194)*10)),1))</f>
        <v>2.8</v>
      </c>
      <c r="AJ80" s="53">
        <f>IF('Indicator Data'!BJ83="No data","x",ROUND(IF('Indicator Data'!BJ83&gt;$AJ$195,10,IF('Indicator Data'!BJ83&lt;$AJ$194,0,10-($AJ$195-'Indicator Data'!BJ83)/($AJ$195-$AJ$194)*10)),1))</f>
        <v>0</v>
      </c>
      <c r="AK80" s="54">
        <f t="shared" si="16"/>
        <v>1.4</v>
      </c>
      <c r="AL80" s="60">
        <f>ROUND(IF(AND(AB80="x",AE80="x",AK80="x"),AH80,IF(AND(AB80="x",AE80="x"),(10-GEOMEAN(((10-AK80)/10*9+1),((10-AH80)/10*9+1)))/9*10,IF(AK80="x",(10-GEOMEAN(((10-AB80)/10*9+1),((10-AE80)/10*9+1),((10-AH80)/10*9+1)))/9*10,IF(AB80="x",(10-GEOMEAN(((10-AK80)/10*9+1),((10-AE80)/10*9+1),((10-AH80)/10*9+1)))/9*10,(10-GEOMEAN(((10-AB80)/10*9+1),((10-AE80)/10*9+1),((10-AH80)/10*9+1),((10-AK80)/10*9+1)))/9*10)))),1)</f>
        <v>2.6</v>
      </c>
      <c r="AM80" s="61">
        <f>ROUND((10-GEOMEAN(((10-T80)/10*9+1),((10-AL80)/10*9+1)))/9*10,1)</f>
        <v>5.9</v>
      </c>
    </row>
    <row r="81" spans="1:39" s="2" customFormat="1" x14ac:dyDescent="0.3">
      <c r="A81" s="98" t="str">
        <f>'Indicator Data'!A84</f>
        <v>Iraq</v>
      </c>
      <c r="B81" s="39" t="str">
        <f>'Indicator Data'!B84</f>
        <v>IRQ</v>
      </c>
      <c r="C81" s="53">
        <f>ROUND(IF('Indicator Data'!AL84="No data",IF((0.1022*LN('Indicator Data'!CA84)-0.1711)&gt;C$195,0,IF((0.1022*LN('Indicator Data'!CA84)-0.1711)&lt;C$194,10,(C$195-(0.1022*LN('Indicator Data'!CA84)-0.1711))/(C$195-C$194)*10)),IF('Indicator Data'!AL84&gt;C$195,0,IF('Indicator Data'!AL84&lt;C$194,10,(C$195-'Indicator Data'!AL84)/(C$195-C$194)*10))),1)</f>
        <v>4.5</v>
      </c>
      <c r="D81" s="53">
        <f>IF('Indicator Data'!AM84="No data","x",ROUND((IF(LOG('Indicator Data'!AM84*1000)&gt;D$195,10,IF(LOG('Indicator Data'!AM84*1000)&lt;D$194,0,10-(D$195-LOG('Indicator Data'!AM84*1000))/(D$195-D$194)*10))),1))</f>
        <v>5.6</v>
      </c>
      <c r="E81" s="54">
        <f t="shared" si="17"/>
        <v>5.0999999999999996</v>
      </c>
      <c r="F81" s="53">
        <f>IF('Indicator Data'!AZ84="No data","x",ROUND(IF('Indicator Data'!AZ84&gt;F$195,10,IF('Indicator Data'!AZ84&lt;F$194,0,10-(F$195-'Indicator Data'!AZ84)/(F$195-F$194)*10)),1))</f>
        <v>7.7</v>
      </c>
      <c r="G81" s="53">
        <f>IF('Indicator Data'!BA84="No data","x",ROUND(IF('Indicator Data'!BA84&gt;G$195,10,IF('Indicator Data'!BA84&lt;G$194,0,10-(G$195-'Indicator Data'!BA84)/(G$195-G$194)*10)),1))</f>
        <v>1.1000000000000001</v>
      </c>
      <c r="H81" s="54">
        <f t="shared" si="18"/>
        <v>4.4000000000000004</v>
      </c>
      <c r="I81" s="55">
        <f>SUM(IF('Indicator Data'!AN84=0,0,'Indicator Data'!AN84),SUM('Indicator Data'!AO84:AP84))</f>
        <v>5729.0140860000001</v>
      </c>
      <c r="J81" s="55">
        <f>I81/'Indicator Data'!CB84*1000000</f>
        <v>142.43305758470578</v>
      </c>
      <c r="K81" s="53">
        <f t="shared" si="19"/>
        <v>2.8</v>
      </c>
      <c r="L81" s="53">
        <f>IF('Indicator Data'!AQ84="No data","x",ROUND(IF('Indicator Data'!AQ84&gt;L$195,10,IF('Indicator Data'!AQ84&lt;L$194,0,10-(L$195-'Indicator Data'!AQ84)/(L$195-L$194)*10)),1))</f>
        <v>0.6</v>
      </c>
      <c r="M81" s="53">
        <f>IF('Indicator Data'!AR84="No data","x",IF('Indicator Data'!AR84=0,0,ROUND(IF('Indicator Data'!AR84&gt;M$195,10,IF('Indicator Data'!AR84&lt;M$194,0,10-(M$195-'Indicator Data'!AR84)/(M$195-M$194)*10)),1)))</f>
        <v>0.1</v>
      </c>
      <c r="N81" s="54">
        <f t="shared" si="20"/>
        <v>1.2</v>
      </c>
      <c r="O81" s="56">
        <f t="shared" si="21"/>
        <v>4</v>
      </c>
      <c r="P81" s="67">
        <f>IF(AND('Indicator Data'!BF84="No data",'Indicator Data'!BG84="No data"),0,SUM('Indicator Data'!BF84:BH84)/1000)</f>
        <v>1490.7950000000001</v>
      </c>
      <c r="Q81" s="53">
        <f t="shared" si="22"/>
        <v>10</v>
      </c>
      <c r="R81" s="57">
        <f>P81*1000/'Indicator Data'!CB84</f>
        <v>3.7063705359161758E-2</v>
      </c>
      <c r="S81" s="53">
        <f t="shared" si="23"/>
        <v>7.8</v>
      </c>
      <c r="T81" s="58">
        <f t="shared" si="24"/>
        <v>8.9</v>
      </c>
      <c r="U81" s="53" t="str">
        <f>IF('Indicator Data'!AV84="No data","x",ROUND(IF('Indicator Data'!AV84&gt;U$195,10,IF('Indicator Data'!AV84&lt;U$194,0,10-(U$195-'Indicator Data'!AV84)/(U$195-U$194)*10)),1))</f>
        <v>x</v>
      </c>
      <c r="V81" s="53" t="str">
        <f>IF('Indicator Data'!AW84="No data","x",IF('Indicator Data'!AW84=0,0,ROUND(IF('Indicator Data'!AW84&gt;V$195,10,IF('Indicator Data'!AW84&lt;V$194,0,10-(V$195-'Indicator Data'!AW84)/(V$195-V$194)*10)),1)))</f>
        <v>x</v>
      </c>
      <c r="W81" s="53" t="str">
        <f t="shared" si="25"/>
        <v>x</v>
      </c>
      <c r="X81" s="53">
        <f>IF('Indicator Data'!AU84="No data","x",ROUND(IF('Indicator Data'!AU84&gt;X$195,10,IF('Indicator Data'!AU84&lt;X$194,0,10-(X$195-'Indicator Data'!AU84)/(X$195-X$194)*10)),1))</f>
        <v>0.7</v>
      </c>
      <c r="Y81" s="160">
        <f>IF('Indicator Data'!AX84="No data","x",ROUND(IF('Indicator Data'!AX84&gt;Y$195,10,IF('Indicator Data'!AX84&lt;Y$194,0,10-(Y$195-'Indicator Data'!AX84)/(Y$195-Y$194)*10)),1))</f>
        <v>0</v>
      </c>
      <c r="Z81" s="57">
        <f>IF('Indicator Data'!AY84="No data","x",IF(('Indicator Data'!AY84/'Indicator Data'!CB84)&gt;1,1,IF('Indicator Data'!AY84&gt;'Indicator Data'!AY84,1,'Indicator Data'!AY84/'Indicator Data'!CB84)))</f>
        <v>5.3961982425608866E-2</v>
      </c>
      <c r="AA81" s="160">
        <f t="shared" si="26"/>
        <v>0.6</v>
      </c>
      <c r="AB81" s="54">
        <f t="shared" si="15"/>
        <v>0.4</v>
      </c>
      <c r="AC81" s="53">
        <f>IF('Indicator Data'!AS84="No data","x",ROUND(IF('Indicator Data'!AS84&gt;AC$195,10,IF('Indicator Data'!AS84&lt;AC$194,0,10-(AC$195-'Indicator Data'!AS84)/(AC$195-AC$194)*10)),1))</f>
        <v>2</v>
      </c>
      <c r="AD81" s="53">
        <f>IF('Indicator Data'!AT84="No data","x",ROUND(IF('Indicator Data'!AT84&gt;AD$195,10,IF('Indicator Data'!AT84&lt;AD$194,0,10-(AD$195-'Indicator Data'!AT84)/(AD$195-AD$194)*10)),1))</f>
        <v>0.9</v>
      </c>
      <c r="AE81" s="54">
        <f>IF(AND(AC81="x",AD81="x"),"x",ROUND(AVERAGE(AD81,AC81),1))</f>
        <v>1.5</v>
      </c>
      <c r="AF81" s="67">
        <f>('Indicator Data'!BE84+'Indicator Data'!BD84+'Indicator Data'!BC84*0.5+'Indicator Data'!BB84*0.25)/1000</f>
        <v>10.682499999999999</v>
      </c>
      <c r="AG81" s="59">
        <f>AF81*1000/'Indicator Data'!CB84</f>
        <v>2.6558516261407204E-4</v>
      </c>
      <c r="AH81" s="54">
        <f t="shared" si="27"/>
        <v>0</v>
      </c>
      <c r="AI81" s="53">
        <f>IF('Indicator Data'!BI84="No data","x",ROUND(IF('Indicator Data'!BI84&lt;$AI$194,10,IF('Indicator Data'!BI84&gt;$AI$195,0,($AI$195-'Indicator Data'!BI84)/($AI$195-$AI$194)*10)),1))</f>
        <v>4.9000000000000004</v>
      </c>
      <c r="AJ81" s="53">
        <f>IF('Indicator Data'!BJ84="No data","x",ROUND(IF('Indicator Data'!BJ84&gt;$AJ$195,10,IF('Indicator Data'!BJ84&lt;$AJ$194,0,10-($AJ$195-'Indicator Data'!BJ84)/($AJ$195-$AJ$194)*10)),1))</f>
        <v>6.2</v>
      </c>
      <c r="AK81" s="54">
        <f t="shared" si="16"/>
        <v>5.6</v>
      </c>
      <c r="AL81" s="60">
        <f>ROUND(IF(AND(AB81="x",AE81="x",AK81="x"),AH81,IF(AND(AB81="x",AE81="x"),(10-GEOMEAN(((10-AK81)/10*9+1),((10-AH81)/10*9+1)))/9*10,IF(AK81="x",(10-GEOMEAN(((10-AB81)/10*9+1),((10-AE81)/10*9+1),((10-AH81)/10*9+1)))/9*10,IF(AB81="x",(10-GEOMEAN(((10-AK81)/10*9+1),((10-AE81)/10*9+1),((10-AH81)/10*9+1)))/9*10,(10-GEOMEAN(((10-AB81)/10*9+1),((10-AE81)/10*9+1),((10-AH81)/10*9+1),((10-AK81)/10*9+1)))/9*10)))),1)</f>
        <v>2.2000000000000002</v>
      </c>
      <c r="AM81" s="61">
        <f>ROUND((10-GEOMEAN(((10-T81)/10*9+1),((10-AL81)/10*9+1)))/9*10,1)</f>
        <v>6.7</v>
      </c>
    </row>
    <row r="82" spans="1:39" s="2" customFormat="1" x14ac:dyDescent="0.3">
      <c r="A82" s="98" t="str">
        <f>'Indicator Data'!A85</f>
        <v>Ireland</v>
      </c>
      <c r="B82" s="39" t="str">
        <f>'Indicator Data'!B85</f>
        <v>IRL</v>
      </c>
      <c r="C82" s="53">
        <f>ROUND(IF('Indicator Data'!AL85="No data",IF((0.1022*LN('Indicator Data'!CA85)-0.1711)&gt;C$195,0,IF((0.1022*LN('Indicator Data'!CA85)-0.1711)&lt;C$194,10,(C$195-(0.1022*LN('Indicator Data'!CA85)-0.1711))/(C$195-C$194)*10)),IF('Indicator Data'!AL85&gt;C$195,0,IF('Indicator Data'!AL85&lt;C$194,10,(C$195-'Indicator Data'!AL85)/(C$195-C$194)*10))),1)</f>
        <v>0</v>
      </c>
      <c r="D82" s="53" t="str">
        <f>IF('Indicator Data'!AM85="No data","x",ROUND((IF(LOG('Indicator Data'!AM85*1000)&gt;D$195,10,IF(LOG('Indicator Data'!AM85*1000)&lt;D$194,0,10-(D$195-LOG('Indicator Data'!AM85*1000))/(D$195-D$194)*10))),1))</f>
        <v>x</v>
      </c>
      <c r="E82" s="54">
        <f t="shared" si="17"/>
        <v>0</v>
      </c>
      <c r="F82" s="53">
        <f>IF('Indicator Data'!AZ85="No data","x",ROUND(IF('Indicator Data'!AZ85&gt;F$195,10,IF('Indicator Data'!AZ85&lt;F$194,0,10-(F$195-'Indicator Data'!AZ85)/(F$195-F$194)*10)),1))</f>
        <v>1.2</v>
      </c>
      <c r="G82" s="53">
        <f>IF('Indicator Data'!BA85="No data","x",ROUND(IF('Indicator Data'!BA85&gt;G$195,10,IF('Indicator Data'!BA85&lt;G$194,0,10-(G$195-'Indicator Data'!BA85)/(G$195-G$194)*10)),1))</f>
        <v>1.6</v>
      </c>
      <c r="H82" s="54">
        <f t="shared" si="18"/>
        <v>1.4</v>
      </c>
      <c r="I82" s="55">
        <f>SUM(IF('Indicator Data'!AN85=0,0,'Indicator Data'!AN85),SUM('Indicator Data'!AO85:AP85))</f>
        <v>-5.228593</v>
      </c>
      <c r="J82" s="55">
        <f>I82/'Indicator Data'!CB85*1000000</f>
        <v>-1.0588920643947219</v>
      </c>
      <c r="K82" s="53">
        <f t="shared" si="19"/>
        <v>0</v>
      </c>
      <c r="L82" s="53" t="str">
        <f>IF('Indicator Data'!AQ85="No data","x",ROUND(IF('Indicator Data'!AQ85&gt;L$195,10,IF('Indicator Data'!AQ85&lt;L$194,0,10-(L$195-'Indicator Data'!AQ85)/(L$195-L$194)*10)),1))</f>
        <v>x</v>
      </c>
      <c r="M82" s="53">
        <f>IF('Indicator Data'!AR85="No data","x",IF('Indicator Data'!AR85=0,0,ROUND(IF('Indicator Data'!AR85&gt;M$195,10,IF('Indicator Data'!AR85&lt;M$194,0,10-(M$195-'Indicator Data'!AR85)/(M$195-M$194)*10)),1)))</f>
        <v>0.1</v>
      </c>
      <c r="N82" s="54">
        <f t="shared" si="20"/>
        <v>0.1</v>
      </c>
      <c r="O82" s="56">
        <f t="shared" si="21"/>
        <v>0.4</v>
      </c>
      <c r="P82" s="67">
        <f>IF(AND('Indicator Data'!BF85="No data",'Indicator Data'!BG85="No data"),0,SUM('Indicator Data'!BF85:BH85)/1000)</f>
        <v>15.661</v>
      </c>
      <c r="Q82" s="53">
        <f t="shared" si="22"/>
        <v>4</v>
      </c>
      <c r="R82" s="57">
        <f>P82*1000/'Indicator Data'!CB85</f>
        <v>3.1716579623783567E-3</v>
      </c>
      <c r="S82" s="53">
        <f t="shared" si="23"/>
        <v>4.2</v>
      </c>
      <c r="T82" s="58">
        <f t="shared" si="24"/>
        <v>4.0999999999999996</v>
      </c>
      <c r="U82" s="53">
        <f>IF('Indicator Data'!AV85="No data","x",ROUND(IF('Indicator Data'!AV85&gt;U$195,10,IF('Indicator Data'!AV85&lt;U$194,0,10-(U$195-'Indicator Data'!AV85)/(U$195-U$194)*10)),1))</f>
        <v>0.4</v>
      </c>
      <c r="V82" s="53" t="str">
        <f>IF('Indicator Data'!AW85="No data","x",IF('Indicator Data'!AW85=0,0,ROUND(IF('Indicator Data'!AW85&gt;V$195,10,IF('Indicator Data'!AW85&lt;V$194,0,10-(V$195-'Indicator Data'!AW85)/(V$195-V$194)*10)),1)))</f>
        <v>x</v>
      </c>
      <c r="W82" s="53">
        <f t="shared" si="25"/>
        <v>0.4</v>
      </c>
      <c r="X82" s="53">
        <f>IF('Indicator Data'!AU85="No data","x",ROUND(IF('Indicator Data'!AU85&gt;X$195,10,IF('Indicator Data'!AU85&lt;X$194,0,10-(X$195-'Indicator Data'!AU85)/(X$195-X$194)*10)),1))</f>
        <v>0.1</v>
      </c>
      <c r="Y82" s="160" t="str">
        <f>IF('Indicator Data'!AX85="No data","x",ROUND(IF('Indicator Data'!AX85&gt;Y$195,10,IF('Indicator Data'!AX85&lt;Y$194,0,10-(Y$195-'Indicator Data'!AX85)/(Y$195-Y$194)*10)),1))</f>
        <v>x</v>
      </c>
      <c r="Z82" s="57">
        <f>IF('Indicator Data'!AY85="No data","x",IF(('Indicator Data'!AY85/'Indicator Data'!CB85)&gt;1,1,IF('Indicator Data'!AY85&gt;'Indicator Data'!AY85,1,'Indicator Data'!AY85/'Indicator Data'!CB85)))</f>
        <v>0</v>
      </c>
      <c r="AA82" s="160">
        <f t="shared" si="26"/>
        <v>0</v>
      </c>
      <c r="AB82" s="54">
        <f t="shared" si="15"/>
        <v>0.2</v>
      </c>
      <c r="AC82" s="53">
        <f>IF('Indicator Data'!AS85="No data","x",ROUND(IF('Indicator Data'!AS85&gt;AC$195,10,IF('Indicator Data'!AS85&lt;AC$194,0,10-(AC$195-'Indicator Data'!AS85)/(AC$195-AC$194)*10)),1))</f>
        <v>0.3</v>
      </c>
      <c r="AD82" s="53" t="str">
        <f>IF('Indicator Data'!AT85="No data","x",ROUND(IF('Indicator Data'!AT85&gt;AD$195,10,IF('Indicator Data'!AT85&lt;AD$194,0,10-(AD$195-'Indicator Data'!AT85)/(AD$195-AD$194)*10)),1))</f>
        <v>x</v>
      </c>
      <c r="AE82" s="54">
        <f>IF(AND(AC82="x",AD82="x"),"x",ROUND(AVERAGE(AD82,AC82),1))</f>
        <v>0.3</v>
      </c>
      <c r="AF82" s="67">
        <f>('Indicator Data'!BE85+'Indicator Data'!BD85+'Indicator Data'!BC85*0.5+'Indicator Data'!BB85*0.25)/1000</f>
        <v>0</v>
      </c>
      <c r="AG82" s="59">
        <f>AF82*1000/'Indicator Data'!CB85</f>
        <v>0</v>
      </c>
      <c r="AH82" s="54">
        <f t="shared" si="27"/>
        <v>0</v>
      </c>
      <c r="AI82" s="53">
        <f>IF('Indicator Data'!BI85="No data","x",ROUND(IF('Indicator Data'!BI85&lt;$AI$194,10,IF('Indicator Data'!BI85&gt;$AI$195,0,($AI$195-'Indicator Data'!BI85)/($AI$195-$AI$194)*10)),1))</f>
        <v>0</v>
      </c>
      <c r="AJ82" s="53">
        <f>IF('Indicator Data'!BJ85="No data","x",ROUND(IF('Indicator Data'!BJ85&gt;$AJ$195,10,IF('Indicator Data'!BJ85&lt;$AJ$194,0,10-($AJ$195-'Indicator Data'!BJ85)/($AJ$195-$AJ$194)*10)),1))</f>
        <v>0</v>
      </c>
      <c r="AK82" s="54">
        <f t="shared" si="16"/>
        <v>0</v>
      </c>
      <c r="AL82" s="60">
        <f>ROUND(IF(AND(AB82="x",AE82="x",AK82="x"),AH82,IF(AND(AB82="x",AE82="x"),(10-GEOMEAN(((10-AK82)/10*9+1),((10-AH82)/10*9+1)))/9*10,IF(AK82="x",(10-GEOMEAN(((10-AB82)/10*9+1),((10-AE82)/10*9+1),((10-AH82)/10*9+1)))/9*10,IF(AB82="x",(10-GEOMEAN(((10-AK82)/10*9+1),((10-AE82)/10*9+1),((10-AH82)/10*9+1)))/9*10,(10-GEOMEAN(((10-AB82)/10*9+1),((10-AE82)/10*9+1),((10-AH82)/10*9+1),((10-AK82)/10*9+1)))/9*10)))),1)</f>
        <v>0.1</v>
      </c>
      <c r="AM82" s="61">
        <f>ROUND((10-GEOMEAN(((10-T82)/10*9+1),((10-AL82)/10*9+1)))/9*10,1)</f>
        <v>2.2999999999999998</v>
      </c>
    </row>
    <row r="83" spans="1:39" s="2" customFormat="1" x14ac:dyDescent="0.3">
      <c r="A83" s="98" t="str">
        <f>'Indicator Data'!A86</f>
        <v>Israel</v>
      </c>
      <c r="B83" s="39" t="str">
        <f>'Indicator Data'!B86</f>
        <v>ISR</v>
      </c>
      <c r="C83" s="53">
        <f>ROUND(IF('Indicator Data'!AL86="No data",IF((0.1022*LN('Indicator Data'!CA86)-0.1711)&gt;C$195,0,IF((0.1022*LN('Indicator Data'!CA86)-0.1711)&lt;C$194,10,(C$195-(0.1022*LN('Indicator Data'!CA86)-0.1711))/(C$195-C$194)*10)),IF('Indicator Data'!AL86&gt;C$195,0,IF('Indicator Data'!AL86&lt;C$194,10,(C$195-'Indicator Data'!AL86)/(C$195-C$194)*10))),1)</f>
        <v>0</v>
      </c>
      <c r="D83" s="53" t="str">
        <f>IF('Indicator Data'!AM86="No data","x",ROUND((IF(LOG('Indicator Data'!AM86*1000)&gt;D$195,10,IF(LOG('Indicator Data'!AM86*1000)&lt;D$194,0,10-(D$195-LOG('Indicator Data'!AM86*1000))/(D$195-D$194)*10))),1))</f>
        <v>x</v>
      </c>
      <c r="E83" s="54">
        <f t="shared" si="17"/>
        <v>0</v>
      </c>
      <c r="F83" s="53">
        <f>IF('Indicator Data'!AZ86="No data","x",ROUND(IF('Indicator Data'!AZ86&gt;F$195,10,IF('Indicator Data'!AZ86&lt;F$194,0,10-(F$195-'Indicator Data'!AZ86)/(F$195-F$194)*10)),1))</f>
        <v>1.5</v>
      </c>
      <c r="G83" s="53">
        <f>IF('Indicator Data'!BA86="No data","x",ROUND(IF('Indicator Data'!BA86&gt;G$195,10,IF('Indicator Data'!BA86&lt;G$194,0,10-(G$195-'Indicator Data'!BA86)/(G$195-G$194)*10)),1))</f>
        <v>3.5</v>
      </c>
      <c r="H83" s="54">
        <f t="shared" si="18"/>
        <v>2.5</v>
      </c>
      <c r="I83" s="55">
        <f>SUM(IF('Indicator Data'!AN86=0,0,'Indicator Data'!AN86),SUM('Indicator Data'!AO86:AP86))</f>
        <v>0.91019399999999995</v>
      </c>
      <c r="J83" s="55">
        <f>I83/'Indicator Data'!CB86*1000000</f>
        <v>0.1051573783776196</v>
      </c>
      <c r="K83" s="53">
        <f t="shared" si="19"/>
        <v>0</v>
      </c>
      <c r="L83" s="53" t="str">
        <f>IF('Indicator Data'!AQ86="No data","x",ROUND(IF('Indicator Data'!AQ86&gt;L$195,10,IF('Indicator Data'!AQ86&lt;L$194,0,10-(L$195-'Indicator Data'!AQ86)/(L$195-L$194)*10)),1))</f>
        <v>x</v>
      </c>
      <c r="M83" s="53">
        <f>IF('Indicator Data'!AR86="No data","x",IF('Indicator Data'!AR86=0,0,ROUND(IF('Indicator Data'!AR86&gt;M$195,10,IF('Indicator Data'!AR86&lt;M$194,0,10-(M$195-'Indicator Data'!AR86)/(M$195-M$194)*10)),1)))</f>
        <v>0.1</v>
      </c>
      <c r="N83" s="54">
        <f t="shared" si="20"/>
        <v>0.1</v>
      </c>
      <c r="O83" s="56">
        <f t="shared" si="21"/>
        <v>0.7</v>
      </c>
      <c r="P83" s="67">
        <f>IF(AND('Indicator Data'!BF86="No data",'Indicator Data'!BG86="No data"),0,SUM('Indicator Data'!BF86:BH86)/1000)</f>
        <v>39.643999999999998</v>
      </c>
      <c r="Q83" s="53">
        <f t="shared" si="22"/>
        <v>5.3</v>
      </c>
      <c r="R83" s="57">
        <f>P83*1000/'Indicator Data'!CB86</f>
        <v>4.5801874198273685E-3</v>
      </c>
      <c r="S83" s="53">
        <f t="shared" si="23"/>
        <v>4.5999999999999996</v>
      </c>
      <c r="T83" s="58">
        <f t="shared" si="24"/>
        <v>5</v>
      </c>
      <c r="U83" s="53" t="str">
        <f>IF('Indicator Data'!AV86="No data","x",ROUND(IF('Indicator Data'!AV86&gt;U$195,10,IF('Indicator Data'!AV86&lt;U$194,0,10-(U$195-'Indicator Data'!AV86)/(U$195-U$194)*10)),1))</f>
        <v>x</v>
      </c>
      <c r="V83" s="53" t="str">
        <f>IF('Indicator Data'!AW86="No data","x",IF('Indicator Data'!AW86=0,0,ROUND(IF('Indicator Data'!AW86&gt;V$195,10,IF('Indicator Data'!AW86&lt;V$194,0,10-(V$195-'Indicator Data'!AW86)/(V$195-V$194)*10)),1)))</f>
        <v>x</v>
      </c>
      <c r="W83" s="53" t="str">
        <f t="shared" si="25"/>
        <v>x</v>
      </c>
      <c r="X83" s="53">
        <f>IF('Indicator Data'!AU86="No data","x",ROUND(IF('Indicator Data'!AU86&gt;X$195,10,IF('Indicator Data'!AU86&lt;X$194,0,10-(X$195-'Indicator Data'!AU86)/(X$195-X$194)*10)),1))</f>
        <v>0.1</v>
      </c>
      <c r="Y83" s="160" t="str">
        <f>IF('Indicator Data'!AX86="No data","x",ROUND(IF('Indicator Data'!AX86&gt;Y$195,10,IF('Indicator Data'!AX86&lt;Y$194,0,10-(Y$195-'Indicator Data'!AX86)/(Y$195-Y$194)*10)),1))</f>
        <v>x</v>
      </c>
      <c r="Z83" s="57">
        <f>IF('Indicator Data'!AY86="No data","x",IF(('Indicator Data'!AY86/'Indicator Data'!CB86)&gt;1,1,IF('Indicator Data'!AY86&gt;'Indicator Data'!AY86,1,'Indicator Data'!AY86/'Indicator Data'!CB86)))</f>
        <v>0</v>
      </c>
      <c r="AA83" s="160">
        <f t="shared" si="26"/>
        <v>0</v>
      </c>
      <c r="AB83" s="54">
        <f t="shared" si="15"/>
        <v>0.1</v>
      </c>
      <c r="AC83" s="53">
        <f>IF('Indicator Data'!AS86="No data","x",ROUND(IF('Indicator Data'!AS86&gt;AC$195,10,IF('Indicator Data'!AS86&lt;AC$194,0,10-(AC$195-'Indicator Data'!AS86)/(AC$195-AC$194)*10)),1))</f>
        <v>0.3</v>
      </c>
      <c r="AD83" s="53" t="str">
        <f>IF('Indicator Data'!AT86="No data","x",ROUND(IF('Indicator Data'!AT86&gt;AD$195,10,IF('Indicator Data'!AT86&lt;AD$194,0,10-(AD$195-'Indicator Data'!AT86)/(AD$195-AD$194)*10)),1))</f>
        <v>x</v>
      </c>
      <c r="AE83" s="54">
        <f>IF(AND(AC83="x",AD83="x"),"x",ROUND(AVERAGE(AD83,AC83),1))</f>
        <v>0.3</v>
      </c>
      <c r="AF83" s="67">
        <f>('Indicator Data'!BE86+'Indicator Data'!BD86+'Indicator Data'!BC86*0.5+'Indicator Data'!BB86*0.25)/1000</f>
        <v>2.1000000000000001E-2</v>
      </c>
      <c r="AG83" s="59">
        <f>AF83*1000/'Indicator Data'!CB86</f>
        <v>2.4261914997572076E-6</v>
      </c>
      <c r="AH83" s="54">
        <f t="shared" si="27"/>
        <v>0</v>
      </c>
      <c r="AI83" s="53">
        <f>IF('Indicator Data'!BI86="No data","x",ROUND(IF('Indicator Data'!BI86&lt;$AI$194,10,IF('Indicator Data'!BI86&gt;$AI$195,0,($AI$195-'Indicator Data'!BI86)/($AI$195-$AI$194)*10)),1))</f>
        <v>0</v>
      </c>
      <c r="AJ83" s="53">
        <f>IF('Indicator Data'!BJ86="No data","x",ROUND(IF('Indicator Data'!BJ86&gt;$AJ$195,10,IF('Indicator Data'!BJ86&lt;$AJ$194,0,10-($AJ$195-'Indicator Data'!BJ86)/($AJ$195-$AJ$194)*10)),1))</f>
        <v>0</v>
      </c>
      <c r="AK83" s="54">
        <f t="shared" si="16"/>
        <v>0</v>
      </c>
      <c r="AL83" s="60">
        <f>ROUND(IF(AND(AB83="x",AE83="x",AK83="x"),AH83,IF(AND(AB83="x",AE83="x"),(10-GEOMEAN(((10-AK83)/10*9+1),((10-AH83)/10*9+1)))/9*10,IF(AK83="x",(10-GEOMEAN(((10-AB83)/10*9+1),((10-AE83)/10*9+1),((10-AH83)/10*9+1)))/9*10,IF(AB83="x",(10-GEOMEAN(((10-AK83)/10*9+1),((10-AE83)/10*9+1),((10-AH83)/10*9+1)))/9*10,(10-GEOMEAN(((10-AB83)/10*9+1),((10-AE83)/10*9+1),((10-AH83)/10*9+1),((10-AK83)/10*9+1)))/9*10)))),1)</f>
        <v>0.1</v>
      </c>
      <c r="AM83" s="61">
        <f>ROUND((10-GEOMEAN(((10-T83)/10*9+1),((10-AL83)/10*9+1)))/9*10,1)</f>
        <v>2.9</v>
      </c>
    </row>
    <row r="84" spans="1:39" s="2" customFormat="1" x14ac:dyDescent="0.3">
      <c r="A84" s="98" t="str">
        <f>'Indicator Data'!A87</f>
        <v>Italy</v>
      </c>
      <c r="B84" s="39" t="str">
        <f>'Indicator Data'!B87</f>
        <v>ITA</v>
      </c>
      <c r="C84" s="53">
        <f>ROUND(IF('Indicator Data'!AL87="No data",IF((0.1022*LN('Indicator Data'!CA87)-0.1711)&gt;C$195,0,IF((0.1022*LN('Indicator Data'!CA87)-0.1711)&lt;C$194,10,(C$195-(0.1022*LN('Indicator Data'!CA87)-0.1711))/(C$195-C$194)*10)),IF('Indicator Data'!AL87&gt;C$195,0,IF('Indicator Data'!AL87&lt;C$194,10,(C$195-'Indicator Data'!AL87)/(C$195-C$194)*10))),1)</f>
        <v>0.2</v>
      </c>
      <c r="D84" s="53" t="str">
        <f>IF('Indicator Data'!AM87="No data","x",ROUND((IF(LOG('Indicator Data'!AM87*1000)&gt;D$195,10,IF(LOG('Indicator Data'!AM87*1000)&lt;D$194,0,10-(D$195-LOG('Indicator Data'!AM87*1000))/(D$195-D$194)*10))),1))</f>
        <v>x</v>
      </c>
      <c r="E84" s="54">
        <f t="shared" si="17"/>
        <v>0.2</v>
      </c>
      <c r="F84" s="53">
        <f>IF('Indicator Data'!AZ87="No data","x",ROUND(IF('Indicator Data'!AZ87&gt;F$195,10,IF('Indicator Data'!AZ87&lt;F$194,0,10-(F$195-'Indicator Data'!AZ87)/(F$195-F$194)*10)),1))</f>
        <v>0.9</v>
      </c>
      <c r="G84" s="53">
        <f>IF('Indicator Data'!BA87="No data","x",ROUND(IF('Indicator Data'!BA87&gt;G$195,10,IF('Indicator Data'!BA87&lt;G$194,0,10-(G$195-'Indicator Data'!BA87)/(G$195-G$194)*10)),1))</f>
        <v>2.7</v>
      </c>
      <c r="H84" s="54">
        <f t="shared" si="18"/>
        <v>1.8</v>
      </c>
      <c r="I84" s="55">
        <f>SUM(IF('Indicator Data'!AN87=0,0,'Indicator Data'!AN87),SUM('Indicator Data'!AO87:AP87))</f>
        <v>6.8510989999999996</v>
      </c>
      <c r="J84" s="55">
        <f>I84/'Indicator Data'!CB87*1000000</f>
        <v>0.11331279960638965</v>
      </c>
      <c r="K84" s="53">
        <f t="shared" si="19"/>
        <v>0</v>
      </c>
      <c r="L84" s="53" t="str">
        <f>IF('Indicator Data'!AQ87="No data","x",ROUND(IF('Indicator Data'!AQ87&gt;L$195,10,IF('Indicator Data'!AQ87&lt;L$194,0,10-(L$195-'Indicator Data'!AQ87)/(L$195-L$194)*10)),1))</f>
        <v>x</v>
      </c>
      <c r="M84" s="53">
        <f>IF('Indicator Data'!AR87="No data","x",IF('Indicator Data'!AR87=0,0,ROUND(IF('Indicator Data'!AR87&gt;M$195,10,IF('Indicator Data'!AR87&lt;M$194,0,10-(M$195-'Indicator Data'!AR87)/(M$195-M$194)*10)),1)))</f>
        <v>0.2</v>
      </c>
      <c r="N84" s="54">
        <f t="shared" si="20"/>
        <v>0.1</v>
      </c>
      <c r="O84" s="56">
        <f t="shared" si="21"/>
        <v>0.6</v>
      </c>
      <c r="P84" s="67">
        <f>IF(AND('Indicator Data'!BF87="No data",'Indicator Data'!BG87="No data"),0,SUM('Indicator Data'!BF87:BH87)/1000)</f>
        <v>268.55399999999997</v>
      </c>
      <c r="Q84" s="53">
        <f t="shared" si="22"/>
        <v>8.1</v>
      </c>
      <c r="R84" s="57">
        <f>P84*1000/'Indicator Data'!CB87</f>
        <v>4.4417115539411084E-3</v>
      </c>
      <c r="S84" s="53">
        <f t="shared" si="23"/>
        <v>4.5999999999999996</v>
      </c>
      <c r="T84" s="58">
        <f t="shared" si="24"/>
        <v>6.4</v>
      </c>
      <c r="U84" s="53">
        <f>IF('Indicator Data'!AV87="No data","x",ROUND(IF('Indicator Data'!AV87&gt;U$195,10,IF('Indicator Data'!AV87&lt;U$194,0,10-(U$195-'Indicator Data'!AV87)/(U$195-U$194)*10)),1))</f>
        <v>0.4</v>
      </c>
      <c r="V84" s="53">
        <f>IF('Indicator Data'!AW87="No data","x",IF('Indicator Data'!AW87=0,0,ROUND(IF('Indicator Data'!AW87&gt;V$195,10,IF('Indicator Data'!AW87&lt;V$194,0,10-(V$195-'Indicator Data'!AW87)/(V$195-V$194)*10)),1)))</f>
        <v>0.3</v>
      </c>
      <c r="W84" s="53">
        <f t="shared" si="25"/>
        <v>0.35</v>
      </c>
      <c r="X84" s="53">
        <f>IF('Indicator Data'!AU87="No data","x",ROUND(IF('Indicator Data'!AU87&gt;X$195,10,IF('Indicator Data'!AU87&lt;X$194,0,10-(X$195-'Indicator Data'!AU87)/(X$195-X$194)*10)),1))</f>
        <v>0.1</v>
      </c>
      <c r="Y84" s="160" t="str">
        <f>IF('Indicator Data'!AX87="No data","x",ROUND(IF('Indicator Data'!AX87&gt;Y$195,10,IF('Indicator Data'!AX87&lt;Y$194,0,10-(Y$195-'Indicator Data'!AX87)/(Y$195-Y$194)*10)),1))</f>
        <v>x</v>
      </c>
      <c r="Z84" s="57">
        <f>IF('Indicator Data'!AY87="No data","x",IF(('Indicator Data'!AY87/'Indicator Data'!CB87)&gt;1,1,IF('Indicator Data'!AY87&gt;'Indicator Data'!AY87,1,'Indicator Data'!AY87/'Indicator Data'!CB87)))</f>
        <v>1.6539360999803051E-8</v>
      </c>
      <c r="AA84" s="160">
        <f t="shared" si="26"/>
        <v>0</v>
      </c>
      <c r="AB84" s="54">
        <f t="shared" si="15"/>
        <v>0.2</v>
      </c>
      <c r="AC84" s="53">
        <f>IF('Indicator Data'!AS87="No data","x",ROUND(IF('Indicator Data'!AS87&gt;AC$195,10,IF('Indicator Data'!AS87&lt;AC$194,0,10-(AC$195-'Indicator Data'!AS87)/(AC$195-AC$194)*10)),1))</f>
        <v>0.2</v>
      </c>
      <c r="AD84" s="53" t="str">
        <f>IF('Indicator Data'!AT87="No data","x",ROUND(IF('Indicator Data'!AT87&gt;AD$195,10,IF('Indicator Data'!AT87&lt;AD$194,0,10-(AD$195-'Indicator Data'!AT87)/(AD$195-AD$194)*10)),1))</f>
        <v>x</v>
      </c>
      <c r="AE84" s="54">
        <f>IF(AND(AC84="x",AD84="x"),"x",ROUND(AVERAGE(AD84,AC84),1))</f>
        <v>0.2</v>
      </c>
      <c r="AF84" s="67">
        <f>('Indicator Data'!BE87+'Indicator Data'!BD87+'Indicator Data'!BC87*0.5+'Indicator Data'!BB87*0.25)/1000</f>
        <v>3.4427500000000002</v>
      </c>
      <c r="AG84" s="59">
        <f>AF84*1000/'Indicator Data'!CB87</f>
        <v>5.6940885082071951E-5</v>
      </c>
      <c r="AH84" s="54">
        <f t="shared" si="27"/>
        <v>0</v>
      </c>
      <c r="AI84" s="53">
        <f>IF('Indicator Data'!BI87="No data","x",ROUND(IF('Indicator Data'!BI87&lt;$AI$194,10,IF('Indicator Data'!BI87&gt;$AI$195,0,($AI$195-'Indicator Data'!BI87)/($AI$195-$AI$194)*10)),1))</f>
        <v>1.5</v>
      </c>
      <c r="AJ84" s="53">
        <f>IF('Indicator Data'!BJ87="No data","x",ROUND(IF('Indicator Data'!BJ87&gt;$AJ$195,10,IF('Indicator Data'!BJ87&lt;$AJ$194,0,10-($AJ$195-'Indicator Data'!BJ87)/($AJ$195-$AJ$194)*10)),1))</f>
        <v>0</v>
      </c>
      <c r="AK84" s="54">
        <f t="shared" si="16"/>
        <v>0.8</v>
      </c>
      <c r="AL84" s="60">
        <f>ROUND(IF(AND(AB84="x",AE84="x",AK84="x"),AH84,IF(AND(AB84="x",AE84="x"),(10-GEOMEAN(((10-AK84)/10*9+1),((10-AH84)/10*9+1)))/9*10,IF(AK84="x",(10-GEOMEAN(((10-AB84)/10*9+1),((10-AE84)/10*9+1),((10-AH84)/10*9+1)))/9*10,IF(AB84="x",(10-GEOMEAN(((10-AK84)/10*9+1),((10-AE84)/10*9+1),((10-AH84)/10*9+1)))/9*10,(10-GEOMEAN(((10-AB84)/10*9+1),((10-AE84)/10*9+1),((10-AH84)/10*9+1),((10-AK84)/10*9+1)))/9*10)))),1)</f>
        <v>0.3</v>
      </c>
      <c r="AM84" s="61">
        <f>ROUND((10-GEOMEAN(((10-T84)/10*9+1),((10-AL84)/10*9+1)))/9*10,1)</f>
        <v>4</v>
      </c>
    </row>
    <row r="85" spans="1:39" s="2" customFormat="1" x14ac:dyDescent="0.3">
      <c r="A85" s="98" t="str">
        <f>'Indicator Data'!A88</f>
        <v>Jamaica</v>
      </c>
      <c r="B85" s="39" t="str">
        <f>'Indicator Data'!B88</f>
        <v>JAM</v>
      </c>
      <c r="C85" s="53">
        <f>ROUND(IF('Indicator Data'!AL88="No data",IF((0.1022*LN('Indicator Data'!CA88)-0.1711)&gt;C$195,0,IF((0.1022*LN('Indicator Data'!CA88)-0.1711)&lt;C$194,10,(C$195-(0.1022*LN('Indicator Data'!CA88)-0.1711))/(C$195-C$194)*10)),IF('Indicator Data'!AL88&gt;C$195,0,IF('Indicator Data'!AL88&lt;C$194,10,(C$195-'Indicator Data'!AL88)/(C$195-C$194)*10))),1)</f>
        <v>3.3</v>
      </c>
      <c r="D85" s="53">
        <f>IF('Indicator Data'!AM88="No data","x",ROUND((IF(LOG('Indicator Data'!AM88*1000)&gt;D$195,10,IF(LOG('Indicator Data'!AM88*1000)&lt;D$194,0,10-(D$195-LOG('Indicator Data'!AM88*1000))/(D$195-D$194)*10))),1))</f>
        <v>4.7</v>
      </c>
      <c r="E85" s="54">
        <f t="shared" si="17"/>
        <v>4</v>
      </c>
      <c r="F85" s="53">
        <f>IF('Indicator Data'!AZ88="No data","x",ROUND(IF('Indicator Data'!AZ88&gt;F$195,10,IF('Indicator Data'!AZ88&lt;F$194,0,10-(F$195-'Indicator Data'!AZ88)/(F$195-F$194)*10)),1))</f>
        <v>5.3</v>
      </c>
      <c r="G85" s="53" t="str">
        <f>IF('Indicator Data'!BA88="No data","x",ROUND(IF('Indicator Data'!BA88&gt;G$195,10,IF('Indicator Data'!BA88&lt;G$194,0,10-(G$195-'Indicator Data'!BA88)/(G$195-G$194)*10)),1))</f>
        <v>x</v>
      </c>
      <c r="H85" s="54">
        <f t="shared" si="18"/>
        <v>5.3</v>
      </c>
      <c r="I85" s="55">
        <f>SUM(IF('Indicator Data'!AN88=0,0,'Indicator Data'!AN88),SUM('Indicator Data'!AO88:AP88))</f>
        <v>119.389</v>
      </c>
      <c r="J85" s="55">
        <f>I85/'Indicator Data'!CB88*1000000</f>
        <v>40.318307582735287</v>
      </c>
      <c r="K85" s="53">
        <f t="shared" si="19"/>
        <v>0.8</v>
      </c>
      <c r="L85" s="53">
        <f>IF('Indicator Data'!AQ88="No data","x",ROUND(IF('Indicator Data'!AQ88&gt;L$195,10,IF('Indicator Data'!AQ88&lt;L$194,0,10-(L$195-'Indicator Data'!AQ88)/(L$195-L$194)*10)),1))</f>
        <v>0.5</v>
      </c>
      <c r="M85" s="53">
        <f>IF('Indicator Data'!AR88="No data","x",IF('Indicator Data'!AR88=0,0,ROUND(IF('Indicator Data'!AR88&gt;M$195,10,IF('Indicator Data'!AR88&lt;M$194,0,10-(M$195-'Indicator Data'!AR88)/(M$195-M$194)*10)),1)))</f>
        <v>5.2</v>
      </c>
      <c r="N85" s="54">
        <f t="shared" si="20"/>
        <v>2.2000000000000002</v>
      </c>
      <c r="O85" s="56">
        <f t="shared" si="21"/>
        <v>3.9</v>
      </c>
      <c r="P85" s="67">
        <f>IF(AND('Indicator Data'!BF88="No data",'Indicator Data'!BG88="No data"),0,SUM('Indicator Data'!BF88:BH88)/1000)</f>
        <v>9.9000000000000005E-2</v>
      </c>
      <c r="Q85" s="53">
        <f t="shared" si="22"/>
        <v>0</v>
      </c>
      <c r="R85" s="57">
        <f>P85*1000/'Indicator Data'!CB88</f>
        <v>3.343283259505309E-5</v>
      </c>
      <c r="S85" s="53">
        <f t="shared" si="23"/>
        <v>0</v>
      </c>
      <c r="T85" s="58">
        <f t="shared" si="24"/>
        <v>0</v>
      </c>
      <c r="U85" s="53">
        <f>IF('Indicator Data'!AV88="No data","x",ROUND(IF('Indicator Data'!AV88&gt;U$195,10,IF('Indicator Data'!AV88&lt;U$194,0,10-(U$195-'Indicator Data'!AV88)/(U$195-U$194)*10)),1))</f>
        <v>2.8</v>
      </c>
      <c r="V85" s="53">
        <f>IF('Indicator Data'!AW88="No data","x",IF('Indicator Data'!AW88=0,0,ROUND(IF('Indicator Data'!AW88&gt;V$195,10,IF('Indicator Data'!AW88&lt;V$194,0,10-(V$195-'Indicator Data'!AW88)/(V$195-V$194)*10)),1)))</f>
        <v>3</v>
      </c>
      <c r="W85" s="53">
        <f t="shared" si="25"/>
        <v>2.9</v>
      </c>
      <c r="X85" s="53">
        <f>IF('Indicator Data'!AU88="No data","x",ROUND(IF('Indicator Data'!AU88&gt;X$195,10,IF('Indicator Data'!AU88&lt;X$194,0,10-(X$195-'Indicator Data'!AU88)/(X$195-X$194)*10)),1))</f>
        <v>0.1</v>
      </c>
      <c r="Y85" s="160" t="str">
        <f>IF('Indicator Data'!AX88="No data","x",ROUND(IF('Indicator Data'!AX88&gt;Y$195,10,IF('Indicator Data'!AX88&lt;Y$194,0,10-(Y$195-'Indicator Data'!AX88)/(Y$195-Y$194)*10)),1))</f>
        <v>x</v>
      </c>
      <c r="Z85" s="57">
        <f>IF('Indicator Data'!AY88="No data","x",IF(('Indicator Data'!AY88/'Indicator Data'!CB88)&gt;1,1,IF('Indicator Data'!AY88&gt;'Indicator Data'!AY88,1,'Indicator Data'!AY88/'Indicator Data'!CB88)))</f>
        <v>2.5530526708949629E-3</v>
      </c>
      <c r="AA85" s="160">
        <f t="shared" si="26"/>
        <v>0</v>
      </c>
      <c r="AB85" s="54">
        <f t="shared" si="15"/>
        <v>1</v>
      </c>
      <c r="AC85" s="53">
        <f>IF('Indicator Data'!AS88="No data","x",ROUND(IF('Indicator Data'!AS88&gt;AC$195,10,IF('Indicator Data'!AS88&lt;AC$194,0,10-(AC$195-'Indicator Data'!AS88)/(AC$195-AC$194)*10)),1))</f>
        <v>1.1000000000000001</v>
      </c>
      <c r="AD85" s="53">
        <f>IF('Indicator Data'!AT88="No data","x",ROUND(IF('Indicator Data'!AT88&gt;AD$195,10,IF('Indicator Data'!AT88&lt;AD$194,0,10-(AD$195-'Indicator Data'!AT88)/(AD$195-AD$194)*10)),1))</f>
        <v>0.5</v>
      </c>
      <c r="AE85" s="54">
        <f>IF(AND(AC85="x",AD85="x"),"x",ROUND(AVERAGE(AD85,AC85),1))</f>
        <v>0.8</v>
      </c>
      <c r="AF85" s="67">
        <f>('Indicator Data'!BE88+'Indicator Data'!BD88+'Indicator Data'!BC88*0.5+'Indicator Data'!BB88*0.25)/1000</f>
        <v>0</v>
      </c>
      <c r="AG85" s="59">
        <f>AF85*1000/'Indicator Data'!CB88</f>
        <v>0</v>
      </c>
      <c r="AH85" s="54">
        <f t="shared" si="27"/>
        <v>0</v>
      </c>
      <c r="AI85" s="53">
        <f>IF('Indicator Data'!BI88="No data","x",ROUND(IF('Indicator Data'!BI88&lt;$AI$194,10,IF('Indicator Data'!BI88&gt;$AI$195,0,($AI$195-'Indicator Data'!BI88)/($AI$195-$AI$194)*10)),1))</f>
        <v>5.0999999999999996</v>
      </c>
      <c r="AJ85" s="53">
        <f>IF('Indicator Data'!BJ88="No data","x",ROUND(IF('Indicator Data'!BJ88&gt;$AJ$195,10,IF('Indicator Data'!BJ88&lt;$AJ$194,0,10-($AJ$195-'Indicator Data'!BJ88)/($AJ$195-$AJ$194)*10)),1))</f>
        <v>1.2</v>
      </c>
      <c r="AK85" s="54">
        <f t="shared" si="16"/>
        <v>3.2</v>
      </c>
      <c r="AL85" s="60">
        <f>ROUND(IF(AND(AB85="x",AE85="x",AK85="x"),AH85,IF(AND(AB85="x",AE85="x"),(10-GEOMEAN(((10-AK85)/10*9+1),((10-AH85)/10*9+1)))/9*10,IF(AK85="x",(10-GEOMEAN(((10-AB85)/10*9+1),((10-AE85)/10*9+1),((10-AH85)/10*9+1)))/9*10,IF(AB85="x",(10-GEOMEAN(((10-AK85)/10*9+1),((10-AE85)/10*9+1),((10-AH85)/10*9+1)))/9*10,(10-GEOMEAN(((10-AB85)/10*9+1),((10-AE85)/10*9+1),((10-AH85)/10*9+1),((10-AK85)/10*9+1)))/9*10)))),1)</f>
        <v>1.3</v>
      </c>
      <c r="AM85" s="61">
        <f>ROUND((10-GEOMEAN(((10-T85)/10*9+1),((10-AL85)/10*9+1)))/9*10,1)</f>
        <v>0.7</v>
      </c>
    </row>
    <row r="86" spans="1:39" s="2" customFormat="1" x14ac:dyDescent="0.3">
      <c r="A86" s="98" t="str">
        <f>'Indicator Data'!A89</f>
        <v>Japan</v>
      </c>
      <c r="B86" s="39" t="str">
        <f>'Indicator Data'!B89</f>
        <v>JPN</v>
      </c>
      <c r="C86" s="53">
        <f>ROUND(IF('Indicator Data'!AL89="No data",IF((0.1022*LN('Indicator Data'!CA89)-0.1711)&gt;C$195,0,IF((0.1022*LN('Indicator Data'!CA89)-0.1711)&lt;C$194,10,(C$195-(0.1022*LN('Indicator Data'!CA89)-0.1711))/(C$195-C$194)*10)),IF('Indicator Data'!AL89&gt;C$195,0,IF('Indicator Data'!AL89&lt;C$194,10,(C$195-'Indicator Data'!AL89)/(C$195-C$194)*10))),1)</f>
        <v>0</v>
      </c>
      <c r="D86" s="53" t="str">
        <f>IF('Indicator Data'!AM89="No data","x",ROUND((IF(LOG('Indicator Data'!AM89*1000)&gt;D$195,10,IF(LOG('Indicator Data'!AM89*1000)&lt;D$194,0,10-(D$195-LOG('Indicator Data'!AM89*1000))/(D$195-D$194)*10))),1))</f>
        <v>x</v>
      </c>
      <c r="E86" s="54">
        <f t="shared" si="17"/>
        <v>0</v>
      </c>
      <c r="F86" s="53">
        <f>IF('Indicator Data'!AZ89="No data","x",ROUND(IF('Indicator Data'!AZ89&gt;F$195,10,IF('Indicator Data'!AZ89&lt;F$194,0,10-(F$195-'Indicator Data'!AZ89)/(F$195-F$194)*10)),1))</f>
        <v>1.3</v>
      </c>
      <c r="G86" s="53">
        <f>IF('Indicator Data'!BA89="No data","x",ROUND(IF('Indicator Data'!BA89&gt;G$195,10,IF('Indicator Data'!BA89&lt;G$194,0,10-(G$195-'Indicator Data'!BA89)/(G$195-G$194)*10)),1))</f>
        <v>2</v>
      </c>
      <c r="H86" s="54">
        <f t="shared" si="18"/>
        <v>1.7</v>
      </c>
      <c r="I86" s="55">
        <f>SUM(IF('Indicator Data'!AN89=0,0,'Indicator Data'!AN89),SUM('Indicator Data'!AO89:AP89))</f>
        <v>0.1537</v>
      </c>
      <c r="J86" s="55">
        <f>I86/'Indicator Data'!CB89*1000000</f>
        <v>1.215245923474549E-3</v>
      </c>
      <c r="K86" s="53">
        <f t="shared" si="19"/>
        <v>0</v>
      </c>
      <c r="L86" s="53" t="str">
        <f>IF('Indicator Data'!AQ89="No data","x",ROUND(IF('Indicator Data'!AQ89&gt;L$195,10,IF('Indicator Data'!AQ89&lt;L$194,0,10-(L$195-'Indicator Data'!AQ89)/(L$195-L$194)*10)),1))</f>
        <v>x</v>
      </c>
      <c r="M86" s="53">
        <f>IF('Indicator Data'!AR89="No data","x",IF('Indicator Data'!AR89=0,0,ROUND(IF('Indicator Data'!AR89&gt;M$195,10,IF('Indicator Data'!AR89&lt;M$194,0,10-(M$195-'Indicator Data'!AR89)/(M$195-M$194)*10)),1)))</f>
        <v>0</v>
      </c>
      <c r="N86" s="54">
        <f t="shared" si="20"/>
        <v>0</v>
      </c>
      <c r="O86" s="56">
        <f t="shared" si="21"/>
        <v>0.4</v>
      </c>
      <c r="P86" s="67">
        <f>IF(AND('Indicator Data'!BF89="No data",'Indicator Data'!BG89="No data"),0,SUM('Indicator Data'!BF89:BH89)/1000)</f>
        <v>30.585999999999999</v>
      </c>
      <c r="Q86" s="53">
        <f t="shared" si="22"/>
        <v>5</v>
      </c>
      <c r="R86" s="57">
        <f>P86*1000/'Indicator Data'!CB89</f>
        <v>2.4183156678850068E-4</v>
      </c>
      <c r="S86" s="53">
        <f t="shared" si="23"/>
        <v>2.2000000000000002</v>
      </c>
      <c r="T86" s="58">
        <f t="shared" si="24"/>
        <v>3.6</v>
      </c>
      <c r="U86" s="53" t="str">
        <f>IF('Indicator Data'!AV89="No data","x",ROUND(IF('Indicator Data'!AV89&gt;U$195,10,IF('Indicator Data'!AV89&lt;U$194,0,10-(U$195-'Indicator Data'!AV89)/(U$195-U$194)*10)),1))</f>
        <v>x</v>
      </c>
      <c r="V86" s="53" t="str">
        <f>IF('Indicator Data'!AW89="No data","x",IF('Indicator Data'!AW89=0,0,ROUND(IF('Indicator Data'!AW89&gt;V$195,10,IF('Indicator Data'!AW89&lt;V$194,0,10-(V$195-'Indicator Data'!AW89)/(V$195-V$194)*10)),1)))</f>
        <v>x</v>
      </c>
      <c r="W86" s="53" t="str">
        <f t="shared" si="25"/>
        <v>x</v>
      </c>
      <c r="X86" s="53">
        <f>IF('Indicator Data'!AU89="No data","x",ROUND(IF('Indicator Data'!AU89&gt;X$195,10,IF('Indicator Data'!AU89&lt;X$194,0,10-(X$195-'Indicator Data'!AU89)/(X$195-X$194)*10)),1))</f>
        <v>0.2</v>
      </c>
      <c r="Y86" s="160" t="str">
        <f>IF('Indicator Data'!AX89="No data","x",ROUND(IF('Indicator Data'!AX89&gt;Y$195,10,IF('Indicator Data'!AX89&lt;Y$194,0,10-(Y$195-'Indicator Data'!AX89)/(Y$195-Y$194)*10)),1))</f>
        <v>x</v>
      </c>
      <c r="Z86" s="57">
        <f>IF('Indicator Data'!AY89="No data","x",IF(('Indicator Data'!AY89/'Indicator Data'!CB89)&gt;1,1,IF('Indicator Data'!AY89&gt;'Indicator Data'!AY89,1,'Indicator Data'!AY89/'Indicator Data'!CB89)))</f>
        <v>6.3252878255018815E-8</v>
      </c>
      <c r="AA86" s="160">
        <f t="shared" si="26"/>
        <v>0</v>
      </c>
      <c r="AB86" s="54">
        <f t="shared" si="15"/>
        <v>0.1</v>
      </c>
      <c r="AC86" s="53">
        <f>IF('Indicator Data'!AS89="No data","x",ROUND(IF('Indicator Data'!AS89&gt;AC$195,10,IF('Indicator Data'!AS89&lt;AC$194,0,10-(AC$195-'Indicator Data'!AS89)/(AC$195-AC$194)*10)),1))</f>
        <v>0.2</v>
      </c>
      <c r="AD86" s="53">
        <f>IF('Indicator Data'!AT89="No data","x",ROUND(IF('Indicator Data'!AT89&gt;AD$195,10,IF('Indicator Data'!AT89&lt;AD$194,0,10-(AD$195-'Indicator Data'!AT89)/(AD$195-AD$194)*10)),1))</f>
        <v>0.8</v>
      </c>
      <c r="AE86" s="54">
        <f>IF(AND(AC86="x",AD86="x"),"x",ROUND(AVERAGE(AD86,AC86),1))</f>
        <v>0.5</v>
      </c>
      <c r="AF86" s="67">
        <f>('Indicator Data'!BE89+'Indicator Data'!BD89+'Indicator Data'!BC89*0.5+'Indicator Data'!BB89*0.25)/1000</f>
        <v>933.83924999999999</v>
      </c>
      <c r="AG86" s="59">
        <f>AF86*1000/'Indicator Data'!CB89</f>
        <v>7.3835025487510092E-3</v>
      </c>
      <c r="AH86" s="54">
        <f t="shared" si="27"/>
        <v>0.7</v>
      </c>
      <c r="AI86" s="53">
        <f>IF('Indicator Data'!BI89="No data","x",ROUND(IF('Indicator Data'!BI89&lt;$AI$194,10,IF('Indicator Data'!BI89&gt;$AI$195,0,($AI$195-'Indicator Data'!BI89)/($AI$195-$AI$194)*10)),1))</f>
        <v>5.2</v>
      </c>
      <c r="AJ86" s="53">
        <f>IF('Indicator Data'!BJ89="No data","x",ROUND(IF('Indicator Data'!BJ89&gt;$AJ$195,10,IF('Indicator Data'!BJ89&lt;$AJ$194,0,10-($AJ$195-'Indicator Data'!BJ89)/($AJ$195-$AJ$194)*10)),1))</f>
        <v>0</v>
      </c>
      <c r="AK86" s="54">
        <f t="shared" si="16"/>
        <v>2.6</v>
      </c>
      <c r="AL86" s="60">
        <f>ROUND(IF(AND(AB86="x",AE86="x",AK86="x"),AH86,IF(AND(AB86="x",AE86="x"),(10-GEOMEAN(((10-AK86)/10*9+1),((10-AH86)/10*9+1)))/9*10,IF(AK86="x",(10-GEOMEAN(((10-AB86)/10*9+1),((10-AE86)/10*9+1),((10-AH86)/10*9+1)))/9*10,IF(AB86="x",(10-GEOMEAN(((10-AK86)/10*9+1),((10-AE86)/10*9+1),((10-AH86)/10*9+1)))/9*10,(10-GEOMEAN(((10-AB86)/10*9+1),((10-AE86)/10*9+1),((10-AH86)/10*9+1),((10-AK86)/10*9+1)))/9*10)))),1)</f>
        <v>1</v>
      </c>
      <c r="AM86" s="61">
        <f>ROUND((10-GEOMEAN(((10-T86)/10*9+1),((10-AL86)/10*9+1)))/9*10,1)</f>
        <v>2.4</v>
      </c>
    </row>
    <row r="87" spans="1:39" s="2" customFormat="1" x14ac:dyDescent="0.3">
      <c r="A87" s="98" t="str">
        <f>'Indicator Data'!A90</f>
        <v>Jordan</v>
      </c>
      <c r="B87" s="39" t="str">
        <f>'Indicator Data'!B90</f>
        <v>JOR</v>
      </c>
      <c r="C87" s="53">
        <f>ROUND(IF('Indicator Data'!AL90="No data",IF((0.1022*LN('Indicator Data'!CA90)-0.1711)&gt;C$195,0,IF((0.1022*LN('Indicator Data'!CA90)-0.1711)&lt;C$194,10,(C$195-(0.1022*LN('Indicator Data'!CA90)-0.1711))/(C$195-C$194)*10)),IF('Indicator Data'!AL90&gt;C$195,0,IF('Indicator Data'!AL90&lt;C$194,10,(C$195-'Indicator Data'!AL90)/(C$195-C$194)*10))),1)</f>
        <v>3.4</v>
      </c>
      <c r="D87" s="53">
        <f>IF('Indicator Data'!AM90="No data","x",ROUND((IF(LOG('Indicator Data'!AM90*1000)&gt;D$195,10,IF(LOG('Indicator Data'!AM90*1000)&lt;D$194,0,10-(D$195-LOG('Indicator Data'!AM90*1000))/(D$195-D$194)*10))),1))</f>
        <v>0.7</v>
      </c>
      <c r="E87" s="54">
        <f t="shared" si="17"/>
        <v>2.2000000000000002</v>
      </c>
      <c r="F87" s="53">
        <f>IF('Indicator Data'!AZ90="No data","x",ROUND(IF('Indicator Data'!AZ90&gt;F$195,10,IF('Indicator Data'!AZ90&lt;F$194,0,10-(F$195-'Indicator Data'!AZ90)/(F$195-F$194)*10)),1))</f>
        <v>6</v>
      </c>
      <c r="G87" s="53">
        <f>IF('Indicator Data'!BA90="No data","x",ROUND(IF('Indicator Data'!BA90&gt;G$195,10,IF('Indicator Data'!BA90&lt;G$194,0,10-(G$195-'Indicator Data'!BA90)/(G$195-G$194)*10)),1))</f>
        <v>2.2000000000000002</v>
      </c>
      <c r="H87" s="54">
        <f t="shared" si="18"/>
        <v>4.0999999999999996</v>
      </c>
      <c r="I87" s="55">
        <f>SUM(IF('Indicator Data'!AN90=0,0,'Indicator Data'!AN90),SUM('Indicator Data'!AO90:AP90))</f>
        <v>5609.3649860000005</v>
      </c>
      <c r="J87" s="55">
        <f>I87/'Indicator Data'!CB90*1000000</f>
        <v>549.76850126529678</v>
      </c>
      <c r="K87" s="53">
        <f t="shared" si="19"/>
        <v>10</v>
      </c>
      <c r="L87" s="53">
        <f>IF('Indicator Data'!AQ90="No data","x",ROUND(IF('Indicator Data'!AQ90&gt;L$195,10,IF('Indicator Data'!AQ90&lt;L$194,0,10-(L$195-'Indicator Data'!AQ90)/(L$195-L$194)*10)),1))</f>
        <v>4.2</v>
      </c>
      <c r="M87" s="53">
        <f>IF('Indicator Data'!AR90="No data","x",IF('Indicator Data'!AR90=0,0,ROUND(IF('Indicator Data'!AR90&gt;M$195,10,IF('Indicator Data'!AR90&lt;M$194,0,10-(M$195-'Indicator Data'!AR90)/(M$195-M$194)*10)),1)))</f>
        <v>3.3</v>
      </c>
      <c r="N87" s="54">
        <f t="shared" si="20"/>
        <v>5.8</v>
      </c>
      <c r="O87" s="56">
        <f t="shared" si="21"/>
        <v>3.6</v>
      </c>
      <c r="P87" s="67">
        <f>IF(AND('Indicator Data'!BF90="No data",'Indicator Data'!BG90="No data"),0,SUM('Indicator Data'!BF90:BH90)/1000)</f>
        <v>3026.346</v>
      </c>
      <c r="Q87" s="53">
        <f t="shared" si="22"/>
        <v>10</v>
      </c>
      <c r="R87" s="57">
        <f>P87*1000/'Indicator Data'!CB90</f>
        <v>0.29660927910427576</v>
      </c>
      <c r="S87" s="53">
        <f t="shared" si="23"/>
        <v>10</v>
      </c>
      <c r="T87" s="58">
        <f t="shared" si="24"/>
        <v>10</v>
      </c>
      <c r="U87" s="53" t="str">
        <f>IF('Indicator Data'!AV90="No data","x",ROUND(IF('Indicator Data'!AV90&gt;U$195,10,IF('Indicator Data'!AV90&lt;U$194,0,10-(U$195-'Indicator Data'!AV90)/(U$195-U$194)*10)),1))</f>
        <v>x</v>
      </c>
      <c r="V87" s="53" t="str">
        <f>IF('Indicator Data'!AW90="No data","x",IF('Indicator Data'!AW90=0,0,ROUND(IF('Indicator Data'!AW90&gt;V$195,10,IF('Indicator Data'!AW90&lt;V$194,0,10-(V$195-'Indicator Data'!AW90)/(V$195-V$194)*10)),1)))</f>
        <v>x</v>
      </c>
      <c r="W87" s="53" t="str">
        <f t="shared" si="25"/>
        <v>x</v>
      </c>
      <c r="X87" s="53">
        <f>IF('Indicator Data'!AU90="No data","x",ROUND(IF('Indicator Data'!AU90&gt;X$195,10,IF('Indicator Data'!AU90&lt;X$194,0,10-(X$195-'Indicator Data'!AU90)/(X$195-X$194)*10)),1))</f>
        <v>0.1</v>
      </c>
      <c r="Y87" s="160" t="str">
        <f>IF('Indicator Data'!AX90="No data","x",ROUND(IF('Indicator Data'!AX90&gt;Y$195,10,IF('Indicator Data'!AX90&lt;Y$194,0,10-(Y$195-'Indicator Data'!AX90)/(Y$195-Y$194)*10)),1))</f>
        <v>x</v>
      </c>
      <c r="Z87" s="57">
        <f>IF('Indicator Data'!AY90="No data","x",IF(('Indicator Data'!AY90/'Indicator Data'!CB90)&gt;1,1,IF('Indicator Data'!AY90&gt;'Indicator Data'!AY90,1,'Indicator Data'!AY90/'Indicator Data'!CB90)))</f>
        <v>6.860633099222396E-6</v>
      </c>
      <c r="AA87" s="160">
        <f t="shared" si="26"/>
        <v>0</v>
      </c>
      <c r="AB87" s="54">
        <f t="shared" si="15"/>
        <v>0.1</v>
      </c>
      <c r="AC87" s="53">
        <f>IF('Indicator Data'!AS90="No data","x",ROUND(IF('Indicator Data'!AS90&gt;AC$195,10,IF('Indicator Data'!AS90&lt;AC$194,0,10-(AC$195-'Indicator Data'!AS90)/(AC$195-AC$194)*10)),1))</f>
        <v>1.2</v>
      </c>
      <c r="AD87" s="53">
        <f>IF('Indicator Data'!AT90="No data","x",ROUND(IF('Indicator Data'!AT90&gt;AD$195,10,IF('Indicator Data'!AT90&lt;AD$194,0,10-(AD$195-'Indicator Data'!AT90)/(AD$195-AD$194)*10)),1))</f>
        <v>0.7</v>
      </c>
      <c r="AE87" s="54">
        <f>IF(AND(AC87="x",AD87="x"),"x",ROUND(AVERAGE(AD87,AC87),1))</f>
        <v>1</v>
      </c>
      <c r="AF87" s="67">
        <f>('Indicator Data'!BE90+'Indicator Data'!BD90+'Indicator Data'!BC90*0.5+'Indicator Data'!BB90*0.25)/1000</f>
        <v>1.6E-2</v>
      </c>
      <c r="AG87" s="59">
        <f>AF87*1000/'Indicator Data'!CB90</f>
        <v>1.5681447083936906E-6</v>
      </c>
      <c r="AH87" s="54">
        <f t="shared" si="27"/>
        <v>0</v>
      </c>
      <c r="AI87" s="53">
        <f>IF('Indicator Data'!BI90="No data","x",ROUND(IF('Indicator Data'!BI90&lt;$AI$194,10,IF('Indicator Data'!BI90&gt;$AI$195,0,($AI$195-'Indicator Data'!BI90)/($AI$195-$AI$194)*10)),1))</f>
        <v>4.5</v>
      </c>
      <c r="AJ87" s="53">
        <f>IF('Indicator Data'!BJ90="No data","x",ROUND(IF('Indicator Data'!BJ90&gt;$AJ$195,10,IF('Indicator Data'!BJ90&lt;$AJ$194,0,10-($AJ$195-'Indicator Data'!BJ90)/($AJ$195-$AJ$194)*10)),1))</f>
        <v>1.2</v>
      </c>
      <c r="AK87" s="54">
        <f t="shared" si="16"/>
        <v>2.9</v>
      </c>
      <c r="AL87" s="60">
        <f>ROUND(IF(AND(AB87="x",AE87="x",AK87="x"),AH87,IF(AND(AB87="x",AE87="x"),(10-GEOMEAN(((10-AK87)/10*9+1),((10-AH87)/10*9+1)))/9*10,IF(AK87="x",(10-GEOMEAN(((10-AB87)/10*9+1),((10-AE87)/10*9+1),((10-AH87)/10*9+1)))/9*10,IF(AB87="x",(10-GEOMEAN(((10-AK87)/10*9+1),((10-AE87)/10*9+1),((10-AH87)/10*9+1)))/9*10,(10-GEOMEAN(((10-AB87)/10*9+1),((10-AE87)/10*9+1),((10-AH87)/10*9+1),((10-AK87)/10*9+1)))/9*10)))),1)</f>
        <v>1.1000000000000001</v>
      </c>
      <c r="AM87" s="61">
        <f>ROUND((10-GEOMEAN(((10-T87)/10*9+1),((10-AL87)/10*9+1)))/9*10,1)</f>
        <v>7.8</v>
      </c>
    </row>
    <row r="88" spans="1:39" s="2" customFormat="1" x14ac:dyDescent="0.3">
      <c r="A88" s="98" t="str">
        <f>'Indicator Data'!A91</f>
        <v>Kazakhstan</v>
      </c>
      <c r="B88" s="39" t="str">
        <f>'Indicator Data'!B91</f>
        <v>KAZ</v>
      </c>
      <c r="C88" s="53">
        <f>ROUND(IF('Indicator Data'!AL91="No data",IF((0.1022*LN('Indicator Data'!CA91)-0.1711)&gt;C$195,0,IF((0.1022*LN('Indicator Data'!CA91)-0.1711)&lt;C$194,10,(C$195-(0.1022*LN('Indicator Data'!CA91)-0.1711))/(C$195-C$194)*10)),IF('Indicator Data'!AL91&gt;C$195,0,IF('Indicator Data'!AL91&lt;C$194,10,(C$195-'Indicator Data'!AL91)/(C$195-C$194)*10))),1)</f>
        <v>1.5</v>
      </c>
      <c r="D88" s="53">
        <f>IF('Indicator Data'!AM91="No data","x",ROUND((IF(LOG('Indicator Data'!AM91*1000)&gt;D$195,10,IF(LOG('Indicator Data'!AM91*1000)&lt;D$194,0,10-(D$195-LOG('Indicator Data'!AM91*1000))/(D$195-D$194)*10))),1))</f>
        <v>0.8</v>
      </c>
      <c r="E88" s="54">
        <f t="shared" si="17"/>
        <v>1.2</v>
      </c>
      <c r="F88" s="53">
        <f>IF('Indicator Data'!AZ91="No data","x",ROUND(IF('Indicator Data'!AZ91&gt;F$195,10,IF('Indicator Data'!AZ91&lt;F$194,0,10-(F$195-'Indicator Data'!AZ91)/(F$195-F$194)*10)),1))</f>
        <v>2.5</v>
      </c>
      <c r="G88" s="53">
        <f>IF('Indicator Data'!BA91="No data","x",ROUND(IF('Indicator Data'!BA91&gt;G$195,10,IF('Indicator Data'!BA91&lt;G$194,0,10-(G$195-'Indicator Data'!BA91)/(G$195-G$194)*10)),1))</f>
        <v>0.7</v>
      </c>
      <c r="H88" s="54">
        <f t="shared" si="18"/>
        <v>1.6</v>
      </c>
      <c r="I88" s="55">
        <f>SUM(IF('Indicator Data'!AN91=0,0,'Indicator Data'!AN91),SUM('Indicator Data'!AO91:AP91))</f>
        <v>23.974162</v>
      </c>
      <c r="J88" s="55">
        <f>I88/'Indicator Data'!CB91*1000000</f>
        <v>1.2768033287199934</v>
      </c>
      <c r="K88" s="53">
        <f t="shared" si="19"/>
        <v>0</v>
      </c>
      <c r="L88" s="53">
        <f>IF('Indicator Data'!AQ91="No data","x",ROUND(IF('Indicator Data'!AQ91&gt;L$195,10,IF('Indicator Data'!AQ91&lt;L$194,0,10-(L$195-'Indicator Data'!AQ91)/(L$195-L$194)*10)),1))</f>
        <v>0</v>
      </c>
      <c r="M88" s="53">
        <f>IF('Indicator Data'!AR91="No data","x",IF('Indicator Data'!AR91=0,0,ROUND(IF('Indicator Data'!AR91&gt;M$195,10,IF('Indicator Data'!AR91&lt;M$194,0,10-(M$195-'Indicator Data'!AR91)/(M$195-M$194)*10)),1)))</f>
        <v>0.1</v>
      </c>
      <c r="N88" s="54">
        <f t="shared" si="20"/>
        <v>0</v>
      </c>
      <c r="O88" s="56">
        <f t="shared" si="21"/>
        <v>1</v>
      </c>
      <c r="P88" s="67">
        <f>IF(AND('Indicator Data'!BF91="No data",'Indicator Data'!BG91="No data"),0,SUM('Indicator Data'!BF91:BH91)/1000)</f>
        <v>0.75900000000000001</v>
      </c>
      <c r="Q88" s="53">
        <f t="shared" si="22"/>
        <v>0</v>
      </c>
      <c r="R88" s="57">
        <f>P88*1000/'Indicator Data'!CB91</f>
        <v>4.0422423378071568E-5</v>
      </c>
      <c r="S88" s="53">
        <f t="shared" si="23"/>
        <v>0</v>
      </c>
      <c r="T88" s="58">
        <f t="shared" si="24"/>
        <v>0</v>
      </c>
      <c r="U88" s="53">
        <f>IF('Indicator Data'!AV91="No data","x",ROUND(IF('Indicator Data'!AV91&gt;U$195,10,IF('Indicator Data'!AV91&lt;U$194,0,10-(U$195-'Indicator Data'!AV91)/(U$195-U$194)*10)),1))</f>
        <v>0.6</v>
      </c>
      <c r="V88" s="53">
        <f>IF('Indicator Data'!AW91="No data","x",IF('Indicator Data'!AW91=0,0,ROUND(IF('Indicator Data'!AW91&gt;V$195,10,IF('Indicator Data'!AW91&lt;V$194,0,10-(V$195-'Indicator Data'!AW91)/(V$195-V$194)*10)),1)))</f>
        <v>1.2</v>
      </c>
      <c r="W88" s="53">
        <f t="shared" si="25"/>
        <v>0.89999999999999991</v>
      </c>
      <c r="X88" s="53">
        <f>IF('Indicator Data'!AU91="No data","x",ROUND(IF('Indicator Data'!AU91&gt;X$195,10,IF('Indicator Data'!AU91&lt;X$194,0,10-(X$195-'Indicator Data'!AU91)/(X$195-X$194)*10)),1))</f>
        <v>1.2</v>
      </c>
      <c r="Y88" s="160">
        <f>IF('Indicator Data'!AX91="No data","x",ROUND(IF('Indicator Data'!AX91&gt;Y$195,10,IF('Indicator Data'!AX91&lt;Y$194,0,10-(Y$195-'Indicator Data'!AX91)/(Y$195-Y$194)*10)),1))</f>
        <v>0</v>
      </c>
      <c r="Z88" s="57">
        <f>IF('Indicator Data'!AY91="No data","x",IF(('Indicator Data'!AY91/'Indicator Data'!CB91)&gt;1,1,IF('Indicator Data'!AY91&gt;'Indicator Data'!AY91,1,'Indicator Data'!AY91/'Indicator Data'!CB91)))</f>
        <v>2.929161114353012E-6</v>
      </c>
      <c r="AA88" s="160">
        <f t="shared" si="26"/>
        <v>0</v>
      </c>
      <c r="AB88" s="54">
        <f t="shared" si="15"/>
        <v>0.5</v>
      </c>
      <c r="AC88" s="53">
        <f>IF('Indicator Data'!AS91="No data","x",ROUND(IF('Indicator Data'!AS91&gt;AC$195,10,IF('Indicator Data'!AS91&lt;AC$194,0,10-(AC$195-'Indicator Data'!AS91)/(AC$195-AC$194)*10)),1))</f>
        <v>0.8</v>
      </c>
      <c r="AD88" s="53">
        <f>IF('Indicator Data'!AT91="No data","x",ROUND(IF('Indicator Data'!AT91&gt;AD$195,10,IF('Indicator Data'!AT91&lt;AD$194,0,10-(AD$195-'Indicator Data'!AT91)/(AD$195-AD$194)*10)),1))</f>
        <v>0.4</v>
      </c>
      <c r="AE88" s="54">
        <f>IF(AND(AC88="x",AD88="x"),"x",ROUND(AVERAGE(AD88,AC88),1))</f>
        <v>0.6</v>
      </c>
      <c r="AF88" s="67">
        <f>('Indicator Data'!BE91+'Indicator Data'!BD91+'Indicator Data'!BC91*0.5+'Indicator Data'!BB91*0.25)/1000</f>
        <v>33.1</v>
      </c>
      <c r="AG88" s="59">
        <f>AF88*1000/'Indicator Data'!CB91</f>
        <v>1.762822416092449E-3</v>
      </c>
      <c r="AH88" s="54">
        <f t="shared" si="27"/>
        <v>0.2</v>
      </c>
      <c r="AI88" s="53">
        <f>IF('Indicator Data'!BI91="No data","x",ROUND(IF('Indicator Data'!BI91&lt;$AI$194,10,IF('Indicator Data'!BI91&gt;$AI$195,0,($AI$195-'Indicator Data'!BI91)/($AI$195-$AI$194)*10)),1))</f>
        <v>1.9</v>
      </c>
      <c r="AJ88" s="53">
        <f>IF('Indicator Data'!BJ91="No data","x",ROUND(IF('Indicator Data'!BJ91&gt;$AJ$195,10,IF('Indicator Data'!BJ91&lt;$AJ$194,0,10-($AJ$195-'Indicator Data'!BJ91)/($AJ$195-$AJ$194)*10)),1))</f>
        <v>0</v>
      </c>
      <c r="AK88" s="54">
        <f t="shared" si="16"/>
        <v>1</v>
      </c>
      <c r="AL88" s="60">
        <f>ROUND(IF(AND(AB88="x",AE88="x",AK88="x"),AH88,IF(AND(AB88="x",AE88="x"),(10-GEOMEAN(((10-AK88)/10*9+1),((10-AH88)/10*9+1)))/9*10,IF(AK88="x",(10-GEOMEAN(((10-AB88)/10*9+1),((10-AE88)/10*9+1),((10-AH88)/10*9+1)))/9*10,IF(AB88="x",(10-GEOMEAN(((10-AK88)/10*9+1),((10-AE88)/10*9+1),((10-AH88)/10*9+1)))/9*10,(10-GEOMEAN(((10-AB88)/10*9+1),((10-AE88)/10*9+1),((10-AH88)/10*9+1),((10-AK88)/10*9+1)))/9*10)))),1)</f>
        <v>0.6</v>
      </c>
      <c r="AM88" s="61">
        <f>ROUND((10-GEOMEAN(((10-T88)/10*9+1),((10-AL88)/10*9+1)))/9*10,1)</f>
        <v>0.3</v>
      </c>
    </row>
    <row r="89" spans="1:39" s="2" customFormat="1" x14ac:dyDescent="0.3">
      <c r="A89" s="98" t="str">
        <f>'Indicator Data'!A92</f>
        <v>Kenya</v>
      </c>
      <c r="B89" s="39" t="str">
        <f>'Indicator Data'!B92</f>
        <v>KEN</v>
      </c>
      <c r="C89" s="53">
        <f>ROUND(IF('Indicator Data'!AL92="No data",IF((0.1022*LN('Indicator Data'!CA92)-0.1711)&gt;C$195,0,IF((0.1022*LN('Indicator Data'!CA92)-0.1711)&lt;C$194,10,(C$195-(0.1022*LN('Indicator Data'!CA92)-0.1711))/(C$195-C$194)*10)),IF('Indicator Data'!AL92&gt;C$195,0,IF('Indicator Data'!AL92&lt;C$194,10,(C$195-'Indicator Data'!AL92)/(C$195-C$194)*10))),1)</f>
        <v>6</v>
      </c>
      <c r="D89" s="53">
        <f>IF('Indicator Data'!AM92="No data","x",ROUND((IF(LOG('Indicator Data'!AM92*1000)&gt;D$195,10,IF(LOG('Indicator Data'!AM92*1000)&lt;D$194,0,10-(D$195-LOG('Indicator Data'!AM92*1000))/(D$195-D$194)*10))),1))</f>
        <v>8.3000000000000007</v>
      </c>
      <c r="E89" s="54">
        <f t="shared" si="17"/>
        <v>7.3</v>
      </c>
      <c r="F89" s="53">
        <f>IF('Indicator Data'!AZ92="No data","x",ROUND(IF('Indicator Data'!AZ92&gt;F$195,10,IF('Indicator Data'!AZ92&lt;F$194,0,10-(F$195-'Indicator Data'!AZ92)/(F$195-F$194)*10)),1))</f>
        <v>6.9</v>
      </c>
      <c r="G89" s="53">
        <f>IF('Indicator Data'!BA92="No data","x",ROUND(IF('Indicator Data'!BA92&gt;G$195,10,IF('Indicator Data'!BA92&lt;G$194,0,10-(G$195-'Indicator Data'!BA92)/(G$195-G$194)*10)),1))</f>
        <v>3.9</v>
      </c>
      <c r="H89" s="54">
        <f t="shared" si="18"/>
        <v>5.4</v>
      </c>
      <c r="I89" s="55">
        <f>SUM(IF('Indicator Data'!AN92=0,0,'Indicator Data'!AN92),SUM('Indicator Data'!AO92:AP92))</f>
        <v>3404.464293</v>
      </c>
      <c r="J89" s="55">
        <f>I89/'Indicator Data'!CB92*1000000</f>
        <v>63.313780641345843</v>
      </c>
      <c r="K89" s="53">
        <f t="shared" si="19"/>
        <v>1.3</v>
      </c>
      <c r="L89" s="53">
        <f>IF('Indicator Data'!AQ92="No data","x",ROUND(IF('Indicator Data'!AQ92&gt;L$195,10,IF('Indicator Data'!AQ92&lt;L$194,0,10-(L$195-'Indicator Data'!AQ92)/(L$195-L$194)*10)),1))</f>
        <v>2.2999999999999998</v>
      </c>
      <c r="M89" s="53">
        <f>IF('Indicator Data'!AR92="No data","x",IF('Indicator Data'!AR92=0,0,ROUND(IF('Indicator Data'!AR92&gt;M$195,10,IF('Indicator Data'!AR92&lt;M$194,0,10-(M$195-'Indicator Data'!AR92)/(M$195-M$194)*10)),1)))</f>
        <v>1</v>
      </c>
      <c r="N89" s="54">
        <f t="shared" si="20"/>
        <v>1.5</v>
      </c>
      <c r="O89" s="56">
        <f t="shared" si="21"/>
        <v>5.4</v>
      </c>
      <c r="P89" s="67">
        <f>IF(AND('Indicator Data'!BF92="No data",'Indicator Data'!BG92="No data"),0,SUM('Indicator Data'!BF92:BH92)/1000)</f>
        <v>659.63400000000001</v>
      </c>
      <c r="Q89" s="53">
        <f t="shared" si="22"/>
        <v>9.4</v>
      </c>
      <c r="R89" s="57">
        <f>P89*1000/'Indicator Data'!CB92</f>
        <v>1.226739915159202E-2</v>
      </c>
      <c r="S89" s="53">
        <f t="shared" si="23"/>
        <v>5.9</v>
      </c>
      <c r="T89" s="58">
        <f t="shared" si="24"/>
        <v>7.7</v>
      </c>
      <c r="U89" s="53">
        <f>IF('Indicator Data'!AV92="No data","x",ROUND(IF('Indicator Data'!AV92&gt;U$195,10,IF('Indicator Data'!AV92&lt;U$194,0,10-(U$195-'Indicator Data'!AV92)/(U$195-U$194)*10)),1))</f>
        <v>9</v>
      </c>
      <c r="V89" s="53">
        <f>IF('Indicator Data'!AW92="No data","x",IF('Indicator Data'!AW92=0,0,ROUND(IF('Indicator Data'!AW92&gt;V$195,10,IF('Indicator Data'!AW92&lt;V$194,0,10-(V$195-'Indicator Data'!AW92)/(V$195-V$194)*10)),1)))</f>
        <v>4.9000000000000004</v>
      </c>
      <c r="W89" s="53">
        <f t="shared" si="25"/>
        <v>6.95</v>
      </c>
      <c r="X89" s="53">
        <f>IF('Indicator Data'!AU92="No data","x",ROUND(IF('Indicator Data'!AU92&gt;X$195,10,IF('Indicator Data'!AU92&lt;X$194,0,10-(X$195-'Indicator Data'!AU92)/(X$195-X$194)*10)),1))</f>
        <v>4.9000000000000004</v>
      </c>
      <c r="Y89" s="160">
        <f>IF('Indicator Data'!AX92="No data","x",ROUND(IF('Indicator Data'!AX92&gt;Y$195,10,IF('Indicator Data'!AX92&lt;Y$194,0,10-(Y$195-'Indicator Data'!AX92)/(Y$195-Y$194)*10)),1))</f>
        <v>1.8</v>
      </c>
      <c r="Z89" s="57">
        <f>IF('Indicator Data'!AY92="No data","x",IF(('Indicator Data'!AY92/'Indicator Data'!CB92)&gt;1,1,IF('Indicator Data'!AY92&gt;'Indicator Data'!AY92,1,'Indicator Data'!AY92/'Indicator Data'!CB92)))</f>
        <v>0.15475538065845534</v>
      </c>
      <c r="AA89" s="160">
        <f t="shared" si="26"/>
        <v>1.7</v>
      </c>
      <c r="AB89" s="54">
        <f t="shared" si="15"/>
        <v>3.8</v>
      </c>
      <c r="AC89" s="53">
        <f>IF('Indicator Data'!AS92="No data","x",ROUND(IF('Indicator Data'!AS92&gt;AC$195,10,IF('Indicator Data'!AS92&lt;AC$194,0,10-(AC$195-'Indicator Data'!AS92)/(AC$195-AC$194)*10)),1))</f>
        <v>3.3</v>
      </c>
      <c r="AD89" s="53">
        <f>IF('Indicator Data'!AT92="No data","x",ROUND(IF('Indicator Data'!AT92&gt;AD$195,10,IF('Indicator Data'!AT92&lt;AD$194,0,10-(AD$195-'Indicator Data'!AT92)/(AD$195-AD$194)*10)),1))</f>
        <v>2.5</v>
      </c>
      <c r="AE89" s="54">
        <f>IF(AND(AC89="x",AD89="x"),"x",ROUND(AVERAGE(AD89,AC89),1))</f>
        <v>2.9</v>
      </c>
      <c r="AF89" s="67">
        <f>('Indicator Data'!BE92+'Indicator Data'!BD92+'Indicator Data'!BC92*0.5+'Indicator Data'!BB92*0.25)/1000</f>
        <v>2282.105</v>
      </c>
      <c r="AG89" s="59">
        <f>AF89*1000/'Indicator Data'!CB92</f>
        <v>4.24409489820778E-2</v>
      </c>
      <c r="AH89" s="54">
        <f t="shared" si="27"/>
        <v>4.2</v>
      </c>
      <c r="AI89" s="53">
        <f>IF('Indicator Data'!BI92="No data","x",ROUND(IF('Indicator Data'!BI92&lt;$AI$194,10,IF('Indicator Data'!BI92&gt;$AI$195,0,($AI$195-'Indicator Data'!BI92)/($AI$195-$AI$194)*10)),1))</f>
        <v>7.1</v>
      </c>
      <c r="AJ89" s="53">
        <f>IF('Indicator Data'!BJ92="No data","x",ROUND(IF('Indicator Data'!BJ92&gt;$AJ$195,10,IF('Indicator Data'!BJ92&lt;$AJ$194,0,10-($AJ$195-'Indicator Data'!BJ92)/($AJ$195-$AJ$194)*10)),1))</f>
        <v>6</v>
      </c>
      <c r="AK89" s="54">
        <f t="shared" si="16"/>
        <v>6.6</v>
      </c>
      <c r="AL89" s="60">
        <f>ROUND(IF(AND(AB89="x",AE89="x",AK89="x"),AH89,IF(AND(AB89="x",AE89="x"),(10-GEOMEAN(((10-AK89)/10*9+1),((10-AH89)/10*9+1)))/9*10,IF(AK89="x",(10-GEOMEAN(((10-AB89)/10*9+1),((10-AE89)/10*9+1),((10-AH89)/10*9+1)))/9*10,IF(AB89="x",(10-GEOMEAN(((10-AK89)/10*9+1),((10-AE89)/10*9+1),((10-AH89)/10*9+1)))/9*10,(10-GEOMEAN(((10-AB89)/10*9+1),((10-AE89)/10*9+1),((10-AH89)/10*9+1),((10-AK89)/10*9+1)))/9*10)))),1)</f>
        <v>4.5</v>
      </c>
      <c r="AM89" s="61">
        <f>ROUND((10-GEOMEAN(((10-T89)/10*9+1),((10-AL89)/10*9+1)))/9*10,1)</f>
        <v>6.4</v>
      </c>
    </row>
    <row r="90" spans="1:39" s="2" customFormat="1" x14ac:dyDescent="0.3">
      <c r="A90" s="98" t="str">
        <f>'Indicator Data'!A93</f>
        <v>Kiribati</v>
      </c>
      <c r="B90" s="39" t="str">
        <f>'Indicator Data'!B93</f>
        <v>KIR</v>
      </c>
      <c r="C90" s="53">
        <f>ROUND(IF('Indicator Data'!AL93="No data",IF((0.1022*LN('Indicator Data'!CA93)-0.1711)&gt;C$195,0,IF((0.1022*LN('Indicator Data'!CA93)-0.1711)&lt;C$194,10,(C$195-(0.1022*LN('Indicator Data'!CA93)-0.1711))/(C$195-C$194)*10)),IF('Indicator Data'!AL93&gt;C$195,0,IF('Indicator Data'!AL93&lt;C$194,10,(C$195-'Indicator Data'!AL93)/(C$195-C$194)*10))),1)</f>
        <v>5.4</v>
      </c>
      <c r="D90" s="53">
        <f>IF('Indicator Data'!AM93="No data","x",ROUND((IF(LOG('Indicator Data'!AM93*1000)&gt;D$195,10,IF(LOG('Indicator Data'!AM93*1000)&lt;D$194,0,10-(D$195-LOG('Indicator Data'!AM93*1000))/(D$195-D$194)*10))),1))</f>
        <v>7.1</v>
      </c>
      <c r="E90" s="54">
        <f t="shared" si="17"/>
        <v>6.3</v>
      </c>
      <c r="F90" s="53" t="str">
        <f>IF('Indicator Data'!AZ93="No data","x",ROUND(IF('Indicator Data'!AZ93&gt;F$195,10,IF('Indicator Data'!AZ93&lt;F$194,0,10-(F$195-'Indicator Data'!AZ93)/(F$195-F$194)*10)),1))</f>
        <v>x</v>
      </c>
      <c r="G90" s="53" t="str">
        <f>IF('Indicator Data'!BA93="No data","x",ROUND(IF('Indicator Data'!BA93&gt;G$195,10,IF('Indicator Data'!BA93&lt;G$194,0,10-(G$195-'Indicator Data'!BA93)/(G$195-G$194)*10)),1))</f>
        <v>x</v>
      </c>
      <c r="H90" s="54" t="str">
        <f t="shared" si="18"/>
        <v>x</v>
      </c>
      <c r="I90" s="55">
        <f>SUM(IF('Indicator Data'!AN93=0,0,'Indicator Data'!AN93),SUM('Indicator Data'!AO93:AP93))</f>
        <v>102.45716</v>
      </c>
      <c r="J90" s="55">
        <f>I90/'Indicator Data'!CB93*1000000</f>
        <v>857.76970346432699</v>
      </c>
      <c r="K90" s="53">
        <f t="shared" si="19"/>
        <v>10</v>
      </c>
      <c r="L90" s="53">
        <f>IF('Indicator Data'!AQ93="No data","x",ROUND(IF('Indicator Data'!AQ93&gt;L$195,10,IF('Indicator Data'!AQ93&lt;L$194,0,10-(L$195-'Indicator Data'!AQ93)/(L$195-L$194)*10)),1))</f>
        <v>9.9</v>
      </c>
      <c r="M90" s="53">
        <f>IF('Indicator Data'!AR93="No data","x",IF('Indicator Data'!AR93=0,0,ROUND(IF('Indicator Data'!AR93&gt;M$195,10,IF('Indicator Data'!AR93&lt;M$194,0,10-(M$195-'Indicator Data'!AR93)/(M$195-M$194)*10)),1)))</f>
        <v>3.4</v>
      </c>
      <c r="N90" s="54">
        <f t="shared" si="20"/>
        <v>7.8</v>
      </c>
      <c r="O90" s="56">
        <f t="shared" si="21"/>
        <v>6.8</v>
      </c>
      <c r="P90" s="67">
        <f>IF(AND('Indicator Data'!BF93="No data",'Indicator Data'!BG93="No data"),0,SUM('Indicator Data'!BF93:BH93)/1000)</f>
        <v>0</v>
      </c>
      <c r="Q90" s="53">
        <f t="shared" si="22"/>
        <v>0</v>
      </c>
      <c r="R90" s="57">
        <f>P90*1000/'Indicator Data'!CB93</f>
        <v>0</v>
      </c>
      <c r="S90" s="53">
        <f t="shared" si="23"/>
        <v>0</v>
      </c>
      <c r="T90" s="58">
        <f t="shared" si="24"/>
        <v>0</v>
      </c>
      <c r="U90" s="53" t="str">
        <f>IF('Indicator Data'!AV93="No data","x",ROUND(IF('Indicator Data'!AV93&gt;U$195,10,IF('Indicator Data'!AV93&lt;U$194,0,10-(U$195-'Indicator Data'!AV93)/(U$195-U$194)*10)),1))</f>
        <v>x</v>
      </c>
      <c r="V90" s="53" t="str">
        <f>IF('Indicator Data'!AW93="No data","x",IF('Indicator Data'!AW93=0,0,ROUND(IF('Indicator Data'!AW93&gt;V$195,10,IF('Indicator Data'!AW93&lt;V$194,0,10-(V$195-'Indicator Data'!AW93)/(V$195-V$194)*10)),1)))</f>
        <v>x</v>
      </c>
      <c r="W90" s="53" t="str">
        <f t="shared" si="25"/>
        <v>x</v>
      </c>
      <c r="X90" s="53">
        <f>IF('Indicator Data'!AU93="No data","x",ROUND(IF('Indicator Data'!AU93&gt;X$195,10,IF('Indicator Data'!AU93&lt;X$194,0,10-(X$195-'Indicator Data'!AU93)/(X$195-X$194)*10)),1))</f>
        <v>7.9</v>
      </c>
      <c r="Y90" s="160" t="str">
        <f>IF('Indicator Data'!AX93="No data","x",ROUND(IF('Indicator Data'!AX93&gt;Y$195,10,IF('Indicator Data'!AX93&lt;Y$194,0,10-(Y$195-'Indicator Data'!AX93)/(Y$195-Y$194)*10)),1))</f>
        <v>x</v>
      </c>
      <c r="Z90" s="57">
        <f>IF('Indicator Data'!AY93="No data","x",IF(('Indicator Data'!AY93/'Indicator Data'!CB93)&gt;1,1,IF('Indicator Data'!AY93&gt;'Indicator Data'!AY93,1,'Indicator Data'!AY93/'Indicator Data'!CB93)))</f>
        <v>1</v>
      </c>
      <c r="AA90" s="160">
        <f t="shared" si="26"/>
        <v>10</v>
      </c>
      <c r="AB90" s="54">
        <f t="shared" si="15"/>
        <v>9</v>
      </c>
      <c r="AC90" s="53">
        <f>IF('Indicator Data'!AS93="No data","x",ROUND(IF('Indicator Data'!AS93&gt;AC$195,10,IF('Indicator Data'!AS93&lt;AC$194,0,10-(AC$195-'Indicator Data'!AS93)/(AC$195-AC$194)*10)),1))</f>
        <v>3.9</v>
      </c>
      <c r="AD90" s="53">
        <f>IF('Indicator Data'!AT93="No data","x",ROUND(IF('Indicator Data'!AT93&gt;AD$195,10,IF('Indicator Data'!AT93&lt;AD$194,0,10-(AD$195-'Indicator Data'!AT93)/(AD$195-AD$194)*10)),1))</f>
        <v>3.4</v>
      </c>
      <c r="AE90" s="54">
        <f>IF(AND(AC90="x",AD90="x"),"x",ROUND(AVERAGE(AD90,AC90),1))</f>
        <v>3.7</v>
      </c>
      <c r="AF90" s="67">
        <f>('Indicator Data'!BE93+'Indicator Data'!BD93+'Indicator Data'!BC93*0.5+'Indicator Data'!BB93*0.25)/1000</f>
        <v>0</v>
      </c>
      <c r="AG90" s="59">
        <f>AF90*1000/'Indicator Data'!CB93</f>
        <v>0</v>
      </c>
      <c r="AH90" s="54">
        <f t="shared" si="27"/>
        <v>0</v>
      </c>
      <c r="AI90" s="53">
        <f>IF('Indicator Data'!BI93="No data","x",ROUND(IF('Indicator Data'!BI93&lt;$AI$194,10,IF('Indicator Data'!BI93&gt;$AI$195,0,($AI$195-'Indicator Data'!BI93)/($AI$195-$AI$194)*10)),1))</f>
        <v>1.7</v>
      </c>
      <c r="AJ90" s="53">
        <f>IF('Indicator Data'!BJ93="No data","x",ROUND(IF('Indicator Data'!BJ93&gt;$AJ$195,10,IF('Indicator Data'!BJ93&lt;$AJ$194,0,10-($AJ$195-'Indicator Data'!BJ93)/($AJ$195-$AJ$194)*10)),1))</f>
        <v>0</v>
      </c>
      <c r="AK90" s="54">
        <f t="shared" si="16"/>
        <v>0.9</v>
      </c>
      <c r="AL90" s="60">
        <f>ROUND(IF(AND(AB90="x",AE90="x",AK90="x"),AH90,IF(AND(AB90="x",AE90="x"),(10-GEOMEAN(((10-AK90)/10*9+1),((10-AH90)/10*9+1)))/9*10,IF(AK90="x",(10-GEOMEAN(((10-AB90)/10*9+1),((10-AE90)/10*9+1),((10-AH90)/10*9+1)))/9*10,IF(AB90="x",(10-GEOMEAN(((10-AK90)/10*9+1),((10-AE90)/10*9+1),((10-AH90)/10*9+1)))/9*10,(10-GEOMEAN(((10-AB90)/10*9+1),((10-AE90)/10*9+1),((10-AH90)/10*9+1),((10-AK90)/10*9+1)))/9*10)))),1)</f>
        <v>4.5999999999999996</v>
      </c>
      <c r="AM90" s="61">
        <f>ROUND((10-GEOMEAN(((10-T90)/10*9+1),((10-AL90)/10*9+1)))/9*10,1)</f>
        <v>2.6</v>
      </c>
    </row>
    <row r="91" spans="1:39" s="2" customFormat="1" x14ac:dyDescent="0.3">
      <c r="A91" s="98" t="str">
        <f>'Indicator Data'!A94</f>
        <v>Korea DPR</v>
      </c>
      <c r="B91" s="39" t="str">
        <f>'Indicator Data'!B94</f>
        <v>PRK</v>
      </c>
      <c r="C91" s="53">
        <f>ROUND(IF('Indicator Data'!AL94="No data",IF((0.1201*LN('Indicator Data'!CA94)-0.4115)&gt;C$195,0,IF((0.1201*LN('Indicator Data'!CA94)-0.4115)&lt;C$194,10,(C$195-(0.1201*LN('Indicator Data'!CA94)-0.4115))/(C$195-C$194)*10)),IF('Indicator Data'!AL94&gt;C$195,0,IF('Indicator Data'!AL94&lt;C$194,10,(C$195-'Indicator Data'!AL94)/(C$195-C$194)*10))),1)</f>
        <v>9.4</v>
      </c>
      <c r="D91" s="53" t="str">
        <f>IF('Indicator Data'!AM94="No data","x",ROUND((IF(LOG('Indicator Data'!AM94*1000)&gt;D$195,10,IF(LOG('Indicator Data'!AM94*1000)&lt;D$194,0,10-(D$195-LOG('Indicator Data'!AM94*1000))/(D$195-D$194)*10))),1))</f>
        <v>x</v>
      </c>
      <c r="E91" s="54">
        <f t="shared" si="17"/>
        <v>9.4</v>
      </c>
      <c r="F91" s="53" t="str">
        <f>IF('Indicator Data'!AZ94="No data","x",ROUND(IF('Indicator Data'!AZ94&gt;F$195,10,IF('Indicator Data'!AZ94&lt;F$194,0,10-(F$195-'Indicator Data'!AZ94)/(F$195-F$194)*10)),1))</f>
        <v>x</v>
      </c>
      <c r="G91" s="53" t="str">
        <f>IF('Indicator Data'!BA94="No data","x",ROUND(IF('Indicator Data'!BA94&gt;G$195,10,IF('Indicator Data'!BA94&lt;G$194,0,10-(G$195-'Indicator Data'!BA94)/(G$195-G$194)*10)),1))</f>
        <v>x</v>
      </c>
      <c r="H91" s="54" t="str">
        <f t="shared" si="18"/>
        <v>x</v>
      </c>
      <c r="I91" s="55">
        <f>SUM(IF('Indicator Data'!AN94=0,0,'Indicator Data'!AN94),SUM('Indicator Data'!AO94:AP94))</f>
        <v>139.99955700000001</v>
      </c>
      <c r="J91" s="55">
        <f>I91/'Indicator Data'!CB94*1000000</f>
        <v>5.4307987779888265</v>
      </c>
      <c r="K91" s="53">
        <f t="shared" si="19"/>
        <v>0.1</v>
      </c>
      <c r="L91" s="53" t="str">
        <f>IF('Indicator Data'!AQ94="No data","x",ROUND(IF('Indicator Data'!AQ94&gt;L$195,10,IF('Indicator Data'!AQ94&lt;L$194,0,10-(L$195-'Indicator Data'!AQ94)/(L$195-L$194)*10)),1))</f>
        <v>x</v>
      </c>
      <c r="M91" s="53" t="str">
        <f>IF('Indicator Data'!AR94="No data","x",IF('Indicator Data'!AR94=0,0,ROUND(IF('Indicator Data'!AR94&gt;M$195,10,IF('Indicator Data'!AR94&lt;M$194,0,10-(M$195-'Indicator Data'!AR94)/(M$195-M$194)*10)),1)))</f>
        <v>x</v>
      </c>
      <c r="N91" s="54">
        <f t="shared" si="20"/>
        <v>0.1</v>
      </c>
      <c r="O91" s="56">
        <f t="shared" si="21"/>
        <v>6.3</v>
      </c>
      <c r="P91" s="67">
        <f>IF(AND('Indicator Data'!BF94="No data",'Indicator Data'!BG94="No data"),0,SUM('Indicator Data'!BF94:BH94)/1000)</f>
        <v>0</v>
      </c>
      <c r="Q91" s="53">
        <f t="shared" si="22"/>
        <v>0</v>
      </c>
      <c r="R91" s="57">
        <f>P91*1000/'Indicator Data'!CB94</f>
        <v>0</v>
      </c>
      <c r="S91" s="53">
        <f t="shared" si="23"/>
        <v>0</v>
      </c>
      <c r="T91" s="58">
        <f t="shared" si="24"/>
        <v>0</v>
      </c>
      <c r="U91" s="53" t="str">
        <f>IF('Indicator Data'!AV94="No data","x",ROUND(IF('Indicator Data'!AV94&gt;U$195,10,IF('Indicator Data'!AV94&lt;U$194,0,10-(U$195-'Indicator Data'!AV94)/(U$195-U$194)*10)),1))</f>
        <v>x</v>
      </c>
      <c r="V91" s="53" t="str">
        <f>IF('Indicator Data'!AW94="No data","x",IF('Indicator Data'!AW94=0,0,ROUND(IF('Indicator Data'!AW94&gt;V$195,10,IF('Indicator Data'!AW94&lt;V$194,0,10-(V$195-'Indicator Data'!AW94)/(V$195-V$194)*10)),1)))</f>
        <v>x</v>
      </c>
      <c r="W91" s="53" t="str">
        <f t="shared" si="25"/>
        <v>x</v>
      </c>
      <c r="X91" s="53">
        <f>IF('Indicator Data'!AU94="No data","x",ROUND(IF('Indicator Data'!AU94&gt;X$195,10,IF('Indicator Data'!AU94&lt;X$194,0,10-(X$195-'Indicator Data'!AU94)/(X$195-X$194)*10)),1))</f>
        <v>9.3000000000000007</v>
      </c>
      <c r="Y91" s="160">
        <f>IF('Indicator Data'!AX94="No data","x",ROUND(IF('Indicator Data'!AX94&gt;Y$195,10,IF('Indicator Data'!AX94&lt;Y$194,0,10-(Y$195-'Indicator Data'!AX94)/(Y$195-Y$194)*10)),1))</f>
        <v>0</v>
      </c>
      <c r="Z91" s="57">
        <f>IF('Indicator Data'!AY94="No data","x",IF(('Indicator Data'!AY94/'Indicator Data'!CB94)&gt;1,1,IF('Indicator Data'!AY94&gt;'Indicator Data'!AY94,1,'Indicator Data'!AY94/'Indicator Data'!CB94)))</f>
        <v>0.21020857630577666</v>
      </c>
      <c r="AA91" s="160">
        <f t="shared" si="26"/>
        <v>2.2999999999999998</v>
      </c>
      <c r="AB91" s="54">
        <f t="shared" si="15"/>
        <v>3.9</v>
      </c>
      <c r="AC91" s="53">
        <f>IF('Indicator Data'!AS94="No data","x",ROUND(IF('Indicator Data'!AS94&gt;AC$195,10,IF('Indicator Data'!AS94&lt;AC$194,0,10-(AC$195-'Indicator Data'!AS94)/(AC$195-AC$194)*10)),1))</f>
        <v>1.3</v>
      </c>
      <c r="AD91" s="53">
        <f>IF('Indicator Data'!AT94="No data","x",ROUND(IF('Indicator Data'!AT94&gt;AD$195,10,IF('Indicator Data'!AT94&lt;AD$194,0,10-(AD$195-'Indicator Data'!AT94)/(AD$195-AD$194)*10)),1))</f>
        <v>2.1</v>
      </c>
      <c r="AE91" s="54">
        <f>IF(AND(AC91="x",AD91="x"),"x",ROUND(AVERAGE(AD91,AC91),1))</f>
        <v>1.7</v>
      </c>
      <c r="AF91" s="67">
        <f>('Indicator Data'!BE94+'Indicator Data'!BD94+'Indicator Data'!BC94*0.5+'Indicator Data'!BB94*0.25)/1000</f>
        <v>5297.6670000000004</v>
      </c>
      <c r="AG91" s="59">
        <f>AF91*1000/'Indicator Data'!CB94</f>
        <v>0.20550467505973413</v>
      </c>
      <c r="AH91" s="54">
        <f t="shared" si="27"/>
        <v>10</v>
      </c>
      <c r="AI91" s="53">
        <f>IF('Indicator Data'!BI94="No data","x",ROUND(IF('Indicator Data'!BI94&lt;$AI$194,10,IF('Indicator Data'!BI94&gt;$AI$195,0,($AI$195-'Indicator Data'!BI94)/($AI$195-$AI$194)*10)),1))</f>
        <v>8.9</v>
      </c>
      <c r="AJ91" s="53">
        <f>IF('Indicator Data'!BJ94="No data","x",ROUND(IF('Indicator Data'!BJ94&gt;$AJ$195,10,IF('Indicator Data'!BJ94&lt;$AJ$194,0,10-($AJ$195-'Indicator Data'!BJ94)/($AJ$195-$AJ$194)*10)),1))</f>
        <v>10</v>
      </c>
      <c r="AK91" s="54">
        <f t="shared" si="16"/>
        <v>9.5</v>
      </c>
      <c r="AL91" s="60">
        <f>ROUND(IF(AND(AB91="x",AE91="x",AK91="x"),AH91,IF(AND(AB91="x",AE91="x"),(10-GEOMEAN(((10-AK91)/10*9+1),((10-AH91)/10*9+1)))/9*10,IF(AK91="x",(10-GEOMEAN(((10-AB91)/10*9+1),((10-AE91)/10*9+1),((10-AH91)/10*9+1)))/9*10,IF(AB91="x",(10-GEOMEAN(((10-AK91)/10*9+1),((10-AE91)/10*9+1),((10-AH91)/10*9+1)))/9*10,(10-GEOMEAN(((10-AB91)/10*9+1),((10-AE91)/10*9+1),((10-AH91)/10*9+1),((10-AK91)/10*9+1)))/9*10)))),1)</f>
        <v>7.8</v>
      </c>
      <c r="AM91" s="61">
        <f>ROUND((10-GEOMEAN(((10-T91)/10*9+1),((10-AL91)/10*9+1)))/9*10,1)</f>
        <v>5</v>
      </c>
    </row>
    <row r="92" spans="1:39" s="2" customFormat="1" x14ac:dyDescent="0.3">
      <c r="A92" s="98" t="str">
        <f>'Indicator Data'!A95</f>
        <v>Korea Republic of</v>
      </c>
      <c r="B92" s="39" t="str">
        <f>'Indicator Data'!B95</f>
        <v>KOR</v>
      </c>
      <c r="C92" s="53">
        <f>ROUND(IF('Indicator Data'!AL95="No data",IF((0.1022*LN('Indicator Data'!CA95)-0.1711)&gt;C$195,0,IF((0.1022*LN('Indicator Data'!CA95)-0.1711)&lt;C$194,10,(C$195-(0.1022*LN('Indicator Data'!CA95)-0.1711))/(C$195-C$194)*10)),IF('Indicator Data'!AL95&gt;C$195,0,IF('Indicator Data'!AL95&lt;C$194,10,(C$195-'Indicator Data'!AL95)/(C$195-C$194)*10))),1)</f>
        <v>0</v>
      </c>
      <c r="D92" s="53" t="str">
        <f>IF('Indicator Data'!AM95="No data","x",ROUND((IF(LOG('Indicator Data'!AM95*1000)&gt;D$195,10,IF(LOG('Indicator Data'!AM95*1000)&lt;D$194,0,10-(D$195-LOG('Indicator Data'!AM95*1000))/(D$195-D$194)*10))),1))</f>
        <v>x</v>
      </c>
      <c r="E92" s="54">
        <f t="shared" si="17"/>
        <v>0</v>
      </c>
      <c r="F92" s="53">
        <f>IF('Indicator Data'!AZ95="No data","x",ROUND(IF('Indicator Data'!AZ95&gt;F$195,10,IF('Indicator Data'!AZ95&lt;F$194,0,10-(F$195-'Indicator Data'!AZ95)/(F$195-F$194)*10)),1))</f>
        <v>0.9</v>
      </c>
      <c r="G92" s="53">
        <f>IF('Indicator Data'!BA95="No data","x",ROUND(IF('Indicator Data'!BA95&gt;G$195,10,IF('Indicator Data'!BA95&lt;G$194,0,10-(G$195-'Indicator Data'!BA95)/(G$195-G$194)*10)),1))</f>
        <v>1.6</v>
      </c>
      <c r="H92" s="54">
        <f t="shared" si="18"/>
        <v>1.3</v>
      </c>
      <c r="I92" s="55">
        <f>SUM(IF('Indicator Data'!AN95=0,0,'Indicator Data'!AN95),SUM('Indicator Data'!AO95:AP95))</f>
        <v>0.300319</v>
      </c>
      <c r="J92" s="55">
        <f>I92/'Indicator Data'!CB95*1000000</f>
        <v>5.857690379033346E-3</v>
      </c>
      <c r="K92" s="53">
        <f t="shared" si="19"/>
        <v>0</v>
      </c>
      <c r="L92" s="53" t="str">
        <f>IF('Indicator Data'!AQ95="No data","x",ROUND(IF('Indicator Data'!AQ95&gt;L$195,10,IF('Indicator Data'!AQ95&lt;L$194,0,10-(L$195-'Indicator Data'!AQ95)/(L$195-L$194)*10)),1))</f>
        <v>x</v>
      </c>
      <c r="M92" s="53">
        <f>IF('Indicator Data'!AR95="No data","x",IF('Indicator Data'!AR95=0,0,ROUND(IF('Indicator Data'!AR95&gt;M$195,10,IF('Indicator Data'!AR95&lt;M$194,0,10-(M$195-'Indicator Data'!AR95)/(M$195-M$194)*10)),1)))</f>
        <v>0.1</v>
      </c>
      <c r="N92" s="54">
        <f t="shared" si="20"/>
        <v>0.1</v>
      </c>
      <c r="O92" s="56">
        <f t="shared" si="21"/>
        <v>0.4</v>
      </c>
      <c r="P92" s="67">
        <f>IF(AND('Indicator Data'!BF95="No data",'Indicator Data'!BG95="No data"),0,SUM('Indicator Data'!BF95:BH95)/1000)</f>
        <v>28.681999999999999</v>
      </c>
      <c r="Q92" s="53">
        <f t="shared" si="22"/>
        <v>4.9000000000000004</v>
      </c>
      <c r="R92" s="57">
        <f>P92*1000/'Indicator Data'!CB95</f>
        <v>5.5943938096302416E-4</v>
      </c>
      <c r="S92" s="53">
        <f t="shared" si="23"/>
        <v>2.8</v>
      </c>
      <c r="T92" s="58">
        <f t="shared" si="24"/>
        <v>3.9</v>
      </c>
      <c r="U92" s="53" t="str">
        <f>IF('Indicator Data'!AV95="No data","x",ROUND(IF('Indicator Data'!AV95&gt;U$195,10,IF('Indicator Data'!AV95&lt;U$194,0,10-(U$195-'Indicator Data'!AV95)/(U$195-U$194)*10)),1))</f>
        <v>x</v>
      </c>
      <c r="V92" s="53" t="str">
        <f>IF('Indicator Data'!AW95="No data","x",IF('Indicator Data'!AW95=0,0,ROUND(IF('Indicator Data'!AW95&gt;V$195,10,IF('Indicator Data'!AW95&lt;V$194,0,10-(V$195-'Indicator Data'!AW95)/(V$195-V$194)*10)),1)))</f>
        <v>x</v>
      </c>
      <c r="W92" s="53" t="str">
        <f t="shared" si="25"/>
        <v>x</v>
      </c>
      <c r="X92" s="53">
        <f>IF('Indicator Data'!AU95="No data","x",ROUND(IF('Indicator Data'!AU95&gt;X$195,10,IF('Indicator Data'!AU95&lt;X$194,0,10-(X$195-'Indicator Data'!AU95)/(X$195-X$194)*10)),1))</f>
        <v>1.1000000000000001</v>
      </c>
      <c r="Y92" s="160">
        <f>IF('Indicator Data'!AX95="No data","x",ROUND(IF('Indicator Data'!AX95&gt;Y$195,10,IF('Indicator Data'!AX95&lt;Y$194,0,10-(Y$195-'Indicator Data'!AX95)/(Y$195-Y$194)*10)),1))</f>
        <v>0</v>
      </c>
      <c r="Z92" s="57">
        <f>IF('Indicator Data'!AY95="No data","x",IF(('Indicator Data'!AY95/'Indicator Data'!CB95)&gt;1,1,IF('Indicator Data'!AY95&gt;'Indicator Data'!AY95,1,'Indicator Data'!AY95/'Indicator Data'!CB95)))</f>
        <v>7.801957756962891E-8</v>
      </c>
      <c r="AA92" s="160">
        <f t="shared" si="26"/>
        <v>0</v>
      </c>
      <c r="AB92" s="54">
        <f t="shared" si="15"/>
        <v>0.4</v>
      </c>
      <c r="AC92" s="53">
        <f>IF('Indicator Data'!AS95="No data","x",ROUND(IF('Indicator Data'!AS95&gt;AC$195,10,IF('Indicator Data'!AS95&lt;AC$194,0,10-(AC$195-'Indicator Data'!AS95)/(AC$195-AC$194)*10)),1))</f>
        <v>0.2</v>
      </c>
      <c r="AD92" s="53">
        <f>IF('Indicator Data'!AT95="No data","x",ROUND(IF('Indicator Data'!AT95&gt;AD$195,10,IF('Indicator Data'!AT95&lt;AD$194,0,10-(AD$195-'Indicator Data'!AT95)/(AD$195-AD$194)*10)),1))</f>
        <v>0.2</v>
      </c>
      <c r="AE92" s="54">
        <f>IF(AND(AC92="x",AD92="x"),"x",ROUND(AVERAGE(AD92,AC92),1))</f>
        <v>0.2</v>
      </c>
      <c r="AF92" s="67">
        <f>('Indicator Data'!BE95+'Indicator Data'!BD95+'Indicator Data'!BC95*0.5+'Indicator Data'!BB95*0.25)/1000</f>
        <v>62.350499999999997</v>
      </c>
      <c r="AG92" s="59">
        <f>AF92*1000/'Indicator Data'!CB95</f>
        <v>1.216139917813787E-3</v>
      </c>
      <c r="AH92" s="54">
        <f t="shared" si="27"/>
        <v>0.1</v>
      </c>
      <c r="AI92" s="53">
        <f>IF('Indicator Data'!BI95="No data","x",ROUND(IF('Indicator Data'!BI95&lt;$AI$194,10,IF('Indicator Data'!BI95&gt;$AI$195,0,($AI$195-'Indicator Data'!BI95)/($AI$195-$AI$194)*10)),1))</f>
        <v>1.5</v>
      </c>
      <c r="AJ92" s="53">
        <f>IF('Indicator Data'!BJ95="No data","x",ROUND(IF('Indicator Data'!BJ95&gt;$AJ$195,10,IF('Indicator Data'!BJ95&lt;$AJ$194,0,10-($AJ$195-'Indicator Data'!BJ95)/($AJ$195-$AJ$194)*10)),1))</f>
        <v>0</v>
      </c>
      <c r="AK92" s="54">
        <f t="shared" si="16"/>
        <v>0.8</v>
      </c>
      <c r="AL92" s="60">
        <f>ROUND(IF(AND(AB92="x",AE92="x",AK92="x"),AH92,IF(AND(AB92="x",AE92="x"),(10-GEOMEAN(((10-AK92)/10*9+1),((10-AH92)/10*9+1)))/9*10,IF(AK92="x",(10-GEOMEAN(((10-AB92)/10*9+1),((10-AE92)/10*9+1),((10-AH92)/10*9+1)))/9*10,IF(AB92="x",(10-GEOMEAN(((10-AK92)/10*9+1),((10-AE92)/10*9+1),((10-AH92)/10*9+1)))/9*10,(10-GEOMEAN(((10-AB92)/10*9+1),((10-AE92)/10*9+1),((10-AH92)/10*9+1),((10-AK92)/10*9+1)))/9*10)))),1)</f>
        <v>0.4</v>
      </c>
      <c r="AM92" s="61">
        <f>ROUND((10-GEOMEAN(((10-T92)/10*9+1),((10-AL92)/10*9+1)))/9*10,1)</f>
        <v>2.2999999999999998</v>
      </c>
    </row>
    <row r="93" spans="1:39" s="2" customFormat="1" x14ac:dyDescent="0.3">
      <c r="A93" s="98" t="str">
        <f>'Indicator Data'!A96</f>
        <v>Kuwait</v>
      </c>
      <c r="B93" s="39" t="str">
        <f>'Indicator Data'!B96</f>
        <v>KWT</v>
      </c>
      <c r="C93" s="53">
        <f>ROUND(IF('Indicator Data'!AL96="No data",IF((0.1022*LN('Indicator Data'!CA96)-0.1711)&gt;C$195,0,IF((0.1022*LN('Indicator Data'!CA96)-0.1711)&lt;C$194,10,(C$195-(0.1022*LN('Indicator Data'!CA96)-0.1711))/(C$195-C$194)*10)),IF('Indicator Data'!AL96&gt;C$195,0,IF('Indicator Data'!AL96&lt;C$194,10,(C$195-'Indicator Data'!AL96)/(C$195-C$194)*10))),1)</f>
        <v>1.9</v>
      </c>
      <c r="D93" s="53" t="str">
        <f>IF('Indicator Data'!AM96="No data","x",ROUND((IF(LOG('Indicator Data'!AM96*1000)&gt;D$195,10,IF(LOG('Indicator Data'!AM96*1000)&lt;D$194,0,10-(D$195-LOG('Indicator Data'!AM96*1000))/(D$195-D$194)*10))),1))</f>
        <v>x</v>
      </c>
      <c r="E93" s="54">
        <f t="shared" si="17"/>
        <v>1.9</v>
      </c>
      <c r="F93" s="53">
        <f>IF('Indicator Data'!AZ96="No data","x",ROUND(IF('Indicator Data'!AZ96&gt;F$195,10,IF('Indicator Data'!AZ96&lt;F$194,0,10-(F$195-'Indicator Data'!AZ96)/(F$195-F$194)*10)),1))</f>
        <v>3.2</v>
      </c>
      <c r="G93" s="53" t="str">
        <f>IF('Indicator Data'!BA96="No data","x",ROUND(IF('Indicator Data'!BA96&gt;G$195,10,IF('Indicator Data'!BA96&lt;G$194,0,10-(G$195-'Indicator Data'!BA96)/(G$195-G$194)*10)),1))</f>
        <v>x</v>
      </c>
      <c r="H93" s="54">
        <f t="shared" si="18"/>
        <v>3.2</v>
      </c>
      <c r="I93" s="55">
        <f>SUM(IF('Indicator Data'!AN96=0,0,'Indicator Data'!AN96),SUM('Indicator Data'!AO96:AP96))</f>
        <v>-5.6282030000000001</v>
      </c>
      <c r="J93" s="55">
        <f>I93/'Indicator Data'!CB96*1000000</f>
        <v>-1.3179065617343662</v>
      </c>
      <c r="K93" s="53">
        <f t="shared" si="19"/>
        <v>0</v>
      </c>
      <c r="L93" s="53" t="str">
        <f>IF('Indicator Data'!AQ96="No data","x",ROUND(IF('Indicator Data'!AQ96&gt;L$195,10,IF('Indicator Data'!AQ96&lt;L$194,0,10-(L$195-'Indicator Data'!AQ96)/(L$195-L$194)*10)),1))</f>
        <v>x</v>
      </c>
      <c r="M93" s="53">
        <f>IF('Indicator Data'!AR96="No data","x",IF('Indicator Data'!AR96=0,0,ROUND(IF('Indicator Data'!AR96&gt;M$195,10,IF('Indicator Data'!AR96&lt;M$194,0,10-(M$195-'Indicator Data'!AR96)/(M$195-M$194)*10)),1)))</f>
        <v>0</v>
      </c>
      <c r="N93" s="54">
        <f t="shared" si="20"/>
        <v>0</v>
      </c>
      <c r="O93" s="56">
        <f t="shared" si="21"/>
        <v>1.8</v>
      </c>
      <c r="P93" s="67">
        <f>IF(AND('Indicator Data'!BF96="No data",'Indicator Data'!BG96="No data"),0,SUM('Indicator Data'!BF96:BH96)/1000)</f>
        <v>1.7589999999999999</v>
      </c>
      <c r="Q93" s="53">
        <f t="shared" si="22"/>
        <v>0.8</v>
      </c>
      <c r="R93" s="57">
        <f>P93*1000/'Indicator Data'!CB96</f>
        <v>4.1188948623401646E-4</v>
      </c>
      <c r="S93" s="53">
        <f t="shared" si="23"/>
        <v>2.6</v>
      </c>
      <c r="T93" s="58">
        <f t="shared" si="24"/>
        <v>1.7</v>
      </c>
      <c r="U93" s="53" t="str">
        <f>IF('Indicator Data'!AV96="No data","x",ROUND(IF('Indicator Data'!AV96&gt;U$195,10,IF('Indicator Data'!AV96&lt;U$194,0,10-(U$195-'Indicator Data'!AV96)/(U$195-U$194)*10)),1))</f>
        <v>x</v>
      </c>
      <c r="V93" s="53" t="str">
        <f>IF('Indicator Data'!AW96="No data","x",IF('Indicator Data'!AW96=0,0,ROUND(IF('Indicator Data'!AW96&gt;V$195,10,IF('Indicator Data'!AW96&lt;V$194,0,10-(V$195-'Indicator Data'!AW96)/(V$195-V$194)*10)),1)))</f>
        <v>x</v>
      </c>
      <c r="W93" s="53" t="str">
        <f t="shared" si="25"/>
        <v>x</v>
      </c>
      <c r="X93" s="53">
        <f>IF('Indicator Data'!AU96="No data","x",ROUND(IF('Indicator Data'!AU96&gt;X$195,10,IF('Indicator Data'!AU96&lt;X$194,0,10-(X$195-'Indicator Data'!AU96)/(X$195-X$194)*10)),1))</f>
        <v>0.4</v>
      </c>
      <c r="Y93" s="160" t="str">
        <f>IF('Indicator Data'!AX96="No data","x",ROUND(IF('Indicator Data'!AX96&gt;Y$195,10,IF('Indicator Data'!AX96&lt;Y$194,0,10-(Y$195-'Indicator Data'!AX96)/(Y$195-Y$194)*10)),1))</f>
        <v>x</v>
      </c>
      <c r="Z93" s="57">
        <f>IF('Indicator Data'!AY96="No data","x",IF(('Indicator Data'!AY96/'Indicator Data'!CB96)&gt;1,1,IF('Indicator Data'!AY96&gt;'Indicator Data'!AY96,1,'Indicator Data'!AY96/'Indicator Data'!CB96)))</f>
        <v>0</v>
      </c>
      <c r="AA93" s="160">
        <f t="shared" si="26"/>
        <v>0</v>
      </c>
      <c r="AB93" s="54">
        <f t="shared" si="15"/>
        <v>0.2</v>
      </c>
      <c r="AC93" s="53">
        <f>IF('Indicator Data'!AS96="No data","x",ROUND(IF('Indicator Data'!AS96&gt;AC$195,10,IF('Indicator Data'!AS96&lt;AC$194,0,10-(AC$195-'Indicator Data'!AS96)/(AC$195-AC$194)*10)),1))</f>
        <v>0.6</v>
      </c>
      <c r="AD93" s="53">
        <f>IF('Indicator Data'!AT96="No data","x",ROUND(IF('Indicator Data'!AT96&gt;AD$195,10,IF('Indicator Data'!AT96&lt;AD$194,0,10-(AD$195-'Indicator Data'!AT96)/(AD$195-AD$194)*10)),1))</f>
        <v>0.7</v>
      </c>
      <c r="AE93" s="54">
        <f>IF(AND(AC93="x",AD93="x"),"x",ROUND(AVERAGE(AD93,AC93),1))</f>
        <v>0.7</v>
      </c>
      <c r="AF93" s="67">
        <f>('Indicator Data'!BE96+'Indicator Data'!BD96+'Indicator Data'!BC96*0.5+'Indicator Data'!BB96*0.25)/1000</f>
        <v>0</v>
      </c>
      <c r="AG93" s="59">
        <f>AF93*1000/'Indicator Data'!CB96</f>
        <v>0</v>
      </c>
      <c r="AH93" s="54">
        <f t="shared" si="27"/>
        <v>0</v>
      </c>
      <c r="AI93" s="53">
        <f>IF('Indicator Data'!BI96="No data","x",ROUND(IF('Indicator Data'!BI96&lt;$AI$194,10,IF('Indicator Data'!BI96&gt;$AI$195,0,($AI$195-'Indicator Data'!BI96)/($AI$195-$AI$194)*10)),1))</f>
        <v>1.2</v>
      </c>
      <c r="AJ93" s="53">
        <f>IF('Indicator Data'!BJ96="No data","x",ROUND(IF('Indicator Data'!BJ96&gt;$AJ$195,10,IF('Indicator Data'!BJ96&lt;$AJ$194,0,10-($AJ$195-'Indicator Data'!BJ96)/($AJ$195-$AJ$194)*10)),1))</f>
        <v>0</v>
      </c>
      <c r="AK93" s="54">
        <f t="shared" si="16"/>
        <v>0.6</v>
      </c>
      <c r="AL93" s="60">
        <f>ROUND(IF(AND(AB93="x",AE93="x",AK93="x"),AH93,IF(AND(AB93="x",AE93="x"),(10-GEOMEAN(((10-AK93)/10*9+1),((10-AH93)/10*9+1)))/9*10,IF(AK93="x",(10-GEOMEAN(((10-AB93)/10*9+1),((10-AE93)/10*9+1),((10-AH93)/10*9+1)))/9*10,IF(AB93="x",(10-GEOMEAN(((10-AK93)/10*9+1),((10-AE93)/10*9+1),((10-AH93)/10*9+1)))/9*10,(10-GEOMEAN(((10-AB93)/10*9+1),((10-AE93)/10*9+1),((10-AH93)/10*9+1),((10-AK93)/10*9+1)))/9*10)))),1)</f>
        <v>0.4</v>
      </c>
      <c r="AM93" s="61">
        <f>ROUND((10-GEOMEAN(((10-T93)/10*9+1),((10-AL93)/10*9+1)))/9*10,1)</f>
        <v>1.1000000000000001</v>
      </c>
    </row>
    <row r="94" spans="1:39" s="2" customFormat="1" x14ac:dyDescent="0.3">
      <c r="A94" s="98" t="str">
        <f>'Indicator Data'!A97</f>
        <v>Kyrgyzstan</v>
      </c>
      <c r="B94" s="39" t="str">
        <f>'Indicator Data'!B97</f>
        <v>KGZ</v>
      </c>
      <c r="C94" s="53">
        <f>ROUND(IF('Indicator Data'!AL97="No data",IF((0.1022*LN('Indicator Data'!CA97)-0.1711)&gt;C$195,0,IF((0.1022*LN('Indicator Data'!CA97)-0.1711)&lt;C$194,10,(C$195-(0.1022*LN('Indicator Data'!CA97)-0.1711))/(C$195-C$194)*10)),IF('Indicator Data'!AL97&gt;C$195,0,IF('Indicator Data'!AL97&lt;C$194,10,(C$195-'Indicator Data'!AL97)/(C$195-C$194)*10))),1)</f>
        <v>4.0999999999999996</v>
      </c>
      <c r="D94" s="53">
        <f>IF('Indicator Data'!AM97="No data","x",ROUND((IF(LOG('Indicator Data'!AM97*1000)&gt;D$195,10,IF(LOG('Indicator Data'!AM97*1000)&lt;D$194,0,10-(D$195-LOG('Indicator Data'!AM97*1000))/(D$195-D$194)*10))),1))</f>
        <v>0.6</v>
      </c>
      <c r="E94" s="54">
        <f t="shared" si="17"/>
        <v>2.5</v>
      </c>
      <c r="F94" s="53">
        <f>IF('Indicator Data'!AZ97="No data","x",ROUND(IF('Indicator Data'!AZ97&gt;F$195,10,IF('Indicator Data'!AZ97&lt;F$194,0,10-(F$195-'Indicator Data'!AZ97)/(F$195-F$194)*10)),1))</f>
        <v>4.9000000000000004</v>
      </c>
      <c r="G94" s="53">
        <f>IF('Indicator Data'!BA97="No data","x",ROUND(IF('Indicator Data'!BA97&gt;G$195,10,IF('Indicator Data'!BA97&lt;G$194,0,10-(G$195-'Indicator Data'!BA97)/(G$195-G$194)*10)),1))</f>
        <v>1.2</v>
      </c>
      <c r="H94" s="54">
        <f t="shared" si="18"/>
        <v>3.1</v>
      </c>
      <c r="I94" s="55">
        <f>SUM(IF('Indicator Data'!AN97=0,0,'Indicator Data'!AN97),SUM('Indicator Data'!AO97:AP97))</f>
        <v>291.51178800000002</v>
      </c>
      <c r="J94" s="55">
        <f>I94/'Indicator Data'!CB97*1000000</f>
        <v>44.681675934993322</v>
      </c>
      <c r="K94" s="53">
        <f t="shared" si="19"/>
        <v>0.9</v>
      </c>
      <c r="L94" s="53">
        <f>IF('Indicator Data'!AQ97="No data","x",ROUND(IF('Indicator Data'!AQ97&gt;L$195,10,IF('Indicator Data'!AQ97&lt;L$194,0,10-(L$195-'Indicator Data'!AQ97)/(L$195-L$194)*10)),1))</f>
        <v>3.8</v>
      </c>
      <c r="M94" s="53">
        <f>IF('Indicator Data'!AR97="No data","x",IF('Indicator Data'!AR97=0,0,ROUND(IF('Indicator Data'!AR97&gt;M$195,10,IF('Indicator Data'!AR97&lt;M$194,0,10-(M$195-'Indicator Data'!AR97)/(M$195-M$194)*10)),1)))</f>
        <v>9.5</v>
      </c>
      <c r="N94" s="54">
        <f t="shared" si="20"/>
        <v>4.7</v>
      </c>
      <c r="O94" s="56">
        <f t="shared" si="21"/>
        <v>3.2</v>
      </c>
      <c r="P94" s="67">
        <f>IF(AND('Indicator Data'!BF97="No data",'Indicator Data'!BG97="No data"),0,SUM('Indicator Data'!BF97:BH97)/1000)</f>
        <v>0.59599999999999997</v>
      </c>
      <c r="Q94" s="53">
        <f t="shared" si="22"/>
        <v>0</v>
      </c>
      <c r="R94" s="57">
        <f>P94*1000/'Indicator Data'!CB97</f>
        <v>9.1352322456531395E-5</v>
      </c>
      <c r="S94" s="53">
        <f t="shared" si="23"/>
        <v>1.8</v>
      </c>
      <c r="T94" s="58">
        <f t="shared" si="24"/>
        <v>0.9</v>
      </c>
      <c r="U94" s="53">
        <f>IF('Indicator Data'!AV97="No data","x",ROUND(IF('Indicator Data'!AV97&gt;U$195,10,IF('Indicator Data'!AV97&lt;U$194,0,10-(U$195-'Indicator Data'!AV97)/(U$195-U$194)*10)),1))</f>
        <v>0.4</v>
      </c>
      <c r="V94" s="53">
        <f>IF('Indicator Data'!AW97="No data","x",IF('Indicator Data'!AW97=0,0,ROUND(IF('Indicator Data'!AW97&gt;V$195,10,IF('Indicator Data'!AW97&lt;V$194,0,10-(V$195-'Indicator Data'!AW97)/(V$195-V$194)*10)),1)))</f>
        <v>0.8</v>
      </c>
      <c r="W94" s="53">
        <f t="shared" si="25"/>
        <v>0.60000000000000009</v>
      </c>
      <c r="X94" s="53">
        <f>IF('Indicator Data'!AU97="No data","x",ROUND(IF('Indicator Data'!AU97&gt;X$195,10,IF('Indicator Data'!AU97&lt;X$194,0,10-(X$195-'Indicator Data'!AU97)/(X$195-X$194)*10)),1))</f>
        <v>2</v>
      </c>
      <c r="Y94" s="160">
        <f>IF('Indicator Data'!AX97="No data","x",ROUND(IF('Indicator Data'!AX97&gt;Y$195,10,IF('Indicator Data'!AX97&lt;Y$194,0,10-(Y$195-'Indicator Data'!AX97)/(Y$195-Y$194)*10)),1))</f>
        <v>0</v>
      </c>
      <c r="Z94" s="57">
        <f>IF('Indicator Data'!AY97="No data","x",IF(('Indicator Data'!AY97/'Indicator Data'!CB97)&gt;1,1,IF('Indicator Data'!AY97&gt;'Indicator Data'!AY97,1,'Indicator Data'!AY97/'Indicator Data'!CB97)))</f>
        <v>0.33258590988522563</v>
      </c>
      <c r="AA94" s="160">
        <f t="shared" si="26"/>
        <v>3.7</v>
      </c>
      <c r="AB94" s="54">
        <f t="shared" si="15"/>
        <v>1.6</v>
      </c>
      <c r="AC94" s="53">
        <f>IF('Indicator Data'!AS97="No data","x",ROUND(IF('Indicator Data'!AS97&gt;AC$195,10,IF('Indicator Data'!AS97&lt;AC$194,0,10-(AC$195-'Indicator Data'!AS97)/(AC$195-AC$194)*10)),1))</f>
        <v>1.4</v>
      </c>
      <c r="AD94" s="53">
        <f>IF('Indicator Data'!AT97="No data","x",ROUND(IF('Indicator Data'!AT97&gt;AD$195,10,IF('Indicator Data'!AT97&lt;AD$194,0,10-(AD$195-'Indicator Data'!AT97)/(AD$195-AD$194)*10)),1))</f>
        <v>0.4</v>
      </c>
      <c r="AE94" s="54">
        <f>IF(AND(AC94="x",AD94="x"),"x",ROUND(AVERAGE(AD94,AC94),1))</f>
        <v>0.9</v>
      </c>
      <c r="AF94" s="67">
        <f>('Indicator Data'!BE97+'Indicator Data'!BD97+'Indicator Data'!BC97*0.5+'Indicator Data'!BB97*0.25)/1000</f>
        <v>0</v>
      </c>
      <c r="AG94" s="59">
        <f>AF94*1000/'Indicator Data'!CB97</f>
        <v>0</v>
      </c>
      <c r="AH94" s="54">
        <f t="shared" si="27"/>
        <v>0</v>
      </c>
      <c r="AI94" s="53">
        <f>IF('Indicator Data'!BI97="No data","x",ROUND(IF('Indicator Data'!BI97&lt;$AI$194,10,IF('Indicator Data'!BI97&gt;$AI$195,0,($AI$195-'Indicator Data'!BI97)/($AI$195-$AI$194)*10)),1))</f>
        <v>4.0999999999999996</v>
      </c>
      <c r="AJ94" s="53">
        <f>IF('Indicator Data'!BJ97="No data","x",ROUND(IF('Indicator Data'!BJ97&gt;$AJ$195,10,IF('Indicator Data'!BJ97&lt;$AJ$194,0,10-($AJ$195-'Indicator Data'!BJ97)/($AJ$195-$AJ$194)*10)),1))</f>
        <v>0.5</v>
      </c>
      <c r="AK94" s="54">
        <f t="shared" si="16"/>
        <v>2.2999999999999998</v>
      </c>
      <c r="AL94" s="60">
        <f>ROUND(IF(AND(AB94="x",AE94="x",AK94="x"),AH94,IF(AND(AB94="x",AE94="x"),(10-GEOMEAN(((10-AK94)/10*9+1),((10-AH94)/10*9+1)))/9*10,IF(AK94="x",(10-GEOMEAN(((10-AB94)/10*9+1),((10-AE94)/10*9+1),((10-AH94)/10*9+1)))/9*10,IF(AB94="x",(10-GEOMEAN(((10-AK94)/10*9+1),((10-AE94)/10*9+1),((10-AH94)/10*9+1)))/9*10,(10-GEOMEAN(((10-AB94)/10*9+1),((10-AE94)/10*9+1),((10-AH94)/10*9+1),((10-AK94)/10*9+1)))/9*10)))),1)</f>
        <v>1.2</v>
      </c>
      <c r="AM94" s="61">
        <f>ROUND((10-GEOMEAN(((10-T94)/10*9+1),((10-AL94)/10*9+1)))/9*10,1)</f>
        <v>1.1000000000000001</v>
      </c>
    </row>
    <row r="95" spans="1:39" s="2" customFormat="1" x14ac:dyDescent="0.3">
      <c r="A95" s="98" t="str">
        <f>'Indicator Data'!A98</f>
        <v>Lao PDR</v>
      </c>
      <c r="B95" s="39" t="str">
        <f>'Indicator Data'!B98</f>
        <v>LAO</v>
      </c>
      <c r="C95" s="53">
        <f>ROUND(IF('Indicator Data'!AL98="No data",IF((0.1022*LN('Indicator Data'!CA98)-0.1711)&gt;C$195,0,IF((0.1022*LN('Indicator Data'!CA98)-0.1711)&lt;C$194,10,(C$195-(0.1022*LN('Indicator Data'!CA98)-0.1711))/(C$195-C$194)*10)),IF('Indicator Data'!AL98&gt;C$195,0,IF('Indicator Data'!AL98&lt;C$194,10,(C$195-'Indicator Data'!AL98)/(C$195-C$194)*10))),1)</f>
        <v>5.7</v>
      </c>
      <c r="D95" s="53">
        <f>IF('Indicator Data'!AM98="No data","x",ROUND((IF(LOG('Indicator Data'!AM98*1000)&gt;D$195,10,IF(LOG('Indicator Data'!AM98*1000)&lt;D$194,0,10-(D$195-LOG('Indicator Data'!AM98*1000))/(D$195-D$194)*10))),1))</f>
        <v>7.5</v>
      </c>
      <c r="E95" s="54">
        <f t="shared" si="17"/>
        <v>6.7</v>
      </c>
      <c r="F95" s="53">
        <f>IF('Indicator Data'!AZ98="No data","x",ROUND(IF('Indicator Data'!AZ98&gt;F$195,10,IF('Indicator Data'!AZ98&lt;F$194,0,10-(F$195-'Indicator Data'!AZ98)/(F$195-F$194)*10)),1))</f>
        <v>6.1</v>
      </c>
      <c r="G95" s="53">
        <f>IF('Indicator Data'!BA98="No data","x",ROUND(IF('Indicator Data'!BA98&gt;G$195,10,IF('Indicator Data'!BA98&lt;G$194,0,10-(G$195-'Indicator Data'!BA98)/(G$195-G$194)*10)),1))</f>
        <v>3.4</v>
      </c>
      <c r="H95" s="54">
        <f t="shared" si="18"/>
        <v>4.8</v>
      </c>
      <c r="I95" s="55">
        <f>SUM(IF('Indicator Data'!AN98=0,0,'Indicator Data'!AN98),SUM('Indicator Data'!AO98:AP98))</f>
        <v>757.84688299999993</v>
      </c>
      <c r="J95" s="55">
        <f>I95/'Indicator Data'!CB98*1000000</f>
        <v>104.16343204560584</v>
      </c>
      <c r="K95" s="53">
        <f t="shared" si="19"/>
        <v>2.1</v>
      </c>
      <c r="L95" s="53">
        <f>IF('Indicator Data'!AQ98="No data","x",ROUND(IF('Indicator Data'!AQ98&gt;L$195,10,IF('Indicator Data'!AQ98&lt;L$194,0,10-(L$195-'Indicator Data'!AQ98)/(L$195-L$194)*10)),1))</f>
        <v>2.4</v>
      </c>
      <c r="M95" s="53">
        <f>IF('Indicator Data'!AR98="No data","x",IF('Indicator Data'!AR98=0,0,ROUND(IF('Indicator Data'!AR98&gt;M$195,10,IF('Indicator Data'!AR98&lt;M$194,0,10-(M$195-'Indicator Data'!AR98)/(M$195-M$194)*10)),1)))</f>
        <v>0.5</v>
      </c>
      <c r="N95" s="54">
        <f t="shared" si="20"/>
        <v>1.7</v>
      </c>
      <c r="O95" s="56">
        <f t="shared" si="21"/>
        <v>5</v>
      </c>
      <c r="P95" s="67">
        <f>IF(AND('Indicator Data'!BF98="No data",'Indicator Data'!BG98="No data"),0,SUM('Indicator Data'!BF98:BH98)/1000)</f>
        <v>0</v>
      </c>
      <c r="Q95" s="53">
        <f t="shared" si="22"/>
        <v>0</v>
      </c>
      <c r="R95" s="57">
        <f>P95*1000/'Indicator Data'!CB98</f>
        <v>0</v>
      </c>
      <c r="S95" s="53">
        <f t="shared" si="23"/>
        <v>0</v>
      </c>
      <c r="T95" s="58">
        <f t="shared" si="24"/>
        <v>0</v>
      </c>
      <c r="U95" s="53">
        <f>IF('Indicator Data'!AV98="No data","x",ROUND(IF('Indicator Data'!AV98&gt;U$195,10,IF('Indicator Data'!AV98&lt;U$194,0,10-(U$195-'Indicator Data'!AV98)/(U$195-U$194)*10)),1))</f>
        <v>0.6</v>
      </c>
      <c r="V95" s="53">
        <f>IF('Indicator Data'!AW98="No data","x",IF('Indicator Data'!AW98=0,0,ROUND(IF('Indicator Data'!AW98&gt;V$195,10,IF('Indicator Data'!AW98&lt;V$194,0,10-(V$195-'Indicator Data'!AW98)/(V$195-V$194)*10)),1)))</f>
        <v>0.6</v>
      </c>
      <c r="W95" s="53">
        <f t="shared" si="25"/>
        <v>0.6</v>
      </c>
      <c r="X95" s="53">
        <f>IF('Indicator Data'!AU98="No data","x",ROUND(IF('Indicator Data'!AU98&gt;X$195,10,IF('Indicator Data'!AU98&lt;X$194,0,10-(X$195-'Indicator Data'!AU98)/(X$195-X$194)*10)),1))</f>
        <v>2.8</v>
      </c>
      <c r="Y95" s="160">
        <f>IF('Indicator Data'!AX98="No data","x",ROUND(IF('Indicator Data'!AX98&gt;Y$195,10,IF('Indicator Data'!AX98&lt;Y$194,0,10-(Y$195-'Indicator Data'!AX98)/(Y$195-Y$194)*10)),1))</f>
        <v>0.1</v>
      </c>
      <c r="Z95" s="57">
        <f>IF('Indicator Data'!AY98="No data","x",IF(('Indicator Data'!AY98/'Indicator Data'!CB98)&gt;1,1,IF('Indicator Data'!AY98&gt;'Indicator Data'!AY98,1,'Indicator Data'!AY98/'Indicator Data'!CB98)))</f>
        <v>0.3102010348075116</v>
      </c>
      <c r="AA95" s="160">
        <f t="shared" si="26"/>
        <v>3.4</v>
      </c>
      <c r="AB95" s="54">
        <f t="shared" si="15"/>
        <v>1.7</v>
      </c>
      <c r="AC95" s="53">
        <f>IF('Indicator Data'!AS98="No data","x",ROUND(IF('Indicator Data'!AS98&gt;AC$195,10,IF('Indicator Data'!AS98&lt;AC$194,0,10-(AC$195-'Indicator Data'!AS98)/(AC$195-AC$194)*10)),1))</f>
        <v>3.5</v>
      </c>
      <c r="AD95" s="53">
        <f>IF('Indicator Data'!AT98="No data","x",ROUND(IF('Indicator Data'!AT98&gt;AD$195,10,IF('Indicator Data'!AT98&lt;AD$194,0,10-(AD$195-'Indicator Data'!AT98)/(AD$195-AD$194)*10)),1))</f>
        <v>4.7</v>
      </c>
      <c r="AE95" s="54">
        <f>IF(AND(AC95="x",AD95="x"),"x",ROUND(AVERAGE(AD95,AC95),1))</f>
        <v>4.0999999999999996</v>
      </c>
      <c r="AF95" s="67">
        <f>('Indicator Data'!BE98+'Indicator Data'!BD98+'Indicator Data'!BC98*0.5+'Indicator Data'!BB98*0.25)/1000</f>
        <v>412.41325000000001</v>
      </c>
      <c r="AG95" s="59">
        <f>AF95*1000/'Indicator Data'!CB98</f>
        <v>5.6684774332023562E-2</v>
      </c>
      <c r="AH95" s="54">
        <f t="shared" si="27"/>
        <v>5.7</v>
      </c>
      <c r="AI95" s="53">
        <f>IF('Indicator Data'!BI98="No data","x",ROUND(IF('Indicator Data'!BI98&lt;$AI$194,10,IF('Indicator Data'!BI98&gt;$AI$195,0,($AI$195-'Indicator Data'!BI98)/($AI$195-$AI$194)*10)),1))</f>
        <v>4.5</v>
      </c>
      <c r="AJ95" s="53">
        <f>IF('Indicator Data'!BJ98="No data","x",ROUND(IF('Indicator Data'!BJ98&gt;$AJ$195,10,IF('Indicator Data'!BJ98&lt;$AJ$194,0,10-($AJ$195-'Indicator Data'!BJ98)/($AJ$195-$AJ$194)*10)),1))</f>
        <v>1.6</v>
      </c>
      <c r="AK95" s="54">
        <f t="shared" si="16"/>
        <v>3.1</v>
      </c>
      <c r="AL95" s="60">
        <f>ROUND(IF(AND(AB95="x",AE95="x",AK95="x"),AH95,IF(AND(AB95="x",AE95="x"),(10-GEOMEAN(((10-AK95)/10*9+1),((10-AH95)/10*9+1)))/9*10,IF(AK95="x",(10-GEOMEAN(((10-AB95)/10*9+1),((10-AE95)/10*9+1),((10-AH95)/10*9+1)))/9*10,IF(AB95="x",(10-GEOMEAN(((10-AK95)/10*9+1),((10-AE95)/10*9+1),((10-AH95)/10*9+1)))/9*10,(10-GEOMEAN(((10-AB95)/10*9+1),((10-AE95)/10*9+1),((10-AH95)/10*9+1),((10-AK95)/10*9+1)))/9*10)))),1)</f>
        <v>3.8</v>
      </c>
      <c r="AM95" s="61">
        <f>ROUND((10-GEOMEAN(((10-T95)/10*9+1),((10-AL95)/10*9+1)))/9*10,1)</f>
        <v>2.1</v>
      </c>
    </row>
    <row r="96" spans="1:39" s="2" customFormat="1" x14ac:dyDescent="0.3">
      <c r="A96" s="98" t="str">
        <f>'Indicator Data'!A99</f>
        <v>Latvia</v>
      </c>
      <c r="B96" s="39" t="str">
        <f>'Indicator Data'!B99</f>
        <v>LVA</v>
      </c>
      <c r="C96" s="53">
        <f>ROUND(IF('Indicator Data'!AL99="No data",IF((0.1022*LN('Indicator Data'!CA99)-0.1711)&gt;C$195,0,IF((0.1022*LN('Indicator Data'!CA99)-0.1711)&lt;C$194,10,(C$195-(0.1022*LN('Indicator Data'!CA99)-0.1711))/(C$195-C$194)*10)),IF('Indicator Data'!AL99&gt;C$195,0,IF('Indicator Data'!AL99&lt;C$194,10,(C$195-'Indicator Data'!AL99)/(C$195-C$194)*10))),1)</f>
        <v>0.7</v>
      </c>
      <c r="D96" s="53" t="str">
        <f>IF('Indicator Data'!AM99="No data","x",ROUND((IF(LOG('Indicator Data'!AM99*1000)&gt;D$195,10,IF(LOG('Indicator Data'!AM99*1000)&lt;D$194,0,10-(D$195-LOG('Indicator Data'!AM99*1000))/(D$195-D$194)*10))),1))</f>
        <v>x</v>
      </c>
      <c r="E96" s="54">
        <f t="shared" si="17"/>
        <v>0.7</v>
      </c>
      <c r="F96" s="53">
        <f>IF('Indicator Data'!AZ99="No data","x",ROUND(IF('Indicator Data'!AZ99&gt;F$195,10,IF('Indicator Data'!AZ99&lt;F$194,0,10-(F$195-'Indicator Data'!AZ99)/(F$195-F$194)*10)),1))</f>
        <v>2.2999999999999998</v>
      </c>
      <c r="G96" s="53">
        <f>IF('Indicator Data'!BA99="No data","x",ROUND(IF('Indicator Data'!BA99&gt;G$195,10,IF('Indicator Data'!BA99&lt;G$194,0,10-(G$195-'Indicator Data'!BA99)/(G$195-G$194)*10)),1))</f>
        <v>2.5</v>
      </c>
      <c r="H96" s="54">
        <f t="shared" si="18"/>
        <v>2.4</v>
      </c>
      <c r="I96" s="55">
        <f>SUM(IF('Indicator Data'!AN99=0,0,'Indicator Data'!AN99),SUM('Indicator Data'!AO99:AP99))</f>
        <v>0</v>
      </c>
      <c r="J96" s="55">
        <f>I96/'Indicator Data'!CB99*1000000</f>
        <v>0</v>
      </c>
      <c r="K96" s="53">
        <f t="shared" si="19"/>
        <v>0</v>
      </c>
      <c r="L96" s="53" t="str">
        <f>IF('Indicator Data'!AQ99="No data","x",ROUND(IF('Indicator Data'!AQ99&gt;L$195,10,IF('Indicator Data'!AQ99&lt;L$194,0,10-(L$195-'Indicator Data'!AQ99)/(L$195-L$194)*10)),1))</f>
        <v>x</v>
      </c>
      <c r="M96" s="53">
        <f>IF('Indicator Data'!AR99="No data","x",IF('Indicator Data'!AR99=0,0,ROUND(IF('Indicator Data'!AR99&gt;M$195,10,IF('Indicator Data'!AR99&lt;M$194,0,10-(M$195-'Indicator Data'!AR99)/(M$195-M$194)*10)),1)))</f>
        <v>1.1000000000000001</v>
      </c>
      <c r="N96" s="54">
        <f t="shared" si="20"/>
        <v>0.6</v>
      </c>
      <c r="O96" s="56">
        <f t="shared" si="21"/>
        <v>1.1000000000000001</v>
      </c>
      <c r="P96" s="67">
        <f>IF(AND('Indicator Data'!BF99="No data",'Indicator Data'!BG99="No data"),0,SUM('Indicator Data'!BF99:BH99)/1000)</f>
        <v>0.63900000000000001</v>
      </c>
      <c r="Q96" s="53">
        <f t="shared" si="22"/>
        <v>0</v>
      </c>
      <c r="R96" s="57">
        <f>P96*1000/'Indicator Data'!CB99</f>
        <v>3.3877601656662437E-4</v>
      </c>
      <c r="S96" s="53">
        <f t="shared" si="23"/>
        <v>2.4</v>
      </c>
      <c r="T96" s="58">
        <f t="shared" si="24"/>
        <v>1.2</v>
      </c>
      <c r="U96" s="53">
        <f>IF('Indicator Data'!AV99="No data","x",ROUND(IF('Indicator Data'!AV99&gt;U$195,10,IF('Indicator Data'!AV99&lt;U$194,0,10-(U$195-'Indicator Data'!AV99)/(U$195-U$194)*10)),1))</f>
        <v>1</v>
      </c>
      <c r="V96" s="53">
        <f>IF('Indicator Data'!AW99="No data","x",IF('Indicator Data'!AW99=0,0,ROUND(IF('Indicator Data'!AW99&gt;V$195,10,IF('Indicator Data'!AW99&lt;V$194,0,10-(V$195-'Indicator Data'!AW99)/(V$195-V$194)*10)),1)))</f>
        <v>1.3</v>
      </c>
      <c r="W96" s="53">
        <f t="shared" si="25"/>
        <v>1.1499999999999999</v>
      </c>
      <c r="X96" s="53">
        <f>IF('Indicator Data'!AU99="No data","x",ROUND(IF('Indicator Data'!AU99&gt;X$195,10,IF('Indicator Data'!AU99&lt;X$194,0,10-(X$195-'Indicator Data'!AU99)/(X$195-X$194)*10)),1))</f>
        <v>0.5</v>
      </c>
      <c r="Y96" s="160" t="str">
        <f>IF('Indicator Data'!AX99="No data","x",ROUND(IF('Indicator Data'!AX99&gt;Y$195,10,IF('Indicator Data'!AX99&lt;Y$194,0,10-(Y$195-'Indicator Data'!AX99)/(Y$195-Y$194)*10)),1))</f>
        <v>x</v>
      </c>
      <c r="Z96" s="57">
        <f>IF('Indicator Data'!AY99="No data","x",IF(('Indicator Data'!AY99/'Indicator Data'!CB99)&gt;1,1,IF('Indicator Data'!AY99&gt;'Indicator Data'!AY99,1,'Indicator Data'!AY99/'Indicator Data'!CB99)))</f>
        <v>2.6508295505995646E-6</v>
      </c>
      <c r="AA96" s="160">
        <f t="shared" si="26"/>
        <v>0</v>
      </c>
      <c r="AB96" s="54">
        <f t="shared" si="15"/>
        <v>0.6</v>
      </c>
      <c r="AC96" s="53">
        <f>IF('Indicator Data'!AS99="No data","x",ROUND(IF('Indicator Data'!AS99&gt;AC$195,10,IF('Indicator Data'!AS99&lt;AC$194,0,10-(AC$195-'Indicator Data'!AS99)/(AC$195-AC$194)*10)),1))</f>
        <v>0.3</v>
      </c>
      <c r="AD96" s="53" t="str">
        <f>IF('Indicator Data'!AT99="No data","x",ROUND(IF('Indicator Data'!AT99&gt;AD$195,10,IF('Indicator Data'!AT99&lt;AD$194,0,10-(AD$195-'Indicator Data'!AT99)/(AD$195-AD$194)*10)),1))</f>
        <v>x</v>
      </c>
      <c r="AE96" s="54">
        <f>IF(AND(AC96="x",AD96="x"),"x",ROUND(AVERAGE(AD96,AC96),1))</f>
        <v>0.3</v>
      </c>
      <c r="AF96" s="67">
        <f>('Indicator Data'!BE99+'Indicator Data'!BD99+'Indicator Data'!BC99*0.5+'Indicator Data'!BB99*0.25)/1000</f>
        <v>0</v>
      </c>
      <c r="AG96" s="59">
        <f>AF96*1000/'Indicator Data'!CB99</f>
        <v>0</v>
      </c>
      <c r="AH96" s="54">
        <f t="shared" si="27"/>
        <v>0</v>
      </c>
      <c r="AI96" s="53">
        <f>IF('Indicator Data'!BI99="No data","x",ROUND(IF('Indicator Data'!BI99&lt;$AI$194,10,IF('Indicator Data'!BI99&gt;$AI$195,0,($AI$195-'Indicator Data'!BI99)/($AI$195-$AI$194)*10)),1))</f>
        <v>2.9</v>
      </c>
      <c r="AJ96" s="53">
        <f>IF('Indicator Data'!BJ99="No data","x",ROUND(IF('Indicator Data'!BJ99&gt;$AJ$195,10,IF('Indicator Data'!BJ99&lt;$AJ$194,0,10-($AJ$195-'Indicator Data'!BJ99)/($AJ$195-$AJ$194)*10)),1))</f>
        <v>0</v>
      </c>
      <c r="AK96" s="54">
        <f t="shared" si="16"/>
        <v>1.5</v>
      </c>
      <c r="AL96" s="60">
        <f>ROUND(IF(AND(AB96="x",AE96="x",AK96="x"),AH96,IF(AND(AB96="x",AE96="x"),(10-GEOMEAN(((10-AK96)/10*9+1),((10-AH96)/10*9+1)))/9*10,IF(AK96="x",(10-GEOMEAN(((10-AB96)/10*9+1),((10-AE96)/10*9+1),((10-AH96)/10*9+1)))/9*10,IF(AB96="x",(10-GEOMEAN(((10-AK96)/10*9+1),((10-AE96)/10*9+1),((10-AH96)/10*9+1)))/9*10,(10-GEOMEAN(((10-AB96)/10*9+1),((10-AE96)/10*9+1),((10-AH96)/10*9+1),((10-AK96)/10*9+1)))/9*10)))),1)</f>
        <v>0.6</v>
      </c>
      <c r="AM96" s="61">
        <f>ROUND((10-GEOMEAN(((10-T96)/10*9+1),((10-AL96)/10*9+1)))/9*10,1)</f>
        <v>0.9</v>
      </c>
    </row>
    <row r="97" spans="1:39" s="2" customFormat="1" x14ac:dyDescent="0.3">
      <c r="A97" s="98" t="str">
        <f>'Indicator Data'!A100</f>
        <v>Lebanon</v>
      </c>
      <c r="B97" s="39" t="str">
        <f>'Indicator Data'!B100</f>
        <v>LBN</v>
      </c>
      <c r="C97" s="53">
        <f>ROUND(IF('Indicator Data'!AL100="No data",IF((0.1022*LN('Indicator Data'!CA100)-0.1711)&gt;C$195,0,IF((0.1022*LN('Indicator Data'!CA100)-0.1711)&lt;C$194,10,(C$195-(0.1022*LN('Indicator Data'!CA100)-0.1711))/(C$195-C$194)*10)),IF('Indicator Data'!AL100&gt;C$195,0,IF('Indicator Data'!AL100&lt;C$194,10,(C$195-'Indicator Data'!AL100)/(C$195-C$194)*10))),1)</f>
        <v>3.1</v>
      </c>
      <c r="D97" s="53" t="str">
        <f>IF('Indicator Data'!AM100="No data","x",ROUND((IF(LOG('Indicator Data'!AM100*1000)&gt;D$195,10,IF(LOG('Indicator Data'!AM100*1000)&lt;D$194,0,10-(D$195-LOG('Indicator Data'!AM100*1000))/(D$195-D$194)*10))),1))</f>
        <v>x</v>
      </c>
      <c r="E97" s="54">
        <f t="shared" si="17"/>
        <v>3.1</v>
      </c>
      <c r="F97" s="53">
        <f>IF('Indicator Data'!AZ100="No data","x",ROUND(IF('Indicator Data'!AZ100&gt;F$195,10,IF('Indicator Data'!AZ100&lt;F$194,0,10-(F$195-'Indicator Data'!AZ100)/(F$195-F$194)*10)),1))</f>
        <v>5.5</v>
      </c>
      <c r="G97" s="53">
        <f>IF('Indicator Data'!BA100="No data","x",ROUND(IF('Indicator Data'!BA100&gt;G$195,10,IF('Indicator Data'!BA100&lt;G$194,0,10-(G$195-'Indicator Data'!BA100)/(G$195-G$194)*10)),1))</f>
        <v>1.7</v>
      </c>
      <c r="H97" s="54">
        <f t="shared" si="18"/>
        <v>3.6</v>
      </c>
      <c r="I97" s="55">
        <f>SUM(IF('Indicator Data'!AN100=0,0,'Indicator Data'!AN100),SUM('Indicator Data'!AO100:AP100))</f>
        <v>4745.9319800000003</v>
      </c>
      <c r="J97" s="55">
        <f>I97/'Indicator Data'!CB100*1000000</f>
        <v>695.32961821373624</v>
      </c>
      <c r="K97" s="53">
        <f t="shared" si="19"/>
        <v>10</v>
      </c>
      <c r="L97" s="53">
        <f>IF('Indicator Data'!AQ100="No data","x",ROUND(IF('Indicator Data'!AQ100&gt;L$195,10,IF('Indicator Data'!AQ100&lt;L$194,0,10-(L$195-'Indicator Data'!AQ100)/(L$195-L$194)*10)),1))</f>
        <v>2</v>
      </c>
      <c r="M97" s="53">
        <f>IF('Indicator Data'!AR100="No data","x",IF('Indicator Data'!AR100=0,0,ROUND(IF('Indicator Data'!AR100&gt;M$195,10,IF('Indicator Data'!AR100&lt;M$194,0,10-(M$195-'Indicator Data'!AR100)/(M$195-M$194)*10)),1)))</f>
        <v>4.8</v>
      </c>
      <c r="N97" s="54">
        <f t="shared" si="20"/>
        <v>5.6</v>
      </c>
      <c r="O97" s="56">
        <f t="shared" si="21"/>
        <v>3.9</v>
      </c>
      <c r="P97" s="67">
        <f>IF(AND('Indicator Data'!BF100="No data",'Indicator Data'!BG100="No data"),0,SUM('Indicator Data'!BF100:BH100)/1000)</f>
        <v>1365.4960000000001</v>
      </c>
      <c r="Q97" s="53">
        <f t="shared" si="22"/>
        <v>10</v>
      </c>
      <c r="R97" s="57">
        <f>P97*1000/'Indicator Data'!CB100</f>
        <v>0.20005971774428674</v>
      </c>
      <c r="S97" s="53">
        <f t="shared" si="23"/>
        <v>10</v>
      </c>
      <c r="T97" s="58">
        <f t="shared" si="24"/>
        <v>10</v>
      </c>
      <c r="U97" s="53">
        <f>IF('Indicator Data'!AV100="No data","x",ROUND(IF('Indicator Data'!AV100&gt;U$195,10,IF('Indicator Data'!AV100&lt;U$194,0,10-(U$195-'Indicator Data'!AV100)/(U$195-U$194)*10)),1))</f>
        <v>0.2</v>
      </c>
      <c r="V97" s="53">
        <f>IF('Indicator Data'!AW100="No data","x",IF('Indicator Data'!AW100=0,0,ROUND(IF('Indicator Data'!AW100&gt;V$195,10,IF('Indicator Data'!AW100&lt;V$194,0,10-(V$195-'Indicator Data'!AW100)/(V$195-V$194)*10)),1)))</f>
        <v>0.2</v>
      </c>
      <c r="W97" s="53">
        <f t="shared" si="25"/>
        <v>0.2</v>
      </c>
      <c r="X97" s="53">
        <f>IF('Indicator Data'!AU100="No data","x",ROUND(IF('Indicator Data'!AU100&gt;X$195,10,IF('Indicator Data'!AU100&lt;X$194,0,10-(X$195-'Indicator Data'!AU100)/(X$195-X$194)*10)),1))</f>
        <v>0.2</v>
      </c>
      <c r="Y97" s="160" t="str">
        <f>IF('Indicator Data'!AX100="No data","x",ROUND(IF('Indicator Data'!AX100&gt;Y$195,10,IF('Indicator Data'!AX100&lt;Y$194,0,10-(Y$195-'Indicator Data'!AX100)/(Y$195-Y$194)*10)),1))</f>
        <v>x</v>
      </c>
      <c r="Z97" s="57">
        <f>IF('Indicator Data'!AY100="No data","x",IF(('Indicator Data'!AY100/'Indicator Data'!CB100)&gt;1,1,IF('Indicator Data'!AY100&gt;'Indicator Data'!AY100,1,'Indicator Data'!AY100/'Indicator Data'!CB100)))</f>
        <v>2.9302131642170575E-7</v>
      </c>
      <c r="AA97" s="160">
        <f t="shared" si="26"/>
        <v>0</v>
      </c>
      <c r="AB97" s="54">
        <f t="shared" si="15"/>
        <v>0.1</v>
      </c>
      <c r="AC97" s="53">
        <f>IF('Indicator Data'!AS100="No data","x",ROUND(IF('Indicator Data'!AS100&gt;AC$195,10,IF('Indicator Data'!AS100&lt;AC$194,0,10-(AC$195-'Indicator Data'!AS100)/(AC$195-AC$194)*10)),1))</f>
        <v>0.6</v>
      </c>
      <c r="AD97" s="53" t="str">
        <f>IF('Indicator Data'!AT100="No data","x",ROUND(IF('Indicator Data'!AT100&gt;AD$195,10,IF('Indicator Data'!AT100&lt;AD$194,0,10-(AD$195-'Indicator Data'!AT100)/(AD$195-AD$194)*10)),1))</f>
        <v>x</v>
      </c>
      <c r="AE97" s="54">
        <f>IF(AND(AC97="x",AD97="x"),"x",ROUND(AVERAGE(AD97,AC97),1))</f>
        <v>0.6</v>
      </c>
      <c r="AF97" s="67">
        <f>('Indicator Data'!BE100+'Indicator Data'!BD100+'Indicator Data'!BC100*0.5+'Indicator Data'!BB100*0.25)/1000</f>
        <v>5.5045000000000002</v>
      </c>
      <c r="AG97" s="59">
        <f>AF97*1000/'Indicator Data'!CB100</f>
        <v>8.0646791812163964E-4</v>
      </c>
      <c r="AH97" s="54">
        <f t="shared" si="27"/>
        <v>0.1</v>
      </c>
      <c r="AI97" s="53">
        <f>IF('Indicator Data'!BI100="No data","x",ROUND(IF('Indicator Data'!BI100&lt;$AI$194,10,IF('Indicator Data'!BI100&gt;$AI$195,0,($AI$195-'Indicator Data'!BI100)/($AI$195-$AI$194)*10)),1))</f>
        <v>3.6</v>
      </c>
      <c r="AJ97" s="53">
        <f>IF('Indicator Data'!BJ100="No data","x",ROUND(IF('Indicator Data'!BJ100&gt;$AJ$195,10,IF('Indicator Data'!BJ100&lt;$AJ$194,0,10-($AJ$195-'Indicator Data'!BJ100)/($AJ$195-$AJ$194)*10)),1))</f>
        <v>0.2</v>
      </c>
      <c r="AK97" s="54">
        <f t="shared" si="16"/>
        <v>1.9</v>
      </c>
      <c r="AL97" s="60">
        <f>ROUND(IF(AND(AB97="x",AE97="x",AK97="x"),AH97,IF(AND(AB97="x",AE97="x"),(10-GEOMEAN(((10-AK97)/10*9+1),((10-AH97)/10*9+1)))/9*10,IF(AK97="x",(10-GEOMEAN(((10-AB97)/10*9+1),((10-AE97)/10*9+1),((10-AH97)/10*9+1)))/9*10,IF(AB97="x",(10-GEOMEAN(((10-AK97)/10*9+1),((10-AE97)/10*9+1),((10-AH97)/10*9+1)))/9*10,(10-GEOMEAN(((10-AB97)/10*9+1),((10-AE97)/10*9+1),((10-AH97)/10*9+1),((10-AK97)/10*9+1)))/9*10)))),1)</f>
        <v>0.7</v>
      </c>
      <c r="AM97" s="61">
        <f>ROUND((10-GEOMEAN(((10-T97)/10*9+1),((10-AL97)/10*9+1)))/9*10,1)</f>
        <v>7.7</v>
      </c>
    </row>
    <row r="98" spans="1:39" s="2" customFormat="1" x14ac:dyDescent="0.3">
      <c r="A98" s="98" t="str">
        <f>'Indicator Data'!A101</f>
        <v>Lesotho</v>
      </c>
      <c r="B98" s="39" t="str">
        <f>'Indicator Data'!B101</f>
        <v>LSO</v>
      </c>
      <c r="C98" s="53">
        <f>ROUND(IF('Indicator Data'!AL101="No data",IF((0.1022*LN('Indicator Data'!CA101)-0.1711)&gt;C$195,0,IF((0.1022*LN('Indicator Data'!CA101)-0.1711)&lt;C$194,10,(C$195-(0.1022*LN('Indicator Data'!CA101)-0.1711))/(C$195-C$194)*10)),IF('Indicator Data'!AL101&gt;C$195,0,IF('Indicator Data'!AL101&lt;C$194,10,(C$195-'Indicator Data'!AL101)/(C$195-C$194)*10))),1)</f>
        <v>7.5</v>
      </c>
      <c r="D98" s="53">
        <f>IF('Indicator Data'!AM101="No data","x",ROUND((IF(LOG('Indicator Data'!AM101*1000)&gt;D$195,10,IF(LOG('Indicator Data'!AM101*1000)&lt;D$194,0,10-(D$195-LOG('Indicator Data'!AM101*1000))/(D$195-D$194)*10))),1))</f>
        <v>7.1</v>
      </c>
      <c r="E98" s="54">
        <f t="shared" si="17"/>
        <v>7.3</v>
      </c>
      <c r="F98" s="53">
        <f>IF('Indicator Data'!AZ101="No data","x",ROUND(IF('Indicator Data'!AZ101&gt;F$195,10,IF('Indicator Data'!AZ101&lt;F$194,0,10-(F$195-'Indicator Data'!AZ101)/(F$195-F$194)*10)),1))</f>
        <v>7.4</v>
      </c>
      <c r="G98" s="53">
        <f>IF('Indicator Data'!BA101="No data","x",ROUND(IF('Indicator Data'!BA101&gt;G$195,10,IF('Indicator Data'!BA101&lt;G$194,0,10-(G$195-'Indicator Data'!BA101)/(G$195-G$194)*10)),1))</f>
        <v>5</v>
      </c>
      <c r="H98" s="54">
        <f t="shared" si="18"/>
        <v>6.2</v>
      </c>
      <c r="I98" s="55">
        <f>SUM(IF('Indicator Data'!AN101=0,0,'Indicator Data'!AN101),SUM('Indicator Data'!AO101:AP101))</f>
        <v>183.11452700000001</v>
      </c>
      <c r="J98" s="55">
        <f>I98/'Indicator Data'!CB101*1000000</f>
        <v>85.477584803281786</v>
      </c>
      <c r="K98" s="53">
        <f t="shared" si="19"/>
        <v>1.7</v>
      </c>
      <c r="L98" s="53">
        <f>IF('Indicator Data'!AQ101="No data","x",ROUND(IF('Indicator Data'!AQ101&gt;L$195,10,IF('Indicator Data'!AQ101&lt;L$194,0,10-(L$195-'Indicator Data'!AQ101)/(L$195-L$194)*10)),1))</f>
        <v>3.5</v>
      </c>
      <c r="M98" s="53">
        <f>IF('Indicator Data'!AR101="No data","x",IF('Indicator Data'!AR101=0,0,ROUND(IF('Indicator Data'!AR101&gt;M$195,10,IF('Indicator Data'!AR101&lt;M$194,0,10-(M$195-'Indicator Data'!AR101)/(M$195-M$194)*10)),1)))</f>
        <v>6.9</v>
      </c>
      <c r="N98" s="54">
        <f t="shared" si="20"/>
        <v>4</v>
      </c>
      <c r="O98" s="56">
        <f t="shared" si="21"/>
        <v>6.2</v>
      </c>
      <c r="P98" s="67">
        <f>IF(AND('Indicator Data'!BF101="No data",'Indicator Data'!BG101="No data"),0,SUM('Indicator Data'!BF101:BH101)/1000)</f>
        <v>0.32700000000000001</v>
      </c>
      <c r="Q98" s="53">
        <f t="shared" si="22"/>
        <v>0</v>
      </c>
      <c r="R98" s="57">
        <f>P98*1000/'Indicator Data'!CB101</f>
        <v>1.5264310641325109E-4</v>
      </c>
      <c r="S98" s="53">
        <f t="shared" si="23"/>
        <v>2</v>
      </c>
      <c r="T98" s="58">
        <f t="shared" si="24"/>
        <v>1</v>
      </c>
      <c r="U98" s="53">
        <f>IF('Indicator Data'!AV101="No data","x",ROUND(IF('Indicator Data'!AV101&gt;U$195,10,IF('Indicator Data'!AV101&lt;U$194,0,10-(U$195-'Indicator Data'!AV101)/(U$195-U$194)*10)),1))</f>
        <v>10</v>
      </c>
      <c r="V98" s="53">
        <f>IF('Indicator Data'!AW101="No data","x",IF('Indicator Data'!AW101=0,0,ROUND(IF('Indicator Data'!AW101&gt;V$195,10,IF('Indicator Data'!AW101&lt;V$194,0,10-(V$195-'Indicator Data'!AW101)/(V$195-V$194)*10)),1)))</f>
        <v>10</v>
      </c>
      <c r="W98" s="53">
        <f t="shared" si="25"/>
        <v>10</v>
      </c>
      <c r="X98" s="53">
        <f>IF('Indicator Data'!AU101="No data","x",ROUND(IF('Indicator Data'!AU101&gt;X$195,10,IF('Indicator Data'!AU101&lt;X$194,0,10-(X$195-'Indicator Data'!AU101)/(X$195-X$194)*10)),1))</f>
        <v>10</v>
      </c>
      <c r="Y98" s="160" t="str">
        <f>IF('Indicator Data'!AX101="No data","x",ROUND(IF('Indicator Data'!AX101&gt;Y$195,10,IF('Indicator Data'!AX101&lt;Y$194,0,10-(Y$195-'Indicator Data'!AX101)/(Y$195-Y$194)*10)),1))</f>
        <v>x</v>
      </c>
      <c r="Z98" s="57">
        <f>IF('Indicator Data'!AY101="No data","x",IF(('Indicator Data'!AY101/'Indicator Data'!CB101)&gt;1,1,IF('Indicator Data'!AY101&gt;'Indicator Data'!AY101,1,'Indicator Data'!AY101/'Indicator Data'!CB101)))</f>
        <v>0.17847386768690146</v>
      </c>
      <c r="AA98" s="160">
        <f t="shared" si="26"/>
        <v>2</v>
      </c>
      <c r="AB98" s="54">
        <f t="shared" si="15"/>
        <v>7.3</v>
      </c>
      <c r="AC98" s="53">
        <f>IF('Indicator Data'!AS101="No data","x",ROUND(IF('Indicator Data'!AS101&gt;AC$195,10,IF('Indicator Data'!AS101&lt;AC$194,0,10-(AC$195-'Indicator Data'!AS101)/(AC$195-AC$194)*10)),1))</f>
        <v>6.6</v>
      </c>
      <c r="AD98" s="53">
        <f>IF('Indicator Data'!AT101="No data","x",ROUND(IF('Indicator Data'!AT101&gt;AD$195,10,IF('Indicator Data'!AT101&lt;AD$194,0,10-(AD$195-'Indicator Data'!AT101)/(AD$195-AD$194)*10)),1))</f>
        <v>2.2999999999999998</v>
      </c>
      <c r="AE98" s="54">
        <f>IF(AND(AC98="x",AD98="x"),"x",ROUND(AVERAGE(AD98,AC98),1))</f>
        <v>4.5</v>
      </c>
      <c r="AF98" s="67">
        <f>('Indicator Data'!BE101+'Indicator Data'!BD101+'Indicator Data'!BC101*0.5+'Indicator Data'!BB101*0.25)/1000</f>
        <v>982.5</v>
      </c>
      <c r="AG98" s="59">
        <f>AF98*1000/'Indicator Data'!CB101</f>
        <v>0.4586295169755939</v>
      </c>
      <c r="AH98" s="54">
        <f t="shared" si="27"/>
        <v>10</v>
      </c>
      <c r="AI98" s="53">
        <f>IF('Indicator Data'!BI101="No data","x",ROUND(IF('Indicator Data'!BI101&lt;$AI$194,10,IF('Indicator Data'!BI101&gt;$AI$195,0,($AI$195-'Indicator Data'!BI101)/($AI$195-$AI$194)*10)),1))</f>
        <v>7.6</v>
      </c>
      <c r="AJ98" s="53">
        <f>IF('Indicator Data'!BJ101="No data","x",ROUND(IF('Indicator Data'!BJ101&gt;$AJ$195,10,IF('Indicator Data'!BJ101&lt;$AJ$194,0,10-($AJ$195-'Indicator Data'!BJ101)/($AJ$195-$AJ$194)*10)),1))</f>
        <v>9.1999999999999993</v>
      </c>
      <c r="AK98" s="54">
        <f t="shared" si="16"/>
        <v>8.4</v>
      </c>
      <c r="AL98" s="60">
        <f>ROUND(IF(AND(AB98="x",AE98="x",AK98="x"),AH98,IF(AND(AB98="x",AE98="x"),(10-GEOMEAN(((10-AK98)/10*9+1),((10-AH98)/10*9+1)))/9*10,IF(AK98="x",(10-GEOMEAN(((10-AB98)/10*9+1),((10-AE98)/10*9+1),((10-AH98)/10*9+1)))/9*10,IF(AB98="x",(10-GEOMEAN(((10-AK98)/10*9+1),((10-AE98)/10*9+1),((10-AH98)/10*9+1)))/9*10,(10-GEOMEAN(((10-AB98)/10*9+1),((10-AE98)/10*9+1),((10-AH98)/10*9+1),((10-AK98)/10*9+1)))/9*10)))),1)</f>
        <v>8.1999999999999993</v>
      </c>
      <c r="AM98" s="61">
        <f>ROUND((10-GEOMEAN(((10-T98)/10*9+1),((10-AL98)/10*9+1)))/9*10,1)</f>
        <v>5.7</v>
      </c>
    </row>
    <row r="99" spans="1:39" s="2" customFormat="1" x14ac:dyDescent="0.3">
      <c r="A99" s="98" t="str">
        <f>'Indicator Data'!A102</f>
        <v>Liberia</v>
      </c>
      <c r="B99" s="39" t="str">
        <f>'Indicator Data'!B102</f>
        <v>LBR</v>
      </c>
      <c r="C99" s="53">
        <f>ROUND(IF('Indicator Data'!AL102="No data",IF((0.1022*LN('Indicator Data'!CA102)-0.1711)&gt;C$195,0,IF((0.1022*LN('Indicator Data'!CA102)-0.1711)&lt;C$194,10,(C$195-(0.1022*LN('Indicator Data'!CA102)-0.1711))/(C$195-C$194)*10)),IF('Indicator Data'!AL102&gt;C$195,0,IF('Indicator Data'!AL102&lt;C$194,10,(C$195-'Indicator Data'!AL102)/(C$195-C$194)*10))),1)</f>
        <v>8.4</v>
      </c>
      <c r="D99" s="53">
        <f>IF('Indicator Data'!AM102="No data","x",ROUND((IF(LOG('Indicator Data'!AM102*1000)&gt;D$195,10,IF(LOG('Indicator Data'!AM102*1000)&lt;D$194,0,10-(D$195-LOG('Indicator Data'!AM102*1000))/(D$195-D$194)*10))),1))</f>
        <v>9.3000000000000007</v>
      </c>
      <c r="E99" s="54">
        <f t="shared" si="17"/>
        <v>8.9</v>
      </c>
      <c r="F99" s="53">
        <f>IF('Indicator Data'!AZ102="No data","x",ROUND(IF('Indicator Data'!AZ102&gt;F$195,10,IF('Indicator Data'!AZ102&lt;F$194,0,10-(F$195-'Indicator Data'!AZ102)/(F$195-F$194)*10)),1))</f>
        <v>8.6999999999999993</v>
      </c>
      <c r="G99" s="53">
        <f>IF('Indicator Data'!BA102="No data","x",ROUND(IF('Indicator Data'!BA102&gt;G$195,10,IF('Indicator Data'!BA102&lt;G$194,0,10-(G$195-'Indicator Data'!BA102)/(G$195-G$194)*10)),1))</f>
        <v>2.6</v>
      </c>
      <c r="H99" s="54">
        <f t="shared" si="18"/>
        <v>5.7</v>
      </c>
      <c r="I99" s="55">
        <f>SUM(IF('Indicator Data'!AN102=0,0,'Indicator Data'!AN102),SUM('Indicator Data'!AO102:AP102))</f>
        <v>679.9763670000001</v>
      </c>
      <c r="J99" s="55">
        <f>I99/'Indicator Data'!CB102*1000000</f>
        <v>134.44440342868873</v>
      </c>
      <c r="K99" s="53">
        <f t="shared" si="19"/>
        <v>2.7</v>
      </c>
      <c r="L99" s="53">
        <f>IF('Indicator Data'!AQ102="No data","x",ROUND(IF('Indicator Data'!AQ102&gt;L$195,10,IF('Indicator Data'!AQ102&lt;L$194,0,10-(L$195-'Indicator Data'!AQ102)/(L$195-L$194)*10)),1))</f>
        <v>10</v>
      </c>
      <c r="M99" s="53">
        <f>IF('Indicator Data'!AR102="No data","x",IF('Indicator Data'!AR102=0,0,ROUND(IF('Indicator Data'!AR102&gt;M$195,10,IF('Indicator Data'!AR102&lt;M$194,0,10-(M$195-'Indicator Data'!AR102)/(M$195-M$194)*10)),1)))</f>
        <v>3.8</v>
      </c>
      <c r="N99" s="54">
        <f t="shared" si="20"/>
        <v>5.5</v>
      </c>
      <c r="O99" s="56">
        <f t="shared" si="21"/>
        <v>7.3</v>
      </c>
      <c r="P99" s="67">
        <f>IF(AND('Indicator Data'!BF102="No data",'Indicator Data'!BG102="No data"),0,SUM('Indicator Data'!BF102:BH102)/1000)</f>
        <v>8.2119999999999997</v>
      </c>
      <c r="Q99" s="53">
        <f t="shared" si="22"/>
        <v>3</v>
      </c>
      <c r="R99" s="57">
        <f>P99*1000/'Indicator Data'!CB102</f>
        <v>1.6236703134660437E-3</v>
      </c>
      <c r="S99" s="53">
        <f t="shared" si="23"/>
        <v>3.6</v>
      </c>
      <c r="T99" s="58">
        <f t="shared" si="24"/>
        <v>3.3</v>
      </c>
      <c r="U99" s="53">
        <f>IF('Indicator Data'!AV102="No data","x",ROUND(IF('Indicator Data'!AV102&gt;U$195,10,IF('Indicator Data'!AV102&lt;U$194,0,10-(U$195-'Indicator Data'!AV102)/(U$195-U$194)*10)),1))</f>
        <v>3</v>
      </c>
      <c r="V99" s="53">
        <f>IF('Indicator Data'!AW102="No data","x",IF('Indicator Data'!AW102=0,0,ROUND(IF('Indicator Data'!AW102&gt;V$195,10,IF('Indicator Data'!AW102&lt;V$194,0,10-(V$195-'Indicator Data'!AW102)/(V$195-V$194)*10)),1)))</f>
        <v>2.5</v>
      </c>
      <c r="W99" s="53">
        <f t="shared" si="25"/>
        <v>2.75</v>
      </c>
      <c r="X99" s="53">
        <f>IF('Indicator Data'!AU102="No data","x",ROUND(IF('Indicator Data'!AU102&gt;X$195,10,IF('Indicator Data'!AU102&lt;X$194,0,10-(X$195-'Indicator Data'!AU102)/(X$195-X$194)*10)),1))</f>
        <v>5.6</v>
      </c>
      <c r="Y99" s="160">
        <f>IF('Indicator Data'!AX102="No data","x",ROUND(IF('Indicator Data'!AX102&gt;Y$195,10,IF('Indicator Data'!AX102&lt;Y$194,0,10-(Y$195-'Indicator Data'!AX102)/(Y$195-Y$194)*10)),1))</f>
        <v>9</v>
      </c>
      <c r="Z99" s="57">
        <f>IF('Indicator Data'!AY102="No data","x",IF(('Indicator Data'!AY102/'Indicator Data'!CB102)&gt;1,1,IF('Indicator Data'!AY102&gt;'Indicator Data'!AY102,1,'Indicator Data'!AY102/'Indicator Data'!CB102)))</f>
        <v>0.62784950482207547</v>
      </c>
      <c r="AA99" s="160">
        <f t="shared" si="26"/>
        <v>7</v>
      </c>
      <c r="AB99" s="54">
        <f t="shared" ref="AB99:AB130" si="28">IF(AND(W99="x",X99="x",Y99="x",AA99="x"),"x",ROUND(AVERAGE(W99,X99,Y99,AA99),1))</f>
        <v>6.1</v>
      </c>
      <c r="AC99" s="53">
        <f>IF('Indicator Data'!AS102="No data","x",ROUND(IF('Indicator Data'!AS102&gt;AC$195,10,IF('Indicator Data'!AS102&lt;AC$194,0,10-(AC$195-'Indicator Data'!AS102)/(AC$195-AC$194)*10)),1))</f>
        <v>6.5</v>
      </c>
      <c r="AD99" s="53">
        <f>IF('Indicator Data'!AT102="No data","x",ROUND(IF('Indicator Data'!AT102&gt;AD$195,10,IF('Indicator Data'!AT102&lt;AD$194,0,10-(AD$195-'Indicator Data'!AT102)/(AD$195-AD$194)*10)),1))</f>
        <v>3</v>
      </c>
      <c r="AE99" s="54">
        <f>IF(AND(AC99="x",AD99="x"),"x",ROUND(AVERAGE(AD99,AC99),1))</f>
        <v>4.8</v>
      </c>
      <c r="AF99" s="67">
        <f>('Indicator Data'!BE102+'Indicator Data'!BD102+'Indicator Data'!BC102*0.5+'Indicator Data'!BB102*0.25)/1000</f>
        <v>0</v>
      </c>
      <c r="AG99" s="59">
        <f>AF99*1000/'Indicator Data'!CB102</f>
        <v>0</v>
      </c>
      <c r="AH99" s="54">
        <f t="shared" si="27"/>
        <v>0</v>
      </c>
      <c r="AI99" s="53">
        <f>IF('Indicator Data'!BI102="No data","x",ROUND(IF('Indicator Data'!BI102&lt;$AI$194,10,IF('Indicator Data'!BI102&gt;$AI$195,0,($AI$195-'Indicator Data'!BI102)/($AI$195-$AI$194)*10)),1))</f>
        <v>7.1</v>
      </c>
      <c r="AJ99" s="53">
        <f>IF('Indicator Data'!BJ102="No data","x",ROUND(IF('Indicator Data'!BJ102&gt;$AJ$195,10,IF('Indicator Data'!BJ102&lt;$AJ$194,0,10-($AJ$195-'Indicator Data'!BJ102)/($AJ$195-$AJ$194)*10)),1))</f>
        <v>10</v>
      </c>
      <c r="AK99" s="54">
        <f t="shared" ref="AK99:AK130" si="29">ROUND(AVERAGE(AJ99,AI99),1)</f>
        <v>8.6</v>
      </c>
      <c r="AL99" s="60">
        <f>ROUND(IF(AND(AB99="x",AE99="x",AK99="x"),AH99,IF(AND(AB99="x",AE99="x"),(10-GEOMEAN(((10-AK99)/10*9+1),((10-AH99)/10*9+1)))/9*10,IF(AK99="x",(10-GEOMEAN(((10-AB99)/10*9+1),((10-AE99)/10*9+1),((10-AH99)/10*9+1)))/9*10,IF(AB99="x",(10-GEOMEAN(((10-AK99)/10*9+1),((10-AE99)/10*9+1),((10-AH99)/10*9+1)))/9*10,(10-GEOMEAN(((10-AB99)/10*9+1),((10-AE99)/10*9+1),((10-AH99)/10*9+1),((10-AK99)/10*9+1)))/9*10)))),1)</f>
        <v>5.7</v>
      </c>
      <c r="AM99" s="61">
        <f>ROUND((10-GEOMEAN(((10-T99)/10*9+1),((10-AL99)/10*9+1)))/9*10,1)</f>
        <v>4.5999999999999996</v>
      </c>
    </row>
    <row r="100" spans="1:39" s="2" customFormat="1" x14ac:dyDescent="0.3">
      <c r="A100" s="98" t="str">
        <f>'Indicator Data'!A103</f>
        <v>Libya</v>
      </c>
      <c r="B100" s="39" t="str">
        <f>'Indicator Data'!B103</f>
        <v>LBY</v>
      </c>
      <c r="C100" s="53">
        <f>ROUND(IF('Indicator Data'!AL103="No data",IF((0.1022*LN('Indicator Data'!CA103)-0.1711)&gt;C$195,0,IF((0.1022*LN('Indicator Data'!CA103)-0.1711)&lt;C$194,10,(C$195-(0.1022*LN('Indicator Data'!CA103)-0.1711))/(C$195-C$194)*10)),IF('Indicator Data'!AL103&gt;C$195,0,IF('Indicator Data'!AL103&lt;C$194,10,(C$195-'Indicator Data'!AL103)/(C$195-C$194)*10))),1)</f>
        <v>3.5</v>
      </c>
      <c r="D100" s="53">
        <f>IF('Indicator Data'!AM103="No data","x",ROUND((IF(LOG('Indicator Data'!AM103*1000)&gt;D$195,10,IF(LOG('Indicator Data'!AM103*1000)&lt;D$194,0,10-(D$195-LOG('Indicator Data'!AM103*1000))/(D$195-D$194)*10))),1))</f>
        <v>3.2</v>
      </c>
      <c r="E100" s="54">
        <f t="shared" si="17"/>
        <v>3.4</v>
      </c>
      <c r="F100" s="53">
        <f>IF('Indicator Data'!AZ103="No data","x",ROUND(IF('Indicator Data'!AZ103&gt;F$195,10,IF('Indicator Data'!AZ103&lt;F$194,0,10-(F$195-'Indicator Data'!AZ103)/(F$195-F$194)*10)),1))</f>
        <v>3.4</v>
      </c>
      <c r="G100" s="53" t="str">
        <f>IF('Indicator Data'!BA103="No data","x",ROUND(IF('Indicator Data'!BA103&gt;G$195,10,IF('Indicator Data'!BA103&lt;G$194,0,10-(G$195-'Indicator Data'!BA103)/(G$195-G$194)*10)),1))</f>
        <v>x</v>
      </c>
      <c r="H100" s="54">
        <f t="shared" si="18"/>
        <v>3.4</v>
      </c>
      <c r="I100" s="55">
        <f>SUM(IF('Indicator Data'!AN103=0,0,'Indicator Data'!AN103),SUM('Indicator Data'!AO103:AP103))</f>
        <v>718.88689900000008</v>
      </c>
      <c r="J100" s="55">
        <f>I100/'Indicator Data'!CB103*1000000</f>
        <v>104.62187054623102</v>
      </c>
      <c r="K100" s="53">
        <f t="shared" si="19"/>
        <v>2.1</v>
      </c>
      <c r="L100" s="53">
        <f>IF('Indicator Data'!AQ103="No data","x",ROUND(IF('Indicator Data'!AQ103&gt;L$195,10,IF('Indicator Data'!AQ103&lt;L$194,0,10-(L$195-'Indicator Data'!AQ103)/(L$195-L$194)*10)),1))</f>
        <v>0.4</v>
      </c>
      <c r="M100" s="53" t="str">
        <f>IF('Indicator Data'!AR103="No data","x",IF('Indicator Data'!AR103=0,0,ROUND(IF('Indicator Data'!AR103&gt;M$195,10,IF('Indicator Data'!AR103&lt;M$194,0,10-(M$195-'Indicator Data'!AR103)/(M$195-M$194)*10)),1)))</f>
        <v>x</v>
      </c>
      <c r="N100" s="54">
        <f t="shared" si="20"/>
        <v>1.3</v>
      </c>
      <c r="O100" s="56">
        <f t="shared" si="21"/>
        <v>2.9</v>
      </c>
      <c r="P100" s="67">
        <f>IF(AND('Indicator Data'!BF103="No data",'Indicator Data'!BG103="No data"),0,SUM('Indicator Data'!BF103:BH103)/1000)</f>
        <v>327.61799999999999</v>
      </c>
      <c r="Q100" s="53">
        <f t="shared" si="22"/>
        <v>8.4</v>
      </c>
      <c r="R100" s="57">
        <f>P100*1000/'Indicator Data'!CB103</f>
        <v>4.76792775501882E-2</v>
      </c>
      <c r="S100" s="53">
        <f t="shared" si="23"/>
        <v>8.3000000000000007</v>
      </c>
      <c r="T100" s="58">
        <f t="shared" si="24"/>
        <v>8.4</v>
      </c>
      <c r="U100" s="53">
        <f>IF('Indicator Data'!AV103="No data","x",ROUND(IF('Indicator Data'!AV103&gt;U$195,10,IF('Indicator Data'!AV103&lt;U$194,0,10-(U$195-'Indicator Data'!AV103)/(U$195-U$194)*10)),1))</f>
        <v>0.4</v>
      </c>
      <c r="V100" s="53">
        <f>IF('Indicator Data'!AW103="No data","x",IF('Indicator Data'!AW103=0,0,ROUND(IF('Indicator Data'!AW103&gt;V$195,10,IF('Indicator Data'!AW103&lt;V$194,0,10-(V$195-'Indicator Data'!AW103)/(V$195-V$194)*10)),1)))</f>
        <v>0.3</v>
      </c>
      <c r="W100" s="53">
        <f t="shared" si="25"/>
        <v>0.35</v>
      </c>
      <c r="X100" s="53">
        <f>IF('Indicator Data'!AU103="No data","x",ROUND(IF('Indicator Data'!AU103&gt;X$195,10,IF('Indicator Data'!AU103&lt;X$194,0,10-(X$195-'Indicator Data'!AU103)/(X$195-X$194)*10)),1))</f>
        <v>1.1000000000000001</v>
      </c>
      <c r="Y100" s="160" t="str">
        <f>IF('Indicator Data'!AX103="No data","x",ROUND(IF('Indicator Data'!AX103&gt;Y$195,10,IF('Indicator Data'!AX103&lt;Y$194,0,10-(Y$195-'Indicator Data'!AX103)/(Y$195-Y$194)*10)),1))</f>
        <v>x</v>
      </c>
      <c r="Z100" s="57">
        <f>IF('Indicator Data'!AY103="No data","x",IF(('Indicator Data'!AY103/'Indicator Data'!CB103)&gt;1,1,IF('Indicator Data'!AY103&gt;'Indicator Data'!AY103,1,'Indicator Data'!AY103/'Indicator Data'!CB103)))</f>
        <v>9.8584151702584976E-4</v>
      </c>
      <c r="AA100" s="160">
        <f t="shared" si="26"/>
        <v>0</v>
      </c>
      <c r="AB100" s="54">
        <f t="shared" si="28"/>
        <v>0.5</v>
      </c>
      <c r="AC100" s="53">
        <f>IF('Indicator Data'!AS103="No data","x",ROUND(IF('Indicator Data'!AS103&gt;AC$195,10,IF('Indicator Data'!AS103&lt;AC$194,0,10-(AC$195-'Indicator Data'!AS103)/(AC$195-AC$194)*10)),1))</f>
        <v>0.9</v>
      </c>
      <c r="AD100" s="53">
        <f>IF('Indicator Data'!AT103="No data","x",ROUND(IF('Indicator Data'!AT103&gt;AD$195,10,IF('Indicator Data'!AT103&lt;AD$194,0,10-(AD$195-'Indicator Data'!AT103)/(AD$195-AD$194)*10)),1))</f>
        <v>2.6</v>
      </c>
      <c r="AE100" s="54">
        <f>IF(AND(AC100="x",AD100="x"),"x",ROUND(AVERAGE(AD100,AC100),1))</f>
        <v>1.8</v>
      </c>
      <c r="AF100" s="67">
        <f>('Indicator Data'!BE103+'Indicator Data'!BD103+'Indicator Data'!BC103*0.5+'Indicator Data'!BB103*0.25)/1000</f>
        <v>10.015000000000001</v>
      </c>
      <c r="AG100" s="59">
        <f>AF100*1000/'Indicator Data'!CB103</f>
        <v>1.4575144365240457E-3</v>
      </c>
      <c r="AH100" s="54">
        <f t="shared" si="27"/>
        <v>0.1</v>
      </c>
      <c r="AI100" s="53">
        <f>IF('Indicator Data'!BI103="No data","x",ROUND(IF('Indicator Data'!BI103&lt;$AI$194,10,IF('Indicator Data'!BI103&gt;$AI$195,0,($AI$195-'Indicator Data'!BI103)/($AI$195-$AI$194)*10)),1))</f>
        <v>3.3</v>
      </c>
      <c r="AJ100" s="53">
        <f>IF('Indicator Data'!BJ103="No data","x",ROUND(IF('Indicator Data'!BJ103&gt;$AJ$195,10,IF('Indicator Data'!BJ103&lt;$AJ$194,0,10-($AJ$195-'Indicator Data'!BJ103)/($AJ$195-$AJ$194)*10)),1))</f>
        <v>10</v>
      </c>
      <c r="AK100" s="54">
        <f t="shared" si="29"/>
        <v>6.7</v>
      </c>
      <c r="AL100" s="60">
        <f>ROUND(IF(AND(AB100="x",AE100="x",AK100="x"),AH100,IF(AND(AB100="x",AE100="x"),(10-GEOMEAN(((10-AK100)/10*9+1),((10-AH100)/10*9+1)))/9*10,IF(AK100="x",(10-GEOMEAN(((10-AB100)/10*9+1),((10-AE100)/10*9+1),((10-AH100)/10*9+1)))/9*10,IF(AB100="x",(10-GEOMEAN(((10-AK100)/10*9+1),((10-AE100)/10*9+1),((10-AH100)/10*9+1)))/9*10,(10-GEOMEAN(((10-AB100)/10*9+1),((10-AE100)/10*9+1),((10-AH100)/10*9+1),((10-AK100)/10*9+1)))/9*10)))),1)</f>
        <v>2.8</v>
      </c>
      <c r="AM100" s="61">
        <f>ROUND((10-GEOMEAN(((10-T100)/10*9+1),((10-AL100)/10*9+1)))/9*10,1)</f>
        <v>6.4</v>
      </c>
    </row>
    <row r="101" spans="1:39" s="2" customFormat="1" x14ac:dyDescent="0.3">
      <c r="A101" s="98" t="str">
        <f>'Indicator Data'!A104</f>
        <v>Liechtenstein</v>
      </c>
      <c r="B101" s="39" t="str">
        <f>'Indicator Data'!B104</f>
        <v>LIE</v>
      </c>
      <c r="C101" s="53">
        <f>ROUND(IF('Indicator Data'!AL104="No data",IF((0.1022*LN('Indicator Data'!CA104)-0.1711)&gt;C$195,0,IF((0.1022*LN('Indicator Data'!CA104)-0.1711)&lt;C$194,10,(C$195-(0.1022*LN('Indicator Data'!CA104)-0.1711))/(C$195-C$194)*10)),IF('Indicator Data'!AL104&gt;C$195,0,IF('Indicator Data'!AL104&lt;C$194,10,(C$195-'Indicator Data'!AL104)/(C$195-C$194)*10))),1)</f>
        <v>0</v>
      </c>
      <c r="D101" s="53" t="str">
        <f>IF('Indicator Data'!AM104="No data","x",ROUND((IF(LOG('Indicator Data'!AM104*1000)&gt;D$195,10,IF(LOG('Indicator Data'!AM104*1000)&lt;D$194,0,10-(D$195-LOG('Indicator Data'!AM104*1000))/(D$195-D$194)*10))),1))</f>
        <v>x</v>
      </c>
      <c r="E101" s="54">
        <f t="shared" si="17"/>
        <v>0</v>
      </c>
      <c r="F101" s="53" t="str">
        <f>IF('Indicator Data'!AZ104="No data","x",ROUND(IF('Indicator Data'!AZ104&gt;F$195,10,IF('Indicator Data'!AZ104&lt;F$194,0,10-(F$195-'Indicator Data'!AZ104)/(F$195-F$194)*10)),1))</f>
        <v>x</v>
      </c>
      <c r="G101" s="53" t="str">
        <f>IF('Indicator Data'!BA104="No data","x",ROUND(IF('Indicator Data'!BA104&gt;G$195,10,IF('Indicator Data'!BA104&lt;G$194,0,10-(G$195-'Indicator Data'!BA104)/(G$195-G$194)*10)),1))</f>
        <v>x</v>
      </c>
      <c r="H101" s="54" t="str">
        <f t="shared" si="18"/>
        <v>x</v>
      </c>
      <c r="I101" s="55">
        <f>SUM(IF('Indicator Data'!AN104=0,0,'Indicator Data'!AN104),SUM('Indicator Data'!AO104:AP104))</f>
        <v>0</v>
      </c>
      <c r="J101" s="55">
        <f>I101/'Indicator Data'!CB104*1000000</f>
        <v>0</v>
      </c>
      <c r="K101" s="53">
        <f t="shared" si="19"/>
        <v>0</v>
      </c>
      <c r="L101" s="53" t="str">
        <f>IF('Indicator Data'!AQ104="No data","x",ROUND(IF('Indicator Data'!AQ104&gt;L$195,10,IF('Indicator Data'!AQ104&lt;L$194,0,10-(L$195-'Indicator Data'!AQ104)/(L$195-L$194)*10)),1))</f>
        <v>x</v>
      </c>
      <c r="M101" s="53" t="str">
        <f>IF('Indicator Data'!AR104="No data","x",IF('Indicator Data'!AR104=0,0,ROUND(IF('Indicator Data'!AR104&gt;M$195,10,IF('Indicator Data'!AR104&lt;M$194,0,10-(M$195-'Indicator Data'!AR104)/(M$195-M$194)*10)),1)))</f>
        <v>x</v>
      </c>
      <c r="N101" s="54">
        <f t="shared" si="20"/>
        <v>0</v>
      </c>
      <c r="O101" s="56">
        <f t="shared" si="21"/>
        <v>0</v>
      </c>
      <c r="P101" s="67">
        <f>IF(AND('Indicator Data'!BF104="No data",'Indicator Data'!BG104="No data"),0,SUM('Indicator Data'!BF104:BH104)/1000)</f>
        <v>0.158</v>
      </c>
      <c r="Q101" s="53">
        <f t="shared" si="22"/>
        <v>0</v>
      </c>
      <c r="R101" s="57">
        <f>P101*1000/'Indicator Data'!CB104</f>
        <v>4.1429582819833754E-3</v>
      </c>
      <c r="S101" s="53">
        <f t="shared" si="23"/>
        <v>4.5</v>
      </c>
      <c r="T101" s="58">
        <f t="shared" si="24"/>
        <v>2.2999999999999998</v>
      </c>
      <c r="U101" s="53" t="str">
        <f>IF('Indicator Data'!AV104="No data","x",ROUND(IF('Indicator Data'!AV104&gt;U$195,10,IF('Indicator Data'!AV104&lt;U$194,0,10-(U$195-'Indicator Data'!AV104)/(U$195-U$194)*10)),1))</f>
        <v>x</v>
      </c>
      <c r="V101" s="53" t="str">
        <f>IF('Indicator Data'!AW104="No data","x",IF('Indicator Data'!AW104=0,0,ROUND(IF('Indicator Data'!AW104&gt;V$195,10,IF('Indicator Data'!AW104&lt;V$194,0,10-(V$195-'Indicator Data'!AW104)/(V$195-V$194)*10)),1)))</f>
        <v>x</v>
      </c>
      <c r="W101" s="53" t="str">
        <f t="shared" si="25"/>
        <v>x</v>
      </c>
      <c r="X101" s="53" t="str">
        <f>IF('Indicator Data'!AU104="No data","x",ROUND(IF('Indicator Data'!AU104&gt;X$195,10,IF('Indicator Data'!AU104&lt;X$194,0,10-(X$195-'Indicator Data'!AU104)/(X$195-X$194)*10)),1))</f>
        <v>x</v>
      </c>
      <c r="Y101" s="160" t="str">
        <f>IF('Indicator Data'!AX104="No data","x",ROUND(IF('Indicator Data'!AX104&gt;Y$195,10,IF('Indicator Data'!AX104&lt;Y$194,0,10-(Y$195-'Indicator Data'!AX104)/(Y$195-Y$194)*10)),1))</f>
        <v>x</v>
      </c>
      <c r="Z101" s="57" t="str">
        <f>IF('Indicator Data'!AY104="No data","x",IF(('Indicator Data'!AY104/'Indicator Data'!CB104)&gt;1,1,IF('Indicator Data'!AY104&gt;'Indicator Data'!AY104,1,'Indicator Data'!AY104/'Indicator Data'!CB104)))</f>
        <v>x</v>
      </c>
      <c r="AA101" s="160" t="str">
        <f t="shared" si="26"/>
        <v>x</v>
      </c>
      <c r="AB101" s="54" t="str">
        <f t="shared" si="28"/>
        <v>x</v>
      </c>
      <c r="AC101" s="53" t="str">
        <f>IF('Indicator Data'!AS104="No data","x",ROUND(IF('Indicator Data'!AS104&gt;AC$195,10,IF('Indicator Data'!AS104&lt;AC$194,0,10-(AC$195-'Indicator Data'!AS104)/(AC$195-AC$194)*10)),1))</f>
        <v>x</v>
      </c>
      <c r="AD101" s="53" t="str">
        <f>IF('Indicator Data'!AT104="No data","x",ROUND(IF('Indicator Data'!AT104&gt;AD$195,10,IF('Indicator Data'!AT104&lt;AD$194,0,10-(AD$195-'Indicator Data'!AT104)/(AD$195-AD$194)*10)),1))</f>
        <v>x</v>
      </c>
      <c r="AE101" s="54" t="str">
        <f>IF(AND(AC101="x",AD101="x"),"x",ROUND(AVERAGE(AD101,AC101),1))</f>
        <v>x</v>
      </c>
      <c r="AF101" s="67">
        <f>('Indicator Data'!BE104+'Indicator Data'!BD104+'Indicator Data'!BC104*0.5+'Indicator Data'!BB104*0.25)/1000</f>
        <v>0</v>
      </c>
      <c r="AG101" s="59">
        <f>AF101*1000/'Indicator Data'!CB104</f>
        <v>0</v>
      </c>
      <c r="AH101" s="54">
        <f t="shared" si="27"/>
        <v>0</v>
      </c>
      <c r="AI101" s="53" t="str">
        <f>IF('Indicator Data'!BI104="No data","x",ROUND(IF('Indicator Data'!BI104&lt;$AI$194,10,IF('Indicator Data'!BI104&gt;$AI$195,0,($AI$195-'Indicator Data'!BI104)/($AI$195-$AI$194)*10)),1))</f>
        <v>x</v>
      </c>
      <c r="AJ101" s="53">
        <f>IF('Indicator Data'!BJ104="No data","x",ROUND(IF('Indicator Data'!BJ104&gt;$AJ$195,10,IF('Indicator Data'!BJ104&lt;$AJ$194,0,10-($AJ$195-'Indicator Data'!BJ104)/($AJ$195-$AJ$194)*10)),1))</f>
        <v>0</v>
      </c>
      <c r="AK101" s="54">
        <f t="shared" si="29"/>
        <v>0</v>
      </c>
      <c r="AL101" s="60">
        <f>ROUND(IF(AND(AB101="x",AE101="x",AK101="x"),AH101,IF(AND(AB101="x",AE101="x"),(10-GEOMEAN(((10-AK101)/10*9+1),((10-AH101)/10*9+1)))/9*10,IF(AK101="x",(10-GEOMEAN(((10-AB101)/10*9+1),((10-AE101)/10*9+1),((10-AH101)/10*9+1)))/9*10,IF(AB101="x",(10-GEOMEAN(((10-AK101)/10*9+1),((10-AE101)/10*9+1),((10-AH101)/10*9+1)))/9*10,(10-GEOMEAN(((10-AB101)/10*9+1),((10-AE101)/10*9+1),((10-AH101)/10*9+1),((10-AK101)/10*9+1)))/9*10)))),1)</f>
        <v>0</v>
      </c>
      <c r="AM101" s="61">
        <f>ROUND((10-GEOMEAN(((10-T101)/10*9+1),((10-AL101)/10*9+1)))/9*10,1)</f>
        <v>1.2</v>
      </c>
    </row>
    <row r="102" spans="1:39" s="2" customFormat="1" x14ac:dyDescent="0.3">
      <c r="A102" s="98" t="str">
        <f>'Indicator Data'!A105</f>
        <v>Lithuania</v>
      </c>
      <c r="B102" s="39" t="str">
        <f>'Indicator Data'!B105</f>
        <v>LTU</v>
      </c>
      <c r="C102" s="53">
        <f>ROUND(IF('Indicator Data'!AL105="No data",IF((0.1022*LN('Indicator Data'!CA105)-0.1711)&gt;C$195,0,IF((0.1022*LN('Indicator Data'!CA105)-0.1711)&lt;C$194,10,(C$195-(0.1022*LN('Indicator Data'!CA105)-0.1711))/(C$195-C$194)*10)),IF('Indicator Data'!AL105&gt;C$195,0,IF('Indicator Data'!AL105&lt;C$194,10,(C$195-'Indicator Data'!AL105)/(C$195-C$194)*10))),1)</f>
        <v>0.4</v>
      </c>
      <c r="D102" s="53" t="str">
        <f>IF('Indicator Data'!AM105="No data","x",ROUND((IF(LOG('Indicator Data'!AM105*1000)&gt;D$195,10,IF(LOG('Indicator Data'!AM105*1000)&lt;D$194,0,10-(D$195-LOG('Indicator Data'!AM105*1000))/(D$195-D$194)*10))),1))</f>
        <v>x</v>
      </c>
      <c r="E102" s="54">
        <f t="shared" si="17"/>
        <v>0.4</v>
      </c>
      <c r="F102" s="53">
        <f>IF('Indicator Data'!AZ105="No data","x",ROUND(IF('Indicator Data'!AZ105&gt;F$195,10,IF('Indicator Data'!AZ105&lt;F$194,0,10-(F$195-'Indicator Data'!AZ105)/(F$195-F$194)*10)),1))</f>
        <v>1.7</v>
      </c>
      <c r="G102" s="53">
        <f>IF('Indicator Data'!BA105="No data","x",ROUND(IF('Indicator Data'!BA105&gt;G$195,10,IF('Indicator Data'!BA105&lt;G$194,0,10-(G$195-'Indicator Data'!BA105)/(G$195-G$194)*10)),1))</f>
        <v>2.7</v>
      </c>
      <c r="H102" s="54">
        <f t="shared" si="18"/>
        <v>2.2000000000000002</v>
      </c>
      <c r="I102" s="55">
        <f>SUM(IF('Indicator Data'!AN105=0,0,'Indicator Data'!AN105),SUM('Indicator Data'!AO105:AP105))</f>
        <v>0</v>
      </c>
      <c r="J102" s="55">
        <f>I102/'Indicator Data'!CB105*1000000</f>
        <v>0</v>
      </c>
      <c r="K102" s="53">
        <f t="shared" si="19"/>
        <v>0</v>
      </c>
      <c r="L102" s="53" t="str">
        <f>IF('Indicator Data'!AQ105="No data","x",ROUND(IF('Indicator Data'!AQ105&gt;L$195,10,IF('Indicator Data'!AQ105&lt;L$194,0,10-(L$195-'Indicator Data'!AQ105)/(L$195-L$194)*10)),1))</f>
        <v>x</v>
      </c>
      <c r="M102" s="53">
        <f>IF('Indicator Data'!AR105="No data","x",IF('Indicator Data'!AR105=0,0,ROUND(IF('Indicator Data'!AR105&gt;M$195,10,IF('Indicator Data'!AR105&lt;M$194,0,10-(M$195-'Indicator Data'!AR105)/(M$195-M$194)*10)),1)))</f>
        <v>0.8</v>
      </c>
      <c r="N102" s="54">
        <f t="shared" si="20"/>
        <v>0.4</v>
      </c>
      <c r="O102" s="56">
        <f t="shared" si="21"/>
        <v>0.9</v>
      </c>
      <c r="P102" s="67">
        <f>IF(AND('Indicator Data'!BF105="No data",'Indicator Data'!BG105="No data"),0,SUM('Indicator Data'!BF105:BH105)/1000)</f>
        <v>2.1339999999999999</v>
      </c>
      <c r="Q102" s="53">
        <f t="shared" si="22"/>
        <v>1.1000000000000001</v>
      </c>
      <c r="R102" s="57">
        <f>P102*1000/'Indicator Data'!CB105</f>
        <v>7.8389856190980319E-4</v>
      </c>
      <c r="S102" s="53">
        <f t="shared" si="23"/>
        <v>3</v>
      </c>
      <c r="T102" s="58">
        <f t="shared" si="24"/>
        <v>2.1</v>
      </c>
      <c r="U102" s="53">
        <f>IF('Indicator Data'!AV105="No data","x",ROUND(IF('Indicator Data'!AV105&gt;U$195,10,IF('Indicator Data'!AV105&lt;U$194,0,10-(U$195-'Indicator Data'!AV105)/(U$195-U$194)*10)),1))</f>
        <v>0.4</v>
      </c>
      <c r="V102" s="53">
        <f>IF('Indicator Data'!AW105="No data","x",IF('Indicator Data'!AW105=0,0,ROUND(IF('Indicator Data'!AW105&gt;V$195,10,IF('Indicator Data'!AW105&lt;V$194,0,10-(V$195-'Indicator Data'!AW105)/(V$195-V$194)*10)),1)))</f>
        <v>0.6</v>
      </c>
      <c r="W102" s="53">
        <f t="shared" si="25"/>
        <v>0.5</v>
      </c>
      <c r="X102" s="53">
        <f>IF('Indicator Data'!AU105="No data","x",ROUND(IF('Indicator Data'!AU105&gt;X$195,10,IF('Indicator Data'!AU105&lt;X$194,0,10-(X$195-'Indicator Data'!AU105)/(X$195-X$194)*10)),1))</f>
        <v>0.8</v>
      </c>
      <c r="Y102" s="160" t="str">
        <f>IF('Indicator Data'!AX105="No data","x",ROUND(IF('Indicator Data'!AX105&gt;Y$195,10,IF('Indicator Data'!AX105&lt;Y$194,0,10-(Y$195-'Indicator Data'!AX105)/(Y$195-Y$194)*10)),1))</f>
        <v>x</v>
      </c>
      <c r="Z102" s="57">
        <f>IF('Indicator Data'!AY105="No data","x",IF(('Indicator Data'!AY105/'Indicator Data'!CB105)&gt;1,1,IF('Indicator Data'!AY105&gt;'Indicator Data'!AY105,1,'Indicator Data'!AY105/'Indicator Data'!CB105)))</f>
        <v>1.8734220551733815E-5</v>
      </c>
      <c r="AA102" s="160">
        <f t="shared" si="26"/>
        <v>0</v>
      </c>
      <c r="AB102" s="54">
        <f t="shared" si="28"/>
        <v>0.4</v>
      </c>
      <c r="AC102" s="53">
        <f>IF('Indicator Data'!AS105="No data","x",ROUND(IF('Indicator Data'!AS105&gt;AC$195,10,IF('Indicator Data'!AS105&lt;AC$194,0,10-(AC$195-'Indicator Data'!AS105)/(AC$195-AC$194)*10)),1))</f>
        <v>0.3</v>
      </c>
      <c r="AD102" s="53" t="str">
        <f>IF('Indicator Data'!AT105="No data","x",ROUND(IF('Indicator Data'!AT105&gt;AD$195,10,IF('Indicator Data'!AT105&lt;AD$194,0,10-(AD$195-'Indicator Data'!AT105)/(AD$195-AD$194)*10)),1))</f>
        <v>x</v>
      </c>
      <c r="AE102" s="54">
        <f>IF(AND(AC102="x",AD102="x"),"x",ROUND(AVERAGE(AD102,AC102),1))</f>
        <v>0.3</v>
      </c>
      <c r="AF102" s="67">
        <f>('Indicator Data'!BE105+'Indicator Data'!BD105+'Indicator Data'!BC105*0.5+'Indicator Data'!BB105*0.25)/1000</f>
        <v>0</v>
      </c>
      <c r="AG102" s="59">
        <f>AF102*1000/'Indicator Data'!CB105</f>
        <v>0</v>
      </c>
      <c r="AH102" s="54">
        <f t="shared" si="27"/>
        <v>0</v>
      </c>
      <c r="AI102" s="53">
        <f>IF('Indicator Data'!BI105="No data","x",ROUND(IF('Indicator Data'!BI105&lt;$AI$194,10,IF('Indicator Data'!BI105&gt;$AI$195,0,($AI$195-'Indicator Data'!BI105)/($AI$195-$AI$194)*10)),1))</f>
        <v>1.6</v>
      </c>
      <c r="AJ102" s="53">
        <f>IF('Indicator Data'!BJ105="No data","x",ROUND(IF('Indicator Data'!BJ105&gt;$AJ$195,10,IF('Indicator Data'!BJ105&lt;$AJ$194,0,10-($AJ$195-'Indicator Data'!BJ105)/($AJ$195-$AJ$194)*10)),1))</f>
        <v>0</v>
      </c>
      <c r="AK102" s="54">
        <f t="shared" si="29"/>
        <v>0.8</v>
      </c>
      <c r="AL102" s="60">
        <f>ROUND(IF(AND(AB102="x",AE102="x",AK102="x"),AH102,IF(AND(AB102="x",AE102="x"),(10-GEOMEAN(((10-AK102)/10*9+1),((10-AH102)/10*9+1)))/9*10,IF(AK102="x",(10-GEOMEAN(((10-AB102)/10*9+1),((10-AE102)/10*9+1),((10-AH102)/10*9+1)))/9*10,IF(AB102="x",(10-GEOMEAN(((10-AK102)/10*9+1),((10-AE102)/10*9+1),((10-AH102)/10*9+1)))/9*10,(10-GEOMEAN(((10-AB102)/10*9+1),((10-AE102)/10*9+1),((10-AH102)/10*9+1),((10-AK102)/10*9+1)))/9*10)))),1)</f>
        <v>0.4</v>
      </c>
      <c r="AM102" s="61">
        <f>ROUND((10-GEOMEAN(((10-T102)/10*9+1),((10-AL102)/10*9+1)))/9*10,1)</f>
        <v>1.3</v>
      </c>
    </row>
    <row r="103" spans="1:39" s="2" customFormat="1" x14ac:dyDescent="0.3">
      <c r="A103" s="98" t="str">
        <f>'Indicator Data'!A106</f>
        <v>Luxembourg</v>
      </c>
      <c r="B103" s="39" t="str">
        <f>'Indicator Data'!B106</f>
        <v>LUX</v>
      </c>
      <c r="C103" s="53">
        <f>ROUND(IF('Indicator Data'!AL106="No data",IF((0.1022*LN('Indicator Data'!CA106)-0.1711)&gt;C$195,0,IF((0.1022*LN('Indicator Data'!CA106)-0.1711)&lt;C$194,10,(C$195-(0.1022*LN('Indicator Data'!CA106)-0.1711))/(C$195-C$194)*10)),IF('Indicator Data'!AL106&gt;C$195,0,IF('Indicator Data'!AL106&lt;C$194,10,(C$195-'Indicator Data'!AL106)/(C$195-C$194)*10))),1)</f>
        <v>0</v>
      </c>
      <c r="D103" s="53" t="str">
        <f>IF('Indicator Data'!AM106="No data","x",ROUND((IF(LOG('Indicator Data'!AM106*1000)&gt;D$195,10,IF(LOG('Indicator Data'!AM106*1000)&lt;D$194,0,10-(D$195-LOG('Indicator Data'!AM106*1000))/(D$195-D$194)*10))),1))</f>
        <v>x</v>
      </c>
      <c r="E103" s="54">
        <f t="shared" si="17"/>
        <v>0</v>
      </c>
      <c r="F103" s="53">
        <f>IF('Indicator Data'!AZ106="No data","x",ROUND(IF('Indicator Data'!AZ106&gt;F$195,10,IF('Indicator Data'!AZ106&lt;F$194,0,10-(F$195-'Indicator Data'!AZ106)/(F$195-F$194)*10)),1))</f>
        <v>0.9</v>
      </c>
      <c r="G103" s="53">
        <f>IF('Indicator Data'!BA106="No data","x",ROUND(IF('Indicator Data'!BA106&gt;G$195,10,IF('Indicator Data'!BA106&lt;G$194,0,10-(G$195-'Indicator Data'!BA106)/(G$195-G$194)*10)),1))</f>
        <v>2.6</v>
      </c>
      <c r="H103" s="54">
        <f t="shared" si="18"/>
        <v>1.8</v>
      </c>
      <c r="I103" s="55">
        <f>SUM(IF('Indicator Data'!AN106=0,0,'Indicator Data'!AN106),SUM('Indicator Data'!AO106:AP106))</f>
        <v>-2.0179469999999999</v>
      </c>
      <c r="J103" s="55">
        <f>I103/'Indicator Data'!CB106*1000000</f>
        <v>-3.2236810995948724</v>
      </c>
      <c r="K103" s="53">
        <f t="shared" si="19"/>
        <v>0</v>
      </c>
      <c r="L103" s="53" t="str">
        <f>IF('Indicator Data'!AQ106="No data","x",ROUND(IF('Indicator Data'!AQ106&gt;L$195,10,IF('Indicator Data'!AQ106&lt;L$194,0,10-(L$195-'Indicator Data'!AQ106)/(L$195-L$194)*10)),1))</f>
        <v>x</v>
      </c>
      <c r="M103" s="53">
        <f>IF('Indicator Data'!AR106="No data","x",IF('Indicator Data'!AR106=0,0,ROUND(IF('Indicator Data'!AR106&gt;M$195,10,IF('Indicator Data'!AR106&lt;M$194,0,10-(M$195-'Indicator Data'!AR106)/(M$195-M$194)*10)),1)))</f>
        <v>0.9</v>
      </c>
      <c r="N103" s="54">
        <f t="shared" si="20"/>
        <v>0.5</v>
      </c>
      <c r="O103" s="56">
        <f t="shared" si="21"/>
        <v>0.6</v>
      </c>
      <c r="P103" s="67">
        <f>IF(AND('Indicator Data'!BF106="No data",'Indicator Data'!BG106="No data"),0,SUM('Indicator Data'!BF106:BH106)/1000)</f>
        <v>4.4320000000000004</v>
      </c>
      <c r="Q103" s="53">
        <f t="shared" si="22"/>
        <v>2.2000000000000002</v>
      </c>
      <c r="R103" s="57">
        <f>P103*1000/'Indicator Data'!CB106</f>
        <v>7.0801436476797836E-3</v>
      </c>
      <c r="S103" s="53">
        <f t="shared" si="23"/>
        <v>5.2</v>
      </c>
      <c r="T103" s="58">
        <f t="shared" si="24"/>
        <v>3.7</v>
      </c>
      <c r="U103" s="53" t="str">
        <f>IF('Indicator Data'!AV106="No data","x",ROUND(IF('Indicator Data'!AV106&gt;U$195,10,IF('Indicator Data'!AV106&lt;U$194,0,10-(U$195-'Indicator Data'!AV106)/(U$195-U$194)*10)),1))</f>
        <v>x</v>
      </c>
      <c r="V103" s="53" t="str">
        <f>IF('Indicator Data'!AW106="No data","x",IF('Indicator Data'!AW106=0,0,ROUND(IF('Indicator Data'!AW106&gt;V$195,10,IF('Indicator Data'!AW106&lt;V$194,0,10-(V$195-'Indicator Data'!AW106)/(V$195-V$194)*10)),1)))</f>
        <v>x</v>
      </c>
      <c r="W103" s="53" t="str">
        <f t="shared" si="25"/>
        <v>x</v>
      </c>
      <c r="X103" s="53">
        <f>IF('Indicator Data'!AU106="No data","x",ROUND(IF('Indicator Data'!AU106&gt;X$195,10,IF('Indicator Data'!AU106&lt;X$194,0,10-(X$195-'Indicator Data'!AU106)/(X$195-X$194)*10)),1))</f>
        <v>0.2</v>
      </c>
      <c r="Y103" s="160" t="str">
        <f>IF('Indicator Data'!AX106="No data","x",ROUND(IF('Indicator Data'!AX106&gt;Y$195,10,IF('Indicator Data'!AX106&lt;Y$194,0,10-(Y$195-'Indicator Data'!AX106)/(Y$195-Y$194)*10)),1))</f>
        <v>x</v>
      </c>
      <c r="Z103" s="57">
        <f>IF('Indicator Data'!AY106="No data","x",IF(('Indicator Data'!AY106/'Indicator Data'!CB106)&gt;1,1,IF('Indicator Data'!AY106&gt;'Indicator Data'!AY106,1,'Indicator Data'!AY106/'Indicator Data'!CB106)))</f>
        <v>1.597505335667821E-6</v>
      </c>
      <c r="AA103" s="160">
        <f t="shared" si="26"/>
        <v>0</v>
      </c>
      <c r="AB103" s="54">
        <f t="shared" si="28"/>
        <v>0.1</v>
      </c>
      <c r="AC103" s="53">
        <f>IF('Indicator Data'!AS106="No data","x",ROUND(IF('Indicator Data'!AS106&gt;AC$195,10,IF('Indicator Data'!AS106&lt;AC$194,0,10-(AC$195-'Indicator Data'!AS106)/(AC$195-AC$194)*10)),1))</f>
        <v>0.2</v>
      </c>
      <c r="AD103" s="53" t="str">
        <f>IF('Indicator Data'!AT106="No data","x",ROUND(IF('Indicator Data'!AT106&gt;AD$195,10,IF('Indicator Data'!AT106&lt;AD$194,0,10-(AD$195-'Indicator Data'!AT106)/(AD$195-AD$194)*10)),1))</f>
        <v>x</v>
      </c>
      <c r="AE103" s="54">
        <f>IF(AND(AC103="x",AD103="x"),"x",ROUND(AVERAGE(AD103,AC103),1))</f>
        <v>0.2</v>
      </c>
      <c r="AF103" s="67">
        <f>('Indicator Data'!BE106+'Indicator Data'!BD106+'Indicator Data'!BC106*0.5+'Indicator Data'!BB106*0.25)/1000</f>
        <v>0.75949999999999995</v>
      </c>
      <c r="AG103" s="59">
        <f>AF103*1000/'Indicator Data'!CB106</f>
        <v>1.2133053024397102E-3</v>
      </c>
      <c r="AH103" s="54">
        <f t="shared" si="27"/>
        <v>0.1</v>
      </c>
      <c r="AI103" s="53">
        <f>IF('Indicator Data'!BI106="No data","x",ROUND(IF('Indicator Data'!BI106&lt;$AI$194,10,IF('Indicator Data'!BI106&gt;$AI$195,0,($AI$195-'Indicator Data'!BI106)/($AI$195-$AI$194)*10)),1))</f>
        <v>2.9</v>
      </c>
      <c r="AJ103" s="53">
        <f>IF('Indicator Data'!BJ106="No data","x",ROUND(IF('Indicator Data'!BJ106&gt;$AJ$195,10,IF('Indicator Data'!BJ106&lt;$AJ$194,0,10-($AJ$195-'Indicator Data'!BJ106)/($AJ$195-$AJ$194)*10)),1))</f>
        <v>0</v>
      </c>
      <c r="AK103" s="54">
        <f t="shared" si="29"/>
        <v>1.5</v>
      </c>
      <c r="AL103" s="60">
        <f>ROUND(IF(AND(AB103="x",AE103="x",AK103="x"),AH103,IF(AND(AB103="x",AE103="x"),(10-GEOMEAN(((10-AK103)/10*9+1),((10-AH103)/10*9+1)))/9*10,IF(AK103="x",(10-GEOMEAN(((10-AB103)/10*9+1),((10-AE103)/10*9+1),((10-AH103)/10*9+1)))/9*10,IF(AB103="x",(10-GEOMEAN(((10-AK103)/10*9+1),((10-AE103)/10*9+1),((10-AH103)/10*9+1)))/9*10,(10-GEOMEAN(((10-AB103)/10*9+1),((10-AE103)/10*9+1),((10-AH103)/10*9+1),((10-AK103)/10*9+1)))/9*10)))),1)</f>
        <v>0.5</v>
      </c>
      <c r="AM103" s="61">
        <f>ROUND((10-GEOMEAN(((10-T103)/10*9+1),((10-AL103)/10*9+1)))/9*10,1)</f>
        <v>2.2000000000000002</v>
      </c>
    </row>
    <row r="104" spans="1:39" s="2" customFormat="1" x14ac:dyDescent="0.3">
      <c r="A104" s="98" t="str">
        <f>'Indicator Data'!A107</f>
        <v>Madagascar</v>
      </c>
      <c r="B104" s="39" t="str">
        <f>'Indicator Data'!B107</f>
        <v>MDG</v>
      </c>
      <c r="C104" s="53">
        <f>ROUND(IF('Indicator Data'!AL107="No data",IF((0.1022*LN('Indicator Data'!CA107)-0.1711)&gt;C$195,0,IF((0.1022*LN('Indicator Data'!CA107)-0.1711)&lt;C$194,10,(C$195-(0.1022*LN('Indicator Data'!CA107)-0.1711))/(C$195-C$194)*10)),IF('Indicator Data'!AL107&gt;C$195,0,IF('Indicator Data'!AL107&lt;C$194,10,(C$195-'Indicator Data'!AL107)/(C$195-C$194)*10))),1)</f>
        <v>7.4</v>
      </c>
      <c r="D104" s="53">
        <f>IF('Indicator Data'!AM107="No data","x",ROUND((IF(LOG('Indicator Data'!AM107*1000)&gt;D$195,10,IF(LOG('Indicator Data'!AM107*1000)&lt;D$194,0,10-(D$195-LOG('Indicator Data'!AM107*1000))/(D$195-D$194)*10))),1))</f>
        <v>9.6</v>
      </c>
      <c r="E104" s="54">
        <f t="shared" si="17"/>
        <v>8.6999999999999993</v>
      </c>
      <c r="F104" s="53" t="str">
        <f>IF('Indicator Data'!AZ107="No data","x",ROUND(IF('Indicator Data'!AZ107&gt;F$195,10,IF('Indicator Data'!AZ107&lt;F$194,0,10-(F$195-'Indicator Data'!AZ107)/(F$195-F$194)*10)),1))</f>
        <v>x</v>
      </c>
      <c r="G104" s="53">
        <f>IF('Indicator Data'!BA107="No data","x",ROUND(IF('Indicator Data'!BA107&gt;G$195,10,IF('Indicator Data'!BA107&lt;G$194,0,10-(G$195-'Indicator Data'!BA107)/(G$195-G$194)*10)),1))</f>
        <v>4.4000000000000004</v>
      </c>
      <c r="H104" s="54">
        <f t="shared" si="18"/>
        <v>4.4000000000000004</v>
      </c>
      <c r="I104" s="55">
        <f>SUM(IF('Indicator Data'!AN107=0,0,'Indicator Data'!AN107),SUM('Indicator Data'!AO107:AP107))</f>
        <v>693.39377000000002</v>
      </c>
      <c r="J104" s="55">
        <f>I104/'Indicator Data'!CB107*1000000</f>
        <v>25.040384754349418</v>
      </c>
      <c r="K104" s="53">
        <f t="shared" si="19"/>
        <v>0.5</v>
      </c>
      <c r="L104" s="53">
        <f>IF('Indicator Data'!AQ107="No data","x",ROUND(IF('Indicator Data'!AQ107&gt;L$195,10,IF('Indicator Data'!AQ107&lt;L$194,0,10-(L$195-'Indicator Data'!AQ107)/(L$195-L$194)*10)),1))</f>
        <v>3.7</v>
      </c>
      <c r="M104" s="53">
        <f>IF('Indicator Data'!AR107="No data","x",IF('Indicator Data'!AR107=0,0,ROUND(IF('Indicator Data'!AR107&gt;M$195,10,IF('Indicator Data'!AR107&lt;M$194,0,10-(M$195-'Indicator Data'!AR107)/(M$195-M$194)*10)),1)))</f>
        <v>1</v>
      </c>
      <c r="N104" s="54">
        <f t="shared" si="20"/>
        <v>1.7</v>
      </c>
      <c r="O104" s="56">
        <f t="shared" si="21"/>
        <v>5.9</v>
      </c>
      <c r="P104" s="67">
        <f>IF(AND('Indicator Data'!BF107="No data",'Indicator Data'!BG107="No data"),0,SUM('Indicator Data'!BF107:BH107)/1000)</f>
        <v>3.3029999999999999</v>
      </c>
      <c r="Q104" s="53">
        <f t="shared" si="22"/>
        <v>1.7</v>
      </c>
      <c r="R104" s="57">
        <f>P104*1000/'Indicator Data'!CB107</f>
        <v>1.1928055085296789E-4</v>
      </c>
      <c r="S104" s="53">
        <f t="shared" si="23"/>
        <v>1.9</v>
      </c>
      <c r="T104" s="58">
        <f t="shared" si="24"/>
        <v>1.8</v>
      </c>
      <c r="U104" s="53">
        <f>IF('Indicator Data'!AV107="No data","x",ROUND(IF('Indicator Data'!AV107&gt;U$195,10,IF('Indicator Data'!AV107&lt;U$194,0,10-(U$195-'Indicator Data'!AV107)/(U$195-U$194)*10)),1))</f>
        <v>0.6</v>
      </c>
      <c r="V104" s="53">
        <f>IF('Indicator Data'!AW107="No data","x",IF('Indicator Data'!AW107=0,0,ROUND(IF('Indicator Data'!AW107&gt;V$195,10,IF('Indicator Data'!AW107&lt;V$194,0,10-(V$195-'Indicator Data'!AW107)/(V$195-V$194)*10)),1)))</f>
        <v>1.3</v>
      </c>
      <c r="W104" s="53">
        <f t="shared" si="25"/>
        <v>0.95</v>
      </c>
      <c r="X104" s="53">
        <f>IF('Indicator Data'!AU107="No data","x",ROUND(IF('Indicator Data'!AU107&gt;X$195,10,IF('Indicator Data'!AU107&lt;X$194,0,10-(X$195-'Indicator Data'!AU107)/(X$195-X$194)*10)),1))</f>
        <v>4.2</v>
      </c>
      <c r="Y104" s="160">
        <f>IF('Indicator Data'!AX107="No data","x",ROUND(IF('Indicator Data'!AX107&gt;Y$195,10,IF('Indicator Data'!AX107&lt;Y$194,0,10-(Y$195-'Indicator Data'!AX107)/(Y$195-Y$194)*10)),1))</f>
        <v>2.1</v>
      </c>
      <c r="Z104" s="57">
        <f>IF('Indicator Data'!AY107="No data","x",IF(('Indicator Data'!AY107/'Indicator Data'!CB107)&gt;1,1,IF('Indicator Data'!AY107&gt;'Indicator Data'!AY107,1,'Indicator Data'!AY107/'Indicator Data'!CB107)))</f>
        <v>0.76290915838091766</v>
      </c>
      <c r="AA104" s="160">
        <f t="shared" si="26"/>
        <v>8.5</v>
      </c>
      <c r="AB104" s="54">
        <f t="shared" si="28"/>
        <v>3.9</v>
      </c>
      <c r="AC104" s="53">
        <f>IF('Indicator Data'!AS107="No data","x",ROUND(IF('Indicator Data'!AS107&gt;AC$195,10,IF('Indicator Data'!AS107&lt;AC$194,0,10-(AC$195-'Indicator Data'!AS107)/(AC$195-AC$194)*10)),1))</f>
        <v>3.9</v>
      </c>
      <c r="AD104" s="53">
        <f>IF('Indicator Data'!AT107="No data","x",ROUND(IF('Indicator Data'!AT107&gt;AD$195,10,IF('Indicator Data'!AT107&lt;AD$194,0,10-(AD$195-'Indicator Data'!AT107)/(AD$195-AD$194)*10)),1))</f>
        <v>5.9</v>
      </c>
      <c r="AE104" s="54">
        <f>IF(AND(AC104="x",AD104="x"),"x",ROUND(AVERAGE(AD104,AC104),1))</f>
        <v>4.9000000000000004</v>
      </c>
      <c r="AF104" s="67">
        <f>('Indicator Data'!BE107+'Indicator Data'!BD107+'Indicator Data'!BC107*0.5+'Indicator Data'!BB107*0.25)/1000</f>
        <v>1216.21975</v>
      </c>
      <c r="AG104" s="59">
        <f>AF104*1000/'Indicator Data'!CB107</f>
        <v>4.3921090444522824E-2</v>
      </c>
      <c r="AH104" s="54">
        <f t="shared" si="27"/>
        <v>4.4000000000000004</v>
      </c>
      <c r="AI104" s="53">
        <f>IF('Indicator Data'!BI107="No data","x",ROUND(IF('Indicator Data'!BI107&lt;$AI$194,10,IF('Indicator Data'!BI107&gt;$AI$195,0,($AI$195-'Indicator Data'!BI107)/($AI$195-$AI$194)*10)),1))</f>
        <v>8.3000000000000007</v>
      </c>
      <c r="AJ104" s="53">
        <f>IF('Indicator Data'!BJ107="No data","x",ROUND(IF('Indicator Data'!BJ107&gt;$AJ$195,10,IF('Indicator Data'!BJ107&lt;$AJ$194,0,10-($AJ$195-'Indicator Data'!BJ107)/($AJ$195-$AJ$194)*10)),1))</f>
        <v>10</v>
      </c>
      <c r="AK104" s="54">
        <f t="shared" si="29"/>
        <v>9.1999999999999993</v>
      </c>
      <c r="AL104" s="60">
        <f>ROUND(IF(AND(AB104="x",AE104="x",AK104="x"),AH104,IF(AND(AB104="x",AE104="x"),(10-GEOMEAN(((10-AK104)/10*9+1),((10-AH104)/10*9+1)))/9*10,IF(AK104="x",(10-GEOMEAN(((10-AB104)/10*9+1),((10-AE104)/10*9+1),((10-AH104)/10*9+1)))/9*10,IF(AB104="x",(10-GEOMEAN(((10-AK104)/10*9+1),((10-AE104)/10*9+1),((10-AH104)/10*9+1)))/9*10,(10-GEOMEAN(((10-AB104)/10*9+1),((10-AE104)/10*9+1),((10-AH104)/10*9+1),((10-AK104)/10*9+1)))/9*10)))),1)</f>
        <v>6.2</v>
      </c>
      <c r="AM104" s="61">
        <f>ROUND((10-GEOMEAN(((10-T104)/10*9+1),((10-AL104)/10*9+1)))/9*10,1)</f>
        <v>4.3</v>
      </c>
    </row>
    <row r="105" spans="1:39" s="2" customFormat="1" x14ac:dyDescent="0.3">
      <c r="A105" s="98" t="str">
        <f>'Indicator Data'!A108</f>
        <v>Malawi</v>
      </c>
      <c r="B105" s="39" t="str">
        <f>'Indicator Data'!B108</f>
        <v>MWI</v>
      </c>
      <c r="C105" s="53">
        <f>ROUND(IF('Indicator Data'!AL108="No data",IF((0.1022*LN('Indicator Data'!CA108)-0.1711)&gt;C$195,0,IF((0.1022*LN('Indicator Data'!CA108)-0.1711)&lt;C$194,10,(C$195-(0.1022*LN('Indicator Data'!CA108)-0.1711))/(C$195-C$194)*10)),IF('Indicator Data'!AL108&gt;C$195,0,IF('Indicator Data'!AL108&lt;C$194,10,(C$195-'Indicator Data'!AL108)/(C$195-C$194)*10))),1)</f>
        <v>8.3000000000000007</v>
      </c>
      <c r="D105" s="53">
        <f>IF('Indicator Data'!AM108="No data","x",ROUND((IF(LOG('Indicator Data'!AM108*1000)&gt;D$195,10,IF(LOG('Indicator Data'!AM108*1000)&lt;D$194,0,10-(D$195-LOG('Indicator Data'!AM108*1000))/(D$195-D$194)*10))),1))</f>
        <v>8.8000000000000007</v>
      </c>
      <c r="E105" s="54">
        <f t="shared" si="17"/>
        <v>8.6</v>
      </c>
      <c r="F105" s="53">
        <f>IF('Indicator Data'!AZ108="No data","x",ROUND(IF('Indicator Data'!AZ108&gt;F$195,10,IF('Indicator Data'!AZ108&lt;F$194,0,10-(F$195-'Indicator Data'!AZ108)/(F$195-F$194)*10)),1))</f>
        <v>7.5</v>
      </c>
      <c r="G105" s="53">
        <f>IF('Indicator Data'!BA108="No data","x",ROUND(IF('Indicator Data'!BA108&gt;G$195,10,IF('Indicator Data'!BA108&lt;G$194,0,10-(G$195-'Indicator Data'!BA108)/(G$195-G$194)*10)),1))</f>
        <v>4.9000000000000004</v>
      </c>
      <c r="H105" s="54">
        <f t="shared" si="18"/>
        <v>6.2</v>
      </c>
      <c r="I105" s="55">
        <f>SUM(IF('Indicator Data'!AN108=0,0,'Indicator Data'!AN108),SUM('Indicator Data'!AO108:AP108))</f>
        <v>1460.7938649999999</v>
      </c>
      <c r="J105" s="55">
        <f>I105/'Indicator Data'!CB108*1000000</f>
        <v>76.361594420896438</v>
      </c>
      <c r="K105" s="53">
        <f t="shared" si="19"/>
        <v>1.5</v>
      </c>
      <c r="L105" s="53">
        <f>IF('Indicator Data'!AQ108="No data","x",ROUND(IF('Indicator Data'!AQ108&gt;L$195,10,IF('Indicator Data'!AQ108&lt;L$194,0,10-(L$195-'Indicator Data'!AQ108)/(L$195-L$194)*10)),1))</f>
        <v>10</v>
      </c>
      <c r="M105" s="53">
        <f>IF('Indicator Data'!AR108="No data","x",IF('Indicator Data'!AR108=0,0,ROUND(IF('Indicator Data'!AR108&gt;M$195,10,IF('Indicator Data'!AR108&lt;M$194,0,10-(M$195-'Indicator Data'!AR108)/(M$195-M$194)*10)),1)))</f>
        <v>0.9</v>
      </c>
      <c r="N105" s="54">
        <f t="shared" si="20"/>
        <v>4.0999999999999996</v>
      </c>
      <c r="O105" s="56">
        <f t="shared" si="21"/>
        <v>6.9</v>
      </c>
      <c r="P105" s="67">
        <f>IF(AND('Indicator Data'!BF108="No data",'Indicator Data'!BG108="No data"),0,SUM('Indicator Data'!BF108:BH108)/1000)</f>
        <v>48.271999999999998</v>
      </c>
      <c r="Q105" s="53">
        <f t="shared" si="22"/>
        <v>5.6</v>
      </c>
      <c r="R105" s="57">
        <f>P105*1000/'Indicator Data'!CB108</f>
        <v>2.5233723759412923E-3</v>
      </c>
      <c r="S105" s="53">
        <f t="shared" si="23"/>
        <v>4</v>
      </c>
      <c r="T105" s="58">
        <f t="shared" si="24"/>
        <v>4.8</v>
      </c>
      <c r="U105" s="53">
        <f>IF('Indicator Data'!AV108="No data","x",ROUND(IF('Indicator Data'!AV108&gt;U$195,10,IF('Indicator Data'!AV108&lt;U$194,0,10-(U$195-'Indicator Data'!AV108)/(U$195-U$194)*10)),1))</f>
        <v>10</v>
      </c>
      <c r="V105" s="53">
        <f>IF('Indicator Data'!AW108="No data","x",IF('Indicator Data'!AW108=0,0,ROUND(IF('Indicator Data'!AW108&gt;V$195,10,IF('Indicator Data'!AW108&lt;V$194,0,10-(V$195-'Indicator Data'!AW108)/(V$195-V$194)*10)),1)))</f>
        <v>10</v>
      </c>
      <c r="W105" s="53">
        <f t="shared" si="25"/>
        <v>10</v>
      </c>
      <c r="X105" s="53">
        <f>IF('Indicator Data'!AU108="No data","x",ROUND(IF('Indicator Data'!AU108&gt;X$195,10,IF('Indicator Data'!AU108&lt;X$194,0,10-(X$195-'Indicator Data'!AU108)/(X$195-X$194)*10)),1))</f>
        <v>2.7</v>
      </c>
      <c r="Y105" s="160">
        <f>IF('Indicator Data'!AX108="No data","x",ROUND(IF('Indicator Data'!AX108&gt;Y$195,10,IF('Indicator Data'!AX108&lt;Y$194,0,10-(Y$195-'Indicator Data'!AX108)/(Y$195-Y$194)*10)),1))</f>
        <v>5.3</v>
      </c>
      <c r="Z105" s="57">
        <f>IF('Indicator Data'!AY108="No data","x",IF(('Indicator Data'!AY108/'Indicator Data'!CB108)&gt;1,1,IF('Indicator Data'!AY108&gt;'Indicator Data'!AY108,1,'Indicator Data'!AY108/'Indicator Data'!CB108)))</f>
        <v>0.64784015435478026</v>
      </c>
      <c r="AA105" s="160">
        <f t="shared" si="26"/>
        <v>7.2</v>
      </c>
      <c r="AB105" s="54">
        <f t="shared" si="28"/>
        <v>6.3</v>
      </c>
      <c r="AC105" s="53">
        <f>IF('Indicator Data'!AS108="No data","x",ROUND(IF('Indicator Data'!AS108&gt;AC$195,10,IF('Indicator Data'!AS108&lt;AC$194,0,10-(AC$195-'Indicator Data'!AS108)/(AC$195-AC$194)*10)),1))</f>
        <v>3.2</v>
      </c>
      <c r="AD105" s="53">
        <f>IF('Indicator Data'!AT108="No data","x",ROUND(IF('Indicator Data'!AT108&gt;AD$195,10,IF('Indicator Data'!AT108&lt;AD$194,0,10-(AD$195-'Indicator Data'!AT108)/(AD$195-AD$194)*10)),1))</f>
        <v>2.6</v>
      </c>
      <c r="AE105" s="54">
        <f>IF(AND(AC105="x",AD105="x"),"x",ROUND(AVERAGE(AD105,AC105),1))</f>
        <v>2.9</v>
      </c>
      <c r="AF105" s="67">
        <f>('Indicator Data'!BE108+'Indicator Data'!BD108+'Indicator Data'!BC108*0.5+'Indicator Data'!BB108*0.25)/1000</f>
        <v>500.53075000000001</v>
      </c>
      <c r="AG105" s="59">
        <f>AF105*1000/'Indicator Data'!CB108</f>
        <v>2.6164763586741316E-2</v>
      </c>
      <c r="AH105" s="54">
        <f t="shared" si="27"/>
        <v>2.6</v>
      </c>
      <c r="AI105" s="53">
        <f>IF('Indicator Data'!BI108="No data","x",ROUND(IF('Indicator Data'!BI108&lt;$AI$194,10,IF('Indicator Data'!BI108&gt;$AI$195,0,($AI$195-'Indicator Data'!BI108)/($AI$195-$AI$194)*10)),1))</f>
        <v>5.2</v>
      </c>
      <c r="AJ105" s="53">
        <f>IF('Indicator Data'!BJ108="No data","x",ROUND(IF('Indicator Data'!BJ108&gt;$AJ$195,10,IF('Indicator Data'!BJ108&lt;$AJ$194,0,10-($AJ$195-'Indicator Data'!BJ108)/($AJ$195-$AJ$194)*10)),1))</f>
        <v>4.5999999999999996</v>
      </c>
      <c r="AK105" s="54">
        <f t="shared" si="29"/>
        <v>4.9000000000000004</v>
      </c>
      <c r="AL105" s="60">
        <f>ROUND(IF(AND(AB105="x",AE105="x",AK105="x"),AH105,IF(AND(AB105="x",AE105="x"),(10-GEOMEAN(((10-AK105)/10*9+1),((10-AH105)/10*9+1)))/9*10,IF(AK105="x",(10-GEOMEAN(((10-AB105)/10*9+1),((10-AE105)/10*9+1),((10-AH105)/10*9+1)))/9*10,IF(AB105="x",(10-GEOMEAN(((10-AK105)/10*9+1),((10-AE105)/10*9+1),((10-AH105)/10*9+1)))/9*10,(10-GEOMEAN(((10-AB105)/10*9+1),((10-AE105)/10*9+1),((10-AH105)/10*9+1),((10-AK105)/10*9+1)))/9*10)))),1)</f>
        <v>4.4000000000000004</v>
      </c>
      <c r="AM105" s="61">
        <f>ROUND((10-GEOMEAN(((10-T105)/10*9+1),((10-AL105)/10*9+1)))/9*10,1)</f>
        <v>4.5999999999999996</v>
      </c>
    </row>
    <row r="106" spans="1:39" s="2" customFormat="1" x14ac:dyDescent="0.3">
      <c r="A106" s="98" t="str">
        <f>'Indicator Data'!A109</f>
        <v>Malaysia</v>
      </c>
      <c r="B106" s="39" t="str">
        <f>'Indicator Data'!B109</f>
        <v>MYS</v>
      </c>
      <c r="C106" s="53">
        <f>ROUND(IF('Indicator Data'!AL109="No data",IF((0.1022*LN('Indicator Data'!CA109)-0.1711)&gt;C$195,0,IF((0.1022*LN('Indicator Data'!CA109)-0.1711)&lt;C$194,10,(C$195-(0.1022*LN('Indicator Data'!CA109)-0.1711))/(C$195-C$194)*10)),IF('Indicator Data'!AL109&gt;C$195,0,IF('Indicator Data'!AL109&lt;C$194,10,(C$195-'Indicator Data'!AL109)/(C$195-C$194)*10))),1)</f>
        <v>1.8</v>
      </c>
      <c r="D106" s="53" t="str">
        <f>IF('Indicator Data'!AM109="No data","x",ROUND((IF(LOG('Indicator Data'!AM109*1000)&gt;D$195,10,IF(LOG('Indicator Data'!AM109*1000)&lt;D$194,0,10-(D$195-LOG('Indicator Data'!AM109*1000))/(D$195-D$194)*10))),1))</f>
        <v>x</v>
      </c>
      <c r="E106" s="54">
        <f t="shared" si="17"/>
        <v>1.8</v>
      </c>
      <c r="F106" s="53">
        <f>IF('Indicator Data'!AZ109="No data","x",ROUND(IF('Indicator Data'!AZ109&gt;F$195,10,IF('Indicator Data'!AZ109&lt;F$194,0,10-(F$195-'Indicator Data'!AZ109)/(F$195-F$194)*10)),1))</f>
        <v>3.4</v>
      </c>
      <c r="G106" s="53">
        <f>IF('Indicator Data'!BA109="No data","x",ROUND(IF('Indicator Data'!BA109&gt;G$195,10,IF('Indicator Data'!BA109&lt;G$194,0,10-(G$195-'Indicator Data'!BA109)/(G$195-G$194)*10)),1))</f>
        <v>4</v>
      </c>
      <c r="H106" s="54">
        <f t="shared" si="18"/>
        <v>3.7</v>
      </c>
      <c r="I106" s="55">
        <f>SUM(IF('Indicator Data'!AN109=0,0,'Indicator Data'!AN109),SUM('Indicator Data'!AO109:AP109))</f>
        <v>-66.196557999999996</v>
      </c>
      <c r="J106" s="55">
        <f>I106/'Indicator Data'!CB109*1000000</f>
        <v>-2.0452500182444551</v>
      </c>
      <c r="K106" s="53">
        <f t="shared" si="19"/>
        <v>0</v>
      </c>
      <c r="L106" s="53">
        <f>IF('Indicator Data'!AQ109="No data","x",ROUND(IF('Indicator Data'!AQ109&gt;L$195,10,IF('Indicator Data'!AQ109&lt;L$194,0,10-(L$195-'Indicator Data'!AQ109)/(L$195-L$194)*10)),1))</f>
        <v>0</v>
      </c>
      <c r="M106" s="53">
        <f>IF('Indicator Data'!AR109="No data","x",IF('Indicator Data'!AR109=0,0,ROUND(IF('Indicator Data'!AR109&gt;M$195,10,IF('Indicator Data'!AR109&lt;M$194,0,10-(M$195-'Indicator Data'!AR109)/(M$195-M$194)*10)),1)))</f>
        <v>0.1</v>
      </c>
      <c r="N106" s="54">
        <f t="shared" si="20"/>
        <v>0</v>
      </c>
      <c r="O106" s="56">
        <f t="shared" si="21"/>
        <v>1.8</v>
      </c>
      <c r="P106" s="67">
        <f>IF(AND('Indicator Data'!BF109="No data",'Indicator Data'!BG109="No data"),0,SUM('Indicator Data'!BF109:BH109)/1000)</f>
        <v>179.07300000000001</v>
      </c>
      <c r="Q106" s="53">
        <f t="shared" si="22"/>
        <v>7.5</v>
      </c>
      <c r="R106" s="57">
        <f>P106*1000/'Indicator Data'!CB109</f>
        <v>5.5327507589909633E-3</v>
      </c>
      <c r="S106" s="53">
        <f t="shared" si="23"/>
        <v>4.9000000000000004</v>
      </c>
      <c r="T106" s="58">
        <f t="shared" si="24"/>
        <v>6.2</v>
      </c>
      <c r="U106" s="53">
        <f>IF('Indicator Data'!AV109="No data","x",ROUND(IF('Indicator Data'!AV109&gt;U$195,10,IF('Indicator Data'!AV109&lt;U$194,0,10-(U$195-'Indicator Data'!AV109)/(U$195-U$194)*10)),1))</f>
        <v>0.8</v>
      </c>
      <c r="V106" s="53">
        <f>IF('Indicator Data'!AW109="No data","x",IF('Indicator Data'!AW109=0,0,ROUND(IF('Indicator Data'!AW109&gt;V$195,10,IF('Indicator Data'!AW109&lt;V$194,0,10-(V$195-'Indicator Data'!AW109)/(V$195-V$194)*10)),1)))</f>
        <v>1.1000000000000001</v>
      </c>
      <c r="W106" s="53">
        <f t="shared" si="25"/>
        <v>0.95000000000000007</v>
      </c>
      <c r="X106" s="53">
        <f>IF('Indicator Data'!AU109="No data","x",ROUND(IF('Indicator Data'!AU109&gt;X$195,10,IF('Indicator Data'!AU109&lt;X$194,0,10-(X$195-'Indicator Data'!AU109)/(X$195-X$194)*10)),1))</f>
        <v>1.7</v>
      </c>
      <c r="Y106" s="160">
        <f>IF('Indicator Data'!AX109="No data","x",ROUND(IF('Indicator Data'!AX109&gt;Y$195,10,IF('Indicator Data'!AX109&lt;Y$194,0,10-(Y$195-'Indicator Data'!AX109)/(Y$195-Y$194)*10)),1))</f>
        <v>0</v>
      </c>
      <c r="Z106" s="57">
        <f>IF('Indicator Data'!AY109="No data","x",IF(('Indicator Data'!AY109/'Indicator Data'!CB109)&gt;1,1,IF('Indicator Data'!AY109&gt;'Indicator Data'!AY109,1,'Indicator Data'!AY109/'Indicator Data'!CB109)))</f>
        <v>3.9424707373460263E-3</v>
      </c>
      <c r="AA106" s="160">
        <f t="shared" si="26"/>
        <v>0</v>
      </c>
      <c r="AB106" s="54">
        <f t="shared" si="28"/>
        <v>0.7</v>
      </c>
      <c r="AC106" s="53">
        <f>IF('Indicator Data'!AS109="No data","x",ROUND(IF('Indicator Data'!AS109&gt;AC$195,10,IF('Indicator Data'!AS109&lt;AC$194,0,10-(AC$195-'Indicator Data'!AS109)/(AC$195-AC$194)*10)),1))</f>
        <v>0.7</v>
      </c>
      <c r="AD106" s="53">
        <f>IF('Indicator Data'!AT109="No data","x",ROUND(IF('Indicator Data'!AT109&gt;AD$195,10,IF('Indicator Data'!AT109&lt;AD$194,0,10-(AD$195-'Indicator Data'!AT109)/(AD$195-AD$194)*10)),1))</f>
        <v>3</v>
      </c>
      <c r="AE106" s="54">
        <f>IF(AND(AC106="x",AD106="x"),"x",ROUND(AVERAGE(AD106,AC106),1))</f>
        <v>1.9</v>
      </c>
      <c r="AF106" s="67">
        <f>('Indicator Data'!BE109+'Indicator Data'!BD109+'Indicator Data'!BC109*0.5+'Indicator Data'!BB109*0.25)/1000</f>
        <v>73.265500000000003</v>
      </c>
      <c r="AG106" s="59">
        <f>AF106*1000/'Indicator Data'!CB109</f>
        <v>2.2636564458787894E-3</v>
      </c>
      <c r="AH106" s="54">
        <f t="shared" si="27"/>
        <v>0.2</v>
      </c>
      <c r="AI106" s="53">
        <f>IF('Indicator Data'!BI109="No data","x",ROUND(IF('Indicator Data'!BI109&lt;$AI$194,10,IF('Indicator Data'!BI109&gt;$AI$195,0,($AI$195-'Indicator Data'!BI109)/($AI$195-$AI$194)*10)),1))</f>
        <v>3.9</v>
      </c>
      <c r="AJ106" s="53">
        <f>IF('Indicator Data'!BJ109="No data","x",ROUND(IF('Indicator Data'!BJ109&gt;$AJ$195,10,IF('Indicator Data'!BJ109&lt;$AJ$194,0,10-($AJ$195-'Indicator Data'!BJ109)/($AJ$195-$AJ$194)*10)),1))</f>
        <v>0</v>
      </c>
      <c r="AK106" s="54">
        <f t="shared" si="29"/>
        <v>2</v>
      </c>
      <c r="AL106" s="60">
        <f>ROUND(IF(AND(AB106="x",AE106="x",AK106="x"),AH106,IF(AND(AB106="x",AE106="x"),(10-GEOMEAN(((10-AK106)/10*9+1),((10-AH106)/10*9+1)))/9*10,IF(AK106="x",(10-GEOMEAN(((10-AB106)/10*9+1),((10-AE106)/10*9+1),((10-AH106)/10*9+1)))/9*10,IF(AB106="x",(10-GEOMEAN(((10-AK106)/10*9+1),((10-AE106)/10*9+1),((10-AH106)/10*9+1)))/9*10,(10-GEOMEAN(((10-AB106)/10*9+1),((10-AE106)/10*9+1),((10-AH106)/10*9+1),((10-AK106)/10*9+1)))/9*10)))),1)</f>
        <v>1.2</v>
      </c>
      <c r="AM106" s="61">
        <f>ROUND((10-GEOMEAN(((10-T106)/10*9+1),((10-AL106)/10*9+1)))/9*10,1)</f>
        <v>4.0999999999999996</v>
      </c>
    </row>
    <row r="107" spans="1:39" s="2" customFormat="1" x14ac:dyDescent="0.3">
      <c r="A107" s="98" t="str">
        <f>'Indicator Data'!A110</f>
        <v>Maldives</v>
      </c>
      <c r="B107" s="39" t="str">
        <f>'Indicator Data'!B110</f>
        <v>MDV</v>
      </c>
      <c r="C107" s="53">
        <f>ROUND(IF('Indicator Data'!AL110="No data",IF((0.1022*LN('Indicator Data'!CA110)-0.1711)&gt;C$195,0,IF((0.1022*LN('Indicator Data'!CA110)-0.1711)&lt;C$194,10,(C$195-(0.1022*LN('Indicator Data'!CA110)-0.1711))/(C$195-C$194)*10)),IF('Indicator Data'!AL110&gt;C$195,0,IF('Indicator Data'!AL110&lt;C$194,10,(C$195-'Indicator Data'!AL110)/(C$195-C$194)*10))),1)</f>
        <v>3.2</v>
      </c>
      <c r="D107" s="53">
        <f>IF('Indicator Data'!AM110="No data","x",ROUND((IF(LOG('Indicator Data'!AM110*1000)&gt;D$195,10,IF(LOG('Indicator Data'!AM110*1000)&lt;D$194,0,10-(D$195-LOG('Indicator Data'!AM110*1000))/(D$195-D$194)*10))),1))</f>
        <v>1.6</v>
      </c>
      <c r="E107" s="54">
        <f t="shared" si="17"/>
        <v>2.4</v>
      </c>
      <c r="F107" s="53">
        <f>IF('Indicator Data'!AZ110="No data","x",ROUND(IF('Indicator Data'!AZ110&gt;F$195,10,IF('Indicator Data'!AZ110&lt;F$194,0,10-(F$195-'Indicator Data'!AZ110)/(F$195-F$194)*10)),1))</f>
        <v>4.9000000000000004</v>
      </c>
      <c r="G107" s="53">
        <f>IF('Indicator Data'!BA110="No data","x",ROUND(IF('Indicator Data'!BA110&gt;G$195,10,IF('Indicator Data'!BA110&lt;G$194,0,10-(G$195-'Indicator Data'!BA110)/(G$195-G$194)*10)),1))</f>
        <v>1.6</v>
      </c>
      <c r="H107" s="54">
        <f t="shared" si="18"/>
        <v>3.3</v>
      </c>
      <c r="I107" s="55">
        <f>SUM(IF('Indicator Data'!AN110=0,0,'Indicator Data'!AN110),SUM('Indicator Data'!AO110:AP110))</f>
        <v>36.672966000000002</v>
      </c>
      <c r="J107" s="55">
        <f>I107/'Indicator Data'!CB110*1000000</f>
        <v>67.844803919029417</v>
      </c>
      <c r="K107" s="53">
        <f t="shared" si="19"/>
        <v>1.4</v>
      </c>
      <c r="L107" s="53">
        <f>IF('Indicator Data'!AQ110="No data","x",ROUND(IF('Indicator Data'!AQ110&gt;L$195,10,IF('Indicator Data'!AQ110&lt;L$194,0,10-(L$195-'Indicator Data'!AQ110)/(L$195-L$194)*10)),1))</f>
        <v>0.9</v>
      </c>
      <c r="M107" s="53">
        <f>IF('Indicator Data'!AR110="No data","x",IF('Indicator Data'!AR110=0,0,ROUND(IF('Indicator Data'!AR110&gt;M$195,10,IF('Indicator Data'!AR110&lt;M$194,0,10-(M$195-'Indicator Data'!AR110)/(M$195-M$194)*10)),1)))</f>
        <v>0</v>
      </c>
      <c r="N107" s="54">
        <f t="shared" si="20"/>
        <v>0.8</v>
      </c>
      <c r="O107" s="56">
        <f t="shared" si="21"/>
        <v>2.2000000000000002</v>
      </c>
      <c r="P107" s="67">
        <f>IF(AND('Indicator Data'!BF110="No data",'Indicator Data'!BG110="No data"),0,SUM('Indicator Data'!BF110:BH110)/1000)</f>
        <v>0</v>
      </c>
      <c r="Q107" s="53">
        <f t="shared" si="22"/>
        <v>0</v>
      </c>
      <c r="R107" s="57">
        <f>P107*1000/'Indicator Data'!CB110</f>
        <v>0</v>
      </c>
      <c r="S107" s="53">
        <f t="shared" si="23"/>
        <v>0</v>
      </c>
      <c r="T107" s="58">
        <f t="shared" si="24"/>
        <v>0</v>
      </c>
      <c r="U107" s="53" t="str">
        <f>IF('Indicator Data'!AV110="No data","x",ROUND(IF('Indicator Data'!AV110&gt;U$195,10,IF('Indicator Data'!AV110&lt;U$194,0,10-(U$195-'Indicator Data'!AV110)/(U$195-U$194)*10)),1))</f>
        <v>x</v>
      </c>
      <c r="V107" s="53" t="str">
        <f>IF('Indicator Data'!AW110="No data","x",IF('Indicator Data'!AW110=0,0,ROUND(IF('Indicator Data'!AW110&gt;V$195,10,IF('Indicator Data'!AW110&lt;V$194,0,10-(V$195-'Indicator Data'!AW110)/(V$195-V$194)*10)),1)))</f>
        <v>x</v>
      </c>
      <c r="W107" s="53" t="str">
        <f t="shared" si="25"/>
        <v>x</v>
      </c>
      <c r="X107" s="53">
        <f>IF('Indicator Data'!AU110="No data","x",ROUND(IF('Indicator Data'!AU110&gt;X$195,10,IF('Indicator Data'!AU110&lt;X$194,0,10-(X$195-'Indicator Data'!AU110)/(X$195-X$194)*10)),1))</f>
        <v>0.7</v>
      </c>
      <c r="Y107" s="160" t="str">
        <f>IF('Indicator Data'!AX110="No data","x",ROUND(IF('Indicator Data'!AX110&gt;Y$195,10,IF('Indicator Data'!AX110&lt;Y$194,0,10-(Y$195-'Indicator Data'!AX110)/(Y$195-Y$194)*10)),1))</f>
        <v>x</v>
      </c>
      <c r="Z107" s="57">
        <f>IF('Indicator Data'!AY110="No data","x",IF(('Indicator Data'!AY110/'Indicator Data'!CB110)&gt;1,1,IF('Indicator Data'!AY110&gt;'Indicator Data'!AY110,1,'Indicator Data'!AY110/'Indicator Data'!CB110)))</f>
        <v>9.2740249601326076E-3</v>
      </c>
      <c r="AA107" s="160">
        <f t="shared" si="26"/>
        <v>0.1</v>
      </c>
      <c r="AB107" s="54">
        <f t="shared" si="28"/>
        <v>0.4</v>
      </c>
      <c r="AC107" s="53">
        <f>IF('Indicator Data'!AS110="No data","x",ROUND(IF('Indicator Data'!AS110&gt;AC$195,10,IF('Indicator Data'!AS110&lt;AC$194,0,10-(AC$195-'Indicator Data'!AS110)/(AC$195-AC$194)*10)),1))</f>
        <v>0.6</v>
      </c>
      <c r="AD107" s="53">
        <f>IF('Indicator Data'!AT110="No data","x",ROUND(IF('Indicator Data'!AT110&gt;AD$195,10,IF('Indicator Data'!AT110&lt;AD$194,0,10-(AD$195-'Indicator Data'!AT110)/(AD$195-AD$194)*10)),1))</f>
        <v>3.9</v>
      </c>
      <c r="AE107" s="54">
        <f>IF(AND(AC107="x",AD107="x"),"x",ROUND(AVERAGE(AD107,AC107),1))</f>
        <v>2.2999999999999998</v>
      </c>
      <c r="AF107" s="67">
        <f>('Indicator Data'!BE110+'Indicator Data'!BD110+'Indicator Data'!BC110*0.5+'Indicator Data'!BB110*0.25)/1000</f>
        <v>0.9</v>
      </c>
      <c r="AG107" s="59">
        <f>AF107*1000/'Indicator Data'!CB110</f>
        <v>1.6649955045121379E-3</v>
      </c>
      <c r="AH107" s="54">
        <f t="shared" si="27"/>
        <v>0.2</v>
      </c>
      <c r="AI107" s="53">
        <f>IF('Indicator Data'!BI110="No data","x",ROUND(IF('Indicator Data'!BI110&lt;$AI$194,10,IF('Indicator Data'!BI110&gt;$AI$195,0,($AI$195-'Indicator Data'!BI110)/($AI$195-$AI$194)*10)),1))</f>
        <v>7.7</v>
      </c>
      <c r="AJ107" s="53">
        <f>IF('Indicator Data'!BJ110="No data","x",ROUND(IF('Indicator Data'!BJ110&gt;$AJ$195,10,IF('Indicator Data'!BJ110&lt;$AJ$194,0,10-($AJ$195-'Indicator Data'!BJ110)/($AJ$195-$AJ$194)*10)),1))</f>
        <v>2.8</v>
      </c>
      <c r="AK107" s="54">
        <f t="shared" si="29"/>
        <v>5.3</v>
      </c>
      <c r="AL107" s="60">
        <f>ROUND(IF(AND(AB107="x",AE107="x",AK107="x"),AH107,IF(AND(AB107="x",AE107="x"),(10-GEOMEAN(((10-AK107)/10*9+1),((10-AH107)/10*9+1)))/9*10,IF(AK107="x",(10-GEOMEAN(((10-AB107)/10*9+1),((10-AE107)/10*9+1),((10-AH107)/10*9+1)))/9*10,IF(AB107="x",(10-GEOMEAN(((10-AK107)/10*9+1),((10-AE107)/10*9+1),((10-AH107)/10*9+1)))/9*10,(10-GEOMEAN(((10-AB107)/10*9+1),((10-AE107)/10*9+1),((10-AH107)/10*9+1),((10-AK107)/10*9+1)))/9*10)))),1)</f>
        <v>2.2999999999999998</v>
      </c>
      <c r="AM107" s="61">
        <f>ROUND((10-GEOMEAN(((10-T107)/10*9+1),((10-AL107)/10*9+1)))/9*10,1)</f>
        <v>1.2</v>
      </c>
    </row>
    <row r="108" spans="1:39" s="2" customFormat="1" x14ac:dyDescent="0.3">
      <c r="A108" s="98" t="str">
        <f>'Indicator Data'!A111</f>
        <v>Mali</v>
      </c>
      <c r="B108" s="39" t="str">
        <f>'Indicator Data'!B111</f>
        <v>MLI</v>
      </c>
      <c r="C108" s="53">
        <f>ROUND(IF('Indicator Data'!AL111="No data",IF((0.1022*LN('Indicator Data'!CA111)-0.1711)&gt;C$195,0,IF((0.1022*LN('Indicator Data'!CA111)-0.1711)&lt;C$194,10,(C$195-(0.1022*LN('Indicator Data'!CA111)-0.1711))/(C$195-C$194)*10)),IF('Indicator Data'!AL111&gt;C$195,0,IF('Indicator Data'!AL111&lt;C$194,10,(C$195-'Indicator Data'!AL111)/(C$195-C$194)*10))),1)</f>
        <v>9.3000000000000007</v>
      </c>
      <c r="D108" s="53">
        <f>IF('Indicator Data'!AM111="No data","x",ROUND((IF(LOG('Indicator Data'!AM111*1000)&gt;D$195,10,IF(LOG('Indicator Data'!AM111*1000)&lt;D$194,0,10-(D$195-LOG('Indicator Data'!AM111*1000))/(D$195-D$194)*10))),1))</f>
        <v>9.5</v>
      </c>
      <c r="E108" s="54">
        <f t="shared" si="17"/>
        <v>9.4</v>
      </c>
      <c r="F108" s="53">
        <f>IF('Indicator Data'!AZ111="No data","x",ROUND(IF('Indicator Data'!AZ111&gt;F$195,10,IF('Indicator Data'!AZ111&lt;F$194,0,10-(F$195-'Indicator Data'!AZ111)/(F$195-F$194)*10)),1))</f>
        <v>8.9</v>
      </c>
      <c r="G108" s="53">
        <f>IF('Indicator Data'!BA111="No data","x",ROUND(IF('Indicator Data'!BA111&gt;G$195,10,IF('Indicator Data'!BA111&lt;G$194,0,10-(G$195-'Indicator Data'!BA111)/(G$195-G$194)*10)),1))</f>
        <v>2</v>
      </c>
      <c r="H108" s="54">
        <f t="shared" si="18"/>
        <v>5.5</v>
      </c>
      <c r="I108" s="55">
        <f>SUM(IF('Indicator Data'!AN111=0,0,'Indicator Data'!AN111),SUM('Indicator Data'!AO111:AP111))</f>
        <v>2210.045572</v>
      </c>
      <c r="J108" s="55">
        <f>I108/'Indicator Data'!CB111*1000000</f>
        <v>109.13355825246506</v>
      </c>
      <c r="K108" s="53">
        <f t="shared" si="19"/>
        <v>2.2000000000000002</v>
      </c>
      <c r="L108" s="53">
        <f>IF('Indicator Data'!AQ111="No data","x",ROUND(IF('Indicator Data'!AQ111&gt;L$195,10,IF('Indicator Data'!AQ111&lt;L$194,0,10-(L$195-'Indicator Data'!AQ111)/(L$195-L$194)*10)),1))</f>
        <v>7.4</v>
      </c>
      <c r="M108" s="53">
        <f>IF('Indicator Data'!AR111="No data","x",IF('Indicator Data'!AR111=0,0,ROUND(IF('Indicator Data'!AR111&gt;M$195,10,IF('Indicator Data'!AR111&lt;M$194,0,10-(M$195-'Indicator Data'!AR111)/(M$195-M$194)*10)),1)))</f>
        <v>2</v>
      </c>
      <c r="N108" s="54">
        <f t="shared" si="20"/>
        <v>3.9</v>
      </c>
      <c r="O108" s="56">
        <f t="shared" si="21"/>
        <v>7.1</v>
      </c>
      <c r="P108" s="67">
        <f>IF(AND('Indicator Data'!BF111="No data",'Indicator Data'!BG111="No data"),0,SUM('Indicator Data'!BF111:BH111)/1000)</f>
        <v>383.99</v>
      </c>
      <c r="Q108" s="53">
        <f t="shared" si="22"/>
        <v>8.6</v>
      </c>
      <c r="R108" s="57">
        <f>P108*1000/'Indicator Data'!CB111</f>
        <v>1.8961688195162727E-2</v>
      </c>
      <c r="S108" s="53">
        <f t="shared" si="23"/>
        <v>6.6</v>
      </c>
      <c r="T108" s="58">
        <f t="shared" si="24"/>
        <v>7.6</v>
      </c>
      <c r="U108" s="53">
        <f>IF('Indicator Data'!AV111="No data","x",ROUND(IF('Indicator Data'!AV111&gt;U$195,10,IF('Indicator Data'!AV111&lt;U$194,0,10-(U$195-'Indicator Data'!AV111)/(U$195-U$194)*10)),1))</f>
        <v>2.4</v>
      </c>
      <c r="V108" s="53" t="str">
        <f>IF('Indicator Data'!AW111="No data","x",IF('Indicator Data'!AW111=0,0,ROUND(IF('Indicator Data'!AW111&gt;V$195,10,IF('Indicator Data'!AW111&lt;V$194,0,10-(V$195-'Indicator Data'!AW111)/(V$195-V$194)*10)),1)))</f>
        <v>x</v>
      </c>
      <c r="W108" s="53">
        <f t="shared" si="25"/>
        <v>2.4</v>
      </c>
      <c r="X108" s="53">
        <f>IF('Indicator Data'!AU111="No data","x",ROUND(IF('Indicator Data'!AU111&gt;X$195,10,IF('Indicator Data'!AU111&lt;X$194,0,10-(X$195-'Indicator Data'!AU111)/(X$195-X$194)*10)),1))</f>
        <v>0.9</v>
      </c>
      <c r="Y108" s="160">
        <f>IF('Indicator Data'!AX111="No data","x",ROUND(IF('Indicator Data'!AX111&gt;Y$195,10,IF('Indicator Data'!AX111&lt;Y$194,0,10-(Y$195-'Indicator Data'!AX111)/(Y$195-Y$194)*10)),1))</f>
        <v>9.6999999999999993</v>
      </c>
      <c r="Z108" s="57">
        <f>IF('Indicator Data'!AY111="No data","x",IF(('Indicator Data'!AY111/'Indicator Data'!CB111)&gt;1,1,IF('Indicator Data'!AY111&gt;'Indicator Data'!AY111,1,'Indicator Data'!AY111/'Indicator Data'!CB111)))</f>
        <v>0.38200629169149281</v>
      </c>
      <c r="AA108" s="160">
        <f t="shared" si="26"/>
        <v>4.2</v>
      </c>
      <c r="AB108" s="54">
        <f t="shared" si="28"/>
        <v>4.3</v>
      </c>
      <c r="AC108" s="53">
        <f>IF('Indicator Data'!AS111="No data","x",ROUND(IF('Indicator Data'!AS111&gt;AC$195,10,IF('Indicator Data'!AS111&lt;AC$194,0,10-(AC$195-'Indicator Data'!AS111)/(AC$195-AC$194)*10)),1))</f>
        <v>7.2</v>
      </c>
      <c r="AD108" s="53">
        <f>IF('Indicator Data'!AT111="No data","x",ROUND(IF('Indicator Data'!AT111&gt;AD$195,10,IF('Indicator Data'!AT111&lt;AD$194,0,10-(AD$195-'Indicator Data'!AT111)/(AD$195-AD$194)*10)),1))</f>
        <v>4.0999999999999996</v>
      </c>
      <c r="AE108" s="54">
        <f>IF(AND(AC108="x",AD108="x"),"x",ROUND(AVERAGE(AD108,AC108),1))</f>
        <v>5.7</v>
      </c>
      <c r="AF108" s="67">
        <f>('Indicator Data'!BE111+'Indicator Data'!BD111+'Indicator Data'!BC111*0.5+'Indicator Data'!BB111*0.25)/1000</f>
        <v>6806.7780000000002</v>
      </c>
      <c r="AG108" s="59">
        <f>AF108*1000/'Indicator Data'!CB111</f>
        <v>0.33612334188310466</v>
      </c>
      <c r="AH108" s="54">
        <f t="shared" si="27"/>
        <v>10</v>
      </c>
      <c r="AI108" s="53">
        <f>IF('Indicator Data'!BI111="No data","x",ROUND(IF('Indicator Data'!BI111&lt;$AI$194,10,IF('Indicator Data'!BI111&gt;$AI$195,0,($AI$195-'Indicator Data'!BI111)/($AI$195-$AI$194)*10)),1))</f>
        <v>2</v>
      </c>
      <c r="AJ108" s="53">
        <f>IF('Indicator Data'!BJ111="No data","x",ROUND(IF('Indicator Data'!BJ111&gt;$AJ$195,10,IF('Indicator Data'!BJ111&lt;$AJ$194,0,10-($AJ$195-'Indicator Data'!BJ111)/($AJ$195-$AJ$194)*10)),1))</f>
        <v>0</v>
      </c>
      <c r="AK108" s="54">
        <f t="shared" si="29"/>
        <v>1</v>
      </c>
      <c r="AL108" s="60">
        <f>ROUND(IF(AND(AB108="x",AE108="x",AK108="x"),AH108,IF(AND(AB108="x",AE108="x"),(10-GEOMEAN(((10-AK108)/10*9+1),((10-AH108)/10*9+1)))/9*10,IF(AK108="x",(10-GEOMEAN(((10-AB108)/10*9+1),((10-AE108)/10*9+1),((10-AH108)/10*9+1)))/9*10,IF(AB108="x",(10-GEOMEAN(((10-AK108)/10*9+1),((10-AE108)/10*9+1),((10-AH108)/10*9+1)))/9*10,(10-GEOMEAN(((10-AB108)/10*9+1),((10-AE108)/10*9+1),((10-AH108)/10*9+1),((10-AK108)/10*9+1)))/9*10)))),1)</f>
        <v>6.6</v>
      </c>
      <c r="AM108" s="61">
        <f>ROUND((10-GEOMEAN(((10-T108)/10*9+1),((10-AL108)/10*9+1)))/9*10,1)</f>
        <v>7.1</v>
      </c>
    </row>
    <row r="109" spans="1:39" s="2" customFormat="1" x14ac:dyDescent="0.3">
      <c r="A109" s="98" t="str">
        <f>'Indicator Data'!A112</f>
        <v>Malta</v>
      </c>
      <c r="B109" s="39" t="str">
        <f>'Indicator Data'!B112</f>
        <v>MLT</v>
      </c>
      <c r="C109" s="53">
        <f>ROUND(IF('Indicator Data'!AL112="No data",IF((0.1022*LN('Indicator Data'!CA112)-0.1711)&gt;C$195,0,IF((0.1022*LN('Indicator Data'!CA112)-0.1711)&lt;C$194,10,(C$195-(0.1022*LN('Indicator Data'!CA112)-0.1711))/(C$195-C$194)*10)),IF('Indicator Data'!AL112&gt;C$195,0,IF('Indicator Data'!AL112&lt;C$194,10,(C$195-'Indicator Data'!AL112)/(C$195-C$194)*10))),1)</f>
        <v>0.1</v>
      </c>
      <c r="D109" s="53" t="str">
        <f>IF('Indicator Data'!AM112="No data","x",ROUND((IF(LOG('Indicator Data'!AM112*1000)&gt;D$195,10,IF(LOG('Indicator Data'!AM112*1000)&lt;D$194,0,10-(D$195-LOG('Indicator Data'!AM112*1000))/(D$195-D$194)*10))),1))</f>
        <v>x</v>
      </c>
      <c r="E109" s="54">
        <f t="shared" si="17"/>
        <v>0.1</v>
      </c>
      <c r="F109" s="53">
        <f>IF('Indicator Data'!AZ112="No data","x",ROUND(IF('Indicator Data'!AZ112&gt;F$195,10,IF('Indicator Data'!AZ112&lt;F$194,0,10-(F$195-'Indicator Data'!AZ112)/(F$195-F$194)*10)),1))</f>
        <v>2.2999999999999998</v>
      </c>
      <c r="G109" s="53">
        <f>IF('Indicator Data'!BA112="No data","x",ROUND(IF('Indicator Data'!BA112&gt;G$195,10,IF('Indicator Data'!BA112&lt;G$194,0,10-(G$195-'Indicator Data'!BA112)/(G$195-G$194)*10)),1))</f>
        <v>0.9</v>
      </c>
      <c r="H109" s="54">
        <f t="shared" si="18"/>
        <v>1.6</v>
      </c>
      <c r="I109" s="55">
        <f>SUM(IF('Indicator Data'!AN112=0,0,'Indicator Data'!AN112),SUM('Indicator Data'!AO112:AP112))</f>
        <v>0</v>
      </c>
      <c r="J109" s="55">
        <f>I109/'Indicator Data'!CB112*1000000</f>
        <v>0</v>
      </c>
      <c r="K109" s="53">
        <f t="shared" si="19"/>
        <v>0</v>
      </c>
      <c r="L109" s="53" t="str">
        <f>IF('Indicator Data'!AQ112="No data","x",ROUND(IF('Indicator Data'!AQ112&gt;L$195,10,IF('Indicator Data'!AQ112&lt;L$194,0,10-(L$195-'Indicator Data'!AQ112)/(L$195-L$194)*10)),1))</f>
        <v>x</v>
      </c>
      <c r="M109" s="53">
        <f>IF('Indicator Data'!AR112="No data","x",IF('Indicator Data'!AR112=0,0,ROUND(IF('Indicator Data'!AR112&gt;M$195,10,IF('Indicator Data'!AR112&lt;M$194,0,10-(M$195-'Indicator Data'!AR112)/(M$195-M$194)*10)),1)))</f>
        <v>0.6</v>
      </c>
      <c r="N109" s="54">
        <f t="shared" si="20"/>
        <v>0.3</v>
      </c>
      <c r="O109" s="56">
        <f t="shared" si="21"/>
        <v>0.5</v>
      </c>
      <c r="P109" s="67">
        <f>IF(AND('Indicator Data'!BF112="No data",'Indicator Data'!BG112="No data"),0,SUM('Indicator Data'!BF112:BH112)/1000)</f>
        <v>12.808999999999999</v>
      </c>
      <c r="Q109" s="53">
        <f t="shared" si="22"/>
        <v>3.7</v>
      </c>
      <c r="R109" s="57">
        <f>P109*1000/'Indicator Data'!CB112</f>
        <v>2.9009894935668197E-2</v>
      </c>
      <c r="S109" s="53">
        <f t="shared" si="23"/>
        <v>7.3</v>
      </c>
      <c r="T109" s="58">
        <f t="shared" si="24"/>
        <v>5.5</v>
      </c>
      <c r="U109" s="53" t="str">
        <f>IF('Indicator Data'!AV112="No data","x",ROUND(IF('Indicator Data'!AV112&gt;U$195,10,IF('Indicator Data'!AV112&lt;U$194,0,10-(U$195-'Indicator Data'!AV112)/(U$195-U$194)*10)),1))</f>
        <v>x</v>
      </c>
      <c r="V109" s="53" t="str">
        <f>IF('Indicator Data'!AW112="No data","x",IF('Indicator Data'!AW112=0,0,ROUND(IF('Indicator Data'!AW112&gt;V$195,10,IF('Indicator Data'!AW112&lt;V$194,0,10-(V$195-'Indicator Data'!AW112)/(V$195-V$194)*10)),1)))</f>
        <v>x</v>
      </c>
      <c r="W109" s="53" t="str">
        <f t="shared" si="25"/>
        <v>x</v>
      </c>
      <c r="X109" s="53">
        <f>IF('Indicator Data'!AU112="No data","x",ROUND(IF('Indicator Data'!AU112&gt;X$195,10,IF('Indicator Data'!AU112&lt;X$194,0,10-(X$195-'Indicator Data'!AU112)/(X$195-X$194)*10)),1))</f>
        <v>0.3</v>
      </c>
      <c r="Y109" s="160" t="str">
        <f>IF('Indicator Data'!AX112="No data","x",ROUND(IF('Indicator Data'!AX112&gt;Y$195,10,IF('Indicator Data'!AX112&lt;Y$194,0,10-(Y$195-'Indicator Data'!AX112)/(Y$195-Y$194)*10)),1))</f>
        <v>x</v>
      </c>
      <c r="Z109" s="57">
        <f>IF('Indicator Data'!AY112="No data","x",IF(('Indicator Data'!AY112/'Indicator Data'!CB112)&gt;1,1,IF('Indicator Data'!AY112&gt;'Indicator Data'!AY112,1,'Indicator Data'!AY112/'Indicator Data'!CB112)))</f>
        <v>2.2648056004112886E-6</v>
      </c>
      <c r="AA109" s="160">
        <f t="shared" si="26"/>
        <v>0</v>
      </c>
      <c r="AB109" s="54">
        <f t="shared" si="28"/>
        <v>0.2</v>
      </c>
      <c r="AC109" s="53">
        <f>IF('Indicator Data'!AS112="No data","x",ROUND(IF('Indicator Data'!AS112&gt;AC$195,10,IF('Indicator Data'!AS112&lt;AC$194,0,10-(AC$195-'Indicator Data'!AS112)/(AC$195-AC$194)*10)),1))</f>
        <v>0.5</v>
      </c>
      <c r="AD109" s="53" t="str">
        <f>IF('Indicator Data'!AT112="No data","x",ROUND(IF('Indicator Data'!AT112&gt;AD$195,10,IF('Indicator Data'!AT112&lt;AD$194,0,10-(AD$195-'Indicator Data'!AT112)/(AD$195-AD$194)*10)),1))</f>
        <v>x</v>
      </c>
      <c r="AE109" s="54">
        <f>IF(AND(AC109="x",AD109="x"),"x",ROUND(AVERAGE(AD109,AC109),1))</f>
        <v>0.5</v>
      </c>
      <c r="AF109" s="67">
        <f>('Indicator Data'!BE112+'Indicator Data'!BD112+'Indicator Data'!BC112*0.5+'Indicator Data'!BB112*0.25)/1000</f>
        <v>0</v>
      </c>
      <c r="AG109" s="59">
        <f>AF109*1000/'Indicator Data'!CB112</f>
        <v>0</v>
      </c>
      <c r="AH109" s="54">
        <f t="shared" si="27"/>
        <v>0</v>
      </c>
      <c r="AI109" s="53">
        <f>IF('Indicator Data'!BI112="No data","x",ROUND(IF('Indicator Data'!BI112&lt;$AI$194,10,IF('Indicator Data'!BI112&gt;$AI$195,0,($AI$195-'Indicator Data'!BI112)/($AI$195-$AI$194)*10)),1))</f>
        <v>1.7</v>
      </c>
      <c r="AJ109" s="53">
        <f>IF('Indicator Data'!BJ112="No data","x",ROUND(IF('Indicator Data'!BJ112&gt;$AJ$195,10,IF('Indicator Data'!BJ112&lt;$AJ$194,0,10-($AJ$195-'Indicator Data'!BJ112)/($AJ$195-$AJ$194)*10)),1))</f>
        <v>0</v>
      </c>
      <c r="AK109" s="54">
        <f t="shared" si="29"/>
        <v>0.9</v>
      </c>
      <c r="AL109" s="60">
        <f>ROUND(IF(AND(AB109="x",AE109="x",AK109="x"),AH109,IF(AND(AB109="x",AE109="x"),(10-GEOMEAN(((10-AK109)/10*9+1),((10-AH109)/10*9+1)))/9*10,IF(AK109="x",(10-GEOMEAN(((10-AB109)/10*9+1),((10-AE109)/10*9+1),((10-AH109)/10*9+1)))/9*10,IF(AB109="x",(10-GEOMEAN(((10-AK109)/10*9+1),((10-AE109)/10*9+1),((10-AH109)/10*9+1)))/9*10,(10-GEOMEAN(((10-AB109)/10*9+1),((10-AE109)/10*9+1),((10-AH109)/10*9+1),((10-AK109)/10*9+1)))/9*10)))),1)</f>
        <v>0.4</v>
      </c>
      <c r="AM109" s="61">
        <f>ROUND((10-GEOMEAN(((10-T109)/10*9+1),((10-AL109)/10*9+1)))/9*10,1)</f>
        <v>3.4</v>
      </c>
    </row>
    <row r="110" spans="1:39" s="2" customFormat="1" x14ac:dyDescent="0.3">
      <c r="A110" s="98" t="str">
        <f>'Indicator Data'!A113</f>
        <v>Marshall Islands</v>
      </c>
      <c r="B110" s="39" t="str">
        <f>'Indicator Data'!B113</f>
        <v>MHL</v>
      </c>
      <c r="C110" s="53">
        <f>ROUND(IF('Indicator Data'!AL113="No data",IF((0.1022*LN('Indicator Data'!CA113)-0.1711)&gt;C$195,0,IF((0.1022*LN('Indicator Data'!CA113)-0.1711)&lt;C$194,10,(C$195-(0.1022*LN('Indicator Data'!CA113)-0.1711))/(C$195-C$194)*10)),IF('Indicator Data'!AL113&gt;C$195,0,IF('Indicator Data'!AL113&lt;C$194,10,(C$195-'Indicator Data'!AL113)/(C$195-C$194)*10))),1)</f>
        <v>3.9</v>
      </c>
      <c r="D110" s="53" t="str">
        <f>IF('Indicator Data'!AM113="No data","x",ROUND((IF(LOG('Indicator Data'!AM113*1000)&gt;D$195,10,IF(LOG('Indicator Data'!AM113*1000)&lt;D$194,0,10-(D$195-LOG('Indicator Data'!AM113*1000))/(D$195-D$194)*10))),1))</f>
        <v>x</v>
      </c>
      <c r="E110" s="54">
        <f t="shared" si="17"/>
        <v>3.9</v>
      </c>
      <c r="F110" s="53" t="str">
        <f>IF('Indicator Data'!AZ113="No data","x",ROUND(IF('Indicator Data'!AZ113&gt;F$195,10,IF('Indicator Data'!AZ113&lt;F$194,0,10-(F$195-'Indicator Data'!AZ113)/(F$195-F$194)*10)),1))</f>
        <v>x</v>
      </c>
      <c r="G110" s="53" t="str">
        <f>IF('Indicator Data'!BA113="No data","x",ROUND(IF('Indicator Data'!BA113&gt;G$195,10,IF('Indicator Data'!BA113&lt;G$194,0,10-(G$195-'Indicator Data'!BA113)/(G$195-G$194)*10)),1))</f>
        <v>x</v>
      </c>
      <c r="H110" s="54" t="str">
        <f t="shared" si="18"/>
        <v>x</v>
      </c>
      <c r="I110" s="55">
        <f>SUM(IF('Indicator Data'!AN113=0,0,'Indicator Data'!AN113),SUM('Indicator Data'!AO113:AP113))</f>
        <v>124.91024299999999</v>
      </c>
      <c r="J110" s="55">
        <f>I110/'Indicator Data'!CB113*1000000</f>
        <v>2110.1841909653008</v>
      </c>
      <c r="K110" s="53">
        <f t="shared" si="19"/>
        <v>10</v>
      </c>
      <c r="L110" s="53">
        <f>IF('Indicator Data'!AQ113="No data","x",ROUND(IF('Indicator Data'!AQ113&gt;L$195,10,IF('Indicator Data'!AQ113&lt;L$194,0,10-(L$195-'Indicator Data'!AQ113)/(L$195-L$194)*10)),1))</f>
        <v>10</v>
      </c>
      <c r="M110" s="53">
        <f>IF('Indicator Data'!AR113="No data","x",IF('Indicator Data'!AR113=0,0,ROUND(IF('Indicator Data'!AR113&gt;M$195,10,IF('Indicator Data'!AR113&lt;M$194,0,10-(M$195-'Indicator Data'!AR113)/(M$195-M$194)*10)),1)))</f>
        <v>4.7</v>
      </c>
      <c r="N110" s="54">
        <f t="shared" si="20"/>
        <v>8.1999999999999993</v>
      </c>
      <c r="O110" s="56">
        <f t="shared" si="21"/>
        <v>5.3</v>
      </c>
      <c r="P110" s="67">
        <f>IF(AND('Indicator Data'!BF113="No data",'Indicator Data'!BG113="No data"),0,SUM('Indicator Data'!BF113:BH113)/1000)</f>
        <v>0</v>
      </c>
      <c r="Q110" s="53">
        <f t="shared" si="22"/>
        <v>0</v>
      </c>
      <c r="R110" s="57">
        <f>P110*1000/'Indicator Data'!CB113</f>
        <v>0</v>
      </c>
      <c r="S110" s="53">
        <f t="shared" si="23"/>
        <v>0</v>
      </c>
      <c r="T110" s="58">
        <f t="shared" si="24"/>
        <v>0</v>
      </c>
      <c r="U110" s="53" t="str">
        <f>IF('Indicator Data'!AV113="No data","x",ROUND(IF('Indicator Data'!AV113&gt;U$195,10,IF('Indicator Data'!AV113&lt;U$194,0,10-(U$195-'Indicator Data'!AV113)/(U$195-U$194)*10)),1))</f>
        <v>x</v>
      </c>
      <c r="V110" s="53" t="str">
        <f>IF('Indicator Data'!AW113="No data","x",IF('Indicator Data'!AW113=0,0,ROUND(IF('Indicator Data'!AW113&gt;V$195,10,IF('Indicator Data'!AW113&lt;V$194,0,10-(V$195-'Indicator Data'!AW113)/(V$195-V$194)*10)),1)))</f>
        <v>x</v>
      </c>
      <c r="W110" s="53" t="str">
        <f t="shared" si="25"/>
        <v>x</v>
      </c>
      <c r="X110" s="53">
        <f>IF('Indicator Data'!AU113="No data","x",ROUND(IF('Indicator Data'!AU113&gt;X$195,10,IF('Indicator Data'!AU113&lt;X$194,0,10-(X$195-'Indicator Data'!AU113)/(X$195-X$194)*10)),1))</f>
        <v>8.8000000000000007</v>
      </c>
      <c r="Y110" s="160" t="str">
        <f>IF('Indicator Data'!AX113="No data","x",ROUND(IF('Indicator Data'!AX113&gt;Y$195,10,IF('Indicator Data'!AX113&lt;Y$194,0,10-(Y$195-'Indicator Data'!AX113)/(Y$195-Y$194)*10)),1))</f>
        <v>x</v>
      </c>
      <c r="Z110" s="57">
        <f>IF('Indicator Data'!AY113="No data","x",IF(('Indicator Data'!AY113/'Indicator Data'!CB113)&gt;1,1,IF('Indicator Data'!AY113&gt;'Indicator Data'!AY113,1,'Indicator Data'!AY113/'Indicator Data'!CB113)))</f>
        <v>0.33101327837280803</v>
      </c>
      <c r="AA110" s="160">
        <f t="shared" si="26"/>
        <v>3.7</v>
      </c>
      <c r="AB110" s="54">
        <f t="shared" si="28"/>
        <v>6.3</v>
      </c>
      <c r="AC110" s="53">
        <f>IF('Indicator Data'!AS113="No data","x",ROUND(IF('Indicator Data'!AS113&gt;AC$195,10,IF('Indicator Data'!AS113&lt;AC$194,0,10-(AC$195-'Indicator Data'!AS113)/(AC$195-AC$194)*10)),1))</f>
        <v>2.4</v>
      </c>
      <c r="AD110" s="53">
        <f>IF('Indicator Data'!AT113="No data","x",ROUND(IF('Indicator Data'!AT113&gt;AD$195,10,IF('Indicator Data'!AT113&lt;AD$194,0,10-(AD$195-'Indicator Data'!AT113)/(AD$195-AD$194)*10)),1))</f>
        <v>2.6</v>
      </c>
      <c r="AE110" s="54">
        <f>IF(AND(AC110="x",AD110="x"),"x",ROUND(AVERAGE(AD110,AC110),1))</f>
        <v>2.5</v>
      </c>
      <c r="AF110" s="67">
        <f>('Indicator Data'!BE113+'Indicator Data'!BD113+'Indicator Data'!BC113*0.5+'Indicator Data'!BB113*0.25)/1000</f>
        <v>0</v>
      </c>
      <c r="AG110" s="59">
        <f>AF110*1000/'Indicator Data'!CB113</f>
        <v>0</v>
      </c>
      <c r="AH110" s="54">
        <f t="shared" si="27"/>
        <v>0</v>
      </c>
      <c r="AI110" s="53">
        <f>IF('Indicator Data'!BI113="No data","x",ROUND(IF('Indicator Data'!BI113&lt;$AI$194,10,IF('Indicator Data'!BI113&gt;$AI$195,0,($AI$195-'Indicator Data'!BI113)/($AI$195-$AI$194)*10)),1))</f>
        <v>10</v>
      </c>
      <c r="AJ110" s="53">
        <f>IF('Indicator Data'!BJ113="No data","x",ROUND(IF('Indicator Data'!BJ113&gt;$AJ$195,10,IF('Indicator Data'!BJ113&lt;$AJ$194,0,10-($AJ$195-'Indicator Data'!BJ113)/($AJ$195-$AJ$194)*10)),1))</f>
        <v>0</v>
      </c>
      <c r="AK110" s="54">
        <f t="shared" si="29"/>
        <v>5</v>
      </c>
      <c r="AL110" s="60">
        <f>ROUND(IF(AND(AB110="x",AE110="x",AK110="x"),AH110,IF(AND(AB110="x",AE110="x"),(10-GEOMEAN(((10-AK110)/10*9+1),((10-AH110)/10*9+1)))/9*10,IF(AK110="x",(10-GEOMEAN(((10-AB110)/10*9+1),((10-AE110)/10*9+1),((10-AH110)/10*9+1)))/9*10,IF(AB110="x",(10-GEOMEAN(((10-AK110)/10*9+1),((10-AE110)/10*9+1),((10-AH110)/10*9+1)))/9*10,(10-GEOMEAN(((10-AB110)/10*9+1),((10-AE110)/10*9+1),((10-AH110)/10*9+1),((10-AK110)/10*9+1)))/9*10)))),1)</f>
        <v>3.8</v>
      </c>
      <c r="AM110" s="61">
        <f>ROUND((10-GEOMEAN(((10-T110)/10*9+1),((10-AL110)/10*9+1)))/9*10,1)</f>
        <v>2.1</v>
      </c>
    </row>
    <row r="111" spans="1:39" s="2" customFormat="1" x14ac:dyDescent="0.3">
      <c r="A111" s="98" t="str">
        <f>'Indicator Data'!A114</f>
        <v>Mauritania</v>
      </c>
      <c r="B111" s="39" t="str">
        <f>'Indicator Data'!B114</f>
        <v>MRT</v>
      </c>
      <c r="C111" s="53">
        <f>ROUND(IF('Indicator Data'!AL114="No data",IF((0.1022*LN('Indicator Data'!CA114)-0.1711)&gt;C$195,0,IF((0.1022*LN('Indicator Data'!CA114)-0.1711)&lt;C$194,10,(C$195-(0.1022*LN('Indicator Data'!CA114)-0.1711))/(C$195-C$194)*10)),IF('Indicator Data'!AL114&gt;C$195,0,IF('Indicator Data'!AL114&lt;C$194,10,(C$195-'Indicator Data'!AL114)/(C$195-C$194)*10))),1)</f>
        <v>7.1</v>
      </c>
      <c r="D111" s="53">
        <f>IF('Indicator Data'!AM114="No data","x",ROUND((IF(LOG('Indicator Data'!AM114*1000)&gt;D$195,10,IF(LOG('Indicator Data'!AM114*1000)&lt;D$194,0,10-(D$195-LOG('Indicator Data'!AM114*1000))/(D$195-D$194)*10))),1))</f>
        <v>8.9</v>
      </c>
      <c r="E111" s="54">
        <f t="shared" si="17"/>
        <v>8.1</v>
      </c>
      <c r="F111" s="53">
        <f>IF('Indicator Data'!AZ114="No data","x",ROUND(IF('Indicator Data'!AZ114&gt;F$195,10,IF('Indicator Data'!AZ114&lt;F$194,0,10-(F$195-'Indicator Data'!AZ114)/(F$195-F$194)*10)),1))</f>
        <v>8.5</v>
      </c>
      <c r="G111" s="53">
        <f>IF('Indicator Data'!BA114="No data","x",ROUND(IF('Indicator Data'!BA114&gt;G$195,10,IF('Indicator Data'!BA114&lt;G$194,0,10-(G$195-'Indicator Data'!BA114)/(G$195-G$194)*10)),1))</f>
        <v>1.9</v>
      </c>
      <c r="H111" s="54">
        <f t="shared" si="18"/>
        <v>5.2</v>
      </c>
      <c r="I111" s="55">
        <f>SUM(IF('Indicator Data'!AN114=0,0,'Indicator Data'!AN114),SUM('Indicator Data'!AO114:AP114))</f>
        <v>306.12571500000001</v>
      </c>
      <c r="J111" s="55">
        <f>I111/'Indicator Data'!CB114*1000000</f>
        <v>65.838301080078978</v>
      </c>
      <c r="K111" s="53">
        <f t="shared" si="19"/>
        <v>1.3</v>
      </c>
      <c r="L111" s="53">
        <f>IF('Indicator Data'!AQ114="No data","x",ROUND(IF('Indicator Data'!AQ114&gt;L$195,10,IF('Indicator Data'!AQ114&lt;L$194,0,10-(L$195-'Indicator Data'!AQ114)/(L$195-L$194)*10)),1))</f>
        <v>3.7</v>
      </c>
      <c r="M111" s="53">
        <f>IF('Indicator Data'!AR114="No data","x",IF('Indicator Data'!AR114=0,0,ROUND(IF('Indicator Data'!AR114&gt;M$195,10,IF('Indicator Data'!AR114&lt;M$194,0,10-(M$195-'Indicator Data'!AR114)/(M$195-M$194)*10)),1)))</f>
        <v>0.3</v>
      </c>
      <c r="N111" s="54">
        <f t="shared" si="20"/>
        <v>1.8</v>
      </c>
      <c r="O111" s="56">
        <f t="shared" si="21"/>
        <v>5.8</v>
      </c>
      <c r="P111" s="67">
        <f>IF(AND('Indicator Data'!BF114="No data",'Indicator Data'!BG114="No data"),0,SUM('Indicator Data'!BF114:BH114)/1000)</f>
        <v>95.418000000000006</v>
      </c>
      <c r="Q111" s="53">
        <f t="shared" si="22"/>
        <v>6.6</v>
      </c>
      <c r="R111" s="57">
        <f>P111*1000/'Indicator Data'!CB114</f>
        <v>2.0521500496810518E-2</v>
      </c>
      <c r="S111" s="53">
        <f t="shared" si="23"/>
        <v>6.7</v>
      </c>
      <c r="T111" s="58">
        <f t="shared" si="24"/>
        <v>6.7</v>
      </c>
      <c r="U111" s="53">
        <f>IF('Indicator Data'!AV114="No data","x",ROUND(IF('Indicator Data'!AV114&gt;U$195,10,IF('Indicator Data'!AV114&lt;U$194,0,10-(U$195-'Indicator Data'!AV114)/(U$195-U$194)*10)),1))</f>
        <v>0.4</v>
      </c>
      <c r="V111" s="53" t="str">
        <f>IF('Indicator Data'!AW114="No data","x",IF('Indicator Data'!AW114=0,0,ROUND(IF('Indicator Data'!AW114&gt;V$195,10,IF('Indicator Data'!AW114&lt;V$194,0,10-(V$195-'Indicator Data'!AW114)/(V$195-V$194)*10)),1)))</f>
        <v>x</v>
      </c>
      <c r="W111" s="53">
        <f t="shared" si="25"/>
        <v>0.4</v>
      </c>
      <c r="X111" s="53">
        <f>IF('Indicator Data'!AU114="No data","x",ROUND(IF('Indicator Data'!AU114&gt;X$195,10,IF('Indicator Data'!AU114&lt;X$194,0,10-(X$195-'Indicator Data'!AU114)/(X$195-X$194)*10)),1))</f>
        <v>1.6</v>
      </c>
      <c r="Y111" s="160">
        <f>IF('Indicator Data'!AX114="No data","x",ROUND(IF('Indicator Data'!AX114&gt;Y$195,10,IF('Indicator Data'!AX114&lt;Y$194,0,10-(Y$195-'Indicator Data'!AX114)/(Y$195-Y$194)*10)),1))</f>
        <v>1</v>
      </c>
      <c r="Z111" s="57">
        <f>IF('Indicator Data'!AY114="No data","x",IF(('Indicator Data'!AY114/'Indicator Data'!CB114)&gt;1,1,IF('Indicator Data'!AY114&gt;'Indicator Data'!AY114,1,'Indicator Data'!AY114/'Indicator Data'!CB114)))</f>
        <v>0.17782526034161639</v>
      </c>
      <c r="AA111" s="160">
        <f t="shared" si="26"/>
        <v>2</v>
      </c>
      <c r="AB111" s="54">
        <f t="shared" si="28"/>
        <v>1.3</v>
      </c>
      <c r="AC111" s="53">
        <f>IF('Indicator Data'!AS114="No data","x",ROUND(IF('Indicator Data'!AS114&gt;AC$195,10,IF('Indicator Data'!AS114&lt;AC$194,0,10-(AC$195-'Indicator Data'!AS114)/(AC$195-AC$194)*10)),1))</f>
        <v>5.6</v>
      </c>
      <c r="AD111" s="53">
        <f>IF('Indicator Data'!AT114="No data","x",ROUND(IF('Indicator Data'!AT114&gt;AD$195,10,IF('Indicator Data'!AT114&lt;AD$194,0,10-(AD$195-'Indicator Data'!AT114)/(AD$195-AD$194)*10)),1))</f>
        <v>4.3</v>
      </c>
      <c r="AE111" s="54">
        <f>IF(AND(AC111="x",AD111="x"),"x",ROUND(AVERAGE(AD111,AC111),1))</f>
        <v>5</v>
      </c>
      <c r="AF111" s="67">
        <f>('Indicator Data'!BE114+'Indicator Data'!BD114+'Indicator Data'!BC114*0.5+'Indicator Data'!BB114*0.25)/1000</f>
        <v>733.43200000000002</v>
      </c>
      <c r="AG111" s="59">
        <f>AF111*1000/'Indicator Data'!CB114</f>
        <v>0.15773884542095551</v>
      </c>
      <c r="AH111" s="54">
        <f t="shared" si="27"/>
        <v>10</v>
      </c>
      <c r="AI111" s="53">
        <f>IF('Indicator Data'!BI114="No data","x",ROUND(IF('Indicator Data'!BI114&lt;$AI$194,10,IF('Indicator Data'!BI114&gt;$AI$195,0,($AI$195-'Indicator Data'!BI114)/($AI$195-$AI$194)*10)),1))</f>
        <v>3.3</v>
      </c>
      <c r="AJ111" s="53">
        <f>IF('Indicator Data'!BJ114="No data","x",ROUND(IF('Indicator Data'!BJ114&gt;$AJ$195,10,IF('Indicator Data'!BJ114&lt;$AJ$194,0,10-($AJ$195-'Indicator Data'!BJ114)/($AJ$195-$AJ$194)*10)),1))</f>
        <v>2.2999999999999998</v>
      </c>
      <c r="AK111" s="54">
        <f t="shared" si="29"/>
        <v>2.8</v>
      </c>
      <c r="AL111" s="60">
        <f>ROUND(IF(AND(AB111="x",AE111="x",AK111="x"),AH111,IF(AND(AB111="x",AE111="x"),(10-GEOMEAN(((10-AK111)/10*9+1),((10-AH111)/10*9+1)))/9*10,IF(AK111="x",(10-GEOMEAN(((10-AB111)/10*9+1),((10-AE111)/10*9+1),((10-AH111)/10*9+1)))/9*10,IF(AB111="x",(10-GEOMEAN(((10-AK111)/10*9+1),((10-AE111)/10*9+1),((10-AH111)/10*9+1)))/9*10,(10-GEOMEAN(((10-AB111)/10*9+1),((10-AE111)/10*9+1),((10-AH111)/10*9+1),((10-AK111)/10*9+1)))/9*10)))),1)</f>
        <v>6.3</v>
      </c>
      <c r="AM111" s="61">
        <f>ROUND((10-GEOMEAN(((10-T111)/10*9+1),((10-AL111)/10*9+1)))/9*10,1)</f>
        <v>6.5</v>
      </c>
    </row>
    <row r="112" spans="1:39" s="2" customFormat="1" x14ac:dyDescent="0.3">
      <c r="A112" s="98" t="str">
        <f>'Indicator Data'!A115</f>
        <v>Mauritius</v>
      </c>
      <c r="B112" s="39" t="str">
        <f>'Indicator Data'!B115</f>
        <v>MUS</v>
      </c>
      <c r="C112" s="53">
        <f>ROUND(IF('Indicator Data'!AL115="No data",IF((0.1022*LN('Indicator Data'!CA115)-0.1711)&gt;C$195,0,IF((0.1022*LN('Indicator Data'!CA115)-0.1711)&lt;C$194,10,(C$195-(0.1022*LN('Indicator Data'!CA115)-0.1711))/(C$195-C$194)*10)),IF('Indicator Data'!AL115&gt;C$195,0,IF('Indicator Data'!AL115&lt;C$194,10,(C$195-'Indicator Data'!AL115)/(C$195-C$194)*10))),1)</f>
        <v>1.9</v>
      </c>
      <c r="D112" s="53" t="str">
        <f>IF('Indicator Data'!AM115="No data","x",ROUND((IF(LOG('Indicator Data'!AM115*1000)&gt;D$195,10,IF(LOG('Indicator Data'!AM115*1000)&lt;D$194,0,10-(D$195-LOG('Indicator Data'!AM115*1000))/(D$195-D$194)*10))),1))</f>
        <v>x</v>
      </c>
      <c r="E112" s="54">
        <f t="shared" si="17"/>
        <v>1.9</v>
      </c>
      <c r="F112" s="53">
        <f>IF('Indicator Data'!AZ115="No data","x",ROUND(IF('Indicator Data'!AZ115&gt;F$195,10,IF('Indicator Data'!AZ115&lt;F$194,0,10-(F$195-'Indicator Data'!AZ115)/(F$195-F$194)*10)),1))</f>
        <v>4.5999999999999996</v>
      </c>
      <c r="G112" s="53">
        <f>IF('Indicator Data'!BA115="No data","x",ROUND(IF('Indicator Data'!BA115&gt;G$195,10,IF('Indicator Data'!BA115&lt;G$194,0,10-(G$195-'Indicator Data'!BA115)/(G$195-G$194)*10)),1))</f>
        <v>2.9</v>
      </c>
      <c r="H112" s="54">
        <f t="shared" si="18"/>
        <v>3.8</v>
      </c>
      <c r="I112" s="55">
        <f>SUM(IF('Indicator Data'!AN115=0,0,'Indicator Data'!AN115),SUM('Indicator Data'!AO115:AP115))</f>
        <v>46.922172000000003</v>
      </c>
      <c r="J112" s="55">
        <f>I112/'Indicator Data'!CB115*1000000</f>
        <v>36.895258329552505</v>
      </c>
      <c r="K112" s="53">
        <f t="shared" si="19"/>
        <v>0.7</v>
      </c>
      <c r="L112" s="53">
        <f>IF('Indicator Data'!AQ115="No data","x",ROUND(IF('Indicator Data'!AQ115&gt;L$195,10,IF('Indicator Data'!AQ115&lt;L$194,0,10-(L$195-'Indicator Data'!AQ115)/(L$195-L$194)*10)),1))</f>
        <v>0.1</v>
      </c>
      <c r="M112" s="53">
        <f>IF('Indicator Data'!AR115="No data","x",IF('Indicator Data'!AR115=0,0,ROUND(IF('Indicator Data'!AR115&gt;M$195,10,IF('Indicator Data'!AR115&lt;M$194,0,10-(M$195-'Indicator Data'!AR115)/(M$195-M$194)*10)),1)))</f>
        <v>0.8</v>
      </c>
      <c r="N112" s="54">
        <f t="shared" si="20"/>
        <v>0.5</v>
      </c>
      <c r="O112" s="56">
        <f t="shared" si="21"/>
        <v>2</v>
      </c>
      <c r="P112" s="67">
        <f>IF(AND('Indicator Data'!BF115="No data",'Indicator Data'!BG115="No data"),0,SUM('Indicator Data'!BF115:BH115)/1000)</f>
        <v>2.5000000000000001E-2</v>
      </c>
      <c r="Q112" s="53">
        <f t="shared" si="22"/>
        <v>0</v>
      </c>
      <c r="R112" s="57">
        <f>P112*1000/'Indicator Data'!CB115</f>
        <v>1.9657688869108886E-5</v>
      </c>
      <c r="S112" s="53">
        <f t="shared" si="23"/>
        <v>0</v>
      </c>
      <c r="T112" s="58">
        <f t="shared" si="24"/>
        <v>0</v>
      </c>
      <c r="U112" s="53">
        <f>IF('Indicator Data'!AV115="No data","x",ROUND(IF('Indicator Data'!AV115&gt;U$195,10,IF('Indicator Data'!AV115&lt;U$194,0,10-(U$195-'Indicator Data'!AV115)/(U$195-U$194)*10)),1))</f>
        <v>2.4</v>
      </c>
      <c r="V112" s="53">
        <f>IF('Indicator Data'!AW115="No data","x",IF('Indicator Data'!AW115=0,0,ROUND(IF('Indicator Data'!AW115&gt;V$195,10,IF('Indicator Data'!AW115&lt;V$194,0,10-(V$195-'Indicator Data'!AW115)/(V$195-V$194)*10)),1)))</f>
        <v>3.2</v>
      </c>
      <c r="W112" s="53">
        <f t="shared" si="25"/>
        <v>2.8</v>
      </c>
      <c r="X112" s="53">
        <f>IF('Indicator Data'!AU115="No data","x",ROUND(IF('Indicator Data'!AU115&gt;X$195,10,IF('Indicator Data'!AU115&lt;X$194,0,10-(X$195-'Indicator Data'!AU115)/(X$195-X$194)*10)),1))</f>
        <v>0.2</v>
      </c>
      <c r="Y112" s="160" t="str">
        <f>IF('Indicator Data'!AX115="No data","x",ROUND(IF('Indicator Data'!AX115&gt;Y$195,10,IF('Indicator Data'!AX115&lt;Y$194,0,10-(Y$195-'Indicator Data'!AX115)/(Y$195-Y$194)*10)),1))</f>
        <v>x</v>
      </c>
      <c r="Z112" s="57">
        <f>IF('Indicator Data'!AY115="No data","x",IF(('Indicator Data'!AY115/'Indicator Data'!CB115)&gt;1,1,IF('Indicator Data'!AY115&gt;'Indicator Data'!AY115,1,'Indicator Data'!AY115/'Indicator Data'!CB115)))</f>
        <v>0</v>
      </c>
      <c r="AA112" s="160">
        <f t="shared" si="26"/>
        <v>0</v>
      </c>
      <c r="AB112" s="54">
        <f t="shared" si="28"/>
        <v>1</v>
      </c>
      <c r="AC112" s="53">
        <f>IF('Indicator Data'!AS115="No data","x",ROUND(IF('Indicator Data'!AS115&gt;AC$195,10,IF('Indicator Data'!AS115&lt;AC$194,0,10-(AC$195-'Indicator Data'!AS115)/(AC$195-AC$194)*10)),1))</f>
        <v>1.2</v>
      </c>
      <c r="AD112" s="53" t="str">
        <f>IF('Indicator Data'!AT115="No data","x",ROUND(IF('Indicator Data'!AT115&gt;AD$195,10,IF('Indicator Data'!AT115&lt;AD$194,0,10-(AD$195-'Indicator Data'!AT115)/(AD$195-AD$194)*10)),1))</f>
        <v>x</v>
      </c>
      <c r="AE112" s="54">
        <f>IF(AND(AC112="x",AD112="x"),"x",ROUND(AVERAGE(AD112,AC112),1))</f>
        <v>1.2</v>
      </c>
      <c r="AF112" s="67">
        <f>('Indicator Data'!BE115+'Indicator Data'!BD115+'Indicator Data'!BC115*0.5+'Indicator Data'!BB115*0.25)/1000</f>
        <v>7.5</v>
      </c>
      <c r="AG112" s="59">
        <f>AF112*1000/'Indicator Data'!CB115</f>
        <v>5.8973066607326654E-3</v>
      </c>
      <c r="AH112" s="54">
        <f t="shared" si="27"/>
        <v>0.6</v>
      </c>
      <c r="AI112" s="53">
        <f>IF('Indicator Data'!BI115="No data","x",ROUND(IF('Indicator Data'!BI115&lt;$AI$194,10,IF('Indicator Data'!BI115&gt;$AI$195,0,($AI$195-'Indicator Data'!BI115)/($AI$195-$AI$194)*10)),1))</f>
        <v>3.2</v>
      </c>
      <c r="AJ112" s="53">
        <f>IF('Indicator Data'!BJ115="No data","x",ROUND(IF('Indicator Data'!BJ115&gt;$AJ$195,10,IF('Indicator Data'!BJ115&lt;$AJ$194,0,10-($AJ$195-'Indicator Data'!BJ115)/($AJ$195-$AJ$194)*10)),1))</f>
        <v>0.1</v>
      </c>
      <c r="AK112" s="54">
        <f t="shared" si="29"/>
        <v>1.7</v>
      </c>
      <c r="AL112" s="60">
        <f>ROUND(IF(AND(AB112="x",AE112="x",AK112="x"),AH112,IF(AND(AB112="x",AE112="x"),(10-GEOMEAN(((10-AK112)/10*9+1),((10-AH112)/10*9+1)))/9*10,IF(AK112="x",(10-GEOMEAN(((10-AB112)/10*9+1),((10-AE112)/10*9+1),((10-AH112)/10*9+1)))/9*10,IF(AB112="x",(10-GEOMEAN(((10-AK112)/10*9+1),((10-AE112)/10*9+1),((10-AH112)/10*9+1)))/9*10,(10-GEOMEAN(((10-AB112)/10*9+1),((10-AE112)/10*9+1),((10-AH112)/10*9+1),((10-AK112)/10*9+1)))/9*10)))),1)</f>
        <v>1.1000000000000001</v>
      </c>
      <c r="AM112" s="61">
        <f>ROUND((10-GEOMEAN(((10-T112)/10*9+1),((10-AL112)/10*9+1)))/9*10,1)</f>
        <v>0.6</v>
      </c>
    </row>
    <row r="113" spans="1:39" s="2" customFormat="1" x14ac:dyDescent="0.3">
      <c r="A113" s="98" t="str">
        <f>'Indicator Data'!A116</f>
        <v>Mexico</v>
      </c>
      <c r="B113" s="39" t="str">
        <f>'Indicator Data'!B116</f>
        <v>MEX</v>
      </c>
      <c r="C113" s="53">
        <f>ROUND(IF('Indicator Data'!AL116="No data",IF((0.1022*LN('Indicator Data'!CA116)-0.1711)&gt;C$195,0,IF((0.1022*LN('Indicator Data'!CA116)-0.1711)&lt;C$194,10,(C$195-(0.1022*LN('Indicator Data'!CA116)-0.1711))/(C$195-C$194)*10)),IF('Indicator Data'!AL116&gt;C$195,0,IF('Indicator Data'!AL116&lt;C$194,10,(C$195-'Indicator Data'!AL116)/(C$195-C$194)*10))),1)</f>
        <v>2.4</v>
      </c>
      <c r="D113" s="53">
        <f>IF('Indicator Data'!AM116="No data","x",ROUND((IF(LOG('Indicator Data'!AM116*1000)&gt;D$195,10,IF(LOG('Indicator Data'!AM116*1000)&lt;D$194,0,10-(D$195-LOG('Indicator Data'!AM116*1000))/(D$195-D$194)*10))),1))</f>
        <v>5.2</v>
      </c>
      <c r="E113" s="54">
        <f t="shared" si="17"/>
        <v>3.9</v>
      </c>
      <c r="F113" s="53">
        <f>IF('Indicator Data'!AZ116="No data","x",ROUND(IF('Indicator Data'!AZ116&gt;F$195,10,IF('Indicator Data'!AZ116&lt;F$194,0,10-(F$195-'Indicator Data'!AZ116)/(F$195-F$194)*10)),1))</f>
        <v>4.3</v>
      </c>
      <c r="G113" s="53">
        <f>IF('Indicator Data'!BA116="No data","x",ROUND(IF('Indicator Data'!BA116&gt;G$195,10,IF('Indicator Data'!BA116&lt;G$194,0,10-(G$195-'Indicator Data'!BA116)/(G$195-G$194)*10)),1))</f>
        <v>5.0999999999999996</v>
      </c>
      <c r="H113" s="54">
        <f t="shared" si="18"/>
        <v>4.7</v>
      </c>
      <c r="I113" s="55">
        <f>SUM(IF('Indicator Data'!AN116=0,0,'Indicator Data'!AN116),SUM('Indicator Data'!AO116:AP116))</f>
        <v>1078.0441509999998</v>
      </c>
      <c r="J113" s="55">
        <f>I113/'Indicator Data'!CB116*1000000</f>
        <v>8.361290098257653</v>
      </c>
      <c r="K113" s="53">
        <f t="shared" si="19"/>
        <v>0.2</v>
      </c>
      <c r="L113" s="53">
        <f>IF('Indicator Data'!AQ116="No data","x",ROUND(IF('Indicator Data'!AQ116&gt;L$195,10,IF('Indicator Data'!AQ116&lt;L$194,0,10-(L$195-'Indicator Data'!AQ116)/(L$195-L$194)*10)),1))</f>
        <v>0</v>
      </c>
      <c r="M113" s="53">
        <f>IF('Indicator Data'!AR116="No data","x",IF('Indicator Data'!AR116=0,0,ROUND(IF('Indicator Data'!AR116&gt;M$195,10,IF('Indicator Data'!AR116&lt;M$194,0,10-(M$195-'Indicator Data'!AR116)/(M$195-M$194)*10)),1)))</f>
        <v>1</v>
      </c>
      <c r="N113" s="54">
        <f t="shared" si="20"/>
        <v>0.4</v>
      </c>
      <c r="O113" s="56">
        <f t="shared" si="21"/>
        <v>3.2</v>
      </c>
      <c r="P113" s="67">
        <f>IF(AND('Indicator Data'!BF116="No data",'Indicator Data'!BG116="No data"),0,SUM('Indicator Data'!BF116:BH116)/1000)</f>
        <v>540.93200000000002</v>
      </c>
      <c r="Q113" s="53">
        <f t="shared" si="22"/>
        <v>9.1</v>
      </c>
      <c r="R113" s="57">
        <f>P113*1000/'Indicator Data'!CB116</f>
        <v>4.1954583875208184E-3</v>
      </c>
      <c r="S113" s="53">
        <f t="shared" si="23"/>
        <v>4.5</v>
      </c>
      <c r="T113" s="58">
        <f t="shared" si="24"/>
        <v>6.8</v>
      </c>
      <c r="U113" s="53" t="str">
        <f>IF('Indicator Data'!AV116="No data","x",ROUND(IF('Indicator Data'!AV116&gt;U$195,10,IF('Indicator Data'!AV116&lt;U$194,0,10-(U$195-'Indicator Data'!AV116)/(U$195-U$194)*10)),1))</f>
        <v>x</v>
      </c>
      <c r="V113" s="53" t="str">
        <f>IF('Indicator Data'!AW116="No data","x",IF('Indicator Data'!AW116=0,0,ROUND(IF('Indicator Data'!AW116&gt;V$195,10,IF('Indicator Data'!AW116&lt;V$194,0,10-(V$195-'Indicator Data'!AW116)/(V$195-V$194)*10)),1)))</f>
        <v>x</v>
      </c>
      <c r="W113" s="53" t="str">
        <f t="shared" si="25"/>
        <v>x</v>
      </c>
      <c r="X113" s="53">
        <f>IF('Indicator Data'!AU116="No data","x",ROUND(IF('Indicator Data'!AU116&gt;X$195,10,IF('Indicator Data'!AU116&lt;X$194,0,10-(X$195-'Indicator Data'!AU116)/(X$195-X$194)*10)),1))</f>
        <v>0.4</v>
      </c>
      <c r="Y113" s="160">
        <f>IF('Indicator Data'!AX116="No data","x",ROUND(IF('Indicator Data'!AX116&gt;Y$195,10,IF('Indicator Data'!AX116&lt;Y$194,0,10-(Y$195-'Indicator Data'!AX116)/(Y$195-Y$194)*10)),1))</f>
        <v>0</v>
      </c>
      <c r="Z113" s="57">
        <f>IF('Indicator Data'!AY116="No data","x",IF(('Indicator Data'!AY116/'Indicator Data'!CB116)&gt;1,1,IF('Indicator Data'!AY116&gt;'Indicator Data'!AY116,1,'Indicator Data'!AY116/'Indicator Data'!CB116)))</f>
        <v>0.15434539740262895</v>
      </c>
      <c r="AA113" s="160">
        <f t="shared" si="26"/>
        <v>1.7</v>
      </c>
      <c r="AB113" s="54">
        <f t="shared" si="28"/>
        <v>0.7</v>
      </c>
      <c r="AC113" s="53">
        <f>IF('Indicator Data'!AS116="No data","x",ROUND(IF('Indicator Data'!AS116&gt;AC$195,10,IF('Indicator Data'!AS116&lt;AC$194,0,10-(AC$195-'Indicator Data'!AS116)/(AC$195-AC$194)*10)),1))</f>
        <v>1.1000000000000001</v>
      </c>
      <c r="AD113" s="53">
        <f>IF('Indicator Data'!AT116="No data","x",ROUND(IF('Indicator Data'!AT116&gt;AD$195,10,IF('Indicator Data'!AT116&lt;AD$194,0,10-(AD$195-'Indicator Data'!AT116)/(AD$195-AD$194)*10)),1))</f>
        <v>0.9</v>
      </c>
      <c r="AE113" s="54">
        <f>IF(AND(AC113="x",AD113="x"),"x",ROUND(AVERAGE(AD113,AC113),1))</f>
        <v>1</v>
      </c>
      <c r="AF113" s="67">
        <f>('Indicator Data'!BE116+'Indicator Data'!BD116+'Indicator Data'!BC116*0.5+'Indicator Data'!BB116*0.25)/1000</f>
        <v>129.30099999999999</v>
      </c>
      <c r="AG113" s="59">
        <f>AF113*1000/'Indicator Data'!CB116</f>
        <v>1.0028561167851585E-3</v>
      </c>
      <c r="AH113" s="54">
        <f t="shared" si="27"/>
        <v>0.1</v>
      </c>
      <c r="AI113" s="53">
        <f>IF('Indicator Data'!BI116="No data","x",ROUND(IF('Indicator Data'!BI116&lt;$AI$194,10,IF('Indicator Data'!BI116&gt;$AI$195,0,($AI$195-'Indicator Data'!BI116)/($AI$195-$AI$194)*10)),1))</f>
        <v>2.7</v>
      </c>
      <c r="AJ113" s="53">
        <f>IF('Indicator Data'!BJ116="No data","x",ROUND(IF('Indicator Data'!BJ116&gt;$AJ$195,10,IF('Indicator Data'!BJ116&lt;$AJ$194,0,10-($AJ$195-'Indicator Data'!BJ116)/($AJ$195-$AJ$194)*10)),1))</f>
        <v>0.7</v>
      </c>
      <c r="AK113" s="54">
        <f t="shared" si="29"/>
        <v>1.7</v>
      </c>
      <c r="AL113" s="60">
        <f>ROUND(IF(AND(AB113="x",AE113="x",AK113="x"),AH113,IF(AND(AB113="x",AE113="x"),(10-GEOMEAN(((10-AK113)/10*9+1),((10-AH113)/10*9+1)))/9*10,IF(AK113="x",(10-GEOMEAN(((10-AB113)/10*9+1),((10-AE113)/10*9+1),((10-AH113)/10*9+1)))/9*10,IF(AB113="x",(10-GEOMEAN(((10-AK113)/10*9+1),((10-AE113)/10*9+1),((10-AH113)/10*9+1)))/9*10,(10-GEOMEAN(((10-AB113)/10*9+1),((10-AE113)/10*9+1),((10-AH113)/10*9+1),((10-AK113)/10*9+1)))/9*10)))),1)</f>
        <v>0.9</v>
      </c>
      <c r="AM113" s="61">
        <f>ROUND((10-GEOMEAN(((10-T113)/10*9+1),((10-AL113)/10*9+1)))/9*10,1)</f>
        <v>4.5</v>
      </c>
    </row>
    <row r="114" spans="1:39" s="2" customFormat="1" x14ac:dyDescent="0.3">
      <c r="A114" s="98" t="str">
        <f>'Indicator Data'!A117</f>
        <v>Micronesia</v>
      </c>
      <c r="B114" s="39" t="str">
        <f>'Indicator Data'!B117</f>
        <v>FSM</v>
      </c>
      <c r="C114" s="53">
        <f>ROUND(IF('Indicator Data'!AL117="No data",IF((0.1022*LN('Indicator Data'!CA117)-0.1711)&gt;C$195,0,IF((0.1022*LN('Indicator Data'!CA117)-0.1711)&lt;C$194,10,(C$195-(0.1022*LN('Indicator Data'!CA117)-0.1711))/(C$195-C$194)*10)),IF('Indicator Data'!AL117&gt;C$195,0,IF('Indicator Data'!AL117&lt;C$194,10,(C$195-'Indicator Data'!AL117)/(C$195-C$194)*10))),1)</f>
        <v>5.6</v>
      </c>
      <c r="D114" s="53" t="str">
        <f>IF('Indicator Data'!AM117="No data","x",ROUND((IF(LOG('Indicator Data'!AM117*1000)&gt;D$195,10,IF(LOG('Indicator Data'!AM117*1000)&lt;D$194,0,10-(D$195-LOG('Indicator Data'!AM117*1000))/(D$195-D$194)*10))),1))</f>
        <v>x</v>
      </c>
      <c r="E114" s="54">
        <f t="shared" si="17"/>
        <v>5.6</v>
      </c>
      <c r="F114" s="53" t="str">
        <f>IF('Indicator Data'!AZ117="No data","x",ROUND(IF('Indicator Data'!AZ117&gt;F$195,10,IF('Indicator Data'!AZ117&lt;F$194,0,10-(F$195-'Indicator Data'!AZ117)/(F$195-F$194)*10)),1))</f>
        <v>x</v>
      </c>
      <c r="G114" s="53">
        <f>IF('Indicator Data'!BA117="No data","x",ROUND(IF('Indicator Data'!BA117&gt;G$195,10,IF('Indicator Data'!BA117&lt;G$194,0,10-(G$195-'Indicator Data'!BA117)/(G$195-G$194)*10)),1))</f>
        <v>3.8</v>
      </c>
      <c r="H114" s="54">
        <f t="shared" si="18"/>
        <v>3.8</v>
      </c>
      <c r="I114" s="55">
        <f>SUM(IF('Indicator Data'!AN117=0,0,'Indicator Data'!AN117),SUM('Indicator Data'!AO117:AP117))</f>
        <v>183.297585</v>
      </c>
      <c r="J114" s="55">
        <f>I114/'Indicator Data'!CB117*1000000</f>
        <v>1593.6010380713087</v>
      </c>
      <c r="K114" s="53">
        <f t="shared" si="19"/>
        <v>10</v>
      </c>
      <c r="L114" s="53">
        <f>IF('Indicator Data'!AQ117="No data","x",ROUND(IF('Indicator Data'!AQ117&gt;L$195,10,IF('Indicator Data'!AQ117&lt;L$194,0,10-(L$195-'Indicator Data'!AQ117)/(L$195-L$194)*10)),1))</f>
        <v>10</v>
      </c>
      <c r="M114" s="53">
        <f>IF('Indicator Data'!AR117="No data","x",IF('Indicator Data'!AR117=0,0,ROUND(IF('Indicator Data'!AR117&gt;M$195,10,IF('Indicator Data'!AR117&lt;M$194,0,10-(M$195-'Indicator Data'!AR117)/(M$195-M$194)*10)),1)))</f>
        <v>1.9</v>
      </c>
      <c r="N114" s="54">
        <f t="shared" si="20"/>
        <v>7.3</v>
      </c>
      <c r="O114" s="56">
        <f t="shared" si="21"/>
        <v>5.6</v>
      </c>
      <c r="P114" s="67">
        <f>IF(AND('Indicator Data'!BF117="No data",'Indicator Data'!BG117="No data"),0,SUM('Indicator Data'!BF117:BH117)/1000)</f>
        <v>0</v>
      </c>
      <c r="Q114" s="53">
        <f t="shared" si="22"/>
        <v>0</v>
      </c>
      <c r="R114" s="57">
        <f>P114*1000/'Indicator Data'!CB117</f>
        <v>0</v>
      </c>
      <c r="S114" s="53">
        <f t="shared" si="23"/>
        <v>0</v>
      </c>
      <c r="T114" s="58">
        <f t="shared" si="24"/>
        <v>0</v>
      </c>
      <c r="U114" s="53" t="str">
        <f>IF('Indicator Data'!AV117="No data","x",ROUND(IF('Indicator Data'!AV117&gt;U$195,10,IF('Indicator Data'!AV117&lt;U$194,0,10-(U$195-'Indicator Data'!AV117)/(U$195-U$194)*10)),1))</f>
        <v>x</v>
      </c>
      <c r="V114" s="53" t="str">
        <f>IF('Indicator Data'!AW117="No data","x",IF('Indicator Data'!AW117=0,0,ROUND(IF('Indicator Data'!AW117&gt;V$195,10,IF('Indicator Data'!AW117&lt;V$194,0,10-(V$195-'Indicator Data'!AW117)/(V$195-V$194)*10)),1)))</f>
        <v>x</v>
      </c>
      <c r="W114" s="53" t="str">
        <f t="shared" si="25"/>
        <v>x</v>
      </c>
      <c r="X114" s="53">
        <f>IF('Indicator Data'!AU117="No data","x",ROUND(IF('Indicator Data'!AU117&gt;X$195,10,IF('Indicator Data'!AU117&lt;X$194,0,10-(X$195-'Indicator Data'!AU117)/(X$195-X$194)*10)),1))</f>
        <v>1.8</v>
      </c>
      <c r="Y114" s="160" t="str">
        <f>IF('Indicator Data'!AX117="No data","x",ROUND(IF('Indicator Data'!AX117&gt;Y$195,10,IF('Indicator Data'!AX117&lt;Y$194,0,10-(Y$195-'Indicator Data'!AX117)/(Y$195-Y$194)*10)),1))</f>
        <v>x</v>
      </c>
      <c r="Z114" s="57">
        <f>IF('Indicator Data'!AY117="No data","x",IF(('Indicator Data'!AY117/'Indicator Data'!CB117)&gt;1,1,IF('Indicator Data'!AY117&gt;'Indicator Data'!AY117,1,'Indicator Data'!AY117/'Indicator Data'!CB117)))</f>
        <v>0.61498335086636358</v>
      </c>
      <c r="AA114" s="160">
        <f t="shared" si="26"/>
        <v>6.8</v>
      </c>
      <c r="AB114" s="54">
        <f t="shared" si="28"/>
        <v>4.3</v>
      </c>
      <c r="AC114" s="53">
        <f>IF('Indicator Data'!AS117="No data","x",ROUND(IF('Indicator Data'!AS117&gt;AC$195,10,IF('Indicator Data'!AS117&lt;AC$194,0,10-(AC$195-'Indicator Data'!AS117)/(AC$195-AC$194)*10)),1))</f>
        <v>2.2999999999999998</v>
      </c>
      <c r="AD114" s="53" t="str">
        <f>IF('Indicator Data'!AT117="No data","x",ROUND(IF('Indicator Data'!AT117&gt;AD$195,10,IF('Indicator Data'!AT117&lt;AD$194,0,10-(AD$195-'Indicator Data'!AT117)/(AD$195-AD$194)*10)),1))</f>
        <v>x</v>
      </c>
      <c r="AE114" s="54">
        <f>IF(AND(AC114="x",AD114="x"),"x",ROUND(AVERAGE(AD114,AC114),1))</f>
        <v>2.2999999999999998</v>
      </c>
      <c r="AF114" s="67">
        <f>('Indicator Data'!BE117+'Indicator Data'!BD117+'Indicator Data'!BC117*0.5+'Indicator Data'!BB117*0.25)/1000</f>
        <v>5</v>
      </c>
      <c r="AG114" s="59">
        <f>AF114*1000/'Indicator Data'!CB117</f>
        <v>4.347032281061719E-2</v>
      </c>
      <c r="AH114" s="54">
        <f t="shared" si="27"/>
        <v>4.3</v>
      </c>
      <c r="AI114" s="53">
        <f>IF('Indicator Data'!BI117="No data","x",ROUND(IF('Indicator Data'!BI117&lt;$AI$194,10,IF('Indicator Data'!BI117&gt;$AI$195,0,($AI$195-'Indicator Data'!BI117)/($AI$195-$AI$194)*10)),1))</f>
        <v>10</v>
      </c>
      <c r="AJ114" s="53">
        <f>IF('Indicator Data'!BJ117="No data","x",ROUND(IF('Indicator Data'!BJ117&gt;$AJ$195,10,IF('Indicator Data'!BJ117&lt;$AJ$194,0,10-($AJ$195-'Indicator Data'!BJ117)/($AJ$195-$AJ$194)*10)),1))</f>
        <v>0</v>
      </c>
      <c r="AK114" s="54">
        <f t="shared" si="29"/>
        <v>5</v>
      </c>
      <c r="AL114" s="60">
        <f>ROUND(IF(AND(AB114="x",AE114="x",AK114="x"),AH114,IF(AND(AB114="x",AE114="x"),(10-GEOMEAN(((10-AK114)/10*9+1),((10-AH114)/10*9+1)))/9*10,IF(AK114="x",(10-GEOMEAN(((10-AB114)/10*9+1),((10-AE114)/10*9+1),((10-AH114)/10*9+1)))/9*10,IF(AB114="x",(10-GEOMEAN(((10-AK114)/10*9+1),((10-AE114)/10*9+1),((10-AH114)/10*9+1)))/9*10,(10-GEOMEAN(((10-AB114)/10*9+1),((10-AE114)/10*9+1),((10-AH114)/10*9+1),((10-AK114)/10*9+1)))/9*10)))),1)</f>
        <v>4</v>
      </c>
      <c r="AM114" s="61">
        <f>ROUND((10-GEOMEAN(((10-T114)/10*9+1),((10-AL114)/10*9+1)))/9*10,1)</f>
        <v>2.2000000000000002</v>
      </c>
    </row>
    <row r="115" spans="1:39" s="2" customFormat="1" x14ac:dyDescent="0.3">
      <c r="A115" s="98" t="str">
        <f>'Indicator Data'!A118</f>
        <v>Moldova Republic of</v>
      </c>
      <c r="B115" s="39" t="str">
        <f>'Indicator Data'!B118</f>
        <v>MDA</v>
      </c>
      <c r="C115" s="53">
        <f>ROUND(IF('Indicator Data'!AL118="No data",IF((0.1022*LN('Indicator Data'!CA118)-0.1711)&gt;C$195,0,IF((0.1022*LN('Indicator Data'!CA118)-0.1711)&lt;C$194,10,(C$195-(0.1022*LN('Indicator Data'!CA118)-0.1711))/(C$195-C$194)*10)),IF('Indicator Data'!AL118&gt;C$195,0,IF('Indicator Data'!AL118&lt;C$194,10,(C$195-'Indicator Data'!AL118)/(C$195-C$194)*10))),1)</f>
        <v>3</v>
      </c>
      <c r="D115" s="53">
        <f>IF('Indicator Data'!AM118="No data","x",ROUND((IF(LOG('Indicator Data'!AM118*1000)&gt;D$195,10,IF(LOG('Indicator Data'!AM118*1000)&lt;D$194,0,10-(D$195-LOG('Indicator Data'!AM118*1000))/(D$195-D$194)*10))),1))</f>
        <v>2</v>
      </c>
      <c r="E115" s="54">
        <f t="shared" si="17"/>
        <v>2.5</v>
      </c>
      <c r="F115" s="53">
        <f>IF('Indicator Data'!AZ118="No data","x",ROUND(IF('Indicator Data'!AZ118&gt;F$195,10,IF('Indicator Data'!AZ118&lt;F$194,0,10-(F$195-'Indicator Data'!AZ118)/(F$195-F$194)*10)),1))</f>
        <v>2.7</v>
      </c>
      <c r="G115" s="53">
        <f>IF('Indicator Data'!BA118="No data","x",ROUND(IF('Indicator Data'!BA118&gt;G$195,10,IF('Indicator Data'!BA118&lt;G$194,0,10-(G$195-'Indicator Data'!BA118)/(G$195-G$194)*10)),1))</f>
        <v>0.2</v>
      </c>
      <c r="H115" s="54">
        <f t="shared" si="18"/>
        <v>1.5</v>
      </c>
      <c r="I115" s="55">
        <f>SUM(IF('Indicator Data'!AN118=0,0,'Indicator Data'!AN118),SUM('Indicator Data'!AO118:AP118))</f>
        <v>201.97759499999998</v>
      </c>
      <c r="J115" s="55">
        <f>I115/'Indicator Data'!CB118*1000000</f>
        <v>50.069273069683575</v>
      </c>
      <c r="K115" s="53">
        <f t="shared" si="19"/>
        <v>1</v>
      </c>
      <c r="L115" s="53">
        <f>IF('Indicator Data'!AQ118="No data","x",ROUND(IF('Indicator Data'!AQ118&gt;L$195,10,IF('Indicator Data'!AQ118&lt;L$194,0,10-(L$195-'Indicator Data'!AQ118)/(L$195-L$194)*10)),1))</f>
        <v>1.8</v>
      </c>
      <c r="M115" s="53">
        <f>IF('Indicator Data'!AR118="No data","x",IF('Indicator Data'!AR118=0,0,ROUND(IF('Indicator Data'!AR118&gt;M$195,10,IF('Indicator Data'!AR118&lt;M$194,0,10-(M$195-'Indicator Data'!AR118)/(M$195-M$194)*10)),1)))</f>
        <v>5.3</v>
      </c>
      <c r="N115" s="54">
        <f t="shared" si="20"/>
        <v>2.7</v>
      </c>
      <c r="O115" s="56">
        <f t="shared" si="21"/>
        <v>2.2999999999999998</v>
      </c>
      <c r="P115" s="67">
        <f>IF(AND('Indicator Data'!BF118="No data",'Indicator Data'!BG118="No data"),0,SUM('Indicator Data'!BF118:BH118)/1000)</f>
        <v>0.48299999999999998</v>
      </c>
      <c r="Q115" s="53">
        <f t="shared" si="22"/>
        <v>0</v>
      </c>
      <c r="R115" s="57">
        <f>P115*1000/'Indicator Data'!CB118</f>
        <v>1.1973337385593274E-4</v>
      </c>
      <c r="S115" s="53">
        <f t="shared" si="23"/>
        <v>1.9</v>
      </c>
      <c r="T115" s="58">
        <f t="shared" si="24"/>
        <v>1</v>
      </c>
      <c r="U115" s="53">
        <f>IF('Indicator Data'!AV118="No data","x",ROUND(IF('Indicator Data'!AV118&gt;U$195,10,IF('Indicator Data'!AV118&lt;U$194,0,10-(U$195-'Indicator Data'!AV118)/(U$195-U$194)*10)),1))</f>
        <v>1.4</v>
      </c>
      <c r="V115" s="53">
        <f>IF('Indicator Data'!AW118="No data","x",IF('Indicator Data'!AW118=0,0,ROUND(IF('Indicator Data'!AW118&gt;V$195,10,IF('Indicator Data'!AW118&lt;V$194,0,10-(V$195-'Indicator Data'!AW118)/(V$195-V$194)*10)),1)))</f>
        <v>1.5</v>
      </c>
      <c r="W115" s="53">
        <f t="shared" si="25"/>
        <v>1.45</v>
      </c>
      <c r="X115" s="53">
        <f>IF('Indicator Data'!AU118="No data","x",ROUND(IF('Indicator Data'!AU118&gt;X$195,10,IF('Indicator Data'!AU118&lt;X$194,0,10-(X$195-'Indicator Data'!AU118)/(X$195-X$194)*10)),1))</f>
        <v>1.5</v>
      </c>
      <c r="Y115" s="160" t="str">
        <f>IF('Indicator Data'!AX118="No data","x",ROUND(IF('Indicator Data'!AX118&gt;Y$195,10,IF('Indicator Data'!AX118&lt;Y$194,0,10-(Y$195-'Indicator Data'!AX118)/(Y$195-Y$194)*10)),1))</f>
        <v>x</v>
      </c>
      <c r="Z115" s="57">
        <f>IF('Indicator Data'!AY118="No data","x",IF(('Indicator Data'!AY118/'Indicator Data'!CB118)&gt;1,1,IF('Indicator Data'!AY118&gt;'Indicator Data'!AY118,1,'Indicator Data'!AY118/'Indicator Data'!CB118)))</f>
        <v>0</v>
      </c>
      <c r="AA115" s="160">
        <f t="shared" si="26"/>
        <v>0</v>
      </c>
      <c r="AB115" s="54">
        <f t="shared" si="28"/>
        <v>1</v>
      </c>
      <c r="AC115" s="53">
        <f>IF('Indicator Data'!AS118="No data","x",ROUND(IF('Indicator Data'!AS118&gt;AC$195,10,IF('Indicator Data'!AS118&lt;AC$194,0,10-(AC$195-'Indicator Data'!AS118)/(AC$195-AC$194)*10)),1))</f>
        <v>1.1000000000000001</v>
      </c>
      <c r="AD115" s="53">
        <f>IF('Indicator Data'!AT118="No data","x",ROUND(IF('Indicator Data'!AT118&gt;AD$195,10,IF('Indicator Data'!AT118&lt;AD$194,0,10-(AD$195-'Indicator Data'!AT118)/(AD$195-AD$194)*10)),1))</f>
        <v>0.5</v>
      </c>
      <c r="AE115" s="54">
        <f>IF(AND(AC115="x",AD115="x"),"x",ROUND(AVERAGE(AD115,AC115),1))</f>
        <v>0.8</v>
      </c>
      <c r="AF115" s="67">
        <f>('Indicator Data'!BE118+'Indicator Data'!BD118+'Indicator Data'!BC118*0.5+'Indicator Data'!BB118*0.25)/1000</f>
        <v>2.73</v>
      </c>
      <c r="AG115" s="59">
        <f>AF115*1000/'Indicator Data'!CB118</f>
        <v>6.76753852229185E-4</v>
      </c>
      <c r="AH115" s="54">
        <f t="shared" si="27"/>
        <v>0.1</v>
      </c>
      <c r="AI115" s="53">
        <f>IF('Indicator Data'!BI118="No data","x",ROUND(IF('Indicator Data'!BI118&lt;$AI$194,10,IF('Indicator Data'!BI118&gt;$AI$195,0,($AI$195-'Indicator Data'!BI118)/($AI$195-$AI$194)*10)),1))</f>
        <v>7.5</v>
      </c>
      <c r="AJ115" s="53">
        <f>IF('Indicator Data'!BJ118="No data","x",ROUND(IF('Indicator Data'!BJ118&gt;$AJ$195,10,IF('Indicator Data'!BJ118&lt;$AJ$194,0,10-($AJ$195-'Indicator Data'!BJ118)/($AJ$195-$AJ$194)*10)),1))</f>
        <v>0</v>
      </c>
      <c r="AK115" s="54">
        <f t="shared" si="29"/>
        <v>3.8</v>
      </c>
      <c r="AL115" s="60">
        <f>ROUND(IF(AND(AB115="x",AE115="x",AK115="x"),AH115,IF(AND(AB115="x",AE115="x"),(10-GEOMEAN(((10-AK115)/10*9+1),((10-AH115)/10*9+1)))/9*10,IF(AK115="x",(10-GEOMEAN(((10-AB115)/10*9+1),((10-AE115)/10*9+1),((10-AH115)/10*9+1)))/9*10,IF(AB115="x",(10-GEOMEAN(((10-AK115)/10*9+1),((10-AE115)/10*9+1),((10-AH115)/10*9+1)))/9*10,(10-GEOMEAN(((10-AB115)/10*9+1),((10-AE115)/10*9+1),((10-AH115)/10*9+1),((10-AK115)/10*9+1)))/9*10)))),1)</f>
        <v>1.5</v>
      </c>
      <c r="AM115" s="61">
        <f>ROUND((10-GEOMEAN(((10-T115)/10*9+1),((10-AL115)/10*9+1)))/9*10,1)</f>
        <v>1.3</v>
      </c>
    </row>
    <row r="116" spans="1:39" s="2" customFormat="1" x14ac:dyDescent="0.3">
      <c r="A116" s="98" t="str">
        <f>'Indicator Data'!A119</f>
        <v>Mongolia</v>
      </c>
      <c r="B116" s="39" t="str">
        <f>'Indicator Data'!B119</f>
        <v>MNG</v>
      </c>
      <c r="C116" s="53">
        <f>ROUND(IF('Indicator Data'!AL119="No data",IF((0.1022*LN('Indicator Data'!CA119)-0.1711)&gt;C$195,0,IF((0.1022*LN('Indicator Data'!CA119)-0.1711)&lt;C$194,10,(C$195-(0.1022*LN('Indicator Data'!CA119)-0.1711))/(C$195-C$194)*10)),IF('Indicator Data'!AL119&gt;C$195,0,IF('Indicator Data'!AL119&lt;C$194,10,(C$195-'Indicator Data'!AL119)/(C$195-C$194)*10))),1)</f>
        <v>3.3</v>
      </c>
      <c r="D116" s="53">
        <f>IF('Indicator Data'!AM119="No data","x",ROUND((IF(LOG('Indicator Data'!AM119*1000)&gt;D$195,10,IF(LOG('Indicator Data'!AM119*1000)&lt;D$194,0,10-(D$195-LOG('Indicator Data'!AM119*1000))/(D$195-D$194)*10))),1))</f>
        <v>5.4</v>
      </c>
      <c r="E116" s="54">
        <f t="shared" si="17"/>
        <v>4.4000000000000004</v>
      </c>
      <c r="F116" s="53">
        <f>IF('Indicator Data'!AZ119="No data","x",ROUND(IF('Indicator Data'!AZ119&gt;F$195,10,IF('Indicator Data'!AZ119&lt;F$194,0,10-(F$195-'Indicator Data'!AZ119)/(F$195-F$194)*10)),1))</f>
        <v>4.3</v>
      </c>
      <c r="G116" s="53">
        <f>IF('Indicator Data'!BA119="No data","x",ROUND(IF('Indicator Data'!BA119&gt;G$195,10,IF('Indicator Data'!BA119&lt;G$194,0,10-(G$195-'Indicator Data'!BA119)/(G$195-G$194)*10)),1))</f>
        <v>1.9</v>
      </c>
      <c r="H116" s="54">
        <f t="shared" si="18"/>
        <v>3.1</v>
      </c>
      <c r="I116" s="55">
        <f>SUM(IF('Indicator Data'!AN119=0,0,'Indicator Data'!AN119),SUM('Indicator Data'!AO119:AP119))</f>
        <v>487.38783900000004</v>
      </c>
      <c r="J116" s="55">
        <f>I116/'Indicator Data'!CB119*1000000</f>
        <v>148.67127119853876</v>
      </c>
      <c r="K116" s="53">
        <f t="shared" si="19"/>
        <v>3</v>
      </c>
      <c r="L116" s="53">
        <f>IF('Indicator Data'!AQ119="No data","x",ROUND(IF('Indicator Data'!AQ119&gt;L$195,10,IF('Indicator Data'!AQ119&lt;L$194,0,10-(L$195-'Indicator Data'!AQ119)/(L$195-L$194)*10)),1))</f>
        <v>1.7</v>
      </c>
      <c r="M116" s="53">
        <f>IF('Indicator Data'!AR119="No data","x",IF('Indicator Data'!AR119=0,0,ROUND(IF('Indicator Data'!AR119&gt;M$195,10,IF('Indicator Data'!AR119&lt;M$194,0,10-(M$195-'Indicator Data'!AR119)/(M$195-M$194)*10)),1)))</f>
        <v>1.3</v>
      </c>
      <c r="N116" s="54">
        <f t="shared" si="20"/>
        <v>2</v>
      </c>
      <c r="O116" s="56">
        <f t="shared" si="21"/>
        <v>3.5</v>
      </c>
      <c r="P116" s="67">
        <f>IF(AND('Indicator Data'!BF119="No data",'Indicator Data'!BG119="No data"),0,SUM('Indicator Data'!BF119:BH119)/1000)</f>
        <v>0.01</v>
      </c>
      <c r="Q116" s="53">
        <f t="shared" si="22"/>
        <v>0</v>
      </c>
      <c r="R116" s="57">
        <f>P116*1000/'Indicator Data'!CB119</f>
        <v>3.0503689116161708E-6</v>
      </c>
      <c r="S116" s="53">
        <f t="shared" si="23"/>
        <v>0</v>
      </c>
      <c r="T116" s="58">
        <f t="shared" si="24"/>
        <v>0</v>
      </c>
      <c r="U116" s="53">
        <f>IF('Indicator Data'!AV119="No data","x",ROUND(IF('Indicator Data'!AV119&gt;U$195,10,IF('Indicator Data'!AV119&lt;U$194,0,10-(U$195-'Indicator Data'!AV119)/(U$195-U$194)*10)),1))</f>
        <v>0.2</v>
      </c>
      <c r="V116" s="53">
        <f>IF('Indicator Data'!AW119="No data","x",IF('Indicator Data'!AW119=0,0,ROUND(IF('Indicator Data'!AW119&gt;V$195,10,IF('Indicator Data'!AW119&lt;V$194,0,10-(V$195-'Indicator Data'!AW119)/(V$195-V$194)*10)),1)))</f>
        <v>0.1</v>
      </c>
      <c r="W116" s="53">
        <f t="shared" si="25"/>
        <v>0.15000000000000002</v>
      </c>
      <c r="X116" s="53">
        <f>IF('Indicator Data'!AU119="No data","x",ROUND(IF('Indicator Data'!AU119&gt;X$195,10,IF('Indicator Data'!AU119&lt;X$194,0,10-(X$195-'Indicator Data'!AU119)/(X$195-X$194)*10)),1))</f>
        <v>7.8</v>
      </c>
      <c r="Y116" s="160" t="str">
        <f>IF('Indicator Data'!AX119="No data","x",ROUND(IF('Indicator Data'!AX119&gt;Y$195,10,IF('Indicator Data'!AX119&lt;Y$194,0,10-(Y$195-'Indicator Data'!AX119)/(Y$195-Y$194)*10)),1))</f>
        <v>x</v>
      </c>
      <c r="Z116" s="57">
        <f>IF('Indicator Data'!AY119="No data","x",IF(('Indicator Data'!AY119/'Indicator Data'!CB119)&gt;1,1,IF('Indicator Data'!AY119&gt;'Indicator Data'!AY119,1,'Indicator Data'!AY119/'Indicator Data'!CB119)))</f>
        <v>0</v>
      </c>
      <c r="AA116" s="160">
        <f t="shared" si="26"/>
        <v>0</v>
      </c>
      <c r="AB116" s="54">
        <f t="shared" si="28"/>
        <v>2.7</v>
      </c>
      <c r="AC116" s="53">
        <f>IF('Indicator Data'!AS119="No data","x",ROUND(IF('Indicator Data'!AS119&gt;AC$195,10,IF('Indicator Data'!AS119&lt;AC$194,0,10-(AC$195-'Indicator Data'!AS119)/(AC$195-AC$194)*10)),1))</f>
        <v>1.2</v>
      </c>
      <c r="AD116" s="53">
        <f>IF('Indicator Data'!AT119="No data","x",ROUND(IF('Indicator Data'!AT119&gt;AD$195,10,IF('Indicator Data'!AT119&lt;AD$194,0,10-(AD$195-'Indicator Data'!AT119)/(AD$195-AD$194)*10)),1))</f>
        <v>0.4</v>
      </c>
      <c r="AE116" s="54">
        <f>IF(AND(AC116="x",AD116="x"),"x",ROUND(AVERAGE(AD116,AC116),1))</f>
        <v>0.8</v>
      </c>
      <c r="AF116" s="67">
        <f>('Indicator Data'!BE119+'Indicator Data'!BD119+'Indicator Data'!BC119*0.5+'Indicator Data'!BB119*0.25)/1000</f>
        <v>118.68025</v>
      </c>
      <c r="AG116" s="59">
        <f>AF116*1000/'Indicator Data'!CB119</f>
        <v>3.6201854502283505E-2</v>
      </c>
      <c r="AH116" s="54">
        <f t="shared" si="27"/>
        <v>3.6</v>
      </c>
      <c r="AI116" s="53">
        <f>IF('Indicator Data'!BI119="No data","x",ROUND(IF('Indicator Data'!BI119&lt;$AI$194,10,IF('Indicator Data'!BI119&gt;$AI$195,0,($AI$195-'Indicator Data'!BI119)/($AI$195-$AI$194)*10)),1))</f>
        <v>6.4</v>
      </c>
      <c r="AJ116" s="53">
        <f>IF('Indicator Data'!BJ119="No data","x",ROUND(IF('Indicator Data'!BJ119&gt;$AJ$195,10,IF('Indicator Data'!BJ119&lt;$AJ$194,0,10-($AJ$195-'Indicator Data'!BJ119)/($AJ$195-$AJ$194)*10)),1))</f>
        <v>5.4</v>
      </c>
      <c r="AK116" s="54">
        <f t="shared" si="29"/>
        <v>5.9</v>
      </c>
      <c r="AL116" s="60">
        <f>ROUND(IF(AND(AB116="x",AE116="x",AK116="x"),AH116,IF(AND(AB116="x",AE116="x"),(10-GEOMEAN(((10-AK116)/10*9+1),((10-AH116)/10*9+1)))/9*10,IF(AK116="x",(10-GEOMEAN(((10-AB116)/10*9+1),((10-AE116)/10*9+1),((10-AH116)/10*9+1)))/9*10,IF(AB116="x",(10-GEOMEAN(((10-AK116)/10*9+1),((10-AE116)/10*9+1),((10-AH116)/10*9+1)))/9*10,(10-GEOMEAN(((10-AB116)/10*9+1),((10-AE116)/10*9+1),((10-AH116)/10*9+1),((10-AK116)/10*9+1)))/9*10)))),1)</f>
        <v>3.5</v>
      </c>
      <c r="AM116" s="61">
        <f>ROUND((10-GEOMEAN(((10-T116)/10*9+1),((10-AL116)/10*9+1)))/9*10,1)</f>
        <v>1.9</v>
      </c>
    </row>
    <row r="117" spans="1:39" s="2" customFormat="1" x14ac:dyDescent="0.3">
      <c r="A117" s="98" t="str">
        <f>'Indicator Data'!A120</f>
        <v>Montenegro</v>
      </c>
      <c r="B117" s="39" t="str">
        <f>'Indicator Data'!B120</f>
        <v>MNE</v>
      </c>
      <c r="C117" s="53">
        <f>ROUND(IF('Indicator Data'!AL120="No data",IF((0.1022*LN('Indicator Data'!CA120)-0.1711)&gt;C$195,0,IF((0.1022*LN('Indicator Data'!CA120)-0.1711)&lt;C$194,10,(C$195-(0.1022*LN('Indicator Data'!CA120)-0.1711))/(C$195-C$194)*10)),IF('Indicator Data'!AL120&gt;C$195,0,IF('Indicator Data'!AL120&lt;C$194,10,(C$195-'Indicator Data'!AL120)/(C$195-C$194)*10))),1)</f>
        <v>1.4</v>
      </c>
      <c r="D117" s="53">
        <f>IF('Indicator Data'!AM120="No data","x",ROUND((IF(LOG('Indicator Data'!AM120*1000)&gt;D$195,10,IF(LOG('Indicator Data'!AM120*1000)&lt;D$194,0,10-(D$195-LOG('Indicator Data'!AM120*1000))/(D$195-D$194)*10))),1))</f>
        <v>2.6</v>
      </c>
      <c r="E117" s="54">
        <f t="shared" si="17"/>
        <v>2</v>
      </c>
      <c r="F117" s="53">
        <f>IF('Indicator Data'!AZ120="No data","x",ROUND(IF('Indicator Data'!AZ120&gt;F$195,10,IF('Indicator Data'!AZ120&lt;F$194,0,10-(F$195-'Indicator Data'!AZ120)/(F$195-F$194)*10)),1))</f>
        <v>1.5</v>
      </c>
      <c r="G117" s="53">
        <f>IF('Indicator Data'!BA120="No data","x",ROUND(IF('Indicator Data'!BA120&gt;G$195,10,IF('Indicator Data'!BA120&lt;G$194,0,10-(G$195-'Indicator Data'!BA120)/(G$195-G$194)*10)),1))</f>
        <v>3.4</v>
      </c>
      <c r="H117" s="54">
        <f t="shared" si="18"/>
        <v>2.5</v>
      </c>
      <c r="I117" s="55">
        <f>SUM(IF('Indicator Data'!AN120=0,0,'Indicator Data'!AN120),SUM('Indicator Data'!AO120:AP120))</f>
        <v>18.654219000000001</v>
      </c>
      <c r="J117" s="55">
        <f>I117/'Indicator Data'!CB120*1000000</f>
        <v>29.701238094328268</v>
      </c>
      <c r="K117" s="53">
        <f t="shared" si="19"/>
        <v>0.6</v>
      </c>
      <c r="L117" s="53">
        <f>IF('Indicator Data'!AQ120="No data","x",ROUND(IF('Indicator Data'!AQ120&gt;L$195,10,IF('Indicator Data'!AQ120&lt;L$194,0,10-(L$195-'Indicator Data'!AQ120)/(L$195-L$194)*10)),1))</f>
        <v>1.2</v>
      </c>
      <c r="M117" s="53">
        <f>IF('Indicator Data'!AR120="No data","x",IF('Indicator Data'!AR120=0,0,ROUND(IF('Indicator Data'!AR120&gt;M$195,10,IF('Indicator Data'!AR120&lt;M$194,0,10-(M$195-'Indicator Data'!AR120)/(M$195-M$194)*10)),1)))</f>
        <v>3.5</v>
      </c>
      <c r="N117" s="54">
        <f t="shared" si="20"/>
        <v>1.8</v>
      </c>
      <c r="O117" s="56">
        <f t="shared" si="21"/>
        <v>2.1</v>
      </c>
      <c r="P117" s="67">
        <f>IF(AND('Indicator Data'!BF120="No data",'Indicator Data'!BG120="No data"),0,SUM('Indicator Data'!BF120:BH120)/1000)</f>
        <v>0.39200000000000002</v>
      </c>
      <c r="Q117" s="53">
        <f t="shared" si="22"/>
        <v>0</v>
      </c>
      <c r="R117" s="57">
        <f>P117*1000/'Indicator Data'!CB120</f>
        <v>6.2414220252140714E-4</v>
      </c>
      <c r="S117" s="53">
        <f t="shared" si="23"/>
        <v>2.8</v>
      </c>
      <c r="T117" s="58">
        <f t="shared" si="24"/>
        <v>1.4</v>
      </c>
      <c r="U117" s="53">
        <f>IF('Indicator Data'!AV120="No data","x",ROUND(IF('Indicator Data'!AV120&gt;U$195,10,IF('Indicator Data'!AV120&lt;U$194,0,10-(U$195-'Indicator Data'!AV120)/(U$195-U$194)*10)),1))</f>
        <v>0.2</v>
      </c>
      <c r="V117" s="53">
        <f>IF('Indicator Data'!AW120="No data","x",IF('Indicator Data'!AW120=0,0,ROUND(IF('Indicator Data'!AW120&gt;V$195,10,IF('Indicator Data'!AW120&lt;V$194,0,10-(V$195-'Indicator Data'!AW120)/(V$195-V$194)*10)),1)))</f>
        <v>0.3</v>
      </c>
      <c r="W117" s="53">
        <f t="shared" si="25"/>
        <v>0.25</v>
      </c>
      <c r="X117" s="53">
        <f>IF('Indicator Data'!AU120="No data","x",ROUND(IF('Indicator Data'!AU120&gt;X$195,10,IF('Indicator Data'!AU120&lt;X$194,0,10-(X$195-'Indicator Data'!AU120)/(X$195-X$194)*10)),1))</f>
        <v>0.3</v>
      </c>
      <c r="Y117" s="160" t="str">
        <f>IF('Indicator Data'!AX120="No data","x",ROUND(IF('Indicator Data'!AX120&gt;Y$195,10,IF('Indicator Data'!AX120&lt;Y$194,0,10-(Y$195-'Indicator Data'!AX120)/(Y$195-Y$194)*10)),1))</f>
        <v>x</v>
      </c>
      <c r="Z117" s="57">
        <f>IF('Indicator Data'!AY120="No data","x",IF(('Indicator Data'!AY120/'Indicator Data'!CB120)&gt;1,1,IF('Indicator Data'!AY120&gt;'Indicator Data'!AY120,1,'Indicator Data'!AY120/'Indicator Data'!CB120)))</f>
        <v>0</v>
      </c>
      <c r="AA117" s="160">
        <f t="shared" si="26"/>
        <v>0</v>
      </c>
      <c r="AB117" s="54">
        <f t="shared" si="28"/>
        <v>0.2</v>
      </c>
      <c r="AC117" s="53">
        <f>IF('Indicator Data'!AS120="No data","x",ROUND(IF('Indicator Data'!AS120&gt;AC$195,10,IF('Indicator Data'!AS120&lt;AC$194,0,10-(AC$195-'Indicator Data'!AS120)/(AC$195-AC$194)*10)),1))</f>
        <v>0.2</v>
      </c>
      <c r="AD117" s="53">
        <f>IF('Indicator Data'!AT120="No data","x",ROUND(IF('Indicator Data'!AT120&gt;AD$195,10,IF('Indicator Data'!AT120&lt;AD$194,0,10-(AD$195-'Indicator Data'!AT120)/(AD$195-AD$194)*10)),1))</f>
        <v>0.2</v>
      </c>
      <c r="AE117" s="54">
        <f>IF(AND(AC117="x",AD117="x"),"x",ROUND(AVERAGE(AD117,AC117),1))</f>
        <v>0.2</v>
      </c>
      <c r="AF117" s="67">
        <f>('Indicator Data'!BE120+'Indicator Data'!BD120+'Indicator Data'!BC120*0.5+'Indicator Data'!BB120*0.25)/1000</f>
        <v>0</v>
      </c>
      <c r="AG117" s="59">
        <f>AF117*1000/'Indicator Data'!CB120</f>
        <v>0</v>
      </c>
      <c r="AH117" s="54">
        <f t="shared" si="27"/>
        <v>0</v>
      </c>
      <c r="AI117" s="53">
        <f>IF('Indicator Data'!BI120="No data","x",ROUND(IF('Indicator Data'!BI120&lt;$AI$194,10,IF('Indicator Data'!BI120&gt;$AI$195,0,($AI$195-'Indicator Data'!BI120)/($AI$195-$AI$194)*10)),1))</f>
        <v>1.3</v>
      </c>
      <c r="AJ117" s="53">
        <f>IF('Indicator Data'!BJ120="No data","x",ROUND(IF('Indicator Data'!BJ120&gt;$AJ$195,10,IF('Indicator Data'!BJ120&lt;$AJ$194,0,10-($AJ$195-'Indicator Data'!BJ120)/($AJ$195-$AJ$194)*10)),1))</f>
        <v>0</v>
      </c>
      <c r="AK117" s="54">
        <f t="shared" si="29"/>
        <v>0.7</v>
      </c>
      <c r="AL117" s="60">
        <f>ROUND(IF(AND(AB117="x",AE117="x",AK117="x"),AH117,IF(AND(AB117="x",AE117="x"),(10-GEOMEAN(((10-AK117)/10*9+1),((10-AH117)/10*9+1)))/9*10,IF(AK117="x",(10-GEOMEAN(((10-AB117)/10*9+1),((10-AE117)/10*9+1),((10-AH117)/10*9+1)))/9*10,IF(AB117="x",(10-GEOMEAN(((10-AK117)/10*9+1),((10-AE117)/10*9+1),((10-AH117)/10*9+1)))/9*10,(10-GEOMEAN(((10-AB117)/10*9+1),((10-AE117)/10*9+1),((10-AH117)/10*9+1),((10-AK117)/10*9+1)))/9*10)))),1)</f>
        <v>0.3</v>
      </c>
      <c r="AM117" s="61">
        <f>ROUND((10-GEOMEAN(((10-T117)/10*9+1),((10-AL117)/10*9+1)))/9*10,1)</f>
        <v>0.9</v>
      </c>
    </row>
    <row r="118" spans="1:39" s="2" customFormat="1" x14ac:dyDescent="0.3">
      <c r="A118" s="98" t="str">
        <f>'Indicator Data'!A121</f>
        <v>Morocco</v>
      </c>
      <c r="B118" s="39" t="str">
        <f>'Indicator Data'!B121</f>
        <v>MAR</v>
      </c>
      <c r="C118" s="53">
        <f>ROUND(IF('Indicator Data'!AL121="No data",IF((0.1022*LN('Indicator Data'!CA121)-0.1711)&gt;C$195,0,IF((0.1022*LN('Indicator Data'!CA121)-0.1711)&lt;C$194,10,(C$195-(0.1022*LN('Indicator Data'!CA121)-0.1711))/(C$195-C$194)*10)),IF('Indicator Data'!AL121&gt;C$195,0,IF('Indicator Data'!AL121&lt;C$194,10,(C$195-'Indicator Data'!AL121)/(C$195-C$194)*10))),1)</f>
        <v>4.3</v>
      </c>
      <c r="D118" s="53">
        <f>IF('Indicator Data'!AM121="No data","x",ROUND((IF(LOG('Indicator Data'!AM121*1000)&gt;D$195,10,IF(LOG('Indicator Data'!AM121*1000)&lt;D$194,0,10-(D$195-LOG('Indicator Data'!AM121*1000))/(D$195-D$194)*10))),1))</f>
        <v>7.1</v>
      </c>
      <c r="E118" s="54">
        <f t="shared" si="17"/>
        <v>5.9</v>
      </c>
      <c r="F118" s="53">
        <f>IF('Indicator Data'!AZ121="No data","x",ROUND(IF('Indicator Data'!AZ121&gt;F$195,10,IF('Indicator Data'!AZ121&lt;F$194,0,10-(F$195-'Indicator Data'!AZ121)/(F$195-F$194)*10)),1))</f>
        <v>6.1</v>
      </c>
      <c r="G118" s="53">
        <f>IF('Indicator Data'!BA121="No data","x",ROUND(IF('Indicator Data'!BA121&gt;G$195,10,IF('Indicator Data'!BA121&lt;G$194,0,10-(G$195-'Indicator Data'!BA121)/(G$195-G$194)*10)),1))</f>
        <v>3.6</v>
      </c>
      <c r="H118" s="54">
        <f t="shared" si="18"/>
        <v>4.9000000000000004</v>
      </c>
      <c r="I118" s="55">
        <f>SUM(IF('Indicator Data'!AN121=0,0,'Indicator Data'!AN121),SUM('Indicator Data'!AO121:AP121))</f>
        <v>580.19368599999996</v>
      </c>
      <c r="J118" s="55">
        <f>I118/'Indicator Data'!CB121*1000000</f>
        <v>15.718908557275128</v>
      </c>
      <c r="K118" s="53">
        <f t="shared" si="19"/>
        <v>0.3</v>
      </c>
      <c r="L118" s="53">
        <f>IF('Indicator Data'!AQ121="No data","x",ROUND(IF('Indicator Data'!AQ121&gt;L$195,10,IF('Indicator Data'!AQ121&lt;L$194,0,10-(L$195-'Indicator Data'!AQ121)/(L$195-L$194)*10)),1))</f>
        <v>0.4</v>
      </c>
      <c r="M118" s="53">
        <f>IF('Indicator Data'!AR121="No data","x",IF('Indicator Data'!AR121=0,0,ROUND(IF('Indicator Data'!AR121&gt;M$195,10,IF('Indicator Data'!AR121&lt;M$194,0,10-(M$195-'Indicator Data'!AR121)/(M$195-M$194)*10)),1)))</f>
        <v>1.9</v>
      </c>
      <c r="N118" s="54">
        <f t="shared" si="20"/>
        <v>0.9</v>
      </c>
      <c r="O118" s="56">
        <f t="shared" si="21"/>
        <v>4.4000000000000004</v>
      </c>
      <c r="P118" s="67">
        <f>IF(AND('Indicator Data'!BF121="No data",'Indicator Data'!BG121="No data"),0,SUM('Indicator Data'!BF121:BH121)/1000)</f>
        <v>10.988</v>
      </c>
      <c r="Q118" s="53">
        <f t="shared" si="22"/>
        <v>3.5</v>
      </c>
      <c r="R118" s="57">
        <f>P118*1000/'Indicator Data'!CB121</f>
        <v>2.9769260058328027E-4</v>
      </c>
      <c r="S118" s="53">
        <f t="shared" si="23"/>
        <v>2.4</v>
      </c>
      <c r="T118" s="58">
        <f t="shared" si="24"/>
        <v>3</v>
      </c>
      <c r="U118" s="53">
        <f>IF('Indicator Data'!AV121="No data","x",ROUND(IF('Indicator Data'!AV121&gt;U$195,10,IF('Indicator Data'!AV121&lt;U$194,0,10-(U$195-'Indicator Data'!AV121)/(U$195-U$194)*10)),1))</f>
        <v>0.2</v>
      </c>
      <c r="V118" s="53">
        <f>IF('Indicator Data'!AW121="No data","x",IF('Indicator Data'!AW121=0,0,ROUND(IF('Indicator Data'!AW121&gt;V$195,10,IF('Indicator Data'!AW121&lt;V$194,0,10-(V$195-'Indicator Data'!AW121)/(V$195-V$194)*10)),1)))</f>
        <v>0.1</v>
      </c>
      <c r="W118" s="53">
        <f t="shared" si="25"/>
        <v>0.15000000000000002</v>
      </c>
      <c r="X118" s="53">
        <f>IF('Indicator Data'!AU121="No data","x",ROUND(IF('Indicator Data'!AU121&gt;X$195,10,IF('Indicator Data'!AU121&lt;X$194,0,10-(X$195-'Indicator Data'!AU121)/(X$195-X$194)*10)),1))</f>
        <v>1.8</v>
      </c>
      <c r="Y118" s="160">
        <f>IF('Indicator Data'!AX121="No data","x",ROUND(IF('Indicator Data'!AX121&gt;Y$195,10,IF('Indicator Data'!AX121&lt;Y$194,0,10-(Y$195-'Indicator Data'!AX121)/(Y$195-Y$194)*10)),1))</f>
        <v>0</v>
      </c>
      <c r="Z118" s="57">
        <f>IF('Indicator Data'!AY121="No data","x",IF(('Indicator Data'!AY121/'Indicator Data'!CB121)&gt;1,1,IF('Indicator Data'!AY121&gt;'Indicator Data'!AY121,1,'Indicator Data'!AY121/'Indicator Data'!CB121)))</f>
        <v>1.5106788686315714E-4</v>
      </c>
      <c r="AA118" s="160">
        <f t="shared" si="26"/>
        <v>0</v>
      </c>
      <c r="AB118" s="54">
        <f t="shared" si="28"/>
        <v>0.5</v>
      </c>
      <c r="AC118" s="53">
        <f>IF('Indicator Data'!AS121="No data","x",ROUND(IF('Indicator Data'!AS121&gt;AC$195,10,IF('Indicator Data'!AS121&lt;AC$194,0,10-(AC$195-'Indicator Data'!AS121)/(AC$195-AC$194)*10)),1))</f>
        <v>1.6</v>
      </c>
      <c r="AD118" s="53">
        <f>IF('Indicator Data'!AT121="No data","x",ROUND(IF('Indicator Data'!AT121&gt;AD$195,10,IF('Indicator Data'!AT121&lt;AD$194,0,10-(AD$195-'Indicator Data'!AT121)/(AD$195-AD$194)*10)),1))</f>
        <v>0.6</v>
      </c>
      <c r="AE118" s="54">
        <f>IF(AND(AC118="x",AD118="x"),"x",ROUND(AVERAGE(AD118,AC118),1))</f>
        <v>1.1000000000000001</v>
      </c>
      <c r="AF118" s="67">
        <f>('Indicator Data'!BE121+'Indicator Data'!BD121+'Indicator Data'!BC121*0.5+'Indicator Data'!BB121*0.25)/1000</f>
        <v>17.624500000000001</v>
      </c>
      <c r="AG118" s="59">
        <f>AF118*1000/'Indicator Data'!CB121</f>
        <v>4.7749210402075202E-4</v>
      </c>
      <c r="AH118" s="54">
        <f t="shared" si="27"/>
        <v>0</v>
      </c>
      <c r="AI118" s="53">
        <f>IF('Indicator Data'!BI121="No data","x",ROUND(IF('Indicator Data'!BI121&lt;$AI$194,10,IF('Indicator Data'!BI121&gt;$AI$195,0,($AI$195-'Indicator Data'!BI121)/($AI$195-$AI$194)*10)),1))</f>
        <v>1.2</v>
      </c>
      <c r="AJ118" s="53">
        <f>IF('Indicator Data'!BJ121="No data","x",ROUND(IF('Indicator Data'!BJ121&gt;$AJ$195,10,IF('Indicator Data'!BJ121&lt;$AJ$194,0,10-($AJ$195-'Indicator Data'!BJ121)/($AJ$195-$AJ$194)*10)),1))</f>
        <v>0</v>
      </c>
      <c r="AK118" s="54">
        <f t="shared" si="29"/>
        <v>0.6</v>
      </c>
      <c r="AL118" s="60">
        <f>ROUND(IF(AND(AB118="x",AE118="x",AK118="x"),AH118,IF(AND(AB118="x",AE118="x"),(10-GEOMEAN(((10-AK118)/10*9+1),((10-AH118)/10*9+1)))/9*10,IF(AK118="x",(10-GEOMEAN(((10-AB118)/10*9+1),((10-AE118)/10*9+1),((10-AH118)/10*9+1)))/9*10,IF(AB118="x",(10-GEOMEAN(((10-AK118)/10*9+1),((10-AE118)/10*9+1),((10-AH118)/10*9+1)))/9*10,(10-GEOMEAN(((10-AB118)/10*9+1),((10-AE118)/10*9+1),((10-AH118)/10*9+1),((10-AK118)/10*9+1)))/9*10)))),1)</f>
        <v>0.6</v>
      </c>
      <c r="AM118" s="61">
        <f>ROUND((10-GEOMEAN(((10-T118)/10*9+1),((10-AL118)/10*9+1)))/9*10,1)</f>
        <v>1.9</v>
      </c>
    </row>
    <row r="119" spans="1:39" s="2" customFormat="1" x14ac:dyDescent="0.3">
      <c r="A119" s="98" t="str">
        <f>'Indicator Data'!A122</f>
        <v>Mozambique</v>
      </c>
      <c r="B119" s="39" t="str">
        <f>'Indicator Data'!B122</f>
        <v>MOZ</v>
      </c>
      <c r="C119" s="53">
        <f>ROUND(IF('Indicator Data'!AL122="No data",IF((0.1022*LN('Indicator Data'!CA122)-0.1711)&gt;C$195,0,IF((0.1022*LN('Indicator Data'!CA122)-0.1711)&lt;C$194,10,(C$195-(0.1022*LN('Indicator Data'!CA122)-0.1711))/(C$195-C$194)*10)),IF('Indicator Data'!AL122&gt;C$195,0,IF('Indicator Data'!AL122&lt;C$194,10,(C$195-'Indicator Data'!AL122)/(C$195-C$194)*10))),1)</f>
        <v>8.9</v>
      </c>
      <c r="D119" s="53">
        <f>IF('Indicator Data'!AM122="No data","x",ROUND((IF(LOG('Indicator Data'!AM122*1000)&gt;D$195,10,IF(LOG('Indicator Data'!AM122*1000)&lt;D$194,0,10-(D$195-LOG('Indicator Data'!AM122*1000))/(D$195-D$194)*10))),1))</f>
        <v>9.6999999999999993</v>
      </c>
      <c r="E119" s="54">
        <f t="shared" si="17"/>
        <v>9.3000000000000007</v>
      </c>
      <c r="F119" s="53">
        <f>IF('Indicator Data'!AZ122="No data","x",ROUND(IF('Indicator Data'!AZ122&gt;F$195,10,IF('Indicator Data'!AZ122&lt;F$194,0,10-(F$195-'Indicator Data'!AZ122)/(F$195-F$194)*10)),1))</f>
        <v>7</v>
      </c>
      <c r="G119" s="53">
        <f>IF('Indicator Data'!BA122="No data","x",ROUND(IF('Indicator Data'!BA122&gt;G$195,10,IF('Indicator Data'!BA122&lt;G$194,0,10-(G$195-'Indicator Data'!BA122)/(G$195-G$194)*10)),1))</f>
        <v>7.3</v>
      </c>
      <c r="H119" s="54">
        <f t="shared" si="18"/>
        <v>7.2</v>
      </c>
      <c r="I119" s="55">
        <f>SUM(IF('Indicator Data'!AN122=0,0,'Indicator Data'!AN122),SUM('Indicator Data'!AO122:AP122))</f>
        <v>2935.3921169999999</v>
      </c>
      <c r="J119" s="55">
        <f>I119/'Indicator Data'!CB122*1000000</f>
        <v>93.916213836089625</v>
      </c>
      <c r="K119" s="53">
        <f t="shared" si="19"/>
        <v>1.9</v>
      </c>
      <c r="L119" s="53">
        <f>IF('Indicator Data'!AQ122="No data","x",ROUND(IF('Indicator Data'!AQ122&gt;L$195,10,IF('Indicator Data'!AQ122&lt;L$194,0,10-(L$195-'Indicator Data'!AQ122)/(L$195-L$194)*10)),1))</f>
        <v>8.5</v>
      </c>
      <c r="M119" s="53">
        <f>IF('Indicator Data'!AR122="No data","x",IF('Indicator Data'!AR122=0,0,ROUND(IF('Indicator Data'!AR122&gt;M$195,10,IF('Indicator Data'!AR122&lt;M$194,0,10-(M$195-'Indicator Data'!AR122)/(M$195-M$194)*10)),1)))</f>
        <v>0.7</v>
      </c>
      <c r="N119" s="54">
        <f t="shared" si="20"/>
        <v>3.7</v>
      </c>
      <c r="O119" s="56">
        <f t="shared" si="21"/>
        <v>7.4</v>
      </c>
      <c r="P119" s="67">
        <f>IF(AND('Indicator Data'!BF122="No data",'Indicator Data'!BG122="No data"),0,SUM('Indicator Data'!BF122:BH122)/1000)</f>
        <v>694.54399999999998</v>
      </c>
      <c r="Q119" s="53">
        <f t="shared" si="22"/>
        <v>9.5</v>
      </c>
      <c r="R119" s="57">
        <f>P119*1000/'Indicator Data'!CB122</f>
        <v>2.2221543229201578E-2</v>
      </c>
      <c r="S119" s="53">
        <f t="shared" si="23"/>
        <v>6.9</v>
      </c>
      <c r="T119" s="58">
        <f t="shared" si="24"/>
        <v>8.1999999999999993</v>
      </c>
      <c r="U119" s="53">
        <f>IF('Indicator Data'!AV122="No data","x",ROUND(IF('Indicator Data'!AV122&gt;U$195,10,IF('Indicator Data'!AV122&lt;U$194,0,10-(U$195-'Indicator Data'!AV122)/(U$195-U$194)*10)),1))</f>
        <v>10</v>
      </c>
      <c r="V119" s="53">
        <f>IF('Indicator Data'!AW122="No data","x",IF('Indicator Data'!AW122=0,0,ROUND(IF('Indicator Data'!AW122&gt;V$195,10,IF('Indicator Data'!AW122&lt;V$194,0,10-(V$195-'Indicator Data'!AW122)/(V$195-V$194)*10)),1)))</f>
        <v>10</v>
      </c>
      <c r="W119" s="53">
        <f t="shared" si="25"/>
        <v>10</v>
      </c>
      <c r="X119" s="53">
        <f>IF('Indicator Data'!AU122="No data","x",ROUND(IF('Indicator Data'!AU122&gt;X$195,10,IF('Indicator Data'!AU122&lt;X$194,0,10-(X$195-'Indicator Data'!AU122)/(X$195-X$194)*10)),1))</f>
        <v>6.6</v>
      </c>
      <c r="Y119" s="160">
        <f>IF('Indicator Data'!AX122="No data","x",ROUND(IF('Indicator Data'!AX122&gt;Y$195,10,IF('Indicator Data'!AX122&lt;Y$194,0,10-(Y$195-'Indicator Data'!AX122)/(Y$195-Y$194)*10)),1))</f>
        <v>7.6</v>
      </c>
      <c r="Z119" s="57">
        <f>IF('Indicator Data'!AY122="No data","x",IF(('Indicator Data'!AY122/'Indicator Data'!CB122)&gt;1,1,IF('Indicator Data'!AY122&gt;'Indicator Data'!AY122,1,'Indicator Data'!AY122/'Indicator Data'!CB122)))</f>
        <v>0.68843703503086739</v>
      </c>
      <c r="AA119" s="160">
        <f t="shared" si="26"/>
        <v>7.6</v>
      </c>
      <c r="AB119" s="54">
        <f t="shared" si="28"/>
        <v>8</v>
      </c>
      <c r="AC119" s="53">
        <f>IF('Indicator Data'!AS122="No data","x",ROUND(IF('Indicator Data'!AS122&gt;AC$195,10,IF('Indicator Data'!AS122&lt;AC$194,0,10-(AC$195-'Indicator Data'!AS122)/(AC$195-AC$194)*10)),1))</f>
        <v>5.7</v>
      </c>
      <c r="AD119" s="53">
        <f>IF('Indicator Data'!AT122="No data","x",ROUND(IF('Indicator Data'!AT122&gt;AD$195,10,IF('Indicator Data'!AT122&lt;AD$194,0,10-(AD$195-'Indicator Data'!AT122)/(AD$195-AD$194)*10)),1))</f>
        <v>3.5</v>
      </c>
      <c r="AE119" s="54">
        <f>IF(AND(AC119="x",AD119="x"),"x",ROUND(AVERAGE(AD119,AC119),1))</f>
        <v>4.5999999999999996</v>
      </c>
      <c r="AF119" s="67">
        <f>('Indicator Data'!BE122+'Indicator Data'!BD122+'Indicator Data'!BC122*0.5+'Indicator Data'!BB122*0.25)/1000</f>
        <v>4148.3969999999999</v>
      </c>
      <c r="AG119" s="59">
        <f>AF119*1000/'Indicator Data'!CB122</f>
        <v>0.13272562036010696</v>
      </c>
      <c r="AH119" s="54">
        <f t="shared" si="27"/>
        <v>10</v>
      </c>
      <c r="AI119" s="53">
        <f>IF('Indicator Data'!BI122="No data","x",ROUND(IF('Indicator Data'!BI122&lt;$AI$194,10,IF('Indicator Data'!BI122&gt;$AI$195,0,($AI$195-'Indicator Data'!BI122)/($AI$195-$AI$194)*10)),1))</f>
        <v>7.3</v>
      </c>
      <c r="AJ119" s="53">
        <f>IF('Indicator Data'!BJ122="No data","x",ROUND(IF('Indicator Data'!BJ122&gt;$AJ$195,10,IF('Indicator Data'!BJ122&lt;$AJ$194,0,10-($AJ$195-'Indicator Data'!BJ122)/($AJ$195-$AJ$194)*10)),1))</f>
        <v>9.1999999999999993</v>
      </c>
      <c r="AK119" s="54">
        <f t="shared" si="29"/>
        <v>8.3000000000000007</v>
      </c>
      <c r="AL119" s="60">
        <f>ROUND(IF(AND(AB119="x",AE119="x",AK119="x"),AH119,IF(AND(AB119="x",AE119="x"),(10-GEOMEAN(((10-AK119)/10*9+1),((10-AH119)/10*9+1)))/9*10,IF(AK119="x",(10-GEOMEAN(((10-AB119)/10*9+1),((10-AE119)/10*9+1),((10-AH119)/10*9+1)))/9*10,IF(AB119="x",(10-GEOMEAN(((10-AK119)/10*9+1),((10-AE119)/10*9+1),((10-AH119)/10*9+1)))/9*10,(10-GEOMEAN(((10-AB119)/10*9+1),((10-AE119)/10*9+1),((10-AH119)/10*9+1),((10-AK119)/10*9+1)))/9*10)))),1)</f>
        <v>8.3000000000000007</v>
      </c>
      <c r="AM119" s="61">
        <f>ROUND((10-GEOMEAN(((10-T119)/10*9+1),((10-AL119)/10*9+1)))/9*10,1)</f>
        <v>8.3000000000000007</v>
      </c>
    </row>
    <row r="120" spans="1:39" s="2" customFormat="1" x14ac:dyDescent="0.3">
      <c r="A120" s="98" t="str">
        <f>'Indicator Data'!A123</f>
        <v>Myanmar</v>
      </c>
      <c r="B120" s="39" t="str">
        <f>'Indicator Data'!B123</f>
        <v>MMR</v>
      </c>
      <c r="C120" s="53">
        <f>ROUND(IF('Indicator Data'!AL123="No data",IF((0.1022*LN('Indicator Data'!CA123)-0.1711)&gt;C$195,0,IF((0.1022*LN('Indicator Data'!CA123)-0.1711)&lt;C$194,10,(C$195-(0.1022*LN('Indicator Data'!CA123)-0.1711))/(C$195-C$194)*10)),IF('Indicator Data'!AL123&gt;C$195,0,IF('Indicator Data'!AL123&lt;C$194,10,(C$195-'Indicator Data'!AL123)/(C$195-C$194)*10))),1)</f>
        <v>6.3</v>
      </c>
      <c r="D120" s="53">
        <f>IF('Indicator Data'!AM123="No data","x",ROUND((IF(LOG('Indicator Data'!AM123*1000)&gt;D$195,10,IF(LOG('Indicator Data'!AM123*1000)&lt;D$194,0,10-(D$195-LOG('Indicator Data'!AM123*1000))/(D$195-D$194)*10))),1))</f>
        <v>8.3000000000000007</v>
      </c>
      <c r="E120" s="54">
        <f t="shared" si="17"/>
        <v>7.4</v>
      </c>
      <c r="F120" s="53">
        <f>IF('Indicator Data'!AZ123="No data","x",ROUND(IF('Indicator Data'!AZ123&gt;F$195,10,IF('Indicator Data'!AZ123&lt;F$194,0,10-(F$195-'Indicator Data'!AZ123)/(F$195-F$194)*10)),1))</f>
        <v>6.4</v>
      </c>
      <c r="G120" s="53">
        <f>IF('Indicator Data'!BA123="No data","x",ROUND(IF('Indicator Data'!BA123&gt;G$195,10,IF('Indicator Data'!BA123&lt;G$194,0,10-(G$195-'Indicator Data'!BA123)/(G$195-G$194)*10)),1))</f>
        <v>1.4</v>
      </c>
      <c r="H120" s="54">
        <f t="shared" si="18"/>
        <v>3.9</v>
      </c>
      <c r="I120" s="55">
        <f>SUM(IF('Indicator Data'!AN123=0,0,'Indicator Data'!AN123),SUM('Indicator Data'!AO123:AP123))</f>
        <v>3326.0634909999999</v>
      </c>
      <c r="J120" s="55">
        <f>I120/'Indicator Data'!CB123*1000000</f>
        <v>61.129867372774832</v>
      </c>
      <c r="K120" s="53">
        <f t="shared" si="19"/>
        <v>1.2</v>
      </c>
      <c r="L120" s="53">
        <f>IF('Indicator Data'!AQ123="No data","x",ROUND(IF('Indicator Data'!AQ123&gt;L$195,10,IF('Indicator Data'!AQ123&lt;L$194,0,10-(L$195-'Indicator Data'!AQ123)/(L$195-L$194)*10)),1))</f>
        <v>1.9</v>
      </c>
      <c r="M120" s="53">
        <f>IF('Indicator Data'!AR123="No data","x",IF('Indicator Data'!AR123=0,0,ROUND(IF('Indicator Data'!AR123&gt;M$195,10,IF('Indicator Data'!AR123&lt;M$194,0,10-(M$195-'Indicator Data'!AR123)/(M$195-M$194)*10)),1)))</f>
        <v>1.1000000000000001</v>
      </c>
      <c r="N120" s="54">
        <f t="shared" si="20"/>
        <v>1.4</v>
      </c>
      <c r="O120" s="56">
        <f t="shared" si="21"/>
        <v>5</v>
      </c>
      <c r="P120" s="67">
        <f>IF(AND('Indicator Data'!BF123="No data",'Indicator Data'!BG123="No data"),0,SUM('Indicator Data'!BF123:BH123)/1000)</f>
        <v>457.87900000000002</v>
      </c>
      <c r="Q120" s="53">
        <f t="shared" si="22"/>
        <v>8.9</v>
      </c>
      <c r="R120" s="57">
        <f>P120*1000/'Indicator Data'!CB123</f>
        <v>8.4153783048691571E-3</v>
      </c>
      <c r="S120" s="53">
        <f t="shared" si="23"/>
        <v>5.4</v>
      </c>
      <c r="T120" s="58">
        <f t="shared" si="24"/>
        <v>7.2</v>
      </c>
      <c r="U120" s="53">
        <f>IF('Indicator Data'!AV123="No data","x",ROUND(IF('Indicator Data'!AV123&gt;U$195,10,IF('Indicator Data'!AV123&lt;U$194,0,10-(U$195-'Indicator Data'!AV123)/(U$195-U$194)*10)),1))</f>
        <v>1.4</v>
      </c>
      <c r="V120" s="53">
        <f>IF('Indicator Data'!AW123="No data","x",IF('Indicator Data'!AW123=0,0,ROUND(IF('Indicator Data'!AW123&gt;V$195,10,IF('Indicator Data'!AW123&lt;V$194,0,10-(V$195-'Indicator Data'!AW123)/(V$195-V$194)*10)),1)))</f>
        <v>1</v>
      </c>
      <c r="W120" s="53">
        <f t="shared" si="25"/>
        <v>1.2</v>
      </c>
      <c r="X120" s="53">
        <f>IF('Indicator Data'!AU123="No data","x",ROUND(IF('Indicator Data'!AU123&gt;X$195,10,IF('Indicator Data'!AU123&lt;X$194,0,10-(X$195-'Indicator Data'!AU123)/(X$195-X$194)*10)),1))</f>
        <v>5.9</v>
      </c>
      <c r="Y120" s="160">
        <f>IF('Indicator Data'!AX123="No data","x",ROUND(IF('Indicator Data'!AX123&gt;Y$195,10,IF('Indicator Data'!AX123&lt;Y$194,0,10-(Y$195-'Indicator Data'!AX123)/(Y$195-Y$194)*10)),1))</f>
        <v>0.1</v>
      </c>
      <c r="Z120" s="57">
        <f>IF('Indicator Data'!AY123="No data","x",IF(('Indicator Data'!AY123/'Indicator Data'!CB123)&gt;1,1,IF('Indicator Data'!AY123&gt;'Indicator Data'!AY123,1,'Indicator Data'!AY123/'Indicator Data'!CB123)))</f>
        <v>0.43647680415772205</v>
      </c>
      <c r="AA120" s="160">
        <f t="shared" si="26"/>
        <v>4.8</v>
      </c>
      <c r="AB120" s="54">
        <f t="shared" si="28"/>
        <v>3</v>
      </c>
      <c r="AC120" s="53">
        <f>IF('Indicator Data'!AS123="No data","x",ROUND(IF('Indicator Data'!AS123&gt;AC$195,10,IF('Indicator Data'!AS123&lt;AC$194,0,10-(AC$195-'Indicator Data'!AS123)/(AC$195-AC$194)*10)),1))</f>
        <v>3.4</v>
      </c>
      <c r="AD120" s="53">
        <f>IF('Indicator Data'!AT123="No data","x",ROUND(IF('Indicator Data'!AT123&gt;AD$195,10,IF('Indicator Data'!AT123&lt;AD$194,0,10-(AD$195-'Indicator Data'!AT123)/(AD$195-AD$194)*10)),1))</f>
        <v>4.0999999999999996</v>
      </c>
      <c r="AE120" s="54">
        <f>IF(AND(AC120="x",AD120="x"),"x",ROUND(AVERAGE(AD120,AC120),1))</f>
        <v>3.8</v>
      </c>
      <c r="AF120" s="67">
        <f>('Indicator Data'!BE123+'Indicator Data'!BD123+'Indicator Data'!BC123*0.5+'Indicator Data'!BB123*0.25)/1000</f>
        <v>68.453249999999997</v>
      </c>
      <c r="AG120" s="59">
        <f>AF120*1000/'Indicator Data'!CB123</f>
        <v>1.2581052962633897E-3</v>
      </c>
      <c r="AH120" s="54">
        <f t="shared" si="27"/>
        <v>0.1</v>
      </c>
      <c r="AI120" s="53">
        <f>IF('Indicator Data'!BI123="No data","x",ROUND(IF('Indicator Data'!BI123&lt;$AI$194,10,IF('Indicator Data'!BI123&gt;$AI$195,0,($AI$195-'Indicator Data'!BI123)/($AI$195-$AI$194)*10)),1))</f>
        <v>5.0999999999999996</v>
      </c>
      <c r="AJ120" s="53">
        <f>IF('Indicator Data'!BJ123="No data","x",ROUND(IF('Indicator Data'!BJ123&gt;$AJ$195,10,IF('Indicator Data'!BJ123&lt;$AJ$194,0,10-($AJ$195-'Indicator Data'!BJ123)/($AJ$195-$AJ$194)*10)),1))</f>
        <v>3</v>
      </c>
      <c r="AK120" s="54">
        <f t="shared" si="29"/>
        <v>4.0999999999999996</v>
      </c>
      <c r="AL120" s="60">
        <f>ROUND(IF(AND(AB120="x",AE120="x",AK120="x"),AH120,IF(AND(AB120="x",AE120="x"),(10-GEOMEAN(((10-AK120)/10*9+1),((10-AH120)/10*9+1)))/9*10,IF(AK120="x",(10-GEOMEAN(((10-AB120)/10*9+1),((10-AE120)/10*9+1),((10-AH120)/10*9+1)))/9*10,IF(AB120="x",(10-GEOMEAN(((10-AK120)/10*9+1),((10-AE120)/10*9+1),((10-AH120)/10*9+1)))/9*10,(10-GEOMEAN(((10-AB120)/10*9+1),((10-AE120)/10*9+1),((10-AH120)/10*9+1),((10-AK120)/10*9+1)))/9*10)))),1)</f>
        <v>2.9</v>
      </c>
      <c r="AM120" s="61">
        <f>ROUND((10-GEOMEAN(((10-T120)/10*9+1),((10-AL120)/10*9+1)))/9*10,1)</f>
        <v>5.4</v>
      </c>
    </row>
    <row r="121" spans="1:39" s="2" customFormat="1" x14ac:dyDescent="0.3">
      <c r="A121" s="98" t="str">
        <f>'Indicator Data'!A124</f>
        <v>Namibia</v>
      </c>
      <c r="B121" s="39" t="str">
        <f>'Indicator Data'!B124</f>
        <v>NAM</v>
      </c>
      <c r="C121" s="53">
        <f>ROUND(IF('Indicator Data'!AL124="No data",IF((0.1022*LN('Indicator Data'!CA124)-0.1711)&gt;C$195,0,IF((0.1022*LN('Indicator Data'!CA124)-0.1711)&lt;C$194,10,(C$195-(0.1022*LN('Indicator Data'!CA124)-0.1711))/(C$195-C$194)*10)),IF('Indicator Data'!AL124&gt;C$195,0,IF('Indicator Data'!AL124&lt;C$194,10,(C$195-'Indicator Data'!AL124)/(C$195-C$194)*10))),1)</f>
        <v>5.0999999999999996</v>
      </c>
      <c r="D121" s="53">
        <f>IF('Indicator Data'!AM124="No data","x",ROUND((IF(LOG('Indicator Data'!AM124*1000)&gt;D$195,10,IF(LOG('Indicator Data'!AM124*1000)&lt;D$194,0,10-(D$195-LOG('Indicator Data'!AM124*1000))/(D$195-D$194)*10))),1))</f>
        <v>8.3000000000000007</v>
      </c>
      <c r="E121" s="54">
        <f t="shared" si="17"/>
        <v>7</v>
      </c>
      <c r="F121" s="53">
        <f>IF('Indicator Data'!AZ124="No data","x",ROUND(IF('Indicator Data'!AZ124&gt;F$195,10,IF('Indicator Data'!AZ124&lt;F$194,0,10-(F$195-'Indicator Data'!AZ124)/(F$195-F$194)*10)),1))</f>
        <v>5.9</v>
      </c>
      <c r="G121" s="53">
        <f>IF('Indicator Data'!BA124="No data","x",ROUND(IF('Indicator Data'!BA124&gt;G$195,10,IF('Indicator Data'!BA124&lt;G$194,0,10-(G$195-'Indicator Data'!BA124)/(G$195-G$194)*10)),1))</f>
        <v>8.5</v>
      </c>
      <c r="H121" s="54">
        <f t="shared" si="18"/>
        <v>7.2</v>
      </c>
      <c r="I121" s="55">
        <f>SUM(IF('Indicator Data'!AN124=0,0,'Indicator Data'!AN124),SUM('Indicator Data'!AO124:AP124))</f>
        <v>222.42055100000002</v>
      </c>
      <c r="J121" s="55">
        <f>I121/'Indicator Data'!CB124*1000000</f>
        <v>87.53557811434932</v>
      </c>
      <c r="K121" s="53">
        <f t="shared" si="19"/>
        <v>1.8</v>
      </c>
      <c r="L121" s="53">
        <f>IF('Indicator Data'!AQ124="No data","x",ROUND(IF('Indicator Data'!AQ124&gt;L$195,10,IF('Indicator Data'!AQ124&lt;L$194,0,10-(L$195-'Indicator Data'!AQ124)/(L$195-L$194)*10)),1))</f>
        <v>0.8</v>
      </c>
      <c r="M121" s="53">
        <f>IF('Indicator Data'!AR124="No data","x",IF('Indicator Data'!AR124=0,0,ROUND(IF('Indicator Data'!AR124&gt;M$195,10,IF('Indicator Data'!AR124&lt;M$194,0,10-(M$195-'Indicator Data'!AR124)/(M$195-M$194)*10)),1)))</f>
        <v>0.2</v>
      </c>
      <c r="N121" s="54">
        <f t="shared" si="20"/>
        <v>0.9</v>
      </c>
      <c r="O121" s="56">
        <f t="shared" si="21"/>
        <v>5.5</v>
      </c>
      <c r="P121" s="67">
        <f>IF(AND('Indicator Data'!BF124="No data",'Indicator Data'!BG124="No data"),0,SUM('Indicator Data'!BF124:BH124)/1000)</f>
        <v>5.5229999999999997</v>
      </c>
      <c r="Q121" s="53">
        <f t="shared" si="22"/>
        <v>2.5</v>
      </c>
      <c r="R121" s="57">
        <f>P121*1000/'Indicator Data'!CB124</f>
        <v>2.1736255743991539E-3</v>
      </c>
      <c r="S121" s="53">
        <f t="shared" si="23"/>
        <v>3.9</v>
      </c>
      <c r="T121" s="58">
        <f t="shared" si="24"/>
        <v>3.2</v>
      </c>
      <c r="U121" s="53">
        <f>IF('Indicator Data'!AV124="No data","x",ROUND(IF('Indicator Data'!AV124&gt;U$195,10,IF('Indicator Data'!AV124&lt;U$194,0,10-(U$195-'Indicator Data'!AV124)/(U$195-U$194)*10)),1))</f>
        <v>10</v>
      </c>
      <c r="V121" s="53">
        <f>IF('Indicator Data'!AW124="No data","x",IF('Indicator Data'!AW124=0,0,ROUND(IF('Indicator Data'!AW124&gt;V$195,10,IF('Indicator Data'!AW124&lt;V$194,0,10-(V$195-'Indicator Data'!AW124)/(V$195-V$194)*10)),1)))</f>
        <v>10</v>
      </c>
      <c r="W121" s="53">
        <f t="shared" si="25"/>
        <v>10</v>
      </c>
      <c r="X121" s="53">
        <f>IF('Indicator Data'!AU124="No data","x",ROUND(IF('Indicator Data'!AU124&gt;X$195,10,IF('Indicator Data'!AU124&lt;X$194,0,10-(X$195-'Indicator Data'!AU124)/(X$195-X$194)*10)),1))</f>
        <v>8.8000000000000007</v>
      </c>
      <c r="Y121" s="160">
        <f>IF('Indicator Data'!AX124="No data","x",ROUND(IF('Indicator Data'!AX124&gt;Y$195,10,IF('Indicator Data'!AX124&lt;Y$194,0,10-(Y$195-'Indicator Data'!AX124)/(Y$195-Y$194)*10)),1))</f>
        <v>0.7</v>
      </c>
      <c r="Z121" s="57">
        <f>IF('Indicator Data'!AY124="No data","x",IF(('Indicator Data'!AY124/'Indicator Data'!CB124)&gt;1,1,IF('Indicator Data'!AY124&gt;'Indicator Data'!AY124,1,'Indicator Data'!AY124/'Indicator Data'!CB124)))</f>
        <v>0.43056126215900092</v>
      </c>
      <c r="AA121" s="160">
        <f t="shared" si="26"/>
        <v>4.8</v>
      </c>
      <c r="AB121" s="54">
        <f t="shared" si="28"/>
        <v>6.1</v>
      </c>
      <c r="AC121" s="53">
        <f>IF('Indicator Data'!AS124="No data","x",ROUND(IF('Indicator Data'!AS124&gt;AC$195,10,IF('Indicator Data'!AS124&lt;AC$194,0,10-(AC$195-'Indicator Data'!AS124)/(AC$195-AC$194)*10)),1))</f>
        <v>3.3</v>
      </c>
      <c r="AD121" s="53">
        <f>IF('Indicator Data'!AT124="No data","x",ROUND(IF('Indicator Data'!AT124&gt;AD$195,10,IF('Indicator Data'!AT124&lt;AD$194,0,10-(AD$195-'Indicator Data'!AT124)/(AD$195-AD$194)*10)),1))</f>
        <v>2.9</v>
      </c>
      <c r="AE121" s="54">
        <f>IF(AND(AC121="x",AD121="x"),"x",ROUND(AVERAGE(AD121,AC121),1))</f>
        <v>3.1</v>
      </c>
      <c r="AF121" s="67">
        <f>('Indicator Data'!BE124+'Indicator Data'!BD124+'Indicator Data'!BC124*0.5+'Indicator Data'!BB124*0.25)/1000</f>
        <v>145.822</v>
      </c>
      <c r="AG121" s="59">
        <f>AF121*1000/'Indicator Data'!CB124</f>
        <v>5.7389539835240519E-2</v>
      </c>
      <c r="AH121" s="54">
        <f t="shared" si="27"/>
        <v>5.7</v>
      </c>
      <c r="AI121" s="53">
        <f>IF('Indicator Data'!BI124="No data","x",ROUND(IF('Indicator Data'!BI124&lt;$AI$194,10,IF('Indicator Data'!BI124&gt;$AI$195,0,($AI$195-'Indicator Data'!BI124)/($AI$195-$AI$194)*10)),1))</f>
        <v>5.9</v>
      </c>
      <c r="AJ121" s="53">
        <f>IF('Indicator Data'!BJ124="No data","x",ROUND(IF('Indicator Data'!BJ124&gt;$AJ$195,10,IF('Indicator Data'!BJ124&lt;$AJ$194,0,10-($AJ$195-'Indicator Data'!BJ124)/($AJ$195-$AJ$194)*10)),1))</f>
        <v>3.2</v>
      </c>
      <c r="AK121" s="54">
        <f t="shared" si="29"/>
        <v>4.5999999999999996</v>
      </c>
      <c r="AL121" s="60">
        <f>ROUND(IF(AND(AB121="x",AE121="x",AK121="x"),AH121,IF(AND(AB121="x",AE121="x"),(10-GEOMEAN(((10-AK121)/10*9+1),((10-AH121)/10*9+1)))/9*10,IF(AK121="x",(10-GEOMEAN(((10-AB121)/10*9+1),((10-AE121)/10*9+1),((10-AH121)/10*9+1)))/9*10,IF(AB121="x",(10-GEOMEAN(((10-AK121)/10*9+1),((10-AE121)/10*9+1),((10-AH121)/10*9+1)))/9*10,(10-GEOMEAN(((10-AB121)/10*9+1),((10-AE121)/10*9+1),((10-AH121)/10*9+1),((10-AK121)/10*9+1)))/9*10)))),1)</f>
        <v>5</v>
      </c>
      <c r="AM121" s="61">
        <f>ROUND((10-GEOMEAN(((10-T121)/10*9+1),((10-AL121)/10*9+1)))/9*10,1)</f>
        <v>4.2</v>
      </c>
    </row>
    <row r="122" spans="1:39" s="2" customFormat="1" x14ac:dyDescent="0.3">
      <c r="A122" s="98" t="str">
        <f>'Indicator Data'!A125</f>
        <v>Nauru</v>
      </c>
      <c r="B122" s="39" t="str">
        <f>'Indicator Data'!B125</f>
        <v>NRU</v>
      </c>
      <c r="C122" s="53">
        <f>ROUND(IF('Indicator Data'!AL125="No data",IF((0.1022*LN('Indicator Data'!CA125)-0.1711)&gt;C$195,0,IF((0.1022*LN('Indicator Data'!CA125)-0.1711)&lt;C$194,10,(C$195-(0.1022*LN('Indicator Data'!CA125)-0.1711))/(C$195-C$194)*10)),IF('Indicator Data'!AL125&gt;C$195,0,IF('Indicator Data'!AL125&lt;C$194,10,(C$195-'Indicator Data'!AL125)/(C$195-C$194)*10))),1)</f>
        <v>2.7</v>
      </c>
      <c r="D122" s="53" t="str">
        <f>IF('Indicator Data'!AM125="No data","x",ROUND((IF(LOG('Indicator Data'!AM125*1000)&gt;D$195,10,IF(LOG('Indicator Data'!AM125*1000)&lt;D$194,0,10-(D$195-LOG('Indicator Data'!AM125*1000))/(D$195-D$194)*10))),1))</f>
        <v>x</v>
      </c>
      <c r="E122" s="54">
        <f t="shared" si="17"/>
        <v>2.7</v>
      </c>
      <c r="F122" s="53" t="str">
        <f>IF('Indicator Data'!AZ125="No data","x",ROUND(IF('Indicator Data'!AZ125&gt;F$195,10,IF('Indicator Data'!AZ125&lt;F$194,0,10-(F$195-'Indicator Data'!AZ125)/(F$195-F$194)*10)),1))</f>
        <v>x</v>
      </c>
      <c r="G122" s="53">
        <f>IF('Indicator Data'!BA125="No data","x",ROUND(IF('Indicator Data'!BA125&gt;G$195,10,IF('Indicator Data'!BA125&lt;G$194,0,10-(G$195-'Indicator Data'!BA125)/(G$195-G$194)*10)),1))</f>
        <v>2.4</v>
      </c>
      <c r="H122" s="54">
        <f t="shared" si="18"/>
        <v>2.4</v>
      </c>
      <c r="I122" s="55">
        <f>SUM(IF('Indicator Data'!AN125=0,0,'Indicator Data'!AN125),SUM('Indicator Data'!AO125:AP125))</f>
        <v>57.387759000000003</v>
      </c>
      <c r="J122" s="55">
        <f>I122/'Indicator Data'!CB125*1000000</f>
        <v>5297.0056304227428</v>
      </c>
      <c r="K122" s="53">
        <f t="shared" si="19"/>
        <v>10</v>
      </c>
      <c r="L122" s="53">
        <f>IF('Indicator Data'!AQ125="No data","x",ROUND(IF('Indicator Data'!AQ125&gt;L$195,10,IF('Indicator Data'!AQ125&lt;L$194,0,10-(L$195-'Indicator Data'!AQ125)/(L$195-L$194)*10)),1))</f>
        <v>10</v>
      </c>
      <c r="M122" s="53">
        <f>IF('Indicator Data'!AR125="No data","x",IF('Indicator Data'!AR125=0,0,ROUND(IF('Indicator Data'!AR125&gt;M$195,10,IF('Indicator Data'!AR125&lt;M$194,0,10-(M$195-'Indicator Data'!AR125)/(M$195-M$194)*10)),1)))</f>
        <v>1.8</v>
      </c>
      <c r="N122" s="54">
        <f t="shared" si="20"/>
        <v>7.3</v>
      </c>
      <c r="O122" s="56">
        <f t="shared" si="21"/>
        <v>3.8</v>
      </c>
      <c r="P122" s="67">
        <f>IF(AND('Indicator Data'!BF125="No data",'Indicator Data'!BG125="No data"),0,SUM('Indicator Data'!BF125:BH125)/1000)</f>
        <v>1.1519999999999999</v>
      </c>
      <c r="Q122" s="53">
        <f t="shared" si="22"/>
        <v>0.2</v>
      </c>
      <c r="R122" s="57">
        <f>P122*1000/'Indicator Data'!CB125</f>
        <v>0.10633191803581318</v>
      </c>
      <c r="S122" s="53">
        <f t="shared" si="23"/>
        <v>10</v>
      </c>
      <c r="T122" s="58">
        <f t="shared" si="24"/>
        <v>5.0999999999999996</v>
      </c>
      <c r="U122" s="53" t="str">
        <f>IF('Indicator Data'!AV125="No data","x",ROUND(IF('Indicator Data'!AV125&gt;U$195,10,IF('Indicator Data'!AV125&lt;U$194,0,10-(U$195-'Indicator Data'!AV125)/(U$195-U$194)*10)),1))</f>
        <v>x</v>
      </c>
      <c r="V122" s="53" t="str">
        <f>IF('Indicator Data'!AW125="No data","x",IF('Indicator Data'!AW125=0,0,ROUND(IF('Indicator Data'!AW125&gt;V$195,10,IF('Indicator Data'!AW125&lt;V$194,0,10-(V$195-'Indicator Data'!AW125)/(V$195-V$194)*10)),1)))</f>
        <v>x</v>
      </c>
      <c r="W122" s="53" t="str">
        <f t="shared" si="25"/>
        <v>x</v>
      </c>
      <c r="X122" s="53">
        <f>IF('Indicator Data'!AU125="No data","x",ROUND(IF('Indicator Data'!AU125&gt;X$195,10,IF('Indicator Data'!AU125&lt;X$194,0,10-(X$195-'Indicator Data'!AU125)/(X$195-X$194)*10)),1))</f>
        <v>3.3</v>
      </c>
      <c r="Y122" s="160" t="str">
        <f>IF('Indicator Data'!AX125="No data","x",ROUND(IF('Indicator Data'!AX125&gt;Y$195,10,IF('Indicator Data'!AX125&lt;Y$194,0,10-(Y$195-'Indicator Data'!AX125)/(Y$195-Y$194)*10)),1))</f>
        <v>x</v>
      </c>
      <c r="Z122" s="57">
        <f>IF('Indicator Data'!AY125="No data","x",IF(('Indicator Data'!AY125/'Indicator Data'!CB125)&gt;1,1,IF('Indicator Data'!AY125&gt;'Indicator Data'!AY125,1,'Indicator Data'!AY125/'Indicator Data'!CB125)))</f>
        <v>0.99446187926896812</v>
      </c>
      <c r="AA122" s="160">
        <f t="shared" si="26"/>
        <v>10</v>
      </c>
      <c r="AB122" s="54">
        <f t="shared" si="28"/>
        <v>6.7</v>
      </c>
      <c r="AC122" s="53">
        <f>IF('Indicator Data'!AS125="No data","x",ROUND(IF('Indicator Data'!AS125&gt;AC$195,10,IF('Indicator Data'!AS125&lt;AC$194,0,10-(AC$195-'Indicator Data'!AS125)/(AC$195-AC$194)*10)),1))</f>
        <v>2.4</v>
      </c>
      <c r="AD122" s="53" t="str">
        <f>IF('Indicator Data'!AT125="No data","x",ROUND(IF('Indicator Data'!AT125&gt;AD$195,10,IF('Indicator Data'!AT125&lt;AD$194,0,10-(AD$195-'Indicator Data'!AT125)/(AD$195-AD$194)*10)),1))</f>
        <v>x</v>
      </c>
      <c r="AE122" s="54">
        <f>IF(AND(AC122="x",AD122="x"),"x",ROUND(AVERAGE(AD122,AC122),1))</f>
        <v>2.4</v>
      </c>
      <c r="AF122" s="67">
        <f>('Indicator Data'!BE125+'Indicator Data'!BD125+'Indicator Data'!BC125*0.5+'Indicator Data'!BB125*0.25)/1000</f>
        <v>0</v>
      </c>
      <c r="AG122" s="59">
        <f>AF122*1000/'Indicator Data'!CB125</f>
        <v>0</v>
      </c>
      <c r="AH122" s="54">
        <f t="shared" si="27"/>
        <v>0</v>
      </c>
      <c r="AI122" s="53">
        <f>IF('Indicator Data'!BI125="No data","x",ROUND(IF('Indicator Data'!BI125&lt;$AI$194,10,IF('Indicator Data'!BI125&gt;$AI$195,0,($AI$195-'Indicator Data'!BI125)/($AI$195-$AI$194)*10)),1))</f>
        <v>10</v>
      </c>
      <c r="AJ122" s="53">
        <f>IF('Indicator Data'!BJ125="No data","x",ROUND(IF('Indicator Data'!BJ125&gt;$AJ$195,10,IF('Indicator Data'!BJ125&lt;$AJ$194,0,10-($AJ$195-'Indicator Data'!BJ125)/($AJ$195-$AJ$194)*10)),1))</f>
        <v>0</v>
      </c>
      <c r="AK122" s="54">
        <f t="shared" si="29"/>
        <v>5</v>
      </c>
      <c r="AL122" s="60">
        <f>ROUND(IF(AND(AB122="x",AE122="x",AK122="x"),AH122,IF(AND(AB122="x",AE122="x"),(10-GEOMEAN(((10-AK122)/10*9+1),((10-AH122)/10*9+1)))/9*10,IF(AK122="x",(10-GEOMEAN(((10-AB122)/10*9+1),((10-AE122)/10*9+1),((10-AH122)/10*9+1)))/9*10,IF(AB122="x",(10-GEOMEAN(((10-AK122)/10*9+1),((10-AE122)/10*9+1),((10-AH122)/10*9+1)))/9*10,(10-GEOMEAN(((10-AB122)/10*9+1),((10-AE122)/10*9+1),((10-AH122)/10*9+1),((10-AK122)/10*9+1)))/9*10)))),1)</f>
        <v>4</v>
      </c>
      <c r="AM122" s="61">
        <f>ROUND((10-GEOMEAN(((10-T122)/10*9+1),((10-AL122)/10*9+1)))/9*10,1)</f>
        <v>4.5999999999999996</v>
      </c>
    </row>
    <row r="123" spans="1:39" s="2" customFormat="1" x14ac:dyDescent="0.3">
      <c r="A123" s="98" t="str">
        <f>'Indicator Data'!A126</f>
        <v>Nepal</v>
      </c>
      <c r="B123" s="39" t="str">
        <f>'Indicator Data'!B126</f>
        <v>NPL</v>
      </c>
      <c r="C123" s="53">
        <f>ROUND(IF('Indicator Data'!AL126="No data",IF((0.1022*LN('Indicator Data'!CA126)-0.1711)&gt;C$195,0,IF((0.1022*LN('Indicator Data'!CA126)-0.1711)&lt;C$194,10,(C$195-(0.1022*LN('Indicator Data'!CA126)-0.1711))/(C$195-C$194)*10)),IF('Indicator Data'!AL126&gt;C$195,0,IF('Indicator Data'!AL126&lt;C$194,10,(C$195-'Indicator Data'!AL126)/(C$195-C$194)*10))),1)</f>
        <v>6</v>
      </c>
      <c r="D123" s="53">
        <f>IF('Indicator Data'!AM126="No data","x",ROUND((IF(LOG('Indicator Data'!AM126*1000)&gt;D$195,10,IF(LOG('Indicator Data'!AM126*1000)&lt;D$194,0,10-(D$195-LOG('Indicator Data'!AM126*1000))/(D$195-D$194)*10))),1))</f>
        <v>8</v>
      </c>
      <c r="E123" s="54">
        <f t="shared" si="17"/>
        <v>7.1</v>
      </c>
      <c r="F123" s="53">
        <f>IF('Indicator Data'!AZ126="No data","x",ROUND(IF('Indicator Data'!AZ126&gt;F$195,10,IF('Indicator Data'!AZ126&lt;F$194,0,10-(F$195-'Indicator Data'!AZ126)/(F$195-F$194)*10)),1))</f>
        <v>6</v>
      </c>
      <c r="G123" s="53">
        <f>IF('Indicator Data'!BA126="No data","x",ROUND(IF('Indicator Data'!BA126&gt;G$195,10,IF('Indicator Data'!BA126&lt;G$194,0,10-(G$195-'Indicator Data'!BA126)/(G$195-G$194)*10)),1))</f>
        <v>1.9</v>
      </c>
      <c r="H123" s="54">
        <f t="shared" si="18"/>
        <v>4</v>
      </c>
      <c r="I123" s="55">
        <f>SUM(IF('Indicator Data'!AN126=0,0,'Indicator Data'!AN126),SUM('Indicator Data'!AO126:AP126))</f>
        <v>1215.931045</v>
      </c>
      <c r="J123" s="55">
        <f>I123/'Indicator Data'!CB126*1000000</f>
        <v>41.731786302741192</v>
      </c>
      <c r="K123" s="53">
        <f t="shared" si="19"/>
        <v>0.8</v>
      </c>
      <c r="L123" s="53">
        <f>IF('Indicator Data'!AQ126="No data","x",ROUND(IF('Indicator Data'!AQ126&gt;L$195,10,IF('Indicator Data'!AQ126&lt;L$194,0,10-(L$195-'Indicator Data'!AQ126)/(L$195-L$194)*10)),1))</f>
        <v>2.9</v>
      </c>
      <c r="M123" s="53">
        <f>IF('Indicator Data'!AR126="No data","x",IF('Indicator Data'!AR126=0,0,ROUND(IF('Indicator Data'!AR126&gt;M$195,10,IF('Indicator Data'!AR126&lt;M$194,0,10-(M$195-'Indicator Data'!AR126)/(M$195-M$194)*10)),1)))</f>
        <v>9</v>
      </c>
      <c r="N123" s="54">
        <f t="shared" si="20"/>
        <v>4.2</v>
      </c>
      <c r="O123" s="56">
        <f t="shared" si="21"/>
        <v>5.6</v>
      </c>
      <c r="P123" s="67">
        <f>IF(AND('Indicator Data'!BF126="No data",'Indicator Data'!BG126="No data"),0,SUM('Indicator Data'!BF126:BH126)/1000)</f>
        <v>19.593</v>
      </c>
      <c r="Q123" s="53">
        <f t="shared" si="22"/>
        <v>4.3</v>
      </c>
      <c r="R123" s="57">
        <f>P123*1000/'Indicator Data'!CB126</f>
        <v>6.7244840272139624E-4</v>
      </c>
      <c r="S123" s="53">
        <f t="shared" si="23"/>
        <v>2.9</v>
      </c>
      <c r="T123" s="58">
        <f t="shared" si="24"/>
        <v>3.6</v>
      </c>
      <c r="U123" s="53">
        <f>IF('Indicator Data'!AV126="No data","x",ROUND(IF('Indicator Data'!AV126&gt;U$195,10,IF('Indicator Data'!AV126&lt;U$194,0,10-(U$195-'Indicator Data'!AV126)/(U$195-U$194)*10)),1))</f>
        <v>0.2</v>
      </c>
      <c r="V123" s="53">
        <f>IF('Indicator Data'!AW126="No data","x",IF('Indicator Data'!AW126=0,0,ROUND(IF('Indicator Data'!AW126&gt;V$195,10,IF('Indicator Data'!AW126&lt;V$194,0,10-(V$195-'Indicator Data'!AW126)/(V$195-V$194)*10)),1)))</f>
        <v>0.2</v>
      </c>
      <c r="W123" s="53">
        <f t="shared" si="25"/>
        <v>0.2</v>
      </c>
      <c r="X123" s="53">
        <f>IF('Indicator Data'!AU126="No data","x",ROUND(IF('Indicator Data'!AU126&gt;X$195,10,IF('Indicator Data'!AU126&lt;X$194,0,10-(X$195-'Indicator Data'!AU126)/(X$195-X$194)*10)),1))</f>
        <v>4.3</v>
      </c>
      <c r="Y123" s="160">
        <f>IF('Indicator Data'!AX126="No data","x",ROUND(IF('Indicator Data'!AX126&gt;Y$195,10,IF('Indicator Data'!AX126&lt;Y$194,0,10-(Y$195-'Indicator Data'!AX126)/(Y$195-Y$194)*10)),1))</f>
        <v>0</v>
      </c>
      <c r="Z123" s="57">
        <f>IF('Indicator Data'!AY126="No data","x",IF(('Indicator Data'!AY126/'Indicator Data'!CB126)&gt;1,1,IF('Indicator Data'!AY126&gt;'Indicator Data'!AY126,1,'Indicator Data'!AY126/'Indicator Data'!CB126)))</f>
        <v>0.48457092485903053</v>
      </c>
      <c r="AA123" s="160">
        <f t="shared" si="26"/>
        <v>5.4</v>
      </c>
      <c r="AB123" s="54">
        <f t="shared" si="28"/>
        <v>2.5</v>
      </c>
      <c r="AC123" s="53">
        <f>IF('Indicator Data'!AS126="No data","x",ROUND(IF('Indicator Data'!AS126&gt;AC$195,10,IF('Indicator Data'!AS126&lt;AC$194,0,10-(AC$195-'Indicator Data'!AS126)/(AC$195-AC$194)*10)),1))</f>
        <v>2.4</v>
      </c>
      <c r="AD123" s="53">
        <f>IF('Indicator Data'!AT126="No data","x",ROUND(IF('Indicator Data'!AT126&gt;AD$195,10,IF('Indicator Data'!AT126&lt;AD$194,0,10-(AD$195-'Indicator Data'!AT126)/(AD$195-AD$194)*10)),1))</f>
        <v>6</v>
      </c>
      <c r="AE123" s="54">
        <f>IF(AND(AC123="x",AD123="x"),"x",ROUND(AVERAGE(AD123,AC123),1))</f>
        <v>4.2</v>
      </c>
      <c r="AF123" s="67">
        <f>('Indicator Data'!BE126+'Indicator Data'!BD126+'Indicator Data'!BC126*0.5+'Indicator Data'!BB126*0.25)/1000</f>
        <v>166.726</v>
      </c>
      <c r="AG123" s="59">
        <f>AF123*1000/'Indicator Data'!CB126</f>
        <v>5.722177940699613E-3</v>
      </c>
      <c r="AH123" s="54">
        <f t="shared" si="27"/>
        <v>0.6</v>
      </c>
      <c r="AI123" s="53">
        <f>IF('Indicator Data'!BI126="No data","x",ROUND(IF('Indicator Data'!BI126&lt;$AI$194,10,IF('Indicator Data'!BI126&gt;$AI$195,0,($AI$195-'Indicator Data'!BI126)/($AI$195-$AI$194)*10)),1))</f>
        <v>3.6</v>
      </c>
      <c r="AJ123" s="53">
        <f>IF('Indicator Data'!BJ126="No data","x",ROUND(IF('Indicator Data'!BJ126&gt;$AJ$195,10,IF('Indicator Data'!BJ126&lt;$AJ$194,0,10-($AJ$195-'Indicator Data'!BJ126)/($AJ$195-$AJ$194)*10)),1))</f>
        <v>0.4</v>
      </c>
      <c r="AK123" s="54">
        <f t="shared" si="29"/>
        <v>2</v>
      </c>
      <c r="AL123" s="60">
        <f>ROUND(IF(AND(AB123="x",AE123="x",AK123="x"),AH123,IF(AND(AB123="x",AE123="x"),(10-GEOMEAN(((10-AK123)/10*9+1),((10-AH123)/10*9+1)))/9*10,IF(AK123="x",(10-GEOMEAN(((10-AB123)/10*9+1),((10-AE123)/10*9+1),((10-AH123)/10*9+1)))/9*10,IF(AB123="x",(10-GEOMEAN(((10-AK123)/10*9+1),((10-AE123)/10*9+1),((10-AH123)/10*9+1)))/9*10,(10-GEOMEAN(((10-AB123)/10*9+1),((10-AE123)/10*9+1),((10-AH123)/10*9+1),((10-AK123)/10*9+1)))/9*10)))),1)</f>
        <v>2.4</v>
      </c>
      <c r="AM123" s="61">
        <f>ROUND((10-GEOMEAN(((10-T123)/10*9+1),((10-AL123)/10*9+1)))/9*10,1)</f>
        <v>3</v>
      </c>
    </row>
    <row r="124" spans="1:39" s="2" customFormat="1" x14ac:dyDescent="0.3">
      <c r="A124" s="98" t="str">
        <f>'Indicator Data'!A127</f>
        <v>Netherlands</v>
      </c>
      <c r="B124" s="39" t="str">
        <f>'Indicator Data'!B127</f>
        <v>NLD</v>
      </c>
      <c r="C124" s="53">
        <f>ROUND(IF('Indicator Data'!AL127="No data",IF((0.1022*LN('Indicator Data'!CA127)-0.1711)&gt;C$195,0,IF((0.1022*LN('Indicator Data'!CA127)-0.1711)&lt;C$194,10,(C$195-(0.1022*LN('Indicator Data'!CA127)-0.1711))/(C$195-C$194)*10)),IF('Indicator Data'!AL127&gt;C$195,0,IF('Indicator Data'!AL127&lt;C$194,10,(C$195-'Indicator Data'!AL127)/(C$195-C$194)*10))),1)</f>
        <v>0</v>
      </c>
      <c r="D124" s="53" t="str">
        <f>IF('Indicator Data'!AM127="No data","x",ROUND((IF(LOG('Indicator Data'!AM127*1000)&gt;D$195,10,IF(LOG('Indicator Data'!AM127*1000)&lt;D$194,0,10-(D$195-LOG('Indicator Data'!AM127*1000))/(D$195-D$194)*10))),1))</f>
        <v>x</v>
      </c>
      <c r="E124" s="54">
        <f t="shared" si="17"/>
        <v>0</v>
      </c>
      <c r="F124" s="53">
        <f>IF('Indicator Data'!AZ127="No data","x",ROUND(IF('Indicator Data'!AZ127&gt;F$195,10,IF('Indicator Data'!AZ127&lt;F$194,0,10-(F$195-'Indicator Data'!AZ127)/(F$195-F$194)*10)),1))</f>
        <v>0.6</v>
      </c>
      <c r="G124" s="53">
        <f>IF('Indicator Data'!BA127="No data","x",ROUND(IF('Indicator Data'!BA127&gt;G$195,10,IF('Indicator Data'!BA127&lt;G$194,0,10-(G$195-'Indicator Data'!BA127)/(G$195-G$194)*10)),1))</f>
        <v>0.8</v>
      </c>
      <c r="H124" s="54">
        <f t="shared" si="18"/>
        <v>0.7</v>
      </c>
      <c r="I124" s="55">
        <f>SUM(IF('Indicator Data'!AN127=0,0,'Indicator Data'!AN127),SUM('Indicator Data'!AO127:AP127))</f>
        <v>-38.232368999999998</v>
      </c>
      <c r="J124" s="55">
        <f>I124/'Indicator Data'!CB127*1000000</f>
        <v>-2.2312607160846771</v>
      </c>
      <c r="K124" s="53">
        <f t="shared" si="19"/>
        <v>0</v>
      </c>
      <c r="L124" s="53" t="str">
        <f>IF('Indicator Data'!AQ127="No data","x",ROUND(IF('Indicator Data'!AQ127&gt;L$195,10,IF('Indicator Data'!AQ127&lt;L$194,0,10-(L$195-'Indicator Data'!AQ127)/(L$195-L$194)*10)),1))</f>
        <v>x</v>
      </c>
      <c r="M124" s="53">
        <f>IF('Indicator Data'!AR127="No data","x",IF('Indicator Data'!AR127=0,0,ROUND(IF('Indicator Data'!AR127&gt;M$195,10,IF('Indicator Data'!AR127&lt;M$194,0,10-(M$195-'Indicator Data'!AR127)/(M$195-M$194)*10)),1)))</f>
        <v>0.1</v>
      </c>
      <c r="N124" s="54">
        <f t="shared" si="20"/>
        <v>0.1</v>
      </c>
      <c r="O124" s="56">
        <f t="shared" si="21"/>
        <v>0.2</v>
      </c>
      <c r="P124" s="67">
        <f>IF(AND('Indicator Data'!BF127="No data",'Indicator Data'!BG127="No data"),0,SUM('Indicator Data'!BF127:BH127)/1000)</f>
        <v>106.036</v>
      </c>
      <c r="Q124" s="53">
        <f t="shared" si="22"/>
        <v>6.8</v>
      </c>
      <c r="R124" s="57">
        <f>P124*1000/'Indicator Data'!CB127</f>
        <v>6.1883154897033671E-3</v>
      </c>
      <c r="S124" s="53">
        <f t="shared" si="23"/>
        <v>5</v>
      </c>
      <c r="T124" s="58">
        <f t="shared" si="24"/>
        <v>5.9</v>
      </c>
      <c r="U124" s="53">
        <f>IF('Indicator Data'!AV127="No data","x",ROUND(IF('Indicator Data'!AV127&gt;U$195,10,IF('Indicator Data'!AV127&lt;U$194,0,10-(U$195-'Indicator Data'!AV127)/(U$195-U$194)*10)),1))</f>
        <v>0.4</v>
      </c>
      <c r="V124" s="53">
        <f>IF('Indicator Data'!AW127="No data","x",IF('Indicator Data'!AW127=0,0,ROUND(IF('Indicator Data'!AW127&gt;V$195,10,IF('Indicator Data'!AW127&lt;V$194,0,10-(V$195-'Indicator Data'!AW127)/(V$195-V$194)*10)),1)))</f>
        <v>0.1</v>
      </c>
      <c r="W124" s="53">
        <f t="shared" si="25"/>
        <v>0.25</v>
      </c>
      <c r="X124" s="53">
        <f>IF('Indicator Data'!AU127="No data","x",ROUND(IF('Indicator Data'!AU127&gt;X$195,10,IF('Indicator Data'!AU127&lt;X$194,0,10-(X$195-'Indicator Data'!AU127)/(X$195-X$194)*10)),1))</f>
        <v>0.1</v>
      </c>
      <c r="Y124" s="160" t="str">
        <f>IF('Indicator Data'!AX127="No data","x",ROUND(IF('Indicator Data'!AX127&gt;Y$195,10,IF('Indicator Data'!AX127&lt;Y$194,0,10-(Y$195-'Indicator Data'!AX127)/(Y$195-Y$194)*10)),1))</f>
        <v>x</v>
      </c>
      <c r="Z124" s="57">
        <f>IF('Indicator Data'!AY127="No data","x",IF(('Indicator Data'!AY127/'Indicator Data'!CB127)&gt;1,1,IF('Indicator Data'!AY127&gt;'Indicator Data'!AY127,1,'Indicator Data'!AY127/'Indicator Data'!CB127)))</f>
        <v>0</v>
      </c>
      <c r="AA124" s="160">
        <f t="shared" si="26"/>
        <v>0</v>
      </c>
      <c r="AB124" s="54">
        <f t="shared" si="28"/>
        <v>0.1</v>
      </c>
      <c r="AC124" s="53">
        <f>IF('Indicator Data'!AS127="No data","x",ROUND(IF('Indicator Data'!AS127&gt;AC$195,10,IF('Indicator Data'!AS127&lt;AC$194,0,10-(AC$195-'Indicator Data'!AS127)/(AC$195-AC$194)*10)),1))</f>
        <v>0.3</v>
      </c>
      <c r="AD124" s="53" t="str">
        <f>IF('Indicator Data'!AT127="No data","x",ROUND(IF('Indicator Data'!AT127&gt;AD$195,10,IF('Indicator Data'!AT127&lt;AD$194,0,10-(AD$195-'Indicator Data'!AT127)/(AD$195-AD$194)*10)),1))</f>
        <v>x</v>
      </c>
      <c r="AE124" s="54">
        <f>IF(AND(AC124="x",AD124="x"),"x",ROUND(AVERAGE(AD124,AC124),1))</f>
        <v>0.3</v>
      </c>
      <c r="AF124" s="67">
        <f>('Indicator Data'!BE127+'Indicator Data'!BD127+'Indicator Data'!BC127*0.5+'Indicator Data'!BB127*0.25)/1000</f>
        <v>0</v>
      </c>
      <c r="AG124" s="59">
        <f>AF124*1000/'Indicator Data'!CB127</f>
        <v>0</v>
      </c>
      <c r="AH124" s="54">
        <f t="shared" si="27"/>
        <v>0</v>
      </c>
      <c r="AI124" s="53">
        <f>IF('Indicator Data'!BI127="No data","x",ROUND(IF('Indicator Data'!BI127&lt;$AI$194,10,IF('Indicator Data'!BI127&gt;$AI$195,0,($AI$195-'Indicator Data'!BI127)/($AI$195-$AI$194)*10)),1))</f>
        <v>3.2</v>
      </c>
      <c r="AJ124" s="53">
        <f>IF('Indicator Data'!BJ127="No data","x",ROUND(IF('Indicator Data'!BJ127&gt;$AJ$195,10,IF('Indicator Data'!BJ127&lt;$AJ$194,0,10-($AJ$195-'Indicator Data'!BJ127)/($AJ$195-$AJ$194)*10)),1))</f>
        <v>0</v>
      </c>
      <c r="AK124" s="54">
        <f t="shared" si="29"/>
        <v>1.6</v>
      </c>
      <c r="AL124" s="60">
        <f>ROUND(IF(AND(AB124="x",AE124="x",AK124="x"),AH124,IF(AND(AB124="x",AE124="x"),(10-GEOMEAN(((10-AK124)/10*9+1),((10-AH124)/10*9+1)))/9*10,IF(AK124="x",(10-GEOMEAN(((10-AB124)/10*9+1),((10-AE124)/10*9+1),((10-AH124)/10*9+1)))/9*10,IF(AB124="x",(10-GEOMEAN(((10-AK124)/10*9+1),((10-AE124)/10*9+1),((10-AH124)/10*9+1)))/9*10,(10-GEOMEAN(((10-AB124)/10*9+1),((10-AE124)/10*9+1),((10-AH124)/10*9+1),((10-AK124)/10*9+1)))/9*10)))),1)</f>
        <v>0.5</v>
      </c>
      <c r="AM124" s="61">
        <f>ROUND((10-GEOMEAN(((10-T124)/10*9+1),((10-AL124)/10*9+1)))/9*10,1)</f>
        <v>3.7</v>
      </c>
    </row>
    <row r="125" spans="1:39" s="2" customFormat="1" x14ac:dyDescent="0.3">
      <c r="A125" s="98" t="str">
        <f>'Indicator Data'!A128</f>
        <v>New Zealand</v>
      </c>
      <c r="B125" s="39" t="str">
        <f>'Indicator Data'!B128</f>
        <v>NZL</v>
      </c>
      <c r="C125" s="53">
        <f>ROUND(IF('Indicator Data'!AL128="No data",IF((0.1022*LN('Indicator Data'!CA128)-0.1711)&gt;C$195,0,IF((0.1022*LN('Indicator Data'!CA128)-0.1711)&lt;C$194,10,(C$195-(0.1022*LN('Indicator Data'!CA128)-0.1711))/(C$195-C$194)*10)),IF('Indicator Data'!AL128&gt;C$195,0,IF('Indicator Data'!AL128&lt;C$194,10,(C$195-'Indicator Data'!AL128)/(C$195-C$194)*10))),1)</f>
        <v>0</v>
      </c>
      <c r="D125" s="53" t="str">
        <f>IF('Indicator Data'!AM128="No data","x",ROUND((IF(LOG('Indicator Data'!AM128*1000)&gt;D$195,10,IF(LOG('Indicator Data'!AM128*1000)&lt;D$194,0,10-(D$195-LOG('Indicator Data'!AM128*1000))/(D$195-D$194)*10))),1))</f>
        <v>x</v>
      </c>
      <c r="E125" s="54">
        <f t="shared" si="17"/>
        <v>0</v>
      </c>
      <c r="F125" s="53">
        <f>IF('Indicator Data'!AZ128="No data","x",ROUND(IF('Indicator Data'!AZ128&gt;F$195,10,IF('Indicator Data'!AZ128&lt;F$194,0,10-(F$195-'Indicator Data'!AZ128)/(F$195-F$194)*10)),1))</f>
        <v>1.6</v>
      </c>
      <c r="G125" s="53" t="str">
        <f>IF('Indicator Data'!BA128="No data","x",ROUND(IF('Indicator Data'!BA128&gt;G$195,10,IF('Indicator Data'!BA128&lt;G$194,0,10-(G$195-'Indicator Data'!BA128)/(G$195-G$194)*10)),1))</f>
        <v>x</v>
      </c>
      <c r="H125" s="54">
        <f t="shared" si="18"/>
        <v>1.6</v>
      </c>
      <c r="I125" s="55">
        <f>SUM(IF('Indicator Data'!AN128=0,0,'Indicator Data'!AN128),SUM('Indicator Data'!AO128:AP128))</f>
        <v>0</v>
      </c>
      <c r="J125" s="55">
        <f>I125/'Indicator Data'!CB128*1000000</f>
        <v>0</v>
      </c>
      <c r="K125" s="53">
        <f t="shared" si="19"/>
        <v>0</v>
      </c>
      <c r="L125" s="53" t="str">
        <f>IF('Indicator Data'!AQ128="No data","x",ROUND(IF('Indicator Data'!AQ128&gt;L$195,10,IF('Indicator Data'!AQ128&lt;L$194,0,10-(L$195-'Indicator Data'!AQ128)/(L$195-L$194)*10)),1))</f>
        <v>x</v>
      </c>
      <c r="M125" s="53">
        <f>IF('Indicator Data'!AR128="No data","x",IF('Indicator Data'!AR128=0,0,ROUND(IF('Indicator Data'!AR128&gt;M$195,10,IF('Indicator Data'!AR128&lt;M$194,0,10-(M$195-'Indicator Data'!AR128)/(M$195-M$194)*10)),1)))</f>
        <v>0.1</v>
      </c>
      <c r="N125" s="54">
        <f t="shared" si="20"/>
        <v>0.1</v>
      </c>
      <c r="O125" s="56">
        <f t="shared" si="21"/>
        <v>0.4</v>
      </c>
      <c r="P125" s="67">
        <f>IF(AND('Indicator Data'!BF128="No data",'Indicator Data'!BG128="No data"),0,SUM('Indicator Data'!BF128:BH128)/1000)</f>
        <v>2.3090000000000002</v>
      </c>
      <c r="Q125" s="53">
        <f t="shared" si="22"/>
        <v>1.2</v>
      </c>
      <c r="R125" s="57">
        <f>P125*1000/'Indicator Data'!CB128</f>
        <v>4.7882381461036828E-4</v>
      </c>
      <c r="S125" s="53">
        <f t="shared" si="23"/>
        <v>2.7</v>
      </c>
      <c r="T125" s="58">
        <f t="shared" si="24"/>
        <v>2</v>
      </c>
      <c r="U125" s="53">
        <f>IF('Indicator Data'!AV128="No data","x",ROUND(IF('Indicator Data'!AV128&gt;U$195,10,IF('Indicator Data'!AV128&lt;U$194,0,10-(U$195-'Indicator Data'!AV128)/(U$195-U$194)*10)),1))</f>
        <v>0.2</v>
      </c>
      <c r="V125" s="53">
        <f>IF('Indicator Data'!AW128="No data","x",IF('Indicator Data'!AW128=0,0,ROUND(IF('Indicator Data'!AW128&gt;V$195,10,IF('Indicator Data'!AW128&lt;V$194,0,10-(V$195-'Indicator Data'!AW128)/(V$195-V$194)*10)),1)))</f>
        <v>0.2</v>
      </c>
      <c r="W125" s="53">
        <f t="shared" si="25"/>
        <v>0.2</v>
      </c>
      <c r="X125" s="53">
        <f>IF('Indicator Data'!AU128="No data","x",ROUND(IF('Indicator Data'!AU128&gt;X$195,10,IF('Indicator Data'!AU128&lt;X$194,0,10-(X$195-'Indicator Data'!AU128)/(X$195-X$194)*10)),1))</f>
        <v>0.1</v>
      </c>
      <c r="Y125" s="160" t="str">
        <f>IF('Indicator Data'!AX128="No data","x",ROUND(IF('Indicator Data'!AX128&gt;Y$195,10,IF('Indicator Data'!AX128&lt;Y$194,0,10-(Y$195-'Indicator Data'!AX128)/(Y$195-Y$194)*10)),1))</f>
        <v>x</v>
      </c>
      <c r="Z125" s="57">
        <f>IF('Indicator Data'!AY128="No data","x",IF(('Indicator Data'!AY128/'Indicator Data'!CB128)&gt;1,1,IF('Indicator Data'!AY128&gt;'Indicator Data'!AY128,1,'Indicator Data'!AY128/'Indicator Data'!CB128)))</f>
        <v>1.2442368504383757E-6</v>
      </c>
      <c r="AA125" s="160">
        <f t="shared" si="26"/>
        <v>0</v>
      </c>
      <c r="AB125" s="54">
        <f t="shared" si="28"/>
        <v>0.1</v>
      </c>
      <c r="AC125" s="53">
        <f>IF('Indicator Data'!AS128="No data","x",ROUND(IF('Indicator Data'!AS128&gt;AC$195,10,IF('Indicator Data'!AS128&lt;AC$194,0,10-(AC$195-'Indicator Data'!AS128)/(AC$195-AC$194)*10)),1))</f>
        <v>0.4</v>
      </c>
      <c r="AD125" s="53" t="str">
        <f>IF('Indicator Data'!AT128="No data","x",ROUND(IF('Indicator Data'!AT128&gt;AD$195,10,IF('Indicator Data'!AT128&lt;AD$194,0,10-(AD$195-'Indicator Data'!AT128)/(AD$195-AD$194)*10)),1))</f>
        <v>x</v>
      </c>
      <c r="AE125" s="54">
        <f>IF(AND(AC125="x",AD125="x"),"x",ROUND(AVERAGE(AD125,AC125),1))</f>
        <v>0.4</v>
      </c>
      <c r="AF125" s="67">
        <f>('Indicator Data'!BE128+'Indicator Data'!BD128+'Indicator Data'!BC128*0.5+'Indicator Data'!BB128*0.25)/1000</f>
        <v>2.9315000000000002</v>
      </c>
      <c r="AG125" s="59">
        <f>AF125*1000/'Indicator Data'!CB128</f>
        <v>6.0791338784334974E-4</v>
      </c>
      <c r="AH125" s="54">
        <f t="shared" si="27"/>
        <v>0.1</v>
      </c>
      <c r="AI125" s="53">
        <f>IF('Indicator Data'!BI128="No data","x",ROUND(IF('Indicator Data'!BI128&lt;$AI$194,10,IF('Indicator Data'!BI128&gt;$AI$195,0,($AI$195-'Indicator Data'!BI128)/($AI$195-$AI$194)*10)),1))</f>
        <v>3.2</v>
      </c>
      <c r="AJ125" s="53">
        <f>IF('Indicator Data'!BJ128="No data","x",ROUND(IF('Indicator Data'!BJ128&gt;$AJ$195,10,IF('Indicator Data'!BJ128&lt;$AJ$194,0,10-($AJ$195-'Indicator Data'!BJ128)/($AJ$195-$AJ$194)*10)),1))</f>
        <v>0</v>
      </c>
      <c r="AK125" s="54">
        <f t="shared" si="29"/>
        <v>1.6</v>
      </c>
      <c r="AL125" s="60">
        <f>ROUND(IF(AND(AB125="x",AE125="x",AK125="x"),AH125,IF(AND(AB125="x",AE125="x"),(10-GEOMEAN(((10-AK125)/10*9+1),((10-AH125)/10*9+1)))/9*10,IF(AK125="x",(10-GEOMEAN(((10-AB125)/10*9+1),((10-AE125)/10*9+1),((10-AH125)/10*9+1)))/9*10,IF(AB125="x",(10-GEOMEAN(((10-AK125)/10*9+1),((10-AE125)/10*9+1),((10-AH125)/10*9+1)))/9*10,(10-GEOMEAN(((10-AB125)/10*9+1),((10-AE125)/10*9+1),((10-AH125)/10*9+1),((10-AK125)/10*9+1)))/9*10)))),1)</f>
        <v>0.6</v>
      </c>
      <c r="AM125" s="61">
        <f>ROUND((10-GEOMEAN(((10-T125)/10*9+1),((10-AL125)/10*9+1)))/9*10,1)</f>
        <v>1.3</v>
      </c>
    </row>
    <row r="126" spans="1:39" s="2" customFormat="1" x14ac:dyDescent="0.3">
      <c r="A126" s="98" t="str">
        <f>'Indicator Data'!A129</f>
        <v>Nicaragua</v>
      </c>
      <c r="B126" s="39" t="str">
        <f>'Indicator Data'!B129</f>
        <v>NIC</v>
      </c>
      <c r="C126" s="53">
        <f>ROUND(IF('Indicator Data'!AL129="No data",IF((0.1022*LN('Indicator Data'!CA129)-0.1711)&gt;C$195,0,IF((0.1022*LN('Indicator Data'!CA129)-0.1711)&lt;C$194,10,(C$195-(0.1022*LN('Indicator Data'!CA129)-0.1711))/(C$195-C$194)*10)),IF('Indicator Data'!AL129&gt;C$195,0,IF('Indicator Data'!AL129&lt;C$194,10,(C$195-'Indicator Data'!AL129)/(C$195-C$194)*10))),1)</f>
        <v>4.8</v>
      </c>
      <c r="D126" s="53">
        <f>IF('Indicator Data'!AM129="No data","x",ROUND((IF(LOG('Indicator Data'!AM129*1000)&gt;D$195,10,IF(LOG('Indicator Data'!AM129*1000)&lt;D$194,0,10-(D$195-LOG('Indicator Data'!AM129*1000))/(D$195-D$194)*10))),1))</f>
        <v>6.9</v>
      </c>
      <c r="E126" s="54">
        <f t="shared" si="17"/>
        <v>6</v>
      </c>
      <c r="F126" s="53">
        <f>IF('Indicator Data'!AZ129="No data","x",ROUND(IF('Indicator Data'!AZ129&gt;F$195,10,IF('Indicator Data'!AZ129&lt;F$194,0,10-(F$195-'Indicator Data'!AZ129)/(F$195-F$194)*10)),1))</f>
        <v>5.7</v>
      </c>
      <c r="G126" s="53">
        <f>IF('Indicator Data'!BA129="No data","x",ROUND(IF('Indicator Data'!BA129&gt;G$195,10,IF('Indicator Data'!BA129&lt;G$194,0,10-(G$195-'Indicator Data'!BA129)/(G$195-G$194)*10)),1))</f>
        <v>5.3</v>
      </c>
      <c r="H126" s="54">
        <f t="shared" si="18"/>
        <v>5.5</v>
      </c>
      <c r="I126" s="55">
        <f>SUM(IF('Indicator Data'!AN129=0,0,'Indicator Data'!AN129),SUM('Indicator Data'!AO129:AP129))</f>
        <v>373.61175399999996</v>
      </c>
      <c r="J126" s="55">
        <f>I126/'Indicator Data'!CB129*1000000</f>
        <v>56.398023776393089</v>
      </c>
      <c r="K126" s="53">
        <f t="shared" si="19"/>
        <v>1.1000000000000001</v>
      </c>
      <c r="L126" s="53">
        <f>IF('Indicator Data'!AQ129="No data","x",ROUND(IF('Indicator Data'!AQ129&gt;L$195,10,IF('Indicator Data'!AQ129&lt;L$194,0,10-(L$195-'Indicator Data'!AQ129)/(L$195-L$194)*10)),1))</f>
        <v>2.2000000000000002</v>
      </c>
      <c r="M126" s="53">
        <f>IF('Indicator Data'!AR129="No data","x",IF('Indicator Data'!AR129=0,0,ROUND(IF('Indicator Data'!AR129&gt;M$195,10,IF('Indicator Data'!AR129&lt;M$194,0,10-(M$195-'Indicator Data'!AR129)/(M$195-M$194)*10)),1)))</f>
        <v>4.5</v>
      </c>
      <c r="N126" s="54">
        <f t="shared" si="20"/>
        <v>2.6</v>
      </c>
      <c r="O126" s="56">
        <f t="shared" si="21"/>
        <v>5</v>
      </c>
      <c r="P126" s="67">
        <f>IF(AND('Indicator Data'!BF129="No data",'Indicator Data'!BG129="No data"),0,SUM('Indicator Data'!BF129:BH129)/1000)</f>
        <v>0.44800000000000001</v>
      </c>
      <c r="Q126" s="53">
        <f t="shared" si="22"/>
        <v>0</v>
      </c>
      <c r="R126" s="57">
        <f>P126*1000/'Indicator Data'!CB129</f>
        <v>6.7627194223188457E-5</v>
      </c>
      <c r="S126" s="53">
        <f t="shared" si="23"/>
        <v>1.6</v>
      </c>
      <c r="T126" s="58">
        <f t="shared" si="24"/>
        <v>0.8</v>
      </c>
      <c r="U126" s="53">
        <f>IF('Indicator Data'!AV129="No data","x",ROUND(IF('Indicator Data'!AV129&gt;U$195,10,IF('Indicator Data'!AV129&lt;U$194,0,10-(U$195-'Indicator Data'!AV129)/(U$195-U$194)*10)),1))</f>
        <v>0.4</v>
      </c>
      <c r="V126" s="53">
        <f>IF('Indicator Data'!AW129="No data","x",IF('Indicator Data'!AW129=0,0,ROUND(IF('Indicator Data'!AW129&gt;V$195,10,IF('Indicator Data'!AW129&lt;V$194,0,10-(V$195-'Indicator Data'!AW129)/(V$195-V$194)*10)),1)))</f>
        <v>0.3</v>
      </c>
      <c r="W126" s="53">
        <f t="shared" si="25"/>
        <v>0.35</v>
      </c>
      <c r="X126" s="53">
        <f>IF('Indicator Data'!AU129="No data","x",ROUND(IF('Indicator Data'!AU129&gt;X$195,10,IF('Indicator Data'!AU129&lt;X$194,0,10-(X$195-'Indicator Data'!AU129)/(X$195-X$194)*10)),1))</f>
        <v>0.8</v>
      </c>
      <c r="Y126" s="160">
        <f>IF('Indicator Data'!AX129="No data","x",ROUND(IF('Indicator Data'!AX129&gt;Y$195,10,IF('Indicator Data'!AX129&lt;Y$194,0,10-(Y$195-'Indicator Data'!AX129)/(Y$195-Y$194)*10)),1))</f>
        <v>0.2</v>
      </c>
      <c r="Z126" s="57">
        <f>IF('Indicator Data'!AY129="No data","x",IF(('Indicator Data'!AY129/'Indicator Data'!CB129)&gt;1,1,IF('Indicator Data'!AY129&gt;'Indicator Data'!AY129,1,'Indicator Data'!AY129/'Indicator Data'!CB129)))</f>
        <v>0.24320142910752934</v>
      </c>
      <c r="AA126" s="160">
        <f t="shared" si="26"/>
        <v>2.7</v>
      </c>
      <c r="AB126" s="54">
        <f t="shared" si="28"/>
        <v>1</v>
      </c>
      <c r="AC126" s="53">
        <f>IF('Indicator Data'!AS129="No data","x",ROUND(IF('Indicator Data'!AS129&gt;AC$195,10,IF('Indicator Data'!AS129&lt;AC$194,0,10-(AC$195-'Indicator Data'!AS129)/(AC$195-AC$194)*10)),1))</f>
        <v>1.3</v>
      </c>
      <c r="AD126" s="53">
        <f>IF('Indicator Data'!AT129="No data","x",ROUND(IF('Indicator Data'!AT129&gt;AD$195,10,IF('Indicator Data'!AT129&lt;AD$194,0,10-(AD$195-'Indicator Data'!AT129)/(AD$195-AD$194)*10)),1))</f>
        <v>1</v>
      </c>
      <c r="AE126" s="54">
        <f>IF(AND(AC126="x",AD126="x"),"x",ROUND(AVERAGE(AD126,AC126),1))</f>
        <v>1.2</v>
      </c>
      <c r="AF126" s="67">
        <f>('Indicator Data'!BE129+'Indicator Data'!BD129+'Indicator Data'!BC129*0.5+'Indicator Data'!BB129*0.25)/1000</f>
        <v>1055.5065</v>
      </c>
      <c r="AG126" s="59">
        <f>AF126*1000/'Indicator Data'!CB129</f>
        <v>0.15933246223066488</v>
      </c>
      <c r="AH126" s="54">
        <f t="shared" si="27"/>
        <v>10</v>
      </c>
      <c r="AI126" s="53">
        <f>IF('Indicator Data'!BI129="No data","x",ROUND(IF('Indicator Data'!BI129&lt;$AI$194,10,IF('Indicator Data'!BI129&gt;$AI$195,0,($AI$195-'Indicator Data'!BI129)/($AI$195-$AI$194)*10)),1))</f>
        <v>4.8</v>
      </c>
      <c r="AJ126" s="53">
        <f>IF('Indicator Data'!BJ129="No data","x",ROUND(IF('Indicator Data'!BJ129&gt;$AJ$195,10,IF('Indicator Data'!BJ129&lt;$AJ$194,0,10-($AJ$195-'Indicator Data'!BJ129)/($AJ$195-$AJ$194)*10)),1))</f>
        <v>4.0999999999999996</v>
      </c>
      <c r="AK126" s="54">
        <f t="shared" si="29"/>
        <v>4.5</v>
      </c>
      <c r="AL126" s="60">
        <f>ROUND(IF(AND(AB126="x",AE126="x",AK126="x"),AH126,IF(AND(AB126="x",AE126="x"),(10-GEOMEAN(((10-AK126)/10*9+1),((10-AH126)/10*9+1)))/9*10,IF(AK126="x",(10-GEOMEAN(((10-AB126)/10*9+1),((10-AE126)/10*9+1),((10-AH126)/10*9+1)))/9*10,IF(AB126="x",(10-GEOMEAN(((10-AK126)/10*9+1),((10-AE126)/10*9+1),((10-AH126)/10*9+1)))/9*10,(10-GEOMEAN(((10-AB126)/10*9+1),((10-AE126)/10*9+1),((10-AH126)/10*9+1),((10-AK126)/10*9+1)))/9*10)))),1)</f>
        <v>5.9</v>
      </c>
      <c r="AM126" s="61">
        <f>ROUND((10-GEOMEAN(((10-T126)/10*9+1),((10-AL126)/10*9+1)))/9*10,1)</f>
        <v>3.8</v>
      </c>
    </row>
    <row r="127" spans="1:39" s="2" customFormat="1" x14ac:dyDescent="0.3">
      <c r="A127" s="98" t="str">
        <f>'Indicator Data'!A130</f>
        <v>Niger</v>
      </c>
      <c r="B127" s="39" t="str">
        <f>'Indicator Data'!B130</f>
        <v>NER</v>
      </c>
      <c r="C127" s="53">
        <f>ROUND(IF('Indicator Data'!AL130="No data",IF((0.1022*LN('Indicator Data'!CA130)-0.1711)&gt;C$195,0,IF((0.1022*LN('Indicator Data'!CA130)-0.1711)&lt;C$194,10,(C$195-(0.1022*LN('Indicator Data'!CA130)-0.1711))/(C$195-C$194)*10)),IF('Indicator Data'!AL130&gt;C$195,0,IF('Indicator Data'!AL130&lt;C$194,10,(C$195-'Indicator Data'!AL130)/(C$195-C$194)*10))),1)</f>
        <v>10</v>
      </c>
      <c r="D127" s="53">
        <f>IF('Indicator Data'!AM130="No data","x",ROUND((IF(LOG('Indicator Data'!AM130*1000)&gt;D$195,10,IF(LOG('Indicator Data'!AM130*1000)&lt;D$194,0,10-(D$195-LOG('Indicator Data'!AM130*1000))/(D$195-D$194)*10))),1))</f>
        <v>10</v>
      </c>
      <c r="E127" s="54">
        <f t="shared" si="17"/>
        <v>10</v>
      </c>
      <c r="F127" s="53">
        <f>IF('Indicator Data'!AZ130="No data","x",ROUND(IF('Indicator Data'!AZ130&gt;F$195,10,IF('Indicator Data'!AZ130&lt;F$194,0,10-(F$195-'Indicator Data'!AZ130)/(F$195-F$194)*10)),1))</f>
        <v>8.6</v>
      </c>
      <c r="G127" s="53">
        <f>IF('Indicator Data'!BA130="No data","x",ROUND(IF('Indicator Data'!BA130&gt;G$195,10,IF('Indicator Data'!BA130&lt;G$194,0,10-(G$195-'Indicator Data'!BA130)/(G$195-G$194)*10)),1))</f>
        <v>2.2999999999999998</v>
      </c>
      <c r="H127" s="54">
        <f t="shared" si="18"/>
        <v>5.5</v>
      </c>
      <c r="I127" s="55">
        <f>SUM(IF('Indicator Data'!AN130=0,0,'Indicator Data'!AN130),SUM('Indicator Data'!AO130:AP130))</f>
        <v>1885.793954</v>
      </c>
      <c r="J127" s="55">
        <f>I127/'Indicator Data'!CB130*1000000</f>
        <v>77.904007562223839</v>
      </c>
      <c r="K127" s="53">
        <f t="shared" si="19"/>
        <v>1.6</v>
      </c>
      <c r="L127" s="53">
        <f>IF('Indicator Data'!AQ130="No data","x",ROUND(IF('Indicator Data'!AQ130&gt;L$195,10,IF('Indicator Data'!AQ130&lt;L$194,0,10-(L$195-'Indicator Data'!AQ130)/(L$195-L$194)*10)),1))</f>
        <v>7.4</v>
      </c>
      <c r="M127" s="53">
        <f>IF('Indicator Data'!AR130="No data","x",IF('Indicator Data'!AR130=0,0,ROUND(IF('Indicator Data'!AR130&gt;M$195,10,IF('Indicator Data'!AR130&lt;M$194,0,10-(M$195-'Indicator Data'!AR130)/(M$195-M$194)*10)),1)))</f>
        <v>0.8</v>
      </c>
      <c r="N127" s="54">
        <f t="shared" si="20"/>
        <v>3.3</v>
      </c>
      <c r="O127" s="56">
        <f t="shared" si="21"/>
        <v>7.2</v>
      </c>
      <c r="P127" s="67">
        <f>IF(AND('Indicator Data'!BF130="No data",'Indicator Data'!BG130="No data"),0,SUM('Indicator Data'!BF130:BH130)/1000)</f>
        <v>432.666</v>
      </c>
      <c r="Q127" s="53">
        <f t="shared" si="22"/>
        <v>8.8000000000000007</v>
      </c>
      <c r="R127" s="57">
        <f>P127*1000/'Indicator Data'!CB130</f>
        <v>1.7873859052534188E-2</v>
      </c>
      <c r="S127" s="53">
        <f t="shared" si="23"/>
        <v>6.5</v>
      </c>
      <c r="T127" s="58">
        <f t="shared" si="24"/>
        <v>7.7</v>
      </c>
      <c r="U127" s="53">
        <f>IF('Indicator Data'!AV130="No data","x",ROUND(IF('Indicator Data'!AV130&gt;U$195,10,IF('Indicator Data'!AV130&lt;U$194,0,10-(U$195-'Indicator Data'!AV130)/(U$195-U$194)*10)),1))</f>
        <v>0.4</v>
      </c>
      <c r="V127" s="53">
        <f>IF('Indicator Data'!AW130="No data","x",IF('Indicator Data'!AW130=0,0,ROUND(IF('Indicator Data'!AW130&gt;V$195,10,IF('Indicator Data'!AW130&lt;V$194,0,10-(V$195-'Indicator Data'!AW130)/(V$195-V$194)*10)),1)))</f>
        <v>0.3</v>
      </c>
      <c r="W127" s="53">
        <f t="shared" si="25"/>
        <v>0.35</v>
      </c>
      <c r="X127" s="53">
        <f>IF('Indicator Data'!AU130="No data","x",ROUND(IF('Indicator Data'!AU130&gt;X$195,10,IF('Indicator Data'!AU130&lt;X$194,0,10-(X$195-'Indicator Data'!AU130)/(X$195-X$194)*10)),1))</f>
        <v>1.5</v>
      </c>
      <c r="Y127" s="160">
        <f>IF('Indicator Data'!AX130="No data","x",ROUND(IF('Indicator Data'!AX130&gt;Y$195,10,IF('Indicator Data'!AX130&lt;Y$194,0,10-(Y$195-'Indicator Data'!AX130)/(Y$195-Y$194)*10)),1))</f>
        <v>8.9</v>
      </c>
      <c r="Z127" s="57">
        <f>IF('Indicator Data'!AY130="No data","x",IF(('Indicator Data'!AY130/'Indicator Data'!CB130)&gt;1,1,IF('Indicator Data'!AY130&gt;'Indicator Data'!AY130,1,'Indicator Data'!AY130/'Indicator Data'!CB130)))</f>
        <v>0.58026427133452163</v>
      </c>
      <c r="AA127" s="160">
        <f t="shared" si="26"/>
        <v>6.4</v>
      </c>
      <c r="AB127" s="54">
        <f t="shared" si="28"/>
        <v>4.3</v>
      </c>
      <c r="AC127" s="53">
        <f>IF('Indicator Data'!AS130="No data","x",ROUND(IF('Indicator Data'!AS130&gt;AC$195,10,IF('Indicator Data'!AS130&lt;AC$194,0,10-(AC$195-'Indicator Data'!AS130)/(AC$195-AC$194)*10)),1))</f>
        <v>6.2</v>
      </c>
      <c r="AD127" s="53">
        <f>IF('Indicator Data'!AT130="No data","x",ROUND(IF('Indicator Data'!AT130&gt;AD$195,10,IF('Indicator Data'!AT130&lt;AD$194,0,10-(AD$195-'Indicator Data'!AT130)/(AD$195-AD$194)*10)),1))</f>
        <v>8.3000000000000007</v>
      </c>
      <c r="AE127" s="54">
        <f>IF(AND(AC127="x",AD127="x"),"x",ROUND(AVERAGE(AD127,AC127),1))</f>
        <v>7.3</v>
      </c>
      <c r="AF127" s="67">
        <f>('Indicator Data'!BE130+'Indicator Data'!BD130+'Indicator Data'!BC130*0.5+'Indicator Data'!BB130*0.25)/1000</f>
        <v>4527.6930000000002</v>
      </c>
      <c r="AG127" s="59">
        <f>AF127*1000/'Indicator Data'!CB130</f>
        <v>0.1870434619663798</v>
      </c>
      <c r="AH127" s="54">
        <f t="shared" si="27"/>
        <v>10</v>
      </c>
      <c r="AI127" s="53">
        <f>IF('Indicator Data'!BI130="No data","x",ROUND(IF('Indicator Data'!BI130&lt;$AI$194,10,IF('Indicator Data'!BI130&gt;$AI$195,0,($AI$195-'Indicator Data'!BI130)/($AI$195-$AI$194)*10)),1))</f>
        <v>3.9</v>
      </c>
      <c r="AJ127" s="53">
        <f>IF('Indicator Data'!BJ130="No data","x",ROUND(IF('Indicator Data'!BJ130&gt;$AJ$195,10,IF('Indicator Data'!BJ130&lt;$AJ$194,0,10-($AJ$195-'Indicator Data'!BJ130)/($AJ$195-$AJ$194)*10)),1))</f>
        <v>3.2</v>
      </c>
      <c r="AK127" s="54">
        <f t="shared" si="29"/>
        <v>3.6</v>
      </c>
      <c r="AL127" s="60">
        <f>ROUND(IF(AND(AB127="x",AE127="x",AK127="x"),AH127,IF(AND(AB127="x",AE127="x"),(10-GEOMEAN(((10-AK127)/10*9+1),((10-AH127)/10*9+1)))/9*10,IF(AK127="x",(10-GEOMEAN(((10-AB127)/10*9+1),((10-AE127)/10*9+1),((10-AH127)/10*9+1)))/9*10,IF(AB127="x",(10-GEOMEAN(((10-AK127)/10*9+1),((10-AE127)/10*9+1),((10-AH127)/10*9+1)))/9*10,(10-GEOMEAN(((10-AB127)/10*9+1),((10-AE127)/10*9+1),((10-AH127)/10*9+1),((10-AK127)/10*9+1)))/9*10)))),1)</f>
        <v>7.3</v>
      </c>
      <c r="AM127" s="61">
        <f>ROUND((10-GEOMEAN(((10-T127)/10*9+1),((10-AL127)/10*9+1)))/9*10,1)</f>
        <v>7.5</v>
      </c>
    </row>
    <row r="128" spans="1:39" s="2" customFormat="1" x14ac:dyDescent="0.3">
      <c r="A128" s="98" t="str">
        <f>'Indicator Data'!A131</f>
        <v>Nigeria</v>
      </c>
      <c r="B128" s="39" t="str">
        <f>'Indicator Data'!B131</f>
        <v>NGA</v>
      </c>
      <c r="C128" s="53">
        <f>ROUND(IF('Indicator Data'!AL131="No data",IF((0.1022*LN('Indicator Data'!CA131)-0.1711)&gt;C$195,0,IF((0.1022*LN('Indicator Data'!CA131)-0.1711)&lt;C$194,10,(C$195-(0.1022*LN('Indicator Data'!CA131)-0.1711))/(C$195-C$194)*10)),IF('Indicator Data'!AL131&gt;C$195,0,IF('Indicator Data'!AL131&lt;C$194,10,(C$195-'Indicator Data'!AL131)/(C$195-C$194)*10))),1)</f>
        <v>7.2</v>
      </c>
      <c r="D128" s="53">
        <f>IF('Indicator Data'!AM131="No data","x",ROUND((IF(LOG('Indicator Data'!AM131*1000)&gt;D$195,10,IF(LOG('Indicator Data'!AM131*1000)&lt;D$194,0,10-(D$195-LOG('Indicator Data'!AM131*1000))/(D$195-D$194)*10))),1))</f>
        <v>8.9</v>
      </c>
      <c r="E128" s="54">
        <f t="shared" si="17"/>
        <v>8.1999999999999993</v>
      </c>
      <c r="F128" s="53" t="str">
        <f>IF('Indicator Data'!AZ131="No data","x",ROUND(IF('Indicator Data'!AZ131&gt;F$195,10,IF('Indicator Data'!AZ131&lt;F$194,0,10-(F$195-'Indicator Data'!AZ131)/(F$195-F$194)*10)),1))</f>
        <v>x</v>
      </c>
      <c r="G128" s="53">
        <f>IF('Indicator Data'!BA131="No data","x",ROUND(IF('Indicator Data'!BA131&gt;G$195,10,IF('Indicator Data'!BA131&lt;G$194,0,10-(G$195-'Indicator Data'!BA131)/(G$195-G$194)*10)),1))</f>
        <v>2.5</v>
      </c>
      <c r="H128" s="54">
        <f t="shared" si="18"/>
        <v>2.5</v>
      </c>
      <c r="I128" s="55">
        <f>SUM(IF('Indicator Data'!AN131=0,0,'Indicator Data'!AN131),SUM('Indicator Data'!AO131:AP131))</f>
        <v>4774.472694</v>
      </c>
      <c r="J128" s="55">
        <f>I128/'Indicator Data'!CB131*1000000</f>
        <v>23.161357619291245</v>
      </c>
      <c r="K128" s="53">
        <f t="shared" si="19"/>
        <v>0.5</v>
      </c>
      <c r="L128" s="53">
        <f>IF('Indicator Data'!AQ131="No data","x",ROUND(IF('Indicator Data'!AQ131&gt;L$195,10,IF('Indicator Data'!AQ131&lt;L$194,0,10-(L$195-'Indicator Data'!AQ131)/(L$195-L$194)*10)),1))</f>
        <v>0.5</v>
      </c>
      <c r="M128" s="53">
        <f>IF('Indicator Data'!AR131="No data","x",IF('Indicator Data'!AR131=0,0,ROUND(IF('Indicator Data'!AR131&gt;M$195,10,IF('Indicator Data'!AR131&lt;M$194,0,10-(M$195-'Indicator Data'!AR131)/(M$195-M$194)*10)),1)))</f>
        <v>1.8</v>
      </c>
      <c r="N128" s="54">
        <f t="shared" si="20"/>
        <v>0.9</v>
      </c>
      <c r="O128" s="56">
        <f t="shared" si="21"/>
        <v>5</v>
      </c>
      <c r="P128" s="67">
        <f>IF(AND('Indicator Data'!BF131="No data",'Indicator Data'!BG131="No data"),0,SUM('Indicator Data'!BF131:BH131)/1000)</f>
        <v>2645.134</v>
      </c>
      <c r="Q128" s="53">
        <f t="shared" si="22"/>
        <v>10</v>
      </c>
      <c r="R128" s="57">
        <f>P128*1000/'Indicator Data'!CB131</f>
        <v>1.2831761421933964E-2</v>
      </c>
      <c r="S128" s="53">
        <f t="shared" si="23"/>
        <v>6</v>
      </c>
      <c r="T128" s="58">
        <f t="shared" si="24"/>
        <v>8</v>
      </c>
      <c r="U128" s="53">
        <f>IF('Indicator Data'!AV131="No data","x",ROUND(IF('Indicator Data'!AV131&gt;U$195,10,IF('Indicator Data'!AV131&lt;U$194,0,10-(U$195-'Indicator Data'!AV131)/(U$195-U$194)*10)),1))</f>
        <v>2.6</v>
      </c>
      <c r="V128" s="53">
        <f>IF('Indicator Data'!AW131="No data","x",IF('Indicator Data'!AW131=0,0,ROUND(IF('Indicator Data'!AW131&gt;V$195,10,IF('Indicator Data'!AW131&lt;V$194,0,10-(V$195-'Indicator Data'!AW131)/(V$195-V$194)*10)),1)))</f>
        <v>2.6</v>
      </c>
      <c r="W128" s="53">
        <f t="shared" si="25"/>
        <v>2.6</v>
      </c>
      <c r="X128" s="53">
        <f>IF('Indicator Data'!AU131="No data","x",ROUND(IF('Indicator Data'!AU131&gt;X$195,10,IF('Indicator Data'!AU131&lt;X$194,0,10-(X$195-'Indicator Data'!AU131)/(X$195-X$194)*10)),1))</f>
        <v>4</v>
      </c>
      <c r="Y128" s="160">
        <f>IF('Indicator Data'!AX131="No data","x",ROUND(IF('Indicator Data'!AX131&gt;Y$195,10,IF('Indicator Data'!AX131&lt;Y$194,0,10-(Y$195-'Indicator Data'!AX131)/(Y$195-Y$194)*10)),1))</f>
        <v>7.3</v>
      </c>
      <c r="Z128" s="57">
        <f>IF('Indicator Data'!AY131="No data","x",IF(('Indicator Data'!AY131/'Indicator Data'!CB131)&gt;1,1,IF('Indicator Data'!AY131&gt;'Indicator Data'!AY131,1,'Indicator Data'!AY131/'Indicator Data'!CB131)))</f>
        <v>0.65268981061847187</v>
      </c>
      <c r="AA128" s="160">
        <f t="shared" si="26"/>
        <v>7.3</v>
      </c>
      <c r="AB128" s="54">
        <f t="shared" si="28"/>
        <v>5.3</v>
      </c>
      <c r="AC128" s="53">
        <f>IF('Indicator Data'!AS131="No data","x",ROUND(IF('Indicator Data'!AS131&gt;AC$195,10,IF('Indicator Data'!AS131&lt;AC$194,0,10-(AC$195-'Indicator Data'!AS131)/(AC$195-AC$194)*10)),1))</f>
        <v>9</v>
      </c>
      <c r="AD128" s="53">
        <f>IF('Indicator Data'!AT131="No data","x",ROUND(IF('Indicator Data'!AT131&gt;AD$195,10,IF('Indicator Data'!AT131&lt;AD$194,0,10-(AD$195-'Indicator Data'!AT131)/(AD$195-AD$194)*10)),1))</f>
        <v>4.8</v>
      </c>
      <c r="AE128" s="54">
        <f>IF(AND(AC128="x",AD128="x"),"x",ROUND(AVERAGE(AD128,AC128),1))</f>
        <v>6.9</v>
      </c>
      <c r="AF128" s="67">
        <f>('Indicator Data'!BE131+'Indicator Data'!BD131+'Indicator Data'!BC131*0.5+'Indicator Data'!BB131*0.25)/1000</f>
        <v>752.37025000000006</v>
      </c>
      <c r="AG128" s="59">
        <f>AF128*1000/'Indicator Data'!CB131</f>
        <v>3.6498096311796723E-3</v>
      </c>
      <c r="AH128" s="54">
        <f t="shared" si="27"/>
        <v>0.4</v>
      </c>
      <c r="AI128" s="53">
        <f>IF('Indicator Data'!BI131="No data","x",ROUND(IF('Indicator Data'!BI131&lt;$AI$194,10,IF('Indicator Data'!BI131&gt;$AI$195,0,($AI$195-'Indicator Data'!BI131)/($AI$195-$AI$194)*10)),1))</f>
        <v>4.5</v>
      </c>
      <c r="AJ128" s="53">
        <f>IF('Indicator Data'!BJ131="No data","x",ROUND(IF('Indicator Data'!BJ131&gt;$AJ$195,10,IF('Indicator Data'!BJ131&lt;$AJ$194,0,10-($AJ$195-'Indicator Data'!BJ131)/($AJ$195-$AJ$194)*10)),1))</f>
        <v>2.5</v>
      </c>
      <c r="AK128" s="54">
        <f t="shared" si="29"/>
        <v>3.5</v>
      </c>
      <c r="AL128" s="60">
        <f>ROUND(IF(AND(AB128="x",AE128="x",AK128="x"),AH128,IF(AND(AB128="x",AE128="x"),(10-GEOMEAN(((10-AK128)/10*9+1),((10-AH128)/10*9+1)))/9*10,IF(AK128="x",(10-GEOMEAN(((10-AB128)/10*9+1),((10-AE128)/10*9+1),((10-AH128)/10*9+1)))/9*10,IF(AB128="x",(10-GEOMEAN(((10-AK128)/10*9+1),((10-AE128)/10*9+1),((10-AH128)/10*9+1)))/9*10,(10-GEOMEAN(((10-AB128)/10*9+1),((10-AE128)/10*9+1),((10-AH128)/10*9+1),((10-AK128)/10*9+1)))/9*10)))),1)</f>
        <v>4.4000000000000004</v>
      </c>
      <c r="AM128" s="61">
        <f>ROUND((10-GEOMEAN(((10-T128)/10*9+1),((10-AL128)/10*9+1)))/9*10,1)</f>
        <v>6.5</v>
      </c>
    </row>
    <row r="129" spans="1:39" s="2" customFormat="1" x14ac:dyDescent="0.3">
      <c r="A129" s="98" t="str">
        <f>'Indicator Data'!A132</f>
        <v>North Macedonia</v>
      </c>
      <c r="B129" s="39" t="str">
        <f>'Indicator Data'!B132</f>
        <v>MKD</v>
      </c>
      <c r="C129" s="53">
        <f>ROUND(IF('Indicator Data'!AL132="No data",IF((0.1022*LN('Indicator Data'!CA132)-0.1711)&gt;C$195,0,IF((0.1022*LN('Indicator Data'!CA132)-0.1711)&lt;C$194,10,(C$195-(0.1022*LN('Indicator Data'!CA132)-0.1711))/(C$195-C$194)*10)),IF('Indicator Data'!AL132&gt;C$195,0,IF('Indicator Data'!AL132&lt;C$194,10,(C$195-'Indicator Data'!AL132)/(C$195-C$194)*10))),1)</f>
        <v>2.5</v>
      </c>
      <c r="D129" s="53">
        <f>IF('Indicator Data'!AM132="No data","x",ROUND((IF(LOG('Indicator Data'!AM132*1000)&gt;D$195,10,IF(LOG('Indicator Data'!AM132*1000)&lt;D$194,0,10-(D$195-LOG('Indicator Data'!AM132*1000))/(D$195-D$194)*10))),1))</f>
        <v>3.6</v>
      </c>
      <c r="E129" s="54">
        <f t="shared" si="17"/>
        <v>3.1</v>
      </c>
      <c r="F129" s="53">
        <f>IF('Indicator Data'!AZ132="No data","x",ROUND(IF('Indicator Data'!AZ132&gt;F$195,10,IF('Indicator Data'!AZ132&lt;F$194,0,10-(F$195-'Indicator Data'!AZ132)/(F$195-F$194)*10)),1))</f>
        <v>1.9</v>
      </c>
      <c r="G129" s="53">
        <f>IF('Indicator Data'!BA132="No data","x",ROUND(IF('Indicator Data'!BA132&gt;G$195,10,IF('Indicator Data'!BA132&lt;G$194,0,10-(G$195-'Indicator Data'!BA132)/(G$195-G$194)*10)),1))</f>
        <v>2</v>
      </c>
      <c r="H129" s="54">
        <f t="shared" si="18"/>
        <v>2</v>
      </c>
      <c r="I129" s="55">
        <f>SUM(IF('Indicator Data'!AN132=0,0,'Indicator Data'!AN132),SUM('Indicator Data'!AO132:AP132))</f>
        <v>141.82917799999998</v>
      </c>
      <c r="J129" s="55">
        <f>I129/'Indicator Data'!CB132*1000000</f>
        <v>68.076480526836193</v>
      </c>
      <c r="K129" s="53">
        <f t="shared" si="19"/>
        <v>1.4</v>
      </c>
      <c r="L129" s="53">
        <f>IF('Indicator Data'!AQ132="No data","x",ROUND(IF('Indicator Data'!AQ132&gt;L$195,10,IF('Indicator Data'!AQ132&lt;L$194,0,10-(L$195-'Indicator Data'!AQ132)/(L$195-L$194)*10)),1))</f>
        <v>0.8</v>
      </c>
      <c r="M129" s="53">
        <f>IF('Indicator Data'!AR132="No data","x",IF('Indicator Data'!AR132=0,0,ROUND(IF('Indicator Data'!AR132&gt;M$195,10,IF('Indicator Data'!AR132&lt;M$194,0,10-(M$195-'Indicator Data'!AR132)/(M$195-M$194)*10)),1)))</f>
        <v>0.8</v>
      </c>
      <c r="N129" s="54">
        <f t="shared" si="20"/>
        <v>1</v>
      </c>
      <c r="O129" s="56">
        <f t="shared" si="21"/>
        <v>2.2999999999999998</v>
      </c>
      <c r="P129" s="67">
        <f>IF(AND('Indicator Data'!BF132="No data",'Indicator Data'!BG132="No data"),0,SUM('Indicator Data'!BF132:BH132)/1000)</f>
        <v>0.499</v>
      </c>
      <c r="Q129" s="53">
        <f t="shared" si="22"/>
        <v>0</v>
      </c>
      <c r="R129" s="57">
        <f>P129*1000/'Indicator Data'!CB132</f>
        <v>2.3951463487217886E-4</v>
      </c>
      <c r="S129" s="53">
        <f t="shared" si="23"/>
        <v>2.2000000000000002</v>
      </c>
      <c r="T129" s="58">
        <f t="shared" si="24"/>
        <v>1.1000000000000001</v>
      </c>
      <c r="U129" s="53" t="str">
        <f>IF('Indicator Data'!AV132="No data","x",ROUND(IF('Indicator Data'!AV132&gt;U$195,10,IF('Indicator Data'!AV132&lt;U$194,0,10-(U$195-'Indicator Data'!AV132)/(U$195-U$194)*10)),1))</f>
        <v>x</v>
      </c>
      <c r="V129" s="53" t="str">
        <f>IF('Indicator Data'!AW132="No data","x",IF('Indicator Data'!AW132=0,0,ROUND(IF('Indicator Data'!AW132&gt;V$195,10,IF('Indicator Data'!AW132&lt;V$194,0,10-(V$195-'Indicator Data'!AW132)/(V$195-V$194)*10)),1)))</f>
        <v>x</v>
      </c>
      <c r="W129" s="53" t="str">
        <f t="shared" si="25"/>
        <v>x</v>
      </c>
      <c r="X129" s="53">
        <f>IF('Indicator Data'!AU132="No data","x",ROUND(IF('Indicator Data'!AU132&gt;X$195,10,IF('Indicator Data'!AU132&lt;X$194,0,10-(X$195-'Indicator Data'!AU132)/(X$195-X$194)*10)),1))</f>
        <v>0.2</v>
      </c>
      <c r="Y129" s="160" t="str">
        <f>IF('Indicator Data'!AX132="No data","x",ROUND(IF('Indicator Data'!AX132&gt;Y$195,10,IF('Indicator Data'!AX132&lt;Y$194,0,10-(Y$195-'Indicator Data'!AX132)/(Y$195-Y$194)*10)),1))</f>
        <v>x</v>
      </c>
      <c r="Z129" s="57">
        <f>IF('Indicator Data'!AY132="No data","x",IF(('Indicator Data'!AY132/'Indicator Data'!CB132)&gt;1,1,IF('Indicator Data'!AY132&gt;'Indicator Data'!AY132,1,'Indicator Data'!AY132/'Indicator Data'!CB132)))</f>
        <v>0</v>
      </c>
      <c r="AA129" s="160">
        <f t="shared" si="26"/>
        <v>0</v>
      </c>
      <c r="AB129" s="54">
        <f t="shared" si="28"/>
        <v>0.1</v>
      </c>
      <c r="AC129" s="53">
        <f>IF('Indicator Data'!AS132="No data","x",ROUND(IF('Indicator Data'!AS132&gt;AC$195,10,IF('Indicator Data'!AS132&lt;AC$194,0,10-(AC$195-'Indicator Data'!AS132)/(AC$195-AC$194)*10)),1))</f>
        <v>0.5</v>
      </c>
      <c r="AD129" s="53">
        <f>IF('Indicator Data'!AT132="No data","x",ROUND(IF('Indicator Data'!AT132&gt;AD$195,10,IF('Indicator Data'!AT132&lt;AD$194,0,10-(AD$195-'Indicator Data'!AT132)/(AD$195-AD$194)*10)),1))</f>
        <v>0.3</v>
      </c>
      <c r="AE129" s="54">
        <f>IF(AND(AC129="x",AD129="x"),"x",ROUND(AVERAGE(AD129,AC129),1))</f>
        <v>0.4</v>
      </c>
      <c r="AF129" s="67">
        <f>('Indicator Data'!BE132+'Indicator Data'!BD132+'Indicator Data'!BC132*0.5+'Indicator Data'!BB132*0.25)/1000</f>
        <v>0</v>
      </c>
      <c r="AG129" s="59">
        <f>AF129*1000/'Indicator Data'!CB132</f>
        <v>0</v>
      </c>
      <c r="AH129" s="54">
        <f t="shared" si="27"/>
        <v>0</v>
      </c>
      <c r="AI129" s="53">
        <f>IF('Indicator Data'!BI132="No data","x",ROUND(IF('Indicator Data'!BI132&lt;$AI$194,10,IF('Indicator Data'!BI132&gt;$AI$195,0,($AI$195-'Indicator Data'!BI132)/($AI$195-$AI$194)*10)),1))</f>
        <v>4</v>
      </c>
      <c r="AJ129" s="53">
        <f>IF('Indicator Data'!BJ132="No data","x",ROUND(IF('Indicator Data'!BJ132&gt;$AJ$195,10,IF('Indicator Data'!BJ132&lt;$AJ$194,0,10-($AJ$195-'Indicator Data'!BJ132)/($AJ$195-$AJ$194)*10)),1))</f>
        <v>0</v>
      </c>
      <c r="AK129" s="54">
        <f t="shared" si="29"/>
        <v>2</v>
      </c>
      <c r="AL129" s="60">
        <f>ROUND(IF(AND(AB129="x",AE129="x",AK129="x"),AH129,IF(AND(AB129="x",AE129="x"),(10-GEOMEAN(((10-AK129)/10*9+1),((10-AH129)/10*9+1)))/9*10,IF(AK129="x",(10-GEOMEAN(((10-AB129)/10*9+1),((10-AE129)/10*9+1),((10-AH129)/10*9+1)))/9*10,IF(AB129="x",(10-GEOMEAN(((10-AK129)/10*9+1),((10-AE129)/10*9+1),((10-AH129)/10*9+1)))/9*10,(10-GEOMEAN(((10-AB129)/10*9+1),((10-AE129)/10*9+1),((10-AH129)/10*9+1),((10-AK129)/10*9+1)))/9*10)))),1)</f>
        <v>0.7</v>
      </c>
      <c r="AM129" s="61">
        <f>ROUND((10-GEOMEAN(((10-T129)/10*9+1),((10-AL129)/10*9+1)))/9*10,1)</f>
        <v>0.9</v>
      </c>
    </row>
    <row r="130" spans="1:39" s="2" customFormat="1" x14ac:dyDescent="0.3">
      <c r="A130" s="98" t="str">
        <f>'Indicator Data'!A133</f>
        <v>Norway</v>
      </c>
      <c r="B130" s="39" t="str">
        <f>'Indicator Data'!B133</f>
        <v>NOR</v>
      </c>
      <c r="C130" s="53">
        <f>ROUND(IF('Indicator Data'!AL133="No data",IF((0.1022*LN('Indicator Data'!CA133)-0.1711)&gt;C$195,0,IF((0.1022*LN('Indicator Data'!CA133)-0.1711)&lt;C$194,10,(C$195-(0.1022*LN('Indicator Data'!CA133)-0.1711))/(C$195-C$194)*10)),IF('Indicator Data'!AL133&gt;C$195,0,IF('Indicator Data'!AL133&lt;C$194,10,(C$195-'Indicator Data'!AL133)/(C$195-C$194)*10))),1)</f>
        <v>0</v>
      </c>
      <c r="D130" s="53" t="str">
        <f>IF('Indicator Data'!AM133="No data","x",ROUND((IF(LOG('Indicator Data'!AM133*1000)&gt;D$195,10,IF(LOG('Indicator Data'!AM133*1000)&lt;D$194,0,10-(D$195-LOG('Indicator Data'!AM133*1000))/(D$195-D$194)*10))),1))</f>
        <v>x</v>
      </c>
      <c r="E130" s="54">
        <f t="shared" si="17"/>
        <v>0</v>
      </c>
      <c r="F130" s="53">
        <f>IF('Indicator Data'!AZ133="No data","x",ROUND(IF('Indicator Data'!AZ133&gt;F$195,10,IF('Indicator Data'!AZ133&lt;F$194,0,10-(F$195-'Indicator Data'!AZ133)/(F$195-F$194)*10)),1))</f>
        <v>0.6</v>
      </c>
      <c r="G130" s="53">
        <f>IF('Indicator Data'!BA133="No data","x",ROUND(IF('Indicator Data'!BA133&gt;G$195,10,IF('Indicator Data'!BA133&lt;G$194,0,10-(G$195-'Indicator Data'!BA133)/(G$195-G$194)*10)),1))</f>
        <v>0.7</v>
      </c>
      <c r="H130" s="54">
        <f t="shared" si="18"/>
        <v>0.7</v>
      </c>
      <c r="I130" s="55">
        <f>SUM(IF('Indicator Data'!AN133=0,0,'Indicator Data'!AN133),SUM('Indicator Data'!AO133:AP133))</f>
        <v>-8.6776429999999998</v>
      </c>
      <c r="J130" s="55">
        <f>I130/'Indicator Data'!CB133*1000000</f>
        <v>-1.6006743473174596</v>
      </c>
      <c r="K130" s="53">
        <f t="shared" si="19"/>
        <v>0</v>
      </c>
      <c r="L130" s="53" t="str">
        <f>IF('Indicator Data'!AQ133="No data","x",ROUND(IF('Indicator Data'!AQ133&gt;L$195,10,IF('Indicator Data'!AQ133&lt;L$194,0,10-(L$195-'Indicator Data'!AQ133)/(L$195-L$194)*10)),1))</f>
        <v>x</v>
      </c>
      <c r="M130" s="53">
        <f>IF('Indicator Data'!AR133="No data","x",IF('Indicator Data'!AR133=0,0,ROUND(IF('Indicator Data'!AR133&gt;M$195,10,IF('Indicator Data'!AR133&lt;M$194,0,10-(M$195-'Indicator Data'!AR133)/(M$195-M$194)*10)),1)))</f>
        <v>0.1</v>
      </c>
      <c r="N130" s="54">
        <f t="shared" si="20"/>
        <v>0.1</v>
      </c>
      <c r="O130" s="56">
        <f t="shared" si="21"/>
        <v>0.2</v>
      </c>
      <c r="P130" s="67">
        <f>IF(AND('Indicator Data'!BF133="No data",'Indicator Data'!BG133="No data"),0,SUM('Indicator Data'!BF133:BH133)/1000)</f>
        <v>52.709000000000003</v>
      </c>
      <c r="Q130" s="53">
        <f t="shared" si="22"/>
        <v>5.7</v>
      </c>
      <c r="R130" s="57">
        <f>P130*1000/'Indicator Data'!CB133</f>
        <v>9.7226797844479178E-3</v>
      </c>
      <c r="S130" s="53">
        <f t="shared" si="23"/>
        <v>5.6</v>
      </c>
      <c r="T130" s="58">
        <f t="shared" si="24"/>
        <v>5.7</v>
      </c>
      <c r="U130" s="53" t="str">
        <f>IF('Indicator Data'!AV133="No data","x",ROUND(IF('Indicator Data'!AV133&gt;U$195,10,IF('Indicator Data'!AV133&lt;U$194,0,10-(U$195-'Indicator Data'!AV133)/(U$195-U$194)*10)),1))</f>
        <v>x</v>
      </c>
      <c r="V130" s="53" t="str">
        <f>IF('Indicator Data'!AW133="No data","x",IF('Indicator Data'!AW133=0,0,ROUND(IF('Indicator Data'!AW133&gt;V$195,10,IF('Indicator Data'!AW133&lt;V$194,0,10-(V$195-'Indicator Data'!AW133)/(V$195-V$194)*10)),1)))</f>
        <v>x</v>
      </c>
      <c r="W130" s="53" t="str">
        <f t="shared" si="25"/>
        <v>x</v>
      </c>
      <c r="X130" s="53">
        <f>IF('Indicator Data'!AU133="No data","x",ROUND(IF('Indicator Data'!AU133&gt;X$195,10,IF('Indicator Data'!AU133&lt;X$194,0,10-(X$195-'Indicator Data'!AU133)/(X$195-X$194)*10)),1))</f>
        <v>0.1</v>
      </c>
      <c r="Y130" s="160" t="str">
        <f>IF('Indicator Data'!AX133="No data","x",ROUND(IF('Indicator Data'!AX133&gt;Y$195,10,IF('Indicator Data'!AX133&lt;Y$194,0,10-(Y$195-'Indicator Data'!AX133)/(Y$195-Y$194)*10)),1))</f>
        <v>x</v>
      </c>
      <c r="Z130" s="57">
        <f>IF('Indicator Data'!AY133="No data","x",IF(('Indicator Data'!AY133/'Indicator Data'!CB133)&gt;1,1,IF('Indicator Data'!AY133&gt;'Indicator Data'!AY133,1,'Indicator Data'!AY133/'Indicator Data'!CB133)))</f>
        <v>5.5337872760522408E-7</v>
      </c>
      <c r="AA130" s="160">
        <f t="shared" si="26"/>
        <v>0</v>
      </c>
      <c r="AB130" s="54">
        <f t="shared" si="28"/>
        <v>0.1</v>
      </c>
      <c r="AC130" s="53">
        <f>IF('Indicator Data'!AS133="No data","x",ROUND(IF('Indicator Data'!AS133&gt;AC$195,10,IF('Indicator Data'!AS133&lt;AC$194,0,10-(AC$195-'Indicator Data'!AS133)/(AC$195-AC$194)*10)),1))</f>
        <v>0.2</v>
      </c>
      <c r="AD130" s="53" t="str">
        <f>IF('Indicator Data'!AT133="No data","x",ROUND(IF('Indicator Data'!AT133&gt;AD$195,10,IF('Indicator Data'!AT133&lt;AD$194,0,10-(AD$195-'Indicator Data'!AT133)/(AD$195-AD$194)*10)),1))</f>
        <v>x</v>
      </c>
      <c r="AE130" s="54">
        <f>IF(AND(AC130="x",AD130="x"),"x",ROUND(AVERAGE(AD130,AC130),1))</f>
        <v>0.2</v>
      </c>
      <c r="AF130" s="67">
        <f>('Indicator Data'!BE133+'Indicator Data'!BD133+'Indicator Data'!BC133*0.5+'Indicator Data'!BB133*0.25)/1000</f>
        <v>1.085</v>
      </c>
      <c r="AG130" s="59">
        <f>AF130*1000/'Indicator Data'!CB133</f>
        <v>2.0013863981722271E-4</v>
      </c>
      <c r="AH130" s="54">
        <f t="shared" si="27"/>
        <v>0</v>
      </c>
      <c r="AI130" s="53">
        <f>IF('Indicator Data'!BI133="No data","x",ROUND(IF('Indicator Data'!BI133&lt;$AI$194,10,IF('Indicator Data'!BI133&gt;$AI$195,0,($AI$195-'Indicator Data'!BI133)/($AI$195-$AI$194)*10)),1))</f>
        <v>2.2999999999999998</v>
      </c>
      <c r="AJ130" s="53">
        <f>IF('Indicator Data'!BJ133="No data","x",ROUND(IF('Indicator Data'!BJ133&gt;$AJ$195,10,IF('Indicator Data'!BJ133&lt;$AJ$194,0,10-($AJ$195-'Indicator Data'!BJ133)/($AJ$195-$AJ$194)*10)),1))</f>
        <v>0</v>
      </c>
      <c r="AK130" s="54">
        <f t="shared" si="29"/>
        <v>1.2</v>
      </c>
      <c r="AL130" s="60">
        <f>ROUND(IF(AND(AB130="x",AE130="x",AK130="x"),AH130,IF(AND(AB130="x",AE130="x"),(10-GEOMEAN(((10-AK130)/10*9+1),((10-AH130)/10*9+1)))/9*10,IF(AK130="x",(10-GEOMEAN(((10-AB130)/10*9+1),((10-AE130)/10*9+1),((10-AH130)/10*9+1)))/9*10,IF(AB130="x",(10-GEOMEAN(((10-AK130)/10*9+1),((10-AE130)/10*9+1),((10-AH130)/10*9+1)))/9*10,(10-GEOMEAN(((10-AB130)/10*9+1),((10-AE130)/10*9+1),((10-AH130)/10*9+1),((10-AK130)/10*9+1)))/9*10)))),1)</f>
        <v>0.4</v>
      </c>
      <c r="AM130" s="61">
        <f>ROUND((10-GEOMEAN(((10-T130)/10*9+1),((10-AL130)/10*9+1)))/9*10,1)</f>
        <v>3.5</v>
      </c>
    </row>
    <row r="131" spans="1:39" s="2" customFormat="1" x14ac:dyDescent="0.3">
      <c r="A131" s="98" t="str">
        <f>'Indicator Data'!A134</f>
        <v>Oman</v>
      </c>
      <c r="B131" s="39" t="str">
        <f>'Indicator Data'!B134</f>
        <v>OMN</v>
      </c>
      <c r="C131" s="53">
        <f>ROUND(IF('Indicator Data'!AL134="No data",IF((0.1022*LN('Indicator Data'!CA134)-0.1711)&gt;C$195,0,IF((0.1022*LN('Indicator Data'!CA134)-0.1711)&lt;C$194,10,(C$195-(0.1022*LN('Indicator Data'!CA134)-0.1711))/(C$195-C$194)*10)),IF('Indicator Data'!AL134&gt;C$195,0,IF('Indicator Data'!AL134&lt;C$194,10,(C$195-'Indicator Data'!AL134)/(C$195-C$194)*10))),1)</f>
        <v>1.7</v>
      </c>
      <c r="D131" s="53" t="str">
        <f>IF('Indicator Data'!AM134="No data","x",ROUND((IF(LOG('Indicator Data'!AM134*1000)&gt;D$195,10,IF(LOG('Indicator Data'!AM134*1000)&lt;D$194,0,10-(D$195-LOG('Indicator Data'!AM134*1000))/(D$195-D$194)*10))),1))</f>
        <v>x</v>
      </c>
      <c r="E131" s="54">
        <f t="shared" si="17"/>
        <v>1.7</v>
      </c>
      <c r="F131" s="53">
        <f>IF('Indicator Data'!AZ134="No data","x",ROUND(IF('Indicator Data'!AZ134&gt;F$195,10,IF('Indicator Data'!AZ134&lt;F$194,0,10-(F$195-'Indicator Data'!AZ134)/(F$195-F$194)*10)),1))</f>
        <v>4.0999999999999996</v>
      </c>
      <c r="G131" s="53" t="str">
        <f>IF('Indicator Data'!BA134="No data","x",ROUND(IF('Indicator Data'!BA134&gt;G$195,10,IF('Indicator Data'!BA134&lt;G$194,0,10-(G$195-'Indicator Data'!BA134)/(G$195-G$194)*10)),1))</f>
        <v>x</v>
      </c>
      <c r="H131" s="54">
        <f t="shared" si="18"/>
        <v>4.0999999999999996</v>
      </c>
      <c r="I131" s="55">
        <f>SUM(IF('Indicator Data'!AN134=0,0,'Indicator Data'!AN134),SUM('Indicator Data'!AO134:AP134))</f>
        <v>0.224913</v>
      </c>
      <c r="J131" s="55">
        <f>I131/'Indicator Data'!CB134*1000000</f>
        <v>4.4043400901809457E-2</v>
      </c>
      <c r="K131" s="53">
        <f t="shared" si="19"/>
        <v>0</v>
      </c>
      <c r="L131" s="53" t="str">
        <f>IF('Indicator Data'!AQ134="No data","x",ROUND(IF('Indicator Data'!AQ134&gt;L$195,10,IF('Indicator Data'!AQ134&lt;L$194,0,10-(L$195-'Indicator Data'!AQ134)/(L$195-L$194)*10)),1))</f>
        <v>x</v>
      </c>
      <c r="M131" s="53">
        <f>IF('Indicator Data'!AR134="No data","x",IF('Indicator Data'!AR134=0,0,ROUND(IF('Indicator Data'!AR134&gt;M$195,10,IF('Indicator Data'!AR134&lt;M$194,0,10-(M$195-'Indicator Data'!AR134)/(M$195-M$194)*10)),1)))</f>
        <v>0</v>
      </c>
      <c r="N131" s="54">
        <f t="shared" si="20"/>
        <v>0</v>
      </c>
      <c r="O131" s="56">
        <f t="shared" si="21"/>
        <v>1.9</v>
      </c>
      <c r="P131" s="67">
        <f>IF(AND('Indicator Data'!BF134="No data",'Indicator Data'!BG134="No data"),0,SUM('Indicator Data'!BF134:BH134)/1000)</f>
        <v>0.56299999999999994</v>
      </c>
      <c r="Q131" s="53">
        <f t="shared" si="22"/>
        <v>0</v>
      </c>
      <c r="R131" s="57">
        <f>P131*1000/'Indicator Data'!CB134</f>
        <v>1.1024900609443973E-4</v>
      </c>
      <c r="S131" s="53">
        <f t="shared" si="23"/>
        <v>1.9</v>
      </c>
      <c r="T131" s="58">
        <f t="shared" si="24"/>
        <v>1</v>
      </c>
      <c r="U131" s="53">
        <f>IF('Indicator Data'!AV134="No data","x",ROUND(IF('Indicator Data'!AV134&gt;U$195,10,IF('Indicator Data'!AV134&lt;U$194,0,10-(U$195-'Indicator Data'!AV134)/(U$195-U$194)*10)),1))</f>
        <v>0.2</v>
      </c>
      <c r="V131" s="53">
        <f>IF('Indicator Data'!AW134="No data","x",IF('Indicator Data'!AW134=0,0,ROUND(IF('Indicator Data'!AW134&gt;V$195,10,IF('Indicator Data'!AW134&lt;V$194,0,10-(V$195-'Indicator Data'!AW134)/(V$195-V$194)*10)),1)))</f>
        <v>0.2</v>
      </c>
      <c r="W131" s="53">
        <f t="shared" si="25"/>
        <v>0.2</v>
      </c>
      <c r="X131" s="53">
        <f>IF('Indicator Data'!AU134="No data","x",ROUND(IF('Indicator Data'!AU134&gt;X$195,10,IF('Indicator Data'!AU134&lt;X$194,0,10-(X$195-'Indicator Data'!AU134)/(X$195-X$194)*10)),1))</f>
        <v>0.2</v>
      </c>
      <c r="Y131" s="160">
        <f>IF('Indicator Data'!AX134="No data","x",ROUND(IF('Indicator Data'!AX134&gt;Y$195,10,IF('Indicator Data'!AX134&lt;Y$194,0,10-(Y$195-'Indicator Data'!AX134)/(Y$195-Y$194)*10)),1))</f>
        <v>0</v>
      </c>
      <c r="Z131" s="57">
        <f>IF('Indicator Data'!AY134="No data","x",IF(('Indicator Data'!AY134/'Indicator Data'!CB134)&gt;1,1,IF('Indicator Data'!AY134&gt;'Indicator Data'!AY134,1,'Indicator Data'!AY134/'Indicator Data'!CB134)))</f>
        <v>1.5665933370435486E-5</v>
      </c>
      <c r="AA131" s="160">
        <f t="shared" si="26"/>
        <v>0</v>
      </c>
      <c r="AB131" s="54">
        <f t="shared" ref="AB131:AB162" si="30">IF(AND(W131="x",X131="x",Y131="x",AA131="x"),"x",ROUND(AVERAGE(W131,X131,Y131,AA131),1))</f>
        <v>0.1</v>
      </c>
      <c r="AC131" s="53">
        <f>IF('Indicator Data'!AS134="No data","x",ROUND(IF('Indicator Data'!AS134&gt;AC$195,10,IF('Indicator Data'!AS134&lt;AC$194,0,10-(AC$195-'Indicator Data'!AS134)/(AC$195-AC$194)*10)),1))</f>
        <v>0.9</v>
      </c>
      <c r="AD131" s="53">
        <f>IF('Indicator Data'!AT134="No data","x",ROUND(IF('Indicator Data'!AT134&gt;AD$195,10,IF('Indicator Data'!AT134&lt;AD$194,0,10-(AD$195-'Indicator Data'!AT134)/(AD$195-AD$194)*10)),1))</f>
        <v>2.5</v>
      </c>
      <c r="AE131" s="54">
        <f>IF(AND(AC131="x",AD131="x"),"x",ROUND(AVERAGE(AD131,AC131),1))</f>
        <v>1.7</v>
      </c>
      <c r="AF131" s="67">
        <f>('Indicator Data'!BE134+'Indicator Data'!BD134+'Indicator Data'!BC134*0.5+'Indicator Data'!BB134*0.25)/1000</f>
        <v>0.1</v>
      </c>
      <c r="AG131" s="59">
        <f>AF131*1000/'Indicator Data'!CB134</f>
        <v>1.9582416713044357E-5</v>
      </c>
      <c r="AH131" s="54">
        <f t="shared" si="27"/>
        <v>0</v>
      </c>
      <c r="AI131" s="53">
        <f>IF('Indicator Data'!BI134="No data","x",ROUND(IF('Indicator Data'!BI134&lt;$AI$194,10,IF('Indicator Data'!BI134&gt;$AI$195,0,($AI$195-'Indicator Data'!BI134)/($AI$195-$AI$194)*10)),1))</f>
        <v>4.4000000000000004</v>
      </c>
      <c r="AJ131" s="53">
        <f>IF('Indicator Data'!BJ134="No data","x",ROUND(IF('Indicator Data'!BJ134&gt;$AJ$195,10,IF('Indicator Data'!BJ134&lt;$AJ$194,0,10-($AJ$195-'Indicator Data'!BJ134)/($AJ$195-$AJ$194)*10)),1))</f>
        <v>0.9</v>
      </c>
      <c r="AK131" s="54">
        <f t="shared" ref="AK131:AK162" si="31">ROUND(AVERAGE(AJ131,AI131),1)</f>
        <v>2.7</v>
      </c>
      <c r="AL131" s="60">
        <f>ROUND(IF(AND(AB131="x",AE131="x",AK131="x"),AH131,IF(AND(AB131="x",AE131="x"),(10-GEOMEAN(((10-AK131)/10*9+1),((10-AH131)/10*9+1)))/9*10,IF(AK131="x",(10-GEOMEAN(((10-AB131)/10*9+1),((10-AE131)/10*9+1),((10-AH131)/10*9+1)))/9*10,IF(AB131="x",(10-GEOMEAN(((10-AK131)/10*9+1),((10-AE131)/10*9+1),((10-AH131)/10*9+1)))/9*10,(10-GEOMEAN(((10-AB131)/10*9+1),((10-AE131)/10*9+1),((10-AH131)/10*9+1),((10-AK131)/10*9+1)))/9*10)))),1)</f>
        <v>1.2</v>
      </c>
      <c r="AM131" s="61">
        <f>ROUND((10-GEOMEAN(((10-T131)/10*9+1),((10-AL131)/10*9+1)))/9*10,1)</f>
        <v>1.1000000000000001</v>
      </c>
    </row>
    <row r="132" spans="1:39" s="2" customFormat="1" x14ac:dyDescent="0.3">
      <c r="A132" s="98" t="str">
        <f>'Indicator Data'!A135</f>
        <v>Pakistan</v>
      </c>
      <c r="B132" s="39" t="str">
        <f>'Indicator Data'!B135</f>
        <v>PAK</v>
      </c>
      <c r="C132" s="53">
        <f>ROUND(IF('Indicator Data'!AL135="No data",IF((0.1022*LN('Indicator Data'!CA135)-0.1711)&gt;C$195,0,IF((0.1022*LN('Indicator Data'!CA135)-0.1711)&lt;C$194,10,(C$195-(0.1022*LN('Indicator Data'!CA135)-0.1711))/(C$195-C$194)*10)),IF('Indicator Data'!AL135&gt;C$195,0,IF('Indicator Data'!AL135&lt;C$194,10,(C$195-'Indicator Data'!AL135)/(C$195-C$194)*10))),1)</f>
        <v>6.9</v>
      </c>
      <c r="D132" s="53">
        <f>IF('Indicator Data'!AM135="No data","x",ROUND((IF(LOG('Indicator Data'!AM135*1000)&gt;D$195,10,IF(LOG('Indicator Data'!AM135*1000)&lt;D$194,0,10-(D$195-LOG('Indicator Data'!AM135*1000))/(D$195-D$194)*10))),1))</f>
        <v>8.5</v>
      </c>
      <c r="E132" s="54">
        <f t="shared" ref="E132:E193" si="32">ROUND(IF(D132="x",C132,(10-GEOMEAN(((10-C132)/10*9+1),((10-D132)/10*9+1)))/9*10),1)</f>
        <v>7.8</v>
      </c>
      <c r="F132" s="53">
        <f>IF('Indicator Data'!AZ135="No data","x",ROUND(IF('Indicator Data'!AZ135&gt;F$195,10,IF('Indicator Data'!AZ135&lt;F$194,0,10-(F$195-'Indicator Data'!AZ135)/(F$195-F$194)*10)),1))</f>
        <v>7.2</v>
      </c>
      <c r="G132" s="53">
        <f>IF('Indicator Data'!BA135="No data","x",ROUND(IF('Indicator Data'!BA135&gt;G$195,10,IF('Indicator Data'!BA135&lt;G$194,0,10-(G$195-'Indicator Data'!BA135)/(G$195-G$194)*10)),1))</f>
        <v>1.7</v>
      </c>
      <c r="H132" s="54">
        <f t="shared" ref="H132:H193" si="33">IF(AND(F132="x",G132="x"),"x",ROUND(AVERAGE(F132,G132),1))</f>
        <v>4.5</v>
      </c>
      <c r="I132" s="55">
        <f>SUM(IF('Indicator Data'!AN135=0,0,'Indicator Data'!AN135),SUM('Indicator Data'!AO135:AP135))</f>
        <v>2159.4498629999998</v>
      </c>
      <c r="J132" s="55">
        <f>I132/'Indicator Data'!CB135*1000000</f>
        <v>9.7760291324917006</v>
      </c>
      <c r="K132" s="53">
        <f t="shared" ref="K132:K193" si="34">IF(J132="x","x",ROUND(IF(J132&gt;K$195,10,IF(J132&lt;K$194,0,10-(K$195-J132)/(K$195-K$194)*10)),1))</f>
        <v>0.2</v>
      </c>
      <c r="L132" s="53">
        <f>IF('Indicator Data'!AQ135="No data","x",ROUND(IF('Indicator Data'!AQ135&gt;L$195,10,IF('Indicator Data'!AQ135&lt;L$194,0,10-(L$195-'Indicator Data'!AQ135)/(L$195-L$194)*10)),1))</f>
        <v>0.5</v>
      </c>
      <c r="M132" s="53">
        <f>IF('Indicator Data'!AR135="No data","x",IF('Indicator Data'!AR135=0,0,ROUND(IF('Indicator Data'!AR135&gt;M$195,10,IF('Indicator Data'!AR135&lt;M$194,0,10-(M$195-'Indicator Data'!AR135)/(M$195-M$194)*10)),1)))</f>
        <v>2.7</v>
      </c>
      <c r="N132" s="54">
        <f t="shared" ref="N132:N193" si="35">ROUND(AVERAGE(K132,L132,M132),1)</f>
        <v>1.1000000000000001</v>
      </c>
      <c r="O132" s="56">
        <f t="shared" ref="O132:O193" si="36">ROUND(AVERAGE(E132,E132,H132,N132),1)</f>
        <v>5.3</v>
      </c>
      <c r="P132" s="67">
        <f>IF(AND('Indicator Data'!BF135="No data",'Indicator Data'!BG135="No data"),0,SUM('Indicator Data'!BF135:BH135)/1000)</f>
        <v>1541.1790000000001</v>
      </c>
      <c r="Q132" s="53">
        <f t="shared" ref="Q132:Q193" si="37">ROUND(IF(P132=0,0,IF(LOG(P132*1000)&gt;$Q$195,10,IF(LOG(P132*1000)&lt;Q$194,0,10-(Q$195-LOG(P132*1000))/(Q$195-Q$194)*10))),1)</f>
        <v>10</v>
      </c>
      <c r="R132" s="57">
        <f>P132*1000/'Indicator Data'!CB135</f>
        <v>6.9770597875577671E-3</v>
      </c>
      <c r="S132" s="53">
        <f t="shared" ref="S132:S193" si="38">IF(R132="x","x",ROUND(IF(R132&gt;$S$195,10,IF(R132&lt;$S$194,0,((R132*100)/0.0052)^(1/4.0545)/6.5*10)),1))</f>
        <v>5.2</v>
      </c>
      <c r="T132" s="58">
        <f t="shared" ref="T132:T193" si="39">ROUND(AVERAGE(Q132,S132),1)</f>
        <v>7.6</v>
      </c>
      <c r="U132" s="53">
        <f>IF('Indicator Data'!AV135="No data","x",ROUND(IF('Indicator Data'!AV135&gt;U$195,10,IF('Indicator Data'!AV135&lt;U$194,0,10-(U$195-'Indicator Data'!AV135)/(U$195-U$194)*10)),1))</f>
        <v>0.2</v>
      </c>
      <c r="V132" s="53">
        <f>IF('Indicator Data'!AW135="No data","x",IF('Indicator Data'!AW135=0,0,ROUND(IF('Indicator Data'!AW135&gt;V$195,10,IF('Indicator Data'!AW135&lt;V$194,0,10-(V$195-'Indicator Data'!AW135)/(V$195-V$194)*10)),1)))</f>
        <v>0.7</v>
      </c>
      <c r="W132" s="53">
        <f t="shared" ref="W132:W193" si="40">IF(AND(U132="x",V132="x"),"x",AVERAGE(U132,V132))</f>
        <v>0.44999999999999996</v>
      </c>
      <c r="X132" s="53">
        <f>IF('Indicator Data'!AU135="No data","x",ROUND(IF('Indicator Data'!AU135&gt;X$195,10,IF('Indicator Data'!AU135&lt;X$194,0,10-(X$195-'Indicator Data'!AU135)/(X$195-X$194)*10)),1))</f>
        <v>4.8</v>
      </c>
      <c r="Y132" s="160">
        <f>IF('Indicator Data'!AX135="No data","x",ROUND(IF('Indicator Data'!AX135&gt;Y$195,10,IF('Indicator Data'!AX135&lt;Y$194,0,10-(Y$195-'Indicator Data'!AX135)/(Y$195-Y$194)*10)),1))</f>
        <v>0.1</v>
      </c>
      <c r="Z132" s="57">
        <f>IF('Indicator Data'!AY135="No data","x",IF(('Indicator Data'!AY135/'Indicator Data'!CB135)&gt;1,1,IF('Indicator Data'!AY135&gt;'Indicator Data'!AY135,1,'Indicator Data'!AY135/'Indicator Data'!CB135)))</f>
        <v>0.11423868762560163</v>
      </c>
      <c r="AA132" s="160">
        <f t="shared" ref="AA132:AA193" si="41">IF(Z132="x","x",ROUND(IF(Z132&gt;AA$195,10,IF(Z132&lt;AA$194,0,10-(AA$195-Z132)/(AA$195-AA$194)*10)),1))</f>
        <v>1.3</v>
      </c>
      <c r="AB132" s="54">
        <f t="shared" si="30"/>
        <v>1.7</v>
      </c>
      <c r="AC132" s="53">
        <f>IF('Indicator Data'!AS135="No data","x",ROUND(IF('Indicator Data'!AS135&gt;AC$195,10,IF('Indicator Data'!AS135&lt;AC$194,0,10-(AC$195-'Indicator Data'!AS135)/(AC$195-AC$194)*10)),1))</f>
        <v>5.2</v>
      </c>
      <c r="AD132" s="53">
        <f>IF('Indicator Data'!AT135="No data","x",ROUND(IF('Indicator Data'!AT135&gt;AD$195,10,IF('Indicator Data'!AT135&lt;AD$194,0,10-(AD$195-'Indicator Data'!AT135)/(AD$195-AD$194)*10)),1))</f>
        <v>5.0999999999999996</v>
      </c>
      <c r="AE132" s="54">
        <f>IF(AND(AC132="x",AD132="x"),"x",ROUND(AVERAGE(AD132,AC132),1))</f>
        <v>5.2</v>
      </c>
      <c r="AF132" s="67">
        <f>('Indicator Data'!BE135+'Indicator Data'!BD135+'Indicator Data'!BC135*0.5+'Indicator Data'!BB135*0.25)/1000</f>
        <v>4993.3770000000004</v>
      </c>
      <c r="AG132" s="59">
        <f>AF132*1000/'Indicator Data'!CB135</f>
        <v>2.260547922779628E-2</v>
      </c>
      <c r="AH132" s="54">
        <f t="shared" ref="AH132:AH193" si="42">IF(AG132="x","x",ROUND(IF(AG132&gt;AH$195,10,IF(AG132&lt;AH$194,0,10-(AH$195-AG132)/(AH$195-AH$194)*10)),1))</f>
        <v>2.2999999999999998</v>
      </c>
      <c r="AI132" s="53">
        <f>IF('Indicator Data'!BI135="No data","x",ROUND(IF('Indicator Data'!BI135&lt;$AI$194,10,IF('Indicator Data'!BI135&gt;$AI$195,0,($AI$195-'Indicator Data'!BI135)/($AI$195-$AI$194)*10)),1))</f>
        <v>5.3</v>
      </c>
      <c r="AJ132" s="53">
        <f>IF('Indicator Data'!BJ135="No data","x",ROUND(IF('Indicator Data'!BJ135&gt;$AJ$195,10,IF('Indicator Data'!BJ135&lt;$AJ$194,0,10-($AJ$195-'Indicator Data'!BJ135)/($AJ$195-$AJ$194)*10)),1))</f>
        <v>2.4</v>
      </c>
      <c r="AK132" s="54">
        <f t="shared" si="31"/>
        <v>3.9</v>
      </c>
      <c r="AL132" s="60">
        <f>ROUND(IF(AND(AB132="x",AE132="x",AK132="x"),AH132,IF(AND(AB132="x",AE132="x"),(10-GEOMEAN(((10-AK132)/10*9+1),((10-AH132)/10*9+1)))/9*10,IF(AK132="x",(10-GEOMEAN(((10-AB132)/10*9+1),((10-AE132)/10*9+1),((10-AH132)/10*9+1)))/9*10,IF(AB132="x",(10-GEOMEAN(((10-AK132)/10*9+1),((10-AE132)/10*9+1),((10-AH132)/10*9+1)))/9*10,(10-GEOMEAN(((10-AB132)/10*9+1),((10-AE132)/10*9+1),((10-AH132)/10*9+1),((10-AK132)/10*9+1)))/9*10)))),1)</f>
        <v>3.4</v>
      </c>
      <c r="AM132" s="61">
        <f>ROUND((10-GEOMEAN(((10-T132)/10*9+1),((10-AL132)/10*9+1)))/9*10,1)</f>
        <v>5.9</v>
      </c>
    </row>
    <row r="133" spans="1:39" s="2" customFormat="1" x14ac:dyDescent="0.3">
      <c r="A133" s="98" t="str">
        <f>'Indicator Data'!A136</f>
        <v>Palau</v>
      </c>
      <c r="B133" s="39" t="str">
        <f>'Indicator Data'!B136</f>
        <v>PLW</v>
      </c>
      <c r="C133" s="53">
        <f>ROUND(IF('Indicator Data'!AL136="No data",IF((0.1022*LN('Indicator Data'!CA136)-0.1711)&gt;C$195,0,IF((0.1022*LN('Indicator Data'!CA136)-0.1711)&lt;C$194,10,(C$195-(0.1022*LN('Indicator Data'!CA136)-0.1711))/(C$195-C$194)*10)),IF('Indicator Data'!AL136&gt;C$195,0,IF('Indicator Data'!AL136&lt;C$194,10,(C$195-'Indicator Data'!AL136)/(C$195-C$194)*10))),1)</f>
        <v>1.5</v>
      </c>
      <c r="D133" s="53" t="str">
        <f>IF('Indicator Data'!AM136="No data","x",ROUND((IF(LOG('Indicator Data'!AM136*1000)&gt;D$195,10,IF(LOG('Indicator Data'!AM136*1000)&lt;D$194,0,10-(D$195-LOG('Indicator Data'!AM136*1000))/(D$195-D$194)*10))),1))</f>
        <v>x</v>
      </c>
      <c r="E133" s="54">
        <f t="shared" si="32"/>
        <v>1.5</v>
      </c>
      <c r="F133" s="53" t="str">
        <f>IF('Indicator Data'!AZ136="No data","x",ROUND(IF('Indicator Data'!AZ136&gt;F$195,10,IF('Indicator Data'!AZ136&lt;F$194,0,10-(F$195-'Indicator Data'!AZ136)/(F$195-F$194)*10)),1))</f>
        <v>x</v>
      </c>
      <c r="G133" s="53" t="str">
        <f>IF('Indicator Data'!BA136="No data","x",ROUND(IF('Indicator Data'!BA136&gt;G$195,10,IF('Indicator Data'!BA136&lt;G$194,0,10-(G$195-'Indicator Data'!BA136)/(G$195-G$194)*10)),1))</f>
        <v>x</v>
      </c>
      <c r="H133" s="54" t="str">
        <f t="shared" si="33"/>
        <v>x</v>
      </c>
      <c r="I133" s="55">
        <f>SUM(IF('Indicator Data'!AN136=0,0,'Indicator Data'!AN136),SUM('Indicator Data'!AO136:AP136))</f>
        <v>110.89707500000002</v>
      </c>
      <c r="J133" s="55">
        <f>I133/'Indicator Data'!CB136*1000000</f>
        <v>6129.6194450585899</v>
      </c>
      <c r="K133" s="53">
        <f t="shared" si="34"/>
        <v>10</v>
      </c>
      <c r="L133" s="53">
        <f>IF('Indicator Data'!AQ136="No data","x",ROUND(IF('Indicator Data'!AQ136&gt;L$195,10,IF('Indicator Data'!AQ136&lt;L$194,0,10-(L$195-'Indicator Data'!AQ136)/(L$195-L$194)*10)),1))</f>
        <v>5.8</v>
      </c>
      <c r="M133" s="53">
        <f>IF('Indicator Data'!AR136="No data","x",IF('Indicator Data'!AR136=0,0,ROUND(IF('Indicator Data'!AR136&gt;M$195,10,IF('Indicator Data'!AR136&lt;M$194,0,10-(M$195-'Indicator Data'!AR136)/(M$195-M$194)*10)),1)))</f>
        <v>0.3</v>
      </c>
      <c r="N133" s="54">
        <f t="shared" si="35"/>
        <v>5.4</v>
      </c>
      <c r="O133" s="56">
        <f t="shared" si="36"/>
        <v>2.8</v>
      </c>
      <c r="P133" s="67">
        <f>IF(AND('Indicator Data'!BF136="No data",'Indicator Data'!BG136="No data"),0,SUM('Indicator Data'!BF136:BH136)/1000)</f>
        <v>0</v>
      </c>
      <c r="Q133" s="53">
        <f t="shared" si="37"/>
        <v>0</v>
      </c>
      <c r="R133" s="57">
        <f>P133*1000/'Indicator Data'!CB136</f>
        <v>0</v>
      </c>
      <c r="S133" s="53">
        <f t="shared" si="38"/>
        <v>0</v>
      </c>
      <c r="T133" s="58">
        <f t="shared" si="39"/>
        <v>0</v>
      </c>
      <c r="U133" s="53" t="str">
        <f>IF('Indicator Data'!AV136="No data","x",ROUND(IF('Indicator Data'!AV136&gt;U$195,10,IF('Indicator Data'!AV136&lt;U$194,0,10-(U$195-'Indicator Data'!AV136)/(U$195-U$194)*10)),1))</f>
        <v>x</v>
      </c>
      <c r="V133" s="53" t="str">
        <f>IF('Indicator Data'!AW136="No data","x",IF('Indicator Data'!AW136=0,0,ROUND(IF('Indicator Data'!AW136&gt;V$195,10,IF('Indicator Data'!AW136&lt;V$194,0,10-(V$195-'Indicator Data'!AW136)/(V$195-V$194)*10)),1)))</f>
        <v>x</v>
      </c>
      <c r="W133" s="53" t="str">
        <f t="shared" si="40"/>
        <v>x</v>
      </c>
      <c r="X133" s="53">
        <f>IF('Indicator Data'!AU136="No data","x",ROUND(IF('Indicator Data'!AU136&gt;X$195,10,IF('Indicator Data'!AU136&lt;X$194,0,10-(X$195-'Indicator Data'!AU136)/(X$195-X$194)*10)),1))</f>
        <v>0.7</v>
      </c>
      <c r="Y133" s="160" t="str">
        <f>IF('Indicator Data'!AX136="No data","x",ROUND(IF('Indicator Data'!AX136&gt;Y$195,10,IF('Indicator Data'!AX136&lt;Y$194,0,10-(Y$195-'Indicator Data'!AX136)/(Y$195-Y$194)*10)),1))</f>
        <v>x</v>
      </c>
      <c r="Z133" s="57">
        <f>IF('Indicator Data'!AY136="No data","x",IF(('Indicator Data'!AY136/'Indicator Data'!CB136)&gt;1,1,IF('Indicator Data'!AY136&gt;'Indicator Data'!AY136,1,'Indicator Data'!AY136/'Indicator Data'!CB136)))</f>
        <v>1.6581914658412558E-4</v>
      </c>
      <c r="AA133" s="160">
        <f t="shared" si="41"/>
        <v>0</v>
      </c>
      <c r="AB133" s="54">
        <f t="shared" si="30"/>
        <v>0.4</v>
      </c>
      <c r="AC133" s="53">
        <f>IF('Indicator Data'!AS136="No data","x",ROUND(IF('Indicator Data'!AS136&gt;AC$195,10,IF('Indicator Data'!AS136&lt;AC$194,0,10-(AC$195-'Indicator Data'!AS136)/(AC$195-AC$194)*10)),1))</f>
        <v>1.3</v>
      </c>
      <c r="AD133" s="53" t="str">
        <f>IF('Indicator Data'!AT136="No data","x",ROUND(IF('Indicator Data'!AT136&gt;AD$195,10,IF('Indicator Data'!AT136&lt;AD$194,0,10-(AD$195-'Indicator Data'!AT136)/(AD$195-AD$194)*10)),1))</f>
        <v>x</v>
      </c>
      <c r="AE133" s="54">
        <f>IF(AND(AC133="x",AD133="x"),"x",ROUND(AVERAGE(AD133,AC133),1))</f>
        <v>1.3</v>
      </c>
      <c r="AF133" s="67">
        <f>('Indicator Data'!BE136+'Indicator Data'!BD136+'Indicator Data'!BC136*0.5+'Indicator Data'!BB136*0.25)/1000</f>
        <v>3.1E-2</v>
      </c>
      <c r="AG133" s="59">
        <f>AF133*1000/'Indicator Data'!CB136</f>
        <v>1.713464514702631E-3</v>
      </c>
      <c r="AH133" s="54">
        <f t="shared" si="42"/>
        <v>0.2</v>
      </c>
      <c r="AI133" s="53">
        <f>IF('Indicator Data'!BI136="No data","x",ROUND(IF('Indicator Data'!BI136&lt;$AI$194,10,IF('Indicator Data'!BI136&gt;$AI$195,0,($AI$195-'Indicator Data'!BI136)/($AI$195-$AI$194)*10)),1))</f>
        <v>10</v>
      </c>
      <c r="AJ133" s="53">
        <f>IF('Indicator Data'!BJ136="No data","x",ROUND(IF('Indicator Data'!BJ136&gt;$AJ$195,10,IF('Indicator Data'!BJ136&lt;$AJ$194,0,10-($AJ$195-'Indicator Data'!BJ136)/($AJ$195-$AJ$194)*10)),1))</f>
        <v>0</v>
      </c>
      <c r="AK133" s="54">
        <f t="shared" si="31"/>
        <v>5</v>
      </c>
      <c r="AL133" s="60">
        <f>ROUND(IF(AND(AB133="x",AE133="x",AK133="x"),AH133,IF(AND(AB133="x",AE133="x"),(10-GEOMEAN(((10-AK133)/10*9+1),((10-AH133)/10*9+1)))/9*10,IF(AK133="x",(10-GEOMEAN(((10-AB133)/10*9+1),((10-AE133)/10*9+1),((10-AH133)/10*9+1)))/9*10,IF(AB133="x",(10-GEOMEAN(((10-AK133)/10*9+1),((10-AE133)/10*9+1),((10-AH133)/10*9+1)))/9*10,(10-GEOMEAN(((10-AB133)/10*9+1),((10-AE133)/10*9+1),((10-AH133)/10*9+1),((10-AK133)/10*9+1)))/9*10)))),1)</f>
        <v>2</v>
      </c>
      <c r="AM133" s="61">
        <f>ROUND((10-GEOMEAN(((10-T133)/10*9+1),((10-AL133)/10*9+1)))/9*10,1)</f>
        <v>1</v>
      </c>
    </row>
    <row r="134" spans="1:39" s="2" customFormat="1" x14ac:dyDescent="0.3">
      <c r="A134" s="98" t="str">
        <f>'Indicator Data'!A137</f>
        <v>Palestine</v>
      </c>
      <c r="B134" s="39" t="str">
        <f>'Indicator Data'!B137</f>
        <v>PSE</v>
      </c>
      <c r="C134" s="53">
        <f>ROUND(IF('Indicator Data'!AL137="No data",IF((0.1022*LN('Indicator Data'!CA137)-0.1711)&gt;C$195,0,IF((0.1022*LN('Indicator Data'!CA137)-0.1711)&lt;C$194,10,(C$195-(0.1022*LN('Indicator Data'!CA137)-0.1711))/(C$195-C$194)*10)),IF('Indicator Data'!AL137&gt;C$195,0,IF('Indicator Data'!AL137&lt;C$194,10,(C$195-'Indicator Data'!AL137)/(C$195-C$194)*10))),1)</f>
        <v>3.8</v>
      </c>
      <c r="D134" s="53">
        <f>IF('Indicator Data'!AM137="No data","x",ROUND((IF(LOG('Indicator Data'!AM137*1000)&gt;D$195,10,IF(LOG('Indicator Data'!AM137*1000)&lt;D$194,0,10-(D$195-LOG('Indicator Data'!AM137*1000))/(D$195-D$194)*10))),1))</f>
        <v>2.1</v>
      </c>
      <c r="E134" s="54">
        <f t="shared" si="32"/>
        <v>3</v>
      </c>
      <c r="F134" s="53" t="str">
        <f>IF('Indicator Data'!AZ137="No data","x",ROUND(IF('Indicator Data'!AZ137&gt;F$195,10,IF('Indicator Data'!AZ137&lt;F$194,0,10-(F$195-'Indicator Data'!AZ137)/(F$195-F$194)*10)),1))</f>
        <v>x</v>
      </c>
      <c r="G134" s="53">
        <f>IF('Indicator Data'!BA137="No data","x",ROUND(IF('Indicator Data'!BA137&gt;G$195,10,IF('Indicator Data'!BA137&lt;G$194,0,10-(G$195-'Indicator Data'!BA137)/(G$195-G$194)*10)),1))</f>
        <v>2.2000000000000002</v>
      </c>
      <c r="H134" s="54">
        <f t="shared" si="33"/>
        <v>2.2000000000000002</v>
      </c>
      <c r="I134" s="55">
        <f>SUM(IF('Indicator Data'!AN137=0,0,'Indicator Data'!AN137),SUM('Indicator Data'!AO137:AP137))</f>
        <v>2857.4749659999998</v>
      </c>
      <c r="J134" s="55">
        <f>I134/'Indicator Data'!CB137*1000000</f>
        <v>560.13368954815678</v>
      </c>
      <c r="K134" s="53">
        <f t="shared" si="34"/>
        <v>10</v>
      </c>
      <c r="L134" s="53">
        <f>IF('Indicator Data'!AQ137="No data","x",ROUND(IF('Indicator Data'!AQ137&gt;L$195,10,IF('Indicator Data'!AQ137&lt;L$194,0,10-(L$195-'Indicator Data'!AQ137)/(L$195-L$194)*10)),1))</f>
        <v>8</v>
      </c>
      <c r="M134" s="53">
        <f>IF('Indicator Data'!AR137="No data","x",IF('Indicator Data'!AR137=0,0,ROUND(IF('Indicator Data'!AR137&gt;M$195,10,IF('Indicator Data'!AR137&lt;M$194,0,10-(M$195-'Indicator Data'!AR137)/(M$195-M$194)*10)),1)))</f>
        <v>5.8</v>
      </c>
      <c r="N134" s="54">
        <f t="shared" si="35"/>
        <v>7.9</v>
      </c>
      <c r="O134" s="56">
        <f t="shared" si="36"/>
        <v>4</v>
      </c>
      <c r="P134" s="67">
        <f>IF(AND('Indicator Data'!BF137="No data",'Indicator Data'!BG137="No data"),0,SUM('Indicator Data'!BF137:BH137)/1000)</f>
        <v>2562.0729999999999</v>
      </c>
      <c r="Q134" s="53">
        <f t="shared" si="37"/>
        <v>10</v>
      </c>
      <c r="R134" s="57">
        <f>P134*1000/'Indicator Data'!CB137</f>
        <v>0.50222781282687001</v>
      </c>
      <c r="S134" s="53">
        <f t="shared" si="38"/>
        <v>10</v>
      </c>
      <c r="T134" s="58">
        <f t="shared" si="39"/>
        <v>10</v>
      </c>
      <c r="U134" s="53" t="str">
        <f>IF('Indicator Data'!AV137="No data","x",ROUND(IF('Indicator Data'!AV137&gt;U$195,10,IF('Indicator Data'!AV137&lt;U$194,0,10-(U$195-'Indicator Data'!AV137)/(U$195-U$194)*10)),1))</f>
        <v>x</v>
      </c>
      <c r="V134" s="53" t="str">
        <f>IF('Indicator Data'!AW137="No data","x",IF('Indicator Data'!AW137=0,0,ROUND(IF('Indicator Data'!AW137&gt;V$195,10,IF('Indicator Data'!AW137&lt;V$194,0,10-(V$195-'Indicator Data'!AW137)/(V$195-V$194)*10)),1)))</f>
        <v>x</v>
      </c>
      <c r="W134" s="53" t="str">
        <f t="shared" si="40"/>
        <v>x</v>
      </c>
      <c r="X134" s="53">
        <f>IF('Indicator Data'!AU137="No data","x",ROUND(IF('Indicator Data'!AU137&gt;X$195,10,IF('Indicator Data'!AU137&lt;X$194,0,10-(X$195-'Indicator Data'!AU137)/(X$195-X$194)*10)),1))</f>
        <v>0</v>
      </c>
      <c r="Y134" s="160" t="str">
        <f>IF('Indicator Data'!AX137="No data","x",ROUND(IF('Indicator Data'!AX137&gt;Y$195,10,IF('Indicator Data'!AX137&lt;Y$194,0,10-(Y$195-'Indicator Data'!AX137)/(Y$195-Y$194)*10)),1))</f>
        <v>x</v>
      </c>
      <c r="Z134" s="57" t="str">
        <f>IF('Indicator Data'!AY137="No data","x",IF(('Indicator Data'!AY137/'Indicator Data'!CB137)&gt;1,1,IF('Indicator Data'!AY137&gt;'Indicator Data'!AY137,1,'Indicator Data'!AY137/'Indicator Data'!CB137)))</f>
        <v>x</v>
      </c>
      <c r="AA134" s="160" t="str">
        <f t="shared" si="41"/>
        <v>x</v>
      </c>
      <c r="AB134" s="54">
        <f t="shared" si="30"/>
        <v>0</v>
      </c>
      <c r="AC134" s="53">
        <f>IF('Indicator Data'!AS137="No data","x",ROUND(IF('Indicator Data'!AS137&gt;AC$195,10,IF('Indicator Data'!AS137&lt;AC$194,0,10-(AC$195-'Indicator Data'!AS137)/(AC$195-AC$194)*10)),1))</f>
        <v>1.5</v>
      </c>
      <c r="AD134" s="53">
        <f>IF('Indicator Data'!AT137="No data","x",ROUND(IF('Indicator Data'!AT137&gt;AD$195,10,IF('Indicator Data'!AT137&lt;AD$194,0,10-(AD$195-'Indicator Data'!AT137)/(AD$195-AD$194)*10)),1))</f>
        <v>0.3</v>
      </c>
      <c r="AE134" s="54">
        <f>IF(AND(AC134="x",AD134="x"),"x",ROUND(AVERAGE(AD134,AC134),1))</f>
        <v>0.9</v>
      </c>
      <c r="AF134" s="67">
        <f>('Indicator Data'!BE137+'Indicator Data'!BD137+'Indicator Data'!BC137*0.5+'Indicator Data'!BB137*0.25)/1000</f>
        <v>30</v>
      </c>
      <c r="AG134" s="59">
        <f>AF134*1000/'Indicator Data'!CB137</f>
        <v>5.8807201765156969E-3</v>
      </c>
      <c r="AH134" s="54">
        <f t="shared" si="42"/>
        <v>0.6</v>
      </c>
      <c r="AI134" s="53">
        <f>IF('Indicator Data'!BI137="No data","x",ROUND(IF('Indicator Data'!BI137&lt;$AI$194,10,IF('Indicator Data'!BI137&gt;$AI$195,0,($AI$195-'Indicator Data'!BI137)/($AI$195-$AI$194)*10)),1))</f>
        <v>7.5</v>
      </c>
      <c r="AJ134" s="53">
        <f>IF('Indicator Data'!BJ137="No data","x",ROUND(IF('Indicator Data'!BJ137&gt;$AJ$195,10,IF('Indicator Data'!BJ137&lt;$AJ$194,0,10-($AJ$195-'Indicator Data'!BJ137)/($AJ$195-$AJ$194)*10)),1))</f>
        <v>2.1</v>
      </c>
      <c r="AK134" s="54">
        <f t="shared" si="31"/>
        <v>4.8</v>
      </c>
      <c r="AL134" s="60">
        <f>ROUND(IF(AND(AB134="x",AE134="x",AK134="x"),AH134,IF(AND(AB134="x",AE134="x"),(10-GEOMEAN(((10-AK134)/10*9+1),((10-AH134)/10*9+1)))/9*10,IF(AK134="x",(10-GEOMEAN(((10-AB134)/10*9+1),((10-AE134)/10*9+1),((10-AH134)/10*9+1)))/9*10,IF(AB134="x",(10-GEOMEAN(((10-AK134)/10*9+1),((10-AE134)/10*9+1),((10-AH134)/10*9+1)))/9*10,(10-GEOMEAN(((10-AB134)/10*9+1),((10-AE134)/10*9+1),((10-AH134)/10*9+1),((10-AK134)/10*9+1)))/9*10)))),1)</f>
        <v>1.8</v>
      </c>
      <c r="AM134" s="61">
        <f>ROUND((10-GEOMEAN(((10-T134)/10*9+1),((10-AL134)/10*9+1)))/9*10,1)</f>
        <v>7.9</v>
      </c>
    </row>
    <row r="135" spans="1:39" s="2" customFormat="1" x14ac:dyDescent="0.3">
      <c r="A135" s="98" t="str">
        <f>'Indicator Data'!A138</f>
        <v>Panama</v>
      </c>
      <c r="B135" s="39" t="str">
        <f>'Indicator Data'!B138</f>
        <v>PAN</v>
      </c>
      <c r="C135" s="53">
        <f>ROUND(IF('Indicator Data'!AL138="No data",IF((0.1022*LN('Indicator Data'!CA138)-0.1711)&gt;C$195,0,IF((0.1022*LN('Indicator Data'!CA138)-0.1711)&lt;C$194,10,(C$195-(0.1022*LN('Indicator Data'!CA138)-0.1711))/(C$195-C$194)*10)),IF('Indicator Data'!AL138&gt;C$195,0,IF('Indicator Data'!AL138&lt;C$194,10,(C$195-'Indicator Data'!AL138)/(C$195-C$194)*10))),1)</f>
        <v>1.7</v>
      </c>
      <c r="D135" s="53" t="str">
        <f>IF('Indicator Data'!AM138="No data","x",ROUND((IF(LOG('Indicator Data'!AM138*1000)&gt;D$195,10,IF(LOG('Indicator Data'!AM138*1000)&lt;D$194,0,10-(D$195-LOG('Indicator Data'!AM138*1000))/(D$195-D$194)*10))),1))</f>
        <v>x</v>
      </c>
      <c r="E135" s="54">
        <f t="shared" si="32"/>
        <v>1.7</v>
      </c>
      <c r="F135" s="53">
        <f>IF('Indicator Data'!AZ138="No data","x",ROUND(IF('Indicator Data'!AZ138&gt;F$195,10,IF('Indicator Data'!AZ138&lt;F$194,0,10-(F$195-'Indicator Data'!AZ138)/(F$195-F$194)*10)),1))</f>
        <v>5.4</v>
      </c>
      <c r="G135" s="53">
        <f>IF('Indicator Data'!BA138="No data","x",ROUND(IF('Indicator Data'!BA138&gt;G$195,10,IF('Indicator Data'!BA138&lt;G$194,0,10-(G$195-'Indicator Data'!BA138)/(G$195-G$194)*10)),1))</f>
        <v>6.2</v>
      </c>
      <c r="H135" s="54">
        <f t="shared" si="33"/>
        <v>5.8</v>
      </c>
      <c r="I135" s="55">
        <f>SUM(IF('Indicator Data'!AN138=0,0,'Indicator Data'!AN138),SUM('Indicator Data'!AO138:AP138))</f>
        <v>91.011251000000001</v>
      </c>
      <c r="J135" s="55">
        <f>I135/'Indicator Data'!CB138*1000000</f>
        <v>21.092965137407155</v>
      </c>
      <c r="K135" s="53">
        <f t="shared" si="34"/>
        <v>0.4</v>
      </c>
      <c r="L135" s="53">
        <f>IF('Indicator Data'!AQ138="No data","x",ROUND(IF('Indicator Data'!AQ138&gt;L$195,10,IF('Indicator Data'!AQ138&lt;L$194,0,10-(L$195-'Indicator Data'!AQ138)/(L$195-L$194)*10)),1))</f>
        <v>0.1</v>
      </c>
      <c r="M135" s="53">
        <f>IF('Indicator Data'!AR138="No data","x",IF('Indicator Data'!AR138=0,0,ROUND(IF('Indicator Data'!AR138&gt;M$195,10,IF('Indicator Data'!AR138&lt;M$194,0,10-(M$195-'Indicator Data'!AR138)/(M$195-M$194)*10)),1)))</f>
        <v>0.3</v>
      </c>
      <c r="N135" s="54">
        <f t="shared" si="35"/>
        <v>0.3</v>
      </c>
      <c r="O135" s="56">
        <f t="shared" si="36"/>
        <v>2.4</v>
      </c>
      <c r="P135" s="67">
        <f>IF(AND('Indicator Data'!BF138="No data",'Indicator Data'!BG138="No data"),0,SUM('Indicator Data'!BF138:BH138)/1000)</f>
        <v>136.32900000000001</v>
      </c>
      <c r="Q135" s="53">
        <f t="shared" si="37"/>
        <v>7.1</v>
      </c>
      <c r="R135" s="57">
        <f>P135*1000/'Indicator Data'!CB138</f>
        <v>3.1595905040549106E-2</v>
      </c>
      <c r="S135" s="53">
        <f t="shared" si="38"/>
        <v>7.5</v>
      </c>
      <c r="T135" s="58">
        <f t="shared" si="39"/>
        <v>7.3</v>
      </c>
      <c r="U135" s="53" t="str">
        <f>IF('Indicator Data'!AV138="No data","x",ROUND(IF('Indicator Data'!AV138&gt;U$195,10,IF('Indicator Data'!AV138&lt;U$194,0,10-(U$195-'Indicator Data'!AV138)/(U$195-U$194)*10)),1))</f>
        <v>x</v>
      </c>
      <c r="V135" s="53" t="str">
        <f>IF('Indicator Data'!AW138="No data","x",IF('Indicator Data'!AW138=0,0,ROUND(IF('Indicator Data'!AW138&gt;V$195,10,IF('Indicator Data'!AW138&lt;V$194,0,10-(V$195-'Indicator Data'!AW138)/(V$195-V$194)*10)),1)))</f>
        <v>x</v>
      </c>
      <c r="W135" s="53" t="str">
        <f t="shared" si="40"/>
        <v>x</v>
      </c>
      <c r="X135" s="53">
        <f>IF('Indicator Data'!AU138="No data","x",ROUND(IF('Indicator Data'!AU138&gt;X$195,10,IF('Indicator Data'!AU138&lt;X$194,0,10-(X$195-'Indicator Data'!AU138)/(X$195-X$194)*10)),1))</f>
        <v>0.7</v>
      </c>
      <c r="Y135" s="160">
        <f>IF('Indicator Data'!AX138="No data","x",ROUND(IF('Indicator Data'!AX138&gt;Y$195,10,IF('Indicator Data'!AX138&lt;Y$194,0,10-(Y$195-'Indicator Data'!AX138)/(Y$195-Y$194)*10)),1))</f>
        <v>0</v>
      </c>
      <c r="Z135" s="57">
        <f>IF('Indicator Data'!AY138="No data","x",IF(('Indicator Data'!AY138/'Indicator Data'!CB138)&gt;1,1,IF('Indicator Data'!AY138&gt;'Indicator Data'!AY138,1,'Indicator Data'!AY138/'Indicator Data'!CB138)))</f>
        <v>1.1860429112295262E-2</v>
      </c>
      <c r="AA135" s="160">
        <f t="shared" si="41"/>
        <v>0.1</v>
      </c>
      <c r="AB135" s="54">
        <f t="shared" si="30"/>
        <v>0.3</v>
      </c>
      <c r="AC135" s="53">
        <f>IF('Indicator Data'!AS138="No data","x",ROUND(IF('Indicator Data'!AS138&gt;AC$195,10,IF('Indicator Data'!AS138&lt;AC$194,0,10-(AC$195-'Indicator Data'!AS138)/(AC$195-AC$194)*10)),1))</f>
        <v>1.1000000000000001</v>
      </c>
      <c r="AD135" s="53" t="str">
        <f>IF('Indicator Data'!AT138="No data","x",ROUND(IF('Indicator Data'!AT138&gt;AD$195,10,IF('Indicator Data'!AT138&lt;AD$194,0,10-(AD$195-'Indicator Data'!AT138)/(AD$195-AD$194)*10)),1))</f>
        <v>x</v>
      </c>
      <c r="AE135" s="54">
        <f>IF(AND(AC135="x",AD135="x"),"x",ROUND(AVERAGE(AD135,AC135),1))</f>
        <v>1.1000000000000001</v>
      </c>
      <c r="AF135" s="67">
        <f>('Indicator Data'!BE138+'Indicator Data'!BD138+'Indicator Data'!BC138*0.5+'Indicator Data'!BB138*0.25)/1000</f>
        <v>5.15</v>
      </c>
      <c r="AG135" s="59">
        <f>AF135*1000/'Indicator Data'!CB138</f>
        <v>1.1935751817942471E-3</v>
      </c>
      <c r="AH135" s="54">
        <f t="shared" si="42"/>
        <v>0.1</v>
      </c>
      <c r="AI135" s="53">
        <f>IF('Indicator Data'!BI138="No data","x",ROUND(IF('Indicator Data'!BI138&lt;$AI$194,10,IF('Indicator Data'!BI138&gt;$AI$195,0,($AI$195-'Indicator Data'!BI138)/($AI$195-$AI$194)*10)),1))</f>
        <v>3.5</v>
      </c>
      <c r="AJ135" s="53">
        <f>IF('Indicator Data'!BJ138="No data","x",ROUND(IF('Indicator Data'!BJ138&gt;$AJ$195,10,IF('Indicator Data'!BJ138&lt;$AJ$194,0,10-($AJ$195-'Indicator Data'!BJ138)/($AJ$195-$AJ$194)*10)),1))</f>
        <v>0.6</v>
      </c>
      <c r="AK135" s="54">
        <f t="shared" si="31"/>
        <v>2.1</v>
      </c>
      <c r="AL135" s="60">
        <f>ROUND(IF(AND(AB135="x",AE135="x",AK135="x"),AH135,IF(AND(AB135="x",AE135="x"),(10-GEOMEAN(((10-AK135)/10*9+1),((10-AH135)/10*9+1)))/9*10,IF(AK135="x",(10-GEOMEAN(((10-AB135)/10*9+1),((10-AE135)/10*9+1),((10-AH135)/10*9+1)))/9*10,IF(AB135="x",(10-GEOMEAN(((10-AK135)/10*9+1),((10-AE135)/10*9+1),((10-AH135)/10*9+1)))/9*10,(10-GEOMEAN(((10-AB135)/10*9+1),((10-AE135)/10*9+1),((10-AH135)/10*9+1),((10-AK135)/10*9+1)))/9*10)))),1)</f>
        <v>0.9</v>
      </c>
      <c r="AM135" s="61">
        <f>ROUND((10-GEOMEAN(((10-T135)/10*9+1),((10-AL135)/10*9+1)))/9*10,1)</f>
        <v>4.9000000000000004</v>
      </c>
    </row>
    <row r="136" spans="1:39" s="2" customFormat="1" x14ac:dyDescent="0.3">
      <c r="A136" s="98" t="str">
        <f>'Indicator Data'!A139</f>
        <v>Papua New Guinea</v>
      </c>
      <c r="B136" s="39" t="str">
        <f>'Indicator Data'!B139</f>
        <v>PNG</v>
      </c>
      <c r="C136" s="53">
        <f>ROUND(IF('Indicator Data'!AL139="No data",IF((0.1022*LN('Indicator Data'!CA139)-0.1711)&gt;C$195,0,IF((0.1022*LN('Indicator Data'!CA139)-0.1711)&lt;C$194,10,(C$195-(0.1022*LN('Indicator Data'!CA139)-0.1711))/(C$195-C$194)*10)),IF('Indicator Data'!AL139&gt;C$195,0,IF('Indicator Data'!AL139&lt;C$194,10,(C$195-'Indicator Data'!AL139)/(C$195-C$194)*10))),1)</f>
        <v>6.9</v>
      </c>
      <c r="D136" s="53">
        <f>IF('Indicator Data'!AM139="No data","x",ROUND((IF(LOG('Indicator Data'!AM139*1000)&gt;D$195,10,IF(LOG('Indicator Data'!AM139*1000)&lt;D$194,0,10-(D$195-LOG('Indicator Data'!AM139*1000))/(D$195-D$194)*10))),1))</f>
        <v>9</v>
      </c>
      <c r="E136" s="54">
        <f t="shared" si="32"/>
        <v>8.1</v>
      </c>
      <c r="F136" s="53">
        <f>IF('Indicator Data'!AZ139="No data","x",ROUND(IF('Indicator Data'!AZ139&gt;F$195,10,IF('Indicator Data'!AZ139&lt;F$194,0,10-(F$195-'Indicator Data'!AZ139)/(F$195-F$194)*10)),1))</f>
        <v>9.6999999999999993</v>
      </c>
      <c r="G136" s="53">
        <f>IF('Indicator Data'!BA139="No data","x",ROUND(IF('Indicator Data'!BA139&gt;G$195,10,IF('Indicator Data'!BA139&lt;G$194,0,10-(G$195-'Indicator Data'!BA139)/(G$195-G$194)*10)),1))</f>
        <v>4.2</v>
      </c>
      <c r="H136" s="54">
        <f t="shared" si="33"/>
        <v>7</v>
      </c>
      <c r="I136" s="55">
        <f>SUM(IF('Indicator Data'!AN139=0,0,'Indicator Data'!AN139),SUM('Indicator Data'!AO139:AP139))</f>
        <v>1046.4496449999999</v>
      </c>
      <c r="J136" s="55">
        <f>I136/'Indicator Data'!CB139*1000000</f>
        <v>116.96059987300808</v>
      </c>
      <c r="K136" s="53">
        <f t="shared" si="34"/>
        <v>2.2999999999999998</v>
      </c>
      <c r="L136" s="53">
        <f>IF('Indicator Data'!AQ139="No data","x",ROUND(IF('Indicator Data'!AQ139&gt;L$195,10,IF('Indicator Data'!AQ139&lt;L$194,0,10-(L$195-'Indicator Data'!AQ139)/(L$195-L$194)*10)),1))</f>
        <v>1.9</v>
      </c>
      <c r="M136" s="53">
        <f>IF('Indicator Data'!AR139="No data","x",IF('Indicator Data'!AR139=0,0,ROUND(IF('Indicator Data'!AR139&gt;M$195,10,IF('Indicator Data'!AR139&lt;M$194,0,10-(M$195-'Indicator Data'!AR139)/(M$195-M$194)*10)),1)))</f>
        <v>0</v>
      </c>
      <c r="N136" s="54">
        <f t="shared" si="35"/>
        <v>1.4</v>
      </c>
      <c r="O136" s="56">
        <f t="shared" si="36"/>
        <v>6.2</v>
      </c>
      <c r="P136" s="67">
        <f>IF(AND('Indicator Data'!BF139="No data",'Indicator Data'!BG139="No data"),0,SUM('Indicator Data'!BF139:BH139)/1000)</f>
        <v>23.818999999999999</v>
      </c>
      <c r="Q136" s="53">
        <f t="shared" si="37"/>
        <v>4.5999999999999996</v>
      </c>
      <c r="R136" s="57">
        <f>P136*1000/'Indicator Data'!CB139</f>
        <v>2.6622251167901919E-3</v>
      </c>
      <c r="S136" s="53">
        <f t="shared" si="38"/>
        <v>4.0999999999999996</v>
      </c>
      <c r="T136" s="58">
        <f t="shared" si="39"/>
        <v>4.4000000000000004</v>
      </c>
      <c r="U136" s="53">
        <f>IF('Indicator Data'!AV139="No data","x",ROUND(IF('Indicator Data'!AV139&gt;U$195,10,IF('Indicator Data'!AV139&lt;U$194,0,10-(U$195-'Indicator Data'!AV139)/(U$195-U$194)*10)),1))</f>
        <v>1.8</v>
      </c>
      <c r="V136" s="53">
        <f>IF('Indicator Data'!AW139="No data","x",IF('Indicator Data'!AW139=0,0,ROUND(IF('Indicator Data'!AW139&gt;V$195,10,IF('Indicator Data'!AW139&lt;V$194,0,10-(V$195-'Indicator Data'!AW139)/(V$195-V$194)*10)),1)))</f>
        <v>2</v>
      </c>
      <c r="W136" s="53">
        <f t="shared" si="40"/>
        <v>1.9</v>
      </c>
      <c r="X136" s="53">
        <f>IF('Indicator Data'!AU139="No data","x",ROUND(IF('Indicator Data'!AU139&gt;X$195,10,IF('Indicator Data'!AU139&lt;X$194,0,10-(X$195-'Indicator Data'!AU139)/(X$195-X$194)*10)),1))</f>
        <v>7.9</v>
      </c>
      <c r="Y136" s="160">
        <f>IF('Indicator Data'!AX139="No data","x",ROUND(IF('Indicator Data'!AX139&gt;Y$195,10,IF('Indicator Data'!AX139&lt;Y$194,0,10-(Y$195-'Indicator Data'!AX139)/(Y$195-Y$194)*10)),1))</f>
        <v>4.5999999999999996</v>
      </c>
      <c r="Z136" s="57">
        <f>IF('Indicator Data'!AY139="No data","x",IF(('Indicator Data'!AY139/'Indicator Data'!CB139)&gt;1,1,IF('Indicator Data'!AY139&gt;'Indicator Data'!AY139,1,'Indicator Data'!AY139/'Indicator Data'!CB139)))</f>
        <v>0.78038067840859315</v>
      </c>
      <c r="AA136" s="160">
        <f t="shared" si="41"/>
        <v>8.6999999999999993</v>
      </c>
      <c r="AB136" s="54">
        <f t="shared" si="30"/>
        <v>5.8</v>
      </c>
      <c r="AC136" s="53">
        <f>IF('Indicator Data'!AS139="No data","x",ROUND(IF('Indicator Data'!AS139&gt;AC$195,10,IF('Indicator Data'!AS139&lt;AC$194,0,10-(AC$195-'Indicator Data'!AS139)/(AC$195-AC$194)*10)),1))</f>
        <v>3.4</v>
      </c>
      <c r="AD136" s="53">
        <f>IF('Indicator Data'!AT139="No data","x",ROUND(IF('Indicator Data'!AT139&gt;AD$195,10,IF('Indicator Data'!AT139&lt;AD$194,0,10-(AD$195-'Indicator Data'!AT139)/(AD$195-AD$194)*10)),1))</f>
        <v>6.2</v>
      </c>
      <c r="AE136" s="54">
        <f>IF(AND(AC136="x",AD136="x"),"x",ROUND(AVERAGE(AD136,AC136),1))</f>
        <v>4.8</v>
      </c>
      <c r="AF136" s="67">
        <f>('Indicator Data'!BE139+'Indicator Data'!BD139+'Indicator Data'!BC139*0.5+'Indicator Data'!BB139*0.25)/1000</f>
        <v>205.65950000000001</v>
      </c>
      <c r="AG136" s="59">
        <f>AF136*1000/'Indicator Data'!CB139</f>
        <v>2.2986350661510242E-2</v>
      </c>
      <c r="AH136" s="54">
        <f t="shared" si="42"/>
        <v>2.2999999999999998</v>
      </c>
      <c r="AI136" s="53">
        <f>IF('Indicator Data'!BI139="No data","x",ROUND(IF('Indicator Data'!BI139&lt;$AI$194,10,IF('Indicator Data'!BI139&gt;$AI$195,0,($AI$195-'Indicator Data'!BI139)/($AI$195-$AI$194)*10)),1))</f>
        <v>6.5</v>
      </c>
      <c r="AJ136" s="53">
        <f>IF('Indicator Data'!BJ139="No data","x",ROUND(IF('Indicator Data'!BJ139&gt;$AJ$195,10,IF('Indicator Data'!BJ139&lt;$AJ$194,0,10-($AJ$195-'Indicator Data'!BJ139)/($AJ$195-$AJ$194)*10)),1))</f>
        <v>2.7</v>
      </c>
      <c r="AK136" s="54">
        <f t="shared" si="31"/>
        <v>4.5999999999999996</v>
      </c>
      <c r="AL136" s="60">
        <f>ROUND(IF(AND(AB136="x",AE136="x",AK136="x"),AH136,IF(AND(AB136="x",AE136="x"),(10-GEOMEAN(((10-AK136)/10*9+1),((10-AH136)/10*9+1)))/9*10,IF(AK136="x",(10-GEOMEAN(((10-AB136)/10*9+1),((10-AE136)/10*9+1),((10-AH136)/10*9+1)))/9*10,IF(AB136="x",(10-GEOMEAN(((10-AK136)/10*9+1),((10-AE136)/10*9+1),((10-AH136)/10*9+1)))/9*10,(10-GEOMEAN(((10-AB136)/10*9+1),((10-AE136)/10*9+1),((10-AH136)/10*9+1),((10-AK136)/10*9+1)))/9*10)))),1)</f>
        <v>4.5</v>
      </c>
      <c r="AM136" s="61">
        <f>ROUND((10-GEOMEAN(((10-T136)/10*9+1),((10-AL136)/10*9+1)))/9*10,1)</f>
        <v>4.5</v>
      </c>
    </row>
    <row r="137" spans="1:39" s="2" customFormat="1" x14ac:dyDescent="0.3">
      <c r="A137" s="98" t="str">
        <f>'Indicator Data'!A140</f>
        <v>Paraguay</v>
      </c>
      <c r="B137" s="39" t="str">
        <f>'Indicator Data'!B140</f>
        <v>PRY</v>
      </c>
      <c r="C137" s="53">
        <f>ROUND(IF('Indicator Data'!AL140="No data",IF((0.1022*LN('Indicator Data'!CA140)-0.1711)&gt;C$195,0,IF((0.1022*LN('Indicator Data'!CA140)-0.1711)&lt;C$194,10,(C$195-(0.1022*LN('Indicator Data'!CA140)-0.1711))/(C$195-C$194)*10)),IF('Indicator Data'!AL140&gt;C$195,0,IF('Indicator Data'!AL140&lt;C$194,10,(C$195-'Indicator Data'!AL140)/(C$195-C$194)*10))),1)</f>
        <v>3.4</v>
      </c>
      <c r="D137" s="53">
        <f>IF('Indicator Data'!AM140="No data","x",ROUND((IF(LOG('Indicator Data'!AM140*1000)&gt;D$195,10,IF(LOG('Indicator Data'!AM140*1000)&lt;D$194,0,10-(D$195-LOG('Indicator Data'!AM140*1000))/(D$195-D$194)*10))),1))</f>
        <v>4.7</v>
      </c>
      <c r="E137" s="54">
        <f t="shared" si="32"/>
        <v>4.0999999999999996</v>
      </c>
      <c r="F137" s="53">
        <f>IF('Indicator Data'!AZ140="No data","x",ROUND(IF('Indicator Data'!AZ140&gt;F$195,10,IF('Indicator Data'!AZ140&lt;F$194,0,10-(F$195-'Indicator Data'!AZ140)/(F$195-F$194)*10)),1))</f>
        <v>5.9</v>
      </c>
      <c r="G137" s="53">
        <f>IF('Indicator Data'!BA140="No data","x",ROUND(IF('Indicator Data'!BA140&gt;G$195,10,IF('Indicator Data'!BA140&lt;G$194,0,10-(G$195-'Indicator Data'!BA140)/(G$195-G$194)*10)),1))</f>
        <v>5.2</v>
      </c>
      <c r="H137" s="54">
        <f t="shared" si="33"/>
        <v>5.6</v>
      </c>
      <c r="I137" s="55">
        <f>SUM(IF('Indicator Data'!AN140=0,0,'Indicator Data'!AN140),SUM('Indicator Data'!AO140:AP140))</f>
        <v>152.93513899999999</v>
      </c>
      <c r="J137" s="55">
        <f>I137/'Indicator Data'!CB140*1000000</f>
        <v>21.441920188208108</v>
      </c>
      <c r="K137" s="53">
        <f t="shared" si="34"/>
        <v>0.4</v>
      </c>
      <c r="L137" s="53">
        <f>IF('Indicator Data'!AQ140="No data","x",ROUND(IF('Indicator Data'!AQ140&gt;L$195,10,IF('Indicator Data'!AQ140&lt;L$194,0,10-(L$195-'Indicator Data'!AQ140)/(L$195-L$194)*10)),1))</f>
        <v>0.2</v>
      </c>
      <c r="M137" s="53">
        <f>IF('Indicator Data'!AR140="No data","x",IF('Indicator Data'!AR140=0,0,ROUND(IF('Indicator Data'!AR140&gt;M$195,10,IF('Indicator Data'!AR140&lt;M$194,0,10-(M$195-'Indicator Data'!AR140)/(M$195-M$194)*10)),1)))</f>
        <v>0.6</v>
      </c>
      <c r="N137" s="54">
        <f t="shared" si="35"/>
        <v>0.4</v>
      </c>
      <c r="O137" s="56">
        <f t="shared" si="36"/>
        <v>3.6</v>
      </c>
      <c r="P137" s="67">
        <f>IF(AND('Indicator Data'!BF140="No data",'Indicator Data'!BG140="No data"),0,SUM('Indicator Data'!BF140:BH140)/1000)</f>
        <v>5.9610000000000003</v>
      </c>
      <c r="Q137" s="53">
        <f t="shared" si="37"/>
        <v>2.6</v>
      </c>
      <c r="R137" s="57">
        <f>P137*1000/'Indicator Data'!CB140</f>
        <v>8.3574832492818113E-4</v>
      </c>
      <c r="S137" s="53">
        <f t="shared" si="38"/>
        <v>3.1</v>
      </c>
      <c r="T137" s="58">
        <f t="shared" si="39"/>
        <v>2.9</v>
      </c>
      <c r="U137" s="53">
        <f>IF('Indicator Data'!AV140="No data","x",ROUND(IF('Indicator Data'!AV140&gt;U$195,10,IF('Indicator Data'!AV140&lt;U$194,0,10-(U$195-'Indicator Data'!AV140)/(U$195-U$194)*10)),1))</f>
        <v>1</v>
      </c>
      <c r="V137" s="53">
        <f>IF('Indicator Data'!AW140="No data","x",IF('Indicator Data'!AW140=0,0,ROUND(IF('Indicator Data'!AW140&gt;V$195,10,IF('Indicator Data'!AW140&lt;V$194,0,10-(V$195-'Indicator Data'!AW140)/(V$195-V$194)*10)),1)))</f>
        <v>0.9</v>
      </c>
      <c r="W137" s="53">
        <f t="shared" si="40"/>
        <v>0.95</v>
      </c>
      <c r="X137" s="53">
        <f>IF('Indicator Data'!AU140="No data","x",ROUND(IF('Indicator Data'!AU140&gt;X$195,10,IF('Indicator Data'!AU140&lt;X$194,0,10-(X$195-'Indicator Data'!AU140)/(X$195-X$194)*10)),1))</f>
        <v>0.8</v>
      </c>
      <c r="Y137" s="160">
        <f>IF('Indicator Data'!AX140="No data","x",ROUND(IF('Indicator Data'!AX140&gt;Y$195,10,IF('Indicator Data'!AX140&lt;Y$194,0,10-(Y$195-'Indicator Data'!AX140)/(Y$195-Y$194)*10)),1))</f>
        <v>0</v>
      </c>
      <c r="Z137" s="57">
        <f>IF('Indicator Data'!AY140="No data","x",IF(('Indicator Data'!AY140/'Indicator Data'!CB140)&gt;1,1,IF('Indicator Data'!AY140&gt;'Indicator Data'!AY140,1,'Indicator Data'!AY140/'Indicator Data'!CB140)))</f>
        <v>0.27687734927157687</v>
      </c>
      <c r="AA137" s="160">
        <f t="shared" si="41"/>
        <v>3.1</v>
      </c>
      <c r="AB137" s="54">
        <f t="shared" si="30"/>
        <v>1.2</v>
      </c>
      <c r="AC137" s="53">
        <f>IF('Indicator Data'!AS140="No data","x",ROUND(IF('Indicator Data'!AS140&gt;AC$195,10,IF('Indicator Data'!AS140&lt;AC$194,0,10-(AC$195-'Indicator Data'!AS140)/(AC$195-AC$194)*10)),1))</f>
        <v>1.5</v>
      </c>
      <c r="AD137" s="53">
        <f>IF('Indicator Data'!AT140="No data","x",ROUND(IF('Indicator Data'!AT140&gt;AD$195,10,IF('Indicator Data'!AT140&lt;AD$194,0,10-(AD$195-'Indicator Data'!AT140)/(AD$195-AD$194)*10)),1))</f>
        <v>0.3</v>
      </c>
      <c r="AE137" s="54">
        <f>IF(AND(AC137="x",AD137="x"),"x",ROUND(AVERAGE(AD137,AC137),1))</f>
        <v>0.9</v>
      </c>
      <c r="AF137" s="67">
        <f>('Indicator Data'!BE140+'Indicator Data'!BD140+'Indicator Data'!BC140*0.5+'Indicator Data'!BB140*0.25)/1000</f>
        <v>384.3005</v>
      </c>
      <c r="AG137" s="59">
        <f>AF137*1000/'Indicator Data'!CB140</f>
        <v>5.387996966013462E-2</v>
      </c>
      <c r="AH137" s="54">
        <f t="shared" si="42"/>
        <v>5.4</v>
      </c>
      <c r="AI137" s="53">
        <f>IF('Indicator Data'!BI140="No data","x",ROUND(IF('Indicator Data'!BI140&lt;$AI$194,10,IF('Indicator Data'!BI140&gt;$AI$195,0,($AI$195-'Indicator Data'!BI140)/($AI$195-$AI$194)*10)),1))</f>
        <v>4.7</v>
      </c>
      <c r="AJ137" s="53">
        <f>IF('Indicator Data'!BJ140="No data","x",ROUND(IF('Indicator Data'!BJ140&gt;$AJ$195,10,IF('Indicator Data'!BJ140&lt;$AJ$194,0,10-($AJ$195-'Indicator Data'!BJ140)/($AJ$195-$AJ$194)*10)),1))</f>
        <v>1.3</v>
      </c>
      <c r="AK137" s="54">
        <f t="shared" si="31"/>
        <v>3</v>
      </c>
      <c r="AL137" s="60">
        <f>ROUND(IF(AND(AB137="x",AE137="x",AK137="x"),AH137,IF(AND(AB137="x",AE137="x"),(10-GEOMEAN(((10-AK137)/10*9+1),((10-AH137)/10*9+1)))/9*10,IF(AK137="x",(10-GEOMEAN(((10-AB137)/10*9+1),((10-AE137)/10*9+1),((10-AH137)/10*9+1)))/9*10,IF(AB137="x",(10-GEOMEAN(((10-AK137)/10*9+1),((10-AE137)/10*9+1),((10-AH137)/10*9+1)))/9*10,(10-GEOMEAN(((10-AB137)/10*9+1),((10-AE137)/10*9+1),((10-AH137)/10*9+1),((10-AK137)/10*9+1)))/9*10)))),1)</f>
        <v>2.8</v>
      </c>
      <c r="AM137" s="61">
        <f>ROUND((10-GEOMEAN(((10-T137)/10*9+1),((10-AL137)/10*9+1)))/9*10,1)</f>
        <v>2.9</v>
      </c>
    </row>
    <row r="138" spans="1:39" s="2" customFormat="1" x14ac:dyDescent="0.3">
      <c r="A138" s="98" t="str">
        <f>'Indicator Data'!A141</f>
        <v>Peru</v>
      </c>
      <c r="B138" s="39" t="str">
        <f>'Indicator Data'!B141</f>
        <v>PER</v>
      </c>
      <c r="C138" s="53">
        <f>ROUND(IF('Indicator Data'!AL141="No data",IF((0.1022*LN('Indicator Data'!CA141)-0.1711)&gt;C$195,0,IF((0.1022*LN('Indicator Data'!CA141)-0.1711)&lt;C$194,10,(C$195-(0.1022*LN('Indicator Data'!CA141)-0.1711))/(C$195-C$194)*10)),IF('Indicator Data'!AL141&gt;C$195,0,IF('Indicator Data'!AL141&lt;C$194,10,(C$195-'Indicator Data'!AL141)/(C$195-C$194)*10))),1)</f>
        <v>2.5</v>
      </c>
      <c r="D138" s="53">
        <f>IF('Indicator Data'!AM141="No data","x",ROUND((IF(LOG('Indicator Data'!AM141*1000)&gt;D$195,10,IF(LOG('Indicator Data'!AM141*1000)&lt;D$194,0,10-(D$195-LOG('Indicator Data'!AM141*1000))/(D$195-D$194)*10))),1))</f>
        <v>5.4</v>
      </c>
      <c r="E138" s="54">
        <f t="shared" si="32"/>
        <v>4.0999999999999996</v>
      </c>
      <c r="F138" s="53">
        <f>IF('Indicator Data'!AZ141="No data","x",ROUND(IF('Indicator Data'!AZ141&gt;F$195,10,IF('Indicator Data'!AZ141&lt;F$194,0,10-(F$195-'Indicator Data'!AZ141)/(F$195-F$194)*10)),1))</f>
        <v>5.3</v>
      </c>
      <c r="G138" s="53">
        <f>IF('Indicator Data'!BA141="No data","x",ROUND(IF('Indicator Data'!BA141&gt;G$195,10,IF('Indicator Data'!BA141&lt;G$194,0,10-(G$195-'Indicator Data'!BA141)/(G$195-G$194)*10)),1))</f>
        <v>4.0999999999999996</v>
      </c>
      <c r="H138" s="54">
        <f t="shared" si="33"/>
        <v>4.7</v>
      </c>
      <c r="I138" s="55">
        <f>SUM(IF('Indicator Data'!AN141=0,0,'Indicator Data'!AN141),SUM('Indicator Data'!AO141:AP141))</f>
        <v>921.42300300000011</v>
      </c>
      <c r="J138" s="55">
        <f>I138/'Indicator Data'!CB141*1000000</f>
        <v>27.945751141746815</v>
      </c>
      <c r="K138" s="53">
        <f t="shared" si="34"/>
        <v>0.6</v>
      </c>
      <c r="L138" s="53">
        <f>IF('Indicator Data'!AQ141="No data","x",ROUND(IF('Indicator Data'!AQ141&gt;L$195,10,IF('Indicator Data'!AQ141&lt;L$194,0,10-(L$195-'Indicator Data'!AQ141)/(L$195-L$194)*10)),1))</f>
        <v>0.1</v>
      </c>
      <c r="M138" s="53">
        <f>IF('Indicator Data'!AR141="No data","x",IF('Indicator Data'!AR141=0,0,ROUND(IF('Indicator Data'!AR141&gt;M$195,10,IF('Indicator Data'!AR141&lt;M$194,0,10-(M$195-'Indicator Data'!AR141)/(M$195-M$194)*10)),1)))</f>
        <v>0.5</v>
      </c>
      <c r="N138" s="54">
        <f t="shared" si="35"/>
        <v>0.4</v>
      </c>
      <c r="O138" s="56">
        <f t="shared" si="36"/>
        <v>3.3</v>
      </c>
      <c r="P138" s="67">
        <f>IF(AND('Indicator Data'!BF141="No data",'Indicator Data'!BG141="No data"),0,SUM('Indicator Data'!BF141:BH141)/1000)</f>
        <v>1109.6369999999999</v>
      </c>
      <c r="Q138" s="53">
        <f t="shared" si="37"/>
        <v>10</v>
      </c>
      <c r="R138" s="57">
        <f>P138*1000/'Indicator Data'!CB141</f>
        <v>3.3654075662005699E-2</v>
      </c>
      <c r="S138" s="53">
        <f t="shared" si="38"/>
        <v>7.6</v>
      </c>
      <c r="T138" s="58">
        <f t="shared" si="39"/>
        <v>8.8000000000000007</v>
      </c>
      <c r="U138" s="53">
        <f>IF('Indicator Data'!AV141="No data","x",ROUND(IF('Indicator Data'!AV141&gt;U$195,10,IF('Indicator Data'!AV141&lt;U$194,0,10-(U$195-'Indicator Data'!AV141)/(U$195-U$194)*10)),1))</f>
        <v>0.6</v>
      </c>
      <c r="V138" s="53">
        <f>IF('Indicator Data'!AW141="No data","x",IF('Indicator Data'!AW141=0,0,ROUND(IF('Indicator Data'!AW141&gt;V$195,10,IF('Indicator Data'!AW141&lt;V$194,0,10-(V$195-'Indicator Data'!AW141)/(V$195-V$194)*10)),1)))</f>
        <v>0.6</v>
      </c>
      <c r="W138" s="53">
        <f t="shared" si="40"/>
        <v>0.6</v>
      </c>
      <c r="X138" s="53">
        <f>IF('Indicator Data'!AU141="No data","x",ROUND(IF('Indicator Data'!AU141&gt;X$195,10,IF('Indicator Data'!AU141&lt;X$194,0,10-(X$195-'Indicator Data'!AU141)/(X$195-X$194)*10)),1))</f>
        <v>2.2000000000000002</v>
      </c>
      <c r="Y138" s="160">
        <f>IF('Indicator Data'!AX141="No data","x",ROUND(IF('Indicator Data'!AX141&gt;Y$195,10,IF('Indicator Data'!AX141&lt;Y$194,0,10-(Y$195-'Indicator Data'!AX141)/(Y$195-Y$194)*10)),1))</f>
        <v>0.1</v>
      </c>
      <c r="Z138" s="57">
        <f>IF('Indicator Data'!AY141="No data","x",IF(('Indicator Data'!AY141/'Indicator Data'!CB141)&gt;1,1,IF('Indicator Data'!AY141&gt;'Indicator Data'!AY141,1,'Indicator Data'!AY141/'Indicator Data'!CB141)))</f>
        <v>1.0378096513006885E-2</v>
      </c>
      <c r="AA138" s="160">
        <f t="shared" si="41"/>
        <v>0.1</v>
      </c>
      <c r="AB138" s="54">
        <f t="shared" si="30"/>
        <v>0.8</v>
      </c>
      <c r="AC138" s="53">
        <f>IF('Indicator Data'!AS141="No data","x",ROUND(IF('Indicator Data'!AS141&gt;AC$195,10,IF('Indicator Data'!AS141&lt;AC$194,0,10-(AC$195-'Indicator Data'!AS141)/(AC$195-AC$194)*10)),1))</f>
        <v>1</v>
      </c>
      <c r="AD138" s="53">
        <f>IF('Indicator Data'!AT141="No data","x",ROUND(IF('Indicator Data'!AT141&gt;AD$195,10,IF('Indicator Data'!AT141&lt;AD$194,0,10-(AD$195-'Indicator Data'!AT141)/(AD$195-AD$194)*10)),1))</f>
        <v>0.6</v>
      </c>
      <c r="AE138" s="54">
        <f>IF(AND(AC138="x",AD138="x"),"x",ROUND(AVERAGE(AD138,AC138),1))</f>
        <v>0.8</v>
      </c>
      <c r="AF138" s="67">
        <f>('Indicator Data'!BE141+'Indicator Data'!BD141+'Indicator Data'!BC141*0.5+'Indicator Data'!BB141*0.25)/1000</f>
        <v>43.383249999999997</v>
      </c>
      <c r="AG138" s="59">
        <f>AF138*1000/'Indicator Data'!CB141</f>
        <v>1.3157664875663923E-3</v>
      </c>
      <c r="AH138" s="54">
        <f t="shared" si="42"/>
        <v>0.1</v>
      </c>
      <c r="AI138" s="53">
        <f>IF('Indicator Data'!BI141="No data","x",ROUND(IF('Indicator Data'!BI141&lt;$AI$194,10,IF('Indicator Data'!BI141&gt;$AI$195,0,($AI$195-'Indicator Data'!BI141)/($AI$195-$AI$194)*10)),1))</f>
        <v>4.3</v>
      </c>
      <c r="AJ138" s="53">
        <f>IF('Indicator Data'!BJ141="No data","x",ROUND(IF('Indicator Data'!BJ141&gt;$AJ$195,10,IF('Indicator Data'!BJ141&lt;$AJ$194,0,10-($AJ$195-'Indicator Data'!BJ141)/($AJ$195-$AJ$194)*10)),1))</f>
        <v>0.6</v>
      </c>
      <c r="AK138" s="54">
        <f t="shared" si="31"/>
        <v>2.5</v>
      </c>
      <c r="AL138" s="60">
        <f>ROUND(IF(AND(AB138="x",AE138="x",AK138="x"),AH138,IF(AND(AB138="x",AE138="x"),(10-GEOMEAN(((10-AK138)/10*9+1),((10-AH138)/10*9+1)))/9*10,IF(AK138="x",(10-GEOMEAN(((10-AB138)/10*9+1),((10-AE138)/10*9+1),((10-AH138)/10*9+1)))/9*10,IF(AB138="x",(10-GEOMEAN(((10-AK138)/10*9+1),((10-AE138)/10*9+1),((10-AH138)/10*9+1)))/9*10,(10-GEOMEAN(((10-AB138)/10*9+1),((10-AE138)/10*9+1),((10-AH138)/10*9+1),((10-AK138)/10*9+1)))/9*10)))),1)</f>
        <v>1.1000000000000001</v>
      </c>
      <c r="AM138" s="61">
        <f>ROUND((10-GEOMEAN(((10-T138)/10*9+1),((10-AL138)/10*9+1)))/9*10,1)</f>
        <v>6.3</v>
      </c>
    </row>
    <row r="139" spans="1:39" s="2" customFormat="1" x14ac:dyDescent="0.3">
      <c r="A139" s="98" t="str">
        <f>'Indicator Data'!A142</f>
        <v>Philippines</v>
      </c>
      <c r="B139" s="39" t="str">
        <f>'Indicator Data'!B142</f>
        <v>PHL</v>
      </c>
      <c r="C139" s="53">
        <f>ROUND(IF('Indicator Data'!AL142="No data",IF((0.1022*LN('Indicator Data'!CA142)-0.1711)&gt;C$195,0,IF((0.1022*LN('Indicator Data'!CA142)-0.1711)&lt;C$194,10,(C$195-(0.1022*LN('Indicator Data'!CA142)-0.1711))/(C$195-C$194)*10)),IF('Indicator Data'!AL142&gt;C$195,0,IF('Indicator Data'!AL142&lt;C$194,10,(C$195-'Indicator Data'!AL142)/(C$195-C$194)*10))),1)</f>
        <v>3.6</v>
      </c>
      <c r="D139" s="53">
        <f>IF('Indicator Data'!AM142="No data","x",ROUND((IF(LOG('Indicator Data'!AM142*1000)&gt;D$195,10,IF(LOG('Indicator Data'!AM142*1000)&lt;D$194,0,10-(D$195-LOG('Indicator Data'!AM142*1000))/(D$195-D$194)*10))),1))</f>
        <v>5.0999999999999996</v>
      </c>
      <c r="E139" s="54">
        <f t="shared" si="32"/>
        <v>4.4000000000000004</v>
      </c>
      <c r="F139" s="53">
        <f>IF('Indicator Data'!AZ142="No data","x",ROUND(IF('Indicator Data'!AZ142&gt;F$195,10,IF('Indicator Data'!AZ142&lt;F$194,0,10-(F$195-'Indicator Data'!AZ142)/(F$195-F$194)*10)),1))</f>
        <v>5.7</v>
      </c>
      <c r="G139" s="53">
        <f>IF('Indicator Data'!BA142="No data","x",ROUND(IF('Indicator Data'!BA142&gt;G$195,10,IF('Indicator Data'!BA142&lt;G$194,0,10-(G$195-'Indicator Data'!BA142)/(G$195-G$194)*10)),1))</f>
        <v>4.3</v>
      </c>
      <c r="H139" s="54">
        <f t="shared" si="33"/>
        <v>5</v>
      </c>
      <c r="I139" s="55">
        <f>SUM(IF('Indicator Data'!AN142=0,0,'Indicator Data'!AN142),SUM('Indicator Data'!AO142:AP142))</f>
        <v>1382.8082100000001</v>
      </c>
      <c r="J139" s="55">
        <f>I139/'Indicator Data'!CB142*1000000</f>
        <v>12.619041050743386</v>
      </c>
      <c r="K139" s="53">
        <f t="shared" si="34"/>
        <v>0.3</v>
      </c>
      <c r="L139" s="53">
        <f>IF('Indicator Data'!AQ142="No data","x",ROUND(IF('Indicator Data'!AQ142&gt;L$195,10,IF('Indicator Data'!AQ142&lt;L$194,0,10-(L$195-'Indicator Data'!AQ142)/(L$195-L$194)*10)),1))</f>
        <v>0.1</v>
      </c>
      <c r="M139" s="53">
        <f>IF('Indicator Data'!AR142="No data","x",IF('Indicator Data'!AR142=0,0,ROUND(IF('Indicator Data'!AR142&gt;M$195,10,IF('Indicator Data'!AR142&lt;M$194,0,10-(M$195-'Indicator Data'!AR142)/(M$195-M$194)*10)),1)))</f>
        <v>3.1</v>
      </c>
      <c r="N139" s="54">
        <f t="shared" si="35"/>
        <v>1.2</v>
      </c>
      <c r="O139" s="56">
        <f t="shared" si="36"/>
        <v>3.8</v>
      </c>
      <c r="P139" s="67">
        <f>IF(AND('Indicator Data'!BF142="No data",'Indicator Data'!BG142="No data"),0,SUM('Indicator Data'!BF142:BH142)/1000)</f>
        <v>183.042</v>
      </c>
      <c r="Q139" s="53">
        <f t="shared" si="37"/>
        <v>7.5</v>
      </c>
      <c r="R139" s="57">
        <f>P139*1000/'Indicator Data'!CB142</f>
        <v>1.6703795185090565E-3</v>
      </c>
      <c r="S139" s="53">
        <f t="shared" si="38"/>
        <v>3.6</v>
      </c>
      <c r="T139" s="58">
        <f t="shared" si="39"/>
        <v>5.6</v>
      </c>
      <c r="U139" s="53">
        <f>IF('Indicator Data'!AV142="No data","x",ROUND(IF('Indicator Data'!AV142&gt;U$195,10,IF('Indicator Data'!AV142&lt;U$194,0,10-(U$195-'Indicator Data'!AV142)/(U$195-U$194)*10)),1))</f>
        <v>0.4</v>
      </c>
      <c r="V139" s="53">
        <f>IF('Indicator Data'!AW142="No data","x",IF('Indicator Data'!AW142=0,0,ROUND(IF('Indicator Data'!AW142&gt;V$195,10,IF('Indicator Data'!AW142&lt;V$194,0,10-(V$195-'Indicator Data'!AW142)/(V$195-V$194)*10)),1)))</f>
        <v>0.9</v>
      </c>
      <c r="W139" s="53">
        <f t="shared" si="40"/>
        <v>0.65</v>
      </c>
      <c r="X139" s="53">
        <f>IF('Indicator Data'!AU142="No data","x",ROUND(IF('Indicator Data'!AU142&gt;X$195,10,IF('Indicator Data'!AU142&lt;X$194,0,10-(X$195-'Indicator Data'!AU142)/(X$195-X$194)*10)),1))</f>
        <v>10</v>
      </c>
      <c r="Y139" s="160">
        <f>IF('Indicator Data'!AX142="No data","x",ROUND(IF('Indicator Data'!AX142&gt;Y$195,10,IF('Indicator Data'!AX142&lt;Y$194,0,10-(Y$195-'Indicator Data'!AX142)/(Y$195-Y$194)*10)),1))</f>
        <v>0</v>
      </c>
      <c r="Z139" s="57">
        <f>IF('Indicator Data'!AY142="No data","x",IF(('Indicator Data'!AY142/'Indicator Data'!CB142)&gt;1,1,IF('Indicator Data'!AY142&gt;'Indicator Data'!AY142,1,'Indicator Data'!AY142/'Indicator Data'!CB142)))</f>
        <v>0.43343504948869599</v>
      </c>
      <c r="AA139" s="160">
        <f t="shared" si="41"/>
        <v>4.8</v>
      </c>
      <c r="AB139" s="54">
        <f t="shared" si="30"/>
        <v>3.9</v>
      </c>
      <c r="AC139" s="53">
        <f>IF('Indicator Data'!AS142="No data","x",ROUND(IF('Indicator Data'!AS142&gt;AC$195,10,IF('Indicator Data'!AS142&lt;AC$194,0,10-(AC$195-'Indicator Data'!AS142)/(AC$195-AC$194)*10)),1))</f>
        <v>2.1</v>
      </c>
      <c r="AD139" s="53">
        <f>IF('Indicator Data'!AT142="No data","x",ROUND(IF('Indicator Data'!AT142&gt;AD$195,10,IF('Indicator Data'!AT142&lt;AD$194,0,10-(AD$195-'Indicator Data'!AT142)/(AD$195-AD$194)*10)),1))</f>
        <v>4.2</v>
      </c>
      <c r="AE139" s="54">
        <f>IF(AND(AC139="x",AD139="x"),"x",ROUND(AVERAGE(AD139,AC139),1))</f>
        <v>3.2</v>
      </c>
      <c r="AF139" s="67">
        <f>('Indicator Data'!BE142+'Indicator Data'!BD142+'Indicator Data'!BC142*0.5+'Indicator Data'!BB142*0.25)/1000</f>
        <v>16870.215749999999</v>
      </c>
      <c r="AG139" s="59">
        <f>AF139*1000/'Indicator Data'!CB142</f>
        <v>0.15395189553014554</v>
      </c>
      <c r="AH139" s="54">
        <f t="shared" si="42"/>
        <v>10</v>
      </c>
      <c r="AI139" s="53">
        <f>IF('Indicator Data'!BI142="No data","x",ROUND(IF('Indicator Data'!BI142&lt;$AI$194,10,IF('Indicator Data'!BI142&gt;$AI$195,0,($AI$195-'Indicator Data'!BI142)/($AI$195-$AI$194)*10)),1))</f>
        <v>4.5</v>
      </c>
      <c r="AJ139" s="53">
        <f>IF('Indicator Data'!BJ142="No data","x",ROUND(IF('Indicator Data'!BJ142&gt;$AJ$195,10,IF('Indicator Data'!BJ142&lt;$AJ$194,0,10-($AJ$195-'Indicator Data'!BJ142)/($AJ$195-$AJ$194)*10)),1))</f>
        <v>3.2</v>
      </c>
      <c r="AK139" s="54">
        <f t="shared" si="31"/>
        <v>3.9</v>
      </c>
      <c r="AL139" s="60">
        <f>ROUND(IF(AND(AB139="x",AE139="x",AK139="x"),AH139,IF(AND(AB139="x",AE139="x"),(10-GEOMEAN(((10-AK139)/10*9+1),((10-AH139)/10*9+1)))/9*10,IF(AK139="x",(10-GEOMEAN(((10-AB139)/10*9+1),((10-AE139)/10*9+1),((10-AH139)/10*9+1)))/9*10,IF(AB139="x",(10-GEOMEAN(((10-AK139)/10*9+1),((10-AE139)/10*9+1),((10-AH139)/10*9+1)))/9*10,(10-GEOMEAN(((10-AB139)/10*9+1),((10-AE139)/10*9+1),((10-AH139)/10*9+1),((10-AK139)/10*9+1)))/9*10)))),1)</f>
        <v>6.5</v>
      </c>
      <c r="AM139" s="61">
        <f>ROUND((10-GEOMEAN(((10-T139)/10*9+1),((10-AL139)/10*9+1)))/9*10,1)</f>
        <v>6.1</v>
      </c>
    </row>
    <row r="140" spans="1:39" s="2" customFormat="1" x14ac:dyDescent="0.3">
      <c r="A140" s="98" t="str">
        <f>'Indicator Data'!A143</f>
        <v>Poland</v>
      </c>
      <c r="B140" s="39" t="str">
        <f>'Indicator Data'!B143</f>
        <v>POL</v>
      </c>
      <c r="C140" s="53">
        <f>ROUND(IF('Indicator Data'!AL143="No data",IF((0.1022*LN('Indicator Data'!CA143)-0.1711)&gt;C$195,0,IF((0.1022*LN('Indicator Data'!CA143)-0.1711)&lt;C$194,10,(C$195-(0.1022*LN('Indicator Data'!CA143)-0.1711))/(C$195-C$194)*10)),IF('Indicator Data'!AL143&gt;C$195,0,IF('Indicator Data'!AL143&lt;C$194,10,(C$195-'Indicator Data'!AL143)/(C$195-C$194)*10))),1)</f>
        <v>0.4</v>
      </c>
      <c r="D140" s="53" t="str">
        <f>IF('Indicator Data'!AM143="No data","x",ROUND((IF(LOG('Indicator Data'!AM143*1000)&gt;D$195,10,IF(LOG('Indicator Data'!AM143*1000)&lt;D$194,0,10-(D$195-LOG('Indicator Data'!AM143*1000))/(D$195-D$194)*10))),1))</f>
        <v>x</v>
      </c>
      <c r="E140" s="54">
        <f t="shared" si="32"/>
        <v>0.4</v>
      </c>
      <c r="F140" s="53">
        <f>IF('Indicator Data'!AZ143="No data","x",ROUND(IF('Indicator Data'!AZ143&gt;F$195,10,IF('Indicator Data'!AZ143&lt;F$194,0,10-(F$195-'Indicator Data'!AZ143)/(F$195-F$194)*10)),1))</f>
        <v>1.5</v>
      </c>
      <c r="G140" s="53">
        <f>IF('Indicator Data'!BA143="No data","x",ROUND(IF('Indicator Data'!BA143&gt;G$195,10,IF('Indicator Data'!BA143&lt;G$194,0,10-(G$195-'Indicator Data'!BA143)/(G$195-G$194)*10)),1))</f>
        <v>1.3</v>
      </c>
      <c r="H140" s="54">
        <f t="shared" si="33"/>
        <v>1.4</v>
      </c>
      <c r="I140" s="55">
        <f>SUM(IF('Indicator Data'!AN143=0,0,'Indicator Data'!AN143),SUM('Indicator Data'!AO143:AP143))</f>
        <v>0</v>
      </c>
      <c r="J140" s="55">
        <f>I140/'Indicator Data'!CB143*1000000</f>
        <v>0</v>
      </c>
      <c r="K140" s="53">
        <f t="shared" si="34"/>
        <v>0</v>
      </c>
      <c r="L140" s="53" t="str">
        <f>IF('Indicator Data'!AQ143="No data","x",ROUND(IF('Indicator Data'!AQ143&gt;L$195,10,IF('Indicator Data'!AQ143&lt;L$194,0,10-(L$195-'Indicator Data'!AQ143)/(L$195-L$194)*10)),1))</f>
        <v>x</v>
      </c>
      <c r="M140" s="53">
        <f>IF('Indicator Data'!AR143="No data","x",IF('Indicator Data'!AR143=0,0,ROUND(IF('Indicator Data'!AR143&gt;M$195,10,IF('Indicator Data'!AR143&lt;M$194,0,10-(M$195-'Indicator Data'!AR143)/(M$195-M$194)*10)),1)))</f>
        <v>0.4</v>
      </c>
      <c r="N140" s="54">
        <f t="shared" si="35"/>
        <v>0.2</v>
      </c>
      <c r="O140" s="56">
        <f t="shared" si="36"/>
        <v>0.6</v>
      </c>
      <c r="P140" s="67">
        <f>IF(AND('Indicator Data'!BF143="No data",'Indicator Data'!BG143="No data"),0,SUM('Indicator Data'!BF143:BH143)/1000)</f>
        <v>16.087</v>
      </c>
      <c r="Q140" s="53">
        <f t="shared" si="37"/>
        <v>4</v>
      </c>
      <c r="R140" s="57">
        <f>P140*1000/'Indicator Data'!CB143</f>
        <v>4.2505794112840503E-4</v>
      </c>
      <c r="S140" s="53">
        <f t="shared" si="38"/>
        <v>2.6</v>
      </c>
      <c r="T140" s="58">
        <f t="shared" si="39"/>
        <v>3.3</v>
      </c>
      <c r="U140" s="53" t="str">
        <f>IF('Indicator Data'!AV143="No data","x",ROUND(IF('Indicator Data'!AV143&gt;U$195,10,IF('Indicator Data'!AV143&lt;U$194,0,10-(U$195-'Indicator Data'!AV143)/(U$195-U$194)*10)),1))</f>
        <v>x</v>
      </c>
      <c r="V140" s="53" t="str">
        <f>IF('Indicator Data'!AW143="No data","x",IF('Indicator Data'!AW143=0,0,ROUND(IF('Indicator Data'!AW143&gt;V$195,10,IF('Indicator Data'!AW143&lt;V$194,0,10-(V$195-'Indicator Data'!AW143)/(V$195-V$194)*10)),1)))</f>
        <v>x</v>
      </c>
      <c r="W140" s="53" t="str">
        <f t="shared" si="40"/>
        <v>x</v>
      </c>
      <c r="X140" s="53">
        <f>IF('Indicator Data'!AU143="No data","x",ROUND(IF('Indicator Data'!AU143&gt;X$195,10,IF('Indicator Data'!AU143&lt;X$194,0,10-(X$195-'Indicator Data'!AU143)/(X$195-X$194)*10)),1))</f>
        <v>0.3</v>
      </c>
      <c r="Y140" s="160" t="str">
        <f>IF('Indicator Data'!AX143="No data","x",ROUND(IF('Indicator Data'!AX143&gt;Y$195,10,IF('Indicator Data'!AX143&lt;Y$194,0,10-(Y$195-'Indicator Data'!AX143)/(Y$195-Y$194)*10)),1))</f>
        <v>x</v>
      </c>
      <c r="Z140" s="57">
        <f>IF('Indicator Data'!AY143="No data","x",IF(('Indicator Data'!AY143/'Indicator Data'!CB143)&gt;1,1,IF('Indicator Data'!AY143&gt;'Indicator Data'!AY143,1,'Indicator Data'!AY143/'Indicator Data'!CB143)))</f>
        <v>1.2154326656248296E-6</v>
      </c>
      <c r="AA140" s="160">
        <f t="shared" si="41"/>
        <v>0</v>
      </c>
      <c r="AB140" s="54">
        <f t="shared" si="30"/>
        <v>0.2</v>
      </c>
      <c r="AC140" s="53">
        <f>IF('Indicator Data'!AS143="No data","x",ROUND(IF('Indicator Data'!AS143&gt;AC$195,10,IF('Indicator Data'!AS143&lt;AC$194,0,10-(AC$195-'Indicator Data'!AS143)/(AC$195-AC$194)*10)),1))</f>
        <v>0.3</v>
      </c>
      <c r="AD140" s="53" t="str">
        <f>IF('Indicator Data'!AT143="No data","x",ROUND(IF('Indicator Data'!AT143&gt;AD$195,10,IF('Indicator Data'!AT143&lt;AD$194,0,10-(AD$195-'Indicator Data'!AT143)/(AD$195-AD$194)*10)),1))</f>
        <v>x</v>
      </c>
      <c r="AE140" s="54">
        <f>IF(AND(AC140="x",AD140="x"),"x",ROUND(AVERAGE(AD140,AC140),1))</f>
        <v>0.3</v>
      </c>
      <c r="AF140" s="67">
        <f>('Indicator Data'!BE143+'Indicator Data'!BD143+'Indicator Data'!BC143*0.5+'Indicator Data'!BB143*0.25)/1000</f>
        <v>0.47449999999999998</v>
      </c>
      <c r="AG140" s="59">
        <f>AF140*1000/'Indicator Data'!CB143</f>
        <v>1.2537452170412643E-5</v>
      </c>
      <c r="AH140" s="54">
        <f t="shared" si="42"/>
        <v>0</v>
      </c>
      <c r="AI140" s="53">
        <f>IF('Indicator Data'!BI143="No data","x",ROUND(IF('Indicator Data'!BI143&lt;$AI$194,10,IF('Indicator Data'!BI143&gt;$AI$195,0,($AI$195-'Indicator Data'!BI143)/($AI$195-$AI$194)*10)),1))</f>
        <v>1.3</v>
      </c>
      <c r="AJ140" s="53">
        <f>IF('Indicator Data'!BJ143="No data","x",ROUND(IF('Indicator Data'!BJ143&gt;$AJ$195,10,IF('Indicator Data'!BJ143&lt;$AJ$194,0,10-($AJ$195-'Indicator Data'!BJ143)/($AJ$195-$AJ$194)*10)),1))</f>
        <v>0</v>
      </c>
      <c r="AK140" s="54">
        <f t="shared" si="31"/>
        <v>0.7</v>
      </c>
      <c r="AL140" s="60">
        <f>ROUND(IF(AND(AB140="x",AE140="x",AK140="x"),AH140,IF(AND(AB140="x",AE140="x"),(10-GEOMEAN(((10-AK140)/10*9+1),((10-AH140)/10*9+1)))/9*10,IF(AK140="x",(10-GEOMEAN(((10-AB140)/10*9+1),((10-AE140)/10*9+1),((10-AH140)/10*9+1)))/9*10,IF(AB140="x",(10-GEOMEAN(((10-AK140)/10*9+1),((10-AE140)/10*9+1),((10-AH140)/10*9+1)))/9*10,(10-GEOMEAN(((10-AB140)/10*9+1),((10-AE140)/10*9+1),((10-AH140)/10*9+1),((10-AK140)/10*9+1)))/9*10)))),1)</f>
        <v>0.3</v>
      </c>
      <c r="AM140" s="61">
        <f>ROUND((10-GEOMEAN(((10-T140)/10*9+1),((10-AL140)/10*9+1)))/9*10,1)</f>
        <v>1.9</v>
      </c>
    </row>
    <row r="141" spans="1:39" s="2" customFormat="1" x14ac:dyDescent="0.3">
      <c r="A141" s="98" t="str">
        <f>'Indicator Data'!A144</f>
        <v>Portugal</v>
      </c>
      <c r="B141" s="39" t="str">
        <f>'Indicator Data'!B144</f>
        <v>PRT</v>
      </c>
      <c r="C141" s="53">
        <f>ROUND(IF('Indicator Data'!AL144="No data",IF((0.1022*LN('Indicator Data'!CA144)-0.1711)&gt;C$195,0,IF((0.1022*LN('Indicator Data'!CA144)-0.1711)&lt;C$194,10,(C$195-(0.1022*LN('Indicator Data'!CA144)-0.1711))/(C$195-C$194)*10)),IF('Indicator Data'!AL144&gt;C$195,0,IF('Indicator Data'!AL144&lt;C$194,10,(C$195-'Indicator Data'!AL144)/(C$195-C$194)*10))),1)</f>
        <v>0.7</v>
      </c>
      <c r="D141" s="53" t="str">
        <f>IF('Indicator Data'!AM144="No data","x",ROUND((IF(LOG('Indicator Data'!AM144*1000)&gt;D$195,10,IF(LOG('Indicator Data'!AM144*1000)&lt;D$194,0,10-(D$195-LOG('Indicator Data'!AM144*1000))/(D$195-D$194)*10))),1))</f>
        <v>x</v>
      </c>
      <c r="E141" s="54">
        <f t="shared" si="32"/>
        <v>0.7</v>
      </c>
      <c r="F141" s="53">
        <f>IF('Indicator Data'!AZ144="No data","x",ROUND(IF('Indicator Data'!AZ144&gt;F$195,10,IF('Indicator Data'!AZ144&lt;F$194,0,10-(F$195-'Indicator Data'!AZ144)/(F$195-F$194)*10)),1))</f>
        <v>1</v>
      </c>
      <c r="G141" s="53">
        <f>IF('Indicator Data'!BA144="No data","x",ROUND(IF('Indicator Data'!BA144&gt;G$195,10,IF('Indicator Data'!BA144&lt;G$194,0,10-(G$195-'Indicator Data'!BA144)/(G$195-G$194)*10)),1))</f>
        <v>2.1</v>
      </c>
      <c r="H141" s="54">
        <f t="shared" si="33"/>
        <v>1.6</v>
      </c>
      <c r="I141" s="55">
        <f>SUM(IF('Indicator Data'!AN144=0,0,'Indicator Data'!AN144),SUM('Indicator Data'!AO144:AP144))</f>
        <v>0</v>
      </c>
      <c r="J141" s="55">
        <f>I141/'Indicator Data'!CB144*1000000</f>
        <v>0</v>
      </c>
      <c r="K141" s="53">
        <f t="shared" si="34"/>
        <v>0</v>
      </c>
      <c r="L141" s="53" t="str">
        <f>IF('Indicator Data'!AQ144="No data","x",ROUND(IF('Indicator Data'!AQ144&gt;L$195,10,IF('Indicator Data'!AQ144&lt;L$194,0,10-(L$195-'Indicator Data'!AQ144)/(L$195-L$194)*10)),1))</f>
        <v>x</v>
      </c>
      <c r="M141" s="53">
        <f>IF('Indicator Data'!AR144="No data","x",IF('Indicator Data'!AR144=0,0,ROUND(IF('Indicator Data'!AR144&gt;M$195,10,IF('Indicator Data'!AR144&lt;M$194,0,10-(M$195-'Indicator Data'!AR144)/(M$195-M$194)*10)),1)))</f>
        <v>0.1</v>
      </c>
      <c r="N141" s="54">
        <f t="shared" si="35"/>
        <v>0.1</v>
      </c>
      <c r="O141" s="56">
        <f t="shared" si="36"/>
        <v>0.8</v>
      </c>
      <c r="P141" s="67">
        <f>IF(AND('Indicator Data'!BF144="No data",'Indicator Data'!BG144="No data"),0,SUM('Indicator Data'!BF144:BH144)/1000)</f>
        <v>2.8039999999999998</v>
      </c>
      <c r="Q141" s="53">
        <f t="shared" si="37"/>
        <v>1.5</v>
      </c>
      <c r="R141" s="57">
        <f>P141*1000/'Indicator Data'!CB144</f>
        <v>2.7499073965742078E-4</v>
      </c>
      <c r="S141" s="53">
        <f t="shared" si="38"/>
        <v>2.2999999999999998</v>
      </c>
      <c r="T141" s="58">
        <f t="shared" si="39"/>
        <v>1.9</v>
      </c>
      <c r="U141" s="53" t="str">
        <f>IF('Indicator Data'!AV144="No data","x",ROUND(IF('Indicator Data'!AV144&gt;U$195,10,IF('Indicator Data'!AV144&lt;U$194,0,10-(U$195-'Indicator Data'!AV144)/(U$195-U$194)*10)),1))</f>
        <v>x</v>
      </c>
      <c r="V141" s="53" t="str">
        <f>IF('Indicator Data'!AW144="No data","x",IF('Indicator Data'!AW144=0,0,ROUND(IF('Indicator Data'!AW144&gt;V$195,10,IF('Indicator Data'!AW144&lt;V$194,0,10-(V$195-'Indicator Data'!AW144)/(V$195-V$194)*10)),1)))</f>
        <v>x</v>
      </c>
      <c r="W141" s="53" t="str">
        <f t="shared" si="40"/>
        <v>x</v>
      </c>
      <c r="X141" s="53">
        <f>IF('Indicator Data'!AU144="No data","x",ROUND(IF('Indicator Data'!AU144&gt;X$195,10,IF('Indicator Data'!AU144&lt;X$194,0,10-(X$195-'Indicator Data'!AU144)/(X$195-X$194)*10)),1))</f>
        <v>0.3</v>
      </c>
      <c r="Y141" s="160" t="str">
        <f>IF('Indicator Data'!AX144="No data","x",ROUND(IF('Indicator Data'!AX144&gt;Y$195,10,IF('Indicator Data'!AX144&lt;Y$194,0,10-(Y$195-'Indicator Data'!AX144)/(Y$195-Y$194)*10)),1))</f>
        <v>x</v>
      </c>
      <c r="Z141" s="57">
        <f>IF('Indicator Data'!AY144="No data","x",IF(('Indicator Data'!AY144/'Indicator Data'!CB144)&gt;1,1,IF('Indicator Data'!AY144&gt;'Indicator Data'!AY144,1,'Indicator Data'!AY144/'Indicator Data'!CB144)))</f>
        <v>1.0787796491553597E-6</v>
      </c>
      <c r="AA141" s="160">
        <f t="shared" si="41"/>
        <v>0</v>
      </c>
      <c r="AB141" s="54">
        <f t="shared" si="30"/>
        <v>0.2</v>
      </c>
      <c r="AC141" s="53">
        <f>IF('Indicator Data'!AS144="No data","x",ROUND(IF('Indicator Data'!AS144&gt;AC$195,10,IF('Indicator Data'!AS144&lt;AC$194,0,10-(AC$195-'Indicator Data'!AS144)/(AC$195-AC$194)*10)),1))</f>
        <v>0.3</v>
      </c>
      <c r="AD141" s="53" t="str">
        <f>IF('Indicator Data'!AT144="No data","x",ROUND(IF('Indicator Data'!AT144&gt;AD$195,10,IF('Indicator Data'!AT144&lt;AD$194,0,10-(AD$195-'Indicator Data'!AT144)/(AD$195-AD$194)*10)),1))</f>
        <v>x</v>
      </c>
      <c r="AE141" s="54">
        <f>IF(AND(AC141="x",AD141="x"),"x",ROUND(AVERAGE(AD141,AC141),1))</f>
        <v>0.3</v>
      </c>
      <c r="AF141" s="67">
        <f>('Indicator Data'!BE144+'Indicator Data'!BD144+'Indicator Data'!BC144*0.5+'Indicator Data'!BB144*0.25)/1000</f>
        <v>0.10425</v>
      </c>
      <c r="AG141" s="59">
        <f>AF141*1000/'Indicator Data'!CB144</f>
        <v>1.0223888947676932E-5</v>
      </c>
      <c r="AH141" s="54">
        <f t="shared" si="42"/>
        <v>0</v>
      </c>
      <c r="AI141" s="53">
        <f>IF('Indicator Data'!BI144="No data","x",ROUND(IF('Indicator Data'!BI144&lt;$AI$194,10,IF('Indicator Data'!BI144&gt;$AI$195,0,($AI$195-'Indicator Data'!BI144)/($AI$195-$AI$194)*10)),1))</f>
        <v>1.5</v>
      </c>
      <c r="AJ141" s="53">
        <f>IF('Indicator Data'!BJ144="No data","x",ROUND(IF('Indicator Data'!BJ144&gt;$AJ$195,10,IF('Indicator Data'!BJ144&lt;$AJ$194,0,10-($AJ$195-'Indicator Data'!BJ144)/($AJ$195-$AJ$194)*10)),1))</f>
        <v>0</v>
      </c>
      <c r="AK141" s="54">
        <f t="shared" si="31"/>
        <v>0.8</v>
      </c>
      <c r="AL141" s="60">
        <f>ROUND(IF(AND(AB141="x",AE141="x",AK141="x"),AH141,IF(AND(AB141="x",AE141="x"),(10-GEOMEAN(((10-AK141)/10*9+1),((10-AH141)/10*9+1)))/9*10,IF(AK141="x",(10-GEOMEAN(((10-AB141)/10*9+1),((10-AE141)/10*9+1),((10-AH141)/10*9+1)))/9*10,IF(AB141="x",(10-GEOMEAN(((10-AK141)/10*9+1),((10-AE141)/10*9+1),((10-AH141)/10*9+1)))/9*10,(10-GEOMEAN(((10-AB141)/10*9+1),((10-AE141)/10*9+1),((10-AH141)/10*9+1),((10-AK141)/10*9+1)))/9*10)))),1)</f>
        <v>0.3</v>
      </c>
      <c r="AM141" s="61">
        <f>ROUND((10-GEOMEAN(((10-T141)/10*9+1),((10-AL141)/10*9+1)))/9*10,1)</f>
        <v>1.1000000000000001</v>
      </c>
    </row>
    <row r="142" spans="1:39" s="2" customFormat="1" x14ac:dyDescent="0.3">
      <c r="A142" s="98" t="str">
        <f>'Indicator Data'!A145</f>
        <v>Qatar</v>
      </c>
      <c r="B142" s="39" t="str">
        <f>'Indicator Data'!B145</f>
        <v>QAT</v>
      </c>
      <c r="C142" s="53">
        <f>ROUND(IF('Indicator Data'!AL145="No data",IF((0.1022*LN('Indicator Data'!CA145)-0.1711)&gt;C$195,0,IF((0.1022*LN('Indicator Data'!CA145)-0.1711)&lt;C$194,10,(C$195-(0.1022*LN('Indicator Data'!CA145)-0.1711))/(C$195-C$194)*10)),IF('Indicator Data'!AL145&gt;C$195,0,IF('Indicator Data'!AL145&lt;C$194,10,(C$195-'Indicator Data'!AL145)/(C$195-C$194)*10))),1)</f>
        <v>1</v>
      </c>
      <c r="D142" s="53" t="str">
        <f>IF('Indicator Data'!AM145="No data","x",ROUND((IF(LOG('Indicator Data'!AM145*1000)&gt;D$195,10,IF(LOG('Indicator Data'!AM145*1000)&lt;D$194,0,10-(D$195-LOG('Indicator Data'!AM145*1000))/(D$195-D$194)*10))),1))</f>
        <v>x</v>
      </c>
      <c r="E142" s="54">
        <f t="shared" si="32"/>
        <v>1</v>
      </c>
      <c r="F142" s="53">
        <f>IF('Indicator Data'!AZ145="No data","x",ROUND(IF('Indicator Data'!AZ145&gt;F$195,10,IF('Indicator Data'!AZ145&lt;F$194,0,10-(F$195-'Indicator Data'!AZ145)/(F$195-F$194)*10)),1))</f>
        <v>2.5</v>
      </c>
      <c r="G142" s="53" t="str">
        <f>IF('Indicator Data'!BA145="No data","x",ROUND(IF('Indicator Data'!BA145&gt;G$195,10,IF('Indicator Data'!BA145&lt;G$194,0,10-(G$195-'Indicator Data'!BA145)/(G$195-G$194)*10)),1))</f>
        <v>x</v>
      </c>
      <c r="H142" s="54">
        <f t="shared" si="33"/>
        <v>2.5</v>
      </c>
      <c r="I142" s="55">
        <f>SUM(IF('Indicator Data'!AN145=0,0,'Indicator Data'!AN145),SUM('Indicator Data'!AO145:AP145))</f>
        <v>-11.811500000000001</v>
      </c>
      <c r="J142" s="55">
        <f>I142/'Indicator Data'!CB145*1000000</f>
        <v>-4.0997063580765412</v>
      </c>
      <c r="K142" s="53">
        <f t="shared" si="34"/>
        <v>0</v>
      </c>
      <c r="L142" s="53" t="str">
        <f>IF('Indicator Data'!AQ145="No data","x",ROUND(IF('Indicator Data'!AQ145&gt;L$195,10,IF('Indicator Data'!AQ145&lt;L$194,0,10-(L$195-'Indicator Data'!AQ145)/(L$195-L$194)*10)),1))</f>
        <v>x</v>
      </c>
      <c r="M142" s="53">
        <f>IF('Indicator Data'!AR145="No data","x",IF('Indicator Data'!AR145=0,0,ROUND(IF('Indicator Data'!AR145&gt;M$195,10,IF('Indicator Data'!AR145&lt;M$194,0,10-(M$195-'Indicator Data'!AR145)/(M$195-M$194)*10)),1)))</f>
        <v>0.1</v>
      </c>
      <c r="N142" s="54">
        <f t="shared" si="35"/>
        <v>0.1</v>
      </c>
      <c r="O142" s="56">
        <f t="shared" si="36"/>
        <v>1.2</v>
      </c>
      <c r="P142" s="67">
        <f>IF(AND('Indicator Data'!BF145="No data",'Indicator Data'!BG145="No data"),0,SUM('Indicator Data'!BF145:BH145)/1000)</f>
        <v>0.30099999999999999</v>
      </c>
      <c r="Q142" s="53">
        <f t="shared" si="37"/>
        <v>0</v>
      </c>
      <c r="R142" s="57">
        <f>P142*1000/'Indicator Data'!CB145</f>
        <v>1.0447543612420429E-4</v>
      </c>
      <c r="S142" s="53">
        <f t="shared" si="38"/>
        <v>1.8</v>
      </c>
      <c r="T142" s="58">
        <f t="shared" si="39"/>
        <v>0.9</v>
      </c>
      <c r="U142" s="53" t="str">
        <f>IF('Indicator Data'!AV145="No data","x",ROUND(IF('Indicator Data'!AV145&gt;U$195,10,IF('Indicator Data'!AV145&lt;U$194,0,10-(U$195-'Indicator Data'!AV145)/(U$195-U$194)*10)),1))</f>
        <v>x</v>
      </c>
      <c r="V142" s="53" t="str">
        <f>IF('Indicator Data'!AW145="No data","x",IF('Indicator Data'!AW145=0,0,ROUND(IF('Indicator Data'!AW145&gt;V$195,10,IF('Indicator Data'!AW145&lt;V$194,0,10-(V$195-'Indicator Data'!AW145)/(V$195-V$194)*10)),1)))</f>
        <v>x</v>
      </c>
      <c r="W142" s="53" t="str">
        <f t="shared" si="40"/>
        <v>x</v>
      </c>
      <c r="X142" s="53">
        <f>IF('Indicator Data'!AU145="No data","x",ROUND(IF('Indicator Data'!AU145&gt;X$195,10,IF('Indicator Data'!AU145&lt;X$194,0,10-(X$195-'Indicator Data'!AU145)/(X$195-X$194)*10)),1))</f>
        <v>0.6</v>
      </c>
      <c r="Y142" s="160" t="str">
        <f>IF('Indicator Data'!AX145="No data","x",ROUND(IF('Indicator Data'!AX145&gt;Y$195,10,IF('Indicator Data'!AX145&lt;Y$194,0,10-(Y$195-'Indicator Data'!AX145)/(Y$195-Y$194)*10)),1))</f>
        <v>x</v>
      </c>
      <c r="Z142" s="57">
        <f>IF('Indicator Data'!AY145="No data","x",IF(('Indicator Data'!AY145/'Indicator Data'!CB145)&gt;1,1,IF('Indicator Data'!AY145&gt;'Indicator Data'!AY145,1,'Indicator Data'!AY145/'Indicator Data'!CB145)))</f>
        <v>7.6360783878155963E-6</v>
      </c>
      <c r="AA142" s="160">
        <f t="shared" si="41"/>
        <v>0</v>
      </c>
      <c r="AB142" s="54">
        <f t="shared" si="30"/>
        <v>0.3</v>
      </c>
      <c r="AC142" s="53">
        <f>IF('Indicator Data'!AS145="No data","x",ROUND(IF('Indicator Data'!AS145&gt;AC$195,10,IF('Indicator Data'!AS145&lt;AC$194,0,10-(AC$195-'Indicator Data'!AS145)/(AC$195-AC$194)*10)),1))</f>
        <v>0.5</v>
      </c>
      <c r="AD142" s="53" t="str">
        <f>IF('Indicator Data'!AT145="No data","x",ROUND(IF('Indicator Data'!AT145&gt;AD$195,10,IF('Indicator Data'!AT145&lt;AD$194,0,10-(AD$195-'Indicator Data'!AT145)/(AD$195-AD$194)*10)),1))</f>
        <v>x</v>
      </c>
      <c r="AE142" s="54">
        <f>IF(AND(AC142="x",AD142="x"),"x",ROUND(AVERAGE(AD142,AC142),1))</f>
        <v>0.5</v>
      </c>
      <c r="AF142" s="67">
        <f>('Indicator Data'!BE145+'Indicator Data'!BD145+'Indicator Data'!BC145*0.5+'Indicator Data'!BB145*0.25)/1000</f>
        <v>0.375</v>
      </c>
      <c r="AG142" s="59">
        <f>AF142*1000/'Indicator Data'!CB145</f>
        <v>1.3016042706503857E-4</v>
      </c>
      <c r="AH142" s="54">
        <f t="shared" si="42"/>
        <v>0</v>
      </c>
      <c r="AI142" s="53">
        <f>IF('Indicator Data'!BI145="No data","x",ROUND(IF('Indicator Data'!BI145&lt;$AI$194,10,IF('Indicator Data'!BI145&gt;$AI$195,0,($AI$195-'Indicator Data'!BI145)/($AI$195-$AI$194)*10)),1))</f>
        <v>1.2</v>
      </c>
      <c r="AJ142" s="53">
        <f>IF('Indicator Data'!BJ145="No data","x",ROUND(IF('Indicator Data'!BJ145&gt;$AJ$195,10,IF('Indicator Data'!BJ145&lt;$AJ$194,0,10-($AJ$195-'Indicator Data'!BJ145)/($AJ$195-$AJ$194)*10)),1))</f>
        <v>0</v>
      </c>
      <c r="AK142" s="54">
        <f t="shared" si="31"/>
        <v>0.6</v>
      </c>
      <c r="AL142" s="60">
        <f>ROUND(IF(AND(AB142="x",AE142="x",AK142="x"),AH142,IF(AND(AB142="x",AE142="x"),(10-GEOMEAN(((10-AK142)/10*9+1),((10-AH142)/10*9+1)))/9*10,IF(AK142="x",(10-GEOMEAN(((10-AB142)/10*9+1),((10-AE142)/10*9+1),((10-AH142)/10*9+1)))/9*10,IF(AB142="x",(10-GEOMEAN(((10-AK142)/10*9+1),((10-AE142)/10*9+1),((10-AH142)/10*9+1)))/9*10,(10-GEOMEAN(((10-AB142)/10*9+1),((10-AE142)/10*9+1),((10-AH142)/10*9+1),((10-AK142)/10*9+1)))/9*10)))),1)</f>
        <v>0.4</v>
      </c>
      <c r="AM142" s="61">
        <f>ROUND((10-GEOMEAN(((10-T142)/10*9+1),((10-AL142)/10*9+1)))/9*10,1)</f>
        <v>0.7</v>
      </c>
    </row>
    <row r="143" spans="1:39" s="2" customFormat="1" x14ac:dyDescent="0.3">
      <c r="A143" s="98" t="str">
        <f>'Indicator Data'!A146</f>
        <v>Romania</v>
      </c>
      <c r="B143" s="39" t="str">
        <f>'Indicator Data'!B146</f>
        <v>ROU</v>
      </c>
      <c r="C143" s="53">
        <f>ROUND(IF('Indicator Data'!AL146="No data",IF((0.1022*LN('Indicator Data'!CA146)-0.1711)&gt;C$195,0,IF((0.1022*LN('Indicator Data'!CA146)-0.1711)&lt;C$194,10,(C$195-(0.1022*LN('Indicator Data'!CA146)-0.1711))/(C$195-C$194)*10)),IF('Indicator Data'!AL146&gt;C$195,0,IF('Indicator Data'!AL146&lt;C$194,10,(C$195-'Indicator Data'!AL146)/(C$195-C$194)*10))),1)</f>
        <v>1.4</v>
      </c>
      <c r="D143" s="53" t="str">
        <f>IF('Indicator Data'!AM146="No data","x",ROUND((IF(LOG('Indicator Data'!AM146*1000)&gt;D$195,10,IF(LOG('Indicator Data'!AM146*1000)&lt;D$194,0,10-(D$195-LOG('Indicator Data'!AM146*1000))/(D$195-D$194)*10))),1))</f>
        <v>x</v>
      </c>
      <c r="E143" s="54">
        <f t="shared" si="32"/>
        <v>1.4</v>
      </c>
      <c r="F143" s="53">
        <f>IF('Indicator Data'!AZ146="No data","x",ROUND(IF('Indicator Data'!AZ146&gt;F$195,10,IF('Indicator Data'!AZ146&lt;F$194,0,10-(F$195-'Indicator Data'!AZ146)/(F$195-F$194)*10)),1))</f>
        <v>3.7</v>
      </c>
      <c r="G143" s="53">
        <f>IF('Indicator Data'!BA146="No data","x",ROUND(IF('Indicator Data'!BA146&gt;G$195,10,IF('Indicator Data'!BA146&lt;G$194,0,10-(G$195-'Indicator Data'!BA146)/(G$195-G$194)*10)),1))</f>
        <v>2.7</v>
      </c>
      <c r="H143" s="54">
        <f t="shared" si="33"/>
        <v>3.2</v>
      </c>
      <c r="I143" s="55">
        <f>SUM(IF('Indicator Data'!AN146=0,0,'Indicator Data'!AN146),SUM('Indicator Data'!AO146:AP146))</f>
        <v>2.2725149999999998</v>
      </c>
      <c r="J143" s="55">
        <f>I143/'Indicator Data'!CB146*1000000</f>
        <v>0.11812831712261382</v>
      </c>
      <c r="K143" s="53">
        <f t="shared" si="34"/>
        <v>0</v>
      </c>
      <c r="L143" s="53" t="str">
        <f>IF('Indicator Data'!AQ146="No data","x",ROUND(IF('Indicator Data'!AQ146&gt;L$195,10,IF('Indicator Data'!AQ146&lt;L$194,0,10-(L$195-'Indicator Data'!AQ146)/(L$195-L$194)*10)),1))</f>
        <v>x</v>
      </c>
      <c r="M143" s="53">
        <f>IF('Indicator Data'!AR146="No data","x",IF('Indicator Data'!AR146=0,0,ROUND(IF('Indicator Data'!AR146&gt;M$195,10,IF('Indicator Data'!AR146&lt;M$194,0,10-(M$195-'Indicator Data'!AR146)/(M$195-M$194)*10)),1)))</f>
        <v>1.1000000000000001</v>
      </c>
      <c r="N143" s="54">
        <f t="shared" si="35"/>
        <v>0.6</v>
      </c>
      <c r="O143" s="56">
        <f t="shared" si="36"/>
        <v>1.7</v>
      </c>
      <c r="P143" s="67">
        <f>IF(AND('Indicator Data'!BF146="No data",'Indicator Data'!BG146="No data"),0,SUM('Indicator Data'!BF146:BH146)/1000)</f>
        <v>4.0709999999999997</v>
      </c>
      <c r="Q143" s="53">
        <f t="shared" si="37"/>
        <v>2</v>
      </c>
      <c r="R143" s="57">
        <f>P143*1000/'Indicator Data'!CB146</f>
        <v>2.1161593169073071E-4</v>
      </c>
      <c r="S143" s="53">
        <f t="shared" si="38"/>
        <v>2.2000000000000002</v>
      </c>
      <c r="T143" s="58">
        <f t="shared" si="39"/>
        <v>2.1</v>
      </c>
      <c r="U143" s="53">
        <f>IF('Indicator Data'!AV146="No data","x",ROUND(IF('Indicator Data'!AV146&gt;U$195,10,IF('Indicator Data'!AV146&lt;U$194,0,10-(U$195-'Indicator Data'!AV146)/(U$195-U$194)*10)),1))</f>
        <v>0.2</v>
      </c>
      <c r="V143" s="53">
        <f>IF('Indicator Data'!AW146="No data","x",IF('Indicator Data'!AW146=0,0,ROUND(IF('Indicator Data'!AW146&gt;V$195,10,IF('Indicator Data'!AW146&lt;V$194,0,10-(V$195-'Indicator Data'!AW146)/(V$195-V$194)*10)),1)))</f>
        <v>0.3</v>
      </c>
      <c r="W143" s="53">
        <f t="shared" si="40"/>
        <v>0.25</v>
      </c>
      <c r="X143" s="53">
        <f>IF('Indicator Data'!AU146="No data","x",ROUND(IF('Indicator Data'!AU146&gt;X$195,10,IF('Indicator Data'!AU146&lt;X$194,0,10-(X$195-'Indicator Data'!AU146)/(X$195-X$194)*10)),1))</f>
        <v>1.2</v>
      </c>
      <c r="Y143" s="160" t="str">
        <f>IF('Indicator Data'!AX146="No data","x",ROUND(IF('Indicator Data'!AX146&gt;Y$195,10,IF('Indicator Data'!AX146&lt;Y$194,0,10-(Y$195-'Indicator Data'!AX146)/(Y$195-Y$194)*10)),1))</f>
        <v>x</v>
      </c>
      <c r="Z143" s="57">
        <f>IF('Indicator Data'!AY146="No data","x",IF(('Indicator Data'!AY146/'Indicator Data'!CB146)&gt;1,1,IF('Indicator Data'!AY146&gt;'Indicator Data'!AY146,1,'Indicator Data'!AY146/'Indicator Data'!CB146)))</f>
        <v>0</v>
      </c>
      <c r="AA143" s="160">
        <f t="shared" si="41"/>
        <v>0</v>
      </c>
      <c r="AB143" s="54">
        <f t="shared" si="30"/>
        <v>0.5</v>
      </c>
      <c r="AC143" s="53">
        <f>IF('Indicator Data'!AS146="No data","x",ROUND(IF('Indicator Data'!AS146&gt;AC$195,10,IF('Indicator Data'!AS146&lt;AC$194,0,10-(AC$195-'Indicator Data'!AS146)/(AC$195-AC$194)*10)),1))</f>
        <v>0.5</v>
      </c>
      <c r="AD143" s="53" t="str">
        <f>IF('Indicator Data'!AT146="No data","x",ROUND(IF('Indicator Data'!AT146&gt;AD$195,10,IF('Indicator Data'!AT146&lt;AD$194,0,10-(AD$195-'Indicator Data'!AT146)/(AD$195-AD$194)*10)),1))</f>
        <v>x</v>
      </c>
      <c r="AE143" s="54">
        <f>IF(AND(AC143="x",AD143="x"),"x",ROUND(AVERAGE(AD143,AC143),1))</f>
        <v>0.5</v>
      </c>
      <c r="AF143" s="67">
        <f>('Indicator Data'!BE146+'Indicator Data'!BD146+'Indicator Data'!BC146*0.5+'Indicator Data'!BB146*0.25)/1000</f>
        <v>2.0169999999999999</v>
      </c>
      <c r="AG143" s="59">
        <f>AF143*1000/'Indicator Data'!CB146</f>
        <v>1.0484631152547381E-4</v>
      </c>
      <c r="AH143" s="54">
        <f t="shared" si="42"/>
        <v>0</v>
      </c>
      <c r="AI143" s="53">
        <f>IF('Indicator Data'!BI146="No data","x",ROUND(IF('Indicator Data'!BI146&lt;$AI$194,10,IF('Indicator Data'!BI146&gt;$AI$195,0,($AI$195-'Indicator Data'!BI146)/($AI$195-$AI$194)*10)),1))</f>
        <v>1.3</v>
      </c>
      <c r="AJ143" s="53">
        <f>IF('Indicator Data'!BJ146="No data","x",ROUND(IF('Indicator Data'!BJ146&gt;$AJ$195,10,IF('Indicator Data'!BJ146&lt;$AJ$194,0,10-($AJ$195-'Indicator Data'!BJ146)/($AJ$195-$AJ$194)*10)),1))</f>
        <v>0</v>
      </c>
      <c r="AK143" s="54">
        <f t="shared" si="31"/>
        <v>0.7</v>
      </c>
      <c r="AL143" s="60">
        <f>ROUND(IF(AND(AB143="x",AE143="x",AK143="x"),AH143,IF(AND(AB143="x",AE143="x"),(10-GEOMEAN(((10-AK143)/10*9+1),((10-AH143)/10*9+1)))/9*10,IF(AK143="x",(10-GEOMEAN(((10-AB143)/10*9+1),((10-AE143)/10*9+1),((10-AH143)/10*9+1)))/9*10,IF(AB143="x",(10-GEOMEAN(((10-AK143)/10*9+1),((10-AE143)/10*9+1),((10-AH143)/10*9+1)))/9*10,(10-GEOMEAN(((10-AB143)/10*9+1),((10-AE143)/10*9+1),((10-AH143)/10*9+1),((10-AK143)/10*9+1)))/9*10)))),1)</f>
        <v>0.4</v>
      </c>
      <c r="AM143" s="61">
        <f>ROUND((10-GEOMEAN(((10-T143)/10*9+1),((10-AL143)/10*9+1)))/9*10,1)</f>
        <v>1.3</v>
      </c>
    </row>
    <row r="144" spans="1:39" s="2" customFormat="1" x14ac:dyDescent="0.3">
      <c r="A144" s="98" t="str">
        <f>'Indicator Data'!A147</f>
        <v>Russian Federation</v>
      </c>
      <c r="B144" s="39" t="str">
        <f>'Indicator Data'!B147</f>
        <v>RUS</v>
      </c>
      <c r="C144" s="53">
        <f>ROUND(IF('Indicator Data'!AL147="No data",IF((0.1022*LN('Indicator Data'!CA147)-0.1711)&gt;C$195,0,IF((0.1022*LN('Indicator Data'!CA147)-0.1711)&lt;C$194,10,(C$195-(0.1022*LN('Indicator Data'!CA147)-0.1711))/(C$195-C$194)*10)),IF('Indicator Data'!AL147&gt;C$195,0,IF('Indicator Data'!AL147&lt;C$194,10,(C$195-'Indicator Data'!AL147)/(C$195-C$194)*10))),1)</f>
        <v>1.5</v>
      </c>
      <c r="D144" s="53" t="str">
        <f>IF('Indicator Data'!AM147="No data","x",ROUND((IF(LOG('Indicator Data'!AM147*1000)&gt;D$195,10,IF(LOG('Indicator Data'!AM147*1000)&lt;D$194,0,10-(D$195-LOG('Indicator Data'!AM147*1000))/(D$195-D$194)*10))),1))</f>
        <v>x</v>
      </c>
      <c r="E144" s="54">
        <f t="shared" si="32"/>
        <v>1.5</v>
      </c>
      <c r="F144" s="53">
        <f>IF('Indicator Data'!AZ147="No data","x",ROUND(IF('Indicator Data'!AZ147&gt;F$195,10,IF('Indicator Data'!AZ147&lt;F$194,0,10-(F$195-'Indicator Data'!AZ147)/(F$195-F$194)*10)),1))</f>
        <v>3</v>
      </c>
      <c r="G144" s="53">
        <f>IF('Indicator Data'!BA147="No data","x",ROUND(IF('Indicator Data'!BA147&gt;G$195,10,IF('Indicator Data'!BA147&lt;G$194,0,10-(G$195-'Indicator Data'!BA147)/(G$195-G$194)*10)),1))</f>
        <v>3.1</v>
      </c>
      <c r="H144" s="54">
        <f t="shared" si="33"/>
        <v>3.1</v>
      </c>
      <c r="I144" s="55">
        <f>SUM(IF('Indicator Data'!AN147=0,0,'Indicator Data'!AN147),SUM('Indicator Data'!AO147:AP147))</f>
        <v>0.323625</v>
      </c>
      <c r="J144" s="55">
        <f>I144/'Indicator Data'!CB147*1000000</f>
        <v>2.2176050810754364E-3</v>
      </c>
      <c r="K144" s="53">
        <f t="shared" si="34"/>
        <v>0</v>
      </c>
      <c r="L144" s="53" t="str">
        <f>IF('Indicator Data'!AQ147="No data","x",ROUND(IF('Indicator Data'!AQ147&gt;L$195,10,IF('Indicator Data'!AQ147&lt;L$194,0,10-(L$195-'Indicator Data'!AQ147)/(L$195-L$194)*10)),1))</f>
        <v>x</v>
      </c>
      <c r="M144" s="53">
        <f>IF('Indicator Data'!AR147="No data","x",IF('Indicator Data'!AR147=0,0,ROUND(IF('Indicator Data'!AR147&gt;M$195,10,IF('Indicator Data'!AR147&lt;M$194,0,10-(M$195-'Indicator Data'!AR147)/(M$195-M$194)*10)),1)))</f>
        <v>0.2</v>
      </c>
      <c r="N144" s="54">
        <f t="shared" si="35"/>
        <v>0.1</v>
      </c>
      <c r="O144" s="56">
        <f t="shared" si="36"/>
        <v>1.6</v>
      </c>
      <c r="P144" s="67">
        <f>IF(AND('Indicator Data'!BF147="No data",'Indicator Data'!BG147="No data"),0,SUM('Indicator Data'!BF147:BH147)/1000)</f>
        <v>31.334</v>
      </c>
      <c r="Q144" s="53">
        <f t="shared" si="37"/>
        <v>5</v>
      </c>
      <c r="R144" s="57">
        <f>P144*1000/'Indicator Data'!CB147</f>
        <v>2.1471282382516096E-4</v>
      </c>
      <c r="S144" s="53">
        <f t="shared" si="38"/>
        <v>2.2000000000000002</v>
      </c>
      <c r="T144" s="58">
        <f t="shared" si="39"/>
        <v>3.6</v>
      </c>
      <c r="U144" s="53" t="str">
        <f>IF('Indicator Data'!AV147="No data","x",ROUND(IF('Indicator Data'!AV147&gt;U$195,10,IF('Indicator Data'!AV147&lt;U$194,0,10-(U$195-'Indicator Data'!AV147)/(U$195-U$194)*10)),1))</f>
        <v>x</v>
      </c>
      <c r="V144" s="53" t="str">
        <f>IF('Indicator Data'!AW147="No data","x",IF('Indicator Data'!AW147=0,0,ROUND(IF('Indicator Data'!AW147&gt;V$195,10,IF('Indicator Data'!AW147&lt;V$194,0,10-(V$195-'Indicator Data'!AW147)/(V$195-V$194)*10)),1)))</f>
        <v>x</v>
      </c>
      <c r="W144" s="53" t="str">
        <f t="shared" si="40"/>
        <v>x</v>
      </c>
      <c r="X144" s="53">
        <f>IF('Indicator Data'!AU147="No data","x",ROUND(IF('Indicator Data'!AU147&gt;X$195,10,IF('Indicator Data'!AU147&lt;X$194,0,10-(X$195-'Indicator Data'!AU147)/(X$195-X$194)*10)),1))</f>
        <v>0.9</v>
      </c>
      <c r="Y144" s="160" t="str">
        <f>IF('Indicator Data'!AX147="No data","x",ROUND(IF('Indicator Data'!AX147&gt;Y$195,10,IF('Indicator Data'!AX147&lt;Y$194,0,10-(Y$195-'Indicator Data'!AX147)/(Y$195-Y$194)*10)),1))</f>
        <v>x</v>
      </c>
      <c r="Z144" s="57">
        <f>IF('Indicator Data'!AY147="No data","x",IF(('Indicator Data'!AY147/'Indicator Data'!CB147)&gt;1,1,IF('Indicator Data'!AY147&gt;'Indicator Data'!AY147,1,'Indicator Data'!AY147/'Indicator Data'!CB147)))</f>
        <v>6.852391135034179E-9</v>
      </c>
      <c r="AA144" s="160">
        <f t="shared" si="41"/>
        <v>0</v>
      </c>
      <c r="AB144" s="54">
        <f t="shared" si="30"/>
        <v>0.5</v>
      </c>
      <c r="AC144" s="53">
        <f>IF('Indicator Data'!AS147="No data","x",ROUND(IF('Indicator Data'!AS147&gt;AC$195,10,IF('Indicator Data'!AS147&lt;AC$194,0,10-(AC$195-'Indicator Data'!AS147)/(AC$195-AC$194)*10)),1))</f>
        <v>0.4</v>
      </c>
      <c r="AD144" s="53" t="str">
        <f>IF('Indicator Data'!AT147="No data","x",ROUND(IF('Indicator Data'!AT147&gt;AD$195,10,IF('Indicator Data'!AT147&lt;AD$194,0,10-(AD$195-'Indicator Data'!AT147)/(AD$195-AD$194)*10)),1))</f>
        <v>x</v>
      </c>
      <c r="AE144" s="54">
        <f>IF(AND(AC144="x",AD144="x"),"x",ROUND(AVERAGE(AD144,AC144),1))</f>
        <v>0.4</v>
      </c>
      <c r="AF144" s="67">
        <f>('Indicator Data'!BE147+'Indicator Data'!BD147+'Indicator Data'!BC147*0.5+'Indicator Data'!BB147*0.25)/1000</f>
        <v>28.845749999999999</v>
      </c>
      <c r="AG144" s="59">
        <f>AF144*1000/'Indicator Data'!CB147</f>
        <v>1.9766236158341217E-4</v>
      </c>
      <c r="AH144" s="54">
        <f t="shared" si="42"/>
        <v>0</v>
      </c>
      <c r="AI144" s="53">
        <f>IF('Indicator Data'!BI147="No data","x",ROUND(IF('Indicator Data'!BI147&lt;$AI$194,10,IF('Indicator Data'!BI147&gt;$AI$195,0,($AI$195-'Indicator Data'!BI147)/($AI$195-$AI$194)*10)),1))</f>
        <v>1.7</v>
      </c>
      <c r="AJ144" s="53">
        <f>IF('Indicator Data'!BJ147="No data","x",ROUND(IF('Indicator Data'!BJ147&gt;$AJ$195,10,IF('Indicator Data'!BJ147&lt;$AJ$194,0,10-($AJ$195-'Indicator Data'!BJ147)/($AJ$195-$AJ$194)*10)),1))</f>
        <v>0</v>
      </c>
      <c r="AK144" s="54">
        <f t="shared" si="31"/>
        <v>0.9</v>
      </c>
      <c r="AL144" s="60">
        <f>ROUND(IF(AND(AB144="x",AE144="x",AK144="x"),AH144,IF(AND(AB144="x",AE144="x"),(10-GEOMEAN(((10-AK144)/10*9+1),((10-AH144)/10*9+1)))/9*10,IF(AK144="x",(10-GEOMEAN(((10-AB144)/10*9+1),((10-AE144)/10*9+1),((10-AH144)/10*9+1)))/9*10,IF(AB144="x",(10-GEOMEAN(((10-AK144)/10*9+1),((10-AE144)/10*9+1),((10-AH144)/10*9+1)))/9*10,(10-GEOMEAN(((10-AB144)/10*9+1),((10-AE144)/10*9+1),((10-AH144)/10*9+1),((10-AK144)/10*9+1)))/9*10)))),1)</f>
        <v>0.5</v>
      </c>
      <c r="AM144" s="61">
        <f>ROUND((10-GEOMEAN(((10-T144)/10*9+1),((10-AL144)/10*9+1)))/9*10,1)</f>
        <v>2.2000000000000002</v>
      </c>
    </row>
    <row r="145" spans="1:39" s="2" customFormat="1" x14ac:dyDescent="0.3">
      <c r="A145" s="98" t="str">
        <f>'Indicator Data'!A148</f>
        <v>Rwanda</v>
      </c>
      <c r="B145" s="39" t="str">
        <f>'Indicator Data'!B148</f>
        <v>RWA</v>
      </c>
      <c r="C145" s="53">
        <f>ROUND(IF('Indicator Data'!AL148="No data",IF((0.1022*LN('Indicator Data'!CA148)-0.1711)&gt;C$195,0,IF((0.1022*LN('Indicator Data'!CA148)-0.1711)&lt;C$194,10,(C$195-(0.1022*LN('Indicator Data'!CA148)-0.1711))/(C$195-C$194)*10)),IF('Indicator Data'!AL148&gt;C$195,0,IF('Indicator Data'!AL148&lt;C$194,10,(C$195-'Indicator Data'!AL148)/(C$195-C$194)*10))),1)</f>
        <v>7.1</v>
      </c>
      <c r="D145" s="53">
        <f>IF('Indicator Data'!AM148="No data","x",ROUND((IF(LOG('Indicator Data'!AM148*1000)&gt;D$195,10,IF(LOG('Indicator Data'!AM148*1000)&lt;D$194,0,10-(D$195-LOG('Indicator Data'!AM148*1000))/(D$195-D$194)*10))),1))</f>
        <v>8.9</v>
      </c>
      <c r="E145" s="54">
        <f t="shared" si="32"/>
        <v>8.1</v>
      </c>
      <c r="F145" s="53">
        <f>IF('Indicator Data'!AZ148="No data","x",ROUND(IF('Indicator Data'!AZ148&gt;F$195,10,IF('Indicator Data'!AZ148&lt;F$194,0,10-(F$195-'Indicator Data'!AZ148)/(F$195-F$194)*10)),1))</f>
        <v>5.4</v>
      </c>
      <c r="G145" s="53">
        <f>IF('Indicator Data'!BA148="No data","x",ROUND(IF('Indicator Data'!BA148&gt;G$195,10,IF('Indicator Data'!BA148&lt;G$194,0,10-(G$195-'Indicator Data'!BA148)/(G$195-G$194)*10)),1))</f>
        <v>4.7</v>
      </c>
      <c r="H145" s="54">
        <f t="shared" si="33"/>
        <v>5.0999999999999996</v>
      </c>
      <c r="I145" s="55">
        <f>SUM(IF('Indicator Data'!AN148=0,0,'Indicator Data'!AN148),SUM('Indicator Data'!AO148:AP148))</f>
        <v>1122.4491879999998</v>
      </c>
      <c r="J145" s="55">
        <f>I145/'Indicator Data'!CB148*1000000</f>
        <v>86.660830442127661</v>
      </c>
      <c r="K145" s="53">
        <f t="shared" si="34"/>
        <v>1.7</v>
      </c>
      <c r="L145" s="53">
        <f>IF('Indicator Data'!AQ148="No data","x",ROUND(IF('Indicator Data'!AQ148&gt;L$195,10,IF('Indicator Data'!AQ148&lt;L$194,0,10-(L$195-'Indicator Data'!AQ148)/(L$195-L$194)*10)),1))</f>
        <v>7.9</v>
      </c>
      <c r="M145" s="53">
        <f>IF('Indicator Data'!AR148="No data","x",IF('Indicator Data'!AR148=0,0,ROUND(IF('Indicator Data'!AR148&gt;M$195,10,IF('Indicator Data'!AR148&lt;M$194,0,10-(M$195-'Indicator Data'!AR148)/(M$195-M$194)*10)),1)))</f>
        <v>0.8</v>
      </c>
      <c r="N145" s="54">
        <f t="shared" si="35"/>
        <v>3.5</v>
      </c>
      <c r="O145" s="56">
        <f t="shared" si="36"/>
        <v>6.2</v>
      </c>
      <c r="P145" s="67">
        <f>IF(AND('Indicator Data'!BF148="No data",'Indicator Data'!BG148="No data"),0,SUM('Indicator Data'!BF148:BH148)/1000)</f>
        <v>135.434</v>
      </c>
      <c r="Q145" s="53">
        <f t="shared" si="37"/>
        <v>7.1</v>
      </c>
      <c r="R145" s="57">
        <f>P145*1000/'Indicator Data'!CB148</f>
        <v>1.0456440287521612E-2</v>
      </c>
      <c r="S145" s="53">
        <f t="shared" si="38"/>
        <v>5.7</v>
      </c>
      <c r="T145" s="58">
        <f t="shared" si="39"/>
        <v>6.4</v>
      </c>
      <c r="U145" s="53">
        <f>IF('Indicator Data'!AV148="No data","x",ROUND(IF('Indicator Data'!AV148&gt;U$195,10,IF('Indicator Data'!AV148&lt;U$194,0,10-(U$195-'Indicator Data'!AV148)/(U$195-U$194)*10)),1))</f>
        <v>5.2</v>
      </c>
      <c r="V145" s="53">
        <f>IF('Indicator Data'!AW148="No data","x",IF('Indicator Data'!AW148=0,0,ROUND(IF('Indicator Data'!AW148&gt;V$195,10,IF('Indicator Data'!AW148&lt;V$194,0,10-(V$195-'Indicator Data'!AW148)/(V$195-V$194)*10)),1)))</f>
        <v>2.5</v>
      </c>
      <c r="W145" s="53">
        <f t="shared" si="40"/>
        <v>3.85</v>
      </c>
      <c r="X145" s="53">
        <f>IF('Indicator Data'!AU148="No data","x",ROUND(IF('Indicator Data'!AU148&gt;X$195,10,IF('Indicator Data'!AU148&lt;X$194,0,10-(X$195-'Indicator Data'!AU148)/(X$195-X$194)*10)),1))</f>
        <v>1</v>
      </c>
      <c r="Y145" s="160">
        <f>IF('Indicator Data'!AX148="No data","x",ROUND(IF('Indicator Data'!AX148&gt;Y$195,10,IF('Indicator Data'!AX148&lt;Y$194,0,10-(Y$195-'Indicator Data'!AX148)/(Y$195-Y$194)*10)),1))</f>
        <v>10</v>
      </c>
      <c r="Z145" s="57">
        <f>IF('Indicator Data'!AY148="No data","x",IF(('Indicator Data'!AY148/'Indicator Data'!CB148)&gt;1,1,IF('Indicator Data'!AY148&gt;'Indicator Data'!AY148,1,'Indicator Data'!AY148/'Indicator Data'!CB148)))</f>
        <v>0.38726822582927745</v>
      </c>
      <c r="AA145" s="160">
        <f t="shared" si="41"/>
        <v>4.3</v>
      </c>
      <c r="AB145" s="54">
        <f t="shared" si="30"/>
        <v>4.8</v>
      </c>
      <c r="AC145" s="53">
        <f>IF('Indicator Data'!AS148="No data","x",ROUND(IF('Indicator Data'!AS148&gt;AC$195,10,IF('Indicator Data'!AS148&lt;AC$194,0,10-(AC$195-'Indicator Data'!AS148)/(AC$195-AC$194)*10)),1))</f>
        <v>2.6</v>
      </c>
      <c r="AD145" s="53">
        <f>IF('Indicator Data'!AT148="No data","x",ROUND(IF('Indicator Data'!AT148&gt;AD$195,10,IF('Indicator Data'!AT148&lt;AD$194,0,10-(AD$195-'Indicator Data'!AT148)/(AD$195-AD$194)*10)),1))</f>
        <v>2</v>
      </c>
      <c r="AE145" s="54">
        <f>IF(AND(AC145="x",AD145="x"),"x",ROUND(AVERAGE(AD145,AC145),1))</f>
        <v>2.2999999999999998</v>
      </c>
      <c r="AF145" s="67">
        <f>('Indicator Data'!BE148+'Indicator Data'!BD148+'Indicator Data'!BC148*0.5+'Indicator Data'!BB148*0.25)/1000</f>
        <v>32.039749999999998</v>
      </c>
      <c r="AG145" s="59">
        <f>AF145*1000/'Indicator Data'!CB148</f>
        <v>2.4736900091714082E-3</v>
      </c>
      <c r="AH145" s="54">
        <f t="shared" si="42"/>
        <v>0.2</v>
      </c>
      <c r="AI145" s="53">
        <f>IF('Indicator Data'!BI148="No data","x",ROUND(IF('Indicator Data'!BI148&lt;$AI$194,10,IF('Indicator Data'!BI148&gt;$AI$195,0,($AI$195-'Indicator Data'!BI148)/($AI$195-$AI$194)*10)),1))</f>
        <v>7.1</v>
      </c>
      <c r="AJ145" s="53">
        <f>IF('Indicator Data'!BJ148="No data","x",ROUND(IF('Indicator Data'!BJ148&gt;$AJ$195,10,IF('Indicator Data'!BJ148&lt;$AJ$194,0,10-($AJ$195-'Indicator Data'!BJ148)/($AJ$195-$AJ$194)*10)),1))</f>
        <v>10</v>
      </c>
      <c r="AK145" s="54">
        <f t="shared" si="31"/>
        <v>8.6</v>
      </c>
      <c r="AL145" s="60">
        <f>ROUND(IF(AND(AB145="x",AE145="x",AK145="x"),AH145,IF(AND(AB145="x",AE145="x"),(10-GEOMEAN(((10-AK145)/10*9+1),((10-AH145)/10*9+1)))/9*10,IF(AK145="x",(10-GEOMEAN(((10-AB145)/10*9+1),((10-AE145)/10*9+1),((10-AH145)/10*9+1)))/9*10,IF(AB145="x",(10-GEOMEAN(((10-AK145)/10*9+1),((10-AE145)/10*9+1),((10-AH145)/10*9+1)))/9*10,(10-GEOMEAN(((10-AB145)/10*9+1),((10-AE145)/10*9+1),((10-AH145)/10*9+1),((10-AK145)/10*9+1)))/9*10)))),1)</f>
        <v>4.9000000000000004</v>
      </c>
      <c r="AM145" s="61">
        <f>ROUND((10-GEOMEAN(((10-T145)/10*9+1),((10-AL145)/10*9+1)))/9*10,1)</f>
        <v>5.7</v>
      </c>
    </row>
    <row r="146" spans="1:39" s="2" customFormat="1" x14ac:dyDescent="0.3">
      <c r="A146" s="98" t="str">
        <f>'Indicator Data'!A149</f>
        <v>Saint Kitts and Nevis</v>
      </c>
      <c r="B146" s="39" t="str">
        <f>'Indicator Data'!B149</f>
        <v>KNA</v>
      </c>
      <c r="C146" s="53">
        <f>ROUND(IF('Indicator Data'!AL149="No data",IF((0.1022*LN('Indicator Data'!CA149)-0.1711)&gt;C$195,0,IF((0.1022*LN('Indicator Data'!CA149)-0.1711)&lt;C$194,10,(C$195-(0.1022*LN('Indicator Data'!CA149)-0.1711))/(C$195-C$194)*10)),IF('Indicator Data'!AL149&gt;C$195,0,IF('Indicator Data'!AL149&lt;C$194,10,(C$195-'Indicator Data'!AL149)/(C$195-C$194)*10))),1)</f>
        <v>2.4</v>
      </c>
      <c r="D146" s="53" t="str">
        <f>IF('Indicator Data'!AM149="No data","x",ROUND((IF(LOG('Indicator Data'!AM149*1000)&gt;D$195,10,IF(LOG('Indicator Data'!AM149*1000)&lt;D$194,0,10-(D$195-LOG('Indicator Data'!AM149*1000))/(D$195-D$194)*10))),1))</f>
        <v>x</v>
      </c>
      <c r="E146" s="54">
        <f t="shared" si="32"/>
        <v>2.4</v>
      </c>
      <c r="F146" s="53" t="str">
        <f>IF('Indicator Data'!AZ149="No data","x",ROUND(IF('Indicator Data'!AZ149&gt;F$195,10,IF('Indicator Data'!AZ149&lt;F$194,0,10-(F$195-'Indicator Data'!AZ149)/(F$195-F$194)*10)),1))</f>
        <v>x</v>
      </c>
      <c r="G146" s="53" t="str">
        <f>IF('Indicator Data'!BA149="No data","x",ROUND(IF('Indicator Data'!BA149&gt;G$195,10,IF('Indicator Data'!BA149&lt;G$194,0,10-(G$195-'Indicator Data'!BA149)/(G$195-G$194)*10)),1))</f>
        <v>x</v>
      </c>
      <c r="H146" s="54" t="str">
        <f t="shared" si="33"/>
        <v>x</v>
      </c>
      <c r="I146" s="55">
        <f>SUM(IF('Indicator Data'!AN149=0,0,'Indicator Data'!AN149),SUM('Indicator Data'!AO149:AP149))</f>
        <v>0.28628599999999998</v>
      </c>
      <c r="J146" s="55">
        <f>I146/'Indicator Data'!CB149*1000000</f>
        <v>5.3821251315987366</v>
      </c>
      <c r="K146" s="53">
        <f t="shared" si="34"/>
        <v>0.1</v>
      </c>
      <c r="L146" s="53" t="str">
        <f>IF('Indicator Data'!AQ149="No data","x",ROUND(IF('Indicator Data'!AQ149&gt;L$195,10,IF('Indicator Data'!AQ149&lt;L$194,0,10-(L$195-'Indicator Data'!AQ149)/(L$195-L$194)*10)),1))</f>
        <v>x</v>
      </c>
      <c r="M146" s="53">
        <f>IF('Indicator Data'!AR149="No data","x",IF('Indicator Data'!AR149=0,0,ROUND(IF('Indicator Data'!AR149&gt;M$195,10,IF('Indicator Data'!AR149&lt;M$194,0,10-(M$195-'Indicator Data'!AR149)/(M$195-M$194)*10)),1)))</f>
        <v>0.8</v>
      </c>
      <c r="N146" s="54">
        <f t="shared" si="35"/>
        <v>0.5</v>
      </c>
      <c r="O146" s="56">
        <f t="shared" si="36"/>
        <v>1.8</v>
      </c>
      <c r="P146" s="67">
        <f>IF(AND('Indicator Data'!BF149="No data",'Indicator Data'!BG149="No data"),0,SUM('Indicator Data'!BF149:BH149)/1000)</f>
        <v>5.0000000000000001E-3</v>
      </c>
      <c r="Q146" s="53">
        <f t="shared" si="37"/>
        <v>0</v>
      </c>
      <c r="R146" s="57">
        <f>P146*1000/'Indicator Data'!CB149</f>
        <v>9.3999097608662952E-5</v>
      </c>
      <c r="S146" s="53">
        <f t="shared" si="38"/>
        <v>1.8</v>
      </c>
      <c r="T146" s="58">
        <f t="shared" si="39"/>
        <v>0.9</v>
      </c>
      <c r="U146" s="53" t="str">
        <f>IF('Indicator Data'!AV149="No data","x",ROUND(IF('Indicator Data'!AV149&gt;U$195,10,IF('Indicator Data'!AV149&lt;U$194,0,10-(U$195-'Indicator Data'!AV149)/(U$195-U$194)*10)),1))</f>
        <v>x</v>
      </c>
      <c r="V146" s="53" t="str">
        <f>IF('Indicator Data'!AW149="No data","x",IF('Indicator Data'!AW149=0,0,ROUND(IF('Indicator Data'!AW149&gt;V$195,10,IF('Indicator Data'!AW149&lt;V$194,0,10-(V$195-'Indicator Data'!AW149)/(V$195-V$194)*10)),1)))</f>
        <v>x</v>
      </c>
      <c r="W146" s="53" t="str">
        <f t="shared" si="40"/>
        <v>x</v>
      </c>
      <c r="X146" s="53">
        <f>IF('Indicator Data'!AU149="No data","x",ROUND(IF('Indicator Data'!AU149&gt;X$195,10,IF('Indicator Data'!AU149&lt;X$194,0,10-(X$195-'Indicator Data'!AU149)/(X$195-X$194)*10)),1))</f>
        <v>0</v>
      </c>
      <c r="Y146" s="160" t="str">
        <f>IF('Indicator Data'!AX149="No data","x",ROUND(IF('Indicator Data'!AX149&gt;Y$195,10,IF('Indicator Data'!AX149&lt;Y$194,0,10-(Y$195-'Indicator Data'!AX149)/(Y$195-Y$194)*10)),1))</f>
        <v>x</v>
      </c>
      <c r="Z146" s="57">
        <f>IF('Indicator Data'!AY149="No data","x",IF(('Indicator Data'!AY149/'Indicator Data'!CB149)&gt;1,1,IF('Indicator Data'!AY149&gt;'Indicator Data'!AY149,1,'Indicator Data'!AY149/'Indicator Data'!CB149)))</f>
        <v>8.6479169799969923E-4</v>
      </c>
      <c r="AA146" s="160">
        <f t="shared" si="41"/>
        <v>0</v>
      </c>
      <c r="AB146" s="54">
        <f t="shared" si="30"/>
        <v>0</v>
      </c>
      <c r="AC146" s="53">
        <f>IF('Indicator Data'!AS149="No data","x",ROUND(IF('Indicator Data'!AS149&gt;AC$195,10,IF('Indicator Data'!AS149&lt;AC$194,0,10-(AC$195-'Indicator Data'!AS149)/(AC$195-AC$194)*10)),1))</f>
        <v>1.2</v>
      </c>
      <c r="AD146" s="53" t="str">
        <f>IF('Indicator Data'!AT149="No data","x",ROUND(IF('Indicator Data'!AT149&gt;AD$195,10,IF('Indicator Data'!AT149&lt;AD$194,0,10-(AD$195-'Indicator Data'!AT149)/(AD$195-AD$194)*10)),1))</f>
        <v>x</v>
      </c>
      <c r="AE146" s="54">
        <f>IF(AND(AC146="x",AD146="x"),"x",ROUND(AVERAGE(AD146,AC146),1))</f>
        <v>1.2</v>
      </c>
      <c r="AF146" s="67">
        <f>('Indicator Data'!BE149+'Indicator Data'!BD149+'Indicator Data'!BC149*0.5+'Indicator Data'!BB149*0.25)/1000</f>
        <v>0</v>
      </c>
      <c r="AG146" s="59">
        <f>AF146*1000/'Indicator Data'!CB149</f>
        <v>0</v>
      </c>
      <c r="AH146" s="54">
        <f t="shared" si="42"/>
        <v>0</v>
      </c>
      <c r="AI146" s="53">
        <f>IF('Indicator Data'!BI149="No data","x",ROUND(IF('Indicator Data'!BI149&lt;$AI$194,10,IF('Indicator Data'!BI149&gt;$AI$195,0,($AI$195-'Indicator Data'!BI149)/($AI$195-$AI$194)*10)),1))</f>
        <v>6.4</v>
      </c>
      <c r="AJ146" s="53">
        <f>IF('Indicator Data'!BJ149="No data","x",ROUND(IF('Indicator Data'!BJ149&gt;$AJ$195,10,IF('Indicator Data'!BJ149&lt;$AJ$194,0,10-($AJ$195-'Indicator Data'!BJ149)/($AJ$195-$AJ$194)*10)),1))</f>
        <v>0.2</v>
      </c>
      <c r="AK146" s="54">
        <f t="shared" si="31"/>
        <v>3.3</v>
      </c>
      <c r="AL146" s="60">
        <f>ROUND(IF(AND(AB146="x",AE146="x",AK146="x"),AH146,IF(AND(AB146="x",AE146="x"),(10-GEOMEAN(((10-AK146)/10*9+1),((10-AH146)/10*9+1)))/9*10,IF(AK146="x",(10-GEOMEAN(((10-AB146)/10*9+1),((10-AE146)/10*9+1),((10-AH146)/10*9+1)))/9*10,IF(AB146="x",(10-GEOMEAN(((10-AK146)/10*9+1),((10-AE146)/10*9+1),((10-AH146)/10*9+1)))/9*10,(10-GEOMEAN(((10-AB146)/10*9+1),((10-AE146)/10*9+1),((10-AH146)/10*9+1),((10-AK146)/10*9+1)))/9*10)))),1)</f>
        <v>1.2</v>
      </c>
      <c r="AM146" s="61">
        <f>ROUND((10-GEOMEAN(((10-T146)/10*9+1),((10-AL146)/10*9+1)))/9*10,1)</f>
        <v>1.1000000000000001</v>
      </c>
    </row>
    <row r="147" spans="1:39" s="2" customFormat="1" x14ac:dyDescent="0.3">
      <c r="A147" s="98" t="str">
        <f>'Indicator Data'!A150</f>
        <v>Saint Lucia</v>
      </c>
      <c r="B147" s="39" t="str">
        <f>'Indicator Data'!B150</f>
        <v>LCA</v>
      </c>
      <c r="C147" s="53">
        <f>ROUND(IF('Indicator Data'!AL150="No data",IF((0.1022*LN('Indicator Data'!CA150)-0.1711)&gt;C$195,0,IF((0.1022*LN('Indicator Data'!CA150)-0.1711)&lt;C$194,10,(C$195-(0.1022*LN('Indicator Data'!CA150)-0.1711))/(C$195-C$194)*10)),IF('Indicator Data'!AL150&gt;C$195,0,IF('Indicator Data'!AL150&lt;C$194,10,(C$195-'Indicator Data'!AL150)/(C$195-C$194)*10))),1)</f>
        <v>2.8</v>
      </c>
      <c r="D147" s="53">
        <f>IF('Indicator Data'!AM150="No data","x",ROUND((IF(LOG('Indicator Data'!AM150*1000)&gt;D$195,10,IF(LOG('Indicator Data'!AM150*1000)&lt;D$194,0,10-(D$195-LOG('Indicator Data'!AM150*1000))/(D$195-D$194)*10))),1))</f>
        <v>3.2</v>
      </c>
      <c r="E147" s="54">
        <f t="shared" si="32"/>
        <v>3</v>
      </c>
      <c r="F147" s="53">
        <f>IF('Indicator Data'!AZ150="No data","x",ROUND(IF('Indicator Data'!AZ150&gt;F$195,10,IF('Indicator Data'!AZ150&lt;F$194,0,10-(F$195-'Indicator Data'!AZ150)/(F$195-F$194)*10)),1))</f>
        <v>5.3</v>
      </c>
      <c r="G147" s="53">
        <f>IF('Indicator Data'!BA150="No data","x",ROUND(IF('Indicator Data'!BA150&gt;G$195,10,IF('Indicator Data'!BA150&lt;G$194,0,10-(G$195-'Indicator Data'!BA150)/(G$195-G$194)*10)),1))</f>
        <v>6.6</v>
      </c>
      <c r="H147" s="54">
        <f t="shared" si="33"/>
        <v>6</v>
      </c>
      <c r="I147" s="55">
        <f>SUM(IF('Indicator Data'!AN150=0,0,'Indicator Data'!AN150),SUM('Indicator Data'!AO150:AP150))</f>
        <v>8.5422089999999997</v>
      </c>
      <c r="J147" s="55">
        <f>I147/'Indicator Data'!CB150*1000000</f>
        <v>46.518845062599041</v>
      </c>
      <c r="K147" s="53">
        <f t="shared" si="34"/>
        <v>0.9</v>
      </c>
      <c r="L147" s="53">
        <f>IF('Indicator Data'!AQ150="No data","x",ROUND(IF('Indicator Data'!AQ150&gt;L$195,10,IF('Indicator Data'!AQ150&lt;L$194,0,10-(L$195-'Indicator Data'!AQ150)/(L$195-L$194)*10)),1))</f>
        <v>1.1000000000000001</v>
      </c>
      <c r="M147" s="53">
        <f>IF('Indicator Data'!AR150="No data","x",IF('Indicator Data'!AR150=0,0,ROUND(IF('Indicator Data'!AR150&gt;M$195,10,IF('Indicator Data'!AR150&lt;M$194,0,10-(M$195-'Indicator Data'!AR150)/(M$195-M$194)*10)),1)))</f>
        <v>0.7</v>
      </c>
      <c r="N147" s="54">
        <f t="shared" si="35"/>
        <v>0.9</v>
      </c>
      <c r="O147" s="56">
        <f t="shared" si="36"/>
        <v>3.2</v>
      </c>
      <c r="P147" s="67">
        <f>IF(AND('Indicator Data'!BF150="No data",'Indicator Data'!BG150="No data"),0,SUM('Indicator Data'!BF150:BH150)/1000)</f>
        <v>0</v>
      </c>
      <c r="Q147" s="53">
        <f t="shared" si="37"/>
        <v>0</v>
      </c>
      <c r="R147" s="57">
        <f>P147*1000/'Indicator Data'!CB150</f>
        <v>0</v>
      </c>
      <c r="S147" s="53">
        <f t="shared" si="38"/>
        <v>0</v>
      </c>
      <c r="T147" s="58">
        <f t="shared" si="39"/>
        <v>0</v>
      </c>
      <c r="U147" s="53" t="str">
        <f>IF('Indicator Data'!AV150="No data","x",ROUND(IF('Indicator Data'!AV150&gt;U$195,10,IF('Indicator Data'!AV150&lt;U$194,0,10-(U$195-'Indicator Data'!AV150)/(U$195-U$194)*10)),1))</f>
        <v>x</v>
      </c>
      <c r="V147" s="53" t="str">
        <f>IF('Indicator Data'!AW150="No data","x",IF('Indicator Data'!AW150=0,0,ROUND(IF('Indicator Data'!AW150&gt;V$195,10,IF('Indicator Data'!AW150&lt;V$194,0,10-(V$195-'Indicator Data'!AW150)/(V$195-V$194)*10)),1)))</f>
        <v>x</v>
      </c>
      <c r="W147" s="53" t="str">
        <f t="shared" si="40"/>
        <v>x</v>
      </c>
      <c r="X147" s="53">
        <f>IF('Indicator Data'!AU150="No data","x",ROUND(IF('Indicator Data'!AU150&gt;X$195,10,IF('Indicator Data'!AU150&lt;X$194,0,10-(X$195-'Indicator Data'!AU150)/(X$195-X$194)*10)),1))</f>
        <v>0.1</v>
      </c>
      <c r="Y147" s="160" t="str">
        <f>IF('Indicator Data'!AX150="No data","x",ROUND(IF('Indicator Data'!AX150&gt;Y$195,10,IF('Indicator Data'!AX150&lt;Y$194,0,10-(Y$195-'Indicator Data'!AX150)/(Y$195-Y$194)*10)),1))</f>
        <v>x</v>
      </c>
      <c r="Z147" s="57">
        <f>IF('Indicator Data'!AY150="No data","x",IF(('Indicator Data'!AY150/'Indicator Data'!CB150)&gt;1,1,IF('Indicator Data'!AY150&gt;'Indicator Data'!AY150,1,'Indicator Data'!AY150/'Indicator Data'!CB150)))</f>
        <v>1.4158983602807835E-4</v>
      </c>
      <c r="AA147" s="160">
        <f t="shared" si="41"/>
        <v>0</v>
      </c>
      <c r="AB147" s="54">
        <f t="shared" si="30"/>
        <v>0.1</v>
      </c>
      <c r="AC147" s="53">
        <f>IF('Indicator Data'!AS150="No data","x",ROUND(IF('Indicator Data'!AS150&gt;AC$195,10,IF('Indicator Data'!AS150&lt;AC$194,0,10-(AC$195-'Indicator Data'!AS150)/(AC$195-AC$194)*10)),1))</f>
        <v>1.7</v>
      </c>
      <c r="AD147" s="53">
        <f>IF('Indicator Data'!AT150="No data","x",ROUND(IF('Indicator Data'!AT150&gt;AD$195,10,IF('Indicator Data'!AT150&lt;AD$194,0,10-(AD$195-'Indicator Data'!AT150)/(AD$195-AD$194)*10)),1))</f>
        <v>0.6</v>
      </c>
      <c r="AE147" s="54">
        <f>IF(AND(AC147="x",AD147="x"),"x",ROUND(AVERAGE(AD147,AC147),1))</f>
        <v>1.2</v>
      </c>
      <c r="AF147" s="67">
        <f>('Indicator Data'!BE150+'Indicator Data'!BD150+'Indicator Data'!BC150*0.5+'Indicator Data'!BB150*0.25)/1000</f>
        <v>0.80100000000000005</v>
      </c>
      <c r="AG147" s="59">
        <f>AF147*1000/'Indicator Data'!CB150</f>
        <v>4.362056102249645E-3</v>
      </c>
      <c r="AH147" s="54">
        <f t="shared" si="42"/>
        <v>0.4</v>
      </c>
      <c r="AI147" s="53">
        <f>IF('Indicator Data'!BI150="No data","x",ROUND(IF('Indicator Data'!BI150&lt;$AI$194,10,IF('Indicator Data'!BI150&gt;$AI$195,0,($AI$195-'Indicator Data'!BI150)/($AI$195-$AI$194)*10)),1))</f>
        <v>5.9</v>
      </c>
      <c r="AJ147" s="53">
        <f>IF('Indicator Data'!BJ150="No data","x",ROUND(IF('Indicator Data'!BJ150&gt;$AJ$195,10,IF('Indicator Data'!BJ150&lt;$AJ$194,0,10-($AJ$195-'Indicator Data'!BJ150)/($AJ$195-$AJ$194)*10)),1))</f>
        <v>3.9</v>
      </c>
      <c r="AK147" s="54">
        <f t="shared" si="31"/>
        <v>4.9000000000000004</v>
      </c>
      <c r="AL147" s="60">
        <f>ROUND(IF(AND(AB147="x",AE147="x",AK147="x"),AH147,IF(AND(AB147="x",AE147="x"),(10-GEOMEAN(((10-AK147)/10*9+1),((10-AH147)/10*9+1)))/9*10,IF(AK147="x",(10-GEOMEAN(((10-AB147)/10*9+1),((10-AE147)/10*9+1),((10-AH147)/10*9+1)))/9*10,IF(AB147="x",(10-GEOMEAN(((10-AK147)/10*9+1),((10-AE147)/10*9+1),((10-AH147)/10*9+1)))/9*10,(10-GEOMEAN(((10-AB147)/10*9+1),((10-AE147)/10*9+1),((10-AH147)/10*9+1),((10-AK147)/10*9+1)))/9*10)))),1)</f>
        <v>1.9</v>
      </c>
      <c r="AM147" s="61">
        <f>ROUND((10-GEOMEAN(((10-T147)/10*9+1),((10-AL147)/10*9+1)))/9*10,1)</f>
        <v>1</v>
      </c>
    </row>
    <row r="148" spans="1:39" s="2" customFormat="1" x14ac:dyDescent="0.3">
      <c r="A148" s="98" t="str">
        <f>'Indicator Data'!A151</f>
        <v>Saint Vincent and the Grenadines</v>
      </c>
      <c r="B148" s="39" t="str">
        <f>'Indicator Data'!B151</f>
        <v>VCT</v>
      </c>
      <c r="C148" s="53">
        <f>ROUND(IF('Indicator Data'!AL151="No data",IF((0.1022*LN('Indicator Data'!CA151)-0.1711)&gt;C$195,0,IF((0.1022*LN('Indicator Data'!CA151)-0.1711)&lt;C$194,10,(C$195-(0.1022*LN('Indicator Data'!CA151)-0.1711))/(C$195-C$194)*10)),IF('Indicator Data'!AL151&gt;C$195,0,IF('Indicator Data'!AL151&lt;C$194,10,(C$195-'Indicator Data'!AL151)/(C$195-C$194)*10))),1)</f>
        <v>3.2</v>
      </c>
      <c r="D148" s="53" t="str">
        <f>IF('Indicator Data'!AM151="No data","x",ROUND((IF(LOG('Indicator Data'!AM151*1000)&gt;D$195,10,IF(LOG('Indicator Data'!AM151*1000)&lt;D$194,0,10-(D$195-LOG('Indicator Data'!AM151*1000))/(D$195-D$194)*10))),1))</f>
        <v>x</v>
      </c>
      <c r="E148" s="54">
        <f t="shared" si="32"/>
        <v>3.2</v>
      </c>
      <c r="F148" s="53" t="str">
        <f>IF('Indicator Data'!AZ151="No data","x",ROUND(IF('Indicator Data'!AZ151&gt;F$195,10,IF('Indicator Data'!AZ151&lt;F$194,0,10-(F$195-'Indicator Data'!AZ151)/(F$195-F$194)*10)),1))</f>
        <v>x</v>
      </c>
      <c r="G148" s="53" t="str">
        <f>IF('Indicator Data'!BA151="No data","x",ROUND(IF('Indicator Data'!BA151&gt;G$195,10,IF('Indicator Data'!BA151&lt;G$194,0,10-(G$195-'Indicator Data'!BA151)/(G$195-G$194)*10)),1))</f>
        <v>x</v>
      </c>
      <c r="H148" s="54" t="str">
        <f t="shared" si="33"/>
        <v>x</v>
      </c>
      <c r="I148" s="55">
        <f>SUM(IF('Indicator Data'!AN151=0,0,'Indicator Data'!AN151),SUM('Indicator Data'!AO151:AP151))</f>
        <v>6.9362859999999991</v>
      </c>
      <c r="J148" s="55">
        <f>I148/'Indicator Data'!CB151*1000000</f>
        <v>62.518914436622886</v>
      </c>
      <c r="K148" s="53">
        <f t="shared" si="34"/>
        <v>1.3</v>
      </c>
      <c r="L148" s="53">
        <f>IF('Indicator Data'!AQ151="No data","x",ROUND(IF('Indicator Data'!AQ151&gt;L$195,10,IF('Indicator Data'!AQ151&lt;L$194,0,10-(L$195-'Indicator Data'!AQ151)/(L$195-L$194)*10)),1))</f>
        <v>6.9</v>
      </c>
      <c r="M148" s="53">
        <f>IF('Indicator Data'!AR151="No data","x",IF('Indicator Data'!AR151=0,0,ROUND(IF('Indicator Data'!AR151&gt;M$195,10,IF('Indicator Data'!AR151&lt;M$194,0,10-(M$195-'Indicator Data'!AR151)/(M$195-M$194)*10)),1)))</f>
        <v>1.9</v>
      </c>
      <c r="N148" s="54">
        <f t="shared" si="35"/>
        <v>3.4</v>
      </c>
      <c r="O148" s="56">
        <f t="shared" si="36"/>
        <v>3.3</v>
      </c>
      <c r="P148" s="67">
        <f>IF(AND('Indicator Data'!BF151="No data",'Indicator Data'!BG151="No data"),0,SUM('Indicator Data'!BF151:BH151)/1000)</f>
        <v>3.7999999999999999E-2</v>
      </c>
      <c r="Q148" s="53">
        <f t="shared" si="37"/>
        <v>0</v>
      </c>
      <c r="R148" s="57">
        <f>P148*1000/'Indicator Data'!CB151</f>
        <v>3.4250588118651249E-4</v>
      </c>
      <c r="S148" s="53">
        <f t="shared" si="38"/>
        <v>2.4</v>
      </c>
      <c r="T148" s="58">
        <f t="shared" si="39"/>
        <v>1.2</v>
      </c>
      <c r="U148" s="53" t="str">
        <f>IF('Indicator Data'!AV151="No data","x",ROUND(IF('Indicator Data'!AV151&gt;U$195,10,IF('Indicator Data'!AV151&lt;U$194,0,10-(U$195-'Indicator Data'!AV151)/(U$195-U$194)*10)),1))</f>
        <v>x</v>
      </c>
      <c r="V148" s="53" t="str">
        <f>IF('Indicator Data'!AW151="No data","x",IF('Indicator Data'!AW151=0,0,ROUND(IF('Indicator Data'!AW151&gt;V$195,10,IF('Indicator Data'!AW151&lt;V$194,0,10-(V$195-'Indicator Data'!AW151)/(V$195-V$194)*10)),1)))</f>
        <v>x</v>
      </c>
      <c r="W148" s="53" t="str">
        <f t="shared" si="40"/>
        <v>x</v>
      </c>
      <c r="X148" s="53">
        <f>IF('Indicator Data'!AU151="No data","x",ROUND(IF('Indicator Data'!AU151&gt;X$195,10,IF('Indicator Data'!AU151&lt;X$194,0,10-(X$195-'Indicator Data'!AU151)/(X$195-X$194)*10)),1))</f>
        <v>0.1</v>
      </c>
      <c r="Y148" s="160" t="str">
        <f>IF('Indicator Data'!AX151="No data","x",ROUND(IF('Indicator Data'!AX151&gt;Y$195,10,IF('Indicator Data'!AX151&lt;Y$194,0,10-(Y$195-'Indicator Data'!AX151)/(Y$195-Y$194)*10)),1))</f>
        <v>x</v>
      </c>
      <c r="Z148" s="57">
        <f>IF('Indicator Data'!AY151="No data","x",IF(('Indicator Data'!AY151/'Indicator Data'!CB151)&gt;1,1,IF('Indicator Data'!AY151&gt;'Indicator Data'!AY151,1,'Indicator Data'!AY151/'Indicator Data'!CB151)))</f>
        <v>6.3273454892876779E-3</v>
      </c>
      <c r="AA148" s="160">
        <f t="shared" si="41"/>
        <v>0.1</v>
      </c>
      <c r="AB148" s="54">
        <f t="shared" si="30"/>
        <v>0.1</v>
      </c>
      <c r="AC148" s="53">
        <f>IF('Indicator Data'!AS151="No data","x",ROUND(IF('Indicator Data'!AS151&gt;AC$195,10,IF('Indicator Data'!AS151&lt;AC$194,0,10-(AC$195-'Indicator Data'!AS151)/(AC$195-AC$194)*10)),1))</f>
        <v>1.1000000000000001</v>
      </c>
      <c r="AD148" s="53" t="str">
        <f>IF('Indicator Data'!AT151="No data","x",ROUND(IF('Indicator Data'!AT151&gt;AD$195,10,IF('Indicator Data'!AT151&lt;AD$194,0,10-(AD$195-'Indicator Data'!AT151)/(AD$195-AD$194)*10)),1))</f>
        <v>x</v>
      </c>
      <c r="AE148" s="54">
        <f>IF(AND(AC148="x",AD148="x"),"x",ROUND(AVERAGE(AD148,AC148),1))</f>
        <v>1.1000000000000001</v>
      </c>
      <c r="AF148" s="67">
        <f>('Indicator Data'!BE151+'Indicator Data'!BD151+'Indicator Data'!BC151*0.5+'Indicator Data'!BB151*0.25)/1000</f>
        <v>1.155</v>
      </c>
      <c r="AG148" s="59">
        <f>AF148*1000/'Indicator Data'!CB151</f>
        <v>1.0410376125537418E-2</v>
      </c>
      <c r="AH148" s="54">
        <f t="shared" si="42"/>
        <v>1</v>
      </c>
      <c r="AI148" s="53">
        <f>IF('Indicator Data'!BI151="No data","x",ROUND(IF('Indicator Data'!BI151&lt;$AI$194,10,IF('Indicator Data'!BI151&gt;$AI$195,0,($AI$195-'Indicator Data'!BI151)/($AI$195-$AI$194)*10)),1))</f>
        <v>4</v>
      </c>
      <c r="AJ148" s="53">
        <f>IF('Indicator Data'!BJ151="No data","x",ROUND(IF('Indicator Data'!BJ151&gt;$AJ$195,10,IF('Indicator Data'!BJ151&lt;$AJ$194,0,10-($AJ$195-'Indicator Data'!BJ151)/($AJ$195-$AJ$194)*10)),1))</f>
        <v>0.2</v>
      </c>
      <c r="AK148" s="54">
        <f t="shared" si="31"/>
        <v>2.1</v>
      </c>
      <c r="AL148" s="60">
        <f>ROUND(IF(AND(AB148="x",AE148="x",AK148="x"),AH148,IF(AND(AB148="x",AE148="x"),(10-GEOMEAN(((10-AK148)/10*9+1),((10-AH148)/10*9+1)))/9*10,IF(AK148="x",(10-GEOMEAN(((10-AB148)/10*9+1),((10-AE148)/10*9+1),((10-AH148)/10*9+1)))/9*10,IF(AB148="x",(10-GEOMEAN(((10-AK148)/10*9+1),((10-AE148)/10*9+1),((10-AH148)/10*9+1)))/9*10,(10-GEOMEAN(((10-AB148)/10*9+1),((10-AE148)/10*9+1),((10-AH148)/10*9+1),((10-AK148)/10*9+1)))/9*10)))),1)</f>
        <v>1.1000000000000001</v>
      </c>
      <c r="AM148" s="61">
        <f>ROUND((10-GEOMEAN(((10-T148)/10*9+1),((10-AL148)/10*9+1)))/9*10,1)</f>
        <v>1.2</v>
      </c>
    </row>
    <row r="149" spans="1:39" s="2" customFormat="1" x14ac:dyDescent="0.3">
      <c r="A149" s="98" t="str">
        <f>'Indicator Data'!A152</f>
        <v>Samoa</v>
      </c>
      <c r="B149" s="39" t="str">
        <f>'Indicator Data'!B152</f>
        <v>WSM</v>
      </c>
      <c r="C149" s="53">
        <f>ROUND(IF('Indicator Data'!AL152="No data",IF((0.1022*LN('Indicator Data'!CA152)-0.1711)&gt;C$195,0,IF((0.1022*LN('Indicator Data'!CA152)-0.1711)&lt;C$194,10,(C$195-(0.1022*LN('Indicator Data'!CA152)-0.1711))/(C$195-C$194)*10)),IF('Indicator Data'!AL152&gt;C$195,0,IF('Indicator Data'!AL152&lt;C$194,10,(C$195-'Indicator Data'!AL152)/(C$195-C$194)*10))),1)</f>
        <v>3.7</v>
      </c>
      <c r="D149" s="53" t="str">
        <f>IF('Indicator Data'!AM152="No data","x",ROUND((IF(LOG('Indicator Data'!AM152*1000)&gt;D$195,10,IF(LOG('Indicator Data'!AM152*1000)&lt;D$194,0,10-(D$195-LOG('Indicator Data'!AM152*1000))/(D$195-D$194)*10))),1))</f>
        <v>x</v>
      </c>
      <c r="E149" s="54">
        <f t="shared" si="32"/>
        <v>3.7</v>
      </c>
      <c r="F149" s="53">
        <f>IF('Indicator Data'!AZ152="No data","x",ROUND(IF('Indicator Data'!AZ152&gt;F$195,10,IF('Indicator Data'!AZ152&lt;F$194,0,10-(F$195-'Indicator Data'!AZ152)/(F$195-F$194)*10)),1))</f>
        <v>4.8</v>
      </c>
      <c r="G149" s="53">
        <f>IF('Indicator Data'!BA152="No data","x",ROUND(IF('Indicator Data'!BA152&gt;G$195,10,IF('Indicator Data'!BA152&lt;G$194,0,10-(G$195-'Indicator Data'!BA152)/(G$195-G$194)*10)),1))</f>
        <v>3.4</v>
      </c>
      <c r="H149" s="54">
        <f t="shared" si="33"/>
        <v>4.0999999999999996</v>
      </c>
      <c r="I149" s="55">
        <f>SUM(IF('Indicator Data'!AN152=0,0,'Indicator Data'!AN152),SUM('Indicator Data'!AO152:AP152))</f>
        <v>168.24013200000002</v>
      </c>
      <c r="J149" s="55">
        <f>I149/'Indicator Data'!CB152*1000000</f>
        <v>847.94179728844324</v>
      </c>
      <c r="K149" s="53">
        <f t="shared" si="34"/>
        <v>10</v>
      </c>
      <c r="L149" s="53">
        <f>IF('Indicator Data'!AQ152="No data","x",ROUND(IF('Indicator Data'!AQ152&gt;L$195,10,IF('Indicator Data'!AQ152&lt;L$194,0,10-(L$195-'Indicator Data'!AQ152)/(L$195-L$194)*10)),1))</f>
        <v>10</v>
      </c>
      <c r="M149" s="53">
        <f>IF('Indicator Data'!AR152="No data","x",IF('Indicator Data'!AR152=0,0,ROUND(IF('Indicator Data'!AR152&gt;M$195,10,IF('Indicator Data'!AR152&lt;M$194,0,10-(M$195-'Indicator Data'!AR152)/(M$195-M$194)*10)),1)))</f>
        <v>5.7</v>
      </c>
      <c r="N149" s="54">
        <f t="shared" si="35"/>
        <v>8.6</v>
      </c>
      <c r="O149" s="56">
        <f t="shared" si="36"/>
        <v>5</v>
      </c>
      <c r="P149" s="67">
        <f>IF(AND('Indicator Data'!BF152="No data",'Indicator Data'!BG152="No data"),0,SUM('Indicator Data'!BF152:BH152)/1000)</f>
        <v>0</v>
      </c>
      <c r="Q149" s="53">
        <f t="shared" si="37"/>
        <v>0</v>
      </c>
      <c r="R149" s="57">
        <f>P149*1000/'Indicator Data'!CB152</f>
        <v>0</v>
      </c>
      <c r="S149" s="53">
        <f t="shared" si="38"/>
        <v>0</v>
      </c>
      <c r="T149" s="58">
        <f t="shared" si="39"/>
        <v>0</v>
      </c>
      <c r="U149" s="53" t="str">
        <f>IF('Indicator Data'!AV152="No data","x",ROUND(IF('Indicator Data'!AV152&gt;U$195,10,IF('Indicator Data'!AV152&lt;U$194,0,10-(U$195-'Indicator Data'!AV152)/(U$195-U$194)*10)),1))</f>
        <v>x</v>
      </c>
      <c r="V149" s="53" t="str">
        <f>IF('Indicator Data'!AW152="No data","x",IF('Indicator Data'!AW152=0,0,ROUND(IF('Indicator Data'!AW152&gt;V$195,10,IF('Indicator Data'!AW152&lt;V$194,0,10-(V$195-'Indicator Data'!AW152)/(V$195-V$194)*10)),1)))</f>
        <v>x</v>
      </c>
      <c r="W149" s="53" t="str">
        <f t="shared" si="40"/>
        <v>x</v>
      </c>
      <c r="X149" s="53">
        <f>IF('Indicator Data'!AU152="No data","x",ROUND(IF('Indicator Data'!AU152&gt;X$195,10,IF('Indicator Data'!AU152&lt;X$194,0,10-(X$195-'Indicator Data'!AU152)/(X$195-X$194)*10)),1))</f>
        <v>0.2</v>
      </c>
      <c r="Y149" s="160" t="str">
        <f>IF('Indicator Data'!AX152="No data","x",ROUND(IF('Indicator Data'!AX152&gt;Y$195,10,IF('Indicator Data'!AX152&lt;Y$194,0,10-(Y$195-'Indicator Data'!AX152)/(Y$195-Y$194)*10)),1))</f>
        <v>x</v>
      </c>
      <c r="Z149" s="57">
        <f>IF('Indicator Data'!AY152="No data","x",IF(('Indicator Data'!AY152/'Indicator Data'!CB152)&gt;1,1,IF('Indicator Data'!AY152&gt;'Indicator Data'!AY152,1,'Indicator Data'!AY152/'Indicator Data'!CB152)))</f>
        <v>0.96375686709339248</v>
      </c>
      <c r="AA149" s="160">
        <f t="shared" si="41"/>
        <v>10</v>
      </c>
      <c r="AB149" s="54">
        <f t="shared" si="30"/>
        <v>5.0999999999999996</v>
      </c>
      <c r="AC149" s="53">
        <f>IF('Indicator Data'!AS152="No data","x",ROUND(IF('Indicator Data'!AS152&gt;AC$195,10,IF('Indicator Data'!AS152&lt;AC$194,0,10-(AC$195-'Indicator Data'!AS152)/(AC$195-AC$194)*10)),1))</f>
        <v>1.2</v>
      </c>
      <c r="AD149" s="53">
        <f>IF('Indicator Data'!AT152="No data","x",ROUND(IF('Indicator Data'!AT152&gt;AD$195,10,IF('Indicator Data'!AT152&lt;AD$194,0,10-(AD$195-'Indicator Data'!AT152)/(AD$195-AD$194)*10)),1))</f>
        <v>0.7</v>
      </c>
      <c r="AE149" s="54">
        <f>IF(AND(AC149="x",AD149="x"),"x",ROUND(AVERAGE(AD149,AC149),1))</f>
        <v>1</v>
      </c>
      <c r="AF149" s="67">
        <f>('Indicator Data'!BE152+'Indicator Data'!BD152+'Indicator Data'!BC152*0.5+'Indicator Data'!BB152*0.25)/1000</f>
        <v>1.468</v>
      </c>
      <c r="AG149" s="59">
        <f>AF149*1000/'Indicator Data'!CB152</f>
        <v>7.3988206239604861E-3</v>
      </c>
      <c r="AH149" s="54">
        <f t="shared" si="42"/>
        <v>0.7</v>
      </c>
      <c r="AI149" s="53">
        <f>IF('Indicator Data'!BI152="No data","x",ROUND(IF('Indicator Data'!BI152&lt;$AI$194,10,IF('Indicator Data'!BI152&gt;$AI$195,0,($AI$195-'Indicator Data'!BI152)/($AI$195-$AI$194)*10)),1))</f>
        <v>2.5</v>
      </c>
      <c r="AJ149" s="53">
        <f>IF('Indicator Data'!BJ152="No data","x",ROUND(IF('Indicator Data'!BJ152&gt;$AJ$195,10,IF('Indicator Data'!BJ152&lt;$AJ$194,0,10-($AJ$195-'Indicator Data'!BJ152)/($AJ$195-$AJ$194)*10)),1))</f>
        <v>0</v>
      </c>
      <c r="AK149" s="54">
        <f t="shared" si="31"/>
        <v>1.3</v>
      </c>
      <c r="AL149" s="60">
        <f>ROUND(IF(AND(AB149="x",AE149="x",AK149="x"),AH149,IF(AND(AB149="x",AE149="x"),(10-GEOMEAN(((10-AK149)/10*9+1),((10-AH149)/10*9+1)))/9*10,IF(AK149="x",(10-GEOMEAN(((10-AB149)/10*9+1),((10-AE149)/10*9+1),((10-AH149)/10*9+1)))/9*10,IF(AB149="x",(10-GEOMEAN(((10-AK149)/10*9+1),((10-AE149)/10*9+1),((10-AH149)/10*9+1)))/9*10,(10-GEOMEAN(((10-AB149)/10*9+1),((10-AE149)/10*9+1),((10-AH149)/10*9+1),((10-AK149)/10*9+1)))/9*10)))),1)</f>
        <v>2.2000000000000002</v>
      </c>
      <c r="AM149" s="61">
        <f>ROUND((10-GEOMEAN(((10-T149)/10*9+1),((10-AL149)/10*9+1)))/9*10,1)</f>
        <v>1.2</v>
      </c>
    </row>
    <row r="150" spans="1:39" s="2" customFormat="1" x14ac:dyDescent="0.3">
      <c r="A150" s="98" t="str">
        <f>'Indicator Data'!A153</f>
        <v>Sao Tome and Principe</v>
      </c>
      <c r="B150" s="39" t="str">
        <f>'Indicator Data'!B153</f>
        <v>STP</v>
      </c>
      <c r="C150" s="53">
        <f>ROUND(IF('Indicator Data'!AL153="No data",IF((0.1022*LN('Indicator Data'!CA153)-0.1711)&gt;C$195,0,IF((0.1022*LN('Indicator Data'!CA153)-0.1711)&lt;C$194,10,(C$195-(0.1022*LN('Indicator Data'!CA153)-0.1711))/(C$195-C$194)*10)),IF('Indicator Data'!AL153&gt;C$195,0,IF('Indicator Data'!AL153&lt;C$194,10,(C$195-'Indicator Data'!AL153)/(C$195-C$194)*10))),1)</f>
        <v>5.5</v>
      </c>
      <c r="D150" s="53">
        <f>IF('Indicator Data'!AM153="No data","x",ROUND((IF(LOG('Indicator Data'!AM153*1000)&gt;D$195,10,IF(LOG('Indicator Data'!AM153*1000)&lt;D$194,0,10-(D$195-LOG('Indicator Data'!AM153*1000))/(D$195-D$194)*10))),1))</f>
        <v>7.3</v>
      </c>
      <c r="E150" s="54">
        <f t="shared" si="32"/>
        <v>6.5</v>
      </c>
      <c r="F150" s="53">
        <f>IF('Indicator Data'!AZ153="No data","x",ROUND(IF('Indicator Data'!AZ153&gt;F$195,10,IF('Indicator Data'!AZ153&lt;F$194,0,10-(F$195-'Indicator Data'!AZ153)/(F$195-F$194)*10)),1))</f>
        <v>7.2</v>
      </c>
      <c r="G150" s="53">
        <f>IF('Indicator Data'!BA153="No data","x",ROUND(IF('Indicator Data'!BA153&gt;G$195,10,IF('Indicator Data'!BA153&lt;G$194,0,10-(G$195-'Indicator Data'!BA153)/(G$195-G$194)*10)),1))</f>
        <v>7.8</v>
      </c>
      <c r="H150" s="54">
        <f t="shared" si="33"/>
        <v>7.5</v>
      </c>
      <c r="I150" s="55">
        <f>SUM(IF('Indicator Data'!AN153=0,0,'Indicator Data'!AN153),SUM('Indicator Data'!AO153:AP153))</f>
        <v>36.228473999999999</v>
      </c>
      <c r="J150" s="55">
        <f>I150/'Indicator Data'!CB153*1000000</f>
        <v>165.3052961065153</v>
      </c>
      <c r="K150" s="53">
        <f t="shared" si="34"/>
        <v>3.3</v>
      </c>
      <c r="L150" s="53">
        <f>IF('Indicator Data'!AQ153="No data","x",ROUND(IF('Indicator Data'!AQ153&gt;L$195,10,IF('Indicator Data'!AQ153&lt;L$194,0,10-(L$195-'Indicator Data'!AQ153)/(L$195-L$194)*10)),1))</f>
        <v>8.1999999999999993</v>
      </c>
      <c r="M150" s="53">
        <f>IF('Indicator Data'!AR153="No data","x",IF('Indicator Data'!AR153=0,0,ROUND(IF('Indicator Data'!AR153&gt;M$195,10,IF('Indicator Data'!AR153&lt;M$194,0,10-(M$195-'Indicator Data'!AR153)/(M$195-M$194)*10)),1)))</f>
        <v>0.9</v>
      </c>
      <c r="N150" s="54">
        <f t="shared" si="35"/>
        <v>4.0999999999999996</v>
      </c>
      <c r="O150" s="56">
        <f t="shared" si="36"/>
        <v>6.2</v>
      </c>
      <c r="P150" s="67">
        <f>IF(AND('Indicator Data'!BF153="No data",'Indicator Data'!BG153="No data"),0,SUM('Indicator Data'!BF153:BH153)/1000)</f>
        <v>0</v>
      </c>
      <c r="Q150" s="53">
        <f t="shared" si="37"/>
        <v>0</v>
      </c>
      <c r="R150" s="57">
        <f>P150*1000/'Indicator Data'!CB153</f>
        <v>0</v>
      </c>
      <c r="S150" s="53">
        <f t="shared" si="38"/>
        <v>0</v>
      </c>
      <c r="T150" s="58">
        <f t="shared" si="39"/>
        <v>0</v>
      </c>
      <c r="U150" s="53" t="str">
        <f>IF('Indicator Data'!AV153="No data","x",ROUND(IF('Indicator Data'!AV153&gt;U$195,10,IF('Indicator Data'!AV153&lt;U$194,0,10-(U$195-'Indicator Data'!AV153)/(U$195-U$194)*10)),1))</f>
        <v>x</v>
      </c>
      <c r="V150" s="53" t="str">
        <f>IF('Indicator Data'!AW153="No data","x",IF('Indicator Data'!AW153=0,0,ROUND(IF('Indicator Data'!AW153&gt;V$195,10,IF('Indicator Data'!AW153&lt;V$194,0,10-(V$195-'Indicator Data'!AW153)/(V$195-V$194)*10)),1)))</f>
        <v>x</v>
      </c>
      <c r="W150" s="53" t="str">
        <f t="shared" si="40"/>
        <v>x</v>
      </c>
      <c r="X150" s="53">
        <f>IF('Indicator Data'!AU153="No data","x",ROUND(IF('Indicator Data'!AU153&gt;X$195,10,IF('Indicator Data'!AU153&lt;X$194,0,10-(X$195-'Indicator Data'!AU153)/(X$195-X$194)*10)),1))</f>
        <v>2.1</v>
      </c>
      <c r="Y150" s="160">
        <f>IF('Indicator Data'!AX153="No data","x",ROUND(IF('Indicator Data'!AX153&gt;Y$195,10,IF('Indicator Data'!AX153&lt;Y$194,0,10-(Y$195-'Indicator Data'!AX153)/(Y$195-Y$194)*10)),1))</f>
        <v>0.3</v>
      </c>
      <c r="Z150" s="57">
        <f>IF('Indicator Data'!AY153="No data","x",IF(('Indicator Data'!AY153/'Indicator Data'!CB153)&gt;1,1,IF('Indicator Data'!AY153&gt;'Indicator Data'!AY153,1,'Indicator Data'!AY153/'Indicator Data'!CB153)))</f>
        <v>0.91765414466990025</v>
      </c>
      <c r="AA150" s="160">
        <f t="shared" si="41"/>
        <v>10</v>
      </c>
      <c r="AB150" s="54">
        <f t="shared" si="30"/>
        <v>4.0999999999999996</v>
      </c>
      <c r="AC150" s="53">
        <f>IF('Indicator Data'!AS153="No data","x",ROUND(IF('Indicator Data'!AS153&gt;AC$195,10,IF('Indicator Data'!AS153&lt;AC$194,0,10-(AC$195-'Indicator Data'!AS153)/(AC$195-AC$194)*10)),1))</f>
        <v>2.2999999999999998</v>
      </c>
      <c r="AD150" s="53">
        <f>IF('Indicator Data'!AT153="No data","x",ROUND(IF('Indicator Data'!AT153&gt;AD$195,10,IF('Indicator Data'!AT153&lt;AD$194,0,10-(AD$195-'Indicator Data'!AT153)/(AD$195-AD$194)*10)),1))</f>
        <v>2</v>
      </c>
      <c r="AE150" s="54">
        <f>IF(AND(AC150="x",AD150="x"),"x",ROUND(AVERAGE(AD150,AC150),1))</f>
        <v>2.2000000000000002</v>
      </c>
      <c r="AF150" s="67">
        <f>('Indicator Data'!BE153+'Indicator Data'!BD153+'Indicator Data'!BC153*0.5+'Indicator Data'!BB153*0.25)/1000</f>
        <v>0</v>
      </c>
      <c r="AG150" s="59">
        <f>AF150*1000/'Indicator Data'!CB153</f>
        <v>0</v>
      </c>
      <c r="AH150" s="54">
        <f t="shared" si="42"/>
        <v>0</v>
      </c>
      <c r="AI150" s="53">
        <f>IF('Indicator Data'!BI153="No data","x",ROUND(IF('Indicator Data'!BI153&lt;$AI$194,10,IF('Indicator Data'!BI153&gt;$AI$195,0,($AI$195-'Indicator Data'!BI153)/($AI$195-$AI$194)*10)),1))</f>
        <v>5.6</v>
      </c>
      <c r="AJ150" s="53">
        <f>IF('Indicator Data'!BJ153="No data","x",ROUND(IF('Indicator Data'!BJ153&gt;$AJ$195,10,IF('Indicator Data'!BJ153&lt;$AJ$194,0,10-($AJ$195-'Indicator Data'!BJ153)/($AJ$195-$AJ$194)*10)),1))</f>
        <v>2.2999999999999998</v>
      </c>
      <c r="AK150" s="54">
        <f t="shared" si="31"/>
        <v>4</v>
      </c>
      <c r="AL150" s="60">
        <f>ROUND(IF(AND(AB150="x",AE150="x",AK150="x"),AH150,IF(AND(AB150="x",AE150="x"),(10-GEOMEAN(((10-AK150)/10*9+1),((10-AH150)/10*9+1)))/9*10,IF(AK150="x",(10-GEOMEAN(((10-AB150)/10*9+1),((10-AE150)/10*9+1),((10-AH150)/10*9+1)))/9*10,IF(AB150="x",(10-GEOMEAN(((10-AK150)/10*9+1),((10-AE150)/10*9+1),((10-AH150)/10*9+1)))/9*10,(10-GEOMEAN(((10-AB150)/10*9+1),((10-AE150)/10*9+1),((10-AH150)/10*9+1),((10-AK150)/10*9+1)))/9*10)))),1)</f>
        <v>2.7</v>
      </c>
      <c r="AM150" s="61">
        <f>ROUND((10-GEOMEAN(((10-T150)/10*9+1),((10-AL150)/10*9+1)))/9*10,1)</f>
        <v>1.4</v>
      </c>
    </row>
    <row r="151" spans="1:39" s="2" customFormat="1" x14ac:dyDescent="0.3">
      <c r="A151" s="98" t="str">
        <f>'Indicator Data'!A154</f>
        <v>Saudi Arabia</v>
      </c>
      <c r="B151" s="39" t="str">
        <f>'Indicator Data'!B154</f>
        <v>SAU</v>
      </c>
      <c r="C151" s="53">
        <f>ROUND(IF('Indicator Data'!AL154="No data",IF((0.1022*LN('Indicator Data'!CA154)-0.1711)&gt;C$195,0,IF((0.1022*LN('Indicator Data'!CA154)-0.1711)&lt;C$194,10,(C$195-(0.1022*LN('Indicator Data'!CA154)-0.1711))/(C$195-C$194)*10)),IF('Indicator Data'!AL154&gt;C$195,0,IF('Indicator Data'!AL154&lt;C$194,10,(C$195-'Indicator Data'!AL154)/(C$195-C$194)*10))),1)</f>
        <v>0.9</v>
      </c>
      <c r="D151" s="53" t="str">
        <f>IF('Indicator Data'!AM154="No data","x",ROUND((IF(LOG('Indicator Data'!AM154*1000)&gt;D$195,10,IF(LOG('Indicator Data'!AM154*1000)&lt;D$194,0,10-(D$195-LOG('Indicator Data'!AM154*1000))/(D$195-D$194)*10))),1))</f>
        <v>x</v>
      </c>
      <c r="E151" s="54">
        <f t="shared" si="32"/>
        <v>0.9</v>
      </c>
      <c r="F151" s="53">
        <f>IF('Indicator Data'!AZ154="No data","x",ROUND(IF('Indicator Data'!AZ154&gt;F$195,10,IF('Indicator Data'!AZ154&lt;F$194,0,10-(F$195-'Indicator Data'!AZ154)/(F$195-F$194)*10)),1))</f>
        <v>3.4</v>
      </c>
      <c r="G151" s="53" t="str">
        <f>IF('Indicator Data'!BA154="No data","x",ROUND(IF('Indicator Data'!BA154&gt;G$195,10,IF('Indicator Data'!BA154&lt;G$194,0,10-(G$195-'Indicator Data'!BA154)/(G$195-G$194)*10)),1))</f>
        <v>x</v>
      </c>
      <c r="H151" s="54">
        <f t="shared" si="33"/>
        <v>3.4</v>
      </c>
      <c r="I151" s="55">
        <f>SUM(IF('Indicator Data'!AN154=0,0,'Indicator Data'!AN154),SUM('Indicator Data'!AO154:AP154))</f>
        <v>0.205682</v>
      </c>
      <c r="J151" s="55">
        <f>I151/'Indicator Data'!CB154*1000000</f>
        <v>5.9080480775088847E-3</v>
      </c>
      <c r="K151" s="53">
        <f t="shared" si="34"/>
        <v>0</v>
      </c>
      <c r="L151" s="53" t="str">
        <f>IF('Indicator Data'!AQ154="No data","x",ROUND(IF('Indicator Data'!AQ154&gt;L$195,10,IF('Indicator Data'!AQ154&lt;L$194,0,10-(L$195-'Indicator Data'!AQ154)/(L$195-L$194)*10)),1))</f>
        <v>x</v>
      </c>
      <c r="M151" s="53">
        <f>IF('Indicator Data'!AR154="No data","x",IF('Indicator Data'!AR154=0,0,ROUND(IF('Indicator Data'!AR154&gt;M$195,10,IF('Indicator Data'!AR154&lt;M$194,0,10-(M$195-'Indicator Data'!AR154)/(M$195-M$194)*10)),1)))</f>
        <v>0</v>
      </c>
      <c r="N151" s="54">
        <f t="shared" si="35"/>
        <v>0</v>
      </c>
      <c r="O151" s="56">
        <f t="shared" si="36"/>
        <v>1.3</v>
      </c>
      <c r="P151" s="67">
        <f>IF(AND('Indicator Data'!BF154="No data",'Indicator Data'!BG154="No data"),0,SUM('Indicator Data'!BF154:BH154)/1000)</f>
        <v>2.9260000000000002</v>
      </c>
      <c r="Q151" s="53">
        <f t="shared" si="37"/>
        <v>1.6</v>
      </c>
      <c r="R151" s="57">
        <f>P151*1000/'Indicator Data'!CB154</f>
        <v>8.4046968985088621E-5</v>
      </c>
      <c r="S151" s="53">
        <f t="shared" si="38"/>
        <v>1.7</v>
      </c>
      <c r="T151" s="58">
        <f t="shared" si="39"/>
        <v>1.7</v>
      </c>
      <c r="U151" s="53" t="str">
        <f>IF('Indicator Data'!AV154="No data","x",ROUND(IF('Indicator Data'!AV154&gt;U$195,10,IF('Indicator Data'!AV154&lt;U$194,0,10-(U$195-'Indicator Data'!AV154)/(U$195-U$194)*10)),1))</f>
        <v>x</v>
      </c>
      <c r="V151" s="53" t="str">
        <f>IF('Indicator Data'!AW154="No data","x",IF('Indicator Data'!AW154=0,0,ROUND(IF('Indicator Data'!AW154&gt;V$195,10,IF('Indicator Data'!AW154&lt;V$194,0,10-(V$195-'Indicator Data'!AW154)/(V$195-V$194)*10)),1)))</f>
        <v>x</v>
      </c>
      <c r="W151" s="53" t="str">
        <f t="shared" si="40"/>
        <v>x</v>
      </c>
      <c r="X151" s="53">
        <f>IF('Indicator Data'!AU154="No data","x",ROUND(IF('Indicator Data'!AU154&gt;X$195,10,IF('Indicator Data'!AU154&lt;X$194,0,10-(X$195-'Indicator Data'!AU154)/(X$195-X$194)*10)),1))</f>
        <v>0.2</v>
      </c>
      <c r="Y151" s="160">
        <f>IF('Indicator Data'!AX154="No data","x",ROUND(IF('Indicator Data'!AX154&gt;Y$195,10,IF('Indicator Data'!AX154&lt;Y$194,0,10-(Y$195-'Indicator Data'!AX154)/(Y$195-Y$194)*10)),1))</f>
        <v>0</v>
      </c>
      <c r="Z151" s="57">
        <f>IF('Indicator Data'!AY154="No data","x",IF(('Indicator Data'!AY154/'Indicator Data'!CB154)&gt;1,1,IF('Indicator Data'!AY154&gt;'Indicator Data'!AY154,1,'Indicator Data'!AY154/'Indicator Data'!CB154)))</f>
        <v>3.1970019302940404E-5</v>
      </c>
      <c r="AA151" s="160">
        <f t="shared" si="41"/>
        <v>0</v>
      </c>
      <c r="AB151" s="54">
        <f t="shared" si="30"/>
        <v>0.1</v>
      </c>
      <c r="AC151" s="53">
        <f>IF('Indicator Data'!AS154="No data","x",ROUND(IF('Indicator Data'!AS154&gt;AC$195,10,IF('Indicator Data'!AS154&lt;AC$194,0,10-(AC$195-'Indicator Data'!AS154)/(AC$195-AC$194)*10)),1))</f>
        <v>0.5</v>
      </c>
      <c r="AD151" s="53" t="str">
        <f>IF('Indicator Data'!AT154="No data","x",ROUND(IF('Indicator Data'!AT154&gt;AD$195,10,IF('Indicator Data'!AT154&lt;AD$194,0,10-(AD$195-'Indicator Data'!AT154)/(AD$195-AD$194)*10)),1))</f>
        <v>x</v>
      </c>
      <c r="AE151" s="54">
        <f>IF(AND(AC151="x",AD151="x"),"x",ROUND(AVERAGE(AD151,AC151),1))</f>
        <v>0.5</v>
      </c>
      <c r="AF151" s="67">
        <f>('Indicator Data'!BE154+'Indicator Data'!BD154+'Indicator Data'!BC154*0.5+'Indicator Data'!BB154*0.25)/1000</f>
        <v>1.3089999999999999</v>
      </c>
      <c r="AG151" s="59">
        <f>AF151*1000/'Indicator Data'!CB154</f>
        <v>3.7599959809118587E-5</v>
      </c>
      <c r="AH151" s="54">
        <f t="shared" si="42"/>
        <v>0</v>
      </c>
      <c r="AI151" s="53">
        <f>IF('Indicator Data'!BI154="No data","x",ROUND(IF('Indicator Data'!BI154&lt;$AI$194,10,IF('Indicator Data'!BI154&gt;$AI$195,0,($AI$195-'Indicator Data'!BI154)/($AI$195-$AI$194)*10)),1))</f>
        <v>2.4</v>
      </c>
      <c r="AJ151" s="53">
        <f>IF('Indicator Data'!BJ154="No data","x",ROUND(IF('Indicator Data'!BJ154&gt;$AJ$195,10,IF('Indicator Data'!BJ154&lt;$AJ$194,0,10-($AJ$195-'Indicator Data'!BJ154)/($AJ$195-$AJ$194)*10)),1))</f>
        <v>0</v>
      </c>
      <c r="AK151" s="54">
        <f t="shared" si="31"/>
        <v>1.2</v>
      </c>
      <c r="AL151" s="60">
        <f>ROUND(IF(AND(AB151="x",AE151="x",AK151="x"),AH151,IF(AND(AB151="x",AE151="x"),(10-GEOMEAN(((10-AK151)/10*9+1),((10-AH151)/10*9+1)))/9*10,IF(AK151="x",(10-GEOMEAN(((10-AB151)/10*9+1),((10-AE151)/10*9+1),((10-AH151)/10*9+1)))/9*10,IF(AB151="x",(10-GEOMEAN(((10-AK151)/10*9+1),((10-AE151)/10*9+1),((10-AH151)/10*9+1)))/9*10,(10-GEOMEAN(((10-AB151)/10*9+1),((10-AE151)/10*9+1),((10-AH151)/10*9+1),((10-AK151)/10*9+1)))/9*10)))),1)</f>
        <v>0.5</v>
      </c>
      <c r="AM151" s="61">
        <f>ROUND((10-GEOMEAN(((10-T151)/10*9+1),((10-AL151)/10*9+1)))/9*10,1)</f>
        <v>1.1000000000000001</v>
      </c>
    </row>
    <row r="152" spans="1:39" s="2" customFormat="1" x14ac:dyDescent="0.3">
      <c r="A152" s="98" t="str">
        <f>'Indicator Data'!A155</f>
        <v>Senegal</v>
      </c>
      <c r="B152" s="39" t="str">
        <f>'Indicator Data'!B155</f>
        <v>SEN</v>
      </c>
      <c r="C152" s="53">
        <f>ROUND(IF('Indicator Data'!AL155="No data",IF((0.1022*LN('Indicator Data'!CA155)-0.1711)&gt;C$195,0,IF((0.1022*LN('Indicator Data'!CA155)-0.1711)&lt;C$194,10,(C$195-(0.1022*LN('Indicator Data'!CA155)-0.1711))/(C$195-C$194)*10)),IF('Indicator Data'!AL155&gt;C$195,0,IF('Indicator Data'!AL155&lt;C$194,10,(C$195-'Indicator Data'!AL155)/(C$195-C$194)*10))),1)</f>
        <v>7.8</v>
      </c>
      <c r="D152" s="53">
        <f>IF('Indicator Data'!AM155="No data","x",ROUND((IF(LOG('Indicator Data'!AM155*1000)&gt;D$195,10,IF(LOG('Indicator Data'!AM155*1000)&lt;D$194,0,10-(D$195-LOG('Indicator Data'!AM155*1000))/(D$195-D$194)*10))),1))</f>
        <v>9.1</v>
      </c>
      <c r="E152" s="54">
        <f t="shared" si="32"/>
        <v>8.5</v>
      </c>
      <c r="F152" s="53">
        <f>IF('Indicator Data'!AZ155="No data","x",ROUND(IF('Indicator Data'!AZ155&gt;F$195,10,IF('Indicator Data'!AZ155&lt;F$194,0,10-(F$195-'Indicator Data'!AZ155)/(F$195-F$194)*10)),1))</f>
        <v>7.1</v>
      </c>
      <c r="G152" s="53">
        <f>IF('Indicator Data'!BA155="No data","x",ROUND(IF('Indicator Data'!BA155&gt;G$195,10,IF('Indicator Data'!BA155&lt;G$194,0,10-(G$195-'Indicator Data'!BA155)/(G$195-G$194)*10)),1))</f>
        <v>3.8</v>
      </c>
      <c r="H152" s="54">
        <f t="shared" si="33"/>
        <v>5.5</v>
      </c>
      <c r="I152" s="55">
        <f>SUM(IF('Indicator Data'!AN155=0,0,'Indicator Data'!AN155),SUM('Indicator Data'!AO155:AP155))</f>
        <v>1326.4884720000002</v>
      </c>
      <c r="J152" s="55">
        <f>I152/'Indicator Data'!CB155*1000000</f>
        <v>79.222050737192532</v>
      </c>
      <c r="K152" s="53">
        <f t="shared" si="34"/>
        <v>1.6</v>
      </c>
      <c r="L152" s="53">
        <f>IF('Indicator Data'!AQ155="No data","x",ROUND(IF('Indicator Data'!AQ155&gt;L$195,10,IF('Indicator Data'!AQ155&lt;L$194,0,10-(L$195-'Indicator Data'!AQ155)/(L$195-L$194)*10)),1))</f>
        <v>4.2</v>
      </c>
      <c r="M152" s="53">
        <f>IF('Indicator Data'!AR155="No data","x",IF('Indicator Data'!AR155=0,0,ROUND(IF('Indicator Data'!AR155&gt;M$195,10,IF('Indicator Data'!AR155&lt;M$194,0,10-(M$195-'Indicator Data'!AR155)/(M$195-M$194)*10)),1)))</f>
        <v>3.6</v>
      </c>
      <c r="N152" s="54">
        <f t="shared" si="35"/>
        <v>3.1</v>
      </c>
      <c r="O152" s="56">
        <f t="shared" si="36"/>
        <v>6.4</v>
      </c>
      <c r="P152" s="67">
        <f>IF(AND('Indicator Data'!BF155="No data",'Indicator Data'!BG155="No data"),0,SUM('Indicator Data'!BF155:BH155)/1000)</f>
        <v>24.593</v>
      </c>
      <c r="Q152" s="53">
        <f t="shared" si="37"/>
        <v>4.5999999999999996</v>
      </c>
      <c r="R152" s="57">
        <f>P152*1000/'Indicator Data'!CB155</f>
        <v>1.4687710710687394E-3</v>
      </c>
      <c r="S152" s="53">
        <f t="shared" si="38"/>
        <v>3.5</v>
      </c>
      <c r="T152" s="58">
        <f t="shared" si="39"/>
        <v>4.0999999999999996</v>
      </c>
      <c r="U152" s="53">
        <f>IF('Indicator Data'!AV155="No data","x",ROUND(IF('Indicator Data'!AV155&gt;U$195,10,IF('Indicator Data'!AV155&lt;U$194,0,10-(U$195-'Indicator Data'!AV155)/(U$195-U$194)*10)),1))</f>
        <v>0.8</v>
      </c>
      <c r="V152" s="53">
        <f>IF('Indicator Data'!AW155="No data","x",IF('Indicator Data'!AW155=0,0,ROUND(IF('Indicator Data'!AW155&gt;V$195,10,IF('Indicator Data'!AW155&lt;V$194,0,10-(V$195-'Indicator Data'!AW155)/(V$195-V$194)*10)),1)))</f>
        <v>0.5</v>
      </c>
      <c r="W152" s="53">
        <f t="shared" si="40"/>
        <v>0.65</v>
      </c>
      <c r="X152" s="53">
        <f>IF('Indicator Data'!AU155="No data","x",ROUND(IF('Indicator Data'!AU155&gt;X$195,10,IF('Indicator Data'!AU155&lt;X$194,0,10-(X$195-'Indicator Data'!AU155)/(X$195-X$194)*10)),1))</f>
        <v>2.1</v>
      </c>
      <c r="Y152" s="160">
        <f>IF('Indicator Data'!AX155="No data","x",ROUND(IF('Indicator Data'!AX155&gt;Y$195,10,IF('Indicator Data'!AX155&lt;Y$194,0,10-(Y$195-'Indicator Data'!AX155)/(Y$195-Y$194)*10)),1))</f>
        <v>1.4</v>
      </c>
      <c r="Z152" s="57">
        <f>IF('Indicator Data'!AY155="No data","x",IF(('Indicator Data'!AY155/'Indicator Data'!CB155)&gt;1,1,IF('Indicator Data'!AY155&gt;'Indicator Data'!AY155,1,'Indicator Data'!AY155/'Indicator Data'!CB155)))</f>
        <v>0.52649640795201602</v>
      </c>
      <c r="AA152" s="160">
        <f t="shared" si="41"/>
        <v>5.8</v>
      </c>
      <c r="AB152" s="54">
        <f t="shared" si="30"/>
        <v>2.5</v>
      </c>
      <c r="AC152" s="53">
        <f>IF('Indicator Data'!AS155="No data","x",ROUND(IF('Indicator Data'!AS155&gt;AC$195,10,IF('Indicator Data'!AS155&lt;AC$194,0,10-(AC$195-'Indicator Data'!AS155)/(AC$195-AC$194)*10)),1))</f>
        <v>3.5</v>
      </c>
      <c r="AD152" s="53">
        <f>IF('Indicator Data'!AT155="No data","x",ROUND(IF('Indicator Data'!AT155&gt;AD$195,10,IF('Indicator Data'!AT155&lt;AD$194,0,10-(AD$195-'Indicator Data'!AT155)/(AD$195-AD$194)*10)),1))</f>
        <v>3</v>
      </c>
      <c r="AE152" s="54">
        <f>IF(AND(AC152="x",AD152="x"),"x",ROUND(AVERAGE(AD152,AC152),1))</f>
        <v>3.3</v>
      </c>
      <c r="AF152" s="67">
        <f>('Indicator Data'!BE155+'Indicator Data'!BD155+'Indicator Data'!BC155*0.5+'Indicator Data'!BB155*0.25)/1000</f>
        <v>21.282</v>
      </c>
      <c r="AG152" s="59">
        <f>AF152*1000/'Indicator Data'!CB155</f>
        <v>1.271027769466308E-3</v>
      </c>
      <c r="AH152" s="54">
        <f t="shared" si="42"/>
        <v>0.1</v>
      </c>
      <c r="AI152" s="53">
        <f>IF('Indicator Data'!BI155="No data","x",ROUND(IF('Indicator Data'!BI155&lt;$AI$194,10,IF('Indicator Data'!BI155&gt;$AI$195,0,($AI$195-'Indicator Data'!BI155)/($AI$195-$AI$194)*10)),1))</f>
        <v>5.0999999999999996</v>
      </c>
      <c r="AJ152" s="53">
        <f>IF('Indicator Data'!BJ155="No data","x",ROUND(IF('Indicator Data'!BJ155&gt;$AJ$195,10,IF('Indicator Data'!BJ155&lt;$AJ$194,0,10-($AJ$195-'Indicator Data'!BJ155)/($AJ$195-$AJ$194)*10)),1))</f>
        <v>1.5</v>
      </c>
      <c r="AK152" s="54">
        <f t="shared" si="31"/>
        <v>3.3</v>
      </c>
      <c r="AL152" s="60">
        <f>ROUND(IF(AND(AB152="x",AE152="x",AK152="x"),AH152,IF(AND(AB152="x",AE152="x"),(10-GEOMEAN(((10-AK152)/10*9+1),((10-AH152)/10*9+1)))/9*10,IF(AK152="x",(10-GEOMEAN(((10-AB152)/10*9+1),((10-AE152)/10*9+1),((10-AH152)/10*9+1)))/9*10,IF(AB152="x",(10-GEOMEAN(((10-AK152)/10*9+1),((10-AE152)/10*9+1),((10-AH152)/10*9+1)))/9*10,(10-GEOMEAN(((10-AB152)/10*9+1),((10-AE152)/10*9+1),((10-AH152)/10*9+1),((10-AK152)/10*9+1)))/9*10)))),1)</f>
        <v>2.4</v>
      </c>
      <c r="AM152" s="61">
        <f>ROUND((10-GEOMEAN(((10-T152)/10*9+1),((10-AL152)/10*9+1)))/9*10,1)</f>
        <v>3.3</v>
      </c>
    </row>
    <row r="153" spans="1:39" s="2" customFormat="1" x14ac:dyDescent="0.3">
      <c r="A153" s="98" t="str">
        <f>'Indicator Data'!A156</f>
        <v>Serbia</v>
      </c>
      <c r="B153" s="39" t="str">
        <f>'Indicator Data'!B156</f>
        <v>SRB</v>
      </c>
      <c r="C153" s="53">
        <f>ROUND(IF('Indicator Data'!AL156="No data",IF((0.1022*LN('Indicator Data'!CA156)-0.1711)&gt;C$195,0,IF((0.1022*LN('Indicator Data'!CA156)-0.1711)&lt;C$194,10,(C$195-(0.1022*LN('Indicator Data'!CA156)-0.1711))/(C$195-C$194)*10)),IF('Indicator Data'!AL156&gt;C$195,0,IF('Indicator Data'!AL156&lt;C$194,10,(C$195-'Indicator Data'!AL156)/(C$195-C$194)*10))),1)</f>
        <v>1.9</v>
      </c>
      <c r="D153" s="53">
        <f>IF('Indicator Data'!AM156="No data","x",ROUND((IF(LOG('Indicator Data'!AM156*1000)&gt;D$195,10,IF(LOG('Indicator Data'!AM156*1000)&lt;D$194,0,10-(D$195-LOG('Indicator Data'!AM156*1000))/(D$195-D$194)*10))),1))</f>
        <v>0.6</v>
      </c>
      <c r="E153" s="54">
        <f t="shared" si="32"/>
        <v>1.3</v>
      </c>
      <c r="F153" s="53">
        <f>IF('Indicator Data'!AZ156="No data","x",ROUND(IF('Indicator Data'!AZ156&gt;F$195,10,IF('Indicator Data'!AZ156&lt;F$194,0,10-(F$195-'Indicator Data'!AZ156)/(F$195-F$194)*10)),1))</f>
        <v>1.8</v>
      </c>
      <c r="G153" s="53">
        <f>IF('Indicator Data'!BA156="No data","x",ROUND(IF('Indicator Data'!BA156&gt;G$195,10,IF('Indicator Data'!BA156&lt;G$194,0,10-(G$195-'Indicator Data'!BA156)/(G$195-G$194)*10)),1))</f>
        <v>2.8</v>
      </c>
      <c r="H153" s="54">
        <f t="shared" si="33"/>
        <v>2.2999999999999998</v>
      </c>
      <c r="I153" s="55">
        <f>SUM(IF('Indicator Data'!AN156=0,0,'Indicator Data'!AN156),SUM('Indicator Data'!AO156:AP156))</f>
        <v>457.33283599999999</v>
      </c>
      <c r="J153" s="55">
        <f>I153/'Indicator Data'!CB156*1000000</f>
        <v>52.34216200069357</v>
      </c>
      <c r="K153" s="53">
        <f t="shared" si="34"/>
        <v>1</v>
      </c>
      <c r="L153" s="53">
        <f>IF('Indicator Data'!AQ156="No data","x",ROUND(IF('Indicator Data'!AQ156&gt;L$195,10,IF('Indicator Data'!AQ156&lt;L$194,0,10-(L$195-'Indicator Data'!AQ156)/(L$195-L$194)*10)),1))</f>
        <v>0.8</v>
      </c>
      <c r="M153" s="53">
        <f>IF('Indicator Data'!AR156="No data","x",IF('Indicator Data'!AR156=0,0,ROUND(IF('Indicator Data'!AR156&gt;M$195,10,IF('Indicator Data'!AR156&lt;M$194,0,10-(M$195-'Indicator Data'!AR156)/(M$195-M$194)*10)),1)))</f>
        <v>2.7</v>
      </c>
      <c r="N153" s="54">
        <f t="shared" si="35"/>
        <v>1.5</v>
      </c>
      <c r="O153" s="56">
        <f t="shared" si="36"/>
        <v>1.6</v>
      </c>
      <c r="P153" s="67">
        <f>IF(AND('Indicator Data'!BF156="No data",'Indicator Data'!BG156="No data"),0,SUM('Indicator Data'!BF156:BH156)/1000)</f>
        <v>26.338999999999999</v>
      </c>
      <c r="Q153" s="53">
        <f t="shared" si="37"/>
        <v>4.7</v>
      </c>
      <c r="R153" s="57">
        <f>P153*1000/'Indicator Data'!CB156</f>
        <v>3.0145226767322431E-3</v>
      </c>
      <c r="S153" s="53">
        <f t="shared" si="38"/>
        <v>4.2</v>
      </c>
      <c r="T153" s="58">
        <f t="shared" si="39"/>
        <v>4.5</v>
      </c>
      <c r="U153" s="53">
        <f>IF('Indicator Data'!AV156="No data","x",ROUND(IF('Indicator Data'!AV156&gt;U$195,10,IF('Indicator Data'!AV156&lt;U$194,0,10-(U$195-'Indicator Data'!AV156)/(U$195-U$194)*10)),1))</f>
        <v>0.2</v>
      </c>
      <c r="V153" s="53">
        <f>IF('Indicator Data'!AW156="No data","x",IF('Indicator Data'!AW156=0,0,ROUND(IF('Indicator Data'!AW156&gt;V$195,10,IF('Indicator Data'!AW156&lt;V$194,0,10-(V$195-'Indicator Data'!AW156)/(V$195-V$194)*10)),1)))</f>
        <v>0.2</v>
      </c>
      <c r="W153" s="53">
        <f t="shared" si="40"/>
        <v>0.2</v>
      </c>
      <c r="X153" s="53">
        <f>IF('Indicator Data'!AU156="No data","x",ROUND(IF('Indicator Data'!AU156&gt;X$195,10,IF('Indicator Data'!AU156&lt;X$194,0,10-(X$195-'Indicator Data'!AU156)/(X$195-X$194)*10)),1))</f>
        <v>0.3</v>
      </c>
      <c r="Y153" s="160" t="str">
        <f>IF('Indicator Data'!AX156="No data","x",ROUND(IF('Indicator Data'!AX156&gt;Y$195,10,IF('Indicator Data'!AX156&lt;Y$194,0,10-(Y$195-'Indicator Data'!AX156)/(Y$195-Y$194)*10)),1))</f>
        <v>x</v>
      </c>
      <c r="Z153" s="57">
        <f>IF('Indicator Data'!AY156="No data","x",IF(('Indicator Data'!AY156/'Indicator Data'!CB156)&gt;1,1,IF('Indicator Data'!AY156&gt;'Indicator Data'!AY156,1,'Indicator Data'!AY156/'Indicator Data'!CB156)))</f>
        <v>0</v>
      </c>
      <c r="AA153" s="160">
        <f t="shared" si="41"/>
        <v>0</v>
      </c>
      <c r="AB153" s="54">
        <f t="shared" si="30"/>
        <v>0.2</v>
      </c>
      <c r="AC153" s="53">
        <f>IF('Indicator Data'!AS156="No data","x",ROUND(IF('Indicator Data'!AS156&gt;AC$195,10,IF('Indicator Data'!AS156&lt;AC$194,0,10-(AC$195-'Indicator Data'!AS156)/(AC$195-AC$194)*10)),1))</f>
        <v>0.4</v>
      </c>
      <c r="AD153" s="53">
        <f>IF('Indicator Data'!AT156="No data","x",ROUND(IF('Indicator Data'!AT156&gt;AD$195,10,IF('Indicator Data'!AT156&lt;AD$194,0,10-(AD$195-'Indicator Data'!AT156)/(AD$195-AD$194)*10)),1))</f>
        <v>0.4</v>
      </c>
      <c r="AE153" s="54">
        <f>IF(AND(AC153="x",AD153="x"),"x",ROUND(AVERAGE(AD153,AC153),1))</f>
        <v>0.4</v>
      </c>
      <c r="AF153" s="67">
        <f>('Indicator Data'!BE156+'Indicator Data'!BD156+'Indicator Data'!BC156*0.5+'Indicator Data'!BB156*0.25)/1000</f>
        <v>7.9827500000000002</v>
      </c>
      <c r="AG153" s="59">
        <f>AF153*1000/'Indicator Data'!CB156</f>
        <v>9.1363304976211377E-4</v>
      </c>
      <c r="AH153" s="54">
        <f t="shared" si="42"/>
        <v>0.1</v>
      </c>
      <c r="AI153" s="53">
        <f>IF('Indicator Data'!BI156="No data","x",ROUND(IF('Indicator Data'!BI156&lt;$AI$194,10,IF('Indicator Data'!BI156&gt;$AI$195,0,($AI$195-'Indicator Data'!BI156)/($AI$195-$AI$194)*10)),1))</f>
        <v>5.2</v>
      </c>
      <c r="AJ153" s="53">
        <f>IF('Indicator Data'!BJ156="No data","x",ROUND(IF('Indicator Data'!BJ156&gt;$AJ$195,10,IF('Indicator Data'!BJ156&lt;$AJ$194,0,10-($AJ$195-'Indicator Data'!BJ156)/($AJ$195-$AJ$194)*10)),1))</f>
        <v>0</v>
      </c>
      <c r="AK153" s="54">
        <f t="shared" si="31"/>
        <v>2.6</v>
      </c>
      <c r="AL153" s="60">
        <f>ROUND(IF(AND(AB153="x",AE153="x",AK153="x"),AH153,IF(AND(AB153="x",AE153="x"),(10-GEOMEAN(((10-AK153)/10*9+1),((10-AH153)/10*9+1)))/9*10,IF(AK153="x",(10-GEOMEAN(((10-AB153)/10*9+1),((10-AE153)/10*9+1),((10-AH153)/10*9+1)))/9*10,IF(AB153="x",(10-GEOMEAN(((10-AK153)/10*9+1),((10-AE153)/10*9+1),((10-AH153)/10*9+1)))/9*10,(10-GEOMEAN(((10-AB153)/10*9+1),((10-AE153)/10*9+1),((10-AH153)/10*9+1),((10-AK153)/10*9+1)))/9*10)))),1)</f>
        <v>0.9</v>
      </c>
      <c r="AM153" s="61">
        <f>ROUND((10-GEOMEAN(((10-T153)/10*9+1),((10-AL153)/10*9+1)))/9*10,1)</f>
        <v>2.9</v>
      </c>
    </row>
    <row r="154" spans="1:39" s="2" customFormat="1" x14ac:dyDescent="0.3">
      <c r="A154" s="98" t="str">
        <f>'Indicator Data'!A157</f>
        <v>Seychelles</v>
      </c>
      <c r="B154" s="39" t="str">
        <f>'Indicator Data'!B157</f>
        <v>SYC</v>
      </c>
      <c r="C154" s="53">
        <f>ROUND(IF('Indicator Data'!AL157="No data",IF((0.1022*LN('Indicator Data'!CA157)-0.1711)&gt;C$195,0,IF((0.1022*LN('Indicator Data'!CA157)-0.1711)&lt;C$194,10,(C$195-(0.1022*LN('Indicator Data'!CA157)-0.1711))/(C$195-C$194)*10)),IF('Indicator Data'!AL157&gt;C$195,0,IF('Indicator Data'!AL157&lt;C$194,10,(C$195-'Indicator Data'!AL157)/(C$195-C$194)*10))),1)</f>
        <v>2.1</v>
      </c>
      <c r="D154" s="53">
        <f>IF('Indicator Data'!AM157="No data","x",ROUND((IF(LOG('Indicator Data'!AM157*1000)&gt;D$195,10,IF(LOG('Indicator Data'!AM157*1000)&lt;D$194,0,10-(D$195-LOG('Indicator Data'!AM157*1000))/(D$195-D$194)*10))),1))</f>
        <v>1.7</v>
      </c>
      <c r="E154" s="54">
        <f t="shared" si="32"/>
        <v>1.9</v>
      </c>
      <c r="F154" s="53" t="str">
        <f>IF('Indicator Data'!AZ157="No data","x",ROUND(IF('Indicator Data'!AZ157&gt;F$195,10,IF('Indicator Data'!AZ157&lt;F$194,0,10-(F$195-'Indicator Data'!AZ157)/(F$195-F$194)*10)),1))</f>
        <v>x</v>
      </c>
      <c r="G154" s="53">
        <f>IF('Indicator Data'!BA157="No data","x",ROUND(IF('Indicator Data'!BA157&gt;G$195,10,IF('Indicator Data'!BA157&lt;G$194,0,10-(G$195-'Indicator Data'!BA157)/(G$195-G$194)*10)),1))</f>
        <v>1.8</v>
      </c>
      <c r="H154" s="54">
        <f t="shared" si="33"/>
        <v>1.8</v>
      </c>
      <c r="I154" s="55">
        <f>SUM(IF('Indicator Data'!AN157=0,0,'Indicator Data'!AN157),SUM('Indicator Data'!AO157:AP157))</f>
        <v>1.8</v>
      </c>
      <c r="J154" s="55">
        <f>I154/'Indicator Data'!CB157*1000000</f>
        <v>18.303843807199513</v>
      </c>
      <c r="K154" s="53">
        <f t="shared" si="34"/>
        <v>0.4</v>
      </c>
      <c r="L154" s="53">
        <f>IF('Indicator Data'!AQ157="No data","x",ROUND(IF('Indicator Data'!AQ157&gt;L$195,10,IF('Indicator Data'!AQ157&lt;L$194,0,10-(L$195-'Indicator Data'!AQ157)/(L$195-L$194)*10)),1))</f>
        <v>0.8</v>
      </c>
      <c r="M154" s="53">
        <f>IF('Indicator Data'!AR157="No data","x",IF('Indicator Data'!AR157=0,0,ROUND(IF('Indicator Data'!AR157&gt;M$195,10,IF('Indicator Data'!AR157&lt;M$194,0,10-(M$195-'Indicator Data'!AR157)/(M$195-M$194)*10)),1)))</f>
        <v>0.5</v>
      </c>
      <c r="N154" s="54">
        <f t="shared" si="35"/>
        <v>0.6</v>
      </c>
      <c r="O154" s="56">
        <f t="shared" si="36"/>
        <v>1.6</v>
      </c>
      <c r="P154" s="67">
        <f>IF(AND('Indicator Data'!BF157="No data",'Indicator Data'!BG157="No data"),0,SUM('Indicator Data'!BF157:BH157)/1000)</f>
        <v>0</v>
      </c>
      <c r="Q154" s="53">
        <f t="shared" si="37"/>
        <v>0</v>
      </c>
      <c r="R154" s="57">
        <f>P154*1000/'Indicator Data'!CB157</f>
        <v>0</v>
      </c>
      <c r="S154" s="53">
        <f t="shared" si="38"/>
        <v>0</v>
      </c>
      <c r="T154" s="58">
        <f t="shared" si="39"/>
        <v>0</v>
      </c>
      <c r="U154" s="53" t="str">
        <f>IF('Indicator Data'!AV157="No data","x",ROUND(IF('Indicator Data'!AV157&gt;U$195,10,IF('Indicator Data'!AV157&lt;U$194,0,10-(U$195-'Indicator Data'!AV157)/(U$195-U$194)*10)),1))</f>
        <v>x</v>
      </c>
      <c r="V154" s="53" t="str">
        <f>IF('Indicator Data'!AW157="No data","x",IF('Indicator Data'!AW157=0,0,ROUND(IF('Indicator Data'!AW157&gt;V$195,10,IF('Indicator Data'!AW157&lt;V$194,0,10-(V$195-'Indicator Data'!AW157)/(V$195-V$194)*10)),1)))</f>
        <v>x</v>
      </c>
      <c r="W154" s="53" t="str">
        <f t="shared" si="40"/>
        <v>x</v>
      </c>
      <c r="X154" s="53">
        <f>IF('Indicator Data'!AU157="No data","x",ROUND(IF('Indicator Data'!AU157&gt;X$195,10,IF('Indicator Data'!AU157&lt;X$194,0,10-(X$195-'Indicator Data'!AU157)/(X$195-X$194)*10)),1))</f>
        <v>0.3</v>
      </c>
      <c r="Y154" s="160" t="str">
        <f>IF('Indicator Data'!AX157="No data","x",ROUND(IF('Indicator Data'!AX157&gt;Y$195,10,IF('Indicator Data'!AX157&lt;Y$194,0,10-(Y$195-'Indicator Data'!AX157)/(Y$195-Y$194)*10)),1))</f>
        <v>x</v>
      </c>
      <c r="Z154" s="57">
        <f>IF('Indicator Data'!AY157="No data","x",IF(('Indicator Data'!AY157/'Indicator Data'!CB157)&gt;1,1,IF('Indicator Data'!AY157&gt;'Indicator Data'!AY157,1,'Indicator Data'!AY157/'Indicator Data'!CB157)))</f>
        <v>0</v>
      </c>
      <c r="AA154" s="160">
        <f t="shared" si="41"/>
        <v>0</v>
      </c>
      <c r="AB154" s="54">
        <f t="shared" si="30"/>
        <v>0.2</v>
      </c>
      <c r="AC154" s="53">
        <f>IF('Indicator Data'!AS157="No data","x",ROUND(IF('Indicator Data'!AS157&gt;AC$195,10,IF('Indicator Data'!AS157&lt;AC$194,0,10-(AC$195-'Indicator Data'!AS157)/(AC$195-AC$194)*10)),1))</f>
        <v>1.1000000000000001</v>
      </c>
      <c r="AD154" s="53">
        <f>IF('Indicator Data'!AT157="No data","x",ROUND(IF('Indicator Data'!AT157&gt;AD$195,10,IF('Indicator Data'!AT157&lt;AD$194,0,10-(AD$195-'Indicator Data'!AT157)/(AD$195-AD$194)*10)),1))</f>
        <v>0.8</v>
      </c>
      <c r="AE154" s="54">
        <f>IF(AND(AC154="x",AD154="x"),"x",ROUND(AVERAGE(AD154,AC154),1))</f>
        <v>1</v>
      </c>
      <c r="AF154" s="67">
        <f>('Indicator Data'!BE157+'Indicator Data'!BD157+'Indicator Data'!BC157*0.5+'Indicator Data'!BB157*0.25)/1000</f>
        <v>0</v>
      </c>
      <c r="AG154" s="59">
        <f>AF154*1000/'Indicator Data'!CB157</f>
        <v>0</v>
      </c>
      <c r="AH154" s="54">
        <f t="shared" si="42"/>
        <v>0</v>
      </c>
      <c r="AI154" s="53">
        <f>IF('Indicator Data'!BI157="No data","x",ROUND(IF('Indicator Data'!BI157&lt;$AI$194,10,IF('Indicator Data'!BI157&gt;$AI$195,0,($AI$195-'Indicator Data'!BI157)/($AI$195-$AI$194)*10)),1))</f>
        <v>3.2</v>
      </c>
      <c r="AJ154" s="53">
        <f>IF('Indicator Data'!BJ157="No data","x",ROUND(IF('Indicator Data'!BJ157&gt;$AJ$195,10,IF('Indicator Data'!BJ157&lt;$AJ$194,0,10-($AJ$195-'Indicator Data'!BJ157)/($AJ$195-$AJ$194)*10)),1))</f>
        <v>0.1</v>
      </c>
      <c r="AK154" s="54">
        <f t="shared" si="31"/>
        <v>1.7</v>
      </c>
      <c r="AL154" s="60">
        <f>ROUND(IF(AND(AB154="x",AE154="x",AK154="x"),AH154,IF(AND(AB154="x",AE154="x"),(10-GEOMEAN(((10-AK154)/10*9+1),((10-AH154)/10*9+1)))/9*10,IF(AK154="x",(10-GEOMEAN(((10-AB154)/10*9+1),((10-AE154)/10*9+1),((10-AH154)/10*9+1)))/9*10,IF(AB154="x",(10-GEOMEAN(((10-AK154)/10*9+1),((10-AE154)/10*9+1),((10-AH154)/10*9+1)))/9*10,(10-GEOMEAN(((10-AB154)/10*9+1),((10-AE154)/10*9+1),((10-AH154)/10*9+1),((10-AK154)/10*9+1)))/9*10)))),1)</f>
        <v>0.7</v>
      </c>
      <c r="AM154" s="61">
        <f>ROUND((10-GEOMEAN(((10-T154)/10*9+1),((10-AL154)/10*9+1)))/9*10,1)</f>
        <v>0.4</v>
      </c>
    </row>
    <row r="155" spans="1:39" s="2" customFormat="1" x14ac:dyDescent="0.3">
      <c r="A155" s="98" t="str">
        <f>'Indicator Data'!A158</f>
        <v>Sierra Leone</v>
      </c>
      <c r="B155" s="39" t="str">
        <f>'Indicator Data'!B158</f>
        <v>SLE</v>
      </c>
      <c r="C155" s="53">
        <f>ROUND(IF('Indicator Data'!AL158="No data",IF((0.1022*LN('Indicator Data'!CA158)-0.1711)&gt;C$195,0,IF((0.1022*LN('Indicator Data'!CA158)-0.1711)&lt;C$194,10,(C$195-(0.1022*LN('Indicator Data'!CA158)-0.1711))/(C$195-C$194)*10)),IF('Indicator Data'!AL158&gt;C$195,0,IF('Indicator Data'!AL158&lt;C$194,10,(C$195-'Indicator Data'!AL158)/(C$195-C$194)*10))),1)</f>
        <v>9</v>
      </c>
      <c r="D155" s="53">
        <f>IF('Indicator Data'!AM158="No data","x",ROUND((IF(LOG('Indicator Data'!AM158*1000)&gt;D$195,10,IF(LOG('Indicator Data'!AM158*1000)&lt;D$194,0,10-(D$195-LOG('Indicator Data'!AM158*1000))/(D$195-D$194)*10))),1))</f>
        <v>9.1999999999999993</v>
      </c>
      <c r="E155" s="54">
        <f t="shared" si="32"/>
        <v>9.1</v>
      </c>
      <c r="F155" s="53">
        <f>IF('Indicator Data'!AZ158="No data","x",ROUND(IF('Indicator Data'!AZ158&gt;F$195,10,IF('Indicator Data'!AZ158&lt;F$194,0,10-(F$195-'Indicator Data'!AZ158)/(F$195-F$194)*10)),1))</f>
        <v>8.6</v>
      </c>
      <c r="G155" s="53">
        <f>IF('Indicator Data'!BA158="No data","x",ROUND(IF('Indicator Data'!BA158&gt;G$195,10,IF('Indicator Data'!BA158&lt;G$194,0,10-(G$195-'Indicator Data'!BA158)/(G$195-G$194)*10)),1))</f>
        <v>2.7</v>
      </c>
      <c r="H155" s="54">
        <f t="shared" si="33"/>
        <v>5.7</v>
      </c>
      <c r="I155" s="55">
        <f>SUM(IF('Indicator Data'!AN158=0,0,'Indicator Data'!AN158),SUM('Indicator Data'!AO158:AP158))</f>
        <v>550.81390700000009</v>
      </c>
      <c r="J155" s="55">
        <f>I155/'Indicator Data'!CB158*1000000</f>
        <v>69.05038770914075</v>
      </c>
      <c r="K155" s="53">
        <f t="shared" si="34"/>
        <v>1.4</v>
      </c>
      <c r="L155" s="53">
        <f>IF('Indicator Data'!AQ158="No data","x",ROUND(IF('Indicator Data'!AQ158&gt;L$195,10,IF('Indicator Data'!AQ158&lt;L$194,0,10-(L$195-'Indicator Data'!AQ158)/(L$195-L$194)*10)),1))</f>
        <v>9.6999999999999993</v>
      </c>
      <c r="M155" s="53">
        <f>IF('Indicator Data'!AR158="No data","x",IF('Indicator Data'!AR158=0,0,ROUND(IF('Indicator Data'!AR158&gt;M$195,10,IF('Indicator Data'!AR158&lt;M$194,0,10-(M$195-'Indicator Data'!AR158)/(M$195-M$194)*10)),1)))</f>
        <v>0.4</v>
      </c>
      <c r="N155" s="54">
        <f t="shared" si="35"/>
        <v>3.8</v>
      </c>
      <c r="O155" s="56">
        <f t="shared" si="36"/>
        <v>6.9</v>
      </c>
      <c r="P155" s="67">
        <f>IF(AND('Indicator Data'!BF158="No data",'Indicator Data'!BG158="No data"),0,SUM('Indicator Data'!BF158:BH158)/1000)</f>
        <v>0.371</v>
      </c>
      <c r="Q155" s="53">
        <f t="shared" si="37"/>
        <v>0</v>
      </c>
      <c r="R155" s="57">
        <f>P155*1000/'Indicator Data'!CB158</f>
        <v>4.6508800004011539E-5</v>
      </c>
      <c r="S155" s="53">
        <f t="shared" si="38"/>
        <v>0</v>
      </c>
      <c r="T155" s="58">
        <f t="shared" si="39"/>
        <v>0</v>
      </c>
      <c r="U155" s="53">
        <f>IF('Indicator Data'!AV158="No data","x",ROUND(IF('Indicator Data'!AV158&gt;U$195,10,IF('Indicator Data'!AV158&lt;U$194,0,10-(U$195-'Indicator Data'!AV158)/(U$195-U$194)*10)),1))</f>
        <v>3.2</v>
      </c>
      <c r="V155" s="53">
        <f>IF('Indicator Data'!AW158="No data","x",IF('Indicator Data'!AW158=0,0,ROUND(IF('Indicator Data'!AW158&gt;V$195,10,IF('Indicator Data'!AW158&lt;V$194,0,10-(V$195-'Indicator Data'!AW158)/(V$195-V$194)*10)),1)))</f>
        <v>3.1</v>
      </c>
      <c r="W155" s="53">
        <f t="shared" si="40"/>
        <v>3.1500000000000004</v>
      </c>
      <c r="X155" s="53">
        <f>IF('Indicator Data'!AU158="No data","x",ROUND(IF('Indicator Data'!AU158&gt;X$195,10,IF('Indicator Data'!AU158&lt;X$194,0,10-(X$195-'Indicator Data'!AU158)/(X$195-X$194)*10)),1))</f>
        <v>5.4</v>
      </c>
      <c r="Y155" s="160">
        <f>IF('Indicator Data'!AX158="No data","x",ROUND(IF('Indicator Data'!AX158&gt;Y$195,10,IF('Indicator Data'!AX158&lt;Y$194,0,10-(Y$195-'Indicator Data'!AX158)/(Y$195-Y$194)*10)),1))</f>
        <v>8</v>
      </c>
      <c r="Z155" s="57">
        <f>IF('Indicator Data'!AY158="No data","x",IF(('Indicator Data'!AY158/'Indicator Data'!CB158)&gt;1,1,IF('Indicator Data'!AY158&gt;'Indicator Data'!AY158,1,'Indicator Data'!AY158/'Indicator Data'!CB158)))</f>
        <v>0.86625548374479833</v>
      </c>
      <c r="AA155" s="160">
        <f t="shared" si="41"/>
        <v>9.6</v>
      </c>
      <c r="AB155" s="54">
        <f t="shared" si="30"/>
        <v>6.5</v>
      </c>
      <c r="AC155" s="53">
        <f>IF('Indicator Data'!AS158="No data","x",ROUND(IF('Indicator Data'!AS158&gt;AC$195,10,IF('Indicator Data'!AS158&lt;AC$194,0,10-(AC$195-'Indicator Data'!AS158)/(AC$195-AC$194)*10)),1))</f>
        <v>8.4</v>
      </c>
      <c r="AD155" s="53">
        <f>IF('Indicator Data'!AT158="No data","x",ROUND(IF('Indicator Data'!AT158&gt;AD$195,10,IF('Indicator Data'!AT158&lt;AD$194,0,10-(AD$195-'Indicator Data'!AT158)/(AD$195-AD$194)*10)),1))</f>
        <v>3</v>
      </c>
      <c r="AE155" s="54">
        <f>IF(AND(AC155="x",AD155="x"),"x",ROUND(AVERAGE(AD155,AC155),1))</f>
        <v>5.7</v>
      </c>
      <c r="AF155" s="67">
        <f>('Indicator Data'!BE158+'Indicator Data'!BD158+'Indicator Data'!BC158*0.5+'Indicator Data'!BB158*0.25)/1000</f>
        <v>5.1905000000000001</v>
      </c>
      <c r="AG155" s="59">
        <f>AF155*1000/'Indicator Data'!CB158</f>
        <v>6.5068443779197282E-4</v>
      </c>
      <c r="AH155" s="54">
        <f t="shared" si="42"/>
        <v>0.1</v>
      </c>
      <c r="AI155" s="53">
        <f>IF('Indicator Data'!BI158="No data","x",ROUND(IF('Indicator Data'!BI158&lt;$AI$194,10,IF('Indicator Data'!BI158&gt;$AI$195,0,($AI$195-'Indicator Data'!BI158)/($AI$195-$AI$194)*10)),1))</f>
        <v>6.1</v>
      </c>
      <c r="AJ155" s="53">
        <f>IF('Indicator Data'!BJ158="No data","x",ROUND(IF('Indicator Data'!BJ158&gt;$AJ$195,10,IF('Indicator Data'!BJ158&lt;$AJ$194,0,10-($AJ$195-'Indicator Data'!BJ158)/($AJ$195-$AJ$194)*10)),1))</f>
        <v>7</v>
      </c>
      <c r="AK155" s="54">
        <f t="shared" si="31"/>
        <v>6.6</v>
      </c>
      <c r="AL155" s="60">
        <f>ROUND(IF(AND(AB155="x",AE155="x",AK155="x"),AH155,IF(AND(AB155="x",AE155="x"),(10-GEOMEAN(((10-AK155)/10*9+1),((10-AH155)/10*9+1)))/9*10,IF(AK155="x",(10-GEOMEAN(((10-AB155)/10*9+1),((10-AE155)/10*9+1),((10-AH155)/10*9+1)))/9*10,IF(AB155="x",(10-GEOMEAN(((10-AK155)/10*9+1),((10-AE155)/10*9+1),((10-AH155)/10*9+1)))/9*10,(10-GEOMEAN(((10-AB155)/10*9+1),((10-AE155)/10*9+1),((10-AH155)/10*9+1),((10-AK155)/10*9+1)))/9*10)))),1)</f>
        <v>5.2</v>
      </c>
      <c r="AM155" s="61">
        <f>ROUND((10-GEOMEAN(((10-T155)/10*9+1),((10-AL155)/10*9+1)))/9*10,1)</f>
        <v>3</v>
      </c>
    </row>
    <row r="156" spans="1:39" s="2" customFormat="1" x14ac:dyDescent="0.3">
      <c r="A156" s="98" t="str">
        <f>'Indicator Data'!A159</f>
        <v>Singapore</v>
      </c>
      <c r="B156" s="39" t="str">
        <f>'Indicator Data'!B159</f>
        <v>SGP</v>
      </c>
      <c r="C156" s="53">
        <f>ROUND(IF('Indicator Data'!AL159="No data",IF((0.1022*LN('Indicator Data'!CA159)-0.1711)&gt;C$195,0,IF((0.1022*LN('Indicator Data'!CA159)-0.1711)&lt;C$194,10,(C$195-(0.1022*LN('Indicator Data'!CA159)-0.1711))/(C$195-C$194)*10)),IF('Indicator Data'!AL159&gt;C$195,0,IF('Indicator Data'!AL159&lt;C$194,10,(C$195-'Indicator Data'!AL159)/(C$195-C$194)*10))),1)</f>
        <v>0</v>
      </c>
      <c r="D156" s="53" t="str">
        <f>IF('Indicator Data'!AM159="No data","x",ROUND((IF(LOG('Indicator Data'!AM159*1000)&gt;D$195,10,IF(LOG('Indicator Data'!AM159*1000)&lt;D$194,0,10-(D$195-LOG('Indicator Data'!AM159*1000))/(D$195-D$194)*10))),1))</f>
        <v>x</v>
      </c>
      <c r="E156" s="54">
        <f t="shared" si="32"/>
        <v>0</v>
      </c>
      <c r="F156" s="53">
        <f>IF('Indicator Data'!AZ159="No data","x",ROUND(IF('Indicator Data'!AZ159&gt;F$195,10,IF('Indicator Data'!AZ159&lt;F$194,0,10-(F$195-'Indicator Data'!AZ159)/(F$195-F$194)*10)),1))</f>
        <v>0.9</v>
      </c>
      <c r="G156" s="53" t="str">
        <f>IF('Indicator Data'!BA159="No data","x",ROUND(IF('Indicator Data'!BA159&gt;G$195,10,IF('Indicator Data'!BA159&lt;G$194,0,10-(G$195-'Indicator Data'!BA159)/(G$195-G$194)*10)),1))</f>
        <v>x</v>
      </c>
      <c r="H156" s="54">
        <f t="shared" si="33"/>
        <v>0.9</v>
      </c>
      <c r="I156" s="55">
        <f>SUM(IF('Indicator Data'!AN159=0,0,'Indicator Data'!AN159),SUM('Indicator Data'!AO159:AP159))</f>
        <v>0.10786900000000001</v>
      </c>
      <c r="J156" s="55">
        <f>I156/'Indicator Data'!CB159*1000000</f>
        <v>1.8438064229738323E-2</v>
      </c>
      <c r="K156" s="53">
        <f t="shared" si="34"/>
        <v>0</v>
      </c>
      <c r="L156" s="53" t="str">
        <f>IF('Indicator Data'!AQ159="No data","x",ROUND(IF('Indicator Data'!AQ159&gt;L$195,10,IF('Indicator Data'!AQ159&lt;L$194,0,10-(L$195-'Indicator Data'!AQ159)/(L$195-L$194)*10)),1))</f>
        <v>x</v>
      </c>
      <c r="M156" s="53">
        <f>IF('Indicator Data'!AR159="No data","x",IF('Indicator Data'!AR159=0,0,ROUND(IF('Indicator Data'!AR159&gt;M$195,10,IF('Indicator Data'!AR159&lt;M$194,0,10-(M$195-'Indicator Data'!AR159)/(M$195-M$194)*10)),1)))</f>
        <v>0</v>
      </c>
      <c r="N156" s="54">
        <f t="shared" si="35"/>
        <v>0</v>
      </c>
      <c r="O156" s="56">
        <f t="shared" si="36"/>
        <v>0.2</v>
      </c>
      <c r="P156" s="67">
        <f>IF(AND('Indicator Data'!BF159="No data",'Indicator Data'!BG159="No data"),0,SUM('Indicator Data'!BF159:BH159)/1000)</f>
        <v>0</v>
      </c>
      <c r="Q156" s="53">
        <f t="shared" si="37"/>
        <v>0</v>
      </c>
      <c r="R156" s="57">
        <f>P156*1000/'Indicator Data'!CB159</f>
        <v>0</v>
      </c>
      <c r="S156" s="53">
        <f t="shared" si="38"/>
        <v>0</v>
      </c>
      <c r="T156" s="58">
        <f t="shared" si="39"/>
        <v>0</v>
      </c>
      <c r="U156" s="53">
        <f>IF('Indicator Data'!AV159="No data","x",ROUND(IF('Indicator Data'!AV159&gt;U$195,10,IF('Indicator Data'!AV159&lt;U$194,0,10-(U$195-'Indicator Data'!AV159)/(U$195-U$194)*10)),1))</f>
        <v>0.4</v>
      </c>
      <c r="V156" s="53">
        <f>IF('Indicator Data'!AW159="No data","x",IF('Indicator Data'!AW159=0,0,ROUND(IF('Indicator Data'!AW159&gt;V$195,10,IF('Indicator Data'!AW159&lt;V$194,0,10-(V$195-'Indicator Data'!AW159)/(V$195-V$194)*10)),1)))</f>
        <v>0.1</v>
      </c>
      <c r="W156" s="53">
        <f t="shared" si="40"/>
        <v>0.25</v>
      </c>
      <c r="X156" s="53">
        <f>IF('Indicator Data'!AU159="No data","x",ROUND(IF('Indicator Data'!AU159&gt;X$195,10,IF('Indicator Data'!AU159&lt;X$194,0,10-(X$195-'Indicator Data'!AU159)/(X$195-X$194)*10)),1))</f>
        <v>0.7</v>
      </c>
      <c r="Y156" s="160" t="str">
        <f>IF('Indicator Data'!AX159="No data","x",ROUND(IF('Indicator Data'!AX159&gt;Y$195,10,IF('Indicator Data'!AX159&lt;Y$194,0,10-(Y$195-'Indicator Data'!AX159)/(Y$195-Y$194)*10)),1))</f>
        <v>x</v>
      </c>
      <c r="Z156" s="57">
        <f>IF('Indicator Data'!AY159="No data","x",IF(('Indicator Data'!AY159/'Indicator Data'!CB159)&gt;1,1,IF('Indicator Data'!AY159&gt;'Indicator Data'!AY159,1,'Indicator Data'!AY159/'Indicator Data'!CB159)))</f>
        <v>2.7345405218121401E-3</v>
      </c>
      <c r="AA156" s="160">
        <f t="shared" si="41"/>
        <v>0</v>
      </c>
      <c r="AB156" s="54">
        <f t="shared" si="30"/>
        <v>0.3</v>
      </c>
      <c r="AC156" s="53">
        <f>IF('Indicator Data'!AS159="No data","x",ROUND(IF('Indicator Data'!AS159&gt;AC$195,10,IF('Indicator Data'!AS159&lt;AC$194,0,10-(AC$195-'Indicator Data'!AS159)/(AC$195-AC$194)*10)),1))</f>
        <v>0.2</v>
      </c>
      <c r="AD156" s="53" t="str">
        <f>IF('Indicator Data'!AT159="No data","x",ROUND(IF('Indicator Data'!AT159&gt;AD$195,10,IF('Indicator Data'!AT159&lt;AD$194,0,10-(AD$195-'Indicator Data'!AT159)/(AD$195-AD$194)*10)),1))</f>
        <v>x</v>
      </c>
      <c r="AE156" s="54">
        <f>IF(AND(AC156="x",AD156="x"),"x",ROUND(AVERAGE(AD156,AC156),1))</f>
        <v>0.2</v>
      </c>
      <c r="AF156" s="67">
        <f>('Indicator Data'!BE159+'Indicator Data'!BD159+'Indicator Data'!BC159*0.5+'Indicator Data'!BB159*0.25)/1000</f>
        <v>0</v>
      </c>
      <c r="AG156" s="59">
        <f>AF156*1000/'Indicator Data'!CB159</f>
        <v>0</v>
      </c>
      <c r="AH156" s="54">
        <f t="shared" si="42"/>
        <v>0</v>
      </c>
      <c r="AI156" s="53">
        <f>IF('Indicator Data'!BI159="No data","x",ROUND(IF('Indicator Data'!BI159&lt;$AI$194,10,IF('Indicator Data'!BI159&gt;$AI$195,0,($AI$195-'Indicator Data'!BI159)/($AI$195-$AI$194)*10)),1))</f>
        <v>3.9</v>
      </c>
      <c r="AJ156" s="53">
        <f>IF('Indicator Data'!BJ159="No data","x",ROUND(IF('Indicator Data'!BJ159&gt;$AJ$195,10,IF('Indicator Data'!BJ159&lt;$AJ$194,0,10-($AJ$195-'Indicator Data'!BJ159)/($AJ$195-$AJ$194)*10)),1))</f>
        <v>0</v>
      </c>
      <c r="AK156" s="54">
        <f t="shared" si="31"/>
        <v>2</v>
      </c>
      <c r="AL156" s="60">
        <f>ROUND(IF(AND(AB156="x",AE156="x",AK156="x"),AH156,IF(AND(AB156="x",AE156="x"),(10-GEOMEAN(((10-AK156)/10*9+1),((10-AH156)/10*9+1)))/9*10,IF(AK156="x",(10-GEOMEAN(((10-AB156)/10*9+1),((10-AE156)/10*9+1),((10-AH156)/10*9+1)))/9*10,IF(AB156="x",(10-GEOMEAN(((10-AK156)/10*9+1),((10-AE156)/10*9+1),((10-AH156)/10*9+1)))/9*10,(10-GEOMEAN(((10-AB156)/10*9+1),((10-AE156)/10*9+1),((10-AH156)/10*9+1),((10-AK156)/10*9+1)))/9*10)))),1)</f>
        <v>0.7</v>
      </c>
      <c r="AM156" s="61">
        <f>ROUND((10-GEOMEAN(((10-T156)/10*9+1),((10-AL156)/10*9+1)))/9*10,1)</f>
        <v>0.4</v>
      </c>
    </row>
    <row r="157" spans="1:39" s="2" customFormat="1" x14ac:dyDescent="0.3">
      <c r="A157" s="98" t="str">
        <f>'Indicator Data'!A160</f>
        <v>Slovakia</v>
      </c>
      <c r="B157" s="39" t="str">
        <f>'Indicator Data'!B160</f>
        <v>SVK</v>
      </c>
      <c r="C157" s="53">
        <f>ROUND(IF('Indicator Data'!AL160="No data",IF((0.1022*LN('Indicator Data'!CA160)-0.1711)&gt;C$195,0,IF((0.1022*LN('Indicator Data'!CA160)-0.1711)&lt;C$194,10,(C$195-(0.1022*LN('Indicator Data'!CA160)-0.1711))/(C$195-C$194)*10)),IF('Indicator Data'!AL160&gt;C$195,0,IF('Indicator Data'!AL160&lt;C$194,10,(C$195-'Indicator Data'!AL160)/(C$195-C$194)*10))),1)</f>
        <v>0.8</v>
      </c>
      <c r="D157" s="53" t="str">
        <f>IF('Indicator Data'!AM160="No data","x",ROUND((IF(LOG('Indicator Data'!AM160*1000)&gt;D$195,10,IF(LOG('Indicator Data'!AM160*1000)&lt;D$194,0,10-(D$195-LOG('Indicator Data'!AM160*1000))/(D$195-D$194)*10))),1))</f>
        <v>x</v>
      </c>
      <c r="E157" s="54">
        <f t="shared" si="32"/>
        <v>0.8</v>
      </c>
      <c r="F157" s="53">
        <f>IF('Indicator Data'!AZ160="No data","x",ROUND(IF('Indicator Data'!AZ160&gt;F$195,10,IF('Indicator Data'!AZ160&lt;F$194,0,10-(F$195-'Indicator Data'!AZ160)/(F$195-F$194)*10)),1))</f>
        <v>2.5</v>
      </c>
      <c r="G157" s="53">
        <f>IF('Indicator Data'!BA160="No data","x",ROUND(IF('Indicator Data'!BA160&gt;G$195,10,IF('Indicator Data'!BA160&lt;G$194,0,10-(G$195-'Indicator Data'!BA160)/(G$195-G$194)*10)),1))</f>
        <v>0</v>
      </c>
      <c r="H157" s="54">
        <f t="shared" si="33"/>
        <v>1.3</v>
      </c>
      <c r="I157" s="55">
        <f>SUM(IF('Indicator Data'!AN160=0,0,'Indicator Data'!AN160),SUM('Indicator Data'!AO160:AP160))</f>
        <v>0</v>
      </c>
      <c r="J157" s="55">
        <f>I157/'Indicator Data'!CB160*1000000</f>
        <v>0</v>
      </c>
      <c r="K157" s="53">
        <f t="shared" si="34"/>
        <v>0</v>
      </c>
      <c r="L157" s="53" t="str">
        <f>IF('Indicator Data'!AQ160="No data","x",ROUND(IF('Indicator Data'!AQ160&gt;L$195,10,IF('Indicator Data'!AQ160&lt;L$194,0,10-(L$195-'Indicator Data'!AQ160)/(L$195-L$194)*10)),1))</f>
        <v>x</v>
      </c>
      <c r="M157" s="53">
        <f>IF('Indicator Data'!AR160="No data","x",IF('Indicator Data'!AR160=0,0,ROUND(IF('Indicator Data'!AR160&gt;M$195,10,IF('Indicator Data'!AR160&lt;M$194,0,10-(M$195-'Indicator Data'!AR160)/(M$195-M$194)*10)),1)))</f>
        <v>0.7</v>
      </c>
      <c r="N157" s="54">
        <f t="shared" si="35"/>
        <v>0.4</v>
      </c>
      <c r="O157" s="56">
        <f t="shared" si="36"/>
        <v>0.8</v>
      </c>
      <c r="P157" s="67">
        <f>IF(AND('Indicator Data'!BF160="No data",'Indicator Data'!BG160="No data"),0,SUM('Indicator Data'!BF160:BH160)/1000)</f>
        <v>1.0169999999999999</v>
      </c>
      <c r="Q157" s="53">
        <f t="shared" si="37"/>
        <v>0</v>
      </c>
      <c r="R157" s="57">
        <f>P157*1000/'Indicator Data'!CB160</f>
        <v>1.8627591584284906E-4</v>
      </c>
      <c r="S157" s="53">
        <f t="shared" si="38"/>
        <v>2.1</v>
      </c>
      <c r="T157" s="58">
        <f t="shared" si="39"/>
        <v>1.1000000000000001</v>
      </c>
      <c r="U157" s="53" t="str">
        <f>IF('Indicator Data'!AV160="No data","x",ROUND(IF('Indicator Data'!AV160&gt;U$195,10,IF('Indicator Data'!AV160&lt;U$194,0,10-(U$195-'Indicator Data'!AV160)/(U$195-U$194)*10)),1))</f>
        <v>x</v>
      </c>
      <c r="V157" s="53" t="str">
        <f>IF('Indicator Data'!AW160="No data","x",IF('Indicator Data'!AW160=0,0,ROUND(IF('Indicator Data'!AW160&gt;V$195,10,IF('Indicator Data'!AW160&lt;V$194,0,10-(V$195-'Indicator Data'!AW160)/(V$195-V$194)*10)),1)))</f>
        <v>x</v>
      </c>
      <c r="W157" s="53" t="str">
        <f t="shared" si="40"/>
        <v>x</v>
      </c>
      <c r="X157" s="53">
        <f>IF('Indicator Data'!AU160="No data","x",ROUND(IF('Indicator Data'!AU160&gt;X$195,10,IF('Indicator Data'!AU160&lt;X$194,0,10-(X$195-'Indicator Data'!AU160)/(X$195-X$194)*10)),1))</f>
        <v>0.1</v>
      </c>
      <c r="Y157" s="160" t="str">
        <f>IF('Indicator Data'!AX160="No data","x",ROUND(IF('Indicator Data'!AX160&gt;Y$195,10,IF('Indicator Data'!AX160&lt;Y$194,0,10-(Y$195-'Indicator Data'!AX160)/(Y$195-Y$194)*10)),1))</f>
        <v>x</v>
      </c>
      <c r="Z157" s="57">
        <f>IF('Indicator Data'!AY160="No data","x",IF(('Indicator Data'!AY160/'Indicator Data'!CB160)&gt;1,1,IF('Indicator Data'!AY160&gt;'Indicator Data'!AY160,1,'Indicator Data'!AY160/'Indicator Data'!CB160)))</f>
        <v>2.0147837505126251E-6</v>
      </c>
      <c r="AA157" s="160">
        <f t="shared" si="41"/>
        <v>0</v>
      </c>
      <c r="AB157" s="54">
        <f t="shared" si="30"/>
        <v>0.1</v>
      </c>
      <c r="AC157" s="53">
        <f>IF('Indicator Data'!AS160="No data","x",ROUND(IF('Indicator Data'!AS160&gt;AC$195,10,IF('Indicator Data'!AS160&lt;AC$194,0,10-(AC$195-'Indicator Data'!AS160)/(AC$195-AC$194)*10)),1))</f>
        <v>0.4</v>
      </c>
      <c r="AD157" s="53" t="str">
        <f>IF('Indicator Data'!AT160="No data","x",ROUND(IF('Indicator Data'!AT160&gt;AD$195,10,IF('Indicator Data'!AT160&lt;AD$194,0,10-(AD$195-'Indicator Data'!AT160)/(AD$195-AD$194)*10)),1))</f>
        <v>x</v>
      </c>
      <c r="AE157" s="54">
        <f>IF(AND(AC157="x",AD157="x"),"x",ROUND(AVERAGE(AD157,AC157),1))</f>
        <v>0.4</v>
      </c>
      <c r="AF157" s="67">
        <f>('Indicator Data'!BE160+'Indicator Data'!BD160+'Indicator Data'!BC160*0.5+'Indicator Data'!BB160*0.25)/1000</f>
        <v>0.25</v>
      </c>
      <c r="AG157" s="59">
        <f>AF157*1000/'Indicator Data'!CB160</f>
        <v>4.579053978437784E-5</v>
      </c>
      <c r="AH157" s="54">
        <f t="shared" si="42"/>
        <v>0</v>
      </c>
      <c r="AI157" s="53">
        <f>IF('Indicator Data'!BI160="No data","x",ROUND(IF('Indicator Data'!BI160&lt;$AI$194,10,IF('Indicator Data'!BI160&gt;$AI$195,0,($AI$195-'Indicator Data'!BI160)/($AI$195-$AI$194)*10)),1))</f>
        <v>5.6</v>
      </c>
      <c r="AJ157" s="53">
        <f>IF('Indicator Data'!BJ160="No data","x",ROUND(IF('Indicator Data'!BJ160&gt;$AJ$195,10,IF('Indicator Data'!BJ160&lt;$AJ$194,0,10-($AJ$195-'Indicator Data'!BJ160)/($AJ$195-$AJ$194)*10)),1))</f>
        <v>0.4</v>
      </c>
      <c r="AK157" s="54">
        <f t="shared" si="31"/>
        <v>3</v>
      </c>
      <c r="AL157" s="60">
        <f>ROUND(IF(AND(AB157="x",AE157="x",AK157="x"),AH157,IF(AND(AB157="x",AE157="x"),(10-GEOMEAN(((10-AK157)/10*9+1),((10-AH157)/10*9+1)))/9*10,IF(AK157="x",(10-GEOMEAN(((10-AB157)/10*9+1),((10-AE157)/10*9+1),((10-AH157)/10*9+1)))/9*10,IF(AB157="x",(10-GEOMEAN(((10-AK157)/10*9+1),((10-AE157)/10*9+1),((10-AH157)/10*9+1)))/9*10,(10-GEOMEAN(((10-AB157)/10*9+1),((10-AE157)/10*9+1),((10-AH157)/10*9+1),((10-AK157)/10*9+1)))/9*10)))),1)</f>
        <v>1</v>
      </c>
      <c r="AM157" s="61">
        <f>ROUND((10-GEOMEAN(((10-T157)/10*9+1),((10-AL157)/10*9+1)))/9*10,1)</f>
        <v>1.1000000000000001</v>
      </c>
    </row>
    <row r="158" spans="1:39" s="2" customFormat="1" x14ac:dyDescent="0.3">
      <c r="A158" s="98" t="str">
        <f>'Indicator Data'!A161</f>
        <v>Slovenia</v>
      </c>
      <c r="B158" s="39" t="str">
        <f>'Indicator Data'!B161</f>
        <v>SVN</v>
      </c>
      <c r="C158" s="53">
        <f>ROUND(IF('Indicator Data'!AL161="No data",IF((0.1022*LN('Indicator Data'!CA161)-0.1711)&gt;C$195,0,IF((0.1022*LN('Indicator Data'!CA161)-0.1711)&lt;C$194,10,(C$195-(0.1022*LN('Indicator Data'!CA161)-0.1711))/(C$195-C$194)*10)),IF('Indicator Data'!AL161&gt;C$195,0,IF('Indicator Data'!AL161&lt;C$194,10,(C$195-'Indicator Data'!AL161)/(C$195-C$194)*10))),1)</f>
        <v>0</v>
      </c>
      <c r="D158" s="53" t="str">
        <f>IF('Indicator Data'!AM161="No data","x",ROUND((IF(LOG('Indicator Data'!AM161*1000)&gt;D$195,10,IF(LOG('Indicator Data'!AM161*1000)&lt;D$194,0,10-(D$195-LOG('Indicator Data'!AM161*1000))/(D$195-D$194)*10))),1))</f>
        <v>x</v>
      </c>
      <c r="E158" s="54">
        <f t="shared" si="32"/>
        <v>0</v>
      </c>
      <c r="F158" s="53">
        <f>IF('Indicator Data'!AZ161="No data","x",ROUND(IF('Indicator Data'!AZ161&gt;F$195,10,IF('Indicator Data'!AZ161&lt;F$194,0,10-(F$195-'Indicator Data'!AZ161)/(F$195-F$194)*10)),1))</f>
        <v>0.8</v>
      </c>
      <c r="G158" s="53">
        <f>IF('Indicator Data'!BA161="No data","x",ROUND(IF('Indicator Data'!BA161&gt;G$195,10,IF('Indicator Data'!BA161&lt;G$194,0,10-(G$195-'Indicator Data'!BA161)/(G$195-G$194)*10)),1))</f>
        <v>0</v>
      </c>
      <c r="H158" s="54">
        <f t="shared" si="33"/>
        <v>0.4</v>
      </c>
      <c r="I158" s="55">
        <f>SUM(IF('Indicator Data'!AN161=0,0,'Indicator Data'!AN161),SUM('Indicator Data'!AO161:AP161))</f>
        <v>0</v>
      </c>
      <c r="J158" s="55">
        <f>I158/'Indicator Data'!CB161*1000000</f>
        <v>0</v>
      </c>
      <c r="K158" s="53">
        <f t="shared" si="34"/>
        <v>0</v>
      </c>
      <c r="L158" s="53" t="str">
        <f>IF('Indicator Data'!AQ161="No data","x",ROUND(IF('Indicator Data'!AQ161&gt;L$195,10,IF('Indicator Data'!AQ161&lt;L$194,0,10-(L$195-'Indicator Data'!AQ161)/(L$195-L$194)*10)),1))</f>
        <v>x</v>
      </c>
      <c r="M158" s="53">
        <f>IF('Indicator Data'!AR161="No data","x",IF('Indicator Data'!AR161=0,0,ROUND(IF('Indicator Data'!AR161&gt;M$195,10,IF('Indicator Data'!AR161&lt;M$194,0,10-(M$195-'Indicator Data'!AR161)/(M$195-M$194)*10)),1)))</f>
        <v>0.4</v>
      </c>
      <c r="N158" s="54">
        <f t="shared" si="35"/>
        <v>0.2</v>
      </c>
      <c r="O158" s="56">
        <f t="shared" si="36"/>
        <v>0.2</v>
      </c>
      <c r="P158" s="67">
        <f>IF(AND('Indicator Data'!BF161="No data",'Indicator Data'!BG161="No data"),0,SUM('Indicator Data'!BF161:BH161)/1000)</f>
        <v>1.266</v>
      </c>
      <c r="Q158" s="53">
        <f t="shared" si="37"/>
        <v>0.3</v>
      </c>
      <c r="R158" s="57">
        <f>P158*1000/'Indicator Data'!CB161</f>
        <v>6.0896652704369358E-4</v>
      </c>
      <c r="S158" s="53">
        <f t="shared" si="38"/>
        <v>2.8</v>
      </c>
      <c r="T158" s="58">
        <f t="shared" si="39"/>
        <v>1.6</v>
      </c>
      <c r="U158" s="53" t="str">
        <f>IF('Indicator Data'!AV161="No data","x",ROUND(IF('Indicator Data'!AV161&gt;U$195,10,IF('Indicator Data'!AV161&lt;U$194,0,10-(U$195-'Indicator Data'!AV161)/(U$195-U$194)*10)),1))</f>
        <v>x</v>
      </c>
      <c r="V158" s="53" t="str">
        <f>IF('Indicator Data'!AW161="No data","x",IF('Indicator Data'!AW161=0,0,ROUND(IF('Indicator Data'!AW161&gt;V$195,10,IF('Indicator Data'!AW161&lt;V$194,0,10-(V$195-'Indicator Data'!AW161)/(V$195-V$194)*10)),1)))</f>
        <v>x</v>
      </c>
      <c r="W158" s="53" t="str">
        <f t="shared" si="40"/>
        <v>x</v>
      </c>
      <c r="X158" s="53">
        <f>IF('Indicator Data'!AU161="No data","x",ROUND(IF('Indicator Data'!AU161&gt;X$195,10,IF('Indicator Data'!AU161&lt;X$194,0,10-(X$195-'Indicator Data'!AU161)/(X$195-X$194)*10)),1))</f>
        <v>0.1</v>
      </c>
      <c r="Y158" s="160" t="str">
        <f>IF('Indicator Data'!AX161="No data","x",ROUND(IF('Indicator Data'!AX161&gt;Y$195,10,IF('Indicator Data'!AX161&lt;Y$194,0,10-(Y$195-'Indicator Data'!AX161)/(Y$195-Y$194)*10)),1))</f>
        <v>x</v>
      </c>
      <c r="Z158" s="57">
        <f>IF('Indicator Data'!AY161="No data","x",IF(('Indicator Data'!AY161/'Indicator Data'!CB161)&gt;1,1,IF('Indicator Data'!AY161&gt;'Indicator Data'!AY161,1,'Indicator Data'!AY161/'Indicator Data'!CB161)))</f>
        <v>4.8101621409454474E-7</v>
      </c>
      <c r="AA158" s="160">
        <f t="shared" si="41"/>
        <v>0</v>
      </c>
      <c r="AB158" s="54">
        <f t="shared" si="30"/>
        <v>0.1</v>
      </c>
      <c r="AC158" s="53">
        <f>IF('Indicator Data'!AS161="No data","x",ROUND(IF('Indicator Data'!AS161&gt;AC$195,10,IF('Indicator Data'!AS161&lt;AC$194,0,10-(AC$195-'Indicator Data'!AS161)/(AC$195-AC$194)*10)),1))</f>
        <v>0.2</v>
      </c>
      <c r="AD158" s="53" t="str">
        <f>IF('Indicator Data'!AT161="No data","x",ROUND(IF('Indicator Data'!AT161&gt;AD$195,10,IF('Indicator Data'!AT161&lt;AD$194,0,10-(AD$195-'Indicator Data'!AT161)/(AD$195-AD$194)*10)),1))</f>
        <v>x</v>
      </c>
      <c r="AE158" s="54">
        <f>IF(AND(AC158="x",AD158="x"),"x",ROUND(AVERAGE(AD158,AC158),1))</f>
        <v>0.2</v>
      </c>
      <c r="AF158" s="67">
        <f>('Indicator Data'!BE161+'Indicator Data'!BD161+'Indicator Data'!BC161*0.5+'Indicator Data'!BB161*0.25)/1000</f>
        <v>0</v>
      </c>
      <c r="AG158" s="59">
        <f>AF158*1000/'Indicator Data'!CB161</f>
        <v>0</v>
      </c>
      <c r="AH158" s="54">
        <f t="shared" si="42"/>
        <v>0</v>
      </c>
      <c r="AI158" s="53">
        <f>IF('Indicator Data'!BI161="No data","x",ROUND(IF('Indicator Data'!BI161&lt;$AI$194,10,IF('Indicator Data'!BI161&gt;$AI$195,0,($AI$195-'Indicator Data'!BI161)/($AI$195-$AI$194)*10)),1))</f>
        <v>2.8</v>
      </c>
      <c r="AJ158" s="53">
        <f>IF('Indicator Data'!BJ161="No data","x",ROUND(IF('Indicator Data'!BJ161&gt;$AJ$195,10,IF('Indicator Data'!BJ161&lt;$AJ$194,0,10-($AJ$195-'Indicator Data'!BJ161)/($AJ$195-$AJ$194)*10)),1))</f>
        <v>0</v>
      </c>
      <c r="AK158" s="54">
        <f t="shared" si="31"/>
        <v>1.4</v>
      </c>
      <c r="AL158" s="60">
        <f>ROUND(IF(AND(AB158="x",AE158="x",AK158="x"),AH158,IF(AND(AB158="x",AE158="x"),(10-GEOMEAN(((10-AK158)/10*9+1),((10-AH158)/10*9+1)))/9*10,IF(AK158="x",(10-GEOMEAN(((10-AB158)/10*9+1),((10-AE158)/10*9+1),((10-AH158)/10*9+1)))/9*10,IF(AB158="x",(10-GEOMEAN(((10-AK158)/10*9+1),((10-AE158)/10*9+1),((10-AH158)/10*9+1)))/9*10,(10-GEOMEAN(((10-AB158)/10*9+1),((10-AE158)/10*9+1),((10-AH158)/10*9+1),((10-AK158)/10*9+1)))/9*10)))),1)</f>
        <v>0.4</v>
      </c>
      <c r="AM158" s="61">
        <f>ROUND((10-GEOMEAN(((10-T158)/10*9+1),((10-AL158)/10*9+1)))/9*10,1)</f>
        <v>1</v>
      </c>
    </row>
    <row r="159" spans="1:39" s="2" customFormat="1" x14ac:dyDescent="0.3">
      <c r="A159" s="98" t="str">
        <f>'Indicator Data'!A162</f>
        <v>Solomon Islands</v>
      </c>
      <c r="B159" s="39" t="str">
        <f>'Indicator Data'!B162</f>
        <v>SLB</v>
      </c>
      <c r="C159" s="53">
        <f>ROUND(IF('Indicator Data'!AL162="No data",IF((0.1022*LN('Indicator Data'!CA162)-0.1711)&gt;C$195,0,IF((0.1022*LN('Indicator Data'!CA162)-0.1711)&lt;C$194,10,(C$195-(0.1022*LN('Indicator Data'!CA162)-0.1711))/(C$195-C$194)*10)),IF('Indicator Data'!AL162&gt;C$195,0,IF('Indicator Data'!AL162&lt;C$194,10,(C$195-'Indicator Data'!AL162)/(C$195-C$194)*10))),1)</f>
        <v>6.7</v>
      </c>
      <c r="D159" s="53" t="str">
        <f>IF('Indicator Data'!AM162="No data","x",ROUND((IF(LOG('Indicator Data'!AM162*1000)&gt;D$195,10,IF(LOG('Indicator Data'!AM162*1000)&lt;D$194,0,10-(D$195-LOG('Indicator Data'!AM162*1000))/(D$195-D$194)*10))),1))</f>
        <v>x</v>
      </c>
      <c r="E159" s="54">
        <f t="shared" si="32"/>
        <v>6.7</v>
      </c>
      <c r="F159" s="53" t="str">
        <f>IF('Indicator Data'!AZ162="No data","x",ROUND(IF('Indicator Data'!AZ162&gt;F$195,10,IF('Indicator Data'!AZ162&lt;F$194,0,10-(F$195-'Indicator Data'!AZ162)/(F$195-F$194)*10)),1))</f>
        <v>x</v>
      </c>
      <c r="G159" s="53">
        <f>IF('Indicator Data'!BA162="No data","x",ROUND(IF('Indicator Data'!BA162&gt;G$195,10,IF('Indicator Data'!BA162&lt;G$194,0,10-(G$195-'Indicator Data'!BA162)/(G$195-G$194)*10)),1))</f>
        <v>3</v>
      </c>
      <c r="H159" s="54">
        <f t="shared" si="33"/>
        <v>3</v>
      </c>
      <c r="I159" s="55">
        <f>SUM(IF('Indicator Data'!AN162=0,0,'Indicator Data'!AN162),SUM('Indicator Data'!AO162:AP162))</f>
        <v>347.03366800000003</v>
      </c>
      <c r="J159" s="55">
        <f>I159/'Indicator Data'!CB162*1000000</f>
        <v>505.23334274791165</v>
      </c>
      <c r="K159" s="53">
        <f t="shared" si="34"/>
        <v>10</v>
      </c>
      <c r="L159" s="53">
        <f>IF('Indicator Data'!AQ162="No data","x",ROUND(IF('Indicator Data'!AQ162&gt;L$195,10,IF('Indicator Data'!AQ162&lt;L$194,0,10-(L$195-'Indicator Data'!AQ162)/(L$195-L$194)*10)),1))</f>
        <v>9.5</v>
      </c>
      <c r="M159" s="53">
        <f>IF('Indicator Data'!AR162="No data","x",IF('Indicator Data'!AR162=0,0,ROUND(IF('Indicator Data'!AR162&gt;M$195,10,IF('Indicator Data'!AR162&lt;M$194,0,10-(M$195-'Indicator Data'!AR162)/(M$195-M$194)*10)),1)))</f>
        <v>0.5</v>
      </c>
      <c r="N159" s="54">
        <f t="shared" si="35"/>
        <v>6.7</v>
      </c>
      <c r="O159" s="56">
        <f t="shared" si="36"/>
        <v>5.8</v>
      </c>
      <c r="P159" s="67">
        <f>IF(AND('Indicator Data'!BF162="No data",'Indicator Data'!BG162="No data"),0,SUM('Indicator Data'!BF162:BH162)/1000)</f>
        <v>0</v>
      </c>
      <c r="Q159" s="53">
        <f t="shared" si="37"/>
        <v>0</v>
      </c>
      <c r="R159" s="57">
        <f>P159*1000/'Indicator Data'!CB162</f>
        <v>0</v>
      </c>
      <c r="S159" s="53">
        <f t="shared" si="38"/>
        <v>0</v>
      </c>
      <c r="T159" s="58">
        <f t="shared" si="39"/>
        <v>0</v>
      </c>
      <c r="U159" s="53" t="str">
        <f>IF('Indicator Data'!AV162="No data","x",ROUND(IF('Indicator Data'!AV162&gt;U$195,10,IF('Indicator Data'!AV162&lt;U$194,0,10-(U$195-'Indicator Data'!AV162)/(U$195-U$194)*10)),1))</f>
        <v>x</v>
      </c>
      <c r="V159" s="53" t="str">
        <f>IF('Indicator Data'!AW162="No data","x",IF('Indicator Data'!AW162=0,0,ROUND(IF('Indicator Data'!AW162&gt;V$195,10,IF('Indicator Data'!AW162&lt;V$194,0,10-(V$195-'Indicator Data'!AW162)/(V$195-V$194)*10)),1)))</f>
        <v>x</v>
      </c>
      <c r="W159" s="53" t="str">
        <f t="shared" si="40"/>
        <v>x</v>
      </c>
      <c r="X159" s="53">
        <f>IF('Indicator Data'!AU162="No data","x",ROUND(IF('Indicator Data'!AU162&gt;X$195,10,IF('Indicator Data'!AU162&lt;X$194,0,10-(X$195-'Indicator Data'!AU162)/(X$195-X$194)*10)),1))</f>
        <v>1.2</v>
      </c>
      <c r="Y159" s="160">
        <f>IF('Indicator Data'!AX162="No data","x",ROUND(IF('Indicator Data'!AX162&gt;Y$195,10,IF('Indicator Data'!AX162&lt;Y$194,0,10-(Y$195-'Indicator Data'!AX162)/(Y$195-Y$194)*10)),1))</f>
        <v>3.3</v>
      </c>
      <c r="Z159" s="57">
        <f>IF('Indicator Data'!AY162="No data","x",IF(('Indicator Data'!AY162/'Indicator Data'!CB162)&gt;1,1,IF('Indicator Data'!AY162&gt;'Indicator Data'!AY162,1,'Indicator Data'!AY162/'Indicator Data'!CB162)))</f>
        <v>0.71862980034300128</v>
      </c>
      <c r="AA159" s="160">
        <f t="shared" si="41"/>
        <v>8</v>
      </c>
      <c r="AB159" s="54">
        <f t="shared" si="30"/>
        <v>4.2</v>
      </c>
      <c r="AC159" s="53">
        <f>IF('Indicator Data'!AS162="No data","x",ROUND(IF('Indicator Data'!AS162&gt;AC$195,10,IF('Indicator Data'!AS162&lt;AC$194,0,10-(AC$195-'Indicator Data'!AS162)/(AC$195-AC$194)*10)),1))</f>
        <v>1.5</v>
      </c>
      <c r="AD159" s="53">
        <f>IF('Indicator Data'!AT162="No data","x",ROUND(IF('Indicator Data'!AT162&gt;AD$195,10,IF('Indicator Data'!AT162&lt;AD$194,0,10-(AD$195-'Indicator Data'!AT162)/(AD$195-AD$194)*10)),1))</f>
        <v>3.6</v>
      </c>
      <c r="AE159" s="54">
        <f>IF(AND(AC159="x",AD159="x"),"x",ROUND(AVERAGE(AD159,AC159),1))</f>
        <v>2.6</v>
      </c>
      <c r="AF159" s="67">
        <f>('Indicator Data'!BE162+'Indicator Data'!BD162+'Indicator Data'!BC162*0.5+'Indicator Data'!BB162*0.25)/1000</f>
        <v>0.25</v>
      </c>
      <c r="AG159" s="59">
        <f>AF159*1000/'Indicator Data'!CB162</f>
        <v>3.6396565328923039E-4</v>
      </c>
      <c r="AH159" s="54">
        <f t="shared" si="42"/>
        <v>0</v>
      </c>
      <c r="AI159" s="53">
        <f>IF('Indicator Data'!BI162="No data","x",ROUND(IF('Indicator Data'!BI162&lt;$AI$194,10,IF('Indicator Data'!BI162&gt;$AI$195,0,($AI$195-'Indicator Data'!BI162)/($AI$195-$AI$194)*10)),1))</f>
        <v>5.3</v>
      </c>
      <c r="AJ159" s="53">
        <f>IF('Indicator Data'!BJ162="No data","x",ROUND(IF('Indicator Data'!BJ162&gt;$AJ$195,10,IF('Indicator Data'!BJ162&lt;$AJ$194,0,10-($AJ$195-'Indicator Data'!BJ162)/($AJ$195-$AJ$194)*10)),1))</f>
        <v>2.7</v>
      </c>
      <c r="AK159" s="54">
        <f t="shared" si="31"/>
        <v>4</v>
      </c>
      <c r="AL159" s="60">
        <f>ROUND(IF(AND(AB159="x",AE159="x",AK159="x"),AH159,IF(AND(AB159="x",AE159="x"),(10-GEOMEAN(((10-AK159)/10*9+1),((10-AH159)/10*9+1)))/9*10,IF(AK159="x",(10-GEOMEAN(((10-AB159)/10*9+1),((10-AE159)/10*9+1),((10-AH159)/10*9+1)))/9*10,IF(AB159="x",(10-GEOMEAN(((10-AK159)/10*9+1),((10-AE159)/10*9+1),((10-AH159)/10*9+1)))/9*10,(10-GEOMEAN(((10-AB159)/10*9+1),((10-AE159)/10*9+1),((10-AH159)/10*9+1),((10-AK159)/10*9+1)))/9*10)))),1)</f>
        <v>2.9</v>
      </c>
      <c r="AM159" s="61">
        <f>ROUND((10-GEOMEAN(((10-T159)/10*9+1),((10-AL159)/10*9+1)))/9*10,1)</f>
        <v>1.6</v>
      </c>
    </row>
    <row r="160" spans="1:39" s="2" customFormat="1" x14ac:dyDescent="0.3">
      <c r="A160" s="98" t="str">
        <f>'Indicator Data'!A163</f>
        <v>Somalia</v>
      </c>
      <c r="B160" s="39" t="str">
        <f>'Indicator Data'!B163</f>
        <v>SOM</v>
      </c>
      <c r="C160" s="53">
        <f>ROUND(IF('Indicator Data'!AL163="No data",IF((0.1022*LN('Indicator Data'!CA163)-0.1711)&gt;C$195,0,IF((0.1022*LN('Indicator Data'!CA163)-0.1711)&lt;C$194,10,(C$195-(0.1022*LN('Indicator Data'!CA163)-0.1711))/(C$195-C$194)*10)),IF('Indicator Data'!AL163&gt;C$195,0,IF('Indicator Data'!AL163&lt;C$194,10,(C$195-'Indicator Data'!AL163)/(C$195-C$194)*10))),1)</f>
        <v>9.6999999999999993</v>
      </c>
      <c r="D160" s="53" t="str">
        <f>IF('Indicator Data'!AM163="No data","x",ROUND((IF(LOG('Indicator Data'!AM163*1000)&gt;D$195,10,IF(LOG('Indicator Data'!AM163*1000)&lt;D$194,0,10-(D$195-LOG('Indicator Data'!AM163*1000))/(D$195-D$194)*10))),1))</f>
        <v>x</v>
      </c>
      <c r="E160" s="54">
        <f t="shared" si="32"/>
        <v>9.6999999999999993</v>
      </c>
      <c r="F160" s="53" t="str">
        <f>IF('Indicator Data'!AZ163="No data","x",ROUND(IF('Indicator Data'!AZ163&gt;F$195,10,IF('Indicator Data'!AZ163&lt;F$194,0,10-(F$195-'Indicator Data'!AZ163)/(F$195-F$194)*10)),1))</f>
        <v>x</v>
      </c>
      <c r="G160" s="53">
        <f>IF('Indicator Data'!BA163="No data","x",ROUND(IF('Indicator Data'!BA163&gt;G$195,10,IF('Indicator Data'!BA163&lt;G$194,0,10-(G$195-'Indicator Data'!BA163)/(G$195-G$194)*10)),1))</f>
        <v>2.9</v>
      </c>
      <c r="H160" s="54">
        <f t="shared" si="33"/>
        <v>2.9</v>
      </c>
      <c r="I160" s="55">
        <f>SUM(IF('Indicator Data'!AN163=0,0,'Indicator Data'!AN163),SUM('Indicator Data'!AO163:AP163))</f>
        <v>4622.146702</v>
      </c>
      <c r="J160" s="55">
        <f>I160/'Indicator Data'!CB163*1000000</f>
        <v>290.82508093546056</v>
      </c>
      <c r="K160" s="53">
        <f t="shared" si="34"/>
        <v>5.8</v>
      </c>
      <c r="L160" s="53" t="str">
        <f>IF('Indicator Data'!AQ163="No data","x",ROUND(IF('Indicator Data'!AQ163&gt;L$195,10,IF('Indicator Data'!AQ163&lt;L$194,0,10-(L$195-'Indicator Data'!AQ163)/(L$195-L$194)*10)),1))</f>
        <v>x</v>
      </c>
      <c r="M160" s="53">
        <f>IF('Indicator Data'!AR163="No data","x",IF('Indicator Data'!AR163=0,0,ROUND(IF('Indicator Data'!AR163&gt;M$195,10,IF('Indicator Data'!AR163&lt;M$194,0,10-(M$195-'Indicator Data'!AR163)/(M$195-M$194)*10)),1)))</f>
        <v>0</v>
      </c>
      <c r="N160" s="54">
        <f t="shared" si="35"/>
        <v>2.9</v>
      </c>
      <c r="O160" s="56">
        <f t="shared" si="36"/>
        <v>6.3</v>
      </c>
      <c r="P160" s="67">
        <f>IF(AND('Indicator Data'!BF163="No data",'Indicator Data'!BG163="No data"),0,SUM('Indicator Data'!BF163:BH163)/1000)</f>
        <v>2684.2359999999999</v>
      </c>
      <c r="Q160" s="53">
        <f t="shared" si="37"/>
        <v>10</v>
      </c>
      <c r="R160" s="57">
        <f>P160*1000/'Indicator Data'!CB163</f>
        <v>0.16889190289267392</v>
      </c>
      <c r="S160" s="53">
        <f t="shared" si="38"/>
        <v>10</v>
      </c>
      <c r="T160" s="58">
        <f t="shared" si="39"/>
        <v>10</v>
      </c>
      <c r="U160" s="53">
        <f>IF('Indicator Data'!AV163="No data","x",ROUND(IF('Indicator Data'!AV163&gt;U$195,10,IF('Indicator Data'!AV163&lt;U$194,0,10-(U$195-'Indicator Data'!AV163)/(U$195-U$194)*10)),1))</f>
        <v>0.2</v>
      </c>
      <c r="V160" s="53">
        <f>IF('Indicator Data'!AW163="No data","x",IF('Indicator Data'!AW163=0,0,ROUND(IF('Indicator Data'!AW163&gt;V$195,10,IF('Indicator Data'!AW163&lt;V$194,0,10-(V$195-'Indicator Data'!AW163)/(V$195-V$194)*10)),1)))</f>
        <v>0.1</v>
      </c>
      <c r="W160" s="53">
        <f t="shared" si="40"/>
        <v>0.15000000000000002</v>
      </c>
      <c r="X160" s="53">
        <f>IF('Indicator Data'!AU163="No data","x",ROUND(IF('Indicator Data'!AU163&gt;X$195,10,IF('Indicator Data'!AU163&lt;X$194,0,10-(X$195-'Indicator Data'!AU163)/(X$195-X$194)*10)),1))</f>
        <v>4.7</v>
      </c>
      <c r="Y160" s="160">
        <f>IF('Indicator Data'!AX163="No data","x",ROUND(IF('Indicator Data'!AX163&gt;Y$195,10,IF('Indicator Data'!AX163&lt;Y$194,0,10-(Y$195-'Indicator Data'!AX163)/(Y$195-Y$194)*10)),1))</f>
        <v>0.9</v>
      </c>
      <c r="Z160" s="57">
        <f>IF('Indicator Data'!AY163="No data","x",IF(('Indicator Data'!AY163/'Indicator Data'!CB163)&gt;1,1,IF('Indicator Data'!AY163&gt;'Indicator Data'!AY163,1,'Indicator Data'!AY163/'Indicator Data'!CB163)))</f>
        <v>0.14385374039079182</v>
      </c>
      <c r="AA160" s="160">
        <f t="shared" si="41"/>
        <v>1.6</v>
      </c>
      <c r="AB160" s="54">
        <f t="shared" si="30"/>
        <v>1.8</v>
      </c>
      <c r="AC160" s="53">
        <f>IF('Indicator Data'!AS163="No data","x",ROUND(IF('Indicator Data'!AS163&gt;AC$195,10,IF('Indicator Data'!AS163&lt;AC$194,0,10-(AC$195-'Indicator Data'!AS163)/(AC$195-AC$194)*10)),1))</f>
        <v>9</v>
      </c>
      <c r="AD160" s="53">
        <f>IF('Indicator Data'!AT163="No data","x",ROUND(IF('Indicator Data'!AT163&gt;AD$195,10,IF('Indicator Data'!AT163&lt;AD$194,0,10-(AD$195-'Indicator Data'!AT163)/(AD$195-AD$194)*10)),1))</f>
        <v>5</v>
      </c>
      <c r="AE160" s="54">
        <f>IF(AND(AC160="x",AD160="x"),"x",ROUND(AVERAGE(AD160,AC160),1))</f>
        <v>7</v>
      </c>
      <c r="AF160" s="67">
        <f>('Indicator Data'!BE163+'Indicator Data'!BD163+'Indicator Data'!BC163*0.5+'Indicator Data'!BB163*0.25)/1000</f>
        <v>2558.02</v>
      </c>
      <c r="AG160" s="59">
        <f>AF160*1000/'Indicator Data'!CB163</f>
        <v>0.16095040281015444</v>
      </c>
      <c r="AH160" s="54">
        <f t="shared" si="42"/>
        <v>10</v>
      </c>
      <c r="AI160" s="53">
        <f>IF('Indicator Data'!BI163="No data","x",ROUND(IF('Indicator Data'!BI163&lt;$AI$194,10,IF('Indicator Data'!BI163&gt;$AI$195,0,($AI$195-'Indicator Data'!BI163)/($AI$195-$AI$194)*10)),1))</f>
        <v>9.9</v>
      </c>
      <c r="AJ160" s="53">
        <f>IF('Indicator Data'!BJ163="No data","x",ROUND(IF('Indicator Data'!BJ163&gt;$AJ$195,10,IF('Indicator Data'!BJ163&lt;$AJ$194,0,10-($AJ$195-'Indicator Data'!BJ163)/($AJ$195-$AJ$194)*10)),1))</f>
        <v>4.9000000000000004</v>
      </c>
      <c r="AK160" s="54">
        <f t="shared" si="31"/>
        <v>7.4</v>
      </c>
      <c r="AL160" s="60">
        <f>ROUND(IF(AND(AB160="x",AE160="x",AK160="x"),AH160,IF(AND(AB160="x",AE160="x"),(10-GEOMEAN(((10-AK160)/10*9+1),((10-AH160)/10*9+1)))/9*10,IF(AK160="x",(10-GEOMEAN(((10-AB160)/10*9+1),((10-AE160)/10*9+1),((10-AH160)/10*9+1)))/9*10,IF(AB160="x",(10-GEOMEAN(((10-AK160)/10*9+1),((10-AE160)/10*9+1),((10-AH160)/10*9+1)))/9*10,(10-GEOMEAN(((10-AB160)/10*9+1),((10-AE160)/10*9+1),((10-AH160)/10*9+1),((10-AK160)/10*9+1)))/9*10)))),1)</f>
        <v>7.6</v>
      </c>
      <c r="AM160" s="61">
        <f>ROUND((10-GEOMEAN(((10-T160)/10*9+1),((10-AL160)/10*9+1)))/9*10,1)</f>
        <v>9.1</v>
      </c>
    </row>
    <row r="161" spans="1:39" s="2" customFormat="1" x14ac:dyDescent="0.3">
      <c r="A161" s="98" t="str">
        <f>'Indicator Data'!A164</f>
        <v>South Africa</v>
      </c>
      <c r="B161" s="39" t="str">
        <f>'Indicator Data'!B164</f>
        <v>ZAF</v>
      </c>
      <c r="C161" s="53">
        <f>ROUND(IF('Indicator Data'!AL164="No data",IF((0.1022*LN('Indicator Data'!CA164)-0.1711)&gt;C$195,0,IF((0.1022*LN('Indicator Data'!CA164)-0.1711)&lt;C$194,10,(C$195-(0.1022*LN('Indicator Data'!CA164)-0.1711))/(C$195-C$194)*10)),IF('Indicator Data'!AL164&gt;C$195,0,IF('Indicator Data'!AL164&lt;C$194,10,(C$195-'Indicator Data'!AL164)/(C$195-C$194)*10))),1)</f>
        <v>3.8</v>
      </c>
      <c r="D161" s="53">
        <f>IF('Indicator Data'!AM164="No data","x",ROUND((IF(LOG('Indicator Data'!AM164*1000)&gt;D$195,10,IF(LOG('Indicator Data'!AM164*1000)&lt;D$194,0,10-(D$195-LOG('Indicator Data'!AM164*1000))/(D$195-D$194)*10))),1))</f>
        <v>5.2</v>
      </c>
      <c r="E161" s="54">
        <f t="shared" si="32"/>
        <v>4.5</v>
      </c>
      <c r="F161" s="53">
        <f>IF('Indicator Data'!AZ164="No data","x",ROUND(IF('Indicator Data'!AZ164&gt;F$195,10,IF('Indicator Data'!AZ164&lt;F$194,0,10-(F$195-'Indicator Data'!AZ164)/(F$195-F$194)*10)),1))</f>
        <v>5.4</v>
      </c>
      <c r="G161" s="53">
        <f>IF('Indicator Data'!BA164="No data","x",ROUND(IF('Indicator Data'!BA164&gt;G$195,10,IF('Indicator Data'!BA164&lt;G$194,0,10-(G$195-'Indicator Data'!BA164)/(G$195-G$194)*10)),1))</f>
        <v>9.5</v>
      </c>
      <c r="H161" s="54">
        <f t="shared" si="33"/>
        <v>7.5</v>
      </c>
      <c r="I161" s="55">
        <f>SUM(IF('Indicator Data'!AN164=0,0,'Indicator Data'!AN164),SUM('Indicator Data'!AO164:AP164))</f>
        <v>1501.0040300000001</v>
      </c>
      <c r="J161" s="55">
        <f>I161/'Indicator Data'!CB164*1000000</f>
        <v>25.308332219106507</v>
      </c>
      <c r="K161" s="53">
        <f t="shared" si="34"/>
        <v>0.5</v>
      </c>
      <c r="L161" s="53">
        <f>IF('Indicator Data'!AQ164="No data","x",ROUND(IF('Indicator Data'!AQ164&gt;L$195,10,IF('Indicator Data'!AQ164&lt;L$194,0,10-(L$195-'Indicator Data'!AQ164)/(L$195-L$194)*10)),1))</f>
        <v>0.2</v>
      </c>
      <c r="M161" s="53">
        <f>IF('Indicator Data'!AR164="No data","x",IF('Indicator Data'!AR164=0,0,ROUND(IF('Indicator Data'!AR164&gt;M$195,10,IF('Indicator Data'!AR164&lt;M$194,0,10-(M$195-'Indicator Data'!AR164)/(M$195-M$194)*10)),1)))</f>
        <v>0.1</v>
      </c>
      <c r="N161" s="54">
        <f t="shared" si="35"/>
        <v>0.3</v>
      </c>
      <c r="O161" s="56">
        <f t="shared" si="36"/>
        <v>4.2</v>
      </c>
      <c r="P161" s="67">
        <f>IF(AND('Indicator Data'!BF164="No data",'Indicator Data'!BG164="No data"),0,SUM('Indicator Data'!BF164:BH164)/1000)</f>
        <v>267.27499999999998</v>
      </c>
      <c r="Q161" s="53">
        <f t="shared" si="37"/>
        <v>8.1</v>
      </c>
      <c r="R161" s="57">
        <f>P161*1000/'Indicator Data'!CB164</f>
        <v>4.5065065507263772E-3</v>
      </c>
      <c r="S161" s="53">
        <f t="shared" si="38"/>
        <v>4.5999999999999996</v>
      </c>
      <c r="T161" s="58">
        <f t="shared" si="39"/>
        <v>6.4</v>
      </c>
      <c r="U161" s="53">
        <f>IF('Indicator Data'!AV164="No data","x",ROUND(IF('Indicator Data'!AV164&gt;U$195,10,IF('Indicator Data'!AV164&lt;U$194,0,10-(U$195-'Indicator Data'!AV164)/(U$195-U$194)*10)),1))</f>
        <v>10</v>
      </c>
      <c r="V161" s="53">
        <f>IF('Indicator Data'!AW164="No data","x",IF('Indicator Data'!AW164=0,0,ROUND(IF('Indicator Data'!AW164&gt;V$195,10,IF('Indicator Data'!AW164&lt;V$194,0,10-(V$195-'Indicator Data'!AW164)/(V$195-V$194)*10)),1)))</f>
        <v>10</v>
      </c>
      <c r="W161" s="53">
        <f t="shared" si="40"/>
        <v>10</v>
      </c>
      <c r="X161" s="53">
        <f>IF('Indicator Data'!AU164="No data","x",ROUND(IF('Indicator Data'!AU164&gt;X$195,10,IF('Indicator Data'!AU164&lt;X$194,0,10-(X$195-'Indicator Data'!AU164)/(X$195-X$194)*10)),1))</f>
        <v>10</v>
      </c>
      <c r="Y161" s="160">
        <f>IF('Indicator Data'!AX164="No data","x",ROUND(IF('Indicator Data'!AX164&gt;Y$195,10,IF('Indicator Data'!AX164&lt;Y$194,0,10-(Y$195-'Indicator Data'!AX164)/(Y$195-Y$194)*10)),1))</f>
        <v>0</v>
      </c>
      <c r="Z161" s="57">
        <f>IF('Indicator Data'!AY164="No data","x",IF(('Indicator Data'!AY164/'Indicator Data'!CB164)&gt;1,1,IF('Indicator Data'!AY164&gt;'Indicator Data'!AY164,1,'Indicator Data'!AY164/'Indicator Data'!CB164)))</f>
        <v>0.31711145533647767</v>
      </c>
      <c r="AA161" s="160">
        <f t="shared" si="41"/>
        <v>3.5</v>
      </c>
      <c r="AB161" s="54">
        <f t="shared" si="30"/>
        <v>5.9</v>
      </c>
      <c r="AC161" s="53">
        <f>IF('Indicator Data'!AS164="No data","x",ROUND(IF('Indicator Data'!AS164&gt;AC$195,10,IF('Indicator Data'!AS164&lt;AC$194,0,10-(AC$195-'Indicator Data'!AS164)/(AC$195-AC$194)*10)),1))</f>
        <v>2.7</v>
      </c>
      <c r="AD161" s="53">
        <f>IF('Indicator Data'!AT164="No data","x",ROUND(IF('Indicator Data'!AT164&gt;AD$195,10,IF('Indicator Data'!AT164&lt;AD$194,0,10-(AD$195-'Indicator Data'!AT164)/(AD$195-AD$194)*10)),1))</f>
        <v>1.3</v>
      </c>
      <c r="AE161" s="54">
        <f>IF(AND(AC161="x",AD161="x"),"x",ROUND(AVERAGE(AD161,AC161),1))</f>
        <v>2</v>
      </c>
      <c r="AF161" s="67">
        <f>('Indicator Data'!BE164+'Indicator Data'!BD164+'Indicator Data'!BC164*0.5+'Indicator Data'!BB164*0.25)/1000</f>
        <v>381.27</v>
      </c>
      <c r="AG161" s="59">
        <f>AF161*1000/'Indicator Data'!CB164</f>
        <v>6.4285688994310955E-3</v>
      </c>
      <c r="AH161" s="54">
        <f t="shared" si="42"/>
        <v>0.6</v>
      </c>
      <c r="AI161" s="53">
        <f>IF('Indicator Data'!BI164="No data","x",ROUND(IF('Indicator Data'!BI164&lt;$AI$194,10,IF('Indicator Data'!BI164&gt;$AI$195,0,($AI$195-'Indicator Data'!BI164)/($AI$195-$AI$194)*10)),1))</f>
        <v>4</v>
      </c>
      <c r="AJ161" s="53">
        <f>IF('Indicator Data'!BJ164="No data","x",ROUND(IF('Indicator Data'!BJ164&gt;$AJ$195,10,IF('Indicator Data'!BJ164&lt;$AJ$194,0,10-($AJ$195-'Indicator Data'!BJ164)/($AJ$195-$AJ$194)*10)),1))</f>
        <v>0.2</v>
      </c>
      <c r="AK161" s="54">
        <f t="shared" si="31"/>
        <v>2.1</v>
      </c>
      <c r="AL161" s="60">
        <f>ROUND(IF(AND(AB161="x",AE161="x",AK161="x"),AH161,IF(AND(AB161="x",AE161="x"),(10-GEOMEAN(((10-AK161)/10*9+1),((10-AH161)/10*9+1)))/9*10,IF(AK161="x",(10-GEOMEAN(((10-AB161)/10*9+1),((10-AE161)/10*9+1),((10-AH161)/10*9+1)))/9*10,IF(AB161="x",(10-GEOMEAN(((10-AK161)/10*9+1),((10-AE161)/10*9+1),((10-AH161)/10*9+1)))/9*10,(10-GEOMEAN(((10-AB161)/10*9+1),((10-AE161)/10*9+1),((10-AH161)/10*9+1),((10-AK161)/10*9+1)))/9*10)))),1)</f>
        <v>2.9</v>
      </c>
      <c r="AM161" s="61">
        <f>ROUND((10-GEOMEAN(((10-T161)/10*9+1),((10-AL161)/10*9+1)))/9*10,1)</f>
        <v>4.9000000000000004</v>
      </c>
    </row>
    <row r="162" spans="1:39" s="2" customFormat="1" x14ac:dyDescent="0.3">
      <c r="A162" s="98" t="str">
        <f>'Indicator Data'!A165</f>
        <v>South Sudan</v>
      </c>
      <c r="B162" s="39" t="str">
        <f>'Indicator Data'!B165</f>
        <v>SSD</v>
      </c>
      <c r="C162" s="53">
        <f>ROUND(IF('Indicator Data'!AL165="No data",IF((0.1022*LN('Indicator Data'!CA165)-0.1711)&gt;C$195,0,IF((0.1022*LN('Indicator Data'!CA165)-0.1711)&lt;C$194,10,(C$195-(0.1022*LN('Indicator Data'!CA165)-0.1711))/(C$195-C$194)*10)),IF('Indicator Data'!AL165&gt;C$195,0,IF('Indicator Data'!AL165&lt;C$194,10,(C$195-'Indicator Data'!AL165)/(C$195-C$194)*10))),1)</f>
        <v>9.3000000000000007</v>
      </c>
      <c r="D162" s="53">
        <f>IF('Indicator Data'!AM165="No data","x",ROUND((IF(LOG('Indicator Data'!AM165*1000)&gt;D$195,10,IF(LOG('Indicator Data'!AM165*1000)&lt;D$194,0,10-(D$195-LOG('Indicator Data'!AM165*1000))/(D$195-D$194)*10))),1))</f>
        <v>10</v>
      </c>
      <c r="E162" s="54">
        <f t="shared" si="32"/>
        <v>9.6999999999999993</v>
      </c>
      <c r="F162" s="53" t="str">
        <f>IF('Indicator Data'!AZ165="No data","x",ROUND(IF('Indicator Data'!AZ165&gt;F$195,10,IF('Indicator Data'!AZ165&lt;F$194,0,10-(F$195-'Indicator Data'!AZ165)/(F$195-F$194)*10)),1))</f>
        <v>x</v>
      </c>
      <c r="G162" s="53">
        <f>IF('Indicator Data'!BA165="No data","x",ROUND(IF('Indicator Data'!BA165&gt;G$195,10,IF('Indicator Data'!BA165&lt;G$194,0,10-(G$195-'Indicator Data'!BA165)/(G$195-G$194)*10)),1))</f>
        <v>4.8</v>
      </c>
      <c r="H162" s="54">
        <f t="shared" si="33"/>
        <v>4.8</v>
      </c>
      <c r="I162" s="55">
        <f>SUM(IF('Indicator Data'!AN165=0,0,'Indicator Data'!AN165),SUM('Indicator Data'!AO165:AP165))</f>
        <v>5711.3020770000003</v>
      </c>
      <c r="J162" s="55">
        <f>I162/'Indicator Data'!CB165*1000000</f>
        <v>510.22336497515704</v>
      </c>
      <c r="K162" s="53">
        <f t="shared" si="34"/>
        <v>10</v>
      </c>
      <c r="L162" s="53">
        <f>IF('Indicator Data'!AQ165="No data","x",ROUND(IF('Indicator Data'!AQ165&gt;L$195,10,IF('Indicator Data'!AQ165&lt;L$194,0,10-(L$195-'Indicator Data'!AQ165)/(L$195-L$194)*10)),1))</f>
        <v>10</v>
      </c>
      <c r="M162" s="53">
        <f>IF('Indicator Data'!AR165="No data","x",IF('Indicator Data'!AR165=0,0,ROUND(IF('Indicator Data'!AR165&gt;M$195,10,IF('Indicator Data'!AR165&lt;M$194,0,10-(M$195-'Indicator Data'!AR165)/(M$195-M$194)*10)),1)))</f>
        <v>3.2</v>
      </c>
      <c r="N162" s="54">
        <f t="shared" si="35"/>
        <v>7.7</v>
      </c>
      <c r="O162" s="56">
        <f t="shared" si="36"/>
        <v>8</v>
      </c>
      <c r="P162" s="67">
        <f>IF(AND('Indicator Data'!BF165="No data",'Indicator Data'!BG165="No data"),0,SUM('Indicator Data'!BF165:BH165)/1000)</f>
        <v>2022.057</v>
      </c>
      <c r="Q162" s="53">
        <f t="shared" si="37"/>
        <v>10</v>
      </c>
      <c r="R162" s="57">
        <f>P162*1000/'Indicator Data'!CB165</f>
        <v>0.18064194693296576</v>
      </c>
      <c r="S162" s="53">
        <f t="shared" si="38"/>
        <v>10</v>
      </c>
      <c r="T162" s="58">
        <f t="shared" si="39"/>
        <v>10</v>
      </c>
      <c r="U162" s="53">
        <f>IF('Indicator Data'!AV165="No data","x",ROUND(IF('Indicator Data'!AV165&gt;U$195,10,IF('Indicator Data'!AV165&lt;U$194,0,10-(U$195-'Indicator Data'!AV165)/(U$195-U$194)*10)),1))</f>
        <v>5</v>
      </c>
      <c r="V162" s="53">
        <f>IF('Indicator Data'!AW165="No data","x",IF('Indicator Data'!AW165=0,0,ROUND(IF('Indicator Data'!AW165&gt;V$195,10,IF('Indicator Data'!AW165&lt;V$194,0,10-(V$195-'Indicator Data'!AW165)/(V$195-V$194)*10)),1)))</f>
        <v>8.4</v>
      </c>
      <c r="W162" s="53">
        <f t="shared" si="40"/>
        <v>6.7</v>
      </c>
      <c r="X162" s="53">
        <f>IF('Indicator Data'!AU165="No data","x",ROUND(IF('Indicator Data'!AU165&gt;X$195,10,IF('Indicator Data'!AU165&lt;X$194,0,10-(X$195-'Indicator Data'!AU165)/(X$195-X$194)*10)),1))</f>
        <v>4.0999999999999996</v>
      </c>
      <c r="Y162" s="160">
        <f>IF('Indicator Data'!AX165="No data","x",ROUND(IF('Indicator Data'!AX165&gt;Y$195,10,IF('Indicator Data'!AX165&lt;Y$194,0,10-(Y$195-'Indicator Data'!AX165)/(Y$195-Y$194)*10)),1))</f>
        <v>5.9</v>
      </c>
      <c r="Z162" s="57">
        <f>IF('Indicator Data'!AY165="No data","x",IF(('Indicator Data'!AY165/'Indicator Data'!CB165)&gt;1,1,IF('Indicator Data'!AY165&gt;'Indicator Data'!AY165,1,'Indicator Data'!AY165/'Indicator Data'!CB165)))</f>
        <v>0.75688253664172145</v>
      </c>
      <c r="AA162" s="160">
        <f t="shared" si="41"/>
        <v>8.4</v>
      </c>
      <c r="AB162" s="54">
        <f t="shared" si="30"/>
        <v>6.3</v>
      </c>
      <c r="AC162" s="53">
        <f>IF('Indicator Data'!AS165="No data","x",ROUND(IF('Indicator Data'!AS165&gt;AC$195,10,IF('Indicator Data'!AS165&lt;AC$194,0,10-(AC$195-'Indicator Data'!AS165)/(AC$195-AC$194)*10)),1))</f>
        <v>7.4</v>
      </c>
      <c r="AD162" s="53">
        <f>IF('Indicator Data'!AT165="No data","x",ROUND(IF('Indicator Data'!AT165&gt;AD$195,10,IF('Indicator Data'!AT165&lt;AD$194,0,10-(AD$195-'Indicator Data'!AT165)/(AD$195-AD$194)*10)),1))</f>
        <v>6.2</v>
      </c>
      <c r="AE162" s="54">
        <f>IF(AND(AC162="x",AD162="x"),"x",ROUND(AVERAGE(AD162,AC162),1))</f>
        <v>6.8</v>
      </c>
      <c r="AF162" s="67">
        <f>('Indicator Data'!BE165+'Indicator Data'!BD165+'Indicator Data'!BC165*0.5+'Indicator Data'!BB165*0.25)/1000</f>
        <v>1509.8744999999999</v>
      </c>
      <c r="AG162" s="59">
        <f>AF162*1000/'Indicator Data'!CB165</f>
        <v>0.13488574718934146</v>
      </c>
      <c r="AH162" s="54">
        <f t="shared" si="42"/>
        <v>10</v>
      </c>
      <c r="AI162" s="53">
        <f>IF('Indicator Data'!BI165="No data","x",ROUND(IF('Indicator Data'!BI165&lt;$AI$194,10,IF('Indicator Data'!BI165&gt;$AI$195,0,($AI$195-'Indicator Data'!BI165)/($AI$195-$AI$194)*10)),1))</f>
        <v>7.7</v>
      </c>
      <c r="AJ162" s="53">
        <f>IF('Indicator Data'!BJ165="No data","x",ROUND(IF('Indicator Data'!BJ165&gt;$AJ$195,10,IF('Indicator Data'!BJ165&lt;$AJ$194,0,10-($AJ$195-'Indicator Data'!BJ165)/($AJ$195-$AJ$194)*10)),1))</f>
        <v>7.3</v>
      </c>
      <c r="AK162" s="54">
        <f t="shared" si="31"/>
        <v>7.5</v>
      </c>
      <c r="AL162" s="60">
        <f>ROUND(IF(AND(AB162="x",AE162="x",AK162="x"),AH162,IF(AND(AB162="x",AE162="x"),(10-GEOMEAN(((10-AK162)/10*9+1),((10-AH162)/10*9+1)))/9*10,IF(AK162="x",(10-GEOMEAN(((10-AB162)/10*9+1),((10-AE162)/10*9+1),((10-AH162)/10*9+1)))/9*10,IF(AB162="x",(10-GEOMEAN(((10-AK162)/10*9+1),((10-AE162)/10*9+1),((10-AH162)/10*9+1)))/9*10,(10-GEOMEAN(((10-AB162)/10*9+1),((10-AE162)/10*9+1),((10-AH162)/10*9+1),((10-AK162)/10*9+1)))/9*10)))),1)</f>
        <v>8.1</v>
      </c>
      <c r="AM162" s="61">
        <f>ROUND((10-GEOMEAN(((10-T162)/10*9+1),((10-AL162)/10*9+1)))/9*10,1)</f>
        <v>9.3000000000000007</v>
      </c>
    </row>
    <row r="163" spans="1:39" s="2" customFormat="1" x14ac:dyDescent="0.3">
      <c r="A163" s="98" t="str">
        <f>'Indicator Data'!A166</f>
        <v>Spain</v>
      </c>
      <c r="B163" s="39" t="str">
        <f>'Indicator Data'!B166</f>
        <v>ESP</v>
      </c>
      <c r="C163" s="53">
        <f>ROUND(IF('Indicator Data'!AL166="No data",IF((0.1022*LN('Indicator Data'!CA166)-0.1711)&gt;C$195,0,IF((0.1022*LN('Indicator Data'!CA166)-0.1711)&lt;C$194,10,(C$195-(0.1022*LN('Indicator Data'!CA166)-0.1711))/(C$195-C$194)*10)),IF('Indicator Data'!AL166&gt;C$195,0,IF('Indicator Data'!AL166&lt;C$194,10,(C$195-'Indicator Data'!AL166)/(C$195-C$194)*10))),1)</f>
        <v>0</v>
      </c>
      <c r="D163" s="53" t="str">
        <f>IF('Indicator Data'!AM166="No data","x",ROUND((IF(LOG('Indicator Data'!AM166*1000)&gt;D$195,10,IF(LOG('Indicator Data'!AM166*1000)&lt;D$194,0,10-(D$195-LOG('Indicator Data'!AM166*1000))/(D$195-D$194)*10))),1))</f>
        <v>x</v>
      </c>
      <c r="E163" s="54">
        <f t="shared" si="32"/>
        <v>0</v>
      </c>
      <c r="F163" s="53">
        <f>IF('Indicator Data'!AZ166="No data","x",ROUND(IF('Indicator Data'!AZ166&gt;F$195,10,IF('Indicator Data'!AZ166&lt;F$194,0,10-(F$195-'Indicator Data'!AZ166)/(F$195-F$194)*10)),1))</f>
        <v>0.9</v>
      </c>
      <c r="G163" s="53">
        <f>IF('Indicator Data'!BA166="No data","x",ROUND(IF('Indicator Data'!BA166&gt;G$195,10,IF('Indicator Data'!BA166&lt;G$194,0,10-(G$195-'Indicator Data'!BA166)/(G$195-G$194)*10)),1))</f>
        <v>2.4</v>
      </c>
      <c r="H163" s="54">
        <f t="shared" si="33"/>
        <v>1.7</v>
      </c>
      <c r="I163" s="55">
        <f>SUM(IF('Indicator Data'!AN166=0,0,'Indicator Data'!AN166),SUM('Indicator Data'!AO166:AP166))</f>
        <v>5.5188000000000001E-2</v>
      </c>
      <c r="J163" s="55">
        <f>I163/'Indicator Data'!CB166*1000000</f>
        <v>1.1803712146412912E-3</v>
      </c>
      <c r="K163" s="53">
        <f t="shared" si="34"/>
        <v>0</v>
      </c>
      <c r="L163" s="53" t="str">
        <f>IF('Indicator Data'!AQ166="No data","x",ROUND(IF('Indicator Data'!AQ166&gt;L$195,10,IF('Indicator Data'!AQ166&lt;L$194,0,10-(L$195-'Indicator Data'!AQ166)/(L$195-L$194)*10)),1))</f>
        <v>x</v>
      </c>
      <c r="M163" s="53">
        <f>IF('Indicator Data'!AR166="No data","x",IF('Indicator Data'!AR166=0,0,ROUND(IF('Indicator Data'!AR166&gt;M$195,10,IF('Indicator Data'!AR166&lt;M$194,0,10-(M$195-'Indicator Data'!AR166)/(M$195-M$194)*10)),1)))</f>
        <v>0.1</v>
      </c>
      <c r="N163" s="54">
        <f t="shared" si="35"/>
        <v>0.1</v>
      </c>
      <c r="O163" s="56">
        <f t="shared" si="36"/>
        <v>0.5</v>
      </c>
      <c r="P163" s="67">
        <f>IF(AND('Indicator Data'!BF166="No data",'Indicator Data'!BG166="No data"),0,SUM('Indicator Data'!BF166:BH166)/1000)</f>
        <v>199.18799999999999</v>
      </c>
      <c r="Q163" s="53">
        <f t="shared" si="37"/>
        <v>7.7</v>
      </c>
      <c r="R163" s="57">
        <f>P163*1000/'Indicator Data'!CB166</f>
        <v>4.2602700134444001E-3</v>
      </c>
      <c r="S163" s="53">
        <f t="shared" si="38"/>
        <v>4.5999999999999996</v>
      </c>
      <c r="T163" s="58">
        <f t="shared" si="39"/>
        <v>6.2</v>
      </c>
      <c r="U163" s="53">
        <f>IF('Indicator Data'!AV166="No data","x",ROUND(IF('Indicator Data'!AV166&gt;U$195,10,IF('Indicator Data'!AV166&lt;U$194,0,10-(U$195-'Indicator Data'!AV166)/(U$195-U$194)*10)),1))</f>
        <v>0.8</v>
      </c>
      <c r="V163" s="53">
        <f>IF('Indicator Data'!AW166="No data","x",IF('Indicator Data'!AW166=0,0,ROUND(IF('Indicator Data'!AW166&gt;V$195,10,IF('Indicator Data'!AW166&lt;V$194,0,10-(V$195-'Indicator Data'!AW166)/(V$195-V$194)*10)),1)))</f>
        <v>0.4</v>
      </c>
      <c r="W163" s="53">
        <f t="shared" si="40"/>
        <v>0.60000000000000009</v>
      </c>
      <c r="X163" s="53">
        <f>IF('Indicator Data'!AU166="No data","x",ROUND(IF('Indicator Data'!AU166&gt;X$195,10,IF('Indicator Data'!AU166&lt;X$194,0,10-(X$195-'Indicator Data'!AU166)/(X$195-X$194)*10)),1))</f>
        <v>0.2</v>
      </c>
      <c r="Y163" s="160" t="str">
        <f>IF('Indicator Data'!AX166="No data","x",ROUND(IF('Indicator Data'!AX166&gt;Y$195,10,IF('Indicator Data'!AX166&lt;Y$194,0,10-(Y$195-'Indicator Data'!AX166)/(Y$195-Y$194)*10)),1))</f>
        <v>x</v>
      </c>
      <c r="Z163" s="57">
        <f>IF('Indicator Data'!AY166="No data","x",IF(('Indicator Data'!AY166/'Indicator Data'!CB166)&gt;1,1,IF('Indicator Data'!AY166&gt;'Indicator Data'!AY166,1,'Indicator Data'!AY166/'Indicator Data'!CB166)))</f>
        <v>1.4971730271959554E-7</v>
      </c>
      <c r="AA163" s="160">
        <f t="shared" si="41"/>
        <v>0</v>
      </c>
      <c r="AB163" s="54">
        <f t="shared" ref="AB163:AB193" si="43">IF(AND(W163="x",X163="x",Y163="x",AA163="x"),"x",ROUND(AVERAGE(W163,X163,Y163,AA163),1))</f>
        <v>0.3</v>
      </c>
      <c r="AC163" s="53">
        <f>IF('Indicator Data'!AS166="No data","x",ROUND(IF('Indicator Data'!AS166&gt;AC$195,10,IF('Indicator Data'!AS166&lt;AC$194,0,10-(AC$195-'Indicator Data'!AS166)/(AC$195-AC$194)*10)),1))</f>
        <v>0.2</v>
      </c>
      <c r="AD163" s="53" t="str">
        <f>IF('Indicator Data'!AT166="No data","x",ROUND(IF('Indicator Data'!AT166&gt;AD$195,10,IF('Indicator Data'!AT166&lt;AD$194,0,10-(AD$195-'Indicator Data'!AT166)/(AD$195-AD$194)*10)),1))</f>
        <v>x</v>
      </c>
      <c r="AE163" s="54">
        <f>IF(AND(AC163="x",AD163="x"),"x",ROUND(AVERAGE(AD163,AC163),1))</f>
        <v>0.2</v>
      </c>
      <c r="AF163" s="67">
        <f>('Indicator Data'!BE166+'Indicator Data'!BD166+'Indicator Data'!BC166*0.5+'Indicator Data'!BB166*0.25)/1000</f>
        <v>3.9115000000000002</v>
      </c>
      <c r="AG163" s="59">
        <f>AF163*1000/'Indicator Data'!CB166</f>
        <v>8.3659889941099715E-5</v>
      </c>
      <c r="AH163" s="54">
        <f t="shared" si="42"/>
        <v>0</v>
      </c>
      <c r="AI163" s="53">
        <f>IF('Indicator Data'!BI166="No data","x",ROUND(IF('Indicator Data'!BI166&lt;$AI$194,10,IF('Indicator Data'!BI166&gt;$AI$195,0,($AI$195-'Indicator Data'!BI166)/($AI$195-$AI$194)*10)),1))</f>
        <v>2.5</v>
      </c>
      <c r="AJ163" s="53">
        <f>IF('Indicator Data'!BJ166="No data","x",ROUND(IF('Indicator Data'!BJ166&gt;$AJ$195,10,IF('Indicator Data'!BJ166&lt;$AJ$194,0,10-($AJ$195-'Indicator Data'!BJ166)/($AJ$195-$AJ$194)*10)),1))</f>
        <v>0</v>
      </c>
      <c r="AK163" s="54">
        <f t="shared" ref="AK163:AK193" si="44">ROUND(AVERAGE(AJ163,AI163),1)</f>
        <v>1.3</v>
      </c>
      <c r="AL163" s="60">
        <f>ROUND(IF(AND(AB163="x",AE163="x",AK163="x"),AH163,IF(AND(AB163="x",AE163="x"),(10-GEOMEAN(((10-AK163)/10*9+1),((10-AH163)/10*9+1)))/9*10,IF(AK163="x",(10-GEOMEAN(((10-AB163)/10*9+1),((10-AE163)/10*9+1),((10-AH163)/10*9+1)))/9*10,IF(AB163="x",(10-GEOMEAN(((10-AK163)/10*9+1),((10-AE163)/10*9+1),((10-AH163)/10*9+1)))/9*10,(10-GEOMEAN(((10-AB163)/10*9+1),((10-AE163)/10*9+1),((10-AH163)/10*9+1),((10-AK163)/10*9+1)))/9*10)))),1)</f>
        <v>0.5</v>
      </c>
      <c r="AM163" s="61">
        <f>ROUND((10-GEOMEAN(((10-T163)/10*9+1),((10-AL163)/10*9+1)))/9*10,1)</f>
        <v>3.9</v>
      </c>
    </row>
    <row r="164" spans="1:39" s="2" customFormat="1" x14ac:dyDescent="0.3">
      <c r="A164" s="98" t="str">
        <f>'Indicator Data'!A167</f>
        <v>Sri Lanka</v>
      </c>
      <c r="B164" s="39" t="str">
        <f>'Indicator Data'!B167</f>
        <v>LKA</v>
      </c>
      <c r="C164" s="53">
        <f>ROUND(IF('Indicator Data'!AL167="No data",IF((0.1022*LN('Indicator Data'!CA167)-0.1711)&gt;C$195,0,IF((0.1022*LN('Indicator Data'!CA167)-0.1711)&lt;C$194,10,(C$195-(0.1022*LN('Indicator Data'!CA167)-0.1711))/(C$195-C$194)*10)),IF('Indicator Data'!AL167&gt;C$195,0,IF('Indicator Data'!AL167&lt;C$194,10,(C$195-'Indicator Data'!AL167)/(C$195-C$194)*10))),1)</f>
        <v>2.4</v>
      </c>
      <c r="D164" s="53">
        <f>IF('Indicator Data'!AM167="No data","x",ROUND((IF(LOG('Indicator Data'!AM167*1000)&gt;D$195,10,IF(LOG('Indicator Data'!AM167*1000)&lt;D$194,0,10-(D$195-LOG('Indicator Data'!AM167*1000))/(D$195-D$194)*10))),1))</f>
        <v>3.9</v>
      </c>
      <c r="E164" s="54">
        <f t="shared" si="32"/>
        <v>3.2</v>
      </c>
      <c r="F164" s="53">
        <f>IF('Indicator Data'!AZ167="No data","x",ROUND(IF('Indicator Data'!AZ167&gt;F$195,10,IF('Indicator Data'!AZ167&lt;F$194,0,10-(F$195-'Indicator Data'!AZ167)/(F$195-F$194)*10)),1))</f>
        <v>5.3</v>
      </c>
      <c r="G164" s="53">
        <f>IF('Indicator Data'!BA167="No data","x",ROUND(IF('Indicator Data'!BA167&gt;G$195,10,IF('Indicator Data'!BA167&lt;G$194,0,10-(G$195-'Indicator Data'!BA167)/(G$195-G$194)*10)),1))</f>
        <v>3.6</v>
      </c>
      <c r="H164" s="54">
        <f t="shared" si="33"/>
        <v>4.5</v>
      </c>
      <c r="I164" s="55">
        <f>SUM(IF('Indicator Data'!AN167=0,0,'Indicator Data'!AN167),SUM('Indicator Data'!AO167:AP167))</f>
        <v>317.41308700000002</v>
      </c>
      <c r="J164" s="55">
        <f>I164/'Indicator Data'!CB167*1000000</f>
        <v>14.82320932133142</v>
      </c>
      <c r="K164" s="53">
        <f t="shared" si="34"/>
        <v>0.3</v>
      </c>
      <c r="L164" s="53">
        <f>IF('Indicator Data'!AQ167="No data","x",ROUND(IF('Indicator Data'!AQ167&gt;L$195,10,IF('Indicator Data'!AQ167&lt;L$194,0,10-(L$195-'Indicator Data'!AQ167)/(L$195-L$194)*10)),1))</f>
        <v>0.2</v>
      </c>
      <c r="M164" s="53">
        <f>IF('Indicator Data'!AR167="No data","x",IF('Indicator Data'!AR167=0,0,ROUND(IF('Indicator Data'!AR167&gt;M$195,10,IF('Indicator Data'!AR167&lt;M$194,0,10-(M$195-'Indicator Data'!AR167)/(M$195-M$194)*10)),1)))</f>
        <v>2.7</v>
      </c>
      <c r="N164" s="54">
        <f t="shared" si="35"/>
        <v>1.1000000000000001</v>
      </c>
      <c r="O164" s="56">
        <f t="shared" si="36"/>
        <v>3</v>
      </c>
      <c r="P164" s="67">
        <f>IF(AND('Indicator Data'!BF167="No data",'Indicator Data'!BG167="No data"),0,SUM('Indicator Data'!BF167:BH167)/1000)</f>
        <v>29.324000000000002</v>
      </c>
      <c r="Q164" s="53">
        <f t="shared" si="37"/>
        <v>4.9000000000000004</v>
      </c>
      <c r="R164" s="57">
        <f>P164*1000/'Indicator Data'!CB167</f>
        <v>1.3694324775547851E-3</v>
      </c>
      <c r="S164" s="53">
        <f t="shared" si="38"/>
        <v>3.4</v>
      </c>
      <c r="T164" s="58">
        <f t="shared" si="39"/>
        <v>4.2</v>
      </c>
      <c r="U164" s="53">
        <f>IF('Indicator Data'!AV167="No data","x",ROUND(IF('Indicator Data'!AV167&gt;U$195,10,IF('Indicator Data'!AV167&lt;U$194,0,10-(U$195-'Indicator Data'!AV167)/(U$195-U$194)*10)),1))</f>
        <v>0.2</v>
      </c>
      <c r="V164" s="53">
        <f>IF('Indicator Data'!AW167="No data","x",IF('Indicator Data'!AW167=0,0,ROUND(IF('Indicator Data'!AW167&gt;V$195,10,IF('Indicator Data'!AW167&lt;V$194,0,10-(V$195-'Indicator Data'!AW167)/(V$195-V$194)*10)),1)))</f>
        <v>0</v>
      </c>
      <c r="W164" s="53">
        <f t="shared" si="40"/>
        <v>0.1</v>
      </c>
      <c r="X164" s="53">
        <f>IF('Indicator Data'!AU167="No data","x",ROUND(IF('Indicator Data'!AU167&gt;X$195,10,IF('Indicator Data'!AU167&lt;X$194,0,10-(X$195-'Indicator Data'!AU167)/(X$195-X$194)*10)),1))</f>
        <v>1.2</v>
      </c>
      <c r="Y164" s="160">
        <f>IF('Indicator Data'!AX167="No data","x",ROUND(IF('Indicator Data'!AX167&gt;Y$195,10,IF('Indicator Data'!AX167&lt;Y$194,0,10-(Y$195-'Indicator Data'!AX167)/(Y$195-Y$194)*10)),1))</f>
        <v>0</v>
      </c>
      <c r="Z164" s="57">
        <f>IF('Indicator Data'!AY167="No data","x",IF(('Indicator Data'!AY167/'Indicator Data'!CB167)&gt;1,1,IF('Indicator Data'!AY167&gt;'Indicator Data'!AY167,1,'Indicator Data'!AY167/'Indicator Data'!CB167)))</f>
        <v>4.9666911841967009E-3</v>
      </c>
      <c r="AA164" s="160">
        <f t="shared" si="41"/>
        <v>0.1</v>
      </c>
      <c r="AB164" s="54">
        <f t="shared" si="43"/>
        <v>0.4</v>
      </c>
      <c r="AC164" s="53">
        <f>IF('Indicator Data'!AS167="No data","x",ROUND(IF('Indicator Data'!AS167&gt;AC$195,10,IF('Indicator Data'!AS167&lt;AC$194,0,10-(AC$195-'Indicator Data'!AS167)/(AC$195-AC$194)*10)),1))</f>
        <v>0.5</v>
      </c>
      <c r="AD164" s="53">
        <f>IF('Indicator Data'!AT167="No data","x",ROUND(IF('Indicator Data'!AT167&gt;AD$195,10,IF('Indicator Data'!AT167&lt;AD$194,0,10-(AD$195-'Indicator Data'!AT167)/(AD$195-AD$194)*10)),1))</f>
        <v>4.5999999999999996</v>
      </c>
      <c r="AE164" s="54">
        <f>IF(AND(AC164="x",AD164="x"),"x",ROUND(AVERAGE(AD164,AC164),1))</f>
        <v>2.6</v>
      </c>
      <c r="AF164" s="67">
        <f>('Indicator Data'!BE167+'Indicator Data'!BD167+'Indicator Data'!BC167*0.5+'Indicator Data'!BB167*0.25)/1000</f>
        <v>615.05150000000003</v>
      </c>
      <c r="AG164" s="59">
        <f>AF164*1000/'Indicator Data'!CB167</f>
        <v>2.8722940235601787E-2</v>
      </c>
      <c r="AH164" s="54">
        <f t="shared" si="42"/>
        <v>2.9</v>
      </c>
      <c r="AI164" s="53">
        <f>IF('Indicator Data'!BI167="No data","x",ROUND(IF('Indicator Data'!BI167&lt;$AI$194,10,IF('Indicator Data'!BI167&gt;$AI$195,0,($AI$195-'Indicator Data'!BI167)/($AI$195-$AI$194)*10)),1))</f>
        <v>4.5</v>
      </c>
      <c r="AJ164" s="53">
        <f>IF('Indicator Data'!BJ167="No data","x",ROUND(IF('Indicator Data'!BJ167&gt;$AJ$195,10,IF('Indicator Data'!BJ167&lt;$AJ$194,0,10-($AJ$195-'Indicator Data'!BJ167)/($AJ$195-$AJ$194)*10)),1))</f>
        <v>0.9</v>
      </c>
      <c r="AK164" s="54">
        <f t="shared" si="44"/>
        <v>2.7</v>
      </c>
      <c r="AL164" s="60">
        <f>ROUND(IF(AND(AB164="x",AE164="x",AK164="x"),AH164,IF(AND(AB164="x",AE164="x"),(10-GEOMEAN(((10-AK164)/10*9+1),((10-AH164)/10*9+1)))/9*10,IF(AK164="x",(10-GEOMEAN(((10-AB164)/10*9+1),((10-AE164)/10*9+1),((10-AH164)/10*9+1)))/9*10,IF(AB164="x",(10-GEOMEAN(((10-AK164)/10*9+1),((10-AE164)/10*9+1),((10-AH164)/10*9+1)))/9*10,(10-GEOMEAN(((10-AB164)/10*9+1),((10-AE164)/10*9+1),((10-AH164)/10*9+1),((10-AK164)/10*9+1)))/9*10)))),1)</f>
        <v>2.2000000000000002</v>
      </c>
      <c r="AM164" s="61">
        <f>ROUND((10-GEOMEAN(((10-T164)/10*9+1),((10-AL164)/10*9+1)))/9*10,1)</f>
        <v>3.3</v>
      </c>
    </row>
    <row r="165" spans="1:39" s="2" customFormat="1" x14ac:dyDescent="0.3">
      <c r="A165" s="99" t="str">
        <f>'Indicator Data'!A168</f>
        <v>Sudan</v>
      </c>
      <c r="B165" s="39" t="str">
        <f>'Indicator Data'!B168</f>
        <v>SDN</v>
      </c>
      <c r="C165" s="53">
        <f>ROUND(IF('Indicator Data'!AL168="No data",IF((0.1022*LN('Indicator Data'!CA168)-0.1711)&gt;C$195,0,IF((0.1022*LN('Indicator Data'!CA168)-0.1711)&lt;C$194,10,(C$195-(0.1022*LN('Indicator Data'!CA168)-0.1711))/(C$195-C$194)*10)),IF('Indicator Data'!AL168&gt;C$195,0,IF('Indicator Data'!AL168&lt;C$194,10,(C$195-'Indicator Data'!AL168)/(C$195-C$194)*10))),1)</f>
        <v>7.8</v>
      </c>
      <c r="D165" s="53">
        <f>IF('Indicator Data'!AM168="No data","x",ROUND((IF(LOG('Indicator Data'!AM168*1000)&gt;D$195,10,IF(LOG('Indicator Data'!AM168*1000)&lt;D$194,0,10-(D$195-LOG('Indicator Data'!AM168*1000))/(D$195-D$194)*10))),1))</f>
        <v>9.1</v>
      </c>
      <c r="E165" s="54">
        <f t="shared" si="32"/>
        <v>8.5</v>
      </c>
      <c r="F165" s="53">
        <f>IF('Indicator Data'!AZ168="No data","x",ROUND(IF('Indicator Data'!AZ168&gt;F$195,10,IF('Indicator Data'!AZ168&lt;F$194,0,10-(F$195-'Indicator Data'!AZ168)/(F$195-F$194)*10)),1))</f>
        <v>7.3</v>
      </c>
      <c r="G165" s="53">
        <f>IF('Indicator Data'!BA168="No data","x",ROUND(IF('Indicator Data'!BA168&gt;G$195,10,IF('Indicator Data'!BA168&lt;G$194,0,10-(G$195-'Indicator Data'!BA168)/(G$195-G$194)*10)),1))</f>
        <v>2.2999999999999998</v>
      </c>
      <c r="H165" s="54">
        <f t="shared" si="33"/>
        <v>4.8</v>
      </c>
      <c r="I165" s="55">
        <f>SUM(IF('Indicator Data'!AN168=0,0,'Indicator Data'!AN168),SUM('Indicator Data'!AO168:AP168))</f>
        <v>3073.6637410000003</v>
      </c>
      <c r="J165" s="55">
        <f>I165/'Indicator Data'!CB168*1000000</f>
        <v>70.096122719856524</v>
      </c>
      <c r="K165" s="53">
        <f t="shared" si="34"/>
        <v>1.4</v>
      </c>
      <c r="L165" s="53">
        <f>IF('Indicator Data'!AQ168="No data","x",ROUND(IF('Indicator Data'!AQ168&gt;L$195,10,IF('Indicator Data'!AQ168&lt;L$194,0,10-(L$195-'Indicator Data'!AQ168)/(L$195-L$194)*10)),1))</f>
        <v>3.7</v>
      </c>
      <c r="M165" s="53">
        <f>IF('Indicator Data'!AR168="No data","x",IF('Indicator Data'!AR168=0,0,ROUND(IF('Indicator Data'!AR168&gt;M$195,10,IF('Indicator Data'!AR168&lt;M$194,0,10-(M$195-'Indicator Data'!AR168)/(M$195-M$194)*10)),1)))</f>
        <v>0.6</v>
      </c>
      <c r="N165" s="54">
        <f t="shared" si="35"/>
        <v>1.9</v>
      </c>
      <c r="O165" s="56">
        <f t="shared" si="36"/>
        <v>5.9</v>
      </c>
      <c r="P165" s="67">
        <f>IF(AND('Indicator Data'!BF168="No data",'Indicator Data'!BG168="No data"),0,SUM('Indicator Data'!BF168:BH168)/1000)</f>
        <v>3159.404</v>
      </c>
      <c r="Q165" s="53">
        <f t="shared" si="37"/>
        <v>10</v>
      </c>
      <c r="R165" s="57">
        <f>P165*1000/'Indicator Data'!CB168</f>
        <v>7.2051463389275663E-2</v>
      </c>
      <c r="S165" s="53">
        <f t="shared" si="38"/>
        <v>9.1999999999999993</v>
      </c>
      <c r="T165" s="58">
        <f t="shared" si="39"/>
        <v>9.6</v>
      </c>
      <c r="U165" s="53">
        <f>IF('Indicator Data'!AV168="No data","x",ROUND(IF('Indicator Data'!AV168&gt;U$195,10,IF('Indicator Data'!AV168&lt;U$194,0,10-(U$195-'Indicator Data'!AV168)/(U$195-U$194)*10)),1))</f>
        <v>0.4</v>
      </c>
      <c r="V165" s="53">
        <f>IF('Indicator Data'!AW168="No data","x",IF('Indicator Data'!AW168=0,0,ROUND(IF('Indicator Data'!AW168&gt;V$195,10,IF('Indicator Data'!AW168&lt;V$194,0,10-(V$195-'Indicator Data'!AW168)/(V$195-V$194)*10)),1)))</f>
        <v>0.4</v>
      </c>
      <c r="W165" s="53">
        <f t="shared" si="40"/>
        <v>0.4</v>
      </c>
      <c r="X165" s="53">
        <f>IF('Indicator Data'!AU168="No data","x",ROUND(IF('Indicator Data'!AU168&gt;X$195,10,IF('Indicator Data'!AU168&lt;X$194,0,10-(X$195-'Indicator Data'!AU168)/(X$195-X$194)*10)),1))</f>
        <v>1.2</v>
      </c>
      <c r="Y165" s="160">
        <f>IF('Indicator Data'!AX168="No data","x",ROUND(IF('Indicator Data'!AX168&gt;Y$195,10,IF('Indicator Data'!AX168&lt;Y$194,0,10-(Y$195-'Indicator Data'!AX168)/(Y$195-Y$194)*10)),1))</f>
        <v>1.2</v>
      </c>
      <c r="Z165" s="57">
        <f>IF('Indicator Data'!AY168="No data","x",IF(('Indicator Data'!AY168/'Indicator Data'!CB168)&gt;1,1,IF('Indicator Data'!AY168&gt;'Indicator Data'!AY168,1,'Indicator Data'!AY168/'Indicator Data'!CB168)))</f>
        <v>0.27400833067479413</v>
      </c>
      <c r="AA165" s="160">
        <f t="shared" si="41"/>
        <v>3</v>
      </c>
      <c r="AB165" s="54">
        <f t="shared" si="43"/>
        <v>1.5</v>
      </c>
      <c r="AC165" s="53">
        <f>IF('Indicator Data'!AS168="No data","x",ROUND(IF('Indicator Data'!AS168&gt;AC$195,10,IF('Indicator Data'!AS168&lt;AC$194,0,10-(AC$195-'Indicator Data'!AS168)/(AC$195-AC$194)*10)),1))</f>
        <v>4.5</v>
      </c>
      <c r="AD165" s="53">
        <f>IF('Indicator Data'!AT168="No data","x",ROUND(IF('Indicator Data'!AT168&gt;AD$195,10,IF('Indicator Data'!AT168&lt;AD$194,0,10-(AD$195-'Indicator Data'!AT168)/(AD$195-AD$194)*10)),1))</f>
        <v>7.3</v>
      </c>
      <c r="AE165" s="54">
        <f>IF(AND(AC165="x",AD165="x"),"x",ROUND(AVERAGE(AD165,AC165),1))</f>
        <v>5.9</v>
      </c>
      <c r="AF165" s="67">
        <f>('Indicator Data'!BE168+'Indicator Data'!BD168+'Indicator Data'!BC168*0.5+'Indicator Data'!BB168*0.25)/1000</f>
        <v>1083.386</v>
      </c>
      <c r="AG165" s="59">
        <f>AF165*1000/'Indicator Data'!CB168</f>
        <v>2.4707048138020271E-2</v>
      </c>
      <c r="AH165" s="54">
        <f t="shared" si="42"/>
        <v>2.5</v>
      </c>
      <c r="AI165" s="53">
        <f>IF('Indicator Data'!BI168="No data","x",ROUND(IF('Indicator Data'!BI168&lt;$AI$194,10,IF('Indicator Data'!BI168&gt;$AI$195,0,($AI$195-'Indicator Data'!BI168)/($AI$195-$AI$194)*10)),1))</f>
        <v>4.8</v>
      </c>
      <c r="AJ165" s="53">
        <f>IF('Indicator Data'!BJ168="No data","x",ROUND(IF('Indicator Data'!BJ168&gt;$AJ$195,10,IF('Indicator Data'!BJ168&lt;$AJ$194,0,10-($AJ$195-'Indicator Data'!BJ168)/($AJ$195-$AJ$194)*10)),1))</f>
        <v>2.5</v>
      </c>
      <c r="AK165" s="54">
        <f t="shared" si="44"/>
        <v>3.7</v>
      </c>
      <c r="AL165" s="60">
        <f>ROUND(IF(AND(AB165="x",AE165="x",AK165="x"),AH165,IF(AND(AB165="x",AE165="x"),(10-GEOMEAN(((10-AK165)/10*9+1),((10-AH165)/10*9+1)))/9*10,IF(AK165="x",(10-GEOMEAN(((10-AB165)/10*9+1),((10-AE165)/10*9+1),((10-AH165)/10*9+1)))/9*10,IF(AB165="x",(10-GEOMEAN(((10-AK165)/10*9+1),((10-AE165)/10*9+1),((10-AH165)/10*9+1)))/9*10,(10-GEOMEAN(((10-AB165)/10*9+1),((10-AE165)/10*9+1),((10-AH165)/10*9+1),((10-AK165)/10*9+1)))/9*10)))),1)</f>
        <v>3.6</v>
      </c>
      <c r="AM165" s="61">
        <f>ROUND((10-GEOMEAN(((10-T165)/10*9+1),((10-AL165)/10*9+1)))/9*10,1)</f>
        <v>7.7</v>
      </c>
    </row>
    <row r="166" spans="1:39" s="2" customFormat="1" x14ac:dyDescent="0.3">
      <c r="A166" s="98" t="str">
        <f>'Indicator Data'!A169</f>
        <v>Suriname</v>
      </c>
      <c r="B166" s="39" t="str">
        <f>'Indicator Data'!B169</f>
        <v>SUR</v>
      </c>
      <c r="C166" s="53">
        <f>ROUND(IF('Indicator Data'!AL169="No data",IF((0.1022*LN('Indicator Data'!CA169)-0.1711)&gt;C$195,0,IF((0.1022*LN('Indicator Data'!CA169)-0.1711)&lt;C$194,10,(C$195-(0.1022*LN('Indicator Data'!CA169)-0.1711))/(C$195-C$194)*10)),IF('Indicator Data'!AL169&gt;C$195,0,IF('Indicator Data'!AL169&lt;C$194,10,(C$195-'Indicator Data'!AL169)/(C$195-C$194)*10))),1)</f>
        <v>3.2</v>
      </c>
      <c r="D166" s="53">
        <f>IF('Indicator Data'!AM169="No data","x",ROUND((IF(LOG('Indicator Data'!AM169*1000)&gt;D$195,10,IF(LOG('Indicator Data'!AM169*1000)&lt;D$194,0,10-(D$195-LOG('Indicator Data'!AM169*1000))/(D$195-D$194)*10))),1))</f>
        <v>3.9</v>
      </c>
      <c r="E166" s="54">
        <f t="shared" si="32"/>
        <v>3.6</v>
      </c>
      <c r="F166" s="53">
        <f>IF('Indicator Data'!AZ169="No data","x",ROUND(IF('Indicator Data'!AZ169&gt;F$195,10,IF('Indicator Data'!AZ169&lt;F$194,0,10-(F$195-'Indicator Data'!AZ169)/(F$195-F$194)*10)),1))</f>
        <v>5.8</v>
      </c>
      <c r="G166" s="53" t="str">
        <f>IF('Indicator Data'!BA169="No data","x",ROUND(IF('Indicator Data'!BA169&gt;G$195,10,IF('Indicator Data'!BA169&lt;G$194,0,10-(G$195-'Indicator Data'!BA169)/(G$195-G$194)*10)),1))</f>
        <v>x</v>
      </c>
      <c r="H166" s="54">
        <f t="shared" si="33"/>
        <v>5.8</v>
      </c>
      <c r="I166" s="55">
        <f>SUM(IF('Indicator Data'!AN169=0,0,'Indicator Data'!AN169),SUM('Indicator Data'!AO169:AP169))</f>
        <v>12.150323000000002</v>
      </c>
      <c r="J166" s="55">
        <f>I166/'Indicator Data'!CB169*1000000</f>
        <v>20.711931118891851</v>
      </c>
      <c r="K166" s="53">
        <f t="shared" si="34"/>
        <v>0.4</v>
      </c>
      <c r="L166" s="53">
        <f>IF('Indicator Data'!AQ169="No data","x",ROUND(IF('Indicator Data'!AQ169&gt;L$195,10,IF('Indicator Data'!AQ169&lt;L$194,0,10-(L$195-'Indicator Data'!AQ169)/(L$195-L$194)*10)),1))</f>
        <v>0.5</v>
      </c>
      <c r="M166" s="53">
        <f>IF('Indicator Data'!AR169="No data","x",IF('Indicator Data'!AR169=0,0,ROUND(IF('Indicator Data'!AR169&gt;M$195,10,IF('Indicator Data'!AR169&lt;M$194,0,10-(M$195-'Indicator Data'!AR169)/(M$195-M$194)*10)),1)))</f>
        <v>0.9</v>
      </c>
      <c r="N166" s="54">
        <f t="shared" si="35"/>
        <v>0.6</v>
      </c>
      <c r="O166" s="56">
        <f t="shared" si="36"/>
        <v>3.4</v>
      </c>
      <c r="P166" s="67">
        <f>IF(AND('Indicator Data'!BF169="No data",'Indicator Data'!BG169="No data"),0,SUM('Indicator Data'!BF169:BH169)/1000)</f>
        <v>1.899</v>
      </c>
      <c r="Q166" s="53">
        <f t="shared" si="37"/>
        <v>0.9</v>
      </c>
      <c r="R166" s="57">
        <f>P166*1000/'Indicator Data'!CB169</f>
        <v>3.2371120664673376E-3</v>
      </c>
      <c r="S166" s="53">
        <f t="shared" si="38"/>
        <v>4.3</v>
      </c>
      <c r="T166" s="58">
        <f t="shared" si="39"/>
        <v>2.6</v>
      </c>
      <c r="U166" s="53">
        <f>IF('Indicator Data'!AV169="No data","x",ROUND(IF('Indicator Data'!AV169&gt;U$195,10,IF('Indicator Data'!AV169&lt;U$194,0,10-(U$195-'Indicator Data'!AV169)/(U$195-U$194)*10)),1))</f>
        <v>2.6</v>
      </c>
      <c r="V166" s="53">
        <f>IF('Indicator Data'!AW169="No data","x",IF('Indicator Data'!AW169=0,0,ROUND(IF('Indicator Data'!AW169&gt;V$195,10,IF('Indicator Data'!AW169&lt;V$194,0,10-(V$195-'Indicator Data'!AW169)/(V$195-V$194)*10)),1)))</f>
        <v>2.5</v>
      </c>
      <c r="W166" s="53">
        <f t="shared" si="40"/>
        <v>2.5499999999999998</v>
      </c>
      <c r="X166" s="53">
        <f>IF('Indicator Data'!AU169="No data","x",ROUND(IF('Indicator Data'!AU169&gt;X$195,10,IF('Indicator Data'!AU169&lt;X$194,0,10-(X$195-'Indicator Data'!AU169)/(X$195-X$194)*10)),1))</f>
        <v>0.5</v>
      </c>
      <c r="Y166" s="160">
        <f>IF('Indicator Data'!AX169="No data","x",ROUND(IF('Indicator Data'!AX169&gt;Y$195,10,IF('Indicator Data'!AX169&lt;Y$194,0,10-(Y$195-'Indicator Data'!AX169)/(Y$195-Y$194)*10)),1))</f>
        <v>0</v>
      </c>
      <c r="Z166" s="57">
        <f>IF('Indicator Data'!AY169="No data","x",IF(('Indicator Data'!AY169/'Indicator Data'!CB169)&gt;1,1,IF('Indicator Data'!AY169&gt;'Indicator Data'!AY169,1,'Indicator Data'!AY169/'Indicator Data'!CB169)))</f>
        <v>4.1081832965699227E-4</v>
      </c>
      <c r="AA166" s="160">
        <f t="shared" si="41"/>
        <v>0</v>
      </c>
      <c r="AB166" s="54">
        <f t="shared" si="43"/>
        <v>0.8</v>
      </c>
      <c r="AC166" s="53">
        <f>IF('Indicator Data'!AS169="No data","x",ROUND(IF('Indicator Data'!AS169&gt;AC$195,10,IF('Indicator Data'!AS169&lt;AC$194,0,10-(AC$195-'Indicator Data'!AS169)/(AC$195-AC$194)*10)),1))</f>
        <v>1.4</v>
      </c>
      <c r="AD166" s="53">
        <f>IF('Indicator Data'!AT169="No data","x",ROUND(IF('Indicator Data'!AT169&gt;AD$195,10,IF('Indicator Data'!AT169&lt;AD$194,0,10-(AD$195-'Indicator Data'!AT169)/(AD$195-AD$194)*10)),1))</f>
        <v>1.3</v>
      </c>
      <c r="AE166" s="54">
        <f>IF(AND(AC166="x",AD166="x"),"x",ROUND(AVERAGE(AD166,AC166),1))</f>
        <v>1.4</v>
      </c>
      <c r="AF166" s="67">
        <f>('Indicator Data'!BE169+'Indicator Data'!BD169+'Indicator Data'!BC169*0.5+'Indicator Data'!BB169*0.25)/1000</f>
        <v>0</v>
      </c>
      <c r="AG166" s="59">
        <f>AF166*1000/'Indicator Data'!CB169</f>
        <v>0</v>
      </c>
      <c r="AH166" s="54">
        <f t="shared" si="42"/>
        <v>0</v>
      </c>
      <c r="AI166" s="53">
        <f>IF('Indicator Data'!BI169="No data","x",ROUND(IF('Indicator Data'!BI169&lt;$AI$194,10,IF('Indicator Data'!BI169&gt;$AI$195,0,($AI$195-'Indicator Data'!BI169)/($AI$195-$AI$194)*10)),1))</f>
        <v>4.8</v>
      </c>
      <c r="AJ166" s="53">
        <f>IF('Indicator Data'!BJ169="No data","x",ROUND(IF('Indicator Data'!BJ169&gt;$AJ$195,10,IF('Indicator Data'!BJ169&lt;$AJ$194,0,10-($AJ$195-'Indicator Data'!BJ169)/($AJ$195-$AJ$194)*10)),1))</f>
        <v>1</v>
      </c>
      <c r="AK166" s="54">
        <f t="shared" si="44"/>
        <v>2.9</v>
      </c>
      <c r="AL166" s="60">
        <f>ROUND(IF(AND(AB166="x",AE166="x",AK166="x"),AH166,IF(AND(AB166="x",AE166="x"),(10-GEOMEAN(((10-AK166)/10*9+1),((10-AH166)/10*9+1)))/9*10,IF(AK166="x",(10-GEOMEAN(((10-AB166)/10*9+1),((10-AE166)/10*9+1),((10-AH166)/10*9+1)))/9*10,IF(AB166="x",(10-GEOMEAN(((10-AK166)/10*9+1),((10-AE166)/10*9+1),((10-AH166)/10*9+1)))/9*10,(10-GEOMEAN(((10-AB166)/10*9+1),((10-AE166)/10*9+1),((10-AH166)/10*9+1),((10-AK166)/10*9+1)))/9*10)))),1)</f>
        <v>1.3</v>
      </c>
      <c r="AM166" s="61">
        <f>ROUND((10-GEOMEAN(((10-T166)/10*9+1),((10-AL166)/10*9+1)))/9*10,1)</f>
        <v>2</v>
      </c>
    </row>
    <row r="167" spans="1:39" s="2" customFormat="1" x14ac:dyDescent="0.3">
      <c r="A167" s="98" t="str">
        <f>'Indicator Data'!A170</f>
        <v>Sweden</v>
      </c>
      <c r="B167" s="39" t="str">
        <f>'Indicator Data'!B170</f>
        <v>SWE</v>
      </c>
      <c r="C167" s="53">
        <f>ROUND(IF('Indicator Data'!AL170="No data",IF((0.1022*LN('Indicator Data'!CA170)-0.1711)&gt;C$195,0,IF((0.1022*LN('Indicator Data'!CA170)-0.1711)&lt;C$194,10,(C$195-(0.1022*LN('Indicator Data'!CA170)-0.1711))/(C$195-C$194)*10)),IF('Indicator Data'!AL170&gt;C$195,0,IF('Indicator Data'!AL170&lt;C$194,10,(C$195-'Indicator Data'!AL170)/(C$195-C$194)*10))),1)</f>
        <v>0</v>
      </c>
      <c r="D167" s="53" t="str">
        <f>IF('Indicator Data'!AM170="No data","x",ROUND((IF(LOG('Indicator Data'!AM170*1000)&gt;D$195,10,IF(LOG('Indicator Data'!AM170*1000)&lt;D$194,0,10-(D$195-LOG('Indicator Data'!AM170*1000))/(D$195-D$194)*10))),1))</f>
        <v>x</v>
      </c>
      <c r="E167" s="54">
        <f t="shared" si="32"/>
        <v>0</v>
      </c>
      <c r="F167" s="53">
        <f>IF('Indicator Data'!AZ170="No data","x",ROUND(IF('Indicator Data'!AZ170&gt;F$195,10,IF('Indicator Data'!AZ170&lt;F$194,0,10-(F$195-'Indicator Data'!AZ170)/(F$195-F$194)*10)),1))</f>
        <v>0.5</v>
      </c>
      <c r="G167" s="53">
        <f>IF('Indicator Data'!BA170="No data","x",ROUND(IF('Indicator Data'!BA170&gt;G$195,10,IF('Indicator Data'!BA170&lt;G$194,0,10-(G$195-'Indicator Data'!BA170)/(G$195-G$194)*10)),1))</f>
        <v>1.3</v>
      </c>
      <c r="H167" s="54">
        <f t="shared" si="33"/>
        <v>0.9</v>
      </c>
      <c r="I167" s="55">
        <f>SUM(IF('Indicator Data'!AN170=0,0,'Indicator Data'!AN170),SUM('Indicator Data'!AO170:AP170))</f>
        <v>-20.26154</v>
      </c>
      <c r="J167" s="55">
        <f>I167/'Indicator Data'!CB170*1000000</f>
        <v>-2.0062380746331172</v>
      </c>
      <c r="K167" s="53">
        <f t="shared" si="34"/>
        <v>0</v>
      </c>
      <c r="L167" s="53" t="str">
        <f>IF('Indicator Data'!AQ170="No data","x",ROUND(IF('Indicator Data'!AQ170&gt;L$195,10,IF('Indicator Data'!AQ170&lt;L$194,0,10-(L$195-'Indicator Data'!AQ170)/(L$195-L$194)*10)),1))</f>
        <v>x</v>
      </c>
      <c r="M167" s="53">
        <f>IF('Indicator Data'!AR170="No data","x",IF('Indicator Data'!AR170=0,0,ROUND(IF('Indicator Data'!AR170&gt;M$195,10,IF('Indicator Data'!AR170&lt;M$194,0,10-(M$195-'Indicator Data'!AR170)/(M$195-M$194)*10)),1)))</f>
        <v>0.2</v>
      </c>
      <c r="N167" s="54">
        <f t="shared" si="35"/>
        <v>0.1</v>
      </c>
      <c r="O167" s="56">
        <f t="shared" si="36"/>
        <v>0.3</v>
      </c>
      <c r="P167" s="67">
        <f>IF(AND('Indicator Data'!BF170="No data",'Indicator Data'!BG170="No data"),0,SUM('Indicator Data'!BF170:BH170)/1000)</f>
        <v>273.93099999999998</v>
      </c>
      <c r="Q167" s="53">
        <f t="shared" si="37"/>
        <v>8.1</v>
      </c>
      <c r="R167" s="57">
        <f>P167*1000/'Indicator Data'!CB170</f>
        <v>2.71238416241966E-2</v>
      </c>
      <c r="S167" s="53">
        <f t="shared" si="38"/>
        <v>7.2</v>
      </c>
      <c r="T167" s="58">
        <f t="shared" si="39"/>
        <v>7.7</v>
      </c>
      <c r="U167" s="53" t="str">
        <f>IF('Indicator Data'!AV170="No data","x",ROUND(IF('Indicator Data'!AV170&gt;U$195,10,IF('Indicator Data'!AV170&lt;U$194,0,10-(U$195-'Indicator Data'!AV170)/(U$195-U$194)*10)),1))</f>
        <v>x</v>
      </c>
      <c r="V167" s="53" t="str">
        <f>IF('Indicator Data'!AW170="No data","x",IF('Indicator Data'!AW170=0,0,ROUND(IF('Indicator Data'!AW170&gt;V$195,10,IF('Indicator Data'!AW170&lt;V$194,0,10-(V$195-'Indicator Data'!AW170)/(V$195-V$194)*10)),1)))</f>
        <v>x</v>
      </c>
      <c r="W167" s="53" t="str">
        <f t="shared" si="40"/>
        <v>x</v>
      </c>
      <c r="X167" s="53">
        <f>IF('Indicator Data'!AU170="No data","x",ROUND(IF('Indicator Data'!AU170&gt;X$195,10,IF('Indicator Data'!AU170&lt;X$194,0,10-(X$195-'Indicator Data'!AU170)/(X$195-X$194)*10)),1))</f>
        <v>0.1</v>
      </c>
      <c r="Y167" s="160" t="str">
        <f>IF('Indicator Data'!AX170="No data","x",ROUND(IF('Indicator Data'!AX170&gt;Y$195,10,IF('Indicator Data'!AX170&lt;Y$194,0,10-(Y$195-'Indicator Data'!AX170)/(Y$195-Y$194)*10)),1))</f>
        <v>x</v>
      </c>
      <c r="Z167" s="57">
        <f>IF('Indicator Data'!AY170="No data","x",IF(('Indicator Data'!AY170/'Indicator Data'!CB170)&gt;1,1,IF('Indicator Data'!AY170&gt;'Indicator Data'!AY170,1,'Indicator Data'!AY170/'Indicator Data'!CB170)))</f>
        <v>2.7724776147186876E-6</v>
      </c>
      <c r="AA167" s="160">
        <f t="shared" si="41"/>
        <v>0</v>
      </c>
      <c r="AB167" s="54">
        <f t="shared" si="43"/>
        <v>0.1</v>
      </c>
      <c r="AC167" s="53">
        <f>IF('Indicator Data'!AS170="No data","x",ROUND(IF('Indicator Data'!AS170&gt;AC$195,10,IF('Indicator Data'!AS170&lt;AC$194,0,10-(AC$195-'Indicator Data'!AS170)/(AC$195-AC$194)*10)),1))</f>
        <v>0.2</v>
      </c>
      <c r="AD167" s="53" t="str">
        <f>IF('Indicator Data'!AT170="No data","x",ROUND(IF('Indicator Data'!AT170&gt;AD$195,10,IF('Indicator Data'!AT170&lt;AD$194,0,10-(AD$195-'Indicator Data'!AT170)/(AD$195-AD$194)*10)),1))</f>
        <v>x</v>
      </c>
      <c r="AE167" s="54">
        <f>IF(AND(AC167="x",AD167="x"),"x",ROUND(AVERAGE(AD167,AC167),1))</f>
        <v>0.2</v>
      </c>
      <c r="AF167" s="67">
        <f>('Indicator Data'!BE170+'Indicator Data'!BD170+'Indicator Data'!BC170*0.5+'Indicator Data'!BB170*0.25)/1000</f>
        <v>0</v>
      </c>
      <c r="AG167" s="59">
        <f>AF167*1000/'Indicator Data'!CB170</f>
        <v>0</v>
      </c>
      <c r="AH167" s="54">
        <f t="shared" si="42"/>
        <v>0</v>
      </c>
      <c r="AI167" s="53">
        <f>IF('Indicator Data'!BI170="No data","x",ROUND(IF('Indicator Data'!BI170&lt;$AI$194,10,IF('Indicator Data'!BI170&gt;$AI$195,0,($AI$195-'Indicator Data'!BI170)/($AI$195-$AI$194)*10)),1))</f>
        <v>3.1</v>
      </c>
      <c r="AJ167" s="53">
        <f>IF('Indicator Data'!BJ170="No data","x",ROUND(IF('Indicator Data'!BJ170&gt;$AJ$195,10,IF('Indicator Data'!BJ170&lt;$AJ$194,0,10-($AJ$195-'Indicator Data'!BJ170)/($AJ$195-$AJ$194)*10)),1))</f>
        <v>0</v>
      </c>
      <c r="AK167" s="54">
        <f t="shared" si="44"/>
        <v>1.6</v>
      </c>
      <c r="AL167" s="60">
        <f>ROUND(IF(AND(AB167="x",AE167="x",AK167="x"),AH167,IF(AND(AB167="x",AE167="x"),(10-GEOMEAN(((10-AK167)/10*9+1),((10-AH167)/10*9+1)))/9*10,IF(AK167="x",(10-GEOMEAN(((10-AB167)/10*9+1),((10-AE167)/10*9+1),((10-AH167)/10*9+1)))/9*10,IF(AB167="x",(10-GEOMEAN(((10-AK167)/10*9+1),((10-AE167)/10*9+1),((10-AH167)/10*9+1)))/9*10,(10-GEOMEAN(((10-AB167)/10*9+1),((10-AE167)/10*9+1),((10-AH167)/10*9+1),((10-AK167)/10*9+1)))/9*10)))),1)</f>
        <v>0.5</v>
      </c>
      <c r="AM167" s="61">
        <f>ROUND((10-GEOMEAN(((10-T167)/10*9+1),((10-AL167)/10*9+1)))/9*10,1)</f>
        <v>5.0999999999999996</v>
      </c>
    </row>
    <row r="168" spans="1:39" s="2" customFormat="1" x14ac:dyDescent="0.3">
      <c r="A168" s="98" t="str">
        <f>'Indicator Data'!A171</f>
        <v>Switzerland</v>
      </c>
      <c r="B168" s="39" t="str">
        <f>'Indicator Data'!B171</f>
        <v>CHE</v>
      </c>
      <c r="C168" s="53">
        <f>ROUND(IF('Indicator Data'!AL171="No data",IF((0.1022*LN('Indicator Data'!CA171)-0.1711)&gt;C$195,0,IF((0.1022*LN('Indicator Data'!CA171)-0.1711)&lt;C$194,10,(C$195-(0.1022*LN('Indicator Data'!CA171)-0.1711))/(C$195-C$194)*10)),IF('Indicator Data'!AL171&gt;C$195,0,IF('Indicator Data'!AL171&lt;C$194,10,(C$195-'Indicator Data'!AL171)/(C$195-C$194)*10))),1)</f>
        <v>0</v>
      </c>
      <c r="D168" s="53" t="str">
        <f>IF('Indicator Data'!AM171="No data","x",ROUND((IF(LOG('Indicator Data'!AM171*1000)&gt;D$195,10,IF(LOG('Indicator Data'!AM171*1000)&lt;D$194,0,10-(D$195-LOG('Indicator Data'!AM171*1000))/(D$195-D$194)*10))),1))</f>
        <v>x</v>
      </c>
      <c r="E168" s="54">
        <f t="shared" si="32"/>
        <v>0</v>
      </c>
      <c r="F168" s="53">
        <f>IF('Indicator Data'!AZ171="No data","x",ROUND(IF('Indicator Data'!AZ171&gt;F$195,10,IF('Indicator Data'!AZ171&lt;F$194,0,10-(F$195-'Indicator Data'!AZ171)/(F$195-F$194)*10)),1))</f>
        <v>0.3</v>
      </c>
      <c r="G168" s="53">
        <f>IF('Indicator Data'!BA171="No data","x",ROUND(IF('Indicator Data'!BA171&gt;G$195,10,IF('Indicator Data'!BA171&lt;G$194,0,10-(G$195-'Indicator Data'!BA171)/(G$195-G$194)*10)),1))</f>
        <v>2</v>
      </c>
      <c r="H168" s="54">
        <f t="shared" si="33"/>
        <v>1.2</v>
      </c>
      <c r="I168" s="55">
        <f>SUM(IF('Indicator Data'!AN171=0,0,'Indicator Data'!AN171),SUM('Indicator Data'!AO171:AP171))</f>
        <v>-2.1771820000000002</v>
      </c>
      <c r="J168" s="55">
        <f>I168/'Indicator Data'!CB171*1000000</f>
        <v>-0.25156303836864896</v>
      </c>
      <c r="K168" s="53">
        <f t="shared" si="34"/>
        <v>0</v>
      </c>
      <c r="L168" s="53" t="str">
        <f>IF('Indicator Data'!AQ171="No data","x",ROUND(IF('Indicator Data'!AQ171&gt;L$195,10,IF('Indicator Data'!AQ171&lt;L$194,0,10-(L$195-'Indicator Data'!AQ171)/(L$195-L$194)*10)),1))</f>
        <v>x</v>
      </c>
      <c r="M168" s="53">
        <f>IF('Indicator Data'!AR171="No data","x",IF('Indicator Data'!AR171=0,0,ROUND(IF('Indicator Data'!AR171&gt;M$195,10,IF('Indicator Data'!AR171&lt;M$194,0,10-(M$195-'Indicator Data'!AR171)/(M$195-M$194)*10)),1)))</f>
        <v>0.1</v>
      </c>
      <c r="N168" s="54">
        <f t="shared" si="35"/>
        <v>0.1</v>
      </c>
      <c r="O168" s="56">
        <f t="shared" si="36"/>
        <v>0.3</v>
      </c>
      <c r="P168" s="67">
        <f>IF(AND('Indicator Data'!BF171="No data",'Indicator Data'!BG171="No data"),0,SUM('Indicator Data'!BF171:BH171)/1000)</f>
        <v>122.90600000000001</v>
      </c>
      <c r="Q168" s="53">
        <f t="shared" si="37"/>
        <v>7</v>
      </c>
      <c r="R168" s="57">
        <f>P168*1000/'Indicator Data'!CB171</f>
        <v>1.420120448990354E-2</v>
      </c>
      <c r="S168" s="53">
        <f t="shared" si="38"/>
        <v>6.1</v>
      </c>
      <c r="T168" s="58">
        <f t="shared" si="39"/>
        <v>6.6</v>
      </c>
      <c r="U168" s="53">
        <f>IF('Indicator Data'!AV171="No data","x",ROUND(IF('Indicator Data'!AV171&gt;U$195,10,IF('Indicator Data'!AV171&lt;U$194,0,10-(U$195-'Indicator Data'!AV171)/(U$195-U$194)*10)),1))</f>
        <v>0.4</v>
      </c>
      <c r="V168" s="53">
        <f>IF('Indicator Data'!AW171="No data","x",IF('Indicator Data'!AW171=0,0,ROUND(IF('Indicator Data'!AW171&gt;V$195,10,IF('Indicator Data'!AW171&lt;V$194,0,10-(V$195-'Indicator Data'!AW171)/(V$195-V$194)*10)),1)))</f>
        <v>0.2</v>
      </c>
      <c r="W168" s="53">
        <f t="shared" si="40"/>
        <v>0.30000000000000004</v>
      </c>
      <c r="X168" s="53">
        <f>IF('Indicator Data'!AU171="No data","x",ROUND(IF('Indicator Data'!AU171&gt;X$195,10,IF('Indicator Data'!AU171&lt;X$194,0,10-(X$195-'Indicator Data'!AU171)/(X$195-X$194)*10)),1))</f>
        <v>0.1</v>
      </c>
      <c r="Y168" s="160" t="str">
        <f>IF('Indicator Data'!AX171="No data","x",ROUND(IF('Indicator Data'!AX171&gt;Y$195,10,IF('Indicator Data'!AX171&lt;Y$194,0,10-(Y$195-'Indicator Data'!AX171)/(Y$195-Y$194)*10)),1))</f>
        <v>x</v>
      </c>
      <c r="Z168" s="57">
        <f>IF('Indicator Data'!AY171="No data","x",IF(('Indicator Data'!AY171/'Indicator Data'!CB171)&gt;1,1,IF('Indicator Data'!AY171&gt;'Indicator Data'!AY171,1,'Indicator Data'!AY171/'Indicator Data'!CB171)))</f>
        <v>0</v>
      </c>
      <c r="AA168" s="160">
        <f t="shared" si="41"/>
        <v>0</v>
      </c>
      <c r="AB168" s="54">
        <f t="shared" si="43"/>
        <v>0.1</v>
      </c>
      <c r="AC168" s="53">
        <f>IF('Indicator Data'!AS171="No data","x",ROUND(IF('Indicator Data'!AS171&gt;AC$195,10,IF('Indicator Data'!AS171&lt;AC$194,0,10-(AC$195-'Indicator Data'!AS171)/(AC$195-AC$194)*10)),1))</f>
        <v>0.3</v>
      </c>
      <c r="AD168" s="53" t="str">
        <f>IF('Indicator Data'!AT171="No data","x",ROUND(IF('Indicator Data'!AT171&gt;AD$195,10,IF('Indicator Data'!AT171&lt;AD$194,0,10-(AD$195-'Indicator Data'!AT171)/(AD$195-AD$194)*10)),1))</f>
        <v>x</v>
      </c>
      <c r="AE168" s="54">
        <f>IF(AND(AC168="x",AD168="x"),"x",ROUND(AVERAGE(AD168,AC168),1))</f>
        <v>0.3</v>
      </c>
      <c r="AF168" s="67">
        <f>('Indicator Data'!BE171+'Indicator Data'!BD171+'Indicator Data'!BC171*0.5+'Indicator Data'!BB171*0.25)/1000</f>
        <v>1.7000000000000001E-2</v>
      </c>
      <c r="AG168" s="59">
        <f>AF168*1000/'Indicator Data'!CB171</f>
        <v>1.9642692490875969E-6</v>
      </c>
      <c r="AH168" s="54">
        <f t="shared" si="42"/>
        <v>0</v>
      </c>
      <c r="AI168" s="53">
        <f>IF('Indicator Data'!BI171="No data","x",ROUND(IF('Indicator Data'!BI171&lt;$AI$194,10,IF('Indicator Data'!BI171&gt;$AI$195,0,($AI$195-'Indicator Data'!BI171)/($AI$195-$AI$194)*10)),1))</f>
        <v>2.1</v>
      </c>
      <c r="AJ168" s="53">
        <f>IF('Indicator Data'!BJ171="No data","x",ROUND(IF('Indicator Data'!BJ171&gt;$AJ$195,10,IF('Indicator Data'!BJ171&lt;$AJ$194,0,10-($AJ$195-'Indicator Data'!BJ171)/($AJ$195-$AJ$194)*10)),1))</f>
        <v>0</v>
      </c>
      <c r="AK168" s="54">
        <f t="shared" si="44"/>
        <v>1.1000000000000001</v>
      </c>
      <c r="AL168" s="60">
        <f>ROUND(IF(AND(AB168="x",AE168="x",AK168="x"),AH168,IF(AND(AB168="x",AE168="x"),(10-GEOMEAN(((10-AK168)/10*9+1),((10-AH168)/10*9+1)))/9*10,IF(AK168="x",(10-GEOMEAN(((10-AB168)/10*9+1),((10-AE168)/10*9+1),((10-AH168)/10*9+1)))/9*10,IF(AB168="x",(10-GEOMEAN(((10-AK168)/10*9+1),((10-AE168)/10*9+1),((10-AH168)/10*9+1)))/9*10,(10-GEOMEAN(((10-AB168)/10*9+1),((10-AE168)/10*9+1),((10-AH168)/10*9+1),((10-AK168)/10*9+1)))/9*10)))),1)</f>
        <v>0.4</v>
      </c>
      <c r="AM168" s="61">
        <f>ROUND((10-GEOMEAN(((10-T168)/10*9+1),((10-AL168)/10*9+1)))/9*10,1)</f>
        <v>4.2</v>
      </c>
    </row>
    <row r="169" spans="1:39" s="2" customFormat="1" x14ac:dyDescent="0.3">
      <c r="A169" s="98" t="str">
        <f>'Indicator Data'!A172</f>
        <v>Syria</v>
      </c>
      <c r="B169" s="39" t="str">
        <f>'Indicator Data'!B172</f>
        <v>SYR</v>
      </c>
      <c r="C169" s="53">
        <f>ROUND(IF('Indicator Data'!AL172="No data",IF((0.1022*LN('Indicator Data'!CA172)-0.1711)&gt;C$195,0,IF((0.1022*LN('Indicator Data'!CA172)-0.1711)&lt;C$194,10,(C$195-(0.1022*LN('Indicator Data'!CA172)-0.1711))/(C$195-C$194)*10)),IF('Indicator Data'!AL172&gt;C$195,0,IF('Indicator Data'!AL172&lt;C$194,10,(C$195-'Indicator Data'!AL172)/(C$195-C$194)*10))),1)</f>
        <v>6.7</v>
      </c>
      <c r="D169" s="53">
        <f>IF('Indicator Data'!AM172="No data","x",ROUND((IF(LOG('Indicator Data'!AM172*1000)&gt;D$195,10,IF(LOG('Indicator Data'!AM172*1000)&lt;D$194,0,10-(D$195-LOG('Indicator Data'!AM172*1000))/(D$195-D$194)*10))),1))</f>
        <v>5.4</v>
      </c>
      <c r="E169" s="54">
        <f t="shared" si="32"/>
        <v>6.1</v>
      </c>
      <c r="F169" s="53">
        <f>IF('Indicator Data'!AZ172="No data","x",ROUND(IF('Indicator Data'!AZ172&gt;F$195,10,IF('Indicator Data'!AZ172&lt;F$194,0,10-(F$195-'Indicator Data'!AZ172)/(F$195-F$194)*10)),1))</f>
        <v>6.4</v>
      </c>
      <c r="G169" s="53" t="str">
        <f>IF('Indicator Data'!BA172="No data","x",ROUND(IF('Indicator Data'!BA172&gt;G$195,10,IF('Indicator Data'!BA172&lt;G$194,0,10-(G$195-'Indicator Data'!BA172)/(G$195-G$194)*10)),1))</f>
        <v>x</v>
      </c>
      <c r="H169" s="54">
        <f t="shared" si="33"/>
        <v>6.4</v>
      </c>
      <c r="I169" s="55">
        <f>SUM(IF('Indicator Data'!AN172=0,0,'Indicator Data'!AN172),SUM('Indicator Data'!AO172:AP172))</f>
        <v>10369.293654999999</v>
      </c>
      <c r="J169" s="55">
        <f>I169/'Indicator Data'!CB172*1000000</f>
        <v>592.50882152595761</v>
      </c>
      <c r="K169" s="53">
        <f t="shared" si="34"/>
        <v>10</v>
      </c>
      <c r="L169" s="53" t="str">
        <f>IF('Indicator Data'!AQ172="No data","x",ROUND(IF('Indicator Data'!AQ172&gt;L$195,10,IF('Indicator Data'!AQ172&lt;L$194,0,10-(L$195-'Indicator Data'!AQ172)/(L$195-L$194)*10)),1))</f>
        <v>x</v>
      </c>
      <c r="M169" s="53" t="str">
        <f>IF('Indicator Data'!AR172="No data","x",IF('Indicator Data'!AR172=0,0,ROUND(IF('Indicator Data'!AR172&gt;M$195,10,IF('Indicator Data'!AR172&lt;M$194,0,10-(M$195-'Indicator Data'!AR172)/(M$195-M$194)*10)),1)))</f>
        <v>x</v>
      </c>
      <c r="N169" s="54">
        <f t="shared" si="35"/>
        <v>10</v>
      </c>
      <c r="O169" s="56">
        <f t="shared" si="36"/>
        <v>7.2</v>
      </c>
      <c r="P169" s="67">
        <f>IF(AND('Indicator Data'!BF172="No data",'Indicator Data'!BG172="No data"),0,SUM('Indicator Data'!BF172:BH172)/1000)</f>
        <v>7176.3729999999996</v>
      </c>
      <c r="Q169" s="53">
        <f t="shared" si="37"/>
        <v>10</v>
      </c>
      <c r="R169" s="57">
        <f>P169*1000/'Indicator Data'!CB172</f>
        <v>0.41006306220389327</v>
      </c>
      <c r="S169" s="53">
        <f t="shared" si="38"/>
        <v>10</v>
      </c>
      <c r="T169" s="58">
        <f t="shared" si="39"/>
        <v>10</v>
      </c>
      <c r="U169" s="53">
        <f>IF('Indicator Data'!AV172="No data","x",ROUND(IF('Indicator Data'!AV172&gt;U$195,10,IF('Indicator Data'!AV172&lt;U$194,0,10-(U$195-'Indicator Data'!AV172)/(U$195-U$194)*10)),1))</f>
        <v>0.2</v>
      </c>
      <c r="V169" s="53">
        <f>IF('Indicator Data'!AW172="No data","x",IF('Indicator Data'!AW172=0,0,ROUND(IF('Indicator Data'!AW172&gt;V$195,10,IF('Indicator Data'!AW172&lt;V$194,0,10-(V$195-'Indicator Data'!AW172)/(V$195-V$194)*10)),1)))</f>
        <v>0</v>
      </c>
      <c r="W169" s="53">
        <f t="shared" si="40"/>
        <v>0.1</v>
      </c>
      <c r="X169" s="53">
        <f>IF('Indicator Data'!AU172="No data","x",ROUND(IF('Indicator Data'!AU172&gt;X$195,10,IF('Indicator Data'!AU172&lt;X$194,0,10-(X$195-'Indicator Data'!AU172)/(X$195-X$194)*10)),1))</f>
        <v>0.3</v>
      </c>
      <c r="Y169" s="160">
        <f>IF('Indicator Data'!AX172="No data","x",ROUND(IF('Indicator Data'!AX172&gt;Y$195,10,IF('Indicator Data'!AX172&lt;Y$194,0,10-(Y$195-'Indicator Data'!AX172)/(Y$195-Y$194)*10)),1))</f>
        <v>0</v>
      </c>
      <c r="Z169" s="57">
        <f>IF('Indicator Data'!AY172="No data","x",IF(('Indicator Data'!AY172/'Indicator Data'!CB172)&gt;1,1,IF('Indicator Data'!AY172&gt;'Indicator Data'!AY172,1,'Indicator Data'!AY172/'Indicator Data'!CB172)))</f>
        <v>0.13943967932175347</v>
      </c>
      <c r="AA169" s="160">
        <f t="shared" si="41"/>
        <v>1.5</v>
      </c>
      <c r="AB169" s="54">
        <f t="shared" si="43"/>
        <v>0.5</v>
      </c>
      <c r="AC169" s="53">
        <f>IF('Indicator Data'!AS172="No data","x",ROUND(IF('Indicator Data'!AS172&gt;AC$195,10,IF('Indicator Data'!AS172&lt;AC$194,0,10-(AC$195-'Indicator Data'!AS172)/(AC$195-AC$194)*10)),1))</f>
        <v>1.7</v>
      </c>
      <c r="AD169" s="53">
        <f>IF('Indicator Data'!AT172="No data","x",ROUND(IF('Indicator Data'!AT172&gt;AD$195,10,IF('Indicator Data'!AT172&lt;AD$194,0,10-(AD$195-'Indicator Data'!AT172)/(AD$195-AD$194)*10)),1))</f>
        <v>2.2999999999999998</v>
      </c>
      <c r="AE169" s="54">
        <f>IF(AND(AC169="x",AD169="x"),"x",ROUND(AVERAGE(AD169,AC169),1))</f>
        <v>2</v>
      </c>
      <c r="AF169" s="67">
        <f>('Indicator Data'!BE172+'Indicator Data'!BD172+'Indicator Data'!BC172*0.5+'Indicator Data'!BB172*0.25)/1000</f>
        <v>399.58199999999999</v>
      </c>
      <c r="AG169" s="59">
        <f>AF169*1000/'Indicator Data'!CB172</f>
        <v>2.2832399949327616E-2</v>
      </c>
      <c r="AH169" s="54">
        <f t="shared" si="42"/>
        <v>2.2999999999999998</v>
      </c>
      <c r="AI169" s="53">
        <f>IF('Indicator Data'!BI172="No data","x",ROUND(IF('Indicator Data'!BI172&lt;$AI$194,10,IF('Indicator Data'!BI172&gt;$AI$195,0,($AI$195-'Indicator Data'!BI172)/($AI$195-$AI$194)*10)),1))</f>
        <v>3.3</v>
      </c>
      <c r="AJ169" s="53">
        <f>IF('Indicator Data'!BJ172="No data","x",ROUND(IF('Indicator Data'!BJ172&gt;$AJ$195,10,IF('Indicator Data'!BJ172&lt;$AJ$194,0,10-($AJ$195-'Indicator Data'!BJ172)/($AJ$195-$AJ$194)*10)),1))</f>
        <v>6.2</v>
      </c>
      <c r="AK169" s="54">
        <f t="shared" si="44"/>
        <v>4.8</v>
      </c>
      <c r="AL169" s="60">
        <f>ROUND(IF(AND(AB169="x",AE169="x",AK169="x"),AH169,IF(AND(AB169="x",AE169="x"),(10-GEOMEAN(((10-AK169)/10*9+1),((10-AH169)/10*9+1)))/9*10,IF(AK169="x",(10-GEOMEAN(((10-AB169)/10*9+1),((10-AE169)/10*9+1),((10-AH169)/10*9+1)))/9*10,IF(AB169="x",(10-GEOMEAN(((10-AK169)/10*9+1),((10-AE169)/10*9+1),((10-AH169)/10*9+1)))/9*10,(10-GEOMEAN(((10-AB169)/10*9+1),((10-AE169)/10*9+1),((10-AH169)/10*9+1),((10-AK169)/10*9+1)))/9*10)))),1)</f>
        <v>2.5</v>
      </c>
      <c r="AM169" s="61">
        <f>ROUND((10-GEOMEAN(((10-T169)/10*9+1),((10-AL169)/10*9+1)))/9*10,1)</f>
        <v>8</v>
      </c>
    </row>
    <row r="170" spans="1:39" s="2" customFormat="1" x14ac:dyDescent="0.3">
      <c r="A170" s="98" t="str">
        <f>'Indicator Data'!A173</f>
        <v>Tajikistan</v>
      </c>
      <c r="B170" s="39" t="str">
        <f>'Indicator Data'!B173</f>
        <v>TJK</v>
      </c>
      <c r="C170" s="53">
        <f>ROUND(IF('Indicator Data'!AL173="No data",IF((0.1022*LN('Indicator Data'!CA173)-0.1711)&gt;C$195,0,IF((0.1022*LN('Indicator Data'!CA173)-0.1711)&lt;C$194,10,(C$195-(0.1022*LN('Indicator Data'!CA173)-0.1711))/(C$195-C$194)*10)),IF('Indicator Data'!AL173&gt;C$195,0,IF('Indicator Data'!AL173&lt;C$194,10,(C$195-'Indicator Data'!AL173)/(C$195-C$194)*10))),1)</f>
        <v>4.5999999999999996</v>
      </c>
      <c r="D170" s="53">
        <f>IF('Indicator Data'!AM173="No data","x",ROUND((IF(LOG('Indicator Data'!AM173*1000)&gt;D$195,10,IF(LOG('Indicator Data'!AM173*1000)&lt;D$194,0,10-(D$195-LOG('Indicator Data'!AM173*1000))/(D$195-D$194)*10))),1))</f>
        <v>5.4</v>
      </c>
      <c r="E170" s="54">
        <f t="shared" si="32"/>
        <v>5</v>
      </c>
      <c r="F170" s="53">
        <f>IF('Indicator Data'!AZ173="No data","x",ROUND(IF('Indicator Data'!AZ173&gt;F$195,10,IF('Indicator Data'!AZ173&lt;F$194,0,10-(F$195-'Indicator Data'!AZ173)/(F$195-F$194)*10)),1))</f>
        <v>4.2</v>
      </c>
      <c r="G170" s="53">
        <f>IF('Indicator Data'!BA173="No data","x",ROUND(IF('Indicator Data'!BA173&gt;G$195,10,IF('Indicator Data'!BA173&lt;G$194,0,10-(G$195-'Indicator Data'!BA173)/(G$195-G$194)*10)),1))</f>
        <v>2.2999999999999998</v>
      </c>
      <c r="H170" s="54">
        <f t="shared" si="33"/>
        <v>3.3</v>
      </c>
      <c r="I170" s="55">
        <f>SUM(IF('Indicator Data'!AN173=0,0,'Indicator Data'!AN173),SUM('Indicator Data'!AO173:AP173))</f>
        <v>274.61691400000001</v>
      </c>
      <c r="J170" s="55">
        <f>I170/'Indicator Data'!CB173*1000000</f>
        <v>28.792956791626274</v>
      </c>
      <c r="K170" s="53">
        <f t="shared" si="34"/>
        <v>0.6</v>
      </c>
      <c r="L170" s="53">
        <f>IF('Indicator Data'!AQ173="No data","x",ROUND(IF('Indicator Data'!AQ173&gt;L$195,10,IF('Indicator Data'!AQ173&lt;L$194,0,10-(L$195-'Indicator Data'!AQ173)/(L$195-L$194)*10)),1))</f>
        <v>2.6</v>
      </c>
      <c r="M170" s="53">
        <f>IF('Indicator Data'!AR173="No data","x",IF('Indicator Data'!AR173=0,0,ROUND(IF('Indicator Data'!AR173&gt;M$195,10,IF('Indicator Data'!AR173&lt;M$194,0,10-(M$195-'Indicator Data'!AR173)/(M$195-M$194)*10)),1)))</f>
        <v>9.5</v>
      </c>
      <c r="N170" s="54">
        <f t="shared" si="35"/>
        <v>4.2</v>
      </c>
      <c r="O170" s="56">
        <f t="shared" si="36"/>
        <v>4.4000000000000004</v>
      </c>
      <c r="P170" s="67">
        <f>IF(AND('Indicator Data'!BF173="No data",'Indicator Data'!BG173="No data"),0,SUM('Indicator Data'!BF173:BH173)/1000)</f>
        <v>5.8280000000000003</v>
      </c>
      <c r="Q170" s="53">
        <f t="shared" si="37"/>
        <v>2.6</v>
      </c>
      <c r="R170" s="57">
        <f>P170*1000/'Indicator Data'!CB173</f>
        <v>6.1105250123667885E-4</v>
      </c>
      <c r="S170" s="53">
        <f t="shared" si="38"/>
        <v>2.8</v>
      </c>
      <c r="T170" s="58">
        <f t="shared" si="39"/>
        <v>2.7</v>
      </c>
      <c r="U170" s="53">
        <f>IF('Indicator Data'!AV173="No data","x",ROUND(IF('Indicator Data'!AV173&gt;U$195,10,IF('Indicator Data'!AV173&lt;U$194,0,10-(U$195-'Indicator Data'!AV173)/(U$195-U$194)*10)),1))</f>
        <v>0.4</v>
      </c>
      <c r="V170" s="53">
        <f>IF('Indicator Data'!AW173="No data","x",IF('Indicator Data'!AW173=0,0,ROUND(IF('Indicator Data'!AW173&gt;V$195,10,IF('Indicator Data'!AW173&lt;V$194,0,10-(V$195-'Indicator Data'!AW173)/(V$195-V$194)*10)),1)))</f>
        <v>0.8</v>
      </c>
      <c r="W170" s="53">
        <f t="shared" si="40"/>
        <v>0.60000000000000009</v>
      </c>
      <c r="X170" s="53">
        <f>IF('Indicator Data'!AU173="No data","x",ROUND(IF('Indicator Data'!AU173&gt;X$195,10,IF('Indicator Data'!AU173&lt;X$194,0,10-(X$195-'Indicator Data'!AU173)/(X$195-X$194)*10)),1))</f>
        <v>1.5</v>
      </c>
      <c r="Y170" s="160">
        <f>IF('Indicator Data'!AX173="No data","x",ROUND(IF('Indicator Data'!AX173&gt;Y$195,10,IF('Indicator Data'!AX173&lt;Y$194,0,10-(Y$195-'Indicator Data'!AX173)/(Y$195-Y$194)*10)),1))</f>
        <v>0</v>
      </c>
      <c r="Z170" s="57">
        <f>IF('Indicator Data'!AY173="No data","x",IF(('Indicator Data'!AY173/'Indicator Data'!CB173)&gt;1,1,IF('Indicator Data'!AY173&gt;'Indicator Data'!AY173,1,'Indicator Data'!AY173/'Indicator Data'!CB173)))</f>
        <v>0.33150185339311333</v>
      </c>
      <c r="AA170" s="160">
        <f t="shared" si="41"/>
        <v>3.7</v>
      </c>
      <c r="AB170" s="54">
        <f t="shared" si="43"/>
        <v>1.5</v>
      </c>
      <c r="AC170" s="53">
        <f>IF('Indicator Data'!AS173="No data","x",ROUND(IF('Indicator Data'!AS173&gt;AC$195,10,IF('Indicator Data'!AS173&lt;AC$194,0,10-(AC$195-'Indicator Data'!AS173)/(AC$195-AC$194)*10)),1))</f>
        <v>2.6</v>
      </c>
      <c r="AD170" s="53">
        <f>IF('Indicator Data'!AT173="No data","x",ROUND(IF('Indicator Data'!AT173&gt;AD$195,10,IF('Indicator Data'!AT173&lt;AD$194,0,10-(AD$195-'Indicator Data'!AT173)/(AD$195-AD$194)*10)),1))</f>
        <v>1.7</v>
      </c>
      <c r="AE170" s="54">
        <f>IF(AND(AC170="x",AD170="x"),"x",ROUND(AVERAGE(AD170,AC170),1))</f>
        <v>2.2000000000000002</v>
      </c>
      <c r="AF170" s="67">
        <f>('Indicator Data'!BE173+'Indicator Data'!BD173+'Indicator Data'!BC173*0.5+'Indicator Data'!BB173*0.25)/1000</f>
        <v>7.4962499999999999</v>
      </c>
      <c r="AG170" s="59">
        <f>AF170*1000/'Indicator Data'!CB173</f>
        <v>7.8596470699990632E-4</v>
      </c>
      <c r="AH170" s="54">
        <f t="shared" si="42"/>
        <v>0.1</v>
      </c>
      <c r="AI170" s="53">
        <f>IF('Indicator Data'!BI173="No data","x",ROUND(IF('Indicator Data'!BI173&lt;$AI$194,10,IF('Indicator Data'!BI173&gt;$AI$195,0,($AI$195-'Indicator Data'!BI173)/($AI$195-$AI$194)*10)),1))</f>
        <v>7.7</v>
      </c>
      <c r="AJ170" s="53">
        <f>IF('Indicator Data'!BJ173="No data","x",ROUND(IF('Indicator Data'!BJ173&gt;$AJ$195,10,IF('Indicator Data'!BJ173&lt;$AJ$194,0,10-($AJ$195-'Indicator Data'!BJ173)/($AJ$195-$AJ$194)*10)),1))</f>
        <v>0</v>
      </c>
      <c r="AK170" s="54">
        <f t="shared" si="44"/>
        <v>3.9</v>
      </c>
      <c r="AL170" s="60">
        <f>ROUND(IF(AND(AB170="x",AE170="x",AK170="x"),AH170,IF(AND(AB170="x",AE170="x"),(10-GEOMEAN(((10-AK170)/10*9+1),((10-AH170)/10*9+1)))/9*10,IF(AK170="x",(10-GEOMEAN(((10-AB170)/10*9+1),((10-AE170)/10*9+1),((10-AH170)/10*9+1)))/9*10,IF(AB170="x",(10-GEOMEAN(((10-AK170)/10*9+1),((10-AE170)/10*9+1),((10-AH170)/10*9+1)))/9*10,(10-GEOMEAN(((10-AB170)/10*9+1),((10-AE170)/10*9+1),((10-AH170)/10*9+1),((10-AK170)/10*9+1)))/9*10)))),1)</f>
        <v>2</v>
      </c>
      <c r="AM170" s="61">
        <f>ROUND((10-GEOMEAN(((10-T170)/10*9+1),((10-AL170)/10*9+1)))/9*10,1)</f>
        <v>2.4</v>
      </c>
    </row>
    <row r="171" spans="1:39" s="2" customFormat="1" x14ac:dyDescent="0.3">
      <c r="A171" s="98" t="str">
        <f>'Indicator Data'!A174</f>
        <v>Tanzania</v>
      </c>
      <c r="B171" s="39" t="str">
        <f>'Indicator Data'!B174</f>
        <v>TZA</v>
      </c>
      <c r="C171" s="53">
        <f>ROUND(IF('Indicator Data'!AL174="No data",IF((0.1022*LN('Indicator Data'!CA174)-0.1711)&gt;C$195,0,IF((0.1022*LN('Indicator Data'!CA174)-0.1711)&lt;C$194,10,(C$195-(0.1022*LN('Indicator Data'!CA174)-0.1711))/(C$195-C$194)*10)),IF('Indicator Data'!AL174&gt;C$195,0,IF('Indicator Data'!AL174&lt;C$194,10,(C$195-'Indicator Data'!AL174)/(C$195-C$194)*10))),1)</f>
        <v>7.4</v>
      </c>
      <c r="D171" s="53">
        <f>IF('Indicator Data'!AM174="No data","x",ROUND((IF(LOG('Indicator Data'!AM174*1000)&gt;D$195,10,IF(LOG('Indicator Data'!AM174*1000)&lt;D$194,0,10-(D$195-LOG('Indicator Data'!AM174*1000))/(D$195-D$194)*10))),1))</f>
        <v>9</v>
      </c>
      <c r="E171" s="54">
        <f t="shared" si="32"/>
        <v>8.3000000000000007</v>
      </c>
      <c r="F171" s="53">
        <f>IF('Indicator Data'!AZ174="No data","x",ROUND(IF('Indicator Data'!AZ174&gt;F$195,10,IF('Indicator Data'!AZ174&lt;F$194,0,10-(F$195-'Indicator Data'!AZ174)/(F$195-F$194)*10)),1))</f>
        <v>7.4</v>
      </c>
      <c r="G171" s="53">
        <f>IF('Indicator Data'!BA174="No data","x",ROUND(IF('Indicator Data'!BA174&gt;G$195,10,IF('Indicator Data'!BA174&lt;G$194,0,10-(G$195-'Indicator Data'!BA174)/(G$195-G$194)*10)),1))</f>
        <v>3.9</v>
      </c>
      <c r="H171" s="54">
        <f t="shared" si="33"/>
        <v>5.7</v>
      </c>
      <c r="I171" s="55">
        <f>SUM(IF('Indicator Data'!AN174=0,0,'Indicator Data'!AN174),SUM('Indicator Data'!AO174:AP174))</f>
        <v>2762.6885720000005</v>
      </c>
      <c r="J171" s="55">
        <f>I171/'Indicator Data'!CB174*1000000</f>
        <v>46.249685619864124</v>
      </c>
      <c r="K171" s="53">
        <f t="shared" si="34"/>
        <v>0.9</v>
      </c>
      <c r="L171" s="53">
        <f>IF('Indicator Data'!AQ174="No data","x",ROUND(IF('Indicator Data'!AQ174&gt;L$195,10,IF('Indicator Data'!AQ174&lt;L$194,0,10-(L$195-'Indicator Data'!AQ174)/(L$195-L$194)*10)),1))</f>
        <v>2.2999999999999998</v>
      </c>
      <c r="M171" s="53">
        <f>IF('Indicator Data'!AR174="No data","x",IF('Indicator Data'!AR174=0,0,ROUND(IF('Indicator Data'!AR174&gt;M$195,10,IF('Indicator Data'!AR174&lt;M$194,0,10-(M$195-'Indicator Data'!AR174)/(M$195-M$194)*10)),1)))</f>
        <v>0.2</v>
      </c>
      <c r="N171" s="54">
        <f t="shared" si="35"/>
        <v>1.1000000000000001</v>
      </c>
      <c r="O171" s="56">
        <f t="shared" si="36"/>
        <v>5.9</v>
      </c>
      <c r="P171" s="67">
        <f>IF(AND('Indicator Data'!BF174="No data",'Indicator Data'!BG174="No data"),0,SUM('Indicator Data'!BF174:BH174)/1000)</f>
        <v>225.471</v>
      </c>
      <c r="Q171" s="53">
        <f t="shared" si="37"/>
        <v>7.8</v>
      </c>
      <c r="R171" s="57">
        <f>P171*1000/'Indicator Data'!CB174</f>
        <v>3.7745705296226132E-3</v>
      </c>
      <c r="S171" s="53">
        <f t="shared" si="38"/>
        <v>4.4000000000000004</v>
      </c>
      <c r="T171" s="58">
        <f t="shared" si="39"/>
        <v>6.1</v>
      </c>
      <c r="U171" s="53">
        <f>IF('Indicator Data'!AV174="No data","x",ROUND(IF('Indicator Data'!AV174&gt;U$195,10,IF('Indicator Data'!AV174&lt;U$194,0,10-(U$195-'Indicator Data'!AV174)/(U$195-U$194)*10)),1))</f>
        <v>9.6</v>
      </c>
      <c r="V171" s="53">
        <f>IF('Indicator Data'!AW174="No data","x",IF('Indicator Data'!AW174=0,0,ROUND(IF('Indicator Data'!AW174&gt;V$195,10,IF('Indicator Data'!AW174&lt;V$194,0,10-(V$195-'Indicator Data'!AW174)/(V$195-V$194)*10)),1)))</f>
        <v>8.6</v>
      </c>
      <c r="W171" s="53">
        <f t="shared" si="40"/>
        <v>9.1</v>
      </c>
      <c r="X171" s="53">
        <f>IF('Indicator Data'!AU174="No data","x",ROUND(IF('Indicator Data'!AU174&gt;X$195,10,IF('Indicator Data'!AU174&lt;X$194,0,10-(X$195-'Indicator Data'!AU174)/(X$195-X$194)*10)),1))</f>
        <v>4.3</v>
      </c>
      <c r="Y171" s="160">
        <f>IF('Indicator Data'!AX174="No data","x",ROUND(IF('Indicator Data'!AX174&gt;Y$195,10,IF('Indicator Data'!AX174&lt;Y$194,0,10-(Y$195-'Indicator Data'!AX174)/(Y$195-Y$194)*10)),1))</f>
        <v>3.1</v>
      </c>
      <c r="Z171" s="57">
        <f>IF('Indicator Data'!AY174="No data","x",IF(('Indicator Data'!AY174/'Indicator Data'!CB174)&gt;1,1,IF('Indicator Data'!AY174&gt;'Indicator Data'!AY174,1,'Indicator Data'!AY174/'Indicator Data'!CB174)))</f>
        <v>0.45345189364091898</v>
      </c>
      <c r="AA171" s="160">
        <f t="shared" si="41"/>
        <v>5</v>
      </c>
      <c r="AB171" s="54">
        <f t="shared" si="43"/>
        <v>5.4</v>
      </c>
      <c r="AC171" s="53">
        <f>IF('Indicator Data'!AS174="No data","x",ROUND(IF('Indicator Data'!AS174&gt;AC$195,10,IF('Indicator Data'!AS174&lt;AC$194,0,10-(AC$195-'Indicator Data'!AS174)/(AC$195-AC$194)*10)),1))</f>
        <v>3.9</v>
      </c>
      <c r="AD171" s="53">
        <f>IF('Indicator Data'!AT174="No data","x",ROUND(IF('Indicator Data'!AT174&gt;AD$195,10,IF('Indicator Data'!AT174&lt;AD$194,0,10-(AD$195-'Indicator Data'!AT174)/(AD$195-AD$194)*10)),1))</f>
        <v>3.2</v>
      </c>
      <c r="AE171" s="54">
        <f>IF(AND(AC171="x",AD171="x"),"x",ROUND(AVERAGE(AD171,AC171),1))</f>
        <v>3.6</v>
      </c>
      <c r="AF171" s="67">
        <f>('Indicator Data'!BE174+'Indicator Data'!BD174+'Indicator Data'!BC174*0.5+'Indicator Data'!BB174*0.25)/1000</f>
        <v>1062.3342500000001</v>
      </c>
      <c r="AG171" s="59">
        <f>AF171*1000/'Indicator Data'!CB174</f>
        <v>1.7784351657901647E-2</v>
      </c>
      <c r="AH171" s="54">
        <f t="shared" si="42"/>
        <v>1.8</v>
      </c>
      <c r="AI171" s="53">
        <f>IF('Indicator Data'!BI174="No data","x",ROUND(IF('Indicator Data'!BI174&lt;$AI$194,10,IF('Indicator Data'!BI174&gt;$AI$195,0,($AI$195-'Indicator Data'!BI174)/($AI$195-$AI$194)*10)),1))</f>
        <v>5.5</v>
      </c>
      <c r="AJ171" s="53">
        <f>IF('Indicator Data'!BJ174="No data","x",ROUND(IF('Indicator Data'!BJ174&gt;$AJ$195,10,IF('Indicator Data'!BJ174&lt;$AJ$194,0,10-($AJ$195-'Indicator Data'!BJ174)/($AJ$195-$AJ$194)*10)),1))</f>
        <v>6.7</v>
      </c>
      <c r="AK171" s="54">
        <f t="shared" si="44"/>
        <v>6.1</v>
      </c>
      <c r="AL171" s="60">
        <f>ROUND(IF(AND(AB171="x",AE171="x",AK171="x"),AH171,IF(AND(AB171="x",AE171="x"),(10-GEOMEAN(((10-AK171)/10*9+1),((10-AH171)/10*9+1)))/9*10,IF(AK171="x",(10-GEOMEAN(((10-AB171)/10*9+1),((10-AE171)/10*9+1),((10-AH171)/10*9+1)))/9*10,IF(AB171="x",(10-GEOMEAN(((10-AK171)/10*9+1),((10-AE171)/10*9+1),((10-AH171)/10*9+1)))/9*10,(10-GEOMEAN(((10-AB171)/10*9+1),((10-AE171)/10*9+1),((10-AH171)/10*9+1),((10-AK171)/10*9+1)))/9*10)))),1)</f>
        <v>4.4000000000000004</v>
      </c>
      <c r="AM171" s="61">
        <f>ROUND((10-GEOMEAN(((10-T171)/10*9+1),((10-AL171)/10*9+1)))/9*10,1)</f>
        <v>5.3</v>
      </c>
    </row>
    <row r="172" spans="1:39" s="2" customFormat="1" x14ac:dyDescent="0.3">
      <c r="A172" s="98" t="str">
        <f>'Indicator Data'!A175</f>
        <v>Thailand</v>
      </c>
      <c r="B172" s="39" t="str">
        <f>'Indicator Data'!B175</f>
        <v>THA</v>
      </c>
      <c r="C172" s="53">
        <f>ROUND(IF('Indicator Data'!AL175="No data",IF((0.1022*LN('Indicator Data'!CA175)-0.1711)&gt;C$195,0,IF((0.1022*LN('Indicator Data'!CA175)-0.1711)&lt;C$194,10,(C$195-(0.1022*LN('Indicator Data'!CA175)-0.1711))/(C$195-C$194)*10)),IF('Indicator Data'!AL175&gt;C$195,0,IF('Indicator Data'!AL175&lt;C$194,10,(C$195-'Indicator Data'!AL175)/(C$195-C$194)*10))),1)</f>
        <v>2.5</v>
      </c>
      <c r="D172" s="53">
        <f>IF('Indicator Data'!AM175="No data","x",ROUND((IF(LOG('Indicator Data'!AM175*1000)&gt;D$195,10,IF(LOG('Indicator Data'!AM175*1000)&lt;D$194,0,10-(D$195-LOG('Indicator Data'!AM175*1000))/(D$195-D$194)*10))),1))</f>
        <v>1.8</v>
      </c>
      <c r="E172" s="54">
        <f t="shared" si="32"/>
        <v>2.2000000000000002</v>
      </c>
      <c r="F172" s="53">
        <f>IF('Indicator Data'!AZ175="No data","x",ROUND(IF('Indicator Data'!AZ175&gt;F$195,10,IF('Indicator Data'!AZ175&lt;F$194,0,10-(F$195-'Indicator Data'!AZ175)/(F$195-F$194)*10)),1))</f>
        <v>4.8</v>
      </c>
      <c r="G172" s="53">
        <f>IF('Indicator Data'!BA175="No data","x",ROUND(IF('Indicator Data'!BA175&gt;G$195,10,IF('Indicator Data'!BA175&lt;G$194,0,10-(G$195-'Indicator Data'!BA175)/(G$195-G$194)*10)),1))</f>
        <v>2.5</v>
      </c>
      <c r="H172" s="54">
        <f t="shared" si="33"/>
        <v>3.7</v>
      </c>
      <c r="I172" s="55">
        <f>SUM(IF('Indicator Data'!AN175=0,0,'Indicator Data'!AN175),SUM('Indicator Data'!AO175:AP175))</f>
        <v>-772.56511499999999</v>
      </c>
      <c r="J172" s="55">
        <f>I172/'Indicator Data'!CB175*1000000</f>
        <v>-11.068271611776153</v>
      </c>
      <c r="K172" s="53">
        <f t="shared" si="34"/>
        <v>0</v>
      </c>
      <c r="L172" s="53">
        <f>IF('Indicator Data'!AQ175="No data","x",ROUND(IF('Indicator Data'!AQ175&gt;L$195,10,IF('Indicator Data'!AQ175&lt;L$194,0,10-(L$195-'Indicator Data'!AQ175)/(L$195-L$194)*10)),1))</f>
        <v>0</v>
      </c>
      <c r="M172" s="53">
        <f>IF('Indicator Data'!AR175="No data","x",IF('Indicator Data'!AR175=0,0,ROUND(IF('Indicator Data'!AR175&gt;M$195,10,IF('Indicator Data'!AR175&lt;M$194,0,10-(M$195-'Indicator Data'!AR175)/(M$195-M$194)*10)),1)))</f>
        <v>0.5</v>
      </c>
      <c r="N172" s="54">
        <f t="shared" si="35"/>
        <v>0.2</v>
      </c>
      <c r="O172" s="56">
        <f t="shared" si="36"/>
        <v>2.1</v>
      </c>
      <c r="P172" s="67">
        <f>IF(AND('Indicator Data'!BF175="No data",'Indicator Data'!BG175="No data"),0,SUM('Indicator Data'!BF175:BH175)/1000)</f>
        <v>139.52500000000001</v>
      </c>
      <c r="Q172" s="53">
        <f t="shared" si="37"/>
        <v>7.1</v>
      </c>
      <c r="R172" s="57">
        <f>P172*1000/'Indicator Data'!CB175</f>
        <v>1.9989261314666889E-3</v>
      </c>
      <c r="S172" s="53">
        <f t="shared" si="38"/>
        <v>3.8</v>
      </c>
      <c r="T172" s="58">
        <f t="shared" si="39"/>
        <v>5.5</v>
      </c>
      <c r="U172" s="53">
        <f>IF('Indicator Data'!AV175="No data","x",ROUND(IF('Indicator Data'!AV175&gt;U$195,10,IF('Indicator Data'!AV175&lt;U$194,0,10-(U$195-'Indicator Data'!AV175)/(U$195-U$194)*10)),1))</f>
        <v>2</v>
      </c>
      <c r="V172" s="53">
        <f>IF('Indicator Data'!AW175="No data","x",IF('Indicator Data'!AW175=0,0,ROUND(IF('Indicator Data'!AW175&gt;V$195,10,IF('Indicator Data'!AW175&lt;V$194,0,10-(V$195-'Indicator Data'!AW175)/(V$195-V$194)*10)),1)))</f>
        <v>0.5</v>
      </c>
      <c r="W172" s="53">
        <f t="shared" si="40"/>
        <v>1.25</v>
      </c>
      <c r="X172" s="53">
        <f>IF('Indicator Data'!AU175="No data","x",ROUND(IF('Indicator Data'!AU175&gt;X$195,10,IF('Indicator Data'!AU175&lt;X$194,0,10-(X$195-'Indicator Data'!AU175)/(X$195-X$194)*10)),1))</f>
        <v>2.7</v>
      </c>
      <c r="Y172" s="160">
        <f>IF('Indicator Data'!AX175="No data","x",ROUND(IF('Indicator Data'!AX175&gt;Y$195,10,IF('Indicator Data'!AX175&lt;Y$194,0,10-(Y$195-'Indicator Data'!AX175)/(Y$195-Y$194)*10)),1))</f>
        <v>0</v>
      </c>
      <c r="Z172" s="57">
        <f>IF('Indicator Data'!AY175="No data","x",IF(('Indicator Data'!AY175/'Indicator Data'!CB175)&gt;1,1,IF('Indicator Data'!AY175&gt;'Indicator Data'!AY175,1,'Indicator Data'!AY175/'Indicator Data'!CB175)))</f>
        <v>1.8495994368364988E-3</v>
      </c>
      <c r="AA172" s="160">
        <f t="shared" si="41"/>
        <v>0</v>
      </c>
      <c r="AB172" s="54">
        <f t="shared" si="43"/>
        <v>1</v>
      </c>
      <c r="AC172" s="53">
        <f>IF('Indicator Data'!AS175="No data","x",ROUND(IF('Indicator Data'!AS175&gt;AC$195,10,IF('Indicator Data'!AS175&lt;AC$194,0,10-(AC$195-'Indicator Data'!AS175)/(AC$195-AC$194)*10)),1))</f>
        <v>0.7</v>
      </c>
      <c r="AD172" s="53">
        <f>IF('Indicator Data'!AT175="No data","x",ROUND(IF('Indicator Data'!AT175&gt;AD$195,10,IF('Indicator Data'!AT175&lt;AD$194,0,10-(AD$195-'Indicator Data'!AT175)/(AD$195-AD$194)*10)),1))</f>
        <v>1.5</v>
      </c>
      <c r="AE172" s="54">
        <f>IF(AND(AC172="x",AD172="x"),"x",ROUND(AVERAGE(AD172,AC172),1))</f>
        <v>1.1000000000000001</v>
      </c>
      <c r="AF172" s="67">
        <f>('Indicator Data'!BE175+'Indicator Data'!BD175+'Indicator Data'!BC175*0.5+'Indicator Data'!BB175*0.25)/1000</f>
        <v>1635.5264999999999</v>
      </c>
      <c r="AG172" s="59">
        <f>AF172*1000/'Indicator Data'!CB175</f>
        <v>2.3431619133175086E-2</v>
      </c>
      <c r="AH172" s="54">
        <f t="shared" si="42"/>
        <v>2.2999999999999998</v>
      </c>
      <c r="AI172" s="53">
        <f>IF('Indicator Data'!BI175="No data","x",ROUND(IF('Indicator Data'!BI175&lt;$AI$194,10,IF('Indicator Data'!BI175&gt;$AI$195,0,($AI$195-'Indicator Data'!BI175)/($AI$195-$AI$194)*10)),1))</f>
        <v>5.0999999999999996</v>
      </c>
      <c r="AJ172" s="53">
        <f>IF('Indicator Data'!BJ175="No data","x",ROUND(IF('Indicator Data'!BJ175&gt;$AJ$195,10,IF('Indicator Data'!BJ175&lt;$AJ$194,0,10-($AJ$195-'Indicator Data'!BJ175)/($AJ$195-$AJ$194)*10)),1))</f>
        <v>1.4</v>
      </c>
      <c r="AK172" s="54">
        <f t="shared" si="44"/>
        <v>3.3</v>
      </c>
      <c r="AL172" s="60">
        <f>ROUND(IF(AND(AB172="x",AE172="x",AK172="x"),AH172,IF(AND(AB172="x",AE172="x"),(10-GEOMEAN(((10-AK172)/10*9+1),((10-AH172)/10*9+1)))/9*10,IF(AK172="x",(10-GEOMEAN(((10-AB172)/10*9+1),((10-AE172)/10*9+1),((10-AH172)/10*9+1)))/9*10,IF(AB172="x",(10-GEOMEAN(((10-AK172)/10*9+1),((10-AE172)/10*9+1),((10-AH172)/10*9+1)))/9*10,(10-GEOMEAN(((10-AB172)/10*9+1),((10-AE172)/10*9+1),((10-AH172)/10*9+1),((10-AK172)/10*9+1)))/9*10)))),1)</f>
        <v>2</v>
      </c>
      <c r="AM172" s="61">
        <f>ROUND((10-GEOMEAN(((10-T172)/10*9+1),((10-AL172)/10*9+1)))/9*10,1)</f>
        <v>4</v>
      </c>
    </row>
    <row r="173" spans="1:39" s="2" customFormat="1" x14ac:dyDescent="0.3">
      <c r="A173" s="98" t="str">
        <f>'Indicator Data'!A176</f>
        <v>Timor-Leste</v>
      </c>
      <c r="B173" s="39" t="str">
        <f>'Indicator Data'!B176</f>
        <v>TLS</v>
      </c>
      <c r="C173" s="53">
        <f>ROUND(IF('Indicator Data'!AL176="No data",IF((0.1022*LN('Indicator Data'!CA176)-0.1711)&gt;C$195,0,IF((0.1022*LN('Indicator Data'!CA176)-0.1711)&lt;C$194,10,(C$195-(0.1022*LN('Indicator Data'!CA176)-0.1711))/(C$195-C$194)*10)),IF('Indicator Data'!AL176&gt;C$195,0,IF('Indicator Data'!AL176&lt;C$194,10,(C$195-'Indicator Data'!AL176)/(C$195-C$194)*10))),1)</f>
        <v>5.9</v>
      </c>
      <c r="D173" s="53">
        <f>IF('Indicator Data'!AM176="No data","x",ROUND((IF(LOG('Indicator Data'!AM176*1000)&gt;D$195,10,IF(LOG('Indicator Data'!AM176*1000)&lt;D$194,0,10-(D$195-LOG('Indicator Data'!AM176*1000))/(D$195-D$194)*10))),1))</f>
        <v>8.6</v>
      </c>
      <c r="E173" s="54">
        <f t="shared" si="32"/>
        <v>7.5</v>
      </c>
      <c r="F173" s="53" t="str">
        <f>IF('Indicator Data'!AZ176="No data","x",ROUND(IF('Indicator Data'!AZ176&gt;F$195,10,IF('Indicator Data'!AZ176&lt;F$194,0,10-(F$195-'Indicator Data'!AZ176)/(F$195-F$194)*10)),1))</f>
        <v>x</v>
      </c>
      <c r="G173" s="53">
        <f>IF('Indicator Data'!BA176="No data","x",ROUND(IF('Indicator Data'!BA176&gt;G$195,10,IF('Indicator Data'!BA176&lt;G$194,0,10-(G$195-'Indicator Data'!BA176)/(G$195-G$194)*10)),1))</f>
        <v>0.9</v>
      </c>
      <c r="H173" s="54">
        <f t="shared" si="33"/>
        <v>0.9</v>
      </c>
      <c r="I173" s="55">
        <f>SUM(IF('Indicator Data'!AN176=0,0,'Indicator Data'!AN176),SUM('Indicator Data'!AO176:AP176))</f>
        <v>352.72659699999997</v>
      </c>
      <c r="J173" s="55">
        <f>I173/'Indicator Data'!CB176*1000000</f>
        <v>267.53288881877245</v>
      </c>
      <c r="K173" s="53">
        <f t="shared" si="34"/>
        <v>5.4</v>
      </c>
      <c r="L173" s="53">
        <f>IF('Indicator Data'!AQ176="No data","x",ROUND(IF('Indicator Data'!AQ176&gt;L$195,10,IF('Indicator Data'!AQ176&lt;L$194,0,10-(L$195-'Indicator Data'!AQ176)/(L$195-L$194)*10)),1))</f>
        <v>5.8</v>
      </c>
      <c r="M173" s="53">
        <f>IF('Indicator Data'!AR176="No data","x",IF('Indicator Data'!AR176=0,0,ROUND(IF('Indicator Data'!AR176&gt;M$195,10,IF('Indicator Data'!AR176&lt;M$194,0,10-(M$195-'Indicator Data'!AR176)/(M$195-M$194)*10)),1)))</f>
        <v>1.7</v>
      </c>
      <c r="N173" s="54">
        <f t="shared" si="35"/>
        <v>4.3</v>
      </c>
      <c r="O173" s="56">
        <f t="shared" si="36"/>
        <v>5.0999999999999996</v>
      </c>
      <c r="P173" s="67">
        <f>IF(AND('Indicator Data'!BF176="No data",'Indicator Data'!BG176="No data"),0,SUM('Indicator Data'!BF176:BH176)/1000)</f>
        <v>0</v>
      </c>
      <c r="Q173" s="53">
        <f t="shared" si="37"/>
        <v>0</v>
      </c>
      <c r="R173" s="57">
        <f>P173*1000/'Indicator Data'!CB176</f>
        <v>0</v>
      </c>
      <c r="S173" s="53">
        <f t="shared" si="38"/>
        <v>0</v>
      </c>
      <c r="T173" s="58">
        <f t="shared" si="39"/>
        <v>0</v>
      </c>
      <c r="U173" s="53">
        <f>IF('Indicator Data'!AV176="No data","x",ROUND(IF('Indicator Data'!AV176&gt;U$195,10,IF('Indicator Data'!AV176&lt;U$194,0,10-(U$195-'Indicator Data'!AV176)/(U$195-U$194)*10)),1))</f>
        <v>0.4</v>
      </c>
      <c r="V173" s="53">
        <f>IF('Indicator Data'!AW176="No data","x",IF('Indicator Data'!AW176=0,0,ROUND(IF('Indicator Data'!AW176&gt;V$195,10,IF('Indicator Data'!AW176&lt;V$194,0,10-(V$195-'Indicator Data'!AW176)/(V$195-V$194)*10)),1)))</f>
        <v>0.9</v>
      </c>
      <c r="W173" s="53">
        <f t="shared" si="40"/>
        <v>0.65</v>
      </c>
      <c r="X173" s="53">
        <f>IF('Indicator Data'!AU176="No data","x",ROUND(IF('Indicator Data'!AU176&gt;X$195,10,IF('Indicator Data'!AU176&lt;X$194,0,10-(X$195-'Indicator Data'!AU176)/(X$195-X$194)*10)),1))</f>
        <v>9.1</v>
      </c>
      <c r="Y173" s="160">
        <f>IF('Indicator Data'!AX176="No data","x",ROUND(IF('Indicator Data'!AX176&gt;Y$195,10,IF('Indicator Data'!AX176&lt;Y$194,0,10-(Y$195-'Indicator Data'!AX176)/(Y$195-Y$194)*10)),1))</f>
        <v>0</v>
      </c>
      <c r="Z173" s="57">
        <f>IF('Indicator Data'!AY176="No data","x",IF(('Indicator Data'!AY176/'Indicator Data'!CB176)&gt;1,1,IF('Indicator Data'!AY176&gt;'Indicator Data'!AY176,1,'Indicator Data'!AY176/'Indicator Data'!CB176)))</f>
        <v>1</v>
      </c>
      <c r="AA173" s="160">
        <f t="shared" si="41"/>
        <v>10</v>
      </c>
      <c r="AB173" s="54">
        <f t="shared" si="43"/>
        <v>4.9000000000000004</v>
      </c>
      <c r="AC173" s="53">
        <f>IF('Indicator Data'!AS176="No data","x",ROUND(IF('Indicator Data'!AS176&gt;AC$195,10,IF('Indicator Data'!AS176&lt;AC$194,0,10-(AC$195-'Indicator Data'!AS176)/(AC$195-AC$194)*10)),1))</f>
        <v>3.4</v>
      </c>
      <c r="AD173" s="53">
        <f>IF('Indicator Data'!AT176="No data","x",ROUND(IF('Indicator Data'!AT176&gt;AD$195,10,IF('Indicator Data'!AT176&lt;AD$194,0,10-(AD$195-'Indicator Data'!AT176)/(AD$195-AD$194)*10)),1))</f>
        <v>8.3000000000000007</v>
      </c>
      <c r="AE173" s="54">
        <f>IF(AND(AC173="x",AD173="x"),"x",ROUND(AVERAGE(AD173,AC173),1))</f>
        <v>5.9</v>
      </c>
      <c r="AF173" s="67">
        <f>('Indicator Data'!BE176+'Indicator Data'!BD176+'Indicator Data'!BC176*0.5+'Indicator Data'!BB176*0.25)/1000</f>
        <v>9.1310000000000002</v>
      </c>
      <c r="AG173" s="59">
        <f>AF173*1000/'Indicator Data'!CB176</f>
        <v>6.9255985473763732E-3</v>
      </c>
      <c r="AH173" s="54">
        <f t="shared" si="42"/>
        <v>0.7</v>
      </c>
      <c r="AI173" s="53">
        <f>IF('Indicator Data'!BI176="No data","x",ROUND(IF('Indicator Data'!BI176&lt;$AI$194,10,IF('Indicator Data'!BI176&gt;$AI$195,0,($AI$195-'Indicator Data'!BI176)/($AI$195-$AI$194)*10)),1))</f>
        <v>7.1</v>
      </c>
      <c r="AJ173" s="53">
        <f>IF('Indicator Data'!BJ176="No data","x",ROUND(IF('Indicator Data'!BJ176&gt;$AJ$195,10,IF('Indicator Data'!BJ176&lt;$AJ$194,0,10-($AJ$195-'Indicator Data'!BJ176)/($AJ$195-$AJ$194)*10)),1))</f>
        <v>8.6</v>
      </c>
      <c r="AK173" s="54">
        <f t="shared" si="44"/>
        <v>7.9</v>
      </c>
      <c r="AL173" s="60">
        <f>ROUND(IF(AND(AB173="x",AE173="x",AK173="x"),AH173,IF(AND(AB173="x",AE173="x"),(10-GEOMEAN(((10-AK173)/10*9+1),((10-AH173)/10*9+1)))/9*10,IF(AK173="x",(10-GEOMEAN(((10-AB173)/10*9+1),((10-AE173)/10*9+1),((10-AH173)/10*9+1)))/9*10,IF(AB173="x",(10-GEOMEAN(((10-AK173)/10*9+1),((10-AE173)/10*9+1),((10-AH173)/10*9+1)))/9*10,(10-GEOMEAN(((10-AB173)/10*9+1),((10-AE173)/10*9+1),((10-AH173)/10*9+1),((10-AK173)/10*9+1)))/9*10)))),1)</f>
        <v>5.4</v>
      </c>
      <c r="AM173" s="61">
        <f>ROUND((10-GEOMEAN(((10-T173)/10*9+1),((10-AL173)/10*9+1)))/9*10,1)</f>
        <v>3.1</v>
      </c>
    </row>
    <row r="174" spans="1:39" s="2" customFormat="1" x14ac:dyDescent="0.3">
      <c r="A174" s="98" t="str">
        <f>'Indicator Data'!A177</f>
        <v>Togo</v>
      </c>
      <c r="B174" s="39" t="str">
        <f>'Indicator Data'!B177</f>
        <v>TGO</v>
      </c>
      <c r="C174" s="53">
        <f>ROUND(IF('Indicator Data'!AL177="No data",IF((0.1022*LN('Indicator Data'!CA177)-0.1711)&gt;C$195,0,IF((0.1022*LN('Indicator Data'!CA177)-0.1711)&lt;C$194,10,(C$195-(0.1022*LN('Indicator Data'!CA177)-0.1711))/(C$195-C$194)*10)),IF('Indicator Data'!AL177&gt;C$195,0,IF('Indicator Data'!AL177&lt;C$194,10,(C$195-'Indicator Data'!AL177)/(C$195-C$194)*10))),1)</f>
        <v>7.7</v>
      </c>
      <c r="D174" s="53">
        <f>IF('Indicator Data'!AM177="No data","x",ROUND((IF(LOG('Indicator Data'!AM177*1000)&gt;D$195,10,IF(LOG('Indicator Data'!AM177*1000)&lt;D$194,0,10-(D$195-LOG('Indicator Data'!AM177*1000))/(D$195-D$194)*10))),1))</f>
        <v>8.3000000000000007</v>
      </c>
      <c r="E174" s="54">
        <f t="shared" si="32"/>
        <v>8</v>
      </c>
      <c r="F174" s="53">
        <f>IF('Indicator Data'!AZ177="No data","x",ROUND(IF('Indicator Data'!AZ177&gt;F$195,10,IF('Indicator Data'!AZ177&lt;F$194,0,10-(F$195-'Indicator Data'!AZ177)/(F$195-F$194)*10)),1))</f>
        <v>7.6</v>
      </c>
      <c r="G174" s="53">
        <f>IF('Indicator Data'!BA177="No data","x",ROUND(IF('Indicator Data'!BA177&gt;G$195,10,IF('Indicator Data'!BA177&lt;G$194,0,10-(G$195-'Indicator Data'!BA177)/(G$195-G$194)*10)),1))</f>
        <v>4.5</v>
      </c>
      <c r="H174" s="54">
        <f t="shared" si="33"/>
        <v>6.1</v>
      </c>
      <c r="I174" s="55">
        <f>SUM(IF('Indicator Data'!AN177=0,0,'Indicator Data'!AN177),SUM('Indicator Data'!AO177:AP177))</f>
        <v>196.76189100000002</v>
      </c>
      <c r="J174" s="55">
        <f>I174/'Indicator Data'!CB177*1000000</f>
        <v>23.767138755585549</v>
      </c>
      <c r="K174" s="53">
        <f t="shared" si="34"/>
        <v>0.5</v>
      </c>
      <c r="L174" s="53">
        <f>IF('Indicator Data'!AQ177="No data","x",ROUND(IF('Indicator Data'!AQ177&gt;L$195,10,IF('Indicator Data'!AQ177&lt;L$194,0,10-(L$195-'Indicator Data'!AQ177)/(L$195-L$194)*10)),1))</f>
        <v>5</v>
      </c>
      <c r="M174" s="53">
        <f>IF('Indicator Data'!AR177="No data","x",IF('Indicator Data'!AR177=0,0,ROUND(IF('Indicator Data'!AR177&gt;M$195,10,IF('Indicator Data'!AR177&lt;M$194,0,10-(M$195-'Indicator Data'!AR177)/(M$195-M$194)*10)),1)))</f>
        <v>2.8</v>
      </c>
      <c r="N174" s="54">
        <f t="shared" si="35"/>
        <v>2.8</v>
      </c>
      <c r="O174" s="56">
        <f t="shared" si="36"/>
        <v>6.2</v>
      </c>
      <c r="P174" s="67">
        <f>IF(AND('Indicator Data'!BF177="No data",'Indicator Data'!BG177="No data"),0,SUM('Indicator Data'!BF177:BH177)/1000)</f>
        <v>14.417</v>
      </c>
      <c r="Q174" s="53">
        <f t="shared" si="37"/>
        <v>3.9</v>
      </c>
      <c r="R174" s="57">
        <f>P174*1000/'Indicator Data'!CB177</f>
        <v>1.7414492089795823E-3</v>
      </c>
      <c r="S174" s="53">
        <f t="shared" si="38"/>
        <v>3.7</v>
      </c>
      <c r="T174" s="58">
        <f t="shared" si="39"/>
        <v>3.8</v>
      </c>
      <c r="U174" s="53">
        <f>IF('Indicator Data'!AV177="No data","x",ROUND(IF('Indicator Data'!AV177&gt;U$195,10,IF('Indicator Data'!AV177&lt;U$194,0,10-(U$195-'Indicator Data'!AV177)/(U$195-U$194)*10)),1))</f>
        <v>4.4000000000000004</v>
      </c>
      <c r="V174" s="53">
        <f>IF('Indicator Data'!AW177="No data","x",IF('Indicator Data'!AW177=0,0,ROUND(IF('Indicator Data'!AW177&gt;V$195,10,IF('Indicator Data'!AW177&lt;V$194,0,10-(V$195-'Indicator Data'!AW177)/(V$195-V$194)*10)),1)))</f>
        <v>3</v>
      </c>
      <c r="W174" s="53">
        <f t="shared" si="40"/>
        <v>3.7</v>
      </c>
      <c r="X174" s="53">
        <f>IF('Indicator Data'!AU177="No data","x",ROUND(IF('Indicator Data'!AU177&gt;X$195,10,IF('Indicator Data'!AU177&lt;X$194,0,10-(X$195-'Indicator Data'!AU177)/(X$195-X$194)*10)),1))</f>
        <v>0.7</v>
      </c>
      <c r="Y174" s="160">
        <f>IF('Indicator Data'!AX177="No data","x",ROUND(IF('Indicator Data'!AX177&gt;Y$195,10,IF('Indicator Data'!AX177&lt;Y$194,0,10-(Y$195-'Indicator Data'!AX177)/(Y$195-Y$194)*10)),1))</f>
        <v>6.7</v>
      </c>
      <c r="Z174" s="57">
        <f>IF('Indicator Data'!AY177="No data","x",IF(('Indicator Data'!AY177/'Indicator Data'!CB177)&gt;1,1,IF('Indicator Data'!AY177&gt;'Indicator Data'!AY177,1,'Indicator Data'!AY177/'Indicator Data'!CB177)))</f>
        <v>0.52078716838087746</v>
      </c>
      <c r="AA174" s="160">
        <f t="shared" si="41"/>
        <v>5.8</v>
      </c>
      <c r="AB174" s="54">
        <f t="shared" si="43"/>
        <v>4.2</v>
      </c>
      <c r="AC174" s="53">
        <f>IF('Indicator Data'!AS177="No data","x",ROUND(IF('Indicator Data'!AS177&gt;AC$195,10,IF('Indicator Data'!AS177&lt;AC$194,0,10-(AC$195-'Indicator Data'!AS177)/(AC$195-AC$194)*10)),1))</f>
        <v>5.0999999999999996</v>
      </c>
      <c r="AD174" s="53">
        <f>IF('Indicator Data'!AT177="No data","x",ROUND(IF('Indicator Data'!AT177&gt;AD$195,10,IF('Indicator Data'!AT177&lt;AD$194,0,10-(AD$195-'Indicator Data'!AT177)/(AD$195-AD$194)*10)),1))</f>
        <v>3.4</v>
      </c>
      <c r="AE174" s="54">
        <f>IF(AND(AC174="x",AD174="x"),"x",ROUND(AVERAGE(AD174,AC174),1))</f>
        <v>4.3</v>
      </c>
      <c r="AF174" s="67">
        <f>('Indicator Data'!BE177+'Indicator Data'!BD177+'Indicator Data'!BC177*0.5+'Indicator Data'!BB177*0.25)/1000</f>
        <v>57</v>
      </c>
      <c r="AG174" s="59">
        <f>AF174*1000/'Indicator Data'!CB177</f>
        <v>6.8851081994753547E-3</v>
      </c>
      <c r="AH174" s="54">
        <f t="shared" si="42"/>
        <v>0.7</v>
      </c>
      <c r="AI174" s="53">
        <f>IF('Indicator Data'!BI177="No data","x",ROUND(IF('Indicator Data'!BI177&lt;$AI$194,10,IF('Indicator Data'!BI177&gt;$AI$195,0,($AI$195-'Indicator Data'!BI177)/($AI$195-$AI$194)*10)),1))</f>
        <v>5.6</v>
      </c>
      <c r="AJ174" s="53">
        <f>IF('Indicator Data'!BJ177="No data","x",ROUND(IF('Indicator Data'!BJ177&gt;$AJ$195,10,IF('Indicator Data'!BJ177&lt;$AJ$194,0,10-($AJ$195-'Indicator Data'!BJ177)/($AJ$195-$AJ$194)*10)),1))</f>
        <v>5.2</v>
      </c>
      <c r="AK174" s="54">
        <f t="shared" si="44"/>
        <v>5.4</v>
      </c>
      <c r="AL174" s="60">
        <f>ROUND(IF(AND(AB174="x",AE174="x",AK174="x"),AH174,IF(AND(AB174="x",AE174="x"),(10-GEOMEAN(((10-AK174)/10*9+1),((10-AH174)/10*9+1)))/9*10,IF(AK174="x",(10-GEOMEAN(((10-AB174)/10*9+1),((10-AE174)/10*9+1),((10-AH174)/10*9+1)))/9*10,IF(AB174="x",(10-GEOMEAN(((10-AK174)/10*9+1),((10-AE174)/10*9+1),((10-AH174)/10*9+1)))/9*10,(10-GEOMEAN(((10-AB174)/10*9+1),((10-AE174)/10*9+1),((10-AH174)/10*9+1),((10-AK174)/10*9+1)))/9*10)))),1)</f>
        <v>3.8</v>
      </c>
      <c r="AM174" s="61">
        <f>ROUND((10-GEOMEAN(((10-T174)/10*9+1),((10-AL174)/10*9+1)))/9*10,1)</f>
        <v>3.8</v>
      </c>
    </row>
    <row r="175" spans="1:39" s="2" customFormat="1" x14ac:dyDescent="0.3">
      <c r="A175" s="98" t="str">
        <f>'Indicator Data'!A178</f>
        <v>Tonga</v>
      </c>
      <c r="B175" s="39" t="str">
        <f>'Indicator Data'!B178</f>
        <v>TON</v>
      </c>
      <c r="C175" s="53">
        <f>ROUND(IF('Indicator Data'!AL178="No data",IF((0.1022*LN('Indicator Data'!CA178)-0.1711)&gt;C$195,0,IF((0.1022*LN('Indicator Data'!CA178)-0.1711)&lt;C$194,10,(C$195-(0.1022*LN('Indicator Data'!CA178)-0.1711))/(C$195-C$194)*10)),IF('Indicator Data'!AL178&gt;C$195,0,IF('Indicator Data'!AL178&lt;C$194,10,(C$195-'Indicator Data'!AL178)/(C$195-C$194)*10))),1)</f>
        <v>3.5</v>
      </c>
      <c r="D175" s="53" t="str">
        <f>IF('Indicator Data'!AM178="No data","x",ROUND((IF(LOG('Indicator Data'!AM178*1000)&gt;D$195,10,IF(LOG('Indicator Data'!AM178*1000)&lt;D$194,0,10-(D$195-LOG('Indicator Data'!AM178*1000))/(D$195-D$194)*10))),1))</f>
        <v>x</v>
      </c>
      <c r="E175" s="54">
        <f t="shared" si="32"/>
        <v>3.5</v>
      </c>
      <c r="F175" s="53">
        <f>IF('Indicator Data'!AZ178="No data","x",ROUND(IF('Indicator Data'!AZ178&gt;F$195,10,IF('Indicator Data'!AZ178&lt;F$194,0,10-(F$195-'Indicator Data'!AZ178)/(F$195-F$194)*10)),1))</f>
        <v>4.7</v>
      </c>
      <c r="G175" s="53">
        <f>IF('Indicator Data'!BA178="No data","x",ROUND(IF('Indicator Data'!BA178&gt;G$195,10,IF('Indicator Data'!BA178&lt;G$194,0,10-(G$195-'Indicator Data'!BA178)/(G$195-G$194)*10)),1))</f>
        <v>3.1</v>
      </c>
      <c r="H175" s="54">
        <f t="shared" si="33"/>
        <v>3.9</v>
      </c>
      <c r="I175" s="55">
        <f>SUM(IF('Indicator Data'!AN178=0,0,'Indicator Data'!AN178),SUM('Indicator Data'!AO178:AP178))</f>
        <v>115.075467</v>
      </c>
      <c r="J175" s="55">
        <f>I175/'Indicator Data'!CB178*1000000</f>
        <v>1088.7297368894103</v>
      </c>
      <c r="K175" s="53">
        <f t="shared" si="34"/>
        <v>10</v>
      </c>
      <c r="L175" s="53">
        <f>IF('Indicator Data'!AQ178="No data","x",ROUND(IF('Indicator Data'!AQ178&gt;L$195,10,IF('Indicator Data'!AQ178&lt;L$194,0,10-(L$195-'Indicator Data'!AQ178)/(L$195-L$194)*10)),1))</f>
        <v>10</v>
      </c>
      <c r="M175" s="53">
        <f>IF('Indicator Data'!AR178="No data","x",IF('Indicator Data'!AR178=0,0,ROUND(IF('Indicator Data'!AR178&gt;M$195,10,IF('Indicator Data'!AR178&lt;M$194,0,10-(M$195-'Indicator Data'!AR178)/(M$195-M$194)*10)),1)))</f>
        <v>10</v>
      </c>
      <c r="N175" s="54">
        <f t="shared" si="35"/>
        <v>10</v>
      </c>
      <c r="O175" s="56">
        <f t="shared" si="36"/>
        <v>5.2</v>
      </c>
      <c r="P175" s="67">
        <f>IF(AND('Indicator Data'!BF178="No data",'Indicator Data'!BG178="No data"),0,SUM('Indicator Data'!BF178:BH178)/1000)</f>
        <v>0</v>
      </c>
      <c r="Q175" s="53">
        <f t="shared" si="37"/>
        <v>0</v>
      </c>
      <c r="R175" s="57">
        <f>P175*1000/'Indicator Data'!CB178</f>
        <v>0</v>
      </c>
      <c r="S175" s="53">
        <f t="shared" si="38"/>
        <v>0</v>
      </c>
      <c r="T175" s="58">
        <f t="shared" si="39"/>
        <v>0</v>
      </c>
      <c r="U175" s="53" t="str">
        <f>IF('Indicator Data'!AV178="No data","x",ROUND(IF('Indicator Data'!AV178&gt;U$195,10,IF('Indicator Data'!AV178&lt;U$194,0,10-(U$195-'Indicator Data'!AV178)/(U$195-U$194)*10)),1))</f>
        <v>x</v>
      </c>
      <c r="V175" s="53" t="str">
        <f>IF('Indicator Data'!AW178="No data","x",IF('Indicator Data'!AW178=0,0,ROUND(IF('Indicator Data'!AW178&gt;V$195,10,IF('Indicator Data'!AW178&lt;V$194,0,10-(V$195-'Indicator Data'!AW178)/(V$195-V$194)*10)),1)))</f>
        <v>x</v>
      </c>
      <c r="W175" s="53" t="str">
        <f t="shared" si="40"/>
        <v>x</v>
      </c>
      <c r="X175" s="53">
        <f>IF('Indicator Data'!AU178="No data","x",ROUND(IF('Indicator Data'!AU178&gt;X$195,10,IF('Indicator Data'!AU178&lt;X$194,0,10-(X$195-'Indicator Data'!AU178)/(X$195-X$194)*10)),1))</f>
        <v>0.2</v>
      </c>
      <c r="Y175" s="160" t="str">
        <f>IF('Indicator Data'!AX178="No data","x",ROUND(IF('Indicator Data'!AX178&gt;Y$195,10,IF('Indicator Data'!AX178&lt;Y$194,0,10-(Y$195-'Indicator Data'!AX178)/(Y$195-Y$194)*10)),1))</f>
        <v>x</v>
      </c>
      <c r="Z175" s="57">
        <f>IF('Indicator Data'!AY178="No data","x",IF(('Indicator Data'!AY178/'Indicator Data'!CB178)&gt;1,1,IF('Indicator Data'!AY178&gt;'Indicator Data'!AY178,1,'Indicator Data'!AY178/'Indicator Data'!CB178)))</f>
        <v>0.35129663093559893</v>
      </c>
      <c r="AA175" s="160">
        <f t="shared" si="41"/>
        <v>3.9</v>
      </c>
      <c r="AB175" s="54">
        <f t="shared" si="43"/>
        <v>2.1</v>
      </c>
      <c r="AC175" s="53">
        <f>IF('Indicator Data'!AS178="No data","x",ROUND(IF('Indicator Data'!AS178&gt;AC$195,10,IF('Indicator Data'!AS178&lt;AC$194,0,10-(AC$195-'Indicator Data'!AS178)/(AC$195-AC$194)*10)),1))</f>
        <v>1.3</v>
      </c>
      <c r="AD175" s="53">
        <f>IF('Indicator Data'!AT178="No data","x",ROUND(IF('Indicator Data'!AT178&gt;AD$195,10,IF('Indicator Data'!AT178&lt;AD$194,0,10-(AD$195-'Indicator Data'!AT178)/(AD$195-AD$194)*10)),1))</f>
        <v>0.4</v>
      </c>
      <c r="AE175" s="54">
        <f>IF(AND(AC175="x",AD175="x"),"x",ROUND(AVERAGE(AD175,AC175),1))</f>
        <v>0.9</v>
      </c>
      <c r="AF175" s="67">
        <f>('Indicator Data'!BE178+'Indicator Data'!BD178+'Indicator Data'!BC178*0.5+'Indicator Data'!BB178*0.25)/1000</f>
        <v>23.2895</v>
      </c>
      <c r="AG175" s="59">
        <f>AF175*1000/'Indicator Data'!CB178</f>
        <v>0.22034210999366113</v>
      </c>
      <c r="AH175" s="54">
        <f t="shared" si="42"/>
        <v>10</v>
      </c>
      <c r="AI175" s="53">
        <f>IF('Indicator Data'!BI178="No data","x",ROUND(IF('Indicator Data'!BI178&lt;$AI$194,10,IF('Indicator Data'!BI178&gt;$AI$195,0,($AI$195-'Indicator Data'!BI178)/($AI$195-$AI$194)*10)),1))</f>
        <v>8.3000000000000007</v>
      </c>
      <c r="AJ175" s="53">
        <f>IF('Indicator Data'!BJ178="No data","x",ROUND(IF('Indicator Data'!BJ178&gt;$AJ$195,10,IF('Indicator Data'!BJ178&lt;$AJ$194,0,10-($AJ$195-'Indicator Data'!BJ178)/($AJ$195-$AJ$194)*10)),1))</f>
        <v>0</v>
      </c>
      <c r="AK175" s="54">
        <f t="shared" si="44"/>
        <v>4.2</v>
      </c>
      <c r="AL175" s="60">
        <f>ROUND(IF(AND(AB175="x",AE175="x",AK175="x"),AH175,IF(AND(AB175="x",AE175="x"),(10-GEOMEAN(((10-AK175)/10*9+1),((10-AH175)/10*9+1)))/9*10,IF(AK175="x",(10-GEOMEAN(((10-AB175)/10*9+1),((10-AE175)/10*9+1),((10-AH175)/10*9+1)))/9*10,IF(AB175="x",(10-GEOMEAN(((10-AK175)/10*9+1),((10-AE175)/10*9+1),((10-AH175)/10*9+1)))/9*10,(10-GEOMEAN(((10-AB175)/10*9+1),((10-AE175)/10*9+1),((10-AH175)/10*9+1),((10-AK175)/10*9+1)))/9*10)))),1)</f>
        <v>6</v>
      </c>
      <c r="AM175" s="61">
        <f>ROUND((10-GEOMEAN(((10-T175)/10*9+1),((10-AL175)/10*9+1)))/9*10,1)</f>
        <v>3.6</v>
      </c>
    </row>
    <row r="176" spans="1:39" s="2" customFormat="1" x14ac:dyDescent="0.3">
      <c r="A176" s="98" t="str">
        <f>'Indicator Data'!A179</f>
        <v>Trinidad and Tobago</v>
      </c>
      <c r="B176" s="39" t="str">
        <f>'Indicator Data'!B179</f>
        <v>TTO</v>
      </c>
      <c r="C176" s="53">
        <f>ROUND(IF('Indicator Data'!AL179="No data",IF((0.1022*LN('Indicator Data'!CA179)-0.1711)&gt;C$195,0,IF((0.1022*LN('Indicator Data'!CA179)-0.1711)&lt;C$194,10,(C$195-(0.1022*LN('Indicator Data'!CA179)-0.1711))/(C$195-C$194)*10)),IF('Indicator Data'!AL179&gt;C$195,0,IF('Indicator Data'!AL179&lt;C$194,10,(C$195-'Indicator Data'!AL179)/(C$195-C$194)*10))),1)</f>
        <v>2.1</v>
      </c>
      <c r="D176" s="53">
        <f>IF('Indicator Data'!AM179="No data","x",ROUND((IF(LOG('Indicator Data'!AM179*1000)&gt;D$195,10,IF(LOG('Indicator Data'!AM179*1000)&lt;D$194,0,10-(D$195-LOG('Indicator Data'!AM179*1000))/(D$195-D$194)*10))),1))</f>
        <v>1.4</v>
      </c>
      <c r="E176" s="54">
        <f t="shared" si="32"/>
        <v>1.8</v>
      </c>
      <c r="F176" s="53">
        <f>IF('Indicator Data'!AZ179="No data","x",ROUND(IF('Indicator Data'!AZ179&gt;F$195,10,IF('Indicator Data'!AZ179&lt;F$194,0,10-(F$195-'Indicator Data'!AZ179)/(F$195-F$194)*10)),1))</f>
        <v>4.3</v>
      </c>
      <c r="G176" s="53" t="str">
        <f>IF('Indicator Data'!BA179="No data","x",ROUND(IF('Indicator Data'!BA179&gt;G$195,10,IF('Indicator Data'!BA179&lt;G$194,0,10-(G$195-'Indicator Data'!BA179)/(G$195-G$194)*10)),1))</f>
        <v>x</v>
      </c>
      <c r="H176" s="54">
        <f t="shared" si="33"/>
        <v>4.3</v>
      </c>
      <c r="I176" s="55">
        <f>SUM(IF('Indicator Data'!AN179=0,0,'Indicator Data'!AN179),SUM('Indicator Data'!AO179:AP179))</f>
        <v>14.214185000000001</v>
      </c>
      <c r="J176" s="55">
        <f>I176/'Indicator Data'!CB179*1000000</f>
        <v>10.156681965085877</v>
      </c>
      <c r="K176" s="53">
        <f t="shared" si="34"/>
        <v>0.2</v>
      </c>
      <c r="L176" s="53" t="str">
        <f>IF('Indicator Data'!AQ179="No data","x",ROUND(IF('Indicator Data'!AQ179&gt;L$195,10,IF('Indicator Data'!AQ179&lt;L$194,0,10-(L$195-'Indicator Data'!AQ179)/(L$195-L$194)*10)),1))</f>
        <v>x</v>
      </c>
      <c r="M176" s="53">
        <f>IF('Indicator Data'!AR179="No data","x",IF('Indicator Data'!AR179=0,0,ROUND(IF('Indicator Data'!AR179&gt;M$195,10,IF('Indicator Data'!AR179&lt;M$194,0,10-(M$195-'Indicator Data'!AR179)/(M$195-M$194)*10)),1)))</f>
        <v>0.2</v>
      </c>
      <c r="N176" s="54">
        <f t="shared" si="35"/>
        <v>0.2</v>
      </c>
      <c r="O176" s="56">
        <f t="shared" si="36"/>
        <v>2</v>
      </c>
      <c r="P176" s="67">
        <f>IF(AND('Indicator Data'!BF179="No data",'Indicator Data'!BG179="No data"),0,SUM('Indicator Data'!BF179:BH179)/1000)</f>
        <v>26.635000000000002</v>
      </c>
      <c r="Q176" s="53">
        <f t="shared" si="37"/>
        <v>4.8</v>
      </c>
      <c r="R176" s="57">
        <f>P176*1000/'Indicator Data'!CB179</f>
        <v>1.9031919462147308E-2</v>
      </c>
      <c r="S176" s="53">
        <f t="shared" si="38"/>
        <v>6.6</v>
      </c>
      <c r="T176" s="58">
        <f t="shared" si="39"/>
        <v>5.7</v>
      </c>
      <c r="U176" s="53">
        <f>IF('Indicator Data'!AV179="No data","x",ROUND(IF('Indicator Data'!AV179&gt;U$195,10,IF('Indicator Data'!AV179&lt;U$194,0,10-(U$195-'Indicator Data'!AV179)/(U$195-U$194)*10)),1))</f>
        <v>1.4</v>
      </c>
      <c r="V176" s="53">
        <f>IF('Indicator Data'!AW179="No data","x",IF('Indicator Data'!AW179=0,0,ROUND(IF('Indicator Data'!AW179&gt;V$195,10,IF('Indicator Data'!AW179&lt;V$194,0,10-(V$195-'Indicator Data'!AW179)/(V$195-V$194)*10)),1)))</f>
        <v>0.4</v>
      </c>
      <c r="W176" s="53">
        <f t="shared" si="40"/>
        <v>0.89999999999999991</v>
      </c>
      <c r="X176" s="53">
        <f>IF('Indicator Data'!AU179="No data","x",ROUND(IF('Indicator Data'!AU179&gt;X$195,10,IF('Indicator Data'!AU179&lt;X$194,0,10-(X$195-'Indicator Data'!AU179)/(X$195-X$194)*10)),1))</f>
        <v>0.3</v>
      </c>
      <c r="Y176" s="160" t="str">
        <f>IF('Indicator Data'!AX179="No data","x",ROUND(IF('Indicator Data'!AX179&gt;Y$195,10,IF('Indicator Data'!AX179&lt;Y$194,0,10-(Y$195-'Indicator Data'!AX179)/(Y$195-Y$194)*10)),1))</f>
        <v>x</v>
      </c>
      <c r="Z176" s="57">
        <f>IF('Indicator Data'!AY179="No data","x",IF(('Indicator Data'!AY179/'Indicator Data'!CB179)&gt;1,1,IF('Indicator Data'!AY179&gt;'Indicator Data'!AY179,1,'Indicator Data'!AY179/'Indicator Data'!CB179)))</f>
        <v>3.1582911215577664E-4</v>
      </c>
      <c r="AA176" s="160">
        <f t="shared" si="41"/>
        <v>0</v>
      </c>
      <c r="AB176" s="54">
        <f t="shared" si="43"/>
        <v>0.4</v>
      </c>
      <c r="AC176" s="53">
        <f>IF('Indicator Data'!AS179="No data","x",ROUND(IF('Indicator Data'!AS179&gt;AC$195,10,IF('Indicator Data'!AS179&lt;AC$194,0,10-(AC$195-'Indicator Data'!AS179)/(AC$195-AC$194)*10)),1))</f>
        <v>1.3</v>
      </c>
      <c r="AD176" s="53">
        <f>IF('Indicator Data'!AT179="No data","x",ROUND(IF('Indicator Data'!AT179&gt;AD$195,10,IF('Indicator Data'!AT179&lt;AD$194,0,10-(AD$195-'Indicator Data'!AT179)/(AD$195-AD$194)*10)),1))</f>
        <v>1.1000000000000001</v>
      </c>
      <c r="AE176" s="54">
        <f>IF(AND(AC176="x",AD176="x"),"x",ROUND(AVERAGE(AD176,AC176),1))</f>
        <v>1.2</v>
      </c>
      <c r="AF176" s="67">
        <f>('Indicator Data'!BE179+'Indicator Data'!BD179+'Indicator Data'!BC179*0.5+'Indicator Data'!BB179*0.25)/1000</f>
        <v>37.5</v>
      </c>
      <c r="AG176" s="59">
        <f>AF176*1000/'Indicator Data'!CB179</f>
        <v>2.6795456348057974E-2</v>
      </c>
      <c r="AH176" s="54">
        <f t="shared" si="42"/>
        <v>2.7</v>
      </c>
      <c r="AI176" s="53">
        <f>IF('Indicator Data'!BI179="No data","x",ROUND(IF('Indicator Data'!BI179&lt;$AI$194,10,IF('Indicator Data'!BI179&gt;$AI$195,0,($AI$195-'Indicator Data'!BI179)/($AI$195-$AI$194)*10)),1))</f>
        <v>3.2</v>
      </c>
      <c r="AJ176" s="53">
        <f>IF('Indicator Data'!BJ179="No data","x",ROUND(IF('Indicator Data'!BJ179&gt;$AJ$195,10,IF('Indicator Data'!BJ179&lt;$AJ$194,0,10-($AJ$195-'Indicator Data'!BJ179)/($AJ$195-$AJ$194)*10)),1))</f>
        <v>0.2</v>
      </c>
      <c r="AK176" s="54">
        <f t="shared" si="44"/>
        <v>1.7</v>
      </c>
      <c r="AL176" s="60">
        <f>ROUND(IF(AND(AB176="x",AE176="x",AK176="x"),AH176,IF(AND(AB176="x",AE176="x"),(10-GEOMEAN(((10-AK176)/10*9+1),((10-AH176)/10*9+1)))/9*10,IF(AK176="x",(10-GEOMEAN(((10-AB176)/10*9+1),((10-AE176)/10*9+1),((10-AH176)/10*9+1)))/9*10,IF(AB176="x",(10-GEOMEAN(((10-AK176)/10*9+1),((10-AE176)/10*9+1),((10-AH176)/10*9+1)))/9*10,(10-GEOMEAN(((10-AB176)/10*9+1),((10-AE176)/10*9+1),((10-AH176)/10*9+1),((10-AK176)/10*9+1)))/9*10)))),1)</f>
        <v>1.5</v>
      </c>
      <c r="AM176" s="61">
        <f>ROUND((10-GEOMEAN(((10-T176)/10*9+1),((10-AL176)/10*9+1)))/9*10,1)</f>
        <v>3.9</v>
      </c>
    </row>
    <row r="177" spans="1:39" s="2" customFormat="1" x14ac:dyDescent="0.3">
      <c r="A177" s="98" t="str">
        <f>'Indicator Data'!A180</f>
        <v>Tunisia</v>
      </c>
      <c r="B177" s="39" t="str">
        <f>'Indicator Data'!B180</f>
        <v>TUN</v>
      </c>
      <c r="C177" s="53">
        <f>ROUND(IF('Indicator Data'!AL180="No data",IF((0.1022*LN('Indicator Data'!CA180)-0.1711)&gt;C$195,0,IF((0.1022*LN('Indicator Data'!CA180)-0.1711)&lt;C$194,10,(C$195-(0.1022*LN('Indicator Data'!CA180)-0.1711))/(C$195-C$194)*10)),IF('Indicator Data'!AL180&gt;C$195,0,IF('Indicator Data'!AL180&lt;C$194,10,(C$195-'Indicator Data'!AL180)/(C$195-C$194)*10))),1)</f>
        <v>3.2</v>
      </c>
      <c r="D177" s="53">
        <f>IF('Indicator Data'!AM180="No data","x",ROUND((IF(LOG('Indicator Data'!AM180*1000)&gt;D$195,10,IF(LOG('Indicator Data'!AM180*1000)&lt;D$194,0,10-(D$195-LOG('Indicator Data'!AM180*1000))/(D$195-D$194)*10))),1))</f>
        <v>1.7</v>
      </c>
      <c r="E177" s="54">
        <f t="shared" si="32"/>
        <v>2.5</v>
      </c>
      <c r="F177" s="53">
        <f>IF('Indicator Data'!AZ180="No data","x",ROUND(IF('Indicator Data'!AZ180&gt;F$195,10,IF('Indicator Data'!AZ180&lt;F$194,0,10-(F$195-'Indicator Data'!AZ180)/(F$195-F$194)*10)),1))</f>
        <v>3.9</v>
      </c>
      <c r="G177" s="53">
        <f>IF('Indicator Data'!BA180="No data","x",ROUND(IF('Indicator Data'!BA180&gt;G$195,10,IF('Indicator Data'!BA180&lt;G$194,0,10-(G$195-'Indicator Data'!BA180)/(G$195-G$194)*10)),1))</f>
        <v>1.9</v>
      </c>
      <c r="H177" s="54">
        <f t="shared" si="33"/>
        <v>2.9</v>
      </c>
      <c r="I177" s="55">
        <f>SUM(IF('Indicator Data'!AN180=0,0,'Indicator Data'!AN180),SUM('Indicator Data'!AO180:AP180))</f>
        <v>1191.2203019999999</v>
      </c>
      <c r="J177" s="55">
        <f>I177/'Indicator Data'!CB180*1000000</f>
        <v>100.79184402101836</v>
      </c>
      <c r="K177" s="53">
        <f t="shared" si="34"/>
        <v>2</v>
      </c>
      <c r="L177" s="53">
        <f>IF('Indicator Data'!AQ180="No data","x",ROUND(IF('Indicator Data'!AQ180&gt;L$195,10,IF('Indicator Data'!AQ180&lt;L$194,0,10-(L$195-'Indicator Data'!AQ180)/(L$195-L$194)*10)),1))</f>
        <v>1.8</v>
      </c>
      <c r="M177" s="53">
        <f>IF('Indicator Data'!AR180="No data","x",IF('Indicator Data'!AR180=0,0,ROUND(IF('Indicator Data'!AR180&gt;M$195,10,IF('Indicator Data'!AR180&lt;M$194,0,10-(M$195-'Indicator Data'!AR180)/(M$195-M$194)*10)),1)))</f>
        <v>1.8</v>
      </c>
      <c r="N177" s="54">
        <f t="shared" si="35"/>
        <v>1.9</v>
      </c>
      <c r="O177" s="56">
        <f t="shared" si="36"/>
        <v>2.5</v>
      </c>
      <c r="P177" s="67">
        <f>IF(AND('Indicator Data'!BF180="No data",'Indicator Data'!BG180="No data"),0,SUM('Indicator Data'!BF180:BH180)/1000)</f>
        <v>4.67</v>
      </c>
      <c r="Q177" s="53">
        <f t="shared" si="37"/>
        <v>2.2000000000000002</v>
      </c>
      <c r="R177" s="57">
        <f>P177*1000/'Indicator Data'!CB180</f>
        <v>3.9513926247552799E-4</v>
      </c>
      <c r="S177" s="53">
        <f t="shared" si="38"/>
        <v>2.5</v>
      </c>
      <c r="T177" s="58">
        <f t="shared" si="39"/>
        <v>2.4</v>
      </c>
      <c r="U177" s="53">
        <f>IF('Indicator Data'!AV180="No data","x",ROUND(IF('Indicator Data'!AV180&gt;U$195,10,IF('Indicator Data'!AV180&lt;U$194,0,10-(U$195-'Indicator Data'!AV180)/(U$195-U$194)*10)),1))</f>
        <v>0.2</v>
      </c>
      <c r="V177" s="53">
        <f>IF('Indicator Data'!AW180="No data","x",IF('Indicator Data'!AW180=0,0,ROUND(IF('Indicator Data'!AW180&gt;V$195,10,IF('Indicator Data'!AW180&lt;V$194,0,10-(V$195-'Indicator Data'!AW180)/(V$195-V$194)*10)),1)))</f>
        <v>0.3</v>
      </c>
      <c r="W177" s="53">
        <f t="shared" si="40"/>
        <v>0.25</v>
      </c>
      <c r="X177" s="53">
        <f>IF('Indicator Data'!AU180="No data","x",ROUND(IF('Indicator Data'!AU180&gt;X$195,10,IF('Indicator Data'!AU180&lt;X$194,0,10-(X$195-'Indicator Data'!AU180)/(X$195-X$194)*10)),1))</f>
        <v>0.6</v>
      </c>
      <c r="Y177" s="160" t="str">
        <f>IF('Indicator Data'!AX180="No data","x",ROUND(IF('Indicator Data'!AX180&gt;Y$195,10,IF('Indicator Data'!AX180&lt;Y$194,0,10-(Y$195-'Indicator Data'!AX180)/(Y$195-Y$194)*10)),1))</f>
        <v>x</v>
      </c>
      <c r="Z177" s="57">
        <f>IF('Indicator Data'!AY180="No data","x",IF(('Indicator Data'!AY180/'Indicator Data'!CB180)&gt;1,1,IF('Indicator Data'!AY180&gt;'Indicator Data'!AY180,1,'Indicator Data'!AY180/'Indicator Data'!CB180)))</f>
        <v>5.9947787465505699E-4</v>
      </c>
      <c r="AA177" s="160">
        <f t="shared" si="41"/>
        <v>0</v>
      </c>
      <c r="AB177" s="54">
        <f t="shared" si="43"/>
        <v>0.3</v>
      </c>
      <c r="AC177" s="53">
        <f>IF('Indicator Data'!AS180="No data","x",ROUND(IF('Indicator Data'!AS180&gt;AC$195,10,IF('Indicator Data'!AS180&lt;AC$194,0,10-(AC$195-'Indicator Data'!AS180)/(AC$195-AC$194)*10)),1))</f>
        <v>1.3</v>
      </c>
      <c r="AD177" s="53">
        <f>IF('Indicator Data'!AT180="No data","x",ROUND(IF('Indicator Data'!AT180&gt;AD$195,10,IF('Indicator Data'!AT180&lt;AD$194,0,10-(AD$195-'Indicator Data'!AT180)/(AD$195-AD$194)*10)),1))</f>
        <v>0.4</v>
      </c>
      <c r="AE177" s="54">
        <f>IF(AND(AC177="x",AD177="x"),"x",ROUND(AVERAGE(AD177,AC177),1))</f>
        <v>0.9</v>
      </c>
      <c r="AF177" s="67">
        <f>('Indicator Data'!BE180+'Indicator Data'!BD180+'Indicator Data'!BC180*0.5+'Indicator Data'!BB180*0.25)/1000</f>
        <v>47.5</v>
      </c>
      <c r="AG177" s="59">
        <f>AF177*1000/'Indicator Data'!CB180</f>
        <v>4.0190824341729296E-3</v>
      </c>
      <c r="AH177" s="54">
        <f t="shared" si="42"/>
        <v>0.4</v>
      </c>
      <c r="AI177" s="53">
        <f>IF('Indicator Data'!BI180="No data","x",ROUND(IF('Indicator Data'!BI180&lt;$AI$194,10,IF('Indicator Data'!BI180&gt;$AI$195,0,($AI$195-'Indicator Data'!BI180)/($AI$195-$AI$194)*10)),1))</f>
        <v>0.1</v>
      </c>
      <c r="AJ177" s="53">
        <f>IF('Indicator Data'!BJ180="No data","x",ROUND(IF('Indicator Data'!BJ180&gt;$AJ$195,10,IF('Indicator Data'!BJ180&lt;$AJ$194,0,10-($AJ$195-'Indicator Data'!BJ180)/($AJ$195-$AJ$194)*10)),1))</f>
        <v>0</v>
      </c>
      <c r="AK177" s="54">
        <f t="shared" si="44"/>
        <v>0.1</v>
      </c>
      <c r="AL177" s="60">
        <f>ROUND(IF(AND(AB177="x",AE177="x",AK177="x"),AH177,IF(AND(AB177="x",AE177="x"),(10-GEOMEAN(((10-AK177)/10*9+1),((10-AH177)/10*9+1)))/9*10,IF(AK177="x",(10-GEOMEAN(((10-AB177)/10*9+1),((10-AE177)/10*9+1),((10-AH177)/10*9+1)))/9*10,IF(AB177="x",(10-GEOMEAN(((10-AK177)/10*9+1),((10-AE177)/10*9+1),((10-AH177)/10*9+1)))/9*10,(10-GEOMEAN(((10-AB177)/10*9+1),((10-AE177)/10*9+1),((10-AH177)/10*9+1),((10-AK177)/10*9+1)))/9*10)))),1)</f>
        <v>0.4</v>
      </c>
      <c r="AM177" s="61">
        <f>ROUND((10-GEOMEAN(((10-T177)/10*9+1),((10-AL177)/10*9+1)))/9*10,1)</f>
        <v>1.5</v>
      </c>
    </row>
    <row r="178" spans="1:39" s="2" customFormat="1" x14ac:dyDescent="0.3">
      <c r="A178" s="98" t="str">
        <f>'Indicator Data'!A181</f>
        <v>Turkey</v>
      </c>
      <c r="B178" s="39" t="str">
        <f>'Indicator Data'!B181</f>
        <v>TUR</v>
      </c>
      <c r="C178" s="53">
        <f>ROUND(IF('Indicator Data'!AL181="No data",IF((0.1022*LN('Indicator Data'!CA181)-0.1711)&gt;C$195,0,IF((0.1022*LN('Indicator Data'!CA181)-0.1711)&lt;C$194,10,(C$195-(0.1022*LN('Indicator Data'!CA181)-0.1711))/(C$195-C$194)*10)),IF('Indicator Data'!AL181&gt;C$195,0,IF('Indicator Data'!AL181&lt;C$194,10,(C$195-'Indicator Data'!AL181)/(C$195-C$194)*10))),1)</f>
        <v>1.6</v>
      </c>
      <c r="D178" s="53" t="str">
        <f>IF('Indicator Data'!AM181="No data","x",ROUND((IF(LOG('Indicator Data'!AM181*1000)&gt;D$195,10,IF(LOG('Indicator Data'!AM181*1000)&lt;D$194,0,10-(D$195-LOG('Indicator Data'!AM181*1000))/(D$195-D$194)*10))),1))</f>
        <v>x</v>
      </c>
      <c r="E178" s="54">
        <f t="shared" si="32"/>
        <v>1.6</v>
      </c>
      <c r="F178" s="53">
        <f>IF('Indicator Data'!AZ181="No data","x",ROUND(IF('Indicator Data'!AZ181&gt;F$195,10,IF('Indicator Data'!AZ181&lt;F$194,0,10-(F$195-'Indicator Data'!AZ181)/(F$195-F$194)*10)),1))</f>
        <v>4.0999999999999996</v>
      </c>
      <c r="G178" s="53">
        <f>IF('Indicator Data'!BA181="No data","x",ROUND(IF('Indicator Data'!BA181&gt;G$195,10,IF('Indicator Data'!BA181&lt;G$194,0,10-(G$195-'Indicator Data'!BA181)/(G$195-G$194)*10)),1))</f>
        <v>4.2</v>
      </c>
      <c r="H178" s="54">
        <f t="shared" si="33"/>
        <v>4.2</v>
      </c>
      <c r="I178" s="55">
        <f>SUM(IF('Indicator Data'!AN181=0,0,'Indicator Data'!AN181),SUM('Indicator Data'!AO181:AP181))</f>
        <v>3723.3564269999997</v>
      </c>
      <c r="J178" s="55">
        <f>I178/'Indicator Data'!CB181*1000000</f>
        <v>44.147469961933531</v>
      </c>
      <c r="K178" s="53">
        <f t="shared" si="34"/>
        <v>0.9</v>
      </c>
      <c r="L178" s="53">
        <f>IF('Indicator Data'!AQ181="No data","x",ROUND(IF('Indicator Data'!AQ181&gt;L$195,10,IF('Indicator Data'!AQ181&lt;L$194,0,10-(L$195-'Indicator Data'!AQ181)/(L$195-L$194)*10)),1))</f>
        <v>0.1</v>
      </c>
      <c r="M178" s="53">
        <f>IF('Indicator Data'!AR181="No data","x",IF('Indicator Data'!AR181=0,0,ROUND(IF('Indicator Data'!AR181&gt;M$195,10,IF('Indicator Data'!AR181&lt;M$194,0,10-(M$195-'Indicator Data'!AR181)/(M$195-M$194)*10)),1)))</f>
        <v>0</v>
      </c>
      <c r="N178" s="54">
        <f t="shared" si="35"/>
        <v>0.3</v>
      </c>
      <c r="O178" s="56">
        <f t="shared" si="36"/>
        <v>1.9</v>
      </c>
      <c r="P178" s="67">
        <f>IF(AND('Indicator Data'!BF181="No data",'Indicator Data'!BG181="No data"),0,SUM('Indicator Data'!BF181:BH181)/1000)</f>
        <v>5093.2340000000004</v>
      </c>
      <c r="Q178" s="53">
        <f t="shared" si="37"/>
        <v>10</v>
      </c>
      <c r="R178" s="57">
        <f>P178*1000/'Indicator Data'!CB181</f>
        <v>6.0389973249289089E-2</v>
      </c>
      <c r="S178" s="53">
        <f t="shared" si="38"/>
        <v>8.8000000000000007</v>
      </c>
      <c r="T178" s="58">
        <f t="shared" si="39"/>
        <v>9.4</v>
      </c>
      <c r="U178" s="53" t="str">
        <f>IF('Indicator Data'!AV181="No data","x",ROUND(IF('Indicator Data'!AV181&gt;U$195,10,IF('Indicator Data'!AV181&lt;U$194,0,10-(U$195-'Indicator Data'!AV181)/(U$195-U$194)*10)),1))</f>
        <v>x</v>
      </c>
      <c r="V178" s="53" t="str">
        <f>IF('Indicator Data'!AW181="No data","x",IF('Indicator Data'!AW181=0,0,ROUND(IF('Indicator Data'!AW181&gt;V$195,10,IF('Indicator Data'!AW181&lt;V$194,0,10-(V$195-'Indicator Data'!AW181)/(V$195-V$194)*10)),1)))</f>
        <v>x</v>
      </c>
      <c r="W178" s="53" t="str">
        <f t="shared" si="40"/>
        <v>x</v>
      </c>
      <c r="X178" s="53">
        <f>IF('Indicator Data'!AU181="No data","x",ROUND(IF('Indicator Data'!AU181&gt;X$195,10,IF('Indicator Data'!AU181&lt;X$194,0,10-(X$195-'Indicator Data'!AU181)/(X$195-X$194)*10)),1))</f>
        <v>0.3</v>
      </c>
      <c r="Y178" s="160">
        <f>IF('Indicator Data'!AX181="No data","x",ROUND(IF('Indicator Data'!AX181&gt;Y$195,10,IF('Indicator Data'!AX181&lt;Y$194,0,10-(Y$195-'Indicator Data'!AX181)/(Y$195-Y$194)*10)),1))</f>
        <v>0</v>
      </c>
      <c r="Z178" s="57">
        <f>IF('Indicator Data'!AY181="No data","x",IF(('Indicator Data'!AY181/'Indicator Data'!CB181)&gt;1,1,IF('Indicator Data'!AY181&gt;'Indicator Data'!AY181,1,'Indicator Data'!AY181/'Indicator Data'!CB181)))</f>
        <v>0</v>
      </c>
      <c r="AA178" s="160">
        <f t="shared" si="41"/>
        <v>0</v>
      </c>
      <c r="AB178" s="54">
        <f t="shared" si="43"/>
        <v>0.1</v>
      </c>
      <c r="AC178" s="53">
        <f>IF('Indicator Data'!AS181="No data","x",ROUND(IF('Indicator Data'!AS181&gt;AC$195,10,IF('Indicator Data'!AS181&lt;AC$194,0,10-(AC$195-'Indicator Data'!AS181)/(AC$195-AC$194)*10)),1))</f>
        <v>0.8</v>
      </c>
      <c r="AD178" s="53">
        <f>IF('Indicator Data'!AT181="No data","x",ROUND(IF('Indicator Data'!AT181&gt;AD$195,10,IF('Indicator Data'!AT181&lt;AD$194,0,10-(AD$195-'Indicator Data'!AT181)/(AD$195-AD$194)*10)),1))</f>
        <v>0.3</v>
      </c>
      <c r="AE178" s="54">
        <f>IF(AND(AC178="x",AD178="x"),"x",ROUND(AVERAGE(AD178,AC178),1))</f>
        <v>0.6</v>
      </c>
      <c r="AF178" s="67">
        <f>('Indicator Data'!BE181+'Indicator Data'!BD181+'Indicator Data'!BC181*0.5+'Indicator Data'!BB181*0.25)/1000</f>
        <v>96.206500000000005</v>
      </c>
      <c r="AG178" s="59">
        <f>AF178*1000/'Indicator Data'!CB181</f>
        <v>1.1407109827287988E-3</v>
      </c>
      <c r="AH178" s="54">
        <f t="shared" si="42"/>
        <v>0.1</v>
      </c>
      <c r="AI178" s="53">
        <f>IF('Indicator Data'!BI181="No data","x",ROUND(IF('Indicator Data'!BI181&lt;$AI$194,10,IF('Indicator Data'!BI181&gt;$AI$195,0,($AI$195-'Indicator Data'!BI181)/($AI$195-$AI$194)*10)),1))</f>
        <v>0.1</v>
      </c>
      <c r="AJ178" s="53">
        <f>IF('Indicator Data'!BJ181="No data","x",ROUND(IF('Indicator Data'!BJ181&gt;$AJ$195,10,IF('Indicator Data'!BJ181&lt;$AJ$194,0,10-($AJ$195-'Indicator Data'!BJ181)/($AJ$195-$AJ$194)*10)),1))</f>
        <v>0</v>
      </c>
      <c r="AK178" s="54">
        <f t="shared" si="44"/>
        <v>0.1</v>
      </c>
      <c r="AL178" s="60">
        <f>ROUND(IF(AND(AB178="x",AE178="x",AK178="x"),AH178,IF(AND(AB178="x",AE178="x"),(10-GEOMEAN(((10-AK178)/10*9+1),((10-AH178)/10*9+1)))/9*10,IF(AK178="x",(10-GEOMEAN(((10-AB178)/10*9+1),((10-AE178)/10*9+1),((10-AH178)/10*9+1)))/9*10,IF(AB178="x",(10-GEOMEAN(((10-AK178)/10*9+1),((10-AE178)/10*9+1),((10-AH178)/10*9+1)))/9*10,(10-GEOMEAN(((10-AB178)/10*9+1),((10-AE178)/10*9+1),((10-AH178)/10*9+1),((10-AK178)/10*9+1)))/9*10)))),1)</f>
        <v>0.2</v>
      </c>
      <c r="AM178" s="61">
        <f>ROUND((10-GEOMEAN(((10-T178)/10*9+1),((10-AL178)/10*9+1)))/9*10,1)</f>
        <v>6.8</v>
      </c>
    </row>
    <row r="179" spans="1:39" s="2" customFormat="1" x14ac:dyDescent="0.3">
      <c r="A179" s="98" t="str">
        <f>'Indicator Data'!A182</f>
        <v>Turkmenistan</v>
      </c>
      <c r="B179" s="39" t="str">
        <f>'Indicator Data'!B182</f>
        <v>TKM</v>
      </c>
      <c r="C179" s="53">
        <f>ROUND(IF('Indicator Data'!AL182="No data",IF((0.1022*LN('Indicator Data'!CA182)-0.1711)&gt;C$195,0,IF((0.1022*LN('Indicator Data'!CA182)-0.1711)&lt;C$194,10,(C$195-(0.1022*LN('Indicator Data'!CA182)-0.1711))/(C$195-C$194)*10)),IF('Indicator Data'!AL182&gt;C$195,0,IF('Indicator Data'!AL182&lt;C$194,10,(C$195-'Indicator Data'!AL182)/(C$195-C$194)*10))),1)</f>
        <v>3.7</v>
      </c>
      <c r="D179" s="53">
        <f>IF('Indicator Data'!AM182="No data","x",ROUND((IF(LOG('Indicator Data'!AM182*1000)&gt;D$195,10,IF(LOG('Indicator Data'!AM182*1000)&lt;D$194,0,10-(D$195-LOG('Indicator Data'!AM182*1000))/(D$195-D$194)*10))),1))</f>
        <v>0.6</v>
      </c>
      <c r="E179" s="54">
        <f t="shared" si="32"/>
        <v>2.2999999999999998</v>
      </c>
      <c r="F179" s="53" t="str">
        <f>IF('Indicator Data'!AZ182="No data","x",ROUND(IF('Indicator Data'!AZ182&gt;F$195,10,IF('Indicator Data'!AZ182&lt;F$194,0,10-(F$195-'Indicator Data'!AZ182)/(F$195-F$194)*10)),1))</f>
        <v>x</v>
      </c>
      <c r="G179" s="53" t="str">
        <f>IF('Indicator Data'!BA182="No data","x",ROUND(IF('Indicator Data'!BA182&gt;G$195,10,IF('Indicator Data'!BA182&lt;G$194,0,10-(G$195-'Indicator Data'!BA182)/(G$195-G$194)*10)),1))</f>
        <v>x</v>
      </c>
      <c r="H179" s="54" t="str">
        <f t="shared" si="33"/>
        <v>x</v>
      </c>
      <c r="I179" s="55">
        <f>SUM(IF('Indicator Data'!AN182=0,0,'Indicator Data'!AN182),SUM('Indicator Data'!AO182:AP182))</f>
        <v>23.330624999999998</v>
      </c>
      <c r="J179" s="55">
        <f>I179/'Indicator Data'!CB182*1000000</f>
        <v>3.868330562458103</v>
      </c>
      <c r="K179" s="53">
        <f t="shared" si="34"/>
        <v>0.1</v>
      </c>
      <c r="L179" s="53">
        <f>IF('Indicator Data'!AQ182="No data","x",ROUND(IF('Indicator Data'!AQ182&gt;L$195,10,IF('Indicator Data'!AQ182&lt;L$194,0,10-(L$195-'Indicator Data'!AQ182)/(L$195-L$194)*10)),1))</f>
        <v>0</v>
      </c>
      <c r="M179" s="53">
        <f>IF('Indicator Data'!AR182="No data","x",IF('Indicator Data'!AR182=0,0,ROUND(IF('Indicator Data'!AR182&gt;M$195,10,IF('Indicator Data'!AR182&lt;M$194,0,10-(M$195-'Indicator Data'!AR182)/(M$195-M$194)*10)),1)))</f>
        <v>0</v>
      </c>
      <c r="N179" s="54">
        <f t="shared" si="35"/>
        <v>0</v>
      </c>
      <c r="O179" s="56">
        <f t="shared" si="36"/>
        <v>1.5</v>
      </c>
      <c r="P179" s="67">
        <f>IF(AND('Indicator Data'!BF182="No data",'Indicator Data'!BG182="No data"),0,SUM('Indicator Data'!BF182:BH182)/1000)</f>
        <v>0.02</v>
      </c>
      <c r="Q179" s="53">
        <f t="shared" si="37"/>
        <v>0</v>
      </c>
      <c r="R179" s="57">
        <f>P179*1000/'Indicator Data'!CB182</f>
        <v>3.3160968147729459E-6</v>
      </c>
      <c r="S179" s="53">
        <f t="shared" si="38"/>
        <v>0</v>
      </c>
      <c r="T179" s="58">
        <f t="shared" si="39"/>
        <v>0</v>
      </c>
      <c r="U179" s="53" t="str">
        <f>IF('Indicator Data'!AV182="No data","x",ROUND(IF('Indicator Data'!AV182&gt;U$195,10,IF('Indicator Data'!AV182&lt;U$194,0,10-(U$195-'Indicator Data'!AV182)/(U$195-U$194)*10)),1))</f>
        <v>x</v>
      </c>
      <c r="V179" s="53" t="str">
        <f>IF('Indicator Data'!AW182="No data","x",IF('Indicator Data'!AW182=0,0,ROUND(IF('Indicator Data'!AW182&gt;V$195,10,IF('Indicator Data'!AW182&lt;V$194,0,10-(V$195-'Indicator Data'!AW182)/(V$195-V$194)*10)),1)))</f>
        <v>x</v>
      </c>
      <c r="W179" s="53" t="str">
        <f t="shared" si="40"/>
        <v>x</v>
      </c>
      <c r="X179" s="53">
        <f>IF('Indicator Data'!AU182="No data","x",ROUND(IF('Indicator Data'!AU182&gt;X$195,10,IF('Indicator Data'!AU182&lt;X$194,0,10-(X$195-'Indicator Data'!AU182)/(X$195-X$194)*10)),1))</f>
        <v>0.8</v>
      </c>
      <c r="Y179" s="160">
        <f>IF('Indicator Data'!AX182="No data","x",ROUND(IF('Indicator Data'!AX182&gt;Y$195,10,IF('Indicator Data'!AX182&lt;Y$194,0,10-(Y$195-'Indicator Data'!AX182)/(Y$195-Y$194)*10)),1))</f>
        <v>0</v>
      </c>
      <c r="Z179" s="57">
        <f>IF('Indicator Data'!AY182="No data","x",IF(('Indicator Data'!AY182/'Indicator Data'!CB182)&gt;1,1,IF('Indicator Data'!AY182&gt;'Indicator Data'!AY182,1,'Indicator Data'!AY182/'Indicator Data'!CB182)))</f>
        <v>1.7409508277557967E-5</v>
      </c>
      <c r="AA179" s="160">
        <f t="shared" si="41"/>
        <v>0</v>
      </c>
      <c r="AB179" s="54">
        <f t="shared" si="43"/>
        <v>0.3</v>
      </c>
      <c r="AC179" s="53">
        <f>IF('Indicator Data'!AS182="No data","x",ROUND(IF('Indicator Data'!AS182&gt;AC$195,10,IF('Indicator Data'!AS182&lt;AC$194,0,10-(AC$195-'Indicator Data'!AS182)/(AC$195-AC$194)*10)),1))</f>
        <v>3.2</v>
      </c>
      <c r="AD179" s="53">
        <f>IF('Indicator Data'!AT182="No data","x",ROUND(IF('Indicator Data'!AT182&gt;AD$195,10,IF('Indicator Data'!AT182&lt;AD$194,0,10-(AD$195-'Indicator Data'!AT182)/(AD$195-AD$194)*10)),1))</f>
        <v>0.7</v>
      </c>
      <c r="AE179" s="54">
        <f>IF(AND(AC179="x",AD179="x"),"x",ROUND(AVERAGE(AD179,AC179),1))</f>
        <v>2</v>
      </c>
      <c r="AF179" s="67">
        <f>('Indicator Data'!BE182+'Indicator Data'!BD182+'Indicator Data'!BC182*0.5+'Indicator Data'!BB182*0.25)/1000</f>
        <v>0</v>
      </c>
      <c r="AG179" s="59">
        <f>AF179*1000/'Indicator Data'!CB182</f>
        <v>0</v>
      </c>
      <c r="AH179" s="54">
        <f t="shared" si="42"/>
        <v>0</v>
      </c>
      <c r="AI179" s="53">
        <f>IF('Indicator Data'!BI182="No data","x",ROUND(IF('Indicator Data'!BI182&lt;$AI$194,10,IF('Indicator Data'!BI182&gt;$AI$195,0,($AI$195-'Indicator Data'!BI182)/($AI$195-$AI$194)*10)),1))</f>
        <v>3.6</v>
      </c>
      <c r="AJ179" s="53">
        <f>IF('Indicator Data'!BJ182="No data","x",ROUND(IF('Indicator Data'!BJ182&gt;$AJ$195,10,IF('Indicator Data'!BJ182&lt;$AJ$194,0,10-($AJ$195-'Indicator Data'!BJ182)/($AJ$195-$AJ$194)*10)),1))</f>
        <v>0</v>
      </c>
      <c r="AK179" s="54">
        <f t="shared" si="44"/>
        <v>1.8</v>
      </c>
      <c r="AL179" s="60">
        <f>ROUND(IF(AND(AB179="x",AE179="x",AK179="x"),AH179,IF(AND(AB179="x",AE179="x"),(10-GEOMEAN(((10-AK179)/10*9+1),((10-AH179)/10*9+1)))/9*10,IF(AK179="x",(10-GEOMEAN(((10-AB179)/10*9+1),((10-AE179)/10*9+1),((10-AH179)/10*9+1)))/9*10,IF(AB179="x",(10-GEOMEAN(((10-AK179)/10*9+1),((10-AE179)/10*9+1),((10-AH179)/10*9+1)))/9*10,(10-GEOMEAN(((10-AB179)/10*9+1),((10-AE179)/10*9+1),((10-AH179)/10*9+1),((10-AK179)/10*9+1)))/9*10)))),1)</f>
        <v>1.1000000000000001</v>
      </c>
      <c r="AM179" s="61">
        <f>ROUND((10-GEOMEAN(((10-T179)/10*9+1),((10-AL179)/10*9+1)))/9*10,1)</f>
        <v>0.6</v>
      </c>
    </row>
    <row r="180" spans="1:39" s="2" customFormat="1" x14ac:dyDescent="0.3">
      <c r="A180" s="98" t="str">
        <f>'Indicator Data'!A183</f>
        <v>Tuvalu</v>
      </c>
      <c r="B180" s="39" t="str">
        <f>'Indicator Data'!B183</f>
        <v>TUV</v>
      </c>
      <c r="C180" s="53">
        <f>ROUND(IF('Indicator Data'!AL183="No data",IF((0.1022*LN('Indicator Data'!CA183)-0.1711)&gt;C$195,0,IF((0.1022*LN('Indicator Data'!CA183)-0.1711)&lt;C$194,10,(C$195-(0.1022*LN('Indicator Data'!CA183)-0.1711))/(C$195-C$194)*10)),IF('Indicator Data'!AL183&gt;C$195,0,IF('Indicator Data'!AL183&lt;C$194,10,(C$195-'Indicator Data'!AL183)/(C$195-C$194)*10))),1)</f>
        <v>4.4000000000000004</v>
      </c>
      <c r="D180" s="53" t="str">
        <f>IF('Indicator Data'!AM183="No data","x",ROUND((IF(LOG('Indicator Data'!AM183*1000)&gt;D$195,10,IF(LOG('Indicator Data'!AM183*1000)&lt;D$194,0,10-(D$195-LOG('Indicator Data'!AM183*1000))/(D$195-D$194)*10))),1))</f>
        <v>x</v>
      </c>
      <c r="E180" s="54">
        <f t="shared" si="32"/>
        <v>4.4000000000000004</v>
      </c>
      <c r="F180" s="53" t="str">
        <f>IF('Indicator Data'!AZ183="No data","x",ROUND(IF('Indicator Data'!AZ183&gt;F$195,10,IF('Indicator Data'!AZ183&lt;F$194,0,10-(F$195-'Indicator Data'!AZ183)/(F$195-F$194)*10)),1))</f>
        <v>x</v>
      </c>
      <c r="G180" s="53">
        <f>IF('Indicator Data'!BA183="No data","x",ROUND(IF('Indicator Data'!BA183&gt;G$195,10,IF('Indicator Data'!BA183&lt;G$194,0,10-(G$195-'Indicator Data'!BA183)/(G$195-G$194)*10)),1))</f>
        <v>3.5</v>
      </c>
      <c r="H180" s="54">
        <f t="shared" si="33"/>
        <v>3.5</v>
      </c>
      <c r="I180" s="55">
        <f>SUM(IF('Indicator Data'!AN183=0,0,'Indicator Data'!AN183),SUM('Indicator Data'!AO183:AP183))</f>
        <v>33.486795999999998</v>
      </c>
      <c r="J180" s="55">
        <f>I180/'Indicator Data'!CB183*1000000</f>
        <v>2839.7893487109905</v>
      </c>
      <c r="K180" s="53">
        <f t="shared" si="34"/>
        <v>10</v>
      </c>
      <c r="L180" s="53">
        <f>IF('Indicator Data'!AQ183="No data","x",ROUND(IF('Indicator Data'!AQ183&gt;L$195,10,IF('Indicator Data'!AQ183&lt;L$194,0,10-(L$195-'Indicator Data'!AQ183)/(L$195-L$194)*10)),1))</f>
        <v>10</v>
      </c>
      <c r="M180" s="53" t="str">
        <f>IF('Indicator Data'!AR183="No data","x",IF('Indicator Data'!AR183=0,0,ROUND(IF('Indicator Data'!AR183&gt;M$195,10,IF('Indicator Data'!AR183&lt;M$194,0,10-(M$195-'Indicator Data'!AR183)/(M$195-M$194)*10)),1)))</f>
        <v>x</v>
      </c>
      <c r="N180" s="54">
        <f t="shared" si="35"/>
        <v>10</v>
      </c>
      <c r="O180" s="56">
        <f t="shared" si="36"/>
        <v>5.6</v>
      </c>
      <c r="P180" s="67">
        <f>IF(AND('Indicator Data'!BF183="No data",'Indicator Data'!BG183="No data"),0,SUM('Indicator Data'!BF183:BH183)/1000)</f>
        <v>0</v>
      </c>
      <c r="Q180" s="53">
        <f t="shared" si="37"/>
        <v>0</v>
      </c>
      <c r="R180" s="57">
        <f>P180*1000/'Indicator Data'!CB183</f>
        <v>0</v>
      </c>
      <c r="S180" s="53">
        <f t="shared" si="38"/>
        <v>0</v>
      </c>
      <c r="T180" s="58">
        <f t="shared" si="39"/>
        <v>0</v>
      </c>
      <c r="U180" s="53" t="str">
        <f>IF('Indicator Data'!AV183="No data","x",ROUND(IF('Indicator Data'!AV183&gt;U$195,10,IF('Indicator Data'!AV183&lt;U$194,0,10-(U$195-'Indicator Data'!AV183)/(U$195-U$194)*10)),1))</f>
        <v>x</v>
      </c>
      <c r="V180" s="53" t="str">
        <f>IF('Indicator Data'!AW183="No data","x",IF('Indicator Data'!AW183=0,0,ROUND(IF('Indicator Data'!AW183&gt;V$195,10,IF('Indicator Data'!AW183&lt;V$194,0,10-(V$195-'Indicator Data'!AW183)/(V$195-V$194)*10)),1)))</f>
        <v>x</v>
      </c>
      <c r="W180" s="53" t="str">
        <f t="shared" si="40"/>
        <v>x</v>
      </c>
      <c r="X180" s="53">
        <f>IF('Indicator Data'!AU183="No data","x",ROUND(IF('Indicator Data'!AU183&gt;X$195,10,IF('Indicator Data'!AU183&lt;X$194,0,10-(X$195-'Indicator Data'!AU183)/(X$195-X$194)*10)),1))</f>
        <v>5.4</v>
      </c>
      <c r="Y180" s="160" t="str">
        <f>IF('Indicator Data'!AX183="No data","x",ROUND(IF('Indicator Data'!AX183&gt;Y$195,10,IF('Indicator Data'!AX183&lt;Y$194,0,10-(Y$195-'Indicator Data'!AX183)/(Y$195-Y$194)*10)),1))</f>
        <v>x</v>
      </c>
      <c r="Z180" s="57">
        <f>IF('Indicator Data'!AY183="No data","x",IF(('Indicator Data'!AY183/'Indicator Data'!CB183)&gt;1,1,IF('Indicator Data'!AY183&gt;'Indicator Data'!AY183,1,'Indicator Data'!AY183/'Indicator Data'!CB183)))</f>
        <v>0.97523744911804611</v>
      </c>
      <c r="AA180" s="160">
        <f t="shared" si="41"/>
        <v>10</v>
      </c>
      <c r="AB180" s="54">
        <f t="shared" si="43"/>
        <v>7.7</v>
      </c>
      <c r="AC180" s="53">
        <f>IF('Indicator Data'!AS183="No data","x",ROUND(IF('Indicator Data'!AS183&gt;AC$195,10,IF('Indicator Data'!AS183&lt;AC$194,0,10-(AC$195-'Indicator Data'!AS183)/(AC$195-AC$194)*10)),1))</f>
        <v>1.8</v>
      </c>
      <c r="AD180" s="53" t="str">
        <f>IF('Indicator Data'!AT183="No data","x",ROUND(IF('Indicator Data'!AT183&gt;AD$195,10,IF('Indicator Data'!AT183&lt;AD$194,0,10-(AD$195-'Indicator Data'!AT183)/(AD$195-AD$194)*10)),1))</f>
        <v>x</v>
      </c>
      <c r="AE180" s="54">
        <f>IF(AND(AC180="x",AD180="x"),"x",ROUND(AVERAGE(AD180,AC180),1))</f>
        <v>1.8</v>
      </c>
      <c r="AF180" s="67">
        <f>('Indicator Data'!BE183+'Indicator Data'!BD183+'Indicator Data'!BC183*0.5+'Indicator Data'!BB183*0.25)/1000</f>
        <v>5.5</v>
      </c>
      <c r="AG180" s="59">
        <f>AF180*1000/'Indicator Data'!CB183</f>
        <v>0.46641791044776121</v>
      </c>
      <c r="AH180" s="54">
        <f t="shared" si="42"/>
        <v>10</v>
      </c>
      <c r="AI180" s="53">
        <f>IF('Indicator Data'!BI183="No data","x",ROUND(IF('Indicator Data'!BI183&lt;$AI$194,10,IF('Indicator Data'!BI183&gt;$AI$195,0,($AI$195-'Indicator Data'!BI183)/($AI$195-$AI$194)*10)),1))</f>
        <v>8.3000000000000007</v>
      </c>
      <c r="AJ180" s="53">
        <f>IF('Indicator Data'!BJ183="No data","x",ROUND(IF('Indicator Data'!BJ183&gt;$AJ$195,10,IF('Indicator Data'!BJ183&lt;$AJ$194,0,10-($AJ$195-'Indicator Data'!BJ183)/($AJ$195-$AJ$194)*10)),1))</f>
        <v>0</v>
      </c>
      <c r="AK180" s="54">
        <f t="shared" si="44"/>
        <v>4.2</v>
      </c>
      <c r="AL180" s="60">
        <f>ROUND(IF(AND(AB180="x",AE180="x",AK180="x"),AH180,IF(AND(AB180="x",AE180="x"),(10-GEOMEAN(((10-AK180)/10*9+1),((10-AH180)/10*9+1)))/9*10,IF(AK180="x",(10-GEOMEAN(((10-AB180)/10*9+1),((10-AE180)/10*9+1),((10-AH180)/10*9+1)))/9*10,IF(AB180="x",(10-GEOMEAN(((10-AK180)/10*9+1),((10-AE180)/10*9+1),((10-AH180)/10*9+1)))/9*10,(10-GEOMEAN(((10-AB180)/10*9+1),((10-AE180)/10*9+1),((10-AH180)/10*9+1),((10-AK180)/10*9+1)))/9*10)))),1)</f>
        <v>7.2</v>
      </c>
      <c r="AM180" s="61">
        <f>ROUND((10-GEOMEAN(((10-T180)/10*9+1),((10-AL180)/10*9+1)))/9*10,1)</f>
        <v>4.5</v>
      </c>
    </row>
    <row r="181" spans="1:39" s="2" customFormat="1" x14ac:dyDescent="0.3">
      <c r="A181" s="98" t="str">
        <f>'Indicator Data'!A184</f>
        <v>Uganda</v>
      </c>
      <c r="B181" s="39" t="str">
        <f>'Indicator Data'!B184</f>
        <v>UGA</v>
      </c>
      <c r="C181" s="53">
        <f>ROUND(IF('Indicator Data'!AL184="No data",IF((0.1022*LN('Indicator Data'!CA184)-0.1711)&gt;C$195,0,IF((0.1022*LN('Indicator Data'!CA184)-0.1711)&lt;C$194,10,(C$195-(0.1022*LN('Indicator Data'!CA184)-0.1711))/(C$195-C$194)*10)),IF('Indicator Data'!AL184&gt;C$195,0,IF('Indicator Data'!AL184&lt;C$194,10,(C$195-'Indicator Data'!AL184)/(C$195-C$194)*10))),1)</f>
        <v>7.1</v>
      </c>
      <c r="D181" s="53">
        <f>IF('Indicator Data'!AM184="No data","x",ROUND((IF(LOG('Indicator Data'!AM184*1000)&gt;D$195,10,IF(LOG('Indicator Data'!AM184*1000)&lt;D$194,0,10-(D$195-LOG('Indicator Data'!AM184*1000))/(D$195-D$194)*10))),1))</f>
        <v>9</v>
      </c>
      <c r="E181" s="54">
        <f t="shared" si="32"/>
        <v>8.1999999999999993</v>
      </c>
      <c r="F181" s="53">
        <f>IF('Indicator Data'!AZ184="No data","x",ROUND(IF('Indicator Data'!AZ184&gt;F$195,10,IF('Indicator Data'!AZ184&lt;F$194,0,10-(F$195-'Indicator Data'!AZ184)/(F$195-F$194)*10)),1))</f>
        <v>7.1</v>
      </c>
      <c r="G181" s="53">
        <f>IF('Indicator Data'!BA184="No data","x",ROUND(IF('Indicator Data'!BA184&gt;G$195,10,IF('Indicator Data'!BA184&lt;G$194,0,10-(G$195-'Indicator Data'!BA184)/(G$195-G$194)*10)),1))</f>
        <v>4.4000000000000004</v>
      </c>
      <c r="H181" s="54">
        <f t="shared" si="33"/>
        <v>5.8</v>
      </c>
      <c r="I181" s="55">
        <f>SUM(IF('Indicator Data'!AN184=0,0,'Indicator Data'!AN184),SUM('Indicator Data'!AO184:AP184))</f>
        <v>2909.0755319999998</v>
      </c>
      <c r="J181" s="55">
        <f>I181/'Indicator Data'!CB184*1000000</f>
        <v>63.598861677707092</v>
      </c>
      <c r="K181" s="53">
        <f t="shared" si="34"/>
        <v>1.3</v>
      </c>
      <c r="L181" s="53">
        <f>IF('Indicator Data'!AQ184="No data","x",ROUND(IF('Indicator Data'!AQ184&gt;L$195,10,IF('Indicator Data'!AQ184&lt;L$194,0,10-(L$195-'Indicator Data'!AQ184)/(L$195-L$194)*10)),1))</f>
        <v>4.0999999999999996</v>
      </c>
      <c r="M181" s="53">
        <f>IF('Indicator Data'!AR184="No data","x",IF('Indicator Data'!AR184=0,0,ROUND(IF('Indicator Data'!AR184&gt;M$195,10,IF('Indicator Data'!AR184&lt;M$194,0,10-(M$195-'Indicator Data'!AR184)/(M$195-M$194)*10)),1)))</f>
        <v>1.4</v>
      </c>
      <c r="N181" s="54">
        <f t="shared" si="35"/>
        <v>2.2999999999999998</v>
      </c>
      <c r="O181" s="56">
        <f t="shared" si="36"/>
        <v>6.1</v>
      </c>
      <c r="P181" s="67">
        <f>IF(AND('Indicator Data'!BF184="No data",'Indicator Data'!BG184="No data"),0,SUM('Indicator Data'!BF184:BH184)/1000)</f>
        <v>1491.3130000000001</v>
      </c>
      <c r="Q181" s="53">
        <f t="shared" si="37"/>
        <v>10</v>
      </c>
      <c r="R181" s="57">
        <f>P181*1000/'Indicator Data'!CB184</f>
        <v>3.2603419251874682E-2</v>
      </c>
      <c r="S181" s="53">
        <f t="shared" si="38"/>
        <v>7.5</v>
      </c>
      <c r="T181" s="58">
        <f t="shared" si="39"/>
        <v>8.8000000000000007</v>
      </c>
      <c r="U181" s="53">
        <f>IF('Indicator Data'!AV184="No data","x",ROUND(IF('Indicator Data'!AV184&gt;U$195,10,IF('Indicator Data'!AV184&lt;U$194,0,10-(U$195-'Indicator Data'!AV184)/(U$195-U$194)*10)),1))</f>
        <v>10</v>
      </c>
      <c r="V181" s="53">
        <f>IF('Indicator Data'!AW184="No data","x",IF('Indicator Data'!AW184=0,0,ROUND(IF('Indicator Data'!AW184&gt;V$195,10,IF('Indicator Data'!AW184&lt;V$194,0,10-(V$195-'Indicator Data'!AW184)/(V$195-V$194)*10)),1)))</f>
        <v>8.6999999999999993</v>
      </c>
      <c r="W181" s="53">
        <f t="shared" si="40"/>
        <v>9.35</v>
      </c>
      <c r="X181" s="53">
        <f>IF('Indicator Data'!AU184="No data","x",ROUND(IF('Indicator Data'!AU184&gt;X$195,10,IF('Indicator Data'!AU184&lt;X$194,0,10-(X$195-'Indicator Data'!AU184)/(X$195-X$194)*10)),1))</f>
        <v>3.6</v>
      </c>
      <c r="Y181" s="160">
        <f>IF('Indicator Data'!AX184="No data","x",ROUND(IF('Indicator Data'!AX184&gt;Y$195,10,IF('Indicator Data'!AX184&lt;Y$194,0,10-(Y$195-'Indicator Data'!AX184)/(Y$195-Y$194)*10)),1))</f>
        <v>7.2</v>
      </c>
      <c r="Z181" s="57">
        <f>IF('Indicator Data'!AY184="No data","x",IF(('Indicator Data'!AY184/'Indicator Data'!CB184)&gt;1,1,IF('Indicator Data'!AY184&gt;'Indicator Data'!AY184,1,'Indicator Data'!AY184/'Indicator Data'!CB184)))</f>
        <v>0.53868509652172014</v>
      </c>
      <c r="AA181" s="160">
        <f t="shared" si="41"/>
        <v>6</v>
      </c>
      <c r="AB181" s="54">
        <f t="shared" si="43"/>
        <v>6.5</v>
      </c>
      <c r="AC181" s="53">
        <f>IF('Indicator Data'!AS184="No data","x",ROUND(IF('Indicator Data'!AS184&gt;AC$195,10,IF('Indicator Data'!AS184&lt;AC$194,0,10-(AC$195-'Indicator Data'!AS184)/(AC$195-AC$194)*10)),1))</f>
        <v>3.5</v>
      </c>
      <c r="AD181" s="53">
        <f>IF('Indicator Data'!AT184="No data","x",ROUND(IF('Indicator Data'!AT184&gt;AD$195,10,IF('Indicator Data'!AT184&lt;AD$194,0,10-(AD$195-'Indicator Data'!AT184)/(AD$195-AD$194)*10)),1))</f>
        <v>2.2999999999999998</v>
      </c>
      <c r="AE181" s="54">
        <f>IF(AND(AC181="x",AD181="x"),"x",ROUND(AVERAGE(AD181,AC181),1))</f>
        <v>2.9</v>
      </c>
      <c r="AF181" s="67">
        <f>('Indicator Data'!BE184+'Indicator Data'!BD184+'Indicator Data'!BC184*0.5+'Indicator Data'!BB184*0.25)/1000</f>
        <v>245.22649999999999</v>
      </c>
      <c r="AG181" s="59">
        <f>AF181*1000/'Indicator Data'!CB184</f>
        <v>5.3611967381561399E-3</v>
      </c>
      <c r="AH181" s="54">
        <f t="shared" si="42"/>
        <v>0.5</v>
      </c>
      <c r="AI181" s="53">
        <f>IF('Indicator Data'!BI184="No data","x",ROUND(IF('Indicator Data'!BI184&lt;$AI$194,10,IF('Indicator Data'!BI184&gt;$AI$195,0,($AI$195-'Indicator Data'!BI184)/($AI$195-$AI$194)*10)),1))</f>
        <v>8</v>
      </c>
      <c r="AJ181" s="53">
        <f>IF('Indicator Data'!BJ184="No data","x",ROUND(IF('Indicator Data'!BJ184&gt;$AJ$195,10,IF('Indicator Data'!BJ184&lt;$AJ$194,0,10-($AJ$195-'Indicator Data'!BJ184)/($AJ$195-$AJ$194)*10)),1))</f>
        <v>10</v>
      </c>
      <c r="AK181" s="54">
        <f t="shared" si="44"/>
        <v>9</v>
      </c>
      <c r="AL181" s="60">
        <f>ROUND(IF(AND(AB181="x",AE181="x",AK181="x"),AH181,IF(AND(AB181="x",AE181="x"),(10-GEOMEAN(((10-AK181)/10*9+1),((10-AH181)/10*9+1)))/9*10,IF(AK181="x",(10-GEOMEAN(((10-AB181)/10*9+1),((10-AE181)/10*9+1),((10-AH181)/10*9+1)))/9*10,IF(AB181="x",(10-GEOMEAN(((10-AK181)/10*9+1),((10-AE181)/10*9+1),((10-AH181)/10*9+1)))/9*10,(10-GEOMEAN(((10-AB181)/10*9+1),((10-AE181)/10*9+1),((10-AH181)/10*9+1),((10-AK181)/10*9+1)))/9*10)))),1)</f>
        <v>5.7</v>
      </c>
      <c r="AM181" s="61">
        <f>ROUND((10-GEOMEAN(((10-T181)/10*9+1),((10-AL181)/10*9+1)))/9*10,1)</f>
        <v>7.6</v>
      </c>
    </row>
    <row r="182" spans="1:39" s="2" customFormat="1" x14ac:dyDescent="0.3">
      <c r="A182" s="98" t="str">
        <f>'Indicator Data'!A185</f>
        <v>Ukraine</v>
      </c>
      <c r="B182" s="39" t="str">
        <f>'Indicator Data'!B185</f>
        <v>UKR</v>
      </c>
      <c r="C182" s="53">
        <f>ROUND(IF('Indicator Data'!AL185="No data",IF((0.1022*LN('Indicator Data'!CA185)-0.1711)&gt;C$195,0,IF((0.1022*LN('Indicator Data'!CA185)-0.1711)&lt;C$194,10,(C$195-(0.1022*LN('Indicator Data'!CA185)-0.1711))/(C$195-C$194)*10)),IF('Indicator Data'!AL185&gt;C$195,0,IF('Indicator Data'!AL185&lt;C$194,10,(C$195-'Indicator Data'!AL185)/(C$195-C$194)*10))),1)</f>
        <v>2.4</v>
      </c>
      <c r="D182" s="53">
        <f>IF('Indicator Data'!AM185="No data","x",ROUND((IF(LOG('Indicator Data'!AM185*1000)&gt;D$195,10,IF(LOG('Indicator Data'!AM185*1000)&lt;D$194,0,10-(D$195-LOG('Indicator Data'!AM185*1000))/(D$195-D$194)*10))),1))</f>
        <v>0</v>
      </c>
      <c r="E182" s="54">
        <f t="shared" si="32"/>
        <v>1.3</v>
      </c>
      <c r="F182" s="53">
        <f>IF('Indicator Data'!AZ185="No data","x",ROUND(IF('Indicator Data'!AZ185&gt;F$195,10,IF('Indicator Data'!AZ185&lt;F$194,0,10-(F$195-'Indicator Data'!AZ185)/(F$195-F$194)*10)),1))</f>
        <v>3.1</v>
      </c>
      <c r="G182" s="53">
        <f>IF('Indicator Data'!BA185="No data","x",ROUND(IF('Indicator Data'!BA185&gt;G$195,10,IF('Indicator Data'!BA185&lt;G$194,0,10-(G$195-'Indicator Data'!BA185)/(G$195-G$194)*10)),1))</f>
        <v>0.4</v>
      </c>
      <c r="H182" s="54">
        <f t="shared" si="33"/>
        <v>1.8</v>
      </c>
      <c r="I182" s="55">
        <f>SUM(IF('Indicator Data'!AN185=0,0,'Indicator Data'!AN185),SUM('Indicator Data'!AO185:AP185))</f>
        <v>1807.6386170000001</v>
      </c>
      <c r="J182" s="55">
        <f>I182/'Indicator Data'!CB185*1000000</f>
        <v>41.332797782143537</v>
      </c>
      <c r="K182" s="53">
        <f t="shared" si="34"/>
        <v>0.8</v>
      </c>
      <c r="L182" s="53">
        <f>IF('Indicator Data'!AQ185="No data","x",ROUND(IF('Indicator Data'!AQ185&gt;L$195,10,IF('Indicator Data'!AQ185&lt;L$194,0,10-(L$195-'Indicator Data'!AQ185)/(L$195-L$194)*10)),1))</f>
        <v>0.5</v>
      </c>
      <c r="M182" s="53">
        <f>IF('Indicator Data'!AR185="No data","x",IF('Indicator Data'!AR185=0,0,ROUND(IF('Indicator Data'!AR185&gt;M$195,10,IF('Indicator Data'!AR185&lt;M$194,0,10-(M$195-'Indicator Data'!AR185)/(M$195-M$194)*10)),1)))</f>
        <v>3.4</v>
      </c>
      <c r="N182" s="54">
        <f t="shared" si="35"/>
        <v>1.6</v>
      </c>
      <c r="O182" s="56">
        <f t="shared" si="36"/>
        <v>1.5</v>
      </c>
      <c r="P182" s="67">
        <f>IF(AND('Indicator Data'!BF185="No data",'Indicator Data'!BG185="No data"),0,SUM('Indicator Data'!BF185:BH185)/1000)</f>
        <v>734.44500000000005</v>
      </c>
      <c r="Q182" s="53">
        <f t="shared" si="37"/>
        <v>9.6</v>
      </c>
      <c r="R182" s="57">
        <f>P182*1000/'Indicator Data'!CB185</f>
        <v>1.67935484347458E-2</v>
      </c>
      <c r="S182" s="53">
        <f t="shared" si="38"/>
        <v>6.4</v>
      </c>
      <c r="T182" s="58">
        <f t="shared" si="39"/>
        <v>8</v>
      </c>
      <c r="U182" s="53">
        <f>IF('Indicator Data'!AV185="No data","x",ROUND(IF('Indicator Data'!AV185&gt;U$195,10,IF('Indicator Data'!AV185&lt;U$194,0,10-(U$195-'Indicator Data'!AV185)/(U$195-U$194)*10)),1))</f>
        <v>2</v>
      </c>
      <c r="V182" s="53">
        <f>IF('Indicator Data'!AW185="No data","x",IF('Indicator Data'!AW185=0,0,ROUND(IF('Indicator Data'!AW185&gt;V$195,10,IF('Indicator Data'!AW185&lt;V$194,0,10-(V$195-'Indicator Data'!AW185)/(V$195-V$194)*10)),1)))</f>
        <v>1.9</v>
      </c>
      <c r="W182" s="53">
        <f t="shared" si="40"/>
        <v>1.95</v>
      </c>
      <c r="X182" s="53">
        <f>IF('Indicator Data'!AU185="No data","x",ROUND(IF('Indicator Data'!AU185&gt;X$195,10,IF('Indicator Data'!AU185&lt;X$194,0,10-(X$195-'Indicator Data'!AU185)/(X$195-X$194)*10)),1))</f>
        <v>1.4</v>
      </c>
      <c r="Y182" s="160" t="str">
        <f>IF('Indicator Data'!AX185="No data","x",ROUND(IF('Indicator Data'!AX185&gt;Y$195,10,IF('Indicator Data'!AX185&lt;Y$194,0,10-(Y$195-'Indicator Data'!AX185)/(Y$195-Y$194)*10)),1))</f>
        <v>x</v>
      </c>
      <c r="Z182" s="57">
        <f>IF('Indicator Data'!AY185="No data","x",IF(('Indicator Data'!AY185/'Indicator Data'!CB185)&gt;1,1,IF('Indicator Data'!AY185&gt;'Indicator Data'!AY185,1,'Indicator Data'!AY185/'Indicator Data'!CB185)))</f>
        <v>0</v>
      </c>
      <c r="AA182" s="160">
        <f t="shared" si="41"/>
        <v>0</v>
      </c>
      <c r="AB182" s="54">
        <f t="shared" si="43"/>
        <v>1.1000000000000001</v>
      </c>
      <c r="AC182" s="53">
        <f>IF('Indicator Data'!AS185="No data","x",ROUND(IF('Indicator Data'!AS185&gt;AC$195,10,IF('Indicator Data'!AS185&lt;AC$194,0,10-(AC$195-'Indicator Data'!AS185)/(AC$195-AC$194)*10)),1))</f>
        <v>0.6</v>
      </c>
      <c r="AD182" s="53" t="str">
        <f>IF('Indicator Data'!AT185="No data","x",ROUND(IF('Indicator Data'!AT185&gt;AD$195,10,IF('Indicator Data'!AT185&lt;AD$194,0,10-(AD$195-'Indicator Data'!AT185)/(AD$195-AD$194)*10)),1))</f>
        <v>x</v>
      </c>
      <c r="AE182" s="54">
        <f>IF(AND(AC182="x",AD182="x"),"x",ROUND(AVERAGE(AD182,AC182),1))</f>
        <v>0.6</v>
      </c>
      <c r="AF182" s="67">
        <f>('Indicator Data'!BE185+'Indicator Data'!BD185+'Indicator Data'!BC185*0.5+'Indicator Data'!BB185*0.25)/1000</f>
        <v>45.468000000000004</v>
      </c>
      <c r="AG182" s="59">
        <f>AF182*1000/'Indicator Data'!CB185</f>
        <v>1.039654514948052E-3</v>
      </c>
      <c r="AH182" s="54">
        <f t="shared" si="42"/>
        <v>0.1</v>
      </c>
      <c r="AI182" s="53">
        <f>IF('Indicator Data'!BI185="No data","x",ROUND(IF('Indicator Data'!BI185&lt;$AI$194,10,IF('Indicator Data'!BI185&gt;$AI$195,0,($AI$195-'Indicator Data'!BI185)/($AI$195-$AI$194)*10)),1))</f>
        <v>4.3</v>
      </c>
      <c r="AJ182" s="53">
        <f>IF('Indicator Data'!BJ185="No data","x",ROUND(IF('Indicator Data'!BJ185&gt;$AJ$195,10,IF('Indicator Data'!BJ185&lt;$AJ$194,0,10-($AJ$195-'Indicator Data'!BJ185)/($AJ$195-$AJ$194)*10)),1))</f>
        <v>0</v>
      </c>
      <c r="AK182" s="54">
        <f t="shared" si="44"/>
        <v>2.2000000000000002</v>
      </c>
      <c r="AL182" s="60">
        <f>ROUND(IF(AND(AB182="x",AE182="x",AK182="x"),AH182,IF(AND(AB182="x",AE182="x"),(10-GEOMEAN(((10-AK182)/10*9+1),((10-AH182)/10*9+1)))/9*10,IF(AK182="x",(10-GEOMEAN(((10-AB182)/10*9+1),((10-AE182)/10*9+1),((10-AH182)/10*9+1)))/9*10,IF(AB182="x",(10-GEOMEAN(((10-AK182)/10*9+1),((10-AE182)/10*9+1),((10-AH182)/10*9+1)))/9*10,(10-GEOMEAN(((10-AB182)/10*9+1),((10-AE182)/10*9+1),((10-AH182)/10*9+1),((10-AK182)/10*9+1)))/9*10)))),1)</f>
        <v>1</v>
      </c>
      <c r="AM182" s="61">
        <f>ROUND((10-GEOMEAN(((10-T182)/10*9+1),((10-AL182)/10*9+1)))/9*10,1)</f>
        <v>5.5</v>
      </c>
    </row>
    <row r="183" spans="1:39" s="2" customFormat="1" x14ac:dyDescent="0.3">
      <c r="A183" s="98" t="str">
        <f>'Indicator Data'!A186</f>
        <v>United Arab Emirates</v>
      </c>
      <c r="B183" s="39" t="str">
        <f>'Indicator Data'!B186</f>
        <v>ARE</v>
      </c>
      <c r="C183" s="53">
        <f>ROUND(IF('Indicator Data'!AL186="No data",IF((0.1022*LN('Indicator Data'!CA186)-0.1711)&gt;C$195,0,IF((0.1022*LN('Indicator Data'!CA186)-0.1711)&lt;C$194,10,(C$195-(0.1022*LN('Indicator Data'!CA186)-0.1711))/(C$195-C$194)*10)),IF('Indicator Data'!AL186&gt;C$195,0,IF('Indicator Data'!AL186&lt;C$194,10,(C$195-'Indicator Data'!AL186)/(C$195-C$194)*10))),1)</f>
        <v>0.2</v>
      </c>
      <c r="D183" s="53" t="str">
        <f>IF('Indicator Data'!AM186="No data","x",ROUND((IF(LOG('Indicator Data'!AM186*1000)&gt;D$195,10,IF(LOG('Indicator Data'!AM186*1000)&lt;D$194,0,10-(D$195-LOG('Indicator Data'!AM186*1000))/(D$195-D$194)*10))),1))</f>
        <v>x</v>
      </c>
      <c r="E183" s="54">
        <f t="shared" si="32"/>
        <v>0.2</v>
      </c>
      <c r="F183" s="53">
        <f>IF('Indicator Data'!AZ186="No data","x",ROUND(IF('Indicator Data'!AZ186&gt;F$195,10,IF('Indicator Data'!AZ186&lt;F$194,0,10-(F$195-'Indicator Data'!AZ186)/(F$195-F$194)*10)),1))</f>
        <v>1.1000000000000001</v>
      </c>
      <c r="G183" s="53">
        <f>IF('Indicator Data'!BA186="No data","x",ROUND(IF('Indicator Data'!BA186&gt;G$195,10,IF('Indicator Data'!BA186&lt;G$194,0,10-(G$195-'Indicator Data'!BA186)/(G$195-G$194)*10)),1))</f>
        <v>0.3</v>
      </c>
      <c r="H183" s="54">
        <f t="shared" si="33"/>
        <v>0.7</v>
      </c>
      <c r="I183" s="55">
        <f>SUM(IF('Indicator Data'!AN186=0,0,'Indicator Data'!AN186),SUM('Indicator Data'!AO186:AP186))</f>
        <v>-0.1</v>
      </c>
      <c r="J183" s="55">
        <f>I183/'Indicator Data'!CB186*1000000</f>
        <v>-1.0110814527218313E-2</v>
      </c>
      <c r="K183" s="53">
        <f t="shared" si="34"/>
        <v>0</v>
      </c>
      <c r="L183" s="53" t="str">
        <f>IF('Indicator Data'!AQ186="No data","x",ROUND(IF('Indicator Data'!AQ186&gt;L$195,10,IF('Indicator Data'!AQ186&lt;L$194,0,10-(L$195-'Indicator Data'!AQ186)/(L$195-L$194)*10)),1))</f>
        <v>x</v>
      </c>
      <c r="M183" s="53" t="str">
        <f>IF('Indicator Data'!AR186="No data","x",IF('Indicator Data'!AR186=0,0,ROUND(IF('Indicator Data'!AR186&gt;M$195,10,IF('Indicator Data'!AR186&lt;M$194,0,10-(M$195-'Indicator Data'!AR186)/(M$195-M$194)*10)),1)))</f>
        <v>x</v>
      </c>
      <c r="N183" s="54">
        <f t="shared" si="35"/>
        <v>0</v>
      </c>
      <c r="O183" s="56">
        <f t="shared" si="36"/>
        <v>0.3</v>
      </c>
      <c r="P183" s="67">
        <f>IF(AND('Indicator Data'!BF186="No data",'Indicator Data'!BG186="No data"),0,SUM('Indicator Data'!BF186:BH186)/1000)</f>
        <v>8.5129999999999999</v>
      </c>
      <c r="Q183" s="53">
        <f t="shared" si="37"/>
        <v>3.1</v>
      </c>
      <c r="R183" s="57">
        <f>P183*1000/'Indicator Data'!CB186</f>
        <v>8.6073364070209492E-4</v>
      </c>
      <c r="S183" s="53">
        <f t="shared" si="38"/>
        <v>3.1</v>
      </c>
      <c r="T183" s="58">
        <f t="shared" si="39"/>
        <v>3.1</v>
      </c>
      <c r="U183" s="53" t="str">
        <f>IF('Indicator Data'!AV186="No data","x",ROUND(IF('Indicator Data'!AV186&gt;U$195,10,IF('Indicator Data'!AV186&lt;U$194,0,10-(U$195-'Indicator Data'!AV186)/(U$195-U$194)*10)),1))</f>
        <v>x</v>
      </c>
      <c r="V183" s="53" t="str">
        <f>IF('Indicator Data'!AW186="No data","x",IF('Indicator Data'!AW186=0,0,ROUND(IF('Indicator Data'!AW186&gt;V$195,10,IF('Indicator Data'!AW186&lt;V$194,0,10-(V$195-'Indicator Data'!AW186)/(V$195-V$194)*10)),1)))</f>
        <v>x</v>
      </c>
      <c r="W183" s="53" t="str">
        <f t="shared" si="40"/>
        <v>x</v>
      </c>
      <c r="X183" s="53">
        <f>IF('Indicator Data'!AU186="No data","x",ROUND(IF('Indicator Data'!AU186&gt;X$195,10,IF('Indicator Data'!AU186&lt;X$194,0,10-(X$195-'Indicator Data'!AU186)/(X$195-X$194)*10)),1))</f>
        <v>0</v>
      </c>
      <c r="Y183" s="160">
        <f>IF('Indicator Data'!AX186="No data","x",ROUND(IF('Indicator Data'!AX186&gt;Y$195,10,IF('Indicator Data'!AX186&lt;Y$194,0,10-(Y$195-'Indicator Data'!AX186)/(Y$195-Y$194)*10)),1))</f>
        <v>0</v>
      </c>
      <c r="Z183" s="57">
        <f>IF('Indicator Data'!AY186="No data","x",IF(('Indicator Data'!AY186/'Indicator Data'!CB186)&gt;1,1,IF('Indicator Data'!AY186&gt;'Indicator Data'!AY186,1,'Indicator Data'!AY186/'Indicator Data'!CB186)))</f>
        <v>5.560947989970072E-6</v>
      </c>
      <c r="AA183" s="160">
        <f t="shared" si="41"/>
        <v>0</v>
      </c>
      <c r="AB183" s="54">
        <f t="shared" si="43"/>
        <v>0</v>
      </c>
      <c r="AC183" s="53">
        <f>IF('Indicator Data'!AS186="No data","x",ROUND(IF('Indicator Data'!AS186&gt;AC$195,10,IF('Indicator Data'!AS186&lt;AC$194,0,10-(AC$195-'Indicator Data'!AS186)/(AC$195-AC$194)*10)),1))</f>
        <v>0.6</v>
      </c>
      <c r="AD183" s="53" t="str">
        <f>IF('Indicator Data'!AT186="No data","x",ROUND(IF('Indicator Data'!AT186&gt;AD$195,10,IF('Indicator Data'!AT186&lt;AD$194,0,10-(AD$195-'Indicator Data'!AT186)/(AD$195-AD$194)*10)),1))</f>
        <v>x</v>
      </c>
      <c r="AE183" s="54">
        <f>IF(AND(AC183="x",AD183="x"),"x",ROUND(AVERAGE(AD183,AC183),1))</f>
        <v>0.6</v>
      </c>
      <c r="AF183" s="67">
        <f>('Indicator Data'!BE186+'Indicator Data'!BD186+'Indicator Data'!BC186*0.5+'Indicator Data'!BB186*0.25)/1000</f>
        <v>0</v>
      </c>
      <c r="AG183" s="59">
        <f>AF183*1000/'Indicator Data'!CB186</f>
        <v>0</v>
      </c>
      <c r="AH183" s="54">
        <f t="shared" si="42"/>
        <v>0</v>
      </c>
      <c r="AI183" s="53">
        <f>IF('Indicator Data'!BI186="No data","x",ROUND(IF('Indicator Data'!BI186&lt;$AI$194,10,IF('Indicator Data'!BI186&gt;$AI$195,0,($AI$195-'Indicator Data'!BI186)/($AI$195-$AI$194)*10)),1))</f>
        <v>3.3</v>
      </c>
      <c r="AJ183" s="53">
        <f>IF('Indicator Data'!BJ186="No data","x",ROUND(IF('Indicator Data'!BJ186&gt;$AJ$195,10,IF('Indicator Data'!BJ186&lt;$AJ$194,0,10-($AJ$195-'Indicator Data'!BJ186)/($AJ$195-$AJ$194)*10)),1))</f>
        <v>0</v>
      </c>
      <c r="AK183" s="54">
        <f t="shared" si="44"/>
        <v>1.7</v>
      </c>
      <c r="AL183" s="60">
        <f>ROUND(IF(AND(AB183="x",AE183="x",AK183="x"),AH183,IF(AND(AB183="x",AE183="x"),(10-GEOMEAN(((10-AK183)/10*9+1),((10-AH183)/10*9+1)))/9*10,IF(AK183="x",(10-GEOMEAN(((10-AB183)/10*9+1),((10-AE183)/10*9+1),((10-AH183)/10*9+1)))/9*10,IF(AB183="x",(10-GEOMEAN(((10-AK183)/10*9+1),((10-AE183)/10*9+1),((10-AH183)/10*9+1)))/9*10,(10-GEOMEAN(((10-AB183)/10*9+1),((10-AE183)/10*9+1),((10-AH183)/10*9+1),((10-AK183)/10*9+1)))/9*10)))),1)</f>
        <v>0.6</v>
      </c>
      <c r="AM183" s="61">
        <f>ROUND((10-GEOMEAN(((10-T183)/10*9+1),((10-AL183)/10*9+1)))/9*10,1)</f>
        <v>1.9</v>
      </c>
    </row>
    <row r="184" spans="1:39" s="2" customFormat="1" x14ac:dyDescent="0.3">
      <c r="A184" s="98" t="str">
        <f>'Indicator Data'!A187</f>
        <v>United Kingdom</v>
      </c>
      <c r="B184" s="39" t="str">
        <f>'Indicator Data'!B187</f>
        <v>GBR</v>
      </c>
      <c r="C184" s="53">
        <f>ROUND(IF('Indicator Data'!AL187="No data",IF((0.1022*LN('Indicator Data'!CA187)-0.1711)&gt;C$195,0,IF((0.1022*LN('Indicator Data'!CA187)-0.1711)&lt;C$194,10,(C$195-(0.1022*LN('Indicator Data'!CA187)-0.1711))/(C$195-C$194)*10)),IF('Indicator Data'!AL187&gt;C$195,0,IF('Indicator Data'!AL187&lt;C$194,10,(C$195-'Indicator Data'!AL187)/(C$195-C$194)*10))),1)</f>
        <v>0</v>
      </c>
      <c r="D184" s="53" t="str">
        <f>IF('Indicator Data'!AM187="No data","x",ROUND((IF(LOG('Indicator Data'!AM187*1000)&gt;D$195,10,IF(LOG('Indicator Data'!AM187*1000)&lt;D$194,0,10-(D$195-LOG('Indicator Data'!AM187*1000))/(D$195-D$194)*10))),1))</f>
        <v>x</v>
      </c>
      <c r="E184" s="54">
        <f t="shared" si="32"/>
        <v>0</v>
      </c>
      <c r="F184" s="53">
        <f>IF('Indicator Data'!AZ187="No data","x",ROUND(IF('Indicator Data'!AZ187&gt;F$195,10,IF('Indicator Data'!AZ187&lt;F$194,0,10-(F$195-'Indicator Data'!AZ187)/(F$195-F$194)*10)),1))</f>
        <v>1.6</v>
      </c>
      <c r="G184" s="53">
        <f>IF('Indicator Data'!BA187="No data","x",ROUND(IF('Indicator Data'!BA187&gt;G$195,10,IF('Indicator Data'!BA187&lt;G$194,0,10-(G$195-'Indicator Data'!BA187)/(G$195-G$194)*10)),1))</f>
        <v>2.5</v>
      </c>
      <c r="H184" s="54">
        <f t="shared" si="33"/>
        <v>2.1</v>
      </c>
      <c r="I184" s="55">
        <f>SUM(IF('Indicator Data'!AN187=0,0,'Indicator Data'!AN187),SUM('Indicator Data'!AO187:AP187))</f>
        <v>4.2222000000000003E-2</v>
      </c>
      <c r="J184" s="55">
        <f>I184/'Indicator Data'!CB187*1000000</f>
        <v>6.2195441640665729E-4</v>
      </c>
      <c r="K184" s="53">
        <f t="shared" si="34"/>
        <v>0</v>
      </c>
      <c r="L184" s="53" t="str">
        <f>IF('Indicator Data'!AQ187="No data","x",ROUND(IF('Indicator Data'!AQ187&gt;L$195,10,IF('Indicator Data'!AQ187&lt;L$194,0,10-(L$195-'Indicator Data'!AQ187)/(L$195-L$194)*10)),1))</f>
        <v>x</v>
      </c>
      <c r="M184" s="53">
        <f>IF('Indicator Data'!AR187="No data","x",IF('Indicator Data'!AR187=0,0,ROUND(IF('Indicator Data'!AR187&gt;M$195,10,IF('Indicator Data'!AR187&lt;M$194,0,10-(M$195-'Indicator Data'!AR187)/(M$195-M$194)*10)),1)))</f>
        <v>0</v>
      </c>
      <c r="N184" s="54">
        <f t="shared" si="35"/>
        <v>0</v>
      </c>
      <c r="O184" s="56">
        <f t="shared" si="36"/>
        <v>0.5</v>
      </c>
      <c r="P184" s="67">
        <f>IF(AND('Indicator Data'!BF187="No data",'Indicator Data'!BG187="No data"),0,SUM('Indicator Data'!BF187:BH187)/1000)</f>
        <v>191.36199999999999</v>
      </c>
      <c r="Q184" s="53">
        <f t="shared" si="37"/>
        <v>7.6</v>
      </c>
      <c r="R184" s="57">
        <f>P184*1000/'Indicator Data'!CB187</f>
        <v>2.8188726500973601E-3</v>
      </c>
      <c r="S184" s="53">
        <f t="shared" si="38"/>
        <v>4.0999999999999996</v>
      </c>
      <c r="T184" s="58">
        <f t="shared" si="39"/>
        <v>5.9</v>
      </c>
      <c r="U184" s="53" t="str">
        <f>IF('Indicator Data'!AV187="No data","x",ROUND(IF('Indicator Data'!AV187&gt;U$195,10,IF('Indicator Data'!AV187&lt;U$194,0,10-(U$195-'Indicator Data'!AV187)/(U$195-U$194)*10)),1))</f>
        <v>x</v>
      </c>
      <c r="V184" s="53" t="str">
        <f>IF('Indicator Data'!AW187="No data","x",IF('Indicator Data'!AW187=0,0,ROUND(IF('Indicator Data'!AW187&gt;V$195,10,IF('Indicator Data'!AW187&lt;V$194,0,10-(V$195-'Indicator Data'!AW187)/(V$195-V$194)*10)),1)))</f>
        <v>x</v>
      </c>
      <c r="W184" s="53" t="str">
        <f t="shared" si="40"/>
        <v>x</v>
      </c>
      <c r="X184" s="53">
        <f>IF('Indicator Data'!AU187="No data","x",ROUND(IF('Indicator Data'!AU187&gt;X$195,10,IF('Indicator Data'!AU187&lt;X$194,0,10-(X$195-'Indicator Data'!AU187)/(X$195-X$194)*10)),1))</f>
        <v>0.1</v>
      </c>
      <c r="Y184" s="160" t="str">
        <f>IF('Indicator Data'!AX187="No data","x",ROUND(IF('Indicator Data'!AX187&gt;Y$195,10,IF('Indicator Data'!AX187&lt;Y$194,0,10-(Y$195-'Indicator Data'!AX187)/(Y$195-Y$194)*10)),1))</f>
        <v>x</v>
      </c>
      <c r="Z184" s="57">
        <f>IF('Indicator Data'!AY187="No data","x",IF(('Indicator Data'!AY187/'Indicator Data'!CB187)&gt;1,1,IF('Indicator Data'!AY187&gt;'Indicator Data'!AY187,1,'Indicator Data'!AY187/'Indicator Data'!CB187)))</f>
        <v>7.3652884326495342E-8</v>
      </c>
      <c r="AA184" s="160">
        <f t="shared" si="41"/>
        <v>0</v>
      </c>
      <c r="AB184" s="54">
        <f t="shared" si="43"/>
        <v>0.1</v>
      </c>
      <c r="AC184" s="53">
        <f>IF('Indicator Data'!AS187="No data","x",ROUND(IF('Indicator Data'!AS187&gt;AC$195,10,IF('Indicator Data'!AS187&lt;AC$194,0,10-(AC$195-'Indicator Data'!AS187)/(AC$195-AC$194)*10)),1))</f>
        <v>0.3</v>
      </c>
      <c r="AD184" s="53" t="str">
        <f>IF('Indicator Data'!AT187="No data","x",ROUND(IF('Indicator Data'!AT187&gt;AD$195,10,IF('Indicator Data'!AT187&lt;AD$194,0,10-(AD$195-'Indicator Data'!AT187)/(AD$195-AD$194)*10)),1))</f>
        <v>x</v>
      </c>
      <c r="AE184" s="54">
        <f>IF(AND(AC184="x",AD184="x"),"x",ROUND(AVERAGE(AD184,AC184),1))</f>
        <v>0.3</v>
      </c>
      <c r="AF184" s="67">
        <f>('Indicator Data'!BE187+'Indicator Data'!BD187+'Indicator Data'!BC187*0.5+'Indicator Data'!BB187*0.25)/1000</f>
        <v>0.53100000000000003</v>
      </c>
      <c r="AG184" s="59">
        <f>AF184*1000/'Indicator Data'!CB187</f>
        <v>7.821936315473805E-6</v>
      </c>
      <c r="AH184" s="54">
        <f t="shared" si="42"/>
        <v>0</v>
      </c>
      <c r="AI184" s="53">
        <f>IF('Indicator Data'!BI187="No data","x",ROUND(IF('Indicator Data'!BI187&lt;$AI$194,10,IF('Indicator Data'!BI187&gt;$AI$195,0,($AI$195-'Indicator Data'!BI187)/($AI$195-$AI$194)*10)),1))</f>
        <v>1.7</v>
      </c>
      <c r="AJ184" s="53">
        <f>IF('Indicator Data'!BJ187="No data","x",ROUND(IF('Indicator Data'!BJ187&gt;$AJ$195,10,IF('Indicator Data'!BJ187&lt;$AJ$194,0,10-($AJ$195-'Indicator Data'!BJ187)/($AJ$195-$AJ$194)*10)),1))</f>
        <v>0</v>
      </c>
      <c r="AK184" s="54">
        <f t="shared" si="44"/>
        <v>0.9</v>
      </c>
      <c r="AL184" s="60">
        <f>ROUND(IF(AND(AB184="x",AE184="x",AK184="x"),AH184,IF(AND(AB184="x",AE184="x"),(10-GEOMEAN(((10-AK184)/10*9+1),((10-AH184)/10*9+1)))/9*10,IF(AK184="x",(10-GEOMEAN(((10-AB184)/10*9+1),((10-AE184)/10*9+1),((10-AH184)/10*9+1)))/9*10,IF(AB184="x",(10-GEOMEAN(((10-AK184)/10*9+1),((10-AE184)/10*9+1),((10-AH184)/10*9+1)))/9*10,(10-GEOMEAN(((10-AB184)/10*9+1),((10-AE184)/10*9+1),((10-AH184)/10*9+1),((10-AK184)/10*9+1)))/9*10)))),1)</f>
        <v>0.3</v>
      </c>
      <c r="AM184" s="61">
        <f>ROUND((10-GEOMEAN(((10-T184)/10*9+1),((10-AL184)/10*9+1)))/9*10,1)</f>
        <v>3.6</v>
      </c>
    </row>
    <row r="185" spans="1:39" s="2" customFormat="1" x14ac:dyDescent="0.3">
      <c r="A185" s="98" t="str">
        <f>'Indicator Data'!A188</f>
        <v>United States of America</v>
      </c>
      <c r="B185" s="39" t="str">
        <f>'Indicator Data'!B188</f>
        <v>USA</v>
      </c>
      <c r="C185" s="53">
        <f>ROUND(IF('Indicator Data'!AL188="No data",IF((0.1022*LN('Indicator Data'!CA188)-0.1711)&gt;C$195,0,IF((0.1022*LN('Indicator Data'!CA188)-0.1711)&lt;C$194,10,(C$195-(0.1022*LN('Indicator Data'!CA188)-0.1711))/(C$195-C$194)*10)),IF('Indicator Data'!AL188&gt;C$195,0,IF('Indicator Data'!AL188&lt;C$194,10,(C$195-'Indicator Data'!AL188)/(C$195-C$194)*10))),1)</f>
        <v>0</v>
      </c>
      <c r="D185" s="53" t="str">
        <f>IF('Indicator Data'!AM188="No data","x",ROUND((IF(LOG('Indicator Data'!AM188*1000)&gt;D$195,10,IF(LOG('Indicator Data'!AM188*1000)&lt;D$194,0,10-(D$195-LOG('Indicator Data'!AM188*1000))/(D$195-D$194)*10))),1))</f>
        <v>x</v>
      </c>
      <c r="E185" s="54">
        <f t="shared" si="32"/>
        <v>0</v>
      </c>
      <c r="F185" s="53">
        <f>IF('Indicator Data'!AZ188="No data","x",ROUND(IF('Indicator Data'!AZ188&gt;F$195,10,IF('Indicator Data'!AZ188&lt;F$194,0,10-(F$195-'Indicator Data'!AZ188)/(F$195-F$194)*10)),1))</f>
        <v>2.7</v>
      </c>
      <c r="G185" s="53">
        <f>IF('Indicator Data'!BA188="No data","x",ROUND(IF('Indicator Data'!BA188&gt;G$195,10,IF('Indicator Data'!BA188&lt;G$194,0,10-(G$195-'Indicator Data'!BA188)/(G$195-G$194)*10)),1))</f>
        <v>4.0999999999999996</v>
      </c>
      <c r="H185" s="54">
        <f t="shared" si="33"/>
        <v>3.4</v>
      </c>
      <c r="I185" s="55">
        <f>SUM(IF('Indicator Data'!AN188=0,0,'Indicator Data'!AN188),SUM('Indicator Data'!AO188:AP188))</f>
        <v>-9.1415710000000008</v>
      </c>
      <c r="J185" s="55">
        <f>I185/'Indicator Data'!CB188*1000000</f>
        <v>-2.7617818415814666E-2</v>
      </c>
      <c r="K185" s="53">
        <f t="shared" si="34"/>
        <v>0</v>
      </c>
      <c r="L185" s="53" t="str">
        <f>IF('Indicator Data'!AQ188="No data","x",ROUND(IF('Indicator Data'!AQ188&gt;L$195,10,IF('Indicator Data'!AQ188&lt;L$194,0,10-(L$195-'Indicator Data'!AQ188)/(L$195-L$194)*10)),1))</f>
        <v>x</v>
      </c>
      <c r="M185" s="53">
        <f>IF('Indicator Data'!AR188="No data","x",IF('Indicator Data'!AR188=0,0,ROUND(IF('Indicator Data'!AR188&gt;M$195,10,IF('Indicator Data'!AR188&lt;M$194,0,10-(M$195-'Indicator Data'!AR188)/(M$195-M$194)*10)),1)))</f>
        <v>0</v>
      </c>
      <c r="N185" s="54">
        <f t="shared" si="35"/>
        <v>0</v>
      </c>
      <c r="O185" s="56">
        <f t="shared" si="36"/>
        <v>0.9</v>
      </c>
      <c r="P185" s="67">
        <f>IF(AND('Indicator Data'!BF188="No data",'Indicator Data'!BG188="No data"),0,SUM('Indicator Data'!BF188:BH188)/1000)</f>
        <v>1274.019</v>
      </c>
      <c r="Q185" s="53">
        <f t="shared" si="37"/>
        <v>10</v>
      </c>
      <c r="R185" s="57">
        <f>P185*1000/'Indicator Data'!CB188</f>
        <v>3.8489692198745468E-3</v>
      </c>
      <c r="S185" s="53">
        <f t="shared" si="38"/>
        <v>4.4000000000000004</v>
      </c>
      <c r="T185" s="58">
        <f t="shared" si="39"/>
        <v>7.2</v>
      </c>
      <c r="U185" s="53">
        <f>IF('Indicator Data'!AV188="No data","x",ROUND(IF('Indicator Data'!AV188&gt;U$195,10,IF('Indicator Data'!AV188&lt;U$194,0,10-(U$195-'Indicator Data'!AV188)/(U$195-U$194)*10)),1))</f>
        <v>0.8</v>
      </c>
      <c r="V185" s="53">
        <f>IF('Indicator Data'!AW188="No data","x",IF('Indicator Data'!AW188=0,0,ROUND(IF('Indicator Data'!AW188&gt;V$195,10,IF('Indicator Data'!AW188&lt;V$194,0,10-(V$195-'Indicator Data'!AW188)/(V$195-V$194)*10)),1)))</f>
        <v>0.7</v>
      </c>
      <c r="W185" s="53">
        <f t="shared" si="40"/>
        <v>0.75</v>
      </c>
      <c r="X185" s="53">
        <f>IF('Indicator Data'!AU188="No data","x",ROUND(IF('Indicator Data'!AU188&gt;X$195,10,IF('Indicator Data'!AU188&lt;X$194,0,10-(X$195-'Indicator Data'!AU188)/(X$195-X$194)*10)),1))</f>
        <v>0.1</v>
      </c>
      <c r="Y185" s="160" t="str">
        <f>IF('Indicator Data'!AX188="No data","x",ROUND(IF('Indicator Data'!AX188&gt;Y$195,10,IF('Indicator Data'!AX188&lt;Y$194,0,10-(Y$195-'Indicator Data'!AX188)/(Y$195-Y$194)*10)),1))</f>
        <v>x</v>
      </c>
      <c r="Z185" s="57">
        <f>IF('Indicator Data'!AY188="No data","x",IF(('Indicator Data'!AY188/'Indicator Data'!CB188)&gt;1,1,IF('Indicator Data'!AY188&gt;'Indicator Data'!AY188,1,'Indicator Data'!AY188/'Indicator Data'!CB188)))</f>
        <v>3.498461448859652E-6</v>
      </c>
      <c r="AA185" s="160">
        <f t="shared" si="41"/>
        <v>0</v>
      </c>
      <c r="AB185" s="54">
        <f t="shared" si="43"/>
        <v>0.3</v>
      </c>
      <c r="AC185" s="53">
        <f>IF('Indicator Data'!AS188="No data","x",ROUND(IF('Indicator Data'!AS188&gt;AC$195,10,IF('Indicator Data'!AS188&lt;AC$194,0,10-(AC$195-'Indicator Data'!AS188)/(AC$195-AC$194)*10)),1))</f>
        <v>0.5</v>
      </c>
      <c r="AD185" s="53">
        <f>IF('Indicator Data'!AT188="No data","x",ROUND(IF('Indicator Data'!AT188&gt;AD$195,10,IF('Indicator Data'!AT188&lt;AD$194,0,10-(AD$195-'Indicator Data'!AT188)/(AD$195-AD$194)*10)),1))</f>
        <v>0.1</v>
      </c>
      <c r="AE185" s="54">
        <f>IF(AND(AC185="x",AD185="x"),"x",ROUND(AVERAGE(AD185,AC185),1))</f>
        <v>0.3</v>
      </c>
      <c r="AF185" s="67">
        <f>('Indicator Data'!BE188+'Indicator Data'!BD188+'Indicator Data'!BC188*0.5+'Indicator Data'!BB188*0.25)/1000</f>
        <v>492.12975</v>
      </c>
      <c r="AG185" s="59">
        <f>AF185*1000/'Indicator Data'!CB188</f>
        <v>1.4867849380068552E-3</v>
      </c>
      <c r="AH185" s="54">
        <f t="shared" si="42"/>
        <v>0.1</v>
      </c>
      <c r="AI185" s="53">
        <f>IF('Indicator Data'!BI188="No data","x",ROUND(IF('Indicator Data'!BI188&lt;$AI$194,10,IF('Indicator Data'!BI188&gt;$AI$195,0,($AI$195-'Indicator Data'!BI188)/($AI$195-$AI$194)*10)),1))</f>
        <v>0.3</v>
      </c>
      <c r="AJ185" s="53">
        <f>IF('Indicator Data'!BJ188="No data","x",ROUND(IF('Indicator Data'!BJ188&gt;$AJ$195,10,IF('Indicator Data'!BJ188&lt;$AJ$194,0,10-($AJ$195-'Indicator Data'!BJ188)/($AJ$195-$AJ$194)*10)),1))</f>
        <v>0</v>
      </c>
      <c r="AK185" s="54">
        <f t="shared" si="44"/>
        <v>0.2</v>
      </c>
      <c r="AL185" s="60">
        <f>ROUND(IF(AND(AB185="x",AE185="x",AK185="x"),AH185,IF(AND(AB185="x",AE185="x"),(10-GEOMEAN(((10-AK185)/10*9+1),((10-AH185)/10*9+1)))/9*10,IF(AK185="x",(10-GEOMEAN(((10-AB185)/10*9+1),((10-AE185)/10*9+1),((10-AH185)/10*9+1)))/9*10,IF(AB185="x",(10-GEOMEAN(((10-AK185)/10*9+1),((10-AE185)/10*9+1),((10-AH185)/10*9+1)))/9*10,(10-GEOMEAN(((10-AB185)/10*9+1),((10-AE185)/10*9+1),((10-AH185)/10*9+1),((10-AK185)/10*9+1)))/9*10)))),1)</f>
        <v>0.2</v>
      </c>
      <c r="AM185" s="61">
        <f>ROUND((10-GEOMEAN(((10-T185)/10*9+1),((10-AL185)/10*9+1)))/9*10,1)</f>
        <v>4.5999999999999996</v>
      </c>
    </row>
    <row r="186" spans="1:39" s="2" customFormat="1" x14ac:dyDescent="0.3">
      <c r="A186" s="98" t="str">
        <f>'Indicator Data'!A189</f>
        <v>Uruguay</v>
      </c>
      <c r="B186" s="39" t="str">
        <f>'Indicator Data'!B189</f>
        <v>URY</v>
      </c>
      <c r="C186" s="53">
        <f>ROUND(IF('Indicator Data'!AL189="No data",IF((0.1022*LN('Indicator Data'!CA189)-0.1711)&gt;C$195,0,IF((0.1022*LN('Indicator Data'!CA189)-0.1711)&lt;C$194,10,(C$195-(0.1022*LN('Indicator Data'!CA189)-0.1711))/(C$195-C$194)*10)),IF('Indicator Data'!AL189&gt;C$195,0,IF('Indicator Data'!AL189&lt;C$194,10,(C$195-'Indicator Data'!AL189)/(C$195-C$194)*10))),1)</f>
        <v>1.7</v>
      </c>
      <c r="D186" s="53" t="str">
        <f>IF('Indicator Data'!AM189="No data","x",ROUND((IF(LOG('Indicator Data'!AM189*1000)&gt;D$195,10,IF(LOG('Indicator Data'!AM189*1000)&lt;D$194,0,10-(D$195-LOG('Indicator Data'!AM189*1000))/(D$195-D$194)*10))),1))</f>
        <v>x</v>
      </c>
      <c r="E186" s="54">
        <f t="shared" si="32"/>
        <v>1.7</v>
      </c>
      <c r="F186" s="53">
        <f>IF('Indicator Data'!AZ189="No data","x",ROUND(IF('Indicator Data'!AZ189&gt;F$195,10,IF('Indicator Data'!AZ189&lt;F$194,0,10-(F$195-'Indicator Data'!AZ189)/(F$195-F$194)*10)),1))</f>
        <v>3.8</v>
      </c>
      <c r="G186" s="53">
        <f>IF('Indicator Data'!BA189="No data","x",ROUND(IF('Indicator Data'!BA189&gt;G$195,10,IF('Indicator Data'!BA189&lt;G$194,0,10-(G$195-'Indicator Data'!BA189)/(G$195-G$194)*10)),1))</f>
        <v>3.7</v>
      </c>
      <c r="H186" s="54">
        <f t="shared" si="33"/>
        <v>3.8</v>
      </c>
      <c r="I186" s="55">
        <f>SUM(IF('Indicator Data'!AN189=0,0,'Indicator Data'!AN189),SUM('Indicator Data'!AO189:AP189))</f>
        <v>3.681864</v>
      </c>
      <c r="J186" s="55">
        <f>I186/'Indicator Data'!CB189*1000000</f>
        <v>1.0599174891982013</v>
      </c>
      <c r="K186" s="53">
        <f t="shared" si="34"/>
        <v>0</v>
      </c>
      <c r="L186" s="53">
        <f>IF('Indicator Data'!AQ189="No data","x",ROUND(IF('Indicator Data'!AQ189&gt;L$195,10,IF('Indicator Data'!AQ189&lt;L$194,0,10-(L$195-'Indicator Data'!AQ189)/(L$195-L$194)*10)),1))</f>
        <v>0</v>
      </c>
      <c r="M186" s="53">
        <f>IF('Indicator Data'!AR189="No data","x",IF('Indicator Data'!AR189=0,0,ROUND(IF('Indicator Data'!AR189&gt;M$195,10,IF('Indicator Data'!AR189&lt;M$194,0,10-(M$195-'Indicator Data'!AR189)/(M$195-M$194)*10)),1)))</f>
        <v>0.1</v>
      </c>
      <c r="N186" s="54">
        <f t="shared" si="35"/>
        <v>0</v>
      </c>
      <c r="O186" s="56">
        <f t="shared" si="36"/>
        <v>1.8</v>
      </c>
      <c r="P186" s="67">
        <f>IF(AND('Indicator Data'!BF189="No data",'Indicator Data'!BG189="No data"),0,SUM('Indicator Data'!BF189:BH189)/1000)</f>
        <v>26.504999999999999</v>
      </c>
      <c r="Q186" s="53">
        <f t="shared" si="37"/>
        <v>4.7</v>
      </c>
      <c r="R186" s="57">
        <f>P186*1000/'Indicator Data'!CB189</f>
        <v>7.630133283358191E-3</v>
      </c>
      <c r="S186" s="53">
        <f t="shared" si="38"/>
        <v>5.3</v>
      </c>
      <c r="T186" s="58">
        <f t="shared" si="39"/>
        <v>5</v>
      </c>
      <c r="U186" s="53" t="str">
        <f>IF('Indicator Data'!AV189="No data","x",ROUND(IF('Indicator Data'!AV189&gt;U$195,10,IF('Indicator Data'!AV189&lt;U$194,0,10-(U$195-'Indicator Data'!AV189)/(U$195-U$194)*10)),1))</f>
        <v>x</v>
      </c>
      <c r="V186" s="53" t="str">
        <f>IF('Indicator Data'!AW189="No data","x",IF('Indicator Data'!AW189=0,0,ROUND(IF('Indicator Data'!AW189&gt;V$195,10,IF('Indicator Data'!AW189&lt;V$194,0,10-(V$195-'Indicator Data'!AW189)/(V$195-V$194)*10)),1)))</f>
        <v>x</v>
      </c>
      <c r="W186" s="53" t="str">
        <f t="shared" si="40"/>
        <v>x</v>
      </c>
      <c r="X186" s="53">
        <f>IF('Indicator Data'!AU189="No data","x",ROUND(IF('Indicator Data'!AU189&gt;X$195,10,IF('Indicator Data'!AU189&lt;X$194,0,10-(X$195-'Indicator Data'!AU189)/(X$195-X$194)*10)),1))</f>
        <v>0.6</v>
      </c>
      <c r="Y186" s="160" t="str">
        <f>IF('Indicator Data'!AX189="No data","x",ROUND(IF('Indicator Data'!AX189&gt;Y$195,10,IF('Indicator Data'!AX189&lt;Y$194,0,10-(Y$195-'Indicator Data'!AX189)/(Y$195-Y$194)*10)),1))</f>
        <v>x</v>
      </c>
      <c r="Z186" s="57">
        <f>IF('Indicator Data'!AY189="No data","x",IF(('Indicator Data'!AY189/'Indicator Data'!CB189)&gt;1,1,IF('Indicator Data'!AY189&gt;'Indicator Data'!AY189,1,'Indicator Data'!AY189/'Indicator Data'!CB189)))</f>
        <v>3.7423781431298429E-6</v>
      </c>
      <c r="AA186" s="160">
        <f t="shared" si="41"/>
        <v>0</v>
      </c>
      <c r="AB186" s="54">
        <f t="shared" si="43"/>
        <v>0.3</v>
      </c>
      <c r="AC186" s="53">
        <f>IF('Indicator Data'!AS189="No data","x",ROUND(IF('Indicator Data'!AS189&gt;AC$195,10,IF('Indicator Data'!AS189&lt;AC$194,0,10-(AC$195-'Indicator Data'!AS189)/(AC$195-AC$194)*10)),1))</f>
        <v>0.5</v>
      </c>
      <c r="AD186" s="53">
        <f>IF('Indicator Data'!AT189="No data","x",ROUND(IF('Indicator Data'!AT189&gt;AD$195,10,IF('Indicator Data'!AT189&lt;AD$194,0,10-(AD$195-'Indicator Data'!AT189)/(AD$195-AD$194)*10)),1))</f>
        <v>0.9</v>
      </c>
      <c r="AE186" s="54">
        <f>IF(AND(AC186="x",AD186="x"),"x",ROUND(AVERAGE(AD186,AC186),1))</f>
        <v>0.7</v>
      </c>
      <c r="AF186" s="67">
        <f>('Indicator Data'!BE189+'Indicator Data'!BD189+'Indicator Data'!BC189*0.5+'Indicator Data'!BB189*0.25)/1000</f>
        <v>10.055249999999999</v>
      </c>
      <c r="AG186" s="59">
        <f>AF186*1000/'Indicator Data'!CB189</f>
        <v>2.8946575249004887E-3</v>
      </c>
      <c r="AH186" s="54">
        <f t="shared" si="42"/>
        <v>0.3</v>
      </c>
      <c r="AI186" s="53">
        <f>IF('Indicator Data'!BI189="No data","x",ROUND(IF('Indicator Data'!BI189&lt;$AI$194,10,IF('Indicator Data'!BI189&gt;$AI$195,0,($AI$195-'Indicator Data'!BI189)/($AI$195-$AI$194)*10)),1))</f>
        <v>2.5</v>
      </c>
      <c r="AJ186" s="53">
        <f>IF('Indicator Data'!BJ189="No data","x",ROUND(IF('Indicator Data'!BJ189&gt;$AJ$195,10,IF('Indicator Data'!BJ189&lt;$AJ$194,0,10-($AJ$195-'Indicator Data'!BJ189)/($AJ$195-$AJ$194)*10)),1))</f>
        <v>0</v>
      </c>
      <c r="AK186" s="54">
        <f t="shared" si="44"/>
        <v>1.3</v>
      </c>
      <c r="AL186" s="60">
        <f>ROUND(IF(AND(AB186="x",AE186="x",AK186="x"),AH186,IF(AND(AB186="x",AE186="x"),(10-GEOMEAN(((10-AK186)/10*9+1),((10-AH186)/10*9+1)))/9*10,IF(AK186="x",(10-GEOMEAN(((10-AB186)/10*9+1),((10-AE186)/10*9+1),((10-AH186)/10*9+1)))/9*10,IF(AB186="x",(10-GEOMEAN(((10-AK186)/10*9+1),((10-AE186)/10*9+1),((10-AH186)/10*9+1)))/9*10,(10-GEOMEAN(((10-AB186)/10*9+1),((10-AE186)/10*9+1),((10-AH186)/10*9+1),((10-AK186)/10*9+1)))/9*10)))),1)</f>
        <v>0.7</v>
      </c>
      <c r="AM186" s="61">
        <f>ROUND((10-GEOMEAN(((10-T186)/10*9+1),((10-AL186)/10*9+1)))/9*10,1)</f>
        <v>3.1</v>
      </c>
    </row>
    <row r="187" spans="1:39" s="2" customFormat="1" x14ac:dyDescent="0.3">
      <c r="A187" s="98" t="str">
        <f>'Indicator Data'!A190</f>
        <v>Uzbekistan</v>
      </c>
      <c r="B187" s="39" t="str">
        <f>'Indicator Data'!B190</f>
        <v>UZB</v>
      </c>
      <c r="C187" s="53">
        <f>ROUND(IF('Indicator Data'!AL190="No data",IF((0.1022*LN('Indicator Data'!CA190)-0.1711)&gt;C$195,0,IF((0.1022*LN('Indicator Data'!CA190)-0.1711)&lt;C$194,10,(C$195-(0.1022*LN('Indicator Data'!CA190)-0.1711))/(C$195-C$194)*10)),IF('Indicator Data'!AL190&gt;C$195,0,IF('Indicator Data'!AL190&lt;C$194,10,(C$195-'Indicator Data'!AL190)/(C$195-C$194)*10))),1)</f>
        <v>3.6</v>
      </c>
      <c r="D187" s="53" t="str">
        <f>IF('Indicator Data'!AM190="No data","x",ROUND((IF(LOG('Indicator Data'!AM190*1000)&gt;D$195,10,IF(LOG('Indicator Data'!AM190*1000)&lt;D$194,0,10-(D$195-LOG('Indicator Data'!AM190*1000))/(D$195-D$194)*10))),1))</f>
        <v>x</v>
      </c>
      <c r="E187" s="54">
        <f t="shared" si="32"/>
        <v>3.6</v>
      </c>
      <c r="F187" s="53">
        <f>IF('Indicator Data'!AZ190="No data","x",ROUND(IF('Indicator Data'!AZ190&gt;F$195,10,IF('Indicator Data'!AZ190&lt;F$194,0,10-(F$195-'Indicator Data'!AZ190)/(F$195-F$194)*10)),1))</f>
        <v>3.8</v>
      </c>
      <c r="G187" s="53" t="str">
        <f>IF('Indicator Data'!BA190="No data","x",ROUND(IF('Indicator Data'!BA190&gt;G$195,10,IF('Indicator Data'!BA190&lt;G$194,0,10-(G$195-'Indicator Data'!BA190)/(G$195-G$194)*10)),1))</f>
        <v>x</v>
      </c>
      <c r="H187" s="54">
        <f t="shared" si="33"/>
        <v>3.8</v>
      </c>
      <c r="I187" s="55">
        <f>SUM(IF('Indicator Data'!AN190=0,0,'Indicator Data'!AN190),SUM('Indicator Data'!AO190:AP190))</f>
        <v>936.45950400000004</v>
      </c>
      <c r="J187" s="55">
        <f>I187/'Indicator Data'!CB190*1000000</f>
        <v>27.979740536963551</v>
      </c>
      <c r="K187" s="53">
        <f t="shared" si="34"/>
        <v>0.6</v>
      </c>
      <c r="L187" s="53">
        <f>IF('Indicator Data'!AQ190="No data","x",ROUND(IF('Indicator Data'!AQ190&gt;L$195,10,IF('Indicator Data'!AQ190&lt;L$194,0,10-(L$195-'Indicator Data'!AQ190)/(L$195-L$194)*10)),1))</f>
        <v>1.3</v>
      </c>
      <c r="M187" s="53">
        <f>IF('Indicator Data'!AR190="No data","x",IF('Indicator Data'!AR190=0,0,ROUND(IF('Indicator Data'!AR190&gt;M$195,10,IF('Indicator Data'!AR190&lt;M$194,0,10-(M$195-'Indicator Data'!AR190)/(M$195-M$194)*10)),1)))</f>
        <v>4.9000000000000004</v>
      </c>
      <c r="N187" s="54">
        <f t="shared" si="35"/>
        <v>2.2999999999999998</v>
      </c>
      <c r="O187" s="56">
        <f t="shared" si="36"/>
        <v>3.3</v>
      </c>
      <c r="P187" s="67">
        <f>IF(AND('Indicator Data'!BF190="No data",'Indicator Data'!BG190="No data"),0,SUM('Indicator Data'!BF190:BH190)/1000)</f>
        <v>1.4E-2</v>
      </c>
      <c r="Q187" s="53">
        <f t="shared" si="37"/>
        <v>0</v>
      </c>
      <c r="R187" s="57">
        <f>P187*1000/'Indicator Data'!CB190</f>
        <v>4.1829504195783115E-7</v>
      </c>
      <c r="S187" s="53">
        <f t="shared" si="38"/>
        <v>0</v>
      </c>
      <c r="T187" s="58">
        <f t="shared" si="39"/>
        <v>0</v>
      </c>
      <c r="U187" s="53">
        <f>IF('Indicator Data'!AV190="No data","x",ROUND(IF('Indicator Data'!AV190&gt;U$195,10,IF('Indicator Data'!AV190&lt;U$194,0,10-(U$195-'Indicator Data'!AV190)/(U$195-U$194)*10)),1))</f>
        <v>0.4</v>
      </c>
      <c r="V187" s="53">
        <f>IF('Indicator Data'!AW190="No data","x",IF('Indicator Data'!AW190=0,0,ROUND(IF('Indicator Data'!AW190&gt;V$195,10,IF('Indicator Data'!AW190&lt;V$194,0,10-(V$195-'Indicator Data'!AW190)/(V$195-V$194)*10)),1)))</f>
        <v>0.6</v>
      </c>
      <c r="W187" s="53">
        <f t="shared" si="40"/>
        <v>0.5</v>
      </c>
      <c r="X187" s="53">
        <f>IF('Indicator Data'!AU190="No data","x",ROUND(IF('Indicator Data'!AU190&gt;X$195,10,IF('Indicator Data'!AU190&lt;X$194,0,10-(X$195-'Indicator Data'!AU190)/(X$195-X$194)*10)),1))</f>
        <v>1.2</v>
      </c>
      <c r="Y187" s="160">
        <f>IF('Indicator Data'!AX190="No data","x",ROUND(IF('Indicator Data'!AX190&gt;Y$195,10,IF('Indicator Data'!AX190&lt;Y$194,0,10-(Y$195-'Indicator Data'!AX190)/(Y$195-Y$194)*10)),1))</f>
        <v>0</v>
      </c>
      <c r="Z187" s="57">
        <f>IF('Indicator Data'!AY190="No data","x",IF(('Indicator Data'!AY190/'Indicator Data'!CB190)&gt;1,1,IF('Indicator Data'!AY190&gt;'Indicator Data'!AY190,1,'Indicator Data'!AY190/'Indicator Data'!CB190)))</f>
        <v>1.212909218413025E-2</v>
      </c>
      <c r="AA187" s="160">
        <f t="shared" si="41"/>
        <v>0.1</v>
      </c>
      <c r="AB187" s="54">
        <f t="shared" si="43"/>
        <v>0.5</v>
      </c>
      <c r="AC187" s="53">
        <f>IF('Indicator Data'!AS190="No data","x",ROUND(IF('Indicator Data'!AS190&gt;AC$195,10,IF('Indicator Data'!AS190&lt;AC$194,0,10-(AC$195-'Indicator Data'!AS190)/(AC$195-AC$194)*10)),1))</f>
        <v>1.3</v>
      </c>
      <c r="AD187" s="53">
        <f>IF('Indicator Data'!AT190="No data","x",ROUND(IF('Indicator Data'!AT190&gt;AD$195,10,IF('Indicator Data'!AT190&lt;AD$194,0,10-(AD$195-'Indicator Data'!AT190)/(AD$195-AD$194)*10)),1))</f>
        <v>0.6</v>
      </c>
      <c r="AE187" s="54">
        <f>IF(AND(AC187="x",AD187="x"),"x",ROUND(AVERAGE(AD187,AC187),1))</f>
        <v>1</v>
      </c>
      <c r="AF187" s="67">
        <f>('Indicator Data'!BE190+'Indicator Data'!BD190+'Indicator Data'!BC190*0.5+'Indicator Data'!BB190*0.25)/1000</f>
        <v>70.05</v>
      </c>
      <c r="AG187" s="59">
        <f>AF187*1000/'Indicator Data'!CB190</f>
        <v>2.0929691206532908E-3</v>
      </c>
      <c r="AH187" s="54">
        <f t="shared" si="42"/>
        <v>0.2</v>
      </c>
      <c r="AI187" s="53">
        <f>IF('Indicator Data'!BI190="No data","x",ROUND(IF('Indicator Data'!BI190&lt;$AI$194,10,IF('Indicator Data'!BI190&gt;$AI$195,0,($AI$195-'Indicator Data'!BI190)/($AI$195-$AI$194)*10)),1))</f>
        <v>3.2</v>
      </c>
      <c r="AJ187" s="53">
        <f>IF('Indicator Data'!BJ190="No data","x",ROUND(IF('Indicator Data'!BJ190&gt;$AJ$195,10,IF('Indicator Data'!BJ190&lt;$AJ$194,0,10-($AJ$195-'Indicator Data'!BJ190)/($AJ$195-$AJ$194)*10)),1))</f>
        <v>0</v>
      </c>
      <c r="AK187" s="54">
        <f t="shared" si="44"/>
        <v>1.6</v>
      </c>
      <c r="AL187" s="60">
        <f>ROUND(IF(AND(AB187="x",AE187="x",AK187="x"),AH187,IF(AND(AB187="x",AE187="x"),(10-GEOMEAN(((10-AK187)/10*9+1),((10-AH187)/10*9+1)))/9*10,IF(AK187="x",(10-GEOMEAN(((10-AB187)/10*9+1),((10-AE187)/10*9+1),((10-AH187)/10*9+1)))/9*10,IF(AB187="x",(10-GEOMEAN(((10-AK187)/10*9+1),((10-AE187)/10*9+1),((10-AH187)/10*9+1)))/9*10,(10-GEOMEAN(((10-AB187)/10*9+1),((10-AE187)/10*9+1),((10-AH187)/10*9+1),((10-AK187)/10*9+1)))/9*10)))),1)</f>
        <v>0.8</v>
      </c>
      <c r="AM187" s="61">
        <f>ROUND((10-GEOMEAN(((10-T187)/10*9+1),((10-AL187)/10*9+1)))/9*10,1)</f>
        <v>0.4</v>
      </c>
    </row>
    <row r="188" spans="1:39" s="2" customFormat="1" x14ac:dyDescent="0.3">
      <c r="A188" s="98" t="str">
        <f>'Indicator Data'!A191</f>
        <v>Vanuatu</v>
      </c>
      <c r="B188" s="39" t="str">
        <f>'Indicator Data'!B191</f>
        <v>VUT</v>
      </c>
      <c r="C188" s="53">
        <f>ROUND(IF('Indicator Data'!AL191="No data",IF((0.1022*LN('Indicator Data'!CA191)-0.1711)&gt;C$195,0,IF((0.1022*LN('Indicator Data'!CA191)-0.1711)&lt;C$194,10,(C$195-(0.1022*LN('Indicator Data'!CA191)-0.1711))/(C$195-C$194)*10)),IF('Indicator Data'!AL191&gt;C$195,0,IF('Indicator Data'!AL191&lt;C$194,10,(C$195-'Indicator Data'!AL191)/(C$195-C$194)*10))),1)</f>
        <v>5.8</v>
      </c>
      <c r="D188" s="53" t="str">
        <f>IF('Indicator Data'!AM191="No data","x",ROUND((IF(LOG('Indicator Data'!AM191*1000)&gt;D$195,10,IF(LOG('Indicator Data'!AM191*1000)&lt;D$194,0,10-(D$195-LOG('Indicator Data'!AM191*1000))/(D$195-D$194)*10))),1))</f>
        <v>x</v>
      </c>
      <c r="E188" s="54">
        <f t="shared" si="32"/>
        <v>5.8</v>
      </c>
      <c r="F188" s="53" t="str">
        <f>IF('Indicator Data'!AZ191="No data","x",ROUND(IF('Indicator Data'!AZ191&gt;F$195,10,IF('Indicator Data'!AZ191&lt;F$194,0,10-(F$195-'Indicator Data'!AZ191)/(F$195-F$194)*10)),1))</f>
        <v>x</v>
      </c>
      <c r="G188" s="53">
        <f>IF('Indicator Data'!BA191="No data","x",ROUND(IF('Indicator Data'!BA191&gt;G$195,10,IF('Indicator Data'!BA191&lt;G$194,0,10-(G$195-'Indicator Data'!BA191)/(G$195-G$194)*10)),1))</f>
        <v>3.1</v>
      </c>
      <c r="H188" s="54">
        <f t="shared" si="33"/>
        <v>3.1</v>
      </c>
      <c r="I188" s="55">
        <f>SUM(IF('Indicator Data'!AN191=0,0,'Indicator Data'!AN191),SUM('Indicator Data'!AO191:AP191))</f>
        <v>172.714404</v>
      </c>
      <c r="J188" s="55">
        <f>I188/'Indicator Data'!CB191*1000000</f>
        <v>562.31288946768677</v>
      </c>
      <c r="K188" s="53">
        <f t="shared" si="34"/>
        <v>10</v>
      </c>
      <c r="L188" s="53">
        <f>IF('Indicator Data'!AQ191="No data","x",ROUND(IF('Indicator Data'!AQ191&gt;L$195,10,IF('Indicator Data'!AQ191&lt;L$194,0,10-(L$195-'Indicator Data'!AQ191)/(L$195-L$194)*10)),1))</f>
        <v>9.1999999999999993</v>
      </c>
      <c r="M188" s="53">
        <f>IF('Indicator Data'!AR191="No data","x",IF('Indicator Data'!AR191=0,0,ROUND(IF('Indicator Data'!AR191&gt;M$195,10,IF('Indicator Data'!AR191&lt;M$194,0,10-(M$195-'Indicator Data'!AR191)/(M$195-M$194)*10)),1)))</f>
        <v>1.3</v>
      </c>
      <c r="N188" s="54">
        <f t="shared" si="35"/>
        <v>6.8</v>
      </c>
      <c r="O188" s="56">
        <f t="shared" si="36"/>
        <v>5.4</v>
      </c>
      <c r="P188" s="67">
        <f>IF(AND('Indicator Data'!BF191="No data",'Indicator Data'!BG191="No data"),0,SUM('Indicator Data'!BF191:BH191)/1000)</f>
        <v>0</v>
      </c>
      <c r="Q188" s="53">
        <f t="shared" si="37"/>
        <v>0</v>
      </c>
      <c r="R188" s="57">
        <f>P188*1000/'Indicator Data'!CB191</f>
        <v>0</v>
      </c>
      <c r="S188" s="53">
        <f t="shared" si="38"/>
        <v>0</v>
      </c>
      <c r="T188" s="58">
        <f t="shared" si="39"/>
        <v>0</v>
      </c>
      <c r="U188" s="53" t="str">
        <f>IF('Indicator Data'!AV191="No data","x",ROUND(IF('Indicator Data'!AV191&gt;U$195,10,IF('Indicator Data'!AV191&lt;U$194,0,10-(U$195-'Indicator Data'!AV191)/(U$195-U$194)*10)),1))</f>
        <v>x</v>
      </c>
      <c r="V188" s="53" t="str">
        <f>IF('Indicator Data'!AW191="No data","x",IF('Indicator Data'!AW191=0,0,ROUND(IF('Indicator Data'!AW191&gt;V$195,10,IF('Indicator Data'!AW191&lt;V$194,0,10-(V$195-'Indicator Data'!AW191)/(V$195-V$194)*10)),1)))</f>
        <v>x</v>
      </c>
      <c r="W188" s="53" t="str">
        <f t="shared" si="40"/>
        <v>x</v>
      </c>
      <c r="X188" s="53">
        <f>IF('Indicator Data'!AU191="No data","x",ROUND(IF('Indicator Data'!AU191&gt;X$195,10,IF('Indicator Data'!AU191&lt;X$194,0,10-(X$195-'Indicator Data'!AU191)/(X$195-X$194)*10)),1))</f>
        <v>0.7</v>
      </c>
      <c r="Y188" s="160">
        <f>IF('Indicator Data'!AX191="No data","x",ROUND(IF('Indicator Data'!AX191&gt;Y$195,10,IF('Indicator Data'!AX191&lt;Y$194,0,10-(Y$195-'Indicator Data'!AX191)/(Y$195-Y$194)*10)),1))</f>
        <v>0.1</v>
      </c>
      <c r="Z188" s="57">
        <f>IF('Indicator Data'!AY191="No data","x",IF(('Indicator Data'!AY191/'Indicator Data'!CB191)&gt;1,1,IF('Indicator Data'!AY191&gt;'Indicator Data'!AY191,1,'Indicator Data'!AY191/'Indicator Data'!CB191)))</f>
        <v>0.94898583753866195</v>
      </c>
      <c r="AA188" s="160">
        <f t="shared" si="41"/>
        <v>10</v>
      </c>
      <c r="AB188" s="54">
        <f t="shared" si="43"/>
        <v>3.6</v>
      </c>
      <c r="AC188" s="53">
        <f>IF('Indicator Data'!AS191="No data","x",ROUND(IF('Indicator Data'!AS191&gt;AC$195,10,IF('Indicator Data'!AS191&lt;AC$194,0,10-(AC$195-'Indicator Data'!AS191)/(AC$195-AC$194)*10)),1))</f>
        <v>2</v>
      </c>
      <c r="AD188" s="53">
        <f>IF('Indicator Data'!AT191="No data","x",ROUND(IF('Indicator Data'!AT191&gt;AD$195,10,IF('Indicator Data'!AT191&lt;AD$194,0,10-(AD$195-'Indicator Data'!AT191)/(AD$195-AD$194)*10)),1))</f>
        <v>2.6</v>
      </c>
      <c r="AE188" s="54">
        <f>IF(AND(AC188="x",AD188="x"),"x",ROUND(AVERAGE(AD188,AC188),1))</f>
        <v>2.2999999999999998</v>
      </c>
      <c r="AF188" s="67">
        <f>('Indicator Data'!BE191+'Indicator Data'!BD191+'Indicator Data'!BC191*0.5+'Indicator Data'!BB191*0.25)/1000</f>
        <v>85.658500000000004</v>
      </c>
      <c r="AG188" s="59">
        <f>AF188*1000/'Indicator Data'!CB191</f>
        <v>0.27888165391502523</v>
      </c>
      <c r="AH188" s="54">
        <f t="shared" si="42"/>
        <v>10</v>
      </c>
      <c r="AI188" s="53">
        <f>IF('Indicator Data'!BI191="No data","x",ROUND(IF('Indicator Data'!BI191&lt;$AI$194,10,IF('Indicator Data'!BI191&gt;$AI$195,0,($AI$195-'Indicator Data'!BI191)/($AI$195-$AI$194)*10)),1))</f>
        <v>4</v>
      </c>
      <c r="AJ188" s="53">
        <f>IF('Indicator Data'!BJ191="No data","x",ROUND(IF('Indicator Data'!BJ191&gt;$AJ$195,10,IF('Indicator Data'!BJ191&lt;$AJ$194,0,10-($AJ$195-'Indicator Data'!BJ191)/($AJ$195-$AJ$194)*10)),1))</f>
        <v>1.6</v>
      </c>
      <c r="AK188" s="54">
        <f t="shared" si="44"/>
        <v>2.8</v>
      </c>
      <c r="AL188" s="60">
        <f>ROUND(IF(AND(AB188="x",AE188="x",AK188="x"),AH188,IF(AND(AB188="x",AE188="x"),(10-GEOMEAN(((10-AK188)/10*9+1),((10-AH188)/10*9+1)))/9*10,IF(AK188="x",(10-GEOMEAN(((10-AB188)/10*9+1),((10-AE188)/10*9+1),((10-AH188)/10*9+1)))/9*10,IF(AB188="x",(10-GEOMEAN(((10-AK188)/10*9+1),((10-AE188)/10*9+1),((10-AH188)/10*9+1)))/9*10,(10-GEOMEAN(((10-AB188)/10*9+1),((10-AE188)/10*9+1),((10-AH188)/10*9+1),((10-AK188)/10*9+1)))/9*10)))),1)</f>
        <v>6.1</v>
      </c>
      <c r="AM188" s="61">
        <f>ROUND((10-GEOMEAN(((10-T188)/10*9+1),((10-AL188)/10*9+1)))/9*10,1)</f>
        <v>3.6</v>
      </c>
    </row>
    <row r="189" spans="1:39" s="2" customFormat="1" x14ac:dyDescent="0.3">
      <c r="A189" s="98" t="str">
        <f>'Indicator Data'!A192</f>
        <v>Venezuela</v>
      </c>
      <c r="B189" s="39" t="str">
        <f>'Indicator Data'!B192</f>
        <v>VEN</v>
      </c>
      <c r="C189" s="53">
        <f>ROUND(IF('Indicator Data'!AL192="No data",IF((0.1022*LN('Indicator Data'!CA192)-0.1711)&gt;C$195,0,IF((0.1022*LN('Indicator Data'!CA192)-0.1711)&lt;C$194,10,(C$195-(0.1022*LN('Indicator Data'!CA192)-0.1711))/(C$195-C$194)*10)),IF('Indicator Data'!AL192&gt;C$195,0,IF('Indicator Data'!AL192&lt;C$194,10,(C$195-'Indicator Data'!AL192)/(C$195-C$194)*10))),1)</f>
        <v>3.8</v>
      </c>
      <c r="D189" s="53" t="str">
        <f>IF('Indicator Data'!AM192="No data","x",ROUND((IF(LOG('Indicator Data'!AM192*1000)&gt;D$195,10,IF(LOG('Indicator Data'!AM192*1000)&lt;D$194,0,10-(D$195-LOG('Indicator Data'!AM192*1000))/(D$195-D$194)*10))),1))</f>
        <v>x</v>
      </c>
      <c r="E189" s="54">
        <f t="shared" si="32"/>
        <v>3.8</v>
      </c>
      <c r="F189" s="53">
        <f>IF('Indicator Data'!AZ192="No data","x",ROUND(IF('Indicator Data'!AZ192&gt;F$195,10,IF('Indicator Data'!AZ192&lt;F$194,0,10-(F$195-'Indicator Data'!AZ192)/(F$195-F$194)*10)),1))</f>
        <v>6.4</v>
      </c>
      <c r="G189" s="53" t="str">
        <f>IF('Indicator Data'!BA192="No data","x",ROUND(IF('Indicator Data'!BA192&gt;G$195,10,IF('Indicator Data'!BA192&lt;G$194,0,10-(G$195-'Indicator Data'!BA192)/(G$195-G$194)*10)),1))</f>
        <v>x</v>
      </c>
      <c r="H189" s="54">
        <f t="shared" si="33"/>
        <v>6.4</v>
      </c>
      <c r="I189" s="55">
        <f>SUM(IF('Indicator Data'!AN192=0,0,'Indicator Data'!AN192),SUM('Indicator Data'!AO192:AP192))</f>
        <v>749.69076099999995</v>
      </c>
      <c r="J189" s="55">
        <f>I189/'Indicator Data'!CB192*1000000</f>
        <v>26.364195518326927</v>
      </c>
      <c r="K189" s="53">
        <f t="shared" si="34"/>
        <v>0.5</v>
      </c>
      <c r="L189" s="53" t="str">
        <f>IF('Indicator Data'!AQ192="No data","x",ROUND(IF('Indicator Data'!AQ192&gt;L$195,10,IF('Indicator Data'!AQ192&lt;L$194,0,10-(L$195-'Indicator Data'!AQ192)/(L$195-L$194)*10)),1))</f>
        <v>x</v>
      </c>
      <c r="M189" s="53" t="str">
        <f>IF('Indicator Data'!AR192="No data","x",IF('Indicator Data'!AR192=0,0,ROUND(IF('Indicator Data'!AR192&gt;M$195,10,IF('Indicator Data'!AR192&lt;M$194,0,10-(M$195-'Indicator Data'!AR192)/(M$195-M$194)*10)),1)))</f>
        <v>x</v>
      </c>
      <c r="N189" s="54">
        <f t="shared" si="35"/>
        <v>0.5</v>
      </c>
      <c r="O189" s="56">
        <f t="shared" si="36"/>
        <v>3.6</v>
      </c>
      <c r="P189" s="67">
        <f>IF(AND('Indicator Data'!BF192="No data",'Indicator Data'!BG192="No data"),0,SUM('Indicator Data'!BF192:BH192)/1000)</f>
        <v>67.834000000000003</v>
      </c>
      <c r="Q189" s="53">
        <f t="shared" si="37"/>
        <v>6.1</v>
      </c>
      <c r="R189" s="57">
        <f>P189*1000/'Indicator Data'!CB192</f>
        <v>2.3855020387401958E-3</v>
      </c>
      <c r="S189" s="53">
        <f t="shared" si="38"/>
        <v>4</v>
      </c>
      <c r="T189" s="58">
        <f t="shared" si="39"/>
        <v>5.0999999999999996</v>
      </c>
      <c r="U189" s="53">
        <f>IF('Indicator Data'!AV192="No data","x",ROUND(IF('Indicator Data'!AV192&gt;U$195,10,IF('Indicator Data'!AV192&lt;U$194,0,10-(U$195-'Indicator Data'!AV192)/(U$195-U$194)*10)),1))</f>
        <v>1.2</v>
      </c>
      <c r="V189" s="53">
        <f>IF('Indicator Data'!AW192="No data","x",IF('Indicator Data'!AW192=0,0,ROUND(IF('Indicator Data'!AW192&gt;V$195,10,IF('Indicator Data'!AW192&lt;V$194,0,10-(V$195-'Indicator Data'!AW192)/(V$195-V$194)*10)),1)))</f>
        <v>1.1000000000000001</v>
      </c>
      <c r="W189" s="53">
        <f t="shared" si="40"/>
        <v>1.1499999999999999</v>
      </c>
      <c r="X189" s="53">
        <f>IF('Indicator Data'!AU192="No data","x",ROUND(IF('Indicator Data'!AU192&gt;X$195,10,IF('Indicator Data'!AU192&lt;X$194,0,10-(X$195-'Indicator Data'!AU192)/(X$195-X$194)*10)),1))</f>
        <v>0.8</v>
      </c>
      <c r="Y189" s="160">
        <f>IF('Indicator Data'!AX192="No data","x",ROUND(IF('Indicator Data'!AX192&gt;Y$195,10,IF('Indicator Data'!AX192&lt;Y$194,0,10-(Y$195-'Indicator Data'!AX192)/(Y$195-Y$194)*10)),1))</f>
        <v>0.8</v>
      </c>
      <c r="Z189" s="57">
        <f>IF('Indicator Data'!AY192="No data","x",IF(('Indicator Data'!AY192/'Indicator Data'!CB192)&gt;1,1,IF('Indicator Data'!AY192&gt;'Indicator Data'!AY192,1,'Indicator Data'!AY192/'Indicator Data'!CB192)))</f>
        <v>0.28351941766095112</v>
      </c>
      <c r="AA189" s="160">
        <f t="shared" si="41"/>
        <v>3.2</v>
      </c>
      <c r="AB189" s="54">
        <f t="shared" si="43"/>
        <v>1.5</v>
      </c>
      <c r="AC189" s="53">
        <f>IF('Indicator Data'!AS192="No data","x",ROUND(IF('Indicator Data'!AS192&gt;AC$195,10,IF('Indicator Data'!AS192&lt;AC$194,0,10-(AC$195-'Indicator Data'!AS192)/(AC$195-AC$194)*10)),1))</f>
        <v>1.9</v>
      </c>
      <c r="AD189" s="53">
        <f>IF('Indicator Data'!AT192="No data","x",ROUND(IF('Indicator Data'!AT192&gt;AD$195,10,IF('Indicator Data'!AT192&lt;AD$194,0,10-(AD$195-'Indicator Data'!AT192)/(AD$195-AD$194)*10)),1))</f>
        <v>0.6</v>
      </c>
      <c r="AE189" s="54">
        <f>IF(AND(AC189="x",AD189="x"),"x",ROUND(AVERAGE(AD189,AC189),1))</f>
        <v>1.3</v>
      </c>
      <c r="AF189" s="67">
        <f>('Indicator Data'!BE192+'Indicator Data'!BD192+'Indicator Data'!BC192*0.5+'Indicator Data'!BB192*0.25)/1000</f>
        <v>7.3650000000000002</v>
      </c>
      <c r="AG189" s="59">
        <f>AF189*1000/'Indicator Data'!CB192</f>
        <v>2.5900319184069258E-4</v>
      </c>
      <c r="AH189" s="54">
        <f t="shared" si="42"/>
        <v>0</v>
      </c>
      <c r="AI189" s="53">
        <f>IF('Indicator Data'!BI192="No data","x",ROUND(IF('Indicator Data'!BI192&lt;$AI$194,10,IF('Indicator Data'!BI192&gt;$AI$195,0,($AI$195-'Indicator Data'!BI192)/($AI$195-$AI$194)*10)),1))</f>
        <v>7.9</v>
      </c>
      <c r="AJ189" s="53">
        <f>IF('Indicator Data'!BJ192="No data","x",ROUND(IF('Indicator Data'!BJ192&gt;$AJ$195,10,IF('Indicator Data'!BJ192&lt;$AJ$194,0,10-($AJ$195-'Indicator Data'!BJ192)/($AJ$195-$AJ$194)*10)),1))</f>
        <v>8.8000000000000007</v>
      </c>
      <c r="AK189" s="54">
        <f t="shared" si="44"/>
        <v>8.4</v>
      </c>
      <c r="AL189" s="60">
        <f>ROUND(IF(AND(AB189="x",AE189="x",AK189="x"),AH189,IF(AND(AB189="x",AE189="x"),(10-GEOMEAN(((10-AK189)/10*9+1),((10-AH189)/10*9+1)))/9*10,IF(AK189="x",(10-GEOMEAN(((10-AB189)/10*9+1),((10-AE189)/10*9+1),((10-AH189)/10*9+1)))/9*10,IF(AB189="x",(10-GEOMEAN(((10-AK189)/10*9+1),((10-AE189)/10*9+1),((10-AH189)/10*9+1)))/9*10,(10-GEOMEAN(((10-AB189)/10*9+1),((10-AE189)/10*9+1),((10-AH189)/10*9+1),((10-AK189)/10*9+1)))/9*10)))),1)</f>
        <v>3.8</v>
      </c>
      <c r="AM189" s="61">
        <f>ROUND((10-GEOMEAN(((10-T189)/10*9+1),((10-AL189)/10*9+1)))/9*10,1)</f>
        <v>4.5</v>
      </c>
    </row>
    <row r="190" spans="1:39" s="2" customFormat="1" x14ac:dyDescent="0.3">
      <c r="A190" s="98" t="str">
        <f>'Indicator Data'!A193</f>
        <v>Viet Nam</v>
      </c>
      <c r="B190" s="39" t="str">
        <f>'Indicator Data'!B193</f>
        <v>VNM</v>
      </c>
      <c r="C190" s="53">
        <f>ROUND(IF('Indicator Data'!AL193="No data",IF((0.1022*LN('Indicator Data'!CA193)-0.1711)&gt;C$195,0,IF((0.1022*LN('Indicator Data'!CA193)-0.1711)&lt;C$194,10,(C$195-(0.1022*LN('Indicator Data'!CA193)-0.1711))/(C$195-C$194)*10)),IF('Indicator Data'!AL193&gt;C$195,0,IF('Indicator Data'!AL193&lt;C$194,10,(C$195-'Indicator Data'!AL193)/(C$195-C$194)*10))),1)</f>
        <v>3.9</v>
      </c>
      <c r="D190" s="53">
        <f>IF('Indicator Data'!AM193="No data","x",ROUND((IF(LOG('Indicator Data'!AM193*1000)&gt;D$195,10,IF(LOG('Indicator Data'!AM193*1000)&lt;D$194,0,10-(D$195-LOG('Indicator Data'!AM193*1000))/(D$195-D$194)*10))),1))</f>
        <v>4.8</v>
      </c>
      <c r="E190" s="54">
        <f t="shared" si="32"/>
        <v>4.4000000000000004</v>
      </c>
      <c r="F190" s="53">
        <f>IF('Indicator Data'!AZ193="No data","x",ROUND(IF('Indicator Data'!AZ193&gt;F$195,10,IF('Indicator Data'!AZ193&lt;F$194,0,10-(F$195-'Indicator Data'!AZ193)/(F$195-F$194)*10)),1))</f>
        <v>3.9</v>
      </c>
      <c r="G190" s="53">
        <f>IF('Indicator Data'!BA193="No data","x",ROUND(IF('Indicator Data'!BA193&gt;G$195,10,IF('Indicator Data'!BA193&lt;G$194,0,10-(G$195-'Indicator Data'!BA193)/(G$195-G$194)*10)),1))</f>
        <v>2.7</v>
      </c>
      <c r="H190" s="54">
        <f t="shared" si="33"/>
        <v>3.3</v>
      </c>
      <c r="I190" s="55">
        <f>SUM(IF('Indicator Data'!AN193=0,0,'Indicator Data'!AN193),SUM('Indicator Data'!AO193:AP193))</f>
        <v>1515.043946</v>
      </c>
      <c r="J190" s="55">
        <f>I190/'Indicator Data'!CB193*1000000</f>
        <v>15.564680513173281</v>
      </c>
      <c r="K190" s="53">
        <f t="shared" si="34"/>
        <v>0.3</v>
      </c>
      <c r="L190" s="53">
        <f>IF('Indicator Data'!AQ193="No data","x",ROUND(IF('Indicator Data'!AQ193&gt;L$195,10,IF('Indicator Data'!AQ193&lt;L$194,0,10-(L$195-'Indicator Data'!AQ193)/(L$195-L$194)*10)),1))</f>
        <v>0.3</v>
      </c>
      <c r="M190" s="53">
        <f>IF('Indicator Data'!AR193="No data","x",IF('Indicator Data'!AR193=0,0,ROUND(IF('Indicator Data'!AR193&gt;M$195,10,IF('Indicator Data'!AR193&lt;M$194,0,10-(M$195-'Indicator Data'!AR193)/(M$195-M$194)*10)),1)))</f>
        <v>2.2000000000000002</v>
      </c>
      <c r="N190" s="54">
        <f t="shared" si="35"/>
        <v>0.9</v>
      </c>
      <c r="O190" s="56">
        <f t="shared" si="36"/>
        <v>3.3</v>
      </c>
      <c r="P190" s="67">
        <f>IF(AND('Indicator Data'!BF193="No data",'Indicator Data'!BG193="No data"),0,SUM('Indicator Data'!BF193:BH193)/1000)</f>
        <v>0</v>
      </c>
      <c r="Q190" s="53">
        <f t="shared" si="37"/>
        <v>0</v>
      </c>
      <c r="R190" s="57">
        <f>P190*1000/'Indicator Data'!CB193</f>
        <v>0</v>
      </c>
      <c r="S190" s="53">
        <f t="shared" si="38"/>
        <v>0</v>
      </c>
      <c r="T190" s="58">
        <f t="shared" si="39"/>
        <v>0</v>
      </c>
      <c r="U190" s="53">
        <f>IF('Indicator Data'!AV193="No data","x",ROUND(IF('Indicator Data'!AV193&gt;U$195,10,IF('Indicator Data'!AV193&lt;U$194,0,10-(U$195-'Indicator Data'!AV193)/(U$195-U$194)*10)),1))</f>
        <v>0.6</v>
      </c>
      <c r="V190" s="53">
        <f>IF('Indicator Data'!AW193="No data","x",IF('Indicator Data'!AW193=0,0,ROUND(IF('Indicator Data'!AW193&gt;V$195,10,IF('Indicator Data'!AW193&lt;V$194,0,10-(V$195-'Indicator Data'!AW193)/(V$195-V$194)*10)),1)))</f>
        <v>0.3</v>
      </c>
      <c r="W190" s="53">
        <f t="shared" si="40"/>
        <v>0.44999999999999996</v>
      </c>
      <c r="X190" s="53">
        <f>IF('Indicator Data'!AU193="No data","x",ROUND(IF('Indicator Data'!AU193&gt;X$195,10,IF('Indicator Data'!AU193&lt;X$194,0,10-(X$195-'Indicator Data'!AU193)/(X$195-X$194)*10)),1))</f>
        <v>3.2</v>
      </c>
      <c r="Y190" s="160">
        <f>IF('Indicator Data'!AX193="No data","x",ROUND(IF('Indicator Data'!AX193&gt;Y$195,10,IF('Indicator Data'!AX193&lt;Y$194,0,10-(Y$195-'Indicator Data'!AX193)/(Y$195-Y$194)*10)),1))</f>
        <v>0</v>
      </c>
      <c r="Z190" s="57">
        <f>IF('Indicator Data'!AY193="No data","x",IF(('Indicator Data'!AY193/'Indicator Data'!CB193)&gt;1,1,IF('Indicator Data'!AY193&gt;'Indicator Data'!AY193,1,'Indicator Data'!AY193/'Indicator Data'!CB193)))</f>
        <v>7.5701759496540025E-2</v>
      </c>
      <c r="AA190" s="160">
        <f t="shared" si="41"/>
        <v>0.8</v>
      </c>
      <c r="AB190" s="54">
        <f t="shared" si="43"/>
        <v>1.1000000000000001</v>
      </c>
      <c r="AC190" s="53">
        <f>IF('Indicator Data'!AS193="No data","x",ROUND(IF('Indicator Data'!AS193&gt;AC$195,10,IF('Indicator Data'!AS193&lt;AC$194,0,10-(AC$195-'Indicator Data'!AS193)/(AC$195-AC$194)*10)),1))</f>
        <v>1.5</v>
      </c>
      <c r="AD190" s="53">
        <f>IF('Indicator Data'!AT193="No data","x",ROUND(IF('Indicator Data'!AT193&gt;AD$195,10,IF('Indicator Data'!AT193&lt;AD$194,0,10-(AD$195-'Indicator Data'!AT193)/(AD$195-AD$194)*10)),1))</f>
        <v>3</v>
      </c>
      <c r="AE190" s="54">
        <f>IF(AND(AC190="x",AD190="x"),"x",ROUND(AVERAGE(AD190,AC190),1))</f>
        <v>2.2999999999999998</v>
      </c>
      <c r="AF190" s="67">
        <f>('Indicator Data'!BE193+'Indicator Data'!BD193+'Indicator Data'!BC193*0.5+'Indicator Data'!BB193*0.25)/1000</f>
        <v>2685.375</v>
      </c>
      <c r="AG190" s="59">
        <f>AF190*1000/'Indicator Data'!CB193</f>
        <v>2.7587981222204561E-2</v>
      </c>
      <c r="AH190" s="54">
        <f t="shared" si="42"/>
        <v>2.8</v>
      </c>
      <c r="AI190" s="53">
        <f>IF('Indicator Data'!BI193="No data","x",ROUND(IF('Indicator Data'!BI193&lt;$AI$194,10,IF('Indicator Data'!BI193&gt;$AI$195,0,($AI$195-'Indicator Data'!BI193)/($AI$195-$AI$194)*10)),1))</f>
        <v>3.1</v>
      </c>
      <c r="AJ190" s="53">
        <f>IF('Indicator Data'!BJ193="No data","x",ROUND(IF('Indicator Data'!BJ193&gt;$AJ$195,10,IF('Indicator Data'!BJ193&lt;$AJ$194,0,10-($AJ$195-'Indicator Data'!BJ193)/($AJ$195-$AJ$194)*10)),1))</f>
        <v>0.5</v>
      </c>
      <c r="AK190" s="54">
        <f t="shared" si="44"/>
        <v>1.8</v>
      </c>
      <c r="AL190" s="60">
        <f>ROUND(IF(AND(AB190="x",AE190="x",AK190="x"),AH190,IF(AND(AB190="x",AE190="x"),(10-GEOMEAN(((10-AK190)/10*9+1),((10-AH190)/10*9+1)))/9*10,IF(AK190="x",(10-GEOMEAN(((10-AB190)/10*9+1),((10-AE190)/10*9+1),((10-AH190)/10*9+1)))/9*10,IF(AB190="x",(10-GEOMEAN(((10-AK190)/10*9+1),((10-AE190)/10*9+1),((10-AH190)/10*9+1)))/9*10,(10-GEOMEAN(((10-AB190)/10*9+1),((10-AE190)/10*9+1),((10-AH190)/10*9+1),((10-AK190)/10*9+1)))/9*10)))),1)</f>
        <v>2</v>
      </c>
      <c r="AM190" s="61">
        <f>ROUND((10-GEOMEAN(((10-T190)/10*9+1),((10-AL190)/10*9+1)))/9*10,1)</f>
        <v>1</v>
      </c>
    </row>
    <row r="191" spans="1:39" s="2" customFormat="1" x14ac:dyDescent="0.3">
      <c r="A191" s="98" t="str">
        <f>'Indicator Data'!A194</f>
        <v>Yemen</v>
      </c>
      <c r="B191" s="39" t="str">
        <f>'Indicator Data'!B194</f>
        <v>YEM</v>
      </c>
      <c r="C191" s="53">
        <f>ROUND(IF('Indicator Data'!AL194="No data",IF((0.1022*LN('Indicator Data'!CA194)-0.1711)&gt;C$195,0,IF((0.1022*LN('Indicator Data'!CA194)-0.1711)&lt;C$194,10,(C$195-(0.1022*LN('Indicator Data'!CA194)-0.1711))/(C$195-C$194)*10)),IF('Indicator Data'!AL194&gt;C$195,0,IF('Indicator Data'!AL194&lt;C$194,10,(C$195-'Indicator Data'!AL194)/(C$195-C$194)*10))),1)</f>
        <v>8.6</v>
      </c>
      <c r="D191" s="53">
        <f>IF('Indicator Data'!AM194="No data","x",ROUND((IF(LOG('Indicator Data'!AM194*1000)&gt;D$195,10,IF(LOG('Indicator Data'!AM194*1000)&lt;D$194,0,10-(D$195-LOG('Indicator Data'!AM194*1000))/(D$195-D$194)*10))),1))</f>
        <v>8.8000000000000007</v>
      </c>
      <c r="E191" s="54">
        <f t="shared" si="32"/>
        <v>8.6999999999999993</v>
      </c>
      <c r="F191" s="53">
        <f>IF('Indicator Data'!AZ194="No data","x",ROUND(IF('Indicator Data'!AZ194&gt;F$195,10,IF('Indicator Data'!AZ194&lt;F$194,0,10-(F$195-'Indicator Data'!AZ194)/(F$195-F$194)*10)),1))</f>
        <v>10</v>
      </c>
      <c r="G191" s="53">
        <f>IF('Indicator Data'!BA194="No data","x",ROUND(IF('Indicator Data'!BA194&gt;G$195,10,IF('Indicator Data'!BA194&lt;G$194,0,10-(G$195-'Indicator Data'!BA194)/(G$195-G$194)*10)),1))</f>
        <v>2.9</v>
      </c>
      <c r="H191" s="54">
        <f t="shared" si="33"/>
        <v>6.5</v>
      </c>
      <c r="I191" s="55">
        <f>SUM(IF('Indicator Data'!AN194=0,0,'Indicator Data'!AN194),SUM('Indicator Data'!AO194:AP194))</f>
        <v>9814.7525549999991</v>
      </c>
      <c r="J191" s="55">
        <f>I191/'Indicator Data'!CB194*1000000</f>
        <v>329.06736019431116</v>
      </c>
      <c r="K191" s="53">
        <f t="shared" si="34"/>
        <v>6.6</v>
      </c>
      <c r="L191" s="53">
        <f>IF('Indicator Data'!AQ194="No data","x",ROUND(IF('Indicator Data'!AQ194&gt;L$195,10,IF('Indicator Data'!AQ194&lt;L$194,0,10-(L$195-'Indicator Data'!AQ194)/(L$195-L$194)*10)),1))</f>
        <v>10</v>
      </c>
      <c r="M191" s="53">
        <f>IF('Indicator Data'!AR194="No data","x",IF('Indicator Data'!AR194=0,0,ROUND(IF('Indicator Data'!AR194&gt;M$195,10,IF('Indicator Data'!AR194&lt;M$194,0,10-(M$195-'Indicator Data'!AR194)/(M$195-M$194)*10)),1)))</f>
        <v>5.6</v>
      </c>
      <c r="N191" s="54">
        <f t="shared" si="35"/>
        <v>7.4</v>
      </c>
      <c r="O191" s="56">
        <f t="shared" si="36"/>
        <v>7.8</v>
      </c>
      <c r="P191" s="67">
        <f>IF(AND('Indicator Data'!BF194="No data",'Indicator Data'!BG194="No data"),0,SUM('Indicator Data'!BF194:BH194)/1000)</f>
        <v>4140.0360000000001</v>
      </c>
      <c r="Q191" s="53">
        <f t="shared" si="37"/>
        <v>10</v>
      </c>
      <c r="R191" s="57">
        <f>P191*1000/'Indicator Data'!CB194</f>
        <v>0.13880642532708409</v>
      </c>
      <c r="S191" s="53">
        <f t="shared" si="38"/>
        <v>10</v>
      </c>
      <c r="T191" s="58">
        <f t="shared" si="39"/>
        <v>10</v>
      </c>
      <c r="U191" s="53">
        <f>IF('Indicator Data'!AV194="No data","x",ROUND(IF('Indicator Data'!AV194&gt;U$195,10,IF('Indicator Data'!AV194&lt;U$194,0,10-(U$195-'Indicator Data'!AV194)/(U$195-U$194)*10)),1))</f>
        <v>0.2</v>
      </c>
      <c r="V191" s="53">
        <f>IF('Indicator Data'!AW194="No data","x",IF('Indicator Data'!AW194=0,0,ROUND(IF('Indicator Data'!AW194&gt;V$195,10,IF('Indicator Data'!AW194&lt;V$194,0,10-(V$195-'Indicator Data'!AW194)/(V$195-V$194)*10)),1)))</f>
        <v>0.2</v>
      </c>
      <c r="W191" s="53">
        <f t="shared" si="40"/>
        <v>0.2</v>
      </c>
      <c r="X191" s="53">
        <f>IF('Indicator Data'!AU194="No data","x",ROUND(IF('Indicator Data'!AU194&gt;X$195,10,IF('Indicator Data'!AU194&lt;X$194,0,10-(X$195-'Indicator Data'!AU194)/(X$195-X$194)*10)),1))</f>
        <v>0.9</v>
      </c>
      <c r="Y191" s="160">
        <f>IF('Indicator Data'!AX194="No data","x",ROUND(IF('Indicator Data'!AX194&gt;Y$195,10,IF('Indicator Data'!AX194&lt;Y$194,0,10-(Y$195-'Indicator Data'!AX194)/(Y$195-Y$194)*10)),1))</f>
        <v>1.1000000000000001</v>
      </c>
      <c r="Z191" s="57">
        <f>IF('Indicator Data'!AY194="No data","x",IF(('Indicator Data'!AY194/'Indicator Data'!CB194)&gt;1,1,IF('Indicator Data'!AY194&gt;'Indicator Data'!AY194,1,'Indicator Data'!AY194/'Indicator Data'!CB194)))</f>
        <v>0.35109717143128433</v>
      </c>
      <c r="AA191" s="160">
        <f t="shared" si="41"/>
        <v>3.9</v>
      </c>
      <c r="AB191" s="54">
        <f t="shared" si="43"/>
        <v>1.5</v>
      </c>
      <c r="AC191" s="53">
        <f>IF('Indicator Data'!AS194="No data","x",ROUND(IF('Indicator Data'!AS194&gt;AC$195,10,IF('Indicator Data'!AS194&lt;AC$194,0,10-(AC$195-'Indicator Data'!AS194)/(AC$195-AC$194)*10)),1))</f>
        <v>4.5</v>
      </c>
      <c r="AD191" s="53">
        <f>IF('Indicator Data'!AT194="No data","x",ROUND(IF('Indicator Data'!AT194&gt;AD$195,10,IF('Indicator Data'!AT194&lt;AD$194,0,10-(AD$195-'Indicator Data'!AT194)/(AD$195-AD$194)*10)),1))</f>
        <v>8.9</v>
      </c>
      <c r="AE191" s="54">
        <f>IF(AND(AC191="x",AD191="x"),"x",ROUND(AVERAGE(AD191,AC191),1))</f>
        <v>6.7</v>
      </c>
      <c r="AF191" s="67">
        <f>('Indicator Data'!BE194+'Indicator Data'!BD194+'Indicator Data'!BC194*0.5+'Indicator Data'!BB194*0.25)/1000</f>
        <v>487.26249999999999</v>
      </c>
      <c r="AG191" s="59">
        <f>AF191*1000/'Indicator Data'!CB194</f>
        <v>1.6336854515501393E-2</v>
      </c>
      <c r="AH191" s="54">
        <f t="shared" si="42"/>
        <v>1.6</v>
      </c>
      <c r="AI191" s="53">
        <f>IF('Indicator Data'!BI194="No data","x",ROUND(IF('Indicator Data'!BI194&lt;$AI$194,10,IF('Indicator Data'!BI194&gt;$AI$195,0,($AI$195-'Indicator Data'!BI194)/($AI$195-$AI$194)*10)),1))</f>
        <v>7.2</v>
      </c>
      <c r="AJ191" s="53">
        <f>IF('Indicator Data'!BJ194="No data","x",ROUND(IF('Indicator Data'!BJ194&gt;$AJ$195,10,IF('Indicator Data'!BJ194&lt;$AJ$194,0,10-($AJ$195-'Indicator Data'!BJ194)/($AJ$195-$AJ$194)*10)),1))</f>
        <v>9.9</v>
      </c>
      <c r="AK191" s="54">
        <f t="shared" si="44"/>
        <v>8.6</v>
      </c>
      <c r="AL191" s="60">
        <f>ROUND(IF(AND(AB191="x",AE191="x",AK191="x"),AH191,IF(AND(AB191="x",AE191="x"),(10-GEOMEAN(((10-AK191)/10*9+1),((10-AH191)/10*9+1)))/9*10,IF(AK191="x",(10-GEOMEAN(((10-AB191)/10*9+1),((10-AE191)/10*9+1),((10-AH191)/10*9+1)))/9*10,IF(AB191="x",(10-GEOMEAN(((10-AK191)/10*9+1),((10-AE191)/10*9+1),((10-AH191)/10*9+1)))/9*10,(10-GEOMEAN(((10-AB191)/10*9+1),((10-AE191)/10*9+1),((10-AH191)/10*9+1),((10-AK191)/10*9+1)))/9*10)))),1)</f>
        <v>5.5</v>
      </c>
      <c r="AM191" s="61">
        <f>ROUND((10-GEOMEAN(((10-T191)/10*9+1),((10-AL191)/10*9+1)))/9*10,1)</f>
        <v>8.6</v>
      </c>
    </row>
    <row r="192" spans="1:39" s="2" customFormat="1" x14ac:dyDescent="0.3">
      <c r="A192" s="98" t="str">
        <f>'Indicator Data'!A195</f>
        <v>Zambia</v>
      </c>
      <c r="B192" s="39" t="str">
        <f>'Indicator Data'!B195</f>
        <v>ZMB</v>
      </c>
      <c r="C192" s="53">
        <f>ROUND(IF('Indicator Data'!AL195="No data",IF((0.1022*LN('Indicator Data'!CA195)-0.1711)&gt;C$195,0,IF((0.1022*LN('Indicator Data'!CA195)-0.1711)&lt;C$194,10,(C$195-(0.1022*LN('Indicator Data'!CA195)-0.1711))/(C$195-C$194)*10)),IF('Indicator Data'!AL195&gt;C$195,0,IF('Indicator Data'!AL195&lt;C$194,10,(C$195-'Indicator Data'!AL195)/(C$195-C$194)*10))),1)</f>
        <v>6.3</v>
      </c>
      <c r="D192" s="53">
        <f>IF('Indicator Data'!AM195="No data","x",ROUND((IF(LOG('Indicator Data'!AM195*1000)&gt;D$195,10,IF(LOG('Indicator Data'!AM195*1000)&lt;D$194,0,10-(D$195-LOG('Indicator Data'!AM195*1000))/(D$195-D$194)*10))),1))</f>
        <v>8.8000000000000007</v>
      </c>
      <c r="E192" s="54">
        <f t="shared" si="32"/>
        <v>7.8</v>
      </c>
      <c r="F192" s="53">
        <f>IF('Indicator Data'!AZ195="No data","x",ROUND(IF('Indicator Data'!AZ195&gt;F$195,10,IF('Indicator Data'!AZ195&lt;F$194,0,10-(F$195-'Indicator Data'!AZ195)/(F$195-F$194)*10)),1))</f>
        <v>7.2</v>
      </c>
      <c r="G192" s="53">
        <f>IF('Indicator Data'!BA195="No data","x",ROUND(IF('Indicator Data'!BA195&gt;G$195,10,IF('Indicator Data'!BA195&lt;G$194,0,10-(G$195-'Indicator Data'!BA195)/(G$195-G$194)*10)),1))</f>
        <v>8</v>
      </c>
      <c r="H192" s="54">
        <f t="shared" si="33"/>
        <v>7.6</v>
      </c>
      <c r="I192" s="55">
        <f>SUM(IF('Indicator Data'!AN195=0,0,'Indicator Data'!AN195),SUM('Indicator Data'!AO195:AP195))</f>
        <v>1300.3129959999999</v>
      </c>
      <c r="J192" s="55">
        <f>I192/'Indicator Data'!CB195*1000000</f>
        <v>70.730858798835243</v>
      </c>
      <c r="K192" s="53">
        <f t="shared" si="34"/>
        <v>1.4</v>
      </c>
      <c r="L192" s="53">
        <f>IF('Indicator Data'!AQ195="No data","x",ROUND(IF('Indicator Data'!AQ195&gt;L$195,10,IF('Indicator Data'!AQ195&lt;L$194,0,10-(L$195-'Indicator Data'!AQ195)/(L$195-L$194)*10)),1))</f>
        <v>2.8</v>
      </c>
      <c r="M192" s="53">
        <f>IF('Indicator Data'!AR195="No data","x",IF('Indicator Data'!AR195=0,0,ROUND(IF('Indicator Data'!AR195&gt;M$195,10,IF('Indicator Data'!AR195&lt;M$194,0,10-(M$195-'Indicator Data'!AR195)/(M$195-M$194)*10)),1)))</f>
        <v>0.1</v>
      </c>
      <c r="N192" s="54">
        <f t="shared" si="35"/>
        <v>1.4</v>
      </c>
      <c r="O192" s="56">
        <f t="shared" si="36"/>
        <v>6.2</v>
      </c>
      <c r="P192" s="67">
        <f>IF(AND('Indicator Data'!BF195="No data",'Indicator Data'!BG195="No data"),0,SUM('Indicator Data'!BF195:BH195)/1000)</f>
        <v>71.730999999999995</v>
      </c>
      <c r="Q192" s="53">
        <f t="shared" si="37"/>
        <v>6.2</v>
      </c>
      <c r="R192" s="57">
        <f>P192*1000/'Indicator Data'!CB195</f>
        <v>3.9018261357892719E-3</v>
      </c>
      <c r="S192" s="53">
        <f t="shared" si="38"/>
        <v>4.5</v>
      </c>
      <c r="T192" s="58">
        <f t="shared" si="39"/>
        <v>5.4</v>
      </c>
      <c r="U192" s="53">
        <f>IF('Indicator Data'!AV195="No data","x",ROUND(IF('Indicator Data'!AV195&gt;U$195,10,IF('Indicator Data'!AV195&lt;U$194,0,10-(U$195-'Indicator Data'!AV195)/(U$195-U$194)*10)),1))</f>
        <v>10</v>
      </c>
      <c r="V192" s="53">
        <f>IF('Indicator Data'!AW195="No data","x",IF('Indicator Data'!AW195=0,0,ROUND(IF('Indicator Data'!AW195&gt;V$195,10,IF('Indicator Data'!AW195&lt;V$194,0,10-(V$195-'Indicator Data'!AW195)/(V$195-V$194)*10)),1)))</f>
        <v>10</v>
      </c>
      <c r="W192" s="53">
        <f t="shared" si="40"/>
        <v>10</v>
      </c>
      <c r="X192" s="53">
        <f>IF('Indicator Data'!AU195="No data","x",ROUND(IF('Indicator Data'!AU195&gt;X$195,10,IF('Indicator Data'!AU195&lt;X$194,0,10-(X$195-'Indicator Data'!AU195)/(X$195-X$194)*10)),1))</f>
        <v>6.1</v>
      </c>
      <c r="Y192" s="160">
        <f>IF('Indicator Data'!AX195="No data","x",ROUND(IF('Indicator Data'!AX195&gt;Y$195,10,IF('Indicator Data'!AX195&lt;Y$194,0,10-(Y$195-'Indicator Data'!AX195)/(Y$195-Y$194)*10)),1))</f>
        <v>3.9</v>
      </c>
      <c r="Z192" s="57">
        <f>IF('Indicator Data'!AY195="No data","x",IF(('Indicator Data'!AY195/'Indicator Data'!CB195)&gt;1,1,IF('Indicator Data'!AY195&gt;'Indicator Data'!AY195,1,'Indicator Data'!AY195/'Indicator Data'!CB195)))</f>
        <v>0.65450738676702669</v>
      </c>
      <c r="AA192" s="160">
        <f t="shared" si="41"/>
        <v>7.3</v>
      </c>
      <c r="AB192" s="54">
        <f t="shared" si="43"/>
        <v>6.8</v>
      </c>
      <c r="AC192" s="53">
        <f>IF('Indicator Data'!AS195="No data","x",ROUND(IF('Indicator Data'!AS195&gt;AC$195,10,IF('Indicator Data'!AS195&lt;AC$194,0,10-(AC$195-'Indicator Data'!AS195)/(AC$195-AC$194)*10)),1))</f>
        <v>4.7</v>
      </c>
      <c r="AD192" s="53">
        <f>IF('Indicator Data'!AT195="No data","x",ROUND(IF('Indicator Data'!AT195&gt;AD$195,10,IF('Indicator Data'!AT195&lt;AD$194,0,10-(AD$195-'Indicator Data'!AT195)/(AD$195-AD$194)*10)),1))</f>
        <v>2.6</v>
      </c>
      <c r="AE192" s="54">
        <f>IF(AND(AC192="x",AD192="x"),"x",ROUND(AVERAGE(AD192,AC192),1))</f>
        <v>3.7</v>
      </c>
      <c r="AF192" s="67">
        <f>('Indicator Data'!BE195+'Indicator Data'!BD195+'Indicator Data'!BC195*0.5+'Indicator Data'!BB195*0.25)/1000</f>
        <v>704.5</v>
      </c>
      <c r="AG192" s="59">
        <f>AF192*1000/'Indicator Data'!CB195</f>
        <v>3.832145812359429E-2</v>
      </c>
      <c r="AH192" s="54">
        <f t="shared" si="42"/>
        <v>3.8</v>
      </c>
      <c r="AI192" s="53">
        <f>IF('Indicator Data'!BI195="No data","x",ROUND(IF('Indicator Data'!BI195&lt;$AI$194,10,IF('Indicator Data'!BI195&gt;$AI$195,0,($AI$195-'Indicator Data'!BI195)/($AI$195-$AI$194)*10)),1))</f>
        <v>8</v>
      </c>
      <c r="AJ192" s="53">
        <f>IF('Indicator Data'!BJ195="No data","x",ROUND(IF('Indicator Data'!BJ195&gt;$AJ$195,10,IF('Indicator Data'!BJ195&lt;$AJ$194,0,10-($AJ$195-'Indicator Data'!BJ195)/($AJ$195-$AJ$194)*10)),1))</f>
        <v>7.3</v>
      </c>
      <c r="AK192" s="54">
        <f t="shared" si="44"/>
        <v>7.7</v>
      </c>
      <c r="AL192" s="60">
        <f>ROUND(IF(AND(AB192="x",AE192="x",AK192="x"),AH192,IF(AND(AB192="x",AE192="x"),(10-GEOMEAN(((10-AK192)/10*9+1),((10-AH192)/10*9+1)))/9*10,IF(AK192="x",(10-GEOMEAN(((10-AB192)/10*9+1),((10-AE192)/10*9+1),((10-AH192)/10*9+1)))/9*10,IF(AB192="x",(10-GEOMEAN(((10-AK192)/10*9+1),((10-AE192)/10*9+1),((10-AH192)/10*9+1)))/9*10,(10-GEOMEAN(((10-AB192)/10*9+1),((10-AE192)/10*9+1),((10-AH192)/10*9+1),((10-AK192)/10*9+1)))/9*10)))),1)</f>
        <v>5.8</v>
      </c>
      <c r="AM192" s="61">
        <f>ROUND((10-GEOMEAN(((10-T192)/10*9+1),((10-AL192)/10*9+1)))/9*10,1)</f>
        <v>5.6</v>
      </c>
    </row>
    <row r="193" spans="1:39" s="2" customFormat="1" x14ac:dyDescent="0.3">
      <c r="A193" s="98" t="str">
        <f>'Indicator Data'!A196</f>
        <v>Zimbabwe</v>
      </c>
      <c r="B193" s="39" t="str">
        <f>'Indicator Data'!B196</f>
        <v>ZWE</v>
      </c>
      <c r="C193" s="53">
        <f>ROUND(IF('Indicator Data'!AL196="No data",IF((0.1022*LN('Indicator Data'!CA196)-0.1711)&gt;C$195,0,IF((0.1022*LN('Indicator Data'!CA196)-0.1711)&lt;C$194,10,(C$195-(0.1022*LN('Indicator Data'!CA196)-0.1711))/(C$195-C$194)*10)),IF('Indicator Data'!AL196&gt;C$195,0,IF('Indicator Data'!AL196&lt;C$194,10,(C$195-'Indicator Data'!AL196)/(C$195-C$194)*10))),1)</f>
        <v>6.6</v>
      </c>
      <c r="D193" s="53">
        <f>IF('Indicator Data'!AM196="No data","x",ROUND((IF(LOG('Indicator Data'!AM196*1000)&gt;D$195,10,IF(LOG('Indicator Data'!AM196*1000)&lt;D$194,0,10-(D$195-LOG('Indicator Data'!AM196*1000))/(D$195-D$194)*10))),1))</f>
        <v>7.6</v>
      </c>
      <c r="E193" s="54">
        <f t="shared" si="32"/>
        <v>7.1</v>
      </c>
      <c r="F193" s="53">
        <f>IF('Indicator Data'!AZ196="No data","x",ROUND(IF('Indicator Data'!AZ196&gt;F$195,10,IF('Indicator Data'!AZ196&lt;F$194,0,10-(F$195-'Indicator Data'!AZ196)/(F$195-F$194)*10)),1))</f>
        <v>7</v>
      </c>
      <c r="G193" s="53">
        <f>IF('Indicator Data'!BA196="No data","x",ROUND(IF('Indicator Data'!BA196&gt;G$195,10,IF('Indicator Data'!BA196&lt;G$194,0,10-(G$195-'Indicator Data'!BA196)/(G$195-G$194)*10)),1))</f>
        <v>6.3</v>
      </c>
      <c r="H193" s="54">
        <f t="shared" si="33"/>
        <v>6.7</v>
      </c>
      <c r="I193" s="55">
        <f>SUM(IF('Indicator Data'!AN196=0,0,'Indicator Data'!AN196),SUM('Indicator Data'!AO196:AP196))</f>
        <v>1528.786325</v>
      </c>
      <c r="J193" s="55">
        <f>I193/'Indicator Data'!CB196*1000000</f>
        <v>102.85903476482123</v>
      </c>
      <c r="K193" s="53">
        <f t="shared" si="34"/>
        <v>2.1</v>
      </c>
      <c r="L193" s="53">
        <f>IF('Indicator Data'!AQ196="No data","x",ROUND(IF('Indicator Data'!AQ196&gt;L$195,10,IF('Indicator Data'!AQ196&lt;L$194,0,10-(L$195-'Indicator Data'!AQ196)/(L$195-L$194)*10)),1))</f>
        <v>3.3</v>
      </c>
      <c r="M193" s="53">
        <f>IF('Indicator Data'!AR196="No data","x",IF('Indicator Data'!AR196=0,0,ROUND(IF('Indicator Data'!AR196&gt;M$195,10,IF('Indicator Data'!AR196&lt;M$194,0,10-(M$195-'Indicator Data'!AR196)/(M$195-M$194)*10)),1)))</f>
        <v>2.7</v>
      </c>
      <c r="N193" s="54">
        <f t="shared" si="35"/>
        <v>2.7</v>
      </c>
      <c r="O193" s="56">
        <f t="shared" si="36"/>
        <v>5.9</v>
      </c>
      <c r="P193" s="67">
        <f>IF(AND('Indicator Data'!BF196="No data",'Indicator Data'!BG196="No data"),0,SUM('Indicator Data'!BF196:BH196)/1000)</f>
        <v>11.377000000000001</v>
      </c>
      <c r="Q193" s="53">
        <f t="shared" si="37"/>
        <v>3.5</v>
      </c>
      <c r="R193" s="57">
        <f>P193*1000/'Indicator Data'!CB196</f>
        <v>7.6546160793227336E-4</v>
      </c>
      <c r="S193" s="53">
        <f t="shared" si="38"/>
        <v>3</v>
      </c>
      <c r="T193" s="58">
        <f t="shared" si="39"/>
        <v>3.3</v>
      </c>
      <c r="U193" s="53">
        <f>IF('Indicator Data'!AV196="No data","x",ROUND(IF('Indicator Data'!AV196&gt;U$195,10,IF('Indicator Data'!AV196&lt;U$194,0,10-(U$195-'Indicator Data'!AV196)/(U$195-U$194)*10)),1))</f>
        <v>10</v>
      </c>
      <c r="V193" s="53">
        <f>IF('Indicator Data'!AW196="No data","x",IF('Indicator Data'!AW196=0,0,ROUND(IF('Indicator Data'!AW196&gt;V$195,10,IF('Indicator Data'!AW196&lt;V$194,0,10-(V$195-'Indicator Data'!AW196)/(V$195-V$194)*10)),1)))</f>
        <v>10</v>
      </c>
      <c r="W193" s="53">
        <f t="shared" si="40"/>
        <v>10</v>
      </c>
      <c r="X193" s="53">
        <f>IF('Indicator Data'!AU196="No data","x",ROUND(IF('Indicator Data'!AU196&gt;X$195,10,IF('Indicator Data'!AU196&lt;X$194,0,10-(X$195-'Indicator Data'!AU196)/(X$195-X$194)*10)),1))</f>
        <v>3.6</v>
      </c>
      <c r="Y193" s="160">
        <f>IF('Indicator Data'!AX196="No data","x",ROUND(IF('Indicator Data'!AX196&gt;Y$195,10,IF('Indicator Data'!AX196&lt;Y$194,0,10-(Y$195-'Indicator Data'!AX196)/(Y$195-Y$194)*10)),1))</f>
        <v>1.3</v>
      </c>
      <c r="Z193" s="57">
        <f>IF('Indicator Data'!AY196="No data","x",IF(('Indicator Data'!AY196/'Indicator Data'!CB196)&gt;1,1,IF('Indicator Data'!AY196&gt;'Indicator Data'!AY196,1,'Indicator Data'!AY196/'Indicator Data'!CB196)))</f>
        <v>0.71727547339766928</v>
      </c>
      <c r="AA193" s="160">
        <f t="shared" si="41"/>
        <v>8</v>
      </c>
      <c r="AB193" s="54">
        <f t="shared" si="43"/>
        <v>5.7</v>
      </c>
      <c r="AC193" s="53">
        <f>IF('Indicator Data'!AS196="No data","x",ROUND(IF('Indicator Data'!AS196&gt;AC$195,10,IF('Indicator Data'!AS196&lt;AC$194,0,10-(AC$195-'Indicator Data'!AS196)/(AC$195-AC$194)*10)),1))</f>
        <v>4.2</v>
      </c>
      <c r="AD193" s="53">
        <f>IF('Indicator Data'!AT196="No data","x",ROUND(IF('Indicator Data'!AT196&gt;AD$195,10,IF('Indicator Data'!AT196&lt;AD$194,0,10-(AD$195-'Indicator Data'!AT196)/(AD$195-AD$194)*10)),1))</f>
        <v>2.2000000000000002</v>
      </c>
      <c r="AE193" s="54">
        <f>IF(AND(AC193="x",AD193="x"),"x",ROUND(AVERAGE(AD193,AC193),1))</f>
        <v>3.2</v>
      </c>
      <c r="AF193" s="67">
        <f>('Indicator Data'!BE196+'Indicator Data'!BD196+'Indicator Data'!BC196*0.5+'Indicator Data'!BB196*0.25)/1000</f>
        <v>3938.1289999999999</v>
      </c>
      <c r="AG193" s="59">
        <f>AF193*1000/'Indicator Data'!CB196</f>
        <v>0.2649632202324616</v>
      </c>
      <c r="AH193" s="54">
        <f t="shared" si="42"/>
        <v>10</v>
      </c>
      <c r="AI193" s="53">
        <f>IF('Indicator Data'!BI196="No data","x",ROUND(IF('Indicator Data'!BI196&lt;$AI$194,10,IF('Indicator Data'!BI196&gt;$AI$195,0,($AI$195-'Indicator Data'!BI196)/($AI$195-$AI$194)*10)),1))</f>
        <v>8.8000000000000007</v>
      </c>
      <c r="AJ193" s="53">
        <f>IF('Indicator Data'!BJ196="No data","x",ROUND(IF('Indicator Data'!BJ196&gt;$AJ$195,10,IF('Indicator Data'!BJ196&lt;$AJ$194,0,10-($AJ$195-'Indicator Data'!BJ196)/($AJ$195-$AJ$194)*10)),1))</f>
        <v>7.3</v>
      </c>
      <c r="AK193" s="54">
        <f t="shared" si="44"/>
        <v>8.1</v>
      </c>
      <c r="AL193" s="60">
        <f>ROUND(IF(AND(AB193="x",AE193="x",AK193="x"),AH193,IF(AND(AB193="x",AE193="x"),(10-GEOMEAN(((10-AK193)/10*9+1),((10-AH193)/10*9+1)))/9*10,IF(AK193="x",(10-GEOMEAN(((10-AB193)/10*9+1),((10-AE193)/10*9+1),((10-AH193)/10*9+1)))/9*10,IF(AB193="x",(10-GEOMEAN(((10-AK193)/10*9+1),((10-AE193)/10*9+1),((10-AH193)/10*9+1)))/9*10,(10-GEOMEAN(((10-AB193)/10*9+1),((10-AE193)/10*9+1),((10-AH193)/10*9+1),((10-AK193)/10*9+1)))/9*10)))),1)</f>
        <v>7.7</v>
      </c>
      <c r="AM193" s="61">
        <f>ROUND((10-GEOMEAN(((10-T193)/10*9+1),((10-AL193)/10*9+1)))/9*10,1)</f>
        <v>5.9</v>
      </c>
    </row>
    <row r="194" spans="1:39" s="2" customFormat="1" x14ac:dyDescent="0.3">
      <c r="A194" s="62"/>
      <c r="B194" s="63" t="s">
        <v>389</v>
      </c>
      <c r="C194" s="63">
        <v>0.4</v>
      </c>
      <c r="D194" s="63">
        <v>0</v>
      </c>
      <c r="E194" s="63"/>
      <c r="F194" s="63">
        <v>0</v>
      </c>
      <c r="G194" s="63">
        <v>25</v>
      </c>
      <c r="H194" s="63"/>
      <c r="I194" s="63"/>
      <c r="J194" s="63"/>
      <c r="K194" s="63">
        <v>0</v>
      </c>
      <c r="L194" s="63">
        <v>0</v>
      </c>
      <c r="M194" s="63">
        <v>0</v>
      </c>
      <c r="N194" s="63"/>
      <c r="O194" s="63"/>
      <c r="P194" s="63"/>
      <c r="Q194" s="63">
        <v>3</v>
      </c>
      <c r="R194" s="63"/>
      <c r="S194" s="64">
        <v>5.0000000000000002E-5</v>
      </c>
      <c r="T194" s="63"/>
      <c r="U194" s="63">
        <v>0</v>
      </c>
      <c r="V194" s="63">
        <v>0</v>
      </c>
      <c r="W194" s="63"/>
      <c r="X194" s="63">
        <v>0</v>
      </c>
      <c r="Y194" s="63">
        <v>0</v>
      </c>
      <c r="Z194" s="63"/>
      <c r="AA194" s="63">
        <v>0</v>
      </c>
      <c r="AB194" s="63"/>
      <c r="AC194" s="63">
        <v>0</v>
      </c>
      <c r="AD194" s="63">
        <v>0</v>
      </c>
      <c r="AE194" s="63"/>
      <c r="AF194" s="63"/>
      <c r="AG194" s="63"/>
      <c r="AH194" s="65">
        <v>0</v>
      </c>
      <c r="AI194" s="63">
        <v>75</v>
      </c>
      <c r="AJ194" s="63">
        <v>5</v>
      </c>
      <c r="AK194" s="63"/>
      <c r="AL194" s="63"/>
      <c r="AM194" s="63"/>
    </row>
    <row r="195" spans="1:39" s="2" customFormat="1" x14ac:dyDescent="0.3">
      <c r="A195" s="62"/>
      <c r="B195" s="63" t="s">
        <v>390</v>
      </c>
      <c r="C195" s="63">
        <v>0.9</v>
      </c>
      <c r="D195" s="63">
        <v>2.7</v>
      </c>
      <c r="E195" s="63"/>
      <c r="F195" s="63">
        <v>0.75</v>
      </c>
      <c r="G195" s="63">
        <v>65</v>
      </c>
      <c r="H195" s="63"/>
      <c r="I195" s="63"/>
      <c r="J195" s="63"/>
      <c r="K195" s="63">
        <v>500</v>
      </c>
      <c r="L195" s="63">
        <v>15</v>
      </c>
      <c r="M195" s="63">
        <v>30</v>
      </c>
      <c r="N195" s="63"/>
      <c r="O195" s="63"/>
      <c r="P195" s="63"/>
      <c r="Q195" s="63">
        <v>6</v>
      </c>
      <c r="R195" s="63"/>
      <c r="S195" s="66">
        <v>0.1</v>
      </c>
      <c r="T195" s="63"/>
      <c r="U195" s="63">
        <v>5</v>
      </c>
      <c r="V195" s="63">
        <v>3</v>
      </c>
      <c r="W195" s="63"/>
      <c r="X195" s="63">
        <v>550</v>
      </c>
      <c r="Y195" s="63">
        <v>400</v>
      </c>
      <c r="Z195" s="63"/>
      <c r="AA195" s="63">
        <v>0.9</v>
      </c>
      <c r="AB195" s="63"/>
      <c r="AC195" s="63">
        <v>130</v>
      </c>
      <c r="AD195" s="63">
        <v>45</v>
      </c>
      <c r="AE195" s="63"/>
      <c r="AF195" s="63"/>
      <c r="AG195" s="63"/>
      <c r="AH195" s="66">
        <v>0.1</v>
      </c>
      <c r="AI195" s="63">
        <v>150</v>
      </c>
      <c r="AJ195" s="63">
        <v>35</v>
      </c>
      <c r="AK195" s="63"/>
      <c r="AL195" s="63"/>
      <c r="AM195" s="63"/>
    </row>
  </sheetData>
  <sortState ref="A3:B193">
    <sortCondition ref="A3:A193"/>
  </sortState>
  <mergeCells count="1">
    <mergeCell ref="A1:AM1"/>
  </mergeCells>
  <pageMargins left="0.7" right="0.7" top="0.75" bottom="0.75" header="0.3" footer="0.3"/>
  <pageSetup paperSize="9" orientation="portrait" r:id="rId1"/>
  <ignoredErrors>
    <ignoredError sqref="P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sheetPr>
  <dimension ref="A1:AB195"/>
  <sheetViews>
    <sheetView showGridLines="0" workbookViewId="0">
      <pane xSplit="2" ySplit="2" topLeftCell="G120" activePane="bottomRight" state="frozen"/>
      <selection pane="topRight" activeCell="B1" sqref="B1"/>
      <selection pane="bottomLeft" activeCell="A4" sqref="A4"/>
      <selection pane="bottomRight" sqref="A1:AA1"/>
    </sheetView>
  </sheetViews>
  <sheetFormatPr defaultColWidth="9.109375" defaultRowHeight="14.4" x14ac:dyDescent="0.3"/>
  <cols>
    <col min="1" max="1" width="25.6640625" style="1" customWidth="1"/>
    <col min="2" max="2" width="8.109375" style="11" customWidth="1"/>
    <col min="3" max="3" width="7.88671875" style="1" customWidth="1"/>
    <col min="4" max="4" width="7.88671875" style="12" customWidth="1"/>
    <col min="5" max="6" width="7.88671875" style="1" customWidth="1"/>
    <col min="7" max="8" width="7.88671875" style="12" customWidth="1"/>
    <col min="9" max="12" width="7.88671875" style="1" customWidth="1"/>
    <col min="13" max="14" width="7.88671875" style="12" customWidth="1"/>
    <col min="15" max="15" width="7.88671875" style="1" customWidth="1"/>
    <col min="16" max="17" width="7.88671875" style="7" customWidth="1"/>
    <col min="18" max="18" width="7.88671875" style="1" customWidth="1"/>
    <col min="19" max="25" width="7.88671875" style="7" customWidth="1"/>
    <col min="26" max="26" width="7.88671875" style="1" customWidth="1"/>
    <col min="27" max="27" width="7.88671875" style="12" customWidth="1"/>
    <col min="28" max="16384" width="9.109375" style="1"/>
  </cols>
  <sheetData>
    <row r="1" spans="1:28" x14ac:dyDescent="0.3">
      <c r="A1" s="234"/>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row>
    <row r="2" spans="1:28" s="2" customFormat="1" ht="109.5" customHeight="1" thickBot="1" x14ac:dyDescent="0.35">
      <c r="A2" s="98" t="s">
        <v>379</v>
      </c>
      <c r="B2" s="68" t="s">
        <v>357</v>
      </c>
      <c r="C2" s="69" t="s">
        <v>465</v>
      </c>
      <c r="D2" s="70" t="s">
        <v>409</v>
      </c>
      <c r="E2" s="69" t="s">
        <v>404</v>
      </c>
      <c r="F2" s="69" t="s">
        <v>359</v>
      </c>
      <c r="G2" s="70" t="s">
        <v>410</v>
      </c>
      <c r="H2" s="71" t="s">
        <v>806</v>
      </c>
      <c r="I2" s="69" t="s">
        <v>360</v>
      </c>
      <c r="J2" s="69" t="s">
        <v>361</v>
      </c>
      <c r="K2" s="69" t="s">
        <v>362</v>
      </c>
      <c r="L2" s="69" t="s">
        <v>363</v>
      </c>
      <c r="M2" s="70" t="s">
        <v>380</v>
      </c>
      <c r="N2" s="116" t="s">
        <v>420</v>
      </c>
      <c r="O2" s="69" t="s">
        <v>420</v>
      </c>
      <c r="P2" s="69" t="s">
        <v>1248</v>
      </c>
      <c r="Q2" s="69" t="s">
        <v>1249</v>
      </c>
      <c r="R2" s="70" t="s">
        <v>381</v>
      </c>
      <c r="S2" s="69" t="s">
        <v>846</v>
      </c>
      <c r="T2" s="116" t="s">
        <v>1194</v>
      </c>
      <c r="U2" s="116" t="s">
        <v>1195</v>
      </c>
      <c r="V2" s="116" t="s">
        <v>1196</v>
      </c>
      <c r="W2" s="69" t="s">
        <v>1204</v>
      </c>
      <c r="X2" s="69" t="s">
        <v>402</v>
      </c>
      <c r="Y2" s="69" t="s">
        <v>939</v>
      </c>
      <c r="Z2" s="70" t="s">
        <v>401</v>
      </c>
      <c r="AA2" s="71" t="s">
        <v>805</v>
      </c>
    </row>
    <row r="3" spans="1:28" s="2" customFormat="1" x14ac:dyDescent="0.3">
      <c r="A3" s="98" t="str">
        <f>'Indicator Data'!A6</f>
        <v>Afghanistan</v>
      </c>
      <c r="B3" s="27" t="str">
        <f>'Indicator Data'!B6</f>
        <v>AFG</v>
      </c>
      <c r="C3" s="72">
        <f>IF('Indicator Data'!BK6="No data","x",ROUND(IF('Indicator Data'!BK6&gt;C$195,0,IF('Indicator Data'!BK6&lt;C$194,10,(C$195-'Indicator Data'!BK6)/(C$195-C$194)*10)),1))</f>
        <v>6.3</v>
      </c>
      <c r="D3" s="73">
        <f>IF(C3="x","x",C3)</f>
        <v>6.3</v>
      </c>
      <c r="E3" s="72">
        <f>IF('Indicator Data'!BM6="No data","x",ROUND(IF('Indicator Data'!BM6&gt;E$195,0,IF('Indicator Data'!BM6&lt;E$194,10,(E$195-'Indicator Data'!BM6)/(E$195-E$194)*10)),1))</f>
        <v>8.1</v>
      </c>
      <c r="F3" s="72">
        <f>IF('Indicator Data'!BL6="No data","x",ROUND(IF('Indicator Data'!BL6&gt;F$195,0,IF('Indicator Data'!BL6&lt;F$194,10,(F$195-'Indicator Data'!BL6)/(F$195-F$194)*10)),1))</f>
        <v>7.9</v>
      </c>
      <c r="G3" s="73">
        <f>IF(AND(E3="x",F3="x"),"x",ROUND(AVERAGE(E3,F3),1))</f>
        <v>8</v>
      </c>
      <c r="H3" s="74">
        <f>ROUND(AVERAGE(D3,G3),1)</f>
        <v>7.2</v>
      </c>
      <c r="I3" s="72">
        <f>IF('Indicator Data'!BO6="No data","x",ROUND(IF('Indicator Data'!BO6^2&gt;I$195,0,IF('Indicator Data'!BO6^2&lt;I$194,10,(I$195-'Indicator Data'!BO6^2)/(I$195-I$194)*10)),1))</f>
        <v>9</v>
      </c>
      <c r="J3" s="72">
        <f>IF(OR('Indicator Data'!BN6=0,'Indicator Data'!BN6="No data"),"x",ROUND(IF('Indicator Data'!BN6&gt;J$195,0,IF('Indicator Data'!BN6&lt;J$194,10,(J$195-'Indicator Data'!BN6)/(J$195-J$194)*10)),1))</f>
        <v>0.1</v>
      </c>
      <c r="K3" s="72">
        <f>IF('Indicator Data'!BP6="No data","x",ROUND(IF('Indicator Data'!BP6&gt;K$195,0,IF('Indicator Data'!BP6&lt;K$194,10,(K$195-'Indicator Data'!BP6)/(K$195-K$194)*10)),1))</f>
        <v>8.9</v>
      </c>
      <c r="L3" s="72">
        <f>IF('Indicator Data'!BQ6="No data","x",ROUND(IF('Indicator Data'!BQ6&gt;L$195,0,IF('Indicator Data'!BQ6&lt;L$194,10,(L$195-'Indicator Data'!BQ6)/(L$195-L$194)*10)),1))</f>
        <v>7.2</v>
      </c>
      <c r="M3" s="73">
        <f>IF(AND(I3="x",J3="x",K3="x",L3="x"),"x",ROUND(AVERAGE(I3,J3,K3,L3),1))</f>
        <v>6.3</v>
      </c>
      <c r="N3" s="115">
        <f>IF('Indicator Data'!BR6="No data","x",'Indicator Data'!BR6/'Indicator Data'!CD6*100)</f>
        <v>11.039050641644819</v>
      </c>
      <c r="O3" s="72">
        <f>IF(N3="x","x",ROUND(IF(N3&gt;O$195,0,IF(N3&lt;O$194,10,(O$195-N3)/(O$195-O$194)*10)),1))</f>
        <v>9</v>
      </c>
      <c r="P3" s="72">
        <f>IF('Indicator Data'!BS6="No data","x",ROUND(IF('Indicator Data'!BS6&gt;P$195,0,IF('Indicator Data'!BS6&lt;P$194,10,(P$195-'Indicator Data'!BS6)/(P$195-P$194)*10)),1))</f>
        <v>6.3</v>
      </c>
      <c r="Q3" s="72">
        <f>IF('Indicator Data'!BT6="No data","x",ROUND(IF('Indicator Data'!BT6&gt;Q$195,0,IF('Indicator Data'!BT6&lt;Q$194,10,(Q$195-'Indicator Data'!BT6)/(Q$195-Q$194)*10)),1))</f>
        <v>6.6</v>
      </c>
      <c r="R3" s="73">
        <f>IF(AND(O3="x",P3="x",Q3="x"),"x",ROUND(AVERAGE(O3,Q3,P3),1))</f>
        <v>7.3</v>
      </c>
      <c r="S3" s="72">
        <f>IF('Indicator Data'!BU6="No data","x",ROUND(IF('Indicator Data'!BU6&gt;S$195,0,IF('Indicator Data'!BU6&lt;S$194,10,(S$195-'Indicator Data'!BU6)/(S$195-S$194)*10)),1))</f>
        <v>9.3000000000000007</v>
      </c>
      <c r="T3" s="115">
        <f>IF('Indicator Data'!BV6="No data","x",ROUND(IF('Indicator Data'!BV6&gt;T$195,0,IF('Indicator Data'!BV6&lt;T$194,10,(T$195-'Indicator Data'!BV6)/(T$195-T$194)*10)),1))</f>
        <v>5.6</v>
      </c>
      <c r="U3" s="115">
        <f>IF('Indicator Data'!BW6="No data","x",ROUND(IF('Indicator Data'!BW6&gt;U$195,0,IF('Indicator Data'!BW6&lt;U$194,10,(U$195-'Indicator Data'!BW6)/(U$195-U$194)*10)),1))</f>
        <v>10</v>
      </c>
      <c r="V3" s="115">
        <f>IF('Indicator Data'!BX6="No data","x",ROUND(IF('Indicator Data'!BX6&gt;V$195,0,IF('Indicator Data'!BX6&lt;V$194,10,(V$195-'Indicator Data'!BX6)/(V$195-V$194)*10)),1))</f>
        <v>5.8</v>
      </c>
      <c r="W3" s="72">
        <f>IF(AND(T3="X",U3="x",V3="x"),"x",AVERAGE(T3:V3))</f>
        <v>7.1333333333333329</v>
      </c>
      <c r="X3" s="72">
        <f>IF('Indicator Data'!BY6="No data","x",ROUND(IF('Indicator Data'!BY6&gt;X$195,0,IF('Indicator Data'!BY6&lt;X$194,10,(X$195-'Indicator Data'!BY6)/(X$195-X$194)*10)),1))</f>
        <v>9.5</v>
      </c>
      <c r="Y3" s="72">
        <f>IF('Indicator Data'!BZ6="No data","x",ROUND(IF('Indicator Data'!BZ6&gt;Y$195,10,IF('Indicator Data'!BZ6&lt;Y$194,0,10-(Y$195-'Indicator Data'!BZ6)/(Y$195-Y$194)*10)),1))</f>
        <v>7.1</v>
      </c>
      <c r="Z3" s="73">
        <f t="shared" ref="Z3:Z34" si="0">IF(AND(S3="x",W3="x",X3="x",Y3="x"),"x",ROUND(AVERAGE(S3,W3,X3,Y3),1))</f>
        <v>8.3000000000000007</v>
      </c>
      <c r="AA3" s="74">
        <f t="shared" ref="AA3:AA34" si="1">ROUND(AVERAGE(R3,M3,Z3),1)</f>
        <v>7.3</v>
      </c>
      <c r="AB3" s="133"/>
    </row>
    <row r="4" spans="1:28" s="2" customFormat="1" x14ac:dyDescent="0.3">
      <c r="A4" s="98" t="str">
        <f>'Indicator Data'!A7</f>
        <v>Albania</v>
      </c>
      <c r="B4" s="27" t="str">
        <f>'Indicator Data'!B7</f>
        <v>ALB</v>
      </c>
      <c r="C4" s="72" t="str">
        <f>IF('Indicator Data'!BK7="No data","x",ROUND(IF('Indicator Data'!BK7&gt;C$195,0,IF('Indicator Data'!BK7&lt;C$194,10,(C$195-'Indicator Data'!BK7)/(C$195-C$194)*10)),1))</f>
        <v>x</v>
      </c>
      <c r="D4" s="73" t="str">
        <f t="shared" ref="D4:D67" si="2">IF(C4="x","x",C4)</f>
        <v>x</v>
      </c>
      <c r="E4" s="72">
        <f>IF('Indicator Data'!BM7="No data","x",ROUND(IF('Indicator Data'!BM7&gt;E$195,0,IF('Indicator Data'!BM7&lt;E$194,10,(E$195-'Indicator Data'!BM7)/(E$195-E$194)*10)),1))</f>
        <v>6.4</v>
      </c>
      <c r="F4" s="72">
        <f>IF('Indicator Data'!BL7="No data","x",ROUND(IF('Indicator Data'!BL7&gt;F$195,0,IF('Indicator Data'!BL7&lt;F$194,10,(F$195-'Indicator Data'!BL7)/(F$195-F$194)*10)),1))</f>
        <v>5.0999999999999996</v>
      </c>
      <c r="G4" s="73">
        <f t="shared" ref="G4:G67" si="3">IF(AND(E4="x",F4="x"),"x",ROUND(AVERAGE(E4,F4),1))</f>
        <v>5.8</v>
      </c>
      <c r="H4" s="74">
        <f t="shared" ref="H4:H67" si="4">ROUND(AVERAGE(D4,G4),1)</f>
        <v>5.8</v>
      </c>
      <c r="I4" s="72">
        <f>IF('Indicator Data'!BO7="No data","x",ROUND(IF('Indicator Data'!BO7^2&gt;I$195,0,IF('Indicator Data'!BO7^2&lt;I$194,10,(I$195-'Indicator Data'!BO7^2)/(I$195-I$194)*10)),1))</f>
        <v>0.4</v>
      </c>
      <c r="J4" s="72">
        <f>IF(OR('Indicator Data'!BN7=0,'Indicator Data'!BN7="No data"),"x",ROUND(IF('Indicator Data'!BN7&gt;J$195,0,IF('Indicator Data'!BN7&lt;J$194,10,(J$195-'Indicator Data'!BN7)/(J$195-J$194)*10)),1))</f>
        <v>0</v>
      </c>
      <c r="K4" s="72">
        <f>IF('Indicator Data'!BP7="No data","x",ROUND(IF('Indicator Data'!BP7&gt;K$195,0,IF('Indicator Data'!BP7&lt;K$194,10,(K$195-'Indicator Data'!BP7)/(K$195-K$194)*10)),1))</f>
        <v>3</v>
      </c>
      <c r="L4" s="72">
        <f>IF('Indicator Data'!BQ7="No data","x",ROUND(IF('Indicator Data'!BQ7&gt;L$195,0,IF('Indicator Data'!BQ7&lt;L$194,10,(L$195-'Indicator Data'!BQ7)/(L$195-L$194)*10)),1))</f>
        <v>5.6</v>
      </c>
      <c r="M4" s="73">
        <f t="shared" ref="M4:M67" si="5">IF(AND(I4="x",J4="x",K4="x",L4="x"),"x",ROUND(AVERAGE(I4,J4,K4,L4),1))</f>
        <v>2.2999999999999998</v>
      </c>
      <c r="N4" s="115">
        <f>IF('Indicator Data'!BR7="No data","x",'Indicator Data'!BR7/'Indicator Data'!CD7*100)</f>
        <v>69.34306569343066</v>
      </c>
      <c r="O4" s="72">
        <f t="shared" ref="O4:O67" si="6">IF(N4="x","x",ROUND(IF(N4&gt;O$195,0,IF(N4&lt;O$194,10,(O$195-N4)/(O$195-O$194)*10)),1))</f>
        <v>3.1</v>
      </c>
      <c r="P4" s="72">
        <f>IF('Indicator Data'!BS7="No data","x",ROUND(IF('Indicator Data'!BS7&gt;P$195,0,IF('Indicator Data'!BS7&lt;P$194,10,(P$195-'Indicator Data'!BS7)/(P$195-P$194)*10)),1))</f>
        <v>0.3</v>
      </c>
      <c r="Q4" s="72">
        <f>IF('Indicator Data'!BT7="No data","x",ROUND(IF('Indicator Data'!BT7&gt;Q$195,0,IF('Indicator Data'!BT7&lt;Q$194,10,(Q$195-'Indicator Data'!BT7)/(Q$195-Q$194)*10)),1))</f>
        <v>1.8</v>
      </c>
      <c r="R4" s="73">
        <f t="shared" ref="R4:R67" si="7">IF(AND(O4="x",P4="x",Q4="x"),"x",ROUND(AVERAGE(O4,Q4,P4),1))</f>
        <v>1.7</v>
      </c>
      <c r="S4" s="72">
        <f>IF('Indicator Data'!BU7="No data","x",ROUND(IF('Indicator Data'!BU7&gt;S$195,0,IF('Indicator Data'!BU7&lt;S$194,10,(S$195-'Indicator Data'!BU7)/(S$195-S$194)*10)),1))</f>
        <v>7</v>
      </c>
      <c r="T4" s="115">
        <f>IF('Indicator Data'!BV7="No data","x",ROUND(IF('Indicator Data'!BV7&gt;T$195,0,IF('Indicator Data'!BV7&lt;T$194,10,(T$195-'Indicator Data'!BV7)/(T$195-T$194)*10)),1))</f>
        <v>0</v>
      </c>
      <c r="U4" s="115">
        <f>IF('Indicator Data'!BW7="No data","x",ROUND(IF('Indicator Data'!BW7&gt;U$195,0,IF('Indicator Data'!BW7&lt;U$194,10,(U$195-'Indicator Data'!BW7)/(U$195-U$194)*10)),1))</f>
        <v>0.5</v>
      </c>
      <c r="V4" s="115">
        <f>IF('Indicator Data'!BX7="No data","x",ROUND(IF('Indicator Data'!BX7&gt;V$195,0,IF('Indicator Data'!BX7&lt;V$194,10,(V$195-'Indicator Data'!BX7)/(V$195-V$194)*10)),1))</f>
        <v>0.2</v>
      </c>
      <c r="W4" s="72">
        <f t="shared" ref="W4:W67" si="8">IF(AND(T4="X",U4="x",V4="x"),"x",AVERAGE(T4:V4))</f>
        <v>0.23333333333333331</v>
      </c>
      <c r="X4" s="72">
        <f>IF('Indicator Data'!BY7="No data","x",ROUND(IF('Indicator Data'!BY7&gt;X$195,0,IF('Indicator Data'!BY7&lt;X$194,10,(X$195-'Indicator Data'!BY7)/(X$195-X$194)*10)),1))</f>
        <v>7.8</v>
      </c>
      <c r="Y4" s="72">
        <f>IF('Indicator Data'!BZ7="No data","x",ROUND(IF('Indicator Data'!BZ7&gt;Y$195,10,IF('Indicator Data'!BZ7&lt;Y$194,0,10-(Y$195-'Indicator Data'!BZ7)/(Y$195-Y$194)*10)),1))</f>
        <v>0.2</v>
      </c>
      <c r="Z4" s="73">
        <f t="shared" si="0"/>
        <v>3.8</v>
      </c>
      <c r="AA4" s="74">
        <f t="shared" si="1"/>
        <v>2.6</v>
      </c>
      <c r="AB4" s="133"/>
    </row>
    <row r="5" spans="1:28" s="2" customFormat="1" x14ac:dyDescent="0.3">
      <c r="A5" s="98" t="str">
        <f>'Indicator Data'!A8</f>
        <v>Algeria</v>
      </c>
      <c r="B5" s="27" t="str">
        <f>'Indicator Data'!B8</f>
        <v>DZA</v>
      </c>
      <c r="C5" s="72">
        <f>IF('Indicator Data'!BK8="No data","x",ROUND(IF('Indicator Data'!BK8&gt;C$195,0,IF('Indicator Data'!BK8&lt;C$194,10,(C$195-'Indicator Data'!BK8)/(C$195-C$194)*10)),1))</f>
        <v>3.5</v>
      </c>
      <c r="D5" s="73">
        <f t="shared" si="2"/>
        <v>3.5</v>
      </c>
      <c r="E5" s="72">
        <f>IF('Indicator Data'!BM8="No data","x",ROUND(IF('Indicator Data'!BM8&gt;E$195,0,IF('Indicator Data'!BM8&lt;E$194,10,(E$195-'Indicator Data'!BM8)/(E$195-E$194)*10)),1))</f>
        <v>6.4</v>
      </c>
      <c r="F5" s="72">
        <f>IF('Indicator Data'!BL8="No data","x",ROUND(IF('Indicator Data'!BL8&gt;F$195,0,IF('Indicator Data'!BL8&lt;F$194,10,(F$195-'Indicator Data'!BL8)/(F$195-F$194)*10)),1))</f>
        <v>6</v>
      </c>
      <c r="G5" s="73">
        <f t="shared" si="3"/>
        <v>6.2</v>
      </c>
      <c r="H5" s="74">
        <f t="shared" si="4"/>
        <v>4.9000000000000004</v>
      </c>
      <c r="I5" s="72">
        <f>IF('Indicator Data'!BO8="No data","x",ROUND(IF('Indicator Data'!BO8^2&gt;I$195,0,IF('Indicator Data'!BO8^2&lt;I$194,10,(I$195-'Indicator Data'!BO8^2)/(I$195-I$194)*10)),1))</f>
        <v>3.7</v>
      </c>
      <c r="J5" s="72">
        <f>IF(OR('Indicator Data'!BN8=0,'Indicator Data'!BN8="No data"),"x",ROUND(IF('Indicator Data'!BN8&gt;J$195,0,IF('Indicator Data'!BN8&lt;J$194,10,(J$195-'Indicator Data'!BN8)/(J$195-J$194)*10)),1))</f>
        <v>0</v>
      </c>
      <c r="K5" s="72">
        <f>IF('Indicator Data'!BP8="No data","x",ROUND(IF('Indicator Data'!BP8&gt;K$195,0,IF('Indicator Data'!BP8&lt;K$194,10,(K$195-'Indicator Data'!BP8)/(K$195-K$194)*10)),1))</f>
        <v>5.0999999999999996</v>
      </c>
      <c r="L5" s="72">
        <f>IF('Indicator Data'!BQ8="No data","x",ROUND(IF('Indicator Data'!BQ8&gt;L$195,0,IF('Indicator Data'!BQ8&lt;L$194,10,(L$195-'Indicator Data'!BQ8)/(L$195-L$194)*10)),1))</f>
        <v>4.5999999999999996</v>
      </c>
      <c r="M5" s="73">
        <f t="shared" si="5"/>
        <v>3.4</v>
      </c>
      <c r="N5" s="115">
        <f>IF('Indicator Data'!BR8="No data","x",'Indicator Data'!BR8/'Indicator Data'!CD8*100)</f>
        <v>4.6184722093931327</v>
      </c>
      <c r="O5" s="72">
        <f t="shared" si="6"/>
        <v>9.6</v>
      </c>
      <c r="P5" s="72">
        <f>IF('Indicator Data'!BS8="No data","x",ROUND(IF('Indicator Data'!BS8&gt;P$195,0,IF('Indicator Data'!BS8&lt;P$194,10,(P$195-'Indicator Data'!BS8)/(P$195-P$194)*10)),1))</f>
        <v>1.4</v>
      </c>
      <c r="Q5" s="72">
        <f>IF('Indicator Data'!BT8="No data","x",ROUND(IF('Indicator Data'!BT8&gt;Q$195,0,IF('Indicator Data'!BT8&lt;Q$194,10,(Q$195-'Indicator Data'!BT8)/(Q$195-Q$194)*10)),1))</f>
        <v>1.3</v>
      </c>
      <c r="R5" s="73">
        <f t="shared" si="7"/>
        <v>4.0999999999999996</v>
      </c>
      <c r="S5" s="72">
        <f>IF('Indicator Data'!BU8="No data","x",ROUND(IF('Indicator Data'!BU8&gt;S$195,0,IF('Indicator Data'!BU8&lt;S$194,10,(S$195-'Indicator Data'!BU8)/(S$195-S$194)*10)),1))</f>
        <v>5.4</v>
      </c>
      <c r="T5" s="115">
        <f>IF('Indicator Data'!BV8="No data","x",ROUND(IF('Indicator Data'!BV8&gt;T$195,0,IF('Indicator Data'!BV8&lt;T$194,10,(T$195-'Indicator Data'!BV8)/(T$195-T$194)*10)),1))</f>
        <v>1.4</v>
      </c>
      <c r="U5" s="115">
        <f>IF('Indicator Data'!BW8="No data","x",ROUND(IF('Indicator Data'!BW8&gt;U$195,0,IF('Indicator Data'!BW8&lt;U$194,10,(U$195-'Indicator Data'!BW8)/(U$195-U$194)*10)),1))</f>
        <v>3.7</v>
      </c>
      <c r="V5" s="115">
        <f>IF('Indicator Data'!BX8="No data","x",ROUND(IF('Indicator Data'!BX8&gt;V$195,0,IF('Indicator Data'!BX8&lt;V$194,10,(V$195-'Indicator Data'!BX8)/(V$195-V$194)*10)),1))</f>
        <v>1.4</v>
      </c>
      <c r="W5" s="72">
        <f t="shared" si="8"/>
        <v>2.1666666666666665</v>
      </c>
      <c r="X5" s="72">
        <f>IF('Indicator Data'!BY8="No data","x",ROUND(IF('Indicator Data'!BY8&gt;X$195,0,IF('Indicator Data'!BY8&lt;X$194,10,(X$195-'Indicator Data'!BY8)/(X$195-X$194)*10)),1))</f>
        <v>6.9</v>
      </c>
      <c r="Y5" s="72">
        <f>IF('Indicator Data'!BZ8="No data","x",ROUND(IF('Indicator Data'!BZ8&gt;Y$195,10,IF('Indicator Data'!BZ8&lt;Y$194,0,10-(Y$195-'Indicator Data'!BZ8)/(Y$195-Y$194)*10)),1))</f>
        <v>1.2</v>
      </c>
      <c r="Z5" s="73">
        <f t="shared" si="0"/>
        <v>3.9</v>
      </c>
      <c r="AA5" s="74">
        <f t="shared" si="1"/>
        <v>3.8</v>
      </c>
      <c r="AB5" s="133"/>
    </row>
    <row r="6" spans="1:28" s="2" customFormat="1" x14ac:dyDescent="0.3">
      <c r="A6" s="98" t="str">
        <f>'Indicator Data'!A9</f>
        <v>Angola</v>
      </c>
      <c r="B6" s="27" t="str">
        <f>'Indicator Data'!B9</f>
        <v>AGO</v>
      </c>
      <c r="C6" s="72">
        <f>IF('Indicator Data'!BK9="No data","x",ROUND(IF('Indicator Data'!BK9&gt;C$195,0,IF('Indicator Data'!BK9&lt;C$194,10,(C$195-'Indicator Data'!BK9)/(C$195-C$194)*10)),1))</f>
        <v>5.3</v>
      </c>
      <c r="D6" s="73">
        <f t="shared" si="2"/>
        <v>5.3</v>
      </c>
      <c r="E6" s="72">
        <f>IF('Indicator Data'!BM9="No data","x",ROUND(IF('Indicator Data'!BM9&gt;E$195,0,IF('Indicator Data'!BM9&lt;E$194,10,(E$195-'Indicator Data'!BM9)/(E$195-E$194)*10)),1))</f>
        <v>7.3</v>
      </c>
      <c r="F6" s="72">
        <f>IF('Indicator Data'!BL9="No data","x",ROUND(IF('Indicator Data'!BL9&gt;F$195,0,IF('Indicator Data'!BL9&lt;F$194,10,(F$195-'Indicator Data'!BL9)/(F$195-F$194)*10)),1))</f>
        <v>7.2</v>
      </c>
      <c r="G6" s="73">
        <f t="shared" si="3"/>
        <v>7.3</v>
      </c>
      <c r="H6" s="74">
        <f t="shared" si="4"/>
        <v>6.3</v>
      </c>
      <c r="I6" s="72">
        <f>IF('Indicator Data'!BO9="No data","x",ROUND(IF('Indicator Data'!BO9^2&gt;I$195,0,IF('Indicator Data'!BO9^2&lt;I$194,10,(I$195-'Indicator Data'!BO9^2)/(I$195-I$194)*10)),1))</f>
        <v>6.2</v>
      </c>
      <c r="J6" s="72">
        <f>IF(OR('Indicator Data'!BN9=0,'Indicator Data'!BN9="No data"),"x",ROUND(IF('Indicator Data'!BN9&gt;J$195,0,IF('Indicator Data'!BN9&lt;J$194,10,(J$195-'Indicator Data'!BN9)/(J$195-J$194)*10)),1))</f>
        <v>5.7</v>
      </c>
      <c r="K6" s="72">
        <f>IF('Indicator Data'!BP9="No data","x",ROUND(IF('Indicator Data'!BP9&gt;K$195,0,IF('Indicator Data'!BP9&lt;K$194,10,(K$195-'Indicator Data'!BP9)/(K$195-K$194)*10)),1))</f>
        <v>8.6</v>
      </c>
      <c r="L6" s="72">
        <f>IF('Indicator Data'!BQ9="No data","x",ROUND(IF('Indicator Data'!BQ9&gt;L$195,0,IF('Indicator Data'!BQ9&lt;L$194,10,(L$195-'Indicator Data'!BQ9)/(L$195-L$194)*10)),1))</f>
        <v>7.9</v>
      </c>
      <c r="M6" s="73">
        <f t="shared" si="5"/>
        <v>7.1</v>
      </c>
      <c r="N6" s="115">
        <f>IF('Indicator Data'!BR9="No data","x",'Indicator Data'!BR9/'Indicator Data'!CD9*100)</f>
        <v>4.0907997112376675</v>
      </c>
      <c r="O6" s="72">
        <f t="shared" si="6"/>
        <v>9.6999999999999993</v>
      </c>
      <c r="P6" s="72">
        <f>IF('Indicator Data'!BS9="No data","x",ROUND(IF('Indicator Data'!BS9&gt;P$195,0,IF('Indicator Data'!BS9&lt;P$194,10,(P$195-'Indicator Data'!BS9)/(P$195-P$194)*10)),1))</f>
        <v>5.6</v>
      </c>
      <c r="Q6" s="72">
        <f>IF('Indicator Data'!BT9="No data","x",ROUND(IF('Indicator Data'!BT9&gt;Q$195,0,IF('Indicator Data'!BT9&lt;Q$194,10,(Q$195-'Indicator Data'!BT9)/(Q$195-Q$194)*10)),1))</f>
        <v>8.8000000000000007</v>
      </c>
      <c r="R6" s="73">
        <f t="shared" si="7"/>
        <v>8</v>
      </c>
      <c r="S6" s="72">
        <f>IF('Indicator Data'!BU9="No data","x",ROUND(IF('Indicator Data'!BU9&gt;S$195,0,IF('Indicator Data'!BU9&lt;S$194,10,(S$195-'Indicator Data'!BU9)/(S$195-S$194)*10)),1))</f>
        <v>9.5</v>
      </c>
      <c r="T6" s="115">
        <f>IF('Indicator Data'!BV9="No data","x",ROUND(IF('Indicator Data'!BV9&gt;T$195,0,IF('Indicator Data'!BV9&lt;T$194,10,(T$195-'Indicator Data'!BV9)/(T$195-T$194)*10)),1))</f>
        <v>6.8</v>
      </c>
      <c r="U6" s="115">
        <f>IF('Indicator Data'!BW9="No data","x",ROUND(IF('Indicator Data'!BW9&gt;U$195,0,IF('Indicator Data'!BW9&lt;U$194,10,(U$195-'Indicator Data'!BW9)/(U$195-U$194)*10)),1))</f>
        <v>10</v>
      </c>
      <c r="V6" s="115">
        <f>IF('Indicator Data'!BX9="No data","x",ROUND(IF('Indicator Data'!BX9&gt;V$195,0,IF('Indicator Data'!BX9&lt;V$194,10,(V$195-'Indicator Data'!BX9)/(V$195-V$194)*10)),1))</f>
        <v>5.4</v>
      </c>
      <c r="W6" s="72">
        <f t="shared" si="8"/>
        <v>7.4000000000000012</v>
      </c>
      <c r="X6" s="72">
        <f>IF('Indicator Data'!BY9="No data","x",ROUND(IF('Indicator Data'!BY9&gt;X$195,0,IF('Indicator Data'!BY9&lt;X$194,10,(X$195-'Indicator Data'!BY9)/(X$195-X$194)*10)),1))</f>
        <v>9.6</v>
      </c>
      <c r="Y6" s="72">
        <f>IF('Indicator Data'!BZ9="No data","x",ROUND(IF('Indicator Data'!BZ9&gt;Y$195,10,IF('Indicator Data'!BZ9&lt;Y$194,0,10-(Y$195-'Indicator Data'!BZ9)/(Y$195-Y$194)*10)),1))</f>
        <v>2.7</v>
      </c>
      <c r="Z6" s="73">
        <f t="shared" si="0"/>
        <v>7.3</v>
      </c>
      <c r="AA6" s="74">
        <f t="shared" si="1"/>
        <v>7.5</v>
      </c>
      <c r="AB6" s="133"/>
    </row>
    <row r="7" spans="1:28" s="2" customFormat="1" x14ac:dyDescent="0.3">
      <c r="A7" s="98" t="str">
        <f>'Indicator Data'!A10</f>
        <v>Antigua and Barbuda</v>
      </c>
      <c r="B7" s="27" t="str">
        <f>'Indicator Data'!B10</f>
        <v>ATG</v>
      </c>
      <c r="C7" s="72">
        <f>IF('Indicator Data'!BK10="No data","x",ROUND(IF('Indicator Data'!BK10&gt;C$195,0,IF('Indicator Data'!BK10&lt;C$194,10,(C$195-'Indicator Data'!BK10)/(C$195-C$194)*10)),1))</f>
        <v>5.4</v>
      </c>
      <c r="D7" s="73">
        <f t="shared" si="2"/>
        <v>5.4</v>
      </c>
      <c r="E7" s="72" t="str">
        <f>IF('Indicator Data'!BM10="No data","x",ROUND(IF('Indicator Data'!BM10&gt;E$195,0,IF('Indicator Data'!BM10&lt;E$194,10,(E$195-'Indicator Data'!BM10)/(E$195-E$194)*10)),1))</f>
        <v>x</v>
      </c>
      <c r="F7" s="72">
        <f>IF('Indicator Data'!BL10="No data","x",ROUND(IF('Indicator Data'!BL10&gt;F$195,0,IF('Indicator Data'!BL10&lt;F$194,10,(F$195-'Indicator Data'!BL10)/(F$195-F$194)*10)),1))</f>
        <v>5</v>
      </c>
      <c r="G7" s="73">
        <f t="shared" si="3"/>
        <v>5</v>
      </c>
      <c r="H7" s="74">
        <f t="shared" si="4"/>
        <v>5.2</v>
      </c>
      <c r="I7" s="72">
        <f>IF('Indicator Data'!BO10="No data","x",ROUND(IF('Indicator Data'!BO10^2&gt;I$195,0,IF('Indicator Data'!BO10^2&lt;I$194,10,(I$195-'Indicator Data'!BO10^2)/(I$195-I$194)*10)),1))</f>
        <v>0.2</v>
      </c>
      <c r="J7" s="72">
        <f>IF(OR('Indicator Data'!BN10=0,'Indicator Data'!BN10="No data"),"x",ROUND(IF('Indicator Data'!BN10&gt;J$195,0,IF('Indicator Data'!BN10&lt;J$194,10,(J$195-'Indicator Data'!BN10)/(J$195-J$194)*10)),1))</f>
        <v>0</v>
      </c>
      <c r="K7" s="72">
        <f>IF('Indicator Data'!BP10="No data","x",ROUND(IF('Indicator Data'!BP10&gt;K$195,0,IF('Indicator Data'!BP10&lt;K$194,10,(K$195-'Indicator Data'!BP10)/(K$195-K$194)*10)),1))</f>
        <v>2.7</v>
      </c>
      <c r="L7" s="72">
        <f>IF('Indicator Data'!BQ10="No data","x",ROUND(IF('Indicator Data'!BQ10&gt;L$195,0,IF('Indicator Data'!BQ10&lt;L$194,10,(L$195-'Indicator Data'!BQ10)/(L$195-L$194)*10)),1))</f>
        <v>0.4</v>
      </c>
      <c r="M7" s="73">
        <f t="shared" si="5"/>
        <v>0.8</v>
      </c>
      <c r="N7" s="115">
        <f>IF('Indicator Data'!BR10="No data","x",'Indicator Data'!BR10/'Indicator Data'!CD10*100)</f>
        <v>222.72727272727272</v>
      </c>
      <c r="O7" s="72">
        <f t="shared" si="6"/>
        <v>0</v>
      </c>
      <c r="P7" s="72">
        <f>IF('Indicator Data'!BS10="No data","x",ROUND(IF('Indicator Data'!BS10&gt;P$195,0,IF('Indicator Data'!BS10&lt;P$194,10,(P$195-'Indicator Data'!BS10)/(P$195-P$194)*10)),1))</f>
        <v>1.4</v>
      </c>
      <c r="Q7" s="72">
        <f>IF('Indicator Data'!BT10="No data","x",ROUND(IF('Indicator Data'!BT10&gt;Q$195,0,IF('Indicator Data'!BT10&lt;Q$194,10,(Q$195-'Indicator Data'!BT10)/(Q$195-Q$194)*10)),1))</f>
        <v>0.7</v>
      </c>
      <c r="R7" s="73">
        <f t="shared" si="7"/>
        <v>0.7</v>
      </c>
      <c r="S7" s="72">
        <f>IF('Indicator Data'!BU10="No data","x",ROUND(IF('Indicator Data'!BU10&gt;S$195,0,IF('Indicator Data'!BU10&lt;S$194,10,(S$195-'Indicator Data'!BU10)/(S$195-S$194)*10)),1))</f>
        <v>3.1</v>
      </c>
      <c r="T7" s="115">
        <f>IF('Indicator Data'!BV10="No data","x",ROUND(IF('Indicator Data'!BV10&gt;T$195,0,IF('Indicator Data'!BV10&lt;T$194,10,(T$195-'Indicator Data'!BV10)/(T$195-T$194)*10)),1))</f>
        <v>0.7</v>
      </c>
      <c r="U7" s="115">
        <f>IF('Indicator Data'!BW10="No data","x",ROUND(IF('Indicator Data'!BW10&gt;U$195,0,IF('Indicator Data'!BW10&lt;U$194,10,(U$195-'Indicator Data'!BW10)/(U$195-U$194)*10)),1))</f>
        <v>0.7</v>
      </c>
      <c r="V7" s="115" t="str">
        <f>IF('Indicator Data'!BX10="No data","x",ROUND(IF('Indicator Data'!BX10&gt;V$195,0,IF('Indicator Data'!BX10&lt;V$194,10,(V$195-'Indicator Data'!BX10)/(V$195-V$194)*10)),1))</f>
        <v>x</v>
      </c>
      <c r="W7" s="72">
        <f t="shared" si="8"/>
        <v>0.7</v>
      </c>
      <c r="X7" s="72">
        <f>IF('Indicator Data'!BY10="No data","x",ROUND(IF('Indicator Data'!BY10&gt;X$195,0,IF('Indicator Data'!BY10&lt;X$194,10,(X$195-'Indicator Data'!BY10)/(X$195-X$194)*10)),1))</f>
        <v>5.4</v>
      </c>
      <c r="Y7" s="72">
        <f>IF('Indicator Data'!BZ10="No data","x",ROUND(IF('Indicator Data'!BZ10&gt;Y$195,10,IF('Indicator Data'!BZ10&lt;Y$194,0,10-(Y$195-'Indicator Data'!BZ10)/(Y$195-Y$194)*10)),1))</f>
        <v>0.5</v>
      </c>
      <c r="Z7" s="73">
        <f t="shared" si="0"/>
        <v>2.4</v>
      </c>
      <c r="AA7" s="74">
        <f t="shared" si="1"/>
        <v>1.3</v>
      </c>
      <c r="AB7" s="133"/>
    </row>
    <row r="8" spans="1:28" s="2" customFormat="1" x14ac:dyDescent="0.3">
      <c r="A8" s="98" t="str">
        <f>'Indicator Data'!A11</f>
        <v>Argentina</v>
      </c>
      <c r="B8" s="27" t="str">
        <f>'Indicator Data'!B11</f>
        <v>ARG</v>
      </c>
      <c r="C8" s="72">
        <f>IF('Indicator Data'!BK11="No data","x",ROUND(IF('Indicator Data'!BK11&gt;C$195,0,IF('Indicator Data'!BK11&lt;C$194,10,(C$195-'Indicator Data'!BK11)/(C$195-C$194)*10)),1))</f>
        <v>3.8</v>
      </c>
      <c r="D8" s="73">
        <f t="shared" si="2"/>
        <v>3.8</v>
      </c>
      <c r="E8" s="72">
        <f>IF('Indicator Data'!BM11="No data","x",ROUND(IF('Indicator Data'!BM11&gt;E$195,0,IF('Indicator Data'!BM11&lt;E$194,10,(E$195-'Indicator Data'!BM11)/(E$195-E$194)*10)),1))</f>
        <v>5.8</v>
      </c>
      <c r="F8" s="72">
        <f>IF('Indicator Data'!BL11="No data","x",ROUND(IF('Indicator Data'!BL11&gt;F$195,0,IF('Indicator Data'!BL11&lt;F$194,10,(F$195-'Indicator Data'!BL11)/(F$195-F$194)*10)),1))</f>
        <v>5.2</v>
      </c>
      <c r="G8" s="73">
        <f t="shared" si="3"/>
        <v>5.5</v>
      </c>
      <c r="H8" s="74">
        <f t="shared" si="4"/>
        <v>4.7</v>
      </c>
      <c r="I8" s="72">
        <f>IF('Indicator Data'!BO11="No data","x",ROUND(IF('Indicator Data'!BO11^2&gt;I$195,0,IF('Indicator Data'!BO11^2&lt;I$194,10,(I$195-'Indicator Data'!BO11^2)/(I$195-I$194)*10)),1))</f>
        <v>0.2</v>
      </c>
      <c r="J8" s="72">
        <f>IF(OR('Indicator Data'!BN11=0,'Indicator Data'!BN11="No data"),"x",ROUND(IF('Indicator Data'!BN11&gt;J$195,0,IF('Indicator Data'!BN11&lt;J$194,10,(J$195-'Indicator Data'!BN11)/(J$195-J$194)*10)),1))</f>
        <v>0</v>
      </c>
      <c r="K8" s="72">
        <f>IF('Indicator Data'!BP11="No data","x",ROUND(IF('Indicator Data'!BP11&gt;K$195,0,IF('Indicator Data'!BP11&lt;K$194,10,(K$195-'Indicator Data'!BP11)/(K$195-K$194)*10)),1))</f>
        <v>2.6</v>
      </c>
      <c r="L8" s="72">
        <f>IF('Indicator Data'!BQ11="No data","x",ROUND(IF('Indicator Data'!BQ11&gt;L$195,0,IF('Indicator Data'!BQ11&lt;L$194,10,(L$195-'Indicator Data'!BQ11)/(L$195-L$194)*10)),1))</f>
        <v>3.8</v>
      </c>
      <c r="M8" s="73">
        <f t="shared" si="5"/>
        <v>1.7</v>
      </c>
      <c r="N8" s="115">
        <f>IF('Indicator Data'!BR11="No data","x",'Indicator Data'!BR11/'Indicator Data'!CD11*100)</f>
        <v>19.001056020228816</v>
      </c>
      <c r="O8" s="72">
        <f t="shared" si="6"/>
        <v>8.1999999999999993</v>
      </c>
      <c r="P8" s="72">
        <f>IF('Indicator Data'!BS11="No data","x",ROUND(IF('Indicator Data'!BS11&gt;P$195,0,IF('Indicator Data'!BS11&lt;P$194,10,(P$195-'Indicator Data'!BS11)/(P$195-P$194)*10)),1))</f>
        <v>0.6</v>
      </c>
      <c r="Q8" s="72">
        <f>IF('Indicator Data'!BT11="No data","x",ROUND(IF('Indicator Data'!BT11&gt;Q$195,0,IF('Indicator Data'!BT11&lt;Q$194,10,(Q$195-'Indicator Data'!BT11)/(Q$195-Q$194)*10)),1))</f>
        <v>0.2</v>
      </c>
      <c r="R8" s="73">
        <f t="shared" si="7"/>
        <v>3</v>
      </c>
      <c r="S8" s="72">
        <f>IF('Indicator Data'!BU11="No data","x",ROUND(IF('Indicator Data'!BU11&gt;S$195,0,IF('Indicator Data'!BU11&lt;S$194,10,(S$195-'Indicator Data'!BU11)/(S$195-S$194)*10)),1))</f>
        <v>0.1</v>
      </c>
      <c r="T8" s="115">
        <f>IF('Indicator Data'!BV11="No data","x",ROUND(IF('Indicator Data'!BV11&gt;T$195,0,IF('Indicator Data'!BV11&lt;T$194,10,(T$195-'Indicator Data'!BV11)/(T$195-T$194)*10)),1))</f>
        <v>2.2000000000000002</v>
      </c>
      <c r="U8" s="115">
        <f>IF('Indicator Data'!BW11="No data","x",ROUND(IF('Indicator Data'!BW11&gt;U$195,0,IF('Indicator Data'!BW11&lt;U$194,10,(U$195-'Indicator Data'!BW11)/(U$195-U$194)*10)),1))</f>
        <v>1.7</v>
      </c>
      <c r="V8" s="115">
        <f>IF('Indicator Data'!BX11="No data","x",ROUND(IF('Indicator Data'!BX11&gt;V$195,0,IF('Indicator Data'!BX11&lt;V$194,10,(V$195-'Indicator Data'!BX11)/(V$195-V$194)*10)),1))</f>
        <v>1.9</v>
      </c>
      <c r="W8" s="72">
        <f t="shared" si="8"/>
        <v>1.9333333333333336</v>
      </c>
      <c r="X8" s="72">
        <f>IF('Indicator Data'!BY11="No data","x",ROUND(IF('Indicator Data'!BY11&gt;X$195,0,IF('Indicator Data'!BY11&lt;X$194,10,(X$195-'Indicator Data'!BY11)/(X$195-X$194)*10)),1))</f>
        <v>3.4</v>
      </c>
      <c r="Y8" s="72">
        <f>IF('Indicator Data'!BZ11="No data","x",ROUND(IF('Indicator Data'!BZ11&gt;Y$195,10,IF('Indicator Data'!BZ11&lt;Y$194,0,10-(Y$195-'Indicator Data'!BZ11)/(Y$195-Y$194)*10)),1))</f>
        <v>0.4</v>
      </c>
      <c r="Z8" s="73">
        <f t="shared" si="0"/>
        <v>1.5</v>
      </c>
      <c r="AA8" s="74">
        <f t="shared" si="1"/>
        <v>2.1</v>
      </c>
      <c r="AB8" s="133"/>
    </row>
    <row r="9" spans="1:28" s="2" customFormat="1" x14ac:dyDescent="0.3">
      <c r="A9" s="98" t="str">
        <f>'Indicator Data'!A12</f>
        <v>Armenia</v>
      </c>
      <c r="B9" s="27" t="str">
        <f>'Indicator Data'!B12</f>
        <v>ARM</v>
      </c>
      <c r="C9" s="72">
        <f>IF('Indicator Data'!BK12="No data","x",ROUND(IF('Indicator Data'!BK12&gt;C$195,0,IF('Indicator Data'!BK12&lt;C$194,10,(C$195-'Indicator Data'!BK12)/(C$195-C$194)*10)),1))</f>
        <v>7.5</v>
      </c>
      <c r="D9" s="73">
        <f t="shared" si="2"/>
        <v>7.5</v>
      </c>
      <c r="E9" s="72">
        <f>IF('Indicator Data'!BM12="No data","x",ROUND(IF('Indicator Data'!BM12&gt;E$195,0,IF('Indicator Data'!BM12&lt;E$194,10,(E$195-'Indicator Data'!BM12)/(E$195-E$194)*10)),1))</f>
        <v>5.0999999999999996</v>
      </c>
      <c r="F9" s="72">
        <f>IF('Indicator Data'!BL12="No data","x",ROUND(IF('Indicator Data'!BL12&gt;F$195,0,IF('Indicator Data'!BL12&lt;F$194,10,(F$195-'Indicator Data'!BL12)/(F$195-F$194)*10)),1))</f>
        <v>5.0999999999999996</v>
      </c>
      <c r="G9" s="73">
        <f t="shared" si="3"/>
        <v>5.0999999999999996</v>
      </c>
      <c r="H9" s="74">
        <f t="shared" si="4"/>
        <v>6.3</v>
      </c>
      <c r="I9" s="72">
        <f>IF('Indicator Data'!BO12="No data","x",ROUND(IF('Indicator Data'!BO12^2&gt;I$195,0,IF('Indicator Data'!BO12^2&lt;I$194,10,(I$195-'Indicator Data'!BO12^2)/(I$195-I$194)*10)),1))</f>
        <v>0.1</v>
      </c>
      <c r="J9" s="72">
        <f>IF(OR('Indicator Data'!BN12=0,'Indicator Data'!BN12="No data"),"x",ROUND(IF('Indicator Data'!BN12&gt;J$195,0,IF('Indicator Data'!BN12&lt;J$194,10,(J$195-'Indicator Data'!BN12)/(J$195-J$194)*10)),1))</f>
        <v>0</v>
      </c>
      <c r="K9" s="72">
        <f>IF('Indicator Data'!BP12="No data","x",ROUND(IF('Indicator Data'!BP12&gt;K$195,0,IF('Indicator Data'!BP12&lt;K$194,10,(K$195-'Indicator Data'!BP12)/(K$195-K$194)*10)),1))</f>
        <v>3.2</v>
      </c>
      <c r="L9" s="72">
        <f>IF('Indicator Data'!BQ12="No data","x",ROUND(IF('Indicator Data'!BQ12&gt;L$195,0,IF('Indicator Data'!BQ12&lt;L$194,10,(L$195-'Indicator Data'!BQ12)/(L$195-L$194)*10)),1))</f>
        <v>4</v>
      </c>
      <c r="M9" s="73">
        <f t="shared" si="5"/>
        <v>1.8</v>
      </c>
      <c r="N9" s="115">
        <f>IF('Indicator Data'!BR12="No data","x",'Indicator Data'!BR12/'Indicator Data'!CD12*100)</f>
        <v>70.224719101123597</v>
      </c>
      <c r="O9" s="72">
        <f t="shared" si="6"/>
        <v>3</v>
      </c>
      <c r="P9" s="72">
        <f>IF('Indicator Data'!BS12="No data","x",ROUND(IF('Indicator Data'!BS12&gt;P$195,0,IF('Indicator Data'!BS12&lt;P$194,10,(P$195-'Indicator Data'!BS12)/(P$195-P$194)*10)),1))</f>
        <v>0.7</v>
      </c>
      <c r="Q9" s="72">
        <f>IF('Indicator Data'!BT12="No data","x",ROUND(IF('Indicator Data'!BT12&gt;Q$195,0,IF('Indicator Data'!BT12&lt;Q$194,10,(Q$195-'Indicator Data'!BT12)/(Q$195-Q$194)*10)),1))</f>
        <v>0</v>
      </c>
      <c r="R9" s="73">
        <f t="shared" si="7"/>
        <v>1.2</v>
      </c>
      <c r="S9" s="72">
        <f>IF('Indicator Data'!BU12="No data","x",ROUND(IF('Indicator Data'!BU12&gt;S$195,0,IF('Indicator Data'!BU12&lt;S$194,10,(S$195-'Indicator Data'!BU12)/(S$195-S$194)*10)),1))</f>
        <v>2.8</v>
      </c>
      <c r="T9" s="115">
        <f>IF('Indicator Data'!BV12="No data","x",ROUND(IF('Indicator Data'!BV12&gt;T$195,0,IF('Indicator Data'!BV12&lt;T$194,10,(T$195-'Indicator Data'!BV12)/(T$195-T$194)*10)),1))</f>
        <v>1.2</v>
      </c>
      <c r="U9" s="115">
        <f>IF('Indicator Data'!BW12="No data","x",ROUND(IF('Indicator Data'!BW12&gt;U$195,0,IF('Indicator Data'!BW12&lt;U$194,10,(U$195-'Indicator Data'!BW12)/(U$195-U$194)*10)),1))</f>
        <v>0.5</v>
      </c>
      <c r="V9" s="115">
        <f>IF('Indicator Data'!BX12="No data","x",ROUND(IF('Indicator Data'!BX12&gt;V$195,0,IF('Indicator Data'!BX12&lt;V$194,10,(V$195-'Indicator Data'!BX12)/(V$195-V$194)*10)),1))</f>
        <v>1.2</v>
      </c>
      <c r="W9" s="72">
        <f t="shared" si="8"/>
        <v>0.96666666666666667</v>
      </c>
      <c r="X9" s="72">
        <f>IF('Indicator Data'!BY12="No data","x",ROUND(IF('Indicator Data'!BY12&gt;X$195,0,IF('Indicator Data'!BY12&lt;X$194,10,(X$195-'Indicator Data'!BY12)/(X$195-X$194)*10)),1))</f>
        <v>6.7</v>
      </c>
      <c r="Y9" s="72">
        <f>IF('Indicator Data'!BZ12="No data","x",ROUND(IF('Indicator Data'!BZ12&gt;Y$195,10,IF('Indicator Data'!BZ12&lt;Y$194,0,10-(Y$195-'Indicator Data'!BZ12)/(Y$195-Y$194)*10)),1))</f>
        <v>0.3</v>
      </c>
      <c r="Z9" s="73">
        <f t="shared" si="0"/>
        <v>2.7</v>
      </c>
      <c r="AA9" s="74">
        <f t="shared" si="1"/>
        <v>1.9</v>
      </c>
      <c r="AB9" s="133"/>
    </row>
    <row r="10" spans="1:28" s="2" customFormat="1" x14ac:dyDescent="0.3">
      <c r="A10" s="98" t="str">
        <f>'Indicator Data'!A13</f>
        <v>Australia</v>
      </c>
      <c r="B10" s="27" t="str">
        <f>'Indicator Data'!B13</f>
        <v>AUS</v>
      </c>
      <c r="C10" s="72">
        <f>IF('Indicator Data'!BK13="No data","x",ROUND(IF('Indicator Data'!BK13&gt;C$195,0,IF('Indicator Data'!BK13&lt;C$194,10,(C$195-'Indicator Data'!BK13)/(C$195-C$194)*10)),1))</f>
        <v>2.4</v>
      </c>
      <c r="D10" s="73">
        <f t="shared" si="2"/>
        <v>2.4</v>
      </c>
      <c r="E10" s="72">
        <f>IF('Indicator Data'!BM13="No data","x",ROUND(IF('Indicator Data'!BM13&gt;E$195,0,IF('Indicator Data'!BM13&lt;E$194,10,(E$195-'Indicator Data'!BM13)/(E$195-E$194)*10)),1))</f>
        <v>2.2999999999999998</v>
      </c>
      <c r="F10" s="72">
        <f>IF('Indicator Data'!BL13="No data","x",ROUND(IF('Indicator Data'!BL13&gt;F$195,0,IF('Indicator Data'!BL13&lt;F$194,10,(F$195-'Indicator Data'!BL13)/(F$195-F$194)*10)),1))</f>
        <v>1.9</v>
      </c>
      <c r="G10" s="73">
        <f t="shared" si="3"/>
        <v>2.1</v>
      </c>
      <c r="H10" s="74">
        <f t="shared" si="4"/>
        <v>2.2999999999999998</v>
      </c>
      <c r="I10" s="72" t="str">
        <f>IF('Indicator Data'!BO13="No data","x",ROUND(IF('Indicator Data'!BO13^2&gt;I$195,0,IF('Indicator Data'!BO13^2&lt;I$194,10,(I$195-'Indicator Data'!BO13^2)/(I$195-I$194)*10)),1))</f>
        <v>x</v>
      </c>
      <c r="J10" s="72">
        <f>IF(OR('Indicator Data'!BN13=0,'Indicator Data'!BN13="No data"),"x",ROUND(IF('Indicator Data'!BN13&gt;J$195,0,IF('Indicator Data'!BN13&lt;J$194,10,(J$195-'Indicator Data'!BN13)/(J$195-J$194)*10)),1))</f>
        <v>0</v>
      </c>
      <c r="K10" s="72">
        <f>IF('Indicator Data'!BP13="No data","x",ROUND(IF('Indicator Data'!BP13&gt;K$195,0,IF('Indicator Data'!BP13&lt;K$194,10,(K$195-'Indicator Data'!BP13)/(K$195-K$194)*10)),1))</f>
        <v>1.3</v>
      </c>
      <c r="L10" s="72">
        <f>IF('Indicator Data'!BQ13="No data","x",ROUND(IF('Indicator Data'!BQ13&gt;L$195,0,IF('Indicator Data'!BQ13&lt;L$194,10,(L$195-'Indicator Data'!BQ13)/(L$195-L$194)*10)),1))</f>
        <v>4.5999999999999996</v>
      </c>
      <c r="M10" s="73">
        <f t="shared" si="5"/>
        <v>2</v>
      </c>
      <c r="N10" s="115">
        <f>IF('Indicator Data'!BR13="No data","x",'Indicator Data'!BR13/'Indicator Data'!CD13*100)</f>
        <v>10.023039975007485</v>
      </c>
      <c r="O10" s="72">
        <f t="shared" si="6"/>
        <v>9.1</v>
      </c>
      <c r="P10" s="72">
        <f>IF('Indicator Data'!BS13="No data","x",ROUND(IF('Indicator Data'!BS13&gt;P$195,0,IF('Indicator Data'!BS13&lt;P$194,10,(P$195-'Indicator Data'!BS13)/(P$195-P$194)*10)),1))</f>
        <v>0</v>
      </c>
      <c r="Q10" s="72">
        <f>IF('Indicator Data'!BT13="No data","x",ROUND(IF('Indicator Data'!BT13&gt;Q$195,0,IF('Indicator Data'!BT13&lt;Q$194,10,(Q$195-'Indicator Data'!BT13)/(Q$195-Q$194)*10)),1))</f>
        <v>0</v>
      </c>
      <c r="R10" s="73">
        <f t="shared" si="7"/>
        <v>3</v>
      </c>
      <c r="S10" s="72">
        <f>IF('Indicator Data'!BU13="No data","x",ROUND(IF('Indicator Data'!BU13&gt;S$195,0,IF('Indicator Data'!BU13&lt;S$194,10,(S$195-'Indicator Data'!BU13)/(S$195-S$194)*10)),1))</f>
        <v>1</v>
      </c>
      <c r="T10" s="115">
        <f>IF('Indicator Data'!BV13="No data","x",ROUND(IF('Indicator Data'!BV13&gt;T$195,0,IF('Indicator Data'!BV13&lt;T$194,10,(T$195-'Indicator Data'!BV13)/(T$195-T$194)*10)),1))</f>
        <v>0.7</v>
      </c>
      <c r="U10" s="115">
        <f>IF('Indicator Data'!BW13="No data","x",ROUND(IF('Indicator Data'!BW13&gt;U$195,0,IF('Indicator Data'!BW13&lt;U$194,10,(U$195-'Indicator Data'!BW13)/(U$195-U$194)*10)),1))</f>
        <v>1</v>
      </c>
      <c r="V10" s="115">
        <f>IF('Indicator Data'!BX13="No data","x",ROUND(IF('Indicator Data'!BX13&gt;V$195,0,IF('Indicator Data'!BX13&lt;V$194,10,(V$195-'Indicator Data'!BX13)/(V$195-V$194)*10)),1))</f>
        <v>0.7</v>
      </c>
      <c r="W10" s="72">
        <f t="shared" si="8"/>
        <v>0.79999999999999993</v>
      </c>
      <c r="X10" s="72">
        <f>IF('Indicator Data'!BY13="No data","x",ROUND(IF('Indicator Data'!BY13&gt;X$195,0,IF('Indicator Data'!BY13&lt;X$194,10,(X$195-'Indicator Data'!BY13)/(X$195-X$194)*10)),1))</f>
        <v>0</v>
      </c>
      <c r="Y10" s="72">
        <f>IF('Indicator Data'!BZ13="No data","x",ROUND(IF('Indicator Data'!BZ13&gt;Y$195,10,IF('Indicator Data'!BZ13&lt;Y$194,0,10-(Y$195-'Indicator Data'!BZ13)/(Y$195-Y$194)*10)),1))</f>
        <v>0.1</v>
      </c>
      <c r="Z10" s="73">
        <f t="shared" si="0"/>
        <v>0.5</v>
      </c>
      <c r="AA10" s="74">
        <f t="shared" si="1"/>
        <v>1.8</v>
      </c>
      <c r="AB10" s="133"/>
    </row>
    <row r="11" spans="1:28" s="2" customFormat="1" x14ac:dyDescent="0.3">
      <c r="A11" s="98" t="str">
        <f>'Indicator Data'!A14</f>
        <v>Austria</v>
      </c>
      <c r="B11" s="27" t="str">
        <f>'Indicator Data'!B14</f>
        <v>AUT</v>
      </c>
      <c r="C11" s="72">
        <f>IF('Indicator Data'!BK14="No data","x",ROUND(IF('Indicator Data'!BK14&gt;C$195,0,IF('Indicator Data'!BK14&lt;C$194,10,(C$195-'Indicator Data'!BK14)/(C$195-C$194)*10)),1))</f>
        <v>2</v>
      </c>
      <c r="D11" s="73">
        <f t="shared" si="2"/>
        <v>2</v>
      </c>
      <c r="E11" s="72">
        <f>IF('Indicator Data'!BM14="No data","x",ROUND(IF('Indicator Data'!BM14&gt;E$195,0,IF('Indicator Data'!BM14&lt;E$194,10,(E$195-'Indicator Data'!BM14)/(E$195-E$194)*10)),1))</f>
        <v>2.4</v>
      </c>
      <c r="F11" s="72">
        <f>IF('Indicator Data'!BL14="No data","x",ROUND(IF('Indicator Data'!BL14&gt;F$195,0,IF('Indicator Data'!BL14&lt;F$194,10,(F$195-'Indicator Data'!BL14)/(F$195-F$194)*10)),1))</f>
        <v>2</v>
      </c>
      <c r="G11" s="73">
        <f t="shared" si="3"/>
        <v>2.2000000000000002</v>
      </c>
      <c r="H11" s="74">
        <f t="shared" si="4"/>
        <v>2.1</v>
      </c>
      <c r="I11" s="72" t="str">
        <f>IF('Indicator Data'!BO14="No data","x",ROUND(IF('Indicator Data'!BO14^2&gt;I$195,0,IF('Indicator Data'!BO14^2&lt;I$194,10,(I$195-'Indicator Data'!BO14^2)/(I$195-I$194)*10)),1))</f>
        <v>x</v>
      </c>
      <c r="J11" s="72">
        <f>IF(OR('Indicator Data'!BN14=0,'Indicator Data'!BN14="No data"),"x",ROUND(IF('Indicator Data'!BN14&gt;J$195,0,IF('Indicator Data'!BN14&lt;J$194,10,(J$195-'Indicator Data'!BN14)/(J$195-J$194)*10)),1))</f>
        <v>0</v>
      </c>
      <c r="K11" s="72">
        <f>IF('Indicator Data'!BP14="No data","x",ROUND(IF('Indicator Data'!BP14&gt;K$195,0,IF('Indicator Data'!BP14&lt;K$194,10,(K$195-'Indicator Data'!BP14)/(K$195-K$194)*10)),1))</f>
        <v>1.2</v>
      </c>
      <c r="L11" s="72">
        <f>IF('Indicator Data'!BQ14="No data","x",ROUND(IF('Indicator Data'!BQ14&gt;L$195,0,IF('Indicator Data'!BQ14&lt;L$194,10,(L$195-'Indicator Data'!BQ14)/(L$195-L$194)*10)),1))</f>
        <v>4.0999999999999996</v>
      </c>
      <c r="M11" s="73">
        <f t="shared" si="5"/>
        <v>1.8</v>
      </c>
      <c r="N11" s="115">
        <f>IF('Indicator Data'!BR14="No data","x",'Indicator Data'!BR14/'Indicator Data'!CD14*100)</f>
        <v>351.90331153150748</v>
      </c>
      <c r="O11" s="72">
        <f t="shared" si="6"/>
        <v>0</v>
      </c>
      <c r="P11" s="72">
        <f>IF('Indicator Data'!BS14="No data","x",ROUND(IF('Indicator Data'!BS14&gt;P$195,0,IF('Indicator Data'!BS14&lt;P$194,10,(P$195-'Indicator Data'!BS14)/(P$195-P$194)*10)),1))</f>
        <v>0</v>
      </c>
      <c r="Q11" s="72">
        <f>IF('Indicator Data'!BT14="No data","x",ROUND(IF('Indicator Data'!BT14&gt;Q$195,0,IF('Indicator Data'!BT14&lt;Q$194,10,(Q$195-'Indicator Data'!BT14)/(Q$195-Q$194)*10)),1))</f>
        <v>0</v>
      </c>
      <c r="R11" s="73">
        <f t="shared" si="7"/>
        <v>0</v>
      </c>
      <c r="S11" s="72">
        <f>IF('Indicator Data'!BU14="No data","x",ROUND(IF('Indicator Data'!BU14&gt;S$195,0,IF('Indicator Data'!BU14&lt;S$194,10,(S$195-'Indicator Data'!BU14)/(S$195-S$194)*10)),1))</f>
        <v>0</v>
      </c>
      <c r="T11" s="115">
        <f>IF('Indicator Data'!BV14="No data","x",ROUND(IF('Indicator Data'!BV14&gt;T$195,0,IF('Indicator Data'!BV14&lt;T$194,10,(T$195-'Indicator Data'!BV14)/(T$195-T$194)*10)),1))</f>
        <v>2.4</v>
      </c>
      <c r="U11" s="115">
        <f>IF('Indicator Data'!BW14="No data","x",ROUND(IF('Indicator Data'!BW14&gt;U$195,0,IF('Indicator Data'!BW14&lt;U$194,10,(U$195-'Indicator Data'!BW14)/(U$195-U$194)*10)),1))</f>
        <v>2.5</v>
      </c>
      <c r="V11" s="115" t="str">
        <f>IF('Indicator Data'!BX14="No data","x",ROUND(IF('Indicator Data'!BX14&gt;V$195,0,IF('Indicator Data'!BX14&lt;V$194,10,(V$195-'Indicator Data'!BX14)/(V$195-V$194)*10)),1))</f>
        <v>x</v>
      </c>
      <c r="W11" s="72">
        <f t="shared" si="8"/>
        <v>2.4500000000000002</v>
      </c>
      <c r="X11" s="72">
        <f>IF('Indicator Data'!BY14="No data","x",ROUND(IF('Indicator Data'!BY14&gt;X$195,0,IF('Indicator Data'!BY14&lt;X$194,10,(X$195-'Indicator Data'!BY14)/(X$195-X$194)*10)),1))</f>
        <v>0</v>
      </c>
      <c r="Y11" s="72">
        <f>IF('Indicator Data'!BZ14="No data","x",ROUND(IF('Indicator Data'!BZ14&gt;Y$195,10,IF('Indicator Data'!BZ14&lt;Y$194,0,10-(Y$195-'Indicator Data'!BZ14)/(Y$195-Y$194)*10)),1))</f>
        <v>0.1</v>
      </c>
      <c r="Z11" s="73">
        <f t="shared" si="0"/>
        <v>0.6</v>
      </c>
      <c r="AA11" s="74">
        <f t="shared" si="1"/>
        <v>0.8</v>
      </c>
      <c r="AB11" s="133"/>
    </row>
    <row r="12" spans="1:28" s="2" customFormat="1" x14ac:dyDescent="0.3">
      <c r="A12" s="98" t="str">
        <f>'Indicator Data'!A15</f>
        <v>Azerbaijan</v>
      </c>
      <c r="B12" s="27" t="str">
        <f>'Indicator Data'!B15</f>
        <v>AZE</v>
      </c>
      <c r="C12" s="72" t="str">
        <f>IF('Indicator Data'!BK15="No data","x",ROUND(IF('Indicator Data'!BK15&gt;C$195,0,IF('Indicator Data'!BK15&lt;C$194,10,(C$195-'Indicator Data'!BK15)/(C$195-C$194)*10)),1))</f>
        <v>x</v>
      </c>
      <c r="D12" s="73" t="str">
        <f t="shared" si="2"/>
        <v>x</v>
      </c>
      <c r="E12" s="72">
        <f>IF('Indicator Data'!BM15="No data","x",ROUND(IF('Indicator Data'!BM15&gt;E$195,0,IF('Indicator Data'!BM15&lt;E$194,10,(E$195-'Indicator Data'!BM15)/(E$195-E$194)*10)),1))</f>
        <v>7</v>
      </c>
      <c r="F12" s="72">
        <f>IF('Indicator Data'!BL15="No data","x",ROUND(IF('Indicator Data'!BL15&gt;F$195,0,IF('Indicator Data'!BL15&lt;F$194,10,(F$195-'Indicator Data'!BL15)/(F$195-F$194)*10)),1))</f>
        <v>5.3</v>
      </c>
      <c r="G12" s="73">
        <f t="shared" si="3"/>
        <v>6.2</v>
      </c>
      <c r="H12" s="74">
        <f t="shared" si="4"/>
        <v>6.2</v>
      </c>
      <c r="I12" s="72">
        <f>IF('Indicator Data'!BO15="No data","x",ROUND(IF('Indicator Data'!BO15^2&gt;I$195,0,IF('Indicator Data'!BO15^2&lt;I$194,10,(I$195-'Indicator Data'!BO15^2)/(I$195-I$194)*10)),1))</f>
        <v>0</v>
      </c>
      <c r="J12" s="72">
        <f>IF(OR('Indicator Data'!BN15=0,'Indicator Data'!BN15="No data"),"x",ROUND(IF('Indicator Data'!BN15&gt;J$195,0,IF('Indicator Data'!BN15&lt;J$194,10,(J$195-'Indicator Data'!BN15)/(J$195-J$194)*10)),1))</f>
        <v>0</v>
      </c>
      <c r="K12" s="72">
        <f>IF('Indicator Data'!BP15="No data","x",ROUND(IF('Indicator Data'!BP15&gt;K$195,0,IF('Indicator Data'!BP15&lt;K$194,10,(K$195-'Indicator Data'!BP15)/(K$195-K$194)*10)),1))</f>
        <v>2</v>
      </c>
      <c r="L12" s="72">
        <f>IF('Indicator Data'!BQ15="No data","x",ROUND(IF('Indicator Data'!BQ15&gt;L$195,0,IF('Indicator Data'!BQ15&lt;L$194,10,(L$195-'Indicator Data'!BQ15)/(L$195-L$194)*10)),1))</f>
        <v>4.8</v>
      </c>
      <c r="M12" s="73">
        <f t="shared" si="5"/>
        <v>1.7</v>
      </c>
      <c r="N12" s="115">
        <f>IF('Indicator Data'!BR15="No data","x",'Indicator Data'!BR15/'Indicator Data'!CD15*100)</f>
        <v>31.454910595465652</v>
      </c>
      <c r="O12" s="72">
        <f t="shared" si="6"/>
        <v>6.9</v>
      </c>
      <c r="P12" s="72">
        <f>IF('Indicator Data'!BS15="No data","x",ROUND(IF('Indicator Data'!BS15&gt;P$195,0,IF('Indicator Data'!BS15&lt;P$194,10,(P$195-'Indicator Data'!BS15)/(P$195-P$194)*10)),1))</f>
        <v>0.8</v>
      </c>
      <c r="Q12" s="72">
        <f>IF('Indicator Data'!BT15="No data","x",ROUND(IF('Indicator Data'!BT15&gt;Q$195,0,IF('Indicator Data'!BT15&lt;Q$194,10,(Q$195-'Indicator Data'!BT15)/(Q$195-Q$194)*10)),1))</f>
        <v>1.7</v>
      </c>
      <c r="R12" s="73">
        <f t="shared" si="7"/>
        <v>3.1</v>
      </c>
      <c r="S12" s="72">
        <f>IF('Indicator Data'!BU15="No data","x",ROUND(IF('Indicator Data'!BU15&gt;S$195,0,IF('Indicator Data'!BU15&lt;S$194,10,(S$195-'Indicator Data'!BU15)/(S$195-S$194)*10)),1))</f>
        <v>1.4</v>
      </c>
      <c r="T12" s="115">
        <f>IF('Indicator Data'!BV15="No data","x",ROUND(IF('Indicator Data'!BV15&gt;T$195,0,IF('Indicator Data'!BV15&lt;T$194,10,(T$195-'Indicator Data'!BV15)/(T$195-T$194)*10)),1))</f>
        <v>0.7</v>
      </c>
      <c r="U12" s="115">
        <f>IF('Indicator Data'!BW15="No data","x",ROUND(IF('Indicator Data'!BW15&gt;U$195,0,IF('Indicator Data'!BW15&lt;U$194,10,(U$195-'Indicator Data'!BW15)/(U$195-U$194)*10)),1))</f>
        <v>0.5</v>
      </c>
      <c r="V12" s="115">
        <f>IF('Indicator Data'!BX15="No data","x",ROUND(IF('Indicator Data'!BX15&gt;V$195,0,IF('Indicator Data'!BX15&lt;V$194,10,(V$195-'Indicator Data'!BX15)/(V$195-V$194)*10)),1))</f>
        <v>0.7</v>
      </c>
      <c r="W12" s="72">
        <f t="shared" si="8"/>
        <v>0.6333333333333333</v>
      </c>
      <c r="X12" s="72">
        <f>IF('Indicator Data'!BY15="No data","x",ROUND(IF('Indicator Data'!BY15&gt;X$195,0,IF('Indicator Data'!BY15&lt;X$194,10,(X$195-'Indicator Data'!BY15)/(X$195-X$194)*10)),1))</f>
        <v>8</v>
      </c>
      <c r="Y12" s="72">
        <f>IF('Indicator Data'!BZ15="No data","x",ROUND(IF('Indicator Data'!BZ15&gt;Y$195,10,IF('Indicator Data'!BZ15&lt;Y$194,0,10-(Y$195-'Indicator Data'!BZ15)/(Y$195-Y$194)*10)),1))</f>
        <v>0.3</v>
      </c>
      <c r="Z12" s="73">
        <f t="shared" si="0"/>
        <v>2.6</v>
      </c>
      <c r="AA12" s="74">
        <f t="shared" si="1"/>
        <v>2.5</v>
      </c>
      <c r="AB12" s="133"/>
    </row>
    <row r="13" spans="1:28" s="2" customFormat="1" x14ac:dyDescent="0.3">
      <c r="A13" s="98" t="str">
        <f>'Indicator Data'!A16</f>
        <v>Bahamas</v>
      </c>
      <c r="B13" s="27" t="str">
        <f>'Indicator Data'!B16</f>
        <v>BHS</v>
      </c>
      <c r="C13" s="72" t="str">
        <f>IF('Indicator Data'!BK16="No data","x",ROUND(IF('Indicator Data'!BK16&gt;C$195,0,IF('Indicator Data'!BK16&lt;C$194,10,(C$195-'Indicator Data'!BK16)/(C$195-C$194)*10)),1))</f>
        <v>x</v>
      </c>
      <c r="D13" s="73" t="str">
        <f t="shared" si="2"/>
        <v>x</v>
      </c>
      <c r="E13" s="72">
        <f>IF('Indicator Data'!BM16="No data","x",ROUND(IF('Indicator Data'!BM16&gt;E$195,0,IF('Indicator Data'!BM16&lt;E$194,10,(E$195-'Indicator Data'!BM16)/(E$195-E$194)*10)),1))</f>
        <v>3.7</v>
      </c>
      <c r="F13" s="72">
        <f>IF('Indicator Data'!BL16="No data","x",ROUND(IF('Indicator Data'!BL16&gt;F$195,0,IF('Indicator Data'!BL16&lt;F$194,10,(F$195-'Indicator Data'!BL16)/(F$195-F$194)*10)),1))</f>
        <v>4</v>
      </c>
      <c r="G13" s="73">
        <f t="shared" si="3"/>
        <v>3.9</v>
      </c>
      <c r="H13" s="74">
        <f t="shared" si="4"/>
        <v>3.9</v>
      </c>
      <c r="I13" s="72" t="str">
        <f>IF('Indicator Data'!BO16="No data","x",ROUND(IF('Indicator Data'!BO16^2&gt;I$195,0,IF('Indicator Data'!BO16^2&lt;I$194,10,(I$195-'Indicator Data'!BO16^2)/(I$195-I$194)*10)),1))</f>
        <v>x</v>
      </c>
      <c r="J13" s="72">
        <f>IF(OR('Indicator Data'!BN16=0,'Indicator Data'!BN16="No data"),"x",ROUND(IF('Indicator Data'!BN16&gt;J$195,0,IF('Indicator Data'!BN16&lt;J$194,10,(J$195-'Indicator Data'!BN16)/(J$195-J$194)*10)),1))</f>
        <v>0</v>
      </c>
      <c r="K13" s="72">
        <f>IF('Indicator Data'!BP16="No data","x",ROUND(IF('Indicator Data'!BP16&gt;K$195,0,IF('Indicator Data'!BP16&lt;K$194,10,(K$195-'Indicator Data'!BP16)/(K$195-K$194)*10)),1))</f>
        <v>1.5</v>
      </c>
      <c r="L13" s="72">
        <f>IF('Indicator Data'!BQ16="No data","x",ROUND(IF('Indicator Data'!BQ16&gt;L$195,0,IF('Indicator Data'!BQ16&lt;L$194,10,(L$195-'Indicator Data'!BQ16)/(L$195-L$194)*10)),1))</f>
        <v>4.7</v>
      </c>
      <c r="M13" s="73">
        <f t="shared" si="5"/>
        <v>2.1</v>
      </c>
      <c r="N13" s="115">
        <f>IF('Indicator Data'!BR16="No data","x",'Indicator Data'!BR16/'Indicator Data'!CD16*100)</f>
        <v>47.952047952047955</v>
      </c>
      <c r="O13" s="72">
        <f t="shared" si="6"/>
        <v>5.3</v>
      </c>
      <c r="P13" s="72">
        <f>IF('Indicator Data'!BS16="No data","x",ROUND(IF('Indicator Data'!BS16&gt;P$195,0,IF('Indicator Data'!BS16&lt;P$194,10,(P$195-'Indicator Data'!BS16)/(P$195-P$194)*10)),1))</f>
        <v>0.6</v>
      </c>
      <c r="Q13" s="72">
        <f>IF('Indicator Data'!BT16="No data","x",ROUND(IF('Indicator Data'!BT16&gt;Q$195,0,IF('Indicator Data'!BT16&lt;Q$194,10,(Q$195-'Indicator Data'!BT16)/(Q$195-Q$194)*10)),1))</f>
        <v>0.2</v>
      </c>
      <c r="R13" s="73">
        <f t="shared" si="7"/>
        <v>2</v>
      </c>
      <c r="S13" s="72">
        <f>IF('Indicator Data'!BU16="No data","x",ROUND(IF('Indicator Data'!BU16&gt;S$195,0,IF('Indicator Data'!BU16&lt;S$194,10,(S$195-'Indicator Data'!BU16)/(S$195-S$194)*10)),1))</f>
        <v>5.2</v>
      </c>
      <c r="T13" s="115">
        <f>IF('Indicator Data'!BV16="No data","x",ROUND(IF('Indicator Data'!BV16&gt;T$195,0,IF('Indicator Data'!BV16&lt;T$194,10,(T$195-'Indicator Data'!BV16)/(T$195-T$194)*10)),1))</f>
        <v>1.5</v>
      </c>
      <c r="U13" s="115">
        <f>IF('Indicator Data'!BW16="No data","x",ROUND(IF('Indicator Data'!BW16&gt;U$195,0,IF('Indicator Data'!BW16&lt;U$194,10,(U$195-'Indicator Data'!BW16)/(U$195-U$194)*10)),1))</f>
        <v>5.0999999999999996</v>
      </c>
      <c r="V13" s="115">
        <f>IF('Indicator Data'!BX16="No data","x",ROUND(IF('Indicator Data'!BX16&gt;V$195,0,IF('Indicator Data'!BX16&lt;V$194,10,(V$195-'Indicator Data'!BX16)/(V$195-V$194)*10)),1))</f>
        <v>1.5</v>
      </c>
      <c r="W13" s="72">
        <f t="shared" si="8"/>
        <v>2.6999999999999997</v>
      </c>
      <c r="X13" s="72">
        <f>IF('Indicator Data'!BY16="No data","x",ROUND(IF('Indicator Data'!BY16&gt;X$195,0,IF('Indicator Data'!BY16&lt;X$194,10,(X$195-'Indicator Data'!BY16)/(X$195-X$194)*10)),1))</f>
        <v>3.4</v>
      </c>
      <c r="Y13" s="72">
        <f>IF('Indicator Data'!BZ16="No data","x",ROUND(IF('Indicator Data'!BZ16&gt;Y$195,10,IF('Indicator Data'!BZ16&lt;Y$194,0,10-(Y$195-'Indicator Data'!BZ16)/(Y$195-Y$194)*10)),1))</f>
        <v>0.8</v>
      </c>
      <c r="Z13" s="73">
        <f t="shared" si="0"/>
        <v>3</v>
      </c>
      <c r="AA13" s="74">
        <f t="shared" si="1"/>
        <v>2.4</v>
      </c>
      <c r="AB13" s="133"/>
    </row>
    <row r="14" spans="1:28" s="2" customFormat="1" x14ac:dyDescent="0.3">
      <c r="A14" s="98" t="str">
        <f>'Indicator Data'!A17</f>
        <v>Bahrain</v>
      </c>
      <c r="B14" s="27" t="str">
        <f>'Indicator Data'!B17</f>
        <v>BHR</v>
      </c>
      <c r="C14" s="72">
        <f>IF('Indicator Data'!BK17="No data","x",ROUND(IF('Indicator Data'!BK17&gt;C$195,0,IF('Indicator Data'!BK17&lt;C$194,10,(C$195-'Indicator Data'!BK17)/(C$195-C$194)*10)),1))</f>
        <v>3.8</v>
      </c>
      <c r="D14" s="73">
        <f t="shared" si="2"/>
        <v>3.8</v>
      </c>
      <c r="E14" s="72">
        <f>IF('Indicator Data'!BM17="No data","x",ROUND(IF('Indicator Data'!BM17&gt;E$195,0,IF('Indicator Data'!BM17&lt;E$194,10,(E$195-'Indicator Data'!BM17)/(E$195-E$194)*10)),1))</f>
        <v>5.8</v>
      </c>
      <c r="F14" s="72">
        <f>IF('Indicator Data'!BL17="No data","x",ROUND(IF('Indicator Data'!BL17&gt;F$195,0,IF('Indicator Data'!BL17&lt;F$194,10,(F$195-'Indicator Data'!BL17)/(F$195-F$194)*10)),1))</f>
        <v>4.4000000000000004</v>
      </c>
      <c r="G14" s="73">
        <f t="shared" si="3"/>
        <v>5.0999999999999996</v>
      </c>
      <c r="H14" s="74">
        <f t="shared" si="4"/>
        <v>4.5</v>
      </c>
      <c r="I14" s="72">
        <f>IF('Indicator Data'!BO17="No data","x",ROUND(IF('Indicator Data'!BO17^2&gt;I$195,0,IF('Indicator Data'!BO17^2&lt;I$194,10,(I$195-'Indicator Data'!BO17^2)/(I$195-I$194)*10)),1))</f>
        <v>0.6</v>
      </c>
      <c r="J14" s="72">
        <f>IF(OR('Indicator Data'!BN17=0,'Indicator Data'!BN17="No data"),"x",ROUND(IF('Indicator Data'!BN17&gt;J$195,0,IF('Indicator Data'!BN17&lt;J$194,10,(J$195-'Indicator Data'!BN17)/(J$195-J$194)*10)),1))</f>
        <v>0</v>
      </c>
      <c r="K14" s="72">
        <f>IF('Indicator Data'!BP17="No data","x",ROUND(IF('Indicator Data'!BP17&gt;K$195,0,IF('Indicator Data'!BP17&lt;K$194,10,(K$195-'Indicator Data'!BP17)/(K$195-K$194)*10)),1))</f>
        <v>0</v>
      </c>
      <c r="L14" s="72">
        <f>IF('Indicator Data'!BQ17="No data","x",ROUND(IF('Indicator Data'!BQ17&gt;L$195,0,IF('Indicator Data'!BQ17&lt;L$194,10,(L$195-'Indicator Data'!BQ17)/(L$195-L$194)*10)),1))</f>
        <v>4.3</v>
      </c>
      <c r="M14" s="73">
        <f t="shared" si="5"/>
        <v>1.2</v>
      </c>
      <c r="N14" s="115">
        <f>IF('Indicator Data'!BR17="No data","x",'Indicator Data'!BR17/'Indicator Data'!CD17*100)</f>
        <v>447.36842105263162</v>
      </c>
      <c r="O14" s="72">
        <f t="shared" si="6"/>
        <v>0</v>
      </c>
      <c r="P14" s="72">
        <f>IF('Indicator Data'!BS17="No data","x",ROUND(IF('Indicator Data'!BS17&gt;P$195,0,IF('Indicator Data'!BS17&lt;P$194,10,(P$195-'Indicator Data'!BS17)/(P$195-P$194)*10)),1))</f>
        <v>0</v>
      </c>
      <c r="Q14" s="72">
        <f>IF('Indicator Data'!BT17="No data","x",ROUND(IF('Indicator Data'!BT17&gt;Q$195,0,IF('Indicator Data'!BT17&lt;Q$194,10,(Q$195-'Indicator Data'!BT17)/(Q$195-Q$194)*10)),1))</f>
        <v>0</v>
      </c>
      <c r="R14" s="73">
        <f t="shared" si="7"/>
        <v>0</v>
      </c>
      <c r="S14" s="72">
        <f>IF('Indicator Data'!BU17="No data","x",ROUND(IF('Indicator Data'!BU17&gt;S$195,0,IF('Indicator Data'!BU17&lt;S$194,10,(S$195-'Indicator Data'!BU17)/(S$195-S$194)*10)),1))</f>
        <v>7.7</v>
      </c>
      <c r="T14" s="115">
        <f>IF('Indicator Data'!BV17="No data","x",ROUND(IF('Indicator Data'!BV17&gt;T$195,0,IF('Indicator Data'!BV17&lt;T$194,10,(T$195-'Indicator Data'!BV17)/(T$195-T$194)*10)),1))</f>
        <v>0</v>
      </c>
      <c r="U14" s="115">
        <f>IF('Indicator Data'!BW17="No data","x",ROUND(IF('Indicator Data'!BW17&gt;U$195,0,IF('Indicator Data'!BW17&lt;U$194,10,(U$195-'Indicator Data'!BW17)/(U$195-U$194)*10)),1))</f>
        <v>0</v>
      </c>
      <c r="V14" s="115">
        <f>IF('Indicator Data'!BX17="No data","x",ROUND(IF('Indicator Data'!BX17&gt;V$195,0,IF('Indicator Data'!BX17&lt;V$194,10,(V$195-'Indicator Data'!BX17)/(V$195-V$194)*10)),1))</f>
        <v>0.2</v>
      </c>
      <c r="W14" s="72">
        <f t="shared" si="8"/>
        <v>6.6666666666666666E-2</v>
      </c>
      <c r="X14" s="72">
        <f>IF('Indicator Data'!BY17="No data","x",ROUND(IF('Indicator Data'!BY17&gt;X$195,0,IF('Indicator Data'!BY17&lt;X$194,10,(X$195-'Indicator Data'!BY17)/(X$195-X$194)*10)),1))</f>
        <v>3.5</v>
      </c>
      <c r="Y14" s="72">
        <f>IF('Indicator Data'!BZ17="No data","x",ROUND(IF('Indicator Data'!BZ17&gt;Y$195,10,IF('Indicator Data'!BZ17&lt;Y$194,0,10-(Y$195-'Indicator Data'!BZ17)/(Y$195-Y$194)*10)),1))</f>
        <v>0.2</v>
      </c>
      <c r="Z14" s="73">
        <f t="shared" si="0"/>
        <v>2.9</v>
      </c>
      <c r="AA14" s="74">
        <f t="shared" si="1"/>
        <v>1.4</v>
      </c>
      <c r="AB14" s="133"/>
    </row>
    <row r="15" spans="1:28" s="2" customFormat="1" x14ac:dyDescent="0.3">
      <c r="A15" s="98" t="str">
        <f>'Indicator Data'!A18</f>
        <v>Bangladesh</v>
      </c>
      <c r="B15" s="27" t="str">
        <f>'Indicator Data'!B18</f>
        <v>BGD</v>
      </c>
      <c r="C15" s="72">
        <f>IF('Indicator Data'!BK18="No data","x",ROUND(IF('Indicator Data'!BK18&gt;C$195,0,IF('Indicator Data'!BK18&lt;C$194,10,(C$195-'Indicator Data'!BK18)/(C$195-C$194)*10)),1))</f>
        <v>3</v>
      </c>
      <c r="D15" s="73">
        <f t="shared" si="2"/>
        <v>3</v>
      </c>
      <c r="E15" s="72">
        <f>IF('Indicator Data'!BM18="No data","x",ROUND(IF('Indicator Data'!BM18&gt;E$195,0,IF('Indicator Data'!BM18&lt;E$194,10,(E$195-'Indicator Data'!BM18)/(E$195-E$194)*10)),1))</f>
        <v>7.4</v>
      </c>
      <c r="F15" s="72">
        <f>IF('Indicator Data'!BL18="No data","x",ROUND(IF('Indicator Data'!BL18&gt;F$195,0,IF('Indicator Data'!BL18&lt;F$194,10,(F$195-'Indicator Data'!BL18)/(F$195-F$194)*10)),1))</f>
        <v>6.5</v>
      </c>
      <c r="G15" s="73">
        <f t="shared" si="3"/>
        <v>7</v>
      </c>
      <c r="H15" s="74">
        <f t="shared" si="4"/>
        <v>5</v>
      </c>
      <c r="I15" s="72">
        <f>IF('Indicator Data'!BO18="No data","x",ROUND(IF('Indicator Data'!BO18^2&gt;I$195,0,IF('Indicator Data'!BO18^2&lt;I$194,10,(I$195-'Indicator Data'!BO18^2)/(I$195-I$194)*10)),1))</f>
        <v>4.9000000000000004</v>
      </c>
      <c r="J15" s="72">
        <f>IF(OR('Indicator Data'!BN18=0,'Indicator Data'!BN18="No data"),"x",ROUND(IF('Indicator Data'!BN18&gt;J$195,0,IF('Indicator Data'!BN18&lt;J$194,10,(J$195-'Indicator Data'!BN18)/(J$195-J$194)*10)),1))</f>
        <v>1.5</v>
      </c>
      <c r="K15" s="72">
        <f>IF('Indicator Data'!BP18="No data","x",ROUND(IF('Indicator Data'!BP18&gt;K$195,0,IF('Indicator Data'!BP18&lt;K$194,10,(K$195-'Indicator Data'!BP18)/(K$195-K$194)*10)),1))</f>
        <v>8.6999999999999993</v>
      </c>
      <c r="L15" s="72">
        <f>IF('Indicator Data'!BQ18="No data","x",ROUND(IF('Indicator Data'!BQ18&gt;L$195,0,IF('Indicator Data'!BQ18&lt;L$194,10,(L$195-'Indicator Data'!BQ18)/(L$195-L$194)*10)),1))</f>
        <v>5</v>
      </c>
      <c r="M15" s="73">
        <f t="shared" si="5"/>
        <v>5</v>
      </c>
      <c r="N15" s="115">
        <f>IF('Indicator Data'!BR18="No data","x",'Indicator Data'!BR18/'Indicator Data'!CD18*100)</f>
        <v>18.437427978796958</v>
      </c>
      <c r="O15" s="72">
        <f t="shared" si="6"/>
        <v>8.1999999999999993</v>
      </c>
      <c r="P15" s="72">
        <f>IF('Indicator Data'!BS18="No data","x",ROUND(IF('Indicator Data'!BS18&gt;P$195,0,IF('Indicator Data'!BS18&lt;P$194,10,(P$195-'Indicator Data'!BS18)/(P$195-P$194)*10)),1))</f>
        <v>5.8</v>
      </c>
      <c r="Q15" s="72">
        <f>IF('Indicator Data'!BT18="No data","x",ROUND(IF('Indicator Data'!BT18&gt;Q$195,0,IF('Indicator Data'!BT18&lt;Q$194,10,(Q$195-'Indicator Data'!BT18)/(Q$195-Q$194)*10)),1))</f>
        <v>0.6</v>
      </c>
      <c r="R15" s="73">
        <f t="shared" si="7"/>
        <v>4.9000000000000004</v>
      </c>
      <c r="S15" s="72">
        <f>IF('Indicator Data'!BU18="No data","x",ROUND(IF('Indicator Data'!BU18&gt;S$195,0,IF('Indicator Data'!BU18&lt;S$194,10,(S$195-'Indicator Data'!BU18)/(S$195-S$194)*10)),1))</f>
        <v>8.6999999999999993</v>
      </c>
      <c r="T15" s="115">
        <f>IF('Indicator Data'!BV18="No data","x",ROUND(IF('Indicator Data'!BV18&gt;T$195,0,IF('Indicator Data'!BV18&lt;T$194,10,(T$195-'Indicator Data'!BV18)/(T$195-T$194)*10)),1))</f>
        <v>0.2</v>
      </c>
      <c r="U15" s="115">
        <f>IF('Indicator Data'!BW18="No data","x",ROUND(IF('Indicator Data'!BW18&gt;U$195,0,IF('Indicator Data'!BW18&lt;U$194,10,(U$195-'Indicator Data'!BW18)/(U$195-U$194)*10)),1))</f>
        <v>1</v>
      </c>
      <c r="V15" s="115">
        <f>IF('Indicator Data'!BX18="No data","x",ROUND(IF('Indicator Data'!BX18&gt;V$195,0,IF('Indicator Data'!BX18&lt;V$194,10,(V$195-'Indicator Data'!BX18)/(V$195-V$194)*10)),1))</f>
        <v>0.3</v>
      </c>
      <c r="W15" s="72">
        <f t="shared" si="8"/>
        <v>0.5</v>
      </c>
      <c r="X15" s="72">
        <f>IF('Indicator Data'!BY18="No data","x",ROUND(IF('Indicator Data'!BY18&gt;X$195,0,IF('Indicator Data'!BY18&lt;X$194,10,(X$195-'Indicator Data'!BY18)/(X$195-X$194)*10)),1))</f>
        <v>9.8000000000000007</v>
      </c>
      <c r="Y15" s="72">
        <f>IF('Indicator Data'!BZ18="No data","x",ROUND(IF('Indicator Data'!BZ18&gt;Y$195,10,IF('Indicator Data'!BZ18&lt;Y$194,0,10-(Y$195-'Indicator Data'!BZ18)/(Y$195-Y$194)*10)),1))</f>
        <v>1.9</v>
      </c>
      <c r="Z15" s="73">
        <f t="shared" si="0"/>
        <v>5.2</v>
      </c>
      <c r="AA15" s="74">
        <f t="shared" si="1"/>
        <v>5</v>
      </c>
      <c r="AB15" s="133"/>
    </row>
    <row r="16" spans="1:28" s="2" customFormat="1" x14ac:dyDescent="0.3">
      <c r="A16" s="98" t="str">
        <f>'Indicator Data'!A19</f>
        <v>Barbados</v>
      </c>
      <c r="B16" s="27" t="str">
        <f>'Indicator Data'!B19</f>
        <v>BRB</v>
      </c>
      <c r="C16" s="72">
        <f>IF('Indicator Data'!BK19="No data","x",ROUND(IF('Indicator Data'!BK19&gt;C$195,0,IF('Indicator Data'!BK19&lt;C$194,10,(C$195-'Indicator Data'!BK19)/(C$195-C$194)*10)),1))</f>
        <v>2.8</v>
      </c>
      <c r="D16" s="73">
        <f t="shared" si="2"/>
        <v>2.8</v>
      </c>
      <c r="E16" s="72">
        <f>IF('Indicator Data'!BM19="No data","x",ROUND(IF('Indicator Data'!BM19&gt;E$195,0,IF('Indicator Data'!BM19&lt;E$194,10,(E$195-'Indicator Data'!BM19)/(E$195-E$194)*10)),1))</f>
        <v>3.6</v>
      </c>
      <c r="F16" s="72">
        <f>IF('Indicator Data'!BL19="No data","x",ROUND(IF('Indicator Data'!BL19&gt;F$195,0,IF('Indicator Data'!BL19&lt;F$194,10,(F$195-'Indicator Data'!BL19)/(F$195-F$194)*10)),1))</f>
        <v>3.7</v>
      </c>
      <c r="G16" s="73">
        <f t="shared" si="3"/>
        <v>3.7</v>
      </c>
      <c r="H16" s="74">
        <f t="shared" si="4"/>
        <v>3.3</v>
      </c>
      <c r="I16" s="72">
        <f>IF('Indicator Data'!BO19="No data","x",ROUND(IF('Indicator Data'!BO19^2&gt;I$195,0,IF('Indicator Data'!BO19^2&lt;I$194,10,(I$195-'Indicator Data'!BO19^2)/(I$195-I$194)*10)),1))</f>
        <v>0.1</v>
      </c>
      <c r="J16" s="72">
        <f>IF(OR('Indicator Data'!BN19=0,'Indicator Data'!BN19="No data"),"x",ROUND(IF('Indicator Data'!BN19&gt;J$195,0,IF('Indicator Data'!BN19&lt;J$194,10,(J$195-'Indicator Data'!BN19)/(J$195-J$194)*10)),1))</f>
        <v>0</v>
      </c>
      <c r="K16" s="72">
        <f>IF('Indicator Data'!BP19="No data","x",ROUND(IF('Indicator Data'!BP19&gt;K$195,0,IF('Indicator Data'!BP19&lt;K$194,10,(K$195-'Indicator Data'!BP19)/(K$195-K$194)*10)),1))</f>
        <v>1.8</v>
      </c>
      <c r="L16" s="72">
        <f>IF('Indicator Data'!BQ19="No data","x",ROUND(IF('Indicator Data'!BQ19&gt;L$195,0,IF('Indicator Data'!BQ19&lt;L$194,10,(L$195-'Indicator Data'!BQ19)/(L$195-L$194)*10)),1))</f>
        <v>4.4000000000000004</v>
      </c>
      <c r="M16" s="73">
        <f t="shared" si="5"/>
        <v>1.6</v>
      </c>
      <c r="N16" s="115">
        <f>IF('Indicator Data'!BR19="No data","x",'Indicator Data'!BR19/'Indicator Data'!CD19*100)</f>
        <v>418.60465116279073</v>
      </c>
      <c r="O16" s="72">
        <f t="shared" si="6"/>
        <v>0</v>
      </c>
      <c r="P16" s="72">
        <f>IF('Indicator Data'!BS19="No data","x",ROUND(IF('Indicator Data'!BS19&gt;P$195,0,IF('Indicator Data'!BS19&lt;P$194,10,(P$195-'Indicator Data'!BS19)/(P$195-P$194)*10)),1))</f>
        <v>0.3</v>
      </c>
      <c r="Q16" s="72">
        <f>IF('Indicator Data'!BT19="No data","x",ROUND(IF('Indicator Data'!BT19&gt;Q$195,0,IF('Indicator Data'!BT19&lt;Q$194,10,(Q$195-'Indicator Data'!BT19)/(Q$195-Q$194)*10)),1))</f>
        <v>0.3</v>
      </c>
      <c r="R16" s="73">
        <f t="shared" si="7"/>
        <v>0.2</v>
      </c>
      <c r="S16" s="72">
        <f>IF('Indicator Data'!BU19="No data","x",ROUND(IF('Indicator Data'!BU19&gt;S$195,0,IF('Indicator Data'!BU19&lt;S$194,10,(S$195-'Indicator Data'!BU19)/(S$195-S$194)*10)),1))</f>
        <v>3.8</v>
      </c>
      <c r="T16" s="115">
        <f>IF('Indicator Data'!BV19="No data","x",ROUND(IF('Indicator Data'!BV19&gt;T$195,0,IF('Indicator Data'!BV19&lt;T$194,10,(T$195-'Indicator Data'!BV19)/(T$195-T$194)*10)),1))</f>
        <v>0.7</v>
      </c>
      <c r="U16" s="115">
        <f>IF('Indicator Data'!BW19="No data","x",ROUND(IF('Indicator Data'!BW19&gt;U$195,0,IF('Indicator Data'!BW19&lt;U$194,10,(U$195-'Indicator Data'!BW19)/(U$195-U$194)*10)),1))</f>
        <v>4.2</v>
      </c>
      <c r="V16" s="115">
        <f>IF('Indicator Data'!BX19="No data","x",ROUND(IF('Indicator Data'!BX19&gt;V$195,0,IF('Indicator Data'!BX19&lt;V$194,10,(V$195-'Indicator Data'!BX19)/(V$195-V$194)*10)),1))</f>
        <v>1.7</v>
      </c>
      <c r="W16" s="72">
        <f t="shared" si="8"/>
        <v>2.2000000000000002</v>
      </c>
      <c r="X16" s="72">
        <f>IF('Indicator Data'!BY19="No data","x",ROUND(IF('Indicator Data'!BY19&gt;X$195,0,IF('Indicator Data'!BY19&lt;X$194,10,(X$195-'Indicator Data'!BY19)/(X$195-X$194)*10)),1))</f>
        <v>6.1</v>
      </c>
      <c r="Y16" s="72">
        <f>IF('Indicator Data'!BZ19="No data","x",ROUND(IF('Indicator Data'!BZ19&gt;Y$195,10,IF('Indicator Data'!BZ19&lt;Y$194,0,10-(Y$195-'Indicator Data'!BZ19)/(Y$195-Y$194)*10)),1))</f>
        <v>0.3</v>
      </c>
      <c r="Z16" s="73">
        <f t="shared" si="0"/>
        <v>3.1</v>
      </c>
      <c r="AA16" s="74">
        <f t="shared" si="1"/>
        <v>1.6</v>
      </c>
      <c r="AB16" s="133"/>
    </row>
    <row r="17" spans="1:28" s="2" customFormat="1" x14ac:dyDescent="0.3">
      <c r="A17" s="98" t="str">
        <f>'Indicator Data'!A20</f>
        <v>Belarus</v>
      </c>
      <c r="B17" s="27" t="str">
        <f>'Indicator Data'!B20</f>
        <v>BLR</v>
      </c>
      <c r="C17" s="72">
        <f>IF('Indicator Data'!BK20="No data","x",ROUND(IF('Indicator Data'!BK20&gt;C$195,0,IF('Indicator Data'!BK20&lt;C$194,10,(C$195-'Indicator Data'!BK20)/(C$195-C$194)*10)),1))</f>
        <v>2.8</v>
      </c>
      <c r="D17" s="73">
        <f t="shared" si="2"/>
        <v>2.8</v>
      </c>
      <c r="E17" s="72">
        <f>IF('Indicator Data'!BM20="No data","x",ROUND(IF('Indicator Data'!BM20&gt;E$195,0,IF('Indicator Data'!BM20&lt;E$194,10,(E$195-'Indicator Data'!BM20)/(E$195-E$194)*10)),1))</f>
        <v>5.3</v>
      </c>
      <c r="F17" s="72">
        <f>IF('Indicator Data'!BL20="No data","x",ROUND(IF('Indicator Data'!BL20&gt;F$195,0,IF('Indicator Data'!BL20&lt;F$194,10,(F$195-'Indicator Data'!BL20)/(F$195-F$194)*10)),1))</f>
        <v>5.4</v>
      </c>
      <c r="G17" s="73">
        <f t="shared" si="3"/>
        <v>5.4</v>
      </c>
      <c r="H17" s="74">
        <f t="shared" si="4"/>
        <v>4.0999999999999996</v>
      </c>
      <c r="I17" s="72">
        <f>IF('Indicator Data'!BO20="No data","x",ROUND(IF('Indicator Data'!BO20^2&gt;I$195,0,IF('Indicator Data'!BO20^2&lt;I$194,10,(I$195-'Indicator Data'!BO20^2)/(I$195-I$194)*10)),1))</f>
        <v>0.1</v>
      </c>
      <c r="J17" s="72">
        <f>IF(OR('Indicator Data'!BN20=0,'Indicator Data'!BN20="No data"),"x",ROUND(IF('Indicator Data'!BN20&gt;J$195,0,IF('Indicator Data'!BN20&lt;J$194,10,(J$195-'Indicator Data'!BN20)/(J$195-J$194)*10)),1))</f>
        <v>0</v>
      </c>
      <c r="K17" s="72">
        <f>IF('Indicator Data'!BP20="No data","x",ROUND(IF('Indicator Data'!BP20&gt;K$195,0,IF('Indicator Data'!BP20&lt;K$194,10,(K$195-'Indicator Data'!BP20)/(K$195-K$194)*10)),1))</f>
        <v>1.7</v>
      </c>
      <c r="L17" s="72">
        <f>IF('Indicator Data'!BQ20="No data","x",ROUND(IF('Indicator Data'!BQ20&gt;L$195,0,IF('Indicator Data'!BQ20&lt;L$194,10,(L$195-'Indicator Data'!BQ20)/(L$195-L$194)*10)),1))</f>
        <v>3.9</v>
      </c>
      <c r="M17" s="73">
        <f t="shared" si="5"/>
        <v>1.4</v>
      </c>
      <c r="N17" s="115">
        <f>IF('Indicator Data'!BR20="No data","x",'Indicator Data'!BR20/'Indicator Data'!CD20*100)</f>
        <v>98.565866640382438</v>
      </c>
      <c r="O17" s="72">
        <f t="shared" si="6"/>
        <v>0.1</v>
      </c>
      <c r="P17" s="72">
        <f>IF('Indicator Data'!BS20="No data","x",ROUND(IF('Indicator Data'!BS20&gt;P$195,0,IF('Indicator Data'!BS20&lt;P$194,10,(P$195-'Indicator Data'!BS20)/(P$195-P$194)*10)),1))</f>
        <v>0.2</v>
      </c>
      <c r="Q17" s="72">
        <f>IF('Indicator Data'!BT20="No data","x",ROUND(IF('Indicator Data'!BT20&gt;Q$195,0,IF('Indicator Data'!BT20&lt;Q$194,10,(Q$195-'Indicator Data'!BT20)/(Q$195-Q$194)*10)),1))</f>
        <v>0.7</v>
      </c>
      <c r="R17" s="73">
        <f t="shared" si="7"/>
        <v>0.3</v>
      </c>
      <c r="S17" s="72">
        <f>IF('Indicator Data'!BU20="No data","x",ROUND(IF('Indicator Data'!BU20&gt;S$195,0,IF('Indicator Data'!BU20&lt;S$194,10,(S$195-'Indicator Data'!BU20)/(S$195-S$194)*10)),1))</f>
        <v>0</v>
      </c>
      <c r="T17" s="115">
        <f>IF('Indicator Data'!BV20="No data","x",ROUND(IF('Indicator Data'!BV20&gt;T$195,0,IF('Indicator Data'!BV20&lt;T$194,10,(T$195-'Indicator Data'!BV20)/(T$195-T$194)*10)),1))</f>
        <v>0.3</v>
      </c>
      <c r="U17" s="115">
        <f>IF('Indicator Data'!BW20="No data","x",ROUND(IF('Indicator Data'!BW20&gt;U$195,0,IF('Indicator Data'!BW20&lt;U$194,10,(U$195-'Indicator Data'!BW20)/(U$195-U$194)*10)),1))</f>
        <v>0.2</v>
      </c>
      <c r="V17" s="115" t="str">
        <f>IF('Indicator Data'!BX20="No data","x",ROUND(IF('Indicator Data'!BX20&gt;V$195,0,IF('Indicator Data'!BX20&lt;V$194,10,(V$195-'Indicator Data'!BX20)/(V$195-V$194)*10)),1))</f>
        <v>x</v>
      </c>
      <c r="W17" s="72">
        <f t="shared" si="8"/>
        <v>0.25</v>
      </c>
      <c r="X17" s="72">
        <f>IF('Indicator Data'!BY20="No data","x",ROUND(IF('Indicator Data'!BY20&gt;X$195,0,IF('Indicator Data'!BY20&lt;X$194,10,(X$195-'Indicator Data'!BY20)/(X$195-X$194)*10)),1))</f>
        <v>6.3</v>
      </c>
      <c r="Y17" s="72">
        <f>IF('Indicator Data'!BZ20="No data","x",ROUND(IF('Indicator Data'!BZ20&gt;Y$195,10,IF('Indicator Data'!BZ20&lt;Y$194,0,10-(Y$195-'Indicator Data'!BZ20)/(Y$195-Y$194)*10)),1))</f>
        <v>0</v>
      </c>
      <c r="Z17" s="73">
        <f t="shared" si="0"/>
        <v>1.6</v>
      </c>
      <c r="AA17" s="74">
        <f t="shared" si="1"/>
        <v>1.1000000000000001</v>
      </c>
      <c r="AB17" s="133"/>
    </row>
    <row r="18" spans="1:28" s="2" customFormat="1" x14ac:dyDescent="0.3">
      <c r="A18" s="98" t="str">
        <f>'Indicator Data'!A21</f>
        <v>Belgium</v>
      </c>
      <c r="B18" s="27" t="str">
        <f>'Indicator Data'!B21</f>
        <v>BEL</v>
      </c>
      <c r="C18" s="72" t="str">
        <f>IF('Indicator Data'!BK21="No data","x",ROUND(IF('Indicator Data'!BK21&gt;C$195,0,IF('Indicator Data'!BK21&lt;C$194,10,(C$195-'Indicator Data'!BK21)/(C$195-C$194)*10)),1))</f>
        <v>x</v>
      </c>
      <c r="D18" s="73" t="str">
        <f t="shared" si="2"/>
        <v>x</v>
      </c>
      <c r="E18" s="72">
        <f>IF('Indicator Data'!BM21="No data","x",ROUND(IF('Indicator Data'!BM21&gt;E$195,0,IF('Indicator Data'!BM21&lt;E$194,10,(E$195-'Indicator Data'!BM21)/(E$195-E$194)*10)),1))</f>
        <v>2.4</v>
      </c>
      <c r="F18" s="72">
        <f>IF('Indicator Data'!BL21="No data","x",ROUND(IF('Indicator Data'!BL21&gt;F$195,0,IF('Indicator Data'!BL21&lt;F$194,10,(F$195-'Indicator Data'!BL21)/(F$195-F$194)*10)),1))</f>
        <v>2.9</v>
      </c>
      <c r="G18" s="73">
        <f t="shared" si="3"/>
        <v>2.7</v>
      </c>
      <c r="H18" s="74">
        <f t="shared" si="4"/>
        <v>2.7</v>
      </c>
      <c r="I18" s="72" t="str">
        <f>IF('Indicator Data'!BO21="No data","x",ROUND(IF('Indicator Data'!BO21^2&gt;I$195,0,IF('Indicator Data'!BO21^2&lt;I$194,10,(I$195-'Indicator Data'!BO21^2)/(I$195-I$194)*10)),1))</f>
        <v>x</v>
      </c>
      <c r="J18" s="72">
        <f>IF(OR('Indicator Data'!BN21=0,'Indicator Data'!BN21="No data"),"x",ROUND(IF('Indicator Data'!BN21&gt;J$195,0,IF('Indicator Data'!BN21&lt;J$194,10,(J$195-'Indicator Data'!BN21)/(J$195-J$194)*10)),1))</f>
        <v>0</v>
      </c>
      <c r="K18" s="72">
        <f>IF('Indicator Data'!BP21="No data","x",ROUND(IF('Indicator Data'!BP21&gt;K$195,0,IF('Indicator Data'!BP21&lt;K$194,10,(K$195-'Indicator Data'!BP21)/(K$195-K$194)*10)),1))</f>
        <v>1</v>
      </c>
      <c r="L18" s="72">
        <f>IF('Indicator Data'!BQ21="No data","x",ROUND(IF('Indicator Data'!BQ21&gt;L$195,0,IF('Indicator Data'!BQ21&lt;L$194,10,(L$195-'Indicator Data'!BQ21)/(L$195-L$194)*10)),1))</f>
        <v>5.0999999999999996</v>
      </c>
      <c r="M18" s="73">
        <f t="shared" si="5"/>
        <v>2</v>
      </c>
      <c r="N18" s="115">
        <f>IF('Indicator Data'!BR21="No data","x",'Indicator Data'!BR21/'Indicator Data'!CD21*100)</f>
        <v>495.37648612945839</v>
      </c>
      <c r="O18" s="72">
        <f t="shared" si="6"/>
        <v>0</v>
      </c>
      <c r="P18" s="72">
        <f>IF('Indicator Data'!BS21="No data","x",ROUND(IF('Indicator Data'!BS21&gt;P$195,0,IF('Indicator Data'!BS21&lt;P$194,10,(P$195-'Indicator Data'!BS21)/(P$195-P$194)*10)),1))</f>
        <v>0.1</v>
      </c>
      <c r="Q18" s="72">
        <f>IF('Indicator Data'!BT21="No data","x",ROUND(IF('Indicator Data'!BT21&gt;Q$195,0,IF('Indicator Data'!BT21&lt;Q$194,10,(Q$195-'Indicator Data'!BT21)/(Q$195-Q$194)*10)),1))</f>
        <v>0</v>
      </c>
      <c r="R18" s="73">
        <f t="shared" si="7"/>
        <v>0</v>
      </c>
      <c r="S18" s="72">
        <f>IF('Indicator Data'!BU21="No data","x",ROUND(IF('Indicator Data'!BU21&gt;S$195,0,IF('Indicator Data'!BU21&lt;S$194,10,(S$195-'Indicator Data'!BU21)/(S$195-S$194)*10)),1))</f>
        <v>1.7</v>
      </c>
      <c r="T18" s="115">
        <f>IF('Indicator Data'!BV21="No data","x",ROUND(IF('Indicator Data'!BV21&gt;T$195,0,IF('Indicator Data'!BV21&lt;T$194,10,(T$195-'Indicator Data'!BV21)/(T$195-T$194)*10)),1))</f>
        <v>0.2</v>
      </c>
      <c r="U18" s="115">
        <f>IF('Indicator Data'!BW21="No data","x",ROUND(IF('Indicator Data'!BW21&gt;U$195,0,IF('Indicator Data'!BW21&lt;U$194,10,(U$195-'Indicator Data'!BW21)/(U$195-U$194)*10)),1))</f>
        <v>2.4</v>
      </c>
      <c r="V18" s="115">
        <f>IF('Indicator Data'!BX21="No data","x",ROUND(IF('Indicator Data'!BX21&gt;V$195,0,IF('Indicator Data'!BX21&lt;V$194,10,(V$195-'Indicator Data'!BX21)/(V$195-V$194)*10)),1))</f>
        <v>0.8</v>
      </c>
      <c r="W18" s="72">
        <f t="shared" si="8"/>
        <v>1.1333333333333335</v>
      </c>
      <c r="X18" s="72">
        <f>IF('Indicator Data'!BY21="No data","x",ROUND(IF('Indicator Data'!BY21&gt;X$195,0,IF('Indicator Data'!BY21&lt;X$194,10,(X$195-'Indicator Data'!BY21)/(X$195-X$194)*10)),1))</f>
        <v>0</v>
      </c>
      <c r="Y18" s="72">
        <f>IF('Indicator Data'!BZ21="No data","x",ROUND(IF('Indicator Data'!BZ21&gt;Y$195,10,IF('Indicator Data'!BZ21&lt;Y$194,0,10-(Y$195-'Indicator Data'!BZ21)/(Y$195-Y$194)*10)),1))</f>
        <v>0.1</v>
      </c>
      <c r="Z18" s="73">
        <f t="shared" si="0"/>
        <v>0.7</v>
      </c>
      <c r="AA18" s="74">
        <f t="shared" si="1"/>
        <v>0.9</v>
      </c>
      <c r="AB18" s="133"/>
    </row>
    <row r="19" spans="1:28" s="2" customFormat="1" x14ac:dyDescent="0.3">
      <c r="A19" s="98" t="str">
        <f>'Indicator Data'!A22</f>
        <v>Belize</v>
      </c>
      <c r="B19" s="27" t="str">
        <f>'Indicator Data'!B22</f>
        <v>BLZ</v>
      </c>
      <c r="C19" s="72" t="str">
        <f>IF('Indicator Data'!BK22="No data","x",ROUND(IF('Indicator Data'!BK22&gt;C$195,0,IF('Indicator Data'!BK22&lt;C$194,10,(C$195-'Indicator Data'!BK22)/(C$195-C$194)*10)),1))</f>
        <v>x</v>
      </c>
      <c r="D19" s="73" t="str">
        <f t="shared" si="2"/>
        <v>x</v>
      </c>
      <c r="E19" s="72" t="str">
        <f>IF('Indicator Data'!BM22="No data","x",ROUND(IF('Indicator Data'!BM22&gt;E$195,0,IF('Indicator Data'!BM22&lt;E$194,10,(E$195-'Indicator Data'!BM22)/(E$195-E$194)*10)),1))</f>
        <v>x</v>
      </c>
      <c r="F19" s="72">
        <f>IF('Indicator Data'!BL22="No data","x",ROUND(IF('Indicator Data'!BL22&gt;F$195,0,IF('Indicator Data'!BL22&lt;F$194,10,(F$195-'Indicator Data'!BL22)/(F$195-F$194)*10)),1))</f>
        <v>6.4</v>
      </c>
      <c r="G19" s="73">
        <f t="shared" si="3"/>
        <v>6.4</v>
      </c>
      <c r="H19" s="74">
        <f t="shared" si="4"/>
        <v>6.4</v>
      </c>
      <c r="I19" s="72" t="str">
        <f>IF('Indicator Data'!BO22="No data","x",ROUND(IF('Indicator Data'!BO22^2&gt;I$195,0,IF('Indicator Data'!BO22^2&lt;I$194,10,(I$195-'Indicator Data'!BO22^2)/(I$195-I$194)*10)),1))</f>
        <v>x</v>
      </c>
      <c r="J19" s="72">
        <f>IF(OR('Indicator Data'!BN22=0,'Indicator Data'!BN22="No data"),"x",ROUND(IF('Indicator Data'!BN22&gt;J$195,0,IF('Indicator Data'!BN22&lt;J$194,10,(J$195-'Indicator Data'!BN22)/(J$195-J$194)*10)),1))</f>
        <v>0</v>
      </c>
      <c r="K19" s="72">
        <f>IF('Indicator Data'!BP22="No data","x",ROUND(IF('Indicator Data'!BP22&gt;K$195,0,IF('Indicator Data'!BP22&lt;K$194,10,(K$195-'Indicator Data'!BP22)/(K$195-K$194)*10)),1))</f>
        <v>5.3</v>
      </c>
      <c r="L19" s="72">
        <f>IF('Indicator Data'!BQ22="No data","x",ROUND(IF('Indicator Data'!BQ22&gt;L$195,0,IF('Indicator Data'!BQ22&lt;L$194,10,(L$195-'Indicator Data'!BQ22)/(L$195-L$194)*10)),1))</f>
        <v>6.9</v>
      </c>
      <c r="M19" s="73">
        <f t="shared" si="5"/>
        <v>4.0999999999999996</v>
      </c>
      <c r="N19" s="115">
        <f>IF('Indicator Data'!BR22="No data","x",'Indicator Data'!BR22/'Indicator Data'!CD22*100)</f>
        <v>26.3042525208242</v>
      </c>
      <c r="O19" s="72">
        <f t="shared" si="6"/>
        <v>7.4</v>
      </c>
      <c r="P19" s="72">
        <f>IF('Indicator Data'!BS22="No data","x",ROUND(IF('Indicator Data'!BS22&gt;P$195,0,IF('Indicator Data'!BS22&lt;P$194,10,(P$195-'Indicator Data'!BS22)/(P$195-P$194)*10)),1))</f>
        <v>1.3</v>
      </c>
      <c r="Q19" s="72">
        <f>IF('Indicator Data'!BT22="No data","x",ROUND(IF('Indicator Data'!BT22&gt;Q$195,0,IF('Indicator Data'!BT22&lt;Q$194,10,(Q$195-'Indicator Data'!BT22)/(Q$195-Q$194)*10)),1))</f>
        <v>0.4</v>
      </c>
      <c r="R19" s="73">
        <f t="shared" si="7"/>
        <v>3</v>
      </c>
      <c r="S19" s="72">
        <f>IF('Indicator Data'!BU22="No data","x",ROUND(IF('Indicator Data'!BU22&gt;S$195,0,IF('Indicator Data'!BU22&lt;S$194,10,(S$195-'Indicator Data'!BU22)/(S$195-S$194)*10)),1))</f>
        <v>7.2</v>
      </c>
      <c r="T19" s="115">
        <f>IF('Indicator Data'!BV22="No data","x",ROUND(IF('Indicator Data'!BV22&gt;T$195,0,IF('Indicator Data'!BV22&lt;T$194,10,(T$195-'Indicator Data'!BV22)/(T$195-T$194)*10)),1))</f>
        <v>0.5</v>
      </c>
      <c r="U19" s="115">
        <f>IF('Indicator Data'!BW22="No data","x",ROUND(IF('Indicator Data'!BW22&gt;U$195,0,IF('Indicator Data'!BW22&lt;U$194,10,(U$195-'Indicator Data'!BW22)/(U$195-U$194)*10)),1))</f>
        <v>1.4</v>
      </c>
      <c r="V19" s="115" t="str">
        <f>IF('Indicator Data'!BX22="No data","x",ROUND(IF('Indicator Data'!BX22&gt;V$195,0,IF('Indicator Data'!BX22&lt;V$194,10,(V$195-'Indicator Data'!BX22)/(V$195-V$194)*10)),1))</f>
        <v>x</v>
      </c>
      <c r="W19" s="72">
        <f t="shared" si="8"/>
        <v>0.95</v>
      </c>
      <c r="X19" s="72">
        <f>IF('Indicator Data'!BY22="No data","x",ROUND(IF('Indicator Data'!BY22&gt;X$195,0,IF('Indicator Data'!BY22&lt;X$194,10,(X$195-'Indicator Data'!BY22)/(X$195-X$194)*10)),1))</f>
        <v>8.5</v>
      </c>
      <c r="Y19" s="72">
        <f>IF('Indicator Data'!BZ22="No data","x",ROUND(IF('Indicator Data'!BZ22&gt;Y$195,10,IF('Indicator Data'!BZ22&lt;Y$194,0,10-(Y$195-'Indicator Data'!BZ22)/(Y$195-Y$194)*10)),1))</f>
        <v>0.4</v>
      </c>
      <c r="Z19" s="73">
        <f t="shared" si="0"/>
        <v>4.3</v>
      </c>
      <c r="AA19" s="74">
        <f t="shared" si="1"/>
        <v>3.8</v>
      </c>
      <c r="AB19" s="133"/>
    </row>
    <row r="20" spans="1:28" s="2" customFormat="1" x14ac:dyDescent="0.3">
      <c r="A20" s="98" t="str">
        <f>'Indicator Data'!A23</f>
        <v>Benin</v>
      </c>
      <c r="B20" s="27" t="str">
        <f>'Indicator Data'!B23</f>
        <v>BEN</v>
      </c>
      <c r="C20" s="72">
        <f>IF('Indicator Data'!BK23="No data","x",ROUND(IF('Indicator Data'!BK23&gt;C$195,0,IF('Indicator Data'!BK23&lt;C$194,10,(C$195-'Indicator Data'!BK23)/(C$195-C$194)*10)),1))</f>
        <v>5.5</v>
      </c>
      <c r="D20" s="73">
        <f t="shared" si="2"/>
        <v>5.5</v>
      </c>
      <c r="E20" s="72">
        <f>IF('Indicator Data'!BM23="No data","x",ROUND(IF('Indicator Data'!BM23&gt;E$195,0,IF('Indicator Data'!BM23&lt;E$194,10,(E$195-'Indicator Data'!BM23)/(E$195-E$194)*10)),1))</f>
        <v>5.9</v>
      </c>
      <c r="F20" s="72">
        <f>IF('Indicator Data'!BL23="No data","x",ROUND(IF('Indicator Data'!BL23&gt;F$195,0,IF('Indicator Data'!BL23&lt;F$194,10,(F$195-'Indicator Data'!BL23)/(F$195-F$194)*10)),1))</f>
        <v>5.9</v>
      </c>
      <c r="G20" s="73">
        <f t="shared" si="3"/>
        <v>5.9</v>
      </c>
      <c r="H20" s="74">
        <f t="shared" si="4"/>
        <v>5.7</v>
      </c>
      <c r="I20" s="72">
        <f>IF('Indicator Data'!BO23="No data","x",ROUND(IF('Indicator Data'!BO23^2&gt;I$195,0,IF('Indicator Data'!BO23^2&lt;I$194,10,(I$195-'Indicator Data'!BO23^2)/(I$195-I$194)*10)),1))</f>
        <v>9</v>
      </c>
      <c r="J20" s="72">
        <f>IF(OR('Indicator Data'!BN23=0,'Indicator Data'!BN23="No data"),"x",ROUND(IF('Indicator Data'!BN23&gt;J$195,0,IF('Indicator Data'!BN23&lt;J$194,10,(J$195-'Indicator Data'!BN23)/(J$195-J$194)*10)),1))</f>
        <v>5.8</v>
      </c>
      <c r="K20" s="72">
        <f>IF('Indicator Data'!BP23="No data","x",ROUND(IF('Indicator Data'!BP23&gt;K$195,0,IF('Indicator Data'!BP23&lt;K$194,10,(K$195-'Indicator Data'!BP23)/(K$195-K$194)*10)),1))</f>
        <v>8.6</v>
      </c>
      <c r="L20" s="72">
        <f>IF('Indicator Data'!BQ23="No data","x",ROUND(IF('Indicator Data'!BQ23&gt;L$195,0,IF('Indicator Data'!BQ23&lt;L$194,10,(L$195-'Indicator Data'!BQ23)/(L$195-L$194)*10)),1))</f>
        <v>5.8</v>
      </c>
      <c r="M20" s="73">
        <f t="shared" si="5"/>
        <v>7.3</v>
      </c>
      <c r="N20" s="115">
        <f>IF('Indicator Data'!BR23="No data","x",'Indicator Data'!BR23/'Indicator Data'!CD23*100)</f>
        <v>11.528910961333807</v>
      </c>
      <c r="O20" s="72">
        <f t="shared" si="6"/>
        <v>8.9</v>
      </c>
      <c r="P20" s="72">
        <f>IF('Indicator Data'!BS23="No data","x",ROUND(IF('Indicator Data'!BS23&gt;P$195,0,IF('Indicator Data'!BS23&lt;P$194,10,(P$195-'Indicator Data'!BS23)/(P$195-P$194)*10)),1))</f>
        <v>9.3000000000000007</v>
      </c>
      <c r="Q20" s="72">
        <f>IF('Indicator Data'!BT23="No data","x",ROUND(IF('Indicator Data'!BT23&gt;Q$195,0,IF('Indicator Data'!BT23&lt;Q$194,10,(Q$195-'Indicator Data'!BT23)/(Q$195-Q$194)*10)),1))</f>
        <v>6.7</v>
      </c>
      <c r="R20" s="73">
        <f t="shared" si="7"/>
        <v>8.3000000000000007</v>
      </c>
      <c r="S20" s="72">
        <f>IF('Indicator Data'!BU23="No data","x",ROUND(IF('Indicator Data'!BU23&gt;S$195,0,IF('Indicator Data'!BU23&lt;S$194,10,(S$195-'Indicator Data'!BU23)/(S$195-S$194)*10)),1))</f>
        <v>9.6</v>
      </c>
      <c r="T20" s="115">
        <f>IF('Indicator Data'!BV23="No data","x",ROUND(IF('Indicator Data'!BV23&gt;T$195,0,IF('Indicator Data'!BV23&lt;T$194,10,(T$195-'Indicator Data'!BV23)/(T$195-T$194)*10)),1))</f>
        <v>3.9</v>
      </c>
      <c r="U20" s="115" t="str">
        <f>IF('Indicator Data'!BW23="No data","x",ROUND(IF('Indicator Data'!BW23&gt;U$195,0,IF('Indicator Data'!BW23&lt;U$194,10,(U$195-'Indicator Data'!BW23)/(U$195-U$194)*10)),1))</f>
        <v>x</v>
      </c>
      <c r="V20" s="115">
        <f>IF('Indicator Data'!BX23="No data","x",ROUND(IF('Indicator Data'!BX23&gt;V$195,0,IF('Indicator Data'!BX23&lt;V$194,10,(V$195-'Indicator Data'!BX23)/(V$195-V$194)*10)),1))</f>
        <v>4.4000000000000004</v>
      </c>
      <c r="W20" s="72">
        <f t="shared" si="8"/>
        <v>4.1500000000000004</v>
      </c>
      <c r="X20" s="72">
        <f>IF('Indicator Data'!BY23="No data","x",ROUND(IF('Indicator Data'!BY23&gt;X$195,0,IF('Indicator Data'!BY23&lt;X$194,10,(X$195-'Indicator Data'!BY23)/(X$195-X$194)*10)),1))</f>
        <v>9.9</v>
      </c>
      <c r="Y20" s="72">
        <f>IF('Indicator Data'!BZ23="No data","x",ROUND(IF('Indicator Data'!BZ23&gt;Y$195,10,IF('Indicator Data'!BZ23&lt;Y$194,0,10-(Y$195-'Indicator Data'!BZ23)/(Y$195-Y$194)*10)),1))</f>
        <v>4.4000000000000004</v>
      </c>
      <c r="Z20" s="73">
        <f t="shared" si="0"/>
        <v>7</v>
      </c>
      <c r="AA20" s="74">
        <f t="shared" si="1"/>
        <v>7.5</v>
      </c>
      <c r="AB20" s="133"/>
    </row>
    <row r="21" spans="1:28" s="2" customFormat="1" x14ac:dyDescent="0.3">
      <c r="A21" s="98" t="str">
        <f>'Indicator Data'!A24</f>
        <v>Bhutan</v>
      </c>
      <c r="B21" s="27" t="str">
        <f>'Indicator Data'!B24</f>
        <v>BTN</v>
      </c>
      <c r="C21" s="72">
        <f>IF('Indicator Data'!BK24="No data","x",ROUND(IF('Indicator Data'!BK24&gt;C$195,0,IF('Indicator Data'!BK24&lt;C$194,10,(C$195-'Indicator Data'!BK24)/(C$195-C$194)*10)),1))</f>
        <v>4.5</v>
      </c>
      <c r="D21" s="73">
        <f t="shared" si="2"/>
        <v>4.5</v>
      </c>
      <c r="E21" s="72">
        <f>IF('Indicator Data'!BM24="No data","x",ROUND(IF('Indicator Data'!BM24&gt;E$195,0,IF('Indicator Data'!BM24&lt;E$194,10,(E$195-'Indicator Data'!BM24)/(E$195-E$194)*10)),1))</f>
        <v>3.2</v>
      </c>
      <c r="F21" s="72">
        <f>IF('Indicator Data'!BL24="No data","x",ROUND(IF('Indicator Data'!BL24&gt;F$195,0,IF('Indicator Data'!BL24&lt;F$194,10,(F$195-'Indicator Data'!BL24)/(F$195-F$194)*10)),1))</f>
        <v>4.4000000000000004</v>
      </c>
      <c r="G21" s="73">
        <f t="shared" si="3"/>
        <v>3.8</v>
      </c>
      <c r="H21" s="74">
        <f t="shared" si="4"/>
        <v>4.2</v>
      </c>
      <c r="I21" s="72">
        <f>IF('Indicator Data'!BO24="No data","x",ROUND(IF('Indicator Data'!BO24^2&gt;I$195,0,IF('Indicator Data'!BO24^2&lt;I$194,10,(I$195-'Indicator Data'!BO24^2)/(I$195-I$194)*10)),1))</f>
        <v>6.1</v>
      </c>
      <c r="J21" s="72">
        <f>IF(OR('Indicator Data'!BN24=0,'Indicator Data'!BN24="No data"),"x",ROUND(IF('Indicator Data'!BN24&gt;J$195,0,IF('Indicator Data'!BN24&lt;J$194,10,(J$195-'Indicator Data'!BN24)/(J$195-J$194)*10)),1))</f>
        <v>0</v>
      </c>
      <c r="K21" s="72">
        <f>IF('Indicator Data'!BP24="No data","x",ROUND(IF('Indicator Data'!BP24&gt;K$195,0,IF('Indicator Data'!BP24&lt;K$194,10,(K$195-'Indicator Data'!BP24)/(K$195-K$194)*10)),1))</f>
        <v>5.8</v>
      </c>
      <c r="L21" s="72">
        <f>IF('Indicator Data'!BQ24="No data","x",ROUND(IF('Indicator Data'!BQ24&gt;L$195,0,IF('Indicator Data'!BQ24&lt;L$194,10,(L$195-'Indicator Data'!BQ24)/(L$195-L$194)*10)),1))</f>
        <v>5.4</v>
      </c>
      <c r="M21" s="73">
        <f t="shared" si="5"/>
        <v>4.3</v>
      </c>
      <c r="N21" s="115">
        <f>IF('Indicator Data'!BR24="No data","x",'Indicator Data'!BR24/'Indicator Data'!CD24*100)</f>
        <v>4.1673178100744908</v>
      </c>
      <c r="O21" s="72">
        <f t="shared" si="6"/>
        <v>9.6999999999999993</v>
      </c>
      <c r="P21" s="72">
        <f>IF('Indicator Data'!BS24="No data","x",ROUND(IF('Indicator Data'!BS24&gt;P$195,0,IF('Indicator Data'!BS24&lt;P$194,10,(P$195-'Indicator Data'!BS24)/(P$195-P$194)*10)),1))</f>
        <v>3.4</v>
      </c>
      <c r="Q21" s="72">
        <f>IF('Indicator Data'!BT24="No data","x",ROUND(IF('Indicator Data'!BT24&gt;Q$195,0,IF('Indicator Data'!BT24&lt;Q$194,10,(Q$195-'Indicator Data'!BT24)/(Q$195-Q$194)*10)),1))</f>
        <v>0.6</v>
      </c>
      <c r="R21" s="73">
        <f t="shared" si="7"/>
        <v>4.5999999999999996</v>
      </c>
      <c r="S21" s="72">
        <f>IF('Indicator Data'!BU24="No data","x",ROUND(IF('Indicator Data'!BU24&gt;S$195,0,IF('Indicator Data'!BU24&lt;S$194,10,(S$195-'Indicator Data'!BU24)/(S$195-S$194)*10)),1))</f>
        <v>9.1</v>
      </c>
      <c r="T21" s="115">
        <f>IF('Indicator Data'!BV24="No data","x",ROUND(IF('Indicator Data'!BV24&gt;T$195,0,IF('Indicator Data'!BV24&lt;T$194,10,(T$195-'Indicator Data'!BV24)/(T$195-T$194)*10)),1))</f>
        <v>0.3</v>
      </c>
      <c r="U21" s="115">
        <f>IF('Indicator Data'!BW24="No data","x",ROUND(IF('Indicator Data'!BW24&gt;U$195,0,IF('Indicator Data'!BW24&lt;U$194,10,(U$195-'Indicator Data'!BW24)/(U$195-U$194)*10)),1))</f>
        <v>1.4</v>
      </c>
      <c r="V21" s="115" t="str">
        <f>IF('Indicator Data'!BX24="No data","x",ROUND(IF('Indicator Data'!BX24&gt;V$195,0,IF('Indicator Data'!BX24&lt;V$194,10,(V$195-'Indicator Data'!BX24)/(V$195-V$194)*10)),1))</f>
        <v>x</v>
      </c>
      <c r="W21" s="72">
        <f t="shared" si="8"/>
        <v>0.85</v>
      </c>
      <c r="X21" s="72">
        <f>IF('Indicator Data'!BY24="No data","x",ROUND(IF('Indicator Data'!BY24&gt;X$195,0,IF('Indicator Data'!BY24&lt;X$194,10,(X$195-'Indicator Data'!BY24)/(X$195-X$194)*10)),1))</f>
        <v>9.1</v>
      </c>
      <c r="Y21" s="72">
        <f>IF('Indicator Data'!BZ24="No data","x",ROUND(IF('Indicator Data'!BZ24&gt;Y$195,10,IF('Indicator Data'!BZ24&lt;Y$194,0,10-(Y$195-'Indicator Data'!BZ24)/(Y$195-Y$194)*10)),1))</f>
        <v>2</v>
      </c>
      <c r="Z21" s="73">
        <f t="shared" si="0"/>
        <v>5.3</v>
      </c>
      <c r="AA21" s="74">
        <f t="shared" si="1"/>
        <v>4.7</v>
      </c>
      <c r="AB21" s="133"/>
    </row>
    <row r="22" spans="1:28" s="2" customFormat="1" x14ac:dyDescent="0.3">
      <c r="A22" s="98" t="str">
        <f>'Indicator Data'!A25</f>
        <v>Bolivia</v>
      </c>
      <c r="B22" s="27" t="str">
        <f>'Indicator Data'!B25</f>
        <v>BOL</v>
      </c>
      <c r="C22" s="72">
        <f>IF('Indicator Data'!BK25="No data","x",ROUND(IF('Indicator Data'!BK25&gt;C$195,0,IF('Indicator Data'!BK25&lt;C$194,10,(C$195-'Indicator Data'!BK25)/(C$195-C$194)*10)),1))</f>
        <v>5.6</v>
      </c>
      <c r="D22" s="73">
        <f t="shared" si="2"/>
        <v>5.6</v>
      </c>
      <c r="E22" s="72">
        <f>IF('Indicator Data'!BM25="No data","x",ROUND(IF('Indicator Data'!BM25&gt;E$195,0,IF('Indicator Data'!BM25&lt;E$194,10,(E$195-'Indicator Data'!BM25)/(E$195-E$194)*10)),1))</f>
        <v>6.9</v>
      </c>
      <c r="F22" s="72">
        <f>IF('Indicator Data'!BL25="No data","x",ROUND(IF('Indicator Data'!BL25&gt;F$195,0,IF('Indicator Data'!BL25&lt;F$194,10,(F$195-'Indicator Data'!BL25)/(F$195-F$194)*10)),1))</f>
        <v>6.4</v>
      </c>
      <c r="G22" s="73">
        <f t="shared" si="3"/>
        <v>6.7</v>
      </c>
      <c r="H22" s="74">
        <f t="shared" si="4"/>
        <v>6.2</v>
      </c>
      <c r="I22" s="72">
        <f>IF('Indicator Data'!BO25="No data","x",ROUND(IF('Indicator Data'!BO25^2&gt;I$195,0,IF('Indicator Data'!BO25^2&lt;I$194,10,(I$195-'Indicator Data'!BO25^2)/(I$195-I$194)*10)),1))</f>
        <v>1.6</v>
      </c>
      <c r="J22" s="72">
        <f>IF(OR('Indicator Data'!BN25=0,'Indicator Data'!BN25="No data"),"x",ROUND(IF('Indicator Data'!BN25&gt;J$195,0,IF('Indicator Data'!BN25&lt;J$194,10,(J$195-'Indicator Data'!BN25)/(J$195-J$194)*10)),1))</f>
        <v>0.4</v>
      </c>
      <c r="K22" s="72">
        <f>IF('Indicator Data'!BP25="No data","x",ROUND(IF('Indicator Data'!BP25&gt;K$195,0,IF('Indicator Data'!BP25&lt;K$194,10,(K$195-'Indicator Data'!BP25)/(K$195-K$194)*10)),1))</f>
        <v>5.6</v>
      </c>
      <c r="L22" s="72">
        <f>IF('Indicator Data'!BQ25="No data","x",ROUND(IF('Indicator Data'!BQ25&gt;L$195,0,IF('Indicator Data'!BQ25&lt;L$194,10,(L$195-'Indicator Data'!BQ25)/(L$195-L$194)*10)),1))</f>
        <v>5</v>
      </c>
      <c r="M22" s="73">
        <f t="shared" si="5"/>
        <v>3.2</v>
      </c>
      <c r="N22" s="115">
        <f>IF('Indicator Data'!BR25="No data","x",'Indicator Data'!BR25/'Indicator Data'!CD25*100)</f>
        <v>8.7695006000184623</v>
      </c>
      <c r="O22" s="72">
        <f t="shared" si="6"/>
        <v>9.1999999999999993</v>
      </c>
      <c r="P22" s="72">
        <f>IF('Indicator Data'!BS25="No data","x",ROUND(IF('Indicator Data'!BS25&gt;P$195,0,IF('Indicator Data'!BS25&lt;P$194,10,(P$195-'Indicator Data'!BS25)/(P$195-P$194)*10)),1))</f>
        <v>4.4000000000000004</v>
      </c>
      <c r="Q22" s="72">
        <f>IF('Indicator Data'!BT25="No data","x",ROUND(IF('Indicator Data'!BT25&gt;Q$195,0,IF('Indicator Data'!BT25&lt;Q$194,10,(Q$195-'Indicator Data'!BT25)/(Q$195-Q$194)*10)),1))</f>
        <v>1.4</v>
      </c>
      <c r="R22" s="73">
        <f t="shared" si="7"/>
        <v>5</v>
      </c>
      <c r="S22" s="72">
        <f>IF('Indicator Data'!BU25="No data","x",ROUND(IF('Indicator Data'!BU25&gt;S$195,0,IF('Indicator Data'!BU25&lt;S$194,10,(S$195-'Indicator Data'!BU25)/(S$195-S$194)*10)),1))</f>
        <v>6</v>
      </c>
      <c r="T22" s="115">
        <f>IF('Indicator Data'!BV25="No data","x",ROUND(IF('Indicator Data'!BV25&gt;T$195,0,IF('Indicator Data'!BV25&lt;T$194,10,(T$195-'Indicator Data'!BV25)/(T$195-T$194)*10)),1))</f>
        <v>2.7</v>
      </c>
      <c r="U22" s="115">
        <f>IF('Indicator Data'!BW25="No data","x",ROUND(IF('Indicator Data'!BW25&gt;U$195,0,IF('Indicator Data'!BW25&lt;U$194,10,(U$195-'Indicator Data'!BW25)/(U$195-U$194)*10)),1))</f>
        <v>10</v>
      </c>
      <c r="V22" s="115">
        <f>IF('Indicator Data'!BX25="No data","x",ROUND(IF('Indicator Data'!BX25&gt;V$195,0,IF('Indicator Data'!BX25&lt;V$194,10,(V$195-'Indicator Data'!BX25)/(V$195-V$194)*10)),1))</f>
        <v>2.7</v>
      </c>
      <c r="W22" s="72">
        <f t="shared" si="8"/>
        <v>5.1333333333333329</v>
      </c>
      <c r="X22" s="72">
        <f>IF('Indicator Data'!BY25="No data","x",ROUND(IF('Indicator Data'!BY25&gt;X$195,0,IF('Indicator Data'!BY25&lt;X$194,10,(X$195-'Indicator Data'!BY25)/(X$195-X$194)*10)),1))</f>
        <v>8.5</v>
      </c>
      <c r="Y22" s="72">
        <f>IF('Indicator Data'!BZ25="No data","x",ROUND(IF('Indicator Data'!BZ25&gt;Y$195,10,IF('Indicator Data'!BZ25&lt;Y$194,0,10-(Y$195-'Indicator Data'!BZ25)/(Y$195-Y$194)*10)),1))</f>
        <v>1.7</v>
      </c>
      <c r="Z22" s="73">
        <f t="shared" si="0"/>
        <v>5.3</v>
      </c>
      <c r="AA22" s="74">
        <f t="shared" si="1"/>
        <v>4.5</v>
      </c>
      <c r="AB22" s="133"/>
    </row>
    <row r="23" spans="1:28" s="2" customFormat="1" x14ac:dyDescent="0.3">
      <c r="A23" s="98" t="str">
        <f>'Indicator Data'!A26</f>
        <v>Bosnia and Herzegovina</v>
      </c>
      <c r="B23" s="27" t="str">
        <f>'Indicator Data'!B26</f>
        <v>BIH</v>
      </c>
      <c r="C23" s="72" t="str">
        <f>IF('Indicator Data'!BK26="No data","x",ROUND(IF('Indicator Data'!BK26&gt;C$195,0,IF('Indicator Data'!BK26&lt;C$194,10,(C$195-'Indicator Data'!BK26)/(C$195-C$194)*10)),1))</f>
        <v>x</v>
      </c>
      <c r="D23" s="73" t="str">
        <f t="shared" si="2"/>
        <v>x</v>
      </c>
      <c r="E23" s="72">
        <f>IF('Indicator Data'!BM26="No data","x",ROUND(IF('Indicator Data'!BM26&gt;E$195,0,IF('Indicator Data'!BM26&lt;E$194,10,(E$195-'Indicator Data'!BM26)/(E$195-E$194)*10)),1))</f>
        <v>6.5</v>
      </c>
      <c r="F23" s="72">
        <f>IF('Indicator Data'!BL26="No data","x",ROUND(IF('Indicator Data'!BL26&gt;F$195,0,IF('Indicator Data'!BL26&lt;F$194,10,(F$195-'Indicator Data'!BL26)/(F$195-F$194)*10)),1))</f>
        <v>6.3</v>
      </c>
      <c r="G23" s="73">
        <f t="shared" si="3"/>
        <v>6.4</v>
      </c>
      <c r="H23" s="74">
        <f t="shared" si="4"/>
        <v>6.4</v>
      </c>
      <c r="I23" s="72">
        <f>IF('Indicator Data'!BO26="No data","x",ROUND(IF('Indicator Data'!BO26^2&gt;I$195,0,IF('Indicator Data'!BO26^2&lt;I$194,10,(I$195-'Indicator Data'!BO26^2)/(I$195-I$194)*10)),1))</f>
        <v>0.7</v>
      </c>
      <c r="J23" s="72">
        <f>IF(OR('Indicator Data'!BN26=0,'Indicator Data'!BN26="No data"),"x",ROUND(IF('Indicator Data'!BN26&gt;J$195,0,IF('Indicator Data'!BN26&lt;J$194,10,(J$195-'Indicator Data'!BN26)/(J$195-J$194)*10)),1))</f>
        <v>0</v>
      </c>
      <c r="K23" s="72">
        <f>IF('Indicator Data'!BP26="No data","x",ROUND(IF('Indicator Data'!BP26&gt;K$195,0,IF('Indicator Data'!BP26&lt;K$194,10,(K$195-'Indicator Data'!BP26)/(K$195-K$194)*10)),1))</f>
        <v>3</v>
      </c>
      <c r="L23" s="72">
        <f>IF('Indicator Data'!BQ26="No data","x",ROUND(IF('Indicator Data'!BQ26&gt;L$195,0,IF('Indicator Data'!BQ26&lt;L$194,10,(L$195-'Indicator Data'!BQ26)/(L$195-L$194)*10)),1))</f>
        <v>4.4000000000000004</v>
      </c>
      <c r="M23" s="73">
        <f t="shared" si="5"/>
        <v>2</v>
      </c>
      <c r="N23" s="115">
        <f>IF('Indicator Data'!BR26="No data","x",'Indicator Data'!BR26/'Indicator Data'!CD26*100)</f>
        <v>74.509803921568633</v>
      </c>
      <c r="O23" s="72">
        <f t="shared" si="6"/>
        <v>2.6</v>
      </c>
      <c r="P23" s="72">
        <f>IF('Indicator Data'!BS26="No data","x",ROUND(IF('Indicator Data'!BS26&gt;P$195,0,IF('Indicator Data'!BS26&lt;P$194,10,(P$195-'Indicator Data'!BS26)/(P$195-P$194)*10)),1))</f>
        <v>0.5</v>
      </c>
      <c r="Q23" s="72">
        <f>IF('Indicator Data'!BT26="No data","x",ROUND(IF('Indicator Data'!BT26&gt;Q$195,0,IF('Indicator Data'!BT26&lt;Q$194,10,(Q$195-'Indicator Data'!BT26)/(Q$195-Q$194)*10)),1))</f>
        <v>0.8</v>
      </c>
      <c r="R23" s="73">
        <f t="shared" si="7"/>
        <v>1.3</v>
      </c>
      <c r="S23" s="72">
        <f>IF('Indicator Data'!BU26="No data","x",ROUND(IF('Indicator Data'!BU26&gt;S$195,0,IF('Indicator Data'!BU26&lt;S$194,10,(S$195-'Indicator Data'!BU26)/(S$195-S$194)*10)),1))</f>
        <v>5</v>
      </c>
      <c r="T23" s="115">
        <f>IF('Indicator Data'!BV26="No data","x",ROUND(IF('Indicator Data'!BV26&gt;T$195,0,IF('Indicator Data'!BV26&lt;T$194,10,(T$195-'Indicator Data'!BV26)/(T$195-T$194)*10)),1))</f>
        <v>4.4000000000000004</v>
      </c>
      <c r="U23" s="115">
        <f>IF('Indicator Data'!BW26="No data","x",ROUND(IF('Indicator Data'!BW26&gt;U$195,0,IF('Indicator Data'!BW26&lt;U$194,10,(U$195-'Indicator Data'!BW26)/(U$195-U$194)*10)),1))</f>
        <v>3.9</v>
      </c>
      <c r="V23" s="115" t="str">
        <f>IF('Indicator Data'!BX26="No data","x",ROUND(IF('Indicator Data'!BX26&gt;V$195,0,IF('Indicator Data'!BX26&lt;V$194,10,(V$195-'Indicator Data'!BX26)/(V$195-V$194)*10)),1))</f>
        <v>x</v>
      </c>
      <c r="W23" s="72">
        <f t="shared" si="8"/>
        <v>4.1500000000000004</v>
      </c>
      <c r="X23" s="72">
        <f>IF('Indicator Data'!BY26="No data","x",ROUND(IF('Indicator Data'!BY26&gt;X$195,0,IF('Indicator Data'!BY26&lt;X$194,10,(X$195-'Indicator Data'!BY26)/(X$195-X$194)*10)),1))</f>
        <v>5.8</v>
      </c>
      <c r="Y23" s="72">
        <f>IF('Indicator Data'!BZ26="No data","x",ROUND(IF('Indicator Data'!BZ26&gt;Y$195,10,IF('Indicator Data'!BZ26&lt;Y$194,0,10-(Y$195-'Indicator Data'!BZ26)/(Y$195-Y$194)*10)),1))</f>
        <v>0.1</v>
      </c>
      <c r="Z23" s="73">
        <f t="shared" si="0"/>
        <v>3.8</v>
      </c>
      <c r="AA23" s="74">
        <f t="shared" si="1"/>
        <v>2.4</v>
      </c>
      <c r="AB23" s="133"/>
    </row>
    <row r="24" spans="1:28" s="2" customFormat="1" x14ac:dyDescent="0.3">
      <c r="A24" s="98" t="str">
        <f>'Indicator Data'!A27</f>
        <v>Botswana</v>
      </c>
      <c r="B24" s="27" t="str">
        <f>'Indicator Data'!B27</f>
        <v>BWA</v>
      </c>
      <c r="C24" s="72">
        <f>IF('Indicator Data'!BK27="No data","x",ROUND(IF('Indicator Data'!BK27&gt;C$195,0,IF('Indicator Data'!BK27&lt;C$194,10,(C$195-'Indicator Data'!BK27)/(C$195-C$194)*10)),1))</f>
        <v>5.6</v>
      </c>
      <c r="D24" s="73">
        <f t="shared" si="2"/>
        <v>5.6</v>
      </c>
      <c r="E24" s="72">
        <f>IF('Indicator Data'!BM27="No data","x",ROUND(IF('Indicator Data'!BM27&gt;E$195,0,IF('Indicator Data'!BM27&lt;E$194,10,(E$195-'Indicator Data'!BM27)/(E$195-E$194)*10)),1))</f>
        <v>4</v>
      </c>
      <c r="F24" s="72">
        <f>IF('Indicator Data'!BL27="No data","x",ROUND(IF('Indicator Data'!BL27&gt;F$195,0,IF('Indicator Data'!BL27&lt;F$194,10,(F$195-'Indicator Data'!BL27)/(F$195-F$194)*10)),1))</f>
        <v>4.0999999999999996</v>
      </c>
      <c r="G24" s="73">
        <f t="shared" si="3"/>
        <v>4.0999999999999996</v>
      </c>
      <c r="H24" s="74">
        <f t="shared" si="4"/>
        <v>4.9000000000000004</v>
      </c>
      <c r="I24" s="72">
        <f>IF('Indicator Data'!BO27="No data","x",ROUND(IF('Indicator Data'!BO27^2&gt;I$195,0,IF('Indicator Data'!BO27^2&lt;I$194,10,(I$195-'Indicator Data'!BO27^2)/(I$195-I$194)*10)),1))</f>
        <v>2.7</v>
      </c>
      <c r="J24" s="72">
        <f>IF(OR('Indicator Data'!BN27=0,'Indicator Data'!BN27="No data"),"x",ROUND(IF('Indicator Data'!BN27&gt;J$195,0,IF('Indicator Data'!BN27&lt;J$194,10,(J$195-'Indicator Data'!BN27)/(J$195-J$194)*10)),1))</f>
        <v>3.5</v>
      </c>
      <c r="K24" s="72">
        <f>IF('Indicator Data'!BP27="No data","x",ROUND(IF('Indicator Data'!BP27&gt;K$195,0,IF('Indicator Data'!BP27&lt;K$194,10,(K$195-'Indicator Data'!BP27)/(K$195-K$194)*10)),1))</f>
        <v>5.9</v>
      </c>
      <c r="L24" s="72">
        <f>IF('Indicator Data'!BQ27="No data","x",ROUND(IF('Indicator Data'!BQ27&gt;L$195,0,IF('Indicator Data'!BQ27&lt;L$194,10,(L$195-'Indicator Data'!BQ27)/(L$195-L$194)*10)),1))</f>
        <v>1.9</v>
      </c>
      <c r="M24" s="73">
        <f t="shared" si="5"/>
        <v>3.5</v>
      </c>
      <c r="N24" s="115">
        <f>IF('Indicator Data'!BR27="No data","x",'Indicator Data'!BR27/'Indicator Data'!CD27*100)</f>
        <v>7.0580346902405031</v>
      </c>
      <c r="O24" s="72">
        <f t="shared" si="6"/>
        <v>9.4</v>
      </c>
      <c r="P24" s="72">
        <f>IF('Indicator Data'!BS27="No data","x",ROUND(IF('Indicator Data'!BS27&gt;P$195,0,IF('Indicator Data'!BS27&lt;P$194,10,(P$195-'Indicator Data'!BS27)/(P$195-P$194)*10)),1))</f>
        <v>2.5</v>
      </c>
      <c r="Q24" s="72">
        <f>IF('Indicator Data'!BT27="No data","x",ROUND(IF('Indicator Data'!BT27&gt;Q$195,0,IF('Indicator Data'!BT27&lt;Q$194,10,(Q$195-'Indicator Data'!BT27)/(Q$195-Q$194)*10)),1))</f>
        <v>1.9</v>
      </c>
      <c r="R24" s="73">
        <f t="shared" si="7"/>
        <v>4.5999999999999996</v>
      </c>
      <c r="S24" s="72">
        <f>IF('Indicator Data'!BU27="No data","x",ROUND(IF('Indicator Data'!BU27&gt;S$195,0,IF('Indicator Data'!BU27&lt;S$194,10,(S$195-'Indicator Data'!BU27)/(S$195-S$194)*10)),1))</f>
        <v>9.1</v>
      </c>
      <c r="T24" s="115">
        <f>IF('Indicator Data'!BV27="No data","x",ROUND(IF('Indicator Data'!BV27&gt;T$195,0,IF('Indicator Data'!BV27&lt;T$194,10,(T$195-'Indicator Data'!BV27)/(T$195-T$194)*10)),1))</f>
        <v>0.7</v>
      </c>
      <c r="U24" s="115">
        <f>IF('Indicator Data'!BW27="No data","x",ROUND(IF('Indicator Data'!BW27&gt;U$195,0,IF('Indicator Data'!BW27&lt;U$194,10,(U$195-'Indicator Data'!BW27)/(U$195-U$194)*10)),1))</f>
        <v>4.2</v>
      </c>
      <c r="V24" s="115">
        <f>IF('Indicator Data'!BX27="No data","x",ROUND(IF('Indicator Data'!BX27&gt;V$195,0,IF('Indicator Data'!BX27&lt;V$194,10,(V$195-'Indicator Data'!BX27)/(V$195-V$194)*10)),1))</f>
        <v>1.4</v>
      </c>
      <c r="W24" s="72">
        <f t="shared" si="8"/>
        <v>2.1</v>
      </c>
      <c r="X24" s="72">
        <f>IF('Indicator Data'!BY27="No data","x",ROUND(IF('Indicator Data'!BY27&gt;X$195,0,IF('Indicator Data'!BY27&lt;X$194,10,(X$195-'Indicator Data'!BY27)/(X$195-X$194)*10)),1))</f>
        <v>6.5</v>
      </c>
      <c r="Y24" s="72">
        <f>IF('Indicator Data'!BZ27="No data","x",ROUND(IF('Indicator Data'!BZ27&gt;Y$195,10,IF('Indicator Data'!BZ27&lt;Y$194,0,10-(Y$195-'Indicator Data'!BZ27)/(Y$195-Y$194)*10)),1))</f>
        <v>1.6</v>
      </c>
      <c r="Z24" s="73">
        <f t="shared" si="0"/>
        <v>4.8</v>
      </c>
      <c r="AA24" s="74">
        <f t="shared" si="1"/>
        <v>4.3</v>
      </c>
      <c r="AB24" s="133"/>
    </row>
    <row r="25" spans="1:28" s="2" customFormat="1" x14ac:dyDescent="0.3">
      <c r="A25" s="98" t="str">
        <f>'Indicator Data'!A28</f>
        <v>Brazil</v>
      </c>
      <c r="B25" s="27" t="str">
        <f>'Indicator Data'!B28</f>
        <v>BRA</v>
      </c>
      <c r="C25" s="72">
        <f>IF('Indicator Data'!BK28="No data","x",ROUND(IF('Indicator Data'!BK28&gt;C$195,0,IF('Indicator Data'!BK28&lt;C$194,10,(C$195-'Indicator Data'!BK28)/(C$195-C$194)*10)),1))</f>
        <v>4.3</v>
      </c>
      <c r="D25" s="73">
        <f t="shared" si="2"/>
        <v>4.3</v>
      </c>
      <c r="E25" s="72">
        <f>IF('Indicator Data'!BM28="No data","x",ROUND(IF('Indicator Data'!BM28&gt;E$195,0,IF('Indicator Data'!BM28&lt;E$194,10,(E$195-'Indicator Data'!BM28)/(E$195-E$194)*10)),1))</f>
        <v>6.2</v>
      </c>
      <c r="F25" s="72">
        <f>IF('Indicator Data'!BL28="No data","x",ROUND(IF('Indicator Data'!BL28&gt;F$195,0,IF('Indicator Data'!BL28&lt;F$194,10,(F$195-'Indicator Data'!BL28)/(F$195-F$194)*10)),1))</f>
        <v>5.4</v>
      </c>
      <c r="G25" s="73">
        <f t="shared" si="3"/>
        <v>5.8</v>
      </c>
      <c r="H25" s="74">
        <f t="shared" si="4"/>
        <v>5.0999999999999996</v>
      </c>
      <c r="I25" s="72">
        <f>IF('Indicator Data'!BO28="No data","x",ROUND(IF('Indicator Data'!BO28^2&gt;I$195,0,IF('Indicator Data'!BO28^2&lt;I$194,10,(I$195-'Indicator Data'!BO28^2)/(I$195-I$194)*10)),1))</f>
        <v>1.4</v>
      </c>
      <c r="J25" s="72">
        <f>IF(OR('Indicator Data'!BN28=0,'Indicator Data'!BN28="No data"),"x",ROUND(IF('Indicator Data'!BN28&gt;J$195,0,IF('Indicator Data'!BN28&lt;J$194,10,(J$195-'Indicator Data'!BN28)/(J$195-J$194)*10)),1))</f>
        <v>0</v>
      </c>
      <c r="K25" s="72">
        <f>IF('Indicator Data'!BP28="No data","x",ROUND(IF('Indicator Data'!BP28&gt;K$195,0,IF('Indicator Data'!BP28&lt;K$194,10,(K$195-'Indicator Data'!BP28)/(K$195-K$194)*10)),1))</f>
        <v>3</v>
      </c>
      <c r="L25" s="72">
        <f>IF('Indicator Data'!BQ28="No data","x",ROUND(IF('Indicator Data'!BQ28&gt;L$195,0,IF('Indicator Data'!BQ28&lt;L$194,10,(L$195-'Indicator Data'!BQ28)/(L$195-L$194)*10)),1))</f>
        <v>5.3</v>
      </c>
      <c r="M25" s="73">
        <f t="shared" si="5"/>
        <v>2.4</v>
      </c>
      <c r="N25" s="115">
        <f>IF('Indicator Data'!BR28="No data","x",'Indicator Data'!BR28/'Indicator Data'!CD28*100)</f>
        <v>10.639027261916302</v>
      </c>
      <c r="O25" s="72">
        <f t="shared" si="6"/>
        <v>9</v>
      </c>
      <c r="P25" s="72">
        <f>IF('Indicator Data'!BS28="No data","x",ROUND(IF('Indicator Data'!BS28&gt;P$195,0,IF('Indicator Data'!BS28&lt;P$194,10,(P$195-'Indicator Data'!BS28)/(P$195-P$194)*10)),1))</f>
        <v>1.3</v>
      </c>
      <c r="Q25" s="72">
        <f>IF('Indicator Data'!BT28="No data","x",ROUND(IF('Indicator Data'!BT28&gt;Q$195,0,IF('Indicator Data'!BT28&lt;Q$194,10,(Q$195-'Indicator Data'!BT28)/(Q$195-Q$194)*10)),1))</f>
        <v>0.4</v>
      </c>
      <c r="R25" s="73">
        <f t="shared" si="7"/>
        <v>3.6</v>
      </c>
      <c r="S25" s="72">
        <f>IF('Indicator Data'!BU28="No data","x",ROUND(IF('Indicator Data'!BU28&gt;S$195,0,IF('Indicator Data'!BU28&lt;S$194,10,(S$195-'Indicator Data'!BU28)/(S$195-S$194)*10)),1))</f>
        <v>4.5999999999999996</v>
      </c>
      <c r="T25" s="115">
        <f>IF('Indicator Data'!BV28="No data","x",ROUND(IF('Indicator Data'!BV28&gt;T$195,0,IF('Indicator Data'!BV28&lt;T$194,10,(T$195-'Indicator Data'!BV28)/(T$195-T$194)*10)),1))</f>
        <v>2.7</v>
      </c>
      <c r="U25" s="115">
        <f>IF('Indicator Data'!BW28="No data","x",ROUND(IF('Indicator Data'!BW28&gt;U$195,0,IF('Indicator Data'!BW28&lt;U$194,10,(U$195-'Indicator Data'!BW28)/(U$195-U$194)*10)),1))</f>
        <v>5.0999999999999996</v>
      </c>
      <c r="V25" s="115">
        <f>IF('Indicator Data'!BX28="No data","x",ROUND(IF('Indicator Data'!BX28&gt;V$195,0,IF('Indicator Data'!BX28&lt;V$194,10,(V$195-'Indicator Data'!BX28)/(V$195-V$194)*10)),1))</f>
        <v>2.5</v>
      </c>
      <c r="W25" s="72">
        <f t="shared" si="8"/>
        <v>3.4333333333333336</v>
      </c>
      <c r="X25" s="72">
        <f>IF('Indicator Data'!BY28="No data","x",ROUND(IF('Indicator Data'!BY28&gt;X$195,0,IF('Indicator Data'!BY28&lt;X$194,10,(X$195-'Indicator Data'!BY28)/(X$195-X$194)*10)),1))</f>
        <v>5</v>
      </c>
      <c r="Y25" s="72">
        <f>IF('Indicator Data'!BZ28="No data","x",ROUND(IF('Indicator Data'!BZ28&gt;Y$195,10,IF('Indicator Data'!BZ28&lt;Y$194,0,10-(Y$195-'Indicator Data'!BZ28)/(Y$195-Y$194)*10)),1))</f>
        <v>0.7</v>
      </c>
      <c r="Z25" s="73">
        <f t="shared" si="0"/>
        <v>3.4</v>
      </c>
      <c r="AA25" s="74">
        <f t="shared" si="1"/>
        <v>3.1</v>
      </c>
      <c r="AB25" s="133"/>
    </row>
    <row r="26" spans="1:28" s="2" customFormat="1" x14ac:dyDescent="0.3">
      <c r="A26" s="98" t="str">
        <f>'Indicator Data'!A29</f>
        <v>Brunei Darussalam</v>
      </c>
      <c r="B26" s="27" t="str">
        <f>'Indicator Data'!B29</f>
        <v>BRN</v>
      </c>
      <c r="C26" s="72">
        <f>IF('Indicator Data'!BK29="No data","x",ROUND(IF('Indicator Data'!BK29&gt;C$195,0,IF('Indicator Data'!BK29&lt;C$194,10,(C$195-'Indicator Data'!BK29)/(C$195-C$194)*10)),1))</f>
        <v>6</v>
      </c>
      <c r="D26" s="73">
        <f t="shared" si="2"/>
        <v>6</v>
      </c>
      <c r="E26" s="72">
        <f>IF('Indicator Data'!BM29="No data","x",ROUND(IF('Indicator Data'!BM29&gt;E$195,0,IF('Indicator Data'!BM29&lt;E$194,10,(E$195-'Indicator Data'!BM29)/(E$195-E$194)*10)),1))</f>
        <v>4</v>
      </c>
      <c r="F26" s="72">
        <f>IF('Indicator Data'!BL29="No data","x",ROUND(IF('Indicator Data'!BL29&gt;F$195,0,IF('Indicator Data'!BL29&lt;F$194,10,(F$195-'Indicator Data'!BL29)/(F$195-F$194)*10)),1))</f>
        <v>2.4</v>
      </c>
      <c r="G26" s="73">
        <f t="shared" si="3"/>
        <v>3.2</v>
      </c>
      <c r="H26" s="74">
        <f t="shared" si="4"/>
        <v>4.5999999999999996</v>
      </c>
      <c r="I26" s="72">
        <f>IF('Indicator Data'!BO29="No data","x",ROUND(IF('Indicator Data'!BO29^2&gt;I$195,0,IF('Indicator Data'!BO29^2&lt;I$194,10,(I$195-'Indicator Data'!BO29^2)/(I$195-I$194)*10)),1))</f>
        <v>0.6</v>
      </c>
      <c r="J26" s="72">
        <f>IF(OR('Indicator Data'!BN29=0,'Indicator Data'!BN29="No data"),"x",ROUND(IF('Indicator Data'!BN29&gt;J$195,0,IF('Indicator Data'!BN29&lt;J$194,10,(J$195-'Indicator Data'!BN29)/(J$195-J$194)*10)),1))</f>
        <v>0</v>
      </c>
      <c r="K26" s="72">
        <f>IF('Indicator Data'!BP29="No data","x",ROUND(IF('Indicator Data'!BP29&gt;K$195,0,IF('Indicator Data'!BP29&lt;K$194,10,(K$195-'Indicator Data'!BP29)/(K$195-K$194)*10)),1))</f>
        <v>0.5</v>
      </c>
      <c r="L26" s="72">
        <f>IF('Indicator Data'!BQ29="No data","x",ROUND(IF('Indicator Data'!BQ29&gt;L$195,0,IF('Indicator Data'!BQ29&lt;L$194,10,(L$195-'Indicator Data'!BQ29)/(L$195-L$194)*10)),1))</f>
        <v>3.5</v>
      </c>
      <c r="M26" s="73">
        <f t="shared" si="5"/>
        <v>1.2</v>
      </c>
      <c r="N26" s="115">
        <f>IF('Indicator Data'!BR29="No data","x",'Indicator Data'!BR29/'Indicator Data'!CD29*100)</f>
        <v>28.462998102466791</v>
      </c>
      <c r="O26" s="72">
        <f t="shared" si="6"/>
        <v>7.2</v>
      </c>
      <c r="P26" s="72">
        <f>IF('Indicator Data'!BS29="No data","x",ROUND(IF('Indicator Data'!BS29&gt;P$195,0,IF('Indicator Data'!BS29&lt;P$194,10,(P$195-'Indicator Data'!BS29)/(P$195-P$194)*10)),1))</f>
        <v>0.4</v>
      </c>
      <c r="Q26" s="72">
        <f>IF('Indicator Data'!BT29="No data","x",ROUND(IF('Indicator Data'!BT29&gt;Q$195,0,IF('Indicator Data'!BT29&lt;Q$194,10,(Q$195-'Indicator Data'!BT29)/(Q$195-Q$194)*10)),1))</f>
        <v>0</v>
      </c>
      <c r="R26" s="73">
        <f t="shared" si="7"/>
        <v>2.5</v>
      </c>
      <c r="S26" s="72">
        <f>IF('Indicator Data'!BU29="No data","x",ROUND(IF('Indicator Data'!BU29&gt;S$195,0,IF('Indicator Data'!BU29&lt;S$194,10,(S$195-'Indicator Data'!BU29)/(S$195-S$194)*10)),1))</f>
        <v>5.6</v>
      </c>
      <c r="T26" s="115">
        <f>IF('Indicator Data'!BV29="No data","x",ROUND(IF('Indicator Data'!BV29&gt;T$195,0,IF('Indicator Data'!BV29&lt;T$194,10,(T$195-'Indicator Data'!BV29)/(T$195-T$194)*10)),1))</f>
        <v>0</v>
      </c>
      <c r="U26" s="115">
        <f>IF('Indicator Data'!BW29="No data","x",ROUND(IF('Indicator Data'!BW29&gt;U$195,0,IF('Indicator Data'!BW29&lt;U$194,10,(U$195-'Indicator Data'!BW29)/(U$195-U$194)*10)),1))</f>
        <v>0.2</v>
      </c>
      <c r="V26" s="115" t="str">
        <f>IF('Indicator Data'!BX29="No data","x",ROUND(IF('Indicator Data'!BX29&gt;V$195,0,IF('Indicator Data'!BX29&lt;V$194,10,(V$195-'Indicator Data'!BX29)/(V$195-V$194)*10)),1))</f>
        <v>x</v>
      </c>
      <c r="W26" s="72">
        <f t="shared" si="8"/>
        <v>0.1</v>
      </c>
      <c r="X26" s="72">
        <f>IF('Indicator Data'!BY29="No data","x",ROUND(IF('Indicator Data'!BY29&gt;X$195,0,IF('Indicator Data'!BY29&lt;X$194,10,(X$195-'Indicator Data'!BY29)/(X$195-X$194)*10)),1))</f>
        <v>3.6</v>
      </c>
      <c r="Y26" s="72">
        <f>IF('Indicator Data'!BZ29="No data","x",ROUND(IF('Indicator Data'!BZ29&gt;Y$195,10,IF('Indicator Data'!BZ29&lt;Y$194,0,10-(Y$195-'Indicator Data'!BZ29)/(Y$195-Y$194)*10)),1))</f>
        <v>0.3</v>
      </c>
      <c r="Z26" s="73">
        <f t="shared" si="0"/>
        <v>2.4</v>
      </c>
      <c r="AA26" s="74">
        <f t="shared" si="1"/>
        <v>2</v>
      </c>
      <c r="AB26" s="133"/>
    </row>
    <row r="27" spans="1:28" s="2" customFormat="1" x14ac:dyDescent="0.3">
      <c r="A27" s="98" t="str">
        <f>'Indicator Data'!A30</f>
        <v>Bulgaria</v>
      </c>
      <c r="B27" s="27" t="str">
        <f>'Indicator Data'!B30</f>
        <v>BGR</v>
      </c>
      <c r="C27" s="72">
        <f>IF('Indicator Data'!BK30="No data","x",ROUND(IF('Indicator Data'!BK30&gt;C$195,0,IF('Indicator Data'!BK30&lt;C$194,10,(C$195-'Indicator Data'!BK30)/(C$195-C$194)*10)),1))</f>
        <v>3.2</v>
      </c>
      <c r="D27" s="73">
        <f t="shared" si="2"/>
        <v>3.2</v>
      </c>
      <c r="E27" s="72">
        <f>IF('Indicator Data'!BM30="No data","x",ROUND(IF('Indicator Data'!BM30&gt;E$195,0,IF('Indicator Data'!BM30&lt;E$194,10,(E$195-'Indicator Data'!BM30)/(E$195-E$194)*10)),1))</f>
        <v>5.6</v>
      </c>
      <c r="F27" s="72">
        <f>IF('Indicator Data'!BL30="No data","x",ROUND(IF('Indicator Data'!BL30&gt;F$195,0,IF('Indicator Data'!BL30&lt;F$194,10,(F$195-'Indicator Data'!BL30)/(F$195-F$194)*10)),1))</f>
        <v>4.3</v>
      </c>
      <c r="G27" s="73">
        <f t="shared" si="3"/>
        <v>5</v>
      </c>
      <c r="H27" s="74">
        <f t="shared" si="4"/>
        <v>4.0999999999999996</v>
      </c>
      <c r="I27" s="72">
        <f>IF('Indicator Data'!BO30="No data","x",ROUND(IF('Indicator Data'!BO30^2&gt;I$195,0,IF('Indicator Data'!BO30^2&lt;I$194,10,(I$195-'Indicator Data'!BO30^2)/(I$195-I$194)*10)),1))</f>
        <v>0.4</v>
      </c>
      <c r="J27" s="72">
        <f>IF(OR('Indicator Data'!BN30=0,'Indicator Data'!BN30="No data"),"x",ROUND(IF('Indicator Data'!BN30&gt;J$195,0,IF('Indicator Data'!BN30&lt;J$194,10,(J$195-'Indicator Data'!BN30)/(J$195-J$194)*10)),1))</f>
        <v>0</v>
      </c>
      <c r="K27" s="72">
        <f>IF('Indicator Data'!BP30="No data","x",ROUND(IF('Indicator Data'!BP30&gt;K$195,0,IF('Indicator Data'!BP30&lt;K$194,10,(K$195-'Indicator Data'!BP30)/(K$195-K$194)*10)),1))</f>
        <v>3.2</v>
      </c>
      <c r="L27" s="72">
        <f>IF('Indicator Data'!BQ30="No data","x",ROUND(IF('Indicator Data'!BQ30&gt;L$195,0,IF('Indicator Data'!BQ30&lt;L$194,10,(L$195-'Indicator Data'!BQ30)/(L$195-L$194)*10)),1))</f>
        <v>4.3</v>
      </c>
      <c r="M27" s="73">
        <f t="shared" si="5"/>
        <v>2</v>
      </c>
      <c r="N27" s="115">
        <f>IF('Indicator Data'!BR30="No data","x",'Indicator Data'!BR30/'Indicator Data'!CD30*100)</f>
        <v>77.376565954310976</v>
      </c>
      <c r="O27" s="72">
        <f t="shared" si="6"/>
        <v>2.2999999999999998</v>
      </c>
      <c r="P27" s="72">
        <f>IF('Indicator Data'!BS30="No data","x",ROUND(IF('Indicator Data'!BS30&gt;P$195,0,IF('Indicator Data'!BS30&lt;P$194,10,(P$195-'Indicator Data'!BS30)/(P$195-P$194)*10)),1))</f>
        <v>1.6</v>
      </c>
      <c r="Q27" s="72">
        <f>IF('Indicator Data'!BT30="No data","x",ROUND(IF('Indicator Data'!BT30&gt;Q$195,0,IF('Indicator Data'!BT30&lt;Q$194,10,(Q$195-'Indicator Data'!BT30)/(Q$195-Q$194)*10)),1))</f>
        <v>0.2</v>
      </c>
      <c r="R27" s="73">
        <f t="shared" si="7"/>
        <v>1.4</v>
      </c>
      <c r="S27" s="72">
        <f>IF('Indicator Data'!BU30="No data","x",ROUND(IF('Indicator Data'!BU30&gt;S$195,0,IF('Indicator Data'!BU30&lt;S$194,10,(S$195-'Indicator Data'!BU30)/(S$195-S$194)*10)),1))</f>
        <v>0</v>
      </c>
      <c r="T27" s="115">
        <f>IF('Indicator Data'!BV30="No data","x",ROUND(IF('Indicator Data'!BV30&gt;T$195,0,IF('Indicator Data'!BV30&lt;T$194,10,(T$195-'Indicator Data'!BV30)/(T$195-T$194)*10)),1))</f>
        <v>1.2</v>
      </c>
      <c r="U27" s="115">
        <f>IF('Indicator Data'!BW30="No data","x",ROUND(IF('Indicator Data'!BW30&gt;U$195,0,IF('Indicator Data'!BW30&lt;U$194,10,(U$195-'Indicator Data'!BW30)/(U$195-U$194)*10)),1))</f>
        <v>2</v>
      </c>
      <c r="V27" s="115">
        <f>IF('Indicator Data'!BX30="No data","x",ROUND(IF('Indicator Data'!BX30&gt;V$195,0,IF('Indicator Data'!BX30&lt;V$194,10,(V$195-'Indicator Data'!BX30)/(V$195-V$194)*10)),1))</f>
        <v>1.9</v>
      </c>
      <c r="W27" s="72">
        <f t="shared" si="8"/>
        <v>1.7</v>
      </c>
      <c r="X27" s="72">
        <f>IF('Indicator Data'!BY30="No data","x",ROUND(IF('Indicator Data'!BY30&gt;X$195,0,IF('Indicator Data'!BY30&lt;X$194,10,(X$195-'Indicator Data'!BY30)/(X$195-X$194)*10)),1))</f>
        <v>4.5999999999999996</v>
      </c>
      <c r="Y27" s="72">
        <f>IF('Indicator Data'!BZ30="No data","x",ROUND(IF('Indicator Data'!BZ30&gt;Y$195,10,IF('Indicator Data'!BZ30&lt;Y$194,0,10-(Y$195-'Indicator Data'!BZ30)/(Y$195-Y$194)*10)),1))</f>
        <v>0.1</v>
      </c>
      <c r="Z27" s="73">
        <f t="shared" si="0"/>
        <v>1.6</v>
      </c>
      <c r="AA27" s="74">
        <f t="shared" si="1"/>
        <v>1.7</v>
      </c>
      <c r="AB27" s="133"/>
    </row>
    <row r="28" spans="1:28" s="2" customFormat="1" x14ac:dyDescent="0.3">
      <c r="A28" s="98" t="str">
        <f>'Indicator Data'!A31</f>
        <v>Burkina Faso</v>
      </c>
      <c r="B28" s="27" t="str">
        <f>'Indicator Data'!B31</f>
        <v>BFA</v>
      </c>
      <c r="C28" s="72">
        <f>IF('Indicator Data'!BK31="No data","x",ROUND(IF('Indicator Data'!BK31&gt;C$195,0,IF('Indicator Data'!BK31&lt;C$194,10,(C$195-'Indicator Data'!BK31)/(C$195-C$194)*10)),1))</f>
        <v>3.2</v>
      </c>
      <c r="D28" s="73">
        <f t="shared" si="2"/>
        <v>3.2</v>
      </c>
      <c r="E28" s="72">
        <f>IF('Indicator Data'!BM31="No data","x",ROUND(IF('Indicator Data'!BM31&gt;E$195,0,IF('Indicator Data'!BM31&lt;E$194,10,(E$195-'Indicator Data'!BM31)/(E$195-E$194)*10)),1))</f>
        <v>6</v>
      </c>
      <c r="F28" s="72">
        <f>IF('Indicator Data'!BL31="No data","x",ROUND(IF('Indicator Data'!BL31&gt;F$195,0,IF('Indicator Data'!BL31&lt;F$194,10,(F$195-'Indicator Data'!BL31)/(F$195-F$194)*10)),1))</f>
        <v>6.5</v>
      </c>
      <c r="G28" s="73">
        <f t="shared" si="3"/>
        <v>6.3</v>
      </c>
      <c r="H28" s="74">
        <f t="shared" si="4"/>
        <v>4.8</v>
      </c>
      <c r="I28" s="72">
        <f>IF('Indicator Data'!BO31="No data","x",ROUND(IF('Indicator Data'!BO31^2&gt;I$195,0,IF('Indicator Data'!BO31^2&lt;I$194,10,(I$195-'Indicator Data'!BO31^2)/(I$195-I$194)*10)),1))</f>
        <v>9.1</v>
      </c>
      <c r="J28" s="72">
        <f>IF(OR('Indicator Data'!BN31=0,'Indicator Data'!BN31="No data"),"x",ROUND(IF('Indicator Data'!BN31&gt;J$195,0,IF('Indicator Data'!BN31&lt;J$194,10,(J$195-'Indicator Data'!BN31)/(J$195-J$194)*10)),1))</f>
        <v>8.6</v>
      </c>
      <c r="K28" s="72">
        <f>IF('Indicator Data'!BP31="No data","x",ROUND(IF('Indicator Data'!BP31&gt;K$195,0,IF('Indicator Data'!BP31&lt;K$194,10,(K$195-'Indicator Data'!BP31)/(K$195-K$194)*10)),1))</f>
        <v>8.4</v>
      </c>
      <c r="L28" s="72">
        <f>IF('Indicator Data'!BQ31="No data","x",ROUND(IF('Indicator Data'!BQ31&gt;L$195,0,IF('Indicator Data'!BQ31&lt;L$194,10,(L$195-'Indicator Data'!BQ31)/(L$195-L$194)*10)),1))</f>
        <v>5.0999999999999996</v>
      </c>
      <c r="M28" s="73">
        <f t="shared" si="5"/>
        <v>7.8</v>
      </c>
      <c r="N28" s="115">
        <f>IF('Indicator Data'!BR31="No data","x",'Indicator Data'!BR31/'Indicator Data'!CD31*100)</f>
        <v>14.985380116959066</v>
      </c>
      <c r="O28" s="72">
        <f t="shared" si="6"/>
        <v>8.6</v>
      </c>
      <c r="P28" s="72">
        <f>IF('Indicator Data'!BS31="No data","x",ROUND(IF('Indicator Data'!BS31&gt;P$195,0,IF('Indicator Data'!BS31&lt;P$194,10,(P$195-'Indicator Data'!BS31)/(P$195-P$194)*10)),1))</f>
        <v>9</v>
      </c>
      <c r="Q28" s="72">
        <f>IF('Indicator Data'!BT31="No data","x",ROUND(IF('Indicator Data'!BT31&gt;Q$195,0,IF('Indicator Data'!BT31&lt;Q$194,10,(Q$195-'Indicator Data'!BT31)/(Q$195-Q$194)*10)),1))</f>
        <v>10</v>
      </c>
      <c r="R28" s="73">
        <f t="shared" si="7"/>
        <v>9.1999999999999993</v>
      </c>
      <c r="S28" s="72">
        <f>IF('Indicator Data'!BU31="No data","x",ROUND(IF('Indicator Data'!BU31&gt;S$195,0,IF('Indicator Data'!BU31&lt;S$194,10,(S$195-'Indicator Data'!BU31)/(S$195-S$194)*10)),1))</f>
        <v>9.9</v>
      </c>
      <c r="T28" s="115">
        <f>IF('Indicator Data'!BV31="No data","x",ROUND(IF('Indicator Data'!BV31&gt;T$195,0,IF('Indicator Data'!BV31&lt;T$194,10,(T$195-'Indicator Data'!BV31)/(T$195-T$194)*10)),1))</f>
        <v>1.4</v>
      </c>
      <c r="U28" s="115">
        <f>IF('Indicator Data'!BW31="No data","x",ROUND(IF('Indicator Data'!BW31&gt;U$195,0,IF('Indicator Data'!BW31&lt;U$194,10,(U$195-'Indicator Data'!BW31)/(U$195-U$194)*10)),1))</f>
        <v>4.7</v>
      </c>
      <c r="V28" s="115">
        <f>IF('Indicator Data'!BX31="No data","x",ROUND(IF('Indicator Data'!BX31&gt;V$195,0,IF('Indicator Data'!BX31&lt;V$194,10,(V$195-'Indicator Data'!BX31)/(V$195-V$194)*10)),1))</f>
        <v>1.4</v>
      </c>
      <c r="W28" s="72">
        <f t="shared" si="8"/>
        <v>2.5</v>
      </c>
      <c r="X28" s="72">
        <f>IF('Indicator Data'!BY31="No data","x",ROUND(IF('Indicator Data'!BY31&gt;X$195,0,IF('Indicator Data'!BY31&lt;X$194,10,(X$195-'Indicator Data'!BY31)/(X$195-X$194)*10)),1))</f>
        <v>9.8000000000000007</v>
      </c>
      <c r="Y28" s="72">
        <f>IF('Indicator Data'!BZ31="No data","x",ROUND(IF('Indicator Data'!BZ31&gt;Y$195,10,IF('Indicator Data'!BZ31&lt;Y$194,0,10-(Y$195-'Indicator Data'!BZ31)/(Y$195-Y$194)*10)),1))</f>
        <v>3.6</v>
      </c>
      <c r="Z28" s="73">
        <f t="shared" si="0"/>
        <v>6.5</v>
      </c>
      <c r="AA28" s="74">
        <f t="shared" si="1"/>
        <v>7.8</v>
      </c>
      <c r="AB28" s="133"/>
    </row>
    <row r="29" spans="1:28" s="2" customFormat="1" x14ac:dyDescent="0.3">
      <c r="A29" s="98" t="str">
        <f>'Indicator Data'!A32</f>
        <v>Burundi</v>
      </c>
      <c r="B29" s="27" t="str">
        <f>'Indicator Data'!B32</f>
        <v>BDI</v>
      </c>
      <c r="C29" s="72">
        <f>IF('Indicator Data'!BK32="No data","x",ROUND(IF('Indicator Data'!BK32&gt;C$195,0,IF('Indicator Data'!BK32&lt;C$194,10,(C$195-'Indicator Data'!BK32)/(C$195-C$194)*10)),1))</f>
        <v>4.5999999999999996</v>
      </c>
      <c r="D29" s="73">
        <f t="shared" si="2"/>
        <v>4.5999999999999996</v>
      </c>
      <c r="E29" s="72">
        <f>IF('Indicator Data'!BM32="No data","x",ROUND(IF('Indicator Data'!BM32&gt;E$195,0,IF('Indicator Data'!BM32&lt;E$194,10,(E$195-'Indicator Data'!BM32)/(E$195-E$194)*10)),1))</f>
        <v>8.1</v>
      </c>
      <c r="F29" s="72">
        <f>IF('Indicator Data'!BL32="No data","x",ROUND(IF('Indicator Data'!BL32&gt;F$195,0,IF('Indicator Data'!BL32&lt;F$194,10,(F$195-'Indicator Data'!BL32)/(F$195-F$194)*10)),1))</f>
        <v>7.7</v>
      </c>
      <c r="G29" s="73">
        <f t="shared" si="3"/>
        <v>7.9</v>
      </c>
      <c r="H29" s="74">
        <f t="shared" si="4"/>
        <v>6.3</v>
      </c>
      <c r="I29" s="72">
        <f>IF('Indicator Data'!BO32="No data","x",ROUND(IF('Indicator Data'!BO32^2&gt;I$195,0,IF('Indicator Data'!BO32^2&lt;I$194,10,(I$195-'Indicator Data'!BO32^2)/(I$195-I$194)*10)),1))</f>
        <v>5.9</v>
      </c>
      <c r="J29" s="72">
        <f>IF(OR('Indicator Data'!BN32=0,'Indicator Data'!BN32="No data"),"x",ROUND(IF('Indicator Data'!BN32&gt;J$195,0,IF('Indicator Data'!BN32&lt;J$194,10,(J$195-'Indicator Data'!BN32)/(J$195-J$194)*10)),1))</f>
        <v>8.9</v>
      </c>
      <c r="K29" s="72">
        <f>IF('Indicator Data'!BP32="No data","x",ROUND(IF('Indicator Data'!BP32&gt;K$195,0,IF('Indicator Data'!BP32&lt;K$194,10,(K$195-'Indicator Data'!BP32)/(K$195-K$194)*10)),1))</f>
        <v>9.6999999999999993</v>
      </c>
      <c r="L29" s="72">
        <f>IF('Indicator Data'!BQ32="No data","x",ROUND(IF('Indicator Data'!BQ32&gt;L$195,0,IF('Indicator Data'!BQ32&lt;L$194,10,(L$195-'Indicator Data'!BQ32)/(L$195-L$194)*10)),1))</f>
        <v>7.4</v>
      </c>
      <c r="M29" s="73">
        <f t="shared" si="5"/>
        <v>8</v>
      </c>
      <c r="N29" s="115">
        <f>IF('Indicator Data'!BR32="No data","x",'Indicator Data'!BR32/'Indicator Data'!CD32*100)</f>
        <v>23.364485981308412</v>
      </c>
      <c r="O29" s="72">
        <f t="shared" si="6"/>
        <v>7.7</v>
      </c>
      <c r="P29" s="72">
        <f>IF('Indicator Data'!BS32="No data","x",ROUND(IF('Indicator Data'!BS32&gt;P$195,0,IF('Indicator Data'!BS32&lt;P$194,10,(P$195-'Indicator Data'!BS32)/(P$195-P$194)*10)),1))</f>
        <v>6</v>
      </c>
      <c r="Q29" s="72">
        <f>IF('Indicator Data'!BT32="No data","x",ROUND(IF('Indicator Data'!BT32&gt;Q$195,0,IF('Indicator Data'!BT32&lt;Q$194,10,(Q$195-'Indicator Data'!BT32)/(Q$195-Q$194)*10)),1))</f>
        <v>7.8</v>
      </c>
      <c r="R29" s="73">
        <f t="shared" si="7"/>
        <v>7.2</v>
      </c>
      <c r="S29" s="72">
        <f>IF('Indicator Data'!BU32="No data","x",ROUND(IF('Indicator Data'!BU32&gt;S$195,0,IF('Indicator Data'!BU32&lt;S$194,10,(S$195-'Indicator Data'!BU32)/(S$195-S$194)*10)),1))</f>
        <v>9.9</v>
      </c>
      <c r="T29" s="115">
        <f>IF('Indicator Data'!BV32="No data","x",ROUND(IF('Indicator Data'!BV32&gt;T$195,0,IF('Indicator Data'!BV32&lt;T$194,10,(T$195-'Indicator Data'!BV32)/(T$195-T$194)*10)),1))</f>
        <v>1.5</v>
      </c>
      <c r="U29" s="115">
        <f>IF('Indicator Data'!BW32="No data","x",ROUND(IF('Indicator Data'!BW32&gt;U$195,0,IF('Indicator Data'!BW32&lt;U$194,10,(U$195-'Indicator Data'!BW32)/(U$195-U$194)*10)),1))</f>
        <v>3.7</v>
      </c>
      <c r="V29" s="115">
        <f>IF('Indicator Data'!BX32="No data","x",ROUND(IF('Indicator Data'!BX32&gt;V$195,0,IF('Indicator Data'!BX32&lt;V$194,10,(V$195-'Indicator Data'!BX32)/(V$195-V$194)*10)),1))</f>
        <v>1.5</v>
      </c>
      <c r="W29" s="72">
        <f t="shared" si="8"/>
        <v>2.2333333333333334</v>
      </c>
      <c r="X29" s="72">
        <f>IF('Indicator Data'!BY32="No data","x",ROUND(IF('Indicator Data'!BY32&gt;X$195,0,IF('Indicator Data'!BY32&lt;X$194,10,(X$195-'Indicator Data'!BY32)/(X$195-X$194)*10)),1))</f>
        <v>9.9</v>
      </c>
      <c r="Y29" s="72">
        <f>IF('Indicator Data'!BZ32="No data","x",ROUND(IF('Indicator Data'!BZ32&gt;Y$195,10,IF('Indicator Data'!BZ32&lt;Y$194,0,10-(Y$195-'Indicator Data'!BZ32)/(Y$195-Y$194)*10)),1))</f>
        <v>6.1</v>
      </c>
      <c r="Z29" s="73">
        <f t="shared" si="0"/>
        <v>7</v>
      </c>
      <c r="AA29" s="74">
        <f t="shared" si="1"/>
        <v>7.4</v>
      </c>
      <c r="AB29" s="133"/>
    </row>
    <row r="30" spans="1:28" s="2" customFormat="1" x14ac:dyDescent="0.3">
      <c r="A30" s="98" t="str">
        <f>'Indicator Data'!A33</f>
        <v>Cabo Verde</v>
      </c>
      <c r="B30" s="27" t="str">
        <f>'Indicator Data'!B33</f>
        <v>CPV</v>
      </c>
      <c r="C30" s="72">
        <f>IF('Indicator Data'!BK33="No data","x",ROUND(IF('Indicator Data'!BK33&gt;C$195,0,IF('Indicator Data'!BK33&lt;C$194,10,(C$195-'Indicator Data'!BK33)/(C$195-C$194)*10)),1))</f>
        <v>3.4</v>
      </c>
      <c r="D30" s="73">
        <f t="shared" si="2"/>
        <v>3.4</v>
      </c>
      <c r="E30" s="72">
        <f>IF('Indicator Data'!BM33="No data","x",ROUND(IF('Indicator Data'!BM33&gt;E$195,0,IF('Indicator Data'!BM33&lt;E$194,10,(E$195-'Indicator Data'!BM33)/(E$195-E$194)*10)),1))</f>
        <v>4.2</v>
      </c>
      <c r="F30" s="72">
        <f>IF('Indicator Data'!BL33="No data","x",ROUND(IF('Indicator Data'!BL33&gt;F$195,0,IF('Indicator Data'!BL33&lt;F$194,10,(F$195-'Indicator Data'!BL33)/(F$195-F$194)*10)),1))</f>
        <v>4.4000000000000004</v>
      </c>
      <c r="G30" s="73">
        <f t="shared" si="3"/>
        <v>4.3</v>
      </c>
      <c r="H30" s="74">
        <f t="shared" si="4"/>
        <v>3.9</v>
      </c>
      <c r="I30" s="72">
        <f>IF('Indicator Data'!BO33="No data","x",ROUND(IF('Indicator Data'!BO33^2&gt;I$195,0,IF('Indicator Data'!BO33^2&lt;I$194,10,(I$195-'Indicator Data'!BO33^2)/(I$195-I$194)*10)),1))</f>
        <v>2.7</v>
      </c>
      <c r="J30" s="72">
        <f>IF(OR('Indicator Data'!BN33=0,'Indicator Data'!BN33="No data"),"x",ROUND(IF('Indicator Data'!BN33&gt;J$195,0,IF('Indicator Data'!BN33&lt;J$194,10,(J$195-'Indicator Data'!BN33)/(J$195-J$194)*10)),1))</f>
        <v>0.6</v>
      </c>
      <c r="K30" s="72">
        <f>IF('Indicator Data'!BP33="No data","x",ROUND(IF('Indicator Data'!BP33&gt;K$195,0,IF('Indicator Data'!BP33&lt;K$194,10,(K$195-'Indicator Data'!BP33)/(K$195-K$194)*10)),1))</f>
        <v>4.3</v>
      </c>
      <c r="L30" s="72">
        <f>IF('Indicator Data'!BQ33="No data","x",ROUND(IF('Indicator Data'!BQ33&gt;L$195,0,IF('Indicator Data'!BQ33&lt;L$194,10,(L$195-'Indicator Data'!BQ33)/(L$195-L$194)*10)),1))</f>
        <v>4.7</v>
      </c>
      <c r="M30" s="73">
        <f t="shared" si="5"/>
        <v>3.1</v>
      </c>
      <c r="N30" s="115">
        <f>IF('Indicator Data'!BR33="No data","x",'Indicator Data'!BR33/'Indicator Data'!CD33*100)</f>
        <v>59.553349875930515</v>
      </c>
      <c r="O30" s="72">
        <f t="shared" si="6"/>
        <v>4.0999999999999996</v>
      </c>
      <c r="P30" s="72">
        <f>IF('Indicator Data'!BS33="No data","x",ROUND(IF('Indicator Data'!BS33&gt;P$195,0,IF('Indicator Data'!BS33&lt;P$194,10,(P$195-'Indicator Data'!BS33)/(P$195-P$194)*10)),1))</f>
        <v>2.9</v>
      </c>
      <c r="Q30" s="72">
        <f>IF('Indicator Data'!BT33="No data","x",ROUND(IF('Indicator Data'!BT33&gt;Q$195,0,IF('Indicator Data'!BT33&lt;Q$194,10,(Q$195-'Indicator Data'!BT33)/(Q$195-Q$194)*10)),1))</f>
        <v>2.6</v>
      </c>
      <c r="R30" s="73">
        <f t="shared" si="7"/>
        <v>3.2</v>
      </c>
      <c r="S30" s="72">
        <f>IF('Indicator Data'!BU33="No data","x",ROUND(IF('Indicator Data'!BU33&gt;S$195,0,IF('Indicator Data'!BU33&lt;S$194,10,(S$195-'Indicator Data'!BU33)/(S$195-S$194)*10)),1))</f>
        <v>8.1</v>
      </c>
      <c r="T30" s="115">
        <f>IF('Indicator Data'!BV33="No data","x",ROUND(IF('Indicator Data'!BV33&gt;T$195,0,IF('Indicator Data'!BV33&lt;T$194,10,(T$195-'Indicator Data'!BV33)/(T$195-T$194)*10)),1))</f>
        <v>0.2</v>
      </c>
      <c r="U30" s="115">
        <f>IF('Indicator Data'!BW33="No data","x",ROUND(IF('Indicator Data'!BW33&gt;U$195,0,IF('Indicator Data'!BW33&lt;U$194,10,(U$195-'Indicator Data'!BW33)/(U$195-U$194)*10)),1))</f>
        <v>1.9</v>
      </c>
      <c r="V30" s="115" t="str">
        <f>IF('Indicator Data'!BX33="No data","x",ROUND(IF('Indicator Data'!BX33&gt;V$195,0,IF('Indicator Data'!BX33&lt;V$194,10,(V$195-'Indicator Data'!BX33)/(V$195-V$194)*10)),1))</f>
        <v>x</v>
      </c>
      <c r="W30" s="72">
        <f t="shared" si="8"/>
        <v>1.05</v>
      </c>
      <c r="X30" s="72">
        <f>IF('Indicator Data'!BY33="No data","x",ROUND(IF('Indicator Data'!BY33&gt;X$195,0,IF('Indicator Data'!BY33&lt;X$194,10,(X$195-'Indicator Data'!BY33)/(X$195-X$194)*10)),1))</f>
        <v>8.8000000000000007</v>
      </c>
      <c r="Y30" s="72">
        <f>IF('Indicator Data'!BZ33="No data","x",ROUND(IF('Indicator Data'!BZ33&gt;Y$195,10,IF('Indicator Data'!BZ33&lt;Y$194,0,10-(Y$195-'Indicator Data'!BZ33)/(Y$195-Y$194)*10)),1))</f>
        <v>0.6</v>
      </c>
      <c r="Z30" s="73">
        <f t="shared" si="0"/>
        <v>4.5999999999999996</v>
      </c>
      <c r="AA30" s="74">
        <f t="shared" si="1"/>
        <v>3.6</v>
      </c>
      <c r="AB30" s="133"/>
    </row>
    <row r="31" spans="1:28" s="2" customFormat="1" x14ac:dyDescent="0.3">
      <c r="A31" s="98" t="str">
        <f>'Indicator Data'!A34</f>
        <v>Cambodia</v>
      </c>
      <c r="B31" s="27" t="str">
        <f>'Indicator Data'!B34</f>
        <v>KHM</v>
      </c>
      <c r="C31" s="72">
        <f>IF('Indicator Data'!BK34="No data","x",ROUND(IF('Indicator Data'!BK34&gt;C$195,0,IF('Indicator Data'!BK34&lt;C$194,10,(C$195-'Indicator Data'!BK34)/(C$195-C$194)*10)),1))</f>
        <v>6.8</v>
      </c>
      <c r="D31" s="73">
        <f t="shared" si="2"/>
        <v>6.8</v>
      </c>
      <c r="E31" s="72">
        <f>IF('Indicator Data'!BM34="No data","x",ROUND(IF('Indicator Data'!BM34&gt;E$195,0,IF('Indicator Data'!BM34&lt;E$194,10,(E$195-'Indicator Data'!BM34)/(E$195-E$194)*10)),1))</f>
        <v>7.9</v>
      </c>
      <c r="F31" s="72">
        <f>IF('Indicator Data'!BL34="No data","x",ROUND(IF('Indicator Data'!BL34&gt;F$195,0,IF('Indicator Data'!BL34&lt;F$194,10,(F$195-'Indicator Data'!BL34)/(F$195-F$194)*10)),1))</f>
        <v>6.2</v>
      </c>
      <c r="G31" s="73">
        <f t="shared" si="3"/>
        <v>7.1</v>
      </c>
      <c r="H31" s="74">
        <f t="shared" si="4"/>
        <v>7</v>
      </c>
      <c r="I31" s="72">
        <f>IF('Indicator Data'!BO34="No data","x",ROUND(IF('Indicator Data'!BO34^2&gt;I$195,0,IF('Indicator Data'!BO34^2&lt;I$194,10,(I$195-'Indicator Data'!BO34^2)/(I$195-I$194)*10)),1))</f>
        <v>3.9</v>
      </c>
      <c r="J31" s="72">
        <f>IF(OR('Indicator Data'!BN34=0,'Indicator Data'!BN34="No data"),"x",ROUND(IF('Indicator Data'!BN34&gt;J$195,0,IF('Indicator Data'!BN34&lt;J$194,10,(J$195-'Indicator Data'!BN34)/(J$195-J$194)*10)),1))</f>
        <v>0.8</v>
      </c>
      <c r="K31" s="72">
        <f>IF('Indicator Data'!BP34="No data","x",ROUND(IF('Indicator Data'!BP34&gt;K$195,0,IF('Indicator Data'!BP34&lt;K$194,10,(K$195-'Indicator Data'!BP34)/(K$195-K$194)*10)),1))</f>
        <v>5.9</v>
      </c>
      <c r="L31" s="72">
        <f>IF('Indicator Data'!BQ34="No data","x",ROUND(IF('Indicator Data'!BQ34&gt;L$195,0,IF('Indicator Data'!BQ34&lt;L$194,10,(L$195-'Indicator Data'!BQ34)/(L$195-L$194)*10)),1))</f>
        <v>3.6</v>
      </c>
      <c r="M31" s="73">
        <f t="shared" si="5"/>
        <v>3.6</v>
      </c>
      <c r="N31" s="115">
        <f>IF('Indicator Data'!BR34="No data","x",'Indicator Data'!BR34/'Indicator Data'!CD34*100)</f>
        <v>18.694765465669612</v>
      </c>
      <c r="O31" s="72">
        <f t="shared" si="6"/>
        <v>8.1999999999999993</v>
      </c>
      <c r="P31" s="72">
        <f>IF('Indicator Data'!BS34="No data","x",ROUND(IF('Indicator Data'!BS34&gt;P$195,0,IF('Indicator Data'!BS34&lt;P$194,10,(P$195-'Indicator Data'!BS34)/(P$195-P$194)*10)),1))</f>
        <v>4.5</v>
      </c>
      <c r="Q31" s="72">
        <f>IF('Indicator Data'!BT34="No data","x",ROUND(IF('Indicator Data'!BT34&gt;Q$195,0,IF('Indicator Data'!BT34&lt;Q$194,10,(Q$195-'Indicator Data'!BT34)/(Q$195-Q$194)*10)),1))</f>
        <v>4.3</v>
      </c>
      <c r="R31" s="73">
        <f t="shared" si="7"/>
        <v>5.7</v>
      </c>
      <c r="S31" s="72">
        <f>IF('Indicator Data'!BU34="No data","x",ROUND(IF('Indicator Data'!BU34&gt;S$195,0,IF('Indicator Data'!BU34&lt;S$194,10,(S$195-'Indicator Data'!BU34)/(S$195-S$194)*10)),1))</f>
        <v>9.6</v>
      </c>
      <c r="T31" s="115">
        <f>IF('Indicator Data'!BV34="No data","x",ROUND(IF('Indicator Data'!BV34&gt;T$195,0,IF('Indicator Data'!BV34&lt;T$194,10,(T$195-'Indicator Data'!BV34)/(T$195-T$194)*10)),1))</f>
        <v>1.2</v>
      </c>
      <c r="U31" s="115">
        <f>IF('Indicator Data'!BW34="No data","x",ROUND(IF('Indicator Data'!BW34&gt;U$195,0,IF('Indicator Data'!BW34&lt;U$194,10,(U$195-'Indicator Data'!BW34)/(U$195-U$194)*10)),1))</f>
        <v>4.9000000000000004</v>
      </c>
      <c r="V31" s="115">
        <f>IF('Indicator Data'!BX34="No data","x",ROUND(IF('Indicator Data'!BX34&gt;V$195,0,IF('Indicator Data'!BX34&lt;V$194,10,(V$195-'Indicator Data'!BX34)/(V$195-V$194)*10)),1))</f>
        <v>2.5</v>
      </c>
      <c r="W31" s="72">
        <f t="shared" si="8"/>
        <v>2.8666666666666671</v>
      </c>
      <c r="X31" s="72">
        <f>IF('Indicator Data'!BY34="No data","x",ROUND(IF('Indicator Data'!BY34&gt;X$195,0,IF('Indicator Data'!BY34&lt;X$194,10,(X$195-'Indicator Data'!BY34)/(X$195-X$194)*10)),1))</f>
        <v>9.3000000000000007</v>
      </c>
      <c r="Y31" s="72">
        <f>IF('Indicator Data'!BZ34="No data","x",ROUND(IF('Indicator Data'!BZ34&gt;Y$195,10,IF('Indicator Data'!BZ34&lt;Y$194,0,10-(Y$195-'Indicator Data'!BZ34)/(Y$195-Y$194)*10)),1))</f>
        <v>1.8</v>
      </c>
      <c r="Z31" s="73">
        <f t="shared" si="0"/>
        <v>5.9</v>
      </c>
      <c r="AA31" s="74">
        <f t="shared" si="1"/>
        <v>5.0999999999999996</v>
      </c>
      <c r="AB31" s="133"/>
    </row>
    <row r="32" spans="1:28" s="2" customFormat="1" x14ac:dyDescent="0.3">
      <c r="A32" s="98" t="str">
        <f>'Indicator Data'!A35</f>
        <v>Cameroon</v>
      </c>
      <c r="B32" s="27" t="str">
        <f>'Indicator Data'!B35</f>
        <v>CMR</v>
      </c>
      <c r="C32" s="72">
        <f>IF('Indicator Data'!BK35="No data","x",ROUND(IF('Indicator Data'!BK35&gt;C$195,0,IF('Indicator Data'!BK35&lt;C$194,10,(C$195-'Indicator Data'!BK35)/(C$195-C$194)*10)),1))</f>
        <v>2.6</v>
      </c>
      <c r="D32" s="73">
        <f t="shared" si="2"/>
        <v>2.6</v>
      </c>
      <c r="E32" s="72">
        <f>IF('Indicator Data'!BM35="No data","x",ROUND(IF('Indicator Data'!BM35&gt;E$195,0,IF('Indicator Data'!BM35&lt;E$194,10,(E$195-'Indicator Data'!BM35)/(E$195-E$194)*10)),1))</f>
        <v>7.5</v>
      </c>
      <c r="F32" s="72">
        <f>IF('Indicator Data'!BL35="No data","x",ROUND(IF('Indicator Data'!BL35&gt;F$195,0,IF('Indicator Data'!BL35&lt;F$194,10,(F$195-'Indicator Data'!BL35)/(F$195-F$194)*10)),1))</f>
        <v>6.6</v>
      </c>
      <c r="G32" s="73">
        <f t="shared" si="3"/>
        <v>7.1</v>
      </c>
      <c r="H32" s="74">
        <f t="shared" si="4"/>
        <v>4.9000000000000004</v>
      </c>
      <c r="I32" s="72">
        <f>IF('Indicator Data'!BO35="No data","x",ROUND(IF('Indicator Data'!BO35^2&gt;I$195,0,IF('Indicator Data'!BO35^2&lt;I$194,10,(I$195-'Indicator Data'!BO35^2)/(I$195-I$194)*10)),1))</f>
        <v>4.5</v>
      </c>
      <c r="J32" s="72">
        <f>IF(OR('Indicator Data'!BN35=0,'Indicator Data'!BN35="No data"),"x",ROUND(IF('Indicator Data'!BN35&gt;J$195,0,IF('Indicator Data'!BN35&lt;J$194,10,(J$195-'Indicator Data'!BN35)/(J$195-J$194)*10)),1))</f>
        <v>3.7</v>
      </c>
      <c r="K32" s="72">
        <f>IF('Indicator Data'!BP35="No data","x",ROUND(IF('Indicator Data'!BP35&gt;K$195,0,IF('Indicator Data'!BP35&lt;K$194,10,(K$195-'Indicator Data'!BP35)/(K$195-K$194)*10)),1))</f>
        <v>7.7</v>
      </c>
      <c r="L32" s="72">
        <f>IF('Indicator Data'!BQ35="No data","x",ROUND(IF('Indicator Data'!BQ35&gt;L$195,0,IF('Indicator Data'!BQ35&lt;L$194,10,(L$195-'Indicator Data'!BQ35)/(L$195-L$194)*10)),1))</f>
        <v>6</v>
      </c>
      <c r="M32" s="73">
        <f t="shared" si="5"/>
        <v>5.5</v>
      </c>
      <c r="N32" s="115">
        <f>IF('Indicator Data'!BR35="No data","x",'Indicator Data'!BR35/'Indicator Data'!CD35*100)</f>
        <v>7.8272090711006745</v>
      </c>
      <c r="O32" s="72">
        <f t="shared" si="6"/>
        <v>9.3000000000000007</v>
      </c>
      <c r="P32" s="72">
        <f>IF('Indicator Data'!BS35="No data","x",ROUND(IF('Indicator Data'!BS35&gt;P$195,0,IF('Indicator Data'!BS35&lt;P$194,10,(P$195-'Indicator Data'!BS35)/(P$195-P$194)*10)),1))</f>
        <v>6.8</v>
      </c>
      <c r="Q32" s="72">
        <f>IF('Indicator Data'!BT35="No data","x",ROUND(IF('Indicator Data'!BT35&gt;Q$195,0,IF('Indicator Data'!BT35&lt;Q$194,10,(Q$195-'Indicator Data'!BT35)/(Q$195-Q$194)*10)),1))</f>
        <v>7.9</v>
      </c>
      <c r="R32" s="73">
        <f t="shared" si="7"/>
        <v>8</v>
      </c>
      <c r="S32" s="72">
        <f>IF('Indicator Data'!BU35="No data","x",ROUND(IF('Indicator Data'!BU35&gt;S$195,0,IF('Indicator Data'!BU35&lt;S$194,10,(S$195-'Indicator Data'!BU35)/(S$195-S$194)*10)),1))</f>
        <v>9.8000000000000007</v>
      </c>
      <c r="T32" s="115">
        <f>IF('Indicator Data'!BV35="No data","x",ROUND(IF('Indicator Data'!BV35&gt;T$195,0,IF('Indicator Data'!BV35&lt;T$194,10,(T$195-'Indicator Data'!BV35)/(T$195-T$194)*10)),1))</f>
        <v>3.4</v>
      </c>
      <c r="U32" s="115" t="str">
        <f>IF('Indicator Data'!BW35="No data","x",ROUND(IF('Indicator Data'!BW35&gt;U$195,0,IF('Indicator Data'!BW35&lt;U$194,10,(U$195-'Indicator Data'!BW35)/(U$195-U$194)*10)),1))</f>
        <v>x</v>
      </c>
      <c r="V32" s="115">
        <f>IF('Indicator Data'!BX35="No data","x",ROUND(IF('Indicator Data'!BX35&gt;V$195,0,IF('Indicator Data'!BX35&lt;V$194,10,(V$195-'Indicator Data'!BX35)/(V$195-V$194)*10)),1))</f>
        <v>3.4</v>
      </c>
      <c r="W32" s="72">
        <f t="shared" si="8"/>
        <v>3.4</v>
      </c>
      <c r="X32" s="72">
        <f>IF('Indicator Data'!BY35="No data","x",ROUND(IF('Indicator Data'!BY35&gt;X$195,0,IF('Indicator Data'!BY35&lt;X$194,10,(X$195-'Indicator Data'!BY35)/(X$195-X$194)*10)),1))</f>
        <v>9.6999999999999993</v>
      </c>
      <c r="Y32" s="72">
        <f>IF('Indicator Data'!BZ35="No data","x",ROUND(IF('Indicator Data'!BZ35&gt;Y$195,10,IF('Indicator Data'!BZ35&lt;Y$194,0,10-(Y$195-'Indicator Data'!BZ35)/(Y$195-Y$194)*10)),1))</f>
        <v>5.9</v>
      </c>
      <c r="Z32" s="73">
        <f t="shared" si="0"/>
        <v>7.2</v>
      </c>
      <c r="AA32" s="74">
        <f t="shared" si="1"/>
        <v>6.9</v>
      </c>
      <c r="AB32" s="133"/>
    </row>
    <row r="33" spans="1:28" s="2" customFormat="1" x14ac:dyDescent="0.3">
      <c r="A33" s="98" t="str">
        <f>'Indicator Data'!A36</f>
        <v>Canada</v>
      </c>
      <c r="B33" s="27" t="str">
        <f>'Indicator Data'!B36</f>
        <v>CAN</v>
      </c>
      <c r="C33" s="72">
        <f>IF('Indicator Data'!BK36="No data","x",ROUND(IF('Indicator Data'!BK36&gt;C$195,0,IF('Indicator Data'!BK36&lt;C$194,10,(C$195-'Indicator Data'!BK36)/(C$195-C$194)*10)),1))</f>
        <v>3</v>
      </c>
      <c r="D33" s="73">
        <f t="shared" si="2"/>
        <v>3</v>
      </c>
      <c r="E33" s="72">
        <f>IF('Indicator Data'!BM36="No data","x",ROUND(IF('Indicator Data'!BM36&gt;E$195,0,IF('Indicator Data'!BM36&lt;E$194,10,(E$195-'Indicator Data'!BM36)/(E$195-E$194)*10)),1))</f>
        <v>2.2999999999999998</v>
      </c>
      <c r="F33" s="72">
        <f>IF('Indicator Data'!BL36="No data","x",ROUND(IF('Indicator Data'!BL36&gt;F$195,0,IF('Indicator Data'!BL36&lt;F$194,10,(F$195-'Indicator Data'!BL36)/(F$195-F$194)*10)),1))</f>
        <v>1.5</v>
      </c>
      <c r="G33" s="73">
        <f t="shared" si="3"/>
        <v>1.9</v>
      </c>
      <c r="H33" s="74">
        <f t="shared" si="4"/>
        <v>2.5</v>
      </c>
      <c r="I33" s="72" t="str">
        <f>IF('Indicator Data'!BO36="No data","x",ROUND(IF('Indicator Data'!BO36^2&gt;I$195,0,IF('Indicator Data'!BO36^2&lt;I$194,10,(I$195-'Indicator Data'!BO36^2)/(I$195-I$194)*10)),1))</f>
        <v>x</v>
      </c>
      <c r="J33" s="72">
        <f>IF(OR('Indicator Data'!BN36=0,'Indicator Data'!BN36="No data"),"x",ROUND(IF('Indicator Data'!BN36&gt;J$195,0,IF('Indicator Data'!BN36&lt;J$194,10,(J$195-'Indicator Data'!BN36)/(J$195-J$194)*10)),1))</f>
        <v>0</v>
      </c>
      <c r="K33" s="72">
        <f>IF('Indicator Data'!BP36="No data","x",ROUND(IF('Indicator Data'!BP36&gt;K$195,0,IF('Indicator Data'!BP36&lt;K$194,10,(K$195-'Indicator Data'!BP36)/(K$195-K$194)*10)),1))</f>
        <v>0.7</v>
      </c>
      <c r="L33" s="72">
        <f>IF('Indicator Data'!BQ36="No data","x",ROUND(IF('Indicator Data'!BQ36&gt;L$195,0,IF('Indicator Data'!BQ36&lt;L$194,10,(L$195-'Indicator Data'!BQ36)/(L$195-L$194)*10)),1))</f>
        <v>5.5</v>
      </c>
      <c r="M33" s="73">
        <f t="shared" si="5"/>
        <v>2.1</v>
      </c>
      <c r="N33" s="115">
        <f>IF('Indicator Data'!BR36="No data","x",'Indicator Data'!BR36/'Indicator Data'!CD36*100)</f>
        <v>13.196224560153341</v>
      </c>
      <c r="O33" s="72">
        <f t="shared" si="6"/>
        <v>8.8000000000000007</v>
      </c>
      <c r="P33" s="72">
        <f>IF('Indicator Data'!BS36="No data","x",ROUND(IF('Indicator Data'!BS36&gt;P$195,0,IF('Indicator Data'!BS36&lt;P$194,10,(P$195-'Indicator Data'!BS36)/(P$195-P$194)*10)),1))</f>
        <v>0.1</v>
      </c>
      <c r="Q33" s="72">
        <f>IF('Indicator Data'!BT36="No data","x",ROUND(IF('Indicator Data'!BT36&gt;Q$195,0,IF('Indicator Data'!BT36&lt;Q$194,10,(Q$195-'Indicator Data'!BT36)/(Q$195-Q$194)*10)),1))</f>
        <v>0.1</v>
      </c>
      <c r="R33" s="73">
        <f t="shared" si="7"/>
        <v>3</v>
      </c>
      <c r="S33" s="72">
        <f>IF('Indicator Data'!BU36="No data","x",ROUND(IF('Indicator Data'!BU36&gt;S$195,0,IF('Indicator Data'!BU36&lt;S$194,10,(S$195-'Indicator Data'!BU36)/(S$195-S$194)*10)),1))</f>
        <v>3.5</v>
      </c>
      <c r="T33" s="115">
        <f>IF('Indicator Data'!BV36="No data","x",ROUND(IF('Indicator Data'!BV36&gt;T$195,0,IF('Indicator Data'!BV36&lt;T$194,10,(T$195-'Indicator Data'!BV36)/(T$195-T$194)*10)),1))</f>
        <v>1.4</v>
      </c>
      <c r="U33" s="115">
        <f>IF('Indicator Data'!BW36="No data","x",ROUND(IF('Indicator Data'!BW36&gt;U$195,0,IF('Indicator Data'!BW36&lt;U$194,10,(U$195-'Indicator Data'!BW36)/(U$195-U$194)*10)),1))</f>
        <v>2</v>
      </c>
      <c r="V33" s="115">
        <f>IF('Indicator Data'!BX36="No data","x",ROUND(IF('Indicator Data'!BX36&gt;V$195,0,IF('Indicator Data'!BX36&lt;V$194,10,(V$195-'Indicator Data'!BX36)/(V$195-V$194)*10)),1))</f>
        <v>3.1</v>
      </c>
      <c r="W33" s="72">
        <f t="shared" si="8"/>
        <v>2.1666666666666665</v>
      </c>
      <c r="X33" s="72">
        <f>IF('Indicator Data'!BY36="No data","x",ROUND(IF('Indicator Data'!BY36&gt;X$195,0,IF('Indicator Data'!BY36&lt;X$194,10,(X$195-'Indicator Data'!BY36)/(X$195-X$194)*10)),1))</f>
        <v>0</v>
      </c>
      <c r="Y33" s="72">
        <f>IF('Indicator Data'!BZ36="No data","x",ROUND(IF('Indicator Data'!BZ36&gt;Y$195,10,IF('Indicator Data'!BZ36&lt;Y$194,0,10-(Y$195-'Indicator Data'!BZ36)/(Y$195-Y$194)*10)),1))</f>
        <v>0.1</v>
      </c>
      <c r="Z33" s="73">
        <f t="shared" si="0"/>
        <v>1.4</v>
      </c>
      <c r="AA33" s="74">
        <f t="shared" si="1"/>
        <v>2.2000000000000002</v>
      </c>
      <c r="AB33" s="133"/>
    </row>
    <row r="34" spans="1:28" s="2" customFormat="1" x14ac:dyDescent="0.3">
      <c r="A34" s="98" t="str">
        <f>'Indicator Data'!A37</f>
        <v>Central African Republic</v>
      </c>
      <c r="B34" s="27" t="str">
        <f>'Indicator Data'!B37</f>
        <v>CAF</v>
      </c>
      <c r="C34" s="72" t="str">
        <f>IF('Indicator Data'!BK37="No data","x",ROUND(IF('Indicator Data'!BK37&gt;C$195,0,IF('Indicator Data'!BK37&lt;C$194,10,(C$195-'Indicator Data'!BK37)/(C$195-C$194)*10)),1))</f>
        <v>x</v>
      </c>
      <c r="D34" s="73" t="str">
        <f t="shared" si="2"/>
        <v>x</v>
      </c>
      <c r="E34" s="72">
        <f>IF('Indicator Data'!BM37="No data","x",ROUND(IF('Indicator Data'!BM37&gt;E$195,0,IF('Indicator Data'!BM37&lt;E$194,10,(E$195-'Indicator Data'!BM37)/(E$195-E$194)*10)),1))</f>
        <v>7.4</v>
      </c>
      <c r="F34" s="72">
        <f>IF('Indicator Data'!BL37="No data","x",ROUND(IF('Indicator Data'!BL37&gt;F$195,0,IF('Indicator Data'!BL37&lt;F$194,10,(F$195-'Indicator Data'!BL37)/(F$195-F$194)*10)),1))</f>
        <v>8.5</v>
      </c>
      <c r="G34" s="73">
        <f t="shared" si="3"/>
        <v>8</v>
      </c>
      <c r="H34" s="74">
        <f t="shared" si="4"/>
        <v>8</v>
      </c>
      <c r="I34" s="72">
        <f>IF('Indicator Data'!BO37="No data","x",ROUND(IF('Indicator Data'!BO37^2&gt;I$195,0,IF('Indicator Data'!BO37^2&lt;I$194,10,(I$195-'Indicator Data'!BO37^2)/(I$195-I$194)*10)),1))</f>
        <v>9.5</v>
      </c>
      <c r="J34" s="72">
        <f>IF(OR('Indicator Data'!BN37=0,'Indicator Data'!BN37="No data"),"x",ROUND(IF('Indicator Data'!BN37&gt;J$195,0,IF('Indicator Data'!BN37&lt;J$194,10,(J$195-'Indicator Data'!BN37)/(J$195-J$194)*10)),1))</f>
        <v>6.8</v>
      </c>
      <c r="K34" s="72">
        <f>IF('Indicator Data'!BP37="No data","x",ROUND(IF('Indicator Data'!BP37&gt;K$195,0,IF('Indicator Data'!BP37&lt;K$194,10,(K$195-'Indicator Data'!BP37)/(K$195-K$194)*10)),1))</f>
        <v>9.6</v>
      </c>
      <c r="L34" s="72">
        <f>IF('Indicator Data'!BQ37="No data","x",ROUND(IF('Indicator Data'!BQ37&gt;L$195,0,IF('Indicator Data'!BQ37&lt;L$194,10,(L$195-'Indicator Data'!BQ37)/(L$195-L$194)*10)),1))</f>
        <v>8.5</v>
      </c>
      <c r="M34" s="73">
        <f t="shared" si="5"/>
        <v>8.6</v>
      </c>
      <c r="N34" s="115">
        <f>IF('Indicator Data'!BR37="No data","x",'Indicator Data'!BR37/'Indicator Data'!CD37*100)</f>
        <v>4.8155639025329862</v>
      </c>
      <c r="O34" s="72">
        <f t="shared" si="6"/>
        <v>9.6</v>
      </c>
      <c r="P34" s="72">
        <f>IF('Indicator Data'!BS37="No data","x",ROUND(IF('Indicator Data'!BS37&gt;P$195,0,IF('Indicator Data'!BS37&lt;P$194,10,(P$195-'Indicator Data'!BS37)/(P$195-P$194)*10)),1))</f>
        <v>8.3000000000000007</v>
      </c>
      <c r="Q34" s="72">
        <f>IF('Indicator Data'!BT37="No data","x",ROUND(IF('Indicator Data'!BT37&gt;Q$195,0,IF('Indicator Data'!BT37&lt;Q$194,10,(Q$195-'Indicator Data'!BT37)/(Q$195-Q$194)*10)),1))</f>
        <v>10</v>
      </c>
      <c r="R34" s="73">
        <f t="shared" si="7"/>
        <v>9.3000000000000007</v>
      </c>
      <c r="S34" s="72">
        <f>IF('Indicator Data'!BU37="No data","x",ROUND(IF('Indicator Data'!BU37&gt;S$195,0,IF('Indicator Data'!BU37&lt;S$194,10,(S$195-'Indicator Data'!BU37)/(S$195-S$194)*10)),1))</f>
        <v>9.8000000000000007</v>
      </c>
      <c r="T34" s="115">
        <f>IF('Indicator Data'!BV37="No data","x",ROUND(IF('Indicator Data'!BV37&gt;T$195,0,IF('Indicator Data'!BV37&lt;T$194,10,(T$195-'Indicator Data'!BV37)/(T$195-T$194)*10)),1))</f>
        <v>8.8000000000000007</v>
      </c>
      <c r="U34" s="115" t="str">
        <f>IF('Indicator Data'!BW37="No data","x",ROUND(IF('Indicator Data'!BW37&gt;U$195,0,IF('Indicator Data'!BW37&lt;U$194,10,(U$195-'Indicator Data'!BW37)/(U$195-U$194)*10)),1))</f>
        <v>x</v>
      </c>
      <c r="V34" s="115">
        <f>IF('Indicator Data'!BX37="No data","x",ROUND(IF('Indicator Data'!BX37&gt;V$195,0,IF('Indicator Data'!BX37&lt;V$194,10,(V$195-'Indicator Data'!BX37)/(V$195-V$194)*10)),1))</f>
        <v>8.8000000000000007</v>
      </c>
      <c r="W34" s="72">
        <f t="shared" si="8"/>
        <v>8.8000000000000007</v>
      </c>
      <c r="X34" s="72">
        <f>IF('Indicator Data'!BY37="No data","x",ROUND(IF('Indicator Data'!BY37&gt;X$195,0,IF('Indicator Data'!BY37&lt;X$194,10,(X$195-'Indicator Data'!BY37)/(X$195-X$194)*10)),1))</f>
        <v>9.8000000000000007</v>
      </c>
      <c r="Y34" s="72">
        <f>IF('Indicator Data'!BZ37="No data","x",ROUND(IF('Indicator Data'!BZ37&gt;Y$195,10,IF('Indicator Data'!BZ37&lt;Y$194,0,10-(Y$195-'Indicator Data'!BZ37)/(Y$195-Y$194)*10)),1))</f>
        <v>9.1999999999999993</v>
      </c>
      <c r="Z34" s="73">
        <f t="shared" si="0"/>
        <v>9.4</v>
      </c>
      <c r="AA34" s="74">
        <f t="shared" si="1"/>
        <v>9.1</v>
      </c>
      <c r="AB34" s="133"/>
    </row>
    <row r="35" spans="1:28" s="2" customFormat="1" x14ac:dyDescent="0.3">
      <c r="A35" s="98" t="str">
        <f>'Indicator Data'!A38</f>
        <v>Chad</v>
      </c>
      <c r="B35" s="27" t="str">
        <f>'Indicator Data'!B38</f>
        <v>TCD</v>
      </c>
      <c r="C35" s="72" t="str">
        <f>IF('Indicator Data'!BK38="No data","x",ROUND(IF('Indicator Data'!BK38&gt;C$195,0,IF('Indicator Data'!BK38&lt;C$194,10,(C$195-'Indicator Data'!BK38)/(C$195-C$194)*10)),1))</f>
        <v>x</v>
      </c>
      <c r="D35" s="73" t="str">
        <f t="shared" si="2"/>
        <v>x</v>
      </c>
      <c r="E35" s="72">
        <f>IF('Indicator Data'!BM38="No data","x",ROUND(IF('Indicator Data'!BM38&gt;E$195,0,IF('Indicator Data'!BM38&lt;E$194,10,(E$195-'Indicator Data'!BM38)/(E$195-E$194)*10)),1))</f>
        <v>7.9</v>
      </c>
      <c r="F35" s="72">
        <f>IF('Indicator Data'!BL38="No data","x",ROUND(IF('Indicator Data'!BL38&gt;F$195,0,IF('Indicator Data'!BL38&lt;F$194,10,(F$195-'Indicator Data'!BL38)/(F$195-F$194)*10)),1))</f>
        <v>8.1</v>
      </c>
      <c r="G35" s="73">
        <f t="shared" si="3"/>
        <v>8</v>
      </c>
      <c r="H35" s="74">
        <f t="shared" si="4"/>
        <v>8</v>
      </c>
      <c r="I35" s="72">
        <f>IF('Indicator Data'!BO38="No data","x",ROUND(IF('Indicator Data'!BO38^2&gt;I$195,0,IF('Indicator Data'!BO38^2&lt;I$194,10,(I$195-'Indicator Data'!BO38^2)/(I$195-I$194)*10)),1))</f>
        <v>10</v>
      </c>
      <c r="J35" s="72">
        <f>IF(OR('Indicator Data'!BN38=0,'Indicator Data'!BN38="No data"),"x",ROUND(IF('Indicator Data'!BN38&gt;J$195,0,IF('Indicator Data'!BN38&lt;J$194,10,(J$195-'Indicator Data'!BN38)/(J$195-J$194)*10)),1))</f>
        <v>8.8000000000000007</v>
      </c>
      <c r="K35" s="72">
        <f>IF('Indicator Data'!BP38="No data","x",ROUND(IF('Indicator Data'!BP38&gt;K$195,0,IF('Indicator Data'!BP38&lt;K$194,10,(K$195-'Indicator Data'!BP38)/(K$195-K$194)*10)),1))</f>
        <v>9.4</v>
      </c>
      <c r="L35" s="72">
        <f>IF('Indicator Data'!BQ38="No data","x",ROUND(IF('Indicator Data'!BQ38&gt;L$195,0,IF('Indicator Data'!BQ38&lt;L$194,10,(L$195-'Indicator Data'!BQ38)/(L$195-L$194)*10)),1))</f>
        <v>7.8</v>
      </c>
      <c r="M35" s="73">
        <f t="shared" si="5"/>
        <v>9</v>
      </c>
      <c r="N35" s="115">
        <f>IF('Indicator Data'!BR38="No data","x",'Indicator Data'!BR38/'Indicator Data'!CD38*100)</f>
        <v>2.4618805590851336</v>
      </c>
      <c r="O35" s="72">
        <f t="shared" si="6"/>
        <v>9.9</v>
      </c>
      <c r="P35" s="72">
        <f>IF('Indicator Data'!BS38="No data","x",ROUND(IF('Indicator Data'!BS38&gt;P$195,0,IF('Indicator Data'!BS38&lt;P$194,10,(P$195-'Indicator Data'!BS38)/(P$195-P$194)*10)),1))</f>
        <v>10</v>
      </c>
      <c r="Q35" s="72">
        <f>IF('Indicator Data'!BT38="No data","x",ROUND(IF('Indicator Data'!BT38&gt;Q$195,0,IF('Indicator Data'!BT38&lt;Q$194,10,(Q$195-'Indicator Data'!BT38)/(Q$195-Q$194)*10)),1))</f>
        <v>10</v>
      </c>
      <c r="R35" s="73">
        <f t="shared" si="7"/>
        <v>10</v>
      </c>
      <c r="S35" s="72">
        <f>IF('Indicator Data'!BU38="No data","x",ROUND(IF('Indicator Data'!BU38&gt;S$195,0,IF('Indicator Data'!BU38&lt;S$194,10,(S$195-'Indicator Data'!BU38)/(S$195-S$194)*10)),1))</f>
        <v>9.9</v>
      </c>
      <c r="T35" s="115">
        <f>IF('Indicator Data'!BV38="No data","x",ROUND(IF('Indicator Data'!BV38&gt;T$195,0,IF('Indicator Data'!BV38&lt;T$194,10,(T$195-'Indicator Data'!BV38)/(T$195-T$194)*10)),1))</f>
        <v>9.8000000000000007</v>
      </c>
      <c r="U35" s="115" t="str">
        <f>IF('Indicator Data'!BW38="No data","x",ROUND(IF('Indicator Data'!BW38&gt;U$195,0,IF('Indicator Data'!BW38&lt;U$194,10,(U$195-'Indicator Data'!BW38)/(U$195-U$194)*10)),1))</f>
        <v>x</v>
      </c>
      <c r="V35" s="115" t="str">
        <f>IF('Indicator Data'!BX38="No data","x",ROUND(IF('Indicator Data'!BX38&gt;V$195,0,IF('Indicator Data'!BX38&lt;V$194,10,(V$195-'Indicator Data'!BX38)/(V$195-V$194)*10)),1))</f>
        <v>x</v>
      </c>
      <c r="W35" s="72">
        <f t="shared" si="8"/>
        <v>9.8000000000000007</v>
      </c>
      <c r="X35" s="72">
        <f>IF('Indicator Data'!BY38="No data","x",ROUND(IF('Indicator Data'!BY38&gt;X$195,0,IF('Indicator Data'!BY38&lt;X$194,10,(X$195-'Indicator Data'!BY38)/(X$195-X$194)*10)),1))</f>
        <v>9.9</v>
      </c>
      <c r="Y35" s="72">
        <f>IF('Indicator Data'!BZ38="No data","x",ROUND(IF('Indicator Data'!BZ38&gt;Y$195,10,IF('Indicator Data'!BZ38&lt;Y$194,0,10-(Y$195-'Indicator Data'!BZ38)/(Y$195-Y$194)*10)),1))</f>
        <v>10</v>
      </c>
      <c r="Z35" s="73">
        <f t="shared" ref="Z35:Z66" si="9">IF(AND(S35="x",W35="x",X35="x",Y35="x"),"x",ROUND(AVERAGE(S35,W35,X35,Y35),1))</f>
        <v>9.9</v>
      </c>
      <c r="AA35" s="74">
        <f t="shared" ref="AA35:AA66" si="10">ROUND(AVERAGE(R35,M35,Z35),1)</f>
        <v>9.6</v>
      </c>
      <c r="AB35" s="133"/>
    </row>
    <row r="36" spans="1:28" s="2" customFormat="1" x14ac:dyDescent="0.3">
      <c r="A36" s="98" t="str">
        <f>'Indicator Data'!A39</f>
        <v>Chile</v>
      </c>
      <c r="B36" s="27" t="str">
        <f>'Indicator Data'!B39</f>
        <v>CHL</v>
      </c>
      <c r="C36" s="72">
        <f>IF('Indicator Data'!BK39="No data","x",ROUND(IF('Indicator Data'!BK39&gt;C$195,0,IF('Indicator Data'!BK39&lt;C$194,10,(C$195-'Indicator Data'!BK39)/(C$195-C$194)*10)),1))</f>
        <v>3.2</v>
      </c>
      <c r="D36" s="73">
        <f t="shared" si="2"/>
        <v>3.2</v>
      </c>
      <c r="E36" s="72">
        <f>IF('Indicator Data'!BM39="No data","x",ROUND(IF('Indicator Data'!BM39&gt;E$195,0,IF('Indicator Data'!BM39&lt;E$194,10,(E$195-'Indicator Data'!BM39)/(E$195-E$194)*10)),1))</f>
        <v>3.3</v>
      </c>
      <c r="F36" s="72">
        <f>IF('Indicator Data'!BL39="No data","x",ROUND(IF('Indicator Data'!BL39&gt;F$195,0,IF('Indicator Data'!BL39&lt;F$194,10,(F$195-'Indicator Data'!BL39)/(F$195-F$194)*10)),1))</f>
        <v>2.9</v>
      </c>
      <c r="G36" s="73">
        <f t="shared" si="3"/>
        <v>3.1</v>
      </c>
      <c r="H36" s="74">
        <f t="shared" si="4"/>
        <v>3.2</v>
      </c>
      <c r="I36" s="72">
        <f>IF('Indicator Data'!BO39="No data","x",ROUND(IF('Indicator Data'!BO39^2&gt;I$195,0,IF('Indicator Data'!BO39^2&lt;I$194,10,(I$195-'Indicator Data'!BO39^2)/(I$195-I$194)*10)),1))</f>
        <v>0.8</v>
      </c>
      <c r="J36" s="72">
        <f>IF(OR('Indicator Data'!BN39=0,'Indicator Data'!BN39="No data"),"x",ROUND(IF('Indicator Data'!BN39&gt;J$195,0,IF('Indicator Data'!BN39&lt;J$194,10,(J$195-'Indicator Data'!BN39)/(J$195-J$194)*10)),1))</f>
        <v>0</v>
      </c>
      <c r="K36" s="72">
        <f>IF('Indicator Data'!BP39="No data","x",ROUND(IF('Indicator Data'!BP39&gt;K$195,0,IF('Indicator Data'!BP39&lt;K$194,10,(K$195-'Indicator Data'!BP39)/(K$195-K$194)*10)),1))</f>
        <v>1.8</v>
      </c>
      <c r="L36" s="72">
        <f>IF('Indicator Data'!BQ39="No data","x",ROUND(IF('Indicator Data'!BQ39&gt;L$195,0,IF('Indicator Data'!BQ39&lt;L$194,10,(L$195-'Indicator Data'!BQ39)/(L$195-L$194)*10)),1))</f>
        <v>3.5</v>
      </c>
      <c r="M36" s="73">
        <f t="shared" si="5"/>
        <v>1.5</v>
      </c>
      <c r="N36" s="115">
        <f>IF('Indicator Data'!BR39="No data","x",'Indicator Data'!BR39/'Indicator Data'!CD39*100)</f>
        <v>20.173980407030228</v>
      </c>
      <c r="O36" s="72">
        <f t="shared" si="6"/>
        <v>8.1</v>
      </c>
      <c r="P36" s="72">
        <f>IF('Indicator Data'!BS39="No data","x",ROUND(IF('Indicator Data'!BS39&gt;P$195,0,IF('Indicator Data'!BS39&lt;P$194,10,(P$195-'Indicator Data'!BS39)/(P$195-P$194)*10)),1))</f>
        <v>0</v>
      </c>
      <c r="Q36" s="72">
        <f>IF('Indicator Data'!BT39="No data","x",ROUND(IF('Indicator Data'!BT39&gt;Q$195,0,IF('Indicator Data'!BT39&lt;Q$194,10,(Q$195-'Indicator Data'!BT39)/(Q$195-Q$194)*10)),1))</f>
        <v>0</v>
      </c>
      <c r="R36" s="73">
        <f t="shared" si="7"/>
        <v>2.7</v>
      </c>
      <c r="S36" s="72">
        <f>IF('Indicator Data'!BU39="No data","x",ROUND(IF('Indicator Data'!BU39&gt;S$195,0,IF('Indicator Data'!BU39&lt;S$194,10,(S$195-'Indicator Data'!BU39)/(S$195-S$194)*10)),1))</f>
        <v>7.3</v>
      </c>
      <c r="T36" s="115">
        <f>IF('Indicator Data'!BV39="No data","x",ROUND(IF('Indicator Data'!BV39&gt;T$195,0,IF('Indicator Data'!BV39&lt;T$194,10,(T$195-'Indicator Data'!BV39)/(T$195-T$194)*10)),1))</f>
        <v>0.7</v>
      </c>
      <c r="U36" s="115">
        <f>IF('Indicator Data'!BW39="No data","x",ROUND(IF('Indicator Data'!BW39&gt;U$195,0,IF('Indicator Data'!BW39&lt;U$194,10,(U$195-'Indicator Data'!BW39)/(U$195-U$194)*10)),1))</f>
        <v>1</v>
      </c>
      <c r="V36" s="115">
        <f>IF('Indicator Data'!BX39="No data","x",ROUND(IF('Indicator Data'!BX39&gt;V$195,0,IF('Indicator Data'!BX39&lt;V$194,10,(V$195-'Indicator Data'!BX39)/(V$195-V$194)*10)),1))</f>
        <v>1</v>
      </c>
      <c r="W36" s="72">
        <f t="shared" si="8"/>
        <v>0.9</v>
      </c>
      <c r="X36" s="72">
        <f>IF('Indicator Data'!BY39="No data","x",ROUND(IF('Indicator Data'!BY39&gt;X$195,0,IF('Indicator Data'!BY39&lt;X$194,10,(X$195-'Indicator Data'!BY39)/(X$195-X$194)*10)),1))</f>
        <v>2.4</v>
      </c>
      <c r="Y36" s="72">
        <f>IF('Indicator Data'!BZ39="No data","x",ROUND(IF('Indicator Data'!BZ39&gt;Y$195,10,IF('Indicator Data'!BZ39&lt;Y$194,0,10-(Y$195-'Indicator Data'!BZ39)/(Y$195-Y$194)*10)),1))</f>
        <v>0.1</v>
      </c>
      <c r="Z36" s="73">
        <f t="shared" si="9"/>
        <v>2.7</v>
      </c>
      <c r="AA36" s="74">
        <f t="shared" si="10"/>
        <v>2.2999999999999998</v>
      </c>
      <c r="AB36" s="133"/>
    </row>
    <row r="37" spans="1:28" s="2" customFormat="1" x14ac:dyDescent="0.3">
      <c r="A37" s="98" t="str">
        <f>'Indicator Data'!A40</f>
        <v>China</v>
      </c>
      <c r="B37" s="27" t="str">
        <f>'Indicator Data'!B40</f>
        <v>CHN</v>
      </c>
      <c r="C37" s="72">
        <f>IF('Indicator Data'!BK40="No data","x",ROUND(IF('Indicator Data'!BK40&gt;C$195,0,IF('Indicator Data'!BK40&lt;C$194,10,(C$195-'Indicator Data'!BK40)/(C$195-C$194)*10)),1))</f>
        <v>2.5</v>
      </c>
      <c r="D37" s="73">
        <f t="shared" si="2"/>
        <v>2.5</v>
      </c>
      <c r="E37" s="72">
        <f>IF('Indicator Data'!BM40="No data","x",ROUND(IF('Indicator Data'!BM40&gt;E$195,0,IF('Indicator Data'!BM40&lt;E$194,10,(E$195-'Indicator Data'!BM40)/(E$195-E$194)*10)),1))</f>
        <v>5.8</v>
      </c>
      <c r="F37" s="72">
        <f>IF('Indicator Data'!BL40="No data","x",ROUND(IF('Indicator Data'!BL40&gt;F$195,0,IF('Indicator Data'!BL40&lt;F$194,10,(F$195-'Indicator Data'!BL40)/(F$195-F$194)*10)),1))</f>
        <v>4</v>
      </c>
      <c r="G37" s="73">
        <f t="shared" si="3"/>
        <v>4.9000000000000004</v>
      </c>
      <c r="H37" s="74">
        <f t="shared" si="4"/>
        <v>3.7</v>
      </c>
      <c r="I37" s="72">
        <f>IF('Indicator Data'!BO40="No data","x",ROUND(IF('Indicator Data'!BO40^2&gt;I$195,0,IF('Indicator Data'!BO40^2&lt;I$194,10,(I$195-'Indicator Data'!BO40^2)/(I$195-I$194)*10)),1))</f>
        <v>0.7</v>
      </c>
      <c r="J37" s="72">
        <f>IF(OR('Indicator Data'!BN40=0,'Indicator Data'!BN40="No data"),"x",ROUND(IF('Indicator Data'!BN40&gt;J$195,0,IF('Indicator Data'!BN40&lt;J$194,10,(J$195-'Indicator Data'!BN40)/(J$195-J$194)*10)),1))</f>
        <v>0</v>
      </c>
      <c r="K37" s="72">
        <f>IF('Indicator Data'!BP40="No data","x",ROUND(IF('Indicator Data'!BP40&gt;K$195,0,IF('Indicator Data'!BP40&lt;K$194,10,(K$195-'Indicator Data'!BP40)/(K$195-K$194)*10)),1))</f>
        <v>4.5999999999999996</v>
      </c>
      <c r="L37" s="72">
        <f>IF('Indicator Data'!BQ40="No data","x",ROUND(IF('Indicator Data'!BQ40&gt;L$195,0,IF('Indicator Data'!BQ40&lt;L$194,10,(L$195-'Indicator Data'!BQ40)/(L$195-L$194)*10)),1))</f>
        <v>4</v>
      </c>
      <c r="M37" s="73">
        <f t="shared" si="5"/>
        <v>2.2999999999999998</v>
      </c>
      <c r="N37" s="115">
        <f>IF('Indicator Data'!BR40="No data","x",'Indicator Data'!BR40/'Indicator Data'!CD40*100)</f>
        <v>10.720997939649337</v>
      </c>
      <c r="O37" s="72">
        <f t="shared" si="6"/>
        <v>9</v>
      </c>
      <c r="P37" s="72">
        <f>IF('Indicator Data'!BS40="No data","x",ROUND(IF('Indicator Data'!BS40&gt;P$195,0,IF('Indicator Data'!BS40&lt;P$194,10,(P$195-'Indicator Data'!BS40)/(P$195-P$194)*10)),1))</f>
        <v>1.7</v>
      </c>
      <c r="Q37" s="72">
        <f>IF('Indicator Data'!BT40="No data","x",ROUND(IF('Indicator Data'!BT40&gt;Q$195,0,IF('Indicator Data'!BT40&lt;Q$194,10,(Q$195-'Indicator Data'!BT40)/(Q$195-Q$194)*10)),1))</f>
        <v>1.4</v>
      </c>
      <c r="R37" s="73">
        <f t="shared" si="7"/>
        <v>4</v>
      </c>
      <c r="S37" s="72">
        <f>IF('Indicator Data'!BU40="No data","x",ROUND(IF('Indicator Data'!BU40&gt;S$195,0,IF('Indicator Data'!BU40&lt;S$194,10,(S$195-'Indicator Data'!BU40)/(S$195-S$194)*10)),1))</f>
        <v>5.5</v>
      </c>
      <c r="T37" s="115">
        <f>IF('Indicator Data'!BV40="No data","x",ROUND(IF('Indicator Data'!BV40&gt;T$195,0,IF('Indicator Data'!BV40&lt;T$194,10,(T$195-'Indicator Data'!BV40)/(T$195-T$194)*10)),1))</f>
        <v>0</v>
      </c>
      <c r="U37" s="115">
        <f>IF('Indicator Data'!BW40="No data","x",ROUND(IF('Indicator Data'!BW40&gt;U$195,0,IF('Indicator Data'!BW40&lt;U$194,10,(U$195-'Indicator Data'!BW40)/(U$195-U$194)*10)),1))</f>
        <v>0</v>
      </c>
      <c r="V37" s="115" t="str">
        <f>IF('Indicator Data'!BX40="No data","x",ROUND(IF('Indicator Data'!BX40&gt;V$195,0,IF('Indicator Data'!BX40&lt;V$194,10,(V$195-'Indicator Data'!BX40)/(V$195-V$194)*10)),1))</f>
        <v>x</v>
      </c>
      <c r="W37" s="72">
        <f t="shared" si="8"/>
        <v>0</v>
      </c>
      <c r="X37" s="72">
        <f>IF('Indicator Data'!BY40="No data","x",ROUND(IF('Indicator Data'!BY40&gt;X$195,0,IF('Indicator Data'!BY40&lt;X$194,10,(X$195-'Indicator Data'!BY40)/(X$195-X$194)*10)),1))</f>
        <v>7</v>
      </c>
      <c r="Y37" s="72">
        <f>IF('Indicator Data'!BZ40="No data","x",ROUND(IF('Indicator Data'!BZ40&gt;Y$195,10,IF('Indicator Data'!BZ40&lt;Y$194,0,10-(Y$195-'Indicator Data'!BZ40)/(Y$195-Y$194)*10)),1))</f>
        <v>0.3</v>
      </c>
      <c r="Z37" s="73">
        <f t="shared" si="9"/>
        <v>3.2</v>
      </c>
      <c r="AA37" s="74">
        <f t="shared" si="10"/>
        <v>3.2</v>
      </c>
      <c r="AB37" s="133"/>
    </row>
    <row r="38" spans="1:28" s="2" customFormat="1" x14ac:dyDescent="0.3">
      <c r="A38" s="98" t="str">
        <f>'Indicator Data'!A41</f>
        <v>Colombia</v>
      </c>
      <c r="B38" s="27" t="str">
        <f>'Indicator Data'!B41</f>
        <v>COL</v>
      </c>
      <c r="C38" s="72">
        <f>IF('Indicator Data'!BK41="No data","x",ROUND(IF('Indicator Data'!BK41&gt;C$195,0,IF('Indicator Data'!BK41&lt;C$194,10,(C$195-'Indicator Data'!BK41)/(C$195-C$194)*10)),1))</f>
        <v>3</v>
      </c>
      <c r="D38" s="73">
        <f t="shared" si="2"/>
        <v>3</v>
      </c>
      <c r="E38" s="72">
        <f>IF('Indicator Data'!BM41="No data","x",ROUND(IF('Indicator Data'!BM41&gt;E$195,0,IF('Indicator Data'!BM41&lt;E$194,10,(E$195-'Indicator Data'!BM41)/(E$195-E$194)*10)),1))</f>
        <v>6.1</v>
      </c>
      <c r="F38" s="72">
        <f>IF('Indicator Data'!BL41="No data","x",ROUND(IF('Indicator Data'!BL41&gt;F$195,0,IF('Indicator Data'!BL41&lt;F$194,10,(F$195-'Indicator Data'!BL41)/(F$195-F$194)*10)),1))</f>
        <v>4.9000000000000004</v>
      </c>
      <c r="G38" s="73">
        <f t="shared" si="3"/>
        <v>5.5</v>
      </c>
      <c r="H38" s="74">
        <f t="shared" si="4"/>
        <v>4.3</v>
      </c>
      <c r="I38" s="72">
        <f>IF('Indicator Data'!BO41="No data","x",ROUND(IF('Indicator Data'!BO41^2&gt;I$195,0,IF('Indicator Data'!BO41^2&lt;I$194,10,(I$195-'Indicator Data'!BO41^2)/(I$195-I$194)*10)),1))</f>
        <v>1.1000000000000001</v>
      </c>
      <c r="J38" s="72">
        <f>IF(OR('Indicator Data'!BN41=0,'Indicator Data'!BN41="No data"),"x",ROUND(IF('Indicator Data'!BN41&gt;J$195,0,IF('Indicator Data'!BN41&lt;J$194,10,(J$195-'Indicator Data'!BN41)/(J$195-J$194)*10)),1))</f>
        <v>0</v>
      </c>
      <c r="K38" s="72">
        <f>IF('Indicator Data'!BP41="No data","x",ROUND(IF('Indicator Data'!BP41&gt;K$195,0,IF('Indicator Data'!BP41&lt;K$194,10,(K$195-'Indicator Data'!BP41)/(K$195-K$194)*10)),1))</f>
        <v>3.5</v>
      </c>
      <c r="L38" s="72">
        <f>IF('Indicator Data'!BQ41="No data","x",ROUND(IF('Indicator Data'!BQ41&gt;L$195,0,IF('Indicator Data'!BQ41&lt;L$194,10,(L$195-'Indicator Data'!BQ41)/(L$195-L$194)*10)),1))</f>
        <v>3.5</v>
      </c>
      <c r="M38" s="73">
        <f t="shared" si="5"/>
        <v>2</v>
      </c>
      <c r="N38" s="115">
        <f>IF('Indicator Data'!BR41="No data","x",'Indicator Data'!BR41/'Indicator Data'!CD41*100)</f>
        <v>10.81568273997296</v>
      </c>
      <c r="O38" s="72">
        <f t="shared" si="6"/>
        <v>9</v>
      </c>
      <c r="P38" s="72">
        <f>IF('Indicator Data'!BS41="No data","x",ROUND(IF('Indicator Data'!BS41&gt;P$195,0,IF('Indicator Data'!BS41&lt;P$194,10,(P$195-'Indicator Data'!BS41)/(P$195-P$194)*10)),1))</f>
        <v>1.2</v>
      </c>
      <c r="Q38" s="72">
        <f>IF('Indicator Data'!BT41="No data","x",ROUND(IF('Indicator Data'!BT41&gt;Q$195,0,IF('Indicator Data'!BT41&lt;Q$194,10,(Q$195-'Indicator Data'!BT41)/(Q$195-Q$194)*10)),1))</f>
        <v>0.5</v>
      </c>
      <c r="R38" s="73">
        <f t="shared" si="7"/>
        <v>3.6</v>
      </c>
      <c r="S38" s="72">
        <f>IF('Indicator Data'!BU41="No data","x",ROUND(IF('Indicator Data'!BU41&gt;S$195,0,IF('Indicator Data'!BU41&lt;S$194,10,(S$195-'Indicator Data'!BU41)/(S$195-S$194)*10)),1))</f>
        <v>4.8</v>
      </c>
      <c r="T38" s="115">
        <f>IF('Indicator Data'!BV41="No data","x",ROUND(IF('Indicator Data'!BV41&gt;T$195,0,IF('Indicator Data'!BV41&lt;T$194,10,(T$195-'Indicator Data'!BV41)/(T$195-T$194)*10)),1))</f>
        <v>1.2</v>
      </c>
      <c r="U38" s="115">
        <f>IF('Indicator Data'!BW41="No data","x",ROUND(IF('Indicator Data'!BW41&gt;U$195,0,IF('Indicator Data'!BW41&lt;U$194,10,(U$195-'Indicator Data'!BW41)/(U$195-U$194)*10)),1))</f>
        <v>1.9</v>
      </c>
      <c r="V38" s="115">
        <f>IF('Indicator Data'!BX41="No data","x",ROUND(IF('Indicator Data'!BX41&gt;V$195,0,IF('Indicator Data'!BX41&lt;V$194,10,(V$195-'Indicator Data'!BX41)/(V$195-V$194)*10)),1))</f>
        <v>0.8</v>
      </c>
      <c r="W38" s="72">
        <f t="shared" si="8"/>
        <v>1.2999999999999998</v>
      </c>
      <c r="X38" s="72">
        <f>IF('Indicator Data'!BY41="No data","x",ROUND(IF('Indicator Data'!BY41&gt;X$195,0,IF('Indicator Data'!BY41&lt;X$194,10,(X$195-'Indicator Data'!BY41)/(X$195-X$194)*10)),1))</f>
        <v>6.3</v>
      </c>
      <c r="Y38" s="72">
        <f>IF('Indicator Data'!BZ41="No data","x",ROUND(IF('Indicator Data'!BZ41&gt;Y$195,10,IF('Indicator Data'!BZ41&lt;Y$194,0,10-(Y$195-'Indicator Data'!BZ41)/(Y$195-Y$194)*10)),1))</f>
        <v>0.9</v>
      </c>
      <c r="Z38" s="73">
        <f t="shared" si="9"/>
        <v>3.3</v>
      </c>
      <c r="AA38" s="74">
        <f t="shared" si="10"/>
        <v>3</v>
      </c>
      <c r="AB38" s="133"/>
    </row>
    <row r="39" spans="1:28" s="2" customFormat="1" x14ac:dyDescent="0.3">
      <c r="A39" s="98" t="str">
        <f>'Indicator Data'!A42</f>
        <v>Comoros</v>
      </c>
      <c r="B39" s="27" t="str">
        <f>'Indicator Data'!B42</f>
        <v>COM</v>
      </c>
      <c r="C39" s="72">
        <f>IF('Indicator Data'!BK42="No data","x",ROUND(IF('Indicator Data'!BK42&gt;C$195,0,IF('Indicator Data'!BK42&lt;C$194,10,(C$195-'Indicator Data'!BK42)/(C$195-C$194)*10)),1))</f>
        <v>7.8</v>
      </c>
      <c r="D39" s="73">
        <f t="shared" si="2"/>
        <v>7.8</v>
      </c>
      <c r="E39" s="72">
        <f>IF('Indicator Data'!BM42="No data","x",ROUND(IF('Indicator Data'!BM42&gt;E$195,0,IF('Indicator Data'!BM42&lt;E$194,10,(E$195-'Indicator Data'!BM42)/(E$195-E$194)*10)),1))</f>
        <v>7.9</v>
      </c>
      <c r="F39" s="72">
        <f>IF('Indicator Data'!BL42="No data","x",ROUND(IF('Indicator Data'!BL42&gt;F$195,0,IF('Indicator Data'!BL42&lt;F$194,10,(F$195-'Indicator Data'!BL42)/(F$195-F$194)*10)),1))</f>
        <v>8.3000000000000007</v>
      </c>
      <c r="G39" s="73">
        <f t="shared" si="3"/>
        <v>8.1</v>
      </c>
      <c r="H39" s="74">
        <f t="shared" si="4"/>
        <v>8</v>
      </c>
      <c r="I39" s="72">
        <f>IF('Indicator Data'!BO42="No data","x",ROUND(IF('Indicator Data'!BO42^2&gt;I$195,0,IF('Indicator Data'!BO42^2&lt;I$194,10,(I$195-'Indicator Data'!BO42^2)/(I$195-I$194)*10)),1))</f>
        <v>7.2</v>
      </c>
      <c r="J39" s="72">
        <f>IF(OR('Indicator Data'!BN42=0,'Indicator Data'!BN42="No data"),"x",ROUND(IF('Indicator Data'!BN42&gt;J$195,0,IF('Indicator Data'!BN42&lt;J$194,10,(J$195-'Indicator Data'!BN42)/(J$195-J$194)*10)),1))</f>
        <v>1.8</v>
      </c>
      <c r="K39" s="72">
        <f>IF('Indicator Data'!BP42="No data","x",ROUND(IF('Indicator Data'!BP42&gt;K$195,0,IF('Indicator Data'!BP42&lt;K$194,10,(K$195-'Indicator Data'!BP42)/(K$195-K$194)*10)),1))</f>
        <v>9.1999999999999993</v>
      </c>
      <c r="L39" s="72">
        <f>IF('Indicator Data'!BQ42="No data","x",ROUND(IF('Indicator Data'!BQ42&gt;L$195,0,IF('Indicator Data'!BQ42&lt;L$194,10,(L$195-'Indicator Data'!BQ42)/(L$195-L$194)*10)),1))</f>
        <v>6.8</v>
      </c>
      <c r="M39" s="73">
        <f t="shared" si="5"/>
        <v>6.3</v>
      </c>
      <c r="N39" s="115">
        <f>IF('Indicator Data'!BR42="No data","x",'Indicator Data'!BR42/'Indicator Data'!CD42*100)</f>
        <v>37.076840408382587</v>
      </c>
      <c r="O39" s="72">
        <f t="shared" si="6"/>
        <v>6.4</v>
      </c>
      <c r="P39" s="72">
        <f>IF('Indicator Data'!BS42="No data","x",ROUND(IF('Indicator Data'!BS42&gt;P$195,0,IF('Indicator Data'!BS42&lt;P$194,10,(P$195-'Indicator Data'!BS42)/(P$195-P$194)*10)),1))</f>
        <v>7.1</v>
      </c>
      <c r="Q39" s="72">
        <f>IF('Indicator Data'!BT42="No data","x",ROUND(IF('Indicator Data'!BT42&gt;Q$195,0,IF('Indicator Data'!BT42&lt;Q$194,10,(Q$195-'Indicator Data'!BT42)/(Q$195-Q$194)*10)),1))</f>
        <v>4</v>
      </c>
      <c r="R39" s="73">
        <f t="shared" si="7"/>
        <v>5.8</v>
      </c>
      <c r="S39" s="72">
        <f>IF('Indicator Data'!BU42="No data","x",ROUND(IF('Indicator Data'!BU42&gt;S$195,0,IF('Indicator Data'!BU42&lt;S$194,10,(S$195-'Indicator Data'!BU42)/(S$195-S$194)*10)),1))</f>
        <v>9.6</v>
      </c>
      <c r="T39" s="115">
        <f>IF('Indicator Data'!BV42="No data","x",ROUND(IF('Indicator Data'!BV42&gt;T$195,0,IF('Indicator Data'!BV42&lt;T$194,10,(T$195-'Indicator Data'!BV42)/(T$195-T$194)*10)),1))</f>
        <v>1.4</v>
      </c>
      <c r="U39" s="115" t="str">
        <f>IF('Indicator Data'!BW42="No data","x",ROUND(IF('Indicator Data'!BW42&gt;U$195,0,IF('Indicator Data'!BW42&lt;U$194,10,(U$195-'Indicator Data'!BW42)/(U$195-U$194)*10)),1))</f>
        <v>x</v>
      </c>
      <c r="V39" s="115" t="str">
        <f>IF('Indicator Data'!BX42="No data","x",ROUND(IF('Indicator Data'!BX42&gt;V$195,0,IF('Indicator Data'!BX42&lt;V$194,10,(V$195-'Indicator Data'!BX42)/(V$195-V$194)*10)),1))</f>
        <v>x</v>
      </c>
      <c r="W39" s="72">
        <f t="shared" si="8"/>
        <v>1.4</v>
      </c>
      <c r="X39" s="72">
        <f>IF('Indicator Data'!BY42="No data","x",ROUND(IF('Indicator Data'!BY42&gt;X$195,0,IF('Indicator Data'!BY42&lt;X$194,10,(X$195-'Indicator Data'!BY42)/(X$195-X$194)*10)),1))</f>
        <v>9.6999999999999993</v>
      </c>
      <c r="Y39" s="72">
        <f>IF('Indicator Data'!BZ42="No data","x",ROUND(IF('Indicator Data'!BZ42&gt;Y$195,10,IF('Indicator Data'!BZ42&lt;Y$194,0,10-(Y$195-'Indicator Data'!BZ42)/(Y$195-Y$194)*10)),1))</f>
        <v>3</v>
      </c>
      <c r="Z39" s="73">
        <f t="shared" si="9"/>
        <v>5.9</v>
      </c>
      <c r="AA39" s="74">
        <f t="shared" si="10"/>
        <v>6</v>
      </c>
      <c r="AB39" s="133"/>
    </row>
    <row r="40" spans="1:28" s="2" customFormat="1" x14ac:dyDescent="0.3">
      <c r="A40" s="98" t="str">
        <f>'Indicator Data'!A43</f>
        <v>Congo</v>
      </c>
      <c r="B40" s="27" t="str">
        <f>'Indicator Data'!B43</f>
        <v>COG</v>
      </c>
      <c r="C40" s="72" t="str">
        <f>IF('Indicator Data'!BK43="No data","x",ROUND(IF('Indicator Data'!BK43&gt;C$195,0,IF('Indicator Data'!BK43&lt;C$194,10,(C$195-'Indicator Data'!BK43)/(C$195-C$194)*10)),1))</f>
        <v>x</v>
      </c>
      <c r="D40" s="73" t="str">
        <f t="shared" si="2"/>
        <v>x</v>
      </c>
      <c r="E40" s="72">
        <f>IF('Indicator Data'!BM43="No data","x",ROUND(IF('Indicator Data'!BM43&gt;E$195,0,IF('Indicator Data'!BM43&lt;E$194,10,(E$195-'Indicator Data'!BM43)/(E$195-E$194)*10)),1))</f>
        <v>8.1</v>
      </c>
      <c r="F40" s="72">
        <f>IF('Indicator Data'!BL43="No data","x",ROUND(IF('Indicator Data'!BL43&gt;F$195,0,IF('Indicator Data'!BL43&lt;F$194,10,(F$195-'Indicator Data'!BL43)/(F$195-F$194)*10)),1))</f>
        <v>7.8</v>
      </c>
      <c r="G40" s="73">
        <f t="shared" si="3"/>
        <v>8</v>
      </c>
      <c r="H40" s="74">
        <f t="shared" si="4"/>
        <v>8</v>
      </c>
      <c r="I40" s="72">
        <f>IF('Indicator Data'!BO43="No data","x",ROUND(IF('Indicator Data'!BO43^2&gt;I$195,0,IF('Indicator Data'!BO43^2&lt;I$194,10,(I$195-'Indicator Data'!BO43^2)/(I$195-I$194)*10)),1))</f>
        <v>3.9</v>
      </c>
      <c r="J40" s="72">
        <f>IF(OR('Indicator Data'!BN43=0,'Indicator Data'!BN43="No data"),"x",ROUND(IF('Indicator Data'!BN43&gt;J$195,0,IF('Indicator Data'!BN43&lt;J$194,10,(J$195-'Indicator Data'!BN43)/(J$195-J$194)*10)),1))</f>
        <v>3.1</v>
      </c>
      <c r="K40" s="72">
        <f>IF('Indicator Data'!BP43="No data","x",ROUND(IF('Indicator Data'!BP43&gt;K$195,0,IF('Indicator Data'!BP43&lt;K$194,10,(K$195-'Indicator Data'!BP43)/(K$195-K$194)*10)),1))</f>
        <v>9.1</v>
      </c>
      <c r="L40" s="72">
        <f>IF('Indicator Data'!BQ43="No data","x",ROUND(IF('Indicator Data'!BQ43&gt;L$195,0,IF('Indicator Data'!BQ43&lt;L$194,10,(L$195-'Indicator Data'!BQ43)/(L$195-L$194)*10)),1))</f>
        <v>5.4</v>
      </c>
      <c r="M40" s="73">
        <f t="shared" si="5"/>
        <v>5.4</v>
      </c>
      <c r="N40" s="115">
        <f>IF('Indicator Data'!BR43="No data","x",'Indicator Data'!BR43/'Indicator Data'!CD43*100)</f>
        <v>1.7276720351390922</v>
      </c>
      <c r="O40" s="72">
        <f t="shared" si="6"/>
        <v>9.9</v>
      </c>
      <c r="P40" s="72">
        <f>IF('Indicator Data'!BS43="No data","x",ROUND(IF('Indicator Data'!BS43&gt;P$195,0,IF('Indicator Data'!BS43&lt;P$194,10,(P$195-'Indicator Data'!BS43)/(P$195-P$194)*10)),1))</f>
        <v>8.9</v>
      </c>
      <c r="Q40" s="72">
        <f>IF('Indicator Data'!BT43="No data","x",ROUND(IF('Indicator Data'!BT43&gt;Q$195,0,IF('Indicator Data'!BT43&lt;Q$194,10,(Q$195-'Indicator Data'!BT43)/(Q$195-Q$194)*10)),1))</f>
        <v>5.4</v>
      </c>
      <c r="R40" s="73">
        <f t="shared" si="7"/>
        <v>8.1</v>
      </c>
      <c r="S40" s="72">
        <f>IF('Indicator Data'!BU43="No data","x",ROUND(IF('Indicator Data'!BU43&gt;S$195,0,IF('Indicator Data'!BU43&lt;S$194,10,(S$195-'Indicator Data'!BU43)/(S$195-S$194)*10)),1))</f>
        <v>9.6999999999999993</v>
      </c>
      <c r="T40" s="115">
        <f>IF('Indicator Data'!BV43="No data","x",ROUND(IF('Indicator Data'!BV43&gt;T$195,0,IF('Indicator Data'!BV43&lt;T$194,10,(T$195-'Indicator Data'!BV43)/(T$195-T$194)*10)),1))</f>
        <v>4.0999999999999996</v>
      </c>
      <c r="U40" s="115" t="str">
        <f>IF('Indicator Data'!BW43="No data","x",ROUND(IF('Indicator Data'!BW43&gt;U$195,0,IF('Indicator Data'!BW43&lt;U$194,10,(U$195-'Indicator Data'!BW43)/(U$195-U$194)*10)),1))</f>
        <v>x</v>
      </c>
      <c r="V40" s="115">
        <f>IF('Indicator Data'!BX43="No data","x",ROUND(IF('Indicator Data'!BX43&gt;V$195,0,IF('Indicator Data'!BX43&lt;V$194,10,(V$195-'Indicator Data'!BX43)/(V$195-V$194)*10)),1))</f>
        <v>4.4000000000000004</v>
      </c>
      <c r="W40" s="72">
        <f t="shared" si="8"/>
        <v>4.25</v>
      </c>
      <c r="X40" s="72">
        <f>IF('Indicator Data'!BY43="No data","x",ROUND(IF('Indicator Data'!BY43&gt;X$195,0,IF('Indicator Data'!BY43&lt;X$194,10,(X$195-'Indicator Data'!BY43)/(X$195-X$194)*10)),1))</f>
        <v>9.6999999999999993</v>
      </c>
      <c r="Y40" s="72">
        <f>IF('Indicator Data'!BZ43="No data","x",ROUND(IF('Indicator Data'!BZ43&gt;Y$195,10,IF('Indicator Data'!BZ43&lt;Y$194,0,10-(Y$195-'Indicator Data'!BZ43)/(Y$195-Y$194)*10)),1))</f>
        <v>4.2</v>
      </c>
      <c r="Z40" s="73">
        <f t="shared" si="9"/>
        <v>7</v>
      </c>
      <c r="AA40" s="74">
        <f t="shared" si="10"/>
        <v>6.8</v>
      </c>
      <c r="AB40" s="133"/>
    </row>
    <row r="41" spans="1:28" s="2" customFormat="1" x14ac:dyDescent="0.3">
      <c r="A41" s="98" t="str">
        <f>'Indicator Data'!A44</f>
        <v>Congo DR</v>
      </c>
      <c r="B41" s="27" t="str">
        <f>'Indicator Data'!B44</f>
        <v>COD</v>
      </c>
      <c r="C41" s="72">
        <f>IF('Indicator Data'!BK44="No data","x",ROUND(IF('Indicator Data'!BK44&gt;C$195,0,IF('Indicator Data'!BK44&lt;C$194,10,(C$195-'Indicator Data'!BK44)/(C$195-C$194)*10)),1))</f>
        <v>7.5</v>
      </c>
      <c r="D41" s="73">
        <f t="shared" si="2"/>
        <v>7.5</v>
      </c>
      <c r="E41" s="72">
        <f>IF('Indicator Data'!BM44="No data","x",ROUND(IF('Indicator Data'!BM44&gt;E$195,0,IF('Indicator Data'!BM44&lt;E$194,10,(E$195-'Indicator Data'!BM44)/(E$195-E$194)*10)),1))</f>
        <v>8.1999999999999993</v>
      </c>
      <c r="F41" s="72">
        <f>IF('Indicator Data'!BL44="No data","x",ROUND(IF('Indicator Data'!BL44&gt;F$195,0,IF('Indicator Data'!BL44&lt;F$194,10,(F$195-'Indicator Data'!BL44)/(F$195-F$194)*10)),1))</f>
        <v>8.3000000000000007</v>
      </c>
      <c r="G41" s="73">
        <f t="shared" si="3"/>
        <v>8.3000000000000007</v>
      </c>
      <c r="H41" s="74">
        <f t="shared" si="4"/>
        <v>7.9</v>
      </c>
      <c r="I41" s="72">
        <f>IF('Indicator Data'!BO44="No data","x",ROUND(IF('Indicator Data'!BO44^2&gt;I$195,0,IF('Indicator Data'!BO44^2&lt;I$194,10,(I$195-'Indicator Data'!BO44^2)/(I$195-I$194)*10)),1))</f>
        <v>4.5</v>
      </c>
      <c r="J41" s="72">
        <f>IF(OR('Indicator Data'!BN44=0,'Indicator Data'!BN44="No data"),"x",ROUND(IF('Indicator Data'!BN44&gt;J$195,0,IF('Indicator Data'!BN44&lt;J$194,10,(J$195-'Indicator Data'!BN44)/(J$195-J$194)*10)),1))</f>
        <v>8.1</v>
      </c>
      <c r="K41" s="72">
        <f>IF('Indicator Data'!BP44="No data","x",ROUND(IF('Indicator Data'!BP44&gt;K$195,0,IF('Indicator Data'!BP44&lt;K$194,10,(K$195-'Indicator Data'!BP44)/(K$195-K$194)*10)),1))</f>
        <v>9.1</v>
      </c>
      <c r="L41" s="72">
        <f>IF('Indicator Data'!BQ44="No data","x",ROUND(IF('Indicator Data'!BQ44&gt;L$195,0,IF('Indicator Data'!BQ44&lt;L$194,10,(L$195-'Indicator Data'!BQ44)/(L$195-L$194)*10)),1))</f>
        <v>8.1</v>
      </c>
      <c r="M41" s="73">
        <f t="shared" si="5"/>
        <v>7.5</v>
      </c>
      <c r="N41" s="115">
        <f>IF('Indicator Data'!BR44="No data","x",'Indicator Data'!BR44/'Indicator Data'!CD44*100)</f>
        <v>7.9398337045940766</v>
      </c>
      <c r="O41" s="72">
        <f t="shared" si="6"/>
        <v>9.3000000000000007</v>
      </c>
      <c r="P41" s="72">
        <f>IF('Indicator Data'!BS44="No data","x",ROUND(IF('Indicator Data'!BS44&gt;P$195,0,IF('Indicator Data'!BS44&lt;P$194,10,(P$195-'Indicator Data'!BS44)/(P$195-P$194)*10)),1))</f>
        <v>8.8000000000000007</v>
      </c>
      <c r="Q41" s="72">
        <f>IF('Indicator Data'!BT44="No data","x",ROUND(IF('Indicator Data'!BT44&gt;Q$195,0,IF('Indicator Data'!BT44&lt;Q$194,10,(Q$195-'Indicator Data'!BT44)/(Q$195-Q$194)*10)),1))</f>
        <v>10</v>
      </c>
      <c r="R41" s="73">
        <f t="shared" si="7"/>
        <v>9.4</v>
      </c>
      <c r="S41" s="72">
        <f>IF('Indicator Data'!BU44="No data","x",ROUND(IF('Indicator Data'!BU44&gt;S$195,0,IF('Indicator Data'!BU44&lt;S$194,10,(S$195-'Indicator Data'!BU44)/(S$195-S$194)*10)),1))</f>
        <v>9.8000000000000007</v>
      </c>
      <c r="T41" s="115">
        <f>IF('Indicator Data'!BV44="No data","x",ROUND(IF('Indicator Data'!BV44&gt;T$195,0,IF('Indicator Data'!BV44&lt;T$194,10,(T$195-'Indicator Data'!BV44)/(T$195-T$194)*10)),1))</f>
        <v>3.1</v>
      </c>
      <c r="U41" s="115" t="str">
        <f>IF('Indicator Data'!BW44="No data","x",ROUND(IF('Indicator Data'!BW44&gt;U$195,0,IF('Indicator Data'!BW44&lt;U$194,10,(U$195-'Indicator Data'!BW44)/(U$195-U$194)*10)),1))</f>
        <v>x</v>
      </c>
      <c r="V41" s="115">
        <f>IF('Indicator Data'!BX44="No data","x",ROUND(IF('Indicator Data'!BX44&gt;V$195,0,IF('Indicator Data'!BX44&lt;V$194,10,(V$195-'Indicator Data'!BX44)/(V$195-V$194)*10)),1))</f>
        <v>3.1</v>
      </c>
      <c r="W41" s="72">
        <f t="shared" si="8"/>
        <v>3.1</v>
      </c>
      <c r="X41" s="72">
        <f>IF('Indicator Data'!BY44="No data","x",ROUND(IF('Indicator Data'!BY44&gt;X$195,0,IF('Indicator Data'!BY44&lt;X$194,10,(X$195-'Indicator Data'!BY44)/(X$195-X$194)*10)),1))</f>
        <v>10</v>
      </c>
      <c r="Y41" s="72">
        <f>IF('Indicator Data'!BZ44="No data","x",ROUND(IF('Indicator Data'!BZ44&gt;Y$195,10,IF('Indicator Data'!BZ44&lt;Y$194,0,10-(Y$195-'Indicator Data'!BZ44)/(Y$195-Y$194)*10)),1))</f>
        <v>5.3</v>
      </c>
      <c r="Z41" s="73">
        <f t="shared" si="9"/>
        <v>7.1</v>
      </c>
      <c r="AA41" s="74">
        <f t="shared" si="10"/>
        <v>8</v>
      </c>
      <c r="AB41" s="133"/>
    </row>
    <row r="42" spans="1:28" s="2" customFormat="1" x14ac:dyDescent="0.3">
      <c r="A42" s="98" t="str">
        <f>'Indicator Data'!A45</f>
        <v>Costa Rica</v>
      </c>
      <c r="B42" s="27" t="str">
        <f>'Indicator Data'!B45</f>
        <v>CRI</v>
      </c>
      <c r="C42" s="72">
        <f>IF('Indicator Data'!BK45="No data","x",ROUND(IF('Indicator Data'!BK45&gt;C$195,0,IF('Indicator Data'!BK45&lt;C$194,10,(C$195-'Indicator Data'!BK45)/(C$195-C$194)*10)),1))</f>
        <v>1.5</v>
      </c>
      <c r="D42" s="73">
        <f t="shared" si="2"/>
        <v>1.5</v>
      </c>
      <c r="E42" s="72">
        <f>IF('Indicator Data'!BM45="No data","x",ROUND(IF('Indicator Data'!BM45&gt;E$195,0,IF('Indicator Data'!BM45&lt;E$194,10,(E$195-'Indicator Data'!BM45)/(E$195-E$194)*10)),1))</f>
        <v>4.3</v>
      </c>
      <c r="F42" s="72">
        <f>IF('Indicator Data'!BL45="No data","x",ROUND(IF('Indicator Data'!BL45&gt;F$195,0,IF('Indicator Data'!BL45&lt;F$194,10,(F$195-'Indicator Data'!BL45)/(F$195-F$194)*10)),1))</f>
        <v>4.2</v>
      </c>
      <c r="G42" s="73">
        <f t="shared" si="3"/>
        <v>4.3</v>
      </c>
      <c r="H42" s="74">
        <f t="shared" si="4"/>
        <v>2.9</v>
      </c>
      <c r="I42" s="72">
        <f>IF('Indicator Data'!BO45="No data","x",ROUND(IF('Indicator Data'!BO45^2&gt;I$195,0,IF('Indicator Data'!BO45^2&lt;I$194,10,(I$195-'Indicator Data'!BO45^2)/(I$195-I$194)*10)),1))</f>
        <v>0.5</v>
      </c>
      <c r="J42" s="72">
        <f>IF(OR('Indicator Data'!BN45=0,'Indicator Data'!BN45="No data"),"x",ROUND(IF('Indicator Data'!BN45&gt;J$195,0,IF('Indicator Data'!BN45&lt;J$194,10,(J$195-'Indicator Data'!BN45)/(J$195-J$194)*10)),1))</f>
        <v>0</v>
      </c>
      <c r="K42" s="72">
        <f>IF('Indicator Data'!BP45="No data","x",ROUND(IF('Indicator Data'!BP45&gt;K$195,0,IF('Indicator Data'!BP45&lt;K$194,10,(K$195-'Indicator Data'!BP45)/(K$195-K$194)*10)),1))</f>
        <v>1.9</v>
      </c>
      <c r="L42" s="72">
        <f>IF('Indicator Data'!BQ45="No data","x",ROUND(IF('Indicator Data'!BQ45&gt;L$195,0,IF('Indicator Data'!BQ45&lt;L$194,10,(L$195-'Indicator Data'!BQ45)/(L$195-L$194)*10)),1))</f>
        <v>1.6</v>
      </c>
      <c r="M42" s="73">
        <f t="shared" si="5"/>
        <v>1</v>
      </c>
      <c r="N42" s="115">
        <f>IF('Indicator Data'!BR45="No data","x",'Indicator Data'!BR45/'Indicator Data'!CD45*100)</f>
        <v>45.045045045045043</v>
      </c>
      <c r="O42" s="72">
        <f t="shared" si="6"/>
        <v>5.6</v>
      </c>
      <c r="P42" s="72">
        <f>IF('Indicator Data'!BS45="No data","x",ROUND(IF('Indicator Data'!BS45&gt;P$195,0,IF('Indicator Data'!BS45&lt;P$194,10,(P$195-'Indicator Data'!BS45)/(P$195-P$194)*10)),1))</f>
        <v>0.2</v>
      </c>
      <c r="Q42" s="72">
        <f>IF('Indicator Data'!BT45="No data","x",ROUND(IF('Indicator Data'!BT45&gt;Q$195,0,IF('Indicator Data'!BT45&lt;Q$194,10,(Q$195-'Indicator Data'!BT45)/(Q$195-Q$194)*10)),1))</f>
        <v>0.1</v>
      </c>
      <c r="R42" s="73">
        <f t="shared" si="7"/>
        <v>2</v>
      </c>
      <c r="S42" s="72">
        <f>IF('Indicator Data'!BU45="No data","x",ROUND(IF('Indicator Data'!BU45&gt;S$195,0,IF('Indicator Data'!BU45&lt;S$194,10,(S$195-'Indicator Data'!BU45)/(S$195-S$194)*10)),1))</f>
        <v>7.1</v>
      </c>
      <c r="T42" s="115">
        <f>IF('Indicator Data'!BV45="No data","x",ROUND(IF('Indicator Data'!BV45&gt;T$195,0,IF('Indicator Data'!BV45&lt;T$194,10,(T$195-'Indicator Data'!BV45)/(T$195-T$194)*10)),1))</f>
        <v>0.8</v>
      </c>
      <c r="U42" s="115">
        <f>IF('Indicator Data'!BW45="No data","x",ROUND(IF('Indicator Data'!BW45&gt;U$195,0,IF('Indicator Data'!BW45&lt;U$194,10,(U$195-'Indicator Data'!BW45)/(U$195-U$194)*10)),1))</f>
        <v>1</v>
      </c>
      <c r="V42" s="115">
        <f>IF('Indicator Data'!BX45="No data","x",ROUND(IF('Indicator Data'!BX45&gt;V$195,0,IF('Indicator Data'!BX45&lt;V$194,10,(V$195-'Indicator Data'!BX45)/(V$195-V$194)*10)),1))</f>
        <v>0.5</v>
      </c>
      <c r="W42" s="72">
        <f t="shared" si="8"/>
        <v>0.76666666666666661</v>
      </c>
      <c r="X42" s="72">
        <f>IF('Indicator Data'!BY45="No data","x",ROUND(IF('Indicator Data'!BY45&gt;X$195,0,IF('Indicator Data'!BY45&lt;X$194,10,(X$195-'Indicator Data'!BY45)/(X$195-X$194)*10)),1))</f>
        <v>5.6</v>
      </c>
      <c r="Y42" s="72">
        <f>IF('Indicator Data'!BZ45="No data","x",ROUND(IF('Indicator Data'!BZ45&gt;Y$195,10,IF('Indicator Data'!BZ45&lt;Y$194,0,10-(Y$195-'Indicator Data'!BZ45)/(Y$195-Y$194)*10)),1))</f>
        <v>0.3</v>
      </c>
      <c r="Z42" s="73">
        <f t="shared" si="9"/>
        <v>3.4</v>
      </c>
      <c r="AA42" s="74">
        <f t="shared" si="10"/>
        <v>2.1</v>
      </c>
      <c r="AB42" s="133"/>
    </row>
    <row r="43" spans="1:28" s="2" customFormat="1" x14ac:dyDescent="0.3">
      <c r="A43" s="98" t="str">
        <f>'Indicator Data'!A46</f>
        <v>Côte d'Ivoire</v>
      </c>
      <c r="B43" s="27" t="str">
        <f>'Indicator Data'!B46</f>
        <v>CIV</v>
      </c>
      <c r="C43" s="72">
        <f>IF('Indicator Data'!BK46="No data","x",ROUND(IF('Indicator Data'!BK46&gt;C$195,0,IF('Indicator Data'!BK46&lt;C$194,10,(C$195-'Indicator Data'!BK46)/(C$195-C$194)*10)),1))</f>
        <v>7.8</v>
      </c>
      <c r="D43" s="73">
        <f t="shared" si="2"/>
        <v>7.8</v>
      </c>
      <c r="E43" s="72">
        <f>IF('Indicator Data'!BM46="No data","x",ROUND(IF('Indicator Data'!BM46&gt;E$195,0,IF('Indicator Data'!BM46&lt;E$194,10,(E$195-'Indicator Data'!BM46)/(E$195-E$194)*10)),1))</f>
        <v>6.4</v>
      </c>
      <c r="F43" s="72">
        <f>IF('Indicator Data'!BL46="No data","x",ROUND(IF('Indicator Data'!BL46&gt;F$195,0,IF('Indicator Data'!BL46&lt;F$194,10,(F$195-'Indicator Data'!BL46)/(F$195-F$194)*10)),1))</f>
        <v>6</v>
      </c>
      <c r="G43" s="73">
        <f t="shared" si="3"/>
        <v>6.2</v>
      </c>
      <c r="H43" s="74">
        <f t="shared" si="4"/>
        <v>7</v>
      </c>
      <c r="I43" s="72">
        <f>IF('Indicator Data'!BO46="No data","x",ROUND(IF('Indicator Data'!BO46^2&gt;I$195,0,IF('Indicator Data'!BO46^2&lt;I$194,10,(I$195-'Indicator Data'!BO46^2)/(I$195-I$194)*10)),1))</f>
        <v>8.5</v>
      </c>
      <c r="J43" s="72">
        <f>IF(OR('Indicator Data'!BN46=0,'Indicator Data'!BN46="No data"),"x",ROUND(IF('Indicator Data'!BN46&gt;J$195,0,IF('Indicator Data'!BN46&lt;J$194,10,(J$195-'Indicator Data'!BN46)/(J$195-J$194)*10)),1))</f>
        <v>3.3</v>
      </c>
      <c r="K43" s="72">
        <f>IF('Indicator Data'!BP46="No data","x",ROUND(IF('Indicator Data'!BP46&gt;K$195,0,IF('Indicator Data'!BP46&lt;K$194,10,(K$195-'Indicator Data'!BP46)/(K$195-K$194)*10)),1))</f>
        <v>6.4</v>
      </c>
      <c r="L43" s="72">
        <f>IF('Indicator Data'!BQ46="No data","x",ROUND(IF('Indicator Data'!BQ46&gt;L$195,0,IF('Indicator Data'!BQ46&lt;L$194,10,(L$195-'Indicator Data'!BQ46)/(L$195-L$194)*10)),1))</f>
        <v>2.8</v>
      </c>
      <c r="M43" s="73">
        <f t="shared" si="5"/>
        <v>5.3</v>
      </c>
      <c r="N43" s="115">
        <f>IF('Indicator Data'!BR46="No data","x",'Indicator Data'!BR46/'Indicator Data'!CD46*100)</f>
        <v>10.062893081761008</v>
      </c>
      <c r="O43" s="72">
        <f t="shared" si="6"/>
        <v>9.1</v>
      </c>
      <c r="P43" s="72">
        <f>IF('Indicator Data'!BS46="No data","x",ROUND(IF('Indicator Data'!BS46&gt;P$195,0,IF('Indicator Data'!BS46&lt;P$194,10,(P$195-'Indicator Data'!BS46)/(P$195-P$194)*10)),1))</f>
        <v>7.5</v>
      </c>
      <c r="Q43" s="72">
        <f>IF('Indicator Data'!BT46="No data","x",ROUND(IF('Indicator Data'!BT46&gt;Q$195,0,IF('Indicator Data'!BT46&lt;Q$194,10,(Q$195-'Indicator Data'!BT46)/(Q$195-Q$194)*10)),1))</f>
        <v>5.4</v>
      </c>
      <c r="R43" s="73">
        <f t="shared" si="7"/>
        <v>7.3</v>
      </c>
      <c r="S43" s="72">
        <f>IF('Indicator Data'!BU46="No data","x",ROUND(IF('Indicator Data'!BU46&gt;S$195,0,IF('Indicator Data'!BU46&lt;S$194,10,(S$195-'Indicator Data'!BU46)/(S$195-S$194)*10)),1))</f>
        <v>9.4</v>
      </c>
      <c r="T43" s="115">
        <f>IF('Indicator Data'!BV46="No data","x",ROUND(IF('Indicator Data'!BV46&gt;T$195,0,IF('Indicator Data'!BV46&lt;T$194,10,(T$195-'Indicator Data'!BV46)/(T$195-T$194)*10)),1))</f>
        <v>2.9</v>
      </c>
      <c r="U43" s="115" t="str">
        <f>IF('Indicator Data'!BW46="No data","x",ROUND(IF('Indicator Data'!BW46&gt;U$195,0,IF('Indicator Data'!BW46&lt;U$194,10,(U$195-'Indicator Data'!BW46)/(U$195-U$194)*10)),1))</f>
        <v>x</v>
      </c>
      <c r="V43" s="115">
        <f>IF('Indicator Data'!BX46="No data","x",ROUND(IF('Indicator Data'!BX46&gt;V$195,0,IF('Indicator Data'!BX46&lt;V$194,10,(V$195-'Indicator Data'!BX46)/(V$195-V$194)*10)),1))</f>
        <v>3.1</v>
      </c>
      <c r="W43" s="72">
        <f t="shared" si="8"/>
        <v>3</v>
      </c>
      <c r="X43" s="72">
        <f>IF('Indicator Data'!BY46="No data","x",ROUND(IF('Indicator Data'!BY46&gt;X$195,0,IF('Indicator Data'!BY46&lt;X$194,10,(X$195-'Indicator Data'!BY46)/(X$195-X$194)*10)),1))</f>
        <v>9.6</v>
      </c>
      <c r="Y43" s="72">
        <f>IF('Indicator Data'!BZ46="No data","x",ROUND(IF('Indicator Data'!BZ46&gt;Y$195,10,IF('Indicator Data'!BZ46&lt;Y$194,0,10-(Y$195-'Indicator Data'!BZ46)/(Y$195-Y$194)*10)),1))</f>
        <v>6.9</v>
      </c>
      <c r="Z43" s="73">
        <f t="shared" si="9"/>
        <v>7.2</v>
      </c>
      <c r="AA43" s="74">
        <f t="shared" si="10"/>
        <v>6.6</v>
      </c>
      <c r="AB43" s="133"/>
    </row>
    <row r="44" spans="1:28" s="2" customFormat="1" x14ac:dyDescent="0.3">
      <c r="A44" s="98" t="str">
        <f>'Indicator Data'!A47</f>
        <v>Croatia</v>
      </c>
      <c r="B44" s="27" t="str">
        <f>'Indicator Data'!B47</f>
        <v>HRV</v>
      </c>
      <c r="C44" s="72">
        <f>IF('Indicator Data'!BK47="No data","x",ROUND(IF('Indicator Data'!BK47&gt;C$195,0,IF('Indicator Data'!BK47&lt;C$194,10,(C$195-'Indicator Data'!BK47)/(C$195-C$194)*10)),1))</f>
        <v>4.4000000000000004</v>
      </c>
      <c r="D44" s="73">
        <f t="shared" si="2"/>
        <v>4.4000000000000004</v>
      </c>
      <c r="E44" s="72">
        <f>IF('Indicator Data'!BM47="No data","x",ROUND(IF('Indicator Data'!BM47&gt;E$195,0,IF('Indicator Data'!BM47&lt;E$194,10,(E$195-'Indicator Data'!BM47)/(E$195-E$194)*10)),1))</f>
        <v>5.3</v>
      </c>
      <c r="F44" s="72">
        <f>IF('Indicator Data'!BL47="No data","x",ROUND(IF('Indicator Data'!BL47&gt;F$195,0,IF('Indicator Data'!BL47&lt;F$194,10,(F$195-'Indicator Data'!BL47)/(F$195-F$194)*10)),1))</f>
        <v>4.2</v>
      </c>
      <c r="G44" s="73">
        <f t="shared" si="3"/>
        <v>4.8</v>
      </c>
      <c r="H44" s="74">
        <f t="shared" si="4"/>
        <v>4.5999999999999996</v>
      </c>
      <c r="I44" s="72">
        <f>IF('Indicator Data'!BO47="No data","x",ROUND(IF('Indicator Data'!BO47^2&gt;I$195,0,IF('Indicator Data'!BO47^2&lt;I$194,10,(I$195-'Indicator Data'!BO47^2)/(I$195-I$194)*10)),1))</f>
        <v>0.2</v>
      </c>
      <c r="J44" s="72">
        <f>IF(OR('Indicator Data'!BN47=0,'Indicator Data'!BN47="No data"),"x",ROUND(IF('Indicator Data'!BN47&gt;J$195,0,IF('Indicator Data'!BN47&lt;J$194,10,(J$195-'Indicator Data'!BN47)/(J$195-J$194)*10)),1))</f>
        <v>0</v>
      </c>
      <c r="K44" s="72">
        <f>IF('Indicator Data'!BP47="No data","x",ROUND(IF('Indicator Data'!BP47&gt;K$195,0,IF('Indicator Data'!BP47&lt;K$194,10,(K$195-'Indicator Data'!BP47)/(K$195-K$194)*10)),1))</f>
        <v>2.1</v>
      </c>
      <c r="L44" s="72">
        <f>IF('Indicator Data'!BQ47="No data","x",ROUND(IF('Indicator Data'!BQ47&gt;L$195,0,IF('Indicator Data'!BQ47&lt;L$194,10,(L$195-'Indicator Data'!BQ47)/(L$195-L$194)*10)),1))</f>
        <v>4.8</v>
      </c>
      <c r="M44" s="73">
        <f t="shared" si="5"/>
        <v>1.8</v>
      </c>
      <c r="N44" s="115">
        <f>IF('Indicator Data'!BR47="No data","x",'Indicator Data'!BR47/'Indicator Data'!CD47*100)</f>
        <v>148.3202287348106</v>
      </c>
      <c r="O44" s="72">
        <f t="shared" si="6"/>
        <v>0</v>
      </c>
      <c r="P44" s="72">
        <f>IF('Indicator Data'!BS47="No data","x",ROUND(IF('Indicator Data'!BS47&gt;P$195,0,IF('Indicator Data'!BS47&lt;P$194,10,(P$195-'Indicator Data'!BS47)/(P$195-P$194)*10)),1))</f>
        <v>0.4</v>
      </c>
      <c r="Q44" s="72">
        <f>IF('Indicator Data'!BT47="No data","x",ROUND(IF('Indicator Data'!BT47&gt;Q$195,0,IF('Indicator Data'!BT47&lt;Q$194,10,(Q$195-'Indicator Data'!BT47)/(Q$195-Q$194)*10)),1))</f>
        <v>0.1</v>
      </c>
      <c r="R44" s="73">
        <f t="shared" si="7"/>
        <v>0.2</v>
      </c>
      <c r="S44" s="72">
        <f>IF('Indicator Data'!BU47="No data","x",ROUND(IF('Indicator Data'!BU47&gt;S$195,0,IF('Indicator Data'!BU47&lt;S$194,10,(S$195-'Indicator Data'!BU47)/(S$195-S$194)*10)),1))</f>
        <v>2.5</v>
      </c>
      <c r="T44" s="115">
        <f>IF('Indicator Data'!BV47="No data","x",ROUND(IF('Indicator Data'!BV47&gt;T$195,0,IF('Indicator Data'!BV47&lt;T$194,10,(T$195-'Indicator Data'!BV47)/(T$195-T$194)*10)),1))</f>
        <v>1</v>
      </c>
      <c r="U44" s="115">
        <f>IF('Indicator Data'!BW47="No data","x",ROUND(IF('Indicator Data'!BW47&gt;U$195,0,IF('Indicator Data'!BW47&lt;U$194,10,(U$195-'Indicator Data'!BW47)/(U$195-U$194)*10)),1))</f>
        <v>0.7</v>
      </c>
      <c r="V44" s="115" t="str">
        <f>IF('Indicator Data'!BX47="No data","x",ROUND(IF('Indicator Data'!BX47&gt;V$195,0,IF('Indicator Data'!BX47&lt;V$194,10,(V$195-'Indicator Data'!BX47)/(V$195-V$194)*10)),1))</f>
        <v>x</v>
      </c>
      <c r="W44" s="72">
        <f t="shared" si="8"/>
        <v>0.85</v>
      </c>
      <c r="X44" s="72">
        <f>IF('Indicator Data'!BY47="No data","x",ROUND(IF('Indicator Data'!BY47&gt;X$195,0,IF('Indicator Data'!BY47&lt;X$194,10,(X$195-'Indicator Data'!BY47)/(X$195-X$194)*10)),1))</f>
        <v>3.8</v>
      </c>
      <c r="Y44" s="72">
        <f>IF('Indicator Data'!BZ47="No data","x",ROUND(IF('Indicator Data'!BZ47&gt;Y$195,10,IF('Indicator Data'!BZ47&lt;Y$194,0,10-(Y$195-'Indicator Data'!BZ47)/(Y$195-Y$194)*10)),1))</f>
        <v>0.1</v>
      </c>
      <c r="Z44" s="73">
        <f t="shared" si="9"/>
        <v>1.8</v>
      </c>
      <c r="AA44" s="74">
        <f t="shared" si="10"/>
        <v>1.3</v>
      </c>
      <c r="AB44" s="133"/>
    </row>
    <row r="45" spans="1:28" s="2" customFormat="1" x14ac:dyDescent="0.3">
      <c r="A45" s="98" t="str">
        <f>'Indicator Data'!A48</f>
        <v>Cuba</v>
      </c>
      <c r="B45" s="27" t="str">
        <f>'Indicator Data'!B48</f>
        <v>CUB</v>
      </c>
      <c r="C45" s="72">
        <f>IF('Indicator Data'!BK48="No data","x",ROUND(IF('Indicator Data'!BK48&gt;C$195,0,IF('Indicator Data'!BK48&lt;C$194,10,(C$195-'Indicator Data'!BK48)/(C$195-C$194)*10)),1))</f>
        <v>2.5</v>
      </c>
      <c r="D45" s="73">
        <f t="shared" si="2"/>
        <v>2.5</v>
      </c>
      <c r="E45" s="72">
        <f>IF('Indicator Data'!BM48="No data","x",ROUND(IF('Indicator Data'!BM48&gt;E$195,0,IF('Indicator Data'!BM48&lt;E$194,10,(E$195-'Indicator Data'!BM48)/(E$195-E$194)*10)),1))</f>
        <v>5.3</v>
      </c>
      <c r="F45" s="72">
        <f>IF('Indicator Data'!BL48="No data","x",ROUND(IF('Indicator Data'!BL48&gt;F$195,0,IF('Indicator Data'!BL48&lt;F$194,10,(F$195-'Indicator Data'!BL48)/(F$195-F$194)*10)),1))</f>
        <v>5.3</v>
      </c>
      <c r="G45" s="73">
        <f t="shared" si="3"/>
        <v>5.3</v>
      </c>
      <c r="H45" s="74">
        <f t="shared" si="4"/>
        <v>3.9</v>
      </c>
      <c r="I45" s="72">
        <f>IF('Indicator Data'!BO48="No data","x",ROUND(IF('Indicator Data'!BO48^2&gt;I$195,0,IF('Indicator Data'!BO48^2&lt;I$194,10,(I$195-'Indicator Data'!BO48^2)/(I$195-I$194)*10)),1))</f>
        <v>0.1</v>
      </c>
      <c r="J45" s="72">
        <f>IF(OR('Indicator Data'!BN48=0,'Indicator Data'!BN48="No data"),"x",ROUND(IF('Indicator Data'!BN48&gt;J$195,0,IF('Indicator Data'!BN48&lt;J$194,10,(J$195-'Indicator Data'!BN48)/(J$195-J$194)*10)),1))</f>
        <v>0</v>
      </c>
      <c r="K45" s="72">
        <f>IF('Indicator Data'!BP48="No data","x",ROUND(IF('Indicator Data'!BP48&gt;K$195,0,IF('Indicator Data'!BP48&lt;K$194,10,(K$195-'Indicator Data'!BP48)/(K$195-K$194)*10)),1))</f>
        <v>3.8</v>
      </c>
      <c r="L45" s="72">
        <f>IF('Indicator Data'!BQ48="No data","x",ROUND(IF('Indicator Data'!BQ48&gt;L$195,0,IF('Indicator Data'!BQ48&lt;L$194,10,(L$195-'Indicator Data'!BQ48)/(L$195-L$194)*10)),1))</f>
        <v>7.5</v>
      </c>
      <c r="M45" s="73">
        <f t="shared" si="5"/>
        <v>2.9</v>
      </c>
      <c r="N45" s="115">
        <f>IF('Indicator Data'!BR48="No data","x",'Indicator Data'!BR48/'Indicator Data'!CD48*100)</f>
        <v>62.94626080420894</v>
      </c>
      <c r="O45" s="72">
        <f t="shared" si="6"/>
        <v>3.7</v>
      </c>
      <c r="P45" s="72">
        <f>IF('Indicator Data'!BS48="No data","x",ROUND(IF('Indicator Data'!BS48&gt;P$195,0,IF('Indicator Data'!BS48&lt;P$194,10,(P$195-'Indicator Data'!BS48)/(P$195-P$194)*10)),1))</f>
        <v>0.8</v>
      </c>
      <c r="Q45" s="72">
        <f>IF('Indicator Data'!BT48="No data","x",ROUND(IF('Indicator Data'!BT48&gt;Q$195,0,IF('Indicator Data'!BT48&lt;Q$194,10,(Q$195-'Indicator Data'!BT48)/(Q$195-Q$194)*10)),1))</f>
        <v>0.9</v>
      </c>
      <c r="R45" s="73">
        <f t="shared" si="7"/>
        <v>1.8</v>
      </c>
      <c r="S45" s="72">
        <f>IF('Indicator Data'!BU48="No data","x",ROUND(IF('Indicator Data'!BU48&gt;S$195,0,IF('Indicator Data'!BU48&lt;S$194,10,(S$195-'Indicator Data'!BU48)/(S$195-S$194)*10)),1))</f>
        <v>0</v>
      </c>
      <c r="T45" s="115">
        <f>IF('Indicator Data'!BV48="No data","x",ROUND(IF('Indicator Data'!BV48&gt;T$195,0,IF('Indicator Data'!BV48&lt;T$194,10,(T$195-'Indicator Data'!BV48)/(T$195-T$194)*10)),1))</f>
        <v>0</v>
      </c>
      <c r="U45" s="115">
        <f>IF('Indicator Data'!BW48="No data","x",ROUND(IF('Indicator Data'!BW48&gt;U$195,0,IF('Indicator Data'!BW48&lt;U$194,10,(U$195-'Indicator Data'!BW48)/(U$195-U$194)*10)),1))</f>
        <v>0</v>
      </c>
      <c r="V45" s="115" t="str">
        <f>IF('Indicator Data'!BX48="No data","x",ROUND(IF('Indicator Data'!BX48&gt;V$195,0,IF('Indicator Data'!BX48&lt;V$194,10,(V$195-'Indicator Data'!BX48)/(V$195-V$194)*10)),1))</f>
        <v>x</v>
      </c>
      <c r="W45" s="72">
        <f t="shared" si="8"/>
        <v>0</v>
      </c>
      <c r="X45" s="72">
        <f>IF('Indicator Data'!BY48="No data","x",ROUND(IF('Indicator Data'!BY48&gt;X$195,0,IF('Indicator Data'!BY48&lt;X$194,10,(X$195-'Indicator Data'!BY48)/(X$195-X$194)*10)),1))</f>
        <v>1.6</v>
      </c>
      <c r="Y45" s="72">
        <f>IF('Indicator Data'!BZ48="No data","x",ROUND(IF('Indicator Data'!BZ48&gt;Y$195,10,IF('Indicator Data'!BZ48&lt;Y$194,0,10-(Y$195-'Indicator Data'!BZ48)/(Y$195-Y$194)*10)),1))</f>
        <v>0.4</v>
      </c>
      <c r="Z45" s="73">
        <f t="shared" si="9"/>
        <v>0.5</v>
      </c>
      <c r="AA45" s="74">
        <f t="shared" si="10"/>
        <v>1.7</v>
      </c>
      <c r="AB45" s="133"/>
    </row>
    <row r="46" spans="1:28" s="2" customFormat="1" x14ac:dyDescent="0.3">
      <c r="A46" s="98" t="str">
        <f>'Indicator Data'!A49</f>
        <v>Cyprus</v>
      </c>
      <c r="B46" s="27" t="str">
        <f>'Indicator Data'!B49</f>
        <v>CYP</v>
      </c>
      <c r="C46" s="72" t="str">
        <f>IF('Indicator Data'!BK49="No data","x",ROUND(IF('Indicator Data'!BK49&gt;C$195,0,IF('Indicator Data'!BK49&lt;C$194,10,(C$195-'Indicator Data'!BK49)/(C$195-C$194)*10)),1))</f>
        <v>x</v>
      </c>
      <c r="D46" s="73" t="str">
        <f t="shared" si="2"/>
        <v>x</v>
      </c>
      <c r="E46" s="72">
        <f>IF('Indicator Data'!BM49="No data","x",ROUND(IF('Indicator Data'!BM49&gt;E$195,0,IF('Indicator Data'!BM49&lt;E$194,10,(E$195-'Indicator Data'!BM49)/(E$195-E$194)*10)),1))</f>
        <v>4.3</v>
      </c>
      <c r="F46" s="72">
        <f>IF('Indicator Data'!BL49="No data","x",ROUND(IF('Indicator Data'!BL49&gt;F$195,0,IF('Indicator Data'!BL49&lt;F$194,10,(F$195-'Indicator Data'!BL49)/(F$195-F$194)*10)),1))</f>
        <v>3</v>
      </c>
      <c r="G46" s="73">
        <f t="shared" si="3"/>
        <v>3.7</v>
      </c>
      <c r="H46" s="74">
        <f t="shared" si="4"/>
        <v>3.7</v>
      </c>
      <c r="I46" s="72">
        <f>IF('Indicator Data'!BO49="No data","x",ROUND(IF('Indicator Data'!BO49^2&gt;I$195,0,IF('Indicator Data'!BO49^2&lt;I$194,10,(I$195-'Indicator Data'!BO49^2)/(I$195-I$194)*10)),1))</f>
        <v>0.3</v>
      </c>
      <c r="J46" s="72">
        <f>IF(OR('Indicator Data'!BN49=0,'Indicator Data'!BN49="No data"),"x",ROUND(IF('Indicator Data'!BN49&gt;J$195,0,IF('Indicator Data'!BN49&lt;J$194,10,(J$195-'Indicator Data'!BN49)/(J$195-J$194)*10)),1))</f>
        <v>0</v>
      </c>
      <c r="K46" s="72">
        <f>IF('Indicator Data'!BP49="No data","x",ROUND(IF('Indicator Data'!BP49&gt;K$195,0,IF('Indicator Data'!BP49&lt;K$194,10,(K$195-'Indicator Data'!BP49)/(K$195-K$194)*10)),1))</f>
        <v>1.4</v>
      </c>
      <c r="L46" s="72">
        <f>IF('Indicator Data'!BQ49="No data","x",ROUND(IF('Indicator Data'!BQ49&gt;L$195,0,IF('Indicator Data'!BQ49&lt;L$194,10,(L$195-'Indicator Data'!BQ49)/(L$195-L$194)*10)),1))</f>
        <v>2.9</v>
      </c>
      <c r="M46" s="73">
        <f t="shared" si="5"/>
        <v>1.2</v>
      </c>
      <c r="N46" s="115">
        <f>IF('Indicator Data'!BR49="No data","x",'Indicator Data'!BR49/'Indicator Data'!CD49*100)</f>
        <v>205.62770562770564</v>
      </c>
      <c r="O46" s="72">
        <f t="shared" si="6"/>
        <v>0</v>
      </c>
      <c r="P46" s="72">
        <f>IF('Indicator Data'!BS49="No data","x",ROUND(IF('Indicator Data'!BS49&gt;P$195,0,IF('Indicator Data'!BS49&lt;P$194,10,(P$195-'Indicator Data'!BS49)/(P$195-P$194)*10)),1))</f>
        <v>0.1</v>
      </c>
      <c r="Q46" s="72">
        <f>IF('Indicator Data'!BT49="No data","x",ROUND(IF('Indicator Data'!BT49&gt;Q$195,0,IF('Indicator Data'!BT49&lt;Q$194,10,(Q$195-'Indicator Data'!BT49)/(Q$195-Q$194)*10)),1))</f>
        <v>0.1</v>
      </c>
      <c r="R46" s="73">
        <f t="shared" si="7"/>
        <v>0.1</v>
      </c>
      <c r="S46" s="72">
        <f>IF('Indicator Data'!BU49="No data","x",ROUND(IF('Indicator Data'!BU49&gt;S$195,0,IF('Indicator Data'!BU49&lt;S$194,10,(S$195-'Indicator Data'!BU49)/(S$195-S$194)*10)),1))</f>
        <v>5.0999999999999996</v>
      </c>
      <c r="T46" s="115">
        <f>IF('Indicator Data'!BV49="No data","x",ROUND(IF('Indicator Data'!BV49&gt;T$195,0,IF('Indicator Data'!BV49&lt;T$194,10,(T$195-'Indicator Data'!BV49)/(T$195-T$194)*10)),1))</f>
        <v>0</v>
      </c>
      <c r="U46" s="115">
        <f>IF('Indicator Data'!BW49="No data","x",ROUND(IF('Indicator Data'!BW49&gt;U$195,0,IF('Indicator Data'!BW49&lt;U$194,10,(U$195-'Indicator Data'!BW49)/(U$195-U$194)*10)),1))</f>
        <v>1.9</v>
      </c>
      <c r="V46" s="115">
        <f>IF('Indicator Data'!BX49="No data","x",ROUND(IF('Indicator Data'!BX49&gt;V$195,0,IF('Indicator Data'!BX49&lt;V$194,10,(V$195-'Indicator Data'!BX49)/(V$195-V$194)*10)),1))</f>
        <v>3.1</v>
      </c>
      <c r="W46" s="72">
        <f t="shared" si="8"/>
        <v>1.6666666666666667</v>
      </c>
      <c r="X46" s="72">
        <f>IF('Indicator Data'!BY49="No data","x",ROUND(IF('Indicator Data'!BY49&gt;X$195,0,IF('Indicator Data'!BY49&lt;X$194,10,(X$195-'Indicator Data'!BY49)/(X$195-X$194)*10)),1))</f>
        <v>1.3</v>
      </c>
      <c r="Y46" s="72">
        <f>IF('Indicator Data'!BZ49="No data","x",ROUND(IF('Indicator Data'!BZ49&gt;Y$195,10,IF('Indicator Data'!BZ49&lt;Y$194,0,10-(Y$195-'Indicator Data'!BZ49)/(Y$195-Y$194)*10)),1))</f>
        <v>0.1</v>
      </c>
      <c r="Z46" s="73">
        <f t="shared" si="9"/>
        <v>2</v>
      </c>
      <c r="AA46" s="74">
        <f t="shared" si="10"/>
        <v>1.1000000000000001</v>
      </c>
      <c r="AB46" s="133"/>
    </row>
    <row r="47" spans="1:28" s="2" customFormat="1" x14ac:dyDescent="0.3">
      <c r="A47" s="98" t="str">
        <f>'Indicator Data'!A50</f>
        <v>Czech Republic</v>
      </c>
      <c r="B47" s="27" t="str">
        <f>'Indicator Data'!B50</f>
        <v>CZE</v>
      </c>
      <c r="C47" s="72">
        <f>IF('Indicator Data'!BK50="No data","x",ROUND(IF('Indicator Data'!BK50&gt;C$195,0,IF('Indicator Data'!BK50&lt;C$194,10,(C$195-'Indicator Data'!BK50)/(C$195-C$194)*10)),1))</f>
        <v>2.5</v>
      </c>
      <c r="D47" s="73">
        <f t="shared" si="2"/>
        <v>2.5</v>
      </c>
      <c r="E47" s="72">
        <f>IF('Indicator Data'!BM50="No data","x",ROUND(IF('Indicator Data'!BM50&gt;E$195,0,IF('Indicator Data'!BM50&lt;E$194,10,(E$195-'Indicator Data'!BM50)/(E$195-E$194)*10)),1))</f>
        <v>4.5999999999999996</v>
      </c>
      <c r="F47" s="72">
        <f>IF('Indicator Data'!BL50="No data","x",ROUND(IF('Indicator Data'!BL50&gt;F$195,0,IF('Indicator Data'!BL50&lt;F$194,10,(F$195-'Indicator Data'!BL50)/(F$195-F$194)*10)),1))</f>
        <v>3.2</v>
      </c>
      <c r="G47" s="73">
        <f t="shared" si="3"/>
        <v>3.9</v>
      </c>
      <c r="H47" s="74">
        <f t="shared" si="4"/>
        <v>3.2</v>
      </c>
      <c r="I47" s="72">
        <f>IF('Indicator Data'!BO50="No data","x",ROUND(IF('Indicator Data'!BO50^2&gt;I$195,0,IF('Indicator Data'!BO50^2&lt;I$194,10,(I$195-'Indicator Data'!BO50^2)/(I$195-I$194)*10)),1))</f>
        <v>0</v>
      </c>
      <c r="J47" s="72">
        <f>IF(OR('Indicator Data'!BN50=0,'Indicator Data'!BN50="No data"),"x",ROUND(IF('Indicator Data'!BN50&gt;J$195,0,IF('Indicator Data'!BN50&lt;J$194,10,(J$195-'Indicator Data'!BN50)/(J$195-J$194)*10)),1))</f>
        <v>0</v>
      </c>
      <c r="K47" s="72">
        <f>IF('Indicator Data'!BP50="No data","x",ROUND(IF('Indicator Data'!BP50&gt;K$195,0,IF('Indicator Data'!BP50&lt;K$194,10,(K$195-'Indicator Data'!BP50)/(K$195-K$194)*10)),1))</f>
        <v>1.9</v>
      </c>
      <c r="L47" s="72">
        <f>IF('Indicator Data'!BQ50="No data","x",ROUND(IF('Indicator Data'!BQ50&gt;L$195,0,IF('Indicator Data'!BQ50&lt;L$194,10,(L$195-'Indicator Data'!BQ50)/(L$195-L$194)*10)),1))</f>
        <v>4</v>
      </c>
      <c r="M47" s="73">
        <f t="shared" si="5"/>
        <v>1.5</v>
      </c>
      <c r="N47" s="115">
        <f>IF('Indicator Data'!BR50="No data","x",'Indicator Data'!BR50/'Indicator Data'!CD50*100)</f>
        <v>271.87985499741069</v>
      </c>
      <c r="O47" s="72">
        <f t="shared" si="6"/>
        <v>0</v>
      </c>
      <c r="P47" s="72">
        <f>IF('Indicator Data'!BS50="No data","x",ROUND(IF('Indicator Data'!BS50&gt;P$195,0,IF('Indicator Data'!BS50&lt;P$194,10,(P$195-'Indicator Data'!BS50)/(P$195-P$194)*10)),1))</f>
        <v>0.1</v>
      </c>
      <c r="Q47" s="72">
        <f>IF('Indicator Data'!BT50="No data","x",ROUND(IF('Indicator Data'!BT50&gt;Q$195,0,IF('Indicator Data'!BT50&lt;Q$194,10,(Q$195-'Indicator Data'!BT50)/(Q$195-Q$194)*10)),1))</f>
        <v>0</v>
      </c>
      <c r="R47" s="73">
        <f t="shared" si="7"/>
        <v>0</v>
      </c>
      <c r="S47" s="72">
        <f>IF('Indicator Data'!BU50="No data","x",ROUND(IF('Indicator Data'!BU50&gt;S$195,0,IF('Indicator Data'!BU50&lt;S$194,10,(S$195-'Indicator Data'!BU50)/(S$195-S$194)*10)),1))</f>
        <v>0</v>
      </c>
      <c r="T47" s="115">
        <f>IF('Indicator Data'!BV50="No data","x",ROUND(IF('Indicator Data'!BV50&gt;T$195,0,IF('Indicator Data'!BV50&lt;T$194,10,(T$195-'Indicator Data'!BV50)/(T$195-T$194)*10)),1))</f>
        <v>0.5</v>
      </c>
      <c r="U47" s="115">
        <f>IF('Indicator Data'!BW50="No data","x",ROUND(IF('Indicator Data'!BW50&gt;U$195,0,IF('Indicator Data'!BW50&lt;U$194,10,(U$195-'Indicator Data'!BW50)/(U$195-U$194)*10)),1))</f>
        <v>2.5</v>
      </c>
      <c r="V47" s="115" t="str">
        <f>IF('Indicator Data'!BX50="No data","x",ROUND(IF('Indicator Data'!BX50&gt;V$195,0,IF('Indicator Data'!BX50&lt;V$194,10,(V$195-'Indicator Data'!BX50)/(V$195-V$194)*10)),1))</f>
        <v>x</v>
      </c>
      <c r="W47" s="72">
        <f t="shared" si="8"/>
        <v>1.5</v>
      </c>
      <c r="X47" s="72">
        <f>IF('Indicator Data'!BY50="No data","x",ROUND(IF('Indicator Data'!BY50&gt;X$195,0,IF('Indicator Data'!BY50&lt;X$194,10,(X$195-'Indicator Data'!BY50)/(X$195-X$194)*10)),1))</f>
        <v>0</v>
      </c>
      <c r="Y47" s="72">
        <f>IF('Indicator Data'!BZ50="No data","x",ROUND(IF('Indicator Data'!BZ50&gt;Y$195,10,IF('Indicator Data'!BZ50&lt;Y$194,0,10-(Y$195-'Indicator Data'!BZ50)/(Y$195-Y$194)*10)),1))</f>
        <v>0</v>
      </c>
      <c r="Z47" s="73">
        <f t="shared" si="9"/>
        <v>0.4</v>
      </c>
      <c r="AA47" s="74">
        <f t="shared" si="10"/>
        <v>0.6</v>
      </c>
      <c r="AB47" s="133"/>
    </row>
    <row r="48" spans="1:28" s="2" customFormat="1" x14ac:dyDescent="0.3">
      <c r="A48" s="98" t="str">
        <f>'Indicator Data'!A51</f>
        <v>Denmark</v>
      </c>
      <c r="B48" s="27" t="str">
        <f>'Indicator Data'!B51</f>
        <v>DNK</v>
      </c>
      <c r="C48" s="72">
        <f>IF('Indicator Data'!BK51="No data","x",ROUND(IF('Indicator Data'!BK51&gt;C$195,0,IF('Indicator Data'!BK51&lt;C$194,10,(C$195-'Indicator Data'!BK51)/(C$195-C$194)*10)),1))</f>
        <v>2.7</v>
      </c>
      <c r="D48" s="73">
        <f t="shared" si="2"/>
        <v>2.7</v>
      </c>
      <c r="E48" s="72">
        <f>IF('Indicator Data'!BM51="No data","x",ROUND(IF('Indicator Data'!BM51&gt;E$195,0,IF('Indicator Data'!BM51&lt;E$194,10,(E$195-'Indicator Data'!BM51)/(E$195-E$194)*10)),1))</f>
        <v>1.2</v>
      </c>
      <c r="F48" s="72">
        <f>IF('Indicator Data'!BL51="No data","x",ROUND(IF('Indicator Data'!BL51&gt;F$195,0,IF('Indicator Data'!BL51&lt;F$194,10,(F$195-'Indicator Data'!BL51)/(F$195-F$194)*10)),1))</f>
        <v>1.1000000000000001</v>
      </c>
      <c r="G48" s="73">
        <f t="shared" si="3"/>
        <v>1.2</v>
      </c>
      <c r="H48" s="74">
        <f t="shared" si="4"/>
        <v>2</v>
      </c>
      <c r="I48" s="72" t="str">
        <f>IF('Indicator Data'!BO51="No data","x",ROUND(IF('Indicator Data'!BO51^2&gt;I$195,0,IF('Indicator Data'!BO51^2&lt;I$194,10,(I$195-'Indicator Data'!BO51^2)/(I$195-I$194)*10)),1))</f>
        <v>x</v>
      </c>
      <c r="J48" s="72">
        <f>IF(OR('Indicator Data'!BN51=0,'Indicator Data'!BN51="No data"),"x",ROUND(IF('Indicator Data'!BN51&gt;J$195,0,IF('Indicator Data'!BN51&lt;J$194,10,(J$195-'Indicator Data'!BN51)/(J$195-J$194)*10)),1))</f>
        <v>0</v>
      </c>
      <c r="K48" s="72">
        <f>IF('Indicator Data'!BP51="No data","x",ROUND(IF('Indicator Data'!BP51&gt;K$195,0,IF('Indicator Data'!BP51&lt;K$194,10,(K$195-'Indicator Data'!BP51)/(K$195-K$194)*10)),1))</f>
        <v>0.2</v>
      </c>
      <c r="L48" s="72">
        <f>IF('Indicator Data'!BQ51="No data","x",ROUND(IF('Indicator Data'!BQ51&gt;L$195,0,IF('Indicator Data'!BQ51&lt;L$194,10,(L$195-'Indicator Data'!BQ51)/(L$195-L$194)*10)),1))</f>
        <v>3.8</v>
      </c>
      <c r="M48" s="73">
        <f t="shared" si="5"/>
        <v>1.3</v>
      </c>
      <c r="N48" s="115">
        <f>IF('Indicator Data'!BR51="No data","x",'Indicator Data'!BR51/'Indicator Data'!CD51*100)</f>
        <v>353.5234503888758</v>
      </c>
      <c r="O48" s="72">
        <f t="shared" si="6"/>
        <v>0</v>
      </c>
      <c r="P48" s="72">
        <f>IF('Indicator Data'!BS51="No data","x",ROUND(IF('Indicator Data'!BS51&gt;P$195,0,IF('Indicator Data'!BS51&lt;P$194,10,(P$195-'Indicator Data'!BS51)/(P$195-P$194)*10)),1))</f>
        <v>0</v>
      </c>
      <c r="Q48" s="72">
        <f>IF('Indicator Data'!BT51="No data","x",ROUND(IF('Indicator Data'!BT51&gt;Q$195,0,IF('Indicator Data'!BT51&lt;Q$194,10,(Q$195-'Indicator Data'!BT51)/(Q$195-Q$194)*10)),1))</f>
        <v>0</v>
      </c>
      <c r="R48" s="73">
        <f t="shared" si="7"/>
        <v>0</v>
      </c>
      <c r="S48" s="72">
        <f>IF('Indicator Data'!BU51="No data","x",ROUND(IF('Indicator Data'!BU51&gt;S$195,0,IF('Indicator Data'!BU51&lt;S$194,10,(S$195-'Indicator Data'!BU51)/(S$195-S$194)*10)),1))</f>
        <v>0</v>
      </c>
      <c r="T48" s="115">
        <f>IF('Indicator Data'!BV51="No data","x",ROUND(IF('Indicator Data'!BV51&gt;T$195,0,IF('Indicator Data'!BV51&lt;T$194,10,(T$195-'Indicator Data'!BV51)/(T$195-T$194)*10)),1))</f>
        <v>0.3</v>
      </c>
      <c r="U48" s="115">
        <f>IF('Indicator Data'!BW51="No data","x",ROUND(IF('Indicator Data'!BW51&gt;U$195,0,IF('Indicator Data'!BW51&lt;U$194,10,(U$195-'Indicator Data'!BW51)/(U$195-U$194)*10)),1))</f>
        <v>1.5</v>
      </c>
      <c r="V48" s="115">
        <f>IF('Indicator Data'!BX51="No data","x",ROUND(IF('Indicator Data'!BX51&gt;V$195,0,IF('Indicator Data'!BX51&lt;V$194,10,(V$195-'Indicator Data'!BX51)/(V$195-V$194)*10)),1))</f>
        <v>0.5</v>
      </c>
      <c r="W48" s="72">
        <f t="shared" si="8"/>
        <v>0.76666666666666661</v>
      </c>
      <c r="X48" s="72">
        <f>IF('Indicator Data'!BY51="No data","x",ROUND(IF('Indicator Data'!BY51&gt;X$195,0,IF('Indicator Data'!BY51&lt;X$194,10,(X$195-'Indicator Data'!BY51)/(X$195-X$194)*10)),1))</f>
        <v>0</v>
      </c>
      <c r="Y48" s="72">
        <f>IF('Indicator Data'!BZ51="No data","x",ROUND(IF('Indicator Data'!BZ51&gt;Y$195,10,IF('Indicator Data'!BZ51&lt;Y$194,0,10-(Y$195-'Indicator Data'!BZ51)/(Y$195-Y$194)*10)),1))</f>
        <v>0</v>
      </c>
      <c r="Z48" s="73">
        <f t="shared" si="9"/>
        <v>0.2</v>
      </c>
      <c r="AA48" s="74">
        <f t="shared" si="10"/>
        <v>0.5</v>
      </c>
      <c r="AB48" s="133"/>
    </row>
    <row r="49" spans="1:28" s="2" customFormat="1" x14ac:dyDescent="0.3">
      <c r="A49" s="98" t="str">
        <f>'Indicator Data'!A52</f>
        <v>Djibouti</v>
      </c>
      <c r="B49" s="27" t="str">
        <f>'Indicator Data'!B52</f>
        <v>DJI</v>
      </c>
      <c r="C49" s="72">
        <f>IF('Indicator Data'!BK52="No data","x",ROUND(IF('Indicator Data'!BK52&gt;C$195,0,IF('Indicator Data'!BK52&lt;C$194,10,(C$195-'Indicator Data'!BK52)/(C$195-C$194)*10)),1))</f>
        <v>5.5</v>
      </c>
      <c r="D49" s="73">
        <f t="shared" si="2"/>
        <v>5.5</v>
      </c>
      <c r="E49" s="72">
        <f>IF('Indicator Data'!BM52="No data","x",ROUND(IF('Indicator Data'!BM52&gt;E$195,0,IF('Indicator Data'!BM52&lt;E$194,10,(E$195-'Indicator Data'!BM52)/(E$195-E$194)*10)),1))</f>
        <v>7.3</v>
      </c>
      <c r="F49" s="72">
        <f>IF('Indicator Data'!BL52="No data","x",ROUND(IF('Indicator Data'!BL52&gt;F$195,0,IF('Indicator Data'!BL52&lt;F$194,10,(F$195-'Indicator Data'!BL52)/(F$195-F$194)*10)),1))</f>
        <v>6.4</v>
      </c>
      <c r="G49" s="73">
        <f t="shared" si="3"/>
        <v>6.9</v>
      </c>
      <c r="H49" s="74">
        <f t="shared" si="4"/>
        <v>6.2</v>
      </c>
      <c r="I49" s="72" t="str">
        <f>IF('Indicator Data'!BO52="No data","x",ROUND(IF('Indicator Data'!BO52^2&gt;I$195,0,IF('Indicator Data'!BO52^2&lt;I$194,10,(I$195-'Indicator Data'!BO52^2)/(I$195-I$194)*10)),1))</f>
        <v>x</v>
      </c>
      <c r="J49" s="72">
        <f>IF(OR('Indicator Data'!BN52=0,'Indicator Data'!BN52="No data"),"x",ROUND(IF('Indicator Data'!BN52&gt;J$195,0,IF('Indicator Data'!BN52&lt;J$194,10,(J$195-'Indicator Data'!BN52)/(J$195-J$194)*10)),1))</f>
        <v>4</v>
      </c>
      <c r="K49" s="72">
        <f>IF('Indicator Data'!BP52="No data","x",ROUND(IF('Indicator Data'!BP52&gt;K$195,0,IF('Indicator Data'!BP52&lt;K$194,10,(K$195-'Indicator Data'!BP52)/(K$195-K$194)*10)),1))</f>
        <v>4.4000000000000004</v>
      </c>
      <c r="L49" s="72">
        <f>IF('Indicator Data'!BQ52="No data","x",ROUND(IF('Indicator Data'!BQ52&gt;L$195,0,IF('Indicator Data'!BQ52&lt;L$194,10,(L$195-'Indicator Data'!BQ52)/(L$195-L$194)*10)),1))</f>
        <v>8.1</v>
      </c>
      <c r="M49" s="73">
        <f t="shared" si="5"/>
        <v>5.5</v>
      </c>
      <c r="N49" s="115">
        <f>IF('Indicator Data'!BR52="No data","x",'Indicator Data'!BR52/'Indicator Data'!CD52*100)</f>
        <v>11.216566005176878</v>
      </c>
      <c r="O49" s="72">
        <f t="shared" si="6"/>
        <v>9</v>
      </c>
      <c r="P49" s="72">
        <f>IF('Indicator Data'!BS52="No data","x",ROUND(IF('Indicator Data'!BS52&gt;P$195,0,IF('Indicator Data'!BS52&lt;P$194,10,(P$195-'Indicator Data'!BS52)/(P$195-P$194)*10)),1))</f>
        <v>4</v>
      </c>
      <c r="Q49" s="72">
        <f>IF('Indicator Data'!BT52="No data","x",ROUND(IF('Indicator Data'!BT52&gt;Q$195,0,IF('Indicator Data'!BT52&lt;Q$194,10,(Q$195-'Indicator Data'!BT52)/(Q$195-Q$194)*10)),1))</f>
        <v>4.9000000000000004</v>
      </c>
      <c r="R49" s="73">
        <f t="shared" si="7"/>
        <v>6</v>
      </c>
      <c r="S49" s="72">
        <f>IF('Indicator Data'!BU52="No data","x",ROUND(IF('Indicator Data'!BU52&gt;S$195,0,IF('Indicator Data'!BU52&lt;S$194,10,(S$195-'Indicator Data'!BU52)/(S$195-S$194)*10)),1))</f>
        <v>9.4</v>
      </c>
      <c r="T49" s="115">
        <f>IF('Indicator Data'!BV52="No data","x",ROUND(IF('Indicator Data'!BV52&gt;T$195,0,IF('Indicator Data'!BV52&lt;T$194,10,(T$195-'Indicator Data'!BV52)/(T$195-T$194)*10)),1))</f>
        <v>2.5</v>
      </c>
      <c r="U49" s="115">
        <f>IF('Indicator Data'!BW52="No data","x",ROUND(IF('Indicator Data'!BW52&gt;U$195,0,IF('Indicator Data'!BW52&lt;U$194,10,(U$195-'Indicator Data'!BW52)/(U$195-U$194)*10)),1))</f>
        <v>3.1</v>
      </c>
      <c r="V49" s="115">
        <f>IF('Indicator Data'!BX52="No data","x",ROUND(IF('Indicator Data'!BX52&gt;V$195,0,IF('Indicator Data'!BX52&lt;V$194,10,(V$195-'Indicator Data'!BX52)/(V$195-V$194)*10)),1))</f>
        <v>2.5</v>
      </c>
      <c r="W49" s="72">
        <f t="shared" si="8"/>
        <v>2.6999999999999997</v>
      </c>
      <c r="X49" s="72">
        <f>IF('Indicator Data'!BY52="No data","x",ROUND(IF('Indicator Data'!BY52&gt;X$195,0,IF('Indicator Data'!BY52&lt;X$194,10,(X$195-'Indicator Data'!BY52)/(X$195-X$194)*10)),1))</f>
        <v>9.6999999999999993</v>
      </c>
      <c r="Y49" s="72">
        <f>IF('Indicator Data'!BZ52="No data","x",ROUND(IF('Indicator Data'!BZ52&gt;Y$195,10,IF('Indicator Data'!BZ52&lt;Y$194,0,10-(Y$195-'Indicator Data'!BZ52)/(Y$195-Y$194)*10)),1))</f>
        <v>2.8</v>
      </c>
      <c r="Z49" s="73">
        <f t="shared" si="9"/>
        <v>6.2</v>
      </c>
      <c r="AA49" s="74">
        <f t="shared" si="10"/>
        <v>5.9</v>
      </c>
      <c r="AB49" s="133"/>
    </row>
    <row r="50" spans="1:28" s="2" customFormat="1" x14ac:dyDescent="0.3">
      <c r="A50" s="98" t="str">
        <f>'Indicator Data'!A53</f>
        <v>Dominica</v>
      </c>
      <c r="B50" s="27" t="str">
        <f>'Indicator Data'!B53</f>
        <v>DMA</v>
      </c>
      <c r="C50" s="72" t="str">
        <f>IF('Indicator Data'!BK53="No data","x",ROUND(IF('Indicator Data'!BK53&gt;C$195,0,IF('Indicator Data'!BK53&lt;C$194,10,(C$195-'Indicator Data'!BK53)/(C$195-C$194)*10)),1))</f>
        <v>x</v>
      </c>
      <c r="D50" s="73" t="str">
        <f t="shared" si="2"/>
        <v>x</v>
      </c>
      <c r="E50" s="72">
        <f>IF('Indicator Data'!BM53="No data","x",ROUND(IF('Indicator Data'!BM53&gt;E$195,0,IF('Indicator Data'!BM53&lt;E$194,10,(E$195-'Indicator Data'!BM53)/(E$195-E$194)*10)),1))</f>
        <v>4.5</v>
      </c>
      <c r="F50" s="72">
        <f>IF('Indicator Data'!BL53="No data","x",ROUND(IF('Indicator Data'!BL53&gt;F$195,0,IF('Indicator Data'!BL53&lt;F$194,10,(F$195-'Indicator Data'!BL53)/(F$195-F$194)*10)),1))</f>
        <v>5.5</v>
      </c>
      <c r="G50" s="73">
        <f t="shared" si="3"/>
        <v>5</v>
      </c>
      <c r="H50" s="74">
        <f t="shared" si="4"/>
        <v>5</v>
      </c>
      <c r="I50" s="72" t="str">
        <f>IF('Indicator Data'!BO53="No data","x",ROUND(IF('Indicator Data'!BO53^2&gt;I$195,0,IF('Indicator Data'!BO53^2&lt;I$194,10,(I$195-'Indicator Data'!BO53^2)/(I$195-I$194)*10)),1))</f>
        <v>x</v>
      </c>
      <c r="J50" s="72">
        <f>IF(OR('Indicator Data'!BN53=0,'Indicator Data'!BN53="No data"),"x",ROUND(IF('Indicator Data'!BN53&gt;J$195,0,IF('Indicator Data'!BN53&lt;J$194,10,(J$195-'Indicator Data'!BN53)/(J$195-J$194)*10)),1))</f>
        <v>0</v>
      </c>
      <c r="K50" s="72">
        <f>IF('Indicator Data'!BP53="No data","x",ROUND(IF('Indicator Data'!BP53&gt;K$195,0,IF('Indicator Data'!BP53&lt;K$194,10,(K$195-'Indicator Data'!BP53)/(K$195-K$194)*10)),1))</f>
        <v>3</v>
      </c>
      <c r="L50" s="72">
        <f>IF('Indicator Data'!BQ53="No data","x",ROUND(IF('Indicator Data'!BQ53&gt;L$195,0,IF('Indicator Data'!BQ53&lt;L$194,10,(L$195-'Indicator Data'!BQ53)/(L$195-L$194)*10)),1))</f>
        <v>4.8</v>
      </c>
      <c r="M50" s="73">
        <f t="shared" si="5"/>
        <v>2.6</v>
      </c>
      <c r="N50" s="115">
        <f>IF('Indicator Data'!BR53="No data","x",'Indicator Data'!BR53/'Indicator Data'!CD53*100)</f>
        <v>133.33333333333331</v>
      </c>
      <c r="O50" s="72">
        <f t="shared" si="6"/>
        <v>0</v>
      </c>
      <c r="P50" s="72">
        <f>IF('Indicator Data'!BS53="No data","x",ROUND(IF('Indicator Data'!BS53&gt;P$195,0,IF('Indicator Data'!BS53&lt;P$194,10,(P$195-'Indicator Data'!BS53)/(P$195-P$194)*10)),1))</f>
        <v>2.5</v>
      </c>
      <c r="Q50" s="72">
        <f>IF('Indicator Data'!BT53="No data","x",ROUND(IF('Indicator Data'!BT53&gt;Q$195,0,IF('Indicator Data'!BT53&lt;Q$194,10,(Q$195-'Indicator Data'!BT53)/(Q$195-Q$194)*10)),1))</f>
        <v>0.7</v>
      </c>
      <c r="R50" s="73">
        <f t="shared" si="7"/>
        <v>1.1000000000000001</v>
      </c>
      <c r="S50" s="72">
        <f>IF('Indicator Data'!BU53="No data","x",ROUND(IF('Indicator Data'!BU53&gt;S$195,0,IF('Indicator Data'!BU53&lt;S$194,10,(S$195-'Indicator Data'!BU53)/(S$195-S$194)*10)),1))</f>
        <v>7.3</v>
      </c>
      <c r="T50" s="115">
        <f>IF('Indicator Data'!BV53="No data","x",ROUND(IF('Indicator Data'!BV53&gt;T$195,0,IF('Indicator Data'!BV53&lt;T$194,10,(T$195-'Indicator Data'!BV53)/(T$195-T$194)*10)),1))</f>
        <v>0.8</v>
      </c>
      <c r="U50" s="115">
        <f>IF('Indicator Data'!BW53="No data","x",ROUND(IF('Indicator Data'!BW53&gt;U$195,0,IF('Indicator Data'!BW53&lt;U$194,10,(U$195-'Indicator Data'!BW53)/(U$195-U$194)*10)),1))</f>
        <v>3.1</v>
      </c>
      <c r="V50" s="115" t="str">
        <f>IF('Indicator Data'!BX53="No data","x",ROUND(IF('Indicator Data'!BX53&gt;V$195,0,IF('Indicator Data'!BX53&lt;V$194,10,(V$195-'Indicator Data'!BX53)/(V$195-V$194)*10)),1))</f>
        <v>x</v>
      </c>
      <c r="W50" s="72">
        <f t="shared" si="8"/>
        <v>1.9500000000000002</v>
      </c>
      <c r="X50" s="72">
        <f>IF('Indicator Data'!BY53="No data","x",ROUND(IF('Indicator Data'!BY53&gt;X$195,0,IF('Indicator Data'!BY53&lt;X$194,10,(X$195-'Indicator Data'!BY53)/(X$195-X$194)*10)),1))</f>
        <v>7.8</v>
      </c>
      <c r="Y50" s="72" t="str">
        <f>IF('Indicator Data'!BZ53="No data","x",ROUND(IF('Indicator Data'!BZ53&gt;Y$195,10,IF('Indicator Data'!BZ53&lt;Y$194,0,10-(Y$195-'Indicator Data'!BZ53)/(Y$195-Y$194)*10)),1))</f>
        <v>x</v>
      </c>
      <c r="Z50" s="73">
        <f t="shared" si="9"/>
        <v>5.7</v>
      </c>
      <c r="AA50" s="74">
        <f t="shared" si="10"/>
        <v>3.1</v>
      </c>
      <c r="AB50" s="133"/>
    </row>
    <row r="51" spans="1:28" s="2" customFormat="1" x14ac:dyDescent="0.3">
      <c r="A51" s="98" t="str">
        <f>'Indicator Data'!A54</f>
        <v>Dominican Republic</v>
      </c>
      <c r="B51" s="27" t="str">
        <f>'Indicator Data'!B54</f>
        <v>DOM</v>
      </c>
      <c r="C51" s="72">
        <f>IF('Indicator Data'!BK54="No data","x",ROUND(IF('Indicator Data'!BK54&gt;C$195,0,IF('Indicator Data'!BK54&lt;C$194,10,(C$195-'Indicator Data'!BK54)/(C$195-C$194)*10)),1))</f>
        <v>4.5999999999999996</v>
      </c>
      <c r="D51" s="73">
        <f t="shared" si="2"/>
        <v>4.5999999999999996</v>
      </c>
      <c r="E51" s="72">
        <f>IF('Indicator Data'!BM54="No data","x",ROUND(IF('Indicator Data'!BM54&gt;E$195,0,IF('Indicator Data'!BM54&lt;E$194,10,(E$195-'Indicator Data'!BM54)/(E$195-E$194)*10)),1))</f>
        <v>7.2</v>
      </c>
      <c r="F51" s="72">
        <f>IF('Indicator Data'!BL54="No data","x",ROUND(IF('Indicator Data'!BL54&gt;F$195,0,IF('Indicator Data'!BL54&lt;F$194,10,(F$195-'Indicator Data'!BL54)/(F$195-F$194)*10)),1))</f>
        <v>5.7</v>
      </c>
      <c r="G51" s="73">
        <f t="shared" si="3"/>
        <v>6.5</v>
      </c>
      <c r="H51" s="74">
        <f t="shared" si="4"/>
        <v>5.6</v>
      </c>
      <c r="I51" s="72">
        <f>IF('Indicator Data'!BO54="No data","x",ROUND(IF('Indicator Data'!BO54^2&gt;I$195,0,IF('Indicator Data'!BO54^2&lt;I$194,10,(I$195-'Indicator Data'!BO54^2)/(I$195-I$194)*10)),1))</f>
        <v>1.3</v>
      </c>
      <c r="J51" s="72">
        <f>IF(OR('Indicator Data'!BN54=0,'Indicator Data'!BN54="No data"),"x",ROUND(IF('Indicator Data'!BN54&gt;J$195,0,IF('Indicator Data'!BN54&lt;J$194,10,(J$195-'Indicator Data'!BN54)/(J$195-J$194)*10)),1))</f>
        <v>0</v>
      </c>
      <c r="K51" s="72">
        <f>IF('Indicator Data'!BP54="No data","x",ROUND(IF('Indicator Data'!BP54&gt;K$195,0,IF('Indicator Data'!BP54&lt;K$194,10,(K$195-'Indicator Data'!BP54)/(K$195-K$194)*10)),1))</f>
        <v>2.5</v>
      </c>
      <c r="L51" s="72">
        <f>IF('Indicator Data'!BQ54="No data","x",ROUND(IF('Indicator Data'!BQ54&gt;L$195,0,IF('Indicator Data'!BQ54&lt;L$194,10,(L$195-'Indicator Data'!BQ54)/(L$195-L$194)*10)),1))</f>
        <v>6</v>
      </c>
      <c r="M51" s="73">
        <f t="shared" si="5"/>
        <v>2.5</v>
      </c>
      <c r="N51" s="115">
        <f>IF('Indicator Data'!BR54="No data","x",'Indicator Data'!BR54/'Indicator Data'!CD54*100)</f>
        <v>60.016556291390735</v>
      </c>
      <c r="O51" s="72">
        <f t="shared" si="6"/>
        <v>4</v>
      </c>
      <c r="P51" s="72">
        <f>IF('Indicator Data'!BS54="No data","x",ROUND(IF('Indicator Data'!BS54&gt;P$195,0,IF('Indicator Data'!BS54&lt;P$194,10,(P$195-'Indicator Data'!BS54)/(P$195-P$194)*10)),1))</f>
        <v>1.8</v>
      </c>
      <c r="Q51" s="72">
        <f>IF('Indicator Data'!BT54="No data","x",ROUND(IF('Indicator Data'!BT54&gt;Q$195,0,IF('Indicator Data'!BT54&lt;Q$194,10,(Q$195-'Indicator Data'!BT54)/(Q$195-Q$194)*10)),1))</f>
        <v>0.7</v>
      </c>
      <c r="R51" s="73">
        <f t="shared" si="7"/>
        <v>2.2000000000000002</v>
      </c>
      <c r="S51" s="72">
        <f>IF('Indicator Data'!BU54="No data","x",ROUND(IF('Indicator Data'!BU54&gt;S$195,0,IF('Indicator Data'!BU54&lt;S$194,10,(S$195-'Indicator Data'!BU54)/(S$195-S$194)*10)),1))</f>
        <v>6.1</v>
      </c>
      <c r="T51" s="115">
        <f>IF('Indicator Data'!BV54="No data","x",ROUND(IF('Indicator Data'!BV54&gt;T$195,0,IF('Indicator Data'!BV54&lt;T$194,10,(T$195-'Indicator Data'!BV54)/(T$195-T$194)*10)),1))</f>
        <v>0.8</v>
      </c>
      <c r="U51" s="115">
        <f>IF('Indicator Data'!BW54="No data","x",ROUND(IF('Indicator Data'!BW54&gt;U$195,0,IF('Indicator Data'!BW54&lt;U$194,10,(U$195-'Indicator Data'!BW54)/(U$195-U$194)*10)),1))</f>
        <v>10</v>
      </c>
      <c r="V51" s="115">
        <f>IF('Indicator Data'!BX54="No data","x",ROUND(IF('Indicator Data'!BX54&gt;V$195,0,IF('Indicator Data'!BX54&lt;V$194,10,(V$195-'Indicator Data'!BX54)/(V$195-V$194)*10)),1))</f>
        <v>4.9000000000000004</v>
      </c>
      <c r="W51" s="72">
        <f t="shared" si="8"/>
        <v>5.2333333333333334</v>
      </c>
      <c r="X51" s="72">
        <f>IF('Indicator Data'!BY54="No data","x",ROUND(IF('Indicator Data'!BY54&gt;X$195,0,IF('Indicator Data'!BY54&lt;X$194,10,(X$195-'Indicator Data'!BY54)/(X$195-X$194)*10)),1))</f>
        <v>6.7</v>
      </c>
      <c r="Y51" s="72">
        <f>IF('Indicator Data'!BZ54="No data","x",ROUND(IF('Indicator Data'!BZ54&gt;Y$195,10,IF('Indicator Data'!BZ54&lt;Y$194,0,10-(Y$195-'Indicator Data'!BZ54)/(Y$195-Y$194)*10)),1))</f>
        <v>1.1000000000000001</v>
      </c>
      <c r="Z51" s="73">
        <f t="shared" si="9"/>
        <v>4.8</v>
      </c>
      <c r="AA51" s="74">
        <f t="shared" si="10"/>
        <v>3.2</v>
      </c>
      <c r="AB51" s="133"/>
    </row>
    <row r="52" spans="1:28" s="2" customFormat="1" x14ac:dyDescent="0.3">
      <c r="A52" s="98" t="str">
        <f>'Indicator Data'!A55</f>
        <v>Ecuador</v>
      </c>
      <c r="B52" s="27" t="str">
        <f>'Indicator Data'!B55</f>
        <v>ECU</v>
      </c>
      <c r="C52" s="72">
        <f>IF('Indicator Data'!BK55="No data","x",ROUND(IF('Indicator Data'!BK55&gt;C$195,0,IF('Indicator Data'!BK55&lt;C$194,10,(C$195-'Indicator Data'!BK55)/(C$195-C$194)*10)),1))</f>
        <v>3</v>
      </c>
      <c r="D52" s="73">
        <f t="shared" si="2"/>
        <v>3</v>
      </c>
      <c r="E52" s="72">
        <f>IF('Indicator Data'!BM55="No data","x",ROUND(IF('Indicator Data'!BM55&gt;E$195,0,IF('Indicator Data'!BM55&lt;E$194,10,(E$195-'Indicator Data'!BM55)/(E$195-E$194)*10)),1))</f>
        <v>6.1</v>
      </c>
      <c r="F52" s="72">
        <f>IF('Indicator Data'!BL55="No data","x",ROUND(IF('Indicator Data'!BL55&gt;F$195,0,IF('Indicator Data'!BL55&lt;F$194,10,(F$195-'Indicator Data'!BL55)/(F$195-F$194)*10)),1))</f>
        <v>5.8</v>
      </c>
      <c r="G52" s="73">
        <f t="shared" si="3"/>
        <v>6</v>
      </c>
      <c r="H52" s="74">
        <f t="shared" si="4"/>
        <v>4.5</v>
      </c>
      <c r="I52" s="72">
        <f>IF('Indicator Data'!BO55="No data","x",ROUND(IF('Indicator Data'!BO55^2&gt;I$195,0,IF('Indicator Data'!BO55^2&lt;I$194,10,(I$195-'Indicator Data'!BO55^2)/(I$195-I$194)*10)),1))</f>
        <v>1.5</v>
      </c>
      <c r="J52" s="72">
        <f>IF(OR('Indicator Data'!BN55=0,'Indicator Data'!BN55="No data"),"x",ROUND(IF('Indicator Data'!BN55&gt;J$195,0,IF('Indicator Data'!BN55&lt;J$194,10,(J$195-'Indicator Data'!BN55)/(J$195-J$194)*10)),1))</f>
        <v>0</v>
      </c>
      <c r="K52" s="72">
        <f>IF('Indicator Data'!BP55="No data","x",ROUND(IF('Indicator Data'!BP55&gt;K$195,0,IF('Indicator Data'!BP55&lt;K$194,10,(K$195-'Indicator Data'!BP55)/(K$195-K$194)*10)),1))</f>
        <v>4.5999999999999996</v>
      </c>
      <c r="L52" s="72">
        <f>IF('Indicator Data'!BQ55="No data","x",ROUND(IF('Indicator Data'!BQ55&gt;L$195,0,IF('Indicator Data'!BQ55&lt;L$194,10,(L$195-'Indicator Data'!BQ55)/(L$195-L$194)*10)),1))</f>
        <v>5.6</v>
      </c>
      <c r="M52" s="73">
        <f t="shared" si="5"/>
        <v>2.9</v>
      </c>
      <c r="N52" s="115">
        <f>IF('Indicator Data'!BR55="No data","x",'Indicator Data'!BR55/'Indicator Data'!CD55*100)</f>
        <v>24.963762280560477</v>
      </c>
      <c r="O52" s="72">
        <f t="shared" si="6"/>
        <v>7.6</v>
      </c>
      <c r="P52" s="72">
        <f>IF('Indicator Data'!BS55="No data","x",ROUND(IF('Indicator Data'!BS55&gt;P$195,0,IF('Indicator Data'!BS55&lt;P$194,10,(P$195-'Indicator Data'!BS55)/(P$195-P$194)*10)),1))</f>
        <v>1.3</v>
      </c>
      <c r="Q52" s="72">
        <f>IF('Indicator Data'!BT55="No data","x",ROUND(IF('Indicator Data'!BT55&gt;Q$195,0,IF('Indicator Data'!BT55&lt;Q$194,10,(Q$195-'Indicator Data'!BT55)/(Q$195-Q$194)*10)),1))</f>
        <v>1.2</v>
      </c>
      <c r="R52" s="73">
        <f t="shared" si="7"/>
        <v>3.4</v>
      </c>
      <c r="S52" s="72">
        <f>IF('Indicator Data'!BU55="No data","x",ROUND(IF('Indicator Data'!BU55&gt;S$195,0,IF('Indicator Data'!BU55&lt;S$194,10,(S$195-'Indicator Data'!BU55)/(S$195-S$194)*10)),1))</f>
        <v>4.9000000000000004</v>
      </c>
      <c r="T52" s="115">
        <f>IF('Indicator Data'!BV55="No data","x",ROUND(IF('Indicator Data'!BV55&gt;T$195,0,IF('Indicator Data'!BV55&lt;T$194,10,(T$195-'Indicator Data'!BV55)/(T$195-T$194)*10)),1))</f>
        <v>2.4</v>
      </c>
      <c r="U52" s="115">
        <f>IF('Indicator Data'!BW55="No data","x",ROUND(IF('Indicator Data'!BW55&gt;U$195,0,IF('Indicator Data'!BW55&lt;U$194,10,(U$195-'Indicator Data'!BW55)/(U$195-U$194)*10)),1))</f>
        <v>4.2</v>
      </c>
      <c r="V52" s="115">
        <f>IF('Indicator Data'!BX55="No data","x",ROUND(IF('Indicator Data'!BX55&gt;V$195,0,IF('Indicator Data'!BX55&lt;V$194,10,(V$195-'Indicator Data'!BX55)/(V$195-V$194)*10)),1))</f>
        <v>2.4</v>
      </c>
      <c r="W52" s="72">
        <f t="shared" si="8"/>
        <v>3</v>
      </c>
      <c r="X52" s="72">
        <f>IF('Indicator Data'!BY55="No data","x",ROUND(IF('Indicator Data'!BY55&gt;X$195,0,IF('Indicator Data'!BY55&lt;X$194,10,(X$195-'Indicator Data'!BY55)/(X$195-X$194)*10)),1))</f>
        <v>6.9</v>
      </c>
      <c r="Y52" s="72">
        <f>IF('Indicator Data'!BZ55="No data","x",ROUND(IF('Indicator Data'!BZ55&gt;Y$195,10,IF('Indicator Data'!BZ55&lt;Y$194,0,10-(Y$195-'Indicator Data'!BZ55)/(Y$195-Y$194)*10)),1))</f>
        <v>0.7</v>
      </c>
      <c r="Z52" s="73">
        <f t="shared" si="9"/>
        <v>3.9</v>
      </c>
      <c r="AA52" s="74">
        <f t="shared" si="10"/>
        <v>3.4</v>
      </c>
      <c r="AB52" s="133"/>
    </row>
    <row r="53" spans="1:28" s="2" customFormat="1" x14ac:dyDescent="0.3">
      <c r="A53" s="98" t="str">
        <f>'Indicator Data'!A56</f>
        <v>Egypt</v>
      </c>
      <c r="B53" s="27" t="str">
        <f>'Indicator Data'!B56</f>
        <v>EGY</v>
      </c>
      <c r="C53" s="72">
        <f>IF('Indicator Data'!BK56="No data","x",ROUND(IF('Indicator Data'!BK56&gt;C$195,0,IF('Indicator Data'!BK56&lt;C$194,10,(C$195-'Indicator Data'!BK56)/(C$195-C$194)*10)),1))</f>
        <v>4.2</v>
      </c>
      <c r="D53" s="73">
        <f t="shared" si="2"/>
        <v>4.2</v>
      </c>
      <c r="E53" s="72">
        <f>IF('Indicator Data'!BM56="No data","x",ROUND(IF('Indicator Data'!BM56&gt;E$195,0,IF('Indicator Data'!BM56&lt;E$194,10,(E$195-'Indicator Data'!BM56)/(E$195-E$194)*10)),1))</f>
        <v>6.7</v>
      </c>
      <c r="F53" s="72">
        <f>IF('Indicator Data'!BL56="No data","x",ROUND(IF('Indicator Data'!BL56&gt;F$195,0,IF('Indicator Data'!BL56&lt;F$194,10,(F$195-'Indicator Data'!BL56)/(F$195-F$194)*10)),1))</f>
        <v>5.8</v>
      </c>
      <c r="G53" s="73">
        <f t="shared" si="3"/>
        <v>6.3</v>
      </c>
      <c r="H53" s="74">
        <f t="shared" si="4"/>
        <v>5.3</v>
      </c>
      <c r="I53" s="72">
        <f>IF('Indicator Data'!BO56="No data","x",ROUND(IF('Indicator Data'!BO56^2&gt;I$195,0,IF('Indicator Data'!BO56^2&lt;I$194,10,(I$195-'Indicator Data'!BO56^2)/(I$195-I$194)*10)),1))</f>
        <v>5.4</v>
      </c>
      <c r="J53" s="72">
        <f>IF(OR('Indicator Data'!BN56=0,'Indicator Data'!BN56="No data"),"x",ROUND(IF('Indicator Data'!BN56&gt;J$195,0,IF('Indicator Data'!BN56&lt;J$194,10,(J$195-'Indicator Data'!BN56)/(J$195-J$194)*10)),1))</f>
        <v>0</v>
      </c>
      <c r="K53" s="72">
        <f>IF('Indicator Data'!BP56="No data","x",ROUND(IF('Indicator Data'!BP56&gt;K$195,0,IF('Indicator Data'!BP56&lt;K$194,10,(K$195-'Indicator Data'!BP56)/(K$195-K$194)*10)),1))</f>
        <v>4.3</v>
      </c>
      <c r="L53" s="72">
        <f>IF('Indicator Data'!BQ56="No data","x",ROUND(IF('Indicator Data'!BQ56&gt;L$195,0,IF('Indicator Data'!BQ56&lt;L$194,10,(L$195-'Indicator Data'!BQ56)/(L$195-L$194)*10)),1))</f>
        <v>5.4</v>
      </c>
      <c r="M53" s="73">
        <f t="shared" si="5"/>
        <v>3.8</v>
      </c>
      <c r="N53" s="115">
        <f>IF('Indicator Data'!BR56="No data","x",'Indicator Data'!BR56/'Indicator Data'!CD56*100)</f>
        <v>8.3379376161534982</v>
      </c>
      <c r="O53" s="72">
        <f t="shared" si="6"/>
        <v>9.3000000000000007</v>
      </c>
      <c r="P53" s="72">
        <f>IF('Indicator Data'!BS56="No data","x",ROUND(IF('Indicator Data'!BS56&gt;P$195,0,IF('Indicator Data'!BS56&lt;P$194,10,(P$195-'Indicator Data'!BS56)/(P$195-P$194)*10)),1))</f>
        <v>0.6</v>
      </c>
      <c r="Q53" s="72">
        <f>IF('Indicator Data'!BT56="No data","x",ROUND(IF('Indicator Data'!BT56&gt;Q$195,0,IF('Indicator Data'!BT56&lt;Q$194,10,(Q$195-'Indicator Data'!BT56)/(Q$195-Q$194)*10)),1))</f>
        <v>0.2</v>
      </c>
      <c r="R53" s="73">
        <f t="shared" si="7"/>
        <v>3.4</v>
      </c>
      <c r="S53" s="72">
        <f>IF('Indicator Data'!BU56="No data","x",ROUND(IF('Indicator Data'!BU56&gt;S$195,0,IF('Indicator Data'!BU56&lt;S$194,10,(S$195-'Indicator Data'!BU56)/(S$195-S$194)*10)),1))</f>
        <v>8</v>
      </c>
      <c r="T53" s="115">
        <f>IF('Indicator Data'!BV56="No data","x",ROUND(IF('Indicator Data'!BV56&gt;T$195,0,IF('Indicator Data'!BV56&lt;T$194,10,(T$195-'Indicator Data'!BV56)/(T$195-T$194)*10)),1))</f>
        <v>0.7</v>
      </c>
      <c r="U53" s="115">
        <f>IF('Indicator Data'!BW56="No data","x",ROUND(IF('Indicator Data'!BW56&gt;U$195,0,IF('Indicator Data'!BW56&lt;U$194,10,(U$195-'Indicator Data'!BW56)/(U$195-U$194)*10)),1))</f>
        <v>0.8</v>
      </c>
      <c r="V53" s="115" t="str">
        <f>IF('Indicator Data'!BX56="No data","x",ROUND(IF('Indicator Data'!BX56&gt;V$195,0,IF('Indicator Data'!BX56&lt;V$194,10,(V$195-'Indicator Data'!BX56)/(V$195-V$194)*10)),1))</f>
        <v>x</v>
      </c>
      <c r="W53" s="72">
        <f t="shared" si="8"/>
        <v>0.75</v>
      </c>
      <c r="X53" s="72">
        <f>IF('Indicator Data'!BY56="No data","x",ROUND(IF('Indicator Data'!BY56&gt;X$195,0,IF('Indicator Data'!BY56&lt;X$194,10,(X$195-'Indicator Data'!BY56)/(X$195-X$194)*10)),1))</f>
        <v>8.1</v>
      </c>
      <c r="Y53" s="72">
        <f>IF('Indicator Data'!BZ56="No data","x",ROUND(IF('Indicator Data'!BZ56&gt;Y$195,10,IF('Indicator Data'!BZ56&lt;Y$194,0,10-(Y$195-'Indicator Data'!BZ56)/(Y$195-Y$194)*10)),1))</f>
        <v>0.4</v>
      </c>
      <c r="Z53" s="73">
        <f t="shared" si="9"/>
        <v>4.3</v>
      </c>
      <c r="AA53" s="74">
        <f t="shared" si="10"/>
        <v>3.8</v>
      </c>
      <c r="AB53" s="133"/>
    </row>
    <row r="54" spans="1:28" s="2" customFormat="1" x14ac:dyDescent="0.3">
      <c r="A54" s="98" t="str">
        <f>'Indicator Data'!A57</f>
        <v>El Salvador</v>
      </c>
      <c r="B54" s="27" t="str">
        <f>'Indicator Data'!B57</f>
        <v>SLV</v>
      </c>
      <c r="C54" s="72">
        <f>IF('Indicator Data'!BK57="No data","x",ROUND(IF('Indicator Data'!BK57&gt;C$195,0,IF('Indicator Data'!BK57&lt;C$194,10,(C$195-'Indicator Data'!BK57)/(C$195-C$194)*10)),1))</f>
        <v>5.2</v>
      </c>
      <c r="D54" s="73">
        <f t="shared" si="2"/>
        <v>5.2</v>
      </c>
      <c r="E54" s="72">
        <f>IF('Indicator Data'!BM57="No data","x",ROUND(IF('Indicator Data'!BM57&gt;E$195,0,IF('Indicator Data'!BM57&lt;E$194,10,(E$195-'Indicator Data'!BM57)/(E$195-E$194)*10)),1))</f>
        <v>6.4</v>
      </c>
      <c r="F54" s="72">
        <f>IF('Indicator Data'!BL57="No data","x",ROUND(IF('Indicator Data'!BL57&gt;F$195,0,IF('Indicator Data'!BL57&lt;F$194,10,(F$195-'Indicator Data'!BL57)/(F$195-F$194)*10)),1))</f>
        <v>5.9</v>
      </c>
      <c r="G54" s="73">
        <f t="shared" si="3"/>
        <v>6.2</v>
      </c>
      <c r="H54" s="74">
        <f t="shared" si="4"/>
        <v>5.7</v>
      </c>
      <c r="I54" s="72">
        <f>IF('Indicator Data'!BO57="No data","x",ROUND(IF('Indicator Data'!BO57^2&gt;I$195,0,IF('Indicator Data'!BO57^2&lt;I$194,10,(I$195-'Indicator Data'!BO57^2)/(I$195-I$194)*10)),1))</f>
        <v>2.2999999999999998</v>
      </c>
      <c r="J54" s="72">
        <f>IF(OR('Indicator Data'!BN57=0,'Indicator Data'!BN57="No data"),"x",ROUND(IF('Indicator Data'!BN57&gt;J$195,0,IF('Indicator Data'!BN57&lt;J$194,10,(J$195-'Indicator Data'!BN57)/(J$195-J$194)*10)),1))</f>
        <v>0</v>
      </c>
      <c r="K54" s="72">
        <f>IF('Indicator Data'!BP57="No data","x",ROUND(IF('Indicator Data'!BP57&gt;K$195,0,IF('Indicator Data'!BP57&lt;K$194,10,(K$195-'Indicator Data'!BP57)/(K$195-K$194)*10)),1))</f>
        <v>6.6</v>
      </c>
      <c r="L54" s="72">
        <f>IF('Indicator Data'!BQ57="No data","x",ROUND(IF('Indicator Data'!BQ57&gt;L$195,0,IF('Indicator Data'!BQ57&lt;L$194,10,(L$195-'Indicator Data'!BQ57)/(L$195-L$194)*10)),1))</f>
        <v>2.7</v>
      </c>
      <c r="M54" s="73">
        <f t="shared" si="5"/>
        <v>2.9</v>
      </c>
      <c r="N54" s="115">
        <f>IF('Indicator Data'!BR57="No data","x",'Indicator Data'!BR57/'Indicator Data'!CD57*100)</f>
        <v>53.088803088803097</v>
      </c>
      <c r="O54" s="72">
        <f t="shared" si="6"/>
        <v>4.7</v>
      </c>
      <c r="P54" s="72">
        <f>IF('Indicator Data'!BS57="No data","x",ROUND(IF('Indicator Data'!BS57&gt;P$195,0,IF('Indicator Data'!BS57&lt;P$194,10,(P$195-'Indicator Data'!BS57)/(P$195-P$194)*10)),1))</f>
        <v>1.4</v>
      </c>
      <c r="Q54" s="72">
        <f>IF('Indicator Data'!BT57="No data","x",ROUND(IF('Indicator Data'!BT57&gt;Q$195,0,IF('Indicator Data'!BT57&lt;Q$194,10,(Q$195-'Indicator Data'!BT57)/(Q$195-Q$194)*10)),1))</f>
        <v>0.5</v>
      </c>
      <c r="R54" s="73">
        <f t="shared" si="7"/>
        <v>2.2000000000000002</v>
      </c>
      <c r="S54" s="72">
        <f>IF('Indicator Data'!BU57="No data","x",ROUND(IF('Indicator Data'!BU57&gt;S$195,0,IF('Indicator Data'!BU57&lt;S$194,10,(S$195-'Indicator Data'!BU57)/(S$195-S$194)*10)),1))</f>
        <v>6.1</v>
      </c>
      <c r="T54" s="115">
        <f>IF('Indicator Data'!BV57="No data","x",ROUND(IF('Indicator Data'!BV57&gt;T$195,0,IF('Indicator Data'!BV57&lt;T$194,10,(T$195-'Indicator Data'!BV57)/(T$195-T$194)*10)),1))</f>
        <v>3.1</v>
      </c>
      <c r="U54" s="115">
        <f>IF('Indicator Data'!BW57="No data","x",ROUND(IF('Indicator Data'!BW57&gt;U$195,0,IF('Indicator Data'!BW57&lt;U$194,10,(U$195-'Indicator Data'!BW57)/(U$195-U$194)*10)),1))</f>
        <v>2.4</v>
      </c>
      <c r="V54" s="115">
        <f>IF('Indicator Data'!BX57="No data","x",ROUND(IF('Indicator Data'!BX57&gt;V$195,0,IF('Indicator Data'!BX57&lt;V$194,10,(V$195-'Indicator Data'!BX57)/(V$195-V$194)*10)),1))</f>
        <v>4.0999999999999996</v>
      </c>
      <c r="W54" s="72">
        <f t="shared" si="8"/>
        <v>3.1999999999999997</v>
      </c>
      <c r="X54" s="72">
        <f>IF('Indicator Data'!BY57="No data","x",ROUND(IF('Indicator Data'!BY57&gt;X$195,0,IF('Indicator Data'!BY57&lt;X$194,10,(X$195-'Indicator Data'!BY57)/(X$195-X$194)*10)),1))</f>
        <v>8.1999999999999993</v>
      </c>
      <c r="Y54" s="72">
        <f>IF('Indicator Data'!BZ57="No data","x",ROUND(IF('Indicator Data'!BZ57&gt;Y$195,10,IF('Indicator Data'!BZ57&lt;Y$194,0,10-(Y$195-'Indicator Data'!BZ57)/(Y$195-Y$194)*10)),1))</f>
        <v>0.5</v>
      </c>
      <c r="Z54" s="73">
        <f t="shared" si="9"/>
        <v>4.5</v>
      </c>
      <c r="AA54" s="74">
        <f t="shared" si="10"/>
        <v>3.2</v>
      </c>
      <c r="AB54" s="133"/>
    </row>
    <row r="55" spans="1:28" s="2" customFormat="1" x14ac:dyDescent="0.3">
      <c r="A55" s="98" t="str">
        <f>'Indicator Data'!A58</f>
        <v>Equatorial Guinea</v>
      </c>
      <c r="B55" s="27" t="str">
        <f>'Indicator Data'!B58</f>
        <v>GNQ</v>
      </c>
      <c r="C55" s="72" t="str">
        <f>IF('Indicator Data'!BK58="No data","x",ROUND(IF('Indicator Data'!BK58&gt;C$195,0,IF('Indicator Data'!BK58&lt;C$194,10,(C$195-'Indicator Data'!BK58)/(C$195-C$194)*10)),1))</f>
        <v>x</v>
      </c>
      <c r="D55" s="73" t="str">
        <f t="shared" si="2"/>
        <v>x</v>
      </c>
      <c r="E55" s="72">
        <f>IF('Indicator Data'!BM58="No data","x",ROUND(IF('Indicator Data'!BM58&gt;E$195,0,IF('Indicator Data'!BM58&lt;E$194,10,(E$195-'Indicator Data'!BM58)/(E$195-E$194)*10)),1))</f>
        <v>8.4</v>
      </c>
      <c r="F55" s="72">
        <f>IF('Indicator Data'!BL58="No data","x",ROUND(IF('Indicator Data'!BL58&gt;F$195,0,IF('Indicator Data'!BL58&lt;F$194,10,(F$195-'Indicator Data'!BL58)/(F$195-F$194)*10)),1))</f>
        <v>7.7</v>
      </c>
      <c r="G55" s="73">
        <f t="shared" si="3"/>
        <v>8.1</v>
      </c>
      <c r="H55" s="74">
        <f t="shared" si="4"/>
        <v>8.1</v>
      </c>
      <c r="I55" s="72">
        <f>IF('Indicator Data'!BO58="No data","x",ROUND(IF('Indicator Data'!BO58^2&gt;I$195,0,IF('Indicator Data'!BO58^2&lt;I$194,10,(I$195-'Indicator Data'!BO58^2)/(I$195-I$194)*10)),1))</f>
        <v>1.2</v>
      </c>
      <c r="J55" s="72">
        <f>IF(OR('Indicator Data'!BN58=0,'Indicator Data'!BN58="No data"),"x",ROUND(IF('Indicator Data'!BN58&gt;J$195,0,IF('Indicator Data'!BN58&lt;J$194,10,(J$195-'Indicator Data'!BN58)/(J$195-J$194)*10)),1))</f>
        <v>3.3</v>
      </c>
      <c r="K55" s="72">
        <f>IF('Indicator Data'!BP58="No data","x",ROUND(IF('Indicator Data'!BP58&gt;K$195,0,IF('Indicator Data'!BP58&lt;K$194,10,(K$195-'Indicator Data'!BP58)/(K$195-K$194)*10)),1))</f>
        <v>7.4</v>
      </c>
      <c r="L55" s="72">
        <f>IF('Indicator Data'!BQ58="No data","x",ROUND(IF('Indicator Data'!BQ58&gt;L$195,0,IF('Indicator Data'!BQ58&lt;L$194,10,(L$195-'Indicator Data'!BQ58)/(L$195-L$194)*10)),1))</f>
        <v>7.9</v>
      </c>
      <c r="M55" s="73">
        <f t="shared" si="5"/>
        <v>5</v>
      </c>
      <c r="N55" s="115">
        <f>IF('Indicator Data'!BR58="No data","x",'Indicator Data'!BR58/'Indicator Data'!CD58*100)</f>
        <v>11.408199643493761</v>
      </c>
      <c r="O55" s="72">
        <f t="shared" si="6"/>
        <v>8.9</v>
      </c>
      <c r="P55" s="72">
        <f>IF('Indicator Data'!BS58="No data","x",ROUND(IF('Indicator Data'!BS58&gt;P$195,0,IF('Indicator Data'!BS58&lt;P$194,10,(P$195-'Indicator Data'!BS58)/(P$195-P$194)*10)),1))</f>
        <v>3.7</v>
      </c>
      <c r="Q55" s="72">
        <f>IF('Indicator Data'!BT58="No data","x",ROUND(IF('Indicator Data'!BT58&gt;Q$195,0,IF('Indicator Data'!BT58&lt;Q$194,10,(Q$195-'Indicator Data'!BT58)/(Q$195-Q$194)*10)),1))</f>
        <v>7.1</v>
      </c>
      <c r="R55" s="73">
        <f t="shared" si="7"/>
        <v>6.6</v>
      </c>
      <c r="S55" s="72">
        <f>IF('Indicator Data'!BU58="No data","x",ROUND(IF('Indicator Data'!BU58&gt;S$195,0,IF('Indicator Data'!BU58&lt;S$194,10,(S$195-'Indicator Data'!BU58)/(S$195-S$194)*10)),1))</f>
        <v>9</v>
      </c>
      <c r="T55" s="115">
        <f>IF('Indicator Data'!BV58="No data","x",ROUND(IF('Indicator Data'!BV58&gt;T$195,0,IF('Indicator Data'!BV58&lt;T$194,10,(T$195-'Indicator Data'!BV58)/(T$195-T$194)*10)),1))</f>
        <v>10</v>
      </c>
      <c r="U55" s="115" t="str">
        <f>IF('Indicator Data'!BW58="No data","x",ROUND(IF('Indicator Data'!BW58&gt;U$195,0,IF('Indicator Data'!BW58&lt;U$194,10,(U$195-'Indicator Data'!BW58)/(U$195-U$194)*10)),1))</f>
        <v>x</v>
      </c>
      <c r="V55" s="115" t="str">
        <f>IF('Indicator Data'!BX58="No data","x",ROUND(IF('Indicator Data'!BX58&gt;V$195,0,IF('Indicator Data'!BX58&lt;V$194,10,(V$195-'Indicator Data'!BX58)/(V$195-V$194)*10)),1))</f>
        <v>x</v>
      </c>
      <c r="W55" s="72">
        <f t="shared" si="8"/>
        <v>10</v>
      </c>
      <c r="X55" s="72">
        <f>IF('Indicator Data'!BY58="No data","x",ROUND(IF('Indicator Data'!BY58&gt;X$195,0,IF('Indicator Data'!BY58&lt;X$194,10,(X$195-'Indicator Data'!BY58)/(X$195-X$194)*10)),1))</f>
        <v>7.8</v>
      </c>
      <c r="Y55" s="72">
        <f>IF('Indicator Data'!BZ58="No data","x",ROUND(IF('Indicator Data'!BZ58&gt;Y$195,10,IF('Indicator Data'!BZ58&lt;Y$194,0,10-(Y$195-'Indicator Data'!BZ58)/(Y$195-Y$194)*10)),1))</f>
        <v>3.3</v>
      </c>
      <c r="Z55" s="73">
        <f t="shared" si="9"/>
        <v>7.5</v>
      </c>
      <c r="AA55" s="74">
        <f t="shared" si="10"/>
        <v>6.4</v>
      </c>
      <c r="AB55" s="133"/>
    </row>
    <row r="56" spans="1:28" s="2" customFormat="1" x14ac:dyDescent="0.3">
      <c r="A56" s="98" t="str">
        <f>'Indicator Data'!A59</f>
        <v>Eritrea</v>
      </c>
      <c r="B56" s="27" t="str">
        <f>'Indicator Data'!B59</f>
        <v>ERI</v>
      </c>
      <c r="C56" s="72" t="str">
        <f>IF('Indicator Data'!BK59="No data","x",ROUND(IF('Indicator Data'!BK59&gt;C$195,0,IF('Indicator Data'!BK59&lt;C$194,10,(C$195-'Indicator Data'!BK59)/(C$195-C$194)*10)),1))</f>
        <v>x</v>
      </c>
      <c r="D56" s="73" t="str">
        <f t="shared" si="2"/>
        <v>x</v>
      </c>
      <c r="E56" s="72">
        <f>IF('Indicator Data'!BM59="No data","x",ROUND(IF('Indicator Data'!BM59&gt;E$195,0,IF('Indicator Data'!BM59&lt;E$194,10,(E$195-'Indicator Data'!BM59)/(E$195-E$194)*10)),1))</f>
        <v>7.9</v>
      </c>
      <c r="F56" s="72">
        <f>IF('Indicator Data'!BL59="No data","x",ROUND(IF('Indicator Data'!BL59&gt;F$195,0,IF('Indicator Data'!BL59&lt;F$194,10,(F$195-'Indicator Data'!BL59)/(F$195-F$194)*10)),1))</f>
        <v>8.5</v>
      </c>
      <c r="G56" s="73">
        <f t="shared" si="3"/>
        <v>8.1999999999999993</v>
      </c>
      <c r="H56" s="74">
        <f t="shared" si="4"/>
        <v>8.1999999999999993</v>
      </c>
      <c r="I56" s="72">
        <f>IF('Indicator Data'!BO59="No data","x",ROUND(IF('Indicator Data'!BO59^2&gt;I$195,0,IF('Indicator Data'!BO59^2&lt;I$194,10,(I$195-'Indicator Data'!BO59^2)/(I$195-I$194)*10)),1))</f>
        <v>4.5</v>
      </c>
      <c r="J56" s="72">
        <f>IF(OR('Indicator Data'!BN59=0,'Indicator Data'!BN59="No data"),"x",ROUND(IF('Indicator Data'!BN59&gt;J$195,0,IF('Indicator Data'!BN59&lt;J$194,10,(J$195-'Indicator Data'!BN59)/(J$195-J$194)*10)),1))</f>
        <v>5</v>
      </c>
      <c r="K56" s="72">
        <f>IF('Indicator Data'!BP59="No data","x",ROUND(IF('Indicator Data'!BP59&gt;K$195,0,IF('Indicator Data'!BP59&lt;K$194,10,(K$195-'Indicator Data'!BP59)/(K$195-K$194)*10)),1))</f>
        <v>9.9</v>
      </c>
      <c r="L56" s="72">
        <f>IF('Indicator Data'!BQ59="No data","x",ROUND(IF('Indicator Data'!BQ59&gt;L$195,0,IF('Indicator Data'!BQ59&lt;L$194,10,(L$195-'Indicator Data'!BQ59)/(L$195-L$194)*10)),1))</f>
        <v>9.1999999999999993</v>
      </c>
      <c r="M56" s="73">
        <f t="shared" si="5"/>
        <v>7.2</v>
      </c>
      <c r="N56" s="115">
        <f>IF('Indicator Data'!BR59="No data","x",'Indicator Data'!BR59/'Indicator Data'!CD59*100)</f>
        <v>4.6534653465346532</v>
      </c>
      <c r="O56" s="72">
        <f t="shared" si="6"/>
        <v>9.6</v>
      </c>
      <c r="P56" s="72">
        <f>IF('Indicator Data'!BS59="No data","x",ROUND(IF('Indicator Data'!BS59&gt;P$195,0,IF('Indicator Data'!BS59&lt;P$194,10,(P$195-'Indicator Data'!BS59)/(P$195-P$194)*10)),1))</f>
        <v>9.8000000000000007</v>
      </c>
      <c r="Q56" s="72">
        <f>IF('Indicator Data'!BT59="No data","x",ROUND(IF('Indicator Data'!BT59&gt;Q$195,0,IF('Indicator Data'!BT59&lt;Q$194,10,(Q$195-'Indicator Data'!BT59)/(Q$195-Q$194)*10)),1))</f>
        <v>9.6</v>
      </c>
      <c r="R56" s="73">
        <f t="shared" si="7"/>
        <v>9.6999999999999993</v>
      </c>
      <c r="S56" s="72" t="str">
        <f>IF('Indicator Data'!BU59="No data","x",ROUND(IF('Indicator Data'!BU59&gt;S$195,0,IF('Indicator Data'!BU59&lt;S$194,10,(S$195-'Indicator Data'!BU59)/(S$195-S$194)*10)),1))</f>
        <v>x</v>
      </c>
      <c r="T56" s="115">
        <f>IF('Indicator Data'!BV59="No data","x",ROUND(IF('Indicator Data'!BV59&gt;T$195,0,IF('Indicator Data'!BV59&lt;T$194,10,(T$195-'Indicator Data'!BV59)/(T$195-T$194)*10)),1))</f>
        <v>0.7</v>
      </c>
      <c r="U56" s="115">
        <f>IF('Indicator Data'!BW59="No data","x",ROUND(IF('Indicator Data'!BW59&gt;U$195,0,IF('Indicator Data'!BW59&lt;U$194,10,(U$195-'Indicator Data'!BW59)/(U$195-U$194)*10)),1))</f>
        <v>1.9</v>
      </c>
      <c r="V56" s="115">
        <f>IF('Indicator Data'!BX59="No data","x",ROUND(IF('Indicator Data'!BX59&gt;V$195,0,IF('Indicator Data'!BX59&lt;V$194,10,(V$195-'Indicator Data'!BX59)/(V$195-V$194)*10)),1))</f>
        <v>0.7</v>
      </c>
      <c r="W56" s="72">
        <f t="shared" si="8"/>
        <v>1.0999999999999999</v>
      </c>
      <c r="X56" s="72">
        <f>IF('Indicator Data'!BY59="No data","x",ROUND(IF('Indicator Data'!BY59&gt;X$195,0,IF('Indicator Data'!BY59&lt;X$194,10,(X$195-'Indicator Data'!BY59)/(X$195-X$194)*10)),1))</f>
        <v>9.9</v>
      </c>
      <c r="Y56" s="72">
        <f>IF('Indicator Data'!BZ59="No data","x",ROUND(IF('Indicator Data'!BZ59&gt;Y$195,10,IF('Indicator Data'!BZ59&lt;Y$194,0,10-(Y$195-'Indicator Data'!BZ59)/(Y$195-Y$194)*10)),1))</f>
        <v>5.3</v>
      </c>
      <c r="Z56" s="73">
        <f t="shared" si="9"/>
        <v>5.4</v>
      </c>
      <c r="AA56" s="74">
        <f t="shared" si="10"/>
        <v>7.4</v>
      </c>
      <c r="AB56" s="133"/>
    </row>
    <row r="57" spans="1:28" s="2" customFormat="1" x14ac:dyDescent="0.3">
      <c r="A57" s="98" t="str">
        <f>'Indicator Data'!A60</f>
        <v>Estonia</v>
      </c>
      <c r="B57" s="27" t="str">
        <f>'Indicator Data'!B60</f>
        <v>EST</v>
      </c>
      <c r="C57" s="72" t="str">
        <f>IF('Indicator Data'!BK60="No data","x",ROUND(IF('Indicator Data'!BK60&gt;C$195,0,IF('Indicator Data'!BK60&lt;C$194,10,(C$195-'Indicator Data'!BK60)/(C$195-C$194)*10)),1))</f>
        <v>x</v>
      </c>
      <c r="D57" s="73" t="str">
        <f t="shared" si="2"/>
        <v>x</v>
      </c>
      <c r="E57" s="72">
        <f>IF('Indicator Data'!BM60="No data","x",ROUND(IF('Indicator Data'!BM60&gt;E$195,0,IF('Indicator Data'!BM60&lt;E$194,10,(E$195-'Indicator Data'!BM60)/(E$195-E$194)*10)),1))</f>
        <v>2.5</v>
      </c>
      <c r="F57" s="72">
        <f>IF('Indicator Data'!BL60="No data","x",ROUND(IF('Indicator Data'!BL60&gt;F$195,0,IF('Indicator Data'!BL60&lt;F$194,10,(F$195-'Indicator Data'!BL60)/(F$195-F$194)*10)),1))</f>
        <v>2.7</v>
      </c>
      <c r="G57" s="73">
        <f t="shared" si="3"/>
        <v>2.6</v>
      </c>
      <c r="H57" s="74">
        <f t="shared" si="4"/>
        <v>2.6</v>
      </c>
      <c r="I57" s="72">
        <f>IF('Indicator Data'!BO60="No data","x",ROUND(IF('Indicator Data'!BO60^2&gt;I$195,0,IF('Indicator Data'!BO60^2&lt;I$194,10,(I$195-'Indicator Data'!BO60^2)/(I$195-I$194)*10)),1))</f>
        <v>0</v>
      </c>
      <c r="J57" s="72">
        <f>IF(OR('Indicator Data'!BN60=0,'Indicator Data'!BN60="No data"),"x",ROUND(IF('Indicator Data'!BN60&gt;J$195,0,IF('Indicator Data'!BN60&lt;J$194,10,(J$195-'Indicator Data'!BN60)/(J$195-J$194)*10)),1))</f>
        <v>0</v>
      </c>
      <c r="K57" s="72">
        <f>IF('Indicator Data'!BP60="No data","x",ROUND(IF('Indicator Data'!BP60&gt;K$195,0,IF('Indicator Data'!BP60&lt;K$194,10,(K$195-'Indicator Data'!BP60)/(K$195-K$194)*10)),1))</f>
        <v>1</v>
      </c>
      <c r="L57" s="72">
        <f>IF('Indicator Data'!BQ60="No data","x",ROUND(IF('Indicator Data'!BQ60&gt;L$195,0,IF('Indicator Data'!BQ60&lt;L$194,10,(L$195-'Indicator Data'!BQ60)/(L$195-L$194)*10)),1))</f>
        <v>2.7</v>
      </c>
      <c r="M57" s="73">
        <f t="shared" si="5"/>
        <v>0.9</v>
      </c>
      <c r="N57" s="115">
        <f>IF('Indicator Data'!BR60="No data","x",'Indicator Data'!BR60/'Indicator Data'!CD60*100)</f>
        <v>125.02948808681293</v>
      </c>
      <c r="O57" s="72">
        <f t="shared" si="6"/>
        <v>0</v>
      </c>
      <c r="P57" s="72">
        <f>IF('Indicator Data'!BS60="No data","x",ROUND(IF('Indicator Data'!BS60&gt;P$195,0,IF('Indicator Data'!BS60&lt;P$194,10,(P$195-'Indicator Data'!BS60)/(P$195-P$194)*10)),1))</f>
        <v>0.1</v>
      </c>
      <c r="Q57" s="72">
        <f>IF('Indicator Data'!BT60="No data","x",ROUND(IF('Indicator Data'!BT60&gt;Q$195,0,IF('Indicator Data'!BT60&lt;Q$194,10,(Q$195-'Indicator Data'!BT60)/(Q$195-Q$194)*10)),1))</f>
        <v>0.1</v>
      </c>
      <c r="R57" s="73">
        <f t="shared" si="7"/>
        <v>0.1</v>
      </c>
      <c r="S57" s="72">
        <f>IF('Indicator Data'!BU60="No data","x",ROUND(IF('Indicator Data'!BU60&gt;S$195,0,IF('Indicator Data'!BU60&lt;S$194,10,(S$195-'Indicator Data'!BU60)/(S$195-S$194)*10)),1))</f>
        <v>1.3</v>
      </c>
      <c r="T57" s="115">
        <f>IF('Indicator Data'!BV60="No data","x",ROUND(IF('Indicator Data'!BV60&gt;T$195,0,IF('Indicator Data'!BV60&lt;T$194,10,(T$195-'Indicator Data'!BV60)/(T$195-T$194)*10)),1))</f>
        <v>1.2</v>
      </c>
      <c r="U57" s="115">
        <f>IF('Indicator Data'!BW60="No data","x",ROUND(IF('Indicator Data'!BW60&gt;U$195,0,IF('Indicator Data'!BW60&lt;U$194,10,(U$195-'Indicator Data'!BW60)/(U$195-U$194)*10)),1))</f>
        <v>1.9</v>
      </c>
      <c r="V57" s="115" t="str">
        <f>IF('Indicator Data'!BX60="No data","x",ROUND(IF('Indicator Data'!BX60&gt;V$195,0,IF('Indicator Data'!BX60&lt;V$194,10,(V$195-'Indicator Data'!BX60)/(V$195-V$194)*10)),1))</f>
        <v>x</v>
      </c>
      <c r="W57" s="72">
        <f t="shared" si="8"/>
        <v>1.5499999999999998</v>
      </c>
      <c r="X57" s="72">
        <f>IF('Indicator Data'!BY60="No data","x",ROUND(IF('Indicator Data'!BY60&gt;X$195,0,IF('Indicator Data'!BY60&lt;X$194,10,(X$195-'Indicator Data'!BY60)/(X$195-X$194)*10)),1))</f>
        <v>1.9</v>
      </c>
      <c r="Y57" s="72">
        <f>IF('Indicator Data'!BZ60="No data","x",ROUND(IF('Indicator Data'!BZ60&gt;Y$195,10,IF('Indicator Data'!BZ60&lt;Y$194,0,10-(Y$195-'Indicator Data'!BZ60)/(Y$195-Y$194)*10)),1))</f>
        <v>0.1</v>
      </c>
      <c r="Z57" s="73">
        <f t="shared" si="9"/>
        <v>1.2</v>
      </c>
      <c r="AA57" s="74">
        <f t="shared" si="10"/>
        <v>0.7</v>
      </c>
      <c r="AB57" s="133"/>
    </row>
    <row r="58" spans="1:28" s="2" customFormat="1" x14ac:dyDescent="0.3">
      <c r="A58" s="98" t="str">
        <f>'Indicator Data'!A61</f>
        <v>Eswatini</v>
      </c>
      <c r="B58" s="27" t="str">
        <f>'Indicator Data'!B61</f>
        <v>SWZ</v>
      </c>
      <c r="C58" s="72">
        <f>IF('Indicator Data'!BK61="No data","x",ROUND(IF('Indicator Data'!BK61&gt;C$195,0,IF('Indicator Data'!BK61&lt;C$194,10,(C$195-'Indicator Data'!BK61)/(C$195-C$194)*10)),1))</f>
        <v>4.4000000000000004</v>
      </c>
      <c r="D58" s="73">
        <f t="shared" si="2"/>
        <v>4.4000000000000004</v>
      </c>
      <c r="E58" s="72">
        <f>IF('Indicator Data'!BM61="No data","x",ROUND(IF('Indicator Data'!BM61&gt;E$195,0,IF('Indicator Data'!BM61&lt;E$194,10,(E$195-'Indicator Data'!BM61)/(E$195-E$194)*10)),1))</f>
        <v>6.7</v>
      </c>
      <c r="F58" s="72">
        <f>IF('Indicator Data'!BL61="No data","x",ROUND(IF('Indicator Data'!BL61&gt;F$195,0,IF('Indicator Data'!BL61&lt;F$194,10,(F$195-'Indicator Data'!BL61)/(F$195-F$194)*10)),1))</f>
        <v>6.4</v>
      </c>
      <c r="G58" s="73">
        <f t="shared" si="3"/>
        <v>6.6</v>
      </c>
      <c r="H58" s="74">
        <f t="shared" si="4"/>
        <v>5.5</v>
      </c>
      <c r="I58" s="72">
        <f>IF('Indicator Data'!BO61="No data","x",ROUND(IF('Indicator Data'!BO61^2&gt;I$195,0,IF('Indicator Data'!BO61^2&lt;I$194,10,(I$195-'Indicator Data'!BO61^2)/(I$195-I$194)*10)),1))</f>
        <v>2.4</v>
      </c>
      <c r="J58" s="72">
        <f>IF(OR('Indicator Data'!BN61=0,'Indicator Data'!BN61="No data"),"x",ROUND(IF('Indicator Data'!BN61&gt;J$195,0,IF('Indicator Data'!BN61&lt;J$194,10,(J$195-'Indicator Data'!BN61)/(J$195-J$194)*10)),1))</f>
        <v>2.2999999999999998</v>
      </c>
      <c r="K58" s="72">
        <f>IF('Indicator Data'!BP61="No data","x",ROUND(IF('Indicator Data'!BP61&gt;K$195,0,IF('Indicator Data'!BP61&lt;K$194,10,(K$195-'Indicator Data'!BP61)/(K$195-K$194)*10)),1))</f>
        <v>7</v>
      </c>
      <c r="L58" s="72">
        <f>IF('Indicator Data'!BQ61="No data","x",ROUND(IF('Indicator Data'!BQ61&gt;L$195,0,IF('Indicator Data'!BQ61&lt;L$194,10,(L$195-'Indicator Data'!BQ61)/(L$195-L$194)*10)),1))</f>
        <v>5.5</v>
      </c>
      <c r="M58" s="73">
        <f t="shared" si="5"/>
        <v>4.3</v>
      </c>
      <c r="N58" s="115">
        <f>IF('Indicator Data'!BR61="No data","x",'Indicator Data'!BR61/'Indicator Data'!CD61*100)</f>
        <v>41.860465116279073</v>
      </c>
      <c r="O58" s="72">
        <f t="shared" si="6"/>
        <v>5.9</v>
      </c>
      <c r="P58" s="72">
        <f>IF('Indicator Data'!BS61="No data","x",ROUND(IF('Indicator Data'!BS61&gt;P$195,0,IF('Indicator Data'!BS61&lt;P$194,10,(P$195-'Indicator Data'!BS61)/(P$195-P$194)*10)),1))</f>
        <v>4.5999999999999996</v>
      </c>
      <c r="Q58" s="72">
        <f>IF('Indicator Data'!BT61="No data","x",ROUND(IF('Indicator Data'!BT61&gt;Q$195,0,IF('Indicator Data'!BT61&lt;Q$194,10,(Q$195-'Indicator Data'!BT61)/(Q$195-Q$194)*10)),1))</f>
        <v>6.2</v>
      </c>
      <c r="R58" s="73">
        <f t="shared" si="7"/>
        <v>5.6</v>
      </c>
      <c r="S58" s="72">
        <f>IF('Indicator Data'!BU61="No data","x",ROUND(IF('Indicator Data'!BU61&gt;S$195,0,IF('Indicator Data'!BU61&lt;S$194,10,(S$195-'Indicator Data'!BU61)/(S$195-S$194)*10)),1))</f>
        <v>9.8000000000000007</v>
      </c>
      <c r="T58" s="115">
        <f>IF('Indicator Data'!BV61="No data","x",ROUND(IF('Indicator Data'!BV61&gt;T$195,0,IF('Indicator Data'!BV61&lt;T$194,10,(T$195-'Indicator Data'!BV61)/(T$195-T$194)*10)),1))</f>
        <v>1.5</v>
      </c>
      <c r="U58" s="115">
        <f>IF('Indicator Data'!BW61="No data","x",ROUND(IF('Indicator Data'!BW61&gt;U$195,0,IF('Indicator Data'!BW61&lt;U$194,10,(U$195-'Indicator Data'!BW61)/(U$195-U$194)*10)),1))</f>
        <v>4.0999999999999996</v>
      </c>
      <c r="V58" s="115">
        <f>IF('Indicator Data'!BX61="No data","x",ROUND(IF('Indicator Data'!BX61&gt;V$195,0,IF('Indicator Data'!BX61&lt;V$194,10,(V$195-'Indicator Data'!BX61)/(V$195-V$194)*10)),1))</f>
        <v>1.9</v>
      </c>
      <c r="W58" s="72">
        <f t="shared" si="8"/>
        <v>2.5</v>
      </c>
      <c r="X58" s="72">
        <f>IF('Indicator Data'!BY61="No data","x",ROUND(IF('Indicator Data'!BY61&gt;X$195,0,IF('Indicator Data'!BY61&lt;X$194,10,(X$195-'Indicator Data'!BY61)/(X$195-X$194)*10)),1))</f>
        <v>7.8</v>
      </c>
      <c r="Y58" s="72">
        <f>IF('Indicator Data'!BZ61="No data","x",ROUND(IF('Indicator Data'!BZ61&gt;Y$195,10,IF('Indicator Data'!BZ61&lt;Y$194,0,10-(Y$195-'Indicator Data'!BZ61)/(Y$195-Y$194)*10)),1))</f>
        <v>4.9000000000000004</v>
      </c>
      <c r="Z58" s="73">
        <f t="shared" si="9"/>
        <v>6.3</v>
      </c>
      <c r="AA58" s="74">
        <f t="shared" si="10"/>
        <v>5.4</v>
      </c>
      <c r="AB58" s="133"/>
    </row>
    <row r="59" spans="1:28" s="2" customFormat="1" x14ac:dyDescent="0.3">
      <c r="A59" s="98" t="str">
        <f>'Indicator Data'!A62</f>
        <v>Ethiopia</v>
      </c>
      <c r="B59" s="27" t="str">
        <f>'Indicator Data'!B62</f>
        <v>ETH</v>
      </c>
      <c r="C59" s="72">
        <f>IF('Indicator Data'!BK62="No data","x",ROUND(IF('Indicator Data'!BK62&gt;C$195,0,IF('Indicator Data'!BK62&lt;C$194,10,(C$195-'Indicator Data'!BK62)/(C$195-C$194)*10)),1))</f>
        <v>2.9</v>
      </c>
      <c r="D59" s="73">
        <f t="shared" si="2"/>
        <v>2.9</v>
      </c>
      <c r="E59" s="72">
        <f>IF('Indicator Data'!BM62="No data","x",ROUND(IF('Indicator Data'!BM62&gt;E$195,0,IF('Indicator Data'!BM62&lt;E$194,10,(E$195-'Indicator Data'!BM62)/(E$195-E$194)*10)),1))</f>
        <v>6.2</v>
      </c>
      <c r="F59" s="72">
        <f>IF('Indicator Data'!BL62="No data","x",ROUND(IF('Indicator Data'!BL62&gt;F$195,0,IF('Indicator Data'!BL62&lt;F$194,10,(F$195-'Indicator Data'!BL62)/(F$195-F$194)*10)),1))</f>
        <v>6.3</v>
      </c>
      <c r="G59" s="73">
        <f t="shared" si="3"/>
        <v>6.3</v>
      </c>
      <c r="H59" s="74">
        <f t="shared" si="4"/>
        <v>4.5999999999999996</v>
      </c>
      <c r="I59" s="72">
        <f>IF('Indicator Data'!BO62="No data","x",ROUND(IF('Indicator Data'!BO62^2&gt;I$195,0,IF('Indicator Data'!BO62^2&lt;I$194,10,(I$195-'Indicator Data'!BO62^2)/(I$195-I$194)*10)),1))</f>
        <v>8</v>
      </c>
      <c r="J59" s="72">
        <f>IF(OR('Indicator Data'!BN62=0,'Indicator Data'!BN62="No data"),"x",ROUND(IF('Indicator Data'!BN62&gt;J$195,0,IF('Indicator Data'!BN62&lt;J$194,10,(J$195-'Indicator Data'!BN62)/(J$195-J$194)*10)),1))</f>
        <v>5.5</v>
      </c>
      <c r="K59" s="72">
        <f>IF('Indicator Data'!BP62="No data","x",ROUND(IF('Indicator Data'!BP62&gt;K$195,0,IF('Indicator Data'!BP62&lt;K$194,10,(K$195-'Indicator Data'!BP62)/(K$195-K$194)*10)),1))</f>
        <v>8.1</v>
      </c>
      <c r="L59" s="72">
        <f>IF('Indicator Data'!BQ62="No data","x",ROUND(IF('Indicator Data'!BQ62&gt;L$195,0,IF('Indicator Data'!BQ62&lt;L$194,10,(L$195-'Indicator Data'!BQ62)/(L$195-L$194)*10)),1))</f>
        <v>8.3000000000000007</v>
      </c>
      <c r="M59" s="73">
        <f t="shared" si="5"/>
        <v>7.5</v>
      </c>
      <c r="N59" s="115">
        <f>IF('Indicator Data'!BR62="No data","x",'Indicator Data'!BR62/'Indicator Data'!CD62*100)</f>
        <v>8.4</v>
      </c>
      <c r="O59" s="72">
        <f t="shared" si="6"/>
        <v>9.3000000000000007</v>
      </c>
      <c r="P59" s="72">
        <f>IF('Indicator Data'!BS62="No data","x",ROUND(IF('Indicator Data'!BS62&gt;P$195,0,IF('Indicator Data'!BS62&lt;P$194,10,(P$195-'Indicator Data'!BS62)/(P$195-P$194)*10)),1))</f>
        <v>10</v>
      </c>
      <c r="Q59" s="72">
        <f>IF('Indicator Data'!BT62="No data","x",ROUND(IF('Indicator Data'!BT62&gt;Q$195,0,IF('Indicator Data'!BT62&lt;Q$194,10,(Q$195-'Indicator Data'!BT62)/(Q$195-Q$194)*10)),1))</f>
        <v>10</v>
      </c>
      <c r="R59" s="73">
        <f t="shared" si="7"/>
        <v>9.8000000000000007</v>
      </c>
      <c r="S59" s="72">
        <f>IF('Indicator Data'!BU62="No data","x",ROUND(IF('Indicator Data'!BU62&gt;S$195,0,IF('Indicator Data'!BU62&lt;S$194,10,(S$195-'Indicator Data'!BU62)/(S$195-S$194)*10)),1))</f>
        <v>9.8000000000000007</v>
      </c>
      <c r="T59" s="115">
        <f>IF('Indicator Data'!BV62="No data","x",ROUND(IF('Indicator Data'!BV62&gt;T$195,0,IF('Indicator Data'!BV62&lt;T$194,10,(T$195-'Indicator Data'!BV62)/(T$195-T$194)*10)),1))</f>
        <v>4.5999999999999996</v>
      </c>
      <c r="U59" s="115" t="str">
        <f>IF('Indicator Data'!BW62="No data","x",ROUND(IF('Indicator Data'!BW62&gt;U$195,0,IF('Indicator Data'!BW62&lt;U$194,10,(U$195-'Indicator Data'!BW62)/(U$195-U$194)*10)),1))</f>
        <v>x</v>
      </c>
      <c r="V59" s="115">
        <f>IF('Indicator Data'!BX62="No data","x",ROUND(IF('Indicator Data'!BX62&gt;V$195,0,IF('Indicator Data'!BX62&lt;V$194,10,(V$195-'Indicator Data'!BX62)/(V$195-V$194)*10)),1))</f>
        <v>5.4</v>
      </c>
      <c r="W59" s="72">
        <f t="shared" si="8"/>
        <v>5</v>
      </c>
      <c r="X59" s="72">
        <f>IF('Indicator Data'!BY62="No data","x",ROUND(IF('Indicator Data'!BY62&gt;X$195,0,IF('Indicator Data'!BY62&lt;X$194,10,(X$195-'Indicator Data'!BY62)/(X$195-X$194)*10)),1))</f>
        <v>9.9</v>
      </c>
      <c r="Y59" s="72">
        <f>IF('Indicator Data'!BZ62="No data","x",ROUND(IF('Indicator Data'!BZ62&gt;Y$195,10,IF('Indicator Data'!BZ62&lt;Y$194,0,10-(Y$195-'Indicator Data'!BZ62)/(Y$195-Y$194)*10)),1))</f>
        <v>4.5</v>
      </c>
      <c r="Z59" s="73">
        <f t="shared" si="9"/>
        <v>7.3</v>
      </c>
      <c r="AA59" s="74">
        <f t="shared" si="10"/>
        <v>8.1999999999999993</v>
      </c>
      <c r="AB59" s="133"/>
    </row>
    <row r="60" spans="1:28" s="2" customFormat="1" x14ac:dyDescent="0.3">
      <c r="A60" s="98" t="str">
        <f>'Indicator Data'!A63</f>
        <v>Fiji</v>
      </c>
      <c r="B60" s="27" t="str">
        <f>'Indicator Data'!B63</f>
        <v>FJI</v>
      </c>
      <c r="C60" s="72">
        <f>IF('Indicator Data'!BK63="No data","x",ROUND(IF('Indicator Data'!BK63&gt;C$195,0,IF('Indicator Data'!BK63&lt;C$194,10,(C$195-'Indicator Data'!BK63)/(C$195-C$194)*10)),1))</f>
        <v>0.1</v>
      </c>
      <c r="D60" s="73">
        <f t="shared" si="2"/>
        <v>0.1</v>
      </c>
      <c r="E60" s="72" t="str">
        <f>IF('Indicator Data'!BM63="No data","x",ROUND(IF('Indicator Data'!BM63&gt;E$195,0,IF('Indicator Data'!BM63&lt;E$194,10,(E$195-'Indicator Data'!BM63)/(E$195-E$194)*10)),1))</f>
        <v>x</v>
      </c>
      <c r="F60" s="72">
        <f>IF('Indicator Data'!BL63="No data","x",ROUND(IF('Indicator Data'!BL63&gt;F$195,0,IF('Indicator Data'!BL63&lt;F$194,10,(F$195-'Indicator Data'!BL63)/(F$195-F$194)*10)),1))</f>
        <v>4.5999999999999996</v>
      </c>
      <c r="G60" s="73">
        <f t="shared" si="3"/>
        <v>4.5999999999999996</v>
      </c>
      <c r="H60" s="74">
        <f t="shared" si="4"/>
        <v>2.4</v>
      </c>
      <c r="I60" s="72">
        <f>IF('Indicator Data'!BO63="No data","x",ROUND(IF('Indicator Data'!BO63^2&gt;I$195,0,IF('Indicator Data'!BO63^2&lt;I$194,10,(I$195-'Indicator Data'!BO63^2)/(I$195-I$194)*10)),1))</f>
        <v>0.2</v>
      </c>
      <c r="J60" s="72">
        <f>IF(OR('Indicator Data'!BN63=0,'Indicator Data'!BN63="No data"),"x",ROUND(IF('Indicator Data'!BN63&gt;J$195,0,IF('Indicator Data'!BN63&lt;J$194,10,(J$195-'Indicator Data'!BN63)/(J$195-J$194)*10)),1))</f>
        <v>0</v>
      </c>
      <c r="K60" s="72">
        <f>IF('Indicator Data'!BP63="No data","x",ROUND(IF('Indicator Data'!BP63&gt;K$195,0,IF('Indicator Data'!BP63&lt;K$194,10,(K$195-'Indicator Data'!BP63)/(K$195-K$194)*10)),1))</f>
        <v>5</v>
      </c>
      <c r="L60" s="72">
        <f>IF('Indicator Data'!BQ63="No data","x",ROUND(IF('Indicator Data'!BQ63&gt;L$195,0,IF('Indicator Data'!BQ63&lt;L$194,10,(L$195-'Indicator Data'!BQ63)/(L$195-L$194)*10)),1))</f>
        <v>4.2</v>
      </c>
      <c r="M60" s="73">
        <f t="shared" si="5"/>
        <v>2.4</v>
      </c>
      <c r="N60" s="115">
        <f>IF('Indicator Data'!BR63="No data","x",'Indicator Data'!BR63/'Indicator Data'!CD63*100)</f>
        <v>18.609742747673781</v>
      </c>
      <c r="O60" s="72">
        <f t="shared" si="6"/>
        <v>8.1999999999999993</v>
      </c>
      <c r="P60" s="72">
        <f>IF('Indicator Data'!BS63="No data","x",ROUND(IF('Indicator Data'!BS63&gt;P$195,0,IF('Indicator Data'!BS63&lt;P$194,10,(P$195-'Indicator Data'!BS63)/(P$195-P$194)*10)),1))</f>
        <v>0.5</v>
      </c>
      <c r="Q60" s="72">
        <f>IF('Indicator Data'!BT63="No data","x",ROUND(IF('Indicator Data'!BT63&gt;Q$195,0,IF('Indicator Data'!BT63&lt;Q$194,10,(Q$195-'Indicator Data'!BT63)/(Q$195-Q$194)*10)),1))</f>
        <v>1.2</v>
      </c>
      <c r="R60" s="73">
        <f t="shared" si="7"/>
        <v>3.3</v>
      </c>
      <c r="S60" s="72">
        <f>IF('Indicator Data'!BU63="No data","x",ROUND(IF('Indicator Data'!BU63&gt;S$195,0,IF('Indicator Data'!BU63&lt;S$194,10,(S$195-'Indicator Data'!BU63)/(S$195-S$194)*10)),1))</f>
        <v>7.9</v>
      </c>
      <c r="T60" s="115">
        <f>IF('Indicator Data'!BV63="No data","x",ROUND(IF('Indicator Data'!BV63&gt;T$195,0,IF('Indicator Data'!BV63&lt;T$194,10,(T$195-'Indicator Data'!BV63)/(T$195-T$194)*10)),1))</f>
        <v>0</v>
      </c>
      <c r="U60" s="115">
        <f>IF('Indicator Data'!BW63="No data","x",ROUND(IF('Indicator Data'!BW63&gt;U$195,0,IF('Indicator Data'!BW63&lt;U$194,10,(U$195-'Indicator Data'!BW63)/(U$195-U$194)*10)),1))</f>
        <v>0.8</v>
      </c>
      <c r="V60" s="115">
        <f>IF('Indicator Data'!BX63="No data","x",ROUND(IF('Indicator Data'!BX63&gt;V$195,0,IF('Indicator Data'!BX63&lt;V$194,10,(V$195-'Indicator Data'!BX63)/(V$195-V$194)*10)),1))</f>
        <v>0</v>
      </c>
      <c r="W60" s="72">
        <f t="shared" si="8"/>
        <v>0.26666666666666666</v>
      </c>
      <c r="X60" s="72">
        <f>IF('Indicator Data'!BY63="No data","x",ROUND(IF('Indicator Data'!BY63&gt;X$195,0,IF('Indicator Data'!BY63&lt;X$194,10,(X$195-'Indicator Data'!BY63)/(X$195-X$194)*10)),1))</f>
        <v>8.9</v>
      </c>
      <c r="Y60" s="72">
        <f>IF('Indicator Data'!BZ63="No data","x",ROUND(IF('Indicator Data'!BZ63&gt;Y$195,10,IF('Indicator Data'!BZ63&lt;Y$194,0,10-(Y$195-'Indicator Data'!BZ63)/(Y$195-Y$194)*10)),1))</f>
        <v>0.4</v>
      </c>
      <c r="Z60" s="73">
        <f t="shared" si="9"/>
        <v>4.4000000000000004</v>
      </c>
      <c r="AA60" s="74">
        <f t="shared" si="10"/>
        <v>3.4</v>
      </c>
      <c r="AB60" s="133"/>
    </row>
    <row r="61" spans="1:28" s="2" customFormat="1" x14ac:dyDescent="0.3">
      <c r="A61" s="98" t="str">
        <f>'Indicator Data'!A64</f>
        <v>Finland</v>
      </c>
      <c r="B61" s="27" t="str">
        <f>'Indicator Data'!B64</f>
        <v>FIN</v>
      </c>
      <c r="C61" s="72">
        <f>IF('Indicator Data'!BK64="No data","x",ROUND(IF('Indicator Data'!BK64&gt;C$195,0,IF('Indicator Data'!BK64&lt;C$194,10,(C$195-'Indicator Data'!BK64)/(C$195-C$194)*10)),1))</f>
        <v>2.2000000000000002</v>
      </c>
      <c r="D61" s="73">
        <f t="shared" si="2"/>
        <v>2.2000000000000002</v>
      </c>
      <c r="E61" s="72">
        <f>IF('Indicator Data'!BM64="No data","x",ROUND(IF('Indicator Data'!BM64&gt;E$195,0,IF('Indicator Data'!BM64&lt;E$194,10,(E$195-'Indicator Data'!BM64)/(E$195-E$194)*10)),1))</f>
        <v>1.5</v>
      </c>
      <c r="F61" s="72">
        <f>IF('Indicator Data'!BL64="No data","x",ROUND(IF('Indicator Data'!BL64&gt;F$195,0,IF('Indicator Data'!BL64&lt;F$194,10,(F$195-'Indicator Data'!BL64)/(F$195-F$194)*10)),1))</f>
        <v>1.1000000000000001</v>
      </c>
      <c r="G61" s="73">
        <f t="shared" si="3"/>
        <v>1.3</v>
      </c>
      <c r="H61" s="74">
        <f t="shared" si="4"/>
        <v>1.8</v>
      </c>
      <c r="I61" s="72" t="str">
        <f>IF('Indicator Data'!BO64="No data","x",ROUND(IF('Indicator Data'!BO64^2&gt;I$195,0,IF('Indicator Data'!BO64^2&lt;I$194,10,(I$195-'Indicator Data'!BO64^2)/(I$195-I$194)*10)),1))</f>
        <v>x</v>
      </c>
      <c r="J61" s="72">
        <f>IF(OR('Indicator Data'!BN64=0,'Indicator Data'!BN64="No data"),"x",ROUND(IF('Indicator Data'!BN64&gt;J$195,0,IF('Indicator Data'!BN64&lt;J$194,10,(J$195-'Indicator Data'!BN64)/(J$195-J$194)*10)),1))</f>
        <v>0</v>
      </c>
      <c r="K61" s="72">
        <f>IF('Indicator Data'!BP64="No data","x",ROUND(IF('Indicator Data'!BP64&gt;K$195,0,IF('Indicator Data'!BP64&lt;K$194,10,(K$195-'Indicator Data'!BP64)/(K$195-K$194)*10)),1))</f>
        <v>1</v>
      </c>
      <c r="L61" s="72">
        <f>IF('Indicator Data'!BQ64="No data","x",ROUND(IF('Indicator Data'!BQ64&gt;L$195,0,IF('Indicator Data'!BQ64&lt;L$194,10,(L$195-'Indicator Data'!BQ64)/(L$195-L$194)*10)),1))</f>
        <v>3.6</v>
      </c>
      <c r="M61" s="73">
        <f t="shared" si="5"/>
        <v>1.5</v>
      </c>
      <c r="N61" s="115">
        <f>IF('Indicator Data'!BR64="No data","x",'Indicator Data'!BR64/'Indicator Data'!CD64*100)</f>
        <v>85.557274013623356</v>
      </c>
      <c r="O61" s="72">
        <f t="shared" si="6"/>
        <v>1.5</v>
      </c>
      <c r="P61" s="72">
        <f>IF('Indicator Data'!BS64="No data","x",ROUND(IF('Indicator Data'!BS64&gt;P$195,0,IF('Indicator Data'!BS64&lt;P$194,10,(P$195-'Indicator Data'!BS64)/(P$195-P$194)*10)),1))</f>
        <v>0.1</v>
      </c>
      <c r="Q61" s="72">
        <f>IF('Indicator Data'!BT64="No data","x",ROUND(IF('Indicator Data'!BT64&gt;Q$195,0,IF('Indicator Data'!BT64&lt;Q$194,10,(Q$195-'Indicator Data'!BT64)/(Q$195-Q$194)*10)),1))</f>
        <v>0</v>
      </c>
      <c r="R61" s="73">
        <f t="shared" si="7"/>
        <v>0.5</v>
      </c>
      <c r="S61" s="72">
        <f>IF('Indicator Data'!BU64="No data","x",ROUND(IF('Indicator Data'!BU64&gt;S$195,0,IF('Indicator Data'!BU64&lt;S$194,10,(S$195-'Indicator Data'!BU64)/(S$195-S$194)*10)),1))</f>
        <v>0.5</v>
      </c>
      <c r="T61" s="115">
        <f>IF('Indicator Data'!BV64="No data","x",ROUND(IF('Indicator Data'!BV64&gt;T$195,0,IF('Indicator Data'!BV64&lt;T$194,10,(T$195-'Indicator Data'!BV64)/(T$195-T$194)*10)),1))</f>
        <v>1.4</v>
      </c>
      <c r="U61" s="115">
        <f>IF('Indicator Data'!BW64="No data","x",ROUND(IF('Indicator Data'!BW64&gt;U$195,0,IF('Indicator Data'!BW64&lt;U$194,10,(U$195-'Indicator Data'!BW64)/(U$195-U$194)*10)),1))</f>
        <v>1</v>
      </c>
      <c r="V61" s="115">
        <f>IF('Indicator Data'!BX64="No data","x",ROUND(IF('Indicator Data'!BX64&gt;V$195,0,IF('Indicator Data'!BX64&lt;V$194,10,(V$195-'Indicator Data'!BX64)/(V$195-V$194)*10)),1))</f>
        <v>1.9</v>
      </c>
      <c r="W61" s="72">
        <f t="shared" si="8"/>
        <v>1.4333333333333333</v>
      </c>
      <c r="X61" s="72">
        <f>IF('Indicator Data'!BY64="No data","x",ROUND(IF('Indicator Data'!BY64&gt;X$195,0,IF('Indicator Data'!BY64&lt;X$194,10,(X$195-'Indicator Data'!BY64)/(X$195-X$194)*10)),1))</f>
        <v>0</v>
      </c>
      <c r="Y61" s="72">
        <f>IF('Indicator Data'!BZ64="No data","x",ROUND(IF('Indicator Data'!BZ64&gt;Y$195,10,IF('Indicator Data'!BZ64&lt;Y$194,0,10-(Y$195-'Indicator Data'!BZ64)/(Y$195-Y$194)*10)),1))</f>
        <v>0</v>
      </c>
      <c r="Z61" s="73">
        <f t="shared" si="9"/>
        <v>0.5</v>
      </c>
      <c r="AA61" s="74">
        <f t="shared" si="10"/>
        <v>0.8</v>
      </c>
      <c r="AB61" s="133"/>
    </row>
    <row r="62" spans="1:28" s="2" customFormat="1" x14ac:dyDescent="0.3">
      <c r="A62" s="98" t="str">
        <f>'Indicator Data'!A65</f>
        <v>France</v>
      </c>
      <c r="B62" s="27" t="str">
        <f>'Indicator Data'!B65</f>
        <v>FRA</v>
      </c>
      <c r="C62" s="72">
        <f>IF('Indicator Data'!BK65="No data","x",ROUND(IF('Indicator Data'!BK65&gt;C$195,0,IF('Indicator Data'!BK65&lt;C$194,10,(C$195-'Indicator Data'!BK65)/(C$195-C$194)*10)),1))</f>
        <v>2.9</v>
      </c>
      <c r="D62" s="73">
        <f t="shared" si="2"/>
        <v>2.9</v>
      </c>
      <c r="E62" s="72">
        <f>IF('Indicator Data'!BM65="No data","x",ROUND(IF('Indicator Data'!BM65&gt;E$195,0,IF('Indicator Data'!BM65&lt;E$194,10,(E$195-'Indicator Data'!BM65)/(E$195-E$194)*10)),1))</f>
        <v>3.1</v>
      </c>
      <c r="F62" s="72">
        <f>IF('Indicator Data'!BL65="No data","x",ROUND(IF('Indicator Data'!BL65&gt;F$195,0,IF('Indicator Data'!BL65&lt;F$194,10,(F$195-'Indicator Data'!BL65)/(F$195-F$194)*10)),1))</f>
        <v>2.2000000000000002</v>
      </c>
      <c r="G62" s="73">
        <f t="shared" si="3"/>
        <v>2.7</v>
      </c>
      <c r="H62" s="74">
        <f t="shared" si="4"/>
        <v>2.8</v>
      </c>
      <c r="I62" s="72" t="str">
        <f>IF('Indicator Data'!BO65="No data","x",ROUND(IF('Indicator Data'!BO65^2&gt;I$195,0,IF('Indicator Data'!BO65^2&lt;I$194,10,(I$195-'Indicator Data'!BO65^2)/(I$195-I$194)*10)),1))</f>
        <v>x</v>
      </c>
      <c r="J62" s="72">
        <f>IF(OR('Indicator Data'!BN65=0,'Indicator Data'!BN65="No data"),"x",ROUND(IF('Indicator Data'!BN65&gt;J$195,0,IF('Indicator Data'!BN65&lt;J$194,10,(J$195-'Indicator Data'!BN65)/(J$195-J$194)*10)),1))</f>
        <v>0</v>
      </c>
      <c r="K62" s="72">
        <f>IF('Indicator Data'!BP65="No data","x",ROUND(IF('Indicator Data'!BP65&gt;K$195,0,IF('Indicator Data'!BP65&lt;K$194,10,(K$195-'Indicator Data'!BP65)/(K$195-K$194)*10)),1))</f>
        <v>1.7</v>
      </c>
      <c r="L62" s="72">
        <f>IF('Indicator Data'!BQ65="No data","x",ROUND(IF('Indicator Data'!BQ65&gt;L$195,0,IF('Indicator Data'!BQ65&lt;L$194,10,(L$195-'Indicator Data'!BQ65)/(L$195-L$194)*10)),1))</f>
        <v>4.5999999999999996</v>
      </c>
      <c r="M62" s="73">
        <f t="shared" si="5"/>
        <v>2.1</v>
      </c>
      <c r="N62" s="115">
        <f>IF('Indicator Data'!BR65="No data","x",'Indicator Data'!BR65/'Indicator Data'!CD65*100)</f>
        <v>255.6330570061717</v>
      </c>
      <c r="O62" s="72">
        <f t="shared" si="6"/>
        <v>0</v>
      </c>
      <c r="P62" s="72">
        <f>IF('Indicator Data'!BS65="No data","x",ROUND(IF('Indicator Data'!BS65&gt;P$195,0,IF('Indicator Data'!BS65&lt;P$194,10,(P$195-'Indicator Data'!BS65)/(P$195-P$194)*10)),1))</f>
        <v>0.1</v>
      </c>
      <c r="Q62" s="72">
        <f>IF('Indicator Data'!BT65="No data","x",ROUND(IF('Indicator Data'!BT65&gt;Q$195,0,IF('Indicator Data'!BT65&lt;Q$194,10,(Q$195-'Indicator Data'!BT65)/(Q$195-Q$194)*10)),1))</f>
        <v>0</v>
      </c>
      <c r="R62" s="73">
        <f t="shared" si="7"/>
        <v>0</v>
      </c>
      <c r="S62" s="72">
        <f>IF('Indicator Data'!BU65="No data","x",ROUND(IF('Indicator Data'!BU65&gt;S$195,0,IF('Indicator Data'!BU65&lt;S$194,10,(S$195-'Indicator Data'!BU65)/(S$195-S$194)*10)),1))</f>
        <v>1.9</v>
      </c>
      <c r="T62" s="115">
        <f>IF('Indicator Data'!BV65="No data","x",ROUND(IF('Indicator Data'!BV65&gt;T$195,0,IF('Indicator Data'!BV65&lt;T$194,10,(T$195-'Indicator Data'!BV65)/(T$195-T$194)*10)),1))</f>
        <v>0.5</v>
      </c>
      <c r="U62" s="115">
        <f>IF('Indicator Data'!BW65="No data","x",ROUND(IF('Indicator Data'!BW65&gt;U$195,0,IF('Indicator Data'!BW65&lt;U$194,10,(U$195-'Indicator Data'!BW65)/(U$195-U$194)*10)),1))</f>
        <v>3.2</v>
      </c>
      <c r="V62" s="115">
        <f>IF('Indicator Data'!BX65="No data","x",ROUND(IF('Indicator Data'!BX65&gt;V$195,0,IF('Indicator Data'!BX65&lt;V$194,10,(V$195-'Indicator Data'!BX65)/(V$195-V$194)*10)),1))</f>
        <v>1.2</v>
      </c>
      <c r="W62" s="72">
        <f t="shared" si="8"/>
        <v>1.6333333333333335</v>
      </c>
      <c r="X62" s="72">
        <f>IF('Indicator Data'!BY65="No data","x",ROUND(IF('Indicator Data'!BY65&gt;X$195,0,IF('Indicator Data'!BY65&lt;X$194,10,(X$195-'Indicator Data'!BY65)/(X$195-X$194)*10)),1))</f>
        <v>0</v>
      </c>
      <c r="Y62" s="72">
        <f>IF('Indicator Data'!BZ65="No data","x",ROUND(IF('Indicator Data'!BZ65&gt;Y$195,10,IF('Indicator Data'!BZ65&lt;Y$194,0,10-(Y$195-'Indicator Data'!BZ65)/(Y$195-Y$194)*10)),1))</f>
        <v>0.1</v>
      </c>
      <c r="Z62" s="73">
        <f t="shared" si="9"/>
        <v>0.9</v>
      </c>
      <c r="AA62" s="74">
        <f t="shared" si="10"/>
        <v>1</v>
      </c>
      <c r="AB62" s="133"/>
    </row>
    <row r="63" spans="1:28" s="2" customFormat="1" x14ac:dyDescent="0.3">
      <c r="A63" s="98" t="str">
        <f>'Indicator Data'!A66</f>
        <v>Gabon</v>
      </c>
      <c r="B63" s="27" t="str">
        <f>'Indicator Data'!B66</f>
        <v>GAB</v>
      </c>
      <c r="C63" s="72">
        <f>IF('Indicator Data'!BK66="No data","x",ROUND(IF('Indicator Data'!BK66&gt;C$195,0,IF('Indicator Data'!BK66&lt;C$194,10,(C$195-'Indicator Data'!BK66)/(C$195-C$194)*10)),1))</f>
        <v>6.7</v>
      </c>
      <c r="D63" s="73">
        <f t="shared" si="2"/>
        <v>6.7</v>
      </c>
      <c r="E63" s="72">
        <f>IF('Indicator Data'!BM66="No data","x",ROUND(IF('Indicator Data'!BM66&gt;E$195,0,IF('Indicator Data'!BM66&lt;E$194,10,(E$195-'Indicator Data'!BM66)/(E$195-E$194)*10)),1))</f>
        <v>7</v>
      </c>
      <c r="F63" s="72">
        <f>IF('Indicator Data'!BL66="No data","x",ROUND(IF('Indicator Data'!BL66&gt;F$195,0,IF('Indicator Data'!BL66&lt;F$194,10,(F$195-'Indicator Data'!BL66)/(F$195-F$194)*10)),1))</f>
        <v>6.8</v>
      </c>
      <c r="G63" s="73">
        <f t="shared" si="3"/>
        <v>6.9</v>
      </c>
      <c r="H63" s="74">
        <f t="shared" si="4"/>
        <v>6.8</v>
      </c>
      <c r="I63" s="72">
        <f>IF('Indicator Data'!BO66="No data","x",ROUND(IF('Indicator Data'!BO66^2&gt;I$195,0,IF('Indicator Data'!BO66^2&lt;I$194,10,(I$195-'Indicator Data'!BO66^2)/(I$195-I$194)*10)),1))</f>
        <v>3.1</v>
      </c>
      <c r="J63" s="72">
        <f>IF(OR('Indicator Data'!BN66=0,'Indicator Data'!BN66="No data"),"x",ROUND(IF('Indicator Data'!BN66&gt;J$195,0,IF('Indicator Data'!BN66&lt;J$194,10,(J$195-'Indicator Data'!BN66)/(J$195-J$194)*10)),1))</f>
        <v>0.7</v>
      </c>
      <c r="K63" s="72">
        <f>IF('Indicator Data'!BP66="No data","x",ROUND(IF('Indicator Data'!BP66&gt;K$195,0,IF('Indicator Data'!BP66&lt;K$194,10,(K$195-'Indicator Data'!BP66)/(K$195-K$194)*10)),1))</f>
        <v>5</v>
      </c>
      <c r="L63" s="72">
        <f>IF('Indicator Data'!BQ66="No data","x",ROUND(IF('Indicator Data'!BQ66&gt;L$195,0,IF('Indicator Data'!BQ66&lt;L$194,10,(L$195-'Indicator Data'!BQ66)/(L$195-L$194)*10)),1))</f>
        <v>3.2</v>
      </c>
      <c r="M63" s="73">
        <f t="shared" si="5"/>
        <v>3</v>
      </c>
      <c r="N63" s="115">
        <f>IF('Indicator Data'!BR66="No data","x",'Indicator Data'!BR66/'Indicator Data'!CD66*100)</f>
        <v>1.7464198393293748</v>
      </c>
      <c r="O63" s="72">
        <f t="shared" si="6"/>
        <v>9.9</v>
      </c>
      <c r="P63" s="72">
        <f>IF('Indicator Data'!BS66="No data","x",ROUND(IF('Indicator Data'!BS66&gt;P$195,0,IF('Indicator Data'!BS66&lt;P$194,10,(P$195-'Indicator Data'!BS66)/(P$195-P$194)*10)),1))</f>
        <v>5.8</v>
      </c>
      <c r="Q63" s="72">
        <f>IF('Indicator Data'!BT66="No data","x",ROUND(IF('Indicator Data'!BT66&gt;Q$195,0,IF('Indicator Data'!BT66&lt;Q$194,10,(Q$195-'Indicator Data'!BT66)/(Q$195-Q$194)*10)),1))</f>
        <v>2.8</v>
      </c>
      <c r="R63" s="73">
        <f t="shared" si="7"/>
        <v>6.2</v>
      </c>
      <c r="S63" s="72">
        <f>IF('Indicator Data'!BU66="No data","x",ROUND(IF('Indicator Data'!BU66&gt;S$195,0,IF('Indicator Data'!BU66&lt;S$194,10,(S$195-'Indicator Data'!BU66)/(S$195-S$194)*10)),1))</f>
        <v>9.1</v>
      </c>
      <c r="T63" s="115">
        <f>IF('Indicator Data'!BV66="No data","x",ROUND(IF('Indicator Data'!BV66&gt;T$195,0,IF('Indicator Data'!BV66&lt;T$194,10,(T$195-'Indicator Data'!BV66)/(T$195-T$194)*10)),1))</f>
        <v>4.9000000000000004</v>
      </c>
      <c r="U63" s="115" t="str">
        <f>IF('Indicator Data'!BW66="No data","x",ROUND(IF('Indicator Data'!BW66&gt;U$195,0,IF('Indicator Data'!BW66&lt;U$194,10,(U$195-'Indicator Data'!BW66)/(U$195-U$194)*10)),1))</f>
        <v>x</v>
      </c>
      <c r="V63" s="115" t="str">
        <f>IF('Indicator Data'!BX66="No data","x",ROUND(IF('Indicator Data'!BX66&gt;V$195,0,IF('Indicator Data'!BX66&lt;V$194,10,(V$195-'Indicator Data'!BX66)/(V$195-V$194)*10)),1))</f>
        <v>x</v>
      </c>
      <c r="W63" s="72">
        <f t="shared" si="8"/>
        <v>4.9000000000000004</v>
      </c>
      <c r="X63" s="72">
        <f>IF('Indicator Data'!BY66="No data","x",ROUND(IF('Indicator Data'!BY66&gt;X$195,0,IF('Indicator Data'!BY66&lt;X$194,10,(X$195-'Indicator Data'!BY66)/(X$195-X$194)*10)),1))</f>
        <v>8.5</v>
      </c>
      <c r="Y63" s="72">
        <f>IF('Indicator Data'!BZ66="No data","x",ROUND(IF('Indicator Data'!BZ66&gt;Y$195,10,IF('Indicator Data'!BZ66&lt;Y$194,0,10-(Y$195-'Indicator Data'!BZ66)/(Y$195-Y$194)*10)),1))</f>
        <v>2.8</v>
      </c>
      <c r="Z63" s="73">
        <f t="shared" si="9"/>
        <v>6.3</v>
      </c>
      <c r="AA63" s="74">
        <f t="shared" si="10"/>
        <v>5.2</v>
      </c>
      <c r="AB63" s="133"/>
    </row>
    <row r="64" spans="1:28" s="2" customFormat="1" x14ac:dyDescent="0.3">
      <c r="A64" s="98" t="str">
        <f>'Indicator Data'!A67</f>
        <v>Gambia</v>
      </c>
      <c r="B64" s="27" t="str">
        <f>'Indicator Data'!B67</f>
        <v>GMB</v>
      </c>
      <c r="C64" s="72">
        <f>IF('Indicator Data'!BK67="No data","x",ROUND(IF('Indicator Data'!BK67&gt;C$195,0,IF('Indicator Data'!BK67&lt;C$194,10,(C$195-'Indicator Data'!BK67)/(C$195-C$194)*10)),1))</f>
        <v>3</v>
      </c>
      <c r="D64" s="73">
        <f t="shared" si="2"/>
        <v>3</v>
      </c>
      <c r="E64" s="72">
        <f>IF('Indicator Data'!BM67="No data","x",ROUND(IF('Indicator Data'!BM67&gt;E$195,0,IF('Indicator Data'!BM67&lt;E$194,10,(E$195-'Indicator Data'!BM67)/(E$195-E$194)*10)),1))</f>
        <v>6.3</v>
      </c>
      <c r="F64" s="72">
        <f>IF('Indicator Data'!BL67="No data","x",ROUND(IF('Indicator Data'!BL67&gt;F$195,0,IF('Indicator Data'!BL67&lt;F$194,10,(F$195-'Indicator Data'!BL67)/(F$195-F$194)*10)),1))</f>
        <v>6.3</v>
      </c>
      <c r="G64" s="73">
        <f t="shared" si="3"/>
        <v>6.3</v>
      </c>
      <c r="H64" s="74">
        <f t="shared" si="4"/>
        <v>4.7</v>
      </c>
      <c r="I64" s="72">
        <f>IF('Indicator Data'!BO67="No data","x",ROUND(IF('Indicator Data'!BO67^2&gt;I$195,0,IF('Indicator Data'!BO67^2&lt;I$194,10,(I$195-'Indicator Data'!BO67^2)/(I$195-I$194)*10)),1))</f>
        <v>8.1999999999999993</v>
      </c>
      <c r="J64" s="72">
        <f>IF(OR('Indicator Data'!BN67=0,'Indicator Data'!BN67="No data"),"x",ROUND(IF('Indicator Data'!BN67&gt;J$195,0,IF('Indicator Data'!BN67&lt;J$194,10,(J$195-'Indicator Data'!BN67)/(J$195-J$194)*10)),1))</f>
        <v>4</v>
      </c>
      <c r="K64" s="72">
        <f>IF('Indicator Data'!BP67="No data","x",ROUND(IF('Indicator Data'!BP67&gt;K$195,0,IF('Indicator Data'!BP67&lt;K$194,10,(K$195-'Indicator Data'!BP67)/(K$195-K$194)*10)),1))</f>
        <v>8</v>
      </c>
      <c r="L64" s="72">
        <f>IF('Indicator Data'!BQ67="No data","x",ROUND(IF('Indicator Data'!BQ67&gt;L$195,0,IF('Indicator Data'!BQ67&lt;L$194,10,(L$195-'Indicator Data'!BQ67)/(L$195-L$194)*10)),1))</f>
        <v>3.1</v>
      </c>
      <c r="M64" s="73">
        <f t="shared" si="5"/>
        <v>5.8</v>
      </c>
      <c r="N64" s="115">
        <f>IF('Indicator Data'!BR67="No data","x",'Indicator Data'!BR67/'Indicator Data'!CD67*100)</f>
        <v>41.501976284584977</v>
      </c>
      <c r="O64" s="72">
        <f t="shared" si="6"/>
        <v>5.9</v>
      </c>
      <c r="P64" s="72">
        <f>IF('Indicator Data'!BS67="No data","x",ROUND(IF('Indicator Data'!BS67&gt;P$195,0,IF('Indicator Data'!BS67&lt;P$194,10,(P$195-'Indicator Data'!BS67)/(P$195-P$194)*10)),1))</f>
        <v>6.8</v>
      </c>
      <c r="Q64" s="72">
        <f>IF('Indicator Data'!BT67="No data","x",ROUND(IF('Indicator Data'!BT67&gt;Q$195,0,IF('Indicator Data'!BT67&lt;Q$194,10,(Q$195-'Indicator Data'!BT67)/(Q$195-Q$194)*10)),1))</f>
        <v>4.4000000000000004</v>
      </c>
      <c r="R64" s="73">
        <f t="shared" si="7"/>
        <v>5.7</v>
      </c>
      <c r="S64" s="72">
        <f>IF('Indicator Data'!BU67="No data","x",ROUND(IF('Indicator Data'!BU67&gt;S$195,0,IF('Indicator Data'!BU67&lt;S$194,10,(S$195-'Indicator Data'!BU67)/(S$195-S$194)*10)),1))</f>
        <v>9.6999999999999993</v>
      </c>
      <c r="T64" s="115">
        <f>IF('Indicator Data'!BV67="No data","x",ROUND(IF('Indicator Data'!BV67&gt;T$195,0,IF('Indicator Data'!BV67&lt;T$194,10,(T$195-'Indicator Data'!BV67)/(T$195-T$194)*10)),1))</f>
        <v>1</v>
      </c>
      <c r="U64" s="115">
        <f>IF('Indicator Data'!BW67="No data","x",ROUND(IF('Indicator Data'!BW67&gt;U$195,0,IF('Indicator Data'!BW67&lt;U$194,10,(U$195-'Indicator Data'!BW67)/(U$195-U$194)*10)),1))</f>
        <v>4.7</v>
      </c>
      <c r="V64" s="115">
        <f>IF('Indicator Data'!BX67="No data","x",ROUND(IF('Indicator Data'!BX67&gt;V$195,0,IF('Indicator Data'!BX67&lt;V$194,10,(V$195-'Indicator Data'!BX67)/(V$195-V$194)*10)),1))</f>
        <v>1</v>
      </c>
      <c r="W64" s="72">
        <f t="shared" si="8"/>
        <v>2.2333333333333334</v>
      </c>
      <c r="X64" s="72">
        <f>IF('Indicator Data'!BY67="No data","x",ROUND(IF('Indicator Data'!BY67&gt;X$195,0,IF('Indicator Data'!BY67&lt;X$194,10,(X$195-'Indicator Data'!BY67)/(X$195-X$194)*10)),1))</f>
        <v>9.9</v>
      </c>
      <c r="Y64" s="72">
        <f>IF('Indicator Data'!BZ67="No data","x",ROUND(IF('Indicator Data'!BZ67&gt;Y$195,10,IF('Indicator Data'!BZ67&lt;Y$194,0,10-(Y$195-'Indicator Data'!BZ67)/(Y$195-Y$194)*10)),1))</f>
        <v>6.6</v>
      </c>
      <c r="Z64" s="73">
        <f t="shared" si="9"/>
        <v>7.1</v>
      </c>
      <c r="AA64" s="74">
        <f t="shared" si="10"/>
        <v>6.2</v>
      </c>
      <c r="AB64" s="133"/>
    </row>
    <row r="65" spans="1:28" s="2" customFormat="1" x14ac:dyDescent="0.3">
      <c r="A65" s="98" t="str">
        <f>'Indicator Data'!A68</f>
        <v>Georgia</v>
      </c>
      <c r="B65" s="27" t="str">
        <f>'Indicator Data'!B68</f>
        <v>GEO</v>
      </c>
      <c r="C65" s="72">
        <f>IF('Indicator Data'!BK68="No data","x",ROUND(IF('Indicator Data'!BK68&gt;C$195,0,IF('Indicator Data'!BK68&lt;C$194,10,(C$195-'Indicator Data'!BK68)/(C$195-C$194)*10)),1))</f>
        <v>4.7</v>
      </c>
      <c r="D65" s="73">
        <f t="shared" si="2"/>
        <v>4.7</v>
      </c>
      <c r="E65" s="72">
        <f>IF('Indicator Data'!BM68="No data","x",ROUND(IF('Indicator Data'!BM68&gt;E$195,0,IF('Indicator Data'!BM68&lt;E$194,10,(E$195-'Indicator Data'!BM68)/(E$195-E$194)*10)),1))</f>
        <v>4.4000000000000004</v>
      </c>
      <c r="F65" s="72">
        <f>IF('Indicator Data'!BL68="No data","x",ROUND(IF('Indicator Data'!BL68&gt;F$195,0,IF('Indicator Data'!BL68&lt;F$194,10,(F$195-'Indicator Data'!BL68)/(F$195-F$194)*10)),1))</f>
        <v>3.3</v>
      </c>
      <c r="G65" s="73">
        <f t="shared" si="3"/>
        <v>3.9</v>
      </c>
      <c r="H65" s="74">
        <f t="shared" si="4"/>
        <v>4.3</v>
      </c>
      <c r="I65" s="72">
        <f>IF('Indicator Data'!BO68="No data","x",ROUND(IF('Indicator Data'!BO68^2&gt;I$195,0,IF('Indicator Data'!BO68^2&lt;I$194,10,(I$195-'Indicator Data'!BO68^2)/(I$195-I$194)*10)),1))</f>
        <v>0.1</v>
      </c>
      <c r="J65" s="72">
        <f>IF(OR('Indicator Data'!BN68=0,'Indicator Data'!BN68="No data"),"x",ROUND(IF('Indicator Data'!BN68&gt;J$195,0,IF('Indicator Data'!BN68&lt;J$194,10,(J$195-'Indicator Data'!BN68)/(J$195-J$194)*10)),1))</f>
        <v>0</v>
      </c>
      <c r="K65" s="72">
        <f>IF('Indicator Data'!BP68="No data","x",ROUND(IF('Indicator Data'!BP68&gt;K$195,0,IF('Indicator Data'!BP68&lt;K$194,10,(K$195-'Indicator Data'!BP68)/(K$195-K$194)*10)),1))</f>
        <v>3.1</v>
      </c>
      <c r="L65" s="72">
        <f>IF('Indicator Data'!BQ68="No data","x",ROUND(IF('Indicator Data'!BQ68&gt;L$195,0,IF('Indicator Data'!BQ68&lt;L$194,10,(L$195-'Indicator Data'!BQ68)/(L$195-L$194)*10)),1))</f>
        <v>3.3</v>
      </c>
      <c r="M65" s="73">
        <f t="shared" si="5"/>
        <v>1.6</v>
      </c>
      <c r="N65" s="115">
        <f>IF('Indicator Data'!BR68="No data","x",'Indicator Data'!BR68/'Indicator Data'!CD68*100)</f>
        <v>82.026190818822855</v>
      </c>
      <c r="O65" s="72">
        <f t="shared" si="6"/>
        <v>1.8</v>
      </c>
      <c r="P65" s="72">
        <f>IF('Indicator Data'!BS68="No data","x",ROUND(IF('Indicator Data'!BS68&gt;P$195,0,IF('Indicator Data'!BS68&lt;P$194,10,(P$195-'Indicator Data'!BS68)/(P$195-P$194)*10)),1))</f>
        <v>1.1000000000000001</v>
      </c>
      <c r="Q65" s="72">
        <f>IF('Indicator Data'!BT68="No data","x",ROUND(IF('Indicator Data'!BT68&gt;Q$195,0,IF('Indicator Data'!BT68&lt;Q$194,10,(Q$195-'Indicator Data'!BT68)/(Q$195-Q$194)*10)),1))</f>
        <v>0.3</v>
      </c>
      <c r="R65" s="73">
        <f t="shared" si="7"/>
        <v>1.1000000000000001</v>
      </c>
      <c r="S65" s="72">
        <f>IF('Indicator Data'!BU68="No data","x",ROUND(IF('Indicator Data'!BU68&gt;S$195,0,IF('Indicator Data'!BU68&lt;S$194,10,(S$195-'Indicator Data'!BU68)/(S$195-S$194)*10)),1))</f>
        <v>0</v>
      </c>
      <c r="T65" s="115">
        <f>IF('Indicator Data'!BV68="No data","x",ROUND(IF('Indicator Data'!BV68&gt;T$195,0,IF('Indicator Data'!BV68&lt;T$194,10,(T$195-'Indicator Data'!BV68)/(T$195-T$194)*10)),1))</f>
        <v>1</v>
      </c>
      <c r="U65" s="115">
        <f>IF('Indicator Data'!BW68="No data","x",ROUND(IF('Indicator Data'!BW68&gt;U$195,0,IF('Indicator Data'!BW68&lt;U$194,10,(U$195-'Indicator Data'!BW68)/(U$195-U$194)*10)),1))</f>
        <v>0.5</v>
      </c>
      <c r="V65" s="115">
        <f>IF('Indicator Data'!BX68="No data","x",ROUND(IF('Indicator Data'!BX68&gt;V$195,0,IF('Indicator Data'!BX68&lt;V$194,10,(V$195-'Indicator Data'!BX68)/(V$195-V$194)*10)),1))</f>
        <v>3.1</v>
      </c>
      <c r="W65" s="72">
        <f t="shared" si="8"/>
        <v>1.5333333333333332</v>
      </c>
      <c r="X65" s="72">
        <f>IF('Indicator Data'!BY68="No data","x",ROUND(IF('Indicator Data'!BY68&gt;X$195,0,IF('Indicator Data'!BY68&lt;X$194,10,(X$195-'Indicator Data'!BY68)/(X$195-X$194)*10)),1))</f>
        <v>7.5</v>
      </c>
      <c r="Y65" s="72">
        <f>IF('Indicator Data'!BZ68="No data","x",ROUND(IF('Indicator Data'!BZ68&gt;Y$195,10,IF('Indicator Data'!BZ68&lt;Y$194,0,10-(Y$195-'Indicator Data'!BZ68)/(Y$195-Y$194)*10)),1))</f>
        <v>0.3</v>
      </c>
      <c r="Z65" s="73">
        <f t="shared" si="9"/>
        <v>2.2999999999999998</v>
      </c>
      <c r="AA65" s="74">
        <f t="shared" si="10"/>
        <v>1.7</v>
      </c>
      <c r="AB65" s="133"/>
    </row>
    <row r="66" spans="1:28" s="2" customFormat="1" x14ac:dyDescent="0.3">
      <c r="A66" s="98" t="str">
        <f>'Indicator Data'!A69</f>
        <v>Germany</v>
      </c>
      <c r="B66" s="27" t="str">
        <f>'Indicator Data'!B69</f>
        <v>DEU</v>
      </c>
      <c r="C66" s="72">
        <f>IF('Indicator Data'!BK69="No data","x",ROUND(IF('Indicator Data'!BK69&gt;C$195,0,IF('Indicator Data'!BK69&lt;C$194,10,(C$195-'Indicator Data'!BK69)/(C$195-C$194)*10)),1))</f>
        <v>2.7</v>
      </c>
      <c r="D66" s="73">
        <f t="shared" si="2"/>
        <v>2.7</v>
      </c>
      <c r="E66" s="72">
        <f>IF('Indicator Data'!BM69="No data","x",ROUND(IF('Indicator Data'!BM69&gt;E$195,0,IF('Indicator Data'!BM69&lt;E$194,10,(E$195-'Indicator Data'!BM69)/(E$195-E$194)*10)),1))</f>
        <v>2</v>
      </c>
      <c r="F66" s="72">
        <f>IF('Indicator Data'!BL69="No data","x",ROUND(IF('Indicator Data'!BL69&gt;F$195,0,IF('Indicator Data'!BL69&lt;F$194,10,(F$195-'Indicator Data'!BL69)/(F$195-F$194)*10)),1))</f>
        <v>1.8</v>
      </c>
      <c r="G66" s="73">
        <f t="shared" si="3"/>
        <v>1.9</v>
      </c>
      <c r="H66" s="74">
        <f t="shared" si="4"/>
        <v>2.2999999999999998</v>
      </c>
      <c r="I66" s="72" t="str">
        <f>IF('Indicator Data'!BO69="No data","x",ROUND(IF('Indicator Data'!BO69^2&gt;I$195,0,IF('Indicator Data'!BO69^2&lt;I$194,10,(I$195-'Indicator Data'!BO69^2)/(I$195-I$194)*10)),1))</f>
        <v>x</v>
      </c>
      <c r="J66" s="72">
        <f>IF(OR('Indicator Data'!BN69=0,'Indicator Data'!BN69="No data"),"x",ROUND(IF('Indicator Data'!BN69&gt;J$195,0,IF('Indicator Data'!BN69&lt;J$194,10,(J$195-'Indicator Data'!BN69)/(J$195-J$194)*10)),1))</f>
        <v>0</v>
      </c>
      <c r="K66" s="72">
        <f>IF('Indicator Data'!BP69="No data","x",ROUND(IF('Indicator Data'!BP69&gt;K$195,0,IF('Indicator Data'!BP69&lt;K$194,10,(K$195-'Indicator Data'!BP69)/(K$195-K$194)*10)),1))</f>
        <v>1.2</v>
      </c>
      <c r="L66" s="72">
        <f>IF('Indicator Data'!BQ69="No data","x",ROUND(IF('Indicator Data'!BQ69&gt;L$195,0,IF('Indicator Data'!BQ69&lt;L$194,10,(L$195-'Indicator Data'!BQ69)/(L$195-L$194)*10)),1))</f>
        <v>3.7</v>
      </c>
      <c r="M66" s="73">
        <f t="shared" si="5"/>
        <v>1.6</v>
      </c>
      <c r="N66" s="115">
        <f>IF('Indicator Data'!BR69="No data","x",'Indicator Data'!BR69/'Indicator Data'!CD69*100)</f>
        <v>516.39555899819266</v>
      </c>
      <c r="O66" s="72">
        <f t="shared" si="6"/>
        <v>0</v>
      </c>
      <c r="P66" s="72">
        <f>IF('Indicator Data'!BS69="No data","x",ROUND(IF('Indicator Data'!BS69&gt;P$195,0,IF('Indicator Data'!BS69&lt;P$194,10,(P$195-'Indicator Data'!BS69)/(P$195-P$194)*10)),1))</f>
        <v>0.1</v>
      </c>
      <c r="Q66" s="72">
        <f>IF('Indicator Data'!BT69="No data","x",ROUND(IF('Indicator Data'!BT69&gt;Q$195,0,IF('Indicator Data'!BT69&lt;Q$194,10,(Q$195-'Indicator Data'!BT69)/(Q$195-Q$194)*10)),1))</f>
        <v>0</v>
      </c>
      <c r="R66" s="73">
        <f t="shared" si="7"/>
        <v>0</v>
      </c>
      <c r="S66" s="72">
        <f>IF('Indicator Data'!BU69="No data","x",ROUND(IF('Indicator Data'!BU69&gt;S$195,0,IF('Indicator Data'!BU69&lt;S$194,10,(S$195-'Indicator Data'!BU69)/(S$195-S$194)*10)),1))</f>
        <v>0</v>
      </c>
      <c r="T66" s="115">
        <f>IF('Indicator Data'!BV69="No data","x",ROUND(IF('Indicator Data'!BV69&gt;T$195,0,IF('Indicator Data'!BV69&lt;T$194,10,(T$195-'Indicator Data'!BV69)/(T$195-T$194)*10)),1))</f>
        <v>1</v>
      </c>
      <c r="U66" s="115">
        <f>IF('Indicator Data'!BW69="No data","x",ROUND(IF('Indicator Data'!BW69&gt;U$195,0,IF('Indicator Data'!BW69&lt;U$194,10,(U$195-'Indicator Data'!BW69)/(U$195-U$194)*10)),1))</f>
        <v>1</v>
      </c>
      <c r="V66" s="115">
        <f>IF('Indicator Data'!BX69="No data","x",ROUND(IF('Indicator Data'!BX69&gt;V$195,0,IF('Indicator Data'!BX69&lt;V$194,10,(V$195-'Indicator Data'!BX69)/(V$195-V$194)*10)),1))</f>
        <v>2.5</v>
      </c>
      <c r="W66" s="72">
        <f t="shared" si="8"/>
        <v>1.5</v>
      </c>
      <c r="X66" s="72">
        <f>IF('Indicator Data'!BY69="No data","x",ROUND(IF('Indicator Data'!BY69&gt;X$195,0,IF('Indicator Data'!BY69&lt;X$194,10,(X$195-'Indicator Data'!BY69)/(X$195-X$194)*10)),1))</f>
        <v>0</v>
      </c>
      <c r="Y66" s="72">
        <f>IF('Indicator Data'!BZ69="No data","x",ROUND(IF('Indicator Data'!BZ69&gt;Y$195,10,IF('Indicator Data'!BZ69&lt;Y$194,0,10-(Y$195-'Indicator Data'!BZ69)/(Y$195-Y$194)*10)),1))</f>
        <v>0.1</v>
      </c>
      <c r="Z66" s="73">
        <f t="shared" si="9"/>
        <v>0.4</v>
      </c>
      <c r="AA66" s="74">
        <f t="shared" si="10"/>
        <v>0.7</v>
      </c>
      <c r="AB66" s="133"/>
    </row>
    <row r="67" spans="1:28" s="2" customFormat="1" x14ac:dyDescent="0.3">
      <c r="A67" s="98" t="str">
        <f>'Indicator Data'!A70</f>
        <v>Ghana</v>
      </c>
      <c r="B67" s="27" t="str">
        <f>'Indicator Data'!B70</f>
        <v>GHA</v>
      </c>
      <c r="C67" s="72">
        <f>IF('Indicator Data'!BK70="No data","x",ROUND(IF('Indicator Data'!BK70&gt;C$195,0,IF('Indicator Data'!BK70&lt;C$194,10,(C$195-'Indicator Data'!BK70)/(C$195-C$194)*10)),1))</f>
        <v>3.4</v>
      </c>
      <c r="D67" s="73">
        <f t="shared" si="2"/>
        <v>3.4</v>
      </c>
      <c r="E67" s="72">
        <f>IF('Indicator Data'!BM70="No data","x",ROUND(IF('Indicator Data'!BM70&gt;E$195,0,IF('Indicator Data'!BM70&lt;E$194,10,(E$195-'Indicator Data'!BM70)/(E$195-E$194)*10)),1))</f>
        <v>5.7</v>
      </c>
      <c r="F67" s="72">
        <f>IF('Indicator Data'!BL70="No data","x",ROUND(IF('Indicator Data'!BL70&gt;F$195,0,IF('Indicator Data'!BL70&lt;F$194,10,(F$195-'Indicator Data'!BL70)/(F$195-F$194)*10)),1))</f>
        <v>5.4</v>
      </c>
      <c r="G67" s="73">
        <f t="shared" si="3"/>
        <v>5.6</v>
      </c>
      <c r="H67" s="74">
        <f t="shared" si="4"/>
        <v>4.5</v>
      </c>
      <c r="I67" s="72">
        <f>IF('Indicator Data'!BO70="No data","x",ROUND(IF('Indicator Data'!BO70^2&gt;I$195,0,IF('Indicator Data'!BO70^2&lt;I$194,10,(I$195-'Indicator Data'!BO70^2)/(I$195-I$194)*10)),1))</f>
        <v>4.0999999999999996</v>
      </c>
      <c r="J67" s="72">
        <f>IF(OR('Indicator Data'!BN70=0,'Indicator Data'!BN70="No data"),"x",ROUND(IF('Indicator Data'!BN70&gt;J$195,0,IF('Indicator Data'!BN70&lt;J$194,10,(J$195-'Indicator Data'!BN70)/(J$195-J$194)*10)),1))</f>
        <v>1.8</v>
      </c>
      <c r="K67" s="72">
        <f>IF('Indicator Data'!BP70="No data","x",ROUND(IF('Indicator Data'!BP70&gt;K$195,0,IF('Indicator Data'!BP70&lt;K$194,10,(K$195-'Indicator Data'!BP70)/(K$195-K$194)*10)),1))</f>
        <v>6.2</v>
      </c>
      <c r="L67" s="72">
        <f>IF('Indicator Data'!BQ70="No data","x",ROUND(IF('Indicator Data'!BQ70&gt;L$195,0,IF('Indicator Data'!BQ70&lt;L$194,10,(L$195-'Indicator Data'!BQ70)/(L$195-L$194)*10)),1))</f>
        <v>3.4</v>
      </c>
      <c r="M67" s="73">
        <f t="shared" si="5"/>
        <v>3.9</v>
      </c>
      <c r="N67" s="115">
        <f>IF('Indicator Data'!BR70="No data","x",'Indicator Data'!BR70/'Indicator Data'!CD70*100)</f>
        <v>18.458293047376287</v>
      </c>
      <c r="O67" s="72">
        <f t="shared" si="6"/>
        <v>8.1999999999999993</v>
      </c>
      <c r="P67" s="72">
        <f>IF('Indicator Data'!BS70="No data","x",ROUND(IF('Indicator Data'!BS70&gt;P$195,0,IF('Indicator Data'!BS70&lt;P$194,10,(P$195-'Indicator Data'!BS70)/(P$195-P$194)*10)),1))</f>
        <v>9.1</v>
      </c>
      <c r="Q67" s="72">
        <f>IF('Indicator Data'!BT70="No data","x",ROUND(IF('Indicator Data'!BT70&gt;Q$195,0,IF('Indicator Data'!BT70&lt;Q$194,10,(Q$195-'Indicator Data'!BT70)/(Q$195-Q$194)*10)),1))</f>
        <v>3.7</v>
      </c>
      <c r="R67" s="73">
        <f t="shared" si="7"/>
        <v>7</v>
      </c>
      <c r="S67" s="72">
        <f>IF('Indicator Data'!BU70="No data","x",ROUND(IF('Indicator Data'!BU70&gt;S$195,0,IF('Indicator Data'!BU70&lt;S$194,10,(S$195-'Indicator Data'!BU70)/(S$195-S$194)*10)),1))</f>
        <v>9.6</v>
      </c>
      <c r="T67" s="115">
        <f>IF('Indicator Data'!BV70="No data","x",ROUND(IF('Indicator Data'!BV70&gt;T$195,0,IF('Indicator Data'!BV70&lt;T$194,10,(T$195-'Indicator Data'!BV70)/(T$195-T$194)*10)),1))</f>
        <v>0.3</v>
      </c>
      <c r="U67" s="115">
        <f>IF('Indicator Data'!BW70="No data","x",ROUND(IF('Indicator Data'!BW70&gt;U$195,0,IF('Indicator Data'!BW70&lt;U$194,10,(U$195-'Indicator Data'!BW70)/(U$195-U$194)*10)),1))</f>
        <v>2.7</v>
      </c>
      <c r="V67" s="115">
        <f>IF('Indicator Data'!BX70="No data","x",ROUND(IF('Indicator Data'!BX70&gt;V$195,0,IF('Indicator Data'!BX70&lt;V$194,10,(V$195-'Indicator Data'!BX70)/(V$195-V$194)*10)),1))</f>
        <v>0.5</v>
      </c>
      <c r="W67" s="72">
        <f t="shared" si="8"/>
        <v>1.1666666666666667</v>
      </c>
      <c r="X67" s="72">
        <f>IF('Indicator Data'!BY70="No data","x",ROUND(IF('Indicator Data'!BY70&gt;X$195,0,IF('Indicator Data'!BY70&lt;X$194,10,(X$195-'Indicator Data'!BY70)/(X$195-X$194)*10)),1))</f>
        <v>9.6</v>
      </c>
      <c r="Y67" s="72">
        <f>IF('Indicator Data'!BZ70="No data","x",ROUND(IF('Indicator Data'!BZ70&gt;Y$195,10,IF('Indicator Data'!BZ70&lt;Y$194,0,10-(Y$195-'Indicator Data'!BZ70)/(Y$195-Y$194)*10)),1))</f>
        <v>3.4</v>
      </c>
      <c r="Z67" s="73">
        <f t="shared" ref="Z67:Z98" si="11">IF(AND(S67="x",W67="x",X67="x",Y67="x"),"x",ROUND(AVERAGE(S67,W67,X67,Y67),1))</f>
        <v>5.9</v>
      </c>
      <c r="AA67" s="74">
        <f t="shared" ref="AA67:AA98" si="12">ROUND(AVERAGE(R67,M67,Z67),1)</f>
        <v>5.6</v>
      </c>
      <c r="AB67" s="133"/>
    </row>
    <row r="68" spans="1:28" s="2" customFormat="1" x14ac:dyDescent="0.3">
      <c r="A68" s="98" t="str">
        <f>'Indicator Data'!A71</f>
        <v>Greece</v>
      </c>
      <c r="B68" s="27" t="str">
        <f>'Indicator Data'!B71</f>
        <v>GRC</v>
      </c>
      <c r="C68" s="72">
        <f>IF('Indicator Data'!BK71="No data","x",ROUND(IF('Indicator Data'!BK71&gt;C$195,0,IF('Indicator Data'!BK71&lt;C$194,10,(C$195-'Indicator Data'!BK71)/(C$195-C$194)*10)),1))</f>
        <v>2.2999999999999998</v>
      </c>
      <c r="D68" s="73">
        <f t="shared" ref="D68:D131" si="13">IF(C68="x","x",C68)</f>
        <v>2.2999999999999998</v>
      </c>
      <c r="E68" s="72">
        <f>IF('Indicator Data'!BM71="No data","x",ROUND(IF('Indicator Data'!BM71&gt;E$195,0,IF('Indicator Data'!BM71&lt;E$194,10,(E$195-'Indicator Data'!BM71)/(E$195-E$194)*10)),1))</f>
        <v>5</v>
      </c>
      <c r="F68" s="72">
        <f>IF('Indicator Data'!BL71="No data","x",ROUND(IF('Indicator Data'!BL71&gt;F$195,0,IF('Indicator Data'!BL71&lt;F$194,10,(F$195-'Indicator Data'!BL71)/(F$195-F$194)*10)),1))</f>
        <v>4.2</v>
      </c>
      <c r="G68" s="73">
        <f t="shared" ref="G68:G131" si="14">IF(AND(E68="x",F68="x"),"x",ROUND(AVERAGE(E68,F68),1))</f>
        <v>4.5999999999999996</v>
      </c>
      <c r="H68" s="74">
        <f t="shared" ref="H68:H131" si="15">ROUND(AVERAGE(D68,G68),1)</f>
        <v>3.5</v>
      </c>
      <c r="I68" s="72">
        <f>IF('Indicator Data'!BO71="No data","x",ROUND(IF('Indicator Data'!BO71^2&gt;I$195,0,IF('Indicator Data'!BO71^2&lt;I$194,10,(I$195-'Indicator Data'!BO71^2)/(I$195-I$194)*10)),1))</f>
        <v>0.4</v>
      </c>
      <c r="J68" s="72">
        <f>IF(OR('Indicator Data'!BN71=0,'Indicator Data'!BN71="No data"),"x",ROUND(IF('Indicator Data'!BN71&gt;J$195,0,IF('Indicator Data'!BN71&lt;J$194,10,(J$195-'Indicator Data'!BN71)/(J$195-J$194)*10)),1))</f>
        <v>0</v>
      </c>
      <c r="K68" s="72">
        <f>IF('Indicator Data'!BP71="No data","x",ROUND(IF('Indicator Data'!BP71&gt;K$195,0,IF('Indicator Data'!BP71&lt;K$194,10,(K$195-'Indicator Data'!BP71)/(K$195-K$194)*10)),1))</f>
        <v>2.4</v>
      </c>
      <c r="L68" s="72">
        <f>IF('Indicator Data'!BQ71="No data","x",ROUND(IF('Indicator Data'!BQ71&gt;L$195,0,IF('Indicator Data'!BQ71&lt;L$194,10,(L$195-'Indicator Data'!BQ71)/(L$195-L$194)*10)),1))</f>
        <v>4.4000000000000004</v>
      </c>
      <c r="M68" s="73">
        <f t="shared" ref="M68:M131" si="16">IF(AND(I68="x",J68="x",K68="x",L68="x"),"x",ROUND(AVERAGE(I68,J68,K68,L68),1))</f>
        <v>1.8</v>
      </c>
      <c r="N68" s="115">
        <f>IF('Indicator Data'!BR71="No data","x",'Indicator Data'!BR71/'Indicator Data'!CD71*100)</f>
        <v>131.88518231186967</v>
      </c>
      <c r="O68" s="72">
        <f t="shared" ref="O68:O131" si="17">IF(N68="x","x",ROUND(IF(N68&gt;O$195,0,IF(N68&lt;O$194,10,(O$195-N68)/(O$195-O$194)*10)),1))</f>
        <v>0</v>
      </c>
      <c r="P68" s="72">
        <f>IF('Indicator Data'!BS71="No data","x",ROUND(IF('Indicator Data'!BS71&gt;P$195,0,IF('Indicator Data'!BS71&lt;P$194,10,(P$195-'Indicator Data'!BS71)/(P$195-P$194)*10)),1))</f>
        <v>0.1</v>
      </c>
      <c r="Q68" s="72">
        <f>IF('Indicator Data'!BT71="No data","x",ROUND(IF('Indicator Data'!BT71&gt;Q$195,0,IF('Indicator Data'!BT71&lt;Q$194,10,(Q$195-'Indicator Data'!BT71)/(Q$195-Q$194)*10)),1))</f>
        <v>0</v>
      </c>
      <c r="R68" s="73">
        <f t="shared" ref="R68:R131" si="18">IF(AND(O68="x",P68="x",Q68="x"),"x",ROUND(AVERAGE(O68,Q68,P68),1))</f>
        <v>0</v>
      </c>
      <c r="S68" s="72">
        <f>IF('Indicator Data'!BU71="No data","x",ROUND(IF('Indicator Data'!BU71&gt;S$195,0,IF('Indicator Data'!BU71&lt;S$194,10,(S$195-'Indicator Data'!BU71)/(S$195-S$194)*10)),1))</f>
        <v>0</v>
      </c>
      <c r="T68" s="115">
        <f>IF('Indicator Data'!BV71="No data","x",ROUND(IF('Indicator Data'!BV71&gt;T$195,0,IF('Indicator Data'!BV71&lt;T$194,10,(T$195-'Indicator Data'!BV71)/(T$195-T$194)*10)),1))</f>
        <v>0</v>
      </c>
      <c r="U68" s="115">
        <f>IF('Indicator Data'!BW71="No data","x",ROUND(IF('Indicator Data'!BW71&gt;U$195,0,IF('Indicator Data'!BW71&lt;U$194,10,(U$195-'Indicator Data'!BW71)/(U$195-U$194)*10)),1))</f>
        <v>2.7</v>
      </c>
      <c r="V68" s="115">
        <f>IF('Indicator Data'!BX71="No data","x",ROUND(IF('Indicator Data'!BX71&gt;V$195,0,IF('Indicator Data'!BX71&lt;V$194,10,(V$195-'Indicator Data'!BX71)/(V$195-V$194)*10)),1))</f>
        <v>0.5</v>
      </c>
      <c r="W68" s="72">
        <f t="shared" ref="W68:W131" si="19">IF(AND(T68="X",U68="x",V68="x"),"x",AVERAGE(T68:V68))</f>
        <v>1.0666666666666667</v>
      </c>
      <c r="X68" s="72">
        <f>IF('Indicator Data'!BY71="No data","x",ROUND(IF('Indicator Data'!BY71&gt;X$195,0,IF('Indicator Data'!BY71&lt;X$194,10,(X$195-'Indicator Data'!BY71)/(X$195-X$194)*10)),1))</f>
        <v>2.2000000000000002</v>
      </c>
      <c r="Y68" s="72">
        <f>IF('Indicator Data'!BZ71="No data","x",ROUND(IF('Indicator Data'!BZ71&gt;Y$195,10,IF('Indicator Data'!BZ71&lt;Y$194,0,10-(Y$195-'Indicator Data'!BZ71)/(Y$195-Y$194)*10)),1))</f>
        <v>0</v>
      </c>
      <c r="Z68" s="73">
        <f t="shared" si="11"/>
        <v>0.8</v>
      </c>
      <c r="AA68" s="74">
        <f t="shared" si="12"/>
        <v>0.9</v>
      </c>
      <c r="AB68" s="133"/>
    </row>
    <row r="69" spans="1:28" s="2" customFormat="1" x14ac:dyDescent="0.3">
      <c r="A69" s="98" t="str">
        <f>'Indicator Data'!A72</f>
        <v>Grenada</v>
      </c>
      <c r="B69" s="27" t="str">
        <f>'Indicator Data'!B72</f>
        <v>GRD</v>
      </c>
      <c r="C69" s="72">
        <f>IF('Indicator Data'!BK72="No data","x",ROUND(IF('Indicator Data'!BK72&gt;C$195,0,IF('Indicator Data'!BK72&lt;C$194,10,(C$195-'Indicator Data'!BK72)/(C$195-C$194)*10)),1))</f>
        <v>4.7</v>
      </c>
      <c r="D69" s="73">
        <f t="shared" si="13"/>
        <v>4.7</v>
      </c>
      <c r="E69" s="72">
        <f>IF('Indicator Data'!BM72="No data","x",ROUND(IF('Indicator Data'!BM72&gt;E$195,0,IF('Indicator Data'!BM72&lt;E$194,10,(E$195-'Indicator Data'!BM72)/(E$195-E$194)*10)),1))</f>
        <v>4.7</v>
      </c>
      <c r="F69" s="72">
        <f>IF('Indicator Data'!BL72="No data","x",ROUND(IF('Indicator Data'!BL72&gt;F$195,0,IF('Indicator Data'!BL72&lt;F$194,10,(F$195-'Indicator Data'!BL72)/(F$195-F$194)*10)),1))</f>
        <v>5.3</v>
      </c>
      <c r="G69" s="73">
        <f t="shared" si="14"/>
        <v>5</v>
      </c>
      <c r="H69" s="74">
        <f t="shared" si="15"/>
        <v>4.9000000000000004</v>
      </c>
      <c r="I69" s="72">
        <f>IF('Indicator Data'!BO72="No data","x",ROUND(IF('Indicator Data'!BO72^2&gt;I$195,0,IF('Indicator Data'!BO72^2&lt;I$194,10,(I$195-'Indicator Data'!BO72^2)/(I$195-I$194)*10)),1))</f>
        <v>0.3</v>
      </c>
      <c r="J69" s="72">
        <f>IF(OR('Indicator Data'!BN72=0,'Indicator Data'!BN72="No data"),"x",ROUND(IF('Indicator Data'!BN72&gt;J$195,0,IF('Indicator Data'!BN72&lt;J$194,10,(J$195-'Indicator Data'!BN72)/(J$195-J$194)*10)),1))</f>
        <v>0.5</v>
      </c>
      <c r="K69" s="72">
        <f>IF('Indicator Data'!BP72="No data","x",ROUND(IF('Indicator Data'!BP72&gt;K$195,0,IF('Indicator Data'!BP72&lt;K$194,10,(K$195-'Indicator Data'!BP72)/(K$195-K$194)*10)),1))</f>
        <v>4.0999999999999996</v>
      </c>
      <c r="L69" s="72">
        <f>IF('Indicator Data'!BQ72="No data","x",ROUND(IF('Indicator Data'!BQ72&gt;L$195,0,IF('Indicator Data'!BQ72&lt;L$194,10,(L$195-'Indicator Data'!BQ72)/(L$195-L$194)*10)),1))</f>
        <v>4.9000000000000004</v>
      </c>
      <c r="M69" s="73">
        <f t="shared" si="16"/>
        <v>2.5</v>
      </c>
      <c r="N69" s="115">
        <f>IF('Indicator Data'!BR72="No data","x",'Indicator Data'!BR72/'Indicator Data'!CD72*100)</f>
        <v>232.35294117647061</v>
      </c>
      <c r="O69" s="72">
        <f t="shared" si="17"/>
        <v>0</v>
      </c>
      <c r="P69" s="72">
        <f>IF('Indicator Data'!BS72="No data","x",ROUND(IF('Indicator Data'!BS72&gt;P$195,0,IF('Indicator Data'!BS72&lt;P$194,10,(P$195-'Indicator Data'!BS72)/(P$195-P$194)*10)),1))</f>
        <v>0.9</v>
      </c>
      <c r="Q69" s="72">
        <f>IF('Indicator Data'!BT72="No data","x",ROUND(IF('Indicator Data'!BT72&gt;Q$195,0,IF('Indicator Data'!BT72&lt;Q$194,10,(Q$195-'Indicator Data'!BT72)/(Q$195-Q$194)*10)),1))</f>
        <v>0.9</v>
      </c>
      <c r="R69" s="73">
        <f t="shared" si="18"/>
        <v>0.6</v>
      </c>
      <c r="S69" s="72">
        <f>IF('Indicator Data'!BU72="No data","x",ROUND(IF('Indicator Data'!BU72&gt;S$195,0,IF('Indicator Data'!BU72&lt;S$194,10,(S$195-'Indicator Data'!BU72)/(S$195-S$194)*10)),1))</f>
        <v>6.4</v>
      </c>
      <c r="T69" s="115">
        <f>IF('Indicator Data'!BV72="No data","x",ROUND(IF('Indicator Data'!BV72&gt;T$195,0,IF('Indicator Data'!BV72&lt;T$194,10,(T$195-'Indicator Data'!BV72)/(T$195-T$194)*10)),1))</f>
        <v>0.5</v>
      </c>
      <c r="U69" s="115">
        <f>IF('Indicator Data'!BW72="No data","x",ROUND(IF('Indicator Data'!BW72&gt;U$195,0,IF('Indicator Data'!BW72&lt;U$194,10,(U$195-'Indicator Data'!BW72)/(U$195-U$194)*10)),1))</f>
        <v>4.2</v>
      </c>
      <c r="V69" s="115" t="str">
        <f>IF('Indicator Data'!BX72="No data","x",ROUND(IF('Indicator Data'!BX72&gt;V$195,0,IF('Indicator Data'!BX72&lt;V$194,10,(V$195-'Indicator Data'!BX72)/(V$195-V$194)*10)),1))</f>
        <v>x</v>
      </c>
      <c r="W69" s="72">
        <f t="shared" si="19"/>
        <v>2.35</v>
      </c>
      <c r="X69" s="72">
        <f>IF('Indicator Data'!BY72="No data","x",ROUND(IF('Indicator Data'!BY72&gt;X$195,0,IF('Indicator Data'!BY72&lt;X$194,10,(X$195-'Indicator Data'!BY72)/(X$195-X$194)*10)),1))</f>
        <v>7.8</v>
      </c>
      <c r="Y69" s="72">
        <f>IF('Indicator Data'!BZ72="No data","x",ROUND(IF('Indicator Data'!BZ72&gt;Y$195,10,IF('Indicator Data'!BZ72&lt;Y$194,0,10-(Y$195-'Indicator Data'!BZ72)/(Y$195-Y$194)*10)),1))</f>
        <v>0.3</v>
      </c>
      <c r="Z69" s="73">
        <f t="shared" si="11"/>
        <v>4.2</v>
      </c>
      <c r="AA69" s="74">
        <f t="shared" si="12"/>
        <v>2.4</v>
      </c>
      <c r="AB69" s="133"/>
    </row>
    <row r="70" spans="1:28" s="2" customFormat="1" x14ac:dyDescent="0.3">
      <c r="A70" s="98" t="str">
        <f>'Indicator Data'!A73</f>
        <v>Guatemala</v>
      </c>
      <c r="B70" s="27" t="str">
        <f>'Indicator Data'!B73</f>
        <v>GTM</v>
      </c>
      <c r="C70" s="72">
        <f>IF('Indicator Data'!BK73="No data","x",ROUND(IF('Indicator Data'!BK73&gt;C$195,0,IF('Indicator Data'!BK73&lt;C$194,10,(C$195-'Indicator Data'!BK73)/(C$195-C$194)*10)),1))</f>
        <v>5.5</v>
      </c>
      <c r="D70" s="73">
        <f t="shared" si="13"/>
        <v>5.5</v>
      </c>
      <c r="E70" s="72">
        <f>IF('Indicator Data'!BM73="No data","x",ROUND(IF('Indicator Data'!BM73&gt;E$195,0,IF('Indicator Data'!BM73&lt;E$194,10,(E$195-'Indicator Data'!BM73)/(E$195-E$194)*10)),1))</f>
        <v>7.5</v>
      </c>
      <c r="F70" s="72">
        <f>IF('Indicator Data'!BL73="No data","x",ROUND(IF('Indicator Data'!BL73&gt;F$195,0,IF('Indicator Data'!BL73&lt;F$194,10,(F$195-'Indicator Data'!BL73)/(F$195-F$194)*10)),1))</f>
        <v>6.4</v>
      </c>
      <c r="G70" s="73">
        <f t="shared" si="14"/>
        <v>7</v>
      </c>
      <c r="H70" s="74">
        <f t="shared" si="15"/>
        <v>6.3</v>
      </c>
      <c r="I70" s="72">
        <f>IF('Indicator Data'!BO73="No data","x",ROUND(IF('Indicator Data'!BO73^2&gt;I$195,0,IF('Indicator Data'!BO73^2&lt;I$194,10,(I$195-'Indicator Data'!BO73^2)/(I$195-I$194)*10)),1))</f>
        <v>3.7</v>
      </c>
      <c r="J70" s="72">
        <f>IF(OR('Indicator Data'!BN73=0,'Indicator Data'!BN73="No data"),"x",ROUND(IF('Indicator Data'!BN73&gt;J$195,0,IF('Indicator Data'!BN73&lt;J$194,10,(J$195-'Indicator Data'!BN73)/(J$195-J$194)*10)),1))</f>
        <v>0.5</v>
      </c>
      <c r="K70" s="72">
        <f>IF('Indicator Data'!BP73="No data","x",ROUND(IF('Indicator Data'!BP73&gt;K$195,0,IF('Indicator Data'!BP73&lt;K$194,10,(K$195-'Indicator Data'!BP73)/(K$195-K$194)*10)),1))</f>
        <v>5.9</v>
      </c>
      <c r="L70" s="72">
        <f>IF('Indicator Data'!BQ73="No data","x",ROUND(IF('Indicator Data'!BQ73&gt;L$195,0,IF('Indicator Data'!BQ73&lt;L$194,10,(L$195-'Indicator Data'!BQ73)/(L$195-L$194)*10)),1))</f>
        <v>4.2</v>
      </c>
      <c r="M70" s="73">
        <f t="shared" si="16"/>
        <v>3.6</v>
      </c>
      <c r="N70" s="115">
        <f>IF('Indicator Data'!BR73="No data","x",'Indicator Data'!BR73/'Indicator Data'!CD73*100)</f>
        <v>19.596864501679732</v>
      </c>
      <c r="O70" s="72">
        <f t="shared" si="17"/>
        <v>8.1</v>
      </c>
      <c r="P70" s="72">
        <f>IF('Indicator Data'!BS73="No data","x",ROUND(IF('Indicator Data'!BS73&gt;P$195,0,IF('Indicator Data'!BS73&lt;P$194,10,(P$195-'Indicator Data'!BS73)/(P$195-P$194)*10)),1))</f>
        <v>3.9</v>
      </c>
      <c r="Q70" s="72">
        <f>IF('Indicator Data'!BT73="No data","x",ROUND(IF('Indicator Data'!BT73&gt;Q$195,0,IF('Indicator Data'!BT73&lt;Q$194,10,(Q$195-'Indicator Data'!BT73)/(Q$195-Q$194)*10)),1))</f>
        <v>1.2</v>
      </c>
      <c r="R70" s="73">
        <f t="shared" si="18"/>
        <v>4.4000000000000004</v>
      </c>
      <c r="S70" s="72">
        <f>IF('Indicator Data'!BU73="No data","x",ROUND(IF('Indicator Data'!BU73&gt;S$195,0,IF('Indicator Data'!BU73&lt;S$194,10,(S$195-'Indicator Data'!BU73)/(S$195-S$194)*10)),1))</f>
        <v>9.1</v>
      </c>
      <c r="T70" s="115">
        <f>IF('Indicator Data'!BV73="No data","x",ROUND(IF('Indicator Data'!BV73&gt;T$195,0,IF('Indicator Data'!BV73&lt;T$194,10,(T$195-'Indicator Data'!BV73)/(T$195-T$194)*10)),1))</f>
        <v>2.2000000000000002</v>
      </c>
      <c r="U70" s="115">
        <f>IF('Indicator Data'!BW73="No data","x",ROUND(IF('Indicator Data'!BW73&gt;U$195,0,IF('Indicator Data'!BW73&lt;U$194,10,(U$195-'Indicator Data'!BW73)/(U$195-U$194)*10)),1))</f>
        <v>3.9</v>
      </c>
      <c r="V70" s="115">
        <f>IF('Indicator Data'!BX73="No data","x",ROUND(IF('Indicator Data'!BX73&gt;V$195,0,IF('Indicator Data'!BX73&lt;V$194,10,(V$195-'Indicator Data'!BX73)/(V$195-V$194)*10)),1))</f>
        <v>2.4</v>
      </c>
      <c r="W70" s="72">
        <f t="shared" si="19"/>
        <v>2.8333333333333335</v>
      </c>
      <c r="X70" s="72">
        <f>IF('Indicator Data'!BY73="No data","x",ROUND(IF('Indicator Data'!BY73&gt;X$195,0,IF('Indicator Data'!BY73&lt;X$194,10,(X$195-'Indicator Data'!BY73)/(X$195-X$194)*10)),1))</f>
        <v>8.5</v>
      </c>
      <c r="Y70" s="72">
        <f>IF('Indicator Data'!BZ73="No data","x",ROUND(IF('Indicator Data'!BZ73&gt;Y$195,10,IF('Indicator Data'!BZ73&lt;Y$194,0,10-(Y$195-'Indicator Data'!BZ73)/(Y$195-Y$194)*10)),1))</f>
        <v>1.1000000000000001</v>
      </c>
      <c r="Z70" s="73">
        <f t="shared" si="11"/>
        <v>5.4</v>
      </c>
      <c r="AA70" s="74">
        <f t="shared" si="12"/>
        <v>4.5</v>
      </c>
      <c r="AB70" s="133"/>
    </row>
    <row r="71" spans="1:28" s="2" customFormat="1" x14ac:dyDescent="0.3">
      <c r="A71" s="98" t="str">
        <f>'Indicator Data'!A74</f>
        <v>Guinea</v>
      </c>
      <c r="B71" s="27" t="str">
        <f>'Indicator Data'!B74</f>
        <v>GIN</v>
      </c>
      <c r="C71" s="72">
        <f>IF('Indicator Data'!BK74="No data","x",ROUND(IF('Indicator Data'!BK74&gt;C$195,0,IF('Indicator Data'!BK74&lt;C$194,10,(C$195-'Indicator Data'!BK74)/(C$195-C$194)*10)),1))</f>
        <v>5</v>
      </c>
      <c r="D71" s="73">
        <f t="shared" si="13"/>
        <v>5</v>
      </c>
      <c r="E71" s="72">
        <f>IF('Indicator Data'!BM74="No data","x",ROUND(IF('Indicator Data'!BM74&gt;E$195,0,IF('Indicator Data'!BM74&lt;E$194,10,(E$195-'Indicator Data'!BM74)/(E$195-E$194)*10)),1))</f>
        <v>7.2</v>
      </c>
      <c r="F71" s="72">
        <f>IF('Indicator Data'!BL74="No data","x",ROUND(IF('Indicator Data'!BL74&gt;F$195,0,IF('Indicator Data'!BL74&lt;F$194,10,(F$195-'Indicator Data'!BL74)/(F$195-F$194)*10)),1))</f>
        <v>6.6</v>
      </c>
      <c r="G71" s="73">
        <f t="shared" si="14"/>
        <v>6.9</v>
      </c>
      <c r="H71" s="74">
        <f t="shared" si="15"/>
        <v>6</v>
      </c>
      <c r="I71" s="72">
        <f>IF('Indicator Data'!BO74="No data","x",ROUND(IF('Indicator Data'!BO74^2&gt;I$195,0,IF('Indicator Data'!BO74^2&lt;I$194,10,(I$195-'Indicator Data'!BO74^2)/(I$195-I$194)*10)),1))</f>
        <v>9.9</v>
      </c>
      <c r="J71" s="72">
        <f>IF(OR('Indicator Data'!BN74=0,'Indicator Data'!BN74="No data"),"x",ROUND(IF('Indicator Data'!BN74&gt;J$195,0,IF('Indicator Data'!BN74&lt;J$194,10,(J$195-'Indicator Data'!BN74)/(J$195-J$194)*10)),1))</f>
        <v>5.6</v>
      </c>
      <c r="K71" s="72">
        <f>IF('Indicator Data'!BP74="No data","x",ROUND(IF('Indicator Data'!BP74&gt;K$195,0,IF('Indicator Data'!BP74&lt;K$194,10,(K$195-'Indicator Data'!BP74)/(K$195-K$194)*10)),1))</f>
        <v>7.8</v>
      </c>
      <c r="L71" s="72">
        <f>IF('Indicator Data'!BQ74="No data","x",ROUND(IF('Indicator Data'!BQ74&gt;L$195,0,IF('Indicator Data'!BQ74&lt;L$194,10,(L$195-'Indicator Data'!BQ74)/(L$195-L$194)*10)),1))</f>
        <v>5.0999999999999996</v>
      </c>
      <c r="M71" s="73">
        <f t="shared" si="16"/>
        <v>7.1</v>
      </c>
      <c r="N71" s="115">
        <f>IF('Indicator Data'!BR74="No data","x",'Indicator Data'!BR74/'Indicator Data'!CD74*100)</f>
        <v>13.836887514243854</v>
      </c>
      <c r="O71" s="72">
        <f t="shared" si="17"/>
        <v>8.6999999999999993</v>
      </c>
      <c r="P71" s="72">
        <f>IF('Indicator Data'!BS74="No data","x",ROUND(IF('Indicator Data'!BS74&gt;P$195,0,IF('Indicator Data'!BS74&lt;P$194,10,(P$195-'Indicator Data'!BS74)/(P$195-P$194)*10)),1))</f>
        <v>8.6</v>
      </c>
      <c r="Q71" s="72">
        <f>IF('Indicator Data'!BT74="No data","x",ROUND(IF('Indicator Data'!BT74&gt;Q$195,0,IF('Indicator Data'!BT74&lt;Q$194,10,(Q$195-'Indicator Data'!BT74)/(Q$195-Q$194)*10)),1))</f>
        <v>7.6</v>
      </c>
      <c r="R71" s="73">
        <f t="shared" si="18"/>
        <v>8.3000000000000007</v>
      </c>
      <c r="S71" s="72">
        <f>IF('Indicator Data'!BU74="No data","x",ROUND(IF('Indicator Data'!BU74&gt;S$195,0,IF('Indicator Data'!BU74&lt;S$194,10,(S$195-'Indicator Data'!BU74)/(S$195-S$194)*10)),1))</f>
        <v>9.8000000000000007</v>
      </c>
      <c r="T71" s="115">
        <f>IF('Indicator Data'!BV74="No data","x",ROUND(IF('Indicator Data'!BV74&gt;T$195,0,IF('Indicator Data'!BV74&lt;T$194,10,(T$195-'Indicator Data'!BV74)/(T$195-T$194)*10)),1))</f>
        <v>9.1999999999999993</v>
      </c>
      <c r="U71" s="115" t="str">
        <f>IF('Indicator Data'!BW74="No data","x",ROUND(IF('Indicator Data'!BW74&gt;U$195,0,IF('Indicator Data'!BW74&lt;U$194,10,(U$195-'Indicator Data'!BW74)/(U$195-U$194)*10)),1))</f>
        <v>x</v>
      </c>
      <c r="V71" s="115" t="str">
        <f>IF('Indicator Data'!BX74="No data","x",ROUND(IF('Indicator Data'!BX74&gt;V$195,0,IF('Indicator Data'!BX74&lt;V$194,10,(V$195-'Indicator Data'!BX74)/(V$195-V$194)*10)),1))</f>
        <v>x</v>
      </c>
      <c r="W71" s="72">
        <f t="shared" si="19"/>
        <v>9.1999999999999993</v>
      </c>
      <c r="X71" s="72">
        <f>IF('Indicator Data'!BY74="No data","x",ROUND(IF('Indicator Data'!BY74&gt;X$195,0,IF('Indicator Data'!BY74&lt;X$194,10,(X$195-'Indicator Data'!BY74)/(X$195-X$194)*10)),1))</f>
        <v>9.8000000000000007</v>
      </c>
      <c r="Y71" s="72">
        <f>IF('Indicator Data'!BZ74="No data","x",ROUND(IF('Indicator Data'!BZ74&gt;Y$195,10,IF('Indicator Data'!BZ74&lt;Y$194,0,10-(Y$195-'Indicator Data'!BZ74)/(Y$195-Y$194)*10)),1))</f>
        <v>6.4</v>
      </c>
      <c r="Z71" s="73">
        <f t="shared" si="11"/>
        <v>8.8000000000000007</v>
      </c>
      <c r="AA71" s="74">
        <f t="shared" si="12"/>
        <v>8.1</v>
      </c>
      <c r="AB71" s="133"/>
    </row>
    <row r="72" spans="1:28" s="2" customFormat="1" x14ac:dyDescent="0.3">
      <c r="A72" s="98" t="str">
        <f>'Indicator Data'!A75</f>
        <v>Guinea-Bissau</v>
      </c>
      <c r="B72" s="27" t="str">
        <f>'Indicator Data'!B75</f>
        <v>GNB</v>
      </c>
      <c r="C72" s="72">
        <f>IF('Indicator Data'!BK75="No data","x",ROUND(IF('Indicator Data'!BK75&gt;C$195,0,IF('Indicator Data'!BK75&lt;C$194,10,(C$195-'Indicator Data'!BK75)/(C$195-C$194)*10)),1))</f>
        <v>7.8</v>
      </c>
      <c r="D72" s="73">
        <f t="shared" si="13"/>
        <v>7.8</v>
      </c>
      <c r="E72" s="72">
        <f>IF('Indicator Data'!BM75="No data","x",ROUND(IF('Indicator Data'!BM75&gt;E$195,0,IF('Indicator Data'!BM75&lt;E$194,10,(E$195-'Indicator Data'!BM75)/(E$195-E$194)*10)),1))</f>
        <v>8.1</v>
      </c>
      <c r="F72" s="72">
        <f>IF('Indicator Data'!BL75="No data","x",ROUND(IF('Indicator Data'!BL75&gt;F$195,0,IF('Indicator Data'!BL75&lt;F$194,10,(F$195-'Indicator Data'!BL75)/(F$195-F$194)*10)),1))</f>
        <v>8</v>
      </c>
      <c r="G72" s="73">
        <f t="shared" si="14"/>
        <v>8.1</v>
      </c>
      <c r="H72" s="74">
        <f t="shared" si="15"/>
        <v>8</v>
      </c>
      <c r="I72" s="72">
        <f>IF('Indicator Data'!BO75="No data","x",ROUND(IF('Indicator Data'!BO75^2&gt;I$195,0,IF('Indicator Data'!BO75^2&lt;I$194,10,(I$195-'Indicator Data'!BO75^2)/(I$195-I$194)*10)),1))</f>
        <v>8.6999999999999993</v>
      </c>
      <c r="J72" s="72">
        <f>IF(OR('Indicator Data'!BN75=0,'Indicator Data'!BN75="No data"),"x",ROUND(IF('Indicator Data'!BN75&gt;J$195,0,IF('Indicator Data'!BN75&lt;J$194,10,(J$195-'Indicator Data'!BN75)/(J$195-J$194)*10)),1))</f>
        <v>7.1</v>
      </c>
      <c r="K72" s="72">
        <f>IF('Indicator Data'!BP75="No data","x",ROUND(IF('Indicator Data'!BP75&gt;K$195,0,IF('Indicator Data'!BP75&lt;K$194,10,(K$195-'Indicator Data'!BP75)/(K$195-K$194)*10)),1))</f>
        <v>9.6</v>
      </c>
      <c r="L72" s="72">
        <f>IF('Indicator Data'!BQ75="No data","x",ROUND(IF('Indicator Data'!BQ75&gt;L$195,0,IF('Indicator Data'!BQ75&lt;L$194,10,(L$195-'Indicator Data'!BQ75)/(L$195-L$194)*10)),1))</f>
        <v>6</v>
      </c>
      <c r="M72" s="73">
        <f t="shared" si="16"/>
        <v>7.9</v>
      </c>
      <c r="N72" s="115">
        <f>IF('Indicator Data'!BR75="No data","x",'Indicator Data'!BR75/'Indicator Data'!CD75*100)</f>
        <v>12.091038406827881</v>
      </c>
      <c r="O72" s="72">
        <f t="shared" si="17"/>
        <v>8.9</v>
      </c>
      <c r="P72" s="72">
        <f>IF('Indicator Data'!BS75="No data","x",ROUND(IF('Indicator Data'!BS75&gt;P$195,0,IF('Indicator Data'!BS75&lt;P$194,10,(P$195-'Indicator Data'!BS75)/(P$195-P$194)*10)),1))</f>
        <v>8.8000000000000007</v>
      </c>
      <c r="Q72" s="72">
        <f>IF('Indicator Data'!BT75="No data","x",ROUND(IF('Indicator Data'!BT75&gt;Q$195,0,IF('Indicator Data'!BT75&lt;Q$194,10,(Q$195-'Indicator Data'!BT75)/(Q$195-Q$194)*10)),1))</f>
        <v>6.7</v>
      </c>
      <c r="R72" s="73">
        <f t="shared" si="18"/>
        <v>8.1</v>
      </c>
      <c r="S72" s="72">
        <f>IF('Indicator Data'!BU75="No data","x",ROUND(IF('Indicator Data'!BU75&gt;S$195,0,IF('Indicator Data'!BU75&lt;S$194,10,(S$195-'Indicator Data'!BU75)/(S$195-S$194)*10)),1))</f>
        <v>9.5</v>
      </c>
      <c r="T72" s="115">
        <f>IF('Indicator Data'!BV75="No data","x",ROUND(IF('Indicator Data'!BV75&gt;T$195,0,IF('Indicator Data'!BV75&lt;T$194,10,(T$195-'Indicator Data'!BV75)/(T$195-T$194)*10)),1))</f>
        <v>1.9</v>
      </c>
      <c r="U72" s="115" t="str">
        <f>IF('Indicator Data'!BW75="No data","x",ROUND(IF('Indicator Data'!BW75&gt;U$195,0,IF('Indicator Data'!BW75&lt;U$194,10,(U$195-'Indicator Data'!BW75)/(U$195-U$194)*10)),1))</f>
        <v>x</v>
      </c>
      <c r="V72" s="115">
        <f>IF('Indicator Data'!BX75="No data","x",ROUND(IF('Indicator Data'!BX75&gt;V$195,0,IF('Indicator Data'!BX75&lt;V$194,10,(V$195-'Indicator Data'!BX75)/(V$195-V$194)*10)),1))</f>
        <v>1.9</v>
      </c>
      <c r="W72" s="72">
        <f t="shared" si="19"/>
        <v>1.9</v>
      </c>
      <c r="X72" s="72">
        <f>IF('Indicator Data'!BY75="No data","x",ROUND(IF('Indicator Data'!BY75&gt;X$195,0,IF('Indicator Data'!BY75&lt;X$194,10,(X$195-'Indicator Data'!BY75)/(X$195-X$194)*10)),1))</f>
        <v>9.8000000000000007</v>
      </c>
      <c r="Y72" s="72">
        <f>IF('Indicator Data'!BZ75="No data","x",ROUND(IF('Indicator Data'!BZ75&gt;Y$195,10,IF('Indicator Data'!BZ75&lt;Y$194,0,10-(Y$195-'Indicator Data'!BZ75)/(Y$195-Y$194)*10)),1))</f>
        <v>7.4</v>
      </c>
      <c r="Z72" s="73">
        <f t="shared" si="11"/>
        <v>7.2</v>
      </c>
      <c r="AA72" s="74">
        <f t="shared" si="12"/>
        <v>7.7</v>
      </c>
      <c r="AB72" s="133"/>
    </row>
    <row r="73" spans="1:28" s="2" customFormat="1" x14ac:dyDescent="0.3">
      <c r="A73" s="98" t="str">
        <f>'Indicator Data'!A76</f>
        <v>Guyana</v>
      </c>
      <c r="B73" s="27" t="str">
        <f>'Indicator Data'!B76</f>
        <v>GUY</v>
      </c>
      <c r="C73" s="72" t="str">
        <f>IF('Indicator Data'!BK76="No data","x",ROUND(IF('Indicator Data'!BK76&gt;C$195,0,IF('Indicator Data'!BK76&lt;C$194,10,(C$195-'Indicator Data'!BK76)/(C$195-C$194)*10)),1))</f>
        <v>x</v>
      </c>
      <c r="D73" s="73" t="str">
        <f t="shared" si="13"/>
        <v>x</v>
      </c>
      <c r="E73" s="72">
        <f>IF('Indicator Data'!BM76="No data","x",ROUND(IF('Indicator Data'!BM76&gt;E$195,0,IF('Indicator Data'!BM76&lt;E$194,10,(E$195-'Indicator Data'!BM76)/(E$195-E$194)*10)),1))</f>
        <v>5.9</v>
      </c>
      <c r="F73" s="72">
        <f>IF('Indicator Data'!BL76="No data","x",ROUND(IF('Indicator Data'!BL76&gt;F$195,0,IF('Indicator Data'!BL76&lt;F$194,10,(F$195-'Indicator Data'!BL76)/(F$195-F$194)*10)),1))</f>
        <v>5.8</v>
      </c>
      <c r="G73" s="73">
        <f t="shared" si="14"/>
        <v>5.9</v>
      </c>
      <c r="H73" s="74">
        <f t="shared" si="15"/>
        <v>5.9</v>
      </c>
      <c r="I73" s="72">
        <f>IF('Indicator Data'!BO76="No data","x",ROUND(IF('Indicator Data'!BO76^2&gt;I$195,0,IF('Indicator Data'!BO76^2&lt;I$194,10,(I$195-'Indicator Data'!BO76^2)/(I$195-I$194)*10)),1))</f>
        <v>2.9</v>
      </c>
      <c r="J73" s="72">
        <f>IF(OR('Indicator Data'!BN76=0,'Indicator Data'!BN76="No data"),"x",ROUND(IF('Indicator Data'!BN76&gt;J$195,0,IF('Indicator Data'!BN76&lt;J$194,10,(J$195-'Indicator Data'!BN76)/(J$195-J$194)*10)),1))</f>
        <v>0.8</v>
      </c>
      <c r="K73" s="72">
        <f>IF('Indicator Data'!BP76="No data","x",ROUND(IF('Indicator Data'!BP76&gt;K$195,0,IF('Indicator Data'!BP76&lt;K$194,10,(K$195-'Indicator Data'!BP76)/(K$195-K$194)*10)),1))</f>
        <v>6.3</v>
      </c>
      <c r="L73" s="72">
        <f>IF('Indicator Data'!BQ76="No data","x",ROUND(IF('Indicator Data'!BQ76&gt;L$195,0,IF('Indicator Data'!BQ76&lt;L$194,10,(L$195-'Indicator Data'!BQ76)/(L$195-L$194)*10)),1))</f>
        <v>6</v>
      </c>
      <c r="M73" s="73">
        <f t="shared" si="16"/>
        <v>4</v>
      </c>
      <c r="N73" s="115">
        <f>IF('Indicator Data'!BR76="No data","x",'Indicator Data'!BR76/'Indicator Data'!CD76*100)</f>
        <v>2.1336042672085345</v>
      </c>
      <c r="O73" s="72">
        <f t="shared" si="17"/>
        <v>9.9</v>
      </c>
      <c r="P73" s="72">
        <f>IF('Indicator Data'!BS76="No data","x",ROUND(IF('Indicator Data'!BS76&gt;P$195,0,IF('Indicator Data'!BS76&lt;P$194,10,(P$195-'Indicator Data'!BS76)/(P$195-P$194)*10)),1))</f>
        <v>1.6</v>
      </c>
      <c r="Q73" s="72">
        <f>IF('Indicator Data'!BT76="No data","x",ROUND(IF('Indicator Data'!BT76&gt;Q$195,0,IF('Indicator Data'!BT76&lt;Q$194,10,(Q$195-'Indicator Data'!BT76)/(Q$195-Q$194)*10)),1))</f>
        <v>0.9</v>
      </c>
      <c r="R73" s="73">
        <f t="shared" si="18"/>
        <v>4.0999999999999996</v>
      </c>
      <c r="S73" s="72">
        <f>IF('Indicator Data'!BU76="No data","x",ROUND(IF('Indicator Data'!BU76&gt;S$195,0,IF('Indicator Data'!BU76&lt;S$194,10,(S$195-'Indicator Data'!BU76)/(S$195-S$194)*10)),1))</f>
        <v>8</v>
      </c>
      <c r="T73" s="115">
        <f>IF('Indicator Data'!BV76="No data","x",ROUND(IF('Indicator Data'!BV76&gt;T$195,0,IF('Indicator Data'!BV76&lt;T$194,10,(T$195-'Indicator Data'!BV76)/(T$195-T$194)*10)),1))</f>
        <v>0.7</v>
      </c>
      <c r="U73" s="115">
        <f>IF('Indicator Data'!BW76="No data","x",ROUND(IF('Indicator Data'!BW76&gt;U$195,0,IF('Indicator Data'!BW76&lt;U$194,10,(U$195-'Indicator Data'!BW76)/(U$195-U$194)*10)),1))</f>
        <v>2.5</v>
      </c>
      <c r="V73" s="115">
        <f>IF('Indicator Data'!BX76="No data","x",ROUND(IF('Indicator Data'!BX76&gt;V$195,0,IF('Indicator Data'!BX76&lt;V$194,10,(V$195-'Indicator Data'!BX76)/(V$195-V$194)*10)),1))</f>
        <v>1.4</v>
      </c>
      <c r="W73" s="72">
        <f t="shared" si="19"/>
        <v>1.5333333333333332</v>
      </c>
      <c r="X73" s="72">
        <f>IF('Indicator Data'!BY76="No data","x",ROUND(IF('Indicator Data'!BY76&gt;X$195,0,IF('Indicator Data'!BY76&lt;X$194,10,(X$195-'Indicator Data'!BY76)/(X$195-X$194)*10)),1))</f>
        <v>8.4</v>
      </c>
      <c r="Y73" s="72">
        <f>IF('Indicator Data'!BZ76="No data","x",ROUND(IF('Indicator Data'!BZ76&gt;Y$195,10,IF('Indicator Data'!BZ76&lt;Y$194,0,10-(Y$195-'Indicator Data'!BZ76)/(Y$195-Y$194)*10)),1))</f>
        <v>1.9</v>
      </c>
      <c r="Z73" s="73">
        <f t="shared" si="11"/>
        <v>5</v>
      </c>
      <c r="AA73" s="74">
        <f t="shared" si="12"/>
        <v>4.4000000000000004</v>
      </c>
      <c r="AB73" s="133"/>
    </row>
    <row r="74" spans="1:28" s="2" customFormat="1" x14ac:dyDescent="0.3">
      <c r="A74" s="98" t="str">
        <f>'Indicator Data'!A77</f>
        <v>Haiti</v>
      </c>
      <c r="B74" s="27" t="str">
        <f>'Indicator Data'!B77</f>
        <v>HTI</v>
      </c>
      <c r="C74" s="72">
        <f>IF('Indicator Data'!BK77="No data","x",ROUND(IF('Indicator Data'!BK77&gt;C$195,0,IF('Indicator Data'!BK77&lt;C$194,10,(C$195-'Indicator Data'!BK77)/(C$195-C$194)*10)),1))</f>
        <v>6.7</v>
      </c>
      <c r="D74" s="73">
        <f t="shared" si="13"/>
        <v>6.7</v>
      </c>
      <c r="E74" s="72">
        <f>IF('Indicator Data'!BM77="No data","x",ROUND(IF('Indicator Data'!BM77&gt;E$195,0,IF('Indicator Data'!BM77&lt;E$194,10,(E$195-'Indicator Data'!BM77)/(E$195-E$194)*10)),1))</f>
        <v>8.1999999999999993</v>
      </c>
      <c r="F74" s="72">
        <f>IF('Indicator Data'!BL77="No data","x",ROUND(IF('Indicator Data'!BL77&gt;F$195,0,IF('Indicator Data'!BL77&lt;F$194,10,(F$195-'Indicator Data'!BL77)/(F$195-F$194)*10)),1))</f>
        <v>9</v>
      </c>
      <c r="G74" s="73">
        <f t="shared" si="14"/>
        <v>8.6</v>
      </c>
      <c r="H74" s="74">
        <f t="shared" si="15"/>
        <v>7.7</v>
      </c>
      <c r="I74" s="72">
        <f>IF('Indicator Data'!BO77="No data","x",ROUND(IF('Indicator Data'!BO77^2&gt;I$195,0,IF('Indicator Data'!BO77^2&lt;I$194,10,(I$195-'Indicator Data'!BO77^2)/(I$195-I$194)*10)),1))</f>
        <v>6.8</v>
      </c>
      <c r="J74" s="72">
        <f>IF(OR('Indicator Data'!BN77=0,'Indicator Data'!BN77="No data"),"x",ROUND(IF('Indicator Data'!BN77&gt;J$195,0,IF('Indicator Data'!BN77&lt;J$194,10,(J$195-'Indicator Data'!BN77)/(J$195-J$194)*10)),1))</f>
        <v>5.5</v>
      </c>
      <c r="K74" s="72">
        <f>IF('Indicator Data'!BP77="No data","x",ROUND(IF('Indicator Data'!BP77&gt;K$195,0,IF('Indicator Data'!BP77&lt;K$194,10,(K$195-'Indicator Data'!BP77)/(K$195-K$194)*10)),1))</f>
        <v>6.8</v>
      </c>
      <c r="L74" s="72">
        <f>IF('Indicator Data'!BQ77="No data","x",ROUND(IF('Indicator Data'!BQ77&gt;L$195,0,IF('Indicator Data'!BQ77&lt;L$194,10,(L$195-'Indicator Data'!BQ77)/(L$195-L$194)*10)),1))</f>
        <v>7.1</v>
      </c>
      <c r="M74" s="73">
        <f t="shared" si="16"/>
        <v>6.6</v>
      </c>
      <c r="N74" s="115">
        <f>IF('Indicator Data'!BR77="No data","x",'Indicator Data'!BR77/'Indicator Data'!CD77*100)</f>
        <v>83.454281567489119</v>
      </c>
      <c r="O74" s="72">
        <f t="shared" si="17"/>
        <v>1.7</v>
      </c>
      <c r="P74" s="72">
        <f>IF('Indicator Data'!BS77="No data","x",ROUND(IF('Indicator Data'!BS77&gt;P$195,0,IF('Indicator Data'!BS77&lt;P$194,10,(P$195-'Indicator Data'!BS77)/(P$195-P$194)*10)),1))</f>
        <v>7.3</v>
      </c>
      <c r="Q74" s="72">
        <f>IF('Indicator Data'!BT77="No data","x",ROUND(IF('Indicator Data'!BT77&gt;Q$195,0,IF('Indicator Data'!BT77&lt;Q$194,10,(Q$195-'Indicator Data'!BT77)/(Q$195-Q$194)*10)),1))</f>
        <v>6.9</v>
      </c>
      <c r="R74" s="73">
        <f t="shared" si="18"/>
        <v>5.3</v>
      </c>
      <c r="S74" s="72">
        <f>IF('Indicator Data'!BU77="No data","x",ROUND(IF('Indicator Data'!BU77&gt;S$195,0,IF('Indicator Data'!BU77&lt;S$194,10,(S$195-'Indicator Data'!BU77)/(S$195-S$194)*10)),1))</f>
        <v>9.4</v>
      </c>
      <c r="T74" s="115">
        <f>IF('Indicator Data'!BV77="No data","x",ROUND(IF('Indicator Data'!BV77&gt;T$195,0,IF('Indicator Data'!BV77&lt;T$194,10,(T$195-'Indicator Data'!BV77)/(T$195-T$194)*10)),1))</f>
        <v>5.9</v>
      </c>
      <c r="U74" s="115">
        <f>IF('Indicator Data'!BW77="No data","x",ROUND(IF('Indicator Data'!BW77&gt;U$195,0,IF('Indicator Data'!BW77&lt;U$194,10,(U$195-'Indicator Data'!BW77)/(U$195-U$194)*10)),1))</f>
        <v>10</v>
      </c>
      <c r="V74" s="115">
        <f>IF('Indicator Data'!BX77="No data","x",ROUND(IF('Indicator Data'!BX77&gt;V$195,0,IF('Indicator Data'!BX77&lt;V$194,10,(V$195-'Indicator Data'!BX77)/(V$195-V$194)*10)),1))</f>
        <v>10</v>
      </c>
      <c r="W74" s="72">
        <f t="shared" si="19"/>
        <v>8.6333333333333329</v>
      </c>
      <c r="X74" s="72">
        <f>IF('Indicator Data'!BY77="No data","x",ROUND(IF('Indicator Data'!BY77&gt;X$195,0,IF('Indicator Data'!BY77&lt;X$194,10,(X$195-'Indicator Data'!BY77)/(X$195-X$194)*10)),1))</f>
        <v>9.6999999999999993</v>
      </c>
      <c r="Y74" s="72">
        <f>IF('Indicator Data'!BZ77="No data","x",ROUND(IF('Indicator Data'!BZ77&gt;Y$195,10,IF('Indicator Data'!BZ77&lt;Y$194,0,10-(Y$195-'Indicator Data'!BZ77)/(Y$195-Y$194)*10)),1))</f>
        <v>5.3</v>
      </c>
      <c r="Z74" s="73">
        <f t="shared" si="11"/>
        <v>8.3000000000000007</v>
      </c>
      <c r="AA74" s="74">
        <f t="shared" si="12"/>
        <v>6.7</v>
      </c>
      <c r="AB74" s="133"/>
    </row>
    <row r="75" spans="1:28" s="2" customFormat="1" x14ac:dyDescent="0.3">
      <c r="A75" s="98" t="str">
        <f>'Indicator Data'!A78</f>
        <v>Honduras</v>
      </c>
      <c r="B75" s="27" t="str">
        <f>'Indicator Data'!B78</f>
        <v>HND</v>
      </c>
      <c r="C75" s="72">
        <f>IF('Indicator Data'!BK78="No data","x",ROUND(IF('Indicator Data'!BK78&gt;C$195,0,IF('Indicator Data'!BK78&lt;C$194,10,(C$195-'Indicator Data'!BK78)/(C$195-C$194)*10)),1))</f>
        <v>5.2</v>
      </c>
      <c r="D75" s="73">
        <f t="shared" si="13"/>
        <v>5.2</v>
      </c>
      <c r="E75" s="72">
        <f>IF('Indicator Data'!BM78="No data","x",ROUND(IF('Indicator Data'!BM78&gt;E$195,0,IF('Indicator Data'!BM78&lt;E$194,10,(E$195-'Indicator Data'!BM78)/(E$195-E$194)*10)),1))</f>
        <v>7.6</v>
      </c>
      <c r="F75" s="72">
        <f>IF('Indicator Data'!BL78="No data","x",ROUND(IF('Indicator Data'!BL78&gt;F$195,0,IF('Indicator Data'!BL78&lt;F$194,10,(F$195-'Indicator Data'!BL78)/(F$195-F$194)*10)),1))</f>
        <v>6.2</v>
      </c>
      <c r="G75" s="73">
        <f t="shared" si="14"/>
        <v>6.9</v>
      </c>
      <c r="H75" s="74">
        <f t="shared" si="15"/>
        <v>6.1</v>
      </c>
      <c r="I75" s="72">
        <f>IF('Indicator Data'!BO78="No data","x",ROUND(IF('Indicator Data'!BO78^2&gt;I$195,0,IF('Indicator Data'!BO78^2&lt;I$194,10,(I$195-'Indicator Data'!BO78^2)/(I$195-I$194)*10)),1))</f>
        <v>2.6</v>
      </c>
      <c r="J75" s="72">
        <f>IF(OR('Indicator Data'!BN78=0,'Indicator Data'!BN78="No data"),"x",ROUND(IF('Indicator Data'!BN78&gt;J$195,0,IF('Indicator Data'!BN78&lt;J$194,10,(J$195-'Indicator Data'!BN78)/(J$195-J$194)*10)),1))</f>
        <v>0.8</v>
      </c>
      <c r="K75" s="72">
        <f>IF('Indicator Data'!BP78="No data","x",ROUND(IF('Indicator Data'!BP78&gt;K$195,0,IF('Indicator Data'!BP78&lt;K$194,10,(K$195-'Indicator Data'!BP78)/(K$195-K$194)*10)),1))</f>
        <v>6.8</v>
      </c>
      <c r="L75" s="72">
        <f>IF('Indicator Data'!BQ78="No data","x",ROUND(IF('Indicator Data'!BQ78&gt;L$195,0,IF('Indicator Data'!BQ78&lt;L$194,10,(L$195-'Indicator Data'!BQ78)/(L$195-L$194)*10)),1))</f>
        <v>6.3</v>
      </c>
      <c r="M75" s="73">
        <f t="shared" si="16"/>
        <v>4.0999999999999996</v>
      </c>
      <c r="N75" s="115">
        <f>IF('Indicator Data'!BR78="No data","x",'Indicator Data'!BR78/'Indicator Data'!CD78*100)</f>
        <v>13.406023773348824</v>
      </c>
      <c r="O75" s="72">
        <f t="shared" si="17"/>
        <v>8.6999999999999993</v>
      </c>
      <c r="P75" s="72">
        <f>IF('Indicator Data'!BS78="No data","x",ROUND(IF('Indicator Data'!BS78&gt;P$195,0,IF('Indicator Data'!BS78&lt;P$194,10,(P$195-'Indicator Data'!BS78)/(P$195-P$194)*10)),1))</f>
        <v>2.1</v>
      </c>
      <c r="Q75" s="72">
        <f>IF('Indicator Data'!BT78="No data","x",ROUND(IF('Indicator Data'!BT78&gt;Q$195,0,IF('Indicator Data'!BT78&lt;Q$194,10,(Q$195-'Indicator Data'!BT78)/(Q$195-Q$194)*10)),1))</f>
        <v>1</v>
      </c>
      <c r="R75" s="73">
        <f t="shared" si="18"/>
        <v>3.9</v>
      </c>
      <c r="S75" s="72">
        <f>IF('Indicator Data'!BU78="No data","x",ROUND(IF('Indicator Data'!BU78&gt;S$195,0,IF('Indicator Data'!BU78&lt;S$194,10,(S$195-'Indicator Data'!BU78)/(S$195-S$194)*10)),1))</f>
        <v>9.1999999999999993</v>
      </c>
      <c r="T75" s="115">
        <f>IF('Indicator Data'!BV78="No data","x",ROUND(IF('Indicator Data'!BV78&gt;T$195,0,IF('Indicator Data'!BV78&lt;T$194,10,(T$195-'Indicator Data'!BV78)/(T$195-T$194)*10)),1))</f>
        <v>1.5</v>
      </c>
      <c r="U75" s="115">
        <f>IF('Indicator Data'!BW78="No data","x",ROUND(IF('Indicator Data'!BW78&gt;U$195,0,IF('Indicator Data'!BW78&lt;U$194,10,(U$195-'Indicator Data'!BW78)/(U$195-U$194)*10)),1))</f>
        <v>0.8</v>
      </c>
      <c r="V75" s="115">
        <f>IF('Indicator Data'!BX78="No data","x",ROUND(IF('Indicator Data'!BX78&gt;V$195,0,IF('Indicator Data'!BX78&lt;V$194,10,(V$195-'Indicator Data'!BX78)/(V$195-V$194)*10)),1))</f>
        <v>1.5</v>
      </c>
      <c r="W75" s="72">
        <f t="shared" si="19"/>
        <v>1.2666666666666666</v>
      </c>
      <c r="X75" s="72">
        <f>IF('Indicator Data'!BY78="No data","x",ROUND(IF('Indicator Data'!BY78&gt;X$195,0,IF('Indicator Data'!BY78&lt;X$194,10,(X$195-'Indicator Data'!BY78)/(X$195-X$194)*10)),1))</f>
        <v>8.9</v>
      </c>
      <c r="Y75" s="72">
        <f>IF('Indicator Data'!BZ78="No data","x",ROUND(IF('Indicator Data'!BZ78&gt;Y$195,10,IF('Indicator Data'!BZ78&lt;Y$194,0,10-(Y$195-'Indicator Data'!BZ78)/(Y$195-Y$194)*10)),1))</f>
        <v>0.7</v>
      </c>
      <c r="Z75" s="73">
        <f t="shared" si="11"/>
        <v>5</v>
      </c>
      <c r="AA75" s="74">
        <f t="shared" si="12"/>
        <v>4.3</v>
      </c>
      <c r="AB75" s="133"/>
    </row>
    <row r="76" spans="1:28" s="2" customFormat="1" x14ac:dyDescent="0.3">
      <c r="A76" s="98" t="str">
        <f>'Indicator Data'!A79</f>
        <v>Hungary</v>
      </c>
      <c r="B76" s="27" t="str">
        <f>'Indicator Data'!B79</f>
        <v>HUN</v>
      </c>
      <c r="C76" s="72">
        <f>IF('Indicator Data'!BK79="No data","x",ROUND(IF('Indicator Data'!BK79&gt;C$195,0,IF('Indicator Data'!BK79&lt;C$194,10,(C$195-'Indicator Data'!BK79)/(C$195-C$194)*10)),1))</f>
        <v>1.4</v>
      </c>
      <c r="D76" s="73">
        <f t="shared" si="13"/>
        <v>1.4</v>
      </c>
      <c r="E76" s="72">
        <f>IF('Indicator Data'!BM79="No data","x",ROUND(IF('Indicator Data'!BM79&gt;E$195,0,IF('Indicator Data'!BM79&lt;E$194,10,(E$195-'Indicator Data'!BM79)/(E$195-E$194)*10)),1))</f>
        <v>5.6</v>
      </c>
      <c r="F76" s="72">
        <f>IF('Indicator Data'!BL79="No data","x",ROUND(IF('Indicator Data'!BL79&gt;F$195,0,IF('Indicator Data'!BL79&lt;F$194,10,(F$195-'Indicator Data'!BL79)/(F$195-F$194)*10)),1))</f>
        <v>4</v>
      </c>
      <c r="G76" s="73">
        <f t="shared" si="14"/>
        <v>4.8</v>
      </c>
      <c r="H76" s="74">
        <f t="shared" si="15"/>
        <v>3.1</v>
      </c>
      <c r="I76" s="72">
        <f>IF('Indicator Data'!BO79="No data","x",ROUND(IF('Indicator Data'!BO79^2&gt;I$195,0,IF('Indicator Data'!BO79^2&lt;I$194,10,(I$195-'Indicator Data'!BO79^2)/(I$195-I$194)*10)),1))</f>
        <v>0.2</v>
      </c>
      <c r="J76" s="72">
        <f>IF(OR('Indicator Data'!BN79=0,'Indicator Data'!BN79="No data"),"x",ROUND(IF('Indicator Data'!BN79&gt;J$195,0,IF('Indicator Data'!BN79&lt;J$194,10,(J$195-'Indicator Data'!BN79)/(J$195-J$194)*10)),1))</f>
        <v>0</v>
      </c>
      <c r="K76" s="72">
        <f>IF('Indicator Data'!BP79="No data","x",ROUND(IF('Indicator Data'!BP79&gt;K$195,0,IF('Indicator Data'!BP79&lt;K$194,10,(K$195-'Indicator Data'!BP79)/(K$195-K$194)*10)),1))</f>
        <v>2</v>
      </c>
      <c r="L76" s="72">
        <f>IF('Indicator Data'!BQ79="No data","x",ROUND(IF('Indicator Data'!BQ79&gt;L$195,0,IF('Indicator Data'!BQ79&lt;L$194,10,(L$195-'Indicator Data'!BQ79)/(L$195-L$194)*10)),1))</f>
        <v>4.8</v>
      </c>
      <c r="M76" s="73">
        <f t="shared" si="16"/>
        <v>1.8</v>
      </c>
      <c r="N76" s="115">
        <f>IF('Indicator Data'!BR79="No data","x",'Indicator Data'!BR79/'Indicator Data'!CD79*100)</f>
        <v>176.73699326190214</v>
      </c>
      <c r="O76" s="72">
        <f t="shared" si="17"/>
        <v>0</v>
      </c>
      <c r="P76" s="72">
        <f>IF('Indicator Data'!BS79="No data","x",ROUND(IF('Indicator Data'!BS79&gt;P$195,0,IF('Indicator Data'!BS79&lt;P$194,10,(P$195-'Indicator Data'!BS79)/(P$195-P$194)*10)),1))</f>
        <v>0.2</v>
      </c>
      <c r="Q76" s="72">
        <f>IF('Indicator Data'!BT79="No data","x",ROUND(IF('Indicator Data'!BT79&gt;Q$195,0,IF('Indicator Data'!BT79&lt;Q$194,10,(Q$195-'Indicator Data'!BT79)/(Q$195-Q$194)*10)),1))</f>
        <v>0</v>
      </c>
      <c r="R76" s="73">
        <f t="shared" si="18"/>
        <v>0.1</v>
      </c>
      <c r="S76" s="72">
        <f>IF('Indicator Data'!BU79="No data","x",ROUND(IF('Indicator Data'!BU79&gt;S$195,0,IF('Indicator Data'!BU79&lt;S$194,10,(S$195-'Indicator Data'!BU79)/(S$195-S$194)*10)),1))</f>
        <v>1.9</v>
      </c>
      <c r="T76" s="115">
        <f>IF('Indicator Data'!BV79="No data","x",ROUND(IF('Indicator Data'!BV79&gt;T$195,0,IF('Indicator Data'!BV79&lt;T$194,10,(T$195-'Indicator Data'!BV79)/(T$195-T$194)*10)),1))</f>
        <v>0</v>
      </c>
      <c r="U76" s="115">
        <f>IF('Indicator Data'!BW79="No data","x",ROUND(IF('Indicator Data'!BW79&gt;U$195,0,IF('Indicator Data'!BW79&lt;U$194,10,(U$195-'Indicator Data'!BW79)/(U$195-U$194)*10)),1))</f>
        <v>0</v>
      </c>
      <c r="V76" s="115">
        <f>IF('Indicator Data'!BX79="No data","x",ROUND(IF('Indicator Data'!BX79&gt;V$195,0,IF('Indicator Data'!BX79&lt;V$194,10,(V$195-'Indicator Data'!BX79)/(V$195-V$194)*10)),1))</f>
        <v>0</v>
      </c>
      <c r="W76" s="72">
        <f t="shared" si="19"/>
        <v>0</v>
      </c>
      <c r="X76" s="72">
        <f>IF('Indicator Data'!BY79="No data","x",ROUND(IF('Indicator Data'!BY79&gt;X$195,0,IF('Indicator Data'!BY79&lt;X$194,10,(X$195-'Indicator Data'!BY79)/(X$195-X$194)*10)),1))</f>
        <v>3</v>
      </c>
      <c r="Y76" s="72">
        <f>IF('Indicator Data'!BZ79="No data","x",ROUND(IF('Indicator Data'!BZ79&gt;Y$195,10,IF('Indicator Data'!BZ79&lt;Y$194,0,10-(Y$195-'Indicator Data'!BZ79)/(Y$195-Y$194)*10)),1))</f>
        <v>0.1</v>
      </c>
      <c r="Z76" s="73">
        <f t="shared" si="11"/>
        <v>1.3</v>
      </c>
      <c r="AA76" s="74">
        <f t="shared" si="12"/>
        <v>1.1000000000000001</v>
      </c>
      <c r="AB76" s="133"/>
    </row>
    <row r="77" spans="1:28" s="2" customFormat="1" x14ac:dyDescent="0.3">
      <c r="A77" s="98" t="str">
        <f>'Indicator Data'!A80</f>
        <v>Iceland</v>
      </c>
      <c r="B77" s="27" t="str">
        <f>'Indicator Data'!B80</f>
        <v>ISL</v>
      </c>
      <c r="C77" s="72" t="str">
        <f>IF('Indicator Data'!BK80="No data","x",ROUND(IF('Indicator Data'!BK80&gt;C$195,0,IF('Indicator Data'!BK80&lt;C$194,10,(C$195-'Indicator Data'!BK80)/(C$195-C$194)*10)),1))</f>
        <v>x</v>
      </c>
      <c r="D77" s="73" t="str">
        <f t="shared" si="13"/>
        <v>x</v>
      </c>
      <c r="E77" s="72">
        <f>IF('Indicator Data'!BM80="No data","x",ROUND(IF('Indicator Data'!BM80&gt;E$195,0,IF('Indicator Data'!BM80&lt;E$194,10,(E$195-'Indicator Data'!BM80)/(E$195-E$194)*10)),1))</f>
        <v>2.5</v>
      </c>
      <c r="F77" s="72">
        <f>IF('Indicator Data'!BL80="No data","x",ROUND(IF('Indicator Data'!BL80&gt;F$195,0,IF('Indicator Data'!BL80&lt;F$194,10,(F$195-'Indicator Data'!BL80)/(F$195-F$194)*10)),1))</f>
        <v>2</v>
      </c>
      <c r="G77" s="73">
        <f t="shared" si="14"/>
        <v>2.2999999999999998</v>
      </c>
      <c r="H77" s="74">
        <f t="shared" si="15"/>
        <v>2.2999999999999998</v>
      </c>
      <c r="I77" s="72" t="str">
        <f>IF('Indicator Data'!BO80="No data","x",ROUND(IF('Indicator Data'!BO80^2&gt;I$195,0,IF('Indicator Data'!BO80^2&lt;I$194,10,(I$195-'Indicator Data'!BO80^2)/(I$195-I$194)*10)),1))</f>
        <v>x</v>
      </c>
      <c r="J77" s="72">
        <f>IF(OR('Indicator Data'!BN80=0,'Indicator Data'!BN80="No data"),"x",ROUND(IF('Indicator Data'!BN80&gt;J$195,0,IF('Indicator Data'!BN80&lt;J$194,10,(J$195-'Indicator Data'!BN80)/(J$195-J$194)*10)),1))</f>
        <v>0</v>
      </c>
      <c r="K77" s="72">
        <f>IF('Indicator Data'!BP80="No data","x",ROUND(IF('Indicator Data'!BP80&gt;K$195,0,IF('Indicator Data'!BP80&lt;K$194,10,(K$195-'Indicator Data'!BP80)/(K$195-K$194)*10)),1))</f>
        <v>0.1</v>
      </c>
      <c r="L77" s="72">
        <f>IF('Indicator Data'!BQ80="No data","x",ROUND(IF('Indicator Data'!BQ80&gt;L$195,0,IF('Indicator Data'!BQ80&lt;L$194,10,(L$195-'Indicator Data'!BQ80)/(L$195-L$194)*10)),1))</f>
        <v>4</v>
      </c>
      <c r="M77" s="73">
        <f t="shared" si="16"/>
        <v>1.4</v>
      </c>
      <c r="N77" s="115">
        <f>IF('Indicator Data'!BR80="No data","x",'Indicator Data'!BR80/'Indicator Data'!CD80*100)</f>
        <v>23.940149625935163</v>
      </c>
      <c r="O77" s="72">
        <f t="shared" si="17"/>
        <v>7.7</v>
      </c>
      <c r="P77" s="72">
        <f>IF('Indicator Data'!BS80="No data","x",ROUND(IF('Indicator Data'!BS80&gt;P$195,0,IF('Indicator Data'!BS80&lt;P$194,10,(P$195-'Indicator Data'!BS80)/(P$195-P$194)*10)),1))</f>
        <v>0.1</v>
      </c>
      <c r="Q77" s="72">
        <f>IF('Indicator Data'!BT80="No data","x",ROUND(IF('Indicator Data'!BT80&gt;Q$195,0,IF('Indicator Data'!BT80&lt;Q$194,10,(Q$195-'Indicator Data'!BT80)/(Q$195-Q$194)*10)),1))</f>
        <v>0</v>
      </c>
      <c r="R77" s="73">
        <f t="shared" si="18"/>
        <v>2.6</v>
      </c>
      <c r="S77" s="72">
        <f>IF('Indicator Data'!BU80="No data","x",ROUND(IF('Indicator Data'!BU80&gt;S$195,0,IF('Indicator Data'!BU80&lt;S$194,10,(S$195-'Indicator Data'!BU80)/(S$195-S$194)*10)),1))</f>
        <v>0.1</v>
      </c>
      <c r="T77" s="115">
        <f>IF('Indicator Data'!BV80="No data","x",ROUND(IF('Indicator Data'!BV80&gt;T$195,0,IF('Indicator Data'!BV80&lt;T$194,10,(T$195-'Indicator Data'!BV80)/(T$195-T$194)*10)),1))</f>
        <v>1.4</v>
      </c>
      <c r="U77" s="115">
        <f>IF('Indicator Data'!BW80="No data","x",ROUND(IF('Indicator Data'!BW80&gt;U$195,0,IF('Indicator Data'!BW80&lt;U$194,10,(U$195-'Indicator Data'!BW80)/(U$195-U$194)*10)),1))</f>
        <v>0.7</v>
      </c>
      <c r="V77" s="115">
        <f>IF('Indicator Data'!BX80="No data","x",ROUND(IF('Indicator Data'!BX80&gt;V$195,0,IF('Indicator Data'!BX80&lt;V$194,10,(V$195-'Indicator Data'!BX80)/(V$195-V$194)*10)),1))</f>
        <v>1.5</v>
      </c>
      <c r="W77" s="72">
        <f t="shared" si="19"/>
        <v>1.2</v>
      </c>
      <c r="X77" s="72">
        <f>IF('Indicator Data'!BY80="No data","x",ROUND(IF('Indicator Data'!BY80&gt;X$195,0,IF('Indicator Data'!BY80&lt;X$194,10,(X$195-'Indicator Data'!BY80)/(X$195-X$194)*10)),1))</f>
        <v>0</v>
      </c>
      <c r="Y77" s="72">
        <f>IF('Indicator Data'!BZ80="No data","x",ROUND(IF('Indicator Data'!BZ80&gt;Y$195,10,IF('Indicator Data'!BZ80&lt;Y$194,0,10-(Y$195-'Indicator Data'!BZ80)/(Y$195-Y$194)*10)),1))</f>
        <v>0</v>
      </c>
      <c r="Z77" s="73">
        <f t="shared" si="11"/>
        <v>0.3</v>
      </c>
      <c r="AA77" s="74">
        <f t="shared" si="12"/>
        <v>1.4</v>
      </c>
      <c r="AB77" s="133"/>
    </row>
    <row r="78" spans="1:28" s="2" customFormat="1" x14ac:dyDescent="0.3">
      <c r="A78" s="98" t="str">
        <f>'Indicator Data'!A81</f>
        <v>India</v>
      </c>
      <c r="B78" s="27" t="str">
        <f>'Indicator Data'!B81</f>
        <v>IND</v>
      </c>
      <c r="C78" s="72">
        <f>IF('Indicator Data'!BK81="No data","x",ROUND(IF('Indicator Data'!BK81&gt;C$195,0,IF('Indicator Data'!BK81&lt;C$194,10,(C$195-'Indicator Data'!BK81)/(C$195-C$194)*10)),1))</f>
        <v>1.8</v>
      </c>
      <c r="D78" s="73">
        <f t="shared" si="13"/>
        <v>1.8</v>
      </c>
      <c r="E78" s="72">
        <f>IF('Indicator Data'!BM81="No data","x",ROUND(IF('Indicator Data'!BM81&gt;E$195,0,IF('Indicator Data'!BM81&lt;E$194,10,(E$195-'Indicator Data'!BM81)/(E$195-E$194)*10)),1))</f>
        <v>6</v>
      </c>
      <c r="F78" s="72">
        <f>IF('Indicator Data'!BL81="No data","x",ROUND(IF('Indicator Data'!BL81&gt;F$195,0,IF('Indicator Data'!BL81&lt;F$194,10,(F$195-'Indicator Data'!BL81)/(F$195-F$194)*10)),1))</f>
        <v>4.7</v>
      </c>
      <c r="G78" s="73">
        <f t="shared" si="14"/>
        <v>5.4</v>
      </c>
      <c r="H78" s="74">
        <f t="shared" si="15"/>
        <v>3.6</v>
      </c>
      <c r="I78" s="72">
        <f>IF('Indicator Data'!BO81="No data","x",ROUND(IF('Indicator Data'!BO81^2&gt;I$195,0,IF('Indicator Data'!BO81^2&lt;I$194,10,(I$195-'Indicator Data'!BO81^2)/(I$195-I$194)*10)),1))</f>
        <v>4.9000000000000004</v>
      </c>
      <c r="J78" s="72">
        <f>IF(OR('Indicator Data'!BN81=0,'Indicator Data'!BN81="No data"),"x",ROUND(IF('Indicator Data'!BN81&gt;J$195,0,IF('Indicator Data'!BN81&lt;J$194,10,(J$195-'Indicator Data'!BN81)/(J$195-J$194)*10)),1))</f>
        <v>0.5</v>
      </c>
      <c r="K78" s="72">
        <f>IF('Indicator Data'!BP81="No data","x",ROUND(IF('Indicator Data'!BP81&gt;K$195,0,IF('Indicator Data'!BP81&lt;K$194,10,(K$195-'Indicator Data'!BP81)/(K$195-K$194)*10)),1))</f>
        <v>8</v>
      </c>
      <c r="L78" s="72">
        <f>IF('Indicator Data'!BQ81="No data","x",ROUND(IF('Indicator Data'!BQ81&gt;L$195,0,IF('Indicator Data'!BQ81&lt;L$194,10,(L$195-'Indicator Data'!BQ81)/(L$195-L$194)*10)),1))</f>
        <v>5.9</v>
      </c>
      <c r="M78" s="73">
        <f t="shared" si="16"/>
        <v>4.8</v>
      </c>
      <c r="N78" s="115">
        <f>IF('Indicator Data'!BR81="No data","x",'Indicator Data'!BR81/'Indicator Data'!CD81*100)</f>
        <v>24.552753103568893</v>
      </c>
      <c r="O78" s="72">
        <f t="shared" si="17"/>
        <v>7.6</v>
      </c>
      <c r="P78" s="72">
        <f>IF('Indicator Data'!BS81="No data","x",ROUND(IF('Indicator Data'!BS81&gt;P$195,0,IF('Indicator Data'!BS81&lt;P$194,10,(P$195-'Indicator Data'!BS81)/(P$195-P$194)*10)),1))</f>
        <v>4.5</v>
      </c>
      <c r="Q78" s="72">
        <f>IF('Indicator Data'!BT81="No data","x",ROUND(IF('Indicator Data'!BT81&gt;Q$195,0,IF('Indicator Data'!BT81&lt;Q$194,10,(Q$195-'Indicator Data'!BT81)/(Q$195-Q$194)*10)),1))</f>
        <v>1.5</v>
      </c>
      <c r="R78" s="73">
        <f t="shared" si="18"/>
        <v>4.5</v>
      </c>
      <c r="S78" s="72">
        <f>IF('Indicator Data'!BU81="No data","x",ROUND(IF('Indicator Data'!BU81&gt;S$195,0,IF('Indicator Data'!BU81&lt;S$194,10,(S$195-'Indicator Data'!BU81)/(S$195-S$194)*10)),1))</f>
        <v>8.1</v>
      </c>
      <c r="T78" s="115">
        <f>IF('Indicator Data'!BV81="No data","x",ROUND(IF('Indicator Data'!BV81&gt;T$195,0,IF('Indicator Data'!BV81&lt;T$194,10,(T$195-'Indicator Data'!BV81)/(T$195-T$194)*10)),1))</f>
        <v>1.7</v>
      </c>
      <c r="U78" s="115">
        <f>IF('Indicator Data'!BW81="No data","x",ROUND(IF('Indicator Data'!BW81&gt;U$195,0,IF('Indicator Data'!BW81&lt;U$194,10,(U$195-'Indicator Data'!BW81)/(U$195-U$194)*10)),1))</f>
        <v>3.2</v>
      </c>
      <c r="V78" s="115">
        <f>IF('Indicator Data'!BX81="No data","x",ROUND(IF('Indicator Data'!BX81&gt;V$195,0,IF('Indicator Data'!BX81&lt;V$194,10,(V$195-'Indicator Data'!BX81)/(V$195-V$194)*10)),1))</f>
        <v>10</v>
      </c>
      <c r="W78" s="72">
        <f t="shared" si="19"/>
        <v>4.9666666666666668</v>
      </c>
      <c r="X78" s="72">
        <f>IF('Indicator Data'!BY81="No data","x",ROUND(IF('Indicator Data'!BY81&gt;X$195,0,IF('Indicator Data'!BY81&lt;X$194,10,(X$195-'Indicator Data'!BY81)/(X$195-X$194)*10)),1))</f>
        <v>9.1999999999999993</v>
      </c>
      <c r="Y78" s="72">
        <f>IF('Indicator Data'!BZ81="No data","x",ROUND(IF('Indicator Data'!BZ81&gt;Y$195,10,IF('Indicator Data'!BZ81&lt;Y$194,0,10-(Y$195-'Indicator Data'!BZ81)/(Y$195-Y$194)*10)),1))</f>
        <v>1.6</v>
      </c>
      <c r="Z78" s="73">
        <f t="shared" si="11"/>
        <v>6</v>
      </c>
      <c r="AA78" s="74">
        <f t="shared" si="12"/>
        <v>5.0999999999999996</v>
      </c>
      <c r="AB78" s="133"/>
    </row>
    <row r="79" spans="1:28" s="2" customFormat="1" x14ac:dyDescent="0.3">
      <c r="A79" s="98" t="str">
        <f>'Indicator Data'!A82</f>
        <v>Indonesia</v>
      </c>
      <c r="B79" s="27" t="str">
        <f>'Indicator Data'!B82</f>
        <v>IDN</v>
      </c>
      <c r="C79" s="72">
        <f>IF('Indicator Data'!BK82="No data","x",ROUND(IF('Indicator Data'!BK82&gt;C$195,0,IF('Indicator Data'!BK82&lt;C$194,10,(C$195-'Indicator Data'!BK82)/(C$195-C$194)*10)),1))</f>
        <v>3.3</v>
      </c>
      <c r="D79" s="73">
        <f t="shared" si="13"/>
        <v>3.3</v>
      </c>
      <c r="E79" s="72">
        <f>IF('Indicator Data'!BM82="No data","x",ROUND(IF('Indicator Data'!BM82&gt;E$195,0,IF('Indicator Data'!BM82&lt;E$194,10,(E$195-'Indicator Data'!BM82)/(E$195-E$194)*10)),1))</f>
        <v>6.3</v>
      </c>
      <c r="F79" s="72">
        <f>IF('Indicator Data'!BL82="No data","x",ROUND(IF('Indicator Data'!BL82&gt;F$195,0,IF('Indicator Data'!BL82&lt;F$194,10,(F$195-'Indicator Data'!BL82)/(F$195-F$194)*10)),1))</f>
        <v>4.5999999999999996</v>
      </c>
      <c r="G79" s="73">
        <f t="shared" si="14"/>
        <v>5.5</v>
      </c>
      <c r="H79" s="74">
        <f t="shared" si="15"/>
        <v>4.4000000000000004</v>
      </c>
      <c r="I79" s="72">
        <f>IF('Indicator Data'!BO82="No data","x",ROUND(IF('Indicator Data'!BO82^2&gt;I$195,0,IF('Indicator Data'!BO82^2&lt;I$194,10,(I$195-'Indicator Data'!BO82^2)/(I$195-I$194)*10)),1))</f>
        <v>0.9</v>
      </c>
      <c r="J79" s="72">
        <f>IF(OR('Indicator Data'!BN82=0,'Indicator Data'!BN82="No data"),"x",ROUND(IF('Indicator Data'!BN82&gt;J$195,0,IF('Indicator Data'!BN82&lt;J$194,10,(J$195-'Indicator Data'!BN82)/(J$195-J$194)*10)),1))</f>
        <v>0.1</v>
      </c>
      <c r="K79" s="72">
        <f>IF('Indicator Data'!BP82="No data","x",ROUND(IF('Indicator Data'!BP82&gt;K$195,0,IF('Indicator Data'!BP82&lt;K$194,10,(K$195-'Indicator Data'!BP82)/(K$195-K$194)*10)),1))</f>
        <v>5.2</v>
      </c>
      <c r="L79" s="72">
        <f>IF('Indicator Data'!BQ82="No data","x",ROUND(IF('Indicator Data'!BQ82&gt;L$195,0,IF('Indicator Data'!BQ82&lt;L$194,10,(L$195-'Indicator Data'!BQ82)/(L$195-L$194)*10)),1))</f>
        <v>3.8</v>
      </c>
      <c r="M79" s="73">
        <f t="shared" si="16"/>
        <v>2.5</v>
      </c>
      <c r="N79" s="115">
        <f>IF('Indicator Data'!BR82="No data","x",'Indicator Data'!BR82/'Indicator Data'!CD82*100)</f>
        <v>9.936132746733497</v>
      </c>
      <c r="O79" s="72">
        <f t="shared" si="17"/>
        <v>9.1</v>
      </c>
      <c r="P79" s="72">
        <f>IF('Indicator Data'!BS82="No data","x",ROUND(IF('Indicator Data'!BS82&gt;P$195,0,IF('Indicator Data'!BS82&lt;P$194,10,(P$195-'Indicator Data'!BS82)/(P$195-P$194)*10)),1))</f>
        <v>3</v>
      </c>
      <c r="Q79" s="72">
        <f>IF('Indicator Data'!BT82="No data","x",ROUND(IF('Indicator Data'!BT82&gt;Q$195,0,IF('Indicator Data'!BT82&lt;Q$194,10,(Q$195-'Indicator Data'!BT82)/(Q$195-Q$194)*10)),1))</f>
        <v>2.1</v>
      </c>
      <c r="R79" s="73">
        <f t="shared" si="18"/>
        <v>4.7</v>
      </c>
      <c r="S79" s="72">
        <f>IF('Indicator Data'!BU82="No data","x",ROUND(IF('Indicator Data'!BU82&gt;S$195,0,IF('Indicator Data'!BU82&lt;S$194,10,(S$195-'Indicator Data'!BU82)/(S$195-S$194)*10)),1))</f>
        <v>9.1</v>
      </c>
      <c r="T79" s="115">
        <f>IF('Indicator Data'!BV82="No data","x",ROUND(IF('Indicator Data'!BV82&gt;T$195,0,IF('Indicator Data'!BV82&lt;T$194,10,(T$195-'Indicator Data'!BV82)/(T$195-T$194)*10)),1))</f>
        <v>3.4</v>
      </c>
      <c r="U79" s="115">
        <f>IF('Indicator Data'!BW82="No data","x",ROUND(IF('Indicator Data'!BW82&gt;U$195,0,IF('Indicator Data'!BW82&lt;U$194,10,(U$195-'Indicator Data'!BW82)/(U$195-U$194)*10)),1))</f>
        <v>5.4</v>
      </c>
      <c r="V79" s="115">
        <f>IF('Indicator Data'!BX82="No data","x",ROUND(IF('Indicator Data'!BX82&gt;V$195,0,IF('Indicator Data'!BX82&lt;V$194,10,(V$195-'Indicator Data'!BX82)/(V$195-V$194)*10)),1))</f>
        <v>10</v>
      </c>
      <c r="W79" s="72">
        <f t="shared" si="19"/>
        <v>6.2666666666666666</v>
      </c>
      <c r="X79" s="72">
        <f>IF('Indicator Data'!BY82="No data","x",ROUND(IF('Indicator Data'!BY82&gt;X$195,0,IF('Indicator Data'!BY82&lt;X$194,10,(X$195-'Indicator Data'!BY82)/(X$195-X$194)*10)),1))</f>
        <v>8.9</v>
      </c>
      <c r="Y79" s="72">
        <f>IF('Indicator Data'!BZ82="No data","x",ROUND(IF('Indicator Data'!BZ82&gt;Y$195,10,IF('Indicator Data'!BZ82&lt;Y$194,0,10-(Y$195-'Indicator Data'!BZ82)/(Y$195-Y$194)*10)),1))</f>
        <v>2</v>
      </c>
      <c r="Z79" s="73">
        <f t="shared" si="11"/>
        <v>6.6</v>
      </c>
      <c r="AA79" s="74">
        <f t="shared" si="12"/>
        <v>4.5999999999999996</v>
      </c>
      <c r="AB79" s="133"/>
    </row>
    <row r="80" spans="1:28" s="2" customFormat="1" x14ac:dyDescent="0.3">
      <c r="A80" s="98" t="str">
        <f>'Indicator Data'!A83</f>
        <v>Iran</v>
      </c>
      <c r="B80" s="27" t="str">
        <f>'Indicator Data'!B83</f>
        <v>IRN</v>
      </c>
      <c r="C80" s="72">
        <f>IF('Indicator Data'!BK83="No data","x",ROUND(IF('Indicator Data'!BK83&gt;C$195,0,IF('Indicator Data'!BK83&lt;C$194,10,(C$195-'Indicator Data'!BK83)/(C$195-C$194)*10)),1))</f>
        <v>4.4000000000000004</v>
      </c>
      <c r="D80" s="73">
        <f t="shared" si="13"/>
        <v>4.4000000000000004</v>
      </c>
      <c r="E80" s="72">
        <f>IF('Indicator Data'!BM83="No data","x",ROUND(IF('Indicator Data'!BM83&gt;E$195,0,IF('Indicator Data'!BM83&lt;E$194,10,(E$195-'Indicator Data'!BM83)/(E$195-E$194)*10)),1))</f>
        <v>7.5</v>
      </c>
      <c r="F80" s="72">
        <f>IF('Indicator Data'!BL83="No data","x",ROUND(IF('Indicator Data'!BL83&gt;F$195,0,IF('Indicator Data'!BL83&lt;F$194,10,(F$195-'Indicator Data'!BL83)/(F$195-F$194)*10)),1))</f>
        <v>6.1</v>
      </c>
      <c r="G80" s="73">
        <f t="shared" si="14"/>
        <v>6.8</v>
      </c>
      <c r="H80" s="74">
        <f t="shared" si="15"/>
        <v>5.6</v>
      </c>
      <c r="I80" s="72">
        <f>IF('Indicator Data'!BO83="No data","x",ROUND(IF('Indicator Data'!BO83^2&gt;I$195,0,IF('Indicator Data'!BO83^2&lt;I$194,10,(I$195-'Indicator Data'!BO83^2)/(I$195-I$194)*10)),1))</f>
        <v>2.9</v>
      </c>
      <c r="J80" s="72">
        <f>IF(OR('Indicator Data'!BN83=0,'Indicator Data'!BN83="No data"),"x",ROUND(IF('Indicator Data'!BN83&gt;J$195,0,IF('Indicator Data'!BN83&lt;J$194,10,(J$195-'Indicator Data'!BN83)/(J$195-J$194)*10)),1))</f>
        <v>0</v>
      </c>
      <c r="K80" s="72">
        <f>IF('Indicator Data'!BP83="No data","x",ROUND(IF('Indicator Data'!BP83&gt;K$195,0,IF('Indicator Data'!BP83&lt;K$194,10,(K$195-'Indicator Data'!BP83)/(K$195-K$194)*10)),1))</f>
        <v>3</v>
      </c>
      <c r="L80" s="72">
        <f>IF('Indicator Data'!BQ83="No data","x",ROUND(IF('Indicator Data'!BQ83&gt;L$195,0,IF('Indicator Data'!BQ83&lt;L$194,10,(L$195-'Indicator Data'!BQ83)/(L$195-L$194)*10)),1))</f>
        <v>3</v>
      </c>
      <c r="M80" s="73">
        <f t="shared" si="16"/>
        <v>2.2000000000000002</v>
      </c>
      <c r="N80" s="115">
        <f>IF('Indicator Data'!BR83="No data","x",'Indicator Data'!BR83/'Indicator Data'!CD83*100)</f>
        <v>9.8246906757545052</v>
      </c>
      <c r="O80" s="72">
        <f t="shared" si="17"/>
        <v>9.1</v>
      </c>
      <c r="P80" s="72">
        <f>IF('Indicator Data'!BS83="No data","x",ROUND(IF('Indicator Data'!BS83&gt;P$195,0,IF('Indicator Data'!BS83&lt;P$194,10,(P$195-'Indicator Data'!BS83)/(P$195-P$194)*10)),1))</f>
        <v>1.3</v>
      </c>
      <c r="Q80" s="72">
        <f>IF('Indicator Data'!BT83="No data","x",ROUND(IF('Indicator Data'!BT83&gt;Q$195,0,IF('Indicator Data'!BT83&lt;Q$194,10,(Q$195-'Indicator Data'!BT83)/(Q$195-Q$194)*10)),1))</f>
        <v>1</v>
      </c>
      <c r="R80" s="73">
        <f t="shared" si="18"/>
        <v>3.8</v>
      </c>
      <c r="S80" s="72">
        <f>IF('Indicator Data'!BU83="No data","x",ROUND(IF('Indicator Data'!BU83&gt;S$195,0,IF('Indicator Data'!BU83&lt;S$194,10,(S$195-'Indicator Data'!BU83)/(S$195-S$194)*10)),1))</f>
        <v>7.2</v>
      </c>
      <c r="T80" s="115">
        <f>IF('Indicator Data'!BV83="No data","x",ROUND(IF('Indicator Data'!BV83&gt;T$195,0,IF('Indicator Data'!BV83&lt;T$194,10,(T$195-'Indicator Data'!BV83)/(T$195-T$194)*10)),1))</f>
        <v>0</v>
      </c>
      <c r="U80" s="115">
        <f>IF('Indicator Data'!BW83="No data","x",ROUND(IF('Indicator Data'!BW83&gt;U$195,0,IF('Indicator Data'!BW83&lt;U$194,10,(U$195-'Indicator Data'!BW83)/(U$195-U$194)*10)),1))</f>
        <v>0.2</v>
      </c>
      <c r="V80" s="115" t="str">
        <f>IF('Indicator Data'!BX83="No data","x",ROUND(IF('Indicator Data'!BX83&gt;V$195,0,IF('Indicator Data'!BX83&lt;V$194,10,(V$195-'Indicator Data'!BX83)/(V$195-V$194)*10)),1))</f>
        <v>x</v>
      </c>
      <c r="W80" s="72">
        <f t="shared" si="19"/>
        <v>0.1</v>
      </c>
      <c r="X80" s="72">
        <f>IF('Indicator Data'!BY83="No data","x",ROUND(IF('Indicator Data'!BY83&gt;X$195,0,IF('Indicator Data'!BY83&lt;X$194,10,(X$195-'Indicator Data'!BY83)/(X$195-X$194)*10)),1))</f>
        <v>4.4000000000000004</v>
      </c>
      <c r="Y80" s="72">
        <f>IF('Indicator Data'!BZ83="No data","x",ROUND(IF('Indicator Data'!BZ83&gt;Y$195,10,IF('Indicator Data'!BZ83&lt;Y$194,0,10-(Y$195-'Indicator Data'!BZ83)/(Y$195-Y$194)*10)),1))</f>
        <v>0.2</v>
      </c>
      <c r="Z80" s="73">
        <f t="shared" si="11"/>
        <v>3</v>
      </c>
      <c r="AA80" s="74">
        <f t="shared" si="12"/>
        <v>3</v>
      </c>
      <c r="AB80" s="133"/>
    </row>
    <row r="81" spans="1:28" s="2" customFormat="1" x14ac:dyDescent="0.3">
      <c r="A81" s="98" t="str">
        <f>'Indicator Data'!A84</f>
        <v>Iraq</v>
      </c>
      <c r="B81" s="27" t="str">
        <f>'Indicator Data'!B84</f>
        <v>IRQ</v>
      </c>
      <c r="C81" s="72">
        <f>IF('Indicator Data'!BK84="No data","x",ROUND(IF('Indicator Data'!BK84&gt;C$195,0,IF('Indicator Data'!BK84&lt;C$194,10,(C$195-'Indicator Data'!BK84)/(C$195-C$194)*10)),1))</f>
        <v>8.4</v>
      </c>
      <c r="D81" s="73">
        <f t="shared" si="13"/>
        <v>8.4</v>
      </c>
      <c r="E81" s="72">
        <f>IF('Indicator Data'!BM84="No data","x",ROUND(IF('Indicator Data'!BM84&gt;E$195,0,IF('Indicator Data'!BM84&lt;E$194,10,(E$195-'Indicator Data'!BM84)/(E$195-E$194)*10)),1))</f>
        <v>7.9</v>
      </c>
      <c r="F81" s="72">
        <f>IF('Indicator Data'!BL84="No data","x",ROUND(IF('Indicator Data'!BL84&gt;F$195,0,IF('Indicator Data'!BL84&lt;F$194,10,(F$195-'Indicator Data'!BL84)/(F$195-F$194)*10)),1))</f>
        <v>7.7</v>
      </c>
      <c r="G81" s="73">
        <f t="shared" si="14"/>
        <v>7.8</v>
      </c>
      <c r="H81" s="74">
        <f t="shared" si="15"/>
        <v>8.1</v>
      </c>
      <c r="I81" s="72">
        <f>IF('Indicator Data'!BO84="No data","x",ROUND(IF('Indicator Data'!BO84^2&gt;I$195,0,IF('Indicator Data'!BO84^2&lt;I$194,10,(I$195-'Indicator Data'!BO84^2)/(I$195-I$194)*10)),1))</f>
        <v>2.9</v>
      </c>
      <c r="J81" s="72">
        <f>IF(OR('Indicator Data'!BN84=0,'Indicator Data'!BN84="No data"),"x",ROUND(IF('Indicator Data'!BN84&gt;J$195,0,IF('Indicator Data'!BN84&lt;J$194,10,(J$195-'Indicator Data'!BN84)/(J$195-J$194)*10)),1))</f>
        <v>0</v>
      </c>
      <c r="K81" s="72">
        <f>IF('Indicator Data'!BP84="No data","x",ROUND(IF('Indicator Data'!BP84&gt;K$195,0,IF('Indicator Data'!BP84&lt;K$194,10,(K$195-'Indicator Data'!BP84)/(K$195-K$194)*10)),1))</f>
        <v>2.5</v>
      </c>
      <c r="L81" s="72">
        <f>IF('Indicator Data'!BQ84="No data","x",ROUND(IF('Indicator Data'!BQ84&gt;L$195,0,IF('Indicator Data'!BQ84&lt;L$194,10,(L$195-'Indicator Data'!BQ84)/(L$195-L$194)*10)),1))</f>
        <v>5.4</v>
      </c>
      <c r="M81" s="73">
        <f t="shared" si="16"/>
        <v>2.7</v>
      </c>
      <c r="N81" s="115">
        <f>IF('Indicator Data'!BR84="No data","x",'Indicator Data'!BR84/'Indicator Data'!CD84*100)</f>
        <v>11.051759071652238</v>
      </c>
      <c r="O81" s="72">
        <f t="shared" si="17"/>
        <v>9</v>
      </c>
      <c r="P81" s="72">
        <f>IF('Indicator Data'!BS84="No data","x",ROUND(IF('Indicator Data'!BS84&gt;P$195,0,IF('Indicator Data'!BS84&lt;P$194,10,(P$195-'Indicator Data'!BS84)/(P$195-P$194)*10)),1))</f>
        <v>0.7</v>
      </c>
      <c r="Q81" s="72">
        <f>IF('Indicator Data'!BT84="No data","x",ROUND(IF('Indicator Data'!BT84&gt;Q$195,0,IF('Indicator Data'!BT84&lt;Q$194,10,(Q$195-'Indicator Data'!BT84)/(Q$195-Q$194)*10)),1))</f>
        <v>0.7</v>
      </c>
      <c r="R81" s="73">
        <f t="shared" si="18"/>
        <v>3.5</v>
      </c>
      <c r="S81" s="72">
        <f>IF('Indicator Data'!BU84="No data","x",ROUND(IF('Indicator Data'!BU84&gt;S$195,0,IF('Indicator Data'!BU84&lt;S$194,10,(S$195-'Indicator Data'!BU84)/(S$195-S$194)*10)),1))</f>
        <v>7.9</v>
      </c>
      <c r="T81" s="115">
        <f>IF('Indicator Data'!BV84="No data","x",ROUND(IF('Indicator Data'!BV84&gt;T$195,0,IF('Indicator Data'!BV84&lt;T$194,10,(T$195-'Indicator Data'!BV84)/(T$195-T$194)*10)),1))</f>
        <v>2.5</v>
      </c>
      <c r="U81" s="115">
        <f>IF('Indicator Data'!BW84="No data","x",ROUND(IF('Indicator Data'!BW84&gt;U$195,0,IF('Indicator Data'!BW84&lt;U$194,10,(U$195-'Indicator Data'!BW84)/(U$195-U$194)*10)),1))</f>
        <v>3.1</v>
      </c>
      <c r="V81" s="115">
        <f>IF('Indicator Data'!BX84="No data","x",ROUND(IF('Indicator Data'!BX84&gt;V$195,0,IF('Indicator Data'!BX84&lt;V$194,10,(V$195-'Indicator Data'!BX84)/(V$195-V$194)*10)),1))</f>
        <v>10</v>
      </c>
      <c r="W81" s="72">
        <f t="shared" si="19"/>
        <v>5.2</v>
      </c>
      <c r="X81" s="72">
        <f>IF('Indicator Data'!BY84="No data","x",ROUND(IF('Indicator Data'!BY84&gt;X$195,0,IF('Indicator Data'!BY84&lt;X$194,10,(X$195-'Indicator Data'!BY84)/(X$195-X$194)*10)),1))</f>
        <v>7.7</v>
      </c>
      <c r="Y81" s="72">
        <f>IF('Indicator Data'!BZ84="No data","x",ROUND(IF('Indicator Data'!BZ84&gt;Y$195,10,IF('Indicator Data'!BZ84&lt;Y$194,0,10-(Y$195-'Indicator Data'!BZ84)/(Y$195-Y$194)*10)),1))</f>
        <v>0.9</v>
      </c>
      <c r="Z81" s="73">
        <f t="shared" si="11"/>
        <v>5.4</v>
      </c>
      <c r="AA81" s="74">
        <f t="shared" si="12"/>
        <v>3.9</v>
      </c>
      <c r="AB81" s="133"/>
    </row>
    <row r="82" spans="1:28" s="2" customFormat="1" x14ac:dyDescent="0.3">
      <c r="A82" s="98" t="str">
        <f>'Indicator Data'!A85</f>
        <v>Ireland</v>
      </c>
      <c r="B82" s="27" t="str">
        <f>'Indicator Data'!B85</f>
        <v>IRL</v>
      </c>
      <c r="C82" s="72" t="str">
        <f>IF('Indicator Data'!BK85="No data","x",ROUND(IF('Indicator Data'!BK85&gt;C$195,0,IF('Indicator Data'!BK85&lt;C$194,10,(C$195-'Indicator Data'!BK85)/(C$195-C$194)*10)),1))</f>
        <v>x</v>
      </c>
      <c r="D82" s="73" t="str">
        <f t="shared" si="13"/>
        <v>x</v>
      </c>
      <c r="E82" s="72">
        <f>IF('Indicator Data'!BM85="No data","x",ROUND(IF('Indicator Data'!BM85&gt;E$195,0,IF('Indicator Data'!BM85&lt;E$194,10,(E$195-'Indicator Data'!BM85)/(E$195-E$194)*10)),1))</f>
        <v>2.8</v>
      </c>
      <c r="F82" s="72">
        <f>IF('Indicator Data'!BL85="No data","x",ROUND(IF('Indicator Data'!BL85&gt;F$195,0,IF('Indicator Data'!BL85&lt;F$194,10,(F$195-'Indicator Data'!BL85)/(F$195-F$194)*10)),1))</f>
        <v>2.4</v>
      </c>
      <c r="G82" s="73">
        <f t="shared" si="14"/>
        <v>2.6</v>
      </c>
      <c r="H82" s="74">
        <f t="shared" si="15"/>
        <v>2.6</v>
      </c>
      <c r="I82" s="72" t="str">
        <f>IF('Indicator Data'!BO85="No data","x",ROUND(IF('Indicator Data'!BO85^2&gt;I$195,0,IF('Indicator Data'!BO85^2&lt;I$194,10,(I$195-'Indicator Data'!BO85^2)/(I$195-I$194)*10)),1))</f>
        <v>x</v>
      </c>
      <c r="J82" s="72">
        <f>IF(OR('Indicator Data'!BN85=0,'Indicator Data'!BN85="No data"),"x",ROUND(IF('Indicator Data'!BN85&gt;J$195,0,IF('Indicator Data'!BN85&lt;J$194,10,(J$195-'Indicator Data'!BN85)/(J$195-J$194)*10)),1))</f>
        <v>0</v>
      </c>
      <c r="K82" s="72">
        <f>IF('Indicator Data'!BP85="No data","x",ROUND(IF('Indicator Data'!BP85&gt;K$195,0,IF('Indicator Data'!BP85&lt;K$194,10,(K$195-'Indicator Data'!BP85)/(K$195-K$194)*10)),1))</f>
        <v>1.5</v>
      </c>
      <c r="L82" s="72">
        <f>IF('Indicator Data'!BQ85="No data","x",ROUND(IF('Indicator Data'!BQ85&gt;L$195,0,IF('Indicator Data'!BQ85&lt;L$194,10,(L$195-'Indicator Data'!BQ85)/(L$195-L$194)*10)),1))</f>
        <v>4.8</v>
      </c>
      <c r="M82" s="73">
        <f t="shared" si="16"/>
        <v>2.1</v>
      </c>
      <c r="N82" s="115">
        <f>IF('Indicator Data'!BR85="No data","x",'Indicator Data'!BR85/'Indicator Data'!CD85*100)</f>
        <v>159.67484395412976</v>
      </c>
      <c r="O82" s="72">
        <f t="shared" si="17"/>
        <v>0</v>
      </c>
      <c r="P82" s="72">
        <f>IF('Indicator Data'!BS85="No data","x",ROUND(IF('Indicator Data'!BS85&gt;P$195,0,IF('Indicator Data'!BS85&lt;P$194,10,(P$195-'Indicator Data'!BS85)/(P$195-P$194)*10)),1))</f>
        <v>1</v>
      </c>
      <c r="Q82" s="72">
        <f>IF('Indicator Data'!BT85="No data","x",ROUND(IF('Indicator Data'!BT85&gt;Q$195,0,IF('Indicator Data'!BT85&lt;Q$194,10,(Q$195-'Indicator Data'!BT85)/(Q$195-Q$194)*10)),1))</f>
        <v>0.5</v>
      </c>
      <c r="R82" s="73">
        <f t="shared" si="18"/>
        <v>0.5</v>
      </c>
      <c r="S82" s="72">
        <f>IF('Indicator Data'!BU85="No data","x",ROUND(IF('Indicator Data'!BU85&gt;S$195,0,IF('Indicator Data'!BU85&lt;S$194,10,(S$195-'Indicator Data'!BU85)/(S$195-S$194)*10)),1))</f>
        <v>2.2999999999999998</v>
      </c>
      <c r="T82" s="115">
        <f>IF('Indicator Data'!BV85="No data","x",ROUND(IF('Indicator Data'!BV85&gt;T$195,0,IF('Indicator Data'!BV85&lt;T$194,10,(T$195-'Indicator Data'!BV85)/(T$195-T$194)*10)),1))</f>
        <v>0.8</v>
      </c>
      <c r="U82" s="115" t="str">
        <f>IF('Indicator Data'!BW85="No data","x",ROUND(IF('Indicator Data'!BW85&gt;U$195,0,IF('Indicator Data'!BW85&lt;U$194,10,(U$195-'Indicator Data'!BW85)/(U$195-U$194)*10)),1))</f>
        <v>x</v>
      </c>
      <c r="V82" s="115">
        <f>IF('Indicator Data'!BX85="No data","x",ROUND(IF('Indicator Data'!BX85&gt;V$195,0,IF('Indicator Data'!BX85&lt;V$194,10,(V$195-'Indicator Data'!BX85)/(V$195-V$194)*10)),1))</f>
        <v>1.5</v>
      </c>
      <c r="W82" s="72">
        <f t="shared" si="19"/>
        <v>1.1499999999999999</v>
      </c>
      <c r="X82" s="72">
        <f>IF('Indicator Data'!BY85="No data","x",ROUND(IF('Indicator Data'!BY85&gt;X$195,0,IF('Indicator Data'!BY85&lt;X$194,10,(X$195-'Indicator Data'!BY85)/(X$195-X$194)*10)),1))</f>
        <v>0</v>
      </c>
      <c r="Y82" s="72">
        <f>IF('Indicator Data'!BZ85="No data","x",ROUND(IF('Indicator Data'!BZ85&gt;Y$195,10,IF('Indicator Data'!BZ85&lt;Y$194,0,10-(Y$195-'Indicator Data'!BZ85)/(Y$195-Y$194)*10)),1))</f>
        <v>0.1</v>
      </c>
      <c r="Z82" s="73">
        <f t="shared" si="11"/>
        <v>0.9</v>
      </c>
      <c r="AA82" s="74">
        <f t="shared" si="12"/>
        <v>1.2</v>
      </c>
      <c r="AB82" s="133"/>
    </row>
    <row r="83" spans="1:28" s="2" customFormat="1" x14ac:dyDescent="0.3">
      <c r="A83" s="98" t="str">
        <f>'Indicator Data'!A86</f>
        <v>Israel</v>
      </c>
      <c r="B83" s="27" t="str">
        <f>'Indicator Data'!B86</f>
        <v>ISR</v>
      </c>
      <c r="C83" s="72" t="str">
        <f>IF('Indicator Data'!BK86="No data","x",ROUND(IF('Indicator Data'!BK86&gt;C$195,0,IF('Indicator Data'!BK86&lt;C$194,10,(C$195-'Indicator Data'!BK86)/(C$195-C$194)*10)),1))</f>
        <v>x</v>
      </c>
      <c r="D83" s="73" t="str">
        <f t="shared" si="13"/>
        <v>x</v>
      </c>
      <c r="E83" s="72">
        <f>IF('Indicator Data'!BM86="No data","x",ROUND(IF('Indicator Data'!BM86&gt;E$195,0,IF('Indicator Data'!BM86&lt;E$194,10,(E$195-'Indicator Data'!BM86)/(E$195-E$194)*10)),1))</f>
        <v>4</v>
      </c>
      <c r="F83" s="72">
        <f>IF('Indicator Data'!BL86="No data","x",ROUND(IF('Indicator Data'!BL86&gt;F$195,0,IF('Indicator Data'!BL86&lt;F$194,10,(F$195-'Indicator Data'!BL86)/(F$195-F$194)*10)),1))</f>
        <v>2.2999999999999998</v>
      </c>
      <c r="G83" s="73">
        <f t="shared" si="14"/>
        <v>3.2</v>
      </c>
      <c r="H83" s="74">
        <f t="shared" si="15"/>
        <v>3.2</v>
      </c>
      <c r="I83" s="72" t="str">
        <f>IF('Indicator Data'!BO86="No data","x",ROUND(IF('Indicator Data'!BO86^2&gt;I$195,0,IF('Indicator Data'!BO86^2&lt;I$194,10,(I$195-'Indicator Data'!BO86^2)/(I$195-I$194)*10)),1))</f>
        <v>x</v>
      </c>
      <c r="J83" s="72">
        <f>IF(OR('Indicator Data'!BN86=0,'Indicator Data'!BN86="No data"),"x",ROUND(IF('Indicator Data'!BN86&gt;J$195,0,IF('Indicator Data'!BN86&lt;J$194,10,(J$195-'Indicator Data'!BN86)/(J$195-J$194)*10)),1))</f>
        <v>0</v>
      </c>
      <c r="K83" s="72">
        <f>IF('Indicator Data'!BP86="No data","x",ROUND(IF('Indicator Data'!BP86&gt;K$195,0,IF('Indicator Data'!BP86&lt;K$194,10,(K$195-'Indicator Data'!BP86)/(K$195-K$194)*10)),1))</f>
        <v>1.3</v>
      </c>
      <c r="L83" s="72">
        <f>IF('Indicator Data'!BQ86="No data","x",ROUND(IF('Indicator Data'!BQ86&gt;L$195,0,IF('Indicator Data'!BQ86&lt;L$194,10,(L$195-'Indicator Data'!BQ86)/(L$195-L$194)*10)),1))</f>
        <v>3.2</v>
      </c>
      <c r="M83" s="73">
        <f t="shared" si="16"/>
        <v>1.5</v>
      </c>
      <c r="N83" s="115">
        <f>IF('Indicator Data'!BR86="No data","x",'Indicator Data'!BR86/'Indicator Data'!CD86*100)</f>
        <v>212.56931608133084</v>
      </c>
      <c r="O83" s="72">
        <f t="shared" si="17"/>
        <v>0</v>
      </c>
      <c r="P83" s="72">
        <f>IF('Indicator Data'!BS86="No data","x",ROUND(IF('Indicator Data'!BS86&gt;P$195,0,IF('Indicator Data'!BS86&lt;P$194,10,(P$195-'Indicator Data'!BS86)/(P$195-P$194)*10)),1))</f>
        <v>0</v>
      </c>
      <c r="Q83" s="72">
        <f>IF('Indicator Data'!BT86="No data","x",ROUND(IF('Indicator Data'!BT86&gt;Q$195,0,IF('Indicator Data'!BT86&lt;Q$194,10,(Q$195-'Indicator Data'!BT86)/(Q$195-Q$194)*10)),1))</f>
        <v>0</v>
      </c>
      <c r="R83" s="73">
        <f t="shared" si="18"/>
        <v>0</v>
      </c>
      <c r="S83" s="72">
        <f>IF('Indicator Data'!BU86="No data","x",ROUND(IF('Indicator Data'!BU86&gt;S$195,0,IF('Indicator Data'!BU86&lt;S$194,10,(S$195-'Indicator Data'!BU86)/(S$195-S$194)*10)),1))</f>
        <v>2</v>
      </c>
      <c r="T83" s="115">
        <f>IF('Indicator Data'!BV86="No data","x",ROUND(IF('Indicator Data'!BV86&gt;T$195,0,IF('Indicator Data'!BV86&lt;T$194,10,(T$195-'Indicator Data'!BV86)/(T$195-T$194)*10)),1))</f>
        <v>0.2</v>
      </c>
      <c r="U83" s="115">
        <f>IF('Indicator Data'!BW86="No data","x",ROUND(IF('Indicator Data'!BW86&gt;U$195,0,IF('Indicator Data'!BW86&lt;U$194,10,(U$195-'Indicator Data'!BW86)/(U$195-U$194)*10)),1))</f>
        <v>0.5</v>
      </c>
      <c r="V83" s="115">
        <f>IF('Indicator Data'!BX86="No data","x",ROUND(IF('Indicator Data'!BX86&gt;V$195,0,IF('Indicator Data'!BX86&lt;V$194,10,(V$195-'Indicator Data'!BX86)/(V$195-V$194)*10)),1))</f>
        <v>0.8</v>
      </c>
      <c r="W83" s="72">
        <f t="shared" si="19"/>
        <v>0.5</v>
      </c>
      <c r="X83" s="72">
        <f>IF('Indicator Data'!BY86="No data","x",ROUND(IF('Indicator Data'!BY86&gt;X$195,0,IF('Indicator Data'!BY86&lt;X$194,10,(X$195-'Indicator Data'!BY86)/(X$195-X$194)*10)),1))</f>
        <v>0</v>
      </c>
      <c r="Y83" s="72">
        <f>IF('Indicator Data'!BZ86="No data","x",ROUND(IF('Indicator Data'!BZ86&gt;Y$195,10,IF('Indicator Data'!BZ86&lt;Y$194,0,10-(Y$195-'Indicator Data'!BZ86)/(Y$195-Y$194)*10)),1))</f>
        <v>0</v>
      </c>
      <c r="Z83" s="73">
        <f t="shared" si="11"/>
        <v>0.6</v>
      </c>
      <c r="AA83" s="74">
        <f t="shared" si="12"/>
        <v>0.7</v>
      </c>
      <c r="AB83" s="133"/>
    </row>
    <row r="84" spans="1:28" s="2" customFormat="1" x14ac:dyDescent="0.3">
      <c r="A84" s="98" t="str">
        <f>'Indicator Data'!A87</f>
        <v>Italy</v>
      </c>
      <c r="B84" s="27" t="str">
        <f>'Indicator Data'!B87</f>
        <v>ITA</v>
      </c>
      <c r="C84" s="72">
        <f>IF('Indicator Data'!BK87="No data","x",ROUND(IF('Indicator Data'!BK87&gt;C$195,0,IF('Indicator Data'!BK87&lt;C$194,10,(C$195-'Indicator Data'!BK87)/(C$195-C$194)*10)),1))</f>
        <v>2.4</v>
      </c>
      <c r="D84" s="73">
        <f t="shared" si="13"/>
        <v>2.4</v>
      </c>
      <c r="E84" s="72">
        <f>IF('Indicator Data'!BM87="No data","x",ROUND(IF('Indicator Data'!BM87&gt;E$195,0,IF('Indicator Data'!BM87&lt;E$194,10,(E$195-'Indicator Data'!BM87)/(E$195-E$194)*10)),1))</f>
        <v>4.7</v>
      </c>
      <c r="F84" s="72">
        <f>IF('Indicator Data'!BL87="No data","x",ROUND(IF('Indicator Data'!BL87&gt;F$195,0,IF('Indicator Data'!BL87&lt;F$194,10,(F$195-'Indicator Data'!BL87)/(F$195-F$194)*10)),1))</f>
        <v>4.0999999999999996</v>
      </c>
      <c r="G84" s="73">
        <f t="shared" si="14"/>
        <v>4.4000000000000004</v>
      </c>
      <c r="H84" s="74">
        <f t="shared" si="15"/>
        <v>3.4</v>
      </c>
      <c r="I84" s="72">
        <f>IF('Indicator Data'!BO87="No data","x",ROUND(IF('Indicator Data'!BO87^2&gt;I$195,0,IF('Indicator Data'!BO87^2&lt;I$194,10,(I$195-'Indicator Data'!BO87^2)/(I$195-I$194)*10)),1))</f>
        <v>0.2</v>
      </c>
      <c r="J84" s="72">
        <f>IF(OR('Indicator Data'!BN87=0,'Indicator Data'!BN87="No data"),"x",ROUND(IF('Indicator Data'!BN87&gt;J$195,0,IF('Indicator Data'!BN87&lt;J$194,10,(J$195-'Indicator Data'!BN87)/(J$195-J$194)*10)),1))</f>
        <v>0</v>
      </c>
      <c r="K84" s="72">
        <f>IF('Indicator Data'!BP87="No data","x",ROUND(IF('Indicator Data'!BP87&gt;K$195,0,IF('Indicator Data'!BP87&lt;K$194,10,(K$195-'Indicator Data'!BP87)/(K$195-K$194)*10)),1))</f>
        <v>2.6</v>
      </c>
      <c r="L84" s="72">
        <f>IF('Indicator Data'!BQ87="No data","x",ROUND(IF('Indicator Data'!BQ87&gt;L$195,0,IF('Indicator Data'!BQ87&lt;L$194,10,(L$195-'Indicator Data'!BQ87)/(L$195-L$194)*10)),1))</f>
        <v>3.5</v>
      </c>
      <c r="M84" s="73">
        <f t="shared" si="16"/>
        <v>1.6</v>
      </c>
      <c r="N84" s="115">
        <f>IF('Indicator Data'!BR87="No data","x",'Indicator Data'!BR87/'Indicator Data'!CD87*100)</f>
        <v>241.38165499422044</v>
      </c>
      <c r="O84" s="72">
        <f t="shared" si="17"/>
        <v>0</v>
      </c>
      <c r="P84" s="72">
        <f>IF('Indicator Data'!BS87="No data","x",ROUND(IF('Indicator Data'!BS87&gt;P$195,0,IF('Indicator Data'!BS87&lt;P$194,10,(P$195-'Indicator Data'!BS87)/(P$195-P$194)*10)),1))</f>
        <v>0.1</v>
      </c>
      <c r="Q84" s="72">
        <f>IF('Indicator Data'!BT87="No data","x",ROUND(IF('Indicator Data'!BT87&gt;Q$195,0,IF('Indicator Data'!BT87&lt;Q$194,10,(Q$195-'Indicator Data'!BT87)/(Q$195-Q$194)*10)),1))</f>
        <v>0.1</v>
      </c>
      <c r="R84" s="73">
        <f t="shared" si="18"/>
        <v>0.1</v>
      </c>
      <c r="S84" s="72">
        <f>IF('Indicator Data'!BU87="No data","x",ROUND(IF('Indicator Data'!BU87&gt;S$195,0,IF('Indicator Data'!BU87&lt;S$194,10,(S$195-'Indicator Data'!BU87)/(S$195-S$194)*10)),1))</f>
        <v>0</v>
      </c>
      <c r="T84" s="115">
        <f>IF('Indicator Data'!BV87="No data","x",ROUND(IF('Indicator Data'!BV87&gt;T$195,0,IF('Indicator Data'!BV87&lt;T$194,10,(T$195-'Indicator Data'!BV87)/(T$195-T$194)*10)),1))</f>
        <v>0.7</v>
      </c>
      <c r="U84" s="115">
        <f>IF('Indicator Data'!BW87="No data","x",ROUND(IF('Indicator Data'!BW87&gt;U$195,0,IF('Indicator Data'!BW87&lt;U$194,10,(U$195-'Indicator Data'!BW87)/(U$195-U$194)*10)),1))</f>
        <v>1.7</v>
      </c>
      <c r="V84" s="115">
        <f>IF('Indicator Data'!BX87="No data","x",ROUND(IF('Indicator Data'!BX87&gt;V$195,0,IF('Indicator Data'!BX87&lt;V$194,10,(V$195-'Indicator Data'!BX87)/(V$195-V$194)*10)),1))</f>
        <v>1.2</v>
      </c>
      <c r="W84" s="72">
        <f t="shared" si="19"/>
        <v>1.2</v>
      </c>
      <c r="X84" s="72">
        <f>IF('Indicator Data'!BY87="No data","x",ROUND(IF('Indicator Data'!BY87&gt;X$195,0,IF('Indicator Data'!BY87&lt;X$194,10,(X$195-'Indicator Data'!BY87)/(X$195-X$194)*10)),1))</f>
        <v>0</v>
      </c>
      <c r="Y84" s="72">
        <f>IF('Indicator Data'!BZ87="No data","x",ROUND(IF('Indicator Data'!BZ87&gt;Y$195,10,IF('Indicator Data'!BZ87&lt;Y$194,0,10-(Y$195-'Indicator Data'!BZ87)/(Y$195-Y$194)*10)),1))</f>
        <v>0</v>
      </c>
      <c r="Z84" s="73">
        <f t="shared" si="11"/>
        <v>0.3</v>
      </c>
      <c r="AA84" s="74">
        <f t="shared" si="12"/>
        <v>0.7</v>
      </c>
      <c r="AB84" s="133"/>
    </row>
    <row r="85" spans="1:28" s="2" customFormat="1" x14ac:dyDescent="0.3">
      <c r="A85" s="98" t="str">
        <f>'Indicator Data'!A88</f>
        <v>Jamaica</v>
      </c>
      <c r="B85" s="27" t="str">
        <f>'Indicator Data'!B88</f>
        <v>JAM</v>
      </c>
      <c r="C85" s="72">
        <f>IF('Indicator Data'!BK88="No data","x",ROUND(IF('Indicator Data'!BK88&gt;C$195,0,IF('Indicator Data'!BK88&lt;C$194,10,(C$195-'Indicator Data'!BK88)/(C$195-C$194)*10)),1))</f>
        <v>3.3</v>
      </c>
      <c r="D85" s="73">
        <f t="shared" si="13"/>
        <v>3.3</v>
      </c>
      <c r="E85" s="72">
        <f>IF('Indicator Data'!BM88="No data","x",ROUND(IF('Indicator Data'!BM88&gt;E$195,0,IF('Indicator Data'!BM88&lt;E$194,10,(E$195-'Indicator Data'!BM88)/(E$195-E$194)*10)),1))</f>
        <v>5.6</v>
      </c>
      <c r="F85" s="72">
        <f>IF('Indicator Data'!BL88="No data","x",ROUND(IF('Indicator Data'!BL88&gt;F$195,0,IF('Indicator Data'!BL88&lt;F$194,10,(F$195-'Indicator Data'!BL88)/(F$195-F$194)*10)),1))</f>
        <v>4</v>
      </c>
      <c r="G85" s="73">
        <f t="shared" si="14"/>
        <v>4.8</v>
      </c>
      <c r="H85" s="74">
        <f t="shared" si="15"/>
        <v>4.0999999999999996</v>
      </c>
      <c r="I85" s="72">
        <f>IF('Indicator Data'!BO88="No data","x",ROUND(IF('Indicator Data'!BO88^2&gt;I$195,0,IF('Indicator Data'!BO88^2&lt;I$194,10,(I$195-'Indicator Data'!BO88^2)/(I$195-I$194)*10)),1))</f>
        <v>2.5</v>
      </c>
      <c r="J85" s="72">
        <f>IF(OR('Indicator Data'!BN88=0,'Indicator Data'!BN88="No data"),"x",ROUND(IF('Indicator Data'!BN88&gt;J$195,0,IF('Indicator Data'!BN88&lt;J$194,10,(J$195-'Indicator Data'!BN88)/(J$195-J$194)*10)),1))</f>
        <v>0.1</v>
      </c>
      <c r="K85" s="72">
        <f>IF('Indicator Data'!BP88="No data","x",ROUND(IF('Indicator Data'!BP88&gt;K$195,0,IF('Indicator Data'!BP88&lt;K$194,10,(K$195-'Indicator Data'!BP88)/(K$195-K$194)*10)),1))</f>
        <v>4.5</v>
      </c>
      <c r="L85" s="72">
        <f>IF('Indicator Data'!BQ88="No data","x",ROUND(IF('Indicator Data'!BQ88&gt;L$195,0,IF('Indicator Data'!BQ88&lt;L$194,10,(L$195-'Indicator Data'!BQ88)/(L$195-L$194)*10)),1))</f>
        <v>5</v>
      </c>
      <c r="M85" s="73">
        <f t="shared" si="16"/>
        <v>3</v>
      </c>
      <c r="N85" s="115">
        <f>IF('Indicator Data'!BR88="No data","x",'Indicator Data'!BR88/'Indicator Data'!CD88*100)</f>
        <v>76.638965835641741</v>
      </c>
      <c r="O85" s="72">
        <f t="shared" si="17"/>
        <v>2.4</v>
      </c>
      <c r="P85" s="72">
        <f>IF('Indicator Data'!BS88="No data","x",ROUND(IF('Indicator Data'!BS88&gt;P$195,0,IF('Indicator Data'!BS88&lt;P$194,10,(P$195-'Indicator Data'!BS88)/(P$195-P$194)*10)),1))</f>
        <v>1.4</v>
      </c>
      <c r="Q85" s="72">
        <f>IF('Indicator Data'!BT88="No data","x",ROUND(IF('Indicator Data'!BT88&gt;Q$195,0,IF('Indicator Data'!BT88&lt;Q$194,10,(Q$195-'Indicator Data'!BT88)/(Q$195-Q$194)*10)),1))</f>
        <v>1.9</v>
      </c>
      <c r="R85" s="73">
        <f t="shared" si="18"/>
        <v>1.9</v>
      </c>
      <c r="S85" s="72">
        <f>IF('Indicator Data'!BU88="No data","x",ROUND(IF('Indicator Data'!BU88&gt;S$195,0,IF('Indicator Data'!BU88&lt;S$194,10,(S$195-'Indicator Data'!BU88)/(S$195-S$194)*10)),1))</f>
        <v>6.7</v>
      </c>
      <c r="T85" s="115">
        <f>IF('Indicator Data'!BV88="No data","x",ROUND(IF('Indicator Data'!BV88&gt;T$195,0,IF('Indicator Data'!BV88&lt;T$194,10,(T$195-'Indicator Data'!BV88)/(T$195-T$194)*10)),1))</f>
        <v>0.3</v>
      </c>
      <c r="U85" s="115">
        <f>IF('Indicator Data'!BW88="No data","x",ROUND(IF('Indicator Data'!BW88&gt;U$195,0,IF('Indicator Data'!BW88&lt;U$194,10,(U$195-'Indicator Data'!BW88)/(U$195-U$194)*10)),1))</f>
        <v>2.9</v>
      </c>
      <c r="V85" s="115" t="str">
        <f>IF('Indicator Data'!BX88="No data","x",ROUND(IF('Indicator Data'!BX88&gt;V$195,0,IF('Indicator Data'!BX88&lt;V$194,10,(V$195-'Indicator Data'!BX88)/(V$195-V$194)*10)),1))</f>
        <v>x</v>
      </c>
      <c r="W85" s="72">
        <f t="shared" si="19"/>
        <v>1.5999999999999999</v>
      </c>
      <c r="X85" s="72">
        <f>IF('Indicator Data'!BY88="No data","x",ROUND(IF('Indicator Data'!BY88&gt;X$195,0,IF('Indicator Data'!BY88&lt;X$194,10,(X$195-'Indicator Data'!BY88)/(X$195-X$194)*10)),1))</f>
        <v>8.3000000000000007</v>
      </c>
      <c r="Y85" s="72">
        <f>IF('Indicator Data'!BZ88="No data","x",ROUND(IF('Indicator Data'!BZ88&gt;Y$195,10,IF('Indicator Data'!BZ88&lt;Y$194,0,10-(Y$195-'Indicator Data'!BZ88)/(Y$195-Y$194)*10)),1))</f>
        <v>0.9</v>
      </c>
      <c r="Z85" s="73">
        <f t="shared" si="11"/>
        <v>4.4000000000000004</v>
      </c>
      <c r="AA85" s="74">
        <f t="shared" si="12"/>
        <v>3.1</v>
      </c>
      <c r="AB85" s="133"/>
    </row>
    <row r="86" spans="1:28" s="2" customFormat="1" x14ac:dyDescent="0.3">
      <c r="A86" s="98" t="str">
        <f>'Indicator Data'!A89</f>
        <v>Japan</v>
      </c>
      <c r="B86" s="27" t="str">
        <f>'Indicator Data'!B89</f>
        <v>JPN</v>
      </c>
      <c r="C86" s="72">
        <f>IF('Indicator Data'!BK89="No data","x",ROUND(IF('Indicator Data'!BK89&gt;C$195,0,IF('Indicator Data'!BK89&lt;C$194,10,(C$195-'Indicator Data'!BK89)/(C$195-C$194)*10)),1))</f>
        <v>1.9</v>
      </c>
      <c r="D86" s="73">
        <f t="shared" si="13"/>
        <v>1.9</v>
      </c>
      <c r="E86" s="72">
        <f>IF('Indicator Data'!BM89="No data","x",ROUND(IF('Indicator Data'!BM89&gt;E$195,0,IF('Indicator Data'!BM89&lt;E$194,10,(E$195-'Indicator Data'!BM89)/(E$195-E$194)*10)),1))</f>
        <v>2.6</v>
      </c>
      <c r="F86" s="72">
        <f>IF('Indicator Data'!BL89="No data","x",ROUND(IF('Indicator Data'!BL89&gt;F$195,0,IF('Indicator Data'!BL89&lt;F$194,10,(F$195-'Indicator Data'!BL89)/(F$195-F$194)*10)),1))</f>
        <v>1.8</v>
      </c>
      <c r="G86" s="73">
        <f t="shared" si="14"/>
        <v>2.2000000000000002</v>
      </c>
      <c r="H86" s="74">
        <f t="shared" si="15"/>
        <v>2.1</v>
      </c>
      <c r="I86" s="72" t="str">
        <f>IF('Indicator Data'!BO89="No data","x",ROUND(IF('Indicator Data'!BO89^2&gt;I$195,0,IF('Indicator Data'!BO89^2&lt;I$194,10,(I$195-'Indicator Data'!BO89^2)/(I$195-I$194)*10)),1))</f>
        <v>x</v>
      </c>
      <c r="J86" s="72">
        <f>IF(OR('Indicator Data'!BN89=0,'Indicator Data'!BN89="No data"),"x",ROUND(IF('Indicator Data'!BN89&gt;J$195,0,IF('Indicator Data'!BN89&lt;J$194,10,(J$195-'Indicator Data'!BN89)/(J$195-J$194)*10)),1))</f>
        <v>0</v>
      </c>
      <c r="K86" s="72">
        <f>IF('Indicator Data'!BP89="No data","x",ROUND(IF('Indicator Data'!BP89&gt;K$195,0,IF('Indicator Data'!BP89&lt;K$194,10,(K$195-'Indicator Data'!BP89)/(K$195-K$194)*10)),1))</f>
        <v>0.9</v>
      </c>
      <c r="L86" s="72">
        <f>IF('Indicator Data'!BQ89="No data","x",ROUND(IF('Indicator Data'!BQ89&gt;L$195,0,IF('Indicator Data'!BQ89&lt;L$194,10,(L$195-'Indicator Data'!BQ89)/(L$195-L$194)*10)),1))</f>
        <v>2.7</v>
      </c>
      <c r="M86" s="73">
        <f t="shared" si="16"/>
        <v>1.2</v>
      </c>
      <c r="N86" s="115">
        <f>IF('Indicator Data'!BR89="No data","x",'Indicator Data'!BR89/'Indicator Data'!CD89*100)</f>
        <v>384.08779149519893</v>
      </c>
      <c r="O86" s="72">
        <f t="shared" si="17"/>
        <v>0</v>
      </c>
      <c r="P86" s="72">
        <f>IF('Indicator Data'!BS89="No data","x",ROUND(IF('Indicator Data'!BS89&gt;P$195,0,IF('Indicator Data'!BS89&lt;P$194,10,(P$195-'Indicator Data'!BS89)/(P$195-P$194)*10)),1))</f>
        <v>0</v>
      </c>
      <c r="Q86" s="72">
        <f>IF('Indicator Data'!BT89="No data","x",ROUND(IF('Indicator Data'!BT89&gt;Q$195,0,IF('Indicator Data'!BT89&lt;Q$194,10,(Q$195-'Indicator Data'!BT89)/(Q$195-Q$194)*10)),1))</f>
        <v>0.2</v>
      </c>
      <c r="R86" s="73">
        <f t="shared" si="18"/>
        <v>0.1</v>
      </c>
      <c r="S86" s="72">
        <f>IF('Indicator Data'!BU89="No data","x",ROUND(IF('Indicator Data'!BU89&gt;S$195,0,IF('Indicator Data'!BU89&lt;S$194,10,(S$195-'Indicator Data'!BU89)/(S$195-S$194)*10)),1))</f>
        <v>4</v>
      </c>
      <c r="T86" s="115">
        <f>IF('Indicator Data'!BV89="No data","x",ROUND(IF('Indicator Data'!BV89&gt;T$195,0,IF('Indicator Data'!BV89&lt;T$194,10,(T$195-'Indicator Data'!BV89)/(T$195-T$194)*10)),1))</f>
        <v>0</v>
      </c>
      <c r="U86" s="115">
        <f>IF('Indicator Data'!BW89="No data","x",ROUND(IF('Indicator Data'!BW89&gt;U$195,0,IF('Indicator Data'!BW89&lt;U$194,10,(U$195-'Indicator Data'!BW89)/(U$195-U$194)*10)),1))</f>
        <v>1</v>
      </c>
      <c r="V86" s="115">
        <f>IF('Indicator Data'!BX89="No data","x",ROUND(IF('Indicator Data'!BX89&gt;V$195,0,IF('Indicator Data'!BX89&lt;V$194,10,(V$195-'Indicator Data'!BX89)/(V$195-V$194)*10)),1))</f>
        <v>0.2</v>
      </c>
      <c r="W86" s="72">
        <f t="shared" si="19"/>
        <v>0.39999999999999997</v>
      </c>
      <c r="X86" s="72">
        <f>IF('Indicator Data'!BY89="No data","x",ROUND(IF('Indicator Data'!BY89&gt;X$195,0,IF('Indicator Data'!BY89&lt;X$194,10,(X$195-'Indicator Data'!BY89)/(X$195-X$194)*10)),1))</f>
        <v>0</v>
      </c>
      <c r="Y86" s="72">
        <f>IF('Indicator Data'!BZ89="No data","x",ROUND(IF('Indicator Data'!BZ89&gt;Y$195,10,IF('Indicator Data'!BZ89&lt;Y$194,0,10-(Y$195-'Indicator Data'!BZ89)/(Y$195-Y$194)*10)),1))</f>
        <v>0.1</v>
      </c>
      <c r="Z86" s="73">
        <f t="shared" si="11"/>
        <v>1.1000000000000001</v>
      </c>
      <c r="AA86" s="74">
        <f t="shared" si="12"/>
        <v>0.8</v>
      </c>
      <c r="AB86" s="133"/>
    </row>
    <row r="87" spans="1:28" s="2" customFormat="1" x14ac:dyDescent="0.3">
      <c r="A87" s="98" t="str">
        <f>'Indicator Data'!A90</f>
        <v>Jordan</v>
      </c>
      <c r="B87" s="27" t="str">
        <f>'Indicator Data'!B90</f>
        <v>JOR</v>
      </c>
      <c r="C87" s="72">
        <f>IF('Indicator Data'!BK90="No data","x",ROUND(IF('Indicator Data'!BK90&gt;C$195,0,IF('Indicator Data'!BK90&lt;C$194,10,(C$195-'Indicator Data'!BK90)/(C$195-C$194)*10)),1))</f>
        <v>6.1</v>
      </c>
      <c r="D87" s="73">
        <f t="shared" si="13"/>
        <v>6.1</v>
      </c>
      <c r="E87" s="72">
        <f>IF('Indicator Data'!BM90="No data","x",ROUND(IF('Indicator Data'!BM90&gt;E$195,0,IF('Indicator Data'!BM90&lt;E$194,10,(E$195-'Indicator Data'!BM90)/(E$195-E$194)*10)),1))</f>
        <v>5.0999999999999996</v>
      </c>
      <c r="F87" s="72">
        <f>IF('Indicator Data'!BL90="No data","x",ROUND(IF('Indicator Data'!BL90&gt;F$195,0,IF('Indicator Data'!BL90&lt;F$194,10,(F$195-'Indicator Data'!BL90)/(F$195-F$194)*10)),1))</f>
        <v>4.8</v>
      </c>
      <c r="G87" s="73">
        <f t="shared" si="14"/>
        <v>5</v>
      </c>
      <c r="H87" s="74">
        <f t="shared" si="15"/>
        <v>5.6</v>
      </c>
      <c r="I87" s="72">
        <f>IF('Indicator Data'!BO90="No data","x",ROUND(IF('Indicator Data'!BO90^2&gt;I$195,0,IF('Indicator Data'!BO90^2&lt;I$194,10,(I$195-'Indicator Data'!BO90^2)/(I$195-I$194)*10)),1))</f>
        <v>0.4</v>
      </c>
      <c r="J87" s="72">
        <f>IF(OR('Indicator Data'!BN90=0,'Indicator Data'!BN90="No data"),"x",ROUND(IF('Indicator Data'!BN90&gt;J$195,0,IF('Indicator Data'!BN90&lt;J$194,10,(J$195-'Indicator Data'!BN90)/(J$195-J$194)*10)),1))</f>
        <v>0</v>
      </c>
      <c r="K87" s="72">
        <f>IF('Indicator Data'!BP90="No data","x",ROUND(IF('Indicator Data'!BP90&gt;K$195,0,IF('Indicator Data'!BP90&lt;K$194,10,(K$195-'Indicator Data'!BP90)/(K$195-K$194)*10)),1))</f>
        <v>3.3</v>
      </c>
      <c r="L87" s="72">
        <f>IF('Indicator Data'!BQ90="No data","x",ROUND(IF('Indicator Data'!BQ90&gt;L$195,0,IF('Indicator Data'!BQ90&lt;L$194,10,(L$195-'Indicator Data'!BQ90)/(L$195-L$194)*10)),1))</f>
        <v>6.3</v>
      </c>
      <c r="M87" s="73">
        <f t="shared" si="16"/>
        <v>2.5</v>
      </c>
      <c r="N87" s="115">
        <f>IF('Indicator Data'!BR90="No data","x",'Indicator Data'!BR90/'Indicator Data'!CD90*100)</f>
        <v>32.665014642937599</v>
      </c>
      <c r="O87" s="72">
        <f t="shared" si="17"/>
        <v>6.8</v>
      </c>
      <c r="P87" s="72">
        <f>IF('Indicator Data'!BS90="No data","x",ROUND(IF('Indicator Data'!BS90&gt;P$195,0,IF('Indicator Data'!BS90&lt;P$194,10,(P$195-'Indicator Data'!BS90)/(P$195-P$194)*10)),1))</f>
        <v>0.3</v>
      </c>
      <c r="Q87" s="72">
        <f>IF('Indicator Data'!BT90="No data","x",ROUND(IF('Indicator Data'!BT90&gt;Q$195,0,IF('Indicator Data'!BT90&lt;Q$194,10,(Q$195-'Indicator Data'!BT90)/(Q$195-Q$194)*10)),1))</f>
        <v>0.2</v>
      </c>
      <c r="R87" s="73">
        <f t="shared" si="18"/>
        <v>2.4</v>
      </c>
      <c r="S87" s="72">
        <f>IF('Indicator Data'!BU90="No data","x",ROUND(IF('Indicator Data'!BU90&gt;S$195,0,IF('Indicator Data'!BU90&lt;S$194,10,(S$195-'Indicator Data'!BU90)/(S$195-S$194)*10)),1))</f>
        <v>4.0999999999999996</v>
      </c>
      <c r="T87" s="115">
        <f>IF('Indicator Data'!BV90="No data","x",ROUND(IF('Indicator Data'!BV90&gt;T$195,0,IF('Indicator Data'!BV90&lt;T$194,10,(T$195-'Indicator Data'!BV90)/(T$195-T$194)*10)),1))</f>
        <v>0.5</v>
      </c>
      <c r="U87" s="115">
        <f>IF('Indicator Data'!BW90="No data","x",ROUND(IF('Indicator Data'!BW90&gt;U$195,0,IF('Indicator Data'!BW90&lt;U$194,10,(U$195-'Indicator Data'!BW90)/(U$195-U$194)*10)),1))</f>
        <v>0.5</v>
      </c>
      <c r="V87" s="115" t="str">
        <f>IF('Indicator Data'!BX90="No data","x",ROUND(IF('Indicator Data'!BX90&gt;V$195,0,IF('Indicator Data'!BX90&lt;V$194,10,(V$195-'Indicator Data'!BX90)/(V$195-V$194)*10)),1))</f>
        <v>x</v>
      </c>
      <c r="W87" s="72">
        <f t="shared" si="19"/>
        <v>0.5</v>
      </c>
      <c r="X87" s="72">
        <f>IF('Indicator Data'!BY90="No data","x",ROUND(IF('Indicator Data'!BY90&gt;X$195,0,IF('Indicator Data'!BY90&lt;X$194,10,(X$195-'Indicator Data'!BY90)/(X$195-X$194)*10)),1))</f>
        <v>7.7</v>
      </c>
      <c r="Y87" s="72">
        <f>IF('Indicator Data'!BZ90="No data","x",ROUND(IF('Indicator Data'!BZ90&gt;Y$195,10,IF('Indicator Data'!BZ90&lt;Y$194,0,10-(Y$195-'Indicator Data'!BZ90)/(Y$195-Y$194)*10)),1))</f>
        <v>0.5</v>
      </c>
      <c r="Z87" s="73">
        <f t="shared" si="11"/>
        <v>3.2</v>
      </c>
      <c r="AA87" s="74">
        <f t="shared" si="12"/>
        <v>2.7</v>
      </c>
      <c r="AB87" s="133"/>
    </row>
    <row r="88" spans="1:28" s="2" customFormat="1" x14ac:dyDescent="0.3">
      <c r="A88" s="98" t="str">
        <f>'Indicator Data'!A91</f>
        <v>Kazakhstan</v>
      </c>
      <c r="B88" s="27" t="str">
        <f>'Indicator Data'!B91</f>
        <v>KAZ</v>
      </c>
      <c r="C88" s="72">
        <f>IF('Indicator Data'!BK91="No data","x",ROUND(IF('Indicator Data'!BK91&gt;C$195,0,IF('Indicator Data'!BK91&lt;C$194,10,(C$195-'Indicator Data'!BK91)/(C$195-C$194)*10)),1))</f>
        <v>3.8</v>
      </c>
      <c r="D88" s="73">
        <f t="shared" si="13"/>
        <v>3.8</v>
      </c>
      <c r="E88" s="72">
        <f>IF('Indicator Data'!BM91="No data","x",ROUND(IF('Indicator Data'!BM91&gt;E$195,0,IF('Indicator Data'!BM91&lt;E$194,10,(E$195-'Indicator Data'!BM91)/(E$195-E$194)*10)),1))</f>
        <v>6.2</v>
      </c>
      <c r="F88" s="72">
        <f>IF('Indicator Data'!BL91="No data","x",ROUND(IF('Indicator Data'!BL91&gt;F$195,0,IF('Indicator Data'!BL91&lt;F$194,10,(F$195-'Indicator Data'!BL91)/(F$195-F$194)*10)),1))</f>
        <v>4.8</v>
      </c>
      <c r="G88" s="73">
        <f t="shared" si="14"/>
        <v>5.5</v>
      </c>
      <c r="H88" s="74">
        <f t="shared" si="15"/>
        <v>4.7</v>
      </c>
      <c r="I88" s="72">
        <f>IF('Indicator Data'!BO91="No data","x",ROUND(IF('Indicator Data'!BO91^2&gt;I$195,0,IF('Indicator Data'!BO91^2&lt;I$194,10,(I$195-'Indicator Data'!BO91^2)/(I$195-I$194)*10)),1))</f>
        <v>0</v>
      </c>
      <c r="J88" s="72">
        <f>IF(OR('Indicator Data'!BN91=0,'Indicator Data'!BN91="No data"),"x",ROUND(IF('Indicator Data'!BN91&gt;J$195,0,IF('Indicator Data'!BN91&lt;J$194,10,(J$195-'Indicator Data'!BN91)/(J$195-J$194)*10)),1))</f>
        <v>0</v>
      </c>
      <c r="K88" s="72">
        <f>IF('Indicator Data'!BP91="No data","x",ROUND(IF('Indicator Data'!BP91&gt;K$195,0,IF('Indicator Data'!BP91&lt;K$194,10,(K$195-'Indicator Data'!BP91)/(K$195-K$194)*10)),1))</f>
        <v>1.8</v>
      </c>
      <c r="L88" s="72">
        <f>IF('Indicator Data'!BQ91="No data","x",ROUND(IF('Indicator Data'!BQ91&gt;L$195,0,IF('Indicator Data'!BQ91&lt;L$194,10,(L$195-'Indicator Data'!BQ91)/(L$195-L$194)*10)),1))</f>
        <v>3.1</v>
      </c>
      <c r="M88" s="73">
        <f t="shared" si="16"/>
        <v>1.2</v>
      </c>
      <c r="N88" s="115">
        <f>IF('Indicator Data'!BR91="No data","x",'Indicator Data'!BR91/'Indicator Data'!CD91*100)</f>
        <v>5.9265844353076265</v>
      </c>
      <c r="O88" s="72">
        <f t="shared" si="17"/>
        <v>9.5</v>
      </c>
      <c r="P88" s="72">
        <f>IF('Indicator Data'!BS91="No data","x",ROUND(IF('Indicator Data'!BS91&gt;P$195,0,IF('Indicator Data'!BS91&lt;P$194,10,(P$195-'Indicator Data'!BS91)/(P$195-P$194)*10)),1))</f>
        <v>0.2</v>
      </c>
      <c r="Q88" s="72">
        <f>IF('Indicator Data'!BT91="No data","x",ROUND(IF('Indicator Data'!BT91&gt;Q$195,0,IF('Indicator Data'!BT91&lt;Q$194,10,(Q$195-'Indicator Data'!BT91)/(Q$195-Q$194)*10)),1))</f>
        <v>0.9</v>
      </c>
      <c r="R88" s="73">
        <f t="shared" si="18"/>
        <v>3.5</v>
      </c>
      <c r="S88" s="72">
        <f>IF('Indicator Data'!BU91="No data","x",ROUND(IF('Indicator Data'!BU91&gt;S$195,0,IF('Indicator Data'!BU91&lt;S$194,10,(S$195-'Indicator Data'!BU91)/(S$195-S$194)*10)),1))</f>
        <v>1.9</v>
      </c>
      <c r="T88" s="115">
        <f>IF('Indicator Data'!BV91="No data","x",ROUND(IF('Indicator Data'!BV91&gt;T$195,0,IF('Indicator Data'!BV91&lt;T$194,10,(T$195-'Indicator Data'!BV91)/(T$195-T$194)*10)),1))</f>
        <v>0.2</v>
      </c>
      <c r="U88" s="115">
        <f>IF('Indicator Data'!BW91="No data","x",ROUND(IF('Indicator Data'!BW91&gt;U$195,0,IF('Indicator Data'!BW91&lt;U$194,10,(U$195-'Indicator Data'!BW91)/(U$195-U$194)*10)),1))</f>
        <v>0.2</v>
      </c>
      <c r="V88" s="115">
        <f>IF('Indicator Data'!BX91="No data","x",ROUND(IF('Indicator Data'!BX91&gt;V$195,0,IF('Indicator Data'!BX91&lt;V$194,10,(V$195-'Indicator Data'!BX91)/(V$195-V$194)*10)),1))</f>
        <v>0.7</v>
      </c>
      <c r="W88" s="72">
        <f t="shared" si="19"/>
        <v>0.3666666666666667</v>
      </c>
      <c r="X88" s="72">
        <f>IF('Indicator Data'!BY91="No data","x",ROUND(IF('Indicator Data'!BY91&gt;X$195,0,IF('Indicator Data'!BY91&lt;X$194,10,(X$195-'Indicator Data'!BY91)/(X$195-X$194)*10)),1))</f>
        <v>7.5</v>
      </c>
      <c r="Y88" s="72">
        <f>IF('Indicator Data'!BZ91="No data","x",ROUND(IF('Indicator Data'!BZ91&gt;Y$195,10,IF('Indicator Data'!BZ91&lt;Y$194,0,10-(Y$195-'Indicator Data'!BZ91)/(Y$195-Y$194)*10)),1))</f>
        <v>0.1</v>
      </c>
      <c r="Z88" s="73">
        <f t="shared" si="11"/>
        <v>2.5</v>
      </c>
      <c r="AA88" s="74">
        <f t="shared" si="12"/>
        <v>2.4</v>
      </c>
      <c r="AB88" s="133"/>
    </row>
    <row r="89" spans="1:28" s="2" customFormat="1" x14ac:dyDescent="0.3">
      <c r="A89" s="98" t="str">
        <f>'Indicator Data'!A92</f>
        <v>Kenya</v>
      </c>
      <c r="B89" s="27" t="str">
        <f>'Indicator Data'!B92</f>
        <v>KEN</v>
      </c>
      <c r="C89" s="72">
        <f>IF('Indicator Data'!BK92="No data","x",ROUND(IF('Indicator Data'!BK92&gt;C$195,0,IF('Indicator Data'!BK92&lt;C$194,10,(C$195-'Indicator Data'!BK92)/(C$195-C$194)*10)),1))</f>
        <v>3.9</v>
      </c>
      <c r="D89" s="73">
        <f t="shared" si="13"/>
        <v>3.9</v>
      </c>
      <c r="E89" s="72">
        <f>IF('Indicator Data'!BM92="No data","x",ROUND(IF('Indicator Data'!BM92&gt;E$195,0,IF('Indicator Data'!BM92&lt;E$194,10,(E$195-'Indicator Data'!BM92)/(E$195-E$194)*10)),1))</f>
        <v>6.9</v>
      </c>
      <c r="F89" s="72">
        <f>IF('Indicator Data'!BL92="No data","x",ROUND(IF('Indicator Data'!BL92&gt;F$195,0,IF('Indicator Data'!BL92&lt;F$194,10,(F$195-'Indicator Data'!BL92)/(F$195-F$194)*10)),1))</f>
        <v>5.8</v>
      </c>
      <c r="G89" s="73">
        <f t="shared" si="14"/>
        <v>6.4</v>
      </c>
      <c r="H89" s="74">
        <f t="shared" si="15"/>
        <v>5.2</v>
      </c>
      <c r="I89" s="72">
        <f>IF('Indicator Data'!BO92="No data","x",ROUND(IF('Indicator Data'!BO92^2&gt;I$195,0,IF('Indicator Data'!BO92^2&lt;I$194,10,(I$195-'Indicator Data'!BO92^2)/(I$195-I$194)*10)),1))</f>
        <v>3.7</v>
      </c>
      <c r="J89" s="72">
        <f>IF(OR('Indicator Data'!BN92=0,'Indicator Data'!BN92="No data"),"x",ROUND(IF('Indicator Data'!BN92&gt;J$195,0,IF('Indicator Data'!BN92&lt;J$194,10,(J$195-'Indicator Data'!BN92)/(J$195-J$194)*10)),1))</f>
        <v>2.5</v>
      </c>
      <c r="K89" s="72">
        <f>IF('Indicator Data'!BP92="No data","x",ROUND(IF('Indicator Data'!BP92&gt;K$195,0,IF('Indicator Data'!BP92&lt;K$194,10,(K$195-'Indicator Data'!BP92)/(K$195-K$194)*10)),1))</f>
        <v>7.7</v>
      </c>
      <c r="L89" s="72">
        <f>IF('Indicator Data'!BQ92="No data","x",ROUND(IF('Indicator Data'!BQ92&gt;L$195,0,IF('Indicator Data'!BQ92&lt;L$194,10,(L$195-'Indicator Data'!BQ92)/(L$195-L$194)*10)),1))</f>
        <v>4.9000000000000004</v>
      </c>
      <c r="M89" s="73">
        <f t="shared" si="16"/>
        <v>4.7</v>
      </c>
      <c r="N89" s="115">
        <f>IF('Indicator Data'!BR92="No data","x",'Indicator Data'!BR92/'Indicator Data'!CD92*100)</f>
        <v>10.54222159749798</v>
      </c>
      <c r="O89" s="72">
        <f t="shared" si="17"/>
        <v>9</v>
      </c>
      <c r="P89" s="72">
        <f>IF('Indicator Data'!BS92="No data","x",ROUND(IF('Indicator Data'!BS92&gt;P$195,0,IF('Indicator Data'!BS92&lt;P$194,10,(P$195-'Indicator Data'!BS92)/(P$195-P$194)*10)),1))</f>
        <v>7.9</v>
      </c>
      <c r="Q89" s="72">
        <f>IF('Indicator Data'!BT92="No data","x",ROUND(IF('Indicator Data'!BT92&gt;Q$195,0,IF('Indicator Data'!BT92&lt;Q$194,10,(Q$195-'Indicator Data'!BT92)/(Q$195-Q$194)*10)),1))</f>
        <v>8.1999999999999993</v>
      </c>
      <c r="R89" s="73">
        <f t="shared" si="18"/>
        <v>8.4</v>
      </c>
      <c r="S89" s="72">
        <f>IF('Indicator Data'!BU92="No data","x",ROUND(IF('Indicator Data'!BU92&gt;S$195,0,IF('Indicator Data'!BU92&lt;S$194,10,(S$195-'Indicator Data'!BU92)/(S$195-S$194)*10)),1))</f>
        <v>9.5</v>
      </c>
      <c r="T89" s="115">
        <f>IF('Indicator Data'!BV92="No data","x",ROUND(IF('Indicator Data'!BV92&gt;T$195,0,IF('Indicator Data'!BV92&lt;T$194,10,(T$195-'Indicator Data'!BV92)/(T$195-T$194)*10)),1))</f>
        <v>1.2</v>
      </c>
      <c r="U89" s="115">
        <f>IF('Indicator Data'!BW92="No data","x",ROUND(IF('Indicator Data'!BW92&gt;U$195,0,IF('Indicator Data'!BW92&lt;U$194,10,(U$195-'Indicator Data'!BW92)/(U$195-U$194)*10)),1))</f>
        <v>9.1999999999999993</v>
      </c>
      <c r="V89" s="115">
        <f>IF('Indicator Data'!BX92="No data","x",ROUND(IF('Indicator Data'!BX92&gt;V$195,0,IF('Indicator Data'!BX92&lt;V$194,10,(V$195-'Indicator Data'!BX92)/(V$195-V$194)*10)),1))</f>
        <v>3.1</v>
      </c>
      <c r="W89" s="72">
        <f t="shared" si="19"/>
        <v>4.4999999999999991</v>
      </c>
      <c r="X89" s="72">
        <f>IF('Indicator Data'!BY92="No data","x",ROUND(IF('Indicator Data'!BY92&gt;X$195,0,IF('Indicator Data'!BY92&lt;X$194,10,(X$195-'Indicator Data'!BY92)/(X$195-X$194)*10)),1))</f>
        <v>9.6</v>
      </c>
      <c r="Y89" s="72">
        <f>IF('Indicator Data'!BZ92="No data","x",ROUND(IF('Indicator Data'!BZ92&gt;Y$195,10,IF('Indicator Data'!BZ92&lt;Y$194,0,10-(Y$195-'Indicator Data'!BZ92)/(Y$195-Y$194)*10)),1))</f>
        <v>3.8</v>
      </c>
      <c r="Z89" s="73">
        <f t="shared" si="11"/>
        <v>6.9</v>
      </c>
      <c r="AA89" s="74">
        <f t="shared" si="12"/>
        <v>6.7</v>
      </c>
      <c r="AB89" s="133"/>
    </row>
    <row r="90" spans="1:28" s="2" customFormat="1" x14ac:dyDescent="0.3">
      <c r="A90" s="98" t="str">
        <f>'Indicator Data'!A93</f>
        <v>Kiribati</v>
      </c>
      <c r="B90" s="27" t="str">
        <f>'Indicator Data'!B93</f>
        <v>KIR</v>
      </c>
      <c r="C90" s="72" t="str">
        <f>IF('Indicator Data'!BK93="No data","x",ROUND(IF('Indicator Data'!BK93&gt;C$195,0,IF('Indicator Data'!BK93&lt;C$194,10,(C$195-'Indicator Data'!BK93)/(C$195-C$194)*10)),1))</f>
        <v>x</v>
      </c>
      <c r="D90" s="73" t="str">
        <f t="shared" si="13"/>
        <v>x</v>
      </c>
      <c r="E90" s="72" t="str">
        <f>IF('Indicator Data'!BM93="No data","x",ROUND(IF('Indicator Data'!BM93&gt;E$195,0,IF('Indicator Data'!BM93&lt;E$194,10,(E$195-'Indicator Data'!BM93)/(E$195-E$194)*10)),1))</f>
        <v>x</v>
      </c>
      <c r="F90" s="72">
        <f>IF('Indicator Data'!BL93="No data","x",ROUND(IF('Indicator Data'!BL93&gt;F$195,0,IF('Indicator Data'!BL93&lt;F$194,10,(F$195-'Indicator Data'!BL93)/(F$195-F$194)*10)),1))</f>
        <v>5.5</v>
      </c>
      <c r="G90" s="73">
        <f t="shared" si="14"/>
        <v>5.5</v>
      </c>
      <c r="H90" s="74">
        <f t="shared" si="15"/>
        <v>5.5</v>
      </c>
      <c r="I90" s="72" t="str">
        <f>IF('Indicator Data'!BO93="No data","x",ROUND(IF('Indicator Data'!BO93^2&gt;I$195,0,IF('Indicator Data'!BO93^2&lt;I$194,10,(I$195-'Indicator Data'!BO93^2)/(I$195-I$194)*10)),1))</f>
        <v>x</v>
      </c>
      <c r="J90" s="72">
        <f>IF(OR('Indicator Data'!BN93=0,'Indicator Data'!BN93="No data"),"x",ROUND(IF('Indicator Data'!BN93&gt;J$195,0,IF('Indicator Data'!BN93&lt;J$194,10,(J$195-'Indicator Data'!BN93)/(J$195-J$194)*10)),1))</f>
        <v>0</v>
      </c>
      <c r="K90" s="72">
        <f>IF('Indicator Data'!BP93="No data","x",ROUND(IF('Indicator Data'!BP93&gt;K$195,0,IF('Indicator Data'!BP93&lt;K$194,10,(K$195-'Indicator Data'!BP93)/(K$195-K$194)*10)),1))</f>
        <v>8.5</v>
      </c>
      <c r="L90" s="72">
        <f>IF('Indicator Data'!BQ93="No data","x",ROUND(IF('Indicator Data'!BQ93&gt;L$195,0,IF('Indicator Data'!BQ93&lt;L$194,10,(L$195-'Indicator Data'!BQ93)/(L$195-L$194)*10)),1))</f>
        <v>7.9</v>
      </c>
      <c r="M90" s="73">
        <f t="shared" si="16"/>
        <v>5.5</v>
      </c>
      <c r="N90" s="115">
        <f>IF('Indicator Data'!BR93="No data","x",'Indicator Data'!BR93/'Indicator Data'!CD93*100)</f>
        <v>92.592592592592595</v>
      </c>
      <c r="O90" s="72">
        <f t="shared" si="17"/>
        <v>0.7</v>
      </c>
      <c r="P90" s="72">
        <f>IF('Indicator Data'!BS93="No data","x",ROUND(IF('Indicator Data'!BS93&gt;P$195,0,IF('Indicator Data'!BS93&lt;P$194,10,(P$195-'Indicator Data'!BS93)/(P$195-P$194)*10)),1))</f>
        <v>5.8</v>
      </c>
      <c r="Q90" s="72">
        <f>IF('Indicator Data'!BT93="No data","x",ROUND(IF('Indicator Data'!BT93&gt;Q$195,0,IF('Indicator Data'!BT93&lt;Q$194,10,(Q$195-'Indicator Data'!BT93)/(Q$195-Q$194)*10)),1))</f>
        <v>5.7</v>
      </c>
      <c r="R90" s="73">
        <f t="shared" si="18"/>
        <v>4.0999999999999996</v>
      </c>
      <c r="S90" s="72">
        <f>IF('Indicator Data'!BU93="No data","x",ROUND(IF('Indicator Data'!BU93&gt;S$195,0,IF('Indicator Data'!BU93&lt;S$194,10,(S$195-'Indicator Data'!BU93)/(S$195-S$194)*10)),1))</f>
        <v>9.5</v>
      </c>
      <c r="T90" s="115">
        <f>IF('Indicator Data'!BV93="No data","x",ROUND(IF('Indicator Data'!BV93&gt;T$195,0,IF('Indicator Data'!BV93&lt;T$194,10,(T$195-'Indicator Data'!BV93)/(T$195-T$194)*10)),1))</f>
        <v>0.7</v>
      </c>
      <c r="U90" s="115">
        <f>IF('Indicator Data'!BW93="No data","x",ROUND(IF('Indicator Data'!BW93&gt;U$195,0,IF('Indicator Data'!BW93&lt;U$194,10,(U$195-'Indicator Data'!BW93)/(U$195-U$194)*10)),1))</f>
        <v>3.4</v>
      </c>
      <c r="V90" s="115">
        <f>IF('Indicator Data'!BX93="No data","x",ROUND(IF('Indicator Data'!BX93&gt;V$195,0,IF('Indicator Data'!BX93&lt;V$194,10,(V$195-'Indicator Data'!BX93)/(V$195-V$194)*10)),1))</f>
        <v>0.8</v>
      </c>
      <c r="W90" s="72">
        <f t="shared" si="19"/>
        <v>1.6333333333333331</v>
      </c>
      <c r="X90" s="72">
        <f>IF('Indicator Data'!BY93="No data","x",ROUND(IF('Indicator Data'!BY93&gt;X$195,0,IF('Indicator Data'!BY93&lt;X$194,10,(X$195-'Indicator Data'!BY93)/(X$195-X$194)*10)),1))</f>
        <v>9.1999999999999993</v>
      </c>
      <c r="Y90" s="72">
        <f>IF('Indicator Data'!BZ93="No data","x",ROUND(IF('Indicator Data'!BZ93&gt;Y$195,10,IF('Indicator Data'!BZ93&lt;Y$194,0,10-(Y$195-'Indicator Data'!BZ93)/(Y$195-Y$194)*10)),1))</f>
        <v>1</v>
      </c>
      <c r="Z90" s="73">
        <f t="shared" si="11"/>
        <v>5.3</v>
      </c>
      <c r="AA90" s="74">
        <f t="shared" si="12"/>
        <v>5</v>
      </c>
      <c r="AB90" s="133"/>
    </row>
    <row r="91" spans="1:28" s="2" customFormat="1" x14ac:dyDescent="0.3">
      <c r="A91" s="98" t="str">
        <f>'Indicator Data'!A94</f>
        <v>Korea DPR</v>
      </c>
      <c r="B91" s="27" t="str">
        <f>'Indicator Data'!B94</f>
        <v>PRK</v>
      </c>
      <c r="C91" s="72" t="str">
        <f>IF('Indicator Data'!BK94="No data","x",ROUND(IF('Indicator Data'!BK94&gt;C$195,0,IF('Indicator Data'!BK94&lt;C$194,10,(C$195-'Indicator Data'!BK94)/(C$195-C$194)*10)),1))</f>
        <v>x</v>
      </c>
      <c r="D91" s="73" t="str">
        <f t="shared" si="13"/>
        <v>x</v>
      </c>
      <c r="E91" s="72">
        <f>IF('Indicator Data'!BM94="No data","x",ROUND(IF('Indicator Data'!BM94&gt;E$195,0,IF('Indicator Data'!BM94&lt;E$194,10,(E$195-'Indicator Data'!BM94)/(E$195-E$194)*10)),1))</f>
        <v>8.1999999999999993</v>
      </c>
      <c r="F91" s="72">
        <f>IF('Indicator Data'!BL94="No data","x",ROUND(IF('Indicator Data'!BL94&gt;F$195,0,IF('Indicator Data'!BL94&lt;F$194,10,(F$195-'Indicator Data'!BL94)/(F$195-F$194)*10)),1))</f>
        <v>7.8</v>
      </c>
      <c r="G91" s="73">
        <f t="shared" si="14"/>
        <v>8</v>
      </c>
      <c r="H91" s="74">
        <f t="shared" si="15"/>
        <v>8</v>
      </c>
      <c r="I91" s="72" t="str">
        <f>IF('Indicator Data'!BO94="No data","x",ROUND(IF('Indicator Data'!BO94^2&gt;I$195,0,IF('Indicator Data'!BO94^2&lt;I$194,10,(I$195-'Indicator Data'!BO94^2)/(I$195-I$194)*10)),1))</f>
        <v>x</v>
      </c>
      <c r="J91" s="72">
        <f>IF(OR('Indicator Data'!BN94=0,'Indicator Data'!BN94="No data"),"x",ROUND(IF('Indicator Data'!BN94&gt;J$195,0,IF('Indicator Data'!BN94&lt;J$194,10,(J$195-'Indicator Data'!BN94)/(J$195-J$194)*10)),1))</f>
        <v>5.2</v>
      </c>
      <c r="K91" s="72" t="str">
        <f>IF('Indicator Data'!BP94="No data","x",ROUND(IF('Indicator Data'!BP94&gt;K$195,0,IF('Indicator Data'!BP94&lt;K$194,10,(K$195-'Indicator Data'!BP94)/(K$195-K$194)*10)),1))</f>
        <v>x</v>
      </c>
      <c r="L91" s="72">
        <f>IF('Indicator Data'!BQ94="No data","x",ROUND(IF('Indicator Data'!BQ94&gt;L$195,0,IF('Indicator Data'!BQ94&lt;L$194,10,(L$195-'Indicator Data'!BQ94)/(L$195-L$194)*10)),1))</f>
        <v>9.5</v>
      </c>
      <c r="M91" s="73">
        <f t="shared" si="16"/>
        <v>7.4</v>
      </c>
      <c r="N91" s="115">
        <f>IF('Indicator Data'!BR94="No data","x",'Indicator Data'!BR94/'Indicator Data'!CD94*100)</f>
        <v>29.067353209866294</v>
      </c>
      <c r="O91" s="72">
        <f t="shared" si="17"/>
        <v>7.2</v>
      </c>
      <c r="P91" s="72">
        <f>IF('Indicator Data'!BS94="No data","x",ROUND(IF('Indicator Data'!BS94&gt;P$195,0,IF('Indicator Data'!BS94&lt;P$194,10,(P$195-'Indicator Data'!BS94)/(P$195-P$194)*10)),1))</f>
        <v>1.9</v>
      </c>
      <c r="Q91" s="72">
        <f>IF('Indicator Data'!BT94="No data","x",ROUND(IF('Indicator Data'!BT94&gt;Q$195,0,IF('Indicator Data'!BT94&lt;Q$194,10,(Q$195-'Indicator Data'!BT94)/(Q$195-Q$194)*10)),1))</f>
        <v>1.1000000000000001</v>
      </c>
      <c r="R91" s="73">
        <f t="shared" si="18"/>
        <v>3.4</v>
      </c>
      <c r="S91" s="72">
        <f>IF('Indicator Data'!BU94="No data","x",ROUND(IF('Indicator Data'!BU94&gt;S$195,0,IF('Indicator Data'!BU94&lt;S$194,10,(S$195-'Indicator Data'!BU94)/(S$195-S$194)*10)),1))</f>
        <v>0.8</v>
      </c>
      <c r="T91" s="115">
        <f>IF('Indicator Data'!BV94="No data","x",ROUND(IF('Indicator Data'!BV94&gt;T$195,0,IF('Indicator Data'!BV94&lt;T$194,10,(T$195-'Indicator Data'!BV94)/(T$195-T$194)*10)),1))</f>
        <v>0.3</v>
      </c>
      <c r="U91" s="115">
        <f>IF('Indicator Data'!BW94="No data","x",ROUND(IF('Indicator Data'!BW94&gt;U$195,0,IF('Indicator Data'!BW94&lt;U$194,10,(U$195-'Indicator Data'!BW94)/(U$195-U$194)*10)),1))</f>
        <v>0</v>
      </c>
      <c r="V91" s="115" t="str">
        <f>IF('Indicator Data'!BX94="No data","x",ROUND(IF('Indicator Data'!BX94&gt;V$195,0,IF('Indicator Data'!BX94&lt;V$194,10,(V$195-'Indicator Data'!BX94)/(V$195-V$194)*10)),1))</f>
        <v>x</v>
      </c>
      <c r="W91" s="72">
        <f t="shared" si="19"/>
        <v>0.15</v>
      </c>
      <c r="X91" s="72" t="str">
        <f>IF('Indicator Data'!BY94="No data","x",ROUND(IF('Indicator Data'!BY94&gt;X$195,0,IF('Indicator Data'!BY94&lt;X$194,10,(X$195-'Indicator Data'!BY94)/(X$195-X$194)*10)),1))</f>
        <v>x</v>
      </c>
      <c r="Y91" s="72">
        <f>IF('Indicator Data'!BZ94="No data","x",ROUND(IF('Indicator Data'!BZ94&gt;Y$195,10,IF('Indicator Data'!BZ94&lt;Y$194,0,10-(Y$195-'Indicator Data'!BZ94)/(Y$195-Y$194)*10)),1))</f>
        <v>1</v>
      </c>
      <c r="Z91" s="73">
        <f t="shared" si="11"/>
        <v>0.7</v>
      </c>
      <c r="AA91" s="74">
        <f t="shared" si="12"/>
        <v>3.8</v>
      </c>
      <c r="AB91" s="133"/>
    </row>
    <row r="92" spans="1:28" s="2" customFormat="1" x14ac:dyDescent="0.3">
      <c r="A92" s="98" t="str">
        <f>'Indicator Data'!A95</f>
        <v>Korea Republic of</v>
      </c>
      <c r="B92" s="27" t="str">
        <f>'Indicator Data'!B95</f>
        <v>KOR</v>
      </c>
      <c r="C92" s="72">
        <f>IF('Indicator Data'!BK95="No data","x",ROUND(IF('Indicator Data'!BK95&gt;C$195,0,IF('Indicator Data'!BK95&lt;C$194,10,(C$195-'Indicator Data'!BK95)/(C$195-C$194)*10)),1))</f>
        <v>1.5</v>
      </c>
      <c r="D92" s="73">
        <f t="shared" si="13"/>
        <v>1.5</v>
      </c>
      <c r="E92" s="72">
        <f>IF('Indicator Data'!BM95="No data","x",ROUND(IF('Indicator Data'!BM95&gt;E$195,0,IF('Indicator Data'!BM95&lt;E$194,10,(E$195-'Indicator Data'!BM95)/(E$195-E$194)*10)),1))</f>
        <v>3.9</v>
      </c>
      <c r="F92" s="72">
        <f>IF('Indicator Data'!BL95="No data","x",ROUND(IF('Indicator Data'!BL95&gt;F$195,0,IF('Indicator Data'!BL95&lt;F$194,10,(F$195-'Indicator Data'!BL95)/(F$195-F$194)*10)),1))</f>
        <v>2.2000000000000002</v>
      </c>
      <c r="G92" s="73">
        <f t="shared" si="14"/>
        <v>3.1</v>
      </c>
      <c r="H92" s="74">
        <f t="shared" si="15"/>
        <v>2.2999999999999998</v>
      </c>
      <c r="I92" s="72" t="str">
        <f>IF('Indicator Data'!BO95="No data","x",ROUND(IF('Indicator Data'!BO95^2&gt;I$195,0,IF('Indicator Data'!BO95^2&lt;I$194,10,(I$195-'Indicator Data'!BO95^2)/(I$195-I$194)*10)),1))</f>
        <v>x</v>
      </c>
      <c r="J92" s="72">
        <f>IF(OR('Indicator Data'!BN95=0,'Indicator Data'!BN95="No data"),"x",ROUND(IF('Indicator Data'!BN95&gt;J$195,0,IF('Indicator Data'!BN95&lt;J$194,10,(J$195-'Indicator Data'!BN95)/(J$195-J$194)*10)),1))</f>
        <v>0</v>
      </c>
      <c r="K92" s="72">
        <f>IF('Indicator Data'!BP95="No data","x",ROUND(IF('Indicator Data'!BP95&gt;K$195,0,IF('Indicator Data'!BP95&lt;K$194,10,(K$195-'Indicator Data'!BP95)/(K$195-K$194)*10)),1))</f>
        <v>0.4</v>
      </c>
      <c r="L92" s="72">
        <f>IF('Indicator Data'!BQ95="No data","x",ROUND(IF('Indicator Data'!BQ95&gt;L$195,0,IF('Indicator Data'!BQ95&lt;L$194,10,(L$195-'Indicator Data'!BQ95)/(L$195-L$194)*10)),1))</f>
        <v>3.4</v>
      </c>
      <c r="M92" s="73">
        <f t="shared" si="16"/>
        <v>1.3</v>
      </c>
      <c r="N92" s="115">
        <f>IF('Indicator Data'!BR95="No data","x",'Indicator Data'!BR95/'Indicator Data'!CD95*100)</f>
        <v>102.98661174047375</v>
      </c>
      <c r="O92" s="72">
        <f t="shared" si="17"/>
        <v>0</v>
      </c>
      <c r="P92" s="72">
        <f>IF('Indicator Data'!BS95="No data","x",ROUND(IF('Indicator Data'!BS95&gt;P$195,0,IF('Indicator Data'!BS95&lt;P$194,10,(P$195-'Indicator Data'!BS95)/(P$195-P$194)*10)),1))</f>
        <v>0</v>
      </c>
      <c r="Q92" s="72">
        <f>IF('Indicator Data'!BT95="No data","x",ROUND(IF('Indicator Data'!BT95&gt;Q$195,0,IF('Indicator Data'!BT95&lt;Q$194,10,(Q$195-'Indicator Data'!BT95)/(Q$195-Q$194)*10)),1))</f>
        <v>0</v>
      </c>
      <c r="R92" s="73">
        <f t="shared" si="18"/>
        <v>0</v>
      </c>
      <c r="S92" s="72">
        <f>IF('Indicator Data'!BU95="No data","x",ROUND(IF('Indicator Data'!BU95&gt;S$195,0,IF('Indicator Data'!BU95&lt;S$194,10,(S$195-'Indicator Data'!BU95)/(S$195-S$194)*10)),1))</f>
        <v>4.0999999999999996</v>
      </c>
      <c r="T92" s="115">
        <f>IF('Indicator Data'!BV95="No data","x",ROUND(IF('Indicator Data'!BV95&gt;T$195,0,IF('Indicator Data'!BV95&lt;T$194,10,(T$195-'Indicator Data'!BV95)/(T$195-T$194)*10)),1))</f>
        <v>0.2</v>
      </c>
      <c r="U92" s="115">
        <f>IF('Indicator Data'!BW95="No data","x",ROUND(IF('Indicator Data'!BW95&gt;U$195,0,IF('Indicator Data'!BW95&lt;U$194,10,(U$195-'Indicator Data'!BW95)/(U$195-U$194)*10)),1))</f>
        <v>0.3</v>
      </c>
      <c r="V92" s="115">
        <f>IF('Indicator Data'!BX95="No data","x",ROUND(IF('Indicator Data'!BX95&gt;V$195,0,IF('Indicator Data'!BX95&lt;V$194,10,(V$195-'Indicator Data'!BX95)/(V$195-V$194)*10)),1))</f>
        <v>0.3</v>
      </c>
      <c r="W92" s="72">
        <f t="shared" si="19"/>
        <v>0.26666666666666666</v>
      </c>
      <c r="X92" s="72">
        <f>IF('Indicator Data'!BY95="No data","x",ROUND(IF('Indicator Data'!BY95&gt;X$195,0,IF('Indicator Data'!BY95&lt;X$194,10,(X$195-'Indicator Data'!BY95)/(X$195-X$194)*10)),1))</f>
        <v>0</v>
      </c>
      <c r="Y92" s="72">
        <f>IF('Indicator Data'!BZ95="No data","x",ROUND(IF('Indicator Data'!BZ95&gt;Y$195,10,IF('Indicator Data'!BZ95&lt;Y$194,0,10-(Y$195-'Indicator Data'!BZ95)/(Y$195-Y$194)*10)),1))</f>
        <v>0.1</v>
      </c>
      <c r="Z92" s="73">
        <f t="shared" si="11"/>
        <v>1.1000000000000001</v>
      </c>
      <c r="AA92" s="74">
        <f t="shared" si="12"/>
        <v>0.8</v>
      </c>
      <c r="AB92" s="133"/>
    </row>
    <row r="93" spans="1:28" s="2" customFormat="1" x14ac:dyDescent="0.3">
      <c r="A93" s="98" t="str">
        <f>'Indicator Data'!A96</f>
        <v>Kuwait</v>
      </c>
      <c r="B93" s="27" t="str">
        <f>'Indicator Data'!B96</f>
        <v>KWT</v>
      </c>
      <c r="C93" s="72" t="str">
        <f>IF('Indicator Data'!BK96="No data","x",ROUND(IF('Indicator Data'!BK96&gt;C$195,0,IF('Indicator Data'!BK96&lt;C$194,10,(C$195-'Indicator Data'!BK96)/(C$195-C$194)*10)),1))</f>
        <v>x</v>
      </c>
      <c r="D93" s="73" t="str">
        <f t="shared" si="13"/>
        <v>x</v>
      </c>
      <c r="E93" s="72">
        <f>IF('Indicator Data'!BM96="No data","x",ROUND(IF('Indicator Data'!BM96&gt;E$195,0,IF('Indicator Data'!BM96&lt;E$194,10,(E$195-'Indicator Data'!BM96)/(E$195-E$194)*10)),1))</f>
        <v>5.8</v>
      </c>
      <c r="F93" s="72">
        <f>IF('Indicator Data'!BL96="No data","x",ROUND(IF('Indicator Data'!BL96&gt;F$195,0,IF('Indicator Data'!BL96&lt;F$194,10,(F$195-'Indicator Data'!BL96)/(F$195-F$194)*10)),1))</f>
        <v>5</v>
      </c>
      <c r="G93" s="73">
        <f t="shared" si="14"/>
        <v>5.4</v>
      </c>
      <c r="H93" s="74">
        <f t="shared" si="15"/>
        <v>5.4</v>
      </c>
      <c r="I93" s="72">
        <f>IF('Indicator Data'!BO96="No data","x",ROUND(IF('Indicator Data'!BO96^2&gt;I$195,0,IF('Indicator Data'!BO96^2&lt;I$194,10,(I$195-'Indicator Data'!BO96^2)/(I$195-I$194)*10)),1))</f>
        <v>0.8</v>
      </c>
      <c r="J93" s="72">
        <f>IF(OR('Indicator Data'!BN96=0,'Indicator Data'!BN96="No data"),"x",ROUND(IF('Indicator Data'!BN96&gt;J$195,0,IF('Indicator Data'!BN96&lt;J$194,10,(J$195-'Indicator Data'!BN96)/(J$195-J$194)*10)),1))</f>
        <v>0</v>
      </c>
      <c r="K93" s="72">
        <f>IF('Indicator Data'!BP96="No data","x",ROUND(IF('Indicator Data'!BP96&gt;K$195,0,IF('Indicator Data'!BP96&lt;K$194,10,(K$195-'Indicator Data'!BP96)/(K$195-K$194)*10)),1))</f>
        <v>0</v>
      </c>
      <c r="L93" s="72">
        <f>IF('Indicator Data'!BQ96="No data","x",ROUND(IF('Indicator Data'!BQ96&gt;L$195,0,IF('Indicator Data'!BQ96&lt;L$194,10,(L$195-'Indicator Data'!BQ96)/(L$195-L$194)*10)),1))</f>
        <v>1.3</v>
      </c>
      <c r="M93" s="73">
        <f t="shared" si="16"/>
        <v>0.5</v>
      </c>
      <c r="N93" s="115">
        <f>IF('Indicator Data'!BR96="No data","x",'Indicator Data'!BR96/'Indicator Data'!CD96*100)</f>
        <v>52.188552188552187</v>
      </c>
      <c r="O93" s="72">
        <f t="shared" si="17"/>
        <v>4.8</v>
      </c>
      <c r="P93" s="72">
        <f>IF('Indicator Data'!BS96="No data","x",ROUND(IF('Indicator Data'!BS96&gt;P$195,0,IF('Indicator Data'!BS96&lt;P$194,10,(P$195-'Indicator Data'!BS96)/(P$195-P$194)*10)),1))</f>
        <v>0</v>
      </c>
      <c r="Q93" s="72">
        <f>IF('Indicator Data'!BT96="No data","x",ROUND(IF('Indicator Data'!BT96&gt;Q$195,0,IF('Indicator Data'!BT96&lt;Q$194,10,(Q$195-'Indicator Data'!BT96)/(Q$195-Q$194)*10)),1))</f>
        <v>0</v>
      </c>
      <c r="R93" s="73">
        <f t="shared" si="18"/>
        <v>1.6</v>
      </c>
      <c r="S93" s="72">
        <f>IF('Indicator Data'!BU96="No data","x",ROUND(IF('Indicator Data'!BU96&gt;S$195,0,IF('Indicator Data'!BU96&lt;S$194,10,(S$195-'Indicator Data'!BU96)/(S$195-S$194)*10)),1))</f>
        <v>3.6</v>
      </c>
      <c r="T93" s="115">
        <f>IF('Indicator Data'!BV96="No data","x",ROUND(IF('Indicator Data'!BV96&gt;T$195,0,IF('Indicator Data'!BV96&lt;T$194,10,(T$195-'Indicator Data'!BV96)/(T$195-T$194)*10)),1))</f>
        <v>0</v>
      </c>
      <c r="U93" s="115">
        <f>IF('Indicator Data'!BW96="No data","x",ROUND(IF('Indicator Data'!BW96&gt;U$195,0,IF('Indicator Data'!BW96&lt;U$194,10,(U$195-'Indicator Data'!BW96)/(U$195-U$194)*10)),1))</f>
        <v>0</v>
      </c>
      <c r="V93" s="115">
        <f>IF('Indicator Data'!BX96="No data","x",ROUND(IF('Indicator Data'!BX96&gt;V$195,0,IF('Indicator Data'!BX96&lt;V$194,10,(V$195-'Indicator Data'!BX96)/(V$195-V$194)*10)),1))</f>
        <v>0</v>
      </c>
      <c r="W93" s="72">
        <f t="shared" si="19"/>
        <v>0</v>
      </c>
      <c r="X93" s="72">
        <f>IF('Indicator Data'!BY96="No data","x",ROUND(IF('Indicator Data'!BY96&gt;X$195,0,IF('Indicator Data'!BY96&lt;X$194,10,(X$195-'Indicator Data'!BY96)/(X$195-X$194)*10)),1))</f>
        <v>0</v>
      </c>
      <c r="Y93" s="72">
        <f>IF('Indicator Data'!BZ96="No data","x",ROUND(IF('Indicator Data'!BZ96&gt;Y$195,10,IF('Indicator Data'!BZ96&lt;Y$194,0,10-(Y$195-'Indicator Data'!BZ96)/(Y$195-Y$194)*10)),1))</f>
        <v>0.1</v>
      </c>
      <c r="Z93" s="73">
        <f t="shared" si="11"/>
        <v>0.9</v>
      </c>
      <c r="AA93" s="74">
        <f t="shared" si="12"/>
        <v>1</v>
      </c>
      <c r="AB93" s="133"/>
    </row>
    <row r="94" spans="1:28" s="2" customFormat="1" x14ac:dyDescent="0.3">
      <c r="A94" s="98" t="str">
        <f>'Indicator Data'!A97</f>
        <v>Kyrgyzstan</v>
      </c>
      <c r="B94" s="27" t="str">
        <f>'Indicator Data'!B97</f>
        <v>KGZ</v>
      </c>
      <c r="C94" s="72">
        <f>IF('Indicator Data'!BK97="No data","x",ROUND(IF('Indicator Data'!BK97&gt;C$195,0,IF('Indicator Data'!BK97&lt;C$194,10,(C$195-'Indicator Data'!BK97)/(C$195-C$194)*10)),1))</f>
        <v>3.7</v>
      </c>
      <c r="D94" s="73">
        <f t="shared" si="13"/>
        <v>3.7</v>
      </c>
      <c r="E94" s="72">
        <f>IF('Indicator Data'!BM97="No data","x",ROUND(IF('Indicator Data'!BM97&gt;E$195,0,IF('Indicator Data'!BM97&lt;E$194,10,(E$195-'Indicator Data'!BM97)/(E$195-E$194)*10)),1))</f>
        <v>6.9</v>
      </c>
      <c r="F94" s="72">
        <f>IF('Indicator Data'!BL97="No data","x",ROUND(IF('Indicator Data'!BL97&gt;F$195,0,IF('Indicator Data'!BL97&lt;F$194,10,(F$195-'Indicator Data'!BL97)/(F$195-F$194)*10)),1))</f>
        <v>6.4</v>
      </c>
      <c r="G94" s="73">
        <f t="shared" si="14"/>
        <v>6.7</v>
      </c>
      <c r="H94" s="74">
        <f t="shared" si="15"/>
        <v>5.2</v>
      </c>
      <c r="I94" s="72">
        <f>IF('Indicator Data'!BO97="No data","x",ROUND(IF('Indicator Data'!BO97^2&gt;I$195,0,IF('Indicator Data'!BO97^2&lt;I$194,10,(I$195-'Indicator Data'!BO97^2)/(I$195-I$194)*10)),1))</f>
        <v>0.1</v>
      </c>
      <c r="J94" s="72">
        <f>IF(OR('Indicator Data'!BN97=0,'Indicator Data'!BN97="No data"),"x",ROUND(IF('Indicator Data'!BN97&gt;J$195,0,IF('Indicator Data'!BN97&lt;J$194,10,(J$195-'Indicator Data'!BN97)/(J$195-J$194)*10)),1))</f>
        <v>0</v>
      </c>
      <c r="K94" s="72">
        <f>IF('Indicator Data'!BP97="No data","x",ROUND(IF('Indicator Data'!BP97&gt;K$195,0,IF('Indicator Data'!BP97&lt;K$194,10,(K$195-'Indicator Data'!BP97)/(K$195-K$194)*10)),1))</f>
        <v>6.2</v>
      </c>
      <c r="L94" s="72">
        <f>IF('Indicator Data'!BQ97="No data","x",ROUND(IF('Indicator Data'!BQ97&gt;L$195,0,IF('Indicator Data'!BQ97&lt;L$194,10,(L$195-'Indicator Data'!BQ97)/(L$195-L$194)*10)),1))</f>
        <v>3.4</v>
      </c>
      <c r="M94" s="73">
        <f t="shared" si="16"/>
        <v>2.4</v>
      </c>
      <c r="N94" s="115">
        <f>IF('Indicator Data'!BR97="No data","x",'Indicator Data'!BR97/'Indicator Data'!CD97*100)</f>
        <v>19.81230448383733</v>
      </c>
      <c r="O94" s="72">
        <f t="shared" si="17"/>
        <v>8.1</v>
      </c>
      <c r="P94" s="72">
        <f>IF('Indicator Data'!BS97="No data","x",ROUND(IF('Indicator Data'!BS97&gt;P$195,0,IF('Indicator Data'!BS97&lt;P$194,10,(P$195-'Indicator Data'!BS97)/(P$195-P$194)*10)),1))</f>
        <v>0.4</v>
      </c>
      <c r="Q94" s="72">
        <f>IF('Indicator Data'!BT97="No data","x",ROUND(IF('Indicator Data'!BT97&gt;Q$195,0,IF('Indicator Data'!BT97&lt;Q$194,10,(Q$195-'Indicator Data'!BT97)/(Q$195-Q$194)*10)),1))</f>
        <v>2.5</v>
      </c>
      <c r="R94" s="73">
        <f t="shared" si="18"/>
        <v>3.7</v>
      </c>
      <c r="S94" s="72">
        <f>IF('Indicator Data'!BU97="No data","x",ROUND(IF('Indicator Data'!BU97&gt;S$195,0,IF('Indicator Data'!BU97&lt;S$194,10,(S$195-'Indicator Data'!BU97)/(S$195-S$194)*10)),1))</f>
        <v>5.3</v>
      </c>
      <c r="T94" s="115">
        <f>IF('Indicator Data'!BV97="No data","x",ROUND(IF('Indicator Data'!BV97&gt;T$195,0,IF('Indicator Data'!BV97&lt;T$194,10,(T$195-'Indicator Data'!BV97)/(T$195-T$194)*10)),1))</f>
        <v>0.8</v>
      </c>
      <c r="U94" s="115">
        <f>IF('Indicator Data'!BW97="No data","x",ROUND(IF('Indicator Data'!BW97&gt;U$195,0,IF('Indicator Data'!BW97&lt;U$194,10,(U$195-'Indicator Data'!BW97)/(U$195-U$194)*10)),1))</f>
        <v>0.5</v>
      </c>
      <c r="V94" s="115">
        <f>IF('Indicator Data'!BX97="No data","x",ROUND(IF('Indicator Data'!BX97&gt;V$195,0,IF('Indicator Data'!BX97&lt;V$194,10,(V$195-'Indicator Data'!BX97)/(V$195-V$194)*10)),1))</f>
        <v>1.2</v>
      </c>
      <c r="W94" s="72">
        <f t="shared" si="19"/>
        <v>0.83333333333333337</v>
      </c>
      <c r="X94" s="72">
        <f>IF('Indicator Data'!BY97="No data","x",ROUND(IF('Indicator Data'!BY97&gt;X$195,0,IF('Indicator Data'!BY97&lt;X$194,10,(X$195-'Indicator Data'!BY97)/(X$195-X$194)*10)),1))</f>
        <v>9.3000000000000007</v>
      </c>
      <c r="Y94" s="72">
        <f>IF('Indicator Data'!BZ97="No data","x",ROUND(IF('Indicator Data'!BZ97&gt;Y$195,10,IF('Indicator Data'!BZ97&lt;Y$194,0,10-(Y$195-'Indicator Data'!BZ97)/(Y$195-Y$194)*10)),1))</f>
        <v>0.7</v>
      </c>
      <c r="Z94" s="73">
        <f t="shared" si="11"/>
        <v>4</v>
      </c>
      <c r="AA94" s="74">
        <f t="shared" si="12"/>
        <v>3.4</v>
      </c>
      <c r="AB94" s="133"/>
    </row>
    <row r="95" spans="1:28" s="2" customFormat="1" x14ac:dyDescent="0.3">
      <c r="A95" s="98" t="str">
        <f>'Indicator Data'!A98</f>
        <v>Lao PDR</v>
      </c>
      <c r="B95" s="27" t="str">
        <f>'Indicator Data'!B98</f>
        <v>LAO</v>
      </c>
      <c r="C95" s="72">
        <f>IF('Indicator Data'!BK98="No data","x",ROUND(IF('Indicator Data'!BK98&gt;C$195,0,IF('Indicator Data'!BK98&lt;C$194,10,(C$195-'Indicator Data'!BK98)/(C$195-C$194)*10)),1))</f>
        <v>6.1</v>
      </c>
      <c r="D95" s="73">
        <f t="shared" si="13"/>
        <v>6.1</v>
      </c>
      <c r="E95" s="72">
        <f>IF('Indicator Data'!BM98="No data","x",ROUND(IF('Indicator Data'!BM98&gt;E$195,0,IF('Indicator Data'!BM98&lt;E$194,10,(E$195-'Indicator Data'!BM98)/(E$195-E$194)*10)),1))</f>
        <v>7.1</v>
      </c>
      <c r="F95" s="72">
        <f>IF('Indicator Data'!BL98="No data","x",ROUND(IF('Indicator Data'!BL98&gt;F$195,0,IF('Indicator Data'!BL98&lt;F$194,10,(F$195-'Indicator Data'!BL98)/(F$195-F$194)*10)),1))</f>
        <v>6.6</v>
      </c>
      <c r="G95" s="73">
        <f t="shared" si="14"/>
        <v>6.9</v>
      </c>
      <c r="H95" s="74">
        <f t="shared" si="15"/>
        <v>6.5</v>
      </c>
      <c r="I95" s="72">
        <f>IF('Indicator Data'!BO98="No data","x",ROUND(IF('Indicator Data'!BO98^2&gt;I$195,0,IF('Indicator Data'!BO98^2&lt;I$194,10,(I$195-'Indicator Data'!BO98^2)/(I$195-I$194)*10)),1))</f>
        <v>3.1</v>
      </c>
      <c r="J95" s="72">
        <f>IF(OR('Indicator Data'!BN98=0,'Indicator Data'!BN98="No data"),"x",ROUND(IF('Indicator Data'!BN98&gt;J$195,0,IF('Indicator Data'!BN98&lt;J$194,10,(J$195-'Indicator Data'!BN98)/(J$195-J$194)*10)),1))</f>
        <v>0.2</v>
      </c>
      <c r="K95" s="72">
        <f>IF('Indicator Data'!BP98="No data","x",ROUND(IF('Indicator Data'!BP98&gt;K$195,0,IF('Indicator Data'!BP98&lt;K$194,10,(K$195-'Indicator Data'!BP98)/(K$195-K$194)*10)),1))</f>
        <v>7.4</v>
      </c>
      <c r="L95" s="72">
        <f>IF('Indicator Data'!BQ98="No data","x",ROUND(IF('Indicator Data'!BQ98&gt;L$195,0,IF('Indicator Data'!BQ98&lt;L$194,10,(L$195-'Indicator Data'!BQ98)/(L$195-L$194)*10)),1))</f>
        <v>7.1</v>
      </c>
      <c r="M95" s="73">
        <f t="shared" si="16"/>
        <v>4.5</v>
      </c>
      <c r="N95" s="115">
        <f>IF('Indicator Data'!BR98="No data","x",'Indicator Data'!BR98/'Indicator Data'!CD98*100)</f>
        <v>10.831889081455806</v>
      </c>
      <c r="O95" s="72">
        <f t="shared" si="17"/>
        <v>9</v>
      </c>
      <c r="P95" s="72">
        <f>IF('Indicator Data'!BS98="No data","x",ROUND(IF('Indicator Data'!BS98&gt;P$195,0,IF('Indicator Data'!BS98&lt;P$194,10,(P$195-'Indicator Data'!BS98)/(P$195-P$194)*10)),1))</f>
        <v>2.8</v>
      </c>
      <c r="Q95" s="72">
        <f>IF('Indicator Data'!BT98="No data","x",ROUND(IF('Indicator Data'!BT98&gt;Q$195,0,IF('Indicator Data'!BT98&lt;Q$194,10,(Q$195-'Indicator Data'!BT98)/(Q$195-Q$194)*10)),1))</f>
        <v>3.6</v>
      </c>
      <c r="R95" s="73">
        <f t="shared" si="18"/>
        <v>5.0999999999999996</v>
      </c>
      <c r="S95" s="72">
        <f>IF('Indicator Data'!BU98="No data","x",ROUND(IF('Indicator Data'!BU98&gt;S$195,0,IF('Indicator Data'!BU98&lt;S$194,10,(S$195-'Indicator Data'!BU98)/(S$195-S$194)*10)),1))</f>
        <v>8.8000000000000007</v>
      </c>
      <c r="T95" s="115">
        <f>IF('Indicator Data'!BV98="No data","x",ROUND(IF('Indicator Data'!BV98&gt;T$195,0,IF('Indicator Data'!BV98&lt;T$194,10,(T$195-'Indicator Data'!BV98)/(T$195-T$194)*10)),1))</f>
        <v>5.3</v>
      </c>
      <c r="U95" s="115">
        <f>IF('Indicator Data'!BW98="No data","x",ROUND(IF('Indicator Data'!BW98&gt;U$195,0,IF('Indicator Data'!BW98&lt;U$194,10,(U$195-'Indicator Data'!BW98)/(U$195-U$194)*10)),1))</f>
        <v>7.1</v>
      </c>
      <c r="V95" s="115">
        <f>IF('Indicator Data'!BX98="No data","x",ROUND(IF('Indicator Data'!BX98&gt;V$195,0,IF('Indicator Data'!BX98&lt;V$194,10,(V$195-'Indicator Data'!BX98)/(V$195-V$194)*10)),1))</f>
        <v>7.3</v>
      </c>
      <c r="W95" s="72">
        <f t="shared" si="19"/>
        <v>6.5666666666666664</v>
      </c>
      <c r="X95" s="72">
        <f>IF('Indicator Data'!BY98="No data","x",ROUND(IF('Indicator Data'!BY98&gt;X$195,0,IF('Indicator Data'!BY98&lt;X$194,10,(X$195-'Indicator Data'!BY98)/(X$195-X$194)*10)),1))</f>
        <v>9.6</v>
      </c>
      <c r="Y95" s="72">
        <f>IF('Indicator Data'!BZ98="No data","x",ROUND(IF('Indicator Data'!BZ98&gt;Y$195,10,IF('Indicator Data'!BZ98&lt;Y$194,0,10-(Y$195-'Indicator Data'!BZ98)/(Y$195-Y$194)*10)),1))</f>
        <v>2.1</v>
      </c>
      <c r="Z95" s="73">
        <f t="shared" si="11"/>
        <v>6.8</v>
      </c>
      <c r="AA95" s="74">
        <f t="shared" si="12"/>
        <v>5.5</v>
      </c>
      <c r="AB95" s="133"/>
    </row>
    <row r="96" spans="1:28" s="2" customFormat="1" x14ac:dyDescent="0.3">
      <c r="A96" s="98" t="str">
        <f>'Indicator Data'!A99</f>
        <v>Latvia</v>
      </c>
      <c r="B96" s="27" t="str">
        <f>'Indicator Data'!B99</f>
        <v>LVA</v>
      </c>
      <c r="C96" s="72" t="str">
        <f>IF('Indicator Data'!BK99="No data","x",ROUND(IF('Indicator Data'!BK99&gt;C$195,0,IF('Indicator Data'!BK99&lt;C$194,10,(C$195-'Indicator Data'!BK99)/(C$195-C$194)*10)),1))</f>
        <v>x</v>
      </c>
      <c r="D96" s="73" t="str">
        <f t="shared" si="13"/>
        <v>x</v>
      </c>
      <c r="E96" s="72">
        <f>IF('Indicator Data'!BM99="No data","x",ROUND(IF('Indicator Data'!BM99&gt;E$195,0,IF('Indicator Data'!BM99&lt;E$194,10,(E$195-'Indicator Data'!BM99)/(E$195-E$194)*10)),1))</f>
        <v>4.3</v>
      </c>
      <c r="F96" s="72">
        <f>IF('Indicator Data'!BL99="No data","x",ROUND(IF('Indicator Data'!BL99&gt;F$195,0,IF('Indicator Data'!BL99&lt;F$194,10,(F$195-'Indicator Data'!BL99)/(F$195-F$194)*10)),1))</f>
        <v>2.8</v>
      </c>
      <c r="G96" s="73">
        <f t="shared" si="14"/>
        <v>3.6</v>
      </c>
      <c r="H96" s="74">
        <f t="shared" si="15"/>
        <v>3.6</v>
      </c>
      <c r="I96" s="72">
        <f>IF('Indicator Data'!BO99="No data","x",ROUND(IF('Indicator Data'!BO99^2&gt;I$195,0,IF('Indicator Data'!BO99^2&lt;I$194,10,(I$195-'Indicator Data'!BO99^2)/(I$195-I$194)*10)),1))</f>
        <v>0</v>
      </c>
      <c r="J96" s="72">
        <f>IF(OR('Indicator Data'!BN99=0,'Indicator Data'!BN99="No data"),"x",ROUND(IF('Indicator Data'!BN99&gt;J$195,0,IF('Indicator Data'!BN99&lt;J$194,10,(J$195-'Indicator Data'!BN99)/(J$195-J$194)*10)),1))</f>
        <v>0</v>
      </c>
      <c r="K96" s="72">
        <f>IF('Indicator Data'!BP99="No data","x",ROUND(IF('Indicator Data'!BP99&gt;K$195,0,IF('Indicator Data'!BP99&lt;K$194,10,(K$195-'Indicator Data'!BP99)/(K$195-K$194)*10)),1))</f>
        <v>1.4</v>
      </c>
      <c r="L96" s="72">
        <f>IF('Indicator Data'!BQ99="No data","x",ROUND(IF('Indicator Data'!BQ99&gt;L$195,0,IF('Indicator Data'!BQ99&lt;L$194,10,(L$195-'Indicator Data'!BQ99)/(L$195-L$194)*10)),1))</f>
        <v>4.7</v>
      </c>
      <c r="M96" s="73">
        <f t="shared" si="16"/>
        <v>1.5</v>
      </c>
      <c r="N96" s="115">
        <f>IF('Indicator Data'!BR99="No data","x",'Indicator Data'!BR99/'Indicator Data'!CD99*100)</f>
        <v>90.032154340836016</v>
      </c>
      <c r="O96" s="72">
        <f t="shared" si="17"/>
        <v>1</v>
      </c>
      <c r="P96" s="72">
        <f>IF('Indicator Data'!BS99="No data","x",ROUND(IF('Indicator Data'!BS99&gt;P$195,0,IF('Indicator Data'!BS99&lt;P$194,10,(P$195-'Indicator Data'!BS99)/(P$195-P$194)*10)),1))</f>
        <v>0.9</v>
      </c>
      <c r="Q96" s="72">
        <f>IF('Indicator Data'!BT99="No data","x",ROUND(IF('Indicator Data'!BT99&gt;Q$195,0,IF('Indicator Data'!BT99&lt;Q$194,10,(Q$195-'Indicator Data'!BT99)/(Q$195-Q$194)*10)),1))</f>
        <v>0.3</v>
      </c>
      <c r="R96" s="73">
        <f t="shared" si="18"/>
        <v>0.7</v>
      </c>
      <c r="S96" s="72">
        <f>IF('Indicator Data'!BU99="No data","x",ROUND(IF('Indicator Data'!BU99&gt;S$195,0,IF('Indicator Data'!BU99&lt;S$194,10,(S$195-'Indicator Data'!BU99)/(S$195-S$194)*10)),1))</f>
        <v>2</v>
      </c>
      <c r="T96" s="115">
        <f>IF('Indicator Data'!BV99="No data","x",ROUND(IF('Indicator Data'!BV99&gt;T$195,0,IF('Indicator Data'!BV99&lt;T$194,10,(T$195-'Indicator Data'!BV99)/(T$195-T$194)*10)),1))</f>
        <v>0.5</v>
      </c>
      <c r="U96" s="115">
        <f>IF('Indicator Data'!BW99="No data","x",ROUND(IF('Indicator Data'!BW99&gt;U$195,0,IF('Indicator Data'!BW99&lt;U$194,10,(U$195-'Indicator Data'!BW99)/(U$195-U$194)*10)),1))</f>
        <v>0.8</v>
      </c>
      <c r="V96" s="115">
        <f>IF('Indicator Data'!BX99="No data","x",ROUND(IF('Indicator Data'!BX99&gt;V$195,0,IF('Indicator Data'!BX99&lt;V$194,10,(V$195-'Indicator Data'!BX99)/(V$195-V$194)*10)),1))</f>
        <v>2.9</v>
      </c>
      <c r="W96" s="72">
        <f t="shared" si="19"/>
        <v>1.4000000000000001</v>
      </c>
      <c r="X96" s="72">
        <f>IF('Indicator Data'!BY99="No data","x",ROUND(IF('Indicator Data'!BY99&gt;X$195,0,IF('Indicator Data'!BY99&lt;X$194,10,(X$195-'Indicator Data'!BY99)/(X$195-X$194)*10)),1))</f>
        <v>3.7</v>
      </c>
      <c r="Y96" s="72">
        <f>IF('Indicator Data'!BZ99="No data","x",ROUND(IF('Indicator Data'!BZ99&gt;Y$195,10,IF('Indicator Data'!BZ99&lt;Y$194,0,10-(Y$195-'Indicator Data'!BZ99)/(Y$195-Y$194)*10)),1))</f>
        <v>0.2</v>
      </c>
      <c r="Z96" s="73">
        <f t="shared" si="11"/>
        <v>1.8</v>
      </c>
      <c r="AA96" s="74">
        <f t="shared" si="12"/>
        <v>1.3</v>
      </c>
      <c r="AB96" s="133"/>
    </row>
    <row r="97" spans="1:28" s="2" customFormat="1" x14ac:dyDescent="0.3">
      <c r="A97" s="98" t="str">
        <f>'Indicator Data'!A100</f>
        <v>Lebanon</v>
      </c>
      <c r="B97" s="27" t="str">
        <f>'Indicator Data'!B100</f>
        <v>LBN</v>
      </c>
      <c r="C97" s="72">
        <f>IF('Indicator Data'!BK100="No data","x",ROUND(IF('Indicator Data'!BK100&gt;C$195,0,IF('Indicator Data'!BK100&lt;C$194,10,(C$195-'Indicator Data'!BK100)/(C$195-C$194)*10)),1))</f>
        <v>4.7</v>
      </c>
      <c r="D97" s="73">
        <f t="shared" si="13"/>
        <v>4.7</v>
      </c>
      <c r="E97" s="72">
        <f>IF('Indicator Data'!BM100="No data","x",ROUND(IF('Indicator Data'!BM100&gt;E$195,0,IF('Indicator Data'!BM100&lt;E$194,10,(E$195-'Indicator Data'!BM100)/(E$195-E$194)*10)),1))</f>
        <v>7.5</v>
      </c>
      <c r="F97" s="72">
        <f>IF('Indicator Data'!BL100="No data","x",ROUND(IF('Indicator Data'!BL100&gt;F$195,0,IF('Indicator Data'!BL100&lt;F$194,10,(F$195-'Indicator Data'!BL100)/(F$195-F$194)*10)),1))</f>
        <v>6.7</v>
      </c>
      <c r="G97" s="73">
        <f t="shared" si="14"/>
        <v>7.1</v>
      </c>
      <c r="H97" s="74">
        <f t="shared" si="15"/>
        <v>5.9</v>
      </c>
      <c r="I97" s="72">
        <f>IF('Indicator Data'!BO100="No data","x",ROUND(IF('Indicator Data'!BO100^2&gt;I$195,0,IF('Indicator Data'!BO100^2&lt;I$194,10,(I$195-'Indicator Data'!BO100^2)/(I$195-I$194)*10)),1))</f>
        <v>1.1000000000000001</v>
      </c>
      <c r="J97" s="72">
        <f>IF(OR('Indicator Data'!BN100=0,'Indicator Data'!BN100="No data"),"x",ROUND(IF('Indicator Data'!BN100&gt;J$195,0,IF('Indicator Data'!BN100&lt;J$194,10,(J$195-'Indicator Data'!BN100)/(J$195-J$194)*10)),1))</f>
        <v>0</v>
      </c>
      <c r="K97" s="72">
        <f>IF('Indicator Data'!BP100="No data","x",ROUND(IF('Indicator Data'!BP100&gt;K$195,0,IF('Indicator Data'!BP100&lt;K$194,10,(K$195-'Indicator Data'!BP100)/(K$195-K$194)*10)),1))</f>
        <v>2.2000000000000002</v>
      </c>
      <c r="L97" s="72">
        <f>IF('Indicator Data'!BQ100="No data","x",ROUND(IF('Indicator Data'!BQ100&gt;L$195,0,IF('Indicator Data'!BQ100&lt;L$194,10,(L$195-'Indicator Data'!BQ100)/(L$195-L$194)*10)),1))</f>
        <v>7.1</v>
      </c>
      <c r="M97" s="73">
        <f t="shared" si="16"/>
        <v>2.6</v>
      </c>
      <c r="N97" s="115">
        <f>IF('Indicator Data'!BR100="No data","x",'Indicator Data'!BR100/'Indicator Data'!CD100*100)</f>
        <v>107.5268817204301</v>
      </c>
      <c r="O97" s="72">
        <f t="shared" si="17"/>
        <v>0</v>
      </c>
      <c r="P97" s="72">
        <f>IF('Indicator Data'!BS100="No data","x",ROUND(IF('Indicator Data'!BS100&gt;P$195,0,IF('Indicator Data'!BS100&lt;P$194,10,(P$195-'Indicator Data'!BS100)/(P$195-P$194)*10)),1))</f>
        <v>0.2</v>
      </c>
      <c r="Q97" s="72">
        <f>IF('Indicator Data'!BT100="No data","x",ROUND(IF('Indicator Data'!BT100&gt;Q$195,0,IF('Indicator Data'!BT100&lt;Q$194,10,(Q$195-'Indicator Data'!BT100)/(Q$195-Q$194)*10)),1))</f>
        <v>1.5</v>
      </c>
      <c r="R97" s="73">
        <f t="shared" si="18"/>
        <v>0.6</v>
      </c>
      <c r="S97" s="72">
        <f>IF('Indicator Data'!BU100="No data","x",ROUND(IF('Indicator Data'!BU100&gt;S$195,0,IF('Indicator Data'!BU100&lt;S$194,10,(S$195-'Indicator Data'!BU100)/(S$195-S$194)*10)),1))</f>
        <v>4.3</v>
      </c>
      <c r="T97" s="115">
        <f>IF('Indicator Data'!BV100="No data","x",ROUND(IF('Indicator Data'!BV100&gt;T$195,0,IF('Indicator Data'!BV100&lt;T$194,10,(T$195-'Indicator Data'!BV100)/(T$195-T$194)*10)),1))</f>
        <v>2.7</v>
      </c>
      <c r="U97" s="115">
        <f>IF('Indicator Data'!BW100="No data","x",ROUND(IF('Indicator Data'!BW100&gt;U$195,0,IF('Indicator Data'!BW100&lt;U$194,10,(U$195-'Indicator Data'!BW100)/(U$195-U$194)*10)),1))</f>
        <v>6.1</v>
      </c>
      <c r="V97" s="115">
        <f>IF('Indicator Data'!BX100="No data","x",ROUND(IF('Indicator Data'!BX100&gt;V$195,0,IF('Indicator Data'!BX100&lt;V$194,10,(V$195-'Indicator Data'!BX100)/(V$195-V$194)*10)),1))</f>
        <v>2.9</v>
      </c>
      <c r="W97" s="72">
        <f t="shared" si="19"/>
        <v>3.9000000000000004</v>
      </c>
      <c r="X97" s="72">
        <f>IF('Indicator Data'!BY100="No data","x",ROUND(IF('Indicator Data'!BY100&gt;X$195,0,IF('Indicator Data'!BY100&lt;X$194,10,(X$195-'Indicator Data'!BY100)/(X$195-X$194)*10)),1))</f>
        <v>6.5</v>
      </c>
      <c r="Y97" s="72">
        <f>IF('Indicator Data'!BZ100="No data","x",ROUND(IF('Indicator Data'!BZ100&gt;Y$195,10,IF('Indicator Data'!BZ100&lt;Y$194,0,10-(Y$195-'Indicator Data'!BZ100)/(Y$195-Y$194)*10)),1))</f>
        <v>0.3</v>
      </c>
      <c r="Z97" s="73">
        <f t="shared" si="11"/>
        <v>3.8</v>
      </c>
      <c r="AA97" s="74">
        <f t="shared" si="12"/>
        <v>2.2999999999999998</v>
      </c>
      <c r="AB97" s="133"/>
    </row>
    <row r="98" spans="1:28" s="2" customFormat="1" x14ac:dyDescent="0.3">
      <c r="A98" s="98" t="str">
        <f>'Indicator Data'!A101</f>
        <v>Lesotho</v>
      </c>
      <c r="B98" s="27" t="str">
        <f>'Indicator Data'!B101</f>
        <v>LSO</v>
      </c>
      <c r="C98" s="72">
        <f>IF('Indicator Data'!BK101="No data","x",ROUND(IF('Indicator Data'!BK101&gt;C$195,0,IF('Indicator Data'!BK101&lt;C$194,10,(C$195-'Indicator Data'!BK101)/(C$195-C$194)*10)),1))</f>
        <v>8.4</v>
      </c>
      <c r="D98" s="73">
        <f t="shared" si="13"/>
        <v>8.4</v>
      </c>
      <c r="E98" s="72">
        <f>IF('Indicator Data'!BM101="No data","x",ROUND(IF('Indicator Data'!BM101&gt;E$195,0,IF('Indicator Data'!BM101&lt;E$194,10,(E$195-'Indicator Data'!BM101)/(E$195-E$194)*10)),1))</f>
        <v>5.9</v>
      </c>
      <c r="F98" s="72">
        <f>IF('Indicator Data'!BL101="No data","x",ROUND(IF('Indicator Data'!BL101&gt;F$195,0,IF('Indicator Data'!BL101&lt;F$194,10,(F$195-'Indicator Data'!BL101)/(F$195-F$194)*10)),1))</f>
        <v>6.7</v>
      </c>
      <c r="G98" s="73">
        <f t="shared" si="14"/>
        <v>6.3</v>
      </c>
      <c r="H98" s="74">
        <f t="shared" si="15"/>
        <v>7.4</v>
      </c>
      <c r="I98" s="72">
        <f>IF('Indicator Data'!BO101="No data","x",ROUND(IF('Indicator Data'!BO101^2&gt;I$195,0,IF('Indicator Data'!BO101^2&lt;I$194,10,(I$195-'Indicator Data'!BO101^2)/(I$195-I$194)*10)),1))</f>
        <v>4.5</v>
      </c>
      <c r="J98" s="72">
        <f>IF(OR('Indicator Data'!BN101=0,'Indicator Data'!BN101="No data"),"x",ROUND(IF('Indicator Data'!BN101&gt;J$195,0,IF('Indicator Data'!BN101&lt;J$194,10,(J$195-'Indicator Data'!BN101)/(J$195-J$194)*10)),1))</f>
        <v>5.3</v>
      </c>
      <c r="K98" s="72">
        <f>IF('Indicator Data'!BP101="No data","x",ROUND(IF('Indicator Data'!BP101&gt;K$195,0,IF('Indicator Data'!BP101&lt;K$194,10,(K$195-'Indicator Data'!BP101)/(K$195-K$194)*10)),1))</f>
        <v>7</v>
      </c>
      <c r="L98" s="72">
        <f>IF('Indicator Data'!BQ101="No data","x",ROUND(IF('Indicator Data'!BQ101&gt;L$195,0,IF('Indicator Data'!BQ101&lt;L$194,10,(L$195-'Indicator Data'!BQ101)/(L$195-L$194)*10)),1))</f>
        <v>6.4</v>
      </c>
      <c r="M98" s="73">
        <f t="shared" si="16"/>
        <v>5.8</v>
      </c>
      <c r="N98" s="115">
        <f>IF('Indicator Data'!BR101="No data","x",'Indicator Data'!BR101/'Indicator Data'!CD101*100)</f>
        <v>18.115942028985508</v>
      </c>
      <c r="O98" s="72">
        <f t="shared" si="17"/>
        <v>8.3000000000000007</v>
      </c>
      <c r="P98" s="72">
        <f>IF('Indicator Data'!BS101="No data","x",ROUND(IF('Indicator Data'!BS101&gt;P$195,0,IF('Indicator Data'!BS101&lt;P$194,10,(P$195-'Indicator Data'!BS101)/(P$195-P$194)*10)),1))</f>
        <v>6.4</v>
      </c>
      <c r="Q98" s="72">
        <f>IF('Indicator Data'!BT101="No data","x",ROUND(IF('Indicator Data'!BT101&gt;Q$195,0,IF('Indicator Data'!BT101&lt;Q$194,10,(Q$195-'Indicator Data'!BT101)/(Q$195-Q$194)*10)),1))</f>
        <v>6.3</v>
      </c>
      <c r="R98" s="73">
        <f t="shared" si="18"/>
        <v>7</v>
      </c>
      <c r="S98" s="72" t="str">
        <f>IF('Indicator Data'!BU101="No data","x",ROUND(IF('Indicator Data'!BU101&gt;S$195,0,IF('Indicator Data'!BU101&lt;S$194,10,(S$195-'Indicator Data'!BU101)/(S$195-S$194)*10)),1))</f>
        <v>x</v>
      </c>
      <c r="T98" s="115">
        <f>IF('Indicator Data'!BV101="No data","x",ROUND(IF('Indicator Data'!BV101&gt;T$195,0,IF('Indicator Data'!BV101&lt;T$194,10,(T$195-'Indicator Data'!BV101)/(T$195-T$194)*10)),1))</f>
        <v>1</v>
      </c>
      <c r="U98" s="115">
        <f>IF('Indicator Data'!BW101="No data","x",ROUND(IF('Indicator Data'!BW101&gt;U$195,0,IF('Indicator Data'!BW101&lt;U$194,10,(U$195-'Indicator Data'!BW101)/(U$195-U$194)*10)),1))</f>
        <v>2.9</v>
      </c>
      <c r="V98" s="115">
        <f>IF('Indicator Data'!BX101="No data","x",ROUND(IF('Indicator Data'!BX101&gt;V$195,0,IF('Indicator Data'!BX101&lt;V$194,10,(V$195-'Indicator Data'!BX101)/(V$195-V$194)*10)),1))</f>
        <v>1</v>
      </c>
      <c r="W98" s="72">
        <f t="shared" si="19"/>
        <v>1.6333333333333335</v>
      </c>
      <c r="X98" s="72">
        <f>IF('Indicator Data'!BY101="No data","x",ROUND(IF('Indicator Data'!BY101&gt;X$195,0,IF('Indicator Data'!BY101&lt;X$194,10,(X$195-'Indicator Data'!BY101)/(X$195-X$194)*10)),1))</f>
        <v>9.1</v>
      </c>
      <c r="Y98" s="72">
        <f>IF('Indicator Data'!BZ101="No data","x",ROUND(IF('Indicator Data'!BZ101&gt;Y$195,10,IF('Indicator Data'!BZ101&lt;Y$194,0,10-(Y$195-'Indicator Data'!BZ101)/(Y$195-Y$194)*10)),1))</f>
        <v>6</v>
      </c>
      <c r="Z98" s="73">
        <f t="shared" si="11"/>
        <v>5.6</v>
      </c>
      <c r="AA98" s="74">
        <f t="shared" si="12"/>
        <v>6.1</v>
      </c>
      <c r="AB98" s="133"/>
    </row>
    <row r="99" spans="1:28" s="2" customFormat="1" x14ac:dyDescent="0.3">
      <c r="A99" s="98" t="str">
        <f>'Indicator Data'!A102</f>
        <v>Liberia</v>
      </c>
      <c r="B99" s="27" t="str">
        <f>'Indicator Data'!B102</f>
        <v>LBR</v>
      </c>
      <c r="C99" s="72" t="str">
        <f>IF('Indicator Data'!BK102="No data","x",ROUND(IF('Indicator Data'!BK102&gt;C$195,0,IF('Indicator Data'!BK102&lt;C$194,10,(C$195-'Indicator Data'!BK102)/(C$195-C$194)*10)),1))</f>
        <v>x</v>
      </c>
      <c r="D99" s="73" t="str">
        <f t="shared" si="13"/>
        <v>x</v>
      </c>
      <c r="E99" s="72">
        <f>IF('Indicator Data'!BM102="No data","x",ROUND(IF('Indicator Data'!BM102&gt;E$195,0,IF('Indicator Data'!BM102&lt;E$194,10,(E$195-'Indicator Data'!BM102)/(E$195-E$194)*10)),1))</f>
        <v>7.2</v>
      </c>
      <c r="F99" s="72">
        <f>IF('Indicator Data'!BL102="No data","x",ROUND(IF('Indicator Data'!BL102&gt;F$195,0,IF('Indicator Data'!BL102&lt;F$194,10,(F$195-'Indicator Data'!BL102)/(F$195-F$194)*10)),1))</f>
        <v>7.8</v>
      </c>
      <c r="G99" s="73">
        <f t="shared" si="14"/>
        <v>7.5</v>
      </c>
      <c r="H99" s="74">
        <f t="shared" si="15"/>
        <v>7.5</v>
      </c>
      <c r="I99" s="72">
        <f>IF('Indicator Data'!BO102="No data","x",ROUND(IF('Indicator Data'!BO102^2&gt;I$195,0,IF('Indicator Data'!BO102^2&lt;I$194,10,(I$195-'Indicator Data'!BO102^2)/(I$195-I$194)*10)),1))</f>
        <v>8.4</v>
      </c>
      <c r="J99" s="72">
        <f>IF(OR('Indicator Data'!BN102=0,'Indicator Data'!BN102="No data"),"x",ROUND(IF('Indicator Data'!BN102&gt;J$195,0,IF('Indicator Data'!BN102&lt;J$194,10,(J$195-'Indicator Data'!BN102)/(J$195-J$194)*10)),1))</f>
        <v>7.4</v>
      </c>
      <c r="K99" s="72">
        <f>IF('Indicator Data'!BP102="No data","x",ROUND(IF('Indicator Data'!BP102&gt;K$195,0,IF('Indicator Data'!BP102&lt;K$194,10,(K$195-'Indicator Data'!BP102)/(K$195-K$194)*10)),1))</f>
        <v>9.1999999999999993</v>
      </c>
      <c r="L99" s="72">
        <f>IF('Indicator Data'!BQ102="No data","x",ROUND(IF('Indicator Data'!BQ102&gt;L$195,0,IF('Indicator Data'!BQ102&lt;L$194,10,(L$195-'Indicator Data'!BQ102)/(L$195-L$194)*10)),1))</f>
        <v>7.4</v>
      </c>
      <c r="M99" s="73">
        <f t="shared" si="16"/>
        <v>8.1</v>
      </c>
      <c r="N99" s="115">
        <f>IF('Indicator Data'!BR102="No data","x",'Indicator Data'!BR102/'Indicator Data'!CD102*100)</f>
        <v>9.0323920265780728</v>
      </c>
      <c r="O99" s="72">
        <f t="shared" si="17"/>
        <v>9.1999999999999993</v>
      </c>
      <c r="P99" s="72">
        <f>IF('Indicator Data'!BS102="No data","x",ROUND(IF('Indicator Data'!BS102&gt;P$195,0,IF('Indicator Data'!BS102&lt;P$194,10,(P$195-'Indicator Data'!BS102)/(P$195-P$194)*10)),1))</f>
        <v>9.1999999999999993</v>
      </c>
      <c r="Q99" s="72">
        <f>IF('Indicator Data'!BT102="No data","x",ROUND(IF('Indicator Data'!BT102&gt;Q$195,0,IF('Indicator Data'!BT102&lt;Q$194,10,(Q$195-'Indicator Data'!BT102)/(Q$195-Q$194)*10)),1))</f>
        <v>5.4</v>
      </c>
      <c r="R99" s="73">
        <f t="shared" si="18"/>
        <v>7.9</v>
      </c>
      <c r="S99" s="72">
        <f>IF('Indicator Data'!BU102="No data","x",ROUND(IF('Indicator Data'!BU102&gt;S$195,0,IF('Indicator Data'!BU102&lt;S$194,10,(S$195-'Indicator Data'!BU102)/(S$195-S$194)*10)),1))</f>
        <v>9.9</v>
      </c>
      <c r="T99" s="115">
        <f>IF('Indicator Data'!BV102="No data","x",ROUND(IF('Indicator Data'!BV102&gt;T$195,0,IF('Indicator Data'!BV102&lt;T$194,10,(T$195-'Indicator Data'!BV102)/(T$195-T$194)*10)),1))</f>
        <v>2.5</v>
      </c>
      <c r="U99" s="115" t="str">
        <f>IF('Indicator Data'!BW102="No data","x",ROUND(IF('Indicator Data'!BW102&gt;U$195,0,IF('Indicator Data'!BW102&lt;U$194,10,(U$195-'Indicator Data'!BW102)/(U$195-U$194)*10)),1))</f>
        <v>x</v>
      </c>
      <c r="V99" s="115">
        <f>IF('Indicator Data'!BX102="No data","x",ROUND(IF('Indicator Data'!BX102&gt;V$195,0,IF('Indicator Data'!BX102&lt;V$194,10,(V$195-'Indicator Data'!BX102)/(V$195-V$194)*10)),1))</f>
        <v>2.5</v>
      </c>
      <c r="W99" s="72">
        <f t="shared" si="19"/>
        <v>2.5</v>
      </c>
      <c r="X99" s="72">
        <f>IF('Indicator Data'!BY102="No data","x",ROUND(IF('Indicator Data'!BY102&gt;X$195,0,IF('Indicator Data'!BY102&lt;X$194,10,(X$195-'Indicator Data'!BY102)/(X$195-X$194)*10)),1))</f>
        <v>0</v>
      </c>
      <c r="Y99" s="72">
        <f>IF('Indicator Data'!BZ102="No data","x",ROUND(IF('Indicator Data'!BZ102&gt;Y$195,10,IF('Indicator Data'!BZ102&lt;Y$194,0,10-(Y$195-'Indicator Data'!BZ102)/(Y$195-Y$194)*10)),1))</f>
        <v>7.3</v>
      </c>
      <c r="Z99" s="73">
        <f t="shared" ref="Z99:Z130" si="20">IF(AND(S99="x",W99="x",X99="x",Y99="x"),"x",ROUND(AVERAGE(S99,W99,X99,Y99),1))</f>
        <v>4.9000000000000004</v>
      </c>
      <c r="AA99" s="74">
        <f t="shared" ref="AA99:AA130" si="21">ROUND(AVERAGE(R99,M99,Z99),1)</f>
        <v>7</v>
      </c>
      <c r="AB99" s="133"/>
    </row>
    <row r="100" spans="1:28" s="2" customFormat="1" x14ac:dyDescent="0.3">
      <c r="A100" s="98" t="str">
        <f>'Indicator Data'!A103</f>
        <v>Libya</v>
      </c>
      <c r="B100" s="27" t="str">
        <f>'Indicator Data'!B103</f>
        <v>LBY</v>
      </c>
      <c r="C100" s="72" t="str">
        <f>IF('Indicator Data'!BK103="No data","x",ROUND(IF('Indicator Data'!BK103&gt;C$195,0,IF('Indicator Data'!BK103&lt;C$194,10,(C$195-'Indicator Data'!BK103)/(C$195-C$194)*10)),1))</f>
        <v>x</v>
      </c>
      <c r="D100" s="73" t="str">
        <f t="shared" si="13"/>
        <v>x</v>
      </c>
      <c r="E100" s="72">
        <f>IF('Indicator Data'!BM103="No data","x",ROUND(IF('Indicator Data'!BM103&gt;E$195,0,IF('Indicator Data'!BM103&lt;E$194,10,(E$195-'Indicator Data'!BM103)/(E$195-E$194)*10)),1))</f>
        <v>8.3000000000000007</v>
      </c>
      <c r="F100" s="72">
        <f>IF('Indicator Data'!BL103="No data","x",ROUND(IF('Indicator Data'!BL103&gt;F$195,0,IF('Indicator Data'!BL103&lt;F$194,10,(F$195-'Indicator Data'!BL103)/(F$195-F$194)*10)),1))</f>
        <v>8.8000000000000007</v>
      </c>
      <c r="G100" s="73">
        <f t="shared" si="14"/>
        <v>8.6</v>
      </c>
      <c r="H100" s="74">
        <f t="shared" si="15"/>
        <v>8.6</v>
      </c>
      <c r="I100" s="72" t="str">
        <f>IF('Indicator Data'!BO103="No data","x",ROUND(IF('Indicator Data'!BO103^2&gt;I$195,0,IF('Indicator Data'!BO103^2&lt;I$194,10,(I$195-'Indicator Data'!BO103^2)/(I$195-I$194)*10)),1))</f>
        <v>x</v>
      </c>
      <c r="J100" s="72">
        <f>IF(OR('Indicator Data'!BN103=0,'Indicator Data'!BN103="No data"),"x",ROUND(IF('Indicator Data'!BN103&gt;J$195,0,IF('Indicator Data'!BN103&lt;J$194,10,(J$195-'Indicator Data'!BN103)/(J$195-J$194)*10)),1))</f>
        <v>3.3</v>
      </c>
      <c r="K100" s="72">
        <f>IF('Indicator Data'!BP103="No data","x",ROUND(IF('Indicator Data'!BP103&gt;K$195,0,IF('Indicator Data'!BP103&lt;K$194,10,(K$195-'Indicator Data'!BP103)/(K$195-K$194)*10)),1))</f>
        <v>7.8</v>
      </c>
      <c r="L100" s="72">
        <f>IF('Indicator Data'!BQ103="No data","x",ROUND(IF('Indicator Data'!BQ103&gt;L$195,0,IF('Indicator Data'!BQ103&lt;L$194,10,(L$195-'Indicator Data'!BQ103)/(L$195-L$194)*10)),1))</f>
        <v>5.6</v>
      </c>
      <c r="M100" s="73">
        <f t="shared" si="16"/>
        <v>5.6</v>
      </c>
      <c r="N100" s="115">
        <f>IF('Indicator Data'!BR103="No data","x",'Indicator Data'!BR103/'Indicator Data'!CD103*100)</f>
        <v>3.5236482262409496</v>
      </c>
      <c r="O100" s="72">
        <f t="shared" si="17"/>
        <v>9.6999999999999993</v>
      </c>
      <c r="P100" s="72">
        <f>IF('Indicator Data'!BS103="No data","x",ROUND(IF('Indicator Data'!BS103&gt;P$195,0,IF('Indicator Data'!BS103&lt;P$194,10,(P$195-'Indicator Data'!BS103)/(P$195-P$194)*10)),1))</f>
        <v>0</v>
      </c>
      <c r="Q100" s="72">
        <f>IF('Indicator Data'!BT103="No data","x",ROUND(IF('Indicator Data'!BT103&gt;Q$195,0,IF('Indicator Data'!BT103&lt;Q$194,10,(Q$195-'Indicator Data'!BT103)/(Q$195-Q$194)*10)),1))</f>
        <v>0.3</v>
      </c>
      <c r="R100" s="73">
        <f t="shared" si="18"/>
        <v>3.3</v>
      </c>
      <c r="S100" s="72">
        <f>IF('Indicator Data'!BU103="No data","x",ROUND(IF('Indicator Data'!BU103&gt;S$195,0,IF('Indicator Data'!BU103&lt;S$194,10,(S$195-'Indicator Data'!BU103)/(S$195-S$194)*10)),1))</f>
        <v>4.5999999999999996</v>
      </c>
      <c r="T100" s="115">
        <f>IF('Indicator Data'!BV103="No data","x",ROUND(IF('Indicator Data'!BV103&gt;T$195,0,IF('Indicator Data'!BV103&lt;T$194,10,(T$195-'Indicator Data'!BV103)/(T$195-T$194)*10)),1))</f>
        <v>0.3</v>
      </c>
      <c r="U100" s="115">
        <f>IF('Indicator Data'!BW103="No data","x",ROUND(IF('Indicator Data'!BW103&gt;U$195,0,IF('Indicator Data'!BW103&lt;U$194,10,(U$195-'Indicator Data'!BW103)/(U$195-U$194)*10)),1))</f>
        <v>0.5</v>
      </c>
      <c r="V100" s="115">
        <f>IF('Indicator Data'!BX103="No data","x",ROUND(IF('Indicator Data'!BX103&gt;V$195,0,IF('Indicator Data'!BX103&lt;V$194,10,(V$195-'Indicator Data'!BX103)/(V$195-V$194)*10)),1))</f>
        <v>0.5</v>
      </c>
      <c r="W100" s="72">
        <f t="shared" si="19"/>
        <v>0.43333333333333335</v>
      </c>
      <c r="X100" s="72" t="str">
        <f>IF('Indicator Data'!BY103="No data","x",ROUND(IF('Indicator Data'!BY103&gt;X$195,0,IF('Indicator Data'!BY103&lt;X$194,10,(X$195-'Indicator Data'!BY103)/(X$195-X$194)*10)),1))</f>
        <v>x</v>
      </c>
      <c r="Y100" s="72">
        <f>IF('Indicator Data'!BZ103="No data","x",ROUND(IF('Indicator Data'!BZ103&gt;Y$195,10,IF('Indicator Data'!BZ103&lt;Y$194,0,10-(Y$195-'Indicator Data'!BZ103)/(Y$195-Y$194)*10)),1))</f>
        <v>0.8</v>
      </c>
      <c r="Z100" s="73">
        <f t="shared" si="20"/>
        <v>1.9</v>
      </c>
      <c r="AA100" s="74">
        <f t="shared" si="21"/>
        <v>3.6</v>
      </c>
      <c r="AB100" s="133"/>
    </row>
    <row r="101" spans="1:28" s="2" customFormat="1" x14ac:dyDescent="0.3">
      <c r="A101" s="98" t="str">
        <f>'Indicator Data'!A104</f>
        <v>Liechtenstein</v>
      </c>
      <c r="B101" s="27" t="str">
        <f>'Indicator Data'!B104</f>
        <v>LIE</v>
      </c>
      <c r="C101" s="72" t="str">
        <f>IF('Indicator Data'!BK104="No data","x",ROUND(IF('Indicator Data'!BK104&gt;C$195,0,IF('Indicator Data'!BK104&lt;C$194,10,(C$195-'Indicator Data'!BK104)/(C$195-C$194)*10)),1))</f>
        <v>x</v>
      </c>
      <c r="D101" s="73" t="str">
        <f t="shared" si="13"/>
        <v>x</v>
      </c>
      <c r="E101" s="72" t="str">
        <f>IF('Indicator Data'!BM104="No data","x",ROUND(IF('Indicator Data'!BM104&gt;E$195,0,IF('Indicator Data'!BM104&lt;E$194,10,(E$195-'Indicator Data'!BM104)/(E$195-E$194)*10)),1))</f>
        <v>x</v>
      </c>
      <c r="F101" s="72">
        <f>IF('Indicator Data'!BL104="No data","x",ROUND(IF('Indicator Data'!BL104&gt;F$195,0,IF('Indicator Data'!BL104&lt;F$194,10,(F$195-'Indicator Data'!BL104)/(F$195-F$194)*10)),1))</f>
        <v>1.6</v>
      </c>
      <c r="G101" s="73">
        <f t="shared" si="14"/>
        <v>1.6</v>
      </c>
      <c r="H101" s="74">
        <f t="shared" si="15"/>
        <v>1.6</v>
      </c>
      <c r="I101" s="72" t="str">
        <f>IF('Indicator Data'!BO104="No data","x",ROUND(IF('Indicator Data'!BO104^2&gt;I$195,0,IF('Indicator Data'!BO104^2&lt;I$194,10,(I$195-'Indicator Data'!BO104^2)/(I$195-I$194)*10)),1))</f>
        <v>x</v>
      </c>
      <c r="J101" s="72">
        <f>IF(OR('Indicator Data'!BN104=0,'Indicator Data'!BN104="No data"),"x",ROUND(IF('Indicator Data'!BN104&gt;J$195,0,IF('Indicator Data'!BN104&lt;J$194,10,(J$195-'Indicator Data'!BN104)/(J$195-J$194)*10)),1))</f>
        <v>0</v>
      </c>
      <c r="K101" s="72">
        <f>IF('Indicator Data'!BP104="No data","x",ROUND(IF('Indicator Data'!BP104&gt;K$195,0,IF('Indicator Data'!BP104&lt;K$194,10,(K$195-'Indicator Data'!BP104)/(K$195-K$194)*10)),1))</f>
        <v>0</v>
      </c>
      <c r="L101" s="72">
        <f>IF('Indicator Data'!BQ104="No data","x",ROUND(IF('Indicator Data'!BQ104&gt;L$195,0,IF('Indicator Data'!BQ104&lt;L$194,10,(L$195-'Indicator Data'!BQ104)/(L$195-L$194)*10)),1))</f>
        <v>3.8</v>
      </c>
      <c r="M101" s="73">
        <f t="shared" si="16"/>
        <v>1.3</v>
      </c>
      <c r="N101" s="115">
        <f>IF('Indicator Data'!BR104="No data","x",'Indicator Data'!BR104/'Indicator Data'!CD104*100)</f>
        <v>687.5</v>
      </c>
      <c r="O101" s="72">
        <f t="shared" si="17"/>
        <v>0</v>
      </c>
      <c r="P101" s="72">
        <f>IF('Indicator Data'!BS104="No data","x",ROUND(IF('Indicator Data'!BS104&gt;P$195,0,IF('Indicator Data'!BS104&lt;P$194,10,(P$195-'Indicator Data'!BS104)/(P$195-P$194)*10)),1))</f>
        <v>0</v>
      </c>
      <c r="Q101" s="72">
        <f>IF('Indicator Data'!BT104="No data","x",ROUND(IF('Indicator Data'!BT104&gt;Q$195,0,IF('Indicator Data'!BT104&lt;Q$194,10,(Q$195-'Indicator Data'!BT104)/(Q$195-Q$194)*10)),1))</f>
        <v>0</v>
      </c>
      <c r="R101" s="73">
        <f t="shared" si="18"/>
        <v>0</v>
      </c>
      <c r="S101" s="72" t="str">
        <f>IF('Indicator Data'!BU104="No data","x",ROUND(IF('Indicator Data'!BU104&gt;S$195,0,IF('Indicator Data'!BU104&lt;S$194,10,(S$195-'Indicator Data'!BU104)/(S$195-S$194)*10)),1))</f>
        <v>x</v>
      </c>
      <c r="T101" s="115" t="str">
        <f>IF('Indicator Data'!BV104="No data","x",ROUND(IF('Indicator Data'!BV104&gt;T$195,0,IF('Indicator Data'!BV104&lt;T$194,10,(T$195-'Indicator Data'!BV104)/(T$195-T$194)*10)),1))</f>
        <v>x</v>
      </c>
      <c r="U101" s="115" t="str">
        <f>IF('Indicator Data'!BW104="No data","x",ROUND(IF('Indicator Data'!BW104&gt;U$195,0,IF('Indicator Data'!BW104&lt;U$194,10,(U$195-'Indicator Data'!BW104)/(U$195-U$194)*10)),1))</f>
        <v>x</v>
      </c>
      <c r="V101" s="115" t="str">
        <f>IF('Indicator Data'!BX104="No data","x",ROUND(IF('Indicator Data'!BX104&gt;V$195,0,IF('Indicator Data'!BX104&lt;V$194,10,(V$195-'Indicator Data'!BX104)/(V$195-V$194)*10)),1))</f>
        <v>x</v>
      </c>
      <c r="W101" s="72" t="str">
        <f t="shared" si="19"/>
        <v>x</v>
      </c>
      <c r="X101" s="72" t="str">
        <f>IF('Indicator Data'!BY104="No data","x",ROUND(IF('Indicator Data'!BY104&gt;X$195,0,IF('Indicator Data'!BY104&lt;X$194,10,(X$195-'Indicator Data'!BY104)/(X$195-X$194)*10)),1))</f>
        <v>x</v>
      </c>
      <c r="Y101" s="72" t="str">
        <f>IF('Indicator Data'!BZ104="No data","x",ROUND(IF('Indicator Data'!BZ104&gt;Y$195,10,IF('Indicator Data'!BZ104&lt;Y$194,0,10-(Y$195-'Indicator Data'!BZ104)/(Y$195-Y$194)*10)),1))</f>
        <v>x</v>
      </c>
      <c r="Z101" s="73" t="str">
        <f t="shared" si="20"/>
        <v>x</v>
      </c>
      <c r="AA101" s="74">
        <f t="shared" si="21"/>
        <v>0.7</v>
      </c>
      <c r="AB101" s="133"/>
    </row>
    <row r="102" spans="1:28" s="2" customFormat="1" x14ac:dyDescent="0.3">
      <c r="A102" s="98" t="str">
        <f>'Indicator Data'!A105</f>
        <v>Lithuania</v>
      </c>
      <c r="B102" s="27" t="str">
        <f>'Indicator Data'!B105</f>
        <v>LTU</v>
      </c>
      <c r="C102" s="72" t="str">
        <f>IF('Indicator Data'!BK105="No data","x",ROUND(IF('Indicator Data'!BK105&gt;C$195,0,IF('Indicator Data'!BK105&lt;C$194,10,(C$195-'Indicator Data'!BK105)/(C$195-C$194)*10)),1))</f>
        <v>x</v>
      </c>
      <c r="D102" s="73" t="str">
        <f t="shared" si="13"/>
        <v>x</v>
      </c>
      <c r="E102" s="72">
        <f>IF('Indicator Data'!BM105="No data","x",ROUND(IF('Indicator Data'!BM105&gt;E$195,0,IF('Indicator Data'!BM105&lt;E$194,10,(E$195-'Indicator Data'!BM105)/(E$195-E$194)*10)),1))</f>
        <v>4</v>
      </c>
      <c r="F102" s="72">
        <f>IF('Indicator Data'!BL105="No data","x",ROUND(IF('Indicator Data'!BL105&gt;F$195,0,IF('Indicator Data'!BL105&lt;F$194,10,(F$195-'Indicator Data'!BL105)/(F$195-F$194)*10)),1))</f>
        <v>2.9</v>
      </c>
      <c r="G102" s="73">
        <f t="shared" si="14"/>
        <v>3.5</v>
      </c>
      <c r="H102" s="74">
        <f t="shared" si="15"/>
        <v>3.5</v>
      </c>
      <c r="I102" s="72">
        <f>IF('Indicator Data'!BO105="No data","x",ROUND(IF('Indicator Data'!BO105^2&gt;I$195,0,IF('Indicator Data'!BO105^2&lt;I$194,10,(I$195-'Indicator Data'!BO105^2)/(I$195-I$194)*10)),1))</f>
        <v>0</v>
      </c>
      <c r="J102" s="72">
        <f>IF(OR('Indicator Data'!BN105=0,'Indicator Data'!BN105="No data"),"x",ROUND(IF('Indicator Data'!BN105&gt;J$195,0,IF('Indicator Data'!BN105&lt;J$194,10,(J$195-'Indicator Data'!BN105)/(J$195-J$194)*10)),1))</f>
        <v>0</v>
      </c>
      <c r="K102" s="72">
        <f>IF('Indicator Data'!BP105="No data","x",ROUND(IF('Indicator Data'!BP105&gt;K$195,0,IF('Indicator Data'!BP105&lt;K$194,10,(K$195-'Indicator Data'!BP105)/(K$195-K$194)*10)),1))</f>
        <v>1.8</v>
      </c>
      <c r="L102" s="72">
        <f>IF('Indicator Data'!BQ105="No data","x",ROUND(IF('Indicator Data'!BQ105&gt;L$195,0,IF('Indicator Data'!BQ105&lt;L$194,10,(L$195-'Indicator Data'!BQ105)/(L$195-L$194)*10)),1))</f>
        <v>1.6</v>
      </c>
      <c r="M102" s="73">
        <f t="shared" si="16"/>
        <v>0.9</v>
      </c>
      <c r="N102" s="115">
        <f>IF('Indicator Data'!BR105="No data","x",'Indicator Data'!BR105/'Indicator Data'!CD105*100)</f>
        <v>140.40910106264158</v>
      </c>
      <c r="O102" s="72">
        <f t="shared" si="17"/>
        <v>0</v>
      </c>
      <c r="P102" s="72">
        <f>IF('Indicator Data'!BS105="No data","x",ROUND(IF('Indicator Data'!BS105&gt;P$195,0,IF('Indicator Data'!BS105&lt;P$194,10,(P$195-'Indicator Data'!BS105)/(P$195-P$194)*10)),1))</f>
        <v>0.7</v>
      </c>
      <c r="Q102" s="72">
        <f>IF('Indicator Data'!BT105="No data","x",ROUND(IF('Indicator Data'!BT105&gt;Q$195,0,IF('Indicator Data'!BT105&lt;Q$194,10,(Q$195-'Indicator Data'!BT105)/(Q$195-Q$194)*10)),1))</f>
        <v>0.5</v>
      </c>
      <c r="R102" s="73">
        <f t="shared" si="18"/>
        <v>0.4</v>
      </c>
      <c r="S102" s="72">
        <f>IF('Indicator Data'!BU105="No data","x",ROUND(IF('Indicator Data'!BU105&gt;S$195,0,IF('Indicator Data'!BU105&lt;S$194,10,(S$195-'Indicator Data'!BU105)/(S$195-S$194)*10)),1))</f>
        <v>0</v>
      </c>
      <c r="T102" s="115">
        <f>IF('Indicator Data'!BV105="No data","x",ROUND(IF('Indicator Data'!BV105&gt;T$195,0,IF('Indicator Data'!BV105&lt;T$194,10,(T$195-'Indicator Data'!BV105)/(T$195-T$194)*10)),1))</f>
        <v>1.2</v>
      </c>
      <c r="U102" s="115">
        <f>IF('Indicator Data'!BW105="No data","x",ROUND(IF('Indicator Data'!BW105&gt;U$195,0,IF('Indicator Data'!BW105&lt;U$194,10,(U$195-'Indicator Data'!BW105)/(U$195-U$194)*10)),1))</f>
        <v>1.2</v>
      </c>
      <c r="V102" s="115">
        <f>IF('Indicator Data'!BX105="No data","x",ROUND(IF('Indicator Data'!BX105&gt;V$195,0,IF('Indicator Data'!BX105&lt;V$194,10,(V$195-'Indicator Data'!BX105)/(V$195-V$194)*10)),1))</f>
        <v>2.9</v>
      </c>
      <c r="W102" s="72">
        <f t="shared" si="19"/>
        <v>1.7666666666666666</v>
      </c>
      <c r="X102" s="72">
        <f>IF('Indicator Data'!BY105="No data","x",ROUND(IF('Indicator Data'!BY105&gt;X$195,0,IF('Indicator Data'!BY105&lt;X$194,10,(X$195-'Indicator Data'!BY105)/(X$195-X$194)*10)),1))</f>
        <v>2.2999999999999998</v>
      </c>
      <c r="Y102" s="72">
        <f>IF('Indicator Data'!BZ105="No data","x",ROUND(IF('Indicator Data'!BZ105&gt;Y$195,10,IF('Indicator Data'!BZ105&lt;Y$194,0,10-(Y$195-'Indicator Data'!BZ105)/(Y$195-Y$194)*10)),1))</f>
        <v>0.1</v>
      </c>
      <c r="Z102" s="73">
        <f t="shared" si="20"/>
        <v>1</v>
      </c>
      <c r="AA102" s="74">
        <f t="shared" si="21"/>
        <v>0.8</v>
      </c>
      <c r="AB102" s="133"/>
    </row>
    <row r="103" spans="1:28" s="2" customFormat="1" x14ac:dyDescent="0.3">
      <c r="A103" s="98" t="str">
        <f>'Indicator Data'!A106</f>
        <v>Luxembourg</v>
      </c>
      <c r="B103" s="27" t="str">
        <f>'Indicator Data'!B106</f>
        <v>LUX</v>
      </c>
      <c r="C103" s="72" t="str">
        <f>IF('Indicator Data'!BK106="No data","x",ROUND(IF('Indicator Data'!BK106&gt;C$195,0,IF('Indicator Data'!BK106&lt;C$194,10,(C$195-'Indicator Data'!BK106)/(C$195-C$194)*10)),1))</f>
        <v>x</v>
      </c>
      <c r="D103" s="73" t="str">
        <f t="shared" si="13"/>
        <v>x</v>
      </c>
      <c r="E103" s="72">
        <f>IF('Indicator Data'!BM106="No data","x",ROUND(IF('Indicator Data'!BM106&gt;E$195,0,IF('Indicator Data'!BM106&lt;E$194,10,(E$195-'Indicator Data'!BM106)/(E$195-E$194)*10)),1))</f>
        <v>2</v>
      </c>
      <c r="F103" s="72">
        <f>IF('Indicator Data'!BL106="No data","x",ROUND(IF('Indicator Data'!BL106&gt;F$195,0,IF('Indicator Data'!BL106&lt;F$194,10,(F$195-'Indicator Data'!BL106)/(F$195-F$194)*10)),1))</f>
        <v>1.5</v>
      </c>
      <c r="G103" s="73">
        <f t="shared" si="14"/>
        <v>1.8</v>
      </c>
      <c r="H103" s="74">
        <f t="shared" si="15"/>
        <v>1.8</v>
      </c>
      <c r="I103" s="72" t="str">
        <f>IF('Indicator Data'!BO106="No data","x",ROUND(IF('Indicator Data'!BO106^2&gt;I$195,0,IF('Indicator Data'!BO106^2&lt;I$194,10,(I$195-'Indicator Data'!BO106^2)/(I$195-I$194)*10)),1))</f>
        <v>x</v>
      </c>
      <c r="J103" s="72">
        <f>IF(OR('Indicator Data'!BN106=0,'Indicator Data'!BN106="No data"),"x",ROUND(IF('Indicator Data'!BN106&gt;J$195,0,IF('Indicator Data'!BN106&lt;J$194,10,(J$195-'Indicator Data'!BN106)/(J$195-J$194)*10)),1))</f>
        <v>0</v>
      </c>
      <c r="K103" s="72">
        <f>IF('Indicator Data'!BP106="No data","x",ROUND(IF('Indicator Data'!BP106&gt;K$195,0,IF('Indicator Data'!BP106&lt;K$194,10,(K$195-'Indicator Data'!BP106)/(K$195-K$194)*10)),1))</f>
        <v>0.3</v>
      </c>
      <c r="L103" s="72">
        <f>IF('Indicator Data'!BQ106="No data","x",ROUND(IF('Indicator Data'!BQ106&gt;L$195,0,IF('Indicator Data'!BQ106&lt;L$194,10,(L$195-'Indicator Data'!BQ106)/(L$195-L$194)*10)),1))</f>
        <v>3.3</v>
      </c>
      <c r="M103" s="73">
        <f t="shared" si="16"/>
        <v>1.2</v>
      </c>
      <c r="N103" s="115">
        <f>IF('Indicator Data'!BR106="No data","x",'Indicator Data'!BR106/'Indicator Data'!CD106*100)</f>
        <v>540.54054054054052</v>
      </c>
      <c r="O103" s="72">
        <f t="shared" si="17"/>
        <v>0</v>
      </c>
      <c r="P103" s="72">
        <f>IF('Indicator Data'!BS106="No data","x",ROUND(IF('Indicator Data'!BS106&gt;P$195,0,IF('Indicator Data'!BS106&lt;P$194,10,(P$195-'Indicator Data'!BS106)/(P$195-P$194)*10)),1))</f>
        <v>0.3</v>
      </c>
      <c r="Q103" s="72">
        <f>IF('Indicator Data'!BT106="No data","x",ROUND(IF('Indicator Data'!BT106&gt;Q$195,0,IF('Indicator Data'!BT106&lt;Q$194,10,(Q$195-'Indicator Data'!BT106)/(Q$195-Q$194)*10)),1))</f>
        <v>0</v>
      </c>
      <c r="R103" s="73">
        <f t="shared" si="18"/>
        <v>0.1</v>
      </c>
      <c r="S103" s="72">
        <f>IF('Indicator Data'!BU106="No data","x",ROUND(IF('Indicator Data'!BU106&gt;S$195,0,IF('Indicator Data'!BU106&lt;S$194,10,(S$195-'Indicator Data'!BU106)/(S$195-S$194)*10)),1))</f>
        <v>2.4</v>
      </c>
      <c r="T103" s="115">
        <f>IF('Indicator Data'!BV106="No data","x",ROUND(IF('Indicator Data'!BV106&gt;T$195,0,IF('Indicator Data'!BV106&lt;T$194,10,(T$195-'Indicator Data'!BV106)/(T$195-T$194)*10)),1))</f>
        <v>0</v>
      </c>
      <c r="U103" s="115">
        <f>IF('Indicator Data'!BW106="No data","x",ROUND(IF('Indicator Data'!BW106&gt;U$195,0,IF('Indicator Data'!BW106&lt;U$194,10,(U$195-'Indicator Data'!BW106)/(U$195-U$194)*10)),1))</f>
        <v>1.5</v>
      </c>
      <c r="V103" s="115">
        <f>IF('Indicator Data'!BX106="No data","x",ROUND(IF('Indicator Data'!BX106&gt;V$195,0,IF('Indicator Data'!BX106&lt;V$194,10,(V$195-'Indicator Data'!BX106)/(V$195-V$194)*10)),1))</f>
        <v>0.5</v>
      </c>
      <c r="W103" s="72">
        <f t="shared" si="19"/>
        <v>0.66666666666666663</v>
      </c>
      <c r="X103" s="72">
        <f>IF('Indicator Data'!BY106="No data","x",ROUND(IF('Indicator Data'!BY106&gt;X$195,0,IF('Indicator Data'!BY106&lt;X$194,10,(X$195-'Indicator Data'!BY106)/(X$195-X$194)*10)),1))</f>
        <v>0</v>
      </c>
      <c r="Y103" s="72">
        <f>IF('Indicator Data'!BZ106="No data","x",ROUND(IF('Indicator Data'!BZ106&gt;Y$195,10,IF('Indicator Data'!BZ106&lt;Y$194,0,10-(Y$195-'Indicator Data'!BZ106)/(Y$195-Y$194)*10)),1))</f>
        <v>0.1</v>
      </c>
      <c r="Z103" s="73">
        <f t="shared" si="20"/>
        <v>0.8</v>
      </c>
      <c r="AA103" s="74">
        <f t="shared" si="21"/>
        <v>0.7</v>
      </c>
      <c r="AB103" s="133"/>
    </row>
    <row r="104" spans="1:28" s="2" customFormat="1" x14ac:dyDescent="0.3">
      <c r="A104" s="98" t="str">
        <f>'Indicator Data'!A107</f>
        <v>Madagascar</v>
      </c>
      <c r="B104" s="27" t="str">
        <f>'Indicator Data'!B107</f>
        <v>MDG</v>
      </c>
      <c r="C104" s="72">
        <f>IF('Indicator Data'!BK107="No data","x",ROUND(IF('Indicator Data'!BK107&gt;C$195,0,IF('Indicator Data'!BK107&lt;C$194,10,(C$195-'Indicator Data'!BK107)/(C$195-C$194)*10)),1))</f>
        <v>4.7</v>
      </c>
      <c r="D104" s="73">
        <f t="shared" si="13"/>
        <v>4.7</v>
      </c>
      <c r="E104" s="72">
        <f>IF('Indicator Data'!BM107="No data","x",ROUND(IF('Indicator Data'!BM107&gt;E$195,0,IF('Indicator Data'!BM107&lt;E$194,10,(E$195-'Indicator Data'!BM107)/(E$195-E$194)*10)),1))</f>
        <v>7.5</v>
      </c>
      <c r="F104" s="72">
        <f>IF('Indicator Data'!BL107="No data","x",ROUND(IF('Indicator Data'!BL107&gt;F$195,0,IF('Indicator Data'!BL107&lt;F$194,10,(F$195-'Indicator Data'!BL107)/(F$195-F$194)*10)),1))</f>
        <v>7.3</v>
      </c>
      <c r="G104" s="73">
        <f t="shared" si="14"/>
        <v>7.4</v>
      </c>
      <c r="H104" s="74">
        <f t="shared" si="15"/>
        <v>6.1</v>
      </c>
      <c r="I104" s="72">
        <f>IF('Indicator Data'!BO107="No data","x",ROUND(IF('Indicator Data'!BO107^2&gt;I$195,0,IF('Indicator Data'!BO107^2&lt;I$194,10,(I$195-'Indicator Data'!BO107^2)/(I$195-I$194)*10)),1))</f>
        <v>4.8</v>
      </c>
      <c r="J104" s="72">
        <f>IF(OR('Indicator Data'!BN107=0,'Indicator Data'!BN107="No data"),"x",ROUND(IF('Indicator Data'!BN107&gt;J$195,0,IF('Indicator Data'!BN107&lt;J$194,10,(J$195-'Indicator Data'!BN107)/(J$195-J$194)*10)),1))</f>
        <v>7.4</v>
      </c>
      <c r="K104" s="72">
        <f>IF('Indicator Data'!BP107="No data","x",ROUND(IF('Indicator Data'!BP107&gt;K$195,0,IF('Indicator Data'!BP107&lt;K$194,10,(K$195-'Indicator Data'!BP107)/(K$195-K$194)*10)),1))</f>
        <v>9.5</v>
      </c>
      <c r="L104" s="72">
        <f>IF('Indicator Data'!BQ107="No data","x",ROUND(IF('Indicator Data'!BQ107&gt;L$195,0,IF('Indicator Data'!BQ107&lt;L$194,10,(L$195-'Indicator Data'!BQ107)/(L$195-L$194)*10)),1))</f>
        <v>8.1999999999999993</v>
      </c>
      <c r="M104" s="73">
        <f t="shared" si="16"/>
        <v>7.5</v>
      </c>
      <c r="N104" s="115">
        <f>IF('Indicator Data'!BR107="No data","x",'Indicator Data'!BR107/'Indicator Data'!CD107*100)</f>
        <v>7.9100319840423703</v>
      </c>
      <c r="O104" s="72">
        <f t="shared" si="17"/>
        <v>9.3000000000000007</v>
      </c>
      <c r="P104" s="72">
        <f>IF('Indicator Data'!BS107="No data","x",ROUND(IF('Indicator Data'!BS107&gt;P$195,0,IF('Indicator Data'!BS107&lt;P$194,10,(P$195-'Indicator Data'!BS107)/(P$195-P$194)*10)),1))</f>
        <v>9.9</v>
      </c>
      <c r="Q104" s="72">
        <f>IF('Indicator Data'!BT107="No data","x",ROUND(IF('Indicator Data'!BT107&gt;Q$195,0,IF('Indicator Data'!BT107&lt;Q$194,10,(Q$195-'Indicator Data'!BT107)/(Q$195-Q$194)*10)),1))</f>
        <v>9.1</v>
      </c>
      <c r="R104" s="73">
        <f t="shared" si="18"/>
        <v>9.4</v>
      </c>
      <c r="S104" s="72">
        <f>IF('Indicator Data'!BU107="No data","x",ROUND(IF('Indicator Data'!BU107&gt;S$195,0,IF('Indicator Data'!BU107&lt;S$194,10,(S$195-'Indicator Data'!BU107)/(S$195-S$194)*10)),1))</f>
        <v>9.5</v>
      </c>
      <c r="T104" s="115">
        <f>IF('Indicator Data'!BV107="No data","x",ROUND(IF('Indicator Data'!BV107&gt;T$195,0,IF('Indicator Data'!BV107&lt;T$194,10,(T$195-'Indicator Data'!BV107)/(T$195-T$194)*10)),1))</f>
        <v>4.0999999999999996</v>
      </c>
      <c r="U104" s="115" t="str">
        <f>IF('Indicator Data'!BW107="No data","x",ROUND(IF('Indicator Data'!BW107&gt;U$195,0,IF('Indicator Data'!BW107&lt;U$194,10,(U$195-'Indicator Data'!BW107)/(U$195-U$194)*10)),1))</f>
        <v>x</v>
      </c>
      <c r="V104" s="115">
        <f>IF('Indicator Data'!BX107="No data","x",ROUND(IF('Indicator Data'!BX107&gt;V$195,0,IF('Indicator Data'!BX107&lt;V$194,10,(V$195-'Indicator Data'!BX107)/(V$195-V$194)*10)),1))</f>
        <v>4.0999999999999996</v>
      </c>
      <c r="W104" s="72">
        <f t="shared" si="19"/>
        <v>4.0999999999999996</v>
      </c>
      <c r="X104" s="72">
        <f>IF('Indicator Data'!BY107="No data","x",ROUND(IF('Indicator Data'!BY107&gt;X$195,0,IF('Indicator Data'!BY107&lt;X$194,10,(X$195-'Indicator Data'!BY107)/(X$195-X$194)*10)),1))</f>
        <v>9.9</v>
      </c>
      <c r="Y104" s="72">
        <f>IF('Indicator Data'!BZ107="No data","x",ROUND(IF('Indicator Data'!BZ107&gt;Y$195,10,IF('Indicator Data'!BZ107&lt;Y$194,0,10-(Y$195-'Indicator Data'!BZ107)/(Y$195-Y$194)*10)),1))</f>
        <v>3.7</v>
      </c>
      <c r="Z104" s="73">
        <f t="shared" si="20"/>
        <v>6.8</v>
      </c>
      <c r="AA104" s="74">
        <f t="shared" si="21"/>
        <v>7.9</v>
      </c>
      <c r="AB104" s="133"/>
    </row>
    <row r="105" spans="1:28" s="2" customFormat="1" x14ac:dyDescent="0.3">
      <c r="A105" s="98" t="str">
        <f>'Indicator Data'!A108</f>
        <v>Malawi</v>
      </c>
      <c r="B105" s="27" t="str">
        <f>'Indicator Data'!B108</f>
        <v>MWI</v>
      </c>
      <c r="C105" s="72">
        <f>IF('Indicator Data'!BK108="No data","x",ROUND(IF('Indicator Data'!BK108&gt;C$195,0,IF('Indicator Data'!BK108&lt;C$194,10,(C$195-'Indicator Data'!BK108)/(C$195-C$194)*10)),1))</f>
        <v>4</v>
      </c>
      <c r="D105" s="73">
        <f t="shared" si="13"/>
        <v>4</v>
      </c>
      <c r="E105" s="72">
        <f>IF('Indicator Data'!BM108="No data","x",ROUND(IF('Indicator Data'!BM108&gt;E$195,0,IF('Indicator Data'!BM108&lt;E$194,10,(E$195-'Indicator Data'!BM108)/(E$195-E$194)*10)),1))</f>
        <v>7</v>
      </c>
      <c r="F105" s="72">
        <f>IF('Indicator Data'!BL108="No data","x",ROUND(IF('Indicator Data'!BL108&gt;F$195,0,IF('Indicator Data'!BL108&lt;F$194,10,(F$195-'Indicator Data'!BL108)/(F$195-F$194)*10)),1))</f>
        <v>6.5</v>
      </c>
      <c r="G105" s="73">
        <f t="shared" si="14"/>
        <v>6.8</v>
      </c>
      <c r="H105" s="74">
        <f t="shared" si="15"/>
        <v>5.4</v>
      </c>
      <c r="I105" s="72">
        <f>IF('Indicator Data'!BO108="No data","x",ROUND(IF('Indicator Data'!BO108^2&gt;I$195,0,IF('Indicator Data'!BO108^2&lt;I$194,10,(I$195-'Indicator Data'!BO108^2)/(I$195-I$194)*10)),1))</f>
        <v>6.7</v>
      </c>
      <c r="J105" s="72">
        <f>IF(OR('Indicator Data'!BN108=0,'Indicator Data'!BN108="No data"),"x",ROUND(IF('Indicator Data'!BN108&gt;J$195,0,IF('Indicator Data'!BN108&lt;J$194,10,(J$195-'Indicator Data'!BN108)/(J$195-J$194)*10)),1))</f>
        <v>8.1999999999999993</v>
      </c>
      <c r="K105" s="72">
        <f>IF('Indicator Data'!BP108="No data","x",ROUND(IF('Indicator Data'!BP108&gt;K$195,0,IF('Indicator Data'!BP108&lt;K$194,10,(K$195-'Indicator Data'!BP108)/(K$195-K$194)*10)),1))</f>
        <v>8.6</v>
      </c>
      <c r="L105" s="72">
        <f>IF('Indicator Data'!BQ108="No data","x",ROUND(IF('Indicator Data'!BQ108&gt;L$195,0,IF('Indicator Data'!BQ108&lt;L$194,10,(L$195-'Indicator Data'!BQ108)/(L$195-L$194)*10)),1))</f>
        <v>7.8</v>
      </c>
      <c r="M105" s="73">
        <f t="shared" si="16"/>
        <v>7.8</v>
      </c>
      <c r="N105" s="115">
        <f>IF('Indicator Data'!BR108="No data","x",'Indicator Data'!BR108/'Indicator Data'!CD108*100)</f>
        <v>19.092066185829445</v>
      </c>
      <c r="O105" s="72">
        <f t="shared" si="17"/>
        <v>8.1999999999999993</v>
      </c>
      <c r="P105" s="72">
        <f>IF('Indicator Data'!BS108="No data","x",ROUND(IF('Indicator Data'!BS108&gt;P$195,0,IF('Indicator Data'!BS108&lt;P$194,10,(P$195-'Indicator Data'!BS108)/(P$195-P$194)*10)),1))</f>
        <v>8.1999999999999993</v>
      </c>
      <c r="Q105" s="72">
        <f>IF('Indicator Data'!BT108="No data","x",ROUND(IF('Indicator Data'!BT108&gt;Q$195,0,IF('Indicator Data'!BT108&lt;Q$194,10,(Q$195-'Indicator Data'!BT108)/(Q$195-Q$194)*10)),1))</f>
        <v>6.2</v>
      </c>
      <c r="R105" s="73">
        <f t="shared" si="18"/>
        <v>7.5</v>
      </c>
      <c r="S105" s="72">
        <f>IF('Indicator Data'!BU108="No data","x",ROUND(IF('Indicator Data'!BU108&gt;S$195,0,IF('Indicator Data'!BU108&lt;S$194,10,(S$195-'Indicator Data'!BU108)/(S$195-S$194)*10)),1))</f>
        <v>10</v>
      </c>
      <c r="T105" s="115">
        <f>IF('Indicator Data'!BV108="No data","x",ROUND(IF('Indicator Data'!BV108&gt;T$195,0,IF('Indicator Data'!BV108&lt;T$194,10,(T$195-'Indicator Data'!BV108)/(T$195-T$194)*10)),1))</f>
        <v>1.2</v>
      </c>
      <c r="U105" s="115">
        <f>IF('Indicator Data'!BW108="No data","x",ROUND(IF('Indicator Data'!BW108&gt;U$195,0,IF('Indicator Data'!BW108&lt;U$194,10,(U$195-'Indicator Data'!BW108)/(U$195-U$194)*10)),1))</f>
        <v>4.5999999999999996</v>
      </c>
      <c r="V105" s="115">
        <f>IF('Indicator Data'!BX108="No data","x",ROUND(IF('Indicator Data'!BX108&gt;V$195,0,IF('Indicator Data'!BX108&lt;V$194,10,(V$195-'Indicator Data'!BX108)/(V$195-V$194)*10)),1))</f>
        <v>1.2</v>
      </c>
      <c r="W105" s="72">
        <f t="shared" si="19"/>
        <v>2.3333333333333335</v>
      </c>
      <c r="X105" s="72">
        <f>IF('Indicator Data'!BY108="No data","x",ROUND(IF('Indicator Data'!BY108&gt;X$195,0,IF('Indicator Data'!BY108&lt;X$194,10,(X$195-'Indicator Data'!BY108)/(X$195-X$194)*10)),1))</f>
        <v>9.8000000000000007</v>
      </c>
      <c r="Y105" s="72">
        <f>IF('Indicator Data'!BZ108="No data","x",ROUND(IF('Indicator Data'!BZ108&gt;Y$195,10,IF('Indicator Data'!BZ108&lt;Y$194,0,10-(Y$195-'Indicator Data'!BZ108)/(Y$195-Y$194)*10)),1))</f>
        <v>3.9</v>
      </c>
      <c r="Z105" s="73">
        <f t="shared" si="20"/>
        <v>6.5</v>
      </c>
      <c r="AA105" s="74">
        <f t="shared" si="21"/>
        <v>7.3</v>
      </c>
      <c r="AB105" s="133"/>
    </row>
    <row r="106" spans="1:28" s="2" customFormat="1" x14ac:dyDescent="0.3">
      <c r="A106" s="98" t="str">
        <f>'Indicator Data'!A109</f>
        <v>Malaysia</v>
      </c>
      <c r="B106" s="27" t="str">
        <f>'Indicator Data'!B109</f>
        <v>MYS</v>
      </c>
      <c r="C106" s="72">
        <f>IF('Indicator Data'!BK109="No data","x",ROUND(IF('Indicator Data'!BK109&gt;C$195,0,IF('Indicator Data'!BK109&lt;C$194,10,(C$195-'Indicator Data'!BK109)/(C$195-C$194)*10)),1))</f>
        <v>2.6</v>
      </c>
      <c r="D106" s="73">
        <f t="shared" si="13"/>
        <v>2.6</v>
      </c>
      <c r="E106" s="72">
        <f>IF('Indicator Data'!BM109="No data","x",ROUND(IF('Indicator Data'!BM109&gt;E$195,0,IF('Indicator Data'!BM109&lt;E$194,10,(E$195-'Indicator Data'!BM109)/(E$195-E$194)*10)),1))</f>
        <v>4.9000000000000004</v>
      </c>
      <c r="F106" s="72">
        <f>IF('Indicator Data'!BL109="No data","x",ROUND(IF('Indicator Data'!BL109&gt;F$195,0,IF('Indicator Data'!BL109&lt;F$194,10,(F$195-'Indicator Data'!BL109)/(F$195-F$194)*10)),1))</f>
        <v>3</v>
      </c>
      <c r="G106" s="73">
        <f t="shared" si="14"/>
        <v>4</v>
      </c>
      <c r="H106" s="74">
        <f t="shared" si="15"/>
        <v>3.3</v>
      </c>
      <c r="I106" s="72">
        <f>IF('Indicator Data'!BO109="No data","x",ROUND(IF('Indicator Data'!BO109^2&gt;I$195,0,IF('Indicator Data'!BO109^2&lt;I$194,10,(I$195-'Indicator Data'!BO109^2)/(I$195-I$194)*10)),1))</f>
        <v>1.1000000000000001</v>
      </c>
      <c r="J106" s="72">
        <f>IF(OR('Indicator Data'!BN109=0,'Indicator Data'!BN109="No data"),"x",ROUND(IF('Indicator Data'!BN109&gt;J$195,0,IF('Indicator Data'!BN109&lt;J$194,10,(J$195-'Indicator Data'!BN109)/(J$195-J$194)*10)),1))</f>
        <v>0</v>
      </c>
      <c r="K106" s="72">
        <f>IF('Indicator Data'!BP109="No data","x",ROUND(IF('Indicator Data'!BP109&gt;K$195,0,IF('Indicator Data'!BP109&lt;K$194,10,(K$195-'Indicator Data'!BP109)/(K$195-K$194)*10)),1))</f>
        <v>1.6</v>
      </c>
      <c r="L106" s="72">
        <f>IF('Indicator Data'!BQ109="No data","x",ROUND(IF('Indicator Data'!BQ109&gt;L$195,0,IF('Indicator Data'!BQ109&lt;L$194,10,(L$195-'Indicator Data'!BQ109)/(L$195-L$194)*10)),1))</f>
        <v>3.1</v>
      </c>
      <c r="M106" s="73">
        <f t="shared" si="16"/>
        <v>1.5</v>
      </c>
      <c r="N106" s="115">
        <f>IF('Indicator Data'!BR109="No data","x",'Indicator Data'!BR109/'Indicator Data'!CD109*100)</f>
        <v>21.001369654542685</v>
      </c>
      <c r="O106" s="72">
        <f t="shared" si="17"/>
        <v>8</v>
      </c>
      <c r="P106" s="72">
        <f>IF('Indicator Data'!BS109="No data","x",ROUND(IF('Indicator Data'!BS109&gt;P$195,0,IF('Indicator Data'!BS109&lt;P$194,10,(P$195-'Indicator Data'!BS109)/(P$195-P$194)*10)),1))</f>
        <v>0</v>
      </c>
      <c r="Q106" s="72">
        <f>IF('Indicator Data'!BT109="No data","x",ROUND(IF('Indicator Data'!BT109&gt;Q$195,0,IF('Indicator Data'!BT109&lt;Q$194,10,(Q$195-'Indicator Data'!BT109)/(Q$195-Q$194)*10)),1))</f>
        <v>0.7</v>
      </c>
      <c r="R106" s="73">
        <f t="shared" si="18"/>
        <v>2.9</v>
      </c>
      <c r="S106" s="72">
        <f>IF('Indicator Data'!BU109="No data","x",ROUND(IF('Indicator Data'!BU109&gt;S$195,0,IF('Indicator Data'!BU109&lt;S$194,10,(S$195-'Indicator Data'!BU109)/(S$195-S$194)*10)),1))</f>
        <v>6.2</v>
      </c>
      <c r="T106" s="115">
        <f>IF('Indicator Data'!BV109="No data","x",ROUND(IF('Indicator Data'!BV109&gt;T$195,0,IF('Indicator Data'!BV109&lt;T$194,10,(T$195-'Indicator Data'!BV109)/(T$195-T$194)*10)),1))</f>
        <v>0</v>
      </c>
      <c r="U106" s="115">
        <f>IF('Indicator Data'!BW109="No data","x",ROUND(IF('Indicator Data'!BW109&gt;U$195,0,IF('Indicator Data'!BW109&lt;U$194,10,(U$195-'Indicator Data'!BW109)/(U$195-U$194)*10)),1))</f>
        <v>0</v>
      </c>
      <c r="V106" s="115" t="str">
        <f>IF('Indicator Data'!BX109="No data","x",ROUND(IF('Indicator Data'!BX109&gt;V$195,0,IF('Indicator Data'!BX109&lt;V$194,10,(V$195-'Indicator Data'!BX109)/(V$195-V$194)*10)),1))</f>
        <v>x</v>
      </c>
      <c r="W106" s="72">
        <f t="shared" si="19"/>
        <v>0</v>
      </c>
      <c r="X106" s="72">
        <f>IF('Indicator Data'!BY109="No data","x",ROUND(IF('Indicator Data'!BY109&gt;X$195,0,IF('Indicator Data'!BY109&lt;X$194,10,(X$195-'Indicator Data'!BY109)/(X$195-X$194)*10)),1))</f>
        <v>6.1</v>
      </c>
      <c r="Y106" s="72">
        <f>IF('Indicator Data'!BZ109="No data","x",ROUND(IF('Indicator Data'!BZ109&gt;Y$195,10,IF('Indicator Data'!BZ109&lt;Y$194,0,10-(Y$195-'Indicator Data'!BZ109)/(Y$195-Y$194)*10)),1))</f>
        <v>0.3</v>
      </c>
      <c r="Z106" s="73">
        <f t="shared" si="20"/>
        <v>3.2</v>
      </c>
      <c r="AA106" s="74">
        <f t="shared" si="21"/>
        <v>2.5</v>
      </c>
      <c r="AB106" s="133"/>
    </row>
    <row r="107" spans="1:28" s="2" customFormat="1" x14ac:dyDescent="0.3">
      <c r="A107" s="98" t="str">
        <f>'Indicator Data'!A110</f>
        <v>Maldives</v>
      </c>
      <c r="B107" s="27" t="str">
        <f>'Indicator Data'!B110</f>
        <v>MDV</v>
      </c>
      <c r="C107" s="72">
        <f>IF('Indicator Data'!BK110="No data","x",ROUND(IF('Indicator Data'!BK110&gt;C$195,0,IF('Indicator Data'!BK110&lt;C$194,10,(C$195-'Indicator Data'!BK110)/(C$195-C$194)*10)),1))</f>
        <v>5.8</v>
      </c>
      <c r="D107" s="73">
        <f t="shared" si="13"/>
        <v>5.8</v>
      </c>
      <c r="E107" s="72">
        <f>IF('Indicator Data'!BM110="No data","x",ROUND(IF('Indicator Data'!BM110&gt;E$195,0,IF('Indicator Data'!BM110&lt;E$194,10,(E$195-'Indicator Data'!BM110)/(E$195-E$194)*10)),1))</f>
        <v>5.7</v>
      </c>
      <c r="F107" s="72">
        <f>IF('Indicator Data'!BL110="No data","x",ROUND(IF('Indicator Data'!BL110&gt;F$195,0,IF('Indicator Data'!BL110&lt;F$194,10,(F$195-'Indicator Data'!BL110)/(F$195-F$194)*10)),1))</f>
        <v>5.4</v>
      </c>
      <c r="G107" s="73">
        <f t="shared" si="14"/>
        <v>5.6</v>
      </c>
      <c r="H107" s="74">
        <f t="shared" si="15"/>
        <v>5.7</v>
      </c>
      <c r="I107" s="72">
        <f>IF('Indicator Data'!BO110="No data","x",ROUND(IF('Indicator Data'!BO110^2&gt;I$195,0,IF('Indicator Data'!BO110^2&lt;I$194,10,(I$195-'Indicator Data'!BO110^2)/(I$195-I$194)*10)),1))</f>
        <v>0.5</v>
      </c>
      <c r="J107" s="72">
        <f>IF(OR('Indicator Data'!BN110=0,'Indicator Data'!BN110="No data"),"x",ROUND(IF('Indicator Data'!BN110&gt;J$195,0,IF('Indicator Data'!BN110&lt;J$194,10,(J$195-'Indicator Data'!BN110)/(J$195-J$194)*10)),1))</f>
        <v>0</v>
      </c>
      <c r="K107" s="72">
        <f>IF('Indicator Data'!BP110="No data","x",ROUND(IF('Indicator Data'!BP110&gt;K$195,0,IF('Indicator Data'!BP110&lt;K$194,10,(K$195-'Indicator Data'!BP110)/(K$195-K$194)*10)),1))</f>
        <v>3.7</v>
      </c>
      <c r="L107" s="72">
        <f>IF('Indicator Data'!BQ110="No data","x",ROUND(IF('Indicator Data'!BQ110&gt;L$195,0,IF('Indicator Data'!BQ110&lt;L$194,10,(L$195-'Indicator Data'!BQ110)/(L$195-L$194)*10)),1))</f>
        <v>2.2999999999999998</v>
      </c>
      <c r="M107" s="73">
        <f t="shared" si="16"/>
        <v>1.6</v>
      </c>
      <c r="N107" s="115">
        <f>IF('Indicator Data'!BR110="No data","x",'Indicator Data'!BR110/'Indicator Data'!CD110*100)</f>
        <v>226.66666666666666</v>
      </c>
      <c r="O107" s="72">
        <f t="shared" si="17"/>
        <v>0</v>
      </c>
      <c r="P107" s="72">
        <f>IF('Indicator Data'!BS110="No data","x",ROUND(IF('Indicator Data'!BS110&gt;P$195,0,IF('Indicator Data'!BS110&lt;P$194,10,(P$195-'Indicator Data'!BS110)/(P$195-P$194)*10)),1))</f>
        <v>0.1</v>
      </c>
      <c r="Q107" s="72">
        <f>IF('Indicator Data'!BT110="No data","x",ROUND(IF('Indicator Data'!BT110&gt;Q$195,0,IF('Indicator Data'!BT110&lt;Q$194,10,(Q$195-'Indicator Data'!BT110)/(Q$195-Q$194)*10)),1))</f>
        <v>0.1</v>
      </c>
      <c r="R107" s="73">
        <f t="shared" si="18"/>
        <v>0.1</v>
      </c>
      <c r="S107" s="72">
        <f>IF('Indicator Data'!BU110="No data","x",ROUND(IF('Indicator Data'!BU110&gt;S$195,0,IF('Indicator Data'!BU110&lt;S$194,10,(S$195-'Indicator Data'!BU110)/(S$195-S$194)*10)),1))</f>
        <v>7.4</v>
      </c>
      <c r="T107" s="115">
        <f>IF('Indicator Data'!BV110="No data","x",ROUND(IF('Indicator Data'!BV110&gt;T$195,0,IF('Indicator Data'!BV110&lt;T$194,10,(T$195-'Indicator Data'!BV110)/(T$195-T$194)*10)),1))</f>
        <v>0</v>
      </c>
      <c r="U107" s="115">
        <f>IF('Indicator Data'!BW110="No data","x",ROUND(IF('Indicator Data'!BW110&gt;U$195,0,IF('Indicator Data'!BW110&lt;U$194,10,(U$195-'Indicator Data'!BW110)/(U$195-U$194)*10)),1))</f>
        <v>0</v>
      </c>
      <c r="V107" s="115" t="str">
        <f>IF('Indicator Data'!BX110="No data","x",ROUND(IF('Indicator Data'!BX110&gt;V$195,0,IF('Indicator Data'!BX110&lt;V$194,10,(V$195-'Indicator Data'!BX110)/(V$195-V$194)*10)),1))</f>
        <v>x</v>
      </c>
      <c r="W107" s="72">
        <f t="shared" si="19"/>
        <v>0</v>
      </c>
      <c r="X107" s="72">
        <f>IF('Indicator Data'!BY110="No data","x",ROUND(IF('Indicator Data'!BY110&gt;X$195,0,IF('Indicator Data'!BY110&lt;X$194,10,(X$195-'Indicator Data'!BY110)/(X$195-X$194)*10)),1))</f>
        <v>5.3</v>
      </c>
      <c r="Y107" s="72">
        <f>IF('Indicator Data'!BZ110="No data","x",ROUND(IF('Indicator Data'!BZ110&gt;Y$195,10,IF('Indicator Data'!BZ110&lt;Y$194,0,10-(Y$195-'Indicator Data'!BZ110)/(Y$195-Y$194)*10)),1))</f>
        <v>0.6</v>
      </c>
      <c r="Z107" s="73">
        <f t="shared" si="20"/>
        <v>3.3</v>
      </c>
      <c r="AA107" s="74">
        <f t="shared" si="21"/>
        <v>1.7</v>
      </c>
      <c r="AB107" s="133"/>
    </row>
    <row r="108" spans="1:28" s="2" customFormat="1" x14ac:dyDescent="0.3">
      <c r="A108" s="98" t="str">
        <f>'Indicator Data'!A111</f>
        <v>Mali</v>
      </c>
      <c r="B108" s="27" t="str">
        <f>'Indicator Data'!B111</f>
        <v>MLI</v>
      </c>
      <c r="C108" s="72">
        <f>IF('Indicator Data'!BK111="No data","x",ROUND(IF('Indicator Data'!BK111&gt;C$195,0,IF('Indicator Data'!BK111&lt;C$194,10,(C$195-'Indicator Data'!BK111)/(C$195-C$194)*10)),1))</f>
        <v>4.9000000000000004</v>
      </c>
      <c r="D108" s="73">
        <f t="shared" si="13"/>
        <v>4.9000000000000004</v>
      </c>
      <c r="E108" s="72">
        <f>IF('Indicator Data'!BM111="No data","x",ROUND(IF('Indicator Data'!BM111&gt;E$195,0,IF('Indicator Data'!BM111&lt;E$194,10,(E$195-'Indicator Data'!BM111)/(E$195-E$194)*10)),1))</f>
        <v>7</v>
      </c>
      <c r="F108" s="72">
        <f>IF('Indicator Data'!BL111="No data","x",ROUND(IF('Indicator Data'!BL111&gt;F$195,0,IF('Indicator Data'!BL111&lt;F$194,10,(F$195-'Indicator Data'!BL111)/(F$195-F$194)*10)),1))</f>
        <v>7.1</v>
      </c>
      <c r="G108" s="73">
        <f t="shared" si="14"/>
        <v>7.1</v>
      </c>
      <c r="H108" s="74">
        <f t="shared" si="15"/>
        <v>6</v>
      </c>
      <c r="I108" s="72">
        <f>IF('Indicator Data'!BO111="No data","x",ROUND(IF('Indicator Data'!BO111^2&gt;I$195,0,IF('Indicator Data'!BO111^2&lt;I$194,10,(I$195-'Indicator Data'!BO111^2)/(I$195-I$194)*10)),1))</f>
        <v>9.6</v>
      </c>
      <c r="J108" s="72">
        <f>IF(OR('Indicator Data'!BN111=0,'Indicator Data'!BN111="No data"),"x",ROUND(IF('Indicator Data'!BN111&gt;J$195,0,IF('Indicator Data'!BN111&lt;J$194,10,(J$195-'Indicator Data'!BN111)/(J$195-J$194)*10)),1))</f>
        <v>4.9000000000000004</v>
      </c>
      <c r="K108" s="72">
        <f>IF('Indicator Data'!BP111="No data","x",ROUND(IF('Indicator Data'!BP111&gt;K$195,0,IF('Indicator Data'!BP111&lt;K$194,10,(K$195-'Indicator Data'!BP111)/(K$195-K$194)*10)),1))</f>
        <v>8.6999999999999993</v>
      </c>
      <c r="L108" s="72">
        <f>IF('Indicator Data'!BQ111="No data","x",ROUND(IF('Indicator Data'!BQ111&gt;L$195,0,IF('Indicator Data'!BQ111&lt;L$194,10,(L$195-'Indicator Data'!BQ111)/(L$195-L$194)*10)),1))</f>
        <v>4.3</v>
      </c>
      <c r="M108" s="73">
        <f t="shared" si="16"/>
        <v>6.9</v>
      </c>
      <c r="N108" s="115">
        <f>IF('Indicator Data'!BR111="No data","x",'Indicator Data'!BR111/'Indicator Data'!CD111*100)</f>
        <v>9.0149894688532122</v>
      </c>
      <c r="O108" s="72">
        <f t="shared" si="17"/>
        <v>9.1999999999999993</v>
      </c>
      <c r="P108" s="72">
        <f>IF('Indicator Data'!BS111="No data","x",ROUND(IF('Indicator Data'!BS111&gt;P$195,0,IF('Indicator Data'!BS111&lt;P$194,10,(P$195-'Indicator Data'!BS111)/(P$195-P$194)*10)),1))</f>
        <v>6.7</v>
      </c>
      <c r="Q108" s="72">
        <f>IF('Indicator Data'!BT111="No data","x",ROUND(IF('Indicator Data'!BT111&gt;Q$195,0,IF('Indicator Data'!BT111&lt;Q$194,10,(Q$195-'Indicator Data'!BT111)/(Q$195-Q$194)*10)),1))</f>
        <v>4.3</v>
      </c>
      <c r="R108" s="73">
        <f t="shared" si="18"/>
        <v>6.7</v>
      </c>
      <c r="S108" s="72">
        <f>IF('Indicator Data'!BU111="No data","x",ROUND(IF('Indicator Data'!BU111&gt;S$195,0,IF('Indicator Data'!BU111&lt;S$194,10,(S$195-'Indicator Data'!BU111)/(S$195-S$194)*10)),1))</f>
        <v>9.6999999999999993</v>
      </c>
      <c r="T108" s="115">
        <f>IF('Indicator Data'!BV111="No data","x",ROUND(IF('Indicator Data'!BV111&gt;T$195,0,IF('Indicator Data'!BV111&lt;T$194,10,(T$195-'Indicator Data'!BV111)/(T$195-T$194)*10)),1))</f>
        <v>4.7</v>
      </c>
      <c r="U108" s="115" t="str">
        <f>IF('Indicator Data'!BW111="No data","x",ROUND(IF('Indicator Data'!BW111&gt;U$195,0,IF('Indicator Data'!BW111&lt;U$194,10,(U$195-'Indicator Data'!BW111)/(U$195-U$194)*10)),1))</f>
        <v>x</v>
      </c>
      <c r="V108" s="115">
        <f>IF('Indicator Data'!BX111="No data","x",ROUND(IF('Indicator Data'!BX111&gt;V$195,0,IF('Indicator Data'!BX111&lt;V$194,10,(V$195-'Indicator Data'!BX111)/(V$195-V$194)*10)),1))</f>
        <v>5.3</v>
      </c>
      <c r="W108" s="72">
        <f t="shared" si="19"/>
        <v>5</v>
      </c>
      <c r="X108" s="72">
        <f>IF('Indicator Data'!BY111="No data","x",ROUND(IF('Indicator Data'!BY111&gt;X$195,0,IF('Indicator Data'!BY111&lt;X$194,10,(X$195-'Indicator Data'!BY111)/(X$195-X$194)*10)),1))</f>
        <v>9.9</v>
      </c>
      <c r="Y108" s="72">
        <f>IF('Indicator Data'!BZ111="No data","x",ROUND(IF('Indicator Data'!BZ111&gt;Y$195,10,IF('Indicator Data'!BZ111&lt;Y$194,0,10-(Y$195-'Indicator Data'!BZ111)/(Y$195-Y$194)*10)),1))</f>
        <v>6.2</v>
      </c>
      <c r="Z108" s="73">
        <f t="shared" si="20"/>
        <v>7.7</v>
      </c>
      <c r="AA108" s="74">
        <f t="shared" si="21"/>
        <v>7.1</v>
      </c>
      <c r="AB108" s="133"/>
    </row>
    <row r="109" spans="1:28" s="2" customFormat="1" x14ac:dyDescent="0.3">
      <c r="A109" s="98" t="str">
        <f>'Indicator Data'!A112</f>
        <v>Malta</v>
      </c>
      <c r="B109" s="27" t="str">
        <f>'Indicator Data'!B112</f>
        <v>MLT</v>
      </c>
      <c r="C109" s="72" t="str">
        <f>IF('Indicator Data'!BK112="No data","x",ROUND(IF('Indicator Data'!BK112&gt;C$195,0,IF('Indicator Data'!BK112&lt;C$194,10,(C$195-'Indicator Data'!BK112)/(C$195-C$194)*10)),1))</f>
        <v>x</v>
      </c>
      <c r="D109" s="73" t="str">
        <f t="shared" si="13"/>
        <v>x</v>
      </c>
      <c r="E109" s="72">
        <f>IF('Indicator Data'!BM112="No data","x",ROUND(IF('Indicator Data'!BM112&gt;E$195,0,IF('Indicator Data'!BM112&lt;E$194,10,(E$195-'Indicator Data'!BM112)/(E$195-E$194)*10)),1))</f>
        <v>4.7</v>
      </c>
      <c r="F109" s="72">
        <f>IF('Indicator Data'!BL112="No data","x",ROUND(IF('Indicator Data'!BL112&gt;F$195,0,IF('Indicator Data'!BL112&lt;F$194,10,(F$195-'Indicator Data'!BL112)/(F$195-F$194)*10)),1))</f>
        <v>3.3</v>
      </c>
      <c r="G109" s="73">
        <f t="shared" si="14"/>
        <v>4</v>
      </c>
      <c r="H109" s="74">
        <f t="shared" si="15"/>
        <v>4</v>
      </c>
      <c r="I109" s="72">
        <f>IF('Indicator Data'!BO112="No data","x",ROUND(IF('Indicator Data'!BO112^2&gt;I$195,0,IF('Indicator Data'!BO112^2&lt;I$194,10,(I$195-'Indicator Data'!BO112^2)/(I$195-I$194)*10)),1))</f>
        <v>1.2</v>
      </c>
      <c r="J109" s="72">
        <f>IF(OR('Indicator Data'!BN112=0,'Indicator Data'!BN112="No data"),"x",ROUND(IF('Indicator Data'!BN112&gt;J$195,0,IF('Indicator Data'!BN112&lt;J$194,10,(J$195-'Indicator Data'!BN112)/(J$195-J$194)*10)),1))</f>
        <v>0</v>
      </c>
      <c r="K109" s="72">
        <f>IF('Indicator Data'!BP112="No data","x",ROUND(IF('Indicator Data'!BP112&gt;K$195,0,IF('Indicator Data'!BP112&lt;K$194,10,(K$195-'Indicator Data'!BP112)/(K$195-K$194)*10)),1))</f>
        <v>1.4</v>
      </c>
      <c r="L109" s="72">
        <f>IF('Indicator Data'!BQ112="No data","x",ROUND(IF('Indicator Data'!BQ112&gt;L$195,0,IF('Indicator Data'!BQ112&lt;L$194,10,(L$195-'Indicator Data'!BQ112)/(L$195-L$194)*10)),1))</f>
        <v>2.9</v>
      </c>
      <c r="M109" s="73">
        <f t="shared" si="16"/>
        <v>1.4</v>
      </c>
      <c r="N109" s="115">
        <f>IF('Indicator Data'!BR112="No data","x",'Indicator Data'!BR112/'Indicator Data'!CD112*100)</f>
        <v>843.75</v>
      </c>
      <c r="O109" s="72">
        <f t="shared" si="17"/>
        <v>0</v>
      </c>
      <c r="P109" s="72">
        <f>IF('Indicator Data'!BS112="No data","x",ROUND(IF('Indicator Data'!BS112&gt;P$195,0,IF('Indicator Data'!BS112&lt;P$194,10,(P$195-'Indicator Data'!BS112)/(P$195-P$194)*10)),1))</f>
        <v>0</v>
      </c>
      <c r="Q109" s="72">
        <f>IF('Indicator Data'!BT112="No data","x",ROUND(IF('Indicator Data'!BT112&gt;Q$195,0,IF('Indicator Data'!BT112&lt;Q$194,10,(Q$195-'Indicator Data'!BT112)/(Q$195-Q$194)*10)),1))</f>
        <v>0</v>
      </c>
      <c r="R109" s="73">
        <f t="shared" si="18"/>
        <v>0</v>
      </c>
      <c r="S109" s="72">
        <f>IF('Indicator Data'!BU112="No data","x",ROUND(IF('Indicator Data'!BU112&gt;S$195,0,IF('Indicator Data'!BU112&lt;S$194,10,(S$195-'Indicator Data'!BU112)/(S$195-S$194)*10)),1))</f>
        <v>0.4</v>
      </c>
      <c r="T109" s="115">
        <f>IF('Indicator Data'!BV112="No data","x",ROUND(IF('Indicator Data'!BV112&gt;T$195,0,IF('Indicator Data'!BV112&lt;T$194,10,(T$195-'Indicator Data'!BV112)/(T$195-T$194)*10)),1))</f>
        <v>0.3</v>
      </c>
      <c r="U109" s="115">
        <f>IF('Indicator Data'!BW112="No data","x",ROUND(IF('Indicator Data'!BW112&gt;U$195,0,IF('Indicator Data'!BW112&lt;U$194,10,(U$195-'Indicator Data'!BW112)/(U$195-U$194)*10)),1))</f>
        <v>0.7</v>
      </c>
      <c r="V109" s="115" t="str">
        <f>IF('Indicator Data'!BX112="No data","x",ROUND(IF('Indicator Data'!BX112&gt;V$195,0,IF('Indicator Data'!BX112&lt;V$194,10,(V$195-'Indicator Data'!BX112)/(V$195-V$194)*10)),1))</f>
        <v>x</v>
      </c>
      <c r="W109" s="72">
        <f t="shared" si="19"/>
        <v>0.5</v>
      </c>
      <c r="X109" s="72">
        <f>IF('Indicator Data'!BY112="No data","x",ROUND(IF('Indicator Data'!BY112&gt;X$195,0,IF('Indicator Data'!BY112&lt;X$194,10,(X$195-'Indicator Data'!BY112)/(X$195-X$194)*10)),1))</f>
        <v>0</v>
      </c>
      <c r="Y109" s="72">
        <f>IF('Indicator Data'!BZ112="No data","x",ROUND(IF('Indicator Data'!BZ112&gt;Y$195,10,IF('Indicator Data'!BZ112&lt;Y$194,0,10-(Y$195-'Indicator Data'!BZ112)/(Y$195-Y$194)*10)),1))</f>
        <v>0.1</v>
      </c>
      <c r="Z109" s="73">
        <f t="shared" si="20"/>
        <v>0.3</v>
      </c>
      <c r="AA109" s="74">
        <f t="shared" si="21"/>
        <v>0.6</v>
      </c>
      <c r="AB109" s="133"/>
    </row>
    <row r="110" spans="1:28" s="2" customFormat="1" x14ac:dyDescent="0.3">
      <c r="A110" s="98" t="str">
        <f>'Indicator Data'!A113</f>
        <v>Marshall Islands</v>
      </c>
      <c r="B110" s="27" t="str">
        <f>'Indicator Data'!B113</f>
        <v>MHL</v>
      </c>
      <c r="C110" s="72">
        <f>IF('Indicator Data'!BK113="No data","x",ROUND(IF('Indicator Data'!BK113&gt;C$195,0,IF('Indicator Data'!BK113&lt;C$194,10,(C$195-'Indicator Data'!BK113)/(C$195-C$194)*10)),1))</f>
        <v>7.3</v>
      </c>
      <c r="D110" s="73">
        <f t="shared" si="13"/>
        <v>7.3</v>
      </c>
      <c r="E110" s="72" t="str">
        <f>IF('Indicator Data'!BM113="No data","x",ROUND(IF('Indicator Data'!BM113&gt;E$195,0,IF('Indicator Data'!BM113&lt;E$194,10,(E$195-'Indicator Data'!BM113)/(E$195-E$194)*10)),1))</f>
        <v>x</v>
      </c>
      <c r="F110" s="72">
        <f>IF('Indicator Data'!BL113="No data","x",ROUND(IF('Indicator Data'!BL113&gt;F$195,0,IF('Indicator Data'!BL113&lt;F$194,10,(F$195-'Indicator Data'!BL113)/(F$195-F$194)*10)),1))</f>
        <v>7.9</v>
      </c>
      <c r="G110" s="73">
        <f t="shared" si="14"/>
        <v>7.9</v>
      </c>
      <c r="H110" s="74">
        <f t="shared" si="15"/>
        <v>7.6</v>
      </c>
      <c r="I110" s="72">
        <f>IF('Indicator Data'!BO113="No data","x",ROUND(IF('Indicator Data'!BO113^2&gt;I$195,0,IF('Indicator Data'!BO113^2&lt;I$194,10,(I$195-'Indicator Data'!BO113^2)/(I$195-I$194)*10)),1))</f>
        <v>0.4</v>
      </c>
      <c r="J110" s="72">
        <f>IF(OR('Indicator Data'!BN113=0,'Indicator Data'!BN113="No data"),"x",ROUND(IF('Indicator Data'!BN113&gt;J$195,0,IF('Indicator Data'!BN113&lt;J$194,10,(J$195-'Indicator Data'!BN113)/(J$195-J$194)*10)),1))</f>
        <v>0.4</v>
      </c>
      <c r="K110" s="72">
        <f>IF('Indicator Data'!BP113="No data","x",ROUND(IF('Indicator Data'!BP113&gt;K$195,0,IF('Indicator Data'!BP113&lt;K$194,10,(K$195-'Indicator Data'!BP113)/(K$195-K$194)*10)),1))</f>
        <v>6.1</v>
      </c>
      <c r="L110" s="72">
        <f>IF('Indicator Data'!BQ113="No data","x",ROUND(IF('Indicator Data'!BQ113&gt;L$195,0,IF('Indicator Data'!BQ113&lt;L$194,10,(L$195-'Indicator Data'!BQ113)/(L$195-L$194)*10)),1))</f>
        <v>8.8000000000000007</v>
      </c>
      <c r="M110" s="73">
        <f t="shared" si="16"/>
        <v>3.9</v>
      </c>
      <c r="N110" s="115">
        <f>IF('Indicator Data'!BR113="No data","x",'Indicator Data'!BR113/'Indicator Data'!CD113*100)</f>
        <v>144.44444444444443</v>
      </c>
      <c r="O110" s="72">
        <f t="shared" si="17"/>
        <v>0</v>
      </c>
      <c r="P110" s="72">
        <f>IF('Indicator Data'!BS113="No data","x",ROUND(IF('Indicator Data'!BS113&gt;P$195,0,IF('Indicator Data'!BS113&lt;P$194,10,(P$195-'Indicator Data'!BS113)/(P$195-P$194)*10)),1))</f>
        <v>1.8</v>
      </c>
      <c r="Q110" s="72">
        <f>IF('Indicator Data'!BT113="No data","x",ROUND(IF('Indicator Data'!BT113&gt;Q$195,0,IF('Indicator Data'!BT113&lt;Q$194,10,(Q$195-'Indicator Data'!BT113)/(Q$195-Q$194)*10)),1))</f>
        <v>2.2999999999999998</v>
      </c>
      <c r="R110" s="73">
        <f t="shared" si="18"/>
        <v>1.4</v>
      </c>
      <c r="S110" s="72">
        <f>IF('Indicator Data'!BU113="No data","x",ROUND(IF('Indicator Data'!BU113&gt;S$195,0,IF('Indicator Data'!BU113&lt;S$194,10,(S$195-'Indicator Data'!BU113)/(S$195-S$194)*10)),1))</f>
        <v>8.9</v>
      </c>
      <c r="T110" s="115">
        <f>IF('Indicator Data'!BV113="No data","x",ROUND(IF('Indicator Data'!BV113&gt;T$195,0,IF('Indicator Data'!BV113&lt;T$194,10,(T$195-'Indicator Data'!BV113)/(T$195-T$194)*10)),1))</f>
        <v>3.1</v>
      </c>
      <c r="U110" s="115">
        <f>IF('Indicator Data'!BW113="No data","x",ROUND(IF('Indicator Data'!BW113&gt;U$195,0,IF('Indicator Data'!BW113&lt;U$194,10,(U$195-'Indicator Data'!BW113)/(U$195-U$194)*10)),1))</f>
        <v>6.4</v>
      </c>
      <c r="V110" s="115">
        <f>IF('Indicator Data'!BX113="No data","x",ROUND(IF('Indicator Data'!BX113&gt;V$195,0,IF('Indicator Data'!BX113&lt;V$194,10,(V$195-'Indicator Data'!BX113)/(V$195-V$194)*10)),1))</f>
        <v>5.4</v>
      </c>
      <c r="W110" s="72">
        <f t="shared" si="19"/>
        <v>4.9666666666666668</v>
      </c>
      <c r="X110" s="72">
        <f>IF('Indicator Data'!BY113="No data","x",ROUND(IF('Indicator Data'!BY113&gt;X$195,0,IF('Indicator Data'!BY113&lt;X$194,10,(X$195-'Indicator Data'!BY113)/(X$195-X$194)*10)),1))</f>
        <v>7.9</v>
      </c>
      <c r="Y110" s="72" t="str">
        <f>IF('Indicator Data'!BZ113="No data","x",ROUND(IF('Indicator Data'!BZ113&gt;Y$195,10,IF('Indicator Data'!BZ113&lt;Y$194,0,10-(Y$195-'Indicator Data'!BZ113)/(Y$195-Y$194)*10)),1))</f>
        <v>x</v>
      </c>
      <c r="Z110" s="73">
        <f t="shared" si="20"/>
        <v>7.3</v>
      </c>
      <c r="AA110" s="74">
        <f t="shared" si="21"/>
        <v>4.2</v>
      </c>
      <c r="AB110" s="133"/>
    </row>
    <row r="111" spans="1:28" s="2" customFormat="1" x14ac:dyDescent="0.3">
      <c r="A111" s="98" t="str">
        <f>'Indicator Data'!A114</f>
        <v>Mauritania</v>
      </c>
      <c r="B111" s="27" t="str">
        <f>'Indicator Data'!B114</f>
        <v>MRT</v>
      </c>
      <c r="C111" s="72">
        <f>IF('Indicator Data'!BK114="No data","x",ROUND(IF('Indicator Data'!BK114&gt;C$195,0,IF('Indicator Data'!BK114&lt;C$194,10,(C$195-'Indicator Data'!BK114)/(C$195-C$194)*10)),1))</f>
        <v>4.8</v>
      </c>
      <c r="D111" s="73">
        <f t="shared" si="13"/>
        <v>4.8</v>
      </c>
      <c r="E111" s="72">
        <f>IF('Indicator Data'!BM114="No data","x",ROUND(IF('Indicator Data'!BM114&gt;E$195,0,IF('Indicator Data'!BM114&lt;E$194,10,(E$195-'Indicator Data'!BM114)/(E$195-E$194)*10)),1))</f>
        <v>7.1</v>
      </c>
      <c r="F111" s="72">
        <f>IF('Indicator Data'!BL114="No data","x",ROUND(IF('Indicator Data'!BL114&gt;F$195,0,IF('Indicator Data'!BL114&lt;F$194,10,(F$195-'Indicator Data'!BL114)/(F$195-F$194)*10)),1))</f>
        <v>6</v>
      </c>
      <c r="G111" s="73">
        <f t="shared" si="14"/>
        <v>6.6</v>
      </c>
      <c r="H111" s="74">
        <f t="shared" si="15"/>
        <v>5.7</v>
      </c>
      <c r="I111" s="72">
        <f>IF('Indicator Data'!BO114="No data","x",ROUND(IF('Indicator Data'!BO114^2&gt;I$195,0,IF('Indicator Data'!BO114^2&lt;I$194,10,(I$195-'Indicator Data'!BO114^2)/(I$195-I$194)*10)),1))</f>
        <v>7.8</v>
      </c>
      <c r="J111" s="72">
        <f>IF(OR('Indicator Data'!BN114=0,'Indicator Data'!BN114="No data"),"x",ROUND(IF('Indicator Data'!BN114&gt;J$195,0,IF('Indicator Data'!BN114&lt;J$194,10,(J$195-'Indicator Data'!BN114)/(J$195-J$194)*10)),1))</f>
        <v>5.5</v>
      </c>
      <c r="K111" s="72">
        <f>IF('Indicator Data'!BP114="No data","x",ROUND(IF('Indicator Data'!BP114&gt;K$195,0,IF('Indicator Data'!BP114&lt;K$194,10,(K$195-'Indicator Data'!BP114)/(K$195-K$194)*10)),1))</f>
        <v>7.9</v>
      </c>
      <c r="L111" s="72">
        <f>IF('Indicator Data'!BQ114="No data","x",ROUND(IF('Indicator Data'!BQ114&gt;L$195,0,IF('Indicator Data'!BQ114&lt;L$194,10,(L$195-'Indicator Data'!BQ114)/(L$195-L$194)*10)),1))</f>
        <v>4.9000000000000004</v>
      </c>
      <c r="M111" s="73">
        <f t="shared" si="16"/>
        <v>6.5</v>
      </c>
      <c r="N111" s="115">
        <f>IF('Indicator Data'!BR114="No data","x",'Indicator Data'!BR114/'Indicator Data'!CD114*100)</f>
        <v>1.4553216260793636</v>
      </c>
      <c r="O111" s="72">
        <f t="shared" si="17"/>
        <v>10</v>
      </c>
      <c r="P111" s="72">
        <f>IF('Indicator Data'!BS114="No data","x",ROUND(IF('Indicator Data'!BS114&gt;P$195,0,IF('Indicator Data'!BS114&lt;P$194,10,(P$195-'Indicator Data'!BS114)/(P$195-P$194)*10)),1))</f>
        <v>5.7</v>
      </c>
      <c r="Q111" s="72">
        <f>IF('Indicator Data'!BT114="No data","x",ROUND(IF('Indicator Data'!BT114&gt;Q$195,0,IF('Indicator Data'!BT114&lt;Q$194,10,(Q$195-'Indicator Data'!BT114)/(Q$195-Q$194)*10)),1))</f>
        <v>5.9</v>
      </c>
      <c r="R111" s="73">
        <f t="shared" si="18"/>
        <v>7.2</v>
      </c>
      <c r="S111" s="72">
        <f>IF('Indicator Data'!BU114="No data","x",ROUND(IF('Indicator Data'!BU114&gt;S$195,0,IF('Indicator Data'!BU114&lt;S$194,10,(S$195-'Indicator Data'!BU114)/(S$195-S$194)*10)),1))</f>
        <v>9.6</v>
      </c>
      <c r="T111" s="115">
        <f>IF('Indicator Data'!BV114="No data","x",ROUND(IF('Indicator Data'!BV114&gt;T$195,0,IF('Indicator Data'!BV114&lt;T$194,10,(T$195-'Indicator Data'!BV114)/(T$195-T$194)*10)),1))</f>
        <v>3.1</v>
      </c>
      <c r="U111" s="115" t="str">
        <f>IF('Indicator Data'!BW114="No data","x",ROUND(IF('Indicator Data'!BW114&gt;U$195,0,IF('Indicator Data'!BW114&lt;U$194,10,(U$195-'Indicator Data'!BW114)/(U$195-U$194)*10)),1))</f>
        <v>x</v>
      </c>
      <c r="V111" s="115">
        <f>IF('Indicator Data'!BX114="No data","x",ROUND(IF('Indicator Data'!BX114&gt;V$195,0,IF('Indicator Data'!BX114&lt;V$194,10,(V$195-'Indicator Data'!BX114)/(V$195-V$194)*10)),1))</f>
        <v>3.7</v>
      </c>
      <c r="W111" s="72">
        <f t="shared" si="19"/>
        <v>3.4000000000000004</v>
      </c>
      <c r="X111" s="72">
        <f>IF('Indicator Data'!BY114="No data","x",ROUND(IF('Indicator Data'!BY114&gt;X$195,0,IF('Indicator Data'!BY114&lt;X$194,10,(X$195-'Indicator Data'!BY114)/(X$195-X$194)*10)),1))</f>
        <v>9.5</v>
      </c>
      <c r="Y111" s="72">
        <f>IF('Indicator Data'!BZ114="No data","x",ROUND(IF('Indicator Data'!BZ114&gt;Y$195,10,IF('Indicator Data'!BZ114&lt;Y$194,0,10-(Y$195-'Indicator Data'!BZ114)/(Y$195-Y$194)*10)),1))</f>
        <v>8.5</v>
      </c>
      <c r="Z111" s="73">
        <f t="shared" si="20"/>
        <v>7.8</v>
      </c>
      <c r="AA111" s="74">
        <f t="shared" si="21"/>
        <v>7.2</v>
      </c>
      <c r="AB111" s="133"/>
    </row>
    <row r="112" spans="1:28" s="2" customFormat="1" x14ac:dyDescent="0.3">
      <c r="A112" s="98" t="str">
        <f>'Indicator Data'!A115</f>
        <v>Mauritius</v>
      </c>
      <c r="B112" s="27" t="str">
        <f>'Indicator Data'!B115</f>
        <v>MUS</v>
      </c>
      <c r="C112" s="72">
        <f>IF('Indicator Data'!BK115="No data","x",ROUND(IF('Indicator Data'!BK115&gt;C$195,0,IF('Indicator Data'!BK115&lt;C$194,10,(C$195-'Indicator Data'!BK115)/(C$195-C$194)*10)),1))</f>
        <v>3.3</v>
      </c>
      <c r="D112" s="73">
        <f t="shared" si="13"/>
        <v>3.3</v>
      </c>
      <c r="E112" s="72">
        <f>IF('Indicator Data'!BM115="No data","x",ROUND(IF('Indicator Data'!BM115&gt;E$195,0,IF('Indicator Data'!BM115&lt;E$194,10,(E$195-'Indicator Data'!BM115)/(E$195-E$194)*10)),1))</f>
        <v>4.7</v>
      </c>
      <c r="F112" s="72">
        <f>IF('Indicator Data'!BL115="No data","x",ROUND(IF('Indicator Data'!BL115&gt;F$195,0,IF('Indicator Data'!BL115&lt;F$194,10,(F$195-'Indicator Data'!BL115)/(F$195-F$194)*10)),1))</f>
        <v>3.3</v>
      </c>
      <c r="G112" s="73">
        <f t="shared" si="14"/>
        <v>4</v>
      </c>
      <c r="H112" s="74">
        <f t="shared" si="15"/>
        <v>3.7</v>
      </c>
      <c r="I112" s="72">
        <f>IF('Indicator Data'!BO115="No data","x",ROUND(IF('Indicator Data'!BO115^2&gt;I$195,0,IF('Indicator Data'!BO115^2&lt;I$194,10,(I$195-'Indicator Data'!BO115^2)/(I$195-I$194)*10)),1))</f>
        <v>1.8</v>
      </c>
      <c r="J112" s="72">
        <f>IF(OR('Indicator Data'!BN115=0,'Indicator Data'!BN115="No data"),"x",ROUND(IF('Indicator Data'!BN115&gt;J$195,0,IF('Indicator Data'!BN115&lt;J$194,10,(J$195-'Indicator Data'!BN115)/(J$195-J$194)*10)),1))</f>
        <v>0.3</v>
      </c>
      <c r="K112" s="72">
        <f>IF('Indicator Data'!BP115="No data","x",ROUND(IF('Indicator Data'!BP115&gt;K$195,0,IF('Indicator Data'!BP115&lt;K$194,10,(K$195-'Indicator Data'!BP115)/(K$195-K$194)*10)),1))</f>
        <v>3.6</v>
      </c>
      <c r="L112" s="72">
        <f>IF('Indicator Data'!BQ115="No data","x",ROUND(IF('Indicator Data'!BQ115&gt;L$195,0,IF('Indicator Data'!BQ115&lt;L$194,10,(L$195-'Indicator Data'!BQ115)/(L$195-L$194)*10)),1))</f>
        <v>2.7</v>
      </c>
      <c r="M112" s="73">
        <f t="shared" si="16"/>
        <v>2.1</v>
      </c>
      <c r="N112" s="115">
        <f>IF('Indicator Data'!BR115="No data","x",'Indicator Data'!BR115/'Indicator Data'!CD115*100)</f>
        <v>137.93103448275863</v>
      </c>
      <c r="O112" s="72">
        <f t="shared" si="17"/>
        <v>0</v>
      </c>
      <c r="P112" s="72">
        <f>IF('Indicator Data'!BS115="No data","x",ROUND(IF('Indicator Data'!BS115&gt;P$195,0,IF('Indicator Data'!BS115&lt;P$194,10,(P$195-'Indicator Data'!BS115)/(P$195-P$194)*10)),1))</f>
        <v>0.5</v>
      </c>
      <c r="Q112" s="72">
        <f>IF('Indicator Data'!BT115="No data","x",ROUND(IF('Indicator Data'!BT115&gt;Q$195,0,IF('Indicator Data'!BT115&lt;Q$194,10,(Q$195-'Indicator Data'!BT115)/(Q$195-Q$194)*10)),1))</f>
        <v>0</v>
      </c>
      <c r="R112" s="73">
        <f t="shared" si="18"/>
        <v>0.2</v>
      </c>
      <c r="S112" s="72">
        <f>IF('Indicator Data'!BU115="No data","x",ROUND(IF('Indicator Data'!BU115&gt;S$195,0,IF('Indicator Data'!BU115&lt;S$194,10,(S$195-'Indicator Data'!BU115)/(S$195-S$194)*10)),1))</f>
        <v>4.9000000000000004</v>
      </c>
      <c r="T112" s="115">
        <f>IF('Indicator Data'!BV115="No data","x",ROUND(IF('Indicator Data'!BV115&gt;T$195,0,IF('Indicator Data'!BV115&lt;T$194,10,(T$195-'Indicator Data'!BV115)/(T$195-T$194)*10)),1))</f>
        <v>0.3</v>
      </c>
      <c r="U112" s="115">
        <f>IF('Indicator Data'!BW115="No data","x",ROUND(IF('Indicator Data'!BW115&gt;U$195,0,IF('Indicator Data'!BW115&lt;U$194,10,(U$195-'Indicator Data'!BW115)/(U$195-U$194)*10)),1))</f>
        <v>0</v>
      </c>
      <c r="V112" s="115">
        <f>IF('Indicator Data'!BX115="No data","x",ROUND(IF('Indicator Data'!BX115&gt;V$195,0,IF('Indicator Data'!BX115&lt;V$194,10,(V$195-'Indicator Data'!BX115)/(V$195-V$194)*10)),1))</f>
        <v>0.5</v>
      </c>
      <c r="W112" s="72">
        <f t="shared" si="19"/>
        <v>0.26666666666666666</v>
      </c>
      <c r="X112" s="72">
        <f>IF('Indicator Data'!BY115="No data","x",ROUND(IF('Indicator Data'!BY115&gt;X$195,0,IF('Indicator Data'!BY115&lt;X$194,10,(X$195-'Indicator Data'!BY115)/(X$195-X$194)*10)),1))</f>
        <v>5.5</v>
      </c>
      <c r="Y112" s="72">
        <f>IF('Indicator Data'!BZ115="No data","x",ROUND(IF('Indicator Data'!BZ115&gt;Y$195,10,IF('Indicator Data'!BZ115&lt;Y$194,0,10-(Y$195-'Indicator Data'!BZ115)/(Y$195-Y$194)*10)),1))</f>
        <v>0.7</v>
      </c>
      <c r="Z112" s="73">
        <f t="shared" si="20"/>
        <v>2.8</v>
      </c>
      <c r="AA112" s="74">
        <f t="shared" si="21"/>
        <v>1.7</v>
      </c>
      <c r="AB112" s="133"/>
    </row>
    <row r="113" spans="1:28" s="2" customFormat="1" x14ac:dyDescent="0.3">
      <c r="A113" s="98" t="str">
        <f>'Indicator Data'!A116</f>
        <v>Mexico</v>
      </c>
      <c r="B113" s="27" t="str">
        <f>'Indicator Data'!B116</f>
        <v>MEX</v>
      </c>
      <c r="C113" s="72">
        <f>IF('Indicator Data'!BK116="No data","x",ROUND(IF('Indicator Data'!BK116&gt;C$195,0,IF('Indicator Data'!BK116&lt;C$194,10,(C$195-'Indicator Data'!BK116)/(C$195-C$194)*10)),1))</f>
        <v>5.0999999999999996</v>
      </c>
      <c r="D113" s="73">
        <f t="shared" si="13"/>
        <v>5.0999999999999996</v>
      </c>
      <c r="E113" s="72">
        <f>IF('Indicator Data'!BM116="No data","x",ROUND(IF('Indicator Data'!BM116&gt;E$195,0,IF('Indicator Data'!BM116&lt;E$194,10,(E$195-'Indicator Data'!BM116)/(E$195-E$194)*10)),1))</f>
        <v>6.9</v>
      </c>
      <c r="F113" s="72">
        <f>IF('Indicator Data'!BL116="No data","x",ROUND(IF('Indicator Data'!BL116&gt;F$195,0,IF('Indicator Data'!BL116&lt;F$194,10,(F$195-'Indicator Data'!BL116)/(F$195-F$194)*10)),1))</f>
        <v>5.3</v>
      </c>
      <c r="G113" s="73">
        <f t="shared" si="14"/>
        <v>6.1</v>
      </c>
      <c r="H113" s="74">
        <f t="shared" si="15"/>
        <v>5.6</v>
      </c>
      <c r="I113" s="72">
        <f>IF('Indicator Data'!BO116="No data","x",ROUND(IF('Indicator Data'!BO116^2&gt;I$195,0,IF('Indicator Data'!BO116^2&lt;I$194,10,(I$195-'Indicator Data'!BO116^2)/(I$195-I$194)*10)),1))</f>
        <v>1</v>
      </c>
      <c r="J113" s="72">
        <f>IF(OR('Indicator Data'!BN116=0,'Indicator Data'!BN116="No data"),"x",ROUND(IF('Indicator Data'!BN116&gt;J$195,0,IF('Indicator Data'!BN116&lt;J$194,10,(J$195-'Indicator Data'!BN116)/(J$195-J$194)*10)),1))</f>
        <v>0</v>
      </c>
      <c r="K113" s="72">
        <f>IF('Indicator Data'!BP116="No data","x",ROUND(IF('Indicator Data'!BP116&gt;K$195,0,IF('Indicator Data'!BP116&lt;K$194,10,(K$195-'Indicator Data'!BP116)/(K$195-K$194)*10)),1))</f>
        <v>3</v>
      </c>
      <c r="L113" s="72">
        <f>IF('Indicator Data'!BQ116="No data","x",ROUND(IF('Indicator Data'!BQ116&gt;L$195,0,IF('Indicator Data'!BQ116&lt;L$194,10,(L$195-'Indicator Data'!BQ116)/(L$195-L$194)*10)),1))</f>
        <v>5.4</v>
      </c>
      <c r="M113" s="73">
        <f t="shared" si="16"/>
        <v>2.4</v>
      </c>
      <c r="N113" s="115">
        <f>IF('Indicator Data'!BR116="No data","x",'Indicator Data'!BR116/'Indicator Data'!CD116*100)</f>
        <v>18.518994830113943</v>
      </c>
      <c r="O113" s="72">
        <f t="shared" si="17"/>
        <v>8.1999999999999993</v>
      </c>
      <c r="P113" s="72">
        <f>IF('Indicator Data'!BS116="No data","x",ROUND(IF('Indicator Data'!BS116&gt;P$195,0,IF('Indicator Data'!BS116&lt;P$194,10,(P$195-'Indicator Data'!BS116)/(P$195-P$194)*10)),1))</f>
        <v>1</v>
      </c>
      <c r="Q113" s="72">
        <f>IF('Indicator Data'!BT116="No data","x",ROUND(IF('Indicator Data'!BT116&gt;Q$195,0,IF('Indicator Data'!BT116&lt;Q$194,10,(Q$195-'Indicator Data'!BT116)/(Q$195-Q$194)*10)),1))</f>
        <v>0.1</v>
      </c>
      <c r="R113" s="73">
        <f t="shared" si="18"/>
        <v>3.1</v>
      </c>
      <c r="S113" s="72">
        <f>IF('Indicator Data'!BU116="No data","x",ROUND(IF('Indicator Data'!BU116&gt;S$195,0,IF('Indicator Data'!BU116&lt;S$194,10,(S$195-'Indicator Data'!BU116)/(S$195-S$194)*10)),1))</f>
        <v>4.4000000000000004</v>
      </c>
      <c r="T113" s="115">
        <f>IF('Indicator Data'!BV116="No data","x",ROUND(IF('Indicator Data'!BV116&gt;T$195,0,IF('Indicator Data'!BV116&lt;T$194,10,(T$195-'Indicator Data'!BV116)/(T$195-T$194)*10)),1))</f>
        <v>1.9</v>
      </c>
      <c r="U113" s="115">
        <f>IF('Indicator Data'!BW116="No data","x",ROUND(IF('Indicator Data'!BW116&gt;U$195,0,IF('Indicator Data'!BW116&lt;U$194,10,(U$195-'Indicator Data'!BW116)/(U$195-U$194)*10)),1))</f>
        <v>0</v>
      </c>
      <c r="V113" s="115">
        <f>IF('Indicator Data'!BX116="No data","x",ROUND(IF('Indicator Data'!BX116&gt;V$195,0,IF('Indicator Data'!BX116&lt;V$194,10,(V$195-'Indicator Data'!BX116)/(V$195-V$194)*10)),1))</f>
        <v>1.9</v>
      </c>
      <c r="W113" s="72">
        <f t="shared" si="19"/>
        <v>1.2666666666666666</v>
      </c>
      <c r="X113" s="72">
        <f>IF('Indicator Data'!BY116="No data","x",ROUND(IF('Indicator Data'!BY116&gt;X$195,0,IF('Indicator Data'!BY116&lt;X$194,10,(X$195-'Indicator Data'!BY116)/(X$195-X$194)*10)),1))</f>
        <v>6.6</v>
      </c>
      <c r="Y113" s="72">
        <f>IF('Indicator Data'!BZ116="No data","x",ROUND(IF('Indicator Data'!BZ116&gt;Y$195,10,IF('Indicator Data'!BZ116&lt;Y$194,0,10-(Y$195-'Indicator Data'!BZ116)/(Y$195-Y$194)*10)),1))</f>
        <v>0.4</v>
      </c>
      <c r="Z113" s="73">
        <f t="shared" si="20"/>
        <v>3.2</v>
      </c>
      <c r="AA113" s="74">
        <f t="shared" si="21"/>
        <v>2.9</v>
      </c>
      <c r="AB113" s="133"/>
    </row>
    <row r="114" spans="1:28" s="2" customFormat="1" x14ac:dyDescent="0.3">
      <c r="A114" s="98" t="str">
        <f>'Indicator Data'!A117</f>
        <v>Micronesia</v>
      </c>
      <c r="B114" s="27" t="str">
        <f>'Indicator Data'!B117</f>
        <v>FSM</v>
      </c>
      <c r="C114" s="72">
        <f>IF('Indicator Data'!BK117="No data","x",ROUND(IF('Indicator Data'!BK117&gt;C$195,0,IF('Indicator Data'!BK117&lt;C$194,10,(C$195-'Indicator Data'!BK117)/(C$195-C$194)*10)),1))</f>
        <v>6</v>
      </c>
      <c r="D114" s="73">
        <f t="shared" si="13"/>
        <v>6</v>
      </c>
      <c r="E114" s="72" t="str">
        <f>IF('Indicator Data'!BM117="No data","x",ROUND(IF('Indicator Data'!BM117&gt;E$195,0,IF('Indicator Data'!BM117&lt;E$194,10,(E$195-'Indicator Data'!BM117)/(E$195-E$194)*10)),1))</f>
        <v>x</v>
      </c>
      <c r="F114" s="72">
        <f>IF('Indicator Data'!BL117="No data","x",ROUND(IF('Indicator Data'!BL117&gt;F$195,0,IF('Indicator Data'!BL117&lt;F$194,10,(F$195-'Indicator Data'!BL117)/(F$195-F$194)*10)),1))</f>
        <v>5.4</v>
      </c>
      <c r="G114" s="73">
        <f t="shared" si="14"/>
        <v>5.4</v>
      </c>
      <c r="H114" s="74">
        <f t="shared" si="15"/>
        <v>5.7</v>
      </c>
      <c r="I114" s="72" t="str">
        <f>IF('Indicator Data'!BO117="No data","x",ROUND(IF('Indicator Data'!BO117^2&gt;I$195,0,IF('Indicator Data'!BO117^2&lt;I$194,10,(I$195-'Indicator Data'!BO117^2)/(I$195-I$194)*10)),1))</f>
        <v>x</v>
      </c>
      <c r="J114" s="72">
        <f>IF(OR('Indicator Data'!BN117=0,'Indicator Data'!BN117="No data"),"x",ROUND(IF('Indicator Data'!BN117&gt;J$195,0,IF('Indicator Data'!BN117&lt;J$194,10,(J$195-'Indicator Data'!BN117)/(J$195-J$194)*10)),1))</f>
        <v>1.8</v>
      </c>
      <c r="K114" s="72">
        <f>IF('Indicator Data'!BP117="No data","x",ROUND(IF('Indicator Data'!BP117&gt;K$195,0,IF('Indicator Data'!BP117&lt;K$194,10,(K$195-'Indicator Data'!BP117)/(K$195-K$194)*10)),1))</f>
        <v>6.5</v>
      </c>
      <c r="L114" s="72">
        <f>IF('Indicator Data'!BQ117="No data","x",ROUND(IF('Indicator Data'!BQ117&gt;L$195,0,IF('Indicator Data'!BQ117&lt;L$194,10,(L$195-'Indicator Data'!BQ117)/(L$195-L$194)*10)),1))</f>
        <v>9.1999999999999993</v>
      </c>
      <c r="M114" s="73">
        <f t="shared" si="16"/>
        <v>5.8</v>
      </c>
      <c r="N114" s="115">
        <f>IF('Indicator Data'!BR117="No data","x",'Indicator Data'!BR117/'Indicator Data'!CD117*100)</f>
        <v>54.285714285714285</v>
      </c>
      <c r="O114" s="72">
        <f t="shared" si="17"/>
        <v>4.5999999999999996</v>
      </c>
      <c r="P114" s="72">
        <f>IF('Indicator Data'!BS117="No data","x",ROUND(IF('Indicator Data'!BS117&gt;P$195,0,IF('Indicator Data'!BS117&lt;P$194,10,(P$195-'Indicator Data'!BS117)/(P$195-P$194)*10)),1))</f>
        <v>1.3</v>
      </c>
      <c r="Q114" s="72">
        <f>IF('Indicator Data'!BT117="No data","x",ROUND(IF('Indicator Data'!BT117&gt;Q$195,0,IF('Indicator Data'!BT117&lt;Q$194,10,(Q$195-'Indicator Data'!BT117)/(Q$195-Q$194)*10)),1))</f>
        <v>4.3</v>
      </c>
      <c r="R114" s="73">
        <f t="shared" si="18"/>
        <v>3.4</v>
      </c>
      <c r="S114" s="72" t="str">
        <f>IF('Indicator Data'!BU117="No data","x",ROUND(IF('Indicator Data'!BU117&gt;S$195,0,IF('Indicator Data'!BU117&lt;S$194,10,(S$195-'Indicator Data'!BU117)/(S$195-S$194)*10)),1))</f>
        <v>x</v>
      </c>
      <c r="T114" s="115">
        <f>IF('Indicator Data'!BV117="No data","x",ROUND(IF('Indicator Data'!BV117&gt;T$195,0,IF('Indicator Data'!BV117&lt;T$194,10,(T$195-'Indicator Data'!BV117)/(T$195-T$194)*10)),1))</f>
        <v>4.0999999999999996</v>
      </c>
      <c r="U114" s="115">
        <f>IF('Indicator Data'!BW117="No data","x",ROUND(IF('Indicator Data'!BW117&gt;U$195,0,IF('Indicator Data'!BW117&lt;U$194,10,(U$195-'Indicator Data'!BW117)/(U$195-U$194)*10)),1))</f>
        <v>8.6</v>
      </c>
      <c r="V114" s="115">
        <f>IF('Indicator Data'!BX117="No data","x",ROUND(IF('Indicator Data'!BX117&gt;V$195,0,IF('Indicator Data'!BX117&lt;V$194,10,(V$195-'Indicator Data'!BX117)/(V$195-V$194)*10)),1))</f>
        <v>5.4</v>
      </c>
      <c r="W114" s="72">
        <f t="shared" si="19"/>
        <v>6.0333333333333341</v>
      </c>
      <c r="X114" s="72">
        <f>IF('Indicator Data'!BY117="No data","x",ROUND(IF('Indicator Data'!BY117&gt;X$195,0,IF('Indicator Data'!BY117&lt;X$194,10,(X$195-'Indicator Data'!BY117)/(X$195-X$194)*10)),1))</f>
        <v>8.8000000000000007</v>
      </c>
      <c r="Y114" s="72">
        <f>IF('Indicator Data'!BZ117="No data","x",ROUND(IF('Indicator Data'!BZ117&gt;Y$195,10,IF('Indicator Data'!BZ117&lt;Y$194,0,10-(Y$195-'Indicator Data'!BZ117)/(Y$195-Y$194)*10)),1))</f>
        <v>1</v>
      </c>
      <c r="Z114" s="73">
        <f t="shared" si="20"/>
        <v>5.3</v>
      </c>
      <c r="AA114" s="74">
        <f t="shared" si="21"/>
        <v>4.8</v>
      </c>
      <c r="AB114" s="133"/>
    </row>
    <row r="115" spans="1:28" s="2" customFormat="1" x14ac:dyDescent="0.3">
      <c r="A115" s="98" t="str">
        <f>'Indicator Data'!A118</f>
        <v>Moldova Republic of</v>
      </c>
      <c r="B115" s="27" t="str">
        <f>'Indicator Data'!B118</f>
        <v>MDA</v>
      </c>
      <c r="C115" s="72">
        <f>IF('Indicator Data'!BK118="No data","x",ROUND(IF('Indicator Data'!BK118&gt;C$195,0,IF('Indicator Data'!BK118&lt;C$194,10,(C$195-'Indicator Data'!BK118)/(C$195-C$194)*10)),1))</f>
        <v>6.2</v>
      </c>
      <c r="D115" s="73">
        <f t="shared" si="13"/>
        <v>6.2</v>
      </c>
      <c r="E115" s="72">
        <f>IF('Indicator Data'!BM118="No data","x",ROUND(IF('Indicator Data'!BM118&gt;E$195,0,IF('Indicator Data'!BM118&lt;E$194,10,(E$195-'Indicator Data'!BM118)/(E$195-E$194)*10)),1))</f>
        <v>6.6</v>
      </c>
      <c r="F115" s="72">
        <f>IF('Indicator Data'!BL118="No data","x",ROUND(IF('Indicator Data'!BL118&gt;F$195,0,IF('Indicator Data'!BL118&lt;F$194,10,(F$195-'Indicator Data'!BL118)/(F$195-F$194)*10)),1))</f>
        <v>5.8</v>
      </c>
      <c r="G115" s="73">
        <f t="shared" si="14"/>
        <v>6.2</v>
      </c>
      <c r="H115" s="74">
        <f t="shared" si="15"/>
        <v>6.2</v>
      </c>
      <c r="I115" s="72">
        <f>IF('Indicator Data'!BO118="No data","x",ROUND(IF('Indicator Data'!BO118^2&gt;I$195,0,IF('Indicator Data'!BO118^2&lt;I$194,10,(I$195-'Indicator Data'!BO118^2)/(I$195-I$194)*10)),1))</f>
        <v>0.1</v>
      </c>
      <c r="J115" s="72">
        <f>IF(OR('Indicator Data'!BN118=0,'Indicator Data'!BN118="No data"),"x",ROUND(IF('Indicator Data'!BN118&gt;J$195,0,IF('Indicator Data'!BN118&lt;J$194,10,(J$195-'Indicator Data'!BN118)/(J$195-J$194)*10)),1))</f>
        <v>0</v>
      </c>
      <c r="K115" s="72">
        <f>IF('Indicator Data'!BP118="No data","x",ROUND(IF('Indicator Data'!BP118&gt;K$195,0,IF('Indicator Data'!BP118&lt;K$194,10,(K$195-'Indicator Data'!BP118)/(K$195-K$194)*10)),1))</f>
        <v>2.4</v>
      </c>
      <c r="L115" s="72">
        <f>IF('Indicator Data'!BQ118="No data","x",ROUND(IF('Indicator Data'!BQ118&gt;L$195,0,IF('Indicator Data'!BQ118&lt;L$194,10,(L$195-'Indicator Data'!BQ118)/(L$195-L$194)*10)),1))</f>
        <v>5.7</v>
      </c>
      <c r="M115" s="73">
        <f t="shared" si="16"/>
        <v>2.1</v>
      </c>
      <c r="N115" s="115">
        <f>IF('Indicator Data'!BR118="No data","x",'Indicator Data'!BR118/'Indicator Data'!CD118*100)</f>
        <v>127.83831496925792</v>
      </c>
      <c r="O115" s="72">
        <f t="shared" si="17"/>
        <v>0</v>
      </c>
      <c r="P115" s="72">
        <f>IF('Indicator Data'!BS118="No data","x",ROUND(IF('Indicator Data'!BS118&gt;P$195,0,IF('Indicator Data'!BS118&lt;P$194,10,(P$195-'Indicator Data'!BS118)/(P$195-P$194)*10)),1))</f>
        <v>2.6</v>
      </c>
      <c r="Q115" s="72">
        <f>IF('Indicator Data'!BT118="No data","x",ROUND(IF('Indicator Data'!BT118&gt;Q$195,0,IF('Indicator Data'!BT118&lt;Q$194,10,(Q$195-'Indicator Data'!BT118)/(Q$195-Q$194)*10)),1))</f>
        <v>2.2000000000000002</v>
      </c>
      <c r="R115" s="73">
        <f t="shared" si="18"/>
        <v>1.6</v>
      </c>
      <c r="S115" s="72">
        <f>IF('Indicator Data'!BU118="No data","x",ROUND(IF('Indicator Data'!BU118&gt;S$195,0,IF('Indicator Data'!BU118&lt;S$194,10,(S$195-'Indicator Data'!BU118)/(S$195-S$194)*10)),1))</f>
        <v>2</v>
      </c>
      <c r="T115" s="115">
        <f>IF('Indicator Data'!BV118="No data","x",ROUND(IF('Indicator Data'!BV118&gt;T$195,0,IF('Indicator Data'!BV118&lt;T$194,10,(T$195-'Indicator Data'!BV118)/(T$195-T$194)*10)),1))</f>
        <v>1</v>
      </c>
      <c r="U115" s="115">
        <f>IF('Indicator Data'!BW118="No data","x",ROUND(IF('Indicator Data'!BW118&gt;U$195,0,IF('Indicator Data'!BW118&lt;U$194,10,(U$195-'Indicator Data'!BW118)/(U$195-U$194)*10)),1))</f>
        <v>0.5</v>
      </c>
      <c r="V115" s="115">
        <f>IF('Indicator Data'!BX118="No data","x",ROUND(IF('Indicator Data'!BX118&gt;V$195,0,IF('Indicator Data'!BX118&lt;V$194,10,(V$195-'Indicator Data'!BX118)/(V$195-V$194)*10)),1))</f>
        <v>0.8</v>
      </c>
      <c r="W115" s="72">
        <f t="shared" si="19"/>
        <v>0.76666666666666661</v>
      </c>
      <c r="X115" s="72">
        <f>IF('Indicator Data'!BY118="No data","x",ROUND(IF('Indicator Data'!BY118&gt;X$195,0,IF('Indicator Data'!BY118&lt;X$194,10,(X$195-'Indicator Data'!BY118)/(X$195-X$194)*10)),1))</f>
        <v>8.5</v>
      </c>
      <c r="Y115" s="72">
        <f>IF('Indicator Data'!BZ118="No data","x",ROUND(IF('Indicator Data'!BZ118&gt;Y$195,10,IF('Indicator Data'!BZ118&lt;Y$194,0,10-(Y$195-'Indicator Data'!BZ118)/(Y$195-Y$194)*10)),1))</f>
        <v>0.2</v>
      </c>
      <c r="Z115" s="73">
        <f t="shared" si="20"/>
        <v>2.9</v>
      </c>
      <c r="AA115" s="74">
        <f t="shared" si="21"/>
        <v>2.2000000000000002</v>
      </c>
      <c r="AB115" s="133"/>
    </row>
    <row r="116" spans="1:28" s="2" customFormat="1" x14ac:dyDescent="0.3">
      <c r="A116" s="98" t="str">
        <f>'Indicator Data'!A119</f>
        <v>Mongolia</v>
      </c>
      <c r="B116" s="27" t="str">
        <f>'Indicator Data'!B119</f>
        <v>MNG</v>
      </c>
      <c r="C116" s="72">
        <f>IF('Indicator Data'!BK119="No data","x",ROUND(IF('Indicator Data'!BK119&gt;C$195,0,IF('Indicator Data'!BK119&lt;C$194,10,(C$195-'Indicator Data'!BK119)/(C$195-C$194)*10)),1))</f>
        <v>5.0999999999999996</v>
      </c>
      <c r="D116" s="73">
        <f t="shared" si="13"/>
        <v>5.0999999999999996</v>
      </c>
      <c r="E116" s="72">
        <f>IF('Indicator Data'!BM119="No data","x",ROUND(IF('Indicator Data'!BM119&gt;E$195,0,IF('Indicator Data'!BM119&lt;E$194,10,(E$195-'Indicator Data'!BM119)/(E$195-E$194)*10)),1))</f>
        <v>6.5</v>
      </c>
      <c r="F116" s="72">
        <f>IF('Indicator Data'!BL119="No data","x",ROUND(IF('Indicator Data'!BL119&gt;F$195,0,IF('Indicator Data'!BL119&lt;F$194,10,(F$195-'Indicator Data'!BL119)/(F$195-F$194)*10)),1))</f>
        <v>5.4</v>
      </c>
      <c r="G116" s="73">
        <f t="shared" si="14"/>
        <v>6</v>
      </c>
      <c r="H116" s="74">
        <f t="shared" si="15"/>
        <v>5.6</v>
      </c>
      <c r="I116" s="72">
        <f>IF('Indicator Data'!BO119="No data","x",ROUND(IF('Indicator Data'!BO119^2&gt;I$195,0,IF('Indicator Data'!BO119^2&lt;I$194,10,(I$195-'Indicator Data'!BO119^2)/(I$195-I$194)*10)),1))</f>
        <v>0.3</v>
      </c>
      <c r="J116" s="72">
        <f>IF(OR('Indicator Data'!BN119=0,'Indicator Data'!BN119="No data"),"x",ROUND(IF('Indicator Data'!BN119&gt;J$195,0,IF('Indicator Data'!BN119&lt;J$194,10,(J$195-'Indicator Data'!BN119)/(J$195-J$194)*10)),1))</f>
        <v>0.2</v>
      </c>
      <c r="K116" s="72">
        <f>IF('Indicator Data'!BP119="No data","x",ROUND(IF('Indicator Data'!BP119&gt;K$195,0,IF('Indicator Data'!BP119&lt;K$194,10,(K$195-'Indicator Data'!BP119)/(K$195-K$194)*10)),1))</f>
        <v>4.9000000000000004</v>
      </c>
      <c r="L116" s="72">
        <f>IF('Indicator Data'!BQ119="No data","x",ROUND(IF('Indicator Data'!BQ119&gt;L$195,0,IF('Indicator Data'!BQ119&lt;L$194,10,(L$195-'Indicator Data'!BQ119)/(L$195-L$194)*10)),1))</f>
        <v>3.2</v>
      </c>
      <c r="M116" s="73">
        <f t="shared" si="16"/>
        <v>2.2000000000000002</v>
      </c>
      <c r="N116" s="115">
        <f>IF('Indicator Data'!BR119="No data","x",'Indicator Data'!BR119/'Indicator Data'!CD119*100)</f>
        <v>4.1839388243775586</v>
      </c>
      <c r="O116" s="72">
        <f t="shared" si="17"/>
        <v>9.6999999999999993</v>
      </c>
      <c r="P116" s="72">
        <f>IF('Indicator Data'!BS119="No data","x",ROUND(IF('Indicator Data'!BS119&gt;P$195,0,IF('Indicator Data'!BS119&lt;P$194,10,(P$195-'Indicator Data'!BS119)/(P$195-P$194)*10)),1))</f>
        <v>4.5999999999999996</v>
      </c>
      <c r="Q116" s="72">
        <f>IF('Indicator Data'!BT119="No data","x",ROUND(IF('Indicator Data'!BT119&gt;Q$195,0,IF('Indicator Data'!BT119&lt;Q$194,10,(Q$195-'Indicator Data'!BT119)/(Q$195-Q$194)*10)),1))</f>
        <v>3.3</v>
      </c>
      <c r="R116" s="73">
        <f t="shared" si="18"/>
        <v>5.9</v>
      </c>
      <c r="S116" s="72">
        <f>IF('Indicator Data'!BU119="No data","x",ROUND(IF('Indicator Data'!BU119&gt;S$195,0,IF('Indicator Data'!BU119&lt;S$194,10,(S$195-'Indicator Data'!BU119)/(S$195-S$194)*10)),1))</f>
        <v>2.8</v>
      </c>
      <c r="T116" s="115">
        <f>IF('Indicator Data'!BV119="No data","x",ROUND(IF('Indicator Data'!BV119&gt;T$195,0,IF('Indicator Data'!BV119&lt;T$194,10,(T$195-'Indicator Data'!BV119)/(T$195-T$194)*10)),1))</f>
        <v>0</v>
      </c>
      <c r="U116" s="115">
        <f>IF('Indicator Data'!BW119="No data","x",ROUND(IF('Indicator Data'!BW119&gt;U$195,0,IF('Indicator Data'!BW119&lt;U$194,10,(U$195-'Indicator Data'!BW119)/(U$195-U$194)*10)),1))</f>
        <v>0.2</v>
      </c>
      <c r="V116" s="115">
        <f>IF('Indicator Data'!BX119="No data","x",ROUND(IF('Indicator Data'!BX119&gt;V$195,0,IF('Indicator Data'!BX119&lt;V$194,10,(V$195-'Indicator Data'!BX119)/(V$195-V$194)*10)),1))</f>
        <v>10</v>
      </c>
      <c r="W116" s="72">
        <f t="shared" si="19"/>
        <v>3.4</v>
      </c>
      <c r="X116" s="72">
        <f>IF('Indicator Data'!BY119="No data","x",ROUND(IF('Indicator Data'!BY119&gt;X$195,0,IF('Indicator Data'!BY119&lt;X$194,10,(X$195-'Indicator Data'!BY119)/(X$195-X$194)*10)),1))</f>
        <v>8.4</v>
      </c>
      <c r="Y116" s="72">
        <f>IF('Indicator Data'!BZ119="No data","x",ROUND(IF('Indicator Data'!BZ119&gt;Y$195,10,IF('Indicator Data'!BZ119&lt;Y$194,0,10-(Y$195-'Indicator Data'!BZ119)/(Y$195-Y$194)*10)),1))</f>
        <v>0.5</v>
      </c>
      <c r="Z116" s="73">
        <f t="shared" si="20"/>
        <v>3.8</v>
      </c>
      <c r="AA116" s="74">
        <f t="shared" si="21"/>
        <v>4</v>
      </c>
      <c r="AB116" s="133"/>
    </row>
    <row r="117" spans="1:28" s="2" customFormat="1" x14ac:dyDescent="0.3">
      <c r="A117" s="98" t="str">
        <f>'Indicator Data'!A120</f>
        <v>Montenegro</v>
      </c>
      <c r="B117" s="27" t="str">
        <f>'Indicator Data'!B120</f>
        <v>MNE</v>
      </c>
      <c r="C117" s="72">
        <f>IF('Indicator Data'!BK120="No data","x",ROUND(IF('Indicator Data'!BK120&gt;C$195,0,IF('Indicator Data'!BK120&lt;C$194,10,(C$195-'Indicator Data'!BK120)/(C$195-C$194)*10)),1))</f>
        <v>4</v>
      </c>
      <c r="D117" s="73">
        <f t="shared" si="13"/>
        <v>4</v>
      </c>
      <c r="E117" s="72">
        <f>IF('Indicator Data'!BM120="No data","x",ROUND(IF('Indicator Data'!BM120&gt;E$195,0,IF('Indicator Data'!BM120&lt;E$194,10,(E$195-'Indicator Data'!BM120)/(E$195-E$194)*10)),1))</f>
        <v>5.5</v>
      </c>
      <c r="F117" s="72">
        <f>IF('Indicator Data'!BL120="No data","x",ROUND(IF('Indicator Data'!BL120&gt;F$195,0,IF('Indicator Data'!BL120&lt;F$194,10,(F$195-'Indicator Data'!BL120)/(F$195-F$194)*10)),1))</f>
        <v>4.7</v>
      </c>
      <c r="G117" s="73">
        <f t="shared" si="14"/>
        <v>5.0999999999999996</v>
      </c>
      <c r="H117" s="74">
        <f t="shared" si="15"/>
        <v>4.5999999999999996</v>
      </c>
      <c r="I117" s="72">
        <f>IF('Indicator Data'!BO120="No data","x",ROUND(IF('Indicator Data'!BO120^2&gt;I$195,0,IF('Indicator Data'!BO120^2&lt;I$194,10,(I$195-'Indicator Data'!BO120^2)/(I$195-I$194)*10)),1))</f>
        <v>0.3</v>
      </c>
      <c r="J117" s="72">
        <f>IF(OR('Indicator Data'!BN120=0,'Indicator Data'!BN120="No data"),"x",ROUND(IF('Indicator Data'!BN120&gt;J$195,0,IF('Indicator Data'!BN120&lt;J$194,10,(J$195-'Indicator Data'!BN120)/(J$195-J$194)*10)),1))</f>
        <v>0</v>
      </c>
      <c r="K117" s="72">
        <f>IF('Indicator Data'!BP120="No data","x",ROUND(IF('Indicator Data'!BP120&gt;K$195,0,IF('Indicator Data'!BP120&lt;K$194,10,(K$195-'Indicator Data'!BP120)/(K$195-K$194)*10)),1))</f>
        <v>2.7</v>
      </c>
      <c r="L117" s="72">
        <f>IF('Indicator Data'!BQ120="No data","x",ROUND(IF('Indicator Data'!BQ120&gt;L$195,0,IF('Indicator Data'!BQ120&lt;L$194,10,(L$195-'Indicator Data'!BQ120)/(L$195-L$194)*10)),1))</f>
        <v>0.9</v>
      </c>
      <c r="M117" s="73">
        <f t="shared" si="16"/>
        <v>1</v>
      </c>
      <c r="N117" s="115">
        <f>IF('Indicator Data'!BR120="No data","x",'Indicator Data'!BR120/'Indicator Data'!CD120*100)</f>
        <v>81.784386617100367</v>
      </c>
      <c r="O117" s="72">
        <f t="shared" si="17"/>
        <v>1.8</v>
      </c>
      <c r="P117" s="72">
        <f>IF('Indicator Data'!BS120="No data","x",ROUND(IF('Indicator Data'!BS120&gt;P$195,0,IF('Indicator Data'!BS120&lt;P$194,10,(P$195-'Indicator Data'!BS120)/(P$195-P$194)*10)),1))</f>
        <v>0.2</v>
      </c>
      <c r="Q117" s="72">
        <f>IF('Indicator Data'!BT120="No data","x",ROUND(IF('Indicator Data'!BT120&gt;Q$195,0,IF('Indicator Data'!BT120&lt;Q$194,10,(Q$195-'Indicator Data'!BT120)/(Q$195-Q$194)*10)),1))</f>
        <v>0.6</v>
      </c>
      <c r="R117" s="73">
        <f t="shared" si="18"/>
        <v>0.9</v>
      </c>
      <c r="S117" s="72">
        <f>IF('Indicator Data'!BU120="No data","x",ROUND(IF('Indicator Data'!BU120&gt;S$195,0,IF('Indicator Data'!BU120&lt;S$194,10,(S$195-'Indicator Data'!BU120)/(S$195-S$194)*10)),1))</f>
        <v>4.2</v>
      </c>
      <c r="T117" s="115">
        <f>IF('Indicator Data'!BV120="No data","x",ROUND(IF('Indicator Data'!BV120&gt;T$195,0,IF('Indicator Data'!BV120&lt;T$194,10,(T$195-'Indicator Data'!BV120)/(T$195-T$194)*10)),1))</f>
        <v>2</v>
      </c>
      <c r="U117" s="115">
        <f>IF('Indicator Data'!BW120="No data","x",ROUND(IF('Indicator Data'!BW120&gt;U$195,0,IF('Indicator Data'!BW120&lt;U$194,10,(U$195-'Indicator Data'!BW120)/(U$195-U$194)*10)),1))</f>
        <v>2.7</v>
      </c>
      <c r="V117" s="115" t="str">
        <f>IF('Indicator Data'!BX120="No data","x",ROUND(IF('Indicator Data'!BX120&gt;V$195,0,IF('Indicator Data'!BX120&lt;V$194,10,(V$195-'Indicator Data'!BX120)/(V$195-V$194)*10)),1))</f>
        <v>x</v>
      </c>
      <c r="W117" s="72">
        <f t="shared" si="19"/>
        <v>2.35</v>
      </c>
      <c r="X117" s="72">
        <f>IF('Indicator Data'!BY120="No data","x",ROUND(IF('Indicator Data'!BY120&gt;X$195,0,IF('Indicator Data'!BY120&lt;X$194,10,(X$195-'Indicator Data'!BY120)/(X$195-X$194)*10)),1))</f>
        <v>4.4000000000000004</v>
      </c>
      <c r="Y117" s="72">
        <f>IF('Indicator Data'!BZ120="No data","x",ROUND(IF('Indicator Data'!BZ120&gt;Y$195,10,IF('Indicator Data'!BZ120&lt;Y$194,0,10-(Y$195-'Indicator Data'!BZ120)/(Y$195-Y$194)*10)),1))</f>
        <v>0.1</v>
      </c>
      <c r="Z117" s="73">
        <f t="shared" si="20"/>
        <v>2.8</v>
      </c>
      <c r="AA117" s="74">
        <f t="shared" si="21"/>
        <v>1.6</v>
      </c>
      <c r="AB117" s="133"/>
    </row>
    <row r="118" spans="1:28" s="2" customFormat="1" x14ac:dyDescent="0.3">
      <c r="A118" s="98" t="str">
        <f>'Indicator Data'!A121</f>
        <v>Morocco</v>
      </c>
      <c r="B118" s="27" t="str">
        <f>'Indicator Data'!B121</f>
        <v>MAR</v>
      </c>
      <c r="C118" s="72">
        <f>IF('Indicator Data'!BK121="No data","x",ROUND(IF('Indicator Data'!BK121&gt;C$195,0,IF('Indicator Data'!BK121&lt;C$194,10,(C$195-'Indicator Data'!BK121)/(C$195-C$194)*10)),1))</f>
        <v>5.6</v>
      </c>
      <c r="D118" s="73">
        <f t="shared" si="13"/>
        <v>5.6</v>
      </c>
      <c r="E118" s="72">
        <f>IF('Indicator Data'!BM121="No data","x",ROUND(IF('Indicator Data'!BM121&gt;E$195,0,IF('Indicator Data'!BM121&lt;E$194,10,(E$195-'Indicator Data'!BM121)/(E$195-E$194)*10)),1))</f>
        <v>6</v>
      </c>
      <c r="F118" s="72">
        <f>IF('Indicator Data'!BL121="No data","x",ROUND(IF('Indicator Data'!BL121&gt;F$195,0,IF('Indicator Data'!BL121&lt;F$194,10,(F$195-'Indicator Data'!BL121)/(F$195-F$194)*10)),1))</f>
        <v>5.2</v>
      </c>
      <c r="G118" s="73">
        <f t="shared" si="14"/>
        <v>5.6</v>
      </c>
      <c r="H118" s="74">
        <f t="shared" si="15"/>
        <v>5.6</v>
      </c>
      <c r="I118" s="72">
        <f>IF('Indicator Data'!BO121="No data","x",ROUND(IF('Indicator Data'!BO121^2&gt;I$195,0,IF('Indicator Data'!BO121^2&lt;I$194,10,(I$195-'Indicator Data'!BO121^2)/(I$195-I$194)*10)),1))</f>
        <v>5</v>
      </c>
      <c r="J118" s="72">
        <f>IF(OR('Indicator Data'!BN121=0,'Indicator Data'!BN121="No data"),"x",ROUND(IF('Indicator Data'!BN121&gt;J$195,0,IF('Indicator Data'!BN121&lt;J$194,10,(J$195-'Indicator Data'!BN121)/(J$195-J$194)*10)),1))</f>
        <v>0</v>
      </c>
      <c r="K118" s="72">
        <f>IF('Indicator Data'!BP121="No data","x",ROUND(IF('Indicator Data'!BP121&gt;K$195,0,IF('Indicator Data'!BP121&lt;K$194,10,(K$195-'Indicator Data'!BP121)/(K$195-K$194)*10)),1))</f>
        <v>2.6</v>
      </c>
      <c r="L118" s="72">
        <f>IF('Indicator Data'!BQ121="No data","x",ROUND(IF('Indicator Data'!BQ121&gt;L$195,0,IF('Indicator Data'!BQ121&lt;L$194,10,(L$195-'Indicator Data'!BQ121)/(L$195-L$194)*10)),1))</f>
        <v>3.7</v>
      </c>
      <c r="M118" s="73">
        <f t="shared" si="16"/>
        <v>2.8</v>
      </c>
      <c r="N118" s="115">
        <f>IF('Indicator Data'!BR121="No data","x",'Indicator Data'!BR121/'Indicator Data'!CD121*100)</f>
        <v>29.128388976025093</v>
      </c>
      <c r="O118" s="72">
        <f t="shared" si="17"/>
        <v>7.2</v>
      </c>
      <c r="P118" s="72">
        <f>IF('Indicator Data'!BS121="No data","x",ROUND(IF('Indicator Data'!BS121&gt;P$195,0,IF('Indicator Data'!BS121&lt;P$194,10,(P$195-'Indicator Data'!BS121)/(P$195-P$194)*10)),1))</f>
        <v>1.3</v>
      </c>
      <c r="Q118" s="72">
        <f>IF('Indicator Data'!BT121="No data","x",ROUND(IF('Indicator Data'!BT121&gt;Q$195,0,IF('Indicator Data'!BT121&lt;Q$194,10,(Q$195-'Indicator Data'!BT121)/(Q$195-Q$194)*10)),1))</f>
        <v>2.6</v>
      </c>
      <c r="R118" s="73">
        <f t="shared" si="18"/>
        <v>3.7</v>
      </c>
      <c r="S118" s="72">
        <f>IF('Indicator Data'!BU121="No data","x",ROUND(IF('Indicator Data'!BU121&gt;S$195,0,IF('Indicator Data'!BU121&lt;S$194,10,(S$195-'Indicator Data'!BU121)/(S$195-S$194)*10)),1))</f>
        <v>8.1999999999999993</v>
      </c>
      <c r="T118" s="115">
        <f>IF('Indicator Data'!BV121="No data","x",ROUND(IF('Indicator Data'!BV121&gt;T$195,0,IF('Indicator Data'!BV121&lt;T$194,10,(T$195-'Indicator Data'!BV121)/(T$195-T$194)*10)),1))</f>
        <v>0</v>
      </c>
      <c r="U118" s="115">
        <f>IF('Indicator Data'!BW121="No data","x",ROUND(IF('Indicator Data'!BW121&gt;U$195,0,IF('Indicator Data'!BW121&lt;U$194,10,(U$195-'Indicator Data'!BW121)/(U$195-U$194)*10)),1))</f>
        <v>0</v>
      </c>
      <c r="V118" s="115">
        <f>IF('Indicator Data'!BX121="No data","x",ROUND(IF('Indicator Data'!BX121&gt;V$195,0,IF('Indicator Data'!BX121&lt;V$194,10,(V$195-'Indicator Data'!BX121)/(V$195-V$194)*10)),1))</f>
        <v>0</v>
      </c>
      <c r="W118" s="72">
        <f t="shared" si="19"/>
        <v>0</v>
      </c>
      <c r="X118" s="72">
        <f>IF('Indicator Data'!BY121="No data","x",ROUND(IF('Indicator Data'!BY121&gt;X$195,0,IF('Indicator Data'!BY121&lt;X$194,10,(X$195-'Indicator Data'!BY121)/(X$195-X$194)*10)),1))</f>
        <v>8.6</v>
      </c>
      <c r="Y118" s="72">
        <f>IF('Indicator Data'!BZ121="No data","x",ROUND(IF('Indicator Data'!BZ121&gt;Y$195,10,IF('Indicator Data'!BZ121&lt;Y$194,0,10-(Y$195-'Indicator Data'!BZ121)/(Y$195-Y$194)*10)),1))</f>
        <v>0.8</v>
      </c>
      <c r="Z118" s="73">
        <f t="shared" si="20"/>
        <v>4.4000000000000004</v>
      </c>
      <c r="AA118" s="74">
        <f t="shared" si="21"/>
        <v>3.6</v>
      </c>
      <c r="AB118" s="133"/>
    </row>
    <row r="119" spans="1:28" s="2" customFormat="1" x14ac:dyDescent="0.3">
      <c r="A119" s="98" t="str">
        <f>'Indicator Data'!A122</f>
        <v>Mozambique</v>
      </c>
      <c r="B119" s="27" t="str">
        <f>'Indicator Data'!B122</f>
        <v>MOZ</v>
      </c>
      <c r="C119" s="72">
        <f>IF('Indicator Data'!BK122="No data","x",ROUND(IF('Indicator Data'!BK122&gt;C$195,0,IF('Indicator Data'!BK122&lt;C$194,10,(C$195-'Indicator Data'!BK122)/(C$195-C$194)*10)),1))</f>
        <v>2.1</v>
      </c>
      <c r="D119" s="73">
        <f t="shared" si="13"/>
        <v>2.1</v>
      </c>
      <c r="E119" s="72">
        <f>IF('Indicator Data'!BM122="No data","x",ROUND(IF('Indicator Data'!BM122&gt;E$195,0,IF('Indicator Data'!BM122&lt;E$194,10,(E$195-'Indicator Data'!BM122)/(E$195-E$194)*10)),1))</f>
        <v>7.5</v>
      </c>
      <c r="F119" s="72">
        <f>IF('Indicator Data'!BL122="No data","x",ROUND(IF('Indicator Data'!BL122&gt;F$195,0,IF('Indicator Data'!BL122&lt;F$194,10,(F$195-'Indicator Data'!BL122)/(F$195-F$194)*10)),1))</f>
        <v>6.6</v>
      </c>
      <c r="G119" s="73">
        <f t="shared" si="14"/>
        <v>7.1</v>
      </c>
      <c r="H119" s="74">
        <f t="shared" si="15"/>
        <v>4.5999999999999996</v>
      </c>
      <c r="I119" s="72">
        <f>IF('Indicator Data'!BO122="No data","x",ROUND(IF('Indicator Data'!BO122^2&gt;I$195,0,IF('Indicator Data'!BO122^2&lt;I$194,10,(I$195-'Indicator Data'!BO122^2)/(I$195-I$194)*10)),1))</f>
        <v>6.9</v>
      </c>
      <c r="J119" s="72">
        <f>IF(OR('Indicator Data'!BN122=0,'Indicator Data'!BN122="No data"),"x",ROUND(IF('Indicator Data'!BN122&gt;J$195,0,IF('Indicator Data'!BN122&lt;J$194,10,(J$195-'Indicator Data'!BN122)/(J$195-J$194)*10)),1))</f>
        <v>6.9</v>
      </c>
      <c r="K119" s="72">
        <f>IF('Indicator Data'!BP122="No data","x",ROUND(IF('Indicator Data'!BP122&gt;K$195,0,IF('Indicator Data'!BP122&lt;K$194,10,(K$195-'Indicator Data'!BP122)/(K$195-K$194)*10)),1))</f>
        <v>7.9</v>
      </c>
      <c r="L119" s="72">
        <f>IF('Indicator Data'!BQ122="No data","x",ROUND(IF('Indicator Data'!BQ122&gt;L$195,0,IF('Indicator Data'!BQ122&lt;L$194,10,(L$195-'Indicator Data'!BQ122)/(L$195-L$194)*10)),1))</f>
        <v>7.8</v>
      </c>
      <c r="M119" s="73">
        <f t="shared" si="16"/>
        <v>7.4</v>
      </c>
      <c r="N119" s="115">
        <f>IF('Indicator Data'!BR122="No data","x",'Indicator Data'!BR122/'Indicator Data'!CD122*100)</f>
        <v>5.2137643378519289</v>
      </c>
      <c r="O119" s="72">
        <f t="shared" si="17"/>
        <v>9.6</v>
      </c>
      <c r="P119" s="72">
        <f>IF('Indicator Data'!BS122="No data","x",ROUND(IF('Indicator Data'!BS122&gt;P$195,0,IF('Indicator Data'!BS122&lt;P$194,10,(P$195-'Indicator Data'!BS122)/(P$195-P$194)*10)),1))</f>
        <v>7.8</v>
      </c>
      <c r="Q119" s="72">
        <f>IF('Indicator Data'!BT122="No data","x",ROUND(IF('Indicator Data'!BT122&gt;Q$195,0,IF('Indicator Data'!BT122&lt;Q$194,10,(Q$195-'Indicator Data'!BT122)/(Q$195-Q$194)*10)),1))</f>
        <v>8.9</v>
      </c>
      <c r="R119" s="73">
        <f t="shared" si="18"/>
        <v>8.8000000000000007</v>
      </c>
      <c r="S119" s="72">
        <f>IF('Indicator Data'!BU122="No data","x",ROUND(IF('Indicator Data'!BU122&gt;S$195,0,IF('Indicator Data'!BU122&lt;S$194,10,(S$195-'Indicator Data'!BU122)/(S$195-S$194)*10)),1))</f>
        <v>9.8000000000000007</v>
      </c>
      <c r="T119" s="115">
        <f>IF('Indicator Data'!BV122="No data","x",ROUND(IF('Indicator Data'!BV122&gt;T$195,0,IF('Indicator Data'!BV122&lt;T$194,10,(T$195-'Indicator Data'!BV122)/(T$195-T$194)*10)),1))</f>
        <v>3.2</v>
      </c>
      <c r="U119" s="115">
        <f>IF('Indicator Data'!BW122="No data","x",ROUND(IF('Indicator Data'!BW122&gt;U$195,0,IF('Indicator Data'!BW122&lt;U$194,10,(U$195-'Indicator Data'!BW122)/(U$195-U$194)*10)),1))</f>
        <v>6.8</v>
      </c>
      <c r="V119" s="115">
        <f>IF('Indicator Data'!BX122="No data","x",ROUND(IF('Indicator Data'!BX122&gt;V$195,0,IF('Indicator Data'!BX122&lt;V$194,10,(V$195-'Indicator Data'!BX122)/(V$195-V$194)*10)),1))</f>
        <v>3.2</v>
      </c>
      <c r="W119" s="72">
        <f t="shared" si="19"/>
        <v>4.3999999999999995</v>
      </c>
      <c r="X119" s="72">
        <f>IF('Indicator Data'!BY122="No data","x",ROUND(IF('Indicator Data'!BY122&gt;X$195,0,IF('Indicator Data'!BY122&lt;X$194,10,(X$195-'Indicator Data'!BY122)/(X$195-X$194)*10)),1))</f>
        <v>9.8000000000000007</v>
      </c>
      <c r="Y119" s="72">
        <f>IF('Indicator Data'!BZ122="No data","x",ROUND(IF('Indicator Data'!BZ122&gt;Y$195,10,IF('Indicator Data'!BZ122&lt;Y$194,0,10-(Y$195-'Indicator Data'!BZ122)/(Y$195-Y$194)*10)),1))</f>
        <v>3.2</v>
      </c>
      <c r="Z119" s="73">
        <f t="shared" si="20"/>
        <v>6.8</v>
      </c>
      <c r="AA119" s="74">
        <f t="shared" si="21"/>
        <v>7.7</v>
      </c>
      <c r="AB119" s="133"/>
    </row>
    <row r="120" spans="1:28" s="2" customFormat="1" x14ac:dyDescent="0.3">
      <c r="A120" s="98" t="str">
        <f>'Indicator Data'!A123</f>
        <v>Myanmar</v>
      </c>
      <c r="B120" s="27" t="str">
        <f>'Indicator Data'!B123</f>
        <v>MMR</v>
      </c>
      <c r="C120" s="72">
        <f>IF('Indicator Data'!BK123="No data","x",ROUND(IF('Indicator Data'!BK123&gt;C$195,0,IF('Indicator Data'!BK123&lt;C$194,10,(C$195-'Indicator Data'!BK123)/(C$195-C$194)*10)),1))</f>
        <v>7.1</v>
      </c>
      <c r="D120" s="73">
        <f t="shared" si="13"/>
        <v>7.1</v>
      </c>
      <c r="E120" s="72">
        <f>IF('Indicator Data'!BM123="No data","x",ROUND(IF('Indicator Data'!BM123&gt;E$195,0,IF('Indicator Data'!BM123&lt;E$194,10,(E$195-'Indicator Data'!BM123)/(E$195-E$194)*10)),1))</f>
        <v>7.2</v>
      </c>
      <c r="F120" s="72">
        <f>IF('Indicator Data'!BL123="No data","x",ROUND(IF('Indicator Data'!BL123&gt;F$195,0,IF('Indicator Data'!BL123&lt;F$194,10,(F$195-'Indicator Data'!BL123)/(F$195-F$194)*10)),1))</f>
        <v>7.3</v>
      </c>
      <c r="G120" s="73">
        <f t="shared" si="14"/>
        <v>7.3</v>
      </c>
      <c r="H120" s="74">
        <f t="shared" si="15"/>
        <v>7.2</v>
      </c>
      <c r="I120" s="72">
        <f>IF('Indicator Data'!BO123="No data","x",ROUND(IF('Indicator Data'!BO123^2&gt;I$195,0,IF('Indicator Data'!BO123^2&lt;I$194,10,(I$195-'Indicator Data'!BO123^2)/(I$195-I$194)*10)),1))</f>
        <v>4.7</v>
      </c>
      <c r="J120" s="72">
        <f>IF(OR('Indicator Data'!BN123=0,'Indicator Data'!BN123="No data"),"x",ROUND(IF('Indicator Data'!BN123&gt;J$195,0,IF('Indicator Data'!BN123&lt;J$194,10,(J$195-'Indicator Data'!BN123)/(J$195-J$194)*10)),1))</f>
        <v>3.4</v>
      </c>
      <c r="K120" s="72">
        <f>IF('Indicator Data'!BP123="No data","x",ROUND(IF('Indicator Data'!BP123&gt;K$195,0,IF('Indicator Data'!BP123&lt;K$194,10,(K$195-'Indicator Data'!BP123)/(K$195-K$194)*10)),1))</f>
        <v>7.6</v>
      </c>
      <c r="L120" s="72">
        <f>IF('Indicator Data'!BQ123="No data","x",ROUND(IF('Indicator Data'!BQ123&gt;L$195,0,IF('Indicator Data'!BQ123&lt;L$194,10,(L$195-'Indicator Data'!BQ123)/(L$195-L$194)*10)),1))</f>
        <v>4.4000000000000004</v>
      </c>
      <c r="M120" s="73">
        <f t="shared" si="16"/>
        <v>5</v>
      </c>
      <c r="N120" s="115">
        <f>IF('Indicator Data'!BR123="No data","x",'Indicator Data'!BR123/'Indicator Data'!CD123*100)</f>
        <v>7.1943547276094835</v>
      </c>
      <c r="O120" s="72">
        <f t="shared" si="17"/>
        <v>9.4</v>
      </c>
      <c r="P120" s="72">
        <f>IF('Indicator Data'!BS123="No data","x",ROUND(IF('Indicator Data'!BS123&gt;P$195,0,IF('Indicator Data'!BS123&lt;P$194,10,(P$195-'Indicator Data'!BS123)/(P$195-P$194)*10)),1))</f>
        <v>4</v>
      </c>
      <c r="Q120" s="72">
        <f>IF('Indicator Data'!BT123="No data","x",ROUND(IF('Indicator Data'!BT123&gt;Q$195,0,IF('Indicator Data'!BT123&lt;Q$194,10,(Q$195-'Indicator Data'!BT123)/(Q$195-Q$194)*10)),1))</f>
        <v>3.6</v>
      </c>
      <c r="R120" s="73">
        <f t="shared" si="18"/>
        <v>5.7</v>
      </c>
      <c r="S120" s="72">
        <f>IF('Indicator Data'!BU123="No data","x",ROUND(IF('Indicator Data'!BU123&gt;S$195,0,IF('Indicator Data'!BU123&lt;S$194,10,(S$195-'Indicator Data'!BU123)/(S$195-S$194)*10)),1))</f>
        <v>7.8</v>
      </c>
      <c r="T120" s="115">
        <f>IF('Indicator Data'!BV123="No data","x",ROUND(IF('Indicator Data'!BV123&gt;T$195,0,IF('Indicator Data'!BV123&lt;T$194,10,(T$195-'Indicator Data'!BV123)/(T$195-T$194)*10)),1))</f>
        <v>1.4</v>
      </c>
      <c r="U120" s="115">
        <f>IF('Indicator Data'!BW123="No data","x",ROUND(IF('Indicator Data'!BW123&gt;U$195,0,IF('Indicator Data'!BW123&lt;U$194,10,(U$195-'Indicator Data'!BW123)/(U$195-U$194)*10)),1))</f>
        <v>2</v>
      </c>
      <c r="V120" s="115">
        <f>IF('Indicator Data'!BX123="No data","x",ROUND(IF('Indicator Data'!BX123&gt;V$195,0,IF('Indicator Data'!BX123&lt;V$194,10,(V$195-'Indicator Data'!BX123)/(V$195-V$194)*10)),1))</f>
        <v>1.4</v>
      </c>
      <c r="W120" s="72">
        <f t="shared" si="19"/>
        <v>1.5999999999999999</v>
      </c>
      <c r="X120" s="72">
        <f>IF('Indicator Data'!BY123="No data","x",ROUND(IF('Indicator Data'!BY123&gt;X$195,0,IF('Indicator Data'!BY123&lt;X$194,10,(X$195-'Indicator Data'!BY123)/(X$195-X$194)*10)),1))</f>
        <v>9.1999999999999993</v>
      </c>
      <c r="Y120" s="72">
        <f>IF('Indicator Data'!BZ123="No data","x",ROUND(IF('Indicator Data'!BZ123&gt;Y$195,10,IF('Indicator Data'!BZ123&lt;Y$194,0,10-(Y$195-'Indicator Data'!BZ123)/(Y$195-Y$194)*10)),1))</f>
        <v>2.8</v>
      </c>
      <c r="Z120" s="73">
        <f t="shared" si="20"/>
        <v>5.4</v>
      </c>
      <c r="AA120" s="74">
        <f t="shared" si="21"/>
        <v>5.4</v>
      </c>
      <c r="AB120" s="133"/>
    </row>
    <row r="121" spans="1:28" s="2" customFormat="1" x14ac:dyDescent="0.3">
      <c r="A121" s="98" t="str">
        <f>'Indicator Data'!A124</f>
        <v>Namibia</v>
      </c>
      <c r="B121" s="27" t="str">
        <f>'Indicator Data'!B124</f>
        <v>NAM</v>
      </c>
      <c r="C121" s="72">
        <f>IF('Indicator Data'!BK124="No data","x",ROUND(IF('Indicator Data'!BK124&gt;C$195,0,IF('Indicator Data'!BK124&lt;C$194,10,(C$195-'Indicator Data'!BK124)/(C$195-C$194)*10)),1))</f>
        <v>4.3</v>
      </c>
      <c r="D121" s="73">
        <f t="shared" si="13"/>
        <v>4.3</v>
      </c>
      <c r="E121" s="72">
        <f>IF('Indicator Data'!BM124="No data","x",ROUND(IF('Indicator Data'!BM124&gt;E$195,0,IF('Indicator Data'!BM124&lt;E$194,10,(E$195-'Indicator Data'!BM124)/(E$195-E$194)*10)),1))</f>
        <v>4.9000000000000004</v>
      </c>
      <c r="F121" s="72">
        <f>IF('Indicator Data'!BL124="No data","x",ROUND(IF('Indicator Data'!BL124&gt;F$195,0,IF('Indicator Data'!BL124&lt;F$194,10,(F$195-'Indicator Data'!BL124)/(F$195-F$194)*10)),1))</f>
        <v>4.8</v>
      </c>
      <c r="G121" s="73">
        <f t="shared" si="14"/>
        <v>4.9000000000000004</v>
      </c>
      <c r="H121" s="74">
        <f t="shared" si="15"/>
        <v>4.5999999999999996</v>
      </c>
      <c r="I121" s="72">
        <f>IF('Indicator Data'!BO124="No data","x",ROUND(IF('Indicator Data'!BO124^2&gt;I$195,0,IF('Indicator Data'!BO124^2&lt;I$194,10,(I$195-'Indicator Data'!BO124^2)/(I$195-I$194)*10)),1))</f>
        <v>1.8</v>
      </c>
      <c r="J121" s="72">
        <f>IF(OR('Indicator Data'!BN124=0,'Indicator Data'!BN124="No data"),"x",ROUND(IF('Indicator Data'!BN124&gt;J$195,0,IF('Indicator Data'!BN124&lt;J$194,10,(J$195-'Indicator Data'!BN124)/(J$195-J$194)*10)),1))</f>
        <v>4.5999999999999996</v>
      </c>
      <c r="K121" s="72">
        <f>IF('Indicator Data'!BP124="No data","x",ROUND(IF('Indicator Data'!BP124&gt;K$195,0,IF('Indicator Data'!BP124&lt;K$194,10,(K$195-'Indicator Data'!BP124)/(K$195-K$194)*10)),1))</f>
        <v>6.3</v>
      </c>
      <c r="L121" s="72">
        <f>IF('Indicator Data'!BQ124="No data","x",ROUND(IF('Indicator Data'!BQ124&gt;L$195,0,IF('Indicator Data'!BQ124&lt;L$194,10,(L$195-'Indicator Data'!BQ124)/(L$195-L$194)*10)),1))</f>
        <v>4.5</v>
      </c>
      <c r="M121" s="73">
        <f t="shared" si="16"/>
        <v>4.3</v>
      </c>
      <c r="N121" s="115">
        <f>IF('Indicator Data'!BR124="No data","x",'Indicator Data'!BR124/'Indicator Data'!CD124*100)</f>
        <v>7.0449051974395411</v>
      </c>
      <c r="O121" s="72">
        <f t="shared" si="17"/>
        <v>9.4</v>
      </c>
      <c r="P121" s="72">
        <f>IF('Indicator Data'!BS124="No data","x",ROUND(IF('Indicator Data'!BS124&gt;P$195,0,IF('Indicator Data'!BS124&lt;P$194,10,(P$195-'Indicator Data'!BS124)/(P$195-P$194)*10)),1))</f>
        <v>7.3</v>
      </c>
      <c r="Q121" s="72">
        <f>IF('Indicator Data'!BT124="No data","x",ROUND(IF('Indicator Data'!BT124&gt;Q$195,0,IF('Indicator Data'!BT124&lt;Q$194,10,(Q$195-'Indicator Data'!BT124)/(Q$195-Q$194)*10)),1))</f>
        <v>3.5</v>
      </c>
      <c r="R121" s="73">
        <f t="shared" si="18"/>
        <v>6.7</v>
      </c>
      <c r="S121" s="72" t="str">
        <f>IF('Indicator Data'!BU124="No data","x",ROUND(IF('Indicator Data'!BU124&gt;S$195,0,IF('Indicator Data'!BU124&lt;S$194,10,(S$195-'Indicator Data'!BU124)/(S$195-S$194)*10)),1))</f>
        <v>x</v>
      </c>
      <c r="T121" s="115">
        <f>IF('Indicator Data'!BV124="No data","x",ROUND(IF('Indicator Data'!BV124&gt;T$195,0,IF('Indicator Data'!BV124&lt;T$194,10,(T$195-'Indicator Data'!BV124)/(T$195-T$194)*10)),1))</f>
        <v>1.7</v>
      </c>
      <c r="U121" s="115">
        <f>IF('Indicator Data'!BW124="No data","x",ROUND(IF('Indicator Data'!BW124&gt;U$195,0,IF('Indicator Data'!BW124&lt;U$194,10,(U$195-'Indicator Data'!BW124)/(U$195-U$194)*10)),1))</f>
        <v>8.3000000000000007</v>
      </c>
      <c r="V121" s="115">
        <f>IF('Indicator Data'!BX124="No data","x",ROUND(IF('Indicator Data'!BX124&gt;V$195,0,IF('Indicator Data'!BX124&lt;V$194,10,(V$195-'Indicator Data'!BX124)/(V$195-V$194)*10)),1))</f>
        <v>6.4</v>
      </c>
      <c r="W121" s="72">
        <f t="shared" si="19"/>
        <v>5.4666666666666659</v>
      </c>
      <c r="X121" s="72">
        <f>IF('Indicator Data'!BY124="No data","x",ROUND(IF('Indicator Data'!BY124&gt;X$195,0,IF('Indicator Data'!BY124&lt;X$194,10,(X$195-'Indicator Data'!BY124)/(X$195-X$194)*10)),1))</f>
        <v>7.2</v>
      </c>
      <c r="Y121" s="72">
        <f>IF('Indicator Data'!BZ124="No data","x",ROUND(IF('Indicator Data'!BZ124&gt;Y$195,10,IF('Indicator Data'!BZ124&lt;Y$194,0,10-(Y$195-'Indicator Data'!BZ124)/(Y$195-Y$194)*10)),1))</f>
        <v>2.2000000000000002</v>
      </c>
      <c r="Z121" s="73">
        <f t="shared" si="20"/>
        <v>5</v>
      </c>
      <c r="AA121" s="74">
        <f t="shared" si="21"/>
        <v>5.3</v>
      </c>
      <c r="AB121" s="133"/>
    </row>
    <row r="122" spans="1:28" s="2" customFormat="1" x14ac:dyDescent="0.3">
      <c r="A122" s="98" t="str">
        <f>'Indicator Data'!A125</f>
        <v>Nauru</v>
      </c>
      <c r="B122" s="27" t="str">
        <f>'Indicator Data'!B125</f>
        <v>NRU</v>
      </c>
      <c r="C122" s="72">
        <f>IF('Indicator Data'!BK125="No data","x",ROUND(IF('Indicator Data'!BK125&gt;C$195,0,IF('Indicator Data'!BK125&lt;C$194,10,(C$195-'Indicator Data'!BK125)/(C$195-C$194)*10)),1))</f>
        <v>8.1</v>
      </c>
      <c r="D122" s="73">
        <f t="shared" si="13"/>
        <v>8.1</v>
      </c>
      <c r="E122" s="72" t="str">
        <f>IF('Indicator Data'!BM125="No data","x",ROUND(IF('Indicator Data'!BM125&gt;E$195,0,IF('Indicator Data'!BM125&lt;E$194,10,(E$195-'Indicator Data'!BM125)/(E$195-E$194)*10)),1))</f>
        <v>x</v>
      </c>
      <c r="F122" s="72">
        <f>IF('Indicator Data'!BL125="No data","x",ROUND(IF('Indicator Data'!BL125&gt;F$195,0,IF('Indicator Data'!BL125&lt;F$194,10,(F$195-'Indicator Data'!BL125)/(F$195-F$194)*10)),1))</f>
        <v>5.3</v>
      </c>
      <c r="G122" s="73">
        <f t="shared" si="14"/>
        <v>5.3</v>
      </c>
      <c r="H122" s="74">
        <f t="shared" si="15"/>
        <v>6.7</v>
      </c>
      <c r="I122" s="72" t="str">
        <f>IF('Indicator Data'!BO125="No data","x",ROUND(IF('Indicator Data'!BO125^2&gt;I$195,0,IF('Indicator Data'!BO125^2&lt;I$194,10,(I$195-'Indicator Data'!BO125^2)/(I$195-I$194)*10)),1))</f>
        <v>x</v>
      </c>
      <c r="J122" s="72">
        <f>IF(OR('Indicator Data'!BN125=0,'Indicator Data'!BN125="No data"),"x",ROUND(IF('Indicator Data'!BN125&gt;J$195,0,IF('Indicator Data'!BN125&lt;J$194,10,(J$195-'Indicator Data'!BN125)/(J$195-J$194)*10)),1))</f>
        <v>0</v>
      </c>
      <c r="K122" s="72">
        <f>IF('Indicator Data'!BP125="No data","x",ROUND(IF('Indicator Data'!BP125&gt;K$195,0,IF('Indicator Data'!BP125&lt;K$194,10,(K$195-'Indicator Data'!BP125)/(K$195-K$194)*10)),1))</f>
        <v>3.8</v>
      </c>
      <c r="L122" s="72">
        <f>IF('Indicator Data'!BQ125="No data","x",ROUND(IF('Indicator Data'!BQ125&gt;L$195,0,IF('Indicator Data'!BQ125&lt;L$194,10,(L$195-'Indicator Data'!BQ125)/(L$195-L$194)*10)),1))</f>
        <v>5.4</v>
      </c>
      <c r="M122" s="73">
        <f t="shared" si="16"/>
        <v>3.1</v>
      </c>
      <c r="N122" s="115">
        <f>IF('Indicator Data'!BR125="No data","x",'Indicator Data'!BR125/'Indicator Data'!CD125*100)</f>
        <v>219.04761904761907</v>
      </c>
      <c r="O122" s="72">
        <f t="shared" si="17"/>
        <v>0</v>
      </c>
      <c r="P122" s="72">
        <f>IF('Indicator Data'!BS125="No data","x",ROUND(IF('Indicator Data'!BS125&gt;P$195,0,IF('Indicator Data'!BS125&lt;P$194,10,(P$195-'Indicator Data'!BS125)/(P$195-P$194)*10)),1))</f>
        <v>3.8</v>
      </c>
      <c r="Q122" s="72">
        <f>IF('Indicator Data'!BT125="No data","x",ROUND(IF('Indicator Data'!BT125&gt;Q$195,0,IF('Indicator Data'!BT125&lt;Q$194,10,(Q$195-'Indicator Data'!BT125)/(Q$195-Q$194)*10)),1))</f>
        <v>0.1</v>
      </c>
      <c r="R122" s="73">
        <f t="shared" si="18"/>
        <v>1.3</v>
      </c>
      <c r="S122" s="72">
        <f>IF('Indicator Data'!BU125="No data","x",ROUND(IF('Indicator Data'!BU125&gt;S$195,0,IF('Indicator Data'!BU125&lt;S$194,10,(S$195-'Indicator Data'!BU125)/(S$195-S$194)*10)),1))</f>
        <v>6.9</v>
      </c>
      <c r="T122" s="115">
        <f>IF('Indicator Data'!BV125="No data","x",ROUND(IF('Indicator Data'!BV125&gt;T$195,0,IF('Indicator Data'!BV125&lt;T$194,10,(T$195-'Indicator Data'!BV125)/(T$195-T$194)*10)),1))</f>
        <v>1.5</v>
      </c>
      <c r="U122" s="115">
        <f>IF('Indicator Data'!BW125="No data","x",ROUND(IF('Indicator Data'!BW125&gt;U$195,0,IF('Indicator Data'!BW125&lt;U$194,10,(U$195-'Indicator Data'!BW125)/(U$195-U$194)*10)),1))</f>
        <v>0.8</v>
      </c>
      <c r="V122" s="115" t="str">
        <f>IF('Indicator Data'!BX125="No data","x",ROUND(IF('Indicator Data'!BX125&gt;V$195,0,IF('Indicator Data'!BX125&lt;V$194,10,(V$195-'Indicator Data'!BX125)/(V$195-V$194)*10)),1))</f>
        <v>x</v>
      </c>
      <c r="W122" s="72">
        <f t="shared" si="19"/>
        <v>1.1499999999999999</v>
      </c>
      <c r="X122" s="72">
        <f>IF('Indicator Data'!BY125="No data","x",ROUND(IF('Indicator Data'!BY125&gt;X$195,0,IF('Indicator Data'!BY125&lt;X$194,10,(X$195-'Indicator Data'!BY125)/(X$195-X$194)*10)),1))</f>
        <v>6.2</v>
      </c>
      <c r="Y122" s="72" t="str">
        <f>IF('Indicator Data'!BZ125="No data","x",ROUND(IF('Indicator Data'!BZ125&gt;Y$195,10,IF('Indicator Data'!BZ125&lt;Y$194,0,10-(Y$195-'Indicator Data'!BZ125)/(Y$195-Y$194)*10)),1))</f>
        <v>x</v>
      </c>
      <c r="Z122" s="73">
        <f t="shared" si="20"/>
        <v>4.8</v>
      </c>
      <c r="AA122" s="74">
        <f t="shared" si="21"/>
        <v>3.1</v>
      </c>
      <c r="AB122" s="133"/>
    </row>
    <row r="123" spans="1:28" s="2" customFormat="1" x14ac:dyDescent="0.3">
      <c r="A123" s="98" t="str">
        <f>'Indicator Data'!A126</f>
        <v>Nepal</v>
      </c>
      <c r="B123" s="27" t="str">
        <f>'Indicator Data'!B126</f>
        <v>NPL</v>
      </c>
      <c r="C123" s="72">
        <f>IF('Indicator Data'!BK126="No data","x",ROUND(IF('Indicator Data'!BK126&gt;C$195,0,IF('Indicator Data'!BK126&lt;C$194,10,(C$195-'Indicator Data'!BK126)/(C$195-C$194)*10)),1))</f>
        <v>5.4</v>
      </c>
      <c r="D123" s="73">
        <f t="shared" si="13"/>
        <v>5.4</v>
      </c>
      <c r="E123" s="72">
        <f>IF('Indicator Data'!BM126="No data","x",ROUND(IF('Indicator Data'!BM126&gt;E$195,0,IF('Indicator Data'!BM126&lt;E$194,10,(E$195-'Indicator Data'!BM126)/(E$195-E$194)*10)),1))</f>
        <v>6.7</v>
      </c>
      <c r="F123" s="72">
        <f>IF('Indicator Data'!BL126="No data","x",ROUND(IF('Indicator Data'!BL126&gt;F$195,0,IF('Indicator Data'!BL126&lt;F$194,10,(F$195-'Indicator Data'!BL126)/(F$195-F$194)*10)),1))</f>
        <v>7.1</v>
      </c>
      <c r="G123" s="73">
        <f t="shared" si="14"/>
        <v>6.9</v>
      </c>
      <c r="H123" s="74">
        <f t="shared" si="15"/>
        <v>6.2</v>
      </c>
      <c r="I123" s="72">
        <f>IF('Indicator Data'!BO126="No data","x",ROUND(IF('Indicator Data'!BO126^2&gt;I$195,0,IF('Indicator Data'!BO126^2&lt;I$194,10,(I$195-'Indicator Data'!BO126^2)/(I$195-I$194)*10)),1))</f>
        <v>5.9</v>
      </c>
      <c r="J123" s="72">
        <f>IF(OR('Indicator Data'!BN126=0,'Indicator Data'!BN126="No data"),"x",ROUND(IF('Indicator Data'!BN126&gt;J$195,0,IF('Indicator Data'!BN126&lt;J$194,10,(J$195-'Indicator Data'!BN126)/(J$195-J$194)*10)),1))</f>
        <v>0.6</v>
      </c>
      <c r="K123" s="72">
        <f>IF('Indicator Data'!BP126="No data","x",ROUND(IF('Indicator Data'!BP126&gt;K$195,0,IF('Indicator Data'!BP126&lt;K$194,10,(K$195-'Indicator Data'!BP126)/(K$195-K$194)*10)),1))</f>
        <v>7.9</v>
      </c>
      <c r="L123" s="72">
        <f>IF('Indicator Data'!BQ126="No data","x",ROUND(IF('Indicator Data'!BQ126&gt;L$195,0,IF('Indicator Data'!BQ126&lt;L$194,10,(L$195-'Indicator Data'!BQ126)/(L$195-L$194)*10)),1))</f>
        <v>3.1</v>
      </c>
      <c r="M123" s="73">
        <f t="shared" si="16"/>
        <v>4.4000000000000004</v>
      </c>
      <c r="N123" s="115">
        <f>IF('Indicator Data'!BR126="No data","x",'Indicator Data'!BR126/'Indicator Data'!CD126*100)</f>
        <v>15.347052668294383</v>
      </c>
      <c r="O123" s="72">
        <f t="shared" si="17"/>
        <v>8.6</v>
      </c>
      <c r="P123" s="72">
        <f>IF('Indicator Data'!BS126="No data","x",ROUND(IF('Indicator Data'!BS126&gt;P$195,0,IF('Indicator Data'!BS126&lt;P$194,10,(P$195-'Indicator Data'!BS126)/(P$195-P$194)*10)),1))</f>
        <v>4.2</v>
      </c>
      <c r="Q123" s="72">
        <f>IF('Indicator Data'!BT126="No data","x",ROUND(IF('Indicator Data'!BT126&gt;Q$195,0,IF('Indicator Data'!BT126&lt;Q$194,10,(Q$195-'Indicator Data'!BT126)/(Q$195-Q$194)*10)),1))</f>
        <v>2.2000000000000002</v>
      </c>
      <c r="R123" s="73">
        <f t="shared" si="18"/>
        <v>5</v>
      </c>
      <c r="S123" s="72">
        <f>IF('Indicator Data'!BU126="No data","x",ROUND(IF('Indicator Data'!BU126&gt;S$195,0,IF('Indicator Data'!BU126&lt;S$194,10,(S$195-'Indicator Data'!BU126)/(S$195-S$194)*10)),1))</f>
        <v>8.4</v>
      </c>
      <c r="T123" s="115">
        <f>IF('Indicator Data'!BV126="No data","x",ROUND(IF('Indicator Data'!BV126&gt;T$195,0,IF('Indicator Data'!BV126&lt;T$194,10,(T$195-'Indicator Data'!BV126)/(T$195-T$194)*10)),1))</f>
        <v>1.4</v>
      </c>
      <c r="U123" s="115">
        <f>IF('Indicator Data'!BW126="No data","x",ROUND(IF('Indicator Data'!BW126&gt;U$195,0,IF('Indicator Data'!BW126&lt;U$194,10,(U$195-'Indicator Data'!BW126)/(U$195-U$194)*10)),1))</f>
        <v>5.0999999999999996</v>
      </c>
      <c r="V123" s="115">
        <f>IF('Indicator Data'!BX126="No data","x",ROUND(IF('Indicator Data'!BX126&gt;V$195,0,IF('Indicator Data'!BX126&lt;V$194,10,(V$195-'Indicator Data'!BX126)/(V$195-V$194)*10)),1))</f>
        <v>2.9</v>
      </c>
      <c r="W123" s="72">
        <f t="shared" si="19"/>
        <v>3.1333333333333333</v>
      </c>
      <c r="X123" s="72">
        <f>IF('Indicator Data'!BY126="No data","x",ROUND(IF('Indicator Data'!BY126&gt;X$195,0,IF('Indicator Data'!BY126&lt;X$194,10,(X$195-'Indicator Data'!BY126)/(X$195-X$194)*10)),1))</f>
        <v>9.6</v>
      </c>
      <c r="Y123" s="72">
        <f>IF('Indicator Data'!BZ126="No data","x",ROUND(IF('Indicator Data'!BZ126&gt;Y$195,10,IF('Indicator Data'!BZ126&lt;Y$194,0,10-(Y$195-'Indicator Data'!BZ126)/(Y$195-Y$194)*10)),1))</f>
        <v>2.1</v>
      </c>
      <c r="Z123" s="73">
        <f t="shared" si="20"/>
        <v>5.8</v>
      </c>
      <c r="AA123" s="74">
        <f t="shared" si="21"/>
        <v>5.0999999999999996</v>
      </c>
      <c r="AB123" s="133"/>
    </row>
    <row r="124" spans="1:28" s="2" customFormat="1" x14ac:dyDescent="0.3">
      <c r="A124" s="98" t="str">
        <f>'Indicator Data'!A127</f>
        <v>Netherlands</v>
      </c>
      <c r="B124" s="27" t="str">
        <f>'Indicator Data'!B127</f>
        <v>NLD</v>
      </c>
      <c r="C124" s="72">
        <f>IF('Indicator Data'!BK127="No data","x",ROUND(IF('Indicator Data'!BK127&gt;C$195,0,IF('Indicator Data'!BK127&lt;C$194,10,(C$195-'Indicator Data'!BK127)/(C$195-C$194)*10)),1))</f>
        <v>1.7</v>
      </c>
      <c r="D124" s="73">
        <f t="shared" si="13"/>
        <v>1.7</v>
      </c>
      <c r="E124" s="72">
        <f>IF('Indicator Data'!BM127="No data","x",ROUND(IF('Indicator Data'!BM127&gt;E$195,0,IF('Indicator Data'!BM127&lt;E$194,10,(E$195-'Indicator Data'!BM127)/(E$195-E$194)*10)),1))</f>
        <v>1.8</v>
      </c>
      <c r="F124" s="72">
        <f>IF('Indicator Data'!BL127="No data","x",ROUND(IF('Indicator Data'!BL127&gt;F$195,0,IF('Indicator Data'!BL127&lt;F$194,10,(F$195-'Indicator Data'!BL127)/(F$195-F$194)*10)),1))</f>
        <v>1.4</v>
      </c>
      <c r="G124" s="73">
        <f t="shared" si="14"/>
        <v>1.6</v>
      </c>
      <c r="H124" s="74">
        <f t="shared" si="15"/>
        <v>1.7</v>
      </c>
      <c r="I124" s="72" t="str">
        <f>IF('Indicator Data'!BO127="No data","x",ROUND(IF('Indicator Data'!BO127^2&gt;I$195,0,IF('Indicator Data'!BO127^2&lt;I$194,10,(I$195-'Indicator Data'!BO127^2)/(I$195-I$194)*10)),1))</f>
        <v>x</v>
      </c>
      <c r="J124" s="72">
        <f>IF(OR('Indicator Data'!BN127=0,'Indicator Data'!BN127="No data"),"x",ROUND(IF('Indicator Data'!BN127&gt;J$195,0,IF('Indicator Data'!BN127&lt;J$194,10,(J$195-'Indicator Data'!BN127)/(J$195-J$194)*10)),1))</f>
        <v>0</v>
      </c>
      <c r="K124" s="72">
        <f>IF('Indicator Data'!BP127="No data","x",ROUND(IF('Indicator Data'!BP127&gt;K$195,0,IF('Indicator Data'!BP127&lt;K$194,10,(K$195-'Indicator Data'!BP127)/(K$195-K$194)*10)),1))</f>
        <v>0.7</v>
      </c>
      <c r="L124" s="72">
        <f>IF('Indicator Data'!BQ127="No data","x",ROUND(IF('Indicator Data'!BQ127&gt;L$195,0,IF('Indicator Data'!BQ127&lt;L$194,10,(L$195-'Indicator Data'!BQ127)/(L$195-L$194)*10)),1))</f>
        <v>3.7</v>
      </c>
      <c r="M124" s="73">
        <f t="shared" si="16"/>
        <v>1.5</v>
      </c>
      <c r="N124" s="115">
        <f>IF('Indicator Data'!BR127="No data","x",'Indicator Data'!BR127/'Indicator Data'!CD127*100)</f>
        <v>622.59116513489471</v>
      </c>
      <c r="O124" s="72">
        <f t="shared" si="17"/>
        <v>0</v>
      </c>
      <c r="P124" s="72">
        <f>IF('Indicator Data'!BS127="No data","x",ROUND(IF('Indicator Data'!BS127&gt;P$195,0,IF('Indicator Data'!BS127&lt;P$194,10,(P$195-'Indicator Data'!BS127)/(P$195-P$194)*10)),1))</f>
        <v>0.3</v>
      </c>
      <c r="Q124" s="72">
        <f>IF('Indicator Data'!BT127="No data","x",ROUND(IF('Indicator Data'!BT127&gt;Q$195,0,IF('Indicator Data'!BT127&lt;Q$194,10,(Q$195-'Indicator Data'!BT127)/(Q$195-Q$194)*10)),1))</f>
        <v>0</v>
      </c>
      <c r="R124" s="73">
        <f t="shared" si="18"/>
        <v>0.1</v>
      </c>
      <c r="S124" s="72">
        <f>IF('Indicator Data'!BU127="No data","x",ROUND(IF('Indicator Data'!BU127&gt;S$195,0,IF('Indicator Data'!BU127&lt;S$194,10,(S$195-'Indicator Data'!BU127)/(S$195-S$194)*10)),1))</f>
        <v>1.2</v>
      </c>
      <c r="T124" s="115">
        <f>IF('Indicator Data'!BV127="No data","x",ROUND(IF('Indicator Data'!BV127&gt;T$195,0,IF('Indicator Data'!BV127&lt;T$194,10,(T$195-'Indicator Data'!BV127)/(T$195-T$194)*10)),1))</f>
        <v>1</v>
      </c>
      <c r="U124" s="115">
        <f>IF('Indicator Data'!BW127="No data","x",ROUND(IF('Indicator Data'!BW127&gt;U$195,0,IF('Indicator Data'!BW127&lt;U$194,10,(U$195-'Indicator Data'!BW127)/(U$195-U$194)*10)),1))</f>
        <v>1.7</v>
      </c>
      <c r="V124" s="115">
        <f>IF('Indicator Data'!BX127="No data","x",ROUND(IF('Indicator Data'!BX127&gt;V$195,0,IF('Indicator Data'!BX127&lt;V$194,10,(V$195-'Indicator Data'!BX127)/(V$195-V$194)*10)),1))</f>
        <v>1</v>
      </c>
      <c r="W124" s="72">
        <f t="shared" si="19"/>
        <v>1.2333333333333334</v>
      </c>
      <c r="X124" s="72">
        <f>IF('Indicator Data'!BY127="No data","x",ROUND(IF('Indicator Data'!BY127&gt;X$195,0,IF('Indicator Data'!BY127&lt;X$194,10,(X$195-'Indicator Data'!BY127)/(X$195-X$194)*10)),1))</f>
        <v>0</v>
      </c>
      <c r="Y124" s="72">
        <f>IF('Indicator Data'!BZ127="No data","x",ROUND(IF('Indicator Data'!BZ127&gt;Y$195,10,IF('Indicator Data'!BZ127&lt;Y$194,0,10-(Y$195-'Indicator Data'!BZ127)/(Y$195-Y$194)*10)),1))</f>
        <v>0.1</v>
      </c>
      <c r="Z124" s="73">
        <f t="shared" si="20"/>
        <v>0.6</v>
      </c>
      <c r="AA124" s="74">
        <f t="shared" si="21"/>
        <v>0.7</v>
      </c>
      <c r="AB124" s="133"/>
    </row>
    <row r="125" spans="1:28" s="2" customFormat="1" x14ac:dyDescent="0.3">
      <c r="A125" s="98" t="str">
        <f>'Indicator Data'!A128</f>
        <v>New Zealand</v>
      </c>
      <c r="B125" s="27" t="str">
        <f>'Indicator Data'!B128</f>
        <v>NZL</v>
      </c>
      <c r="C125" s="72">
        <f>IF('Indicator Data'!BK128="No data","x",ROUND(IF('Indicator Data'!BK128&gt;C$195,0,IF('Indicator Data'!BK128&lt;C$194,10,(C$195-'Indicator Data'!BK128)/(C$195-C$194)*10)),1))</f>
        <v>2.6</v>
      </c>
      <c r="D125" s="73">
        <f t="shared" si="13"/>
        <v>2.6</v>
      </c>
      <c r="E125" s="72">
        <f>IF('Indicator Data'!BM128="No data","x",ROUND(IF('Indicator Data'!BM128&gt;E$195,0,IF('Indicator Data'!BM128&lt;E$194,10,(E$195-'Indicator Data'!BM128)/(E$195-E$194)*10)),1))</f>
        <v>1.2</v>
      </c>
      <c r="F125" s="72">
        <f>IF('Indicator Data'!BL128="No data","x",ROUND(IF('Indicator Data'!BL128&gt;F$195,0,IF('Indicator Data'!BL128&lt;F$194,10,(F$195-'Indicator Data'!BL128)/(F$195-F$194)*10)),1))</f>
        <v>1.7</v>
      </c>
      <c r="G125" s="73">
        <f t="shared" si="14"/>
        <v>1.5</v>
      </c>
      <c r="H125" s="74">
        <f t="shared" si="15"/>
        <v>2.1</v>
      </c>
      <c r="I125" s="72" t="str">
        <f>IF('Indicator Data'!BO128="No data","x",ROUND(IF('Indicator Data'!BO128^2&gt;I$195,0,IF('Indicator Data'!BO128^2&lt;I$194,10,(I$195-'Indicator Data'!BO128^2)/(I$195-I$194)*10)),1))</f>
        <v>x</v>
      </c>
      <c r="J125" s="72">
        <f>IF(OR('Indicator Data'!BN128=0,'Indicator Data'!BN128="No data"),"x",ROUND(IF('Indicator Data'!BN128&gt;J$195,0,IF('Indicator Data'!BN128&lt;J$194,10,(J$195-'Indicator Data'!BN128)/(J$195-J$194)*10)),1))</f>
        <v>0</v>
      </c>
      <c r="K125" s="72">
        <f>IF('Indicator Data'!BP128="No data","x",ROUND(IF('Indicator Data'!BP128&gt;K$195,0,IF('Indicator Data'!BP128&lt;K$194,10,(K$195-'Indicator Data'!BP128)/(K$195-K$194)*10)),1))</f>
        <v>0.9</v>
      </c>
      <c r="L125" s="72">
        <f>IF('Indicator Data'!BQ128="No data","x",ROUND(IF('Indicator Data'!BQ128&gt;L$195,0,IF('Indicator Data'!BQ128&lt;L$194,10,(L$195-'Indicator Data'!BQ128)/(L$195-L$194)*10)),1))</f>
        <v>3.3</v>
      </c>
      <c r="M125" s="73">
        <f t="shared" si="16"/>
        <v>1.4</v>
      </c>
      <c r="N125" s="115">
        <f>IF('Indicator Data'!BR128="No data","x",'Indicator Data'!BR128/'Indicator Data'!CD128*100)</f>
        <v>41.775853556644257</v>
      </c>
      <c r="O125" s="72">
        <f t="shared" si="17"/>
        <v>5.9</v>
      </c>
      <c r="P125" s="72">
        <f>IF('Indicator Data'!BS128="No data","x",ROUND(IF('Indicator Data'!BS128&gt;P$195,0,IF('Indicator Data'!BS128&lt;P$194,10,(P$195-'Indicator Data'!BS128)/(P$195-P$194)*10)),1))</f>
        <v>0</v>
      </c>
      <c r="Q125" s="72">
        <f>IF('Indicator Data'!BT128="No data","x",ROUND(IF('Indicator Data'!BT128&gt;Q$195,0,IF('Indicator Data'!BT128&lt;Q$194,10,(Q$195-'Indicator Data'!BT128)/(Q$195-Q$194)*10)),1))</f>
        <v>0</v>
      </c>
      <c r="R125" s="73">
        <f t="shared" si="18"/>
        <v>2</v>
      </c>
      <c r="S125" s="72">
        <f>IF('Indicator Data'!BU128="No data","x",ROUND(IF('Indicator Data'!BU128&gt;S$195,0,IF('Indicator Data'!BU128&lt;S$194,10,(S$195-'Indicator Data'!BU128)/(S$195-S$194)*10)),1))</f>
        <v>2.4</v>
      </c>
      <c r="T125" s="115">
        <f>IF('Indicator Data'!BV128="No data","x",ROUND(IF('Indicator Data'!BV128&gt;T$195,0,IF('Indicator Data'!BV128&lt;T$194,10,(T$195-'Indicator Data'!BV128)/(T$195-T$194)*10)),1))</f>
        <v>1</v>
      </c>
      <c r="U125" s="115">
        <f>IF('Indicator Data'!BW128="No data","x",ROUND(IF('Indicator Data'!BW128&gt;U$195,0,IF('Indicator Data'!BW128&lt;U$194,10,(U$195-'Indicator Data'!BW128)/(U$195-U$194)*10)),1))</f>
        <v>1.5</v>
      </c>
      <c r="V125" s="115">
        <f>IF('Indicator Data'!BX128="No data","x",ROUND(IF('Indicator Data'!BX128&gt;V$195,0,IF('Indicator Data'!BX128&lt;V$194,10,(V$195-'Indicator Data'!BX128)/(V$195-V$194)*10)),1))</f>
        <v>0.5</v>
      </c>
      <c r="W125" s="72">
        <f t="shared" si="19"/>
        <v>1</v>
      </c>
      <c r="X125" s="72">
        <f>IF('Indicator Data'!BY128="No data","x",ROUND(IF('Indicator Data'!BY128&gt;X$195,0,IF('Indicator Data'!BY128&lt;X$194,10,(X$195-'Indicator Data'!BY128)/(X$195-X$194)*10)),1))</f>
        <v>0</v>
      </c>
      <c r="Y125" s="72">
        <f>IF('Indicator Data'!BZ128="No data","x",ROUND(IF('Indicator Data'!BZ128&gt;Y$195,10,IF('Indicator Data'!BZ128&lt;Y$194,0,10-(Y$195-'Indicator Data'!BZ128)/(Y$195-Y$194)*10)),1))</f>
        <v>0.1</v>
      </c>
      <c r="Z125" s="73">
        <f t="shared" si="20"/>
        <v>0.9</v>
      </c>
      <c r="AA125" s="74">
        <f t="shared" si="21"/>
        <v>1.4</v>
      </c>
      <c r="AB125" s="133"/>
    </row>
    <row r="126" spans="1:28" s="2" customFormat="1" x14ac:dyDescent="0.3">
      <c r="A126" s="98" t="str">
        <f>'Indicator Data'!A129</f>
        <v>Nicaragua</v>
      </c>
      <c r="B126" s="27" t="str">
        <f>'Indicator Data'!B129</f>
        <v>NIC</v>
      </c>
      <c r="C126" s="72">
        <f>IF('Indicator Data'!BK129="No data","x",ROUND(IF('Indicator Data'!BK129&gt;C$195,0,IF('Indicator Data'!BK129&lt;C$194,10,(C$195-'Indicator Data'!BK129)/(C$195-C$194)*10)),1))</f>
        <v>4.7</v>
      </c>
      <c r="D126" s="73">
        <f t="shared" si="13"/>
        <v>4.7</v>
      </c>
      <c r="E126" s="72">
        <f>IF('Indicator Data'!BM129="No data","x",ROUND(IF('Indicator Data'!BM129&gt;E$195,0,IF('Indicator Data'!BM129&lt;E$194,10,(E$195-'Indicator Data'!BM129)/(E$195-E$194)*10)),1))</f>
        <v>7.8</v>
      </c>
      <c r="F126" s="72">
        <f>IF('Indicator Data'!BL129="No data","x",ROUND(IF('Indicator Data'!BL129&gt;F$195,0,IF('Indicator Data'!BL129&lt;F$194,10,(F$195-'Indicator Data'!BL129)/(F$195-F$194)*10)),1))</f>
        <v>6.5</v>
      </c>
      <c r="G126" s="73">
        <f t="shared" si="14"/>
        <v>7.2</v>
      </c>
      <c r="H126" s="74">
        <f t="shared" si="15"/>
        <v>6</v>
      </c>
      <c r="I126" s="72">
        <f>IF('Indicator Data'!BO129="No data","x",ROUND(IF('Indicator Data'!BO129^2&gt;I$195,0,IF('Indicator Data'!BO129^2&lt;I$194,10,(I$195-'Indicator Data'!BO129^2)/(I$195-I$194)*10)),1))</f>
        <v>3.5</v>
      </c>
      <c r="J126" s="72">
        <f>IF(OR('Indicator Data'!BN129=0,'Indicator Data'!BN129="No data"),"x",ROUND(IF('Indicator Data'!BN129&gt;J$195,0,IF('Indicator Data'!BN129&lt;J$194,10,(J$195-'Indicator Data'!BN129)/(J$195-J$194)*10)),1))</f>
        <v>1.2</v>
      </c>
      <c r="K126" s="72">
        <f>IF('Indicator Data'!BP129="No data","x",ROUND(IF('Indicator Data'!BP129&gt;K$195,0,IF('Indicator Data'!BP129&lt;K$194,10,(K$195-'Indicator Data'!BP129)/(K$195-K$194)*10)),1))</f>
        <v>7.2</v>
      </c>
      <c r="L126" s="72">
        <f>IF('Indicator Data'!BQ129="No data","x",ROUND(IF('Indicator Data'!BQ129&gt;L$195,0,IF('Indicator Data'!BQ129&lt;L$194,10,(L$195-'Indicator Data'!BQ129)/(L$195-L$194)*10)),1))</f>
        <v>5.7</v>
      </c>
      <c r="M126" s="73">
        <f t="shared" si="16"/>
        <v>4.4000000000000004</v>
      </c>
      <c r="N126" s="115">
        <f>IF('Indicator Data'!BR129="No data","x",'Indicator Data'!BR129/'Indicator Data'!CD129*100)</f>
        <v>14.957620076450059</v>
      </c>
      <c r="O126" s="72">
        <f t="shared" si="17"/>
        <v>8.6</v>
      </c>
      <c r="P126" s="72">
        <f>IF('Indicator Data'!BS129="No data","x",ROUND(IF('Indicator Data'!BS129&gt;P$195,0,IF('Indicator Data'!BS129&lt;P$194,10,(P$195-'Indicator Data'!BS129)/(P$195-P$194)*10)),1))</f>
        <v>2.8</v>
      </c>
      <c r="Q126" s="72">
        <f>IF('Indicator Data'!BT129="No data","x",ROUND(IF('Indicator Data'!BT129&gt;Q$195,0,IF('Indicator Data'!BT129&lt;Q$194,10,(Q$195-'Indicator Data'!BT129)/(Q$195-Q$194)*10)),1))</f>
        <v>3.7</v>
      </c>
      <c r="R126" s="73">
        <f t="shared" si="18"/>
        <v>5</v>
      </c>
      <c r="S126" s="72">
        <f>IF('Indicator Data'!BU129="No data","x",ROUND(IF('Indicator Data'!BU129&gt;S$195,0,IF('Indicator Data'!BU129&lt;S$194,10,(S$195-'Indicator Data'!BU129)/(S$195-S$194)*10)),1))</f>
        <v>7.5</v>
      </c>
      <c r="T126" s="115">
        <f>IF('Indicator Data'!BV129="No data","x",ROUND(IF('Indicator Data'!BV129&gt;T$195,0,IF('Indicator Data'!BV129&lt;T$194,10,(T$195-'Indicator Data'!BV129)/(T$195-T$194)*10)),1))</f>
        <v>0.2</v>
      </c>
      <c r="U126" s="115">
        <f>IF('Indicator Data'!BW129="No data","x",ROUND(IF('Indicator Data'!BW129&gt;U$195,0,IF('Indicator Data'!BW129&lt;U$194,10,(U$195-'Indicator Data'!BW129)/(U$195-U$194)*10)),1))</f>
        <v>0.7</v>
      </c>
      <c r="V126" s="115">
        <f>IF('Indicator Data'!BX129="No data","x",ROUND(IF('Indicator Data'!BX129&gt;V$195,0,IF('Indicator Data'!BX129&lt;V$194,10,(V$195-'Indicator Data'!BX129)/(V$195-V$194)*10)),1))</f>
        <v>0.2</v>
      </c>
      <c r="W126" s="72">
        <f t="shared" si="19"/>
        <v>0.36666666666666664</v>
      </c>
      <c r="X126" s="72">
        <f>IF('Indicator Data'!BY129="No data","x",ROUND(IF('Indicator Data'!BY129&gt;X$195,0,IF('Indicator Data'!BY129&lt;X$194,10,(X$195-'Indicator Data'!BY129)/(X$195-X$194)*10)),1))</f>
        <v>8.6</v>
      </c>
      <c r="Y126" s="72">
        <f>IF('Indicator Data'!BZ129="No data","x",ROUND(IF('Indicator Data'!BZ129&gt;Y$195,10,IF('Indicator Data'!BZ129&lt;Y$194,0,10-(Y$195-'Indicator Data'!BZ129)/(Y$195-Y$194)*10)),1))</f>
        <v>1.1000000000000001</v>
      </c>
      <c r="Z126" s="73">
        <f t="shared" si="20"/>
        <v>4.4000000000000004</v>
      </c>
      <c r="AA126" s="74">
        <f t="shared" si="21"/>
        <v>4.5999999999999996</v>
      </c>
      <c r="AB126" s="133"/>
    </row>
    <row r="127" spans="1:28" s="2" customFormat="1" x14ac:dyDescent="0.3">
      <c r="A127" s="98" t="str">
        <f>'Indicator Data'!A130</f>
        <v>Niger</v>
      </c>
      <c r="B127" s="27" t="str">
        <f>'Indicator Data'!B130</f>
        <v>NER</v>
      </c>
      <c r="C127" s="72">
        <f>IF('Indicator Data'!BK130="No data","x",ROUND(IF('Indicator Data'!BK130&gt;C$195,0,IF('Indicator Data'!BK130&lt;C$194,10,(C$195-'Indicator Data'!BK130)/(C$195-C$194)*10)),1))</f>
        <v>5.3</v>
      </c>
      <c r="D127" s="73">
        <f t="shared" si="13"/>
        <v>5.3</v>
      </c>
      <c r="E127" s="72">
        <f>IF('Indicator Data'!BM130="No data","x",ROUND(IF('Indicator Data'!BM130&gt;E$195,0,IF('Indicator Data'!BM130&lt;E$194,10,(E$195-'Indicator Data'!BM130)/(E$195-E$194)*10)),1))</f>
        <v>6.8</v>
      </c>
      <c r="F127" s="72">
        <f>IF('Indicator Data'!BL130="No data","x",ROUND(IF('Indicator Data'!BL130&gt;F$195,0,IF('Indicator Data'!BL130&lt;F$194,10,(F$195-'Indicator Data'!BL130)/(F$195-F$194)*10)),1))</f>
        <v>6.6</v>
      </c>
      <c r="G127" s="73">
        <f t="shared" si="14"/>
        <v>6.7</v>
      </c>
      <c r="H127" s="74">
        <f t="shared" si="15"/>
        <v>6</v>
      </c>
      <c r="I127" s="72">
        <f>IF('Indicator Data'!BO130="No data","x",ROUND(IF('Indicator Data'!BO130^2&gt;I$195,0,IF('Indicator Data'!BO130^2&lt;I$194,10,(I$195-'Indicator Data'!BO130^2)/(I$195-I$194)*10)),1))</f>
        <v>9.6</v>
      </c>
      <c r="J127" s="72">
        <f>IF(OR('Indicator Data'!BN130=0,'Indicator Data'!BN130="No data"),"x",ROUND(IF('Indicator Data'!BN130&gt;J$195,0,IF('Indicator Data'!BN130&lt;J$194,10,(J$195-'Indicator Data'!BN130)/(J$195-J$194)*10)),1))</f>
        <v>8.1999999999999993</v>
      </c>
      <c r="K127" s="72">
        <f>IF('Indicator Data'!BP130="No data","x",ROUND(IF('Indicator Data'!BP130&gt;K$195,0,IF('Indicator Data'!BP130&lt;K$194,10,(K$195-'Indicator Data'!BP130)/(K$195-K$194)*10)),1))</f>
        <v>9.5</v>
      </c>
      <c r="L127" s="72">
        <f>IF('Indicator Data'!BQ130="No data","x",ROUND(IF('Indicator Data'!BQ130&gt;L$195,0,IF('Indicator Data'!BQ130&lt;L$194,10,(L$195-'Indicator Data'!BQ130)/(L$195-L$194)*10)),1))</f>
        <v>8.1999999999999993</v>
      </c>
      <c r="M127" s="73">
        <f t="shared" si="16"/>
        <v>8.9</v>
      </c>
      <c r="N127" s="115">
        <f>IF('Indicator Data'!BR130="No data","x",'Indicator Data'!BR130/'Indicator Data'!CD130*100)</f>
        <v>3.8683192547564542</v>
      </c>
      <c r="O127" s="72">
        <f t="shared" si="17"/>
        <v>9.6999999999999993</v>
      </c>
      <c r="P127" s="72">
        <f>IF('Indicator Data'!BS130="No data","x",ROUND(IF('Indicator Data'!BS130&gt;P$195,0,IF('Indicator Data'!BS130&lt;P$194,10,(P$195-'Indicator Data'!BS130)/(P$195-P$194)*10)),1))</f>
        <v>9.6</v>
      </c>
      <c r="Q127" s="72">
        <f>IF('Indicator Data'!BT130="No data","x",ROUND(IF('Indicator Data'!BT130&gt;Q$195,0,IF('Indicator Data'!BT130&lt;Q$194,10,(Q$195-'Indicator Data'!BT130)/(Q$195-Q$194)*10)),1))</f>
        <v>9.9</v>
      </c>
      <c r="R127" s="73">
        <f t="shared" si="18"/>
        <v>9.6999999999999993</v>
      </c>
      <c r="S127" s="72">
        <f>IF('Indicator Data'!BU130="No data","x",ROUND(IF('Indicator Data'!BU130&gt;S$195,0,IF('Indicator Data'!BU130&lt;S$194,10,(S$195-'Indicator Data'!BU130)/(S$195-S$194)*10)),1))</f>
        <v>9.9</v>
      </c>
      <c r="T127" s="115">
        <f>IF('Indicator Data'!BV130="No data","x",ROUND(IF('Indicator Data'!BV130&gt;T$195,0,IF('Indicator Data'!BV130&lt;T$194,10,(T$195-'Indicator Data'!BV130)/(T$195-T$194)*10)),1))</f>
        <v>3.4</v>
      </c>
      <c r="U127" s="115">
        <f>IF('Indicator Data'!BW130="No data","x",ROUND(IF('Indicator Data'!BW130&gt;U$195,0,IF('Indicator Data'!BW130&lt;U$194,10,(U$195-'Indicator Data'!BW130)/(U$195-U$194)*10)),1))</f>
        <v>8.6</v>
      </c>
      <c r="V127" s="115">
        <f>IF('Indicator Data'!BX130="No data","x",ROUND(IF('Indicator Data'!BX130&gt;V$195,0,IF('Indicator Data'!BX130&lt;V$194,10,(V$195-'Indicator Data'!BX130)/(V$195-V$194)*10)),1))</f>
        <v>3.4</v>
      </c>
      <c r="W127" s="72">
        <f t="shared" si="19"/>
        <v>5.1333333333333337</v>
      </c>
      <c r="X127" s="72">
        <f>IF('Indicator Data'!BY130="No data","x",ROUND(IF('Indicator Data'!BY130&gt;X$195,0,IF('Indicator Data'!BY130&lt;X$194,10,(X$195-'Indicator Data'!BY130)/(X$195-X$194)*10)),1))</f>
        <v>9.9</v>
      </c>
      <c r="Y127" s="72">
        <f>IF('Indicator Data'!BZ130="No data","x",ROUND(IF('Indicator Data'!BZ130&gt;Y$195,10,IF('Indicator Data'!BZ130&lt;Y$194,0,10-(Y$195-'Indicator Data'!BZ130)/(Y$195-Y$194)*10)),1))</f>
        <v>5.7</v>
      </c>
      <c r="Z127" s="73">
        <f t="shared" si="20"/>
        <v>7.7</v>
      </c>
      <c r="AA127" s="74">
        <f t="shared" si="21"/>
        <v>8.8000000000000007</v>
      </c>
      <c r="AB127" s="133"/>
    </row>
    <row r="128" spans="1:28" s="2" customFormat="1" x14ac:dyDescent="0.3">
      <c r="A128" s="98" t="str">
        <f>'Indicator Data'!A131</f>
        <v>Nigeria</v>
      </c>
      <c r="B128" s="27" t="str">
        <f>'Indicator Data'!B131</f>
        <v>NGA</v>
      </c>
      <c r="C128" s="72">
        <f>IF('Indicator Data'!BK131="No data","x",ROUND(IF('Indicator Data'!BK131&gt;C$195,0,IF('Indicator Data'!BK131&lt;C$194,10,(C$195-'Indicator Data'!BK131)/(C$195-C$194)*10)),1))</f>
        <v>2.8</v>
      </c>
      <c r="D128" s="73">
        <f t="shared" si="13"/>
        <v>2.8</v>
      </c>
      <c r="E128" s="72">
        <f>IF('Indicator Data'!BM131="No data","x",ROUND(IF('Indicator Data'!BM131&gt;E$195,0,IF('Indicator Data'!BM131&lt;E$194,10,(E$195-'Indicator Data'!BM131)/(E$195-E$194)*10)),1))</f>
        <v>7.5</v>
      </c>
      <c r="F128" s="72">
        <f>IF('Indicator Data'!BL131="No data","x",ROUND(IF('Indicator Data'!BL131&gt;F$195,0,IF('Indicator Data'!BL131&lt;F$194,10,(F$195-'Indicator Data'!BL131)/(F$195-F$194)*10)),1))</f>
        <v>7.2</v>
      </c>
      <c r="G128" s="73">
        <f t="shared" si="14"/>
        <v>7.4</v>
      </c>
      <c r="H128" s="74">
        <f t="shared" si="15"/>
        <v>5.0999999999999996</v>
      </c>
      <c r="I128" s="72">
        <f>IF('Indicator Data'!BO131="No data","x",ROUND(IF('Indicator Data'!BO131^2&gt;I$195,0,IF('Indicator Data'!BO131^2&lt;I$194,10,(I$195-'Indicator Data'!BO131^2)/(I$195-I$194)*10)),1))</f>
        <v>6.8</v>
      </c>
      <c r="J128" s="72">
        <f>IF(OR('Indicator Data'!BN131=0,'Indicator Data'!BN131="No data"),"x",ROUND(IF('Indicator Data'!BN131&gt;J$195,0,IF('Indicator Data'!BN131&lt;J$194,10,(J$195-'Indicator Data'!BN131)/(J$195-J$194)*10)),1))</f>
        <v>4.4000000000000004</v>
      </c>
      <c r="K128" s="72">
        <f>IF('Indicator Data'!BP131="No data","x",ROUND(IF('Indicator Data'!BP131&gt;K$195,0,IF('Indicator Data'!BP131&lt;K$194,10,(K$195-'Indicator Data'!BP131)/(K$195-K$194)*10)),1))</f>
        <v>9.3000000000000007</v>
      </c>
      <c r="L128" s="72">
        <f>IF('Indicator Data'!BQ131="No data","x",ROUND(IF('Indicator Data'!BQ131&gt;L$195,0,IF('Indicator Data'!BQ131&lt;L$194,10,(L$195-'Indicator Data'!BQ131)/(L$195-L$194)*10)),1))</f>
        <v>5.5</v>
      </c>
      <c r="M128" s="73">
        <f t="shared" si="16"/>
        <v>6.5</v>
      </c>
      <c r="N128" s="115">
        <f>IF('Indicator Data'!BR131="No data","x",'Indicator Data'!BR131/'Indicator Data'!CD131*100)</f>
        <v>10.760126047190839</v>
      </c>
      <c r="O128" s="72">
        <f t="shared" si="17"/>
        <v>9</v>
      </c>
      <c r="P128" s="72">
        <f>IF('Indicator Data'!BS131="No data","x",ROUND(IF('Indicator Data'!BS131&gt;P$195,0,IF('Indicator Data'!BS131&lt;P$194,10,(P$195-'Indicator Data'!BS131)/(P$195-P$194)*10)),1))</f>
        <v>6.8</v>
      </c>
      <c r="Q128" s="72">
        <f>IF('Indicator Data'!BT131="No data","x",ROUND(IF('Indicator Data'!BT131&gt;Q$195,0,IF('Indicator Data'!BT131&lt;Q$194,10,(Q$195-'Indicator Data'!BT131)/(Q$195-Q$194)*10)),1))</f>
        <v>5.7</v>
      </c>
      <c r="R128" s="73">
        <f t="shared" si="18"/>
        <v>7.2</v>
      </c>
      <c r="S128" s="72">
        <f>IF('Indicator Data'!BU131="No data","x",ROUND(IF('Indicator Data'!BU131&gt;S$195,0,IF('Indicator Data'!BU131&lt;S$194,10,(S$195-'Indicator Data'!BU131)/(S$195-S$194)*10)),1))</f>
        <v>9</v>
      </c>
      <c r="T128" s="115">
        <f>IF('Indicator Data'!BV131="No data","x",ROUND(IF('Indicator Data'!BV131&gt;T$195,0,IF('Indicator Data'!BV131&lt;T$194,10,(T$195-'Indicator Data'!BV131)/(T$195-T$194)*10)),1))</f>
        <v>7.1</v>
      </c>
      <c r="U128" s="115" t="str">
        <f>IF('Indicator Data'!BW131="No data","x",ROUND(IF('Indicator Data'!BW131&gt;U$195,0,IF('Indicator Data'!BW131&lt;U$194,10,(U$195-'Indicator Data'!BW131)/(U$195-U$194)*10)),1))</f>
        <v>x</v>
      </c>
      <c r="V128" s="115">
        <f>IF('Indicator Data'!BX131="No data","x",ROUND(IF('Indicator Data'!BX131&gt;V$195,0,IF('Indicator Data'!BX131&lt;V$194,10,(V$195-'Indicator Data'!BX131)/(V$195-V$194)*10)),1))</f>
        <v>7.1</v>
      </c>
      <c r="W128" s="72">
        <f t="shared" si="19"/>
        <v>7.1</v>
      </c>
      <c r="X128" s="72">
        <f>IF('Indicator Data'!BY131="No data","x",ROUND(IF('Indicator Data'!BY131&gt;X$195,0,IF('Indicator Data'!BY131&lt;X$194,10,(X$195-'Indicator Data'!BY131)/(X$195-X$194)*10)),1))</f>
        <v>9.4</v>
      </c>
      <c r="Y128" s="72">
        <f>IF('Indicator Data'!BZ131="No data","x",ROUND(IF('Indicator Data'!BZ131&gt;Y$195,10,IF('Indicator Data'!BZ131&lt;Y$194,0,10-(Y$195-'Indicator Data'!BZ131)/(Y$195-Y$194)*10)),1))</f>
        <v>10</v>
      </c>
      <c r="Z128" s="73">
        <f t="shared" si="20"/>
        <v>8.9</v>
      </c>
      <c r="AA128" s="74">
        <f t="shared" si="21"/>
        <v>7.5</v>
      </c>
      <c r="AB128" s="133"/>
    </row>
    <row r="129" spans="1:28" s="2" customFormat="1" x14ac:dyDescent="0.3">
      <c r="A129" s="98" t="str">
        <f>'Indicator Data'!A132</f>
        <v>North Macedonia</v>
      </c>
      <c r="B129" s="27" t="str">
        <f>'Indicator Data'!B132</f>
        <v>MKD</v>
      </c>
      <c r="C129" s="72">
        <f>IF('Indicator Data'!BK132="No data","x",ROUND(IF('Indicator Data'!BK132&gt;C$195,0,IF('Indicator Data'!BK132&lt;C$194,10,(C$195-'Indicator Data'!BK132)/(C$195-C$194)*10)),1))</f>
        <v>3.8</v>
      </c>
      <c r="D129" s="73">
        <f t="shared" si="13"/>
        <v>3.8</v>
      </c>
      <c r="E129" s="72">
        <f>IF('Indicator Data'!BM132="No data","x",ROUND(IF('Indicator Data'!BM132&gt;E$195,0,IF('Indicator Data'!BM132&lt;E$194,10,(E$195-'Indicator Data'!BM132)/(E$195-E$194)*10)),1))</f>
        <v>6.5</v>
      </c>
      <c r="F129" s="72">
        <f>IF('Indicator Data'!BL132="No data","x",ROUND(IF('Indicator Data'!BL132&gt;F$195,0,IF('Indicator Data'!BL132&lt;F$194,10,(F$195-'Indicator Data'!BL132)/(F$195-F$194)*10)),1))</f>
        <v>5</v>
      </c>
      <c r="G129" s="73">
        <f t="shared" si="14"/>
        <v>5.8</v>
      </c>
      <c r="H129" s="74">
        <f t="shared" si="15"/>
        <v>4.8</v>
      </c>
      <c r="I129" s="72">
        <f>IF('Indicator Data'!BO132="No data","x",ROUND(IF('Indicator Data'!BO132^2&gt;I$195,0,IF('Indicator Data'!BO132^2&lt;I$194,10,(I$195-'Indicator Data'!BO132^2)/(I$195-I$194)*10)),1))</f>
        <v>0.5</v>
      </c>
      <c r="J129" s="72">
        <f>IF(OR('Indicator Data'!BN132=0,'Indicator Data'!BN132="No data"),"x",ROUND(IF('Indicator Data'!BN132&gt;J$195,0,IF('Indicator Data'!BN132&lt;J$194,10,(J$195-'Indicator Data'!BN132)/(J$195-J$194)*10)),1))</f>
        <v>0</v>
      </c>
      <c r="K129" s="72">
        <f>IF('Indicator Data'!BP132="No data","x",ROUND(IF('Indicator Data'!BP132&gt;K$195,0,IF('Indicator Data'!BP132&lt;K$194,10,(K$195-'Indicator Data'!BP132)/(K$195-K$194)*10)),1))</f>
        <v>2.1</v>
      </c>
      <c r="L129" s="72">
        <f>IF('Indicator Data'!BQ132="No data","x",ROUND(IF('Indicator Data'!BQ132&gt;L$195,0,IF('Indicator Data'!BQ132&lt;L$194,10,(L$195-'Indicator Data'!BQ132)/(L$195-L$194)*10)),1))</f>
        <v>5.5</v>
      </c>
      <c r="M129" s="73">
        <f t="shared" si="16"/>
        <v>2</v>
      </c>
      <c r="N129" s="115">
        <f>IF('Indicator Data'!BR132="No data","x",'Indicator Data'!BR132/'Indicator Data'!CD132*100)</f>
        <v>55.511498810467884</v>
      </c>
      <c r="O129" s="72">
        <f t="shared" si="17"/>
        <v>4.5</v>
      </c>
      <c r="P129" s="72">
        <f>IF('Indicator Data'!BS132="No data","x",ROUND(IF('Indicator Data'!BS132&gt;P$195,0,IF('Indicator Data'!BS132&lt;P$194,10,(P$195-'Indicator Data'!BS132)/(P$195-P$194)*10)),1))</f>
        <v>0.1</v>
      </c>
      <c r="Q129" s="72">
        <f>IF('Indicator Data'!BT132="No data","x",ROUND(IF('Indicator Data'!BT132&gt;Q$195,0,IF('Indicator Data'!BT132&lt;Q$194,10,(Q$195-'Indicator Data'!BT132)/(Q$195-Q$194)*10)),1))</f>
        <v>1.4</v>
      </c>
      <c r="R129" s="73">
        <f t="shared" si="18"/>
        <v>2</v>
      </c>
      <c r="S129" s="72">
        <f>IF('Indicator Data'!BU132="No data","x",ROUND(IF('Indicator Data'!BU132&gt;S$195,0,IF('Indicator Data'!BU132&lt;S$194,10,(S$195-'Indicator Data'!BU132)/(S$195-S$194)*10)),1))</f>
        <v>2.8</v>
      </c>
      <c r="T129" s="115">
        <f>IF('Indicator Data'!BV132="No data","x",ROUND(IF('Indicator Data'!BV132&gt;T$195,0,IF('Indicator Data'!BV132&lt;T$194,10,(T$195-'Indicator Data'!BV132)/(T$195-T$194)*10)),1))</f>
        <v>1.4</v>
      </c>
      <c r="U129" s="115">
        <f>IF('Indicator Data'!BW132="No data","x",ROUND(IF('Indicator Data'!BW132&gt;U$195,0,IF('Indicator Data'!BW132&lt;U$194,10,(U$195-'Indicator Data'!BW132)/(U$195-U$194)*10)),1))</f>
        <v>0.3</v>
      </c>
      <c r="V129" s="115" t="str">
        <f>IF('Indicator Data'!BX132="No data","x",ROUND(IF('Indicator Data'!BX132&gt;V$195,0,IF('Indicator Data'!BX132&lt;V$194,10,(V$195-'Indicator Data'!BX132)/(V$195-V$194)*10)),1))</f>
        <v>x</v>
      </c>
      <c r="W129" s="72">
        <f t="shared" si="19"/>
        <v>0.85</v>
      </c>
      <c r="X129" s="72">
        <f>IF('Indicator Data'!BY132="No data","x",ROUND(IF('Indicator Data'!BY132&gt;X$195,0,IF('Indicator Data'!BY132&lt;X$194,10,(X$195-'Indicator Data'!BY132)/(X$195-X$194)*10)),1))</f>
        <v>6.5</v>
      </c>
      <c r="Y129" s="72">
        <f>IF('Indicator Data'!BZ132="No data","x",ROUND(IF('Indicator Data'!BZ132&gt;Y$195,10,IF('Indicator Data'!BZ132&lt;Y$194,0,10-(Y$195-'Indicator Data'!BZ132)/(Y$195-Y$194)*10)),1))</f>
        <v>0.1</v>
      </c>
      <c r="Z129" s="73">
        <f t="shared" si="20"/>
        <v>2.6</v>
      </c>
      <c r="AA129" s="74">
        <f t="shared" si="21"/>
        <v>2.2000000000000002</v>
      </c>
      <c r="AB129" s="133"/>
    </row>
    <row r="130" spans="1:28" s="2" customFormat="1" x14ac:dyDescent="0.3">
      <c r="A130" s="98" t="str">
        <f>'Indicator Data'!A133</f>
        <v>Norway</v>
      </c>
      <c r="B130" s="27" t="str">
        <f>'Indicator Data'!B133</f>
        <v>NOR</v>
      </c>
      <c r="C130" s="72">
        <f>IF('Indicator Data'!BK133="No data","x",ROUND(IF('Indicator Data'!BK133&gt;C$195,0,IF('Indicator Data'!BK133&lt;C$194,10,(C$195-'Indicator Data'!BK133)/(C$195-C$194)*10)),1))</f>
        <v>2.2999999999999998</v>
      </c>
      <c r="D130" s="73">
        <f t="shared" si="13"/>
        <v>2.2999999999999998</v>
      </c>
      <c r="E130" s="72">
        <f>IF('Indicator Data'!BM133="No data","x",ROUND(IF('Indicator Data'!BM133&gt;E$195,0,IF('Indicator Data'!BM133&lt;E$194,10,(E$195-'Indicator Data'!BM133)/(E$195-E$194)*10)),1))</f>
        <v>1.6</v>
      </c>
      <c r="F130" s="72">
        <f>IF('Indicator Data'!BL133="No data","x",ROUND(IF('Indicator Data'!BL133&gt;F$195,0,IF('Indicator Data'!BL133&lt;F$194,10,(F$195-'Indicator Data'!BL133)/(F$195-F$194)*10)),1))</f>
        <v>1.3</v>
      </c>
      <c r="G130" s="73">
        <f t="shared" si="14"/>
        <v>1.5</v>
      </c>
      <c r="H130" s="74">
        <f t="shared" si="15"/>
        <v>1.9</v>
      </c>
      <c r="I130" s="72" t="str">
        <f>IF('Indicator Data'!BO133="No data","x",ROUND(IF('Indicator Data'!BO133^2&gt;I$195,0,IF('Indicator Data'!BO133^2&lt;I$194,10,(I$195-'Indicator Data'!BO133^2)/(I$195-I$194)*10)),1))</f>
        <v>x</v>
      </c>
      <c r="J130" s="72">
        <f>IF(OR('Indicator Data'!BN133=0,'Indicator Data'!BN133="No data"),"x",ROUND(IF('Indicator Data'!BN133&gt;J$195,0,IF('Indicator Data'!BN133&lt;J$194,10,(J$195-'Indicator Data'!BN133)/(J$195-J$194)*10)),1))</f>
        <v>0</v>
      </c>
      <c r="K130" s="72">
        <f>IF('Indicator Data'!BP133="No data","x",ROUND(IF('Indicator Data'!BP133&gt;K$195,0,IF('Indicator Data'!BP133&lt;K$194,10,(K$195-'Indicator Data'!BP133)/(K$195-K$194)*10)),1))</f>
        <v>0.2</v>
      </c>
      <c r="L130" s="72">
        <f>IF('Indicator Data'!BQ133="No data","x",ROUND(IF('Indicator Data'!BQ133&gt;L$195,0,IF('Indicator Data'!BQ133&lt;L$194,10,(L$195-'Indicator Data'!BQ133)/(L$195-L$194)*10)),1))</f>
        <v>4.7</v>
      </c>
      <c r="M130" s="73">
        <f t="shared" si="16"/>
        <v>1.6</v>
      </c>
      <c r="N130" s="115">
        <f>IF('Indicator Data'!BR133="No data","x",'Indicator Data'!BR133/'Indicator Data'!CD133*100)</f>
        <v>46.014790468364829</v>
      </c>
      <c r="O130" s="72">
        <f t="shared" si="17"/>
        <v>5.5</v>
      </c>
      <c r="P130" s="72">
        <f>IF('Indicator Data'!BS133="No data","x",ROUND(IF('Indicator Data'!BS133&gt;P$195,0,IF('Indicator Data'!BS133&lt;P$194,10,(P$195-'Indicator Data'!BS133)/(P$195-P$194)*10)),1))</f>
        <v>0.2</v>
      </c>
      <c r="Q130" s="72">
        <f>IF('Indicator Data'!BT133="No data","x",ROUND(IF('Indicator Data'!BT133&gt;Q$195,0,IF('Indicator Data'!BT133&lt;Q$194,10,(Q$195-'Indicator Data'!BT133)/(Q$195-Q$194)*10)),1))</f>
        <v>0</v>
      </c>
      <c r="R130" s="73">
        <f t="shared" si="18"/>
        <v>1.9</v>
      </c>
      <c r="S130" s="72">
        <f>IF('Indicator Data'!BU133="No data","x",ROUND(IF('Indicator Data'!BU133&gt;S$195,0,IF('Indicator Data'!BU133&lt;S$194,10,(S$195-'Indicator Data'!BU133)/(S$195-S$194)*10)),1))</f>
        <v>0</v>
      </c>
      <c r="T130" s="115">
        <f>IF('Indicator Data'!BV133="No data","x",ROUND(IF('Indicator Data'!BV133&gt;T$195,0,IF('Indicator Data'!BV133&lt;T$194,10,(T$195-'Indicator Data'!BV133)/(T$195-T$194)*10)),1))</f>
        <v>0.5</v>
      </c>
      <c r="U130" s="115">
        <f>IF('Indicator Data'!BW133="No data","x",ROUND(IF('Indicator Data'!BW133&gt;U$195,0,IF('Indicator Data'!BW133&lt;U$194,10,(U$195-'Indicator Data'!BW133)/(U$195-U$194)*10)),1))</f>
        <v>1</v>
      </c>
      <c r="V130" s="115">
        <f>IF('Indicator Data'!BX133="No data","x",ROUND(IF('Indicator Data'!BX133&gt;V$195,0,IF('Indicator Data'!BX133&lt;V$194,10,(V$195-'Indicator Data'!BX133)/(V$195-V$194)*10)),1))</f>
        <v>0.8</v>
      </c>
      <c r="W130" s="72">
        <f t="shared" si="19"/>
        <v>0.76666666666666661</v>
      </c>
      <c r="X130" s="72">
        <f>IF('Indicator Data'!BY133="No data","x",ROUND(IF('Indicator Data'!BY133&gt;X$195,0,IF('Indicator Data'!BY133&lt;X$194,10,(X$195-'Indicator Data'!BY133)/(X$195-X$194)*10)),1))</f>
        <v>0</v>
      </c>
      <c r="Y130" s="72">
        <f>IF('Indicator Data'!BZ133="No data","x",ROUND(IF('Indicator Data'!BZ133&gt;Y$195,10,IF('Indicator Data'!BZ133&lt;Y$194,0,10-(Y$195-'Indicator Data'!BZ133)/(Y$195-Y$194)*10)),1))</f>
        <v>0</v>
      </c>
      <c r="Z130" s="73">
        <f t="shared" si="20"/>
        <v>0.2</v>
      </c>
      <c r="AA130" s="74">
        <f t="shared" si="21"/>
        <v>1.2</v>
      </c>
      <c r="AB130" s="133"/>
    </row>
    <row r="131" spans="1:28" s="2" customFormat="1" x14ac:dyDescent="0.3">
      <c r="A131" s="98" t="str">
        <f>'Indicator Data'!A134</f>
        <v>Oman</v>
      </c>
      <c r="B131" s="27" t="str">
        <f>'Indicator Data'!B134</f>
        <v>OMN</v>
      </c>
      <c r="C131" s="72" t="str">
        <f>IF('Indicator Data'!BK134="No data","x",ROUND(IF('Indicator Data'!BK134&gt;C$195,0,IF('Indicator Data'!BK134&lt;C$194,10,(C$195-'Indicator Data'!BK134)/(C$195-C$194)*10)),1))</f>
        <v>x</v>
      </c>
      <c r="D131" s="73" t="str">
        <f t="shared" si="13"/>
        <v>x</v>
      </c>
      <c r="E131" s="72">
        <f>IF('Indicator Data'!BM134="No data","x",ROUND(IF('Indicator Data'!BM134&gt;E$195,0,IF('Indicator Data'!BM134&lt;E$194,10,(E$195-'Indicator Data'!BM134)/(E$195-E$194)*10)),1))</f>
        <v>4.5999999999999996</v>
      </c>
      <c r="F131" s="72">
        <f>IF('Indicator Data'!BL134="No data","x",ROUND(IF('Indicator Data'!BL134&gt;F$195,0,IF('Indicator Data'!BL134&lt;F$194,10,(F$195-'Indicator Data'!BL134)/(F$195-F$194)*10)),1))</f>
        <v>4.5</v>
      </c>
      <c r="G131" s="73">
        <f t="shared" si="14"/>
        <v>4.5999999999999996</v>
      </c>
      <c r="H131" s="74">
        <f t="shared" si="15"/>
        <v>4.5999999999999996</v>
      </c>
      <c r="I131" s="72">
        <f>IF('Indicator Data'!BO134="No data","x",ROUND(IF('Indicator Data'!BO134^2&gt;I$195,0,IF('Indicator Data'!BO134^2&lt;I$194,10,(I$195-'Indicator Data'!BO134^2)/(I$195-I$194)*10)),1))</f>
        <v>0.9</v>
      </c>
      <c r="J131" s="72">
        <f>IF(OR('Indicator Data'!BN134=0,'Indicator Data'!BN134="No data"),"x",ROUND(IF('Indicator Data'!BN134&gt;J$195,0,IF('Indicator Data'!BN134&lt;J$194,10,(J$195-'Indicator Data'!BN134)/(J$195-J$194)*10)),1))</f>
        <v>0</v>
      </c>
      <c r="K131" s="72">
        <f>IF('Indicator Data'!BP134="No data","x",ROUND(IF('Indicator Data'!BP134&gt;K$195,0,IF('Indicator Data'!BP134&lt;K$194,10,(K$195-'Indicator Data'!BP134)/(K$195-K$194)*10)),1))</f>
        <v>0.8</v>
      </c>
      <c r="L131" s="72">
        <f>IF('Indicator Data'!BQ134="No data","x",ROUND(IF('Indicator Data'!BQ134&gt;L$195,0,IF('Indicator Data'!BQ134&lt;L$194,10,(L$195-'Indicator Data'!BQ134)/(L$195-L$194)*10)),1))</f>
        <v>3.2</v>
      </c>
      <c r="M131" s="73">
        <f t="shared" si="16"/>
        <v>1.2</v>
      </c>
      <c r="N131" s="115">
        <f>IF('Indicator Data'!BR134="No data","x",'Indicator Data'!BR134/'Indicator Data'!CD134*100)</f>
        <v>13.570274636510501</v>
      </c>
      <c r="O131" s="72">
        <f t="shared" si="17"/>
        <v>8.6999999999999993</v>
      </c>
      <c r="P131" s="72">
        <f>IF('Indicator Data'!BS134="No data","x",ROUND(IF('Indicator Data'!BS134&gt;P$195,0,IF('Indicator Data'!BS134&lt;P$194,10,(P$195-'Indicator Data'!BS134)/(P$195-P$194)*10)),1))</f>
        <v>0</v>
      </c>
      <c r="Q131" s="72">
        <f>IF('Indicator Data'!BT134="No data","x",ROUND(IF('Indicator Data'!BT134&gt;Q$195,0,IF('Indicator Data'!BT134&lt;Q$194,10,(Q$195-'Indicator Data'!BT134)/(Q$195-Q$194)*10)),1))</f>
        <v>1.6</v>
      </c>
      <c r="R131" s="73">
        <f t="shared" si="18"/>
        <v>3.4</v>
      </c>
      <c r="S131" s="72">
        <f>IF('Indicator Data'!BU134="No data","x",ROUND(IF('Indicator Data'!BU134&gt;S$195,0,IF('Indicator Data'!BU134&lt;S$194,10,(S$195-'Indicator Data'!BU134)/(S$195-S$194)*10)),1))</f>
        <v>5.0999999999999996</v>
      </c>
      <c r="T131" s="115">
        <f>IF('Indicator Data'!BV134="No data","x",ROUND(IF('Indicator Data'!BV134&gt;T$195,0,IF('Indicator Data'!BV134&lt;T$194,10,(T$195-'Indicator Data'!BV134)/(T$195-T$194)*10)),1))</f>
        <v>0</v>
      </c>
      <c r="U131" s="115">
        <f>IF('Indicator Data'!BW134="No data","x",ROUND(IF('Indicator Data'!BW134&gt;U$195,0,IF('Indicator Data'!BW134&lt;U$194,10,(U$195-'Indicator Data'!BW134)/(U$195-U$194)*10)),1))</f>
        <v>0</v>
      </c>
      <c r="V131" s="115">
        <f>IF('Indicator Data'!BX134="No data","x",ROUND(IF('Indicator Data'!BX134&gt;V$195,0,IF('Indicator Data'!BX134&lt;V$194,10,(V$195-'Indicator Data'!BX134)/(V$195-V$194)*10)),1))</f>
        <v>0</v>
      </c>
      <c r="W131" s="72">
        <f t="shared" si="19"/>
        <v>0</v>
      </c>
      <c r="X131" s="72">
        <f>IF('Indicator Data'!BY134="No data","x",ROUND(IF('Indicator Data'!BY134&gt;X$195,0,IF('Indicator Data'!BY134&lt;X$194,10,(X$195-'Indicator Data'!BY134)/(X$195-X$194)*10)),1))</f>
        <v>4.3</v>
      </c>
      <c r="Y131" s="72">
        <f>IF('Indicator Data'!BZ134="No data","x",ROUND(IF('Indicator Data'!BZ134&gt;Y$195,10,IF('Indicator Data'!BZ134&lt;Y$194,0,10-(Y$195-'Indicator Data'!BZ134)/(Y$195-Y$194)*10)),1))</f>
        <v>0.2</v>
      </c>
      <c r="Z131" s="73">
        <f t="shared" ref="Z131:Z162" si="22">IF(AND(S131="x",W131="x",X131="x",Y131="x"),"x",ROUND(AVERAGE(S131,W131,X131,Y131),1))</f>
        <v>2.4</v>
      </c>
      <c r="AA131" s="74">
        <f t="shared" ref="AA131:AA162" si="23">ROUND(AVERAGE(R131,M131,Z131),1)</f>
        <v>2.2999999999999998</v>
      </c>
      <c r="AB131" s="133"/>
    </row>
    <row r="132" spans="1:28" s="2" customFormat="1" x14ac:dyDescent="0.3">
      <c r="A132" s="98" t="str">
        <f>'Indicator Data'!A135</f>
        <v>Pakistan</v>
      </c>
      <c r="B132" s="27" t="str">
        <f>'Indicator Data'!B135</f>
        <v>PAK</v>
      </c>
      <c r="C132" s="72">
        <f>IF('Indicator Data'!BK135="No data","x",ROUND(IF('Indicator Data'!BK135&gt;C$195,0,IF('Indicator Data'!BK135&lt;C$194,10,(C$195-'Indicator Data'!BK135)/(C$195-C$194)*10)),1))</f>
        <v>4</v>
      </c>
      <c r="D132" s="73">
        <f t="shared" ref="D132:D193" si="24">IF(C132="x","x",C132)</f>
        <v>4</v>
      </c>
      <c r="E132" s="72">
        <f>IF('Indicator Data'!BM135="No data","x",ROUND(IF('Indicator Data'!BM135&gt;E$195,0,IF('Indicator Data'!BM135&lt;E$194,10,(E$195-'Indicator Data'!BM135)/(E$195-E$194)*10)),1))</f>
        <v>6.9</v>
      </c>
      <c r="F132" s="72">
        <f>IF('Indicator Data'!BL135="No data","x",ROUND(IF('Indicator Data'!BL135&gt;F$195,0,IF('Indicator Data'!BL135&lt;F$194,10,(F$195-'Indicator Data'!BL135)/(F$195-F$194)*10)),1))</f>
        <v>6.4</v>
      </c>
      <c r="G132" s="73">
        <f t="shared" ref="G132:G193" si="25">IF(AND(E132="x",F132="x"),"x",ROUND(AVERAGE(E132,F132),1))</f>
        <v>6.7</v>
      </c>
      <c r="H132" s="74">
        <f t="shared" ref="H132:H193" si="26">ROUND(AVERAGE(D132,G132),1)</f>
        <v>5.4</v>
      </c>
      <c r="I132" s="72">
        <f>IF('Indicator Data'!BO135="No data","x",ROUND(IF('Indicator Data'!BO135^2&gt;I$195,0,IF('Indicator Data'!BO135^2&lt;I$194,10,(I$195-'Indicator Data'!BO135^2)/(I$195-I$194)*10)),1))</f>
        <v>7.1</v>
      </c>
      <c r="J132" s="72">
        <f>IF(OR('Indicator Data'!BN135=0,'Indicator Data'!BN135="No data"),"x",ROUND(IF('Indicator Data'!BN135&gt;J$195,0,IF('Indicator Data'!BN135&lt;J$194,10,(J$195-'Indicator Data'!BN135)/(J$195-J$194)*10)),1))</f>
        <v>2.9</v>
      </c>
      <c r="K132" s="72">
        <f>IF('Indicator Data'!BP135="No data","x",ROUND(IF('Indicator Data'!BP135&gt;K$195,0,IF('Indicator Data'!BP135&lt;K$194,10,(K$195-'Indicator Data'!BP135)/(K$195-K$194)*10)),1))</f>
        <v>8.3000000000000007</v>
      </c>
      <c r="L132" s="72">
        <f>IF('Indicator Data'!BQ135="No data","x",ROUND(IF('Indicator Data'!BQ135&gt;L$195,0,IF('Indicator Data'!BQ135&lt;L$194,10,(L$195-'Indicator Data'!BQ135)/(L$195-L$194)*10)),1))</f>
        <v>6.3</v>
      </c>
      <c r="M132" s="73">
        <f t="shared" ref="M132:M193" si="27">IF(AND(I132="x",J132="x",K132="x",L132="x"),"x",ROUND(AVERAGE(I132,J132,K132,L132),1))</f>
        <v>6.2</v>
      </c>
      <c r="N132" s="115">
        <f>IF('Indicator Data'!BR135="No data","x",'Indicator Data'!BR135/'Indicator Data'!CD135*100)</f>
        <v>12.972187629721876</v>
      </c>
      <c r="O132" s="72">
        <f t="shared" ref="O132:O193" si="28">IF(N132="x","x",ROUND(IF(N132&gt;O$195,0,IF(N132&lt;O$194,10,(O$195-N132)/(O$195-O$194)*10)),1))</f>
        <v>8.8000000000000007</v>
      </c>
      <c r="P132" s="72">
        <f>IF('Indicator Data'!BS135="No data","x",ROUND(IF('Indicator Data'!BS135&gt;P$195,0,IF('Indicator Data'!BS135&lt;P$194,10,(P$195-'Indicator Data'!BS135)/(P$195-P$194)*10)),1))</f>
        <v>4.5</v>
      </c>
      <c r="Q132" s="72">
        <f>IF('Indicator Data'!BT135="No data","x",ROUND(IF('Indicator Data'!BT135&gt;Q$195,0,IF('Indicator Data'!BT135&lt;Q$194,10,(Q$195-'Indicator Data'!BT135)/(Q$195-Q$194)*10)),1))</f>
        <v>1.7</v>
      </c>
      <c r="R132" s="73">
        <f t="shared" ref="R132:R193" si="29">IF(AND(O132="x",P132="x",Q132="x"),"x",ROUND(AVERAGE(O132,Q132,P132),1))</f>
        <v>5</v>
      </c>
      <c r="S132" s="72">
        <f>IF('Indicator Data'!BU135="No data","x",ROUND(IF('Indicator Data'!BU135&gt;S$195,0,IF('Indicator Data'!BU135&lt;S$194,10,(S$195-'Indicator Data'!BU135)/(S$195-S$194)*10)),1))</f>
        <v>7.6</v>
      </c>
      <c r="T132" s="115">
        <f>IF('Indicator Data'!BV135="No data","x",ROUND(IF('Indicator Data'!BV135&gt;T$195,0,IF('Indicator Data'!BV135&lt;T$194,10,(T$195-'Indicator Data'!BV135)/(T$195-T$194)*10)),1))</f>
        <v>4.0999999999999996</v>
      </c>
      <c r="U132" s="115">
        <f>IF('Indicator Data'!BW135="No data","x",ROUND(IF('Indicator Data'!BW135&gt;U$195,0,IF('Indicator Data'!BW135&lt;U$194,10,(U$195-'Indicator Data'!BW135)/(U$195-U$194)*10)),1))</f>
        <v>5.4</v>
      </c>
      <c r="V132" s="115">
        <f>IF('Indicator Data'!BX135="No data","x",ROUND(IF('Indicator Data'!BX135&gt;V$195,0,IF('Indicator Data'!BX135&lt;V$194,10,(V$195-'Indicator Data'!BX135)/(V$195-V$194)*10)),1))</f>
        <v>3.4</v>
      </c>
      <c r="W132" s="72">
        <f t="shared" ref="W132:W193" si="30">IF(AND(T132="X",U132="x",V132="x"),"x",AVERAGE(T132:V132))</f>
        <v>4.3</v>
      </c>
      <c r="X132" s="72">
        <f>IF('Indicator Data'!BY135="No data","x",ROUND(IF('Indicator Data'!BY135&gt;X$195,0,IF('Indicator Data'!BY135&lt;X$194,10,(X$195-'Indicator Data'!BY135)/(X$195-X$194)*10)),1))</f>
        <v>9.6</v>
      </c>
      <c r="Y132" s="72">
        <f>IF('Indicator Data'!BZ135="No data","x",ROUND(IF('Indicator Data'!BZ135&gt;Y$195,10,IF('Indicator Data'!BZ135&lt;Y$194,0,10-(Y$195-'Indicator Data'!BZ135)/(Y$195-Y$194)*10)),1))</f>
        <v>1.6</v>
      </c>
      <c r="Z132" s="73">
        <f t="shared" si="22"/>
        <v>5.8</v>
      </c>
      <c r="AA132" s="74">
        <f t="shared" si="23"/>
        <v>5.7</v>
      </c>
      <c r="AB132" s="133"/>
    </row>
    <row r="133" spans="1:28" s="2" customFormat="1" x14ac:dyDescent="0.3">
      <c r="A133" s="98" t="str">
        <f>'Indicator Data'!A136</f>
        <v>Palau</v>
      </c>
      <c r="B133" s="27" t="str">
        <f>'Indicator Data'!B136</f>
        <v>PLW</v>
      </c>
      <c r="C133" s="72">
        <f>IF('Indicator Data'!BK136="No data","x",ROUND(IF('Indicator Data'!BK136&gt;C$195,0,IF('Indicator Data'!BK136&lt;C$194,10,(C$195-'Indicator Data'!BK136)/(C$195-C$194)*10)),1))</f>
        <v>5.9</v>
      </c>
      <c r="D133" s="73">
        <f t="shared" si="24"/>
        <v>5.9</v>
      </c>
      <c r="E133" s="72" t="str">
        <f>IF('Indicator Data'!BM136="No data","x",ROUND(IF('Indicator Data'!BM136&gt;E$195,0,IF('Indicator Data'!BM136&lt;E$194,10,(E$195-'Indicator Data'!BM136)/(E$195-E$194)*10)),1))</f>
        <v>x</v>
      </c>
      <c r="F133" s="72">
        <f>IF('Indicator Data'!BL136="No data","x",ROUND(IF('Indicator Data'!BL136&gt;F$195,0,IF('Indicator Data'!BL136&lt;F$194,10,(F$195-'Indicator Data'!BL136)/(F$195-F$194)*10)),1))</f>
        <v>5.0999999999999996</v>
      </c>
      <c r="G133" s="73">
        <f t="shared" si="25"/>
        <v>5.0999999999999996</v>
      </c>
      <c r="H133" s="74">
        <f t="shared" si="26"/>
        <v>5.5</v>
      </c>
      <c r="I133" s="72">
        <f>IF('Indicator Data'!BO136="No data","x",ROUND(IF('Indicator Data'!BO136^2&gt;I$195,0,IF('Indicator Data'!BO136^2&lt;I$194,10,(I$195-'Indicator Data'!BO136^2)/(I$195-I$194)*10)),1))</f>
        <v>0.7</v>
      </c>
      <c r="J133" s="72">
        <f>IF(OR('Indicator Data'!BN136=0,'Indicator Data'!BN136="No data"),"x",ROUND(IF('Indicator Data'!BN136&gt;J$195,0,IF('Indicator Data'!BN136&lt;J$194,10,(J$195-'Indicator Data'!BN136)/(J$195-J$194)*10)),1))</f>
        <v>0</v>
      </c>
      <c r="K133" s="72" t="str">
        <f>IF('Indicator Data'!BP136="No data","x",ROUND(IF('Indicator Data'!BP136&gt;K$195,0,IF('Indicator Data'!BP136&lt;K$194,10,(K$195-'Indicator Data'!BP136)/(K$195-K$194)*10)),1))</f>
        <v>x</v>
      </c>
      <c r="L133" s="72" t="str">
        <f>IF('Indicator Data'!BQ136="No data","x",ROUND(IF('Indicator Data'!BQ136&gt;L$195,0,IF('Indicator Data'!BQ136&lt;L$194,10,(L$195-'Indicator Data'!BQ136)/(L$195-L$194)*10)),1))</f>
        <v>x</v>
      </c>
      <c r="M133" s="73">
        <f t="shared" si="27"/>
        <v>0.4</v>
      </c>
      <c r="N133" s="115">
        <f>IF('Indicator Data'!BR136="No data","x",'Indicator Data'!BR136/'Indicator Data'!CD136*100)</f>
        <v>60.869565217391312</v>
      </c>
      <c r="O133" s="72">
        <f t="shared" si="28"/>
        <v>4</v>
      </c>
      <c r="P133" s="72">
        <f>IF('Indicator Data'!BS136="No data","x",ROUND(IF('Indicator Data'!BS136&gt;P$195,0,IF('Indicator Data'!BS136&lt;P$194,10,(P$195-'Indicator Data'!BS136)/(P$195-P$194)*10)),1))</f>
        <v>0</v>
      </c>
      <c r="Q133" s="72">
        <f>IF('Indicator Data'!BT136="No data","x",ROUND(IF('Indicator Data'!BT136&gt;Q$195,0,IF('Indicator Data'!BT136&lt;Q$194,10,(Q$195-'Indicator Data'!BT136)/(Q$195-Q$194)*10)),1))</f>
        <v>0</v>
      </c>
      <c r="R133" s="73">
        <f t="shared" si="29"/>
        <v>1.3</v>
      </c>
      <c r="S133" s="72">
        <f>IF('Indicator Data'!BU136="No data","x",ROUND(IF('Indicator Data'!BU136&gt;S$195,0,IF('Indicator Data'!BU136&lt;S$194,10,(S$195-'Indicator Data'!BU136)/(S$195-S$194)*10)),1))</f>
        <v>7</v>
      </c>
      <c r="T133" s="115">
        <f>IF('Indicator Data'!BV136="No data","x",ROUND(IF('Indicator Data'!BV136&gt;T$195,0,IF('Indicator Data'!BV136&lt;T$194,10,(T$195-'Indicator Data'!BV136)/(T$195-T$194)*10)),1))</f>
        <v>0.7</v>
      </c>
      <c r="U133" s="115">
        <f>IF('Indicator Data'!BW136="No data","x",ROUND(IF('Indicator Data'!BW136&gt;U$195,0,IF('Indicator Data'!BW136&lt;U$194,10,(U$195-'Indicator Data'!BW136)/(U$195-U$194)*10)),1))</f>
        <v>4.0999999999999996</v>
      </c>
      <c r="V133" s="115">
        <f>IF('Indicator Data'!BX136="No data","x",ROUND(IF('Indicator Data'!BX136&gt;V$195,0,IF('Indicator Data'!BX136&lt;V$194,10,(V$195-'Indicator Data'!BX136)/(V$195-V$194)*10)),1))</f>
        <v>1.7</v>
      </c>
      <c r="W133" s="72">
        <f t="shared" si="30"/>
        <v>2.1666666666666665</v>
      </c>
      <c r="X133" s="72">
        <f>IF('Indicator Data'!BY136="No data","x",ROUND(IF('Indicator Data'!BY136&gt;X$195,0,IF('Indicator Data'!BY136&lt;X$194,10,(X$195-'Indicator Data'!BY136)/(X$195-X$194)*10)),1))</f>
        <v>3.4</v>
      </c>
      <c r="Y133" s="72" t="str">
        <f>IF('Indicator Data'!BZ136="No data","x",ROUND(IF('Indicator Data'!BZ136&gt;Y$195,10,IF('Indicator Data'!BZ136&lt;Y$194,0,10-(Y$195-'Indicator Data'!BZ136)/(Y$195-Y$194)*10)),1))</f>
        <v>x</v>
      </c>
      <c r="Z133" s="73">
        <f t="shared" si="22"/>
        <v>4.2</v>
      </c>
      <c r="AA133" s="74">
        <f t="shared" si="23"/>
        <v>2</v>
      </c>
      <c r="AB133" s="133"/>
    </row>
    <row r="134" spans="1:28" s="2" customFormat="1" x14ac:dyDescent="0.3">
      <c r="A134" s="98" t="str">
        <f>'Indicator Data'!A137</f>
        <v>Palestine</v>
      </c>
      <c r="B134" s="27" t="str">
        <f>'Indicator Data'!B137</f>
        <v>PSE</v>
      </c>
      <c r="C134" s="72">
        <f>IF('Indicator Data'!BK137="No data","x",ROUND(IF('Indicator Data'!BK137&gt;C$195,0,IF('Indicator Data'!BK137&lt;C$194,10,(C$195-'Indicator Data'!BK137)/(C$195-C$194)*10)),1))</f>
        <v>5.8</v>
      </c>
      <c r="D134" s="73">
        <f t="shared" si="24"/>
        <v>5.8</v>
      </c>
      <c r="E134" s="72" t="str">
        <f>IF('Indicator Data'!BM137="No data","x",ROUND(IF('Indicator Data'!BM137&gt;E$195,0,IF('Indicator Data'!BM137&lt;E$194,10,(E$195-'Indicator Data'!BM137)/(E$195-E$194)*10)),1))</f>
        <v>x</v>
      </c>
      <c r="F134" s="72">
        <f>IF('Indicator Data'!BL137="No data","x",ROUND(IF('Indicator Data'!BL137&gt;F$195,0,IF('Indicator Data'!BL137&lt;F$194,10,(F$195-'Indicator Data'!BL137)/(F$195-F$194)*10)),1))</f>
        <v>6.5</v>
      </c>
      <c r="G134" s="73">
        <f t="shared" si="25"/>
        <v>6.5</v>
      </c>
      <c r="H134" s="74">
        <f t="shared" si="26"/>
        <v>6.2</v>
      </c>
      <c r="I134" s="72">
        <f>IF('Indicator Data'!BO137="No data","x",ROUND(IF('Indicator Data'!BO137^2&gt;I$195,0,IF('Indicator Data'!BO137^2&lt;I$194,10,(I$195-'Indicator Data'!BO137^2)/(I$195-I$194)*10)),1))</f>
        <v>0.6</v>
      </c>
      <c r="J134" s="72">
        <f>IF(OR('Indicator Data'!BN137=0,'Indicator Data'!BN137="No data"),"x",ROUND(IF('Indicator Data'!BN137&gt;J$195,0,IF('Indicator Data'!BN137&lt;J$194,10,(J$195-'Indicator Data'!BN137)/(J$195-J$194)*10)),1))</f>
        <v>0</v>
      </c>
      <c r="K134" s="72">
        <f>IF('Indicator Data'!BP137="No data","x",ROUND(IF('Indicator Data'!BP137&gt;K$195,0,IF('Indicator Data'!BP137&lt;K$194,10,(K$195-'Indicator Data'!BP137)/(K$195-K$194)*10)),1))</f>
        <v>2.9</v>
      </c>
      <c r="L134" s="72">
        <f>IF('Indicator Data'!BQ137="No data","x",ROUND(IF('Indicator Data'!BQ137&gt;L$195,0,IF('Indicator Data'!BQ137&lt;L$194,10,(L$195-'Indicator Data'!BQ137)/(L$195-L$194)*10)),1))</f>
        <v>5.8</v>
      </c>
      <c r="M134" s="73">
        <f t="shared" si="27"/>
        <v>2.2999999999999998</v>
      </c>
      <c r="N134" s="115">
        <f>IF('Indicator Data'!BR137="No data","x",'Indicator Data'!BR137/'Indicator Data'!CD137*100)</f>
        <v>282.39202657807311</v>
      </c>
      <c r="O134" s="72">
        <f t="shared" si="28"/>
        <v>0</v>
      </c>
      <c r="P134" s="72">
        <f>IF('Indicator Data'!BS137="No data","x",ROUND(IF('Indicator Data'!BS137&gt;P$195,0,IF('Indicator Data'!BS137&lt;P$194,10,(P$195-'Indicator Data'!BS137)/(P$195-P$194)*10)),1))</f>
        <v>0.3</v>
      </c>
      <c r="Q134" s="72">
        <f>IF('Indicator Data'!BT137="No data","x",ROUND(IF('Indicator Data'!BT137&gt;Q$195,0,IF('Indicator Data'!BT137&lt;Q$194,10,(Q$195-'Indicator Data'!BT137)/(Q$195-Q$194)*10)),1))</f>
        <v>0.6</v>
      </c>
      <c r="R134" s="73">
        <f t="shared" si="29"/>
        <v>0.3</v>
      </c>
      <c r="S134" s="72" t="str">
        <f>IF('Indicator Data'!BU137="No data","x",ROUND(IF('Indicator Data'!BU137&gt;S$195,0,IF('Indicator Data'!BU137&lt;S$194,10,(S$195-'Indicator Data'!BU137)/(S$195-S$194)*10)),1))</f>
        <v>x</v>
      </c>
      <c r="T134" s="115">
        <f>IF('Indicator Data'!BV137="No data","x",ROUND(IF('Indicator Data'!BV137&gt;T$195,0,IF('Indicator Data'!BV137&lt;T$194,10,(T$195-'Indicator Data'!BV137)/(T$195-T$194)*10)),1))</f>
        <v>0</v>
      </c>
      <c r="U134" s="115">
        <f>IF('Indicator Data'!BW137="No data","x",ROUND(IF('Indicator Data'!BW137&gt;U$195,0,IF('Indicator Data'!BW137&lt;U$194,10,(U$195-'Indicator Data'!BW137)/(U$195-U$194)*10)),1))</f>
        <v>0</v>
      </c>
      <c r="V134" s="115">
        <f>IF('Indicator Data'!BX137="No data","x",ROUND(IF('Indicator Data'!BX137&gt;V$195,0,IF('Indicator Data'!BX137&lt;V$194,10,(V$195-'Indicator Data'!BX137)/(V$195-V$194)*10)),1))</f>
        <v>0.5</v>
      </c>
      <c r="W134" s="72">
        <f t="shared" si="30"/>
        <v>0.16666666666666666</v>
      </c>
      <c r="X134" s="72" t="str">
        <f>IF('Indicator Data'!BY137="No data","x",ROUND(IF('Indicator Data'!BY137&gt;X$195,0,IF('Indicator Data'!BY137&lt;X$194,10,(X$195-'Indicator Data'!BY137)/(X$195-X$194)*10)),1))</f>
        <v>x</v>
      </c>
      <c r="Y134" s="72">
        <f>IF('Indicator Data'!BZ137="No data","x",ROUND(IF('Indicator Data'!BZ137&gt;Y$195,10,IF('Indicator Data'!BZ137&lt;Y$194,0,10-(Y$195-'Indicator Data'!BZ137)/(Y$195-Y$194)*10)),1))</f>
        <v>0.3</v>
      </c>
      <c r="Z134" s="73">
        <f t="shared" si="22"/>
        <v>0.2</v>
      </c>
      <c r="AA134" s="74">
        <f t="shared" si="23"/>
        <v>0.9</v>
      </c>
      <c r="AB134" s="133"/>
    </row>
    <row r="135" spans="1:28" s="2" customFormat="1" x14ac:dyDescent="0.3">
      <c r="A135" s="98" t="str">
        <f>'Indicator Data'!A138</f>
        <v>Panama</v>
      </c>
      <c r="B135" s="27" t="str">
        <f>'Indicator Data'!B138</f>
        <v>PAN</v>
      </c>
      <c r="C135" s="72">
        <f>IF('Indicator Data'!BK138="No data","x",ROUND(IF('Indicator Data'!BK138&gt;C$195,0,IF('Indicator Data'!BK138&lt;C$194,10,(C$195-'Indicator Data'!BK138)/(C$195-C$194)*10)),1))</f>
        <v>4.3</v>
      </c>
      <c r="D135" s="73">
        <f t="shared" si="24"/>
        <v>4.3</v>
      </c>
      <c r="E135" s="72">
        <f>IF('Indicator Data'!BM138="No data","x",ROUND(IF('Indicator Data'!BM138&gt;E$195,0,IF('Indicator Data'!BM138&lt;E$194,10,(E$195-'Indicator Data'!BM138)/(E$195-E$194)*10)),1))</f>
        <v>6.5</v>
      </c>
      <c r="F135" s="72">
        <f>IF('Indicator Data'!BL138="No data","x",ROUND(IF('Indicator Data'!BL138&gt;F$195,0,IF('Indicator Data'!BL138&lt;F$194,10,(F$195-'Indicator Data'!BL138)/(F$195-F$194)*10)),1))</f>
        <v>4.9000000000000004</v>
      </c>
      <c r="G135" s="73">
        <f t="shared" si="25"/>
        <v>5.7</v>
      </c>
      <c r="H135" s="74">
        <f t="shared" si="26"/>
        <v>5</v>
      </c>
      <c r="I135" s="72">
        <f>IF('Indicator Data'!BO138="No data","x",ROUND(IF('Indicator Data'!BO138^2&gt;I$195,0,IF('Indicator Data'!BO138^2&lt;I$194,10,(I$195-'Indicator Data'!BO138^2)/(I$195-I$194)*10)),1))</f>
        <v>1</v>
      </c>
      <c r="J135" s="72">
        <f>IF(OR('Indicator Data'!BN138=0,'Indicator Data'!BN138="No data"),"x",ROUND(IF('Indicator Data'!BN138&gt;J$195,0,IF('Indicator Data'!BN138&lt;J$194,10,(J$195-'Indicator Data'!BN138)/(J$195-J$194)*10)),1))</f>
        <v>0</v>
      </c>
      <c r="K135" s="72">
        <f>IF('Indicator Data'!BP138="No data","x",ROUND(IF('Indicator Data'!BP138&gt;K$195,0,IF('Indicator Data'!BP138&lt;K$194,10,(K$195-'Indicator Data'!BP138)/(K$195-K$194)*10)),1))</f>
        <v>3.6</v>
      </c>
      <c r="L135" s="72">
        <f>IF('Indicator Data'!BQ138="No data","x",ROUND(IF('Indicator Data'!BQ138&gt;L$195,0,IF('Indicator Data'!BQ138&lt;L$194,10,(L$195-'Indicator Data'!BQ138)/(L$195-L$194)*10)),1))</f>
        <v>3.5</v>
      </c>
      <c r="M135" s="73">
        <f t="shared" si="27"/>
        <v>2</v>
      </c>
      <c r="N135" s="115">
        <f>IF('Indicator Data'!BR138="No data","x",'Indicator Data'!BR138/'Indicator Data'!CD138*100)</f>
        <v>16.142050040355123</v>
      </c>
      <c r="O135" s="72">
        <f t="shared" si="28"/>
        <v>8.5</v>
      </c>
      <c r="P135" s="72">
        <f>IF('Indicator Data'!BS138="No data","x",ROUND(IF('Indicator Data'!BS138&gt;P$195,0,IF('Indicator Data'!BS138&lt;P$194,10,(P$195-'Indicator Data'!BS138)/(P$195-P$194)*10)),1))</f>
        <v>1.9</v>
      </c>
      <c r="Q135" s="72">
        <f>IF('Indicator Data'!BT138="No data","x",ROUND(IF('Indicator Data'!BT138&gt;Q$195,0,IF('Indicator Data'!BT138&lt;Q$194,10,(Q$195-'Indicator Data'!BT138)/(Q$195-Q$194)*10)),1))</f>
        <v>0.7</v>
      </c>
      <c r="R135" s="73">
        <f t="shared" si="29"/>
        <v>3.7</v>
      </c>
      <c r="S135" s="72">
        <f>IF('Indicator Data'!BU138="No data","x",ROUND(IF('Indicator Data'!BU138&gt;S$195,0,IF('Indicator Data'!BU138&lt;S$194,10,(S$195-'Indicator Data'!BU138)/(S$195-S$194)*10)),1))</f>
        <v>6.1</v>
      </c>
      <c r="T135" s="115">
        <f>IF('Indicator Data'!BV138="No data","x",ROUND(IF('Indicator Data'!BV138&gt;T$195,0,IF('Indicator Data'!BV138&lt;T$194,10,(T$195-'Indicator Data'!BV138)/(T$195-T$194)*10)),1))</f>
        <v>1.9</v>
      </c>
      <c r="U135" s="115">
        <f>IF('Indicator Data'!BW138="No data","x",ROUND(IF('Indicator Data'!BW138&gt;U$195,0,IF('Indicator Data'!BW138&lt;U$194,10,(U$195-'Indicator Data'!BW138)/(U$195-U$194)*10)),1))</f>
        <v>0</v>
      </c>
      <c r="V135" s="115">
        <f>IF('Indicator Data'!BX138="No data","x",ROUND(IF('Indicator Data'!BX138&gt;V$195,0,IF('Indicator Data'!BX138&lt;V$194,10,(V$195-'Indicator Data'!BX138)/(V$195-V$194)*10)),1))</f>
        <v>1.2</v>
      </c>
      <c r="W135" s="72">
        <f t="shared" si="30"/>
        <v>1.0333333333333332</v>
      </c>
      <c r="X135" s="72">
        <f>IF('Indicator Data'!BY138="No data","x",ROUND(IF('Indicator Data'!BY138&gt;X$195,0,IF('Indicator Data'!BY138&lt;X$194,10,(X$195-'Indicator Data'!BY138)/(X$195-X$194)*10)),1))</f>
        <v>3.9</v>
      </c>
      <c r="Y135" s="72">
        <f>IF('Indicator Data'!BZ138="No data","x",ROUND(IF('Indicator Data'!BZ138&gt;Y$195,10,IF('Indicator Data'!BZ138&lt;Y$194,0,10-(Y$195-'Indicator Data'!BZ138)/(Y$195-Y$194)*10)),1))</f>
        <v>0.6</v>
      </c>
      <c r="Z135" s="73">
        <f t="shared" si="22"/>
        <v>2.9</v>
      </c>
      <c r="AA135" s="74">
        <f t="shared" si="23"/>
        <v>2.9</v>
      </c>
      <c r="AB135" s="133"/>
    </row>
    <row r="136" spans="1:28" s="2" customFormat="1" x14ac:dyDescent="0.3">
      <c r="A136" s="98" t="str">
        <f>'Indicator Data'!A139</f>
        <v>Papua New Guinea</v>
      </c>
      <c r="B136" s="27" t="str">
        <f>'Indicator Data'!B139</f>
        <v>PNG</v>
      </c>
      <c r="C136" s="72">
        <f>IF('Indicator Data'!BK139="No data","x",ROUND(IF('Indicator Data'!BK139&gt;C$195,0,IF('Indicator Data'!BK139&lt;C$194,10,(C$195-'Indicator Data'!BK139)/(C$195-C$194)*10)),1))</f>
        <v>6.7</v>
      </c>
      <c r="D136" s="73">
        <f t="shared" si="24"/>
        <v>6.7</v>
      </c>
      <c r="E136" s="72">
        <f>IF('Indicator Data'!BM139="No data","x",ROUND(IF('Indicator Data'!BM139&gt;E$195,0,IF('Indicator Data'!BM139&lt;E$194,10,(E$195-'Indicator Data'!BM139)/(E$195-E$194)*10)),1))</f>
        <v>7.3</v>
      </c>
      <c r="F136" s="72">
        <f>IF('Indicator Data'!BL139="No data","x",ROUND(IF('Indicator Data'!BL139&gt;F$195,0,IF('Indicator Data'!BL139&lt;F$194,10,(F$195-'Indicator Data'!BL139)/(F$195-F$194)*10)),1))</f>
        <v>6.6</v>
      </c>
      <c r="G136" s="73">
        <f t="shared" si="25"/>
        <v>7</v>
      </c>
      <c r="H136" s="74">
        <f t="shared" si="26"/>
        <v>6.9</v>
      </c>
      <c r="I136" s="72">
        <f>IF('Indicator Data'!BO139="No data","x",ROUND(IF('Indicator Data'!BO139^2&gt;I$195,0,IF('Indicator Data'!BO139^2&lt;I$194,10,(I$195-'Indicator Data'!BO139^2)/(I$195-I$194)*10)),1))</f>
        <v>6.8</v>
      </c>
      <c r="J136" s="72">
        <f>IF(OR('Indicator Data'!BN139=0,'Indicator Data'!BN139="No data"),"x",ROUND(IF('Indicator Data'!BN139&gt;J$195,0,IF('Indicator Data'!BN139&lt;J$194,10,(J$195-'Indicator Data'!BN139)/(J$195-J$194)*10)),1))</f>
        <v>4.0999999999999996</v>
      </c>
      <c r="K136" s="72">
        <f>IF('Indicator Data'!BP139="No data","x",ROUND(IF('Indicator Data'!BP139&gt;K$195,0,IF('Indicator Data'!BP139&lt;K$194,10,(K$195-'Indicator Data'!BP139)/(K$195-K$194)*10)),1))</f>
        <v>8.9</v>
      </c>
      <c r="L136" s="72">
        <f>IF('Indicator Data'!BQ139="No data","x",ROUND(IF('Indicator Data'!BQ139&gt;L$195,0,IF('Indicator Data'!BQ139&lt;L$194,10,(L$195-'Indicator Data'!BQ139)/(L$195-L$194)*10)),1))</f>
        <v>7.8</v>
      </c>
      <c r="M136" s="73">
        <f t="shared" si="27"/>
        <v>6.9</v>
      </c>
      <c r="N136" s="115">
        <f>IF('Indicator Data'!BR139="No data","x",'Indicator Data'!BR139/'Indicator Data'!CD139*100)</f>
        <v>3.0914631453429315</v>
      </c>
      <c r="O136" s="72">
        <f t="shared" si="28"/>
        <v>9.8000000000000007</v>
      </c>
      <c r="P136" s="72">
        <f>IF('Indicator Data'!BS139="No data","x",ROUND(IF('Indicator Data'!BS139&gt;P$195,0,IF('Indicator Data'!BS139&lt;P$194,10,(P$195-'Indicator Data'!BS139)/(P$195-P$194)*10)),1))</f>
        <v>9.6999999999999993</v>
      </c>
      <c r="Q136" s="72">
        <f>IF('Indicator Data'!BT139="No data","x",ROUND(IF('Indicator Data'!BT139&gt;Q$195,0,IF('Indicator Data'!BT139&lt;Q$194,10,(Q$195-'Indicator Data'!BT139)/(Q$195-Q$194)*10)),1))</f>
        <v>10</v>
      </c>
      <c r="R136" s="73">
        <f t="shared" si="29"/>
        <v>9.8000000000000007</v>
      </c>
      <c r="S136" s="72" t="str">
        <f>IF('Indicator Data'!BU139="No data","x",ROUND(IF('Indicator Data'!BU139&gt;S$195,0,IF('Indicator Data'!BU139&lt;S$194,10,(S$195-'Indicator Data'!BU139)/(S$195-S$194)*10)),1))</f>
        <v>x</v>
      </c>
      <c r="T136" s="115">
        <f>IF('Indicator Data'!BV139="No data","x",ROUND(IF('Indicator Data'!BV139&gt;T$195,0,IF('Indicator Data'!BV139&lt;T$194,10,(T$195-'Indicator Data'!BV139)/(T$195-T$194)*10)),1))</f>
        <v>6.4</v>
      </c>
      <c r="U136" s="115" t="str">
        <f>IF('Indicator Data'!BW139="No data","x",ROUND(IF('Indicator Data'!BW139&gt;U$195,0,IF('Indicator Data'!BW139&lt;U$194,10,(U$195-'Indicator Data'!BW139)/(U$195-U$194)*10)),1))</f>
        <v>x</v>
      </c>
      <c r="V136" s="115">
        <f>IF('Indicator Data'!BX139="No data","x",ROUND(IF('Indicator Data'!BX139&gt;V$195,0,IF('Indicator Data'!BX139&lt;V$194,10,(V$195-'Indicator Data'!BX139)/(V$195-V$194)*10)),1))</f>
        <v>9.5</v>
      </c>
      <c r="W136" s="72">
        <f t="shared" si="30"/>
        <v>7.95</v>
      </c>
      <c r="X136" s="72">
        <f>IF('Indicator Data'!BY139="No data","x",ROUND(IF('Indicator Data'!BY139&gt;X$195,0,IF('Indicator Data'!BY139&lt;X$194,10,(X$195-'Indicator Data'!BY139)/(X$195-X$194)*10)),1))</f>
        <v>9.8000000000000007</v>
      </c>
      <c r="Y136" s="72">
        <f>IF('Indicator Data'!BZ139="No data","x",ROUND(IF('Indicator Data'!BZ139&gt;Y$195,10,IF('Indicator Data'!BZ139&lt;Y$194,0,10-(Y$195-'Indicator Data'!BZ139)/(Y$195-Y$194)*10)),1))</f>
        <v>1.6</v>
      </c>
      <c r="Z136" s="73">
        <f t="shared" si="22"/>
        <v>6.5</v>
      </c>
      <c r="AA136" s="74">
        <f t="shared" si="23"/>
        <v>7.7</v>
      </c>
      <c r="AB136" s="133"/>
    </row>
    <row r="137" spans="1:28" s="2" customFormat="1" x14ac:dyDescent="0.3">
      <c r="A137" s="98" t="str">
        <f>'Indicator Data'!A140</f>
        <v>Paraguay</v>
      </c>
      <c r="B137" s="27" t="str">
        <f>'Indicator Data'!B140</f>
        <v>PRY</v>
      </c>
      <c r="C137" s="72">
        <f>IF('Indicator Data'!BK140="No data","x",ROUND(IF('Indicator Data'!BK140&gt;C$195,0,IF('Indicator Data'!BK140&lt;C$194,10,(C$195-'Indicator Data'!BK140)/(C$195-C$194)*10)),1))</f>
        <v>3.7</v>
      </c>
      <c r="D137" s="73">
        <f t="shared" si="24"/>
        <v>3.7</v>
      </c>
      <c r="E137" s="72">
        <f>IF('Indicator Data'!BM140="No data","x",ROUND(IF('Indicator Data'!BM140&gt;E$195,0,IF('Indicator Data'!BM140&lt;E$194,10,(E$195-'Indicator Data'!BM140)/(E$195-E$194)*10)),1))</f>
        <v>7.2</v>
      </c>
      <c r="F137" s="72">
        <f>IF('Indicator Data'!BL140="No data","x",ROUND(IF('Indicator Data'!BL140&gt;F$195,0,IF('Indicator Data'!BL140&lt;F$194,10,(F$195-'Indicator Data'!BL140)/(F$195-F$194)*10)),1))</f>
        <v>6.1</v>
      </c>
      <c r="G137" s="73">
        <f t="shared" si="25"/>
        <v>6.7</v>
      </c>
      <c r="H137" s="74">
        <f t="shared" si="26"/>
        <v>5.2</v>
      </c>
      <c r="I137" s="72">
        <f>IF('Indicator Data'!BO140="No data","x",ROUND(IF('Indicator Data'!BO140^2&gt;I$195,0,IF('Indicator Data'!BO140^2&lt;I$194,10,(I$195-'Indicator Data'!BO140^2)/(I$195-I$194)*10)),1))</f>
        <v>1.3</v>
      </c>
      <c r="J137" s="72">
        <f>IF(OR('Indicator Data'!BN140=0,'Indicator Data'!BN140="No data"),"x",ROUND(IF('Indicator Data'!BN140&gt;J$195,0,IF('Indicator Data'!BN140&lt;J$194,10,(J$195-'Indicator Data'!BN140)/(J$195-J$194)*10)),1))</f>
        <v>0</v>
      </c>
      <c r="K137" s="72">
        <f>IF('Indicator Data'!BP140="No data","x",ROUND(IF('Indicator Data'!BP140&gt;K$195,0,IF('Indicator Data'!BP140&lt;K$194,10,(K$195-'Indicator Data'!BP140)/(K$195-K$194)*10)),1))</f>
        <v>3.1</v>
      </c>
      <c r="L137" s="72">
        <f>IF('Indicator Data'!BQ140="No data","x",ROUND(IF('Indicator Data'!BQ140&gt;L$195,0,IF('Indicator Data'!BQ140&lt;L$194,10,(L$195-'Indicator Data'!BQ140)/(L$195-L$194)*10)),1))</f>
        <v>4.5999999999999996</v>
      </c>
      <c r="M137" s="73">
        <f t="shared" si="27"/>
        <v>2.2999999999999998</v>
      </c>
      <c r="N137" s="115">
        <f>IF('Indicator Data'!BR140="No data","x",'Indicator Data'!BR140/'Indicator Data'!CD140*100)</f>
        <v>18.625723634533099</v>
      </c>
      <c r="O137" s="72">
        <f t="shared" si="28"/>
        <v>8.1999999999999993</v>
      </c>
      <c r="P137" s="72">
        <f>IF('Indicator Data'!BS140="No data","x",ROUND(IF('Indicator Data'!BS140&gt;P$195,0,IF('Indicator Data'!BS140&lt;P$194,10,(P$195-'Indicator Data'!BS140)/(P$195-P$194)*10)),1))</f>
        <v>1.1000000000000001</v>
      </c>
      <c r="Q137" s="72">
        <f>IF('Indicator Data'!BT140="No data","x",ROUND(IF('Indicator Data'!BT140&gt;Q$195,0,IF('Indicator Data'!BT140&lt;Q$194,10,(Q$195-'Indicator Data'!BT140)/(Q$195-Q$194)*10)),1))</f>
        <v>0.1</v>
      </c>
      <c r="R137" s="73">
        <f t="shared" si="29"/>
        <v>3.1</v>
      </c>
      <c r="S137" s="72">
        <f>IF('Indicator Data'!BU140="No data","x",ROUND(IF('Indicator Data'!BU140&gt;S$195,0,IF('Indicator Data'!BU140&lt;S$194,10,(S$195-'Indicator Data'!BU140)/(S$195-S$194)*10)),1))</f>
        <v>6.6</v>
      </c>
      <c r="T137" s="115">
        <f>IF('Indicator Data'!BV140="No data","x",ROUND(IF('Indicator Data'!BV140&gt;T$195,0,IF('Indicator Data'!BV140&lt;T$194,10,(T$195-'Indicator Data'!BV140)/(T$195-T$194)*10)),1))</f>
        <v>1.9</v>
      </c>
      <c r="U137" s="115">
        <f>IF('Indicator Data'!BW140="No data","x",ROUND(IF('Indicator Data'!BW140&gt;U$195,0,IF('Indicator Data'!BW140&lt;U$194,10,(U$195-'Indicator Data'!BW140)/(U$195-U$194)*10)),1))</f>
        <v>2.7</v>
      </c>
      <c r="V137" s="115">
        <f>IF('Indicator Data'!BX140="No data","x",ROUND(IF('Indicator Data'!BX140&gt;V$195,0,IF('Indicator Data'!BX140&lt;V$194,10,(V$195-'Indicator Data'!BX140)/(V$195-V$194)*10)),1))</f>
        <v>0.8</v>
      </c>
      <c r="W137" s="72">
        <f t="shared" si="30"/>
        <v>1.7999999999999998</v>
      </c>
      <c r="X137" s="72">
        <f>IF('Indicator Data'!BY140="No data","x",ROUND(IF('Indicator Data'!BY140&gt;X$195,0,IF('Indicator Data'!BY140&lt;X$194,10,(X$195-'Indicator Data'!BY140)/(X$195-X$194)*10)),1))</f>
        <v>7</v>
      </c>
      <c r="Y137" s="72">
        <f>IF('Indicator Data'!BZ140="No data","x",ROUND(IF('Indicator Data'!BZ140&gt;Y$195,10,IF('Indicator Data'!BZ140&lt;Y$194,0,10-(Y$195-'Indicator Data'!BZ140)/(Y$195-Y$194)*10)),1))</f>
        <v>1.4</v>
      </c>
      <c r="Z137" s="73">
        <f t="shared" si="22"/>
        <v>4.2</v>
      </c>
      <c r="AA137" s="74">
        <f t="shared" si="23"/>
        <v>3.2</v>
      </c>
      <c r="AB137" s="133"/>
    </row>
    <row r="138" spans="1:28" s="2" customFormat="1" x14ac:dyDescent="0.3">
      <c r="A138" s="98" t="str">
        <f>'Indicator Data'!A141</f>
        <v>Peru</v>
      </c>
      <c r="B138" s="27" t="str">
        <f>'Indicator Data'!B141</f>
        <v>PER</v>
      </c>
      <c r="C138" s="72">
        <f>IF('Indicator Data'!BK141="No data","x",ROUND(IF('Indicator Data'!BK141&gt;C$195,0,IF('Indicator Data'!BK141&lt;C$194,10,(C$195-'Indicator Data'!BK141)/(C$195-C$194)*10)),1))</f>
        <v>3.6</v>
      </c>
      <c r="D138" s="73">
        <f t="shared" si="24"/>
        <v>3.6</v>
      </c>
      <c r="E138" s="72">
        <f>IF('Indicator Data'!BM141="No data","x",ROUND(IF('Indicator Data'!BM141&gt;E$195,0,IF('Indicator Data'!BM141&lt;E$194,10,(E$195-'Indicator Data'!BM141)/(E$195-E$194)*10)),1))</f>
        <v>6.2</v>
      </c>
      <c r="F138" s="72">
        <f>IF('Indicator Data'!BL141="No data","x",ROUND(IF('Indicator Data'!BL141&gt;F$195,0,IF('Indicator Data'!BL141&lt;F$194,10,(F$195-'Indicator Data'!BL141)/(F$195-F$194)*10)),1))</f>
        <v>5.0999999999999996</v>
      </c>
      <c r="G138" s="73">
        <f t="shared" si="25"/>
        <v>5.7</v>
      </c>
      <c r="H138" s="74">
        <f t="shared" si="26"/>
        <v>4.7</v>
      </c>
      <c r="I138" s="72">
        <f>IF('Indicator Data'!BO141="No data","x",ROUND(IF('Indicator Data'!BO141^2&gt;I$195,0,IF('Indicator Data'!BO141^2&lt;I$194,10,(I$195-'Indicator Data'!BO141^2)/(I$195-I$194)*10)),1))</f>
        <v>1.2</v>
      </c>
      <c r="J138" s="72">
        <f>IF(OR('Indicator Data'!BN141=0,'Indicator Data'!BN141="No data"),"x",ROUND(IF('Indicator Data'!BN141&gt;J$195,0,IF('Indicator Data'!BN141&lt;J$194,10,(J$195-'Indicator Data'!BN141)/(J$195-J$194)*10)),1))</f>
        <v>0.5</v>
      </c>
      <c r="K138" s="72">
        <f>IF('Indicator Data'!BP141="No data","x",ROUND(IF('Indicator Data'!BP141&gt;K$195,0,IF('Indicator Data'!BP141&lt;K$194,10,(K$195-'Indicator Data'!BP141)/(K$195-K$194)*10)),1))</f>
        <v>4</v>
      </c>
      <c r="L138" s="72">
        <f>IF('Indicator Data'!BQ141="No data","x",ROUND(IF('Indicator Data'!BQ141&gt;L$195,0,IF('Indicator Data'!BQ141&lt;L$194,10,(L$195-'Indicator Data'!BQ141)/(L$195-L$194)*10)),1))</f>
        <v>3.5</v>
      </c>
      <c r="M138" s="73">
        <f t="shared" si="27"/>
        <v>2.2999999999999998</v>
      </c>
      <c r="N138" s="115">
        <f>IF('Indicator Data'!BR141="No data","x",'Indicator Data'!BR141/'Indicator Data'!CD141*100)</f>
        <v>6.5625</v>
      </c>
      <c r="O138" s="72">
        <f t="shared" si="28"/>
        <v>9.4</v>
      </c>
      <c r="P138" s="72">
        <f>IF('Indicator Data'!BS141="No data","x",ROUND(IF('Indicator Data'!BS141&gt;P$195,0,IF('Indicator Data'!BS141&lt;P$194,10,(P$195-'Indicator Data'!BS141)/(P$195-P$194)*10)),1))</f>
        <v>2.9</v>
      </c>
      <c r="Q138" s="72">
        <f>IF('Indicator Data'!BT141="No data","x",ROUND(IF('Indicator Data'!BT141&gt;Q$195,0,IF('Indicator Data'!BT141&lt;Q$194,10,(Q$195-'Indicator Data'!BT141)/(Q$195-Q$194)*10)),1))</f>
        <v>1.8</v>
      </c>
      <c r="R138" s="73">
        <f t="shared" si="29"/>
        <v>4.7</v>
      </c>
      <c r="S138" s="72">
        <f>IF('Indicator Data'!BU141="No data","x",ROUND(IF('Indicator Data'!BU141&gt;S$195,0,IF('Indicator Data'!BU141&lt;S$194,10,(S$195-'Indicator Data'!BU141)/(S$195-S$194)*10)),1))</f>
        <v>6.8</v>
      </c>
      <c r="T138" s="115">
        <f>IF('Indicator Data'!BV141="No data","x",ROUND(IF('Indicator Data'!BV141&gt;T$195,0,IF('Indicator Data'!BV141&lt;T$194,10,(T$195-'Indicator Data'!BV141)/(T$195-T$194)*10)),1))</f>
        <v>2.5</v>
      </c>
      <c r="U138" s="115">
        <f>IF('Indicator Data'!BW141="No data","x",ROUND(IF('Indicator Data'!BW141&gt;U$195,0,IF('Indicator Data'!BW141&lt;U$194,10,(U$195-'Indicator Data'!BW141)/(U$195-U$194)*10)),1))</f>
        <v>5.6</v>
      </c>
      <c r="V138" s="115">
        <f>IF('Indicator Data'!BX141="No data","x",ROUND(IF('Indicator Data'!BX141&gt;V$195,0,IF('Indicator Data'!BX141&lt;V$194,10,(V$195-'Indicator Data'!BX141)/(V$195-V$194)*10)),1))</f>
        <v>2.9</v>
      </c>
      <c r="W138" s="72">
        <f t="shared" si="30"/>
        <v>3.6666666666666665</v>
      </c>
      <c r="X138" s="72">
        <f>IF('Indicator Data'!BY141="No data","x",ROUND(IF('Indicator Data'!BY141&gt;X$195,0,IF('Indicator Data'!BY141&lt;X$194,10,(X$195-'Indicator Data'!BY141)/(X$195-X$194)*10)),1))</f>
        <v>7.6</v>
      </c>
      <c r="Y138" s="72">
        <f>IF('Indicator Data'!BZ141="No data","x",ROUND(IF('Indicator Data'!BZ141&gt;Y$195,10,IF('Indicator Data'!BZ141&lt;Y$194,0,10-(Y$195-'Indicator Data'!BZ141)/(Y$195-Y$194)*10)),1))</f>
        <v>1</v>
      </c>
      <c r="Z138" s="73">
        <f t="shared" si="22"/>
        <v>4.8</v>
      </c>
      <c r="AA138" s="74">
        <f t="shared" si="23"/>
        <v>3.9</v>
      </c>
      <c r="AB138" s="133"/>
    </row>
    <row r="139" spans="1:28" s="2" customFormat="1" x14ac:dyDescent="0.3">
      <c r="A139" s="98" t="str">
        <f>'Indicator Data'!A142</f>
        <v>Philippines</v>
      </c>
      <c r="B139" s="27" t="str">
        <f>'Indicator Data'!B142</f>
        <v>PHL</v>
      </c>
      <c r="C139" s="72">
        <f>IF('Indicator Data'!BK142="No data","x",ROUND(IF('Indicator Data'!BK142&gt;C$195,0,IF('Indicator Data'!BK142&lt;C$194,10,(C$195-'Indicator Data'!BK142)/(C$195-C$194)*10)),1))</f>
        <v>3.5</v>
      </c>
      <c r="D139" s="73">
        <f t="shared" si="24"/>
        <v>3.5</v>
      </c>
      <c r="E139" s="72">
        <f>IF('Indicator Data'!BM142="No data","x",ROUND(IF('Indicator Data'!BM142&gt;E$195,0,IF('Indicator Data'!BM142&lt;E$194,10,(E$195-'Indicator Data'!BM142)/(E$195-E$194)*10)),1))</f>
        <v>6.6</v>
      </c>
      <c r="F139" s="72">
        <f>IF('Indicator Data'!BL142="No data","x",ROUND(IF('Indicator Data'!BL142&gt;F$195,0,IF('Indicator Data'!BL142&lt;F$194,10,(F$195-'Indicator Data'!BL142)/(F$195-F$194)*10)),1))</f>
        <v>4.9000000000000004</v>
      </c>
      <c r="G139" s="73">
        <f t="shared" si="25"/>
        <v>5.8</v>
      </c>
      <c r="H139" s="74">
        <f t="shared" si="26"/>
        <v>4.7</v>
      </c>
      <c r="I139" s="72">
        <f>IF('Indicator Data'!BO142="No data","x",ROUND(IF('Indicator Data'!BO142^2&gt;I$195,0,IF('Indicator Data'!BO142^2&lt;I$194,10,(I$195-'Indicator Data'!BO142^2)/(I$195-I$194)*10)),1))</f>
        <v>0.4</v>
      </c>
      <c r="J139" s="72">
        <f>IF(OR('Indicator Data'!BN142=0,'Indicator Data'!BN142="No data"),"x",ROUND(IF('Indicator Data'!BN142&gt;J$195,0,IF('Indicator Data'!BN142&lt;J$194,10,(J$195-'Indicator Data'!BN142)/(J$195-J$194)*10)),1))</f>
        <v>0.5</v>
      </c>
      <c r="K139" s="72">
        <f>IF('Indicator Data'!BP142="No data","x",ROUND(IF('Indicator Data'!BP142&gt;K$195,0,IF('Indicator Data'!BP142&lt;K$194,10,(K$195-'Indicator Data'!BP142)/(K$195-K$194)*10)),1))</f>
        <v>5.7</v>
      </c>
      <c r="L139" s="72">
        <f>IF('Indicator Data'!BQ142="No data","x",ROUND(IF('Indicator Data'!BQ142&gt;L$195,0,IF('Indicator Data'!BQ142&lt;L$194,10,(L$195-'Indicator Data'!BQ142)/(L$195-L$194)*10)),1))</f>
        <v>2.2999999999999998</v>
      </c>
      <c r="M139" s="73">
        <f t="shared" si="27"/>
        <v>2.2000000000000002</v>
      </c>
      <c r="N139" s="115">
        <f>IF('Indicator Data'!BR142="No data","x",'Indicator Data'!BR142/'Indicator Data'!CD142*100)</f>
        <v>50.306871918704097</v>
      </c>
      <c r="O139" s="72">
        <f t="shared" si="28"/>
        <v>5</v>
      </c>
      <c r="P139" s="72">
        <f>IF('Indicator Data'!BS142="No data","x",ROUND(IF('Indicator Data'!BS142&gt;P$195,0,IF('Indicator Data'!BS142&lt;P$194,10,(P$195-'Indicator Data'!BS142)/(P$195-P$194)*10)),1))</f>
        <v>2.6</v>
      </c>
      <c r="Q139" s="72">
        <f>IF('Indicator Data'!BT142="No data","x",ROUND(IF('Indicator Data'!BT142&gt;Q$195,0,IF('Indicator Data'!BT142&lt;Q$194,10,(Q$195-'Indicator Data'!BT142)/(Q$195-Q$194)*10)),1))</f>
        <v>1.3</v>
      </c>
      <c r="R139" s="73">
        <f t="shared" si="29"/>
        <v>3</v>
      </c>
      <c r="S139" s="72" t="str">
        <f>IF('Indicator Data'!BU142="No data","x",ROUND(IF('Indicator Data'!BU142&gt;S$195,0,IF('Indicator Data'!BU142&lt;S$194,10,(S$195-'Indicator Data'!BU142)/(S$195-S$194)*10)),1))</f>
        <v>x</v>
      </c>
      <c r="T139" s="115">
        <f>IF('Indicator Data'!BV142="No data","x",ROUND(IF('Indicator Data'!BV142&gt;T$195,0,IF('Indicator Data'!BV142&lt;T$194,10,(T$195-'Indicator Data'!BV142)/(T$195-T$194)*10)),1))</f>
        <v>5.8</v>
      </c>
      <c r="U139" s="115">
        <f>IF('Indicator Data'!BW142="No data","x",ROUND(IF('Indicator Data'!BW142&gt;U$195,0,IF('Indicator Data'!BW142&lt;U$194,10,(U$195-'Indicator Data'!BW142)/(U$195-U$194)*10)),1))</f>
        <v>10</v>
      </c>
      <c r="V139" s="115">
        <f>IF('Indicator Data'!BX142="No data","x",ROUND(IF('Indicator Data'!BX142&gt;V$195,0,IF('Indicator Data'!BX142&lt;V$194,10,(V$195-'Indicator Data'!BX142)/(V$195-V$194)*10)),1))</f>
        <v>9.5</v>
      </c>
      <c r="W139" s="72">
        <f t="shared" si="30"/>
        <v>8.4333333333333336</v>
      </c>
      <c r="X139" s="72">
        <f>IF('Indicator Data'!BY142="No data","x",ROUND(IF('Indicator Data'!BY142&gt;X$195,0,IF('Indicator Data'!BY142&lt;X$194,10,(X$195-'Indicator Data'!BY142)/(X$195-X$194)*10)),1))</f>
        <v>8.8000000000000007</v>
      </c>
      <c r="Y139" s="72">
        <f>IF('Indicator Data'!BZ142="No data","x",ROUND(IF('Indicator Data'!BZ142&gt;Y$195,10,IF('Indicator Data'!BZ142&lt;Y$194,0,10-(Y$195-'Indicator Data'!BZ142)/(Y$195-Y$194)*10)),1))</f>
        <v>1.3</v>
      </c>
      <c r="Z139" s="73">
        <f t="shared" si="22"/>
        <v>6.2</v>
      </c>
      <c r="AA139" s="74">
        <f t="shared" si="23"/>
        <v>3.8</v>
      </c>
      <c r="AB139" s="133"/>
    </row>
    <row r="140" spans="1:28" s="2" customFormat="1" x14ac:dyDescent="0.3">
      <c r="A140" s="98" t="str">
        <f>'Indicator Data'!A143</f>
        <v>Poland</v>
      </c>
      <c r="B140" s="27" t="str">
        <f>'Indicator Data'!B143</f>
        <v>POL</v>
      </c>
      <c r="C140" s="72">
        <f>IF('Indicator Data'!BK143="No data","x",ROUND(IF('Indicator Data'!BK143&gt;C$195,0,IF('Indicator Data'!BK143&lt;C$194,10,(C$195-'Indicator Data'!BK143)/(C$195-C$194)*10)),1))</f>
        <v>4.3</v>
      </c>
      <c r="D140" s="73">
        <f t="shared" si="24"/>
        <v>4.3</v>
      </c>
      <c r="E140" s="72">
        <f>IF('Indicator Data'!BM143="No data","x",ROUND(IF('Indicator Data'!BM143&gt;E$195,0,IF('Indicator Data'!BM143&lt;E$194,10,(E$195-'Indicator Data'!BM143)/(E$195-E$194)*10)),1))</f>
        <v>4.4000000000000004</v>
      </c>
      <c r="F140" s="72">
        <f>IF('Indicator Data'!BL143="No data","x",ROUND(IF('Indicator Data'!BL143&gt;F$195,0,IF('Indicator Data'!BL143&lt;F$194,10,(F$195-'Indicator Data'!BL143)/(F$195-F$194)*10)),1))</f>
        <v>3.8</v>
      </c>
      <c r="G140" s="73">
        <f t="shared" si="25"/>
        <v>4.0999999999999996</v>
      </c>
      <c r="H140" s="74">
        <f t="shared" si="26"/>
        <v>4.2</v>
      </c>
      <c r="I140" s="72" t="str">
        <f>IF('Indicator Data'!BO143="No data","x",ROUND(IF('Indicator Data'!BO143^2&gt;I$195,0,IF('Indicator Data'!BO143^2&lt;I$194,10,(I$195-'Indicator Data'!BO143^2)/(I$195-I$194)*10)),1))</f>
        <v>x</v>
      </c>
      <c r="J140" s="72">
        <f>IF(OR('Indicator Data'!BN143=0,'Indicator Data'!BN143="No data"),"x",ROUND(IF('Indicator Data'!BN143&gt;J$195,0,IF('Indicator Data'!BN143&lt;J$194,10,(J$195-'Indicator Data'!BN143)/(J$195-J$194)*10)),1))</f>
        <v>0</v>
      </c>
      <c r="K140" s="72">
        <f>IF('Indicator Data'!BP143="No data","x",ROUND(IF('Indicator Data'!BP143&gt;K$195,0,IF('Indicator Data'!BP143&lt;K$194,10,(K$195-'Indicator Data'!BP143)/(K$195-K$194)*10)),1))</f>
        <v>1.5</v>
      </c>
      <c r="L140" s="72">
        <f>IF('Indicator Data'!BQ143="No data","x",ROUND(IF('Indicator Data'!BQ143&gt;L$195,0,IF('Indicator Data'!BQ143&lt;L$194,10,(L$195-'Indicator Data'!BQ143)/(L$195-L$194)*10)),1))</f>
        <v>3.7</v>
      </c>
      <c r="M140" s="73">
        <f t="shared" si="27"/>
        <v>1.7</v>
      </c>
      <c r="N140" s="115">
        <f>IF('Indicator Data'!BR143="No data","x",'Indicator Data'!BR143/'Indicator Data'!CD143*100)</f>
        <v>200.55893473614992</v>
      </c>
      <c r="O140" s="72">
        <f t="shared" si="28"/>
        <v>0</v>
      </c>
      <c r="P140" s="72">
        <f>IF('Indicator Data'!BS143="No data","x",ROUND(IF('Indicator Data'!BS143&gt;P$195,0,IF('Indicator Data'!BS143&lt;P$194,10,(P$195-'Indicator Data'!BS143)/(P$195-P$194)*10)),1))</f>
        <v>0.1</v>
      </c>
      <c r="Q140" s="72">
        <f>IF('Indicator Data'!BT143="No data","x",ROUND(IF('Indicator Data'!BT143&gt;Q$195,0,IF('Indicator Data'!BT143&lt;Q$194,10,(Q$195-'Indicator Data'!BT143)/(Q$195-Q$194)*10)),1))</f>
        <v>0.1</v>
      </c>
      <c r="R140" s="73">
        <f t="shared" si="29"/>
        <v>0.1</v>
      </c>
      <c r="S140" s="72">
        <f>IF('Indicator Data'!BU143="No data","x",ROUND(IF('Indicator Data'!BU143&gt;S$195,0,IF('Indicator Data'!BU143&lt;S$194,10,(S$195-'Indicator Data'!BU143)/(S$195-S$194)*10)),1))</f>
        <v>4</v>
      </c>
      <c r="T140" s="115">
        <f>IF('Indicator Data'!BV143="No data","x",ROUND(IF('Indicator Data'!BV143&gt;T$195,0,IF('Indicator Data'!BV143&lt;T$194,10,(T$195-'Indicator Data'!BV143)/(T$195-T$194)*10)),1))</f>
        <v>0.7</v>
      </c>
      <c r="U140" s="115">
        <f>IF('Indicator Data'!BW143="No data","x",ROUND(IF('Indicator Data'!BW143&gt;U$195,0,IF('Indicator Data'!BW143&lt;U$194,10,(U$195-'Indicator Data'!BW143)/(U$195-U$194)*10)),1))</f>
        <v>1.2</v>
      </c>
      <c r="V140" s="115">
        <f>IF('Indicator Data'!BX143="No data","x",ROUND(IF('Indicator Data'!BX143&gt;V$195,0,IF('Indicator Data'!BX143&lt;V$194,10,(V$195-'Indicator Data'!BX143)/(V$195-V$194)*10)),1))</f>
        <v>6.6</v>
      </c>
      <c r="W140" s="72">
        <f t="shared" si="30"/>
        <v>2.8333333333333335</v>
      </c>
      <c r="X140" s="72">
        <f>IF('Indicator Data'!BY143="No data","x",ROUND(IF('Indicator Data'!BY143&gt;X$195,0,IF('Indicator Data'!BY143&lt;X$194,10,(X$195-'Indicator Data'!BY143)/(X$195-X$194)*10)),1))</f>
        <v>3.3</v>
      </c>
      <c r="Y140" s="72">
        <f>IF('Indicator Data'!BZ143="No data","x",ROUND(IF('Indicator Data'!BZ143&gt;Y$195,10,IF('Indicator Data'!BZ143&lt;Y$194,0,10-(Y$195-'Indicator Data'!BZ143)/(Y$195-Y$194)*10)),1))</f>
        <v>0</v>
      </c>
      <c r="Z140" s="73">
        <f t="shared" si="22"/>
        <v>2.5</v>
      </c>
      <c r="AA140" s="74">
        <f t="shared" si="23"/>
        <v>1.4</v>
      </c>
      <c r="AB140" s="133"/>
    </row>
    <row r="141" spans="1:28" s="2" customFormat="1" x14ac:dyDescent="0.3">
      <c r="A141" s="98" t="str">
        <f>'Indicator Data'!A144</f>
        <v>Portugal</v>
      </c>
      <c r="B141" s="27" t="str">
        <f>'Indicator Data'!B144</f>
        <v>PRT</v>
      </c>
      <c r="C141" s="72">
        <f>IF('Indicator Data'!BK144="No data","x",ROUND(IF('Indicator Data'!BK144&gt;C$195,0,IF('Indicator Data'!BK144&lt;C$194,10,(C$195-'Indicator Data'!BK144)/(C$195-C$194)*10)),1))</f>
        <v>2.6</v>
      </c>
      <c r="D141" s="73">
        <f t="shared" si="24"/>
        <v>2.6</v>
      </c>
      <c r="E141" s="72">
        <f>IF('Indicator Data'!BM144="No data","x",ROUND(IF('Indicator Data'!BM144&gt;E$195,0,IF('Indicator Data'!BM144&lt;E$194,10,(E$195-'Indicator Data'!BM144)/(E$195-E$194)*10)),1))</f>
        <v>3.9</v>
      </c>
      <c r="F141" s="72">
        <f>IF('Indicator Data'!BL144="No data","x",ROUND(IF('Indicator Data'!BL144&gt;F$195,0,IF('Indicator Data'!BL144&lt;F$194,10,(F$195-'Indicator Data'!BL144)/(F$195-F$194)*10)),1))</f>
        <v>2.7</v>
      </c>
      <c r="G141" s="73">
        <f t="shared" si="25"/>
        <v>3.3</v>
      </c>
      <c r="H141" s="74">
        <f t="shared" si="26"/>
        <v>3</v>
      </c>
      <c r="I141" s="72">
        <f>IF('Indicator Data'!BO144="No data","x",ROUND(IF('Indicator Data'!BO144^2&gt;I$195,0,IF('Indicator Data'!BO144^2&lt;I$194,10,(I$195-'Indicator Data'!BO144^2)/(I$195-I$194)*10)),1))</f>
        <v>0.8</v>
      </c>
      <c r="J141" s="72">
        <f>IF(OR('Indicator Data'!BN144=0,'Indicator Data'!BN144="No data"),"x",ROUND(IF('Indicator Data'!BN144&gt;J$195,0,IF('Indicator Data'!BN144&lt;J$194,10,(J$195-'Indicator Data'!BN144)/(J$195-J$194)*10)),1))</f>
        <v>0</v>
      </c>
      <c r="K141" s="72">
        <f>IF('Indicator Data'!BP144="No data","x",ROUND(IF('Indicator Data'!BP144&gt;K$195,0,IF('Indicator Data'!BP144&lt;K$194,10,(K$195-'Indicator Data'!BP144)/(K$195-K$194)*10)),1))</f>
        <v>2.5</v>
      </c>
      <c r="L141" s="72">
        <f>IF('Indicator Data'!BQ144="No data","x",ROUND(IF('Indicator Data'!BQ144&gt;L$195,0,IF('Indicator Data'!BQ144&lt;L$194,10,(L$195-'Indicator Data'!BQ144)/(L$195-L$194)*10)),1))</f>
        <v>4.3</v>
      </c>
      <c r="M141" s="73">
        <f t="shared" si="27"/>
        <v>1.9</v>
      </c>
      <c r="N141" s="115">
        <f>IF('Indicator Data'!BR144="No data","x",'Indicator Data'!BR144/'Indicator Data'!CD144*100)</f>
        <v>174.92073904012244</v>
      </c>
      <c r="O141" s="72">
        <f t="shared" si="28"/>
        <v>0</v>
      </c>
      <c r="P141" s="72">
        <f>IF('Indicator Data'!BS144="No data","x",ROUND(IF('Indicator Data'!BS144&gt;P$195,0,IF('Indicator Data'!BS144&lt;P$194,10,(P$195-'Indicator Data'!BS144)/(P$195-P$194)*10)),1))</f>
        <v>0</v>
      </c>
      <c r="Q141" s="72">
        <f>IF('Indicator Data'!BT144="No data","x",ROUND(IF('Indicator Data'!BT144&gt;Q$195,0,IF('Indicator Data'!BT144&lt;Q$194,10,(Q$195-'Indicator Data'!BT144)/(Q$195-Q$194)*10)),1))</f>
        <v>0</v>
      </c>
      <c r="R141" s="73">
        <f t="shared" si="29"/>
        <v>0</v>
      </c>
      <c r="S141" s="72">
        <f>IF('Indicator Data'!BU144="No data","x",ROUND(IF('Indicator Data'!BU144&gt;S$195,0,IF('Indicator Data'!BU144&lt;S$194,10,(S$195-'Indicator Data'!BU144)/(S$195-S$194)*10)),1))</f>
        <v>1.7</v>
      </c>
      <c r="T141" s="115">
        <f>IF('Indicator Data'!BV144="No data","x",ROUND(IF('Indicator Data'!BV144&gt;T$195,0,IF('Indicator Data'!BV144&lt;T$194,10,(T$195-'Indicator Data'!BV144)/(T$195-T$194)*10)),1))</f>
        <v>0</v>
      </c>
      <c r="U141" s="115">
        <f>IF('Indicator Data'!BW144="No data","x",ROUND(IF('Indicator Data'!BW144&gt;U$195,0,IF('Indicator Data'!BW144&lt;U$194,10,(U$195-'Indicator Data'!BW144)/(U$195-U$194)*10)),1))</f>
        <v>0.5</v>
      </c>
      <c r="V141" s="115">
        <f>IF('Indicator Data'!BX144="No data","x",ROUND(IF('Indicator Data'!BX144&gt;V$195,0,IF('Indicator Data'!BX144&lt;V$194,10,(V$195-'Indicator Data'!BX144)/(V$195-V$194)*10)),1))</f>
        <v>0.2</v>
      </c>
      <c r="W141" s="72">
        <f t="shared" si="30"/>
        <v>0.23333333333333331</v>
      </c>
      <c r="X141" s="72">
        <f>IF('Indicator Data'!BY144="No data","x",ROUND(IF('Indicator Data'!BY144&gt;X$195,0,IF('Indicator Data'!BY144&lt;X$194,10,(X$195-'Indicator Data'!BY144)/(X$195-X$194)*10)),1))</f>
        <v>0</v>
      </c>
      <c r="Y141" s="72">
        <f>IF('Indicator Data'!BZ144="No data","x",ROUND(IF('Indicator Data'!BZ144&gt;Y$195,10,IF('Indicator Data'!BZ144&lt;Y$194,0,10-(Y$195-'Indicator Data'!BZ144)/(Y$195-Y$194)*10)),1))</f>
        <v>0.1</v>
      </c>
      <c r="Z141" s="73">
        <f t="shared" si="22"/>
        <v>0.5</v>
      </c>
      <c r="AA141" s="74">
        <f t="shared" si="23"/>
        <v>0.8</v>
      </c>
      <c r="AB141" s="133"/>
    </row>
    <row r="142" spans="1:28" s="2" customFormat="1" x14ac:dyDescent="0.3">
      <c r="A142" s="98" t="str">
        <f>'Indicator Data'!A145</f>
        <v>Qatar</v>
      </c>
      <c r="B142" s="27" t="str">
        <f>'Indicator Data'!B145</f>
        <v>QAT</v>
      </c>
      <c r="C142" s="72">
        <f>IF('Indicator Data'!BK145="No data","x",ROUND(IF('Indicator Data'!BK145&gt;C$195,0,IF('Indicator Data'!BK145&lt;C$194,10,(C$195-'Indicator Data'!BK145)/(C$195-C$194)*10)),1))</f>
        <v>4.7</v>
      </c>
      <c r="D142" s="73">
        <f t="shared" si="24"/>
        <v>4.7</v>
      </c>
      <c r="E142" s="72">
        <f>IF('Indicator Data'!BM145="No data","x",ROUND(IF('Indicator Data'!BM145&gt;E$195,0,IF('Indicator Data'!BM145&lt;E$194,10,(E$195-'Indicator Data'!BM145)/(E$195-E$194)*10)),1))</f>
        <v>3.7</v>
      </c>
      <c r="F142" s="72">
        <f>IF('Indicator Data'!BL145="No data","x",ROUND(IF('Indicator Data'!BL145&gt;F$195,0,IF('Indicator Data'!BL145&lt;F$194,10,(F$195-'Indicator Data'!BL145)/(F$195-F$194)*10)),1))</f>
        <v>3.6</v>
      </c>
      <c r="G142" s="73">
        <f t="shared" si="25"/>
        <v>3.7</v>
      </c>
      <c r="H142" s="74">
        <f t="shared" si="26"/>
        <v>4.2</v>
      </c>
      <c r="I142" s="72">
        <f>IF('Indicator Data'!BO145="No data","x",ROUND(IF('Indicator Data'!BO145^2&gt;I$195,0,IF('Indicator Data'!BO145^2&lt;I$194,10,(I$195-'Indicator Data'!BO145^2)/(I$195-I$194)*10)),1))</f>
        <v>1.4</v>
      </c>
      <c r="J142" s="72">
        <f>IF(OR('Indicator Data'!BN145=0,'Indicator Data'!BN145="No data"),"x",ROUND(IF('Indicator Data'!BN145&gt;J$195,0,IF('Indicator Data'!BN145&lt;J$194,10,(J$195-'Indicator Data'!BN145)/(J$195-J$194)*10)),1))</f>
        <v>0</v>
      </c>
      <c r="K142" s="72">
        <f>IF('Indicator Data'!BP145="No data","x",ROUND(IF('Indicator Data'!BP145&gt;K$195,0,IF('Indicator Data'!BP145&lt;K$194,10,(K$195-'Indicator Data'!BP145)/(K$195-K$194)*10)),1))</f>
        <v>0</v>
      </c>
      <c r="L142" s="72">
        <f>IF('Indicator Data'!BQ145="No data","x",ROUND(IF('Indicator Data'!BQ145&gt;L$195,0,IF('Indicator Data'!BQ145&lt;L$194,10,(L$195-'Indicator Data'!BQ145)/(L$195-L$194)*10)),1))</f>
        <v>3.2</v>
      </c>
      <c r="M142" s="73">
        <f t="shared" si="27"/>
        <v>1.2</v>
      </c>
      <c r="N142" s="115">
        <f>IF('Indicator Data'!BR145="No data","x",'Indicator Data'!BR145/'Indicator Data'!CD145*100)</f>
        <v>94.745908699397077</v>
      </c>
      <c r="O142" s="72">
        <f t="shared" si="28"/>
        <v>0.5</v>
      </c>
      <c r="P142" s="72">
        <f>IF('Indicator Data'!BS145="No data","x",ROUND(IF('Indicator Data'!BS145&gt;P$195,0,IF('Indicator Data'!BS145&lt;P$194,10,(P$195-'Indicator Data'!BS145)/(P$195-P$194)*10)),1))</f>
        <v>0</v>
      </c>
      <c r="Q142" s="72">
        <f>IF('Indicator Data'!BT145="No data","x",ROUND(IF('Indicator Data'!BT145&gt;Q$195,0,IF('Indicator Data'!BT145&lt;Q$194,10,(Q$195-'Indicator Data'!BT145)/(Q$195-Q$194)*10)),1))</f>
        <v>0.1</v>
      </c>
      <c r="R142" s="73">
        <f t="shared" si="29"/>
        <v>0.2</v>
      </c>
      <c r="S142" s="72">
        <f>IF('Indicator Data'!BU145="No data","x",ROUND(IF('Indicator Data'!BU145&gt;S$195,0,IF('Indicator Data'!BU145&lt;S$194,10,(S$195-'Indicator Data'!BU145)/(S$195-S$194)*10)),1))</f>
        <v>10</v>
      </c>
      <c r="T142" s="115">
        <f>IF('Indicator Data'!BV145="No data","x",ROUND(IF('Indicator Data'!BV145&gt;T$195,0,IF('Indicator Data'!BV145&lt;T$194,10,(T$195-'Indicator Data'!BV145)/(T$195-T$194)*10)),1))</f>
        <v>0.2</v>
      </c>
      <c r="U142" s="115">
        <f>IF('Indicator Data'!BW145="No data","x",ROUND(IF('Indicator Data'!BW145&gt;U$195,0,IF('Indicator Data'!BW145&lt;U$194,10,(U$195-'Indicator Data'!BW145)/(U$195-U$194)*10)),1))</f>
        <v>0.7</v>
      </c>
      <c r="V142" s="115">
        <f>IF('Indicator Data'!BX145="No data","x",ROUND(IF('Indicator Data'!BX145&gt;V$195,0,IF('Indicator Data'!BX145&lt;V$194,10,(V$195-'Indicator Data'!BX145)/(V$195-V$194)*10)),1))</f>
        <v>0.2</v>
      </c>
      <c r="W142" s="72">
        <f t="shared" si="30"/>
        <v>0.36666666666666664</v>
      </c>
      <c r="X142" s="72">
        <f>IF('Indicator Data'!BY145="No data","x",ROUND(IF('Indicator Data'!BY145&gt;X$195,0,IF('Indicator Data'!BY145&lt;X$194,10,(X$195-'Indicator Data'!BY145)/(X$195-X$194)*10)),1))</f>
        <v>0</v>
      </c>
      <c r="Y142" s="72">
        <f>IF('Indicator Data'!BZ145="No data","x",ROUND(IF('Indicator Data'!BZ145&gt;Y$195,10,IF('Indicator Data'!BZ145&lt;Y$194,0,10-(Y$195-'Indicator Data'!BZ145)/(Y$195-Y$194)*10)),1))</f>
        <v>0.1</v>
      </c>
      <c r="Z142" s="73">
        <f t="shared" si="22"/>
        <v>2.6</v>
      </c>
      <c r="AA142" s="74">
        <f t="shared" si="23"/>
        <v>1.3</v>
      </c>
      <c r="AB142" s="133"/>
    </row>
    <row r="143" spans="1:28" s="2" customFormat="1" x14ac:dyDescent="0.3">
      <c r="A143" s="98" t="str">
        <f>'Indicator Data'!A146</f>
        <v>Romania</v>
      </c>
      <c r="B143" s="27" t="str">
        <f>'Indicator Data'!B146</f>
        <v>ROU</v>
      </c>
      <c r="C143" s="72">
        <f>IF('Indicator Data'!BK146="No data","x",ROUND(IF('Indicator Data'!BK146&gt;C$195,0,IF('Indicator Data'!BK146&lt;C$194,10,(C$195-'Indicator Data'!BK146)/(C$195-C$194)*10)),1))</f>
        <v>3.8</v>
      </c>
      <c r="D143" s="73">
        <f t="shared" si="24"/>
        <v>3.8</v>
      </c>
      <c r="E143" s="72">
        <f>IF('Indicator Data'!BM146="No data","x",ROUND(IF('Indicator Data'!BM146&gt;E$195,0,IF('Indicator Data'!BM146&lt;E$194,10,(E$195-'Indicator Data'!BM146)/(E$195-E$194)*10)),1))</f>
        <v>5.6</v>
      </c>
      <c r="F143" s="72">
        <f>IF('Indicator Data'!BL146="No data","x",ROUND(IF('Indicator Data'!BL146&gt;F$195,0,IF('Indicator Data'!BL146&lt;F$194,10,(F$195-'Indicator Data'!BL146)/(F$195-F$194)*10)),1))</f>
        <v>5.6</v>
      </c>
      <c r="G143" s="73">
        <f t="shared" si="25"/>
        <v>5.6</v>
      </c>
      <c r="H143" s="74">
        <f t="shared" si="26"/>
        <v>4.7</v>
      </c>
      <c r="I143" s="72">
        <f>IF('Indicator Data'!BO146="No data","x",ROUND(IF('Indicator Data'!BO146^2&gt;I$195,0,IF('Indicator Data'!BO146^2&lt;I$194,10,(I$195-'Indicator Data'!BO146^2)/(I$195-I$194)*10)),1))</f>
        <v>0.3</v>
      </c>
      <c r="J143" s="72">
        <f>IF(OR('Indicator Data'!BN146=0,'Indicator Data'!BN146="No data"),"x",ROUND(IF('Indicator Data'!BN146&gt;J$195,0,IF('Indicator Data'!BN146&lt;J$194,10,(J$195-'Indicator Data'!BN146)/(J$195-J$194)*10)),1))</f>
        <v>0</v>
      </c>
      <c r="K143" s="72">
        <f>IF('Indicator Data'!BP146="No data","x",ROUND(IF('Indicator Data'!BP146&gt;K$195,0,IF('Indicator Data'!BP146&lt;K$194,10,(K$195-'Indicator Data'!BP146)/(K$195-K$194)*10)),1))</f>
        <v>2.6</v>
      </c>
      <c r="L143" s="72">
        <f>IF('Indicator Data'!BQ146="No data","x",ROUND(IF('Indicator Data'!BQ146&gt;L$195,0,IF('Indicator Data'!BQ146&lt;L$194,10,(L$195-'Indicator Data'!BQ146)/(L$195-L$194)*10)),1))</f>
        <v>4.3</v>
      </c>
      <c r="M143" s="73">
        <f t="shared" si="27"/>
        <v>1.8</v>
      </c>
      <c r="N143" s="115">
        <f>IF('Indicator Data'!BR146="No data","x",'Indicator Data'!BR146/'Indicator Data'!CD146*100)</f>
        <v>86.896072297532157</v>
      </c>
      <c r="O143" s="72">
        <f t="shared" si="28"/>
        <v>1.3</v>
      </c>
      <c r="P143" s="72">
        <f>IF('Indicator Data'!BS146="No data","x",ROUND(IF('Indicator Data'!BS146&gt;P$195,0,IF('Indicator Data'!BS146&lt;P$194,10,(P$195-'Indicator Data'!BS146)/(P$195-P$194)*10)),1))</f>
        <v>1.7</v>
      </c>
      <c r="Q143" s="72">
        <f>IF('Indicator Data'!BT146="No data","x",ROUND(IF('Indicator Data'!BT146&gt;Q$195,0,IF('Indicator Data'!BT146&lt;Q$194,10,(Q$195-'Indicator Data'!BT146)/(Q$195-Q$194)*10)),1))</f>
        <v>0</v>
      </c>
      <c r="R143" s="73">
        <f t="shared" si="29"/>
        <v>1</v>
      </c>
      <c r="S143" s="72">
        <f>IF('Indicator Data'!BU146="No data","x",ROUND(IF('Indicator Data'!BU146&gt;S$195,0,IF('Indicator Data'!BU146&lt;S$194,10,(S$195-'Indicator Data'!BU146)/(S$195-S$194)*10)),1))</f>
        <v>4.4000000000000004</v>
      </c>
      <c r="T143" s="115">
        <f>IF('Indicator Data'!BV146="No data","x",ROUND(IF('Indicator Data'!BV146&gt;T$195,0,IF('Indicator Data'!BV146&lt;T$194,10,(T$195-'Indicator Data'!BV146)/(T$195-T$194)*10)),1))</f>
        <v>2.2000000000000002</v>
      </c>
      <c r="U143" s="115">
        <f>IF('Indicator Data'!BW146="No data","x",ROUND(IF('Indicator Data'!BW146&gt;U$195,0,IF('Indicator Data'!BW146&lt;U$194,10,(U$195-'Indicator Data'!BW146)/(U$195-U$194)*10)),1))</f>
        <v>3.1</v>
      </c>
      <c r="V143" s="115" t="str">
        <f>IF('Indicator Data'!BX146="No data","x",ROUND(IF('Indicator Data'!BX146&gt;V$195,0,IF('Indicator Data'!BX146&lt;V$194,10,(V$195-'Indicator Data'!BX146)/(V$195-V$194)*10)),1))</f>
        <v>x</v>
      </c>
      <c r="W143" s="72">
        <f t="shared" si="30"/>
        <v>2.6500000000000004</v>
      </c>
      <c r="X143" s="72">
        <f>IF('Indicator Data'!BY146="No data","x",ROUND(IF('Indicator Data'!BY146&gt;X$195,0,IF('Indicator Data'!BY146&lt;X$194,10,(X$195-'Indicator Data'!BY146)/(X$195-X$194)*10)),1))</f>
        <v>4.8</v>
      </c>
      <c r="Y143" s="72">
        <f>IF('Indicator Data'!BZ146="No data","x",ROUND(IF('Indicator Data'!BZ146&gt;Y$195,10,IF('Indicator Data'!BZ146&lt;Y$194,0,10-(Y$195-'Indicator Data'!BZ146)/(Y$195-Y$194)*10)),1))</f>
        <v>0.2</v>
      </c>
      <c r="Z143" s="73">
        <f t="shared" si="22"/>
        <v>3</v>
      </c>
      <c r="AA143" s="74">
        <f t="shared" si="23"/>
        <v>1.9</v>
      </c>
      <c r="AB143" s="133"/>
    </row>
    <row r="144" spans="1:28" s="2" customFormat="1" x14ac:dyDescent="0.3">
      <c r="A144" s="98" t="str">
        <f>'Indicator Data'!A147</f>
        <v>Russian Federation</v>
      </c>
      <c r="B144" s="27" t="str">
        <f>'Indicator Data'!B147</f>
        <v>RUS</v>
      </c>
      <c r="C144" s="72" t="str">
        <f>IF('Indicator Data'!BK147="No data","x",ROUND(IF('Indicator Data'!BK147&gt;C$195,0,IF('Indicator Data'!BK147&lt;C$194,10,(C$195-'Indicator Data'!BK147)/(C$195-C$194)*10)),1))</f>
        <v>x</v>
      </c>
      <c r="D144" s="73" t="str">
        <f t="shared" si="24"/>
        <v>x</v>
      </c>
      <c r="E144" s="72">
        <f>IF('Indicator Data'!BM147="No data","x",ROUND(IF('Indicator Data'!BM147&gt;E$195,0,IF('Indicator Data'!BM147&lt;E$194,10,(E$195-'Indicator Data'!BM147)/(E$195-E$194)*10)),1))</f>
        <v>7</v>
      </c>
      <c r="F144" s="72">
        <f>IF('Indicator Data'!BL147="No data","x",ROUND(IF('Indicator Data'!BL147&gt;F$195,0,IF('Indicator Data'!BL147&lt;F$194,10,(F$195-'Indicator Data'!BL147)/(F$195-F$194)*10)),1))</f>
        <v>4.7</v>
      </c>
      <c r="G144" s="73">
        <f t="shared" si="25"/>
        <v>5.9</v>
      </c>
      <c r="H144" s="74">
        <f t="shared" si="26"/>
        <v>5.9</v>
      </c>
      <c r="I144" s="72">
        <f>IF('Indicator Data'!BO147="No data","x",ROUND(IF('Indicator Data'!BO147^2&gt;I$195,0,IF('Indicator Data'!BO147^2&lt;I$194,10,(I$195-'Indicator Data'!BO147^2)/(I$195-I$194)*10)),1))</f>
        <v>0.1</v>
      </c>
      <c r="J144" s="72">
        <f>IF(OR('Indicator Data'!BN147=0,'Indicator Data'!BN147="No data"),"x",ROUND(IF('Indicator Data'!BN147&gt;J$195,0,IF('Indicator Data'!BN147&lt;J$194,10,(J$195-'Indicator Data'!BN147)/(J$195-J$194)*10)),1))</f>
        <v>0</v>
      </c>
      <c r="K144" s="72">
        <f>IF('Indicator Data'!BP147="No data","x",ROUND(IF('Indicator Data'!BP147&gt;K$195,0,IF('Indicator Data'!BP147&lt;K$194,10,(K$195-'Indicator Data'!BP147)/(K$195-K$194)*10)),1))</f>
        <v>1.7</v>
      </c>
      <c r="L144" s="72">
        <f>IF('Indicator Data'!BQ147="No data","x",ROUND(IF('Indicator Data'!BQ147&gt;L$195,0,IF('Indicator Data'!BQ147&lt;L$194,10,(L$195-'Indicator Data'!BQ147)/(L$195-L$194)*10)),1))</f>
        <v>1.8</v>
      </c>
      <c r="M144" s="73">
        <f t="shared" si="27"/>
        <v>0.9</v>
      </c>
      <c r="N144" s="115">
        <f>IF('Indicator Data'!BR147="No data","x",'Indicator Data'!BR147/'Indicator Data'!CD147*100)</f>
        <v>11.601728535428322</v>
      </c>
      <c r="O144" s="72">
        <f t="shared" si="28"/>
        <v>8.9</v>
      </c>
      <c r="P144" s="72">
        <f>IF('Indicator Data'!BS147="No data","x",ROUND(IF('Indicator Data'!BS147&gt;P$195,0,IF('Indicator Data'!BS147&lt;P$194,10,(P$195-'Indicator Data'!BS147)/(P$195-P$194)*10)),1))</f>
        <v>1.1000000000000001</v>
      </c>
      <c r="Q144" s="72">
        <f>IF('Indicator Data'!BT147="No data","x",ROUND(IF('Indicator Data'!BT147&gt;Q$195,0,IF('Indicator Data'!BT147&lt;Q$194,10,(Q$195-'Indicator Data'!BT147)/(Q$195-Q$194)*10)),1))</f>
        <v>0.6</v>
      </c>
      <c r="R144" s="73">
        <f t="shared" si="29"/>
        <v>3.5</v>
      </c>
      <c r="S144" s="72">
        <f>IF('Indicator Data'!BU147="No data","x",ROUND(IF('Indicator Data'!BU147&gt;S$195,0,IF('Indicator Data'!BU147&lt;S$194,10,(S$195-'Indicator Data'!BU147)/(S$195-S$194)*10)),1))</f>
        <v>0</v>
      </c>
      <c r="T144" s="115">
        <f>IF('Indicator Data'!BV147="No data","x",ROUND(IF('Indicator Data'!BV147&gt;T$195,0,IF('Indicator Data'!BV147&lt;T$194,10,(T$195-'Indicator Data'!BV147)/(T$195-T$194)*10)),1))</f>
        <v>0.3</v>
      </c>
      <c r="U144" s="115">
        <f>IF('Indicator Data'!BW147="No data","x",ROUND(IF('Indicator Data'!BW147&gt;U$195,0,IF('Indicator Data'!BW147&lt;U$194,10,(U$195-'Indicator Data'!BW147)/(U$195-U$194)*10)),1))</f>
        <v>0.3</v>
      </c>
      <c r="V144" s="115">
        <f>IF('Indicator Data'!BX147="No data","x",ROUND(IF('Indicator Data'!BX147&gt;V$195,0,IF('Indicator Data'!BX147&lt;V$194,10,(V$195-'Indicator Data'!BX147)/(V$195-V$194)*10)),1))</f>
        <v>2.9</v>
      </c>
      <c r="W144" s="72">
        <f t="shared" si="30"/>
        <v>1.1666666666666667</v>
      </c>
      <c r="X144" s="72">
        <f>IF('Indicator Data'!BY147="No data","x",ROUND(IF('Indicator Data'!BY147&gt;X$195,0,IF('Indicator Data'!BY147&lt;X$194,10,(X$195-'Indicator Data'!BY147)/(X$195-X$194)*10)),1))</f>
        <v>5.0999999999999996</v>
      </c>
      <c r="Y144" s="72">
        <f>IF('Indicator Data'!BZ147="No data","x",ROUND(IF('Indicator Data'!BZ147&gt;Y$195,10,IF('Indicator Data'!BZ147&lt;Y$194,0,10-(Y$195-'Indicator Data'!BZ147)/(Y$195-Y$194)*10)),1))</f>
        <v>0.2</v>
      </c>
      <c r="Z144" s="73">
        <f t="shared" si="22"/>
        <v>1.6</v>
      </c>
      <c r="AA144" s="74">
        <f t="shared" si="23"/>
        <v>2</v>
      </c>
      <c r="AB144" s="133"/>
    </row>
    <row r="145" spans="1:28" s="2" customFormat="1" x14ac:dyDescent="0.3">
      <c r="A145" s="98" t="str">
        <f>'Indicator Data'!A148</f>
        <v>Rwanda</v>
      </c>
      <c r="B145" s="27" t="str">
        <f>'Indicator Data'!B148</f>
        <v>RWA</v>
      </c>
      <c r="C145" s="72">
        <f>IF('Indicator Data'!BK148="No data","x",ROUND(IF('Indicator Data'!BK148&gt;C$195,0,IF('Indicator Data'!BK148&lt;C$194,10,(C$195-'Indicator Data'!BK148)/(C$195-C$194)*10)),1))</f>
        <v>3</v>
      </c>
      <c r="D145" s="73">
        <f t="shared" si="24"/>
        <v>3</v>
      </c>
      <c r="E145" s="72">
        <f>IF('Indicator Data'!BM148="No data","x",ROUND(IF('Indicator Data'!BM148&gt;E$195,0,IF('Indicator Data'!BM148&lt;E$194,10,(E$195-'Indicator Data'!BM148)/(E$195-E$194)*10)),1))</f>
        <v>4.5999999999999996</v>
      </c>
      <c r="F145" s="72">
        <f>IF('Indicator Data'!BL148="No data","x",ROUND(IF('Indicator Data'!BL148&gt;F$195,0,IF('Indicator Data'!BL148&lt;F$194,10,(F$195-'Indicator Data'!BL148)/(F$195-F$194)*10)),1))</f>
        <v>4.5999999999999996</v>
      </c>
      <c r="G145" s="73">
        <f t="shared" si="25"/>
        <v>4.5999999999999996</v>
      </c>
      <c r="H145" s="74">
        <f t="shared" si="26"/>
        <v>3.8</v>
      </c>
      <c r="I145" s="72">
        <f>IF('Indicator Data'!BO148="No data","x",ROUND(IF('Indicator Data'!BO148^2&gt;I$195,0,IF('Indicator Data'!BO148^2&lt;I$194,10,(I$195-'Indicator Data'!BO148^2)/(I$195-I$194)*10)),1))</f>
        <v>5.0999999999999996</v>
      </c>
      <c r="J145" s="72">
        <f>IF(OR('Indicator Data'!BN148=0,'Indicator Data'!BN148="No data"),"x",ROUND(IF('Indicator Data'!BN148&gt;J$195,0,IF('Indicator Data'!BN148&lt;J$194,10,(J$195-'Indicator Data'!BN148)/(J$195-J$194)*10)),1))</f>
        <v>6.5</v>
      </c>
      <c r="K145" s="72">
        <f>IF('Indicator Data'!BP148="No data","x",ROUND(IF('Indicator Data'!BP148&gt;K$195,0,IF('Indicator Data'!BP148&lt;K$194,10,(K$195-'Indicator Data'!BP148)/(K$195-K$194)*10)),1))</f>
        <v>7.8</v>
      </c>
      <c r="L145" s="72">
        <f>IF('Indicator Data'!BQ148="No data","x",ROUND(IF('Indicator Data'!BQ148&gt;L$195,0,IF('Indicator Data'!BQ148&lt;L$194,10,(L$195-'Indicator Data'!BQ148)/(L$195-L$194)*10)),1))</f>
        <v>6.3</v>
      </c>
      <c r="M145" s="73">
        <f t="shared" si="27"/>
        <v>6.4</v>
      </c>
      <c r="N145" s="115">
        <f>IF('Indicator Data'!BR148="No data","x",'Indicator Data'!BR148/'Indicator Data'!CD148*100)</f>
        <v>32.833400891771383</v>
      </c>
      <c r="O145" s="72">
        <f t="shared" si="28"/>
        <v>6.8</v>
      </c>
      <c r="P145" s="72">
        <f>IF('Indicator Data'!BS148="No data","x",ROUND(IF('Indicator Data'!BS148&gt;P$195,0,IF('Indicator Data'!BS148&lt;P$194,10,(P$195-'Indicator Data'!BS148)/(P$195-P$194)*10)),1))</f>
        <v>3.7</v>
      </c>
      <c r="Q145" s="72">
        <f>IF('Indicator Data'!BT148="No data","x",ROUND(IF('Indicator Data'!BT148&gt;Q$195,0,IF('Indicator Data'!BT148&lt;Q$194,10,(Q$195-'Indicator Data'!BT148)/(Q$195-Q$194)*10)),1))</f>
        <v>8.5</v>
      </c>
      <c r="R145" s="73">
        <f t="shared" si="29"/>
        <v>6.3</v>
      </c>
      <c r="S145" s="72">
        <f>IF('Indicator Data'!BU148="No data","x",ROUND(IF('Indicator Data'!BU148&gt;S$195,0,IF('Indicator Data'!BU148&lt;S$194,10,(S$195-'Indicator Data'!BU148)/(S$195-S$194)*10)),1))</f>
        <v>9.6999999999999993</v>
      </c>
      <c r="T145" s="115">
        <f>IF('Indicator Data'!BV148="No data","x",ROUND(IF('Indicator Data'!BV148&gt;T$195,0,IF('Indicator Data'!BV148&lt;T$194,10,(T$195-'Indicator Data'!BV148)/(T$195-T$194)*10)),1))</f>
        <v>0.3</v>
      </c>
      <c r="U145" s="115">
        <f>IF('Indicator Data'!BW148="No data","x",ROUND(IF('Indicator Data'!BW148&gt;U$195,0,IF('Indicator Data'!BW148&lt;U$194,10,(U$195-'Indicator Data'!BW148)/(U$195-U$194)*10)),1))</f>
        <v>0.5</v>
      </c>
      <c r="V145" s="115">
        <f>IF('Indicator Data'!BX148="No data","x",ROUND(IF('Indicator Data'!BX148&gt;V$195,0,IF('Indicator Data'!BX148&lt;V$194,10,(V$195-'Indicator Data'!BX148)/(V$195-V$194)*10)),1))</f>
        <v>0.3</v>
      </c>
      <c r="W145" s="72">
        <f t="shared" si="30"/>
        <v>0.3666666666666667</v>
      </c>
      <c r="X145" s="72">
        <f>IF('Indicator Data'!BY148="No data","x",ROUND(IF('Indicator Data'!BY148&gt;X$195,0,IF('Indicator Data'!BY148&lt;X$194,10,(X$195-'Indicator Data'!BY148)/(X$195-X$194)*10)),1))</f>
        <v>9.6</v>
      </c>
      <c r="Y145" s="72">
        <f>IF('Indicator Data'!BZ148="No data","x",ROUND(IF('Indicator Data'!BZ148&gt;Y$195,10,IF('Indicator Data'!BZ148&lt;Y$194,0,10-(Y$195-'Indicator Data'!BZ148)/(Y$195-Y$194)*10)),1))</f>
        <v>2.8</v>
      </c>
      <c r="Z145" s="73">
        <f t="shared" si="22"/>
        <v>5.6</v>
      </c>
      <c r="AA145" s="74">
        <f t="shared" si="23"/>
        <v>6.1</v>
      </c>
      <c r="AB145" s="133"/>
    </row>
    <row r="146" spans="1:28" s="2" customFormat="1" x14ac:dyDescent="0.3">
      <c r="A146" s="98" t="str">
        <f>'Indicator Data'!A149</f>
        <v>Saint Kitts and Nevis</v>
      </c>
      <c r="B146" s="27" t="str">
        <f>'Indicator Data'!B149</f>
        <v>KNA</v>
      </c>
      <c r="C146" s="72">
        <f>IF('Indicator Data'!BK149="No data","x",ROUND(IF('Indicator Data'!BK149&gt;C$195,0,IF('Indicator Data'!BK149&lt;C$194,10,(C$195-'Indicator Data'!BK149)/(C$195-C$194)*10)),1))</f>
        <v>4</v>
      </c>
      <c r="D146" s="73">
        <f t="shared" si="24"/>
        <v>4</v>
      </c>
      <c r="E146" s="72" t="str">
        <f>IF('Indicator Data'!BM149="No data","x",ROUND(IF('Indicator Data'!BM149&gt;E$195,0,IF('Indicator Data'!BM149&lt;E$194,10,(E$195-'Indicator Data'!BM149)/(E$195-E$194)*10)),1))</f>
        <v>x</v>
      </c>
      <c r="F146" s="72">
        <f>IF('Indicator Data'!BL149="No data","x",ROUND(IF('Indicator Data'!BL149&gt;F$195,0,IF('Indicator Data'!BL149&lt;F$194,10,(F$195-'Indicator Data'!BL149)/(F$195-F$194)*10)),1))</f>
        <v>3.9</v>
      </c>
      <c r="G146" s="73">
        <f t="shared" si="25"/>
        <v>3.9</v>
      </c>
      <c r="H146" s="74">
        <f t="shared" si="26"/>
        <v>4</v>
      </c>
      <c r="I146" s="72" t="str">
        <f>IF('Indicator Data'!BO149="No data","x",ROUND(IF('Indicator Data'!BO149^2&gt;I$195,0,IF('Indicator Data'!BO149^2&lt;I$194,10,(I$195-'Indicator Data'!BO149^2)/(I$195-I$194)*10)),1))</f>
        <v>x</v>
      </c>
      <c r="J146" s="72">
        <f>IF(OR('Indicator Data'!BN149=0,'Indicator Data'!BN149="No data"),"x",ROUND(IF('Indicator Data'!BN149&gt;J$195,0,IF('Indicator Data'!BN149&lt;J$194,10,(J$195-'Indicator Data'!BN149)/(J$195-J$194)*10)),1))</f>
        <v>0</v>
      </c>
      <c r="K146" s="72">
        <f>IF('Indicator Data'!BP149="No data","x",ROUND(IF('Indicator Data'!BP149&gt;K$195,0,IF('Indicator Data'!BP149&lt;K$194,10,(K$195-'Indicator Data'!BP149)/(K$195-K$194)*10)),1))</f>
        <v>1.9</v>
      </c>
      <c r="L146" s="72">
        <f>IF('Indicator Data'!BQ149="No data","x",ROUND(IF('Indicator Data'!BQ149&gt;L$195,0,IF('Indicator Data'!BQ149&lt;L$194,10,(L$195-'Indicator Data'!BQ149)/(L$195-L$194)*10)),1))</f>
        <v>2.7</v>
      </c>
      <c r="M146" s="73">
        <f t="shared" si="27"/>
        <v>1.5</v>
      </c>
      <c r="N146" s="115">
        <f>IF('Indicator Data'!BR149="No data","x",'Indicator Data'!BR149/'Indicator Data'!CD149*100)</f>
        <v>165.38461538461539</v>
      </c>
      <c r="O146" s="72">
        <f t="shared" si="28"/>
        <v>0</v>
      </c>
      <c r="P146" s="72">
        <f>IF('Indicator Data'!BS149="No data","x",ROUND(IF('Indicator Data'!BS149&gt;P$195,0,IF('Indicator Data'!BS149&lt;P$194,10,(P$195-'Indicator Data'!BS149)/(P$195-P$194)*10)),1))</f>
        <v>0.9</v>
      </c>
      <c r="Q146" s="72">
        <f>IF('Indicator Data'!BT149="No data","x",ROUND(IF('Indicator Data'!BT149&gt;Q$195,0,IF('Indicator Data'!BT149&lt;Q$194,10,(Q$195-'Indicator Data'!BT149)/(Q$195-Q$194)*10)),1))</f>
        <v>0.2</v>
      </c>
      <c r="R146" s="73">
        <f t="shared" si="29"/>
        <v>0.4</v>
      </c>
      <c r="S146" s="72">
        <f>IF('Indicator Data'!BU149="No data","x",ROUND(IF('Indicator Data'!BU149&gt;S$195,0,IF('Indicator Data'!BU149&lt;S$194,10,(S$195-'Indicator Data'!BU149)/(S$195-S$194)*10)),1))</f>
        <v>3.7</v>
      </c>
      <c r="T146" s="115">
        <f>IF('Indicator Data'!BV149="No data","x",ROUND(IF('Indicator Data'!BV149&gt;T$195,0,IF('Indicator Data'!BV149&lt;T$194,10,(T$195-'Indicator Data'!BV149)/(T$195-T$194)*10)),1))</f>
        <v>0.3</v>
      </c>
      <c r="U146" s="115">
        <f>IF('Indicator Data'!BW149="No data","x",ROUND(IF('Indicator Data'!BW149&gt;U$195,0,IF('Indicator Data'!BW149&lt;U$194,10,(U$195-'Indicator Data'!BW149)/(U$195-U$194)*10)),1))</f>
        <v>0.5</v>
      </c>
      <c r="V146" s="115" t="str">
        <f>IF('Indicator Data'!BX149="No data","x",ROUND(IF('Indicator Data'!BX149&gt;V$195,0,IF('Indicator Data'!BX149&lt;V$194,10,(V$195-'Indicator Data'!BX149)/(V$195-V$194)*10)),1))</f>
        <v>x</v>
      </c>
      <c r="W146" s="72">
        <f t="shared" si="30"/>
        <v>0.4</v>
      </c>
      <c r="X146" s="72">
        <f>IF('Indicator Data'!BY149="No data","x",ROUND(IF('Indicator Data'!BY149&gt;X$195,0,IF('Indicator Data'!BY149&lt;X$194,10,(X$195-'Indicator Data'!BY149)/(X$195-X$194)*10)),1))</f>
        <v>4.9000000000000004</v>
      </c>
      <c r="Y146" s="72" t="str">
        <f>IF('Indicator Data'!BZ149="No data","x",ROUND(IF('Indicator Data'!BZ149&gt;Y$195,10,IF('Indicator Data'!BZ149&lt;Y$194,0,10-(Y$195-'Indicator Data'!BZ149)/(Y$195-Y$194)*10)),1))</f>
        <v>x</v>
      </c>
      <c r="Z146" s="73">
        <f t="shared" si="22"/>
        <v>3</v>
      </c>
      <c r="AA146" s="74">
        <f t="shared" si="23"/>
        <v>1.6</v>
      </c>
      <c r="AB146" s="133"/>
    </row>
    <row r="147" spans="1:28" s="2" customFormat="1" x14ac:dyDescent="0.3">
      <c r="A147" s="98" t="str">
        <f>'Indicator Data'!A150</f>
        <v>Saint Lucia</v>
      </c>
      <c r="B147" s="27" t="str">
        <f>'Indicator Data'!B150</f>
        <v>LCA</v>
      </c>
      <c r="C147" s="72">
        <f>IF('Indicator Data'!BK150="No data","x",ROUND(IF('Indicator Data'!BK150&gt;C$195,0,IF('Indicator Data'!BK150&lt;C$194,10,(C$195-'Indicator Data'!BK150)/(C$195-C$194)*10)),1))</f>
        <v>5.2</v>
      </c>
      <c r="D147" s="73">
        <f t="shared" si="24"/>
        <v>5.2</v>
      </c>
      <c r="E147" s="72">
        <f>IF('Indicator Data'!BM150="No data","x",ROUND(IF('Indicator Data'!BM150&gt;E$195,0,IF('Indicator Data'!BM150&lt;E$194,10,(E$195-'Indicator Data'!BM150)/(E$195-E$194)*10)),1))</f>
        <v>4.4000000000000004</v>
      </c>
      <c r="F147" s="72">
        <f>IF('Indicator Data'!BL150="No data","x",ROUND(IF('Indicator Data'!BL150&gt;F$195,0,IF('Indicator Data'!BL150&lt;F$194,10,(F$195-'Indicator Data'!BL150)/(F$195-F$194)*10)),1))</f>
        <v>4.5</v>
      </c>
      <c r="G147" s="73">
        <f t="shared" si="25"/>
        <v>4.5</v>
      </c>
      <c r="H147" s="74">
        <f t="shared" si="26"/>
        <v>4.9000000000000004</v>
      </c>
      <c r="I147" s="72" t="str">
        <f>IF('Indicator Data'!BO150="No data","x",ROUND(IF('Indicator Data'!BO150^2&gt;I$195,0,IF('Indicator Data'!BO150^2&lt;I$194,10,(I$195-'Indicator Data'!BO150^2)/(I$195-I$194)*10)),1))</f>
        <v>x</v>
      </c>
      <c r="J147" s="72">
        <f>IF(OR('Indicator Data'!BN150=0,'Indicator Data'!BN150="No data"),"x",ROUND(IF('Indicator Data'!BN150&gt;J$195,0,IF('Indicator Data'!BN150&lt;J$194,10,(J$195-'Indicator Data'!BN150)/(J$195-J$194)*10)),1))</f>
        <v>0</v>
      </c>
      <c r="K147" s="72">
        <f>IF('Indicator Data'!BP150="No data","x",ROUND(IF('Indicator Data'!BP150&gt;K$195,0,IF('Indicator Data'!BP150&lt;K$194,10,(K$195-'Indicator Data'!BP150)/(K$195-K$194)*10)),1))</f>
        <v>4.9000000000000004</v>
      </c>
      <c r="L147" s="72">
        <f>IF('Indicator Data'!BQ150="No data","x",ROUND(IF('Indicator Data'!BQ150&gt;L$195,0,IF('Indicator Data'!BQ150&lt;L$194,10,(L$195-'Indicator Data'!BQ150)/(L$195-L$194)*10)),1))</f>
        <v>5</v>
      </c>
      <c r="M147" s="73">
        <f t="shared" si="27"/>
        <v>3.3</v>
      </c>
      <c r="N147" s="115">
        <f>IF('Indicator Data'!BR150="No data","x",'Indicator Data'!BR150/'Indicator Data'!CD150*100)</f>
        <v>113.11475409836065</v>
      </c>
      <c r="O147" s="72">
        <f t="shared" si="28"/>
        <v>0</v>
      </c>
      <c r="P147" s="72">
        <f>IF('Indicator Data'!BS150="No data","x",ROUND(IF('Indicator Data'!BS150&gt;P$195,0,IF('Indicator Data'!BS150&lt;P$194,10,(P$195-'Indicator Data'!BS150)/(P$195-P$194)*10)),1))</f>
        <v>1.3</v>
      </c>
      <c r="Q147" s="72">
        <f>IF('Indicator Data'!BT150="No data","x",ROUND(IF('Indicator Data'!BT150&gt;Q$195,0,IF('Indicator Data'!BT150&lt;Q$194,10,(Q$195-'Indicator Data'!BT150)/(Q$195-Q$194)*10)),1))</f>
        <v>0.4</v>
      </c>
      <c r="R147" s="73">
        <f t="shared" si="29"/>
        <v>0.6</v>
      </c>
      <c r="S147" s="72" t="str">
        <f>IF('Indicator Data'!BU150="No data","x",ROUND(IF('Indicator Data'!BU150&gt;S$195,0,IF('Indicator Data'!BU150&lt;S$194,10,(S$195-'Indicator Data'!BU150)/(S$195-S$194)*10)),1))</f>
        <v>x</v>
      </c>
      <c r="T147" s="115">
        <f>IF('Indicator Data'!BV150="No data","x",ROUND(IF('Indicator Data'!BV150&gt;T$195,0,IF('Indicator Data'!BV150&lt;T$194,10,(T$195-'Indicator Data'!BV150)/(T$195-T$194)*10)),1))</f>
        <v>0.7</v>
      </c>
      <c r="U147" s="115">
        <f>IF('Indicator Data'!BW150="No data","x",ROUND(IF('Indicator Data'!BW150&gt;U$195,0,IF('Indicator Data'!BW150&lt;U$194,10,(U$195-'Indicator Data'!BW150)/(U$195-U$194)*10)),1))</f>
        <v>5.3</v>
      </c>
      <c r="V147" s="115" t="str">
        <f>IF('Indicator Data'!BX150="No data","x",ROUND(IF('Indicator Data'!BX150&gt;V$195,0,IF('Indicator Data'!BX150&lt;V$194,10,(V$195-'Indicator Data'!BX150)/(V$195-V$194)*10)),1))</f>
        <v>x</v>
      </c>
      <c r="W147" s="72">
        <f t="shared" si="30"/>
        <v>3</v>
      </c>
      <c r="X147" s="72">
        <f>IF('Indicator Data'!BY150="No data","x",ROUND(IF('Indicator Data'!BY150&gt;X$195,0,IF('Indicator Data'!BY150&lt;X$194,10,(X$195-'Indicator Data'!BY150)/(X$195-X$194)*10)),1))</f>
        <v>8.1</v>
      </c>
      <c r="Y147" s="72">
        <f>IF('Indicator Data'!BZ150="No data","x",ROUND(IF('Indicator Data'!BZ150&gt;Y$195,10,IF('Indicator Data'!BZ150&lt;Y$194,0,10-(Y$195-'Indicator Data'!BZ150)/(Y$195-Y$194)*10)),1))</f>
        <v>1.3</v>
      </c>
      <c r="Z147" s="73">
        <f t="shared" si="22"/>
        <v>4.0999999999999996</v>
      </c>
      <c r="AA147" s="74">
        <f t="shared" si="23"/>
        <v>2.7</v>
      </c>
      <c r="AB147" s="133"/>
    </row>
    <row r="148" spans="1:28" s="2" customFormat="1" x14ac:dyDescent="0.3">
      <c r="A148" s="98" t="str">
        <f>'Indicator Data'!A151</f>
        <v>Saint Vincent and the Grenadines</v>
      </c>
      <c r="B148" s="27" t="str">
        <f>'Indicator Data'!B151</f>
        <v>VCT</v>
      </c>
      <c r="C148" s="72" t="str">
        <f>IF('Indicator Data'!BK151="No data","x",ROUND(IF('Indicator Data'!BK151&gt;C$195,0,IF('Indicator Data'!BK151&lt;C$194,10,(C$195-'Indicator Data'!BK151)/(C$195-C$194)*10)),1))</f>
        <v>x</v>
      </c>
      <c r="D148" s="73" t="str">
        <f t="shared" si="24"/>
        <v>x</v>
      </c>
      <c r="E148" s="72">
        <f>IF('Indicator Data'!BM151="No data","x",ROUND(IF('Indicator Data'!BM151&gt;E$195,0,IF('Indicator Data'!BM151&lt;E$194,10,(E$195-'Indicator Data'!BM151)/(E$195-E$194)*10)),1))</f>
        <v>4.0999999999999996</v>
      </c>
      <c r="F148" s="72">
        <f>IF('Indicator Data'!BL151="No data","x",ROUND(IF('Indicator Data'!BL151&gt;F$195,0,IF('Indicator Data'!BL151&lt;F$194,10,(F$195-'Indicator Data'!BL151)/(F$195-F$194)*10)),1))</f>
        <v>4.5</v>
      </c>
      <c r="G148" s="73">
        <f t="shared" si="25"/>
        <v>4.3</v>
      </c>
      <c r="H148" s="74">
        <f t="shared" si="26"/>
        <v>4.3</v>
      </c>
      <c r="I148" s="72" t="str">
        <f>IF('Indicator Data'!BO151="No data","x",ROUND(IF('Indicator Data'!BO151^2&gt;I$195,0,IF('Indicator Data'!BO151^2&lt;I$194,10,(I$195-'Indicator Data'!BO151^2)/(I$195-I$194)*10)),1))</f>
        <v>x</v>
      </c>
      <c r="J148" s="72">
        <f>IF(OR('Indicator Data'!BN151=0,'Indicator Data'!BN151="No data"),"x",ROUND(IF('Indicator Data'!BN151&gt;J$195,0,IF('Indicator Data'!BN151&lt;J$194,10,(J$195-'Indicator Data'!BN151)/(J$195-J$194)*10)),1))</f>
        <v>0</v>
      </c>
      <c r="K148" s="72">
        <f>IF('Indicator Data'!BP151="No data","x",ROUND(IF('Indicator Data'!BP151&gt;K$195,0,IF('Indicator Data'!BP151&lt;K$194,10,(K$195-'Indicator Data'!BP151)/(K$195-K$194)*10)),1))</f>
        <v>7.9</v>
      </c>
      <c r="L148" s="72">
        <f>IF('Indicator Data'!BQ151="No data","x",ROUND(IF('Indicator Data'!BQ151&gt;L$195,0,IF('Indicator Data'!BQ151&lt;L$194,10,(L$195-'Indicator Data'!BQ151)/(L$195-L$194)*10)),1))</f>
        <v>5.5</v>
      </c>
      <c r="M148" s="73">
        <f t="shared" si="27"/>
        <v>4.5</v>
      </c>
      <c r="N148" s="115">
        <f>IF('Indicator Data'!BR151="No data","x",'Indicator Data'!BR151/'Indicator Data'!CD151*100)</f>
        <v>105.12820512820514</v>
      </c>
      <c r="O148" s="72">
        <f t="shared" si="28"/>
        <v>0</v>
      </c>
      <c r="P148" s="72">
        <f>IF('Indicator Data'!BS151="No data","x",ROUND(IF('Indicator Data'!BS151&gt;P$195,0,IF('Indicator Data'!BS151&lt;P$194,10,(P$195-'Indicator Data'!BS151)/(P$195-P$194)*10)),1))</f>
        <v>1.4</v>
      </c>
      <c r="Q148" s="72">
        <f>IF('Indicator Data'!BT151="No data","x",ROUND(IF('Indicator Data'!BT151&gt;Q$195,0,IF('Indicator Data'!BT151&lt;Q$194,10,(Q$195-'Indicator Data'!BT151)/(Q$195-Q$194)*10)),1))</f>
        <v>1</v>
      </c>
      <c r="R148" s="73">
        <f t="shared" si="29"/>
        <v>0.8</v>
      </c>
      <c r="S148" s="72" t="str">
        <f>IF('Indicator Data'!BU151="No data","x",ROUND(IF('Indicator Data'!BU151&gt;S$195,0,IF('Indicator Data'!BU151&lt;S$194,10,(S$195-'Indicator Data'!BU151)/(S$195-S$194)*10)),1))</f>
        <v>x</v>
      </c>
      <c r="T148" s="115">
        <f>IF('Indicator Data'!BV151="No data","x",ROUND(IF('Indicator Data'!BV151&gt;T$195,0,IF('Indicator Data'!BV151&lt;T$194,10,(T$195-'Indicator Data'!BV151)/(T$195-T$194)*10)),1))</f>
        <v>0.3</v>
      </c>
      <c r="U148" s="115">
        <f>IF('Indicator Data'!BW151="No data","x",ROUND(IF('Indicator Data'!BW151&gt;U$195,0,IF('Indicator Data'!BW151&lt;U$194,10,(U$195-'Indicator Data'!BW151)/(U$195-U$194)*10)),1))</f>
        <v>0</v>
      </c>
      <c r="V148" s="115" t="str">
        <f>IF('Indicator Data'!BX151="No data","x",ROUND(IF('Indicator Data'!BX151&gt;V$195,0,IF('Indicator Data'!BX151&lt;V$194,10,(V$195-'Indicator Data'!BX151)/(V$195-V$194)*10)),1))</f>
        <v>x</v>
      </c>
      <c r="W148" s="72">
        <f t="shared" si="30"/>
        <v>0.15</v>
      </c>
      <c r="X148" s="72">
        <f>IF('Indicator Data'!BY151="No data","x",ROUND(IF('Indicator Data'!BY151&gt;X$195,0,IF('Indicator Data'!BY151&lt;X$194,10,(X$195-'Indicator Data'!BY151)/(X$195-X$194)*10)),1))</f>
        <v>8.3000000000000007</v>
      </c>
      <c r="Y148" s="72">
        <f>IF('Indicator Data'!BZ151="No data","x",ROUND(IF('Indicator Data'!BZ151&gt;Y$195,10,IF('Indicator Data'!BZ151&lt;Y$194,0,10-(Y$195-'Indicator Data'!BZ151)/(Y$195-Y$194)*10)),1))</f>
        <v>0.8</v>
      </c>
      <c r="Z148" s="73">
        <f t="shared" si="22"/>
        <v>3.1</v>
      </c>
      <c r="AA148" s="74">
        <f t="shared" si="23"/>
        <v>2.8</v>
      </c>
      <c r="AB148" s="133"/>
    </row>
    <row r="149" spans="1:28" s="2" customFormat="1" x14ac:dyDescent="0.3">
      <c r="A149" s="98" t="str">
        <f>'Indicator Data'!A152</f>
        <v>Samoa</v>
      </c>
      <c r="B149" s="27" t="str">
        <f>'Indicator Data'!B152</f>
        <v>WSM</v>
      </c>
      <c r="C149" s="72">
        <f>IF('Indicator Data'!BK152="No data","x",ROUND(IF('Indicator Data'!BK152&gt;C$195,0,IF('Indicator Data'!BK152&lt;C$194,10,(C$195-'Indicator Data'!BK152)/(C$195-C$194)*10)),1))</f>
        <v>4.5999999999999996</v>
      </c>
      <c r="D149" s="73">
        <f t="shared" si="24"/>
        <v>4.5999999999999996</v>
      </c>
      <c r="E149" s="72" t="str">
        <f>IF('Indicator Data'!BM152="No data","x",ROUND(IF('Indicator Data'!BM152&gt;E$195,0,IF('Indicator Data'!BM152&lt;E$194,10,(E$195-'Indicator Data'!BM152)/(E$195-E$194)*10)),1))</f>
        <v>x</v>
      </c>
      <c r="F149" s="72">
        <f>IF('Indicator Data'!BL152="No data","x",ROUND(IF('Indicator Data'!BL152&gt;F$195,0,IF('Indicator Data'!BL152&lt;F$194,10,(F$195-'Indicator Data'!BL152)/(F$195-F$194)*10)),1))</f>
        <v>4.0999999999999996</v>
      </c>
      <c r="G149" s="73">
        <f t="shared" si="25"/>
        <v>4.0999999999999996</v>
      </c>
      <c r="H149" s="74">
        <f t="shared" si="26"/>
        <v>4.4000000000000004</v>
      </c>
      <c r="I149" s="72">
        <f>IF('Indicator Data'!BO152="No data","x",ROUND(IF('Indicator Data'!BO152^2&gt;I$195,0,IF('Indicator Data'!BO152^2&lt;I$194,10,(I$195-'Indicator Data'!BO152^2)/(I$195-I$194)*10)),1))</f>
        <v>0.2</v>
      </c>
      <c r="J149" s="72">
        <f>IF(OR('Indicator Data'!BN152=0,'Indicator Data'!BN152="No data"),"x",ROUND(IF('Indicator Data'!BN152&gt;J$195,0,IF('Indicator Data'!BN152&lt;J$194,10,(J$195-'Indicator Data'!BN152)/(J$195-J$194)*10)),1))</f>
        <v>0</v>
      </c>
      <c r="K149" s="72">
        <f>IF('Indicator Data'!BP152="No data","x",ROUND(IF('Indicator Data'!BP152&gt;K$195,0,IF('Indicator Data'!BP152&lt;K$194,10,(K$195-'Indicator Data'!BP152)/(K$195-K$194)*10)),1))</f>
        <v>6.6</v>
      </c>
      <c r="L149" s="72">
        <f>IF('Indicator Data'!BQ152="No data","x",ROUND(IF('Indicator Data'!BQ152&gt;L$195,0,IF('Indicator Data'!BQ152&lt;L$194,10,(L$195-'Indicator Data'!BQ152)/(L$195-L$194)*10)),1))</f>
        <v>7</v>
      </c>
      <c r="M149" s="73">
        <f t="shared" si="27"/>
        <v>3.5</v>
      </c>
      <c r="N149" s="115">
        <f>IF('Indicator Data'!BR152="No data","x",'Indicator Data'!BR152/'Indicator Data'!CD152*100)</f>
        <v>56.537102473498237</v>
      </c>
      <c r="O149" s="72">
        <f t="shared" si="28"/>
        <v>4.4000000000000004</v>
      </c>
      <c r="P149" s="72">
        <f>IF('Indicator Data'!BS152="No data","x",ROUND(IF('Indicator Data'!BS152&gt;P$195,0,IF('Indicator Data'!BS152&lt;P$194,10,(P$195-'Indicator Data'!BS152)/(P$195-P$194)*10)),1))</f>
        <v>0.2</v>
      </c>
      <c r="Q149" s="72">
        <f>IF('Indicator Data'!BT152="No data","x",ROUND(IF('Indicator Data'!BT152&gt;Q$195,0,IF('Indicator Data'!BT152&lt;Q$194,10,(Q$195-'Indicator Data'!BT152)/(Q$195-Q$194)*10)),1))</f>
        <v>0.5</v>
      </c>
      <c r="R149" s="73">
        <f t="shared" si="29"/>
        <v>1.7</v>
      </c>
      <c r="S149" s="72">
        <f>IF('Indicator Data'!BU152="No data","x",ROUND(IF('Indicator Data'!BU152&gt;S$195,0,IF('Indicator Data'!BU152&lt;S$194,10,(S$195-'Indicator Data'!BU152)/(S$195-S$194)*10)),1))</f>
        <v>9.1</v>
      </c>
      <c r="T149" s="115">
        <f>IF('Indicator Data'!BV152="No data","x",ROUND(IF('Indicator Data'!BV152&gt;T$195,0,IF('Indicator Data'!BV152&lt;T$194,10,(T$195-'Indicator Data'!BV152)/(T$195-T$194)*10)),1))</f>
        <v>10</v>
      </c>
      <c r="U149" s="115">
        <f>IF('Indicator Data'!BW152="No data","x",ROUND(IF('Indicator Data'!BW152&gt;U$195,0,IF('Indicator Data'!BW152&lt;U$194,10,(U$195-'Indicator Data'!BW152)/(U$195-U$194)*10)),1))</f>
        <v>10</v>
      </c>
      <c r="V149" s="115" t="str">
        <f>IF('Indicator Data'!BX152="No data","x",ROUND(IF('Indicator Data'!BX152&gt;V$195,0,IF('Indicator Data'!BX152&lt;V$194,10,(V$195-'Indicator Data'!BX152)/(V$195-V$194)*10)),1))</f>
        <v>x</v>
      </c>
      <c r="W149" s="72">
        <f t="shared" si="30"/>
        <v>10</v>
      </c>
      <c r="X149" s="72">
        <f>IF('Indicator Data'!BY152="No data","x",ROUND(IF('Indicator Data'!BY152&gt;X$195,0,IF('Indicator Data'!BY152&lt;X$194,10,(X$195-'Indicator Data'!BY152)/(X$195-X$194)*10)),1))</f>
        <v>9</v>
      </c>
      <c r="Y149" s="72">
        <f>IF('Indicator Data'!BZ152="No data","x",ROUND(IF('Indicator Data'!BZ152&gt;Y$195,10,IF('Indicator Data'!BZ152&lt;Y$194,0,10-(Y$195-'Indicator Data'!BZ152)/(Y$195-Y$194)*10)),1))</f>
        <v>0.5</v>
      </c>
      <c r="Z149" s="73">
        <f t="shared" si="22"/>
        <v>7.2</v>
      </c>
      <c r="AA149" s="74">
        <f t="shared" si="23"/>
        <v>4.0999999999999996</v>
      </c>
      <c r="AB149" s="133"/>
    </row>
    <row r="150" spans="1:28" s="2" customFormat="1" x14ac:dyDescent="0.3">
      <c r="A150" s="98" t="str">
        <f>'Indicator Data'!A153</f>
        <v>Sao Tome and Principe</v>
      </c>
      <c r="B150" s="27" t="str">
        <f>'Indicator Data'!B153</f>
        <v>STP</v>
      </c>
      <c r="C150" s="72" t="str">
        <f>IF('Indicator Data'!BK153="No data","x",ROUND(IF('Indicator Data'!BK153&gt;C$195,0,IF('Indicator Data'!BK153&lt;C$194,10,(C$195-'Indicator Data'!BK153)/(C$195-C$194)*10)),1))</f>
        <v>x</v>
      </c>
      <c r="D150" s="73" t="str">
        <f t="shared" si="24"/>
        <v>x</v>
      </c>
      <c r="E150" s="72">
        <f>IF('Indicator Data'!BM153="No data","x",ROUND(IF('Indicator Data'!BM153&gt;E$195,0,IF('Indicator Data'!BM153&lt;E$194,10,(E$195-'Indicator Data'!BM153)/(E$195-E$194)*10)),1))</f>
        <v>5.3</v>
      </c>
      <c r="F150" s="72">
        <f>IF('Indicator Data'!BL153="No data","x",ROUND(IF('Indicator Data'!BL153&gt;F$195,0,IF('Indicator Data'!BL153&lt;F$194,10,(F$195-'Indicator Data'!BL153)/(F$195-F$194)*10)),1))</f>
        <v>6.3</v>
      </c>
      <c r="G150" s="73">
        <f t="shared" si="25"/>
        <v>5.8</v>
      </c>
      <c r="H150" s="74">
        <f t="shared" si="26"/>
        <v>5.8</v>
      </c>
      <c r="I150" s="72">
        <f>IF('Indicator Data'!BO153="No data","x",ROUND(IF('Indicator Data'!BO153^2&gt;I$195,0,IF('Indicator Data'!BO153^2&lt;I$194,10,(I$195-'Indicator Data'!BO153^2)/(I$195-I$194)*10)),1))</f>
        <v>1.5</v>
      </c>
      <c r="J150" s="72">
        <f>IF(OR('Indicator Data'!BN153=0,'Indicator Data'!BN153="No data"),"x",ROUND(IF('Indicator Data'!BN153&gt;J$195,0,IF('Indicator Data'!BN153&lt;J$194,10,(J$195-'Indicator Data'!BN153)/(J$195-J$194)*10)),1))</f>
        <v>2.9</v>
      </c>
      <c r="K150" s="72">
        <f>IF('Indicator Data'!BP153="No data","x",ROUND(IF('Indicator Data'!BP153&gt;K$195,0,IF('Indicator Data'!BP153&lt;K$194,10,(K$195-'Indicator Data'!BP153)/(K$195-K$194)*10)),1))</f>
        <v>7</v>
      </c>
      <c r="L150" s="72">
        <f>IF('Indicator Data'!BQ153="No data","x",ROUND(IF('Indicator Data'!BQ153&gt;L$195,0,IF('Indicator Data'!BQ153&lt;L$194,10,(L$195-'Indicator Data'!BQ153)/(L$195-L$194)*10)),1))</f>
        <v>6.3</v>
      </c>
      <c r="M150" s="73">
        <f t="shared" si="27"/>
        <v>4.4000000000000004</v>
      </c>
      <c r="N150" s="115">
        <f>IF('Indicator Data'!BR153="No data","x",'Indicator Data'!BR153/'Indicator Data'!CD153*100)</f>
        <v>66.666666666666657</v>
      </c>
      <c r="O150" s="72">
        <f t="shared" si="28"/>
        <v>3.4</v>
      </c>
      <c r="P150" s="72">
        <f>IF('Indicator Data'!BS153="No data","x",ROUND(IF('Indicator Data'!BS153&gt;P$195,0,IF('Indicator Data'!BS153&lt;P$194,10,(P$195-'Indicator Data'!BS153)/(P$195-P$194)*10)),1))</f>
        <v>6.3</v>
      </c>
      <c r="Q150" s="72">
        <f>IF('Indicator Data'!BT153="No data","x",ROUND(IF('Indicator Data'!BT153&gt;Q$195,0,IF('Indicator Data'!BT153&lt;Q$194,10,(Q$195-'Indicator Data'!BT153)/(Q$195-Q$194)*10)),1))</f>
        <v>3.1</v>
      </c>
      <c r="R150" s="73">
        <f t="shared" si="29"/>
        <v>4.3</v>
      </c>
      <c r="S150" s="72">
        <f>IF('Indicator Data'!BU153="No data","x",ROUND(IF('Indicator Data'!BU153&gt;S$195,0,IF('Indicator Data'!BU153&lt;S$194,10,(S$195-'Indicator Data'!BU153)/(S$195-S$194)*10)),1))</f>
        <v>9.1999999999999993</v>
      </c>
      <c r="T150" s="115">
        <f>IF('Indicator Data'!BV153="No data","x",ROUND(IF('Indicator Data'!BV153&gt;T$195,0,IF('Indicator Data'!BV153&lt;T$194,10,(T$195-'Indicator Data'!BV153)/(T$195-T$194)*10)),1))</f>
        <v>0.7</v>
      </c>
      <c r="U150" s="115">
        <f>IF('Indicator Data'!BW153="No data","x",ROUND(IF('Indicator Data'!BW153&gt;U$195,0,IF('Indicator Data'!BW153&lt;U$194,10,(U$195-'Indicator Data'!BW153)/(U$195-U$194)*10)),1))</f>
        <v>3.9</v>
      </c>
      <c r="V150" s="115">
        <f>IF('Indicator Data'!BX153="No data","x",ROUND(IF('Indicator Data'!BX153&gt;V$195,0,IF('Indicator Data'!BX153&lt;V$194,10,(V$195-'Indicator Data'!BX153)/(V$195-V$194)*10)),1))</f>
        <v>0.7</v>
      </c>
      <c r="W150" s="72">
        <f t="shared" si="30"/>
        <v>1.7666666666666666</v>
      </c>
      <c r="X150" s="72">
        <f>IF('Indicator Data'!BY153="No data","x",ROUND(IF('Indicator Data'!BY153&gt;X$195,0,IF('Indicator Data'!BY153&lt;X$194,10,(X$195-'Indicator Data'!BY153)/(X$195-X$194)*10)),1))</f>
        <v>9.4</v>
      </c>
      <c r="Y150" s="72">
        <f>IF('Indicator Data'!BZ153="No data","x",ROUND(IF('Indicator Data'!BZ153&gt;Y$195,10,IF('Indicator Data'!BZ153&lt;Y$194,0,10-(Y$195-'Indicator Data'!BZ153)/(Y$195-Y$194)*10)),1))</f>
        <v>1.4</v>
      </c>
      <c r="Z150" s="73">
        <f t="shared" si="22"/>
        <v>5.4</v>
      </c>
      <c r="AA150" s="74">
        <f t="shared" si="23"/>
        <v>4.7</v>
      </c>
      <c r="AB150" s="133"/>
    </row>
    <row r="151" spans="1:28" s="2" customFormat="1" x14ac:dyDescent="0.3">
      <c r="A151" s="98" t="str">
        <f>'Indicator Data'!A154</f>
        <v>Saudi Arabia</v>
      </c>
      <c r="B151" s="27" t="str">
        <f>'Indicator Data'!B154</f>
        <v>SAU</v>
      </c>
      <c r="C151" s="72" t="str">
        <f>IF('Indicator Data'!BK154="No data","x",ROUND(IF('Indicator Data'!BK154&gt;C$195,0,IF('Indicator Data'!BK154&lt;C$194,10,(C$195-'Indicator Data'!BK154)/(C$195-C$194)*10)),1))</f>
        <v>x</v>
      </c>
      <c r="D151" s="73" t="str">
        <f t="shared" si="24"/>
        <v>x</v>
      </c>
      <c r="E151" s="72">
        <f>IF('Indicator Data'!BM154="No data","x",ROUND(IF('Indicator Data'!BM154&gt;E$195,0,IF('Indicator Data'!BM154&lt;E$194,10,(E$195-'Indicator Data'!BM154)/(E$195-E$194)*10)),1))</f>
        <v>4.7</v>
      </c>
      <c r="F151" s="72">
        <f>IF('Indicator Data'!BL154="No data","x",ROUND(IF('Indicator Data'!BL154&gt;F$195,0,IF('Indicator Data'!BL154&lt;F$194,10,(F$195-'Indicator Data'!BL154)/(F$195-F$194)*10)),1))</f>
        <v>4.4000000000000004</v>
      </c>
      <c r="G151" s="73">
        <f t="shared" si="25"/>
        <v>4.5999999999999996</v>
      </c>
      <c r="H151" s="74">
        <f t="shared" si="26"/>
        <v>4.5999999999999996</v>
      </c>
      <c r="I151" s="72">
        <f>IF('Indicator Data'!BO154="No data","x",ROUND(IF('Indicator Data'!BO154^2&gt;I$195,0,IF('Indicator Data'!BO154^2&lt;I$194,10,(I$195-'Indicator Data'!BO154^2)/(I$195-I$194)*10)),1))</f>
        <v>1</v>
      </c>
      <c r="J151" s="72">
        <f>IF(OR('Indicator Data'!BN154=0,'Indicator Data'!BN154="No data"),"x",ROUND(IF('Indicator Data'!BN154&gt;J$195,0,IF('Indicator Data'!BN154&lt;J$194,10,(J$195-'Indicator Data'!BN154)/(J$195-J$194)*10)),1))</f>
        <v>0</v>
      </c>
      <c r="K151" s="72">
        <f>IF('Indicator Data'!BP154="No data","x",ROUND(IF('Indicator Data'!BP154&gt;K$195,0,IF('Indicator Data'!BP154&lt;K$194,10,(K$195-'Indicator Data'!BP154)/(K$195-K$194)*10)),1))</f>
        <v>0.4</v>
      </c>
      <c r="L151" s="72">
        <f>IF('Indicator Data'!BQ154="No data","x",ROUND(IF('Indicator Data'!BQ154&gt;L$195,0,IF('Indicator Data'!BQ154&lt;L$194,10,(L$195-'Indicator Data'!BQ154)/(L$195-L$194)*10)),1))</f>
        <v>4.0999999999999996</v>
      </c>
      <c r="M151" s="73">
        <f t="shared" si="27"/>
        <v>1.4</v>
      </c>
      <c r="N151" s="115">
        <f>IF('Indicator Data'!BR154="No data","x",'Indicator Data'!BR154/'Indicator Data'!CD154*100)</f>
        <v>6.047383576236574</v>
      </c>
      <c r="O151" s="72">
        <f t="shared" si="28"/>
        <v>9.5</v>
      </c>
      <c r="P151" s="72">
        <f>IF('Indicator Data'!BS154="No data","x",ROUND(IF('Indicator Data'!BS154&gt;P$195,0,IF('Indicator Data'!BS154&lt;P$194,10,(P$195-'Indicator Data'!BS154)/(P$195-P$194)*10)),1))</f>
        <v>0</v>
      </c>
      <c r="Q151" s="72">
        <f>IF('Indicator Data'!BT154="No data","x",ROUND(IF('Indicator Data'!BT154&gt;Q$195,0,IF('Indicator Data'!BT154&lt;Q$194,10,(Q$195-'Indicator Data'!BT154)/(Q$195-Q$194)*10)),1))</f>
        <v>0</v>
      </c>
      <c r="R151" s="73">
        <f t="shared" si="29"/>
        <v>3.2</v>
      </c>
      <c r="S151" s="72">
        <f>IF('Indicator Data'!BU154="No data","x",ROUND(IF('Indicator Data'!BU154&gt;S$195,0,IF('Indicator Data'!BU154&lt;S$194,10,(S$195-'Indicator Data'!BU154)/(S$195-S$194)*10)),1))</f>
        <v>4</v>
      </c>
      <c r="T151" s="115">
        <f>IF('Indicator Data'!BV154="No data","x",ROUND(IF('Indicator Data'!BV154&gt;T$195,0,IF('Indicator Data'!BV154&lt;T$194,10,(T$195-'Indicator Data'!BV154)/(T$195-T$194)*10)),1))</f>
        <v>0.5</v>
      </c>
      <c r="U151" s="115">
        <f>IF('Indicator Data'!BW154="No data","x",ROUND(IF('Indicator Data'!BW154&gt;U$195,0,IF('Indicator Data'!BW154&lt;U$194,10,(U$195-'Indicator Data'!BW154)/(U$195-U$194)*10)),1))</f>
        <v>0.3</v>
      </c>
      <c r="V151" s="115">
        <f>IF('Indicator Data'!BX154="No data","x",ROUND(IF('Indicator Data'!BX154&gt;V$195,0,IF('Indicator Data'!BX154&lt;V$194,10,(V$195-'Indicator Data'!BX154)/(V$195-V$194)*10)),1))</f>
        <v>0.2</v>
      </c>
      <c r="W151" s="72">
        <f t="shared" si="30"/>
        <v>0.33333333333333331</v>
      </c>
      <c r="X151" s="72">
        <f>IF('Indicator Data'!BY154="No data","x",ROUND(IF('Indicator Data'!BY154&gt;X$195,0,IF('Indicator Data'!BY154&lt;X$194,10,(X$195-'Indicator Data'!BY154)/(X$195-X$194)*10)),1))</f>
        <v>0</v>
      </c>
      <c r="Y151" s="72">
        <f>IF('Indicator Data'!BZ154="No data","x",ROUND(IF('Indicator Data'!BZ154&gt;Y$195,10,IF('Indicator Data'!BZ154&lt;Y$194,0,10-(Y$195-'Indicator Data'!BZ154)/(Y$195-Y$194)*10)),1))</f>
        <v>0.2</v>
      </c>
      <c r="Z151" s="73">
        <f t="shared" si="22"/>
        <v>1.1000000000000001</v>
      </c>
      <c r="AA151" s="74">
        <f t="shared" si="23"/>
        <v>1.9</v>
      </c>
      <c r="AB151" s="133"/>
    </row>
    <row r="152" spans="1:28" s="2" customFormat="1" x14ac:dyDescent="0.3">
      <c r="A152" s="98" t="str">
        <f>'Indicator Data'!A155</f>
        <v>Senegal</v>
      </c>
      <c r="B152" s="27" t="str">
        <f>'Indicator Data'!B155</f>
        <v>SEN</v>
      </c>
      <c r="C152" s="72">
        <f>IF('Indicator Data'!BK155="No data","x",ROUND(IF('Indicator Data'!BK155&gt;C$195,0,IF('Indicator Data'!BK155&lt;C$194,10,(C$195-'Indicator Data'!BK155)/(C$195-C$194)*10)),1))</f>
        <v>4.7</v>
      </c>
      <c r="D152" s="73">
        <f t="shared" si="24"/>
        <v>4.7</v>
      </c>
      <c r="E152" s="72">
        <f>IF('Indicator Data'!BM155="No data","x",ROUND(IF('Indicator Data'!BM155&gt;E$195,0,IF('Indicator Data'!BM155&lt;E$194,10,(E$195-'Indicator Data'!BM155)/(E$195-E$194)*10)),1))</f>
        <v>5.5</v>
      </c>
      <c r="F152" s="72">
        <f>IF('Indicator Data'!BL155="No data","x",ROUND(IF('Indicator Data'!BL155&gt;F$195,0,IF('Indicator Data'!BL155&lt;F$194,10,(F$195-'Indicator Data'!BL155)/(F$195-F$194)*10)),1))</f>
        <v>5.0999999999999996</v>
      </c>
      <c r="G152" s="73">
        <f t="shared" si="25"/>
        <v>5.3</v>
      </c>
      <c r="H152" s="74">
        <f t="shared" si="26"/>
        <v>5</v>
      </c>
      <c r="I152" s="72">
        <f>IF('Indicator Data'!BO155="No data","x",ROUND(IF('Indicator Data'!BO155^2&gt;I$195,0,IF('Indicator Data'!BO155^2&lt;I$194,10,(I$195-'Indicator Data'!BO155^2)/(I$195-I$194)*10)),1))</f>
        <v>8</v>
      </c>
      <c r="J152" s="72">
        <f>IF(OR('Indicator Data'!BN155=0,'Indicator Data'!BN155="No data"),"x",ROUND(IF('Indicator Data'!BN155&gt;J$195,0,IF('Indicator Data'!BN155&lt;J$194,10,(J$195-'Indicator Data'!BN155)/(J$195-J$194)*10)),1))</f>
        <v>3.3</v>
      </c>
      <c r="K152" s="72">
        <f>IF('Indicator Data'!BP155="No data","x",ROUND(IF('Indicator Data'!BP155&gt;K$195,0,IF('Indicator Data'!BP155&lt;K$194,10,(K$195-'Indicator Data'!BP155)/(K$195-K$194)*10)),1))</f>
        <v>7</v>
      </c>
      <c r="L152" s="72">
        <f>IF('Indicator Data'!BQ155="No data","x",ROUND(IF('Indicator Data'!BQ155&gt;L$195,0,IF('Indicator Data'!BQ155&lt;L$194,10,(L$195-'Indicator Data'!BQ155)/(L$195-L$194)*10)),1))</f>
        <v>4.5999999999999996</v>
      </c>
      <c r="M152" s="73">
        <f t="shared" si="27"/>
        <v>5.7</v>
      </c>
      <c r="N152" s="115">
        <f>IF('Indicator Data'!BR155="No data","x",'Indicator Data'!BR155/'Indicator Data'!CD155*100)</f>
        <v>11.946190204124033</v>
      </c>
      <c r="O152" s="72">
        <f t="shared" si="28"/>
        <v>8.9</v>
      </c>
      <c r="P152" s="72">
        <f>IF('Indicator Data'!BS155="No data","x",ROUND(IF('Indicator Data'!BS155&gt;P$195,0,IF('Indicator Data'!BS155&lt;P$194,10,(P$195-'Indicator Data'!BS155)/(P$195-P$194)*10)),1))</f>
        <v>5.4</v>
      </c>
      <c r="Q152" s="72">
        <f>IF('Indicator Data'!BT155="No data","x",ROUND(IF('Indicator Data'!BT155&gt;Q$195,0,IF('Indicator Data'!BT155&lt;Q$194,10,(Q$195-'Indicator Data'!BT155)/(Q$195-Q$194)*10)),1))</f>
        <v>3.9</v>
      </c>
      <c r="R152" s="73">
        <f t="shared" si="29"/>
        <v>6.1</v>
      </c>
      <c r="S152" s="72">
        <f>IF('Indicator Data'!BU155="No data","x",ROUND(IF('Indicator Data'!BU155&gt;S$195,0,IF('Indicator Data'!BU155&lt;S$194,10,(S$195-'Indicator Data'!BU155)/(S$195-S$194)*10)),1))</f>
        <v>9.8000000000000007</v>
      </c>
      <c r="T152" s="115">
        <f>IF('Indicator Data'!BV155="No data","x",ROUND(IF('Indicator Data'!BV155&gt;T$195,0,IF('Indicator Data'!BV155&lt;T$194,10,(T$195-'Indicator Data'!BV155)/(T$195-T$194)*10)),1))</f>
        <v>3.1</v>
      </c>
      <c r="U152" s="115">
        <f>IF('Indicator Data'!BW155="No data","x",ROUND(IF('Indicator Data'!BW155&gt;U$195,0,IF('Indicator Data'!BW155&lt;U$194,10,(U$195-'Indicator Data'!BW155)/(U$195-U$194)*10)),1))</f>
        <v>6.1</v>
      </c>
      <c r="V152" s="115">
        <f>IF('Indicator Data'!BX155="No data","x",ROUND(IF('Indicator Data'!BX155&gt;V$195,0,IF('Indicator Data'!BX155&lt;V$194,10,(V$195-'Indicator Data'!BX155)/(V$195-V$194)*10)),1))</f>
        <v>3.1</v>
      </c>
      <c r="W152" s="72">
        <f t="shared" si="30"/>
        <v>4.0999999999999996</v>
      </c>
      <c r="X152" s="72">
        <f>IF('Indicator Data'!BY155="No data","x",ROUND(IF('Indicator Data'!BY155&gt;X$195,0,IF('Indicator Data'!BY155&lt;X$194,10,(X$195-'Indicator Data'!BY155)/(X$195-X$194)*10)),1))</f>
        <v>9.6999999999999993</v>
      </c>
      <c r="Y152" s="72">
        <f>IF('Indicator Data'!BZ155="No data","x",ROUND(IF('Indicator Data'!BZ155&gt;Y$195,10,IF('Indicator Data'!BZ155&lt;Y$194,0,10-(Y$195-'Indicator Data'!BZ155)/(Y$195-Y$194)*10)),1))</f>
        <v>3.5</v>
      </c>
      <c r="Z152" s="73">
        <f t="shared" si="22"/>
        <v>6.8</v>
      </c>
      <c r="AA152" s="74">
        <f t="shared" si="23"/>
        <v>6.2</v>
      </c>
      <c r="AB152" s="133"/>
    </row>
    <row r="153" spans="1:28" s="2" customFormat="1" x14ac:dyDescent="0.3">
      <c r="A153" s="98" t="str">
        <f>'Indicator Data'!A156</f>
        <v>Serbia</v>
      </c>
      <c r="B153" s="27" t="str">
        <f>'Indicator Data'!B156</f>
        <v>SRB</v>
      </c>
      <c r="C153" s="72">
        <f>IF('Indicator Data'!BK156="No data","x",ROUND(IF('Indicator Data'!BK156&gt;C$195,0,IF('Indicator Data'!BK156&lt;C$194,10,(C$195-'Indicator Data'!BK156)/(C$195-C$194)*10)),1))</f>
        <v>4.9000000000000004</v>
      </c>
      <c r="D153" s="73">
        <f t="shared" si="24"/>
        <v>4.9000000000000004</v>
      </c>
      <c r="E153" s="72">
        <f>IF('Indicator Data'!BM156="No data","x",ROUND(IF('Indicator Data'!BM156&gt;E$195,0,IF('Indicator Data'!BM156&lt;E$194,10,(E$195-'Indicator Data'!BM156)/(E$195-E$194)*10)),1))</f>
        <v>6.2</v>
      </c>
      <c r="F153" s="72">
        <f>IF('Indicator Data'!BL156="No data","x",ROUND(IF('Indicator Data'!BL156&gt;F$195,0,IF('Indicator Data'!BL156&lt;F$194,10,(F$195-'Indicator Data'!BL156)/(F$195-F$194)*10)),1))</f>
        <v>5</v>
      </c>
      <c r="G153" s="73">
        <f t="shared" si="25"/>
        <v>5.6</v>
      </c>
      <c r="H153" s="74">
        <f t="shared" si="26"/>
        <v>5.3</v>
      </c>
      <c r="I153" s="72">
        <f>IF('Indicator Data'!BO156="No data","x",ROUND(IF('Indicator Data'!BO156^2&gt;I$195,0,IF('Indicator Data'!BO156^2&lt;I$194,10,(I$195-'Indicator Data'!BO156^2)/(I$195-I$194)*10)),1))</f>
        <v>0.3</v>
      </c>
      <c r="J153" s="72">
        <f>IF(OR('Indicator Data'!BN156=0,'Indicator Data'!BN156="No data"),"x",ROUND(IF('Indicator Data'!BN156&gt;J$195,0,IF('Indicator Data'!BN156&lt;J$194,10,(J$195-'Indicator Data'!BN156)/(J$195-J$194)*10)),1))</f>
        <v>0</v>
      </c>
      <c r="K153" s="72">
        <f>IF('Indicator Data'!BP156="No data","x",ROUND(IF('Indicator Data'!BP156&gt;K$195,0,IF('Indicator Data'!BP156&lt;K$194,10,(K$195-'Indicator Data'!BP156)/(K$195-K$194)*10)),1))</f>
        <v>2.2999999999999998</v>
      </c>
      <c r="L153" s="72">
        <f>IF('Indicator Data'!BQ156="No data","x",ROUND(IF('Indicator Data'!BQ156&gt;L$195,0,IF('Indicator Data'!BQ156&lt;L$194,10,(L$195-'Indicator Data'!BQ156)/(L$195-L$194)*10)),1))</f>
        <v>5.3</v>
      </c>
      <c r="M153" s="73">
        <f t="shared" si="27"/>
        <v>2</v>
      </c>
      <c r="N153" s="115">
        <f>IF('Indicator Data'!BR156="No data","x",'Indicator Data'!BR156/'Indicator Data'!CD156*100)</f>
        <v>75.463068831465819</v>
      </c>
      <c r="O153" s="72">
        <f t="shared" si="28"/>
        <v>2.5</v>
      </c>
      <c r="P153" s="72">
        <f>IF('Indicator Data'!BS156="No data","x",ROUND(IF('Indicator Data'!BS156&gt;P$195,0,IF('Indicator Data'!BS156&lt;P$194,10,(P$195-'Indicator Data'!BS156)/(P$195-P$194)*10)),1))</f>
        <v>0.3</v>
      </c>
      <c r="Q153" s="72">
        <f>IF('Indicator Data'!BT156="No data","x",ROUND(IF('Indicator Data'!BT156&gt;Q$195,0,IF('Indicator Data'!BT156&lt;Q$194,10,(Q$195-'Indicator Data'!BT156)/(Q$195-Q$194)*10)),1))</f>
        <v>2.9</v>
      </c>
      <c r="R153" s="73">
        <f t="shared" si="29"/>
        <v>1.9</v>
      </c>
      <c r="S153" s="72">
        <f>IF('Indicator Data'!BU156="No data","x",ROUND(IF('Indicator Data'!BU156&gt;S$195,0,IF('Indicator Data'!BU156&lt;S$194,10,(S$195-'Indicator Data'!BU156)/(S$195-S$194)*10)),1))</f>
        <v>2.2000000000000002</v>
      </c>
      <c r="T153" s="115">
        <f>IF('Indicator Data'!BV156="No data","x",ROUND(IF('Indicator Data'!BV156&gt;T$195,0,IF('Indicator Data'!BV156&lt;T$194,10,(T$195-'Indicator Data'!BV156)/(T$195-T$194)*10)),1))</f>
        <v>0.5</v>
      </c>
      <c r="U153" s="115">
        <f>IF('Indicator Data'!BW156="No data","x",ROUND(IF('Indicator Data'!BW156&gt;U$195,0,IF('Indicator Data'!BW156&lt;U$194,10,(U$195-'Indicator Data'!BW156)/(U$195-U$194)*10)),1))</f>
        <v>1.5</v>
      </c>
      <c r="V153" s="115">
        <f>IF('Indicator Data'!BX156="No data","x",ROUND(IF('Indicator Data'!BX156&gt;V$195,0,IF('Indicator Data'!BX156&lt;V$194,10,(V$195-'Indicator Data'!BX156)/(V$195-V$194)*10)),1))</f>
        <v>8.6</v>
      </c>
      <c r="W153" s="72">
        <f t="shared" si="30"/>
        <v>3.5333333333333332</v>
      </c>
      <c r="X153" s="72">
        <f>IF('Indicator Data'!BY156="No data","x",ROUND(IF('Indicator Data'!BY156&gt;X$195,0,IF('Indicator Data'!BY156&lt;X$194,10,(X$195-'Indicator Data'!BY156)/(X$195-X$194)*10)),1))</f>
        <v>5.0999999999999996</v>
      </c>
      <c r="Y153" s="72">
        <f>IF('Indicator Data'!BZ156="No data","x",ROUND(IF('Indicator Data'!BZ156&gt;Y$195,10,IF('Indicator Data'!BZ156&lt;Y$194,0,10-(Y$195-'Indicator Data'!BZ156)/(Y$195-Y$194)*10)),1))</f>
        <v>0.1</v>
      </c>
      <c r="Z153" s="73">
        <f t="shared" si="22"/>
        <v>2.7</v>
      </c>
      <c r="AA153" s="74">
        <f t="shared" si="23"/>
        <v>2.2000000000000002</v>
      </c>
      <c r="AB153" s="133"/>
    </row>
    <row r="154" spans="1:28" s="2" customFormat="1" x14ac:dyDescent="0.3">
      <c r="A154" s="98" t="str">
        <f>'Indicator Data'!A157</f>
        <v>Seychelles</v>
      </c>
      <c r="B154" s="27" t="str">
        <f>'Indicator Data'!B157</f>
        <v>SYC</v>
      </c>
      <c r="C154" s="72">
        <f>IF('Indicator Data'!BK157="No data","x",ROUND(IF('Indicator Data'!BK157&gt;C$195,0,IF('Indicator Data'!BK157&lt;C$194,10,(C$195-'Indicator Data'!BK157)/(C$195-C$194)*10)),1))</f>
        <v>4.3</v>
      </c>
      <c r="D154" s="73">
        <f t="shared" si="24"/>
        <v>4.3</v>
      </c>
      <c r="E154" s="72">
        <f>IF('Indicator Data'!BM157="No data","x",ROUND(IF('Indicator Data'!BM157&gt;E$195,0,IF('Indicator Data'!BM157&lt;E$194,10,(E$195-'Indicator Data'!BM157)/(E$195-E$194)*10)),1))</f>
        <v>3.4</v>
      </c>
      <c r="F154" s="72">
        <f>IF('Indicator Data'!BL157="No data","x",ROUND(IF('Indicator Data'!BL157&gt;F$195,0,IF('Indicator Data'!BL157&lt;F$194,10,(F$195-'Indicator Data'!BL157)/(F$195-F$194)*10)),1))</f>
        <v>4</v>
      </c>
      <c r="G154" s="73">
        <f t="shared" si="25"/>
        <v>3.7</v>
      </c>
      <c r="H154" s="74">
        <f t="shared" si="26"/>
        <v>4</v>
      </c>
      <c r="I154" s="72">
        <f>IF('Indicator Data'!BO157="No data","x",ROUND(IF('Indicator Data'!BO157^2&gt;I$195,0,IF('Indicator Data'!BO157^2&lt;I$194,10,(I$195-'Indicator Data'!BO157^2)/(I$195-I$194)*10)),1))</f>
        <v>0.9</v>
      </c>
      <c r="J154" s="72">
        <f>IF(OR('Indicator Data'!BN157=0,'Indicator Data'!BN157="No data"),"x",ROUND(IF('Indicator Data'!BN157&gt;J$195,0,IF('Indicator Data'!BN157&lt;J$194,10,(J$195-'Indicator Data'!BN157)/(J$195-J$194)*10)),1))</f>
        <v>0</v>
      </c>
      <c r="K154" s="72">
        <f>IF('Indicator Data'!BP157="No data","x",ROUND(IF('Indicator Data'!BP157&gt;K$195,0,IF('Indicator Data'!BP157&lt;K$194,10,(K$195-'Indicator Data'!BP157)/(K$195-K$194)*10)),1))</f>
        <v>4.0999999999999996</v>
      </c>
      <c r="L154" s="72">
        <f>IF('Indicator Data'!BQ157="No data","x",ROUND(IF('Indicator Data'!BQ157&gt;L$195,0,IF('Indicator Data'!BQ157&lt;L$194,10,(L$195-'Indicator Data'!BQ157)/(L$195-L$194)*10)),1))</f>
        <v>0.1</v>
      </c>
      <c r="M154" s="73">
        <f t="shared" si="27"/>
        <v>1.3</v>
      </c>
      <c r="N154" s="115">
        <f>IF('Indicator Data'!BR157="No data","x",'Indicator Data'!BR157/'Indicator Data'!CD157*100)</f>
        <v>82.608695652173907</v>
      </c>
      <c r="O154" s="72">
        <f t="shared" si="28"/>
        <v>1.8</v>
      </c>
      <c r="P154" s="72">
        <f>IF('Indicator Data'!BS157="No data","x",ROUND(IF('Indicator Data'!BS157&gt;P$195,0,IF('Indicator Data'!BS157&lt;P$194,10,(P$195-'Indicator Data'!BS157)/(P$195-P$194)*10)),1))</f>
        <v>0</v>
      </c>
      <c r="Q154" s="72">
        <f>IF('Indicator Data'!BT157="No data","x",ROUND(IF('Indicator Data'!BT157&gt;Q$195,0,IF('Indicator Data'!BT157&lt;Q$194,10,(Q$195-'Indicator Data'!BT157)/(Q$195-Q$194)*10)),1))</f>
        <v>0.8</v>
      </c>
      <c r="R154" s="73">
        <f t="shared" si="29"/>
        <v>0.9</v>
      </c>
      <c r="S154" s="72">
        <f>IF('Indicator Data'!BU157="No data","x",ROUND(IF('Indicator Data'!BU157&gt;S$195,0,IF('Indicator Data'!BU157&lt;S$194,10,(S$195-'Indicator Data'!BU157)/(S$195-S$194)*10)),1))</f>
        <v>7.6</v>
      </c>
      <c r="T154" s="115">
        <f>IF('Indicator Data'!BV157="No data","x",ROUND(IF('Indicator Data'!BV157&gt;T$195,0,IF('Indicator Data'!BV157&lt;T$194,10,(T$195-'Indicator Data'!BV157)/(T$195-T$194)*10)),1))</f>
        <v>0</v>
      </c>
      <c r="U154" s="115">
        <f>IF('Indicator Data'!BW157="No data","x",ROUND(IF('Indicator Data'!BW157&gt;U$195,0,IF('Indicator Data'!BW157&lt;U$194,10,(U$195-'Indicator Data'!BW157)/(U$195-U$194)*10)),1))</f>
        <v>0.3</v>
      </c>
      <c r="V154" s="115">
        <f>IF('Indicator Data'!BX157="No data","x",ROUND(IF('Indicator Data'!BX157&gt;V$195,0,IF('Indicator Data'!BX157&lt;V$194,10,(V$195-'Indicator Data'!BX157)/(V$195-V$194)*10)),1))</f>
        <v>10</v>
      </c>
      <c r="W154" s="72">
        <f t="shared" si="30"/>
        <v>3.4333333333333336</v>
      </c>
      <c r="X154" s="72">
        <f>IF('Indicator Data'!BY157="No data","x",ROUND(IF('Indicator Data'!BY157&gt;X$195,0,IF('Indicator Data'!BY157&lt;X$194,10,(X$195-'Indicator Data'!BY157)/(X$195-X$194)*10)),1))</f>
        <v>4.9000000000000004</v>
      </c>
      <c r="Y154" s="72">
        <f>IF('Indicator Data'!BZ157="No data","x",ROUND(IF('Indicator Data'!BZ157&gt;Y$195,10,IF('Indicator Data'!BZ157&lt;Y$194,0,10-(Y$195-'Indicator Data'!BZ157)/(Y$195-Y$194)*10)),1))</f>
        <v>0.6</v>
      </c>
      <c r="Z154" s="73">
        <f t="shared" si="22"/>
        <v>4.0999999999999996</v>
      </c>
      <c r="AA154" s="74">
        <f t="shared" si="23"/>
        <v>2.1</v>
      </c>
      <c r="AB154" s="133"/>
    </row>
    <row r="155" spans="1:28" s="2" customFormat="1" x14ac:dyDescent="0.3">
      <c r="A155" s="98" t="str">
        <f>'Indicator Data'!A158</f>
        <v>Sierra Leone</v>
      </c>
      <c r="B155" s="27" t="str">
        <f>'Indicator Data'!B158</f>
        <v>SLE</v>
      </c>
      <c r="C155" s="72">
        <f>IF('Indicator Data'!BK158="No data","x",ROUND(IF('Indicator Data'!BK158&gt;C$195,0,IF('Indicator Data'!BK158&lt;C$194,10,(C$195-'Indicator Data'!BK158)/(C$195-C$194)*10)),1))</f>
        <v>3.5</v>
      </c>
      <c r="D155" s="73">
        <f t="shared" si="24"/>
        <v>3.5</v>
      </c>
      <c r="E155" s="72">
        <f>IF('Indicator Data'!BM158="No data","x",ROUND(IF('Indicator Data'!BM158&gt;E$195,0,IF('Indicator Data'!BM158&lt;E$194,10,(E$195-'Indicator Data'!BM158)/(E$195-E$194)*10)),1))</f>
        <v>6.7</v>
      </c>
      <c r="F155" s="72">
        <f>IF('Indicator Data'!BL158="No data","x",ROUND(IF('Indicator Data'!BL158&gt;F$195,0,IF('Indicator Data'!BL158&lt;F$194,10,(F$195-'Indicator Data'!BL158)/(F$195-F$194)*10)),1))</f>
        <v>7.3</v>
      </c>
      <c r="G155" s="73">
        <f t="shared" si="25"/>
        <v>7</v>
      </c>
      <c r="H155" s="74">
        <f t="shared" si="26"/>
        <v>5.3</v>
      </c>
      <c r="I155" s="72">
        <f>IF('Indicator Data'!BO158="No data","x",ROUND(IF('Indicator Data'!BO158^2&gt;I$195,0,IF('Indicator Data'!BO158^2&lt;I$194,10,(I$195-'Indicator Data'!BO158^2)/(I$195-I$194)*10)),1))</f>
        <v>8.9</v>
      </c>
      <c r="J155" s="72">
        <f>IF(OR('Indicator Data'!BN158=0,'Indicator Data'!BN158="No data"),"x",ROUND(IF('Indicator Data'!BN158&gt;J$195,0,IF('Indicator Data'!BN158&lt;J$194,10,(J$195-'Indicator Data'!BN158)/(J$195-J$194)*10)),1))</f>
        <v>7.4</v>
      </c>
      <c r="K155" s="72">
        <f>IF('Indicator Data'!BP158="No data","x",ROUND(IF('Indicator Data'!BP158&gt;K$195,0,IF('Indicator Data'!BP158&lt;K$194,10,(K$195-'Indicator Data'!BP158)/(K$195-K$194)*10)),1))</f>
        <v>8.6999999999999993</v>
      </c>
      <c r="L155" s="72">
        <f>IF('Indicator Data'!BQ158="No data","x",ROUND(IF('Indicator Data'!BQ158&gt;L$195,0,IF('Indicator Data'!BQ158&lt;L$194,10,(L$195-'Indicator Data'!BQ158)/(L$195-L$194)*10)),1))</f>
        <v>5.8</v>
      </c>
      <c r="M155" s="73">
        <f t="shared" si="27"/>
        <v>7.7</v>
      </c>
      <c r="N155" s="115">
        <f>IF('Indicator Data'!BR158="No data","x",'Indicator Data'!BR158/'Indicator Data'!CD158*100)</f>
        <v>20.943870427254957</v>
      </c>
      <c r="O155" s="72">
        <f t="shared" si="28"/>
        <v>8</v>
      </c>
      <c r="P155" s="72">
        <f>IF('Indicator Data'!BS158="No data","x",ROUND(IF('Indicator Data'!BS158&gt;P$195,0,IF('Indicator Data'!BS158&lt;P$194,10,(P$195-'Indicator Data'!BS158)/(P$195-P$194)*10)),1))</f>
        <v>9.4</v>
      </c>
      <c r="Q155" s="72">
        <f>IF('Indicator Data'!BT158="No data","x",ROUND(IF('Indicator Data'!BT158&gt;Q$195,0,IF('Indicator Data'!BT158&lt;Q$194,10,(Q$195-'Indicator Data'!BT158)/(Q$195-Q$194)*10)),1))</f>
        <v>7.8</v>
      </c>
      <c r="R155" s="73">
        <f t="shared" si="29"/>
        <v>8.4</v>
      </c>
      <c r="S155" s="72">
        <f>IF('Indicator Data'!BU158="No data","x",ROUND(IF('Indicator Data'!BU158&gt;S$195,0,IF('Indicator Data'!BU158&lt;S$194,10,(S$195-'Indicator Data'!BU158)/(S$195-S$194)*10)),1))</f>
        <v>9.9</v>
      </c>
      <c r="T155" s="115">
        <f>IF('Indicator Data'!BV158="No data","x",ROUND(IF('Indicator Data'!BV158&gt;T$195,0,IF('Indicator Data'!BV158&lt;T$194,10,(T$195-'Indicator Data'!BV158)/(T$195-T$194)*10)),1))</f>
        <v>1.5</v>
      </c>
      <c r="U155" s="115">
        <f>IF('Indicator Data'!BW158="No data","x",ROUND(IF('Indicator Data'!BW158&gt;U$195,0,IF('Indicator Data'!BW158&lt;U$194,10,(U$195-'Indicator Data'!BW158)/(U$195-U$194)*10)),1))</f>
        <v>7.5</v>
      </c>
      <c r="V155" s="115">
        <f>IF('Indicator Data'!BX158="No data","x",ROUND(IF('Indicator Data'!BX158&gt;V$195,0,IF('Indicator Data'!BX158&lt;V$194,10,(V$195-'Indicator Data'!BX158)/(V$195-V$194)*10)),1))</f>
        <v>1.5</v>
      </c>
      <c r="W155" s="72">
        <f t="shared" si="30"/>
        <v>3.5</v>
      </c>
      <c r="X155" s="72">
        <f>IF('Indicator Data'!BY158="No data","x",ROUND(IF('Indicator Data'!BY158&gt;X$195,0,IF('Indicator Data'!BY158&lt;X$194,10,(X$195-'Indicator Data'!BY158)/(X$195-X$194)*10)),1))</f>
        <v>9.3000000000000007</v>
      </c>
      <c r="Y155" s="72">
        <f>IF('Indicator Data'!BZ158="No data","x",ROUND(IF('Indicator Data'!BZ158&gt;Y$195,10,IF('Indicator Data'!BZ158&lt;Y$194,0,10-(Y$195-'Indicator Data'!BZ158)/(Y$195-Y$194)*10)),1))</f>
        <v>10</v>
      </c>
      <c r="Z155" s="73">
        <f t="shared" si="22"/>
        <v>8.1999999999999993</v>
      </c>
      <c r="AA155" s="74">
        <f t="shared" si="23"/>
        <v>8.1</v>
      </c>
      <c r="AB155" s="133"/>
    </row>
    <row r="156" spans="1:28" s="2" customFormat="1" x14ac:dyDescent="0.3">
      <c r="A156" s="98" t="str">
        <f>'Indicator Data'!A159</f>
        <v>Singapore</v>
      </c>
      <c r="B156" s="27" t="str">
        <f>'Indicator Data'!B159</f>
        <v>SGP</v>
      </c>
      <c r="C156" s="72">
        <f>IF('Indicator Data'!BK159="No data","x",ROUND(IF('Indicator Data'!BK159&gt;C$195,0,IF('Indicator Data'!BK159&lt;C$194,10,(C$195-'Indicator Data'!BK159)/(C$195-C$194)*10)),1))</f>
        <v>1.2</v>
      </c>
      <c r="D156" s="73">
        <f t="shared" si="24"/>
        <v>1.2</v>
      </c>
      <c r="E156" s="72">
        <f>IF('Indicator Data'!BM159="No data","x",ROUND(IF('Indicator Data'!BM159&gt;E$195,0,IF('Indicator Data'!BM159&lt;E$194,10,(E$195-'Indicator Data'!BM159)/(E$195-E$194)*10)),1))</f>
        <v>1.5</v>
      </c>
      <c r="F156" s="72">
        <f>IF('Indicator Data'!BL159="No data","x",ROUND(IF('Indicator Data'!BL159&gt;F$195,0,IF('Indicator Data'!BL159&lt;F$194,10,(F$195-'Indicator Data'!BL159)/(F$195-F$194)*10)),1))</f>
        <v>0.6</v>
      </c>
      <c r="G156" s="73">
        <f t="shared" si="25"/>
        <v>1.1000000000000001</v>
      </c>
      <c r="H156" s="74">
        <f t="shared" si="26"/>
        <v>1.2</v>
      </c>
      <c r="I156" s="72">
        <f>IF('Indicator Data'!BO159="No data","x",ROUND(IF('Indicator Data'!BO159^2&gt;I$195,0,IF('Indicator Data'!BO159^2&lt;I$194,10,(I$195-'Indicator Data'!BO159^2)/(I$195-I$194)*10)),1))</f>
        <v>0.6</v>
      </c>
      <c r="J156" s="72">
        <f>IF(OR('Indicator Data'!BN159=0,'Indicator Data'!BN159="No data"),"x",ROUND(IF('Indicator Data'!BN159&gt;J$195,0,IF('Indicator Data'!BN159&lt;J$194,10,(J$195-'Indicator Data'!BN159)/(J$195-J$194)*10)),1))</f>
        <v>0</v>
      </c>
      <c r="K156" s="72">
        <f>IF('Indicator Data'!BP159="No data","x",ROUND(IF('Indicator Data'!BP159&gt;K$195,0,IF('Indicator Data'!BP159&lt;K$194,10,(K$195-'Indicator Data'!BP159)/(K$195-K$194)*10)),1))</f>
        <v>1.1000000000000001</v>
      </c>
      <c r="L156" s="72">
        <f>IF('Indicator Data'!BQ159="No data","x",ROUND(IF('Indicator Data'!BQ159&gt;L$195,0,IF('Indicator Data'!BQ159&lt;L$194,10,(L$195-'Indicator Data'!BQ159)/(L$195-L$194)*10)),1))</f>
        <v>2.2999999999999998</v>
      </c>
      <c r="M156" s="73">
        <f t="shared" si="27"/>
        <v>1</v>
      </c>
      <c r="N156" s="115">
        <f>IF('Indicator Data'!BR159="No data","x",'Indicator Data'!BR159/'Indicator Data'!CD159*100)</f>
        <v>800</v>
      </c>
      <c r="O156" s="72">
        <f t="shared" si="28"/>
        <v>0</v>
      </c>
      <c r="P156" s="72">
        <f>IF('Indicator Data'!BS159="No data","x",ROUND(IF('Indicator Data'!BS159&gt;P$195,0,IF('Indicator Data'!BS159&lt;P$194,10,(P$195-'Indicator Data'!BS159)/(P$195-P$194)*10)),1))</f>
        <v>0</v>
      </c>
      <c r="Q156" s="72">
        <f>IF('Indicator Data'!BT159="No data","x",ROUND(IF('Indicator Data'!BT159&gt;Q$195,0,IF('Indicator Data'!BT159&lt;Q$194,10,(Q$195-'Indicator Data'!BT159)/(Q$195-Q$194)*10)),1))</f>
        <v>0</v>
      </c>
      <c r="R156" s="73">
        <f t="shared" si="29"/>
        <v>0</v>
      </c>
      <c r="S156" s="72">
        <f>IF('Indicator Data'!BU159="No data","x",ROUND(IF('Indicator Data'!BU159&gt;S$195,0,IF('Indicator Data'!BU159&lt;S$194,10,(S$195-'Indicator Data'!BU159)/(S$195-S$194)*10)),1))</f>
        <v>4.2</v>
      </c>
      <c r="T156" s="115">
        <f>IF('Indicator Data'!BV159="No data","x",ROUND(IF('Indicator Data'!BV159&gt;T$195,0,IF('Indicator Data'!BV159&lt;T$194,10,(T$195-'Indicator Data'!BV159)/(T$195-T$194)*10)),1))</f>
        <v>0.5</v>
      </c>
      <c r="U156" s="115">
        <f>IF('Indicator Data'!BW159="No data","x",ROUND(IF('Indicator Data'!BW159&gt;U$195,0,IF('Indicator Data'!BW159&lt;U$194,10,(U$195-'Indicator Data'!BW159)/(U$195-U$194)*10)),1))</f>
        <v>2.5</v>
      </c>
      <c r="V156" s="115">
        <f>IF('Indicator Data'!BX159="No data","x",ROUND(IF('Indicator Data'!BX159&gt;V$195,0,IF('Indicator Data'!BX159&lt;V$194,10,(V$195-'Indicator Data'!BX159)/(V$195-V$194)*10)),1))</f>
        <v>2.9</v>
      </c>
      <c r="W156" s="72">
        <f t="shared" si="30"/>
        <v>1.9666666666666668</v>
      </c>
      <c r="X156" s="72">
        <f>IF('Indicator Data'!BY159="No data","x",ROUND(IF('Indicator Data'!BY159&gt;X$195,0,IF('Indicator Data'!BY159&lt;X$194,10,(X$195-'Indicator Data'!BY159)/(X$195-X$194)*10)),1))</f>
        <v>0</v>
      </c>
      <c r="Y156" s="72">
        <f>IF('Indicator Data'!BZ159="No data","x",ROUND(IF('Indicator Data'!BZ159&gt;Y$195,10,IF('Indicator Data'!BZ159&lt;Y$194,0,10-(Y$195-'Indicator Data'!BZ159)/(Y$195-Y$194)*10)),1))</f>
        <v>0.1</v>
      </c>
      <c r="Z156" s="73">
        <f t="shared" si="22"/>
        <v>1.6</v>
      </c>
      <c r="AA156" s="74">
        <f t="shared" si="23"/>
        <v>0.9</v>
      </c>
      <c r="AB156" s="133"/>
    </row>
    <row r="157" spans="1:28" s="2" customFormat="1" x14ac:dyDescent="0.3">
      <c r="A157" s="98" t="str">
        <f>'Indicator Data'!A160</f>
        <v>Slovakia</v>
      </c>
      <c r="B157" s="27" t="str">
        <f>'Indicator Data'!B160</f>
        <v>SVK</v>
      </c>
      <c r="C157" s="72">
        <f>IF('Indicator Data'!BK160="No data","x",ROUND(IF('Indicator Data'!BK160&gt;C$195,0,IF('Indicator Data'!BK160&lt;C$194,10,(C$195-'Indicator Data'!BK160)/(C$195-C$194)*10)),1))</f>
        <v>3.4</v>
      </c>
      <c r="D157" s="73">
        <f t="shared" si="24"/>
        <v>3.4</v>
      </c>
      <c r="E157" s="72">
        <f>IF('Indicator Data'!BM160="No data","x",ROUND(IF('Indicator Data'!BM160&gt;E$195,0,IF('Indicator Data'!BM160&lt;E$194,10,(E$195-'Indicator Data'!BM160)/(E$195-E$194)*10)),1))</f>
        <v>5.0999999999999996</v>
      </c>
      <c r="F157" s="72">
        <f>IF('Indicator Data'!BL160="No data","x",ROUND(IF('Indicator Data'!BL160&gt;F$195,0,IF('Indicator Data'!BL160&lt;F$194,10,(F$195-'Indicator Data'!BL160)/(F$195-F$194)*10)),1))</f>
        <v>3.7</v>
      </c>
      <c r="G157" s="73">
        <f t="shared" si="25"/>
        <v>4.4000000000000004</v>
      </c>
      <c r="H157" s="74">
        <f t="shared" si="26"/>
        <v>3.9</v>
      </c>
      <c r="I157" s="72" t="str">
        <f>IF('Indicator Data'!BO160="No data","x",ROUND(IF('Indicator Data'!BO160^2&gt;I$195,0,IF('Indicator Data'!BO160^2&lt;I$194,10,(I$195-'Indicator Data'!BO160^2)/(I$195-I$194)*10)),1))</f>
        <v>x</v>
      </c>
      <c r="J157" s="72">
        <f>IF(OR('Indicator Data'!BN160=0,'Indicator Data'!BN160="No data"),"x",ROUND(IF('Indicator Data'!BN160&gt;J$195,0,IF('Indicator Data'!BN160&lt;J$194,10,(J$195-'Indicator Data'!BN160)/(J$195-J$194)*10)),1))</f>
        <v>0</v>
      </c>
      <c r="K157" s="72">
        <f>IF('Indicator Data'!BP160="No data","x",ROUND(IF('Indicator Data'!BP160&gt;K$195,0,IF('Indicator Data'!BP160&lt;K$194,10,(K$195-'Indicator Data'!BP160)/(K$195-K$194)*10)),1))</f>
        <v>1.7</v>
      </c>
      <c r="L157" s="72">
        <f>IF('Indicator Data'!BQ160="No data","x",ROUND(IF('Indicator Data'!BQ160&gt;L$195,0,IF('Indicator Data'!BQ160&lt;L$194,10,(L$195-'Indicator Data'!BQ160)/(L$195-L$194)*10)),1))</f>
        <v>3.3</v>
      </c>
      <c r="M157" s="73">
        <f t="shared" si="27"/>
        <v>1.7</v>
      </c>
      <c r="N157" s="115">
        <f>IF('Indicator Data'!BR160="No data","x",'Indicator Data'!BR160/'Indicator Data'!CD160*100)</f>
        <v>174.67975378472801</v>
      </c>
      <c r="O157" s="72">
        <f t="shared" si="28"/>
        <v>0</v>
      </c>
      <c r="P157" s="72">
        <f>IF('Indicator Data'!BS160="No data","x",ROUND(IF('Indicator Data'!BS160&gt;P$195,0,IF('Indicator Data'!BS160&lt;P$194,10,(P$195-'Indicator Data'!BS160)/(P$195-P$194)*10)),1))</f>
        <v>0.2</v>
      </c>
      <c r="Q157" s="72">
        <f>IF('Indicator Data'!BT160="No data","x",ROUND(IF('Indicator Data'!BT160&gt;Q$195,0,IF('Indicator Data'!BT160&lt;Q$194,10,(Q$195-'Indicator Data'!BT160)/(Q$195-Q$194)*10)),1))</f>
        <v>0</v>
      </c>
      <c r="R157" s="73">
        <f t="shared" si="29"/>
        <v>0.1</v>
      </c>
      <c r="S157" s="72">
        <f>IF('Indicator Data'!BU160="No data","x",ROUND(IF('Indicator Data'!BU160&gt;S$195,0,IF('Indicator Data'!BU160&lt;S$194,10,(S$195-'Indicator Data'!BU160)/(S$195-S$194)*10)),1))</f>
        <v>3.8</v>
      </c>
      <c r="T157" s="115">
        <f>IF('Indicator Data'!BV160="No data","x",ROUND(IF('Indicator Data'!BV160&gt;T$195,0,IF('Indicator Data'!BV160&lt;T$194,10,(T$195-'Indicator Data'!BV160)/(T$195-T$194)*10)),1))</f>
        <v>0.5</v>
      </c>
      <c r="U157" s="115">
        <f>IF('Indicator Data'!BW160="No data","x",ROUND(IF('Indicator Data'!BW160&gt;U$195,0,IF('Indicator Data'!BW160&lt;U$194,10,(U$195-'Indicator Data'!BW160)/(U$195-U$194)*10)),1))</f>
        <v>0.3</v>
      </c>
      <c r="V157" s="115">
        <f>IF('Indicator Data'!BX160="No data","x",ROUND(IF('Indicator Data'!BX160&gt;V$195,0,IF('Indicator Data'!BX160&lt;V$194,10,(V$195-'Indicator Data'!BX160)/(V$195-V$194)*10)),1))</f>
        <v>0.5</v>
      </c>
      <c r="W157" s="72">
        <f t="shared" si="30"/>
        <v>0.43333333333333335</v>
      </c>
      <c r="X157" s="72">
        <f>IF('Indicator Data'!BY160="No data","x",ROUND(IF('Indicator Data'!BY160&gt;X$195,0,IF('Indicator Data'!BY160&lt;X$194,10,(X$195-'Indicator Data'!BY160)/(X$195-X$194)*10)),1))</f>
        <v>2.8</v>
      </c>
      <c r="Y157" s="72">
        <f>IF('Indicator Data'!BZ160="No data","x",ROUND(IF('Indicator Data'!BZ160&gt;Y$195,10,IF('Indicator Data'!BZ160&lt;Y$194,0,10-(Y$195-'Indicator Data'!BZ160)/(Y$195-Y$194)*10)),1))</f>
        <v>0.1</v>
      </c>
      <c r="Z157" s="73">
        <f t="shared" si="22"/>
        <v>1.8</v>
      </c>
      <c r="AA157" s="74">
        <f t="shared" si="23"/>
        <v>1.2</v>
      </c>
      <c r="AB157" s="133"/>
    </row>
    <row r="158" spans="1:28" s="2" customFormat="1" x14ac:dyDescent="0.3">
      <c r="A158" s="98" t="str">
        <f>'Indicator Data'!A161</f>
        <v>Slovenia</v>
      </c>
      <c r="B158" s="27" t="str">
        <f>'Indicator Data'!B161</f>
        <v>SVN</v>
      </c>
      <c r="C158" s="72">
        <f>IF('Indicator Data'!BK161="No data","x",ROUND(IF('Indicator Data'!BK161&gt;C$195,0,IF('Indicator Data'!BK161&lt;C$194,10,(C$195-'Indicator Data'!BK161)/(C$195-C$194)*10)),1))</f>
        <v>0.9</v>
      </c>
      <c r="D158" s="73">
        <f t="shared" si="24"/>
        <v>0.9</v>
      </c>
      <c r="E158" s="72">
        <f>IF('Indicator Data'!BM161="No data","x",ROUND(IF('Indicator Data'!BM161&gt;E$195,0,IF('Indicator Data'!BM161&lt;E$194,10,(E$195-'Indicator Data'!BM161)/(E$195-E$194)*10)),1))</f>
        <v>4</v>
      </c>
      <c r="F158" s="72">
        <f>IF('Indicator Data'!BL161="No data","x",ROUND(IF('Indicator Data'!BL161&gt;F$195,0,IF('Indicator Data'!BL161&lt;F$194,10,(F$195-'Indicator Data'!BL161)/(F$195-F$194)*10)),1))</f>
        <v>2.8</v>
      </c>
      <c r="G158" s="73">
        <f t="shared" si="25"/>
        <v>3.4</v>
      </c>
      <c r="H158" s="74">
        <f t="shared" si="26"/>
        <v>2.2000000000000002</v>
      </c>
      <c r="I158" s="72">
        <f>IF('Indicator Data'!BO161="No data","x",ROUND(IF('Indicator Data'!BO161^2&gt;I$195,0,IF('Indicator Data'!BO161^2&lt;I$194,10,(I$195-'Indicator Data'!BO161^2)/(I$195-I$194)*10)),1))</f>
        <v>0.1</v>
      </c>
      <c r="J158" s="72">
        <f>IF(OR('Indicator Data'!BN161=0,'Indicator Data'!BN161="No data"),"x",ROUND(IF('Indicator Data'!BN161&gt;J$195,0,IF('Indicator Data'!BN161&lt;J$194,10,(J$195-'Indicator Data'!BN161)/(J$195-J$194)*10)),1))</f>
        <v>0</v>
      </c>
      <c r="K158" s="72">
        <f>IF('Indicator Data'!BP161="No data","x",ROUND(IF('Indicator Data'!BP161&gt;K$195,0,IF('Indicator Data'!BP161&lt;K$194,10,(K$195-'Indicator Data'!BP161)/(K$195-K$194)*10)),1))</f>
        <v>1.7</v>
      </c>
      <c r="L158" s="72">
        <f>IF('Indicator Data'!BQ161="No data","x",ROUND(IF('Indicator Data'!BQ161&gt;L$195,0,IF('Indicator Data'!BQ161&lt;L$194,10,(L$195-'Indicator Data'!BQ161)/(L$195-L$194)*10)),1))</f>
        <v>4.0999999999999996</v>
      </c>
      <c r="M158" s="73">
        <f t="shared" si="27"/>
        <v>1.5</v>
      </c>
      <c r="N158" s="115">
        <f>IF('Indicator Data'!BR161="No data","x",'Indicator Data'!BR161/'Indicator Data'!CD161*100)</f>
        <v>178.74875868917576</v>
      </c>
      <c r="O158" s="72">
        <f t="shared" si="28"/>
        <v>0</v>
      </c>
      <c r="P158" s="72">
        <f>IF('Indicator Data'!BS161="No data","x",ROUND(IF('Indicator Data'!BS161&gt;P$195,0,IF('Indicator Data'!BS161&lt;P$194,10,(P$195-'Indicator Data'!BS161)/(P$195-P$194)*10)),1))</f>
        <v>0.1</v>
      </c>
      <c r="Q158" s="72">
        <f>IF('Indicator Data'!BT161="No data","x",ROUND(IF('Indicator Data'!BT161&gt;Q$195,0,IF('Indicator Data'!BT161&lt;Q$194,10,(Q$195-'Indicator Data'!BT161)/(Q$195-Q$194)*10)),1))</f>
        <v>0.1</v>
      </c>
      <c r="R158" s="73">
        <f t="shared" si="29"/>
        <v>0.1</v>
      </c>
      <c r="S158" s="72">
        <f>IF('Indicator Data'!BU161="No data","x",ROUND(IF('Indicator Data'!BU161&gt;S$195,0,IF('Indicator Data'!BU161&lt;S$194,10,(S$195-'Indicator Data'!BU161)/(S$195-S$194)*10)),1))</f>
        <v>2.5</v>
      </c>
      <c r="T158" s="115">
        <f>IF('Indicator Data'!BV161="No data","x",ROUND(IF('Indicator Data'!BV161&gt;T$195,0,IF('Indicator Data'!BV161&lt;T$194,10,(T$195-'Indicator Data'!BV161)/(T$195-T$194)*10)),1))</f>
        <v>1</v>
      </c>
      <c r="U158" s="115">
        <f>IF('Indicator Data'!BW161="No data","x",ROUND(IF('Indicator Data'!BW161&gt;U$195,0,IF('Indicator Data'!BW161&lt;U$194,10,(U$195-'Indicator Data'!BW161)/(U$195-U$194)*10)),1))</f>
        <v>0.8</v>
      </c>
      <c r="V158" s="115">
        <f>IF('Indicator Data'!BX161="No data","x",ROUND(IF('Indicator Data'!BX161&gt;V$195,0,IF('Indicator Data'!BX161&lt;V$194,10,(V$195-'Indicator Data'!BX161)/(V$195-V$194)*10)),1))</f>
        <v>6.6</v>
      </c>
      <c r="W158" s="72">
        <f t="shared" si="30"/>
        <v>2.8000000000000003</v>
      </c>
      <c r="X158" s="72">
        <f>IF('Indicator Data'!BY161="No data","x",ROUND(IF('Indicator Data'!BY161&gt;X$195,0,IF('Indicator Data'!BY161&lt;X$194,10,(X$195-'Indicator Data'!BY161)/(X$195-X$194)*10)),1))</f>
        <v>0</v>
      </c>
      <c r="Y158" s="72">
        <f>IF('Indicator Data'!BZ161="No data","x",ROUND(IF('Indicator Data'!BZ161&gt;Y$195,10,IF('Indicator Data'!BZ161&lt;Y$194,0,10-(Y$195-'Indicator Data'!BZ161)/(Y$195-Y$194)*10)),1))</f>
        <v>0.1</v>
      </c>
      <c r="Z158" s="73">
        <f t="shared" si="22"/>
        <v>1.4</v>
      </c>
      <c r="AA158" s="74">
        <f t="shared" si="23"/>
        <v>1</v>
      </c>
      <c r="AB158" s="133"/>
    </row>
    <row r="159" spans="1:28" s="2" customFormat="1" x14ac:dyDescent="0.3">
      <c r="A159" s="98" t="str">
        <f>'Indicator Data'!A162</f>
        <v>Solomon Islands</v>
      </c>
      <c r="B159" s="27" t="str">
        <f>'Indicator Data'!B162</f>
        <v>SLB</v>
      </c>
      <c r="C159" s="72">
        <f>IF('Indicator Data'!BK162="No data","x",ROUND(IF('Indicator Data'!BK162&gt;C$195,0,IF('Indicator Data'!BK162&lt;C$194,10,(C$195-'Indicator Data'!BK162)/(C$195-C$194)*10)),1))</f>
        <v>6.6</v>
      </c>
      <c r="D159" s="73">
        <f t="shared" si="24"/>
        <v>6.6</v>
      </c>
      <c r="E159" s="72">
        <f>IF('Indicator Data'!BM162="No data","x",ROUND(IF('Indicator Data'!BM162&gt;E$195,0,IF('Indicator Data'!BM162&lt;E$194,10,(E$195-'Indicator Data'!BM162)/(E$195-E$194)*10)),1))</f>
        <v>5.8</v>
      </c>
      <c r="F159" s="72">
        <f>IF('Indicator Data'!BL162="No data","x",ROUND(IF('Indicator Data'!BL162&gt;F$195,0,IF('Indicator Data'!BL162&lt;F$194,10,(F$195-'Indicator Data'!BL162)/(F$195-F$194)*10)),1))</f>
        <v>7</v>
      </c>
      <c r="G159" s="73">
        <f t="shared" si="25"/>
        <v>6.4</v>
      </c>
      <c r="H159" s="74">
        <f t="shared" si="26"/>
        <v>6.5</v>
      </c>
      <c r="I159" s="72">
        <f>IF('Indicator Data'!BO162="No data","x",ROUND(IF('Indicator Data'!BO162^2&gt;I$195,0,IF('Indicator Data'!BO162^2&lt;I$194,10,(I$195-'Indicator Data'!BO162^2)/(I$195-I$194)*10)),1))</f>
        <v>4.5</v>
      </c>
      <c r="J159" s="72">
        <f>IF(OR('Indicator Data'!BN162=0,'Indicator Data'!BN162="No data"),"x",ROUND(IF('Indicator Data'!BN162&gt;J$195,0,IF('Indicator Data'!BN162&lt;J$194,10,(J$195-'Indicator Data'!BN162)/(J$195-J$194)*10)),1))</f>
        <v>3.3</v>
      </c>
      <c r="K159" s="72">
        <f>IF('Indicator Data'!BP162="No data","x",ROUND(IF('Indicator Data'!BP162&gt;K$195,0,IF('Indicator Data'!BP162&lt;K$194,10,(K$195-'Indicator Data'!BP162)/(K$195-K$194)*10)),1))</f>
        <v>8.8000000000000007</v>
      </c>
      <c r="L159" s="72">
        <f>IF('Indicator Data'!BQ162="No data","x",ROUND(IF('Indicator Data'!BQ162&gt;L$195,0,IF('Indicator Data'!BQ162&lt;L$194,10,(L$195-'Indicator Data'!BQ162)/(L$195-L$194)*10)),1))</f>
        <v>6.6</v>
      </c>
      <c r="M159" s="73">
        <f t="shared" si="27"/>
        <v>5.8</v>
      </c>
      <c r="N159" s="115">
        <f>IF('Indicator Data'!BR162="No data","x",'Indicator Data'!BR162/'Indicator Data'!CD162*100)</f>
        <v>3.5727045373347623</v>
      </c>
      <c r="O159" s="72">
        <f t="shared" si="28"/>
        <v>9.6999999999999993</v>
      </c>
      <c r="P159" s="72">
        <f>IF('Indicator Data'!BS162="No data","x",ROUND(IF('Indicator Data'!BS162&gt;P$195,0,IF('Indicator Data'!BS162&lt;P$194,10,(P$195-'Indicator Data'!BS162)/(P$195-P$194)*10)),1))</f>
        <v>7.4</v>
      </c>
      <c r="Q159" s="72">
        <f>IF('Indicator Data'!BT162="No data","x",ROUND(IF('Indicator Data'!BT162&gt;Q$195,0,IF('Indicator Data'!BT162&lt;Q$194,10,(Q$195-'Indicator Data'!BT162)/(Q$195-Q$194)*10)),1))</f>
        <v>6.4</v>
      </c>
      <c r="R159" s="73">
        <f t="shared" si="29"/>
        <v>7.8</v>
      </c>
      <c r="S159" s="72">
        <f>IF('Indicator Data'!BU162="No data","x",ROUND(IF('Indicator Data'!BU162&gt;S$195,0,IF('Indicator Data'!BU162&lt;S$194,10,(S$195-'Indicator Data'!BU162)/(S$195-S$194)*10)),1))</f>
        <v>9.5</v>
      </c>
      <c r="T159" s="115">
        <f>IF('Indicator Data'!BV162="No data","x",ROUND(IF('Indicator Data'!BV162&gt;T$195,0,IF('Indicator Data'!BV162&lt;T$194,10,(T$195-'Indicator Data'!BV162)/(T$195-T$194)*10)),1))</f>
        <v>2.4</v>
      </c>
      <c r="U159" s="115">
        <f>IF('Indicator Data'!BW162="No data","x",ROUND(IF('Indicator Data'!BW162&gt;U$195,0,IF('Indicator Data'!BW162&lt;U$194,10,(U$195-'Indicator Data'!BW162)/(U$195-U$194)*10)),1))</f>
        <v>7.6</v>
      </c>
      <c r="V159" s="115">
        <f>IF('Indicator Data'!BX162="No data","x",ROUND(IF('Indicator Data'!BX162&gt;V$195,0,IF('Indicator Data'!BX162&lt;V$194,10,(V$195-'Indicator Data'!BX162)/(V$195-V$194)*10)),1))</f>
        <v>2.5</v>
      </c>
      <c r="W159" s="72">
        <f t="shared" si="30"/>
        <v>4.166666666666667</v>
      </c>
      <c r="X159" s="72">
        <f>IF('Indicator Data'!BY162="No data","x",ROUND(IF('Indicator Data'!BY162&gt;X$195,0,IF('Indicator Data'!BY162&lt;X$194,10,(X$195-'Indicator Data'!BY162)/(X$195-X$194)*10)),1))</f>
        <v>9.8000000000000007</v>
      </c>
      <c r="Y159" s="72">
        <f>IF('Indicator Data'!BZ162="No data","x",ROUND(IF('Indicator Data'!BZ162&gt;Y$195,10,IF('Indicator Data'!BZ162&lt;Y$194,0,10-(Y$195-'Indicator Data'!BZ162)/(Y$195-Y$194)*10)),1))</f>
        <v>1.2</v>
      </c>
      <c r="Z159" s="73">
        <f t="shared" si="22"/>
        <v>6.2</v>
      </c>
      <c r="AA159" s="74">
        <f t="shared" si="23"/>
        <v>6.6</v>
      </c>
      <c r="AB159" s="133"/>
    </row>
    <row r="160" spans="1:28" s="2" customFormat="1" x14ac:dyDescent="0.3">
      <c r="A160" s="98" t="str">
        <f>'Indicator Data'!A163</f>
        <v>Somalia</v>
      </c>
      <c r="B160" s="27" t="str">
        <f>'Indicator Data'!B163</f>
        <v>SOM</v>
      </c>
      <c r="C160" s="72" t="str">
        <f>IF('Indicator Data'!BK163="No data","x",ROUND(IF('Indicator Data'!BK163&gt;C$195,0,IF('Indicator Data'!BK163&lt;C$194,10,(C$195-'Indicator Data'!BK163)/(C$195-C$194)*10)),1))</f>
        <v>x</v>
      </c>
      <c r="D160" s="73" t="str">
        <f t="shared" si="24"/>
        <v>x</v>
      </c>
      <c r="E160" s="72">
        <f>IF('Indicator Data'!BM163="No data","x",ROUND(IF('Indicator Data'!BM163&gt;E$195,0,IF('Indicator Data'!BM163&lt;E$194,10,(E$195-'Indicator Data'!BM163)/(E$195-E$194)*10)),1))</f>
        <v>8.8000000000000007</v>
      </c>
      <c r="F160" s="72">
        <f>IF('Indicator Data'!BL163="No data","x",ROUND(IF('Indicator Data'!BL163&gt;F$195,0,IF('Indicator Data'!BL163&lt;F$194,10,(F$195-'Indicator Data'!BL163)/(F$195-F$194)*10)),1))</f>
        <v>9.5</v>
      </c>
      <c r="G160" s="73">
        <f t="shared" si="25"/>
        <v>9.1999999999999993</v>
      </c>
      <c r="H160" s="74">
        <f t="shared" si="26"/>
        <v>9.1999999999999993</v>
      </c>
      <c r="I160" s="72" t="str">
        <f>IF('Indicator Data'!BO163="No data","x",ROUND(IF('Indicator Data'!BO163^2&gt;I$195,0,IF('Indicator Data'!BO163^2&lt;I$194,10,(I$195-'Indicator Data'!BO163^2)/(I$195-I$194)*10)),1))</f>
        <v>x</v>
      </c>
      <c r="J160" s="72">
        <f>IF(OR('Indicator Data'!BN163=0,'Indicator Data'!BN163="No data"),"x",ROUND(IF('Indicator Data'!BN163&gt;J$195,0,IF('Indicator Data'!BN163&lt;J$194,10,(J$195-'Indicator Data'!BN163)/(J$195-J$194)*10)),1))</f>
        <v>6.5</v>
      </c>
      <c r="K160" s="72">
        <f>IF('Indicator Data'!BP163="No data","x",ROUND(IF('Indicator Data'!BP163&gt;K$195,0,IF('Indicator Data'!BP163&lt;K$194,10,(K$195-'Indicator Data'!BP163)/(K$195-K$194)*10)),1))</f>
        <v>9.8000000000000007</v>
      </c>
      <c r="L160" s="72">
        <f>IF('Indicator Data'!BQ163="No data","x",ROUND(IF('Indicator Data'!BQ163&gt;L$195,0,IF('Indicator Data'!BQ163&lt;L$194,10,(L$195-'Indicator Data'!BQ163)/(L$195-L$194)*10)),1))</f>
        <v>7.6</v>
      </c>
      <c r="M160" s="73">
        <f t="shared" si="27"/>
        <v>8</v>
      </c>
      <c r="N160" s="115">
        <f>IF('Indicator Data'!BR163="No data","x",'Indicator Data'!BR163/'Indicator Data'!CD163*100)</f>
        <v>30.28660694360315</v>
      </c>
      <c r="O160" s="72">
        <f t="shared" si="28"/>
        <v>7</v>
      </c>
      <c r="P160" s="72">
        <f>IF('Indicator Data'!BS163="No data","x",ROUND(IF('Indicator Data'!BS163&gt;P$195,0,IF('Indicator Data'!BS163&lt;P$194,10,(P$195-'Indicator Data'!BS163)/(P$195-P$194)*10)),1))</f>
        <v>6.9</v>
      </c>
      <c r="Q160" s="72">
        <f>IF('Indicator Data'!BT163="No data","x",ROUND(IF('Indicator Data'!BT163&gt;Q$195,0,IF('Indicator Data'!BT163&lt;Q$194,10,(Q$195-'Indicator Data'!BT163)/(Q$195-Q$194)*10)),1))</f>
        <v>9.5</v>
      </c>
      <c r="R160" s="73">
        <f t="shared" si="29"/>
        <v>7.8</v>
      </c>
      <c r="S160" s="72">
        <f>IF('Indicator Data'!BU163="No data","x",ROUND(IF('Indicator Data'!BU163&gt;S$195,0,IF('Indicator Data'!BU163&lt;S$194,10,(S$195-'Indicator Data'!BU163)/(S$195-S$194)*10)),1))</f>
        <v>9.9</v>
      </c>
      <c r="T160" s="115">
        <f>IF('Indicator Data'!BV163="No data","x",ROUND(IF('Indicator Data'!BV163&gt;T$195,0,IF('Indicator Data'!BV163&lt;T$194,10,(T$195-'Indicator Data'!BV163)/(T$195-T$194)*10)),1))</f>
        <v>9.6999999999999993</v>
      </c>
      <c r="U160" s="115" t="str">
        <f>IF('Indicator Data'!BW163="No data","x",ROUND(IF('Indicator Data'!BW163&gt;U$195,0,IF('Indicator Data'!BW163&lt;U$194,10,(U$195-'Indicator Data'!BW163)/(U$195-U$194)*10)),1))</f>
        <v>x</v>
      </c>
      <c r="V160" s="115" t="str">
        <f>IF('Indicator Data'!BX163="No data","x",ROUND(IF('Indicator Data'!BX163&gt;V$195,0,IF('Indicator Data'!BX163&lt;V$194,10,(V$195-'Indicator Data'!BX163)/(V$195-V$194)*10)),1))</f>
        <v>x</v>
      </c>
      <c r="W160" s="72">
        <f t="shared" si="30"/>
        <v>9.6999999999999993</v>
      </c>
      <c r="X160" s="72" t="str">
        <f>IF('Indicator Data'!BY163="No data","x",ROUND(IF('Indicator Data'!BY163&gt;X$195,0,IF('Indicator Data'!BY163&lt;X$194,10,(X$195-'Indicator Data'!BY163)/(X$195-X$194)*10)),1))</f>
        <v>x</v>
      </c>
      <c r="Y160" s="72">
        <f>IF('Indicator Data'!BZ163="No data","x",ROUND(IF('Indicator Data'!BZ163&gt;Y$195,10,IF('Indicator Data'!BZ163&lt;Y$194,0,10-(Y$195-'Indicator Data'!BZ163)/(Y$195-Y$194)*10)),1))</f>
        <v>9.1999999999999993</v>
      </c>
      <c r="Z160" s="73">
        <f t="shared" si="22"/>
        <v>9.6</v>
      </c>
      <c r="AA160" s="74">
        <f t="shared" si="23"/>
        <v>8.5</v>
      </c>
      <c r="AB160" s="133"/>
    </row>
    <row r="161" spans="1:28" s="2" customFormat="1" x14ac:dyDescent="0.3">
      <c r="A161" s="98" t="str">
        <f>'Indicator Data'!A164</f>
        <v>South Africa</v>
      </c>
      <c r="B161" s="27" t="str">
        <f>'Indicator Data'!B164</f>
        <v>ZAF</v>
      </c>
      <c r="C161" s="72">
        <f>IF('Indicator Data'!BK164="No data","x",ROUND(IF('Indicator Data'!BK164&gt;C$195,0,IF('Indicator Data'!BK164&lt;C$194,10,(C$195-'Indicator Data'!BK164)/(C$195-C$194)*10)),1))</f>
        <v>3.9</v>
      </c>
      <c r="D161" s="73">
        <f t="shared" si="24"/>
        <v>3.9</v>
      </c>
      <c r="E161" s="72">
        <f>IF('Indicator Data'!BM164="No data","x",ROUND(IF('Indicator Data'!BM164&gt;E$195,0,IF('Indicator Data'!BM164&lt;E$194,10,(E$195-'Indicator Data'!BM164)/(E$195-E$194)*10)),1))</f>
        <v>5.6</v>
      </c>
      <c r="F161" s="72">
        <f>IF('Indicator Data'!BL164="No data","x",ROUND(IF('Indicator Data'!BL164&gt;F$195,0,IF('Indicator Data'!BL164&lt;F$194,10,(F$195-'Indicator Data'!BL164)/(F$195-F$194)*10)),1))</f>
        <v>4.3</v>
      </c>
      <c r="G161" s="73">
        <f t="shared" si="25"/>
        <v>5</v>
      </c>
      <c r="H161" s="74">
        <f t="shared" si="26"/>
        <v>4.5</v>
      </c>
      <c r="I161" s="72">
        <f>IF('Indicator Data'!BO164="No data","x",ROUND(IF('Indicator Data'!BO164^2&gt;I$195,0,IF('Indicator Data'!BO164^2&lt;I$194,10,(I$195-'Indicator Data'!BO164^2)/(I$195-I$194)*10)),1))</f>
        <v>2.7</v>
      </c>
      <c r="J161" s="72">
        <f>IF(OR('Indicator Data'!BN164=0,'Indicator Data'!BN164="No data"),"x",ROUND(IF('Indicator Data'!BN164&gt;J$195,0,IF('Indicator Data'!BN164&lt;J$194,10,(J$195-'Indicator Data'!BN164)/(J$195-J$194)*10)),1))</f>
        <v>0.9</v>
      </c>
      <c r="K161" s="72">
        <f>IF('Indicator Data'!BP164="No data","x",ROUND(IF('Indicator Data'!BP164&gt;K$195,0,IF('Indicator Data'!BP164&lt;K$194,10,(K$195-'Indicator Data'!BP164)/(K$195-K$194)*10)),1))</f>
        <v>4.4000000000000004</v>
      </c>
      <c r="L161" s="72">
        <f>IF('Indicator Data'!BQ164="No data","x",ROUND(IF('Indicator Data'!BQ164&gt;L$195,0,IF('Indicator Data'!BQ164&lt;L$194,10,(L$195-'Indicator Data'!BQ164)/(L$195-L$194)*10)),1))</f>
        <v>1.8</v>
      </c>
      <c r="M161" s="73">
        <f t="shared" si="27"/>
        <v>2.5</v>
      </c>
      <c r="N161" s="115">
        <f>IF('Indicator Data'!BR164="No data","x",'Indicator Data'!BR164/'Indicator Data'!CD164*100)</f>
        <v>24.73023436018762</v>
      </c>
      <c r="O161" s="72">
        <f t="shared" si="28"/>
        <v>7.6</v>
      </c>
      <c r="P161" s="72">
        <f>IF('Indicator Data'!BS164="No data","x",ROUND(IF('Indicator Data'!BS164&gt;P$195,0,IF('Indicator Data'!BS164&lt;P$194,10,(P$195-'Indicator Data'!BS164)/(P$195-P$194)*10)),1))</f>
        <v>2.7</v>
      </c>
      <c r="Q161" s="72">
        <f>IF('Indicator Data'!BT164="No data","x",ROUND(IF('Indicator Data'!BT164&gt;Q$195,0,IF('Indicator Data'!BT164&lt;Q$194,10,(Q$195-'Indicator Data'!BT164)/(Q$195-Q$194)*10)),1))</f>
        <v>1.5</v>
      </c>
      <c r="R161" s="73">
        <f t="shared" si="29"/>
        <v>3.9</v>
      </c>
      <c r="S161" s="72">
        <f>IF('Indicator Data'!BU164="No data","x",ROUND(IF('Indicator Data'!BU164&gt;S$195,0,IF('Indicator Data'!BU164&lt;S$194,10,(S$195-'Indicator Data'!BU164)/(S$195-S$194)*10)),1))</f>
        <v>7.7</v>
      </c>
      <c r="T161" s="115">
        <f>IF('Indicator Data'!BV164="No data","x",ROUND(IF('Indicator Data'!BV164&gt;T$195,0,IF('Indicator Data'!BV164&lt;T$194,10,(T$195-'Indicator Data'!BV164)/(T$195-T$194)*10)),1))</f>
        <v>4.2</v>
      </c>
      <c r="U161" s="115">
        <f>IF('Indicator Data'!BW164="No data","x",ROUND(IF('Indicator Data'!BW164&gt;U$195,0,IF('Indicator Data'!BW164&lt;U$194,10,(U$195-'Indicator Data'!BW164)/(U$195-U$194)*10)),1))</f>
        <v>8.3000000000000007</v>
      </c>
      <c r="V161" s="115">
        <f>IF('Indicator Data'!BX164="No data","x",ROUND(IF('Indicator Data'!BX164&gt;V$195,0,IF('Indicator Data'!BX164&lt;V$194,10,(V$195-'Indicator Data'!BX164)/(V$195-V$194)*10)),1))</f>
        <v>4.4000000000000004</v>
      </c>
      <c r="W161" s="72">
        <f t="shared" si="30"/>
        <v>5.6333333333333329</v>
      </c>
      <c r="X161" s="72">
        <f>IF('Indicator Data'!BY164="No data","x",ROUND(IF('Indicator Data'!BY164&gt;X$195,0,IF('Indicator Data'!BY164&lt;X$194,10,(X$195-'Indicator Data'!BY164)/(X$195-X$194)*10)),1))</f>
        <v>6.3</v>
      </c>
      <c r="Y161" s="72">
        <f>IF('Indicator Data'!BZ164="No data","x",ROUND(IF('Indicator Data'!BZ164&gt;Y$195,10,IF('Indicator Data'!BZ164&lt;Y$194,0,10-(Y$195-'Indicator Data'!BZ164)/(Y$195-Y$194)*10)),1))</f>
        <v>1.3</v>
      </c>
      <c r="Z161" s="73">
        <f t="shared" si="22"/>
        <v>5.2</v>
      </c>
      <c r="AA161" s="74">
        <f t="shared" si="23"/>
        <v>3.9</v>
      </c>
      <c r="AB161" s="133"/>
    </row>
    <row r="162" spans="1:28" s="2" customFormat="1" x14ac:dyDescent="0.3">
      <c r="A162" s="98" t="str">
        <f>'Indicator Data'!A165</f>
        <v>South Sudan</v>
      </c>
      <c r="B162" s="27" t="str">
        <f>'Indicator Data'!B165</f>
        <v>SSD</v>
      </c>
      <c r="C162" s="72" t="str">
        <f>IF('Indicator Data'!BK165="No data","x",ROUND(IF('Indicator Data'!BK165&gt;C$195,0,IF('Indicator Data'!BK165&lt;C$194,10,(C$195-'Indicator Data'!BK165)/(C$195-C$194)*10)),1))</f>
        <v>x</v>
      </c>
      <c r="D162" s="73" t="str">
        <f t="shared" si="24"/>
        <v>x</v>
      </c>
      <c r="E162" s="72">
        <f>IF('Indicator Data'!BM165="No data","x",ROUND(IF('Indicator Data'!BM165&gt;E$195,0,IF('Indicator Data'!BM165&lt;E$194,10,(E$195-'Indicator Data'!BM165)/(E$195-E$194)*10)),1))</f>
        <v>8.8000000000000007</v>
      </c>
      <c r="F162" s="72">
        <f>IF('Indicator Data'!BL165="No data","x",ROUND(IF('Indicator Data'!BL165&gt;F$195,0,IF('Indicator Data'!BL165&lt;F$194,10,(F$195-'Indicator Data'!BL165)/(F$195-F$194)*10)),1))</f>
        <v>9.9</v>
      </c>
      <c r="G162" s="73">
        <f t="shared" si="25"/>
        <v>9.4</v>
      </c>
      <c r="H162" s="74">
        <f t="shared" si="26"/>
        <v>9.4</v>
      </c>
      <c r="I162" s="72">
        <f>IF('Indicator Data'!BO165="No data","x",ROUND(IF('Indicator Data'!BO165^2&gt;I$195,0,IF('Indicator Data'!BO165^2&lt;I$194,10,(I$195-'Indicator Data'!BO165^2)/(I$195-I$194)*10)),1))</f>
        <v>9.6999999999999993</v>
      </c>
      <c r="J162" s="72">
        <f>IF(OR('Indicator Data'!BN165=0,'Indicator Data'!BN165="No data"),"x",ROUND(IF('Indicator Data'!BN165&gt;J$195,0,IF('Indicator Data'!BN165&lt;J$194,10,(J$195-'Indicator Data'!BN165)/(J$195-J$194)*10)),1))</f>
        <v>7.2</v>
      </c>
      <c r="K162" s="72">
        <f>IF('Indicator Data'!BP165="No data","x",ROUND(IF('Indicator Data'!BP165&gt;K$195,0,IF('Indicator Data'!BP165&lt;K$194,10,(K$195-'Indicator Data'!BP165)/(K$195-K$194)*10)),1))</f>
        <v>9.1999999999999993</v>
      </c>
      <c r="L162" s="72">
        <f>IF('Indicator Data'!BQ165="No data","x",ROUND(IF('Indicator Data'!BQ165&gt;L$195,0,IF('Indicator Data'!BQ165&lt;L$194,10,(L$195-'Indicator Data'!BQ165)/(L$195-L$194)*10)),1))</f>
        <v>9.1999999999999993</v>
      </c>
      <c r="M162" s="73">
        <f t="shared" si="27"/>
        <v>8.8000000000000007</v>
      </c>
      <c r="N162" s="115">
        <f>IF('Indicator Data'!BR165="No data","x",'Indicator Data'!BR165/'Indicator Data'!CD165*100)</f>
        <v>6.052808425509328</v>
      </c>
      <c r="O162" s="72">
        <f t="shared" si="28"/>
        <v>9.5</v>
      </c>
      <c r="P162" s="72">
        <f>IF('Indicator Data'!BS165="No data","x",ROUND(IF('Indicator Data'!BS165&gt;P$195,0,IF('Indicator Data'!BS165&lt;P$194,10,(P$195-'Indicator Data'!BS165)/(P$195-P$194)*10)),1))</f>
        <v>9.9</v>
      </c>
      <c r="Q162" s="72">
        <f>IF('Indicator Data'!BT165="No data","x",ROUND(IF('Indicator Data'!BT165&gt;Q$195,0,IF('Indicator Data'!BT165&lt;Q$194,10,(Q$195-'Indicator Data'!BT165)/(Q$195-Q$194)*10)),1))</f>
        <v>10</v>
      </c>
      <c r="R162" s="73">
        <f t="shared" si="29"/>
        <v>9.8000000000000007</v>
      </c>
      <c r="S162" s="72" t="str">
        <f>IF('Indicator Data'!BU165="No data","x",ROUND(IF('Indicator Data'!BU165&gt;S$195,0,IF('Indicator Data'!BU165&lt;S$194,10,(S$195-'Indicator Data'!BU165)/(S$195-S$194)*10)),1))</f>
        <v>x</v>
      </c>
      <c r="T162" s="115">
        <f>IF('Indicator Data'!BV165="No data","x",ROUND(IF('Indicator Data'!BV165&gt;T$195,0,IF('Indicator Data'!BV165&lt;T$194,10,(T$195-'Indicator Data'!BV165)/(T$195-T$194)*10)),1))</f>
        <v>8.5</v>
      </c>
      <c r="U162" s="115" t="str">
        <f>IF('Indicator Data'!BW165="No data","x",ROUND(IF('Indicator Data'!BW165&gt;U$195,0,IF('Indicator Data'!BW165&lt;U$194,10,(U$195-'Indicator Data'!BW165)/(U$195-U$194)*10)),1))</f>
        <v>x</v>
      </c>
      <c r="V162" s="115" t="str">
        <f>IF('Indicator Data'!BX165="No data","x",ROUND(IF('Indicator Data'!BX165&gt;V$195,0,IF('Indicator Data'!BX165&lt;V$194,10,(V$195-'Indicator Data'!BX165)/(V$195-V$194)*10)),1))</f>
        <v>x</v>
      </c>
      <c r="W162" s="72">
        <f t="shared" si="30"/>
        <v>8.5</v>
      </c>
      <c r="X162" s="72">
        <f>IF('Indicator Data'!BY165="No data","x",ROUND(IF('Indicator Data'!BY165&gt;X$195,0,IF('Indicator Data'!BY165&lt;X$194,10,(X$195-'Indicator Data'!BY165)/(X$195-X$194)*10)),1))</f>
        <v>9.8000000000000007</v>
      </c>
      <c r="Y162" s="72">
        <f>IF('Indicator Data'!BZ165="No data","x",ROUND(IF('Indicator Data'!BZ165&gt;Y$195,10,IF('Indicator Data'!BZ165&lt;Y$194,0,10-(Y$195-'Indicator Data'!BZ165)/(Y$195-Y$194)*10)),1))</f>
        <v>10</v>
      </c>
      <c r="Z162" s="73">
        <f t="shared" si="22"/>
        <v>9.4</v>
      </c>
      <c r="AA162" s="74">
        <f t="shared" si="23"/>
        <v>9.3000000000000007</v>
      </c>
      <c r="AB162" s="133"/>
    </row>
    <row r="163" spans="1:28" s="2" customFormat="1" x14ac:dyDescent="0.3">
      <c r="A163" s="98" t="str">
        <f>'Indicator Data'!A166</f>
        <v>Spain</v>
      </c>
      <c r="B163" s="27" t="str">
        <f>'Indicator Data'!B166</f>
        <v>ESP</v>
      </c>
      <c r="C163" s="72">
        <f>IF('Indicator Data'!BK166="No data","x",ROUND(IF('Indicator Data'!BK166&gt;C$195,0,IF('Indicator Data'!BK166&lt;C$194,10,(C$195-'Indicator Data'!BK166)/(C$195-C$194)*10)),1))</f>
        <v>2.2000000000000002</v>
      </c>
      <c r="D163" s="73">
        <f t="shared" si="24"/>
        <v>2.2000000000000002</v>
      </c>
      <c r="E163" s="72">
        <f>IF('Indicator Data'!BM166="No data","x",ROUND(IF('Indicator Data'!BM166&gt;E$195,0,IF('Indicator Data'!BM166&lt;E$194,10,(E$195-'Indicator Data'!BM166)/(E$195-E$194)*10)),1))</f>
        <v>3.8</v>
      </c>
      <c r="F163" s="72">
        <f>IF('Indicator Data'!BL166="No data","x",ROUND(IF('Indicator Data'!BL166&gt;F$195,0,IF('Indicator Data'!BL166&lt;F$194,10,(F$195-'Indicator Data'!BL166)/(F$195-F$194)*10)),1))</f>
        <v>3</v>
      </c>
      <c r="G163" s="73">
        <f t="shared" si="25"/>
        <v>3.4</v>
      </c>
      <c r="H163" s="74">
        <f t="shared" si="26"/>
        <v>2.8</v>
      </c>
      <c r="I163" s="72">
        <f>IF('Indicator Data'!BO166="No data","x",ROUND(IF('Indicator Data'!BO166^2&gt;I$195,0,IF('Indicator Data'!BO166^2&lt;I$194,10,(I$195-'Indicator Data'!BO166^2)/(I$195-I$194)*10)),1))</f>
        <v>0.3</v>
      </c>
      <c r="J163" s="72">
        <f>IF(OR('Indicator Data'!BN166=0,'Indicator Data'!BN166="No data"),"x",ROUND(IF('Indicator Data'!BN166&gt;J$195,0,IF('Indicator Data'!BN166&lt;J$194,10,(J$195-'Indicator Data'!BN166)/(J$195-J$194)*10)),1))</f>
        <v>0</v>
      </c>
      <c r="K163" s="72">
        <f>IF('Indicator Data'!BP166="No data","x",ROUND(IF('Indicator Data'!BP166&gt;K$195,0,IF('Indicator Data'!BP166&lt;K$194,10,(K$195-'Indicator Data'!BP166)/(K$195-K$194)*10)),1))</f>
        <v>0.9</v>
      </c>
      <c r="L163" s="72">
        <f>IF('Indicator Data'!BQ166="No data","x",ROUND(IF('Indicator Data'!BQ166&gt;L$195,0,IF('Indicator Data'!BQ166&lt;L$194,10,(L$195-'Indicator Data'!BQ166)/(L$195-L$194)*10)),1))</f>
        <v>4.2</v>
      </c>
      <c r="M163" s="73">
        <f t="shared" si="27"/>
        <v>1.4</v>
      </c>
      <c r="N163" s="115">
        <f>IF('Indicator Data'!BR166="No data","x",'Indicator Data'!BR166/'Indicator Data'!CD166*100)</f>
        <v>144.34643143544508</v>
      </c>
      <c r="O163" s="72">
        <f t="shared" si="28"/>
        <v>0</v>
      </c>
      <c r="P163" s="72">
        <f>IF('Indicator Data'!BS166="No data","x",ROUND(IF('Indicator Data'!BS166&gt;P$195,0,IF('Indicator Data'!BS166&lt;P$194,10,(P$195-'Indicator Data'!BS166)/(P$195-P$194)*10)),1))</f>
        <v>0</v>
      </c>
      <c r="Q163" s="72">
        <f>IF('Indicator Data'!BT166="No data","x",ROUND(IF('Indicator Data'!BT166&gt;Q$195,0,IF('Indicator Data'!BT166&lt;Q$194,10,(Q$195-'Indicator Data'!BT166)/(Q$195-Q$194)*10)),1))</f>
        <v>0</v>
      </c>
      <c r="R163" s="73">
        <f t="shared" si="29"/>
        <v>0</v>
      </c>
      <c r="S163" s="72">
        <f>IF('Indicator Data'!BU166="No data","x",ROUND(IF('Indicator Data'!BU166&gt;S$195,0,IF('Indicator Data'!BU166&lt;S$194,10,(S$195-'Indicator Data'!BU166)/(S$195-S$194)*10)),1))</f>
        <v>0</v>
      </c>
      <c r="T163" s="115">
        <f>IF('Indicator Data'!BV166="No data","x",ROUND(IF('Indicator Data'!BV166&gt;T$195,0,IF('Indicator Data'!BV166&lt;T$194,10,(T$195-'Indicator Data'!BV166)/(T$195-T$194)*10)),1))</f>
        <v>1</v>
      </c>
      <c r="U163" s="115">
        <f>IF('Indicator Data'!BW166="No data","x",ROUND(IF('Indicator Data'!BW166&gt;U$195,0,IF('Indicator Data'!BW166&lt;U$194,10,(U$195-'Indicator Data'!BW166)/(U$195-U$194)*10)),1))</f>
        <v>0.8</v>
      </c>
      <c r="V163" s="115">
        <f>IF('Indicator Data'!BX166="No data","x",ROUND(IF('Indicator Data'!BX166&gt;V$195,0,IF('Indicator Data'!BX166&lt;V$194,10,(V$195-'Indicator Data'!BX166)/(V$195-V$194)*10)),1))</f>
        <v>1</v>
      </c>
      <c r="W163" s="72">
        <f t="shared" si="30"/>
        <v>0.93333333333333324</v>
      </c>
      <c r="X163" s="72">
        <f>IF('Indicator Data'!BY166="No data","x",ROUND(IF('Indicator Data'!BY166&gt;X$195,0,IF('Indicator Data'!BY166&lt;X$194,10,(X$195-'Indicator Data'!BY166)/(X$195-X$194)*10)),1))</f>
        <v>0</v>
      </c>
      <c r="Y163" s="72">
        <f>IF('Indicator Data'!BZ166="No data","x",ROUND(IF('Indicator Data'!BZ166&gt;Y$195,10,IF('Indicator Data'!BZ166&lt;Y$194,0,10-(Y$195-'Indicator Data'!BZ166)/(Y$195-Y$194)*10)),1))</f>
        <v>0</v>
      </c>
      <c r="Z163" s="73">
        <f t="shared" ref="Z163:Z193" si="31">IF(AND(S163="x",W163="x",X163="x",Y163="x"),"x",ROUND(AVERAGE(S163,W163,X163,Y163),1))</f>
        <v>0.2</v>
      </c>
      <c r="AA163" s="74">
        <f t="shared" ref="AA163:AA193" si="32">ROUND(AVERAGE(R163,M163,Z163),1)</f>
        <v>0.5</v>
      </c>
      <c r="AB163" s="133"/>
    </row>
    <row r="164" spans="1:28" s="2" customFormat="1" x14ac:dyDescent="0.3">
      <c r="A164" s="98" t="str">
        <f>'Indicator Data'!A167</f>
        <v>Sri Lanka</v>
      </c>
      <c r="B164" s="27" t="str">
        <f>'Indicator Data'!B167</f>
        <v>LKA</v>
      </c>
      <c r="C164" s="72">
        <f>IF('Indicator Data'!BK167="No data","x",ROUND(IF('Indicator Data'!BK167&gt;C$195,0,IF('Indicator Data'!BK167&lt;C$194,10,(C$195-'Indicator Data'!BK167)/(C$195-C$194)*10)),1))</f>
        <v>3.6</v>
      </c>
      <c r="D164" s="73">
        <f t="shared" si="24"/>
        <v>3.6</v>
      </c>
      <c r="E164" s="72">
        <f>IF('Indicator Data'!BM167="No data","x",ROUND(IF('Indicator Data'!BM167&gt;E$195,0,IF('Indicator Data'!BM167&lt;E$194,10,(E$195-'Indicator Data'!BM167)/(E$195-E$194)*10)),1))</f>
        <v>6.2</v>
      </c>
      <c r="F164" s="72">
        <f>IF('Indicator Data'!BL167="No data","x",ROUND(IF('Indicator Data'!BL167&gt;F$195,0,IF('Indicator Data'!BL167&lt;F$194,10,(F$195-'Indicator Data'!BL167)/(F$195-F$194)*10)),1))</f>
        <v>5.2</v>
      </c>
      <c r="G164" s="73">
        <f t="shared" si="25"/>
        <v>5.7</v>
      </c>
      <c r="H164" s="74">
        <f t="shared" si="26"/>
        <v>4.7</v>
      </c>
      <c r="I164" s="72">
        <f>IF('Indicator Data'!BO167="No data","x",ROUND(IF('Indicator Data'!BO167^2&gt;I$195,0,IF('Indicator Data'!BO167^2&lt;I$194,10,(I$195-'Indicator Data'!BO167^2)/(I$195-I$194)*10)),1))</f>
        <v>1.7</v>
      </c>
      <c r="J164" s="72">
        <f>IF(OR('Indicator Data'!BN167=0,'Indicator Data'!BN167="No data"),"x",ROUND(IF('Indicator Data'!BN167&gt;J$195,0,IF('Indicator Data'!BN167&lt;J$194,10,(J$195-'Indicator Data'!BN167)/(J$195-J$194)*10)),1))</f>
        <v>0</v>
      </c>
      <c r="K164" s="72">
        <f>IF('Indicator Data'!BP167="No data","x",ROUND(IF('Indicator Data'!BP167&gt;K$195,0,IF('Indicator Data'!BP167&lt;K$194,10,(K$195-'Indicator Data'!BP167)/(K$195-K$194)*10)),1))</f>
        <v>6.6</v>
      </c>
      <c r="L164" s="72">
        <f>IF('Indicator Data'!BQ167="No data","x",ROUND(IF('Indicator Data'!BQ167&gt;L$195,0,IF('Indicator Data'!BQ167&lt;L$194,10,(L$195-'Indicator Data'!BQ167)/(L$195-L$194)*10)),1))</f>
        <v>2.9</v>
      </c>
      <c r="M164" s="73">
        <f t="shared" si="27"/>
        <v>2.8</v>
      </c>
      <c r="N164" s="115">
        <f>IF('Indicator Data'!BR167="No data","x",'Indicator Data'!BR167/'Indicator Data'!CD167*100)</f>
        <v>41.460692074629243</v>
      </c>
      <c r="O164" s="72">
        <f t="shared" si="28"/>
        <v>5.9</v>
      </c>
      <c r="P164" s="72">
        <f>IF('Indicator Data'!BS167="No data","x",ROUND(IF('Indicator Data'!BS167&gt;P$195,0,IF('Indicator Data'!BS167&lt;P$194,10,(P$195-'Indicator Data'!BS167)/(P$195-P$194)*10)),1))</f>
        <v>0.5</v>
      </c>
      <c r="Q164" s="72">
        <f>IF('Indicator Data'!BT167="No data","x",ROUND(IF('Indicator Data'!BT167&gt;Q$195,0,IF('Indicator Data'!BT167&lt;Q$194,10,(Q$195-'Indicator Data'!BT167)/(Q$195-Q$194)*10)),1))</f>
        <v>2.1</v>
      </c>
      <c r="R164" s="73">
        <f t="shared" si="29"/>
        <v>2.8</v>
      </c>
      <c r="S164" s="72">
        <f>IF('Indicator Data'!BU167="No data","x",ROUND(IF('Indicator Data'!BU167&gt;S$195,0,IF('Indicator Data'!BU167&lt;S$194,10,(S$195-'Indicator Data'!BU167)/(S$195-S$194)*10)),1))</f>
        <v>7.6</v>
      </c>
      <c r="T164" s="115">
        <f>IF('Indicator Data'!BV167="No data","x",ROUND(IF('Indicator Data'!BV167&gt;T$195,0,IF('Indicator Data'!BV167&lt;T$194,10,(T$195-'Indicator Data'!BV167)/(T$195-T$194)*10)),1))</f>
        <v>0</v>
      </c>
      <c r="U164" s="115">
        <f>IF('Indicator Data'!BW167="No data","x",ROUND(IF('Indicator Data'!BW167&gt;U$195,0,IF('Indicator Data'!BW167&lt;U$194,10,(U$195-'Indicator Data'!BW167)/(U$195-U$194)*10)),1))</f>
        <v>0</v>
      </c>
      <c r="V164" s="115" t="str">
        <f>IF('Indicator Data'!BX167="No data","x",ROUND(IF('Indicator Data'!BX167&gt;V$195,0,IF('Indicator Data'!BX167&lt;V$194,10,(V$195-'Indicator Data'!BX167)/(V$195-V$194)*10)),1))</f>
        <v>x</v>
      </c>
      <c r="W164" s="72">
        <f t="shared" si="30"/>
        <v>0</v>
      </c>
      <c r="X164" s="72">
        <f>IF('Indicator Data'!BY167="No data","x",ROUND(IF('Indicator Data'!BY167&gt;X$195,0,IF('Indicator Data'!BY167&lt;X$194,10,(X$195-'Indicator Data'!BY167)/(X$195-X$194)*10)),1))</f>
        <v>8.4</v>
      </c>
      <c r="Y164" s="72">
        <f>IF('Indicator Data'!BZ167="No data","x",ROUND(IF('Indicator Data'!BZ167&gt;Y$195,10,IF('Indicator Data'!BZ167&lt;Y$194,0,10-(Y$195-'Indicator Data'!BZ167)/(Y$195-Y$194)*10)),1))</f>
        <v>0.4</v>
      </c>
      <c r="Z164" s="73">
        <f t="shared" si="31"/>
        <v>4.0999999999999996</v>
      </c>
      <c r="AA164" s="74">
        <f t="shared" si="32"/>
        <v>3.2</v>
      </c>
      <c r="AB164" s="133"/>
    </row>
    <row r="165" spans="1:28" s="2" customFormat="1" x14ac:dyDescent="0.3">
      <c r="A165" s="98" t="str">
        <f>'Indicator Data'!A168</f>
        <v>Sudan</v>
      </c>
      <c r="B165" s="27" t="str">
        <f>'Indicator Data'!B168</f>
        <v>SDN</v>
      </c>
      <c r="C165" s="72">
        <f>IF('Indicator Data'!BK168="No data","x",ROUND(IF('Indicator Data'!BK168&gt;C$195,0,IF('Indicator Data'!BK168&lt;C$194,10,(C$195-'Indicator Data'!BK168)/(C$195-C$194)*10)),1))</f>
        <v>4.9000000000000004</v>
      </c>
      <c r="D165" s="73">
        <f t="shared" si="24"/>
        <v>4.9000000000000004</v>
      </c>
      <c r="E165" s="72">
        <f>IF('Indicator Data'!BM168="No data","x",ROUND(IF('Indicator Data'!BM168&gt;E$195,0,IF('Indicator Data'!BM168&lt;E$194,10,(E$195-'Indicator Data'!BM168)/(E$195-E$194)*10)),1))</f>
        <v>8.4</v>
      </c>
      <c r="F165" s="72">
        <f>IF('Indicator Data'!BL168="No data","x",ROUND(IF('Indicator Data'!BL168&gt;F$195,0,IF('Indicator Data'!BL168&lt;F$194,10,(F$195-'Indicator Data'!BL168)/(F$195-F$194)*10)),1))</f>
        <v>8.1999999999999993</v>
      </c>
      <c r="G165" s="73">
        <f t="shared" si="25"/>
        <v>8.3000000000000007</v>
      </c>
      <c r="H165" s="74">
        <f t="shared" si="26"/>
        <v>6.6</v>
      </c>
      <c r="I165" s="72">
        <f>IF('Indicator Data'!BO168="No data","x",ROUND(IF('Indicator Data'!BO168^2&gt;I$195,0,IF('Indicator Data'!BO168^2&lt;I$194,10,(I$195-'Indicator Data'!BO168^2)/(I$195-I$194)*10)),1))</f>
        <v>6.9</v>
      </c>
      <c r="J165" s="72">
        <f>IF(OR('Indicator Data'!BN168=0,'Indicator Data'!BN168="No data"),"x",ROUND(IF('Indicator Data'!BN168&gt;J$195,0,IF('Indicator Data'!BN168&lt;J$194,10,(J$195-'Indicator Data'!BN168)/(J$195-J$194)*10)),1))</f>
        <v>4</v>
      </c>
      <c r="K165" s="72">
        <f>IF('Indicator Data'!BP168="No data","x",ROUND(IF('Indicator Data'!BP168&gt;K$195,0,IF('Indicator Data'!BP168&lt;K$194,10,(K$195-'Indicator Data'!BP168)/(K$195-K$194)*10)),1))</f>
        <v>6.9</v>
      </c>
      <c r="L165" s="72">
        <f>IF('Indicator Data'!BQ168="No data","x",ROUND(IF('Indicator Data'!BQ168&gt;L$195,0,IF('Indicator Data'!BQ168&lt;L$194,10,(L$195-'Indicator Data'!BQ168)/(L$195-L$194)*10)),1))</f>
        <v>6.3</v>
      </c>
      <c r="M165" s="73">
        <f t="shared" si="27"/>
        <v>6</v>
      </c>
      <c r="N165" s="115">
        <f>IF('Indicator Data'!BR168="No data","x",'Indicator Data'!BR168/'Indicator Data'!CD168*100)</f>
        <v>2.1043771043771047</v>
      </c>
      <c r="O165" s="72">
        <f t="shared" si="28"/>
        <v>9.9</v>
      </c>
      <c r="P165" s="72">
        <f>IF('Indicator Data'!BS168="No data","x",ROUND(IF('Indicator Data'!BS168&gt;P$195,0,IF('Indicator Data'!BS168&lt;P$194,10,(P$195-'Indicator Data'!BS168)/(P$195-P$194)*10)),1))</f>
        <v>7</v>
      </c>
      <c r="Q165" s="72">
        <f>IF('Indicator Data'!BT168="No data","x",ROUND(IF('Indicator Data'!BT168&gt;Q$195,0,IF('Indicator Data'!BT168&lt;Q$194,10,(Q$195-'Indicator Data'!BT168)/(Q$195-Q$194)*10)),1))</f>
        <v>7.9</v>
      </c>
      <c r="R165" s="73">
        <f t="shared" si="29"/>
        <v>8.3000000000000007</v>
      </c>
      <c r="S165" s="72">
        <f>IF('Indicator Data'!BU168="No data","x",ROUND(IF('Indicator Data'!BU168&gt;S$195,0,IF('Indicator Data'!BU168&lt;S$194,10,(S$195-'Indicator Data'!BU168)/(S$195-S$194)*10)),1))</f>
        <v>9</v>
      </c>
      <c r="T165" s="115">
        <f>IF('Indicator Data'!BV168="No data","x",ROUND(IF('Indicator Data'!BV168&gt;T$195,0,IF('Indicator Data'!BV168&lt;T$194,10,(T$195-'Indicator Data'!BV168)/(T$195-T$194)*10)),1))</f>
        <v>1</v>
      </c>
      <c r="U165" s="115">
        <f>IF('Indicator Data'!BW168="No data","x",ROUND(IF('Indicator Data'!BW168&gt;U$195,0,IF('Indicator Data'!BW168&lt;U$194,10,(U$195-'Indicator Data'!BW168)/(U$195-U$194)*10)),1))</f>
        <v>4.5999999999999996</v>
      </c>
      <c r="V165" s="115">
        <f>IF('Indicator Data'!BX168="No data","x",ROUND(IF('Indicator Data'!BX168&gt;V$195,0,IF('Indicator Data'!BX168&lt;V$194,10,(V$195-'Indicator Data'!BX168)/(V$195-V$194)*10)),1))</f>
        <v>1</v>
      </c>
      <c r="W165" s="72">
        <f t="shared" si="30"/>
        <v>2.1999999999999997</v>
      </c>
      <c r="X165" s="72">
        <f>IF('Indicator Data'!BY168="No data","x",ROUND(IF('Indicator Data'!BY168&gt;X$195,0,IF('Indicator Data'!BY168&lt;X$194,10,(X$195-'Indicator Data'!BY168)/(X$195-X$194)*10)),1))</f>
        <v>9.1999999999999993</v>
      </c>
      <c r="Y165" s="72">
        <f>IF('Indicator Data'!BZ168="No data","x",ROUND(IF('Indicator Data'!BZ168&gt;Y$195,10,IF('Indicator Data'!BZ168&lt;Y$194,0,10-(Y$195-'Indicator Data'!BZ168)/(Y$195-Y$194)*10)),1))</f>
        <v>3.3</v>
      </c>
      <c r="Z165" s="73">
        <f t="shared" si="31"/>
        <v>5.9</v>
      </c>
      <c r="AA165" s="74">
        <f t="shared" si="32"/>
        <v>6.7</v>
      </c>
      <c r="AB165" s="133"/>
    </row>
    <row r="166" spans="1:28" s="2" customFormat="1" x14ac:dyDescent="0.3">
      <c r="A166" s="98" t="str">
        <f>'Indicator Data'!A169</f>
        <v>Suriname</v>
      </c>
      <c r="B166" s="27" t="str">
        <f>'Indicator Data'!B169</f>
        <v>SUR</v>
      </c>
      <c r="C166" s="72" t="str">
        <f>IF('Indicator Data'!BK169="No data","x",ROUND(IF('Indicator Data'!BK169&gt;C$195,0,IF('Indicator Data'!BK169&lt;C$194,10,(C$195-'Indicator Data'!BK169)/(C$195-C$194)*10)),1))</f>
        <v>x</v>
      </c>
      <c r="D166" s="73" t="str">
        <f t="shared" si="24"/>
        <v>x</v>
      </c>
      <c r="E166" s="72">
        <f>IF('Indicator Data'!BM169="No data","x",ROUND(IF('Indicator Data'!BM169&gt;E$195,0,IF('Indicator Data'!BM169&lt;E$194,10,(E$195-'Indicator Data'!BM169)/(E$195-E$194)*10)),1))</f>
        <v>6.2</v>
      </c>
      <c r="F166" s="72">
        <f>IF('Indicator Data'!BL169="No data","x",ROUND(IF('Indicator Data'!BL169&gt;F$195,0,IF('Indicator Data'!BL169&lt;F$194,10,(F$195-'Indicator Data'!BL169)/(F$195-F$194)*10)),1))</f>
        <v>6.2</v>
      </c>
      <c r="G166" s="73">
        <f t="shared" si="25"/>
        <v>6.2</v>
      </c>
      <c r="H166" s="74">
        <f t="shared" si="26"/>
        <v>6.2</v>
      </c>
      <c r="I166" s="72">
        <f>IF('Indicator Data'!BO169="No data","x",ROUND(IF('Indicator Data'!BO169^2&gt;I$195,0,IF('Indicator Data'!BO169^2&lt;I$194,10,(I$195-'Indicator Data'!BO169^2)/(I$195-I$194)*10)),1))</f>
        <v>1.2</v>
      </c>
      <c r="J166" s="72">
        <f>IF(OR('Indicator Data'!BN169=0,'Indicator Data'!BN169="No data"),"x",ROUND(IF('Indicator Data'!BN169&gt;J$195,0,IF('Indicator Data'!BN169&lt;J$194,10,(J$195-'Indicator Data'!BN169)/(J$195-J$194)*10)),1))</f>
        <v>0.3</v>
      </c>
      <c r="K166" s="72">
        <f>IF('Indicator Data'!BP169="No data","x",ROUND(IF('Indicator Data'!BP169&gt;K$195,0,IF('Indicator Data'!BP169&lt;K$194,10,(K$195-'Indicator Data'!BP169)/(K$195-K$194)*10)),1))</f>
        <v>5.0999999999999996</v>
      </c>
      <c r="L166" s="72">
        <f>IF('Indicator Data'!BQ169="No data","x",ROUND(IF('Indicator Data'!BQ169&gt;L$195,0,IF('Indicator Data'!BQ169&lt;L$194,10,(L$195-'Indicator Data'!BQ169)/(L$195-L$194)*10)),1))</f>
        <v>3.1</v>
      </c>
      <c r="M166" s="73">
        <f t="shared" si="27"/>
        <v>2.4</v>
      </c>
      <c r="N166" s="115">
        <f>IF('Indicator Data'!BR169="No data","x",'Indicator Data'!BR169/'Indicator Data'!CD169*100)</f>
        <v>4.3589743589743586</v>
      </c>
      <c r="O166" s="72">
        <f t="shared" si="28"/>
        <v>9.6999999999999993</v>
      </c>
      <c r="P166" s="72">
        <f>IF('Indicator Data'!BS169="No data","x",ROUND(IF('Indicator Data'!BS169&gt;P$195,0,IF('Indicator Data'!BS169&lt;P$194,10,(P$195-'Indicator Data'!BS169)/(P$195-P$194)*10)),1))</f>
        <v>1.7</v>
      </c>
      <c r="Q166" s="72">
        <f>IF('Indicator Data'!BT169="No data","x",ROUND(IF('Indicator Data'!BT169&gt;Q$195,0,IF('Indicator Data'!BT169&lt;Q$194,10,(Q$195-'Indicator Data'!BT169)/(Q$195-Q$194)*10)),1))</f>
        <v>0.9</v>
      </c>
      <c r="R166" s="73">
        <f t="shared" si="29"/>
        <v>4.0999999999999996</v>
      </c>
      <c r="S166" s="72">
        <f>IF('Indicator Data'!BU169="No data","x",ROUND(IF('Indicator Data'!BU169&gt;S$195,0,IF('Indicator Data'!BU169&lt;S$194,10,(S$195-'Indicator Data'!BU169)/(S$195-S$194)*10)),1))</f>
        <v>6.9</v>
      </c>
      <c r="T166" s="115">
        <f>IF('Indicator Data'!BV169="No data","x",ROUND(IF('Indicator Data'!BV169&gt;T$195,0,IF('Indicator Data'!BV169&lt;T$194,10,(T$195-'Indicator Data'!BV169)/(T$195-T$194)*10)),1))</f>
        <v>0.7</v>
      </c>
      <c r="U166" s="115">
        <f>IF('Indicator Data'!BW169="No data","x",ROUND(IF('Indicator Data'!BW169&gt;U$195,0,IF('Indicator Data'!BW169&lt;U$194,10,(U$195-'Indicator Data'!BW169)/(U$195-U$194)*10)),1))</f>
        <v>10</v>
      </c>
      <c r="V166" s="115" t="str">
        <f>IF('Indicator Data'!BX169="No data","x",ROUND(IF('Indicator Data'!BX169&gt;V$195,0,IF('Indicator Data'!BX169&lt;V$194,10,(V$195-'Indicator Data'!BX169)/(V$195-V$194)*10)),1))</f>
        <v>x</v>
      </c>
      <c r="W166" s="72">
        <f t="shared" si="30"/>
        <v>5.35</v>
      </c>
      <c r="X166" s="72">
        <f>IF('Indicator Data'!BY169="No data","x",ROUND(IF('Indicator Data'!BY169&gt;X$195,0,IF('Indicator Data'!BY169&lt;X$194,10,(X$195-'Indicator Data'!BY169)/(X$195-X$194)*10)),1))</f>
        <v>6.2</v>
      </c>
      <c r="Y166" s="72">
        <f>IF('Indicator Data'!BZ169="No data","x",ROUND(IF('Indicator Data'!BZ169&gt;Y$195,10,IF('Indicator Data'!BZ169&lt;Y$194,0,10-(Y$195-'Indicator Data'!BZ169)/(Y$195-Y$194)*10)),1))</f>
        <v>1.3</v>
      </c>
      <c r="Z166" s="73">
        <f t="shared" si="31"/>
        <v>4.9000000000000004</v>
      </c>
      <c r="AA166" s="74">
        <f t="shared" si="32"/>
        <v>3.8</v>
      </c>
      <c r="AB166" s="133"/>
    </row>
    <row r="167" spans="1:28" s="2" customFormat="1" x14ac:dyDescent="0.3">
      <c r="A167" s="98" t="str">
        <f>'Indicator Data'!A170</f>
        <v>Sweden</v>
      </c>
      <c r="B167" s="27" t="str">
        <f>'Indicator Data'!B170</f>
        <v>SWE</v>
      </c>
      <c r="C167" s="72">
        <f>IF('Indicator Data'!BK170="No data","x",ROUND(IF('Indicator Data'!BK170&gt;C$195,0,IF('Indicator Data'!BK170&lt;C$194,10,(C$195-'Indicator Data'!BK170)/(C$195-C$194)*10)),1))</f>
        <v>2.5</v>
      </c>
      <c r="D167" s="73">
        <f t="shared" si="24"/>
        <v>2.5</v>
      </c>
      <c r="E167" s="72">
        <f>IF('Indicator Data'!BM170="No data","x",ROUND(IF('Indicator Data'!BM170&gt;E$195,0,IF('Indicator Data'!BM170&lt;E$194,10,(E$195-'Indicator Data'!BM170)/(E$195-E$194)*10)),1))</f>
        <v>1.5</v>
      </c>
      <c r="F167" s="72">
        <f>IF('Indicator Data'!BL170="No data","x",ROUND(IF('Indicator Data'!BL170&gt;F$195,0,IF('Indicator Data'!BL170&lt;F$194,10,(F$195-'Indicator Data'!BL170)/(F$195-F$194)*10)),1))</f>
        <v>1.3</v>
      </c>
      <c r="G167" s="73">
        <f t="shared" si="25"/>
        <v>1.4</v>
      </c>
      <c r="H167" s="74">
        <f t="shared" si="26"/>
        <v>2</v>
      </c>
      <c r="I167" s="72" t="str">
        <f>IF('Indicator Data'!BO170="No data","x",ROUND(IF('Indicator Data'!BO170^2&gt;I$195,0,IF('Indicator Data'!BO170^2&lt;I$194,10,(I$195-'Indicator Data'!BO170^2)/(I$195-I$194)*10)),1))</f>
        <v>x</v>
      </c>
      <c r="J167" s="72">
        <f>IF(OR('Indicator Data'!BN170=0,'Indicator Data'!BN170="No data"),"x",ROUND(IF('Indicator Data'!BN170&gt;J$195,0,IF('Indicator Data'!BN170&lt;J$194,10,(J$195-'Indicator Data'!BN170)/(J$195-J$194)*10)),1))</f>
        <v>0</v>
      </c>
      <c r="K167" s="72">
        <f>IF('Indicator Data'!BP170="No data","x",ROUND(IF('Indicator Data'!BP170&gt;K$195,0,IF('Indicator Data'!BP170&lt;K$194,10,(K$195-'Indicator Data'!BP170)/(K$195-K$194)*10)),1))</f>
        <v>0.6</v>
      </c>
      <c r="L167" s="72">
        <f>IF('Indicator Data'!BQ170="No data","x",ROUND(IF('Indicator Data'!BQ170&gt;L$195,0,IF('Indicator Data'!BQ170&lt;L$194,10,(L$195-'Indicator Data'!BQ170)/(L$195-L$194)*10)),1))</f>
        <v>3.7</v>
      </c>
      <c r="M167" s="73">
        <f t="shared" si="27"/>
        <v>1.4</v>
      </c>
      <c r="N167" s="115">
        <f>IF('Indicator Data'!BR170="No data","x",'Indicator Data'!BR170/'Indicator Data'!CD170*100)</f>
        <v>73.110103816347419</v>
      </c>
      <c r="O167" s="72">
        <f t="shared" si="28"/>
        <v>2.7</v>
      </c>
      <c r="P167" s="72">
        <f>IF('Indicator Data'!BS170="No data","x",ROUND(IF('Indicator Data'!BS170&gt;P$195,0,IF('Indicator Data'!BS170&lt;P$194,10,(P$195-'Indicator Data'!BS170)/(P$195-P$194)*10)),1))</f>
        <v>0.1</v>
      </c>
      <c r="Q167" s="72">
        <f>IF('Indicator Data'!BT170="No data","x",ROUND(IF('Indicator Data'!BT170&gt;Q$195,0,IF('Indicator Data'!BT170&lt;Q$194,10,(Q$195-'Indicator Data'!BT170)/(Q$195-Q$194)*10)),1))</f>
        <v>0</v>
      </c>
      <c r="R167" s="73">
        <f t="shared" si="29"/>
        <v>0.9</v>
      </c>
      <c r="S167" s="72">
        <f>IF('Indicator Data'!BU170="No data","x",ROUND(IF('Indicator Data'!BU170&gt;S$195,0,IF('Indicator Data'!BU170&lt;S$194,10,(S$195-'Indicator Data'!BU170)/(S$195-S$194)*10)),1))</f>
        <v>0</v>
      </c>
      <c r="T167" s="115">
        <f>IF('Indicator Data'!BV170="No data","x",ROUND(IF('Indicator Data'!BV170&gt;T$195,0,IF('Indicator Data'!BV170&lt;T$194,10,(T$195-'Indicator Data'!BV170)/(T$195-T$194)*10)),1))</f>
        <v>0.3</v>
      </c>
      <c r="U167" s="115">
        <f>IF('Indicator Data'!BW170="No data","x",ROUND(IF('Indicator Data'!BW170&gt;U$195,0,IF('Indicator Data'!BW170&lt;U$194,10,(U$195-'Indicator Data'!BW170)/(U$195-U$194)*10)),1))</f>
        <v>0.7</v>
      </c>
      <c r="V167" s="115">
        <f>IF('Indicator Data'!BX170="No data","x",ROUND(IF('Indicator Data'!BX170&gt;V$195,0,IF('Indicator Data'!BX170&lt;V$194,10,(V$195-'Indicator Data'!BX170)/(V$195-V$194)*10)),1))</f>
        <v>0.3</v>
      </c>
      <c r="W167" s="72">
        <f t="shared" si="30"/>
        <v>0.43333333333333335</v>
      </c>
      <c r="X167" s="72">
        <f>IF('Indicator Data'!BY170="No data","x",ROUND(IF('Indicator Data'!BY170&gt;X$195,0,IF('Indicator Data'!BY170&lt;X$194,10,(X$195-'Indicator Data'!BY170)/(X$195-X$194)*10)),1))</f>
        <v>0</v>
      </c>
      <c r="Y167" s="72">
        <f>IF('Indicator Data'!BZ170="No data","x",ROUND(IF('Indicator Data'!BZ170&gt;Y$195,10,IF('Indicator Data'!BZ170&lt;Y$194,0,10-(Y$195-'Indicator Data'!BZ170)/(Y$195-Y$194)*10)),1))</f>
        <v>0</v>
      </c>
      <c r="Z167" s="73">
        <f t="shared" si="31"/>
        <v>0.1</v>
      </c>
      <c r="AA167" s="74">
        <f t="shared" si="32"/>
        <v>0.8</v>
      </c>
      <c r="AB167" s="133"/>
    </row>
    <row r="168" spans="1:28" s="2" customFormat="1" x14ac:dyDescent="0.3">
      <c r="A168" s="98" t="str">
        <f>'Indicator Data'!A171</f>
        <v>Switzerland</v>
      </c>
      <c r="B168" s="27" t="str">
        <f>'Indicator Data'!B171</f>
        <v>CHE</v>
      </c>
      <c r="C168" s="72">
        <f>IF('Indicator Data'!BK171="No data","x",ROUND(IF('Indicator Data'!BK171&gt;C$195,0,IF('Indicator Data'!BK171&lt;C$194,10,(C$195-'Indicator Data'!BK171)/(C$195-C$194)*10)),1))</f>
        <v>0.9</v>
      </c>
      <c r="D168" s="73">
        <f t="shared" si="24"/>
        <v>0.9</v>
      </c>
      <c r="E168" s="72">
        <f>IF('Indicator Data'!BM171="No data","x",ROUND(IF('Indicator Data'!BM171&gt;E$195,0,IF('Indicator Data'!BM171&lt;E$194,10,(E$195-'Indicator Data'!BM171)/(E$195-E$194)*10)),1))</f>
        <v>1.5</v>
      </c>
      <c r="F168" s="72">
        <f>IF('Indicator Data'!BL171="No data","x",ROUND(IF('Indicator Data'!BL171&gt;F$195,0,IF('Indicator Data'!BL171&lt;F$194,10,(F$195-'Indicator Data'!BL171)/(F$195-F$194)*10)),1))</f>
        <v>1.1000000000000001</v>
      </c>
      <c r="G168" s="73">
        <f t="shared" si="25"/>
        <v>1.3</v>
      </c>
      <c r="H168" s="74">
        <f t="shared" si="26"/>
        <v>1.1000000000000001</v>
      </c>
      <c r="I168" s="72" t="str">
        <f>IF('Indicator Data'!BO171="No data","x",ROUND(IF('Indicator Data'!BO171^2&gt;I$195,0,IF('Indicator Data'!BO171^2&lt;I$194,10,(I$195-'Indicator Data'!BO171^2)/(I$195-I$194)*10)),1))</f>
        <v>x</v>
      </c>
      <c r="J168" s="72">
        <f>IF(OR('Indicator Data'!BN171=0,'Indicator Data'!BN171="No data"),"x",ROUND(IF('Indicator Data'!BN171&gt;J$195,0,IF('Indicator Data'!BN171&lt;J$194,10,(J$195-'Indicator Data'!BN171)/(J$195-J$194)*10)),1))</f>
        <v>0</v>
      </c>
      <c r="K168" s="72">
        <f>IF('Indicator Data'!BP171="No data","x",ROUND(IF('Indicator Data'!BP171&gt;K$195,0,IF('Indicator Data'!BP171&lt;K$194,10,(K$195-'Indicator Data'!BP171)/(K$195-K$194)*10)),1))</f>
        <v>0.7</v>
      </c>
      <c r="L168" s="72">
        <f>IF('Indicator Data'!BQ171="No data","x",ROUND(IF('Indicator Data'!BQ171&gt;L$195,0,IF('Indicator Data'!BQ171&lt;L$194,10,(L$195-'Indicator Data'!BQ171)/(L$195-L$194)*10)),1))</f>
        <v>3.8</v>
      </c>
      <c r="M168" s="73">
        <f t="shared" si="27"/>
        <v>1.5</v>
      </c>
      <c r="N168" s="115">
        <f>IF('Indicator Data'!BR171="No data","x",'Indicator Data'!BR171/'Indicator Data'!CD171*100)</f>
        <v>400</v>
      </c>
      <c r="O168" s="72">
        <f t="shared" si="28"/>
        <v>0</v>
      </c>
      <c r="P168" s="72">
        <f>IF('Indicator Data'!BS171="No data","x",ROUND(IF('Indicator Data'!BS171&gt;P$195,0,IF('Indicator Data'!BS171&lt;P$194,10,(P$195-'Indicator Data'!BS171)/(P$195-P$194)*10)),1))</f>
        <v>0</v>
      </c>
      <c r="Q168" s="72">
        <f>IF('Indicator Data'!BT171="No data","x",ROUND(IF('Indicator Data'!BT171&gt;Q$195,0,IF('Indicator Data'!BT171&lt;Q$194,10,(Q$195-'Indicator Data'!BT171)/(Q$195-Q$194)*10)),1))</f>
        <v>0</v>
      </c>
      <c r="R168" s="73">
        <f t="shared" si="29"/>
        <v>0</v>
      </c>
      <c r="S168" s="72">
        <f>IF('Indicator Data'!BU171="No data","x",ROUND(IF('Indicator Data'!BU171&gt;S$195,0,IF('Indicator Data'!BU171&lt;S$194,10,(S$195-'Indicator Data'!BU171)/(S$195-S$194)*10)),1))</f>
        <v>0</v>
      </c>
      <c r="T168" s="115">
        <f>IF('Indicator Data'!BV171="No data","x",ROUND(IF('Indicator Data'!BV171&gt;T$195,0,IF('Indicator Data'!BV171&lt;T$194,10,(T$195-'Indicator Data'!BV171)/(T$195-T$194)*10)),1))</f>
        <v>0.5</v>
      </c>
      <c r="U168" s="115">
        <f>IF('Indicator Data'!BW171="No data","x",ROUND(IF('Indicator Data'!BW171&gt;U$195,0,IF('Indicator Data'!BW171&lt;U$194,10,(U$195-'Indicator Data'!BW171)/(U$195-U$194)*10)),1))</f>
        <v>1.7</v>
      </c>
      <c r="V168" s="115">
        <f>IF('Indicator Data'!BX171="No data","x",ROUND(IF('Indicator Data'!BX171&gt;V$195,0,IF('Indicator Data'!BX171&lt;V$194,10,(V$195-'Indicator Data'!BX171)/(V$195-V$194)*10)),1))</f>
        <v>2.4</v>
      </c>
      <c r="W168" s="72">
        <f t="shared" si="30"/>
        <v>1.5333333333333332</v>
      </c>
      <c r="X168" s="72">
        <f>IF('Indicator Data'!BY171="No data","x",ROUND(IF('Indicator Data'!BY171&gt;X$195,0,IF('Indicator Data'!BY171&lt;X$194,10,(X$195-'Indicator Data'!BY171)/(X$195-X$194)*10)),1))</f>
        <v>0</v>
      </c>
      <c r="Y168" s="72">
        <f>IF('Indicator Data'!BZ171="No data","x",ROUND(IF('Indicator Data'!BZ171&gt;Y$195,10,IF('Indicator Data'!BZ171&lt;Y$194,0,10-(Y$195-'Indicator Data'!BZ171)/(Y$195-Y$194)*10)),1))</f>
        <v>0.1</v>
      </c>
      <c r="Z168" s="73">
        <f t="shared" si="31"/>
        <v>0.4</v>
      </c>
      <c r="AA168" s="74">
        <f t="shared" si="32"/>
        <v>0.6</v>
      </c>
      <c r="AB168" s="133"/>
    </row>
    <row r="169" spans="1:28" s="2" customFormat="1" x14ac:dyDescent="0.3">
      <c r="A169" s="98" t="str">
        <f>'Indicator Data'!A172</f>
        <v>Syria</v>
      </c>
      <c r="B169" s="27" t="str">
        <f>'Indicator Data'!B172</f>
        <v>SYR</v>
      </c>
      <c r="C169" s="72">
        <f>IF('Indicator Data'!BK172="No data","x",ROUND(IF('Indicator Data'!BK172&gt;C$195,0,IF('Indicator Data'!BK172&lt;C$194,10,(C$195-'Indicator Data'!BK172)/(C$195-C$194)*10)),1))</f>
        <v>4.5999999999999996</v>
      </c>
      <c r="D169" s="73">
        <f t="shared" si="24"/>
        <v>4.5999999999999996</v>
      </c>
      <c r="E169" s="72">
        <f>IF('Indicator Data'!BM172="No data","x",ROUND(IF('Indicator Data'!BM172&gt;E$195,0,IF('Indicator Data'!BM172&lt;E$194,10,(E$195-'Indicator Data'!BM172)/(E$195-E$194)*10)),1))</f>
        <v>8.6</v>
      </c>
      <c r="F169" s="72">
        <f>IF('Indicator Data'!BL172="No data","x",ROUND(IF('Indicator Data'!BL172&gt;F$195,0,IF('Indicator Data'!BL172&lt;F$194,10,(F$195-'Indicator Data'!BL172)/(F$195-F$194)*10)),1))</f>
        <v>8.4</v>
      </c>
      <c r="G169" s="73">
        <f t="shared" si="25"/>
        <v>8.5</v>
      </c>
      <c r="H169" s="74">
        <f t="shared" si="26"/>
        <v>6.6</v>
      </c>
      <c r="I169" s="72" t="str">
        <f>IF('Indicator Data'!BO172="No data","x",ROUND(IF('Indicator Data'!BO172^2&gt;I$195,0,IF('Indicator Data'!BO172^2&lt;I$194,10,(I$195-'Indicator Data'!BO172^2)/(I$195-I$194)*10)),1))</f>
        <v>x</v>
      </c>
      <c r="J169" s="72">
        <f>IF(OR('Indicator Data'!BN172=0,'Indicator Data'!BN172="No data"),"x",ROUND(IF('Indicator Data'!BN172&gt;J$195,0,IF('Indicator Data'!BN172&lt;J$194,10,(J$195-'Indicator Data'!BN172)/(J$195-J$194)*10)),1))</f>
        <v>1.4</v>
      </c>
      <c r="K169" s="72">
        <f>IF('Indicator Data'!BP172="No data","x",ROUND(IF('Indicator Data'!BP172&gt;K$195,0,IF('Indicator Data'!BP172&lt;K$194,10,(K$195-'Indicator Data'!BP172)/(K$195-K$194)*10)),1))</f>
        <v>6.6</v>
      </c>
      <c r="L169" s="72">
        <f>IF('Indicator Data'!BQ172="No data","x",ROUND(IF('Indicator Data'!BQ172&gt;L$195,0,IF('Indicator Data'!BQ172&lt;L$194,10,(L$195-'Indicator Data'!BQ172)/(L$195-L$194)*10)),1))</f>
        <v>4.4000000000000004</v>
      </c>
      <c r="M169" s="73">
        <f t="shared" si="27"/>
        <v>4.0999999999999996</v>
      </c>
      <c r="N169" s="115">
        <f>IF('Indicator Data'!BR172="No data","x",'Indicator Data'!BR172/'Indicator Data'!CD172*100)</f>
        <v>35.397266241899473</v>
      </c>
      <c r="O169" s="72">
        <f t="shared" si="28"/>
        <v>6.5</v>
      </c>
      <c r="P169" s="72">
        <f>IF('Indicator Data'!BS172="No data","x",ROUND(IF('Indicator Data'!BS172&gt;P$195,0,IF('Indicator Data'!BS172&lt;P$194,10,(P$195-'Indicator Data'!BS172)/(P$195-P$194)*10)),1))</f>
        <v>1</v>
      </c>
      <c r="Q169" s="72">
        <f>IF('Indicator Data'!BT172="No data","x",ROUND(IF('Indicator Data'!BT172&gt;Q$195,0,IF('Indicator Data'!BT172&lt;Q$194,10,(Q$195-'Indicator Data'!BT172)/(Q$195-Q$194)*10)),1))</f>
        <v>0.6</v>
      </c>
      <c r="R169" s="73">
        <f t="shared" si="29"/>
        <v>2.7</v>
      </c>
      <c r="S169" s="72">
        <f>IF('Indicator Data'!BU172="No data","x",ROUND(IF('Indicator Data'!BU172&gt;S$195,0,IF('Indicator Data'!BU172&lt;S$194,10,(S$195-'Indicator Data'!BU172)/(S$195-S$194)*10)),1))</f>
        <v>7</v>
      </c>
      <c r="T169" s="115">
        <f>IF('Indicator Data'!BV172="No data","x",ROUND(IF('Indicator Data'!BV172&gt;T$195,0,IF('Indicator Data'!BV172&lt;T$194,10,(T$195-'Indicator Data'!BV172)/(T$195-T$194)*10)),1))</f>
        <v>8.8000000000000007</v>
      </c>
      <c r="U169" s="115">
        <f>IF('Indicator Data'!BW172="No data","x",ROUND(IF('Indicator Data'!BW172&gt;U$195,0,IF('Indicator Data'!BW172&lt;U$194,10,(U$195-'Indicator Data'!BW172)/(U$195-U$194)*10)),1))</f>
        <v>7.6</v>
      </c>
      <c r="V169" s="115" t="str">
        <f>IF('Indicator Data'!BX172="No data","x",ROUND(IF('Indicator Data'!BX172&gt;V$195,0,IF('Indicator Data'!BX172&lt;V$194,10,(V$195-'Indicator Data'!BX172)/(V$195-V$194)*10)),1))</f>
        <v>x</v>
      </c>
      <c r="W169" s="72">
        <f t="shared" si="30"/>
        <v>8.1999999999999993</v>
      </c>
      <c r="X169" s="72" t="str">
        <f>IF('Indicator Data'!BY172="No data","x",ROUND(IF('Indicator Data'!BY172&gt;X$195,0,IF('Indicator Data'!BY172&lt;X$194,10,(X$195-'Indicator Data'!BY172)/(X$195-X$194)*10)),1))</f>
        <v>x</v>
      </c>
      <c r="Y169" s="72">
        <f>IF('Indicator Data'!BZ172="No data","x",ROUND(IF('Indicator Data'!BZ172&gt;Y$195,10,IF('Indicator Data'!BZ172&lt;Y$194,0,10-(Y$195-'Indicator Data'!BZ172)/(Y$195-Y$194)*10)),1))</f>
        <v>0.3</v>
      </c>
      <c r="Z169" s="73">
        <f t="shared" si="31"/>
        <v>5.2</v>
      </c>
      <c r="AA169" s="74">
        <f t="shared" si="32"/>
        <v>4</v>
      </c>
      <c r="AB169" s="133"/>
    </row>
    <row r="170" spans="1:28" s="2" customFormat="1" x14ac:dyDescent="0.3">
      <c r="A170" s="98" t="str">
        <f>'Indicator Data'!A173</f>
        <v>Tajikistan</v>
      </c>
      <c r="B170" s="27" t="str">
        <f>'Indicator Data'!B173</f>
        <v>TJK</v>
      </c>
      <c r="C170" s="72">
        <f>IF('Indicator Data'!BK173="No data","x",ROUND(IF('Indicator Data'!BK173&gt;C$195,0,IF('Indicator Data'!BK173&lt;C$194,10,(C$195-'Indicator Data'!BK173)/(C$195-C$194)*10)),1))</f>
        <v>4.5999999999999996</v>
      </c>
      <c r="D170" s="73">
        <f t="shared" si="24"/>
        <v>4.5999999999999996</v>
      </c>
      <c r="E170" s="72">
        <f>IF('Indicator Data'!BM173="No data","x",ROUND(IF('Indicator Data'!BM173&gt;E$195,0,IF('Indicator Data'!BM173&lt;E$194,10,(E$195-'Indicator Data'!BM173)/(E$195-E$194)*10)),1))</f>
        <v>7.5</v>
      </c>
      <c r="F170" s="72">
        <f>IF('Indicator Data'!BL173="No data","x",ROUND(IF('Indicator Data'!BL173&gt;F$195,0,IF('Indicator Data'!BL173&lt;F$194,10,(F$195-'Indicator Data'!BL173)/(F$195-F$194)*10)),1))</f>
        <v>7.1</v>
      </c>
      <c r="G170" s="73">
        <f t="shared" si="25"/>
        <v>7.3</v>
      </c>
      <c r="H170" s="74">
        <f t="shared" si="26"/>
        <v>6</v>
      </c>
      <c r="I170" s="72">
        <f>IF('Indicator Data'!BO173="No data","x",ROUND(IF('Indicator Data'!BO173^2&gt;I$195,0,IF('Indicator Data'!BO173^2&lt;I$194,10,(I$195-'Indicator Data'!BO173^2)/(I$195-I$194)*10)),1))</f>
        <v>0</v>
      </c>
      <c r="J170" s="72">
        <f>IF(OR('Indicator Data'!BN173=0,'Indicator Data'!BN173="No data"),"x",ROUND(IF('Indicator Data'!BN173&gt;J$195,0,IF('Indicator Data'!BN173&lt;J$194,10,(J$195-'Indicator Data'!BN173)/(J$195-J$194)*10)),1))</f>
        <v>0.1</v>
      </c>
      <c r="K170" s="72">
        <f>IF('Indicator Data'!BP173="No data","x",ROUND(IF('Indicator Data'!BP173&gt;K$195,0,IF('Indicator Data'!BP173&lt;K$194,10,(K$195-'Indicator Data'!BP173)/(K$195-K$194)*10)),1))</f>
        <v>7.8</v>
      </c>
      <c r="L170" s="72">
        <f>IF('Indicator Data'!BQ173="No data","x",ROUND(IF('Indicator Data'!BQ173&gt;L$195,0,IF('Indicator Data'!BQ173&lt;L$194,10,(L$195-'Indicator Data'!BQ173)/(L$195-L$194)*10)),1))</f>
        <v>4.5</v>
      </c>
      <c r="M170" s="73">
        <f t="shared" si="27"/>
        <v>3.1</v>
      </c>
      <c r="N170" s="115">
        <f>IF('Indicator Data'!BR173="No data","x",'Indicator Data'!BR173/'Indicator Data'!CD173*100)</f>
        <v>10.002857959416977</v>
      </c>
      <c r="O170" s="72">
        <f t="shared" si="28"/>
        <v>9.1</v>
      </c>
      <c r="P170" s="72">
        <f>IF('Indicator Data'!BS173="No data","x",ROUND(IF('Indicator Data'!BS173&gt;P$195,0,IF('Indicator Data'!BS173&lt;P$194,10,(P$195-'Indicator Data'!BS173)/(P$195-P$194)*10)),1))</f>
        <v>0.3</v>
      </c>
      <c r="Q170" s="72">
        <f>IF('Indicator Data'!BT173="No data","x",ROUND(IF('Indicator Data'!BT173&gt;Q$195,0,IF('Indicator Data'!BT173&lt;Q$194,10,(Q$195-'Indicator Data'!BT173)/(Q$195-Q$194)*10)),1))</f>
        <v>3.8</v>
      </c>
      <c r="R170" s="73">
        <f t="shared" si="29"/>
        <v>4.4000000000000004</v>
      </c>
      <c r="S170" s="72">
        <f>IF('Indicator Data'!BU173="No data","x",ROUND(IF('Indicator Data'!BU173&gt;S$195,0,IF('Indicator Data'!BU173&lt;S$194,10,(S$195-'Indicator Data'!BU173)/(S$195-S$194)*10)),1))</f>
        <v>5.7</v>
      </c>
      <c r="T170" s="115">
        <f>IF('Indicator Data'!BV173="No data","x",ROUND(IF('Indicator Data'!BV173&gt;T$195,0,IF('Indicator Data'!BV173&lt;T$194,10,(T$195-'Indicator Data'!BV173)/(T$195-T$194)*10)),1))</f>
        <v>0.5</v>
      </c>
      <c r="U170" s="115">
        <f>IF('Indicator Data'!BW173="No data","x",ROUND(IF('Indicator Data'!BW173&gt;U$195,0,IF('Indicator Data'!BW173&lt;U$194,10,(U$195-'Indicator Data'!BW173)/(U$195-U$194)*10)),1))</f>
        <v>0.3</v>
      </c>
      <c r="V170" s="115" t="str">
        <f>IF('Indicator Data'!BX173="No data","x",ROUND(IF('Indicator Data'!BX173&gt;V$195,0,IF('Indicator Data'!BX173&lt;V$194,10,(V$195-'Indicator Data'!BX173)/(V$195-V$194)*10)),1))</f>
        <v>x</v>
      </c>
      <c r="W170" s="72">
        <f t="shared" si="30"/>
        <v>0.4</v>
      </c>
      <c r="X170" s="72">
        <f>IF('Indicator Data'!BY173="No data","x",ROUND(IF('Indicator Data'!BY173&gt;X$195,0,IF('Indicator Data'!BY173&lt;X$194,10,(X$195-'Indicator Data'!BY173)/(X$195-X$194)*10)),1))</f>
        <v>9.3000000000000007</v>
      </c>
      <c r="Y170" s="72">
        <f>IF('Indicator Data'!BZ173="No data","x",ROUND(IF('Indicator Data'!BZ173&gt;Y$195,10,IF('Indicator Data'!BZ173&lt;Y$194,0,10-(Y$195-'Indicator Data'!BZ173)/(Y$195-Y$194)*10)),1))</f>
        <v>0.2</v>
      </c>
      <c r="Z170" s="73">
        <f t="shared" si="31"/>
        <v>3.9</v>
      </c>
      <c r="AA170" s="74">
        <f t="shared" si="32"/>
        <v>3.8</v>
      </c>
      <c r="AB170" s="133"/>
    </row>
    <row r="171" spans="1:28" s="2" customFormat="1" x14ac:dyDescent="0.3">
      <c r="A171" s="98" t="str">
        <f>'Indicator Data'!A174</f>
        <v>Tanzania</v>
      </c>
      <c r="B171" s="27" t="str">
        <f>'Indicator Data'!B174</f>
        <v>TZA</v>
      </c>
      <c r="C171" s="72">
        <f>IF('Indicator Data'!BK174="No data","x",ROUND(IF('Indicator Data'!BK174&gt;C$195,0,IF('Indicator Data'!BK174&lt;C$194,10,(C$195-'Indicator Data'!BK174)/(C$195-C$194)*10)),1))</f>
        <v>3.5</v>
      </c>
      <c r="D171" s="73">
        <f t="shared" si="24"/>
        <v>3.5</v>
      </c>
      <c r="E171" s="72">
        <f>IF('Indicator Data'!BM174="No data","x",ROUND(IF('Indicator Data'!BM174&gt;E$195,0,IF('Indicator Data'!BM174&lt;E$194,10,(E$195-'Indicator Data'!BM174)/(E$195-E$194)*10)),1))</f>
        <v>6.2</v>
      </c>
      <c r="F171" s="72">
        <f>IF('Indicator Data'!BL174="No data","x",ROUND(IF('Indicator Data'!BL174&gt;F$195,0,IF('Indicator Data'!BL174&lt;F$194,10,(F$195-'Indicator Data'!BL174)/(F$195-F$194)*10)),1))</f>
        <v>6.8</v>
      </c>
      <c r="G171" s="73">
        <f t="shared" si="25"/>
        <v>6.5</v>
      </c>
      <c r="H171" s="74">
        <f t="shared" si="26"/>
        <v>5</v>
      </c>
      <c r="I171" s="72">
        <f>IF('Indicator Data'!BO174="No data","x",ROUND(IF('Indicator Data'!BO174^2&gt;I$195,0,IF('Indicator Data'!BO174^2&lt;I$194,10,(I$195-'Indicator Data'!BO174^2)/(I$195-I$194)*10)),1))</f>
        <v>4.3</v>
      </c>
      <c r="J171" s="72">
        <f>IF(OR('Indicator Data'!BN174=0,'Indicator Data'!BN174="No data"),"x",ROUND(IF('Indicator Data'!BN174&gt;J$195,0,IF('Indicator Data'!BN174&lt;J$194,10,(J$195-'Indicator Data'!BN174)/(J$195-J$194)*10)),1))</f>
        <v>6.4</v>
      </c>
      <c r="K171" s="72">
        <f>IF('Indicator Data'!BP174="No data","x",ROUND(IF('Indicator Data'!BP174&gt;K$195,0,IF('Indicator Data'!BP174&lt;K$194,10,(K$195-'Indicator Data'!BP174)/(K$195-K$194)*10)),1))</f>
        <v>8.4</v>
      </c>
      <c r="L171" s="72">
        <f>IF('Indicator Data'!BQ174="No data","x",ROUND(IF('Indicator Data'!BQ174&gt;L$195,0,IF('Indicator Data'!BQ174&lt;L$194,10,(L$195-'Indicator Data'!BQ174)/(L$195-L$194)*10)),1))</f>
        <v>6</v>
      </c>
      <c r="M171" s="73">
        <f t="shared" si="27"/>
        <v>6.3</v>
      </c>
      <c r="N171" s="115">
        <f>IF('Indicator Data'!BR174="No data","x",'Indicator Data'!BR174/'Indicator Data'!CD174*100)</f>
        <v>8.1282456536464203</v>
      </c>
      <c r="O171" s="72">
        <f t="shared" si="28"/>
        <v>9.3000000000000007</v>
      </c>
      <c r="P171" s="72">
        <f>IF('Indicator Data'!BS174="No data","x",ROUND(IF('Indicator Data'!BS174&gt;P$195,0,IF('Indicator Data'!BS174&lt;P$194,10,(P$195-'Indicator Data'!BS174)/(P$195-P$194)*10)),1))</f>
        <v>7.8</v>
      </c>
      <c r="Q171" s="72">
        <f>IF('Indicator Data'!BT174="No data","x",ROUND(IF('Indicator Data'!BT174&gt;Q$195,0,IF('Indicator Data'!BT174&lt;Q$194,10,(Q$195-'Indicator Data'!BT174)/(Q$195-Q$194)*10)),1))</f>
        <v>8.6999999999999993</v>
      </c>
      <c r="R171" s="73">
        <f t="shared" si="29"/>
        <v>8.6</v>
      </c>
      <c r="S171" s="72">
        <f>IF('Indicator Data'!BU174="No data","x",ROUND(IF('Indicator Data'!BU174&gt;S$195,0,IF('Indicator Data'!BU174&lt;S$194,10,(S$195-'Indicator Data'!BU174)/(S$195-S$194)*10)),1))</f>
        <v>9.9</v>
      </c>
      <c r="T171" s="115">
        <f>IF('Indicator Data'!BV174="No data","x",ROUND(IF('Indicator Data'!BV174&gt;T$195,0,IF('Indicator Data'!BV174&lt;T$194,10,(T$195-'Indicator Data'!BV174)/(T$195-T$194)*10)),1))</f>
        <v>0.2</v>
      </c>
      <c r="U171" s="115">
        <f>IF('Indicator Data'!BW174="No data","x",ROUND(IF('Indicator Data'!BW174&gt;U$195,0,IF('Indicator Data'!BW174&lt;U$194,10,(U$195-'Indicator Data'!BW174)/(U$195-U$194)*10)),1))</f>
        <v>2.5</v>
      </c>
      <c r="V171" s="115">
        <f>IF('Indicator Data'!BX174="No data","x",ROUND(IF('Indicator Data'!BX174&gt;V$195,0,IF('Indicator Data'!BX174&lt;V$194,10,(V$195-'Indicator Data'!BX174)/(V$195-V$194)*10)),1))</f>
        <v>0.2</v>
      </c>
      <c r="W171" s="72">
        <f t="shared" si="30"/>
        <v>0.96666666666666679</v>
      </c>
      <c r="X171" s="72">
        <f>IF('Indicator Data'!BY174="No data","x",ROUND(IF('Indicator Data'!BY174&gt;X$195,0,IF('Indicator Data'!BY174&lt;X$194,10,(X$195-'Indicator Data'!BY174)/(X$195-X$194)*10)),1))</f>
        <v>9.8000000000000007</v>
      </c>
      <c r="Y171" s="72">
        <f>IF('Indicator Data'!BZ174="No data","x",ROUND(IF('Indicator Data'!BZ174&gt;Y$195,10,IF('Indicator Data'!BZ174&lt;Y$194,0,10-(Y$195-'Indicator Data'!BZ174)/(Y$195-Y$194)*10)),1))</f>
        <v>5.8</v>
      </c>
      <c r="Z171" s="73">
        <f t="shared" si="31"/>
        <v>6.6</v>
      </c>
      <c r="AA171" s="74">
        <f t="shared" si="32"/>
        <v>7.2</v>
      </c>
      <c r="AB171" s="133"/>
    </row>
    <row r="172" spans="1:28" s="2" customFormat="1" x14ac:dyDescent="0.3">
      <c r="A172" s="98" t="str">
        <f>'Indicator Data'!A175</f>
        <v>Thailand</v>
      </c>
      <c r="B172" s="27" t="str">
        <f>'Indicator Data'!B175</f>
        <v>THA</v>
      </c>
      <c r="C172" s="72">
        <f>IF('Indicator Data'!BK175="No data","x",ROUND(IF('Indicator Data'!BK175&gt;C$195,0,IF('Indicator Data'!BK175&lt;C$194,10,(C$195-'Indicator Data'!BK175)/(C$195-C$194)*10)),1))</f>
        <v>4.7</v>
      </c>
      <c r="D172" s="73">
        <f t="shared" si="24"/>
        <v>4.7</v>
      </c>
      <c r="E172" s="72">
        <f>IF('Indicator Data'!BM175="No data","x",ROUND(IF('Indicator Data'!BM175&gt;E$195,0,IF('Indicator Data'!BM175&lt;E$194,10,(E$195-'Indicator Data'!BM175)/(E$195-E$194)*10)),1))</f>
        <v>6.4</v>
      </c>
      <c r="F172" s="72">
        <f>IF('Indicator Data'!BL175="No data","x",ROUND(IF('Indicator Data'!BL175&gt;F$195,0,IF('Indicator Data'!BL175&lt;F$194,10,(F$195-'Indicator Data'!BL175)/(F$195-F$194)*10)),1))</f>
        <v>4.3</v>
      </c>
      <c r="G172" s="73">
        <f t="shared" si="25"/>
        <v>5.4</v>
      </c>
      <c r="H172" s="74">
        <f t="shared" si="26"/>
        <v>5.0999999999999996</v>
      </c>
      <c r="I172" s="72">
        <f>IF('Indicator Data'!BO175="No data","x",ROUND(IF('Indicator Data'!BO175^2&gt;I$195,0,IF('Indicator Data'!BO175^2&lt;I$194,10,(I$195-'Indicator Data'!BO175^2)/(I$195-I$194)*10)),1))</f>
        <v>1.3</v>
      </c>
      <c r="J172" s="72">
        <f>IF(OR('Indicator Data'!BN175=0,'Indicator Data'!BN175="No data"),"x",ROUND(IF('Indicator Data'!BN175&gt;J$195,0,IF('Indicator Data'!BN175&lt;J$194,10,(J$195-'Indicator Data'!BN175)/(J$195-J$194)*10)),1))</f>
        <v>0</v>
      </c>
      <c r="K172" s="72">
        <f>IF('Indicator Data'!BP175="No data","x",ROUND(IF('Indicator Data'!BP175&gt;K$195,0,IF('Indicator Data'!BP175&lt;K$194,10,(K$195-'Indicator Data'!BP175)/(K$195-K$194)*10)),1))</f>
        <v>3.3</v>
      </c>
      <c r="L172" s="72">
        <f>IF('Indicator Data'!BQ175="No data","x",ROUND(IF('Indicator Data'!BQ175&gt;L$195,0,IF('Indicator Data'!BQ175&lt;L$194,10,(L$195-'Indicator Data'!BQ175)/(L$195-L$194)*10)),1))</f>
        <v>0.7</v>
      </c>
      <c r="M172" s="73">
        <f t="shared" si="27"/>
        <v>1.3</v>
      </c>
      <c r="N172" s="115">
        <f>IF('Indicator Data'!BR175="No data","x",'Indicator Data'!BR175/'Indicator Data'!CD175*100)</f>
        <v>45.01947581671201</v>
      </c>
      <c r="O172" s="72">
        <f t="shared" si="28"/>
        <v>5.6</v>
      </c>
      <c r="P172" s="72">
        <f>IF('Indicator Data'!BS175="No data","x",ROUND(IF('Indicator Data'!BS175&gt;P$195,0,IF('Indicator Data'!BS175&lt;P$194,10,(P$195-'Indicator Data'!BS175)/(P$195-P$194)*10)),1))</f>
        <v>0.1</v>
      </c>
      <c r="Q172" s="72">
        <f>IF('Indicator Data'!BT175="No data","x",ROUND(IF('Indicator Data'!BT175&gt;Q$195,0,IF('Indicator Data'!BT175&lt;Q$194,10,(Q$195-'Indicator Data'!BT175)/(Q$195-Q$194)*10)),1))</f>
        <v>0</v>
      </c>
      <c r="R172" s="73">
        <f t="shared" si="29"/>
        <v>1.9</v>
      </c>
      <c r="S172" s="72">
        <f>IF('Indicator Data'!BU175="No data","x",ROUND(IF('Indicator Data'!BU175&gt;S$195,0,IF('Indicator Data'!BU175&lt;S$194,10,(S$195-'Indicator Data'!BU175)/(S$195-S$194)*10)),1))</f>
        <v>8</v>
      </c>
      <c r="T172" s="115">
        <f>IF('Indicator Data'!BV175="No data","x",ROUND(IF('Indicator Data'!BV175&gt;T$195,0,IF('Indicator Data'!BV175&lt;T$194,10,(T$195-'Indicator Data'!BV175)/(T$195-T$194)*10)),1))</f>
        <v>0.3</v>
      </c>
      <c r="U172" s="115">
        <f>IF('Indicator Data'!BW175="No data","x",ROUND(IF('Indicator Data'!BW175&gt;U$195,0,IF('Indicator Data'!BW175&lt;U$194,10,(U$195-'Indicator Data'!BW175)/(U$195-U$194)*10)),1))</f>
        <v>2</v>
      </c>
      <c r="V172" s="115" t="str">
        <f>IF('Indicator Data'!BX175="No data","x",ROUND(IF('Indicator Data'!BX175&gt;V$195,0,IF('Indicator Data'!BX175&lt;V$194,10,(V$195-'Indicator Data'!BX175)/(V$195-V$194)*10)),1))</f>
        <v>x</v>
      </c>
      <c r="W172" s="72">
        <f t="shared" si="30"/>
        <v>1.1499999999999999</v>
      </c>
      <c r="X172" s="72">
        <f>IF('Indicator Data'!BY175="No data","x",ROUND(IF('Indicator Data'!BY175&gt;X$195,0,IF('Indicator Data'!BY175&lt;X$194,10,(X$195-'Indicator Data'!BY175)/(X$195-X$194)*10)),1))</f>
        <v>7.7</v>
      </c>
      <c r="Y172" s="72">
        <f>IF('Indicator Data'!BZ175="No data","x",ROUND(IF('Indicator Data'!BZ175&gt;Y$195,10,IF('Indicator Data'!BZ175&lt;Y$194,0,10-(Y$195-'Indicator Data'!BZ175)/(Y$195-Y$194)*10)),1))</f>
        <v>0.4</v>
      </c>
      <c r="Z172" s="73">
        <f t="shared" si="31"/>
        <v>4.3</v>
      </c>
      <c r="AA172" s="74">
        <f t="shared" si="32"/>
        <v>2.5</v>
      </c>
      <c r="AB172" s="133"/>
    </row>
    <row r="173" spans="1:28" s="2" customFormat="1" x14ac:dyDescent="0.3">
      <c r="A173" s="98" t="str">
        <f>'Indicator Data'!A176</f>
        <v>Timor-Leste</v>
      </c>
      <c r="B173" s="27" t="str">
        <f>'Indicator Data'!B176</f>
        <v>TLS</v>
      </c>
      <c r="C173" s="72">
        <f>IF('Indicator Data'!BK176="No data","x",ROUND(IF('Indicator Data'!BK176&gt;C$195,0,IF('Indicator Data'!BK176&lt;C$194,10,(C$195-'Indicator Data'!BK176)/(C$195-C$194)*10)),1))</f>
        <v>6.3</v>
      </c>
      <c r="D173" s="73">
        <f t="shared" si="24"/>
        <v>6.3</v>
      </c>
      <c r="E173" s="72">
        <f>IF('Indicator Data'!BM176="No data","x",ROUND(IF('Indicator Data'!BM176&gt;E$195,0,IF('Indicator Data'!BM176&lt;E$194,10,(E$195-'Indicator Data'!BM176)/(E$195-E$194)*10)),1))</f>
        <v>6</v>
      </c>
      <c r="F173" s="72">
        <f>IF('Indicator Data'!BL176="No data","x",ROUND(IF('Indicator Data'!BL176&gt;F$195,0,IF('Indicator Data'!BL176&lt;F$194,10,(F$195-'Indicator Data'!BL176)/(F$195-F$194)*10)),1))</f>
        <v>6.8</v>
      </c>
      <c r="G173" s="73">
        <f t="shared" si="25"/>
        <v>6.4</v>
      </c>
      <c r="H173" s="74">
        <f t="shared" si="26"/>
        <v>6.4</v>
      </c>
      <c r="I173" s="72">
        <f>IF('Indicator Data'!BO176="No data","x",ROUND(IF('Indicator Data'!BO176^2&gt;I$195,0,IF('Indicator Data'!BO176^2&lt;I$194,10,(I$195-'Indicator Data'!BO176^2)/(I$195-I$194)*10)),1))</f>
        <v>5.9</v>
      </c>
      <c r="J173" s="72">
        <f>IF(OR('Indicator Data'!BN176=0,'Indicator Data'!BN176="No data"),"x",ROUND(IF('Indicator Data'!BN176&gt;J$195,0,IF('Indicator Data'!BN176&lt;J$194,10,(J$195-'Indicator Data'!BN176)/(J$195-J$194)*10)),1))</f>
        <v>1.4</v>
      </c>
      <c r="K173" s="72">
        <f>IF('Indicator Data'!BP176="No data","x",ROUND(IF('Indicator Data'!BP176&gt;K$195,0,IF('Indicator Data'!BP176&lt;K$194,10,(K$195-'Indicator Data'!BP176)/(K$195-K$194)*10)),1))</f>
        <v>7.3</v>
      </c>
      <c r="L173" s="72">
        <f>IF('Indicator Data'!BQ176="No data","x",ROUND(IF('Indicator Data'!BQ176&gt;L$195,0,IF('Indicator Data'!BQ176&lt;L$194,10,(L$195-'Indicator Data'!BQ176)/(L$195-L$194)*10)),1))</f>
        <v>4.5999999999999996</v>
      </c>
      <c r="M173" s="73">
        <f t="shared" si="27"/>
        <v>4.8</v>
      </c>
      <c r="N173" s="115">
        <f>IF('Indicator Data'!BR176="No data","x",'Indicator Data'!BR176/'Indicator Data'!CD176*100)</f>
        <v>19.502353732347007</v>
      </c>
      <c r="O173" s="72">
        <f t="shared" si="28"/>
        <v>8.1</v>
      </c>
      <c r="P173" s="72">
        <f>IF('Indicator Data'!BS176="No data","x",ROUND(IF('Indicator Data'!BS176&gt;P$195,0,IF('Indicator Data'!BS176&lt;P$194,10,(P$195-'Indicator Data'!BS176)/(P$195-P$194)*10)),1))</f>
        <v>5.2</v>
      </c>
      <c r="Q173" s="72">
        <f>IF('Indicator Data'!BT176="No data","x",ROUND(IF('Indicator Data'!BT176&gt;Q$195,0,IF('Indicator Data'!BT176&lt;Q$194,10,(Q$195-'Indicator Data'!BT176)/(Q$195-Q$194)*10)),1))</f>
        <v>4.3</v>
      </c>
      <c r="R173" s="73">
        <f t="shared" si="29"/>
        <v>5.9</v>
      </c>
      <c r="S173" s="72">
        <f>IF('Indicator Data'!BU176="No data","x",ROUND(IF('Indicator Data'!BU176&gt;S$195,0,IF('Indicator Data'!BU176&lt;S$194,10,(S$195-'Indicator Data'!BU176)/(S$195-S$194)*10)),1))</f>
        <v>8.1999999999999993</v>
      </c>
      <c r="T173" s="115">
        <f>IF('Indicator Data'!BV176="No data","x",ROUND(IF('Indicator Data'!BV176&gt;T$195,0,IF('Indicator Data'!BV176&lt;T$194,10,(T$195-'Indicator Data'!BV176)/(T$195-T$194)*10)),1))</f>
        <v>2.7</v>
      </c>
      <c r="U173" s="115">
        <f>IF('Indicator Data'!BW176="No data","x",ROUND(IF('Indicator Data'!BW176&gt;U$195,0,IF('Indicator Data'!BW176&lt;U$194,10,(U$195-'Indicator Data'!BW176)/(U$195-U$194)*10)),1))</f>
        <v>7.6</v>
      </c>
      <c r="V173" s="115" t="str">
        <f>IF('Indicator Data'!BX176="No data","x",ROUND(IF('Indicator Data'!BX176&gt;V$195,0,IF('Indicator Data'!BX176&lt;V$194,10,(V$195-'Indicator Data'!BX176)/(V$195-V$194)*10)),1))</f>
        <v>x</v>
      </c>
      <c r="W173" s="72">
        <f t="shared" si="30"/>
        <v>5.15</v>
      </c>
      <c r="X173" s="72">
        <f>IF('Indicator Data'!BY176="No data","x",ROUND(IF('Indicator Data'!BY176&gt;X$195,0,IF('Indicator Data'!BY176&lt;X$194,10,(X$195-'Indicator Data'!BY176)/(X$195-X$194)*10)),1))</f>
        <v>9</v>
      </c>
      <c r="Y173" s="72">
        <f>IF('Indicator Data'!BZ176="No data","x",ROUND(IF('Indicator Data'!BZ176&gt;Y$195,10,IF('Indicator Data'!BZ176&lt;Y$194,0,10-(Y$195-'Indicator Data'!BZ176)/(Y$195-Y$194)*10)),1))</f>
        <v>1.6</v>
      </c>
      <c r="Z173" s="73">
        <f t="shared" si="31"/>
        <v>6</v>
      </c>
      <c r="AA173" s="74">
        <f t="shared" si="32"/>
        <v>5.6</v>
      </c>
      <c r="AB173" s="133"/>
    </row>
    <row r="174" spans="1:28" s="2" customFormat="1" x14ac:dyDescent="0.3">
      <c r="A174" s="98" t="str">
        <f>'Indicator Data'!A177</f>
        <v>Togo</v>
      </c>
      <c r="B174" s="27" t="str">
        <f>'Indicator Data'!B177</f>
        <v>TGO</v>
      </c>
      <c r="C174" s="72">
        <f>IF('Indicator Data'!BK177="No data","x",ROUND(IF('Indicator Data'!BK177&gt;C$195,0,IF('Indicator Data'!BK177&lt;C$194,10,(C$195-'Indicator Data'!BK177)/(C$195-C$194)*10)),1))</f>
        <v>9.1999999999999993</v>
      </c>
      <c r="D174" s="73">
        <f t="shared" si="24"/>
        <v>9.1999999999999993</v>
      </c>
      <c r="E174" s="72">
        <f>IF('Indicator Data'!BM177="No data","x",ROUND(IF('Indicator Data'!BM177&gt;E$195,0,IF('Indicator Data'!BM177&lt;E$194,10,(E$195-'Indicator Data'!BM177)/(E$195-E$194)*10)),1))</f>
        <v>7.1</v>
      </c>
      <c r="F174" s="72">
        <f>IF('Indicator Data'!BL177="No data","x",ROUND(IF('Indicator Data'!BL177&gt;F$195,0,IF('Indicator Data'!BL177&lt;F$194,10,(F$195-'Indicator Data'!BL177)/(F$195-F$194)*10)),1))</f>
        <v>6.8</v>
      </c>
      <c r="G174" s="73">
        <f t="shared" si="25"/>
        <v>7</v>
      </c>
      <c r="H174" s="74">
        <f t="shared" si="26"/>
        <v>8.1</v>
      </c>
      <c r="I174" s="72">
        <f>IF('Indicator Data'!BO177="No data","x",ROUND(IF('Indicator Data'!BO177^2&gt;I$195,0,IF('Indicator Data'!BO177^2&lt;I$194,10,(I$195-'Indicator Data'!BO177^2)/(I$195-I$194)*10)),1))</f>
        <v>6.5</v>
      </c>
      <c r="J174" s="72">
        <f>IF(OR('Indicator Data'!BN177=0,'Indicator Data'!BN177="No data"),"x",ROUND(IF('Indicator Data'!BN177&gt;J$195,0,IF('Indicator Data'!BN177&lt;J$194,10,(J$195-'Indicator Data'!BN177)/(J$195-J$194)*10)),1))</f>
        <v>4.9000000000000004</v>
      </c>
      <c r="K174" s="72">
        <f>IF('Indicator Data'!BP177="No data","x",ROUND(IF('Indicator Data'!BP177&gt;K$195,0,IF('Indicator Data'!BP177&lt;K$194,10,(K$195-'Indicator Data'!BP177)/(K$195-K$194)*10)),1))</f>
        <v>8.8000000000000007</v>
      </c>
      <c r="L174" s="72">
        <f>IF('Indicator Data'!BQ177="No data","x",ROUND(IF('Indicator Data'!BQ177&gt;L$195,0,IF('Indicator Data'!BQ177&lt;L$194,10,(L$195-'Indicator Data'!BQ177)/(L$195-L$194)*10)),1))</f>
        <v>6.3</v>
      </c>
      <c r="M174" s="73">
        <f t="shared" si="27"/>
        <v>6.6</v>
      </c>
      <c r="N174" s="115">
        <f>IF('Indicator Data'!BR177="No data","x",'Indicator Data'!BR177/'Indicator Data'!CD177*100)</f>
        <v>23.901452472881044</v>
      </c>
      <c r="O174" s="72">
        <f t="shared" si="28"/>
        <v>7.7</v>
      </c>
      <c r="P174" s="72">
        <f>IF('Indicator Data'!BS177="No data","x",ROUND(IF('Indicator Data'!BS177&gt;P$195,0,IF('Indicator Data'!BS177&lt;P$194,10,(P$195-'Indicator Data'!BS177)/(P$195-P$194)*10)),1))</f>
        <v>9.3000000000000007</v>
      </c>
      <c r="Q174" s="72">
        <f>IF('Indicator Data'!BT177="No data","x",ROUND(IF('Indicator Data'!BT177&gt;Q$195,0,IF('Indicator Data'!BT177&lt;Q$194,10,(Q$195-'Indicator Data'!BT177)/(Q$195-Q$194)*10)),1))</f>
        <v>7</v>
      </c>
      <c r="R174" s="73">
        <f t="shared" si="29"/>
        <v>8</v>
      </c>
      <c r="S174" s="72">
        <f>IF('Indicator Data'!BU177="No data","x",ROUND(IF('Indicator Data'!BU177&gt;S$195,0,IF('Indicator Data'!BU177&lt;S$194,10,(S$195-'Indicator Data'!BU177)/(S$195-S$194)*10)),1))</f>
        <v>9.9</v>
      </c>
      <c r="T174" s="115">
        <f>IF('Indicator Data'!BV177="No data","x",ROUND(IF('Indicator Data'!BV177&gt;T$195,0,IF('Indicator Data'!BV177&lt;T$194,10,(T$195-'Indicator Data'!BV177)/(T$195-T$194)*10)),1))</f>
        <v>1.9</v>
      </c>
      <c r="U174" s="115" t="str">
        <f>IF('Indicator Data'!BW177="No data","x",ROUND(IF('Indicator Data'!BW177&gt;U$195,0,IF('Indicator Data'!BW177&lt;U$194,10,(U$195-'Indicator Data'!BW177)/(U$195-U$194)*10)),1))</f>
        <v>x</v>
      </c>
      <c r="V174" s="115">
        <f>IF('Indicator Data'!BX177="No data","x",ROUND(IF('Indicator Data'!BX177&gt;V$195,0,IF('Indicator Data'!BX177&lt;V$194,10,(V$195-'Indicator Data'!BX177)/(V$195-V$194)*10)),1))</f>
        <v>1.9</v>
      </c>
      <c r="W174" s="72">
        <f t="shared" si="30"/>
        <v>1.9</v>
      </c>
      <c r="X174" s="72">
        <f>IF('Indicator Data'!BY177="No data","x",ROUND(IF('Indicator Data'!BY177&gt;X$195,0,IF('Indicator Data'!BY177&lt;X$194,10,(X$195-'Indicator Data'!BY177)/(X$195-X$194)*10)),1))</f>
        <v>9.8000000000000007</v>
      </c>
      <c r="Y174" s="72">
        <f>IF('Indicator Data'!BZ177="No data","x",ROUND(IF('Indicator Data'!BZ177&gt;Y$195,10,IF('Indicator Data'!BZ177&lt;Y$194,0,10-(Y$195-'Indicator Data'!BZ177)/(Y$195-Y$194)*10)),1))</f>
        <v>4.4000000000000004</v>
      </c>
      <c r="Z174" s="73">
        <f t="shared" si="31"/>
        <v>6.5</v>
      </c>
      <c r="AA174" s="74">
        <f t="shared" si="32"/>
        <v>7</v>
      </c>
      <c r="AB174" s="133"/>
    </row>
    <row r="175" spans="1:28" s="2" customFormat="1" x14ac:dyDescent="0.3">
      <c r="A175" s="98" t="str">
        <f>'Indicator Data'!A178</f>
        <v>Tonga</v>
      </c>
      <c r="B175" s="27" t="str">
        <f>'Indicator Data'!B178</f>
        <v>TON</v>
      </c>
      <c r="C175" s="72">
        <f>IF('Indicator Data'!BK178="No data","x",ROUND(IF('Indicator Data'!BK178&gt;C$195,0,IF('Indicator Data'!BK178&lt;C$194,10,(C$195-'Indicator Data'!BK178)/(C$195-C$194)*10)),1))</f>
        <v>5.8</v>
      </c>
      <c r="D175" s="73">
        <f t="shared" si="24"/>
        <v>5.8</v>
      </c>
      <c r="E175" s="72" t="str">
        <f>IF('Indicator Data'!BM178="No data","x",ROUND(IF('Indicator Data'!BM178&gt;E$195,0,IF('Indicator Data'!BM178&lt;E$194,10,(E$195-'Indicator Data'!BM178)/(E$195-E$194)*10)),1))</f>
        <v>x</v>
      </c>
      <c r="F175" s="72">
        <f>IF('Indicator Data'!BL178="No data","x",ROUND(IF('Indicator Data'!BL178&gt;F$195,0,IF('Indicator Data'!BL178&lt;F$194,10,(F$195-'Indicator Data'!BL178)/(F$195-F$194)*10)),1))</f>
        <v>4.7</v>
      </c>
      <c r="G175" s="73">
        <f t="shared" si="25"/>
        <v>4.7</v>
      </c>
      <c r="H175" s="74">
        <f t="shared" si="26"/>
        <v>5.3</v>
      </c>
      <c r="I175" s="72">
        <f>IF('Indicator Data'!BO178="No data","x",ROUND(IF('Indicator Data'!BO178^2&gt;I$195,0,IF('Indicator Data'!BO178^2&lt;I$194,10,(I$195-'Indicator Data'!BO178^2)/(I$195-I$194)*10)),1))</f>
        <v>0.1</v>
      </c>
      <c r="J175" s="72">
        <f>IF(OR('Indicator Data'!BN178=0,'Indicator Data'!BN178="No data"),"x",ROUND(IF('Indicator Data'!BN178&gt;J$195,0,IF('Indicator Data'!BN178&lt;J$194,10,(J$195-'Indicator Data'!BN178)/(J$195-J$194)*10)),1))</f>
        <v>0.1</v>
      </c>
      <c r="K175" s="72">
        <f>IF('Indicator Data'!BP178="No data","x",ROUND(IF('Indicator Data'!BP178&gt;K$195,0,IF('Indicator Data'!BP178&lt;K$194,10,(K$195-'Indicator Data'!BP178)/(K$195-K$194)*10)),1))</f>
        <v>5.9</v>
      </c>
      <c r="L175" s="72">
        <f>IF('Indicator Data'!BQ178="No data","x",ROUND(IF('Indicator Data'!BQ178&gt;L$195,0,IF('Indicator Data'!BQ178&lt;L$194,10,(L$195-'Indicator Data'!BQ178)/(L$195-L$194)*10)),1))</f>
        <v>7.2</v>
      </c>
      <c r="M175" s="73">
        <f t="shared" si="27"/>
        <v>3.3</v>
      </c>
      <c r="N175" s="115">
        <f>IF('Indicator Data'!BR178="No data","x",'Indicator Data'!BR178/'Indicator Data'!CD178*100)</f>
        <v>100</v>
      </c>
      <c r="O175" s="72">
        <f t="shared" si="28"/>
        <v>0</v>
      </c>
      <c r="P175" s="72">
        <f>IF('Indicator Data'!BS178="No data","x",ROUND(IF('Indicator Data'!BS178&gt;P$195,0,IF('Indicator Data'!BS178&lt;P$194,10,(P$195-'Indicator Data'!BS178)/(P$195-P$194)*10)),1))</f>
        <v>0.7</v>
      </c>
      <c r="Q175" s="72">
        <f>IF('Indicator Data'!BT178="No data","x",ROUND(IF('Indicator Data'!BT178&gt;Q$195,0,IF('Indicator Data'!BT178&lt;Q$194,10,(Q$195-'Indicator Data'!BT178)/(Q$195-Q$194)*10)),1))</f>
        <v>0</v>
      </c>
      <c r="R175" s="73">
        <f t="shared" si="29"/>
        <v>0.2</v>
      </c>
      <c r="S175" s="72">
        <f>IF('Indicator Data'!BU178="No data","x",ROUND(IF('Indicator Data'!BU178&gt;S$195,0,IF('Indicator Data'!BU178&lt;S$194,10,(S$195-'Indicator Data'!BU178)/(S$195-S$194)*10)),1))</f>
        <v>8.6999999999999993</v>
      </c>
      <c r="T175" s="115">
        <f>IF('Indicator Data'!BV178="No data","x",ROUND(IF('Indicator Data'!BV178&gt;T$195,0,IF('Indicator Data'!BV178&lt;T$194,10,(T$195-'Indicator Data'!BV178)/(T$195-T$194)*10)),1))</f>
        <v>3.1</v>
      </c>
      <c r="U175" s="115">
        <f>IF('Indicator Data'!BW178="No data","x",ROUND(IF('Indicator Data'!BW178&gt;U$195,0,IF('Indicator Data'!BW178&lt;U$194,10,(U$195-'Indicator Data'!BW178)/(U$195-U$194)*10)),1))</f>
        <v>2.4</v>
      </c>
      <c r="V175" s="115" t="str">
        <f>IF('Indicator Data'!BX178="No data","x",ROUND(IF('Indicator Data'!BX178&gt;V$195,0,IF('Indicator Data'!BX178&lt;V$194,10,(V$195-'Indicator Data'!BX178)/(V$195-V$194)*10)),1))</f>
        <v>x</v>
      </c>
      <c r="W175" s="72">
        <f t="shared" si="30"/>
        <v>2.75</v>
      </c>
      <c r="X175" s="72">
        <f>IF('Indicator Data'!BY178="No data","x",ROUND(IF('Indicator Data'!BY178&gt;X$195,0,IF('Indicator Data'!BY178&lt;X$194,10,(X$195-'Indicator Data'!BY178)/(X$195-X$194)*10)),1))</f>
        <v>9</v>
      </c>
      <c r="Y175" s="72">
        <f>IF('Indicator Data'!BZ178="No data","x",ROUND(IF('Indicator Data'!BZ178&gt;Y$195,10,IF('Indicator Data'!BZ178&lt;Y$194,0,10-(Y$195-'Indicator Data'!BZ178)/(Y$195-Y$194)*10)),1))</f>
        <v>0.6</v>
      </c>
      <c r="Z175" s="73">
        <f t="shared" si="31"/>
        <v>5.3</v>
      </c>
      <c r="AA175" s="74">
        <f t="shared" si="32"/>
        <v>2.9</v>
      </c>
      <c r="AB175" s="133"/>
    </row>
    <row r="176" spans="1:28" s="2" customFormat="1" x14ac:dyDescent="0.3">
      <c r="A176" s="98" t="str">
        <f>'Indicator Data'!A179</f>
        <v>Trinidad and Tobago</v>
      </c>
      <c r="B176" s="27" t="str">
        <f>'Indicator Data'!B179</f>
        <v>TTO</v>
      </c>
      <c r="C176" s="72">
        <f>IF('Indicator Data'!BK179="No data","x",ROUND(IF('Indicator Data'!BK179&gt;C$195,0,IF('Indicator Data'!BK179&lt;C$194,10,(C$195-'Indicator Data'!BK179)/(C$195-C$194)*10)),1))</f>
        <v>4.4000000000000004</v>
      </c>
      <c r="D176" s="73">
        <f t="shared" si="24"/>
        <v>4.4000000000000004</v>
      </c>
      <c r="E176" s="72">
        <f>IF('Indicator Data'!BM179="No data","x",ROUND(IF('Indicator Data'!BM179&gt;E$195,0,IF('Indicator Data'!BM179&lt;E$194,10,(E$195-'Indicator Data'!BM179)/(E$195-E$194)*10)),1))</f>
        <v>6</v>
      </c>
      <c r="F176" s="72">
        <f>IF('Indicator Data'!BL179="No data","x",ROUND(IF('Indicator Data'!BL179&gt;F$195,0,IF('Indicator Data'!BL179&lt;F$194,10,(F$195-'Indicator Data'!BL179)/(F$195-F$194)*10)),1))</f>
        <v>4.8</v>
      </c>
      <c r="G176" s="73">
        <f t="shared" si="25"/>
        <v>5.4</v>
      </c>
      <c r="H176" s="74">
        <f t="shared" si="26"/>
        <v>4.9000000000000004</v>
      </c>
      <c r="I176" s="72">
        <f>IF('Indicator Data'!BO179="No data","x",ROUND(IF('Indicator Data'!BO179^2&gt;I$195,0,IF('Indicator Data'!BO179^2&lt;I$194,10,(I$195-'Indicator Data'!BO179^2)/(I$195-I$194)*10)),1))</f>
        <v>0.3</v>
      </c>
      <c r="J176" s="72">
        <f>IF(OR('Indicator Data'!BN179=0,'Indicator Data'!BN179="No data"),"x",ROUND(IF('Indicator Data'!BN179&gt;J$195,0,IF('Indicator Data'!BN179&lt;J$194,10,(J$195-'Indicator Data'!BN179)/(J$195-J$194)*10)),1))</f>
        <v>0</v>
      </c>
      <c r="K176" s="72">
        <f>IF('Indicator Data'!BP179="No data","x",ROUND(IF('Indicator Data'!BP179&gt;K$195,0,IF('Indicator Data'!BP179&lt;K$194,10,(K$195-'Indicator Data'!BP179)/(K$195-K$194)*10)),1))</f>
        <v>2.2999999999999998</v>
      </c>
      <c r="L176" s="72">
        <f>IF('Indicator Data'!BQ179="No data","x",ROUND(IF('Indicator Data'!BQ179&gt;L$195,0,IF('Indicator Data'!BQ179&lt;L$194,10,(L$195-'Indicator Data'!BQ179)/(L$195-L$194)*10)),1))</f>
        <v>2.2999999999999998</v>
      </c>
      <c r="M176" s="73">
        <f t="shared" si="27"/>
        <v>1.2</v>
      </c>
      <c r="N176" s="115">
        <f>IF('Indicator Data'!BR179="No data","x",'Indicator Data'!BR179/'Indicator Data'!CD179*100)</f>
        <v>173.48927875243666</v>
      </c>
      <c r="O176" s="72">
        <f t="shared" si="28"/>
        <v>0</v>
      </c>
      <c r="P176" s="72">
        <f>IF('Indicator Data'!BS179="No data","x",ROUND(IF('Indicator Data'!BS179&gt;P$195,0,IF('Indicator Data'!BS179&lt;P$194,10,(P$195-'Indicator Data'!BS179)/(P$195-P$194)*10)),1))</f>
        <v>0.7</v>
      </c>
      <c r="Q176" s="72">
        <f>IF('Indicator Data'!BT179="No data","x",ROUND(IF('Indicator Data'!BT179&gt;Q$195,0,IF('Indicator Data'!BT179&lt;Q$194,10,(Q$195-'Indicator Data'!BT179)/(Q$195-Q$194)*10)),1))</f>
        <v>0.4</v>
      </c>
      <c r="R176" s="73">
        <f t="shared" si="29"/>
        <v>0.4</v>
      </c>
      <c r="S176" s="72">
        <f>IF('Indicator Data'!BU179="No data","x",ROUND(IF('Indicator Data'!BU179&gt;S$195,0,IF('Indicator Data'!BU179&lt;S$194,10,(S$195-'Indicator Data'!BU179)/(S$195-S$194)*10)),1))</f>
        <v>3.3</v>
      </c>
      <c r="T176" s="115">
        <f>IF('Indicator Data'!BV179="No data","x",ROUND(IF('Indicator Data'!BV179&gt;T$195,0,IF('Indicator Data'!BV179&lt;T$194,10,(T$195-'Indicator Data'!BV179)/(T$195-T$194)*10)),1))</f>
        <v>0</v>
      </c>
      <c r="U176" s="115">
        <f>IF('Indicator Data'!BW179="No data","x",ROUND(IF('Indicator Data'!BW179&gt;U$195,0,IF('Indicator Data'!BW179&lt;U$194,10,(U$195-'Indicator Data'!BW179)/(U$195-U$194)*10)),1))</f>
        <v>1.2</v>
      </c>
      <c r="V176" s="115">
        <f>IF('Indicator Data'!BX179="No data","x",ROUND(IF('Indicator Data'!BX179&gt;V$195,0,IF('Indicator Data'!BX179&lt;V$194,10,(V$195-'Indicator Data'!BX179)/(V$195-V$194)*10)),1))</f>
        <v>0</v>
      </c>
      <c r="W176" s="72">
        <f t="shared" si="30"/>
        <v>0.39999999999999997</v>
      </c>
      <c r="X176" s="72">
        <f>IF('Indicator Data'!BY179="No data","x",ROUND(IF('Indicator Data'!BY179&gt;X$195,0,IF('Indicator Data'!BY179&lt;X$194,10,(X$195-'Indicator Data'!BY179)/(X$195-X$194)*10)),1))</f>
        <v>3.1</v>
      </c>
      <c r="Y176" s="72">
        <f>IF('Indicator Data'!BZ179="No data","x",ROUND(IF('Indicator Data'!BZ179&gt;Y$195,10,IF('Indicator Data'!BZ179&lt;Y$194,0,10-(Y$195-'Indicator Data'!BZ179)/(Y$195-Y$194)*10)),1))</f>
        <v>0.7</v>
      </c>
      <c r="Z176" s="73">
        <f t="shared" si="31"/>
        <v>1.9</v>
      </c>
      <c r="AA176" s="74">
        <f t="shared" si="32"/>
        <v>1.2</v>
      </c>
      <c r="AB176" s="133"/>
    </row>
    <row r="177" spans="1:28" s="2" customFormat="1" x14ac:dyDescent="0.3">
      <c r="A177" s="98" t="str">
        <f>'Indicator Data'!A180</f>
        <v>Tunisia</v>
      </c>
      <c r="B177" s="27" t="str">
        <f>'Indicator Data'!B180</f>
        <v>TUN</v>
      </c>
      <c r="C177" s="72">
        <f>IF('Indicator Data'!BK180="No data","x",ROUND(IF('Indicator Data'!BK180&gt;C$195,0,IF('Indicator Data'!BK180&lt;C$194,10,(C$195-'Indicator Data'!BK180)/(C$195-C$194)*10)),1))</f>
        <v>6.4</v>
      </c>
      <c r="D177" s="73">
        <f t="shared" si="24"/>
        <v>6.4</v>
      </c>
      <c r="E177" s="72">
        <f>IF('Indicator Data'!BM180="No data","x",ROUND(IF('Indicator Data'!BM180&gt;E$195,0,IF('Indicator Data'!BM180&lt;E$194,10,(E$195-'Indicator Data'!BM180)/(E$195-E$194)*10)),1))</f>
        <v>5.6</v>
      </c>
      <c r="F177" s="72">
        <f>IF('Indicator Data'!BL180="No data","x",ROUND(IF('Indicator Data'!BL180&gt;F$195,0,IF('Indicator Data'!BL180&lt;F$194,10,(F$195-'Indicator Data'!BL180)/(F$195-F$194)*10)),1))</f>
        <v>5.2</v>
      </c>
      <c r="G177" s="73">
        <f t="shared" si="25"/>
        <v>5.4</v>
      </c>
      <c r="H177" s="74">
        <f t="shared" si="26"/>
        <v>5.9</v>
      </c>
      <c r="I177" s="72">
        <f>IF('Indicator Data'!BO180="No data","x",ROUND(IF('Indicator Data'!BO180^2&gt;I$195,0,IF('Indicator Data'!BO180^2&lt;I$194,10,(I$195-'Indicator Data'!BO180^2)/(I$195-I$194)*10)),1))</f>
        <v>4.0999999999999996</v>
      </c>
      <c r="J177" s="72">
        <f>IF(OR('Indicator Data'!BN180=0,'Indicator Data'!BN180="No data"),"x",ROUND(IF('Indicator Data'!BN180&gt;J$195,0,IF('Indicator Data'!BN180&lt;J$194,10,(J$195-'Indicator Data'!BN180)/(J$195-J$194)*10)),1))</f>
        <v>0</v>
      </c>
      <c r="K177" s="72">
        <f>IF('Indicator Data'!BP180="No data","x",ROUND(IF('Indicator Data'!BP180&gt;K$195,0,IF('Indicator Data'!BP180&lt;K$194,10,(K$195-'Indicator Data'!BP180)/(K$195-K$194)*10)),1))</f>
        <v>3.3</v>
      </c>
      <c r="L177" s="72">
        <f>IF('Indicator Data'!BQ180="No data","x",ROUND(IF('Indicator Data'!BQ180&gt;L$195,0,IF('Indicator Data'!BQ180&lt;L$194,10,(L$195-'Indicator Data'!BQ180)/(L$195-L$194)*10)),1))</f>
        <v>3.8</v>
      </c>
      <c r="M177" s="73">
        <f t="shared" si="27"/>
        <v>2.8</v>
      </c>
      <c r="N177" s="115">
        <f>IF('Indicator Data'!BR180="No data","x",'Indicator Data'!BR180/'Indicator Data'!CD180*100)</f>
        <v>35.401647785787851</v>
      </c>
      <c r="O177" s="72">
        <f t="shared" si="28"/>
        <v>6.5</v>
      </c>
      <c r="P177" s="72">
        <f>IF('Indicator Data'!BS180="No data","x",ROUND(IF('Indicator Data'!BS180&gt;P$195,0,IF('Indicator Data'!BS180&lt;P$194,10,(P$195-'Indicator Data'!BS180)/(P$195-P$194)*10)),1))</f>
        <v>1</v>
      </c>
      <c r="Q177" s="72">
        <f>IF('Indicator Data'!BT180="No data","x",ROUND(IF('Indicator Data'!BT180&gt;Q$195,0,IF('Indicator Data'!BT180&lt;Q$194,10,(Q$195-'Indicator Data'!BT180)/(Q$195-Q$194)*10)),1))</f>
        <v>0.7</v>
      </c>
      <c r="R177" s="73">
        <f t="shared" si="29"/>
        <v>2.7</v>
      </c>
      <c r="S177" s="72">
        <f>IF('Indicator Data'!BU180="No data","x",ROUND(IF('Indicator Data'!BU180&gt;S$195,0,IF('Indicator Data'!BU180&lt;S$194,10,(S$195-'Indicator Data'!BU180)/(S$195-S$194)*10)),1))</f>
        <v>6.8</v>
      </c>
      <c r="T177" s="115">
        <f>IF('Indicator Data'!BV180="No data","x",ROUND(IF('Indicator Data'!BV180&gt;T$195,0,IF('Indicator Data'!BV180&lt;T$194,10,(T$195-'Indicator Data'!BV180)/(T$195-T$194)*10)),1))</f>
        <v>0.3</v>
      </c>
      <c r="U177" s="115">
        <f>IF('Indicator Data'!BW180="No data","x",ROUND(IF('Indicator Data'!BW180&gt;U$195,0,IF('Indicator Data'!BW180&lt;U$194,10,(U$195-'Indicator Data'!BW180)/(U$195-U$194)*10)),1))</f>
        <v>0</v>
      </c>
      <c r="V177" s="115" t="str">
        <f>IF('Indicator Data'!BX180="No data","x",ROUND(IF('Indicator Data'!BX180&gt;V$195,0,IF('Indicator Data'!BX180&lt;V$194,10,(V$195-'Indicator Data'!BX180)/(V$195-V$194)*10)),1))</f>
        <v>x</v>
      </c>
      <c r="W177" s="72">
        <f t="shared" si="30"/>
        <v>0.15</v>
      </c>
      <c r="X177" s="72">
        <f>IF('Indicator Data'!BY180="No data","x",ROUND(IF('Indicator Data'!BY180&gt;X$195,0,IF('Indicator Data'!BY180&lt;X$194,10,(X$195-'Indicator Data'!BY180)/(X$195-X$194)*10)),1))</f>
        <v>7.1</v>
      </c>
      <c r="Y177" s="72">
        <f>IF('Indicator Data'!BZ180="No data","x",ROUND(IF('Indicator Data'!BZ180&gt;Y$195,10,IF('Indicator Data'!BZ180&lt;Y$194,0,10-(Y$195-'Indicator Data'!BZ180)/(Y$195-Y$194)*10)),1))</f>
        <v>0.5</v>
      </c>
      <c r="Z177" s="73">
        <f t="shared" si="31"/>
        <v>3.6</v>
      </c>
      <c r="AA177" s="74">
        <f t="shared" si="32"/>
        <v>3</v>
      </c>
      <c r="AB177" s="133"/>
    </row>
    <row r="178" spans="1:28" s="2" customFormat="1" x14ac:dyDescent="0.3">
      <c r="A178" s="98" t="str">
        <f>'Indicator Data'!A181</f>
        <v>Turkey</v>
      </c>
      <c r="B178" s="27" t="str">
        <f>'Indicator Data'!B181</f>
        <v>TUR</v>
      </c>
      <c r="C178" s="72">
        <f>IF('Indicator Data'!BK181="No data","x",ROUND(IF('Indicator Data'!BK181&gt;C$195,0,IF('Indicator Data'!BK181&lt;C$194,10,(C$195-'Indicator Data'!BK181)/(C$195-C$194)*10)),1))</f>
        <v>2.1</v>
      </c>
      <c r="D178" s="73">
        <f t="shared" si="24"/>
        <v>2.1</v>
      </c>
      <c r="E178" s="72">
        <f>IF('Indicator Data'!BM181="No data","x",ROUND(IF('Indicator Data'!BM181&gt;E$195,0,IF('Indicator Data'!BM181&lt;E$194,10,(E$195-'Indicator Data'!BM181)/(E$195-E$194)*10)),1))</f>
        <v>6</v>
      </c>
      <c r="F178" s="72">
        <f>IF('Indicator Data'!BL181="No data","x",ROUND(IF('Indicator Data'!BL181&gt;F$195,0,IF('Indicator Data'!BL181&lt;F$194,10,(F$195-'Indicator Data'!BL181)/(F$195-F$194)*10)),1))</f>
        <v>4.9000000000000004</v>
      </c>
      <c r="G178" s="73">
        <f t="shared" si="25"/>
        <v>5.5</v>
      </c>
      <c r="H178" s="74">
        <f t="shared" si="26"/>
        <v>3.8</v>
      </c>
      <c r="I178" s="72">
        <f>IF('Indicator Data'!BO181="No data","x",ROUND(IF('Indicator Data'!BO181^2&gt;I$195,0,IF('Indicator Data'!BO181^2&lt;I$194,10,(I$195-'Indicator Data'!BO181^2)/(I$195-I$194)*10)),1))</f>
        <v>0.8</v>
      </c>
      <c r="J178" s="72">
        <f>IF(OR('Indicator Data'!BN181=0,'Indicator Data'!BN181="No data"),"x",ROUND(IF('Indicator Data'!BN181&gt;J$195,0,IF('Indicator Data'!BN181&lt;J$194,10,(J$195-'Indicator Data'!BN181)/(J$195-J$194)*10)),1))</f>
        <v>0</v>
      </c>
      <c r="K178" s="72">
        <f>IF('Indicator Data'!BP181="No data","x",ROUND(IF('Indicator Data'!BP181&gt;K$195,0,IF('Indicator Data'!BP181&lt;K$194,10,(K$195-'Indicator Data'!BP181)/(K$195-K$194)*10)),1))</f>
        <v>2.6</v>
      </c>
      <c r="L178" s="72">
        <f>IF('Indicator Data'!BQ181="No data","x",ROUND(IF('Indicator Data'!BQ181&gt;L$195,0,IF('Indicator Data'!BQ181&lt;L$194,10,(L$195-'Indicator Data'!BQ181)/(L$195-L$194)*10)),1))</f>
        <v>5.3</v>
      </c>
      <c r="M178" s="73">
        <f t="shared" si="27"/>
        <v>2.2000000000000002</v>
      </c>
      <c r="N178" s="115">
        <f>IF('Indicator Data'!BR181="No data","x",'Indicator Data'!BR181/'Indicator Data'!CD181*100)</f>
        <v>51.973025999506262</v>
      </c>
      <c r="O178" s="72">
        <f t="shared" si="28"/>
        <v>4.9000000000000004</v>
      </c>
      <c r="P178" s="72">
        <f>IF('Indicator Data'!BS181="No data","x",ROUND(IF('Indicator Data'!BS181&gt;P$195,0,IF('Indicator Data'!BS181&lt;P$194,10,(P$195-'Indicator Data'!BS181)/(P$195-P$194)*10)),1))</f>
        <v>0.3</v>
      </c>
      <c r="Q178" s="72">
        <f>IF('Indicator Data'!BT181="No data","x",ROUND(IF('Indicator Data'!BT181&gt;Q$195,0,IF('Indicator Data'!BT181&lt;Q$194,10,(Q$195-'Indicator Data'!BT181)/(Q$195-Q$194)*10)),1))</f>
        <v>0.2</v>
      </c>
      <c r="R178" s="73">
        <f t="shared" si="29"/>
        <v>1.8</v>
      </c>
      <c r="S178" s="72">
        <f>IF('Indicator Data'!BU181="No data","x",ROUND(IF('Indicator Data'!BU181&gt;S$195,0,IF('Indicator Data'!BU181&lt;S$194,10,(S$195-'Indicator Data'!BU181)/(S$195-S$194)*10)),1))</f>
        <v>5.6</v>
      </c>
      <c r="T178" s="115">
        <f>IF('Indicator Data'!BV181="No data","x",ROUND(IF('Indicator Data'!BV181&gt;T$195,0,IF('Indicator Data'!BV181&lt;T$194,10,(T$195-'Indicator Data'!BV181)/(T$195-T$194)*10)),1))</f>
        <v>0.2</v>
      </c>
      <c r="U178" s="115">
        <f>IF('Indicator Data'!BW181="No data","x",ROUND(IF('Indicator Data'!BW181&gt;U$195,0,IF('Indicator Data'!BW181&lt;U$194,10,(U$195-'Indicator Data'!BW181)/(U$195-U$194)*10)),1))</f>
        <v>2</v>
      </c>
      <c r="V178" s="115">
        <f>IF('Indicator Data'!BX181="No data","x",ROUND(IF('Indicator Data'!BX181&gt;V$195,0,IF('Indicator Data'!BX181&lt;V$194,10,(V$195-'Indicator Data'!BX181)/(V$195-V$194)*10)),1))</f>
        <v>0.3</v>
      </c>
      <c r="W178" s="72">
        <f t="shared" si="30"/>
        <v>0.83333333333333337</v>
      </c>
      <c r="X178" s="72">
        <f>IF('Indicator Data'!BY181="No data","x",ROUND(IF('Indicator Data'!BY181&gt;X$195,0,IF('Indicator Data'!BY181&lt;X$194,10,(X$195-'Indicator Data'!BY181)/(X$195-X$194)*10)),1))</f>
        <v>6.2</v>
      </c>
      <c r="Y178" s="72">
        <f>IF('Indicator Data'!BZ181="No data","x",ROUND(IF('Indicator Data'!BZ181&gt;Y$195,10,IF('Indicator Data'!BZ181&lt;Y$194,0,10-(Y$195-'Indicator Data'!BZ181)/(Y$195-Y$194)*10)),1))</f>
        <v>0.2</v>
      </c>
      <c r="Z178" s="73">
        <f t="shared" si="31"/>
        <v>3.2</v>
      </c>
      <c r="AA178" s="74">
        <f t="shared" si="32"/>
        <v>2.4</v>
      </c>
      <c r="AB178" s="133"/>
    </row>
    <row r="179" spans="1:28" s="2" customFormat="1" x14ac:dyDescent="0.3">
      <c r="A179" s="98" t="str">
        <f>'Indicator Data'!A182</f>
        <v>Turkmenistan</v>
      </c>
      <c r="B179" s="27" t="str">
        <f>'Indicator Data'!B182</f>
        <v>TKM</v>
      </c>
      <c r="C179" s="72" t="str">
        <f>IF('Indicator Data'!BK182="No data","x",ROUND(IF('Indicator Data'!BK182&gt;C$195,0,IF('Indicator Data'!BK182&lt;C$194,10,(C$195-'Indicator Data'!BK182)/(C$195-C$194)*10)),1))</f>
        <v>x</v>
      </c>
      <c r="D179" s="73" t="str">
        <f t="shared" si="24"/>
        <v>x</v>
      </c>
      <c r="E179" s="72">
        <f>IF('Indicator Data'!BM182="No data","x",ROUND(IF('Indicator Data'!BM182&gt;E$195,0,IF('Indicator Data'!BM182&lt;E$194,10,(E$195-'Indicator Data'!BM182)/(E$195-E$194)*10)),1))</f>
        <v>8.1</v>
      </c>
      <c r="F179" s="72">
        <f>IF('Indicator Data'!BL182="No data","x",ROUND(IF('Indicator Data'!BL182&gt;F$195,0,IF('Indicator Data'!BL182&lt;F$194,10,(F$195-'Indicator Data'!BL182)/(F$195-F$194)*10)),1))</f>
        <v>7.3</v>
      </c>
      <c r="G179" s="73">
        <f t="shared" si="25"/>
        <v>7.7</v>
      </c>
      <c r="H179" s="74">
        <f t="shared" si="26"/>
        <v>7.7</v>
      </c>
      <c r="I179" s="72">
        <f>IF('Indicator Data'!BO182="No data","x",ROUND(IF('Indicator Data'!BO182^2&gt;I$195,0,IF('Indicator Data'!BO182^2&lt;I$194,10,(I$195-'Indicator Data'!BO182^2)/(I$195-I$194)*10)),1))</f>
        <v>0.1</v>
      </c>
      <c r="J179" s="72">
        <f>IF(OR('Indicator Data'!BN182=0,'Indicator Data'!BN182="No data"),"x",ROUND(IF('Indicator Data'!BN182&gt;J$195,0,IF('Indicator Data'!BN182&lt;J$194,10,(J$195-'Indicator Data'!BN182)/(J$195-J$194)*10)),1))</f>
        <v>0</v>
      </c>
      <c r="K179" s="72">
        <f>IF('Indicator Data'!BP182="No data","x",ROUND(IF('Indicator Data'!BP182&gt;K$195,0,IF('Indicator Data'!BP182&lt;K$194,10,(K$195-'Indicator Data'!BP182)/(K$195-K$194)*10)),1))</f>
        <v>7.9</v>
      </c>
      <c r="L179" s="72">
        <f>IF('Indicator Data'!BQ182="No data","x",ROUND(IF('Indicator Data'!BQ182&gt;L$195,0,IF('Indicator Data'!BQ182&lt;L$194,10,(L$195-'Indicator Data'!BQ182)/(L$195-L$194)*10)),1))</f>
        <v>1.9</v>
      </c>
      <c r="M179" s="73">
        <f t="shared" si="27"/>
        <v>2.5</v>
      </c>
      <c r="N179" s="115">
        <f>IF('Indicator Data'!BR182="No data","x",'Indicator Data'!BR182/'Indicator Data'!CD182*100)</f>
        <v>4.2559530142787221</v>
      </c>
      <c r="O179" s="72">
        <f t="shared" si="28"/>
        <v>9.6999999999999993</v>
      </c>
      <c r="P179" s="72">
        <f>IF('Indicator Data'!BS182="No data","x",ROUND(IF('Indicator Data'!BS182&gt;P$195,0,IF('Indicator Data'!BS182&lt;P$194,10,(P$195-'Indicator Data'!BS182)/(P$195-P$194)*10)),1))</f>
        <v>0.1</v>
      </c>
      <c r="Q179" s="72">
        <f>IF('Indicator Data'!BT182="No data","x",ROUND(IF('Indicator Data'!BT182&gt;Q$195,0,IF('Indicator Data'!BT182&lt;Q$194,10,(Q$195-'Indicator Data'!BT182)/(Q$195-Q$194)*10)),1))</f>
        <v>0.2</v>
      </c>
      <c r="R179" s="73">
        <f t="shared" si="29"/>
        <v>3.3</v>
      </c>
      <c r="S179" s="72">
        <f>IF('Indicator Data'!BU182="No data","x",ROUND(IF('Indicator Data'!BU182&gt;S$195,0,IF('Indicator Data'!BU182&lt;S$194,10,(S$195-'Indicator Data'!BU182)/(S$195-S$194)*10)),1))</f>
        <v>4.4000000000000004</v>
      </c>
      <c r="T179" s="115">
        <f>IF('Indicator Data'!BV182="No data","x",ROUND(IF('Indicator Data'!BV182&gt;T$195,0,IF('Indicator Data'!BV182&lt;T$194,10,(T$195-'Indicator Data'!BV182)/(T$195-T$194)*10)),1))</f>
        <v>0</v>
      </c>
      <c r="U179" s="115">
        <f>IF('Indicator Data'!BW182="No data","x",ROUND(IF('Indicator Data'!BW182&gt;U$195,0,IF('Indicator Data'!BW182&lt;U$194,10,(U$195-'Indicator Data'!BW182)/(U$195-U$194)*10)),1))</f>
        <v>0</v>
      </c>
      <c r="V179" s="115" t="str">
        <f>IF('Indicator Data'!BX182="No data","x",ROUND(IF('Indicator Data'!BX182&gt;V$195,0,IF('Indicator Data'!BX182&lt;V$194,10,(V$195-'Indicator Data'!BX182)/(V$195-V$194)*10)),1))</f>
        <v>x</v>
      </c>
      <c r="W179" s="72">
        <f t="shared" si="30"/>
        <v>0</v>
      </c>
      <c r="X179" s="72">
        <f>IF('Indicator Data'!BY182="No data","x",ROUND(IF('Indicator Data'!BY182&gt;X$195,0,IF('Indicator Data'!BY182&lt;X$194,10,(X$195-'Indicator Data'!BY182)/(X$195-X$194)*10)),1))</f>
        <v>5.8</v>
      </c>
      <c r="Y179" s="72">
        <f>IF('Indicator Data'!BZ182="No data","x",ROUND(IF('Indicator Data'!BZ182&gt;Y$195,10,IF('Indicator Data'!BZ182&lt;Y$194,0,10-(Y$195-'Indicator Data'!BZ182)/(Y$195-Y$194)*10)),1))</f>
        <v>0.1</v>
      </c>
      <c r="Z179" s="73">
        <f t="shared" si="31"/>
        <v>2.6</v>
      </c>
      <c r="AA179" s="74">
        <f t="shared" si="32"/>
        <v>2.8</v>
      </c>
      <c r="AB179" s="133"/>
    </row>
    <row r="180" spans="1:28" s="2" customFormat="1" x14ac:dyDescent="0.3">
      <c r="A180" s="98" t="str">
        <f>'Indicator Data'!A183</f>
        <v>Tuvalu</v>
      </c>
      <c r="B180" s="27" t="str">
        <f>'Indicator Data'!B183</f>
        <v>TUV</v>
      </c>
      <c r="C180" s="72" t="str">
        <f>IF('Indicator Data'!BK183="No data","x",ROUND(IF('Indicator Data'!BK183&gt;C$195,0,IF('Indicator Data'!BK183&lt;C$194,10,(C$195-'Indicator Data'!BK183)/(C$195-C$194)*10)),1))</f>
        <v>x</v>
      </c>
      <c r="D180" s="73" t="str">
        <f t="shared" si="24"/>
        <v>x</v>
      </c>
      <c r="E180" s="72" t="str">
        <f>IF('Indicator Data'!BM183="No data","x",ROUND(IF('Indicator Data'!BM183&gt;E$195,0,IF('Indicator Data'!BM183&lt;E$194,10,(E$195-'Indicator Data'!BM183)/(E$195-E$194)*10)),1))</f>
        <v>x</v>
      </c>
      <c r="F180" s="72">
        <f>IF('Indicator Data'!BL183="No data","x",ROUND(IF('Indicator Data'!BL183&gt;F$195,0,IF('Indicator Data'!BL183&lt;F$194,10,(F$195-'Indicator Data'!BL183)/(F$195-F$194)*10)),1))</f>
        <v>6.3</v>
      </c>
      <c r="G180" s="73">
        <f t="shared" si="25"/>
        <v>6.3</v>
      </c>
      <c r="H180" s="74">
        <f t="shared" si="26"/>
        <v>6.3</v>
      </c>
      <c r="I180" s="72" t="str">
        <f>IF('Indicator Data'!BO183="No data","x",ROUND(IF('Indicator Data'!BO183^2&gt;I$195,0,IF('Indicator Data'!BO183^2&lt;I$194,10,(I$195-'Indicator Data'!BO183^2)/(I$195-I$194)*10)),1))</f>
        <v>x</v>
      </c>
      <c r="J180" s="72">
        <f>IF(OR('Indicator Data'!BN183=0,'Indicator Data'!BN183="No data"),"x",ROUND(IF('Indicator Data'!BN183&gt;J$195,0,IF('Indicator Data'!BN183&lt;J$194,10,(J$195-'Indicator Data'!BN183)/(J$195-J$194)*10)),1))</f>
        <v>0</v>
      </c>
      <c r="K180" s="72">
        <f>IF('Indicator Data'!BP183="No data","x",ROUND(IF('Indicator Data'!BP183&gt;K$195,0,IF('Indicator Data'!BP183&lt;K$194,10,(K$195-'Indicator Data'!BP183)/(K$195-K$194)*10)),1))</f>
        <v>5.0999999999999996</v>
      </c>
      <c r="L180" s="72">
        <f>IF('Indicator Data'!BQ183="No data","x",ROUND(IF('Indicator Data'!BQ183&gt;L$195,0,IF('Indicator Data'!BQ183&lt;L$194,10,(L$195-'Indicator Data'!BQ183)/(L$195-L$194)*10)),1))</f>
        <v>6.6</v>
      </c>
      <c r="M180" s="73">
        <f t="shared" si="27"/>
        <v>3.9</v>
      </c>
      <c r="N180" s="115">
        <f>IF('Indicator Data'!BR183="No data","x",'Indicator Data'!BR183/'Indicator Data'!CD183*100)</f>
        <v>156.66666666666666</v>
      </c>
      <c r="O180" s="72">
        <f t="shared" si="28"/>
        <v>0</v>
      </c>
      <c r="P180" s="72">
        <f>IF('Indicator Data'!BS183="No data","x",ROUND(IF('Indicator Data'!BS183&gt;P$195,0,IF('Indicator Data'!BS183&lt;P$194,10,(P$195-'Indicator Data'!BS183)/(P$195-P$194)*10)),1))</f>
        <v>1.8</v>
      </c>
      <c r="Q180" s="72">
        <f>IF('Indicator Data'!BT183="No data","x",ROUND(IF('Indicator Data'!BT183&gt;Q$195,0,IF('Indicator Data'!BT183&lt;Q$194,10,(Q$195-'Indicator Data'!BT183)/(Q$195-Q$194)*10)),1))</f>
        <v>0.1</v>
      </c>
      <c r="R180" s="73">
        <f t="shared" si="29"/>
        <v>0.6</v>
      </c>
      <c r="S180" s="72">
        <f>IF('Indicator Data'!BU183="No data","x",ROUND(IF('Indicator Data'!BU183&gt;S$195,0,IF('Indicator Data'!BU183&lt;S$194,10,(S$195-'Indicator Data'!BU183)/(S$195-S$194)*10)),1))</f>
        <v>7.7</v>
      </c>
      <c r="T180" s="115">
        <f>IF('Indicator Data'!BV183="No data","x",ROUND(IF('Indicator Data'!BV183&gt;T$195,0,IF('Indicator Data'!BV183&lt;T$194,10,(T$195-'Indicator Data'!BV183)/(T$195-T$194)*10)),1))</f>
        <v>1.7</v>
      </c>
      <c r="U180" s="115">
        <f>IF('Indicator Data'!BW183="No data","x",ROUND(IF('Indicator Data'!BW183&gt;U$195,0,IF('Indicator Data'!BW183&lt;U$194,10,(U$195-'Indicator Data'!BW183)/(U$195-U$194)*10)),1))</f>
        <v>3.1</v>
      </c>
      <c r="V180" s="115" t="str">
        <f>IF('Indicator Data'!BX183="No data","x",ROUND(IF('Indicator Data'!BX183&gt;V$195,0,IF('Indicator Data'!BX183&lt;V$194,10,(V$195-'Indicator Data'!BX183)/(V$195-V$194)*10)),1))</f>
        <v>x</v>
      </c>
      <c r="W180" s="72">
        <f t="shared" si="30"/>
        <v>2.4</v>
      </c>
      <c r="X180" s="72">
        <f>IF('Indicator Data'!BY183="No data","x",ROUND(IF('Indicator Data'!BY183&gt;X$195,0,IF('Indicator Data'!BY183&lt;X$194,10,(X$195-'Indicator Data'!BY183)/(X$195-X$194)*10)),1))</f>
        <v>7.6</v>
      </c>
      <c r="Y180" s="72" t="str">
        <f>IF('Indicator Data'!BZ183="No data","x",ROUND(IF('Indicator Data'!BZ183&gt;Y$195,10,IF('Indicator Data'!BZ183&lt;Y$194,0,10-(Y$195-'Indicator Data'!BZ183)/(Y$195-Y$194)*10)),1))</f>
        <v>x</v>
      </c>
      <c r="Z180" s="73">
        <f t="shared" si="31"/>
        <v>5.9</v>
      </c>
      <c r="AA180" s="74">
        <f t="shared" si="32"/>
        <v>3.5</v>
      </c>
      <c r="AB180" s="133"/>
    </row>
    <row r="181" spans="1:28" s="2" customFormat="1" x14ac:dyDescent="0.3">
      <c r="A181" s="98" t="str">
        <f>'Indicator Data'!A184</f>
        <v>Uganda</v>
      </c>
      <c r="B181" s="27" t="str">
        <f>'Indicator Data'!B184</f>
        <v>UGA</v>
      </c>
      <c r="C181" s="72" t="str">
        <f>IF('Indicator Data'!BK184="No data","x",ROUND(IF('Indicator Data'!BK184&gt;C$195,0,IF('Indicator Data'!BK184&lt;C$194,10,(C$195-'Indicator Data'!BK184)/(C$195-C$194)*10)),1))</f>
        <v>x</v>
      </c>
      <c r="D181" s="73" t="str">
        <f t="shared" si="24"/>
        <v>x</v>
      </c>
      <c r="E181" s="72">
        <f>IF('Indicator Data'!BM184="No data","x",ROUND(IF('Indicator Data'!BM184&gt;E$195,0,IF('Indicator Data'!BM184&lt;E$194,10,(E$195-'Indicator Data'!BM184)/(E$195-E$194)*10)),1))</f>
        <v>7.3</v>
      </c>
      <c r="F181" s="72">
        <f>IF('Indicator Data'!BL184="No data","x",ROUND(IF('Indicator Data'!BL184&gt;F$195,0,IF('Indicator Data'!BL184&lt;F$194,10,(F$195-'Indicator Data'!BL184)/(F$195-F$194)*10)),1))</f>
        <v>6.2</v>
      </c>
      <c r="G181" s="73">
        <f t="shared" si="25"/>
        <v>6.8</v>
      </c>
      <c r="H181" s="74">
        <f t="shared" si="26"/>
        <v>6.8</v>
      </c>
      <c r="I181" s="72">
        <f>IF('Indicator Data'!BO184="No data","x",ROUND(IF('Indicator Data'!BO184^2&gt;I$195,0,IF('Indicator Data'!BO184^2&lt;I$194,10,(I$195-'Indicator Data'!BO184^2)/(I$195-I$194)*10)),1))</f>
        <v>4.5999999999999996</v>
      </c>
      <c r="J181" s="72">
        <f>IF(OR('Indicator Data'!BN184=0,'Indicator Data'!BN184="No data"),"x",ROUND(IF('Indicator Data'!BN184&gt;J$195,0,IF('Indicator Data'!BN184&lt;J$194,10,(J$195-'Indicator Data'!BN184)/(J$195-J$194)*10)),1))</f>
        <v>5.7</v>
      </c>
      <c r="K181" s="72">
        <f>IF('Indicator Data'!BP184="No data","x",ROUND(IF('Indicator Data'!BP184&gt;K$195,0,IF('Indicator Data'!BP184&lt;K$194,10,(K$195-'Indicator Data'!BP184)/(K$195-K$194)*10)),1))</f>
        <v>7.6</v>
      </c>
      <c r="L181" s="72">
        <f>IF('Indicator Data'!BQ184="No data","x",ROUND(IF('Indicator Data'!BQ184&gt;L$195,0,IF('Indicator Data'!BQ184&lt;L$194,10,(L$195-'Indicator Data'!BQ184)/(L$195-L$194)*10)),1))</f>
        <v>7.3</v>
      </c>
      <c r="M181" s="73">
        <f t="shared" si="27"/>
        <v>6.3</v>
      </c>
      <c r="N181" s="115">
        <f>IF('Indicator Data'!BR184="No data","x",'Indicator Data'!BR184/'Indicator Data'!CD184*100)</f>
        <v>23.021870777238377</v>
      </c>
      <c r="O181" s="72">
        <f t="shared" si="28"/>
        <v>7.8</v>
      </c>
      <c r="P181" s="72">
        <f>IF('Indicator Data'!BS184="No data","x",ROUND(IF('Indicator Data'!BS184&gt;P$195,0,IF('Indicator Data'!BS184&lt;P$194,10,(P$195-'Indicator Data'!BS184)/(P$195-P$194)*10)),1))</f>
        <v>9.1</v>
      </c>
      <c r="Q181" s="72">
        <f>IF('Indicator Data'!BT184="No data","x",ROUND(IF('Indicator Data'!BT184&gt;Q$195,0,IF('Indicator Data'!BT184&lt;Q$194,10,(Q$195-'Indicator Data'!BT184)/(Q$195-Q$194)*10)),1))</f>
        <v>10</v>
      </c>
      <c r="R181" s="73">
        <f t="shared" si="29"/>
        <v>9</v>
      </c>
      <c r="S181" s="72">
        <f>IF('Indicator Data'!BU184="No data","x",ROUND(IF('Indicator Data'!BU184&gt;S$195,0,IF('Indicator Data'!BU184&lt;S$194,10,(S$195-'Indicator Data'!BU184)/(S$195-S$194)*10)),1))</f>
        <v>9.8000000000000007</v>
      </c>
      <c r="T181" s="115">
        <f>IF('Indicator Data'!BV184="No data","x",ROUND(IF('Indicator Data'!BV184&gt;T$195,0,IF('Indicator Data'!BV184&lt;T$194,10,(T$195-'Indicator Data'!BV184)/(T$195-T$194)*10)),1))</f>
        <v>1</v>
      </c>
      <c r="U181" s="115" t="str">
        <f>IF('Indicator Data'!BW184="No data","x",ROUND(IF('Indicator Data'!BW184&gt;U$195,0,IF('Indicator Data'!BW184&lt;U$194,10,(U$195-'Indicator Data'!BW184)/(U$195-U$194)*10)),1))</f>
        <v>x</v>
      </c>
      <c r="V181" s="115">
        <f>IF('Indicator Data'!BX184="No data","x",ROUND(IF('Indicator Data'!BX184&gt;V$195,0,IF('Indicator Data'!BX184&lt;V$194,10,(V$195-'Indicator Data'!BX184)/(V$195-V$194)*10)),1))</f>
        <v>1.2</v>
      </c>
      <c r="W181" s="72">
        <f t="shared" si="30"/>
        <v>1.1000000000000001</v>
      </c>
      <c r="X181" s="72">
        <f>IF('Indicator Data'!BY184="No data","x",ROUND(IF('Indicator Data'!BY184&gt;X$195,0,IF('Indicator Data'!BY184&lt;X$194,10,(X$195-'Indicator Data'!BY184)/(X$195-X$194)*10)),1))</f>
        <v>9.6999999999999993</v>
      </c>
      <c r="Y181" s="72">
        <f>IF('Indicator Data'!BZ184="No data","x",ROUND(IF('Indicator Data'!BZ184&gt;Y$195,10,IF('Indicator Data'!BZ184&lt;Y$194,0,10-(Y$195-'Indicator Data'!BZ184)/(Y$195-Y$194)*10)),1))</f>
        <v>4.2</v>
      </c>
      <c r="Z181" s="73">
        <f t="shared" si="31"/>
        <v>6.2</v>
      </c>
      <c r="AA181" s="74">
        <f t="shared" si="32"/>
        <v>7.2</v>
      </c>
      <c r="AB181" s="133"/>
    </row>
    <row r="182" spans="1:28" s="2" customFormat="1" x14ac:dyDescent="0.3">
      <c r="A182" s="98" t="str">
        <f>'Indicator Data'!A185</f>
        <v>Ukraine</v>
      </c>
      <c r="B182" s="27" t="str">
        <f>'Indicator Data'!B185</f>
        <v>UKR</v>
      </c>
      <c r="C182" s="72" t="str">
        <f>IF('Indicator Data'!BK185="No data","x",ROUND(IF('Indicator Data'!BK185&gt;C$195,0,IF('Indicator Data'!BK185&lt;C$194,10,(C$195-'Indicator Data'!BK185)/(C$195-C$194)*10)),1))</f>
        <v>x</v>
      </c>
      <c r="D182" s="73" t="str">
        <f t="shared" si="24"/>
        <v>x</v>
      </c>
      <c r="E182" s="72">
        <f>IF('Indicator Data'!BM185="No data","x",ROUND(IF('Indicator Data'!BM185&gt;E$195,0,IF('Indicator Data'!BM185&lt;E$194,10,(E$195-'Indicator Data'!BM185)/(E$195-E$194)*10)),1))</f>
        <v>6.7</v>
      </c>
      <c r="F182" s="72">
        <f>IF('Indicator Data'!BL185="No data","x",ROUND(IF('Indicator Data'!BL185&gt;F$195,0,IF('Indicator Data'!BL185&lt;F$194,10,(F$195-'Indicator Data'!BL185)/(F$195-F$194)*10)),1))</f>
        <v>5.6</v>
      </c>
      <c r="G182" s="73">
        <f t="shared" si="25"/>
        <v>6.2</v>
      </c>
      <c r="H182" s="74">
        <f t="shared" si="26"/>
        <v>6.2</v>
      </c>
      <c r="I182" s="72">
        <f>IF('Indicator Data'!BO185="No data","x",ROUND(IF('Indicator Data'!BO185^2&gt;I$195,0,IF('Indicator Data'!BO185^2&lt;I$194,10,(I$195-'Indicator Data'!BO185^2)/(I$195-I$194)*10)),1))</f>
        <v>0</v>
      </c>
      <c r="J182" s="72">
        <f>IF(OR('Indicator Data'!BN185=0,'Indicator Data'!BN185="No data"),"x",ROUND(IF('Indicator Data'!BN185&gt;J$195,0,IF('Indicator Data'!BN185&lt;J$194,10,(J$195-'Indicator Data'!BN185)/(J$195-J$194)*10)),1))</f>
        <v>0</v>
      </c>
      <c r="K182" s="72">
        <f>IF('Indicator Data'!BP185="No data","x",ROUND(IF('Indicator Data'!BP185&gt;K$195,0,IF('Indicator Data'!BP185&lt;K$194,10,(K$195-'Indicator Data'!BP185)/(K$195-K$194)*10)),1))</f>
        <v>3.7</v>
      </c>
      <c r="L182" s="72">
        <f>IF('Indicator Data'!BQ185="No data","x",ROUND(IF('Indicator Data'!BQ185&gt;L$195,0,IF('Indicator Data'!BQ185&lt;L$194,10,(L$195-'Indicator Data'!BQ185)/(L$195-L$194)*10)),1))</f>
        <v>3.6</v>
      </c>
      <c r="M182" s="73">
        <f t="shared" si="27"/>
        <v>1.8</v>
      </c>
      <c r="N182" s="115">
        <f>IF('Indicator Data'!BR185="No data","x",'Indicator Data'!BR185/'Indicator Data'!CD185*100)</f>
        <v>74.224953393633925</v>
      </c>
      <c r="O182" s="72">
        <f t="shared" si="28"/>
        <v>2.6</v>
      </c>
      <c r="P182" s="72">
        <f>IF('Indicator Data'!BS185="No data","x",ROUND(IF('Indicator Data'!BS185&gt;P$195,0,IF('Indicator Data'!BS185&lt;P$194,10,(P$195-'Indicator Data'!BS185)/(P$195-P$194)*10)),1))</f>
        <v>0.4</v>
      </c>
      <c r="Q182" s="72">
        <f>IF('Indicator Data'!BT185="No data","x",ROUND(IF('Indicator Data'!BT185&gt;Q$195,0,IF('Indicator Data'!BT185&lt;Q$194,10,(Q$195-'Indicator Data'!BT185)/(Q$195-Q$194)*10)),1))</f>
        <v>1.2</v>
      </c>
      <c r="R182" s="73">
        <f t="shared" si="29"/>
        <v>1.4</v>
      </c>
      <c r="S182" s="72">
        <f>IF('Indicator Data'!BU185="No data","x",ROUND(IF('Indicator Data'!BU185&gt;S$195,0,IF('Indicator Data'!BU185&lt;S$194,10,(S$195-'Indicator Data'!BU185)/(S$195-S$194)*10)),1))</f>
        <v>2.5</v>
      </c>
      <c r="T182" s="115">
        <f>IF('Indicator Data'!BV185="No data","x",ROUND(IF('Indicator Data'!BV185&gt;T$195,0,IF('Indicator Data'!BV185&lt;T$194,10,(T$195-'Indicator Data'!BV185)/(T$195-T$194)*10)),1))</f>
        <v>8.3000000000000007</v>
      </c>
      <c r="U182" s="115">
        <f>IF('Indicator Data'!BW185="No data","x",ROUND(IF('Indicator Data'!BW185&gt;U$195,0,IF('Indicator Data'!BW185&lt;U$194,10,(U$195-'Indicator Data'!BW185)/(U$195-U$194)*10)),1))</f>
        <v>1.5</v>
      </c>
      <c r="V182" s="115" t="str">
        <f>IF('Indicator Data'!BX185="No data","x",ROUND(IF('Indicator Data'!BX185&gt;V$195,0,IF('Indicator Data'!BX185&lt;V$194,10,(V$195-'Indicator Data'!BX185)/(V$195-V$194)*10)),1))</f>
        <v>x</v>
      </c>
      <c r="W182" s="72">
        <f t="shared" si="30"/>
        <v>4.9000000000000004</v>
      </c>
      <c r="X182" s="72">
        <f>IF('Indicator Data'!BY185="No data","x",ROUND(IF('Indicator Data'!BY185&gt;X$195,0,IF('Indicator Data'!BY185&lt;X$194,10,(X$195-'Indicator Data'!BY185)/(X$195-X$194)*10)),1))</f>
        <v>7.9</v>
      </c>
      <c r="Y182" s="72">
        <f>IF('Indicator Data'!BZ185="No data","x",ROUND(IF('Indicator Data'!BZ185&gt;Y$195,10,IF('Indicator Data'!BZ185&lt;Y$194,0,10-(Y$195-'Indicator Data'!BZ185)/(Y$195-Y$194)*10)),1))</f>
        <v>0.2</v>
      </c>
      <c r="Z182" s="73">
        <f t="shared" si="31"/>
        <v>3.9</v>
      </c>
      <c r="AA182" s="74">
        <f t="shared" si="32"/>
        <v>2.4</v>
      </c>
      <c r="AB182" s="133"/>
    </row>
    <row r="183" spans="1:28" s="2" customFormat="1" x14ac:dyDescent="0.3">
      <c r="A183" s="98" t="str">
        <f>'Indicator Data'!A186</f>
        <v>United Arab Emirates</v>
      </c>
      <c r="B183" s="27" t="str">
        <f>'Indicator Data'!B186</f>
        <v>ARE</v>
      </c>
      <c r="C183" s="72">
        <f>IF('Indicator Data'!BK186="No data","x",ROUND(IF('Indicator Data'!BK186&gt;C$195,0,IF('Indicator Data'!BK186&lt;C$194,10,(C$195-'Indicator Data'!BK186)/(C$195-C$194)*10)),1))</f>
        <v>2.1</v>
      </c>
      <c r="D183" s="73">
        <f t="shared" si="24"/>
        <v>2.1</v>
      </c>
      <c r="E183" s="72">
        <f>IF('Indicator Data'!BM186="No data","x",ROUND(IF('Indicator Data'!BM186&gt;E$195,0,IF('Indicator Data'!BM186&lt;E$194,10,(E$195-'Indicator Data'!BM186)/(E$195-E$194)*10)),1))</f>
        <v>2.9</v>
      </c>
      <c r="F183" s="72">
        <f>IF('Indicator Data'!BL186="No data","x",ROUND(IF('Indicator Data'!BL186&gt;F$195,0,IF('Indicator Data'!BL186&lt;F$194,10,(F$195-'Indicator Data'!BL186)/(F$195-F$194)*10)),1))</f>
        <v>2.2000000000000002</v>
      </c>
      <c r="G183" s="73">
        <f t="shared" si="25"/>
        <v>2.6</v>
      </c>
      <c r="H183" s="74">
        <f t="shared" si="26"/>
        <v>2.4</v>
      </c>
      <c r="I183" s="72">
        <f>IF('Indicator Data'!BO186="No data","x",ROUND(IF('Indicator Data'!BO186^2&gt;I$195,0,IF('Indicator Data'!BO186^2&lt;I$194,10,(I$195-'Indicator Data'!BO186^2)/(I$195-I$194)*10)),1))</f>
        <v>1.4</v>
      </c>
      <c r="J183" s="72">
        <f>IF(OR('Indicator Data'!BN186=0,'Indicator Data'!BN186="No data"),"x",ROUND(IF('Indicator Data'!BN186&gt;J$195,0,IF('Indicator Data'!BN186&lt;J$194,10,(J$195-'Indicator Data'!BN186)/(J$195-J$194)*10)),1))</f>
        <v>0</v>
      </c>
      <c r="K183" s="72">
        <f>IF('Indicator Data'!BP186="No data","x",ROUND(IF('Indicator Data'!BP186&gt;K$195,0,IF('Indicator Data'!BP186&lt;K$194,10,(K$195-'Indicator Data'!BP186)/(K$195-K$194)*10)),1))</f>
        <v>0.1</v>
      </c>
      <c r="L183" s="72">
        <f>IF('Indicator Data'!BQ186="No data","x",ROUND(IF('Indicator Data'!BQ186&gt;L$195,0,IF('Indicator Data'!BQ186&lt;L$194,10,(L$195-'Indicator Data'!BQ186)/(L$195-L$194)*10)),1))</f>
        <v>0</v>
      </c>
      <c r="M183" s="73">
        <f t="shared" si="27"/>
        <v>0.4</v>
      </c>
      <c r="N183" s="115">
        <f>IF('Indicator Data'!BR186="No data","x",'Indicator Data'!BR186/'Indicator Data'!CD186*100)</f>
        <v>47.846889952153113</v>
      </c>
      <c r="O183" s="72">
        <f t="shared" si="28"/>
        <v>5.3</v>
      </c>
      <c r="P183" s="72">
        <f>IF('Indicator Data'!BS186="No data","x",ROUND(IF('Indicator Data'!BS186&gt;P$195,0,IF('Indicator Data'!BS186&lt;P$194,10,(P$195-'Indicator Data'!BS186)/(P$195-P$194)*10)),1))</f>
        <v>0.2</v>
      </c>
      <c r="Q183" s="72">
        <f>IF('Indicator Data'!BT186="No data","x",ROUND(IF('Indicator Data'!BT186&gt;Q$195,0,IF('Indicator Data'!BT186&lt;Q$194,10,(Q$195-'Indicator Data'!BT186)/(Q$195-Q$194)*10)),1))</f>
        <v>0.4</v>
      </c>
      <c r="R183" s="73">
        <f t="shared" si="29"/>
        <v>2</v>
      </c>
      <c r="S183" s="72">
        <f>IF('Indicator Data'!BU186="No data","x",ROUND(IF('Indicator Data'!BU186&gt;S$195,0,IF('Indicator Data'!BU186&lt;S$194,10,(S$195-'Indicator Data'!BU186)/(S$195-S$194)*10)),1))</f>
        <v>4</v>
      </c>
      <c r="T183" s="115">
        <f>IF('Indicator Data'!BV186="No data","x",ROUND(IF('Indicator Data'!BV186&gt;T$195,0,IF('Indicator Data'!BV186&lt;T$194,10,(T$195-'Indicator Data'!BV186)/(T$195-T$194)*10)),1))</f>
        <v>0</v>
      </c>
      <c r="U183" s="115">
        <f>IF('Indicator Data'!BW186="No data","x",ROUND(IF('Indicator Data'!BW186&gt;U$195,0,IF('Indicator Data'!BW186&lt;U$194,10,(U$195-'Indicator Data'!BW186)/(U$195-U$194)*10)),1))</f>
        <v>0</v>
      </c>
      <c r="V183" s="115">
        <f>IF('Indicator Data'!BX186="No data","x",ROUND(IF('Indicator Data'!BX186&gt;V$195,0,IF('Indicator Data'!BX186&lt;V$194,10,(V$195-'Indicator Data'!BX186)/(V$195-V$194)*10)),1))</f>
        <v>0</v>
      </c>
      <c r="W183" s="72">
        <f t="shared" si="30"/>
        <v>0</v>
      </c>
      <c r="X183" s="72">
        <f>IF('Indicator Data'!BY186="No data","x",ROUND(IF('Indicator Data'!BY186&gt;X$195,0,IF('Indicator Data'!BY186&lt;X$194,10,(X$195-'Indicator Data'!BY186)/(X$195-X$194)*10)),1))</f>
        <v>0</v>
      </c>
      <c r="Y183" s="72">
        <f>IF('Indicator Data'!BZ186="No data","x",ROUND(IF('Indicator Data'!BZ186&gt;Y$195,10,IF('Indicator Data'!BZ186&lt;Y$194,0,10-(Y$195-'Indicator Data'!BZ186)/(Y$195-Y$194)*10)),1))</f>
        <v>0</v>
      </c>
      <c r="Z183" s="73">
        <f t="shared" si="31"/>
        <v>1</v>
      </c>
      <c r="AA183" s="74">
        <f t="shared" si="32"/>
        <v>1.1000000000000001</v>
      </c>
      <c r="AB183" s="133"/>
    </row>
    <row r="184" spans="1:28" s="2" customFormat="1" x14ac:dyDescent="0.3">
      <c r="A184" s="98" t="str">
        <f>'Indicator Data'!A187</f>
        <v>United Kingdom</v>
      </c>
      <c r="B184" s="27" t="str">
        <f>'Indicator Data'!B187</f>
        <v>GBR</v>
      </c>
      <c r="C184" s="72">
        <f>IF('Indicator Data'!BK187="No data","x",ROUND(IF('Indicator Data'!BK187&gt;C$195,0,IF('Indicator Data'!BK187&lt;C$194,10,(C$195-'Indicator Data'!BK187)/(C$195-C$194)*10)),1))</f>
        <v>2.1</v>
      </c>
      <c r="D184" s="73">
        <f t="shared" si="24"/>
        <v>2.1</v>
      </c>
      <c r="E184" s="72">
        <f>IF('Indicator Data'!BM187="No data","x",ROUND(IF('Indicator Data'!BM187&gt;E$195,0,IF('Indicator Data'!BM187&lt;E$194,10,(E$195-'Indicator Data'!BM187)/(E$195-E$194)*10)),1))</f>
        <v>2.2999999999999998</v>
      </c>
      <c r="F184" s="72">
        <f>IF('Indicator Data'!BL187="No data","x",ROUND(IF('Indicator Data'!BL187&gt;F$195,0,IF('Indicator Data'!BL187&lt;F$194,10,(F$195-'Indicator Data'!BL187)/(F$195-F$194)*10)),1))</f>
        <v>2.1</v>
      </c>
      <c r="G184" s="73">
        <f t="shared" si="25"/>
        <v>2.2000000000000002</v>
      </c>
      <c r="H184" s="74">
        <f t="shared" si="26"/>
        <v>2.2000000000000002</v>
      </c>
      <c r="I184" s="72" t="str">
        <f>IF('Indicator Data'!BO187="No data","x",ROUND(IF('Indicator Data'!BO187^2&gt;I$195,0,IF('Indicator Data'!BO187^2&lt;I$194,10,(I$195-'Indicator Data'!BO187^2)/(I$195-I$194)*10)),1))</f>
        <v>x</v>
      </c>
      <c r="J184" s="72">
        <f>IF(OR('Indicator Data'!BN187=0,'Indicator Data'!BN187="No data"),"x",ROUND(IF('Indicator Data'!BN187&gt;J$195,0,IF('Indicator Data'!BN187&lt;J$194,10,(J$195-'Indicator Data'!BN187)/(J$195-J$194)*10)),1))</f>
        <v>0</v>
      </c>
      <c r="K184" s="72">
        <f>IF('Indicator Data'!BP187="No data","x",ROUND(IF('Indicator Data'!BP187&gt;K$195,0,IF('Indicator Data'!BP187&lt;K$194,10,(K$195-'Indicator Data'!BP187)/(K$195-K$194)*10)),1))</f>
        <v>0.7</v>
      </c>
      <c r="L184" s="72">
        <f>IF('Indicator Data'!BQ187="No data","x",ROUND(IF('Indicator Data'!BQ187&gt;L$195,0,IF('Indicator Data'!BQ187&lt;L$194,10,(L$195-'Indicator Data'!BQ187)/(L$195-L$194)*10)),1))</f>
        <v>4.0999999999999996</v>
      </c>
      <c r="M184" s="73">
        <f t="shared" si="27"/>
        <v>1.6</v>
      </c>
      <c r="N184" s="115">
        <f>IF('Indicator Data'!BR187="No data","x",'Indicator Data'!BR187/'Indicator Data'!CD187*100)</f>
        <v>268.67275658248258</v>
      </c>
      <c r="O184" s="72">
        <f t="shared" si="28"/>
        <v>0</v>
      </c>
      <c r="P184" s="72">
        <f>IF('Indicator Data'!BS187="No data","x",ROUND(IF('Indicator Data'!BS187&gt;P$195,0,IF('Indicator Data'!BS187&lt;P$194,10,(P$195-'Indicator Data'!BS187)/(P$195-P$194)*10)),1))</f>
        <v>0.1</v>
      </c>
      <c r="Q184" s="72">
        <f>IF('Indicator Data'!BT187="No data","x",ROUND(IF('Indicator Data'!BT187&gt;Q$195,0,IF('Indicator Data'!BT187&lt;Q$194,10,(Q$195-'Indicator Data'!BT187)/(Q$195-Q$194)*10)),1))</f>
        <v>0</v>
      </c>
      <c r="R184" s="73">
        <f t="shared" si="29"/>
        <v>0</v>
      </c>
      <c r="S184" s="72">
        <f>IF('Indicator Data'!BU187="No data","x",ROUND(IF('Indicator Data'!BU187&gt;S$195,0,IF('Indicator Data'!BU187&lt;S$194,10,(S$195-'Indicator Data'!BU187)/(S$195-S$194)*10)),1))</f>
        <v>3</v>
      </c>
      <c r="T184" s="115">
        <f>IF('Indicator Data'!BV187="No data","x",ROUND(IF('Indicator Data'!BV187&gt;T$195,0,IF('Indicator Data'!BV187&lt;T$194,10,(T$195-'Indicator Data'!BV187)/(T$195-T$194)*10)),1))</f>
        <v>0.8</v>
      </c>
      <c r="U184" s="115">
        <f>IF('Indicator Data'!BW187="No data","x",ROUND(IF('Indicator Data'!BW187&gt;U$195,0,IF('Indicator Data'!BW187&lt;U$194,10,(U$195-'Indicator Data'!BW187)/(U$195-U$194)*10)),1))</f>
        <v>1.9</v>
      </c>
      <c r="V184" s="115">
        <f>IF('Indicator Data'!BX187="No data","x",ROUND(IF('Indicator Data'!BX187&gt;V$195,0,IF('Indicator Data'!BX187&lt;V$194,10,(V$195-'Indicator Data'!BX187)/(V$195-V$194)*10)),1))</f>
        <v>1.2</v>
      </c>
      <c r="W184" s="72">
        <f t="shared" si="30"/>
        <v>1.3</v>
      </c>
      <c r="X184" s="72">
        <f>IF('Indicator Data'!BY187="No data","x",ROUND(IF('Indicator Data'!BY187&gt;X$195,0,IF('Indicator Data'!BY187&lt;X$194,10,(X$195-'Indicator Data'!BY187)/(X$195-X$194)*10)),1))</f>
        <v>0</v>
      </c>
      <c r="Y184" s="72">
        <f>IF('Indicator Data'!BZ187="No data","x",ROUND(IF('Indicator Data'!BZ187&gt;Y$195,10,IF('Indicator Data'!BZ187&lt;Y$194,0,10-(Y$195-'Indicator Data'!BZ187)/(Y$195-Y$194)*10)),1))</f>
        <v>0.1</v>
      </c>
      <c r="Z184" s="73">
        <f t="shared" si="31"/>
        <v>1.1000000000000001</v>
      </c>
      <c r="AA184" s="74">
        <f t="shared" si="32"/>
        <v>0.9</v>
      </c>
      <c r="AB184" s="133"/>
    </row>
    <row r="185" spans="1:28" s="2" customFormat="1" x14ac:dyDescent="0.3">
      <c r="A185" s="98" t="str">
        <f>'Indicator Data'!A188</f>
        <v>United States of America</v>
      </c>
      <c r="B185" s="27" t="str">
        <f>'Indicator Data'!B188</f>
        <v>USA</v>
      </c>
      <c r="C185" s="72">
        <f>IF('Indicator Data'!BK188="No data","x",ROUND(IF('Indicator Data'!BK188&gt;C$195,0,IF('Indicator Data'!BK188&lt;C$194,10,(C$195-'Indicator Data'!BK188)/(C$195-C$194)*10)),1))</f>
        <v>3</v>
      </c>
      <c r="D185" s="73">
        <f t="shared" si="24"/>
        <v>3</v>
      </c>
      <c r="E185" s="72">
        <f>IF('Indicator Data'!BM188="No data","x",ROUND(IF('Indicator Data'!BM188&gt;E$195,0,IF('Indicator Data'!BM188&lt;E$194,10,(E$195-'Indicator Data'!BM188)/(E$195-E$194)*10)),1))</f>
        <v>3.3</v>
      </c>
      <c r="F185" s="72">
        <f>IF('Indicator Data'!BL188="No data","x",ROUND(IF('Indicator Data'!BL188&gt;F$195,0,IF('Indicator Data'!BL188&lt;F$194,10,(F$195-'Indicator Data'!BL188)/(F$195-F$194)*10)),1))</f>
        <v>2</v>
      </c>
      <c r="G185" s="73">
        <f t="shared" si="25"/>
        <v>2.7</v>
      </c>
      <c r="H185" s="74">
        <f t="shared" si="26"/>
        <v>2.9</v>
      </c>
      <c r="I185" s="72" t="str">
        <f>IF('Indicator Data'!BO188="No data","x",ROUND(IF('Indicator Data'!BO188^2&gt;I$195,0,IF('Indicator Data'!BO188^2&lt;I$194,10,(I$195-'Indicator Data'!BO188^2)/(I$195-I$194)*10)),1))</f>
        <v>x</v>
      </c>
      <c r="J185" s="72">
        <f>IF(OR('Indicator Data'!BN188=0,'Indicator Data'!BN188="No data"),"x",ROUND(IF('Indicator Data'!BN188&gt;J$195,0,IF('Indicator Data'!BN188&lt;J$194,10,(J$195-'Indicator Data'!BN188)/(J$195-J$194)*10)),1))</f>
        <v>0</v>
      </c>
      <c r="K185" s="72">
        <f>IF('Indicator Data'!BP188="No data","x",ROUND(IF('Indicator Data'!BP188&gt;K$195,0,IF('Indicator Data'!BP188&lt;K$194,10,(K$195-'Indicator Data'!BP188)/(K$195-K$194)*10)),1))</f>
        <v>1.2</v>
      </c>
      <c r="L185" s="72">
        <f>IF('Indicator Data'!BQ188="No data","x",ROUND(IF('Indicator Data'!BQ188&gt;L$195,0,IF('Indicator Data'!BQ188&lt;L$194,10,(L$195-'Indicator Data'!BQ188)/(L$195-L$194)*10)),1))</f>
        <v>3.4</v>
      </c>
      <c r="M185" s="73">
        <f t="shared" si="27"/>
        <v>1.5</v>
      </c>
      <c r="N185" s="115">
        <f>IF('Indicator Data'!BR188="No data","x",'Indicator Data'!BR188/'Indicator Data'!CD188*100)</f>
        <v>72.151491896075612</v>
      </c>
      <c r="O185" s="72">
        <f t="shared" si="28"/>
        <v>2.8</v>
      </c>
      <c r="P185" s="72">
        <f>IF('Indicator Data'!BS188="No data","x",ROUND(IF('Indicator Data'!BS188&gt;P$195,0,IF('Indicator Data'!BS188&lt;P$194,10,(P$195-'Indicator Data'!BS188)/(P$195-P$194)*10)),1))</f>
        <v>0</v>
      </c>
      <c r="Q185" s="72">
        <f>IF('Indicator Data'!BT188="No data","x",ROUND(IF('Indicator Data'!BT188&gt;Q$195,0,IF('Indicator Data'!BT188&lt;Q$194,10,(Q$195-'Indicator Data'!BT188)/(Q$195-Q$194)*10)),1))</f>
        <v>0.1</v>
      </c>
      <c r="R185" s="73">
        <f t="shared" si="29"/>
        <v>1</v>
      </c>
      <c r="S185" s="72">
        <f>IF('Indicator Data'!BU188="No data","x",ROUND(IF('Indicator Data'!BU188&gt;S$195,0,IF('Indicator Data'!BU188&lt;S$194,10,(S$195-'Indicator Data'!BU188)/(S$195-S$194)*10)),1))</f>
        <v>3.5</v>
      </c>
      <c r="T185" s="115">
        <f>IF('Indicator Data'!BV188="No data","x",ROUND(IF('Indicator Data'!BV188&gt;T$195,0,IF('Indicator Data'!BV188&lt;T$194,10,(T$195-'Indicator Data'!BV188)/(T$195-T$194)*10)),1))</f>
        <v>0.8</v>
      </c>
      <c r="U185" s="115">
        <f>IF('Indicator Data'!BW188="No data","x",ROUND(IF('Indicator Data'!BW188&gt;U$195,0,IF('Indicator Data'!BW188&lt;U$194,10,(U$195-'Indicator Data'!BW188)/(U$195-U$194)*10)),1))</f>
        <v>0.8</v>
      </c>
      <c r="V185" s="115">
        <f>IF('Indicator Data'!BX188="No data","x",ROUND(IF('Indicator Data'!BX188&gt;V$195,0,IF('Indicator Data'!BX188&lt;V$194,10,(V$195-'Indicator Data'!BX188)/(V$195-V$194)*10)),1))</f>
        <v>1.2</v>
      </c>
      <c r="W185" s="72">
        <f t="shared" si="30"/>
        <v>0.93333333333333324</v>
      </c>
      <c r="X185" s="72">
        <f>IF('Indicator Data'!BY188="No data","x",ROUND(IF('Indicator Data'!BY188&gt;X$195,0,IF('Indicator Data'!BY188&lt;X$194,10,(X$195-'Indicator Data'!BY188)/(X$195-X$194)*10)),1))</f>
        <v>0</v>
      </c>
      <c r="Y185" s="72">
        <f>IF('Indicator Data'!BZ188="No data","x",ROUND(IF('Indicator Data'!BZ188&gt;Y$195,10,IF('Indicator Data'!BZ188&lt;Y$194,0,10-(Y$195-'Indicator Data'!BZ188)/(Y$195-Y$194)*10)),1))</f>
        <v>0.2</v>
      </c>
      <c r="Z185" s="73">
        <f t="shared" si="31"/>
        <v>1.2</v>
      </c>
      <c r="AA185" s="74">
        <f t="shared" si="32"/>
        <v>1.2</v>
      </c>
      <c r="AB185" s="133"/>
    </row>
    <row r="186" spans="1:28" s="2" customFormat="1" x14ac:dyDescent="0.3">
      <c r="A186" s="98" t="str">
        <f>'Indicator Data'!A189</f>
        <v>Uruguay</v>
      </c>
      <c r="B186" s="27" t="str">
        <f>'Indicator Data'!B189</f>
        <v>URY</v>
      </c>
      <c r="C186" s="72">
        <f>IF('Indicator Data'!BK189="No data","x",ROUND(IF('Indicator Data'!BK189&gt;C$195,0,IF('Indicator Data'!BK189&lt;C$194,10,(C$195-'Indicator Data'!BK189)/(C$195-C$194)*10)),1))</f>
        <v>4</v>
      </c>
      <c r="D186" s="73">
        <f t="shared" si="24"/>
        <v>4</v>
      </c>
      <c r="E186" s="72">
        <f>IF('Indicator Data'!BM189="No data","x",ROUND(IF('Indicator Data'!BM189&gt;E$195,0,IF('Indicator Data'!BM189&lt;E$194,10,(E$195-'Indicator Data'!BM189)/(E$195-E$194)*10)),1))</f>
        <v>2.9</v>
      </c>
      <c r="F186" s="72">
        <f>IF('Indicator Data'!BL189="No data","x",ROUND(IF('Indicator Data'!BL189&gt;F$195,0,IF('Indicator Data'!BL189&lt;F$194,10,(F$195-'Indicator Data'!BL189)/(F$195-F$194)*10)),1))</f>
        <v>3.6</v>
      </c>
      <c r="G186" s="73">
        <f t="shared" si="25"/>
        <v>3.3</v>
      </c>
      <c r="H186" s="74">
        <f t="shared" si="26"/>
        <v>3.7</v>
      </c>
      <c r="I186" s="72">
        <f>IF('Indicator Data'!BO189="No data","x",ROUND(IF('Indicator Data'!BO189^2&gt;I$195,0,IF('Indicator Data'!BO189^2&lt;I$194,10,(I$195-'Indicator Data'!BO189^2)/(I$195-I$194)*10)),1))</f>
        <v>0.3</v>
      </c>
      <c r="J186" s="72">
        <f>IF(OR('Indicator Data'!BN189=0,'Indicator Data'!BN189="No data"),"x",ROUND(IF('Indicator Data'!BN189&gt;J$195,0,IF('Indicator Data'!BN189&lt;J$194,10,(J$195-'Indicator Data'!BN189)/(J$195-J$194)*10)),1))</f>
        <v>0</v>
      </c>
      <c r="K186" s="72">
        <f>IF('Indicator Data'!BP189="No data","x",ROUND(IF('Indicator Data'!BP189&gt;K$195,0,IF('Indicator Data'!BP189&lt;K$194,10,(K$195-'Indicator Data'!BP189)/(K$195-K$194)*10)),1))</f>
        <v>2.2999999999999998</v>
      </c>
      <c r="L186" s="72">
        <f>IF('Indicator Data'!BQ189="No data","x",ROUND(IF('Indicator Data'!BQ189&gt;L$195,0,IF('Indicator Data'!BQ189&lt;L$194,10,(L$195-'Indicator Data'!BQ189)/(L$195-L$194)*10)),1))</f>
        <v>3.2</v>
      </c>
      <c r="M186" s="73">
        <f t="shared" si="27"/>
        <v>1.5</v>
      </c>
      <c r="N186" s="115">
        <f>IF('Indicator Data'!BR189="No data","x",'Indicator Data'!BR189/'Indicator Data'!CD189*100)</f>
        <v>33.139069820591935</v>
      </c>
      <c r="O186" s="72">
        <f t="shared" si="28"/>
        <v>6.8</v>
      </c>
      <c r="P186" s="72">
        <f>IF('Indicator Data'!BS189="No data","x",ROUND(IF('Indicator Data'!BS189&gt;P$195,0,IF('Indicator Data'!BS189&lt;P$194,10,(P$195-'Indicator Data'!BS189)/(P$195-P$194)*10)),1))</f>
        <v>0.4</v>
      </c>
      <c r="Q186" s="72">
        <f>IF('Indicator Data'!BT189="No data","x",ROUND(IF('Indicator Data'!BT189&gt;Q$195,0,IF('Indicator Data'!BT189&lt;Q$194,10,(Q$195-'Indicator Data'!BT189)/(Q$195-Q$194)*10)),1))</f>
        <v>0.1</v>
      </c>
      <c r="R186" s="73">
        <f t="shared" si="29"/>
        <v>2.4</v>
      </c>
      <c r="S186" s="72">
        <f>IF('Indicator Data'!BU189="No data","x",ROUND(IF('Indicator Data'!BU189&gt;S$195,0,IF('Indicator Data'!BU189&lt;S$194,10,(S$195-'Indicator Data'!BU189)/(S$195-S$194)*10)),1))</f>
        <v>0</v>
      </c>
      <c r="T186" s="115">
        <f>IF('Indicator Data'!BV189="No data","x",ROUND(IF('Indicator Data'!BV189&gt;T$195,0,IF('Indicator Data'!BV189&lt;T$194,10,(T$195-'Indicator Data'!BV189)/(T$195-T$194)*10)),1))</f>
        <v>1.4</v>
      </c>
      <c r="U186" s="115">
        <f>IF('Indicator Data'!BW189="No data","x",ROUND(IF('Indicator Data'!BW189&gt;U$195,0,IF('Indicator Data'!BW189&lt;U$194,10,(U$195-'Indicator Data'!BW189)/(U$195-U$194)*10)),1))</f>
        <v>1.4</v>
      </c>
      <c r="V186" s="115">
        <f>IF('Indicator Data'!BX189="No data","x",ROUND(IF('Indicator Data'!BX189&gt;V$195,0,IF('Indicator Data'!BX189&lt;V$194,10,(V$195-'Indicator Data'!BX189)/(V$195-V$194)*10)),1))</f>
        <v>1</v>
      </c>
      <c r="W186" s="72">
        <f t="shared" si="30"/>
        <v>1.2666666666666666</v>
      </c>
      <c r="X186" s="72">
        <f>IF('Indicator Data'!BY189="No data","x",ROUND(IF('Indicator Data'!BY189&gt;X$195,0,IF('Indicator Data'!BY189&lt;X$194,10,(X$195-'Indicator Data'!BY189)/(X$195-X$194)*10)),1))</f>
        <v>2.8</v>
      </c>
      <c r="Y186" s="72">
        <f>IF('Indicator Data'!BZ189="No data","x",ROUND(IF('Indicator Data'!BZ189&gt;Y$195,10,IF('Indicator Data'!BZ189&lt;Y$194,0,10-(Y$195-'Indicator Data'!BZ189)/(Y$195-Y$194)*10)),1))</f>
        <v>0.2</v>
      </c>
      <c r="Z186" s="73">
        <f t="shared" si="31"/>
        <v>1.1000000000000001</v>
      </c>
      <c r="AA186" s="74">
        <f t="shared" si="32"/>
        <v>1.7</v>
      </c>
      <c r="AB186" s="133"/>
    </row>
    <row r="187" spans="1:28" s="2" customFormat="1" x14ac:dyDescent="0.3">
      <c r="A187" s="98" t="str">
        <f>'Indicator Data'!A190</f>
        <v>Uzbekistan</v>
      </c>
      <c r="B187" s="27" t="str">
        <f>'Indicator Data'!B190</f>
        <v>UZB</v>
      </c>
      <c r="C187" s="72">
        <f>IF('Indicator Data'!BK190="No data","x",ROUND(IF('Indicator Data'!BK190&gt;C$195,0,IF('Indicator Data'!BK190&lt;C$194,10,(C$195-'Indicator Data'!BK190)/(C$195-C$194)*10)),1))</f>
        <v>2.6</v>
      </c>
      <c r="D187" s="73">
        <f t="shared" si="24"/>
        <v>2.6</v>
      </c>
      <c r="E187" s="72">
        <f>IF('Indicator Data'!BM190="No data","x",ROUND(IF('Indicator Data'!BM190&gt;E$195,0,IF('Indicator Data'!BM190&lt;E$194,10,(E$195-'Indicator Data'!BM190)/(E$195-E$194)*10)),1))</f>
        <v>7.4</v>
      </c>
      <c r="F187" s="72">
        <f>IF('Indicator Data'!BL190="No data","x",ROUND(IF('Indicator Data'!BL190&gt;F$195,0,IF('Indicator Data'!BL190&lt;F$194,10,(F$195-'Indicator Data'!BL190)/(F$195-F$194)*10)),1))</f>
        <v>6</v>
      </c>
      <c r="G187" s="73">
        <f t="shared" si="25"/>
        <v>6.7</v>
      </c>
      <c r="H187" s="74">
        <f t="shared" si="26"/>
        <v>4.7</v>
      </c>
      <c r="I187" s="72">
        <f>IF('Indicator Data'!BO190="No data","x",ROUND(IF('Indicator Data'!BO190^2&gt;I$195,0,IF('Indicator Data'!BO190^2&lt;I$194,10,(I$195-'Indicator Data'!BO190^2)/(I$195-I$194)*10)),1))</f>
        <v>0</v>
      </c>
      <c r="J187" s="72">
        <f>IF(OR('Indicator Data'!BN190=0,'Indicator Data'!BN190="No data"),"x",ROUND(IF('Indicator Data'!BN190&gt;J$195,0,IF('Indicator Data'!BN190&lt;J$194,10,(J$195-'Indicator Data'!BN190)/(J$195-J$194)*10)),1))</f>
        <v>0</v>
      </c>
      <c r="K187" s="72">
        <f>IF('Indicator Data'!BP190="No data","x",ROUND(IF('Indicator Data'!BP190&gt;K$195,0,IF('Indicator Data'!BP190&lt;K$194,10,(K$195-'Indicator Data'!BP190)/(K$195-K$194)*10)),1))</f>
        <v>4.5</v>
      </c>
      <c r="L187" s="72">
        <f>IF('Indicator Data'!BQ190="No data","x",ROUND(IF('Indicator Data'!BQ190&gt;L$195,0,IF('Indicator Data'!BQ190&lt;L$194,10,(L$195-'Indicator Data'!BQ190)/(L$195-L$194)*10)),1))</f>
        <v>5.0999999999999996</v>
      </c>
      <c r="M187" s="73">
        <f t="shared" si="27"/>
        <v>2.4</v>
      </c>
      <c r="N187" s="115">
        <f>IF('Indicator Data'!BR190="No data","x",'Indicator Data'!BR190/'Indicator Data'!CD190*100)</f>
        <v>19.040902679830747</v>
      </c>
      <c r="O187" s="72">
        <f t="shared" si="28"/>
        <v>8.1999999999999993</v>
      </c>
      <c r="P187" s="72">
        <f>IF('Indicator Data'!BS190="No data","x",ROUND(IF('Indicator Data'!BS190&gt;P$195,0,IF('Indicator Data'!BS190&lt;P$194,10,(P$195-'Indicator Data'!BS190)/(P$195-P$194)*10)),1))</f>
        <v>0</v>
      </c>
      <c r="Q187" s="72">
        <f>IF('Indicator Data'!BT190="No data","x",ROUND(IF('Indicator Data'!BT190&gt;Q$195,0,IF('Indicator Data'!BT190&lt;Q$194,10,(Q$195-'Indicator Data'!BT190)/(Q$195-Q$194)*10)),1))</f>
        <v>0.4</v>
      </c>
      <c r="R187" s="73">
        <f t="shared" si="29"/>
        <v>2.9</v>
      </c>
      <c r="S187" s="72">
        <f>IF('Indicator Data'!BU190="No data","x",ROUND(IF('Indicator Data'!BU190&gt;S$195,0,IF('Indicator Data'!BU190&lt;S$194,10,(S$195-'Indicator Data'!BU190)/(S$195-S$194)*10)),1))</f>
        <v>4.0999999999999996</v>
      </c>
      <c r="T187" s="115">
        <f>IF('Indicator Data'!BV190="No data","x",ROUND(IF('Indicator Data'!BV190&gt;T$195,0,IF('Indicator Data'!BV190&lt;T$194,10,(T$195-'Indicator Data'!BV190)/(T$195-T$194)*10)),1))</f>
        <v>0.2</v>
      </c>
      <c r="U187" s="115">
        <f>IF('Indicator Data'!BW190="No data","x",ROUND(IF('Indicator Data'!BW190&gt;U$195,0,IF('Indicator Data'!BW190&lt;U$194,10,(U$195-'Indicator Data'!BW190)/(U$195-U$194)*10)),1))</f>
        <v>0</v>
      </c>
      <c r="V187" s="115">
        <f>IF('Indicator Data'!BX190="No data","x",ROUND(IF('Indicator Data'!BX190&gt;V$195,0,IF('Indicator Data'!BX190&lt;V$194,10,(V$195-'Indicator Data'!BX190)/(V$195-V$194)*10)),1))</f>
        <v>0.5</v>
      </c>
      <c r="W187" s="72">
        <f t="shared" si="30"/>
        <v>0.23333333333333331</v>
      </c>
      <c r="X187" s="72">
        <f>IF('Indicator Data'!BY190="No data","x",ROUND(IF('Indicator Data'!BY190&gt;X$195,0,IF('Indicator Data'!BY190&lt;X$194,10,(X$195-'Indicator Data'!BY190)/(X$195-X$194)*10)),1))</f>
        <v>8.6</v>
      </c>
      <c r="Y187" s="72">
        <f>IF('Indicator Data'!BZ190="No data","x",ROUND(IF('Indicator Data'!BZ190&gt;Y$195,10,IF('Indicator Data'!BZ190&lt;Y$194,0,10-(Y$195-'Indicator Data'!BZ190)/(Y$195-Y$194)*10)),1))</f>
        <v>0.3</v>
      </c>
      <c r="Z187" s="73">
        <f t="shared" si="31"/>
        <v>3.3</v>
      </c>
      <c r="AA187" s="74">
        <f t="shared" si="32"/>
        <v>2.9</v>
      </c>
      <c r="AB187" s="133"/>
    </row>
    <row r="188" spans="1:28" s="2" customFormat="1" x14ac:dyDescent="0.3">
      <c r="A188" s="98" t="str">
        <f>'Indicator Data'!A191</f>
        <v>Vanuatu</v>
      </c>
      <c r="B188" s="27" t="str">
        <f>'Indicator Data'!B191</f>
        <v>VUT</v>
      </c>
      <c r="C188" s="72">
        <f>IF('Indicator Data'!BK191="No data","x",ROUND(IF('Indicator Data'!BK191&gt;C$195,0,IF('Indicator Data'!BK191&lt;C$194,10,(C$195-'Indicator Data'!BK191)/(C$195-C$194)*10)),1))</f>
        <v>5.4</v>
      </c>
      <c r="D188" s="73">
        <f t="shared" si="24"/>
        <v>5.4</v>
      </c>
      <c r="E188" s="72">
        <f>IF('Indicator Data'!BM191="No data","x",ROUND(IF('Indicator Data'!BM191&gt;E$195,0,IF('Indicator Data'!BM191&lt;E$194,10,(E$195-'Indicator Data'!BM191)/(E$195-E$194)*10)),1))</f>
        <v>5.7</v>
      </c>
      <c r="F188" s="72">
        <f>IF('Indicator Data'!BL191="No data","x",ROUND(IF('Indicator Data'!BL191&gt;F$195,0,IF('Indicator Data'!BL191&lt;F$194,10,(F$195-'Indicator Data'!BL191)/(F$195-F$194)*10)),1))</f>
        <v>6.1</v>
      </c>
      <c r="G188" s="73">
        <f t="shared" si="25"/>
        <v>5.9</v>
      </c>
      <c r="H188" s="74">
        <f t="shared" si="26"/>
        <v>5.7</v>
      </c>
      <c r="I188" s="72">
        <f>IF('Indicator Data'!BO191="No data","x",ROUND(IF('Indicator Data'!BO191^2&gt;I$195,0,IF('Indicator Data'!BO191^2&lt;I$194,10,(I$195-'Indicator Data'!BO191^2)/(I$195-I$194)*10)),1))</f>
        <v>2.6</v>
      </c>
      <c r="J188" s="72">
        <f>IF(OR('Indicator Data'!BN191=0,'Indicator Data'!BN191="No data"),"x",ROUND(IF('Indicator Data'!BN191&gt;J$195,0,IF('Indicator Data'!BN191&lt;J$194,10,(J$195-'Indicator Data'!BN191)/(J$195-J$194)*10)),1))</f>
        <v>3.8</v>
      </c>
      <c r="K188" s="72">
        <f>IF('Indicator Data'!BP191="No data","x",ROUND(IF('Indicator Data'!BP191&gt;K$195,0,IF('Indicator Data'!BP191&lt;K$194,10,(K$195-'Indicator Data'!BP191)/(K$195-K$194)*10)),1))</f>
        <v>7.4</v>
      </c>
      <c r="L188" s="72">
        <f>IF('Indicator Data'!BQ191="No data","x",ROUND(IF('Indicator Data'!BQ191&gt;L$195,0,IF('Indicator Data'!BQ191&lt;L$194,10,(L$195-'Indicator Data'!BQ191)/(L$195-L$194)*10)),1))</f>
        <v>5.7</v>
      </c>
      <c r="M188" s="73">
        <f t="shared" si="27"/>
        <v>4.9000000000000004</v>
      </c>
      <c r="N188" s="115">
        <f>IF('Indicator Data'!BR191="No data","x",'Indicator Data'!BR191/'Indicator Data'!CD191*100)</f>
        <v>8.2034454470877769</v>
      </c>
      <c r="O188" s="72">
        <f t="shared" si="28"/>
        <v>9.3000000000000007</v>
      </c>
      <c r="P188" s="72">
        <f>IF('Indicator Data'!BS191="No data","x",ROUND(IF('Indicator Data'!BS191&gt;P$195,0,IF('Indicator Data'!BS191&lt;P$194,10,(P$195-'Indicator Data'!BS191)/(P$195-P$194)*10)),1))</f>
        <v>7.3</v>
      </c>
      <c r="Q188" s="72">
        <f>IF('Indicator Data'!BT191="No data","x",ROUND(IF('Indicator Data'!BT191&gt;Q$195,0,IF('Indicator Data'!BT191&lt;Q$194,10,(Q$195-'Indicator Data'!BT191)/(Q$195-Q$194)*10)),1))</f>
        <v>1.7</v>
      </c>
      <c r="R188" s="73">
        <f t="shared" si="29"/>
        <v>6.1</v>
      </c>
      <c r="S188" s="72">
        <f>IF('Indicator Data'!BU191="No data","x",ROUND(IF('Indicator Data'!BU191&gt;S$195,0,IF('Indicator Data'!BU191&lt;S$194,10,(S$195-'Indicator Data'!BU191)/(S$195-S$194)*10)),1))</f>
        <v>9.6</v>
      </c>
      <c r="T188" s="115">
        <f>IF('Indicator Data'!BV191="No data","x",ROUND(IF('Indicator Data'!BV191&gt;T$195,0,IF('Indicator Data'!BV191&lt;T$194,10,(T$195-'Indicator Data'!BV191)/(T$195-T$194)*10)),1))</f>
        <v>2.4</v>
      </c>
      <c r="U188" s="115" t="str">
        <f>IF('Indicator Data'!BW191="No data","x",ROUND(IF('Indicator Data'!BW191&gt;U$195,0,IF('Indicator Data'!BW191&lt;U$194,10,(U$195-'Indicator Data'!BW191)/(U$195-U$194)*10)),1))</f>
        <v>x</v>
      </c>
      <c r="V188" s="115" t="str">
        <f>IF('Indicator Data'!BX191="No data","x",ROUND(IF('Indicator Data'!BX191&gt;V$195,0,IF('Indicator Data'!BX191&lt;V$194,10,(V$195-'Indicator Data'!BX191)/(V$195-V$194)*10)),1))</f>
        <v>x</v>
      </c>
      <c r="W188" s="72">
        <f t="shared" si="30"/>
        <v>2.4</v>
      </c>
      <c r="X188" s="72">
        <f>IF('Indicator Data'!BY191="No data","x",ROUND(IF('Indicator Data'!BY191&gt;X$195,0,IF('Indicator Data'!BY191&lt;X$194,10,(X$195-'Indicator Data'!BY191)/(X$195-X$194)*10)),1))</f>
        <v>9.8000000000000007</v>
      </c>
      <c r="Y188" s="72">
        <f>IF('Indicator Data'!BZ191="No data","x",ROUND(IF('Indicator Data'!BZ191&gt;Y$195,10,IF('Indicator Data'!BZ191&lt;Y$194,0,10-(Y$195-'Indicator Data'!BZ191)/(Y$195-Y$194)*10)),1))</f>
        <v>0.8</v>
      </c>
      <c r="Z188" s="73">
        <f t="shared" si="31"/>
        <v>5.7</v>
      </c>
      <c r="AA188" s="74">
        <f t="shared" si="32"/>
        <v>5.6</v>
      </c>
      <c r="AB188" s="133"/>
    </row>
    <row r="189" spans="1:28" s="2" customFormat="1" x14ac:dyDescent="0.3">
      <c r="A189" s="98" t="str">
        <f>'Indicator Data'!A192</f>
        <v>Venezuela</v>
      </c>
      <c r="B189" s="27" t="str">
        <f>'Indicator Data'!B192</f>
        <v>VEN</v>
      </c>
      <c r="C189" s="72">
        <f>IF('Indicator Data'!BK192="No data","x",ROUND(IF('Indicator Data'!BK192&gt;C$195,0,IF('Indicator Data'!BK192&lt;C$194,10,(C$195-'Indicator Data'!BK192)/(C$195-C$194)*10)),1))</f>
        <v>2.5</v>
      </c>
      <c r="D189" s="73">
        <f t="shared" si="24"/>
        <v>2.5</v>
      </c>
      <c r="E189" s="72">
        <f>IF('Indicator Data'!BM192="No data","x",ROUND(IF('Indicator Data'!BM192&gt;E$195,0,IF('Indicator Data'!BM192&lt;E$194,10,(E$195-'Indicator Data'!BM192)/(E$195-E$194)*10)),1))</f>
        <v>8.5</v>
      </c>
      <c r="F189" s="72">
        <f>IF('Indicator Data'!BL192="No data","x",ROUND(IF('Indicator Data'!BL192&gt;F$195,0,IF('Indicator Data'!BL192&lt;F$194,10,(F$195-'Indicator Data'!BL192)/(F$195-F$194)*10)),1))</f>
        <v>8.3000000000000007</v>
      </c>
      <c r="G189" s="73">
        <f t="shared" si="25"/>
        <v>8.4</v>
      </c>
      <c r="H189" s="74">
        <f t="shared" si="26"/>
        <v>5.5</v>
      </c>
      <c r="I189" s="72">
        <f>IF('Indicator Data'!BO192="No data","x",ROUND(IF('Indicator Data'!BO192^2&gt;I$195,0,IF('Indicator Data'!BO192^2&lt;I$194,10,(I$195-'Indicator Data'!BO192^2)/(I$195-I$194)*10)),1))</f>
        <v>0.6</v>
      </c>
      <c r="J189" s="72">
        <f>IF(OR('Indicator Data'!BN192=0,'Indicator Data'!BN192="No data"),"x",ROUND(IF('Indicator Data'!BN192&gt;J$195,0,IF('Indicator Data'!BN192&lt;J$194,10,(J$195-'Indicator Data'!BN192)/(J$195-J$194)*10)),1))</f>
        <v>0</v>
      </c>
      <c r="K189" s="72">
        <f>IF('Indicator Data'!BP192="No data","x",ROUND(IF('Indicator Data'!BP192&gt;K$195,0,IF('Indicator Data'!BP192&lt;K$194,10,(K$195-'Indicator Data'!BP192)/(K$195-K$194)*10)),1))</f>
        <v>3.6</v>
      </c>
      <c r="L189" s="72">
        <f>IF('Indicator Data'!BQ192="No data","x",ROUND(IF('Indicator Data'!BQ192&gt;L$195,0,IF('Indicator Data'!BQ192&lt;L$194,10,(L$195-'Indicator Data'!BQ192)/(L$195-L$194)*10)),1))</f>
        <v>7.8</v>
      </c>
      <c r="M189" s="73">
        <f t="shared" si="27"/>
        <v>3</v>
      </c>
      <c r="N189" s="115">
        <f>IF('Indicator Data'!BR192="No data","x",'Indicator Data'!BR192/'Indicator Data'!CD192*100)</f>
        <v>7.9360580465959982</v>
      </c>
      <c r="O189" s="72">
        <f t="shared" si="28"/>
        <v>9.3000000000000007</v>
      </c>
      <c r="P189" s="72">
        <f>IF('Indicator Data'!BS192="No data","x",ROUND(IF('Indicator Data'!BS192&gt;P$195,0,IF('Indicator Data'!BS192&lt;P$194,10,(P$195-'Indicator Data'!BS192)/(P$195-P$194)*10)),1))</f>
        <v>0.7</v>
      </c>
      <c r="Q189" s="72">
        <f>IF('Indicator Data'!BT192="No data","x",ROUND(IF('Indicator Data'!BT192&gt;Q$195,0,IF('Indicator Data'!BT192&lt;Q$194,10,(Q$195-'Indicator Data'!BT192)/(Q$195-Q$194)*10)),1))</f>
        <v>0.9</v>
      </c>
      <c r="R189" s="73">
        <f t="shared" si="29"/>
        <v>3.6</v>
      </c>
      <c r="S189" s="72" t="str">
        <f>IF('Indicator Data'!BU192="No data","x",ROUND(IF('Indicator Data'!BU192&gt;S$195,0,IF('Indicator Data'!BU192&lt;S$194,10,(S$195-'Indicator Data'!BU192)/(S$195-S$194)*10)),1))</f>
        <v>x</v>
      </c>
      <c r="T189" s="115">
        <f>IF('Indicator Data'!BV192="No data","x",ROUND(IF('Indicator Data'!BV192&gt;T$195,0,IF('Indicator Data'!BV192&lt;T$194,10,(T$195-'Indicator Data'!BV192)/(T$195-T$194)*10)),1))</f>
        <v>6.6</v>
      </c>
      <c r="U189" s="115">
        <f>IF('Indicator Data'!BW192="No data","x",ROUND(IF('Indicator Data'!BW192&gt;U$195,0,IF('Indicator Data'!BW192&lt;U$194,10,(U$195-'Indicator Data'!BW192)/(U$195-U$194)*10)),1))</f>
        <v>10</v>
      </c>
      <c r="V189" s="115">
        <f>IF('Indicator Data'!BX192="No data","x",ROUND(IF('Indicator Data'!BX192&gt;V$195,0,IF('Indicator Data'!BX192&lt;V$194,10,(V$195-'Indicator Data'!BX192)/(V$195-V$194)*10)),1))</f>
        <v>10</v>
      </c>
      <c r="W189" s="72">
        <f t="shared" si="30"/>
        <v>8.8666666666666671</v>
      </c>
      <c r="X189" s="72">
        <f>IF('Indicator Data'!BY192="No data","x",ROUND(IF('Indicator Data'!BY192&gt;X$195,0,IF('Indicator Data'!BY192&lt;X$194,10,(X$195-'Indicator Data'!BY192)/(X$195-X$194)*10)),1))</f>
        <v>8.9</v>
      </c>
      <c r="Y189" s="72">
        <f>IF('Indicator Data'!BZ192="No data","x",ROUND(IF('Indicator Data'!BZ192&gt;Y$195,10,IF('Indicator Data'!BZ192&lt;Y$194,0,10-(Y$195-'Indicator Data'!BZ192)/(Y$195-Y$194)*10)),1))</f>
        <v>1.4</v>
      </c>
      <c r="Z189" s="73">
        <f t="shared" si="31"/>
        <v>6.4</v>
      </c>
      <c r="AA189" s="74">
        <f t="shared" si="32"/>
        <v>4.3</v>
      </c>
      <c r="AB189" s="133"/>
    </row>
    <row r="190" spans="1:28" s="2" customFormat="1" x14ac:dyDescent="0.3">
      <c r="A190" s="98" t="str">
        <f>'Indicator Data'!A193</f>
        <v>Viet Nam</v>
      </c>
      <c r="B190" s="27" t="str">
        <f>'Indicator Data'!B193</f>
        <v>VNM</v>
      </c>
      <c r="C190" s="72">
        <f>IF('Indicator Data'!BK193="No data","x",ROUND(IF('Indicator Data'!BK193&gt;C$195,0,IF('Indicator Data'!BK193&lt;C$194,10,(C$195-'Indicator Data'!BK193)/(C$195-C$194)*10)),1))</f>
        <v>4.2</v>
      </c>
      <c r="D190" s="73">
        <f t="shared" si="24"/>
        <v>4.2</v>
      </c>
      <c r="E190" s="72">
        <f>IF('Indicator Data'!BM193="No data","x",ROUND(IF('Indicator Data'!BM193&gt;E$195,0,IF('Indicator Data'!BM193&lt;E$194,10,(E$195-'Indicator Data'!BM193)/(E$195-E$194)*10)),1))</f>
        <v>6.4</v>
      </c>
      <c r="F190" s="72">
        <f>IF('Indicator Data'!BL193="No data","x",ROUND(IF('Indicator Data'!BL193&gt;F$195,0,IF('Indicator Data'!BL193&lt;F$194,10,(F$195-'Indicator Data'!BL193)/(F$195-F$194)*10)),1))</f>
        <v>4.9000000000000004</v>
      </c>
      <c r="G190" s="73">
        <f t="shared" si="25"/>
        <v>5.7</v>
      </c>
      <c r="H190" s="74">
        <f t="shared" si="26"/>
        <v>5</v>
      </c>
      <c r="I190" s="72">
        <f>IF('Indicator Data'!BO193="No data","x",ROUND(IF('Indicator Data'!BO193^2&gt;I$195,0,IF('Indicator Data'!BO193^2&lt;I$194,10,(I$195-'Indicator Data'!BO193^2)/(I$195-I$194)*10)),1))</f>
        <v>1.1000000000000001</v>
      </c>
      <c r="J190" s="72">
        <f>IF(OR('Indicator Data'!BN193=0,'Indicator Data'!BN193="No data"),"x",ROUND(IF('Indicator Data'!BN193&gt;J$195,0,IF('Indicator Data'!BN193&lt;J$194,10,(J$195-'Indicator Data'!BN193)/(J$195-J$194)*10)),1))</f>
        <v>0</v>
      </c>
      <c r="K190" s="72">
        <f>IF('Indicator Data'!BP193="No data","x",ROUND(IF('Indicator Data'!BP193&gt;K$195,0,IF('Indicator Data'!BP193&lt;K$194,10,(K$195-'Indicator Data'!BP193)/(K$195-K$194)*10)),1))</f>
        <v>3.1</v>
      </c>
      <c r="L190" s="72">
        <f>IF('Indicator Data'!BQ193="No data","x",ROUND(IF('Indicator Data'!BQ193&gt;L$195,0,IF('Indicator Data'!BQ193&lt;L$194,10,(L$195-'Indicator Data'!BQ193)/(L$195-L$194)*10)),1))</f>
        <v>3</v>
      </c>
      <c r="M190" s="73">
        <f t="shared" si="27"/>
        <v>1.8</v>
      </c>
      <c r="N190" s="115">
        <f>IF('Indicator Data'!BR193="No data","x",'Indicator Data'!BR193/'Indicator Data'!CD193*100)</f>
        <v>24.833102202728416</v>
      </c>
      <c r="O190" s="72">
        <f t="shared" si="28"/>
        <v>7.6</v>
      </c>
      <c r="P190" s="72">
        <f>IF('Indicator Data'!BS193="No data","x",ROUND(IF('Indicator Data'!BS193&gt;P$195,0,IF('Indicator Data'!BS193&lt;P$194,10,(P$195-'Indicator Data'!BS193)/(P$195-P$194)*10)),1))</f>
        <v>1.8</v>
      </c>
      <c r="Q190" s="72">
        <f>IF('Indicator Data'!BT193="No data","x",ROUND(IF('Indicator Data'!BT193&gt;Q$195,0,IF('Indicator Data'!BT193&lt;Q$194,10,(Q$195-'Indicator Data'!BT193)/(Q$195-Q$194)*10)),1))</f>
        <v>1.1000000000000001</v>
      </c>
      <c r="R190" s="73">
        <f t="shared" si="29"/>
        <v>3.5</v>
      </c>
      <c r="S190" s="72">
        <f>IF('Indicator Data'!BU193="No data","x",ROUND(IF('Indicator Data'!BU193&gt;S$195,0,IF('Indicator Data'!BU193&lt;S$194,10,(S$195-'Indicator Data'!BU193)/(S$195-S$194)*10)),1))</f>
        <v>8</v>
      </c>
      <c r="T190" s="115">
        <f>IF('Indicator Data'!BV193="No data","x",ROUND(IF('Indicator Data'!BV193&gt;T$195,0,IF('Indicator Data'!BV193&lt;T$194,10,(T$195-'Indicator Data'!BV193)/(T$195-T$194)*10)),1))</f>
        <v>4.0999999999999996</v>
      </c>
      <c r="U190" s="115">
        <f>IF('Indicator Data'!BW193="No data","x",ROUND(IF('Indicator Data'!BW193&gt;U$195,0,IF('Indicator Data'!BW193&lt;U$194,10,(U$195-'Indicator Data'!BW193)/(U$195-U$194)*10)),1))</f>
        <v>1.5</v>
      </c>
      <c r="V190" s="115" t="str">
        <f>IF('Indicator Data'!BX193="No data","x",ROUND(IF('Indicator Data'!BX193&gt;V$195,0,IF('Indicator Data'!BX193&lt;V$194,10,(V$195-'Indicator Data'!BX193)/(V$195-V$194)*10)),1))</f>
        <v>x</v>
      </c>
      <c r="W190" s="72">
        <f t="shared" si="30"/>
        <v>2.8</v>
      </c>
      <c r="X190" s="72">
        <f>IF('Indicator Data'!BY193="No data","x",ROUND(IF('Indicator Data'!BY193&gt;X$195,0,IF('Indicator Data'!BY193&lt;X$194,10,(X$195-'Indicator Data'!BY193)/(X$195-X$194)*10)),1))</f>
        <v>8.6999999999999993</v>
      </c>
      <c r="Y190" s="72">
        <f>IF('Indicator Data'!BZ193="No data","x",ROUND(IF('Indicator Data'!BZ193&gt;Y$195,10,IF('Indicator Data'!BZ193&lt;Y$194,0,10-(Y$195-'Indicator Data'!BZ193)/(Y$195-Y$194)*10)),1))</f>
        <v>0.5</v>
      </c>
      <c r="Z190" s="73">
        <f t="shared" si="31"/>
        <v>5</v>
      </c>
      <c r="AA190" s="74">
        <f t="shared" si="32"/>
        <v>3.4</v>
      </c>
      <c r="AB190" s="133"/>
    </row>
    <row r="191" spans="1:28" s="2" customFormat="1" x14ac:dyDescent="0.3">
      <c r="A191" s="98" t="str">
        <f>'Indicator Data'!A194</f>
        <v>Yemen</v>
      </c>
      <c r="B191" s="27" t="str">
        <f>'Indicator Data'!B194</f>
        <v>YEM</v>
      </c>
      <c r="C191" s="72">
        <f>IF('Indicator Data'!BK194="No data","x",ROUND(IF('Indicator Data'!BK194&gt;C$195,0,IF('Indicator Data'!BK194&lt;C$194,10,(C$195-'Indicator Data'!BK194)/(C$195-C$194)*10)),1))</f>
        <v>8.5</v>
      </c>
      <c r="D191" s="73">
        <f t="shared" si="24"/>
        <v>8.5</v>
      </c>
      <c r="E191" s="72">
        <f>IF('Indicator Data'!BM194="No data","x",ROUND(IF('Indicator Data'!BM194&gt;E$195,0,IF('Indicator Data'!BM194&lt;E$194,10,(E$195-'Indicator Data'!BM194)/(E$195-E$194)*10)),1))</f>
        <v>8.5</v>
      </c>
      <c r="F191" s="72">
        <f>IF('Indicator Data'!BL194="No data","x",ROUND(IF('Indicator Data'!BL194&gt;F$195,0,IF('Indicator Data'!BL194&lt;F$194,10,(F$195-'Indicator Data'!BL194)/(F$195-F$194)*10)),1))</f>
        <v>9.6</v>
      </c>
      <c r="G191" s="73">
        <f t="shared" si="25"/>
        <v>9.1</v>
      </c>
      <c r="H191" s="74">
        <f t="shared" si="26"/>
        <v>8.8000000000000007</v>
      </c>
      <c r="I191" s="72" t="str">
        <f>IF('Indicator Data'!BO194="No data","x",ROUND(IF('Indicator Data'!BO194^2&gt;I$195,0,IF('Indicator Data'!BO194^2&lt;I$194,10,(I$195-'Indicator Data'!BO194^2)/(I$195-I$194)*10)),1))</f>
        <v>x</v>
      </c>
      <c r="J191" s="72">
        <f>IF(OR('Indicator Data'!BN194=0,'Indicator Data'!BN194="No data"),"x",ROUND(IF('Indicator Data'!BN194&gt;J$195,0,IF('Indicator Data'!BN194&lt;J$194,10,(J$195-'Indicator Data'!BN194)/(J$195-J$194)*10)),1))</f>
        <v>3.8</v>
      </c>
      <c r="K191" s="72">
        <f>IF('Indicator Data'!BP194="No data","x",ROUND(IF('Indicator Data'!BP194&gt;K$195,0,IF('Indicator Data'!BP194&lt;K$194,10,(K$195-'Indicator Data'!BP194)/(K$195-K$194)*10)),1))</f>
        <v>7.3</v>
      </c>
      <c r="L191" s="72">
        <f>IF('Indicator Data'!BQ194="No data","x",ROUND(IF('Indicator Data'!BQ194&gt;L$195,0,IF('Indicator Data'!BQ194&lt;L$194,10,(L$195-'Indicator Data'!BQ194)/(L$195-L$194)*10)),1))</f>
        <v>7.5</v>
      </c>
      <c r="M191" s="73">
        <f t="shared" si="27"/>
        <v>6.2</v>
      </c>
      <c r="N191" s="115">
        <f>IF('Indicator Data'!BR194="No data","x",'Indicator Data'!BR194/'Indicator Data'!CD194*100)</f>
        <v>4.1669034225429478</v>
      </c>
      <c r="O191" s="72">
        <f t="shared" si="28"/>
        <v>9.6999999999999993</v>
      </c>
      <c r="P191" s="72">
        <f>IF('Indicator Data'!BS194="No data","x",ROUND(IF('Indicator Data'!BS194&gt;P$195,0,IF('Indicator Data'!BS194&lt;P$194,10,(P$195-'Indicator Data'!BS194)/(P$195-P$194)*10)),1))</f>
        <v>4.5</v>
      </c>
      <c r="Q191" s="72">
        <f>IF('Indicator Data'!BT194="No data","x",ROUND(IF('Indicator Data'!BT194&gt;Q$195,0,IF('Indicator Data'!BT194&lt;Q$194,10,(Q$195-'Indicator Data'!BT194)/(Q$195-Q$194)*10)),1))</f>
        <v>7.3</v>
      </c>
      <c r="R191" s="73">
        <f t="shared" si="29"/>
        <v>7.2</v>
      </c>
      <c r="S191" s="72">
        <f>IF('Indicator Data'!BU194="No data","x",ROUND(IF('Indicator Data'!BU194&gt;S$195,0,IF('Indicator Data'!BU194&lt;S$194,10,(S$195-'Indicator Data'!BU194)/(S$195-S$194)*10)),1))</f>
        <v>9.1999999999999993</v>
      </c>
      <c r="T191" s="115">
        <f>IF('Indicator Data'!BV194="No data","x",ROUND(IF('Indicator Data'!BV194&gt;T$195,0,IF('Indicator Data'!BV194&lt;T$194,10,(T$195-'Indicator Data'!BV194)/(T$195-T$194)*10)),1))</f>
        <v>5.8</v>
      </c>
      <c r="U191" s="115">
        <f>IF('Indicator Data'!BW194="No data","x",ROUND(IF('Indicator Data'!BW194&gt;U$195,0,IF('Indicator Data'!BW194&lt;U$194,10,(U$195-'Indicator Data'!BW194)/(U$195-U$194)*10)),1))</f>
        <v>9</v>
      </c>
      <c r="V191" s="115">
        <f>IF('Indicator Data'!BX194="No data","x",ROUND(IF('Indicator Data'!BX194&gt;V$195,0,IF('Indicator Data'!BX194&lt;V$194,10,(V$195-'Indicator Data'!BX194)/(V$195-V$194)*10)),1))</f>
        <v>5.9</v>
      </c>
      <c r="W191" s="72">
        <f t="shared" si="30"/>
        <v>6.9000000000000012</v>
      </c>
      <c r="X191" s="72">
        <f>IF('Indicator Data'!BY194="No data","x",ROUND(IF('Indicator Data'!BY194&gt;X$195,0,IF('Indicator Data'!BY194&lt;X$194,10,(X$195-'Indicator Data'!BY194)/(X$195-X$194)*10)),1))</f>
        <v>9.6999999999999993</v>
      </c>
      <c r="Y191" s="72">
        <f>IF('Indicator Data'!BZ194="No data","x",ROUND(IF('Indicator Data'!BZ194&gt;Y$195,10,IF('Indicator Data'!BZ194&lt;Y$194,0,10-(Y$195-'Indicator Data'!BZ194)/(Y$195-Y$194)*10)),1))</f>
        <v>1.8</v>
      </c>
      <c r="Z191" s="73">
        <f t="shared" si="31"/>
        <v>6.9</v>
      </c>
      <c r="AA191" s="74">
        <f t="shared" si="32"/>
        <v>6.8</v>
      </c>
      <c r="AB191" s="133"/>
    </row>
    <row r="192" spans="1:28" s="2" customFormat="1" x14ac:dyDescent="0.3">
      <c r="A192" s="98" t="str">
        <f>'Indicator Data'!A195</f>
        <v>Zambia</v>
      </c>
      <c r="B192" s="27" t="str">
        <f>'Indicator Data'!B195</f>
        <v>ZMB</v>
      </c>
      <c r="C192" s="72">
        <f>IF('Indicator Data'!BK195="No data","x",ROUND(IF('Indicator Data'!BK195&gt;C$195,0,IF('Indicator Data'!BK195&lt;C$194,10,(C$195-'Indicator Data'!BK195)/(C$195-C$194)*10)),1))</f>
        <v>3.5</v>
      </c>
      <c r="D192" s="73">
        <f t="shared" si="24"/>
        <v>3.5</v>
      </c>
      <c r="E192" s="72">
        <f>IF('Indicator Data'!BM195="No data","x",ROUND(IF('Indicator Data'!BM195&gt;E$195,0,IF('Indicator Data'!BM195&lt;E$194,10,(E$195-'Indicator Data'!BM195)/(E$195-E$194)*10)),1))</f>
        <v>6.7</v>
      </c>
      <c r="F192" s="72">
        <f>IF('Indicator Data'!BL195="No data","x",ROUND(IF('Indicator Data'!BL195&gt;F$195,0,IF('Indicator Data'!BL195&lt;F$194,10,(F$195-'Indicator Data'!BL195)/(F$195-F$194)*10)),1))</f>
        <v>6.4</v>
      </c>
      <c r="G192" s="73">
        <f t="shared" si="25"/>
        <v>6.6</v>
      </c>
      <c r="H192" s="74">
        <f t="shared" si="26"/>
        <v>5.0999999999999996</v>
      </c>
      <c r="I192" s="72">
        <f>IF('Indicator Data'!BO195="No data","x",ROUND(IF('Indicator Data'!BO195^2&gt;I$195,0,IF('Indicator Data'!BO195^2&lt;I$194,10,(I$195-'Indicator Data'!BO195^2)/(I$195-I$194)*10)),1))</f>
        <v>2.7</v>
      </c>
      <c r="J192" s="72">
        <f>IF(OR('Indicator Data'!BN195=0,'Indicator Data'!BN195="No data"),"x",ROUND(IF('Indicator Data'!BN195&gt;J$195,0,IF('Indicator Data'!BN195&lt;J$194,10,(J$195-'Indicator Data'!BN195)/(J$195-J$194)*10)),1))</f>
        <v>6</v>
      </c>
      <c r="K192" s="72">
        <f>IF('Indicator Data'!BP195="No data","x",ROUND(IF('Indicator Data'!BP195&gt;K$195,0,IF('Indicator Data'!BP195&lt;K$194,10,(K$195-'Indicator Data'!BP195)/(K$195-K$194)*10)),1))</f>
        <v>8.6</v>
      </c>
      <c r="L192" s="72">
        <f>IF('Indicator Data'!BQ195="No data","x",ROUND(IF('Indicator Data'!BQ195&gt;L$195,0,IF('Indicator Data'!BQ195&lt;L$194,10,(L$195-'Indicator Data'!BQ195)/(L$195-L$194)*10)),1))</f>
        <v>5.3</v>
      </c>
      <c r="M192" s="73">
        <f t="shared" si="27"/>
        <v>5.7</v>
      </c>
      <c r="N192" s="115">
        <f>IF('Indicator Data'!BR195="No data","x",'Indicator Data'!BR195/'Indicator Data'!CD195*100)</f>
        <v>4.1700856885349546</v>
      </c>
      <c r="O192" s="72">
        <f t="shared" si="28"/>
        <v>9.6999999999999993</v>
      </c>
      <c r="P192" s="72">
        <f>IF('Indicator Data'!BS195="No data","x",ROUND(IF('Indicator Data'!BS195&gt;P$195,0,IF('Indicator Data'!BS195&lt;P$194,10,(P$195-'Indicator Data'!BS195)/(P$195-P$194)*10)),1))</f>
        <v>8.1999999999999993</v>
      </c>
      <c r="Q192" s="72">
        <f>IF('Indicator Data'!BT195="No data","x",ROUND(IF('Indicator Data'!BT195&gt;Q$195,0,IF('Indicator Data'!BT195&lt;Q$194,10,(Q$195-'Indicator Data'!BT195)/(Q$195-Q$194)*10)),1))</f>
        <v>8</v>
      </c>
      <c r="R192" s="73">
        <f t="shared" si="29"/>
        <v>8.6</v>
      </c>
      <c r="S192" s="72">
        <f>IF('Indicator Data'!BU195="No data","x",ROUND(IF('Indicator Data'!BU195&gt;S$195,0,IF('Indicator Data'!BU195&lt;S$194,10,(S$195-'Indicator Data'!BU195)/(S$195-S$194)*10)),1))</f>
        <v>9.8000000000000007</v>
      </c>
      <c r="T192" s="115">
        <f>IF('Indicator Data'!BV195="No data","x",ROUND(IF('Indicator Data'!BV195&gt;T$195,0,IF('Indicator Data'!BV195&lt;T$194,10,(T$195-'Indicator Data'!BV195)/(T$195-T$194)*10)),1))</f>
        <v>1.5</v>
      </c>
      <c r="U192" s="115">
        <f>IF('Indicator Data'!BW195="No data","x",ROUND(IF('Indicator Data'!BW195&gt;U$195,0,IF('Indicator Data'!BW195&lt;U$194,10,(U$195-'Indicator Data'!BW195)/(U$195-U$194)*10)),1))</f>
        <v>5.8</v>
      </c>
      <c r="V192" s="115">
        <f>IF('Indicator Data'!BX195="No data","x",ROUND(IF('Indicator Data'!BX195&gt;V$195,0,IF('Indicator Data'!BX195&lt;V$194,10,(V$195-'Indicator Data'!BX195)/(V$195-V$194)*10)),1))</f>
        <v>1.5</v>
      </c>
      <c r="W192" s="72">
        <f t="shared" si="30"/>
        <v>2.9333333333333336</v>
      </c>
      <c r="X192" s="72">
        <f>IF('Indicator Data'!BY195="No data","x",ROUND(IF('Indicator Data'!BY195&gt;X$195,0,IF('Indicator Data'!BY195&lt;X$194,10,(X$195-'Indicator Data'!BY195)/(X$195-X$194)*10)),1))</f>
        <v>9.5</v>
      </c>
      <c r="Y192" s="72">
        <f>IF('Indicator Data'!BZ195="No data","x",ROUND(IF('Indicator Data'!BZ195&gt;Y$195,10,IF('Indicator Data'!BZ195&lt;Y$194,0,10-(Y$195-'Indicator Data'!BZ195)/(Y$195-Y$194)*10)),1))</f>
        <v>2.4</v>
      </c>
      <c r="Z192" s="73">
        <f t="shared" si="31"/>
        <v>6.2</v>
      </c>
      <c r="AA192" s="74">
        <f t="shared" si="32"/>
        <v>6.8</v>
      </c>
      <c r="AB192" s="133"/>
    </row>
    <row r="193" spans="1:28" s="2" customFormat="1" x14ac:dyDescent="0.3">
      <c r="A193" s="98" t="str">
        <f>'Indicator Data'!A196</f>
        <v>Zimbabwe</v>
      </c>
      <c r="B193" s="27" t="str">
        <f>'Indicator Data'!B196</f>
        <v>ZWE</v>
      </c>
      <c r="C193" s="72">
        <f>IF('Indicator Data'!BK196="No data","x",ROUND(IF('Indicator Data'!BK196&gt;C$195,0,IF('Indicator Data'!BK196&lt;C$194,10,(C$195-'Indicator Data'!BK196)/(C$195-C$194)*10)),1))</f>
        <v>2.6</v>
      </c>
      <c r="D193" s="73">
        <f t="shared" si="24"/>
        <v>2.6</v>
      </c>
      <c r="E193" s="72">
        <f>IF('Indicator Data'!BM196="No data","x",ROUND(IF('Indicator Data'!BM196&gt;E$195,0,IF('Indicator Data'!BM196&lt;E$194,10,(E$195-'Indicator Data'!BM196)/(E$195-E$194)*10)),1))</f>
        <v>7.6</v>
      </c>
      <c r="F193" s="72">
        <f>IF('Indicator Data'!BL196="No data","x",ROUND(IF('Indicator Data'!BL196&gt;F$195,0,IF('Indicator Data'!BL196&lt;F$194,10,(F$195-'Indicator Data'!BL196)/(F$195-F$194)*10)),1))</f>
        <v>7.4</v>
      </c>
      <c r="G193" s="73">
        <f t="shared" si="25"/>
        <v>7.5</v>
      </c>
      <c r="H193" s="74">
        <f t="shared" si="26"/>
        <v>5.0999999999999996</v>
      </c>
      <c r="I193" s="72">
        <f>IF('Indicator Data'!BO196="No data","x",ROUND(IF('Indicator Data'!BO196^2&gt;I$195,0,IF('Indicator Data'!BO196^2&lt;I$194,10,(I$195-'Indicator Data'!BO196^2)/(I$195-I$194)*10)),1))</f>
        <v>2.2999999999999998</v>
      </c>
      <c r="J193" s="72">
        <f>IF(OR('Indicator Data'!BN196=0,'Indicator Data'!BN196="No data"),"x",ROUND(IF('Indicator Data'!BN196&gt;J$195,0,IF('Indicator Data'!BN196&lt;J$194,10,(J$195-'Indicator Data'!BN196)/(J$195-J$194)*10)),1))</f>
        <v>5.9</v>
      </c>
      <c r="K193" s="72">
        <f>IF('Indicator Data'!BP196="No data","x",ROUND(IF('Indicator Data'!BP196&gt;K$195,0,IF('Indicator Data'!BP196&lt;K$194,10,(K$195-'Indicator Data'!BP196)/(K$195-K$194)*10)),1))</f>
        <v>7.3</v>
      </c>
      <c r="L193" s="72">
        <f>IF('Indicator Data'!BQ196="No data","x",ROUND(IF('Indicator Data'!BQ196&gt;L$195,0,IF('Indicator Data'!BQ196&lt;L$194,10,(L$195-'Indicator Data'!BQ196)/(L$195-L$194)*10)),1))</f>
        <v>5.6</v>
      </c>
      <c r="M193" s="73">
        <f t="shared" si="27"/>
        <v>5.3</v>
      </c>
      <c r="N193" s="115">
        <f>IF('Indicator Data'!BR196="No data","x",'Indicator Data'!BR196/'Indicator Data'!CD196*100)</f>
        <v>12.666408168540777</v>
      </c>
      <c r="O193" s="72">
        <f t="shared" si="28"/>
        <v>8.8000000000000007</v>
      </c>
      <c r="P193" s="72">
        <f>IF('Indicator Data'!BS196="No data","x",ROUND(IF('Indicator Data'!BS196&gt;P$195,0,IF('Indicator Data'!BS196&lt;P$194,10,(P$195-'Indicator Data'!BS196)/(P$195-P$194)*10)),1))</f>
        <v>7.1</v>
      </c>
      <c r="Q193" s="72">
        <f>IF('Indicator Data'!BT196="No data","x",ROUND(IF('Indicator Data'!BT196&gt;Q$195,0,IF('Indicator Data'!BT196&lt;Q$194,10,(Q$195-'Indicator Data'!BT196)/(Q$195-Q$194)*10)),1))</f>
        <v>7.2</v>
      </c>
      <c r="R193" s="73">
        <f t="shared" si="29"/>
        <v>7.7</v>
      </c>
      <c r="S193" s="72">
        <f>IF('Indicator Data'!BU196="No data","x",ROUND(IF('Indicator Data'!BU196&gt;S$195,0,IF('Indicator Data'!BU196&lt;S$194,10,(S$195-'Indicator Data'!BU196)/(S$195-S$194)*10)),1))</f>
        <v>9.8000000000000007</v>
      </c>
      <c r="T193" s="115">
        <f>IF('Indicator Data'!BV196="No data","x",ROUND(IF('Indicator Data'!BV196&gt;T$195,0,IF('Indicator Data'!BV196&lt;T$194,10,(T$195-'Indicator Data'!BV196)/(T$195-T$194)*10)),1))</f>
        <v>1.7</v>
      </c>
      <c r="U193" s="115">
        <f>IF('Indicator Data'!BW196="No data","x",ROUND(IF('Indicator Data'!BW196&gt;U$195,0,IF('Indicator Data'!BW196&lt;U$194,10,(U$195-'Indicator Data'!BW196)/(U$195-U$194)*10)),1))</f>
        <v>3.6</v>
      </c>
      <c r="V193" s="115">
        <f>IF('Indicator Data'!BX196="No data","x",ROUND(IF('Indicator Data'!BX196&gt;V$195,0,IF('Indicator Data'!BX196&lt;V$194,10,(V$195-'Indicator Data'!BX196)/(V$195-V$194)*10)),1))</f>
        <v>1.7</v>
      </c>
      <c r="W193" s="72">
        <f t="shared" si="30"/>
        <v>2.3333333333333335</v>
      </c>
      <c r="X193" s="72">
        <f>IF('Indicator Data'!BY196="No data","x",ROUND(IF('Indicator Data'!BY196&gt;X$195,0,IF('Indicator Data'!BY196&lt;X$194,10,(X$195-'Indicator Data'!BY196)/(X$195-X$194)*10)),1))</f>
        <v>9.5</v>
      </c>
      <c r="Y193" s="72">
        <f>IF('Indicator Data'!BZ196="No data","x",ROUND(IF('Indicator Data'!BZ196&gt;Y$195,10,IF('Indicator Data'!BZ196&lt;Y$194,0,10-(Y$195-'Indicator Data'!BZ196)/(Y$195-Y$194)*10)),1))</f>
        <v>5.0999999999999996</v>
      </c>
      <c r="Z193" s="73">
        <f t="shared" si="31"/>
        <v>6.7</v>
      </c>
      <c r="AA193" s="74">
        <f t="shared" si="32"/>
        <v>6.6</v>
      </c>
      <c r="AB193" s="133"/>
    </row>
    <row r="194" spans="1:28" s="2" customFormat="1" x14ac:dyDescent="0.3">
      <c r="A194" s="75"/>
      <c r="B194" s="76" t="s">
        <v>389</v>
      </c>
      <c r="C194" s="77">
        <v>1</v>
      </c>
      <c r="D194" s="78"/>
      <c r="E194" s="77">
        <v>0</v>
      </c>
      <c r="F194" s="79">
        <v>-2.5</v>
      </c>
      <c r="G194" s="80"/>
      <c r="H194" s="80"/>
      <c r="I194" s="77">
        <v>900</v>
      </c>
      <c r="J194" s="77">
        <v>0</v>
      </c>
      <c r="K194" s="77">
        <v>0</v>
      </c>
      <c r="L194" s="77">
        <v>5</v>
      </c>
      <c r="M194" s="80"/>
      <c r="N194" s="80"/>
      <c r="O194" s="77">
        <v>1</v>
      </c>
      <c r="P194" s="77">
        <v>10</v>
      </c>
      <c r="Q194" s="77">
        <v>50</v>
      </c>
      <c r="R194" s="80"/>
      <c r="S194" s="77">
        <v>0</v>
      </c>
      <c r="T194" s="77">
        <v>40</v>
      </c>
      <c r="U194" s="77">
        <v>40</v>
      </c>
      <c r="V194" s="77">
        <v>40</v>
      </c>
      <c r="W194" s="77"/>
      <c r="X194" s="77">
        <v>50</v>
      </c>
      <c r="Y194" s="77">
        <v>0</v>
      </c>
      <c r="Z194" s="81"/>
      <c r="AA194" s="80"/>
      <c r="AB194" s="133"/>
    </row>
    <row r="195" spans="1:28" s="2" customFormat="1" x14ac:dyDescent="0.3">
      <c r="A195" s="75"/>
      <c r="B195" s="76" t="s">
        <v>390</v>
      </c>
      <c r="C195" s="77">
        <v>5</v>
      </c>
      <c r="D195" s="78"/>
      <c r="E195" s="77">
        <v>100</v>
      </c>
      <c r="F195" s="79">
        <v>2.5</v>
      </c>
      <c r="G195" s="80"/>
      <c r="H195" s="80"/>
      <c r="I195" s="77">
        <v>10000</v>
      </c>
      <c r="J195" s="77">
        <v>100</v>
      </c>
      <c r="K195" s="77">
        <v>100</v>
      </c>
      <c r="L195" s="77">
        <v>200</v>
      </c>
      <c r="M195" s="80"/>
      <c r="N195" s="80"/>
      <c r="O195" s="77">
        <v>100</v>
      </c>
      <c r="P195" s="77">
        <v>100</v>
      </c>
      <c r="Q195" s="77">
        <v>100</v>
      </c>
      <c r="R195" s="80"/>
      <c r="S195" s="82">
        <v>40</v>
      </c>
      <c r="T195" s="82">
        <v>99</v>
      </c>
      <c r="U195" s="82">
        <v>99</v>
      </c>
      <c r="V195" s="82">
        <v>99</v>
      </c>
      <c r="W195" s="82"/>
      <c r="X195" s="82">
        <v>3000</v>
      </c>
      <c r="Y195" s="82">
        <v>900</v>
      </c>
      <c r="Z195" s="82"/>
      <c r="AA195" s="80"/>
      <c r="AB195" s="133"/>
    </row>
  </sheetData>
  <sortState ref="A3:W193">
    <sortCondition ref="A3:A193"/>
  </sortState>
  <mergeCells count="1">
    <mergeCell ref="A1:AA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CE196"/>
  <sheetViews>
    <sheetView showGridLines="0" zoomScale="80" zoomScaleNormal="80" workbookViewId="0">
      <pane xSplit="2" ySplit="5" topLeftCell="BM6" activePane="bottomRight" state="frozen"/>
      <selection pane="topRight" activeCell="C1" sqref="C1"/>
      <selection pane="bottomLeft" activeCell="A5" sqref="A5"/>
      <selection pane="bottomRight" sqref="A1:CD1"/>
    </sheetView>
  </sheetViews>
  <sheetFormatPr defaultColWidth="9.109375" defaultRowHeight="14.4" x14ac:dyDescent="0.3"/>
  <cols>
    <col min="1" max="1" width="49.44140625" style="2" bestFit="1" customWidth="1"/>
    <col min="2" max="2" width="5.5546875" style="2" bestFit="1" customWidth="1"/>
    <col min="3" max="39" width="11.44140625" style="2" customWidth="1"/>
    <col min="40" max="40" width="11.6640625" style="2" customWidth="1"/>
    <col min="41" max="81" width="11.44140625" style="2" customWidth="1"/>
    <col min="82" max="16384" width="9.109375" style="2"/>
  </cols>
  <sheetData>
    <row r="1" spans="1:83" x14ac:dyDescent="0.3">
      <c r="A1" s="235"/>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row>
    <row r="2" spans="1:83" s="14" customFormat="1" ht="121.5" customHeight="1" x14ac:dyDescent="0.25">
      <c r="A2" s="113" t="s">
        <v>379</v>
      </c>
      <c r="B2" s="114" t="s">
        <v>357</v>
      </c>
      <c r="C2" s="139" t="s">
        <v>428</v>
      </c>
      <c r="D2" s="139" t="s">
        <v>429</v>
      </c>
      <c r="E2" s="139" t="s">
        <v>814</v>
      </c>
      <c r="F2" s="139" t="s">
        <v>815</v>
      </c>
      <c r="G2" s="139" t="s">
        <v>816</v>
      </c>
      <c r="H2" s="139" t="s">
        <v>817</v>
      </c>
      <c r="I2" s="139" t="s">
        <v>822</v>
      </c>
      <c r="J2" s="139" t="s">
        <v>756</v>
      </c>
      <c r="K2" s="139" t="s">
        <v>757</v>
      </c>
      <c r="L2" s="139" t="s">
        <v>755</v>
      </c>
      <c r="M2" s="139" t="s">
        <v>1044</v>
      </c>
      <c r="N2" s="139" t="s">
        <v>1376</v>
      </c>
      <c r="O2" s="139" t="s">
        <v>1045</v>
      </c>
      <c r="P2" s="139" t="s">
        <v>1046</v>
      </c>
      <c r="Q2" s="139" t="s">
        <v>1047</v>
      </c>
      <c r="R2" s="139" t="s">
        <v>1048</v>
      </c>
      <c r="S2" s="139" t="s">
        <v>1049</v>
      </c>
      <c r="T2" s="139" t="s">
        <v>1050</v>
      </c>
      <c r="U2" s="139" t="s">
        <v>1051</v>
      </c>
      <c r="V2" s="139" t="s">
        <v>1205</v>
      </c>
      <c r="W2" s="139" t="s">
        <v>1207</v>
      </c>
      <c r="X2" s="139" t="s">
        <v>1054</v>
      </c>
      <c r="Y2" s="139" t="s">
        <v>1055</v>
      </c>
      <c r="Z2" s="139" t="s">
        <v>1436</v>
      </c>
      <c r="AA2" s="139" t="s">
        <v>1057</v>
      </c>
      <c r="AB2" s="139" t="s">
        <v>1061</v>
      </c>
      <c r="AC2" s="139" t="s">
        <v>1384</v>
      </c>
      <c r="AD2" s="139" t="s">
        <v>1062</v>
      </c>
      <c r="AE2" s="139" t="s">
        <v>1063</v>
      </c>
      <c r="AF2" s="139" t="s">
        <v>1064</v>
      </c>
      <c r="AG2" s="139" t="s">
        <v>1343</v>
      </c>
      <c r="AH2" s="139" t="s">
        <v>1394</v>
      </c>
      <c r="AI2" s="139" t="s">
        <v>1395</v>
      </c>
      <c r="AJ2" s="139" t="s">
        <v>876</v>
      </c>
      <c r="AK2" s="139" t="s">
        <v>877</v>
      </c>
      <c r="AL2" s="148" t="s">
        <v>385</v>
      </c>
      <c r="AM2" s="148" t="s">
        <v>386</v>
      </c>
      <c r="AN2" s="148" t="s">
        <v>472</v>
      </c>
      <c r="AO2" s="148" t="s">
        <v>473</v>
      </c>
      <c r="AP2" s="148" t="s">
        <v>473</v>
      </c>
      <c r="AQ2" s="148" t="s">
        <v>394</v>
      </c>
      <c r="AR2" s="148" t="s">
        <v>1188</v>
      </c>
      <c r="AS2" s="148" t="s">
        <v>466</v>
      </c>
      <c r="AT2" s="148" t="s">
        <v>393</v>
      </c>
      <c r="AU2" s="148" t="s">
        <v>849</v>
      </c>
      <c r="AV2" s="148" t="s">
        <v>403</v>
      </c>
      <c r="AW2" s="148" t="s">
        <v>1381</v>
      </c>
      <c r="AX2" s="148" t="s">
        <v>1192</v>
      </c>
      <c r="AY2" s="148" t="s">
        <v>1247</v>
      </c>
      <c r="AZ2" s="148" t="s">
        <v>384</v>
      </c>
      <c r="BA2" s="148" t="s">
        <v>467</v>
      </c>
      <c r="BB2" s="148" t="s">
        <v>468</v>
      </c>
      <c r="BC2" s="148" t="s">
        <v>468</v>
      </c>
      <c r="BD2" s="148" t="s">
        <v>468</v>
      </c>
      <c r="BE2" s="148" t="s">
        <v>468</v>
      </c>
      <c r="BF2" s="148" t="s">
        <v>469</v>
      </c>
      <c r="BG2" s="148" t="s">
        <v>1221</v>
      </c>
      <c r="BH2" s="148" t="s">
        <v>395</v>
      </c>
      <c r="BI2" s="148" t="s">
        <v>413</v>
      </c>
      <c r="BJ2" s="148" t="s">
        <v>414</v>
      </c>
      <c r="BK2" s="150" t="s">
        <v>433</v>
      </c>
      <c r="BL2" s="150" t="s">
        <v>359</v>
      </c>
      <c r="BM2" s="150" t="s">
        <v>404</v>
      </c>
      <c r="BN2" s="150" t="s">
        <v>361</v>
      </c>
      <c r="BO2" s="150" t="s">
        <v>360</v>
      </c>
      <c r="BP2" s="150" t="s">
        <v>1349</v>
      </c>
      <c r="BQ2" s="150" t="s">
        <v>363</v>
      </c>
      <c r="BR2" s="150" t="s">
        <v>820</v>
      </c>
      <c r="BS2" s="150" t="s">
        <v>1059</v>
      </c>
      <c r="BT2" s="150" t="s">
        <v>1060</v>
      </c>
      <c r="BU2" s="150" t="s">
        <v>846</v>
      </c>
      <c r="BV2" s="150" t="s">
        <v>1194</v>
      </c>
      <c r="BW2" s="150" t="s">
        <v>1195</v>
      </c>
      <c r="BX2" s="150" t="s">
        <v>1196</v>
      </c>
      <c r="BY2" s="150" t="s">
        <v>985</v>
      </c>
      <c r="BZ2" s="150" t="s">
        <v>1350</v>
      </c>
      <c r="CA2" s="152" t="s">
        <v>1238</v>
      </c>
      <c r="CB2" s="152" t="s">
        <v>861</v>
      </c>
      <c r="CC2" s="152" t="s">
        <v>1106</v>
      </c>
      <c r="CD2" s="152" t="s">
        <v>738</v>
      </c>
    </row>
    <row r="3" spans="1:83" x14ac:dyDescent="0.3">
      <c r="A3" s="136" t="s">
        <v>471</v>
      </c>
      <c r="B3" s="114"/>
      <c r="C3" s="118">
        <v>2015</v>
      </c>
      <c r="D3" s="118">
        <v>2015</v>
      </c>
      <c r="E3" s="118">
        <v>2015</v>
      </c>
      <c r="F3" s="118">
        <v>2015</v>
      </c>
      <c r="G3" s="118">
        <v>2015</v>
      </c>
      <c r="H3" s="118">
        <v>2015</v>
      </c>
      <c r="I3" s="118">
        <v>2015</v>
      </c>
      <c r="J3" s="118" t="s">
        <v>1408</v>
      </c>
      <c r="K3" s="118" t="s">
        <v>1408</v>
      </c>
      <c r="L3" s="118" t="s">
        <v>1408</v>
      </c>
      <c r="M3" s="118">
        <v>2015</v>
      </c>
      <c r="N3" s="118">
        <v>2015</v>
      </c>
      <c r="O3" s="118">
        <v>2015</v>
      </c>
      <c r="P3" s="118">
        <v>2015</v>
      </c>
      <c r="Q3" s="118">
        <v>2010</v>
      </c>
      <c r="R3" s="118">
        <v>2010</v>
      </c>
      <c r="S3" s="118">
        <v>2010</v>
      </c>
      <c r="T3" s="118">
        <v>2010</v>
      </c>
      <c r="U3" s="118">
        <v>2015</v>
      </c>
      <c r="V3" s="118">
        <v>2015</v>
      </c>
      <c r="W3" s="118">
        <v>2015</v>
      </c>
      <c r="X3" s="118">
        <v>2018</v>
      </c>
      <c r="Y3" s="118">
        <v>2019</v>
      </c>
      <c r="Z3" s="118">
        <v>2019</v>
      </c>
      <c r="AA3" s="118" t="s">
        <v>1237</v>
      </c>
      <c r="AB3" s="118" t="s">
        <v>997</v>
      </c>
      <c r="AC3" s="118" t="s">
        <v>1253</v>
      </c>
      <c r="AD3" s="118" t="s">
        <v>1407</v>
      </c>
      <c r="AE3" s="118">
        <v>2019</v>
      </c>
      <c r="AF3" s="118">
        <v>2018</v>
      </c>
      <c r="AG3" s="118">
        <v>2020</v>
      </c>
      <c r="AH3" s="118">
        <v>2021</v>
      </c>
      <c r="AI3" s="118">
        <v>2021</v>
      </c>
      <c r="AJ3" s="118">
        <v>2020</v>
      </c>
      <c r="AK3" s="118">
        <v>2020</v>
      </c>
      <c r="AL3" s="118">
        <v>2019</v>
      </c>
      <c r="AM3" s="118" t="s">
        <v>1391</v>
      </c>
      <c r="AN3" s="118" t="s">
        <v>1437</v>
      </c>
      <c r="AO3" s="118">
        <v>2018</v>
      </c>
      <c r="AP3" s="118">
        <v>2019</v>
      </c>
      <c r="AQ3" s="118">
        <v>2019</v>
      </c>
      <c r="AR3" s="118" t="s">
        <v>1407</v>
      </c>
      <c r="AS3" s="118">
        <v>2019</v>
      </c>
      <c r="AT3" s="118" t="s">
        <v>1409</v>
      </c>
      <c r="AU3" s="118">
        <v>2019</v>
      </c>
      <c r="AV3" s="118">
        <v>2019</v>
      </c>
      <c r="AW3" s="118">
        <v>2019</v>
      </c>
      <c r="AX3" s="118">
        <v>2018</v>
      </c>
      <c r="AY3" s="118">
        <v>2019</v>
      </c>
      <c r="AZ3" s="118">
        <v>2019</v>
      </c>
      <c r="BA3" s="118" t="s">
        <v>1438</v>
      </c>
      <c r="BB3" s="118">
        <v>2018</v>
      </c>
      <c r="BC3" s="118">
        <v>2019</v>
      </c>
      <c r="BD3" s="118">
        <v>2020</v>
      </c>
      <c r="BE3" s="118">
        <v>2021</v>
      </c>
      <c r="BF3" s="118">
        <v>2021</v>
      </c>
      <c r="BG3" s="118">
        <v>2021</v>
      </c>
      <c r="BH3" s="118">
        <v>2019</v>
      </c>
      <c r="BI3" s="118" t="s">
        <v>1410</v>
      </c>
      <c r="BJ3" s="118" t="s">
        <v>1410</v>
      </c>
      <c r="BK3" s="118" t="s">
        <v>1040</v>
      </c>
      <c r="BL3" s="118">
        <v>2019</v>
      </c>
      <c r="BM3" s="118">
        <v>2020</v>
      </c>
      <c r="BN3" s="118">
        <v>2018</v>
      </c>
      <c r="BO3" s="118" t="s">
        <v>1409</v>
      </c>
      <c r="BP3" s="118">
        <v>2019</v>
      </c>
      <c r="BQ3" s="118">
        <v>2019</v>
      </c>
      <c r="BR3" s="118">
        <v>2014</v>
      </c>
      <c r="BS3" s="118" t="s">
        <v>1252</v>
      </c>
      <c r="BT3" s="118" t="s">
        <v>1252</v>
      </c>
      <c r="BU3" s="118" t="s">
        <v>1212</v>
      </c>
      <c r="BV3" s="118">
        <v>2018</v>
      </c>
      <c r="BW3" s="118">
        <v>2018</v>
      </c>
      <c r="BX3" s="118">
        <v>2018</v>
      </c>
      <c r="BY3" s="118" t="s">
        <v>1439</v>
      </c>
      <c r="BZ3" s="118">
        <v>2017</v>
      </c>
      <c r="CA3" s="118">
        <v>2019</v>
      </c>
      <c r="CB3" s="118">
        <v>2020</v>
      </c>
      <c r="CC3" s="118">
        <v>2015</v>
      </c>
      <c r="CD3" s="162"/>
    </row>
    <row r="4" spans="1:83" ht="15.6" x14ac:dyDescent="0.3">
      <c r="A4" s="136" t="s">
        <v>982</v>
      </c>
      <c r="B4" s="114"/>
      <c r="C4" s="140" t="s">
        <v>1374</v>
      </c>
      <c r="D4" s="140" t="s">
        <v>1375</v>
      </c>
      <c r="E4" s="140" t="s">
        <v>1009</v>
      </c>
      <c r="F4" s="140" t="s">
        <v>1012</v>
      </c>
      <c r="G4" s="140" t="s">
        <v>1010</v>
      </c>
      <c r="H4" s="140" t="s">
        <v>1011</v>
      </c>
      <c r="I4" s="140" t="s">
        <v>1008</v>
      </c>
      <c r="J4" s="140" t="s">
        <v>998</v>
      </c>
      <c r="K4" s="140" t="s">
        <v>999</v>
      </c>
      <c r="L4" s="140" t="s">
        <v>1001</v>
      </c>
      <c r="M4" s="140" t="s">
        <v>1066</v>
      </c>
      <c r="N4" s="140" t="s">
        <v>1115</v>
      </c>
      <c r="O4" s="140" t="s">
        <v>1067</v>
      </c>
      <c r="P4" s="140" t="s">
        <v>1068</v>
      </c>
      <c r="Q4" s="140" t="s">
        <v>1069</v>
      </c>
      <c r="R4" s="140" t="s">
        <v>1070</v>
      </c>
      <c r="S4" s="140" t="s">
        <v>1071</v>
      </c>
      <c r="T4" s="140" t="s">
        <v>1072</v>
      </c>
      <c r="U4" s="140" t="s">
        <v>1073</v>
      </c>
      <c r="V4" s="140" t="s">
        <v>1074</v>
      </c>
      <c r="W4" s="154" t="s">
        <v>1075</v>
      </c>
      <c r="X4" s="140" t="s">
        <v>1077</v>
      </c>
      <c r="Y4" s="140" t="s">
        <v>1078</v>
      </c>
      <c r="Z4" s="140" t="s">
        <v>1079</v>
      </c>
      <c r="AA4" s="140" t="s">
        <v>1080</v>
      </c>
      <c r="AB4" s="140" t="s">
        <v>1083</v>
      </c>
      <c r="AC4" s="140" t="s">
        <v>1383</v>
      </c>
      <c r="AD4" s="140" t="s">
        <v>1084</v>
      </c>
      <c r="AE4" s="140" t="s">
        <v>1085</v>
      </c>
      <c r="AF4" s="140" t="s">
        <v>1086</v>
      </c>
      <c r="AG4" s="140" t="s">
        <v>1377</v>
      </c>
      <c r="AH4" s="140" t="s">
        <v>1033</v>
      </c>
      <c r="AI4" s="140" t="s">
        <v>1023</v>
      </c>
      <c r="AJ4" s="140" t="s">
        <v>1013</v>
      </c>
      <c r="AK4" s="140" t="s">
        <v>1003</v>
      </c>
      <c r="AL4" s="149" t="s">
        <v>1018</v>
      </c>
      <c r="AM4" s="149" t="s">
        <v>1019</v>
      </c>
      <c r="AN4" s="149" t="s">
        <v>1015</v>
      </c>
      <c r="AO4" s="149" t="s">
        <v>1037</v>
      </c>
      <c r="AP4" s="149" t="s">
        <v>1038</v>
      </c>
      <c r="AQ4" s="149" t="s">
        <v>1006</v>
      </c>
      <c r="AR4" s="149" t="s">
        <v>1189</v>
      </c>
      <c r="AS4" s="149" t="s">
        <v>1002</v>
      </c>
      <c r="AT4" s="149" t="s">
        <v>1005</v>
      </c>
      <c r="AU4" s="149" t="s">
        <v>1032</v>
      </c>
      <c r="AV4" s="149" t="s">
        <v>1022</v>
      </c>
      <c r="AW4" s="149" t="s">
        <v>1191</v>
      </c>
      <c r="AX4" s="149" t="s">
        <v>1193</v>
      </c>
      <c r="AY4" s="149" t="s">
        <v>1197</v>
      </c>
      <c r="AZ4" s="149" t="s">
        <v>1016</v>
      </c>
      <c r="BA4" s="149" t="s">
        <v>1017</v>
      </c>
      <c r="BB4" s="149" t="s">
        <v>1035</v>
      </c>
      <c r="BC4" s="149" t="s">
        <v>1034</v>
      </c>
      <c r="BD4" s="149" t="s">
        <v>1036</v>
      </c>
      <c r="BE4" s="149" t="s">
        <v>1036</v>
      </c>
      <c r="BF4" s="149" t="s">
        <v>1028</v>
      </c>
      <c r="BG4" s="149" t="s">
        <v>1378</v>
      </c>
      <c r="BH4" s="149" t="s">
        <v>1029</v>
      </c>
      <c r="BI4" s="149" t="s">
        <v>1014</v>
      </c>
      <c r="BJ4" s="149" t="s">
        <v>1031</v>
      </c>
      <c r="BK4" s="151" t="s">
        <v>1021</v>
      </c>
      <c r="BL4" s="151" t="s">
        <v>1379</v>
      </c>
      <c r="BM4" s="151" t="s">
        <v>1004</v>
      </c>
      <c r="BN4" s="151" t="s">
        <v>1007</v>
      </c>
      <c r="BO4" s="151" t="s">
        <v>1030</v>
      </c>
      <c r="BP4" s="151" t="s">
        <v>1380</v>
      </c>
      <c r="BQ4" s="151" t="s">
        <v>1025</v>
      </c>
      <c r="BR4" s="151" t="s">
        <v>1024</v>
      </c>
      <c r="BS4" s="151" t="s">
        <v>1081</v>
      </c>
      <c r="BT4" s="151" t="s">
        <v>1082</v>
      </c>
      <c r="BU4" s="151" t="s">
        <v>1026</v>
      </c>
      <c r="BV4" s="151" t="s">
        <v>1198</v>
      </c>
      <c r="BW4" s="151" t="s">
        <v>1199</v>
      </c>
      <c r="BX4" s="151" t="s">
        <v>1200</v>
      </c>
      <c r="BY4" s="151" t="s">
        <v>1020</v>
      </c>
      <c r="BZ4" s="151" t="s">
        <v>218</v>
      </c>
      <c r="CA4" s="153" t="s">
        <v>1239</v>
      </c>
      <c r="CB4" s="153" t="s">
        <v>1027</v>
      </c>
      <c r="CC4" s="153" t="s">
        <v>989</v>
      </c>
      <c r="CD4" s="153" t="s">
        <v>1000</v>
      </c>
    </row>
    <row r="5" spans="1:83" ht="26.4" x14ac:dyDescent="0.3">
      <c r="A5" s="102" t="s">
        <v>430</v>
      </c>
      <c r="B5" s="86"/>
      <c r="C5" s="87" t="s">
        <v>809</v>
      </c>
      <c r="D5" s="87" t="s">
        <v>809</v>
      </c>
      <c r="E5" s="87" t="s">
        <v>809</v>
      </c>
      <c r="F5" s="87" t="s">
        <v>809</v>
      </c>
      <c r="G5" s="87" t="s">
        <v>809</v>
      </c>
      <c r="H5" s="87" t="s">
        <v>809</v>
      </c>
      <c r="I5" s="87" t="s">
        <v>809</v>
      </c>
      <c r="J5" s="87" t="s">
        <v>809</v>
      </c>
      <c r="K5" s="87" t="s">
        <v>462</v>
      </c>
      <c r="L5" s="87" t="s">
        <v>462</v>
      </c>
      <c r="M5" s="87" t="s">
        <v>431</v>
      </c>
      <c r="N5" s="87" t="s">
        <v>431</v>
      </c>
      <c r="O5" s="87" t="s">
        <v>431</v>
      </c>
      <c r="P5" s="87" t="s">
        <v>431</v>
      </c>
      <c r="Q5" s="87" t="s">
        <v>431</v>
      </c>
      <c r="R5" s="87" t="s">
        <v>431</v>
      </c>
      <c r="S5" s="87" t="s">
        <v>431</v>
      </c>
      <c r="T5" s="87" t="s">
        <v>431</v>
      </c>
      <c r="U5" s="87" t="s">
        <v>431</v>
      </c>
      <c r="V5" s="87" t="s">
        <v>431</v>
      </c>
      <c r="W5" s="87" t="s">
        <v>431</v>
      </c>
      <c r="X5" s="87" t="s">
        <v>1088</v>
      </c>
      <c r="Y5" s="87" t="s">
        <v>462</v>
      </c>
      <c r="Z5" s="87" t="s">
        <v>462</v>
      </c>
      <c r="AA5" s="87" t="s">
        <v>431</v>
      </c>
      <c r="AB5" s="87" t="s">
        <v>462</v>
      </c>
      <c r="AC5" s="87" t="s">
        <v>462</v>
      </c>
      <c r="AD5" s="87" t="s">
        <v>431</v>
      </c>
      <c r="AE5" s="87" t="s">
        <v>462</v>
      </c>
      <c r="AF5" s="87" t="s">
        <v>462</v>
      </c>
      <c r="AG5" s="87" t="s">
        <v>462</v>
      </c>
      <c r="AH5" s="87" t="s">
        <v>462</v>
      </c>
      <c r="AI5" s="87" t="s">
        <v>462</v>
      </c>
      <c r="AJ5" s="87" t="s">
        <v>432</v>
      </c>
      <c r="AK5" s="87" t="s">
        <v>432</v>
      </c>
      <c r="AL5" s="87" t="s">
        <v>432</v>
      </c>
      <c r="AM5" s="87" t="s">
        <v>432</v>
      </c>
      <c r="AN5" s="87" t="s">
        <v>711</v>
      </c>
      <c r="AO5" s="87" t="s">
        <v>711</v>
      </c>
      <c r="AP5" s="87" t="s">
        <v>711</v>
      </c>
      <c r="AQ5" s="87" t="s">
        <v>461</v>
      </c>
      <c r="AR5" s="87" t="s">
        <v>462</v>
      </c>
      <c r="AS5" s="87" t="s">
        <v>464</v>
      </c>
      <c r="AT5" s="87" t="s">
        <v>462</v>
      </c>
      <c r="AU5" s="87" t="s">
        <v>463</v>
      </c>
      <c r="AV5" s="87" t="s">
        <v>462</v>
      </c>
      <c r="AW5" s="87" t="s">
        <v>848</v>
      </c>
      <c r="AX5" s="87" t="s">
        <v>848</v>
      </c>
      <c r="AY5" s="87" t="s">
        <v>431</v>
      </c>
      <c r="AZ5" s="87" t="s">
        <v>432</v>
      </c>
      <c r="BA5" s="87" t="s">
        <v>432</v>
      </c>
      <c r="BB5" s="87" t="s">
        <v>431</v>
      </c>
      <c r="BC5" s="87" t="s">
        <v>431</v>
      </c>
      <c r="BD5" s="87" t="s">
        <v>431</v>
      </c>
      <c r="BE5" s="87" t="s">
        <v>431</v>
      </c>
      <c r="BF5" s="87" t="s">
        <v>431</v>
      </c>
      <c r="BG5" s="87" t="s">
        <v>431</v>
      </c>
      <c r="BH5" s="87" t="s">
        <v>431</v>
      </c>
      <c r="BI5" s="87" t="s">
        <v>462</v>
      </c>
      <c r="BJ5" s="87" t="s">
        <v>462</v>
      </c>
      <c r="BK5" s="87" t="s">
        <v>432</v>
      </c>
      <c r="BL5" s="87" t="s">
        <v>432</v>
      </c>
      <c r="BM5" s="87" t="s">
        <v>432</v>
      </c>
      <c r="BN5" s="87" t="s">
        <v>462</v>
      </c>
      <c r="BO5" s="87" t="s">
        <v>462</v>
      </c>
      <c r="BP5" s="87" t="s">
        <v>462</v>
      </c>
      <c r="BQ5" s="87" t="s">
        <v>810</v>
      </c>
      <c r="BR5" s="87" t="s">
        <v>821</v>
      </c>
      <c r="BS5" s="87" t="s">
        <v>462</v>
      </c>
      <c r="BT5" s="87" t="s">
        <v>462</v>
      </c>
      <c r="BU5" s="87" t="s">
        <v>1206</v>
      </c>
      <c r="BV5" s="87" t="s">
        <v>462</v>
      </c>
      <c r="BW5" s="87" t="s">
        <v>462</v>
      </c>
      <c r="BX5" s="87" t="s">
        <v>462</v>
      </c>
      <c r="BY5" s="87" t="s">
        <v>470</v>
      </c>
      <c r="BZ5" s="87" t="s">
        <v>892</v>
      </c>
      <c r="CA5" s="87" t="s">
        <v>1240</v>
      </c>
      <c r="CB5" s="87" t="s">
        <v>431</v>
      </c>
      <c r="CC5" s="87" t="s">
        <v>431</v>
      </c>
      <c r="CD5" s="87" t="s">
        <v>739</v>
      </c>
    </row>
    <row r="6" spans="1:83" x14ac:dyDescent="0.3">
      <c r="A6" s="100" t="s">
        <v>1</v>
      </c>
      <c r="B6" s="86" t="s">
        <v>0</v>
      </c>
      <c r="C6" s="83">
        <v>62505.486828842106</v>
      </c>
      <c r="D6" s="83">
        <v>30234.510569473685</v>
      </c>
      <c r="E6" s="83">
        <v>252084.609</v>
      </c>
      <c r="F6" s="83">
        <v>0</v>
      </c>
      <c r="G6" s="83">
        <v>0</v>
      </c>
      <c r="H6" s="83">
        <v>0</v>
      </c>
      <c r="I6" s="83">
        <v>0</v>
      </c>
      <c r="J6" s="83">
        <v>488857</v>
      </c>
      <c r="K6" s="84">
        <v>0.14299999999999999</v>
      </c>
      <c r="L6" s="84">
        <v>0.33333333333333331</v>
      </c>
      <c r="M6" s="83">
        <v>21644812.063499998</v>
      </c>
      <c r="N6" s="83" t="s">
        <v>434</v>
      </c>
      <c r="O6" s="83" t="s">
        <v>434</v>
      </c>
      <c r="P6" s="83" t="s">
        <v>434</v>
      </c>
      <c r="Q6" s="83">
        <v>25391631</v>
      </c>
      <c r="R6" s="83">
        <v>4183639</v>
      </c>
      <c r="S6" s="83">
        <v>12966727</v>
      </c>
      <c r="T6" s="83">
        <v>5559208</v>
      </c>
      <c r="U6" s="83">
        <v>0</v>
      </c>
      <c r="V6" s="83">
        <v>7827046.6764500001</v>
      </c>
      <c r="W6" s="83">
        <v>2973907.8104699999</v>
      </c>
      <c r="X6" s="84">
        <v>56.937760009803021</v>
      </c>
      <c r="Y6" s="84">
        <v>3.3225719352638827</v>
      </c>
      <c r="Z6" s="84">
        <v>25.754000000000001</v>
      </c>
      <c r="AA6" s="84">
        <v>8.0367388563218505</v>
      </c>
      <c r="AB6" s="84">
        <v>12.74019</v>
      </c>
      <c r="AC6" s="84">
        <v>37.746029999999998</v>
      </c>
      <c r="AD6" s="83">
        <v>2432</v>
      </c>
      <c r="AE6" s="83">
        <v>20</v>
      </c>
      <c r="AF6" s="85">
        <v>70.7</v>
      </c>
      <c r="AG6" s="84">
        <v>14.571999999999999</v>
      </c>
      <c r="AH6" s="84">
        <v>0.98614816400000005</v>
      </c>
      <c r="AI6" s="84">
        <v>0.95004729600000004</v>
      </c>
      <c r="AJ6" s="83">
        <v>5</v>
      </c>
      <c r="AK6" s="83">
        <v>0</v>
      </c>
      <c r="AL6" s="84">
        <v>0.51099997758865401</v>
      </c>
      <c r="AM6" s="224">
        <v>0.27172123999999998</v>
      </c>
      <c r="AN6" s="224">
        <v>1436.2189430000001</v>
      </c>
      <c r="AO6" s="84">
        <v>2660.89</v>
      </c>
      <c r="AP6" s="84">
        <v>3021.06</v>
      </c>
      <c r="AQ6" s="84">
        <v>21.861780166626001</v>
      </c>
      <c r="AR6" s="84">
        <v>4.2950984234747693</v>
      </c>
      <c r="AS6" s="85">
        <v>60.299999237060497</v>
      </c>
      <c r="AT6" s="85">
        <v>19.100000381469702</v>
      </c>
      <c r="AU6" s="83">
        <v>189</v>
      </c>
      <c r="AV6" s="85">
        <v>0.10000000149011599</v>
      </c>
      <c r="AW6" s="84">
        <v>7.9999998211860698E-2</v>
      </c>
      <c r="AX6" s="84">
        <v>29.0058917999268</v>
      </c>
      <c r="AY6" s="83">
        <v>16222053</v>
      </c>
      <c r="AZ6" s="84">
        <v>0.65499997138977095</v>
      </c>
      <c r="BA6" s="84" t="s">
        <v>434</v>
      </c>
      <c r="BB6" s="83">
        <v>10606750</v>
      </c>
      <c r="BC6" s="83">
        <v>130942</v>
      </c>
      <c r="BD6" s="83">
        <v>51817</v>
      </c>
      <c r="BE6" s="83">
        <v>1690000</v>
      </c>
      <c r="BF6" s="83">
        <v>4350900</v>
      </c>
      <c r="BG6" s="83">
        <v>72462</v>
      </c>
      <c r="BH6" s="83">
        <v>8402</v>
      </c>
      <c r="BI6" s="83">
        <v>95</v>
      </c>
      <c r="BJ6" s="85">
        <v>29.9</v>
      </c>
      <c r="BK6" s="84">
        <v>2.4666666666666668</v>
      </c>
      <c r="BL6" s="84">
        <v>-1.4638749361038208</v>
      </c>
      <c r="BM6" s="83">
        <v>19</v>
      </c>
      <c r="BN6" s="85">
        <v>98.713203430175795</v>
      </c>
      <c r="BO6" s="84">
        <v>43.019718170166001</v>
      </c>
      <c r="BP6" s="84">
        <v>11.4476881027222</v>
      </c>
      <c r="BQ6" s="85">
        <v>59.3560180664063</v>
      </c>
      <c r="BR6" s="83">
        <v>72000</v>
      </c>
      <c r="BS6" s="85">
        <v>43.417610000000003</v>
      </c>
      <c r="BT6" s="85">
        <v>67.064620000000005</v>
      </c>
      <c r="BU6" s="84">
        <v>2.84</v>
      </c>
      <c r="BV6" s="83">
        <v>66</v>
      </c>
      <c r="BW6" s="83">
        <v>39</v>
      </c>
      <c r="BX6" s="83">
        <v>65</v>
      </c>
      <c r="BY6" s="84">
        <v>186.40728759765599</v>
      </c>
      <c r="BZ6" s="84">
        <v>638</v>
      </c>
      <c r="CA6" s="83">
        <v>502.115478515625</v>
      </c>
      <c r="CB6" s="83">
        <v>38928341</v>
      </c>
      <c r="CC6" s="83">
        <v>32515900</v>
      </c>
      <c r="CD6" s="83">
        <v>652230</v>
      </c>
      <c r="CE6" s="83"/>
    </row>
    <row r="7" spans="1:83" x14ac:dyDescent="0.3">
      <c r="A7" s="100" t="s">
        <v>3</v>
      </c>
      <c r="B7" s="86" t="s">
        <v>2</v>
      </c>
      <c r="C7" s="83">
        <v>6095.4685891789477</v>
      </c>
      <c r="D7" s="83">
        <v>4654.935090105263</v>
      </c>
      <c r="E7" s="83">
        <v>15903.288</v>
      </c>
      <c r="F7" s="83">
        <v>75.286000000000001</v>
      </c>
      <c r="G7" s="83">
        <v>0</v>
      </c>
      <c r="H7" s="83">
        <v>0</v>
      </c>
      <c r="I7" s="83">
        <v>0</v>
      </c>
      <c r="J7" s="83">
        <v>91428</v>
      </c>
      <c r="K7" s="84">
        <v>2.9000000000000001E-2</v>
      </c>
      <c r="L7" s="84">
        <v>0.25</v>
      </c>
      <c r="M7" s="83">
        <v>2344252.8233500002</v>
      </c>
      <c r="N7" s="83" t="s">
        <v>434</v>
      </c>
      <c r="O7" s="83" t="s">
        <v>434</v>
      </c>
      <c r="P7" s="83" t="s">
        <v>434</v>
      </c>
      <c r="Q7" s="83">
        <v>0</v>
      </c>
      <c r="R7" s="83">
        <v>0</v>
      </c>
      <c r="S7" s="83">
        <v>0</v>
      </c>
      <c r="T7" s="83">
        <v>0</v>
      </c>
      <c r="U7" s="83">
        <v>0</v>
      </c>
      <c r="V7" s="83">
        <v>0</v>
      </c>
      <c r="W7" s="83">
        <v>181378.14541600001</v>
      </c>
      <c r="X7" s="84">
        <v>104.61226277372263</v>
      </c>
      <c r="Y7" s="84">
        <v>1.0714135492436767</v>
      </c>
      <c r="Z7" s="84">
        <v>61.228999999999999</v>
      </c>
      <c r="AA7" s="84">
        <v>3.2996107859541302</v>
      </c>
      <c r="AB7" s="84">
        <v>0</v>
      </c>
      <c r="AC7" s="84" t="s">
        <v>434</v>
      </c>
      <c r="AD7" s="83">
        <v>750</v>
      </c>
      <c r="AE7" s="83">
        <v>60</v>
      </c>
      <c r="AF7" s="85" t="s">
        <v>434</v>
      </c>
      <c r="AG7" s="84">
        <v>5.7779999999999996</v>
      </c>
      <c r="AH7" s="84">
        <v>0.13640075099999999</v>
      </c>
      <c r="AI7" s="84">
        <v>1.3082294E-2</v>
      </c>
      <c r="AJ7" s="83">
        <v>0</v>
      </c>
      <c r="AK7" s="83">
        <v>0</v>
      </c>
      <c r="AL7" s="84">
        <v>0.79500001668930098</v>
      </c>
      <c r="AM7" s="224">
        <v>2.7478799999999999E-3</v>
      </c>
      <c r="AN7" s="224">
        <v>15.7624</v>
      </c>
      <c r="AO7" s="84">
        <v>147.69</v>
      </c>
      <c r="AP7" s="84">
        <v>141.37</v>
      </c>
      <c r="AQ7" s="84">
        <v>0.18842713534832001</v>
      </c>
      <c r="AR7" s="84">
        <v>9.6393387896614868</v>
      </c>
      <c r="AS7" s="85">
        <v>9.6999998092651403</v>
      </c>
      <c r="AT7" s="85">
        <v>1.5</v>
      </c>
      <c r="AU7" s="83">
        <v>16</v>
      </c>
      <c r="AV7" s="85">
        <v>0.10000000149011599</v>
      </c>
      <c r="AW7" s="84">
        <v>5.0000000745058101E-2</v>
      </c>
      <c r="AX7" s="84" t="s">
        <v>434</v>
      </c>
      <c r="AY7" s="83">
        <v>0</v>
      </c>
      <c r="AZ7" s="84">
        <v>0.18099999427795399</v>
      </c>
      <c r="BA7" s="84">
        <v>33.200000762939503</v>
      </c>
      <c r="BB7" s="83">
        <v>800</v>
      </c>
      <c r="BC7" s="83">
        <v>207825</v>
      </c>
      <c r="BD7" s="83">
        <v>0</v>
      </c>
      <c r="BE7" s="83">
        <v>0</v>
      </c>
      <c r="BF7" s="83">
        <v>0</v>
      </c>
      <c r="BG7" s="83">
        <v>121</v>
      </c>
      <c r="BH7" s="83">
        <v>0</v>
      </c>
      <c r="BI7" s="83">
        <v>138</v>
      </c>
      <c r="BJ7" s="85">
        <v>3.6</v>
      </c>
      <c r="BK7" s="84" t="s">
        <v>434</v>
      </c>
      <c r="BL7" s="84">
        <v>-6.1330899596214294E-2</v>
      </c>
      <c r="BM7" s="83">
        <v>36</v>
      </c>
      <c r="BN7" s="85">
        <v>100</v>
      </c>
      <c r="BO7" s="84">
        <v>98.141151428222699</v>
      </c>
      <c r="BP7" s="84">
        <v>69.642852783203097</v>
      </c>
      <c r="BQ7" s="85">
        <v>91.293014526367202</v>
      </c>
      <c r="BR7" s="83">
        <v>19000</v>
      </c>
      <c r="BS7" s="85">
        <v>97.718369999999993</v>
      </c>
      <c r="BT7" s="85">
        <v>91.039230000000003</v>
      </c>
      <c r="BU7" s="84">
        <v>11.997999999999999</v>
      </c>
      <c r="BV7" s="83">
        <v>99</v>
      </c>
      <c r="BW7" s="83">
        <v>96</v>
      </c>
      <c r="BX7" s="83">
        <v>98</v>
      </c>
      <c r="BY7" s="84">
        <v>697.30487060546898</v>
      </c>
      <c r="BZ7" s="84">
        <v>15</v>
      </c>
      <c r="CA7" s="83">
        <v>5352.857421875</v>
      </c>
      <c r="CB7" s="83">
        <v>2877800</v>
      </c>
      <c r="CC7" s="83">
        <v>2897604</v>
      </c>
      <c r="CD7" s="83">
        <v>27400</v>
      </c>
      <c r="CE7" s="83"/>
    </row>
    <row r="8" spans="1:83" x14ac:dyDescent="0.3">
      <c r="A8" s="100" t="s">
        <v>5</v>
      </c>
      <c r="B8" s="86" t="s">
        <v>4</v>
      </c>
      <c r="C8" s="83">
        <v>66758.360930947369</v>
      </c>
      <c r="D8" s="83">
        <v>19976.227642042104</v>
      </c>
      <c r="E8" s="83">
        <v>94971.389500000005</v>
      </c>
      <c r="F8" s="83">
        <v>9.6639999999999997</v>
      </c>
      <c r="G8" s="83">
        <v>0</v>
      </c>
      <c r="H8" s="83">
        <v>0</v>
      </c>
      <c r="I8" s="83">
        <v>0</v>
      </c>
      <c r="J8" s="83">
        <v>0</v>
      </c>
      <c r="K8" s="84">
        <v>0</v>
      </c>
      <c r="L8" s="84">
        <v>0.1388888888888889</v>
      </c>
      <c r="M8" s="83">
        <v>11.937796322200001</v>
      </c>
      <c r="N8" s="83">
        <v>0</v>
      </c>
      <c r="O8" s="83">
        <v>0</v>
      </c>
      <c r="P8" s="83">
        <v>0</v>
      </c>
      <c r="Q8" s="83">
        <v>0</v>
      </c>
      <c r="R8" s="83">
        <v>0</v>
      </c>
      <c r="S8" s="83">
        <v>0</v>
      </c>
      <c r="T8" s="83">
        <v>0</v>
      </c>
      <c r="U8" s="83">
        <v>2939939</v>
      </c>
      <c r="V8" s="83">
        <v>19525126.588100001</v>
      </c>
      <c r="W8" s="83">
        <v>1350311.5228500001</v>
      </c>
      <c r="X8" s="84">
        <v>17.730075071166457</v>
      </c>
      <c r="Y8" s="84">
        <v>2.7020347194563676</v>
      </c>
      <c r="Z8" s="84">
        <v>73.188999999999993</v>
      </c>
      <c r="AA8" s="84" t="s">
        <v>434</v>
      </c>
      <c r="AB8" s="84">
        <v>0.77298999999999995</v>
      </c>
      <c r="AC8" s="84">
        <v>83.740600000000001</v>
      </c>
      <c r="AD8" s="83">
        <v>13537</v>
      </c>
      <c r="AE8" s="83">
        <v>80</v>
      </c>
      <c r="AF8" s="85" t="s">
        <v>434</v>
      </c>
      <c r="AG8" s="84">
        <v>11.497</v>
      </c>
      <c r="AH8" s="84">
        <v>0.76425821000000005</v>
      </c>
      <c r="AI8" s="84">
        <v>0.227687901</v>
      </c>
      <c r="AJ8" s="83">
        <v>0</v>
      </c>
      <c r="AK8" s="83">
        <v>0</v>
      </c>
      <c r="AL8" s="84">
        <v>0.74800002574920699</v>
      </c>
      <c r="AM8" s="224">
        <v>8.1522599999999997E-3</v>
      </c>
      <c r="AN8" s="224">
        <v>61.966284999999999</v>
      </c>
      <c r="AO8" s="84">
        <v>88.94</v>
      </c>
      <c r="AP8" s="84">
        <v>115.03</v>
      </c>
      <c r="AQ8" s="84">
        <v>0.105290099978447</v>
      </c>
      <c r="AR8" s="84">
        <v>1.0437928695820262</v>
      </c>
      <c r="AS8" s="85">
        <v>23.299999237060501</v>
      </c>
      <c r="AT8" s="85">
        <v>3</v>
      </c>
      <c r="AU8" s="83">
        <v>61</v>
      </c>
      <c r="AV8" s="85">
        <v>0.10000000149011599</v>
      </c>
      <c r="AW8" s="84">
        <v>9.00000035762787E-2</v>
      </c>
      <c r="AX8" s="84">
        <v>0</v>
      </c>
      <c r="AY8" s="83">
        <v>10339</v>
      </c>
      <c r="AZ8" s="84">
        <v>0.42899999022483798</v>
      </c>
      <c r="BA8" s="84">
        <v>27.600000381469702</v>
      </c>
      <c r="BB8" s="83">
        <v>200</v>
      </c>
      <c r="BC8" s="83">
        <v>125025</v>
      </c>
      <c r="BD8" s="83">
        <v>15000</v>
      </c>
      <c r="BE8" s="83">
        <v>0</v>
      </c>
      <c r="BF8" s="83">
        <v>0</v>
      </c>
      <c r="BG8" s="83">
        <v>99219</v>
      </c>
      <c r="BH8" s="83">
        <v>0</v>
      </c>
      <c r="BI8" s="83">
        <v>145</v>
      </c>
      <c r="BJ8" s="85">
        <v>2.8</v>
      </c>
      <c r="BK8" s="84">
        <v>3.5833333333333335</v>
      </c>
      <c r="BL8" s="84">
        <v>-0.5161745548248291</v>
      </c>
      <c r="BM8" s="83">
        <v>36</v>
      </c>
      <c r="BN8" s="85">
        <v>100</v>
      </c>
      <c r="BO8" s="84">
        <v>81.4078369140625</v>
      </c>
      <c r="BP8" s="84">
        <v>49.038467407226598</v>
      </c>
      <c r="BQ8" s="85">
        <v>109.356079101563</v>
      </c>
      <c r="BR8" s="83">
        <v>110000</v>
      </c>
      <c r="BS8" s="85">
        <v>87.586569999999995</v>
      </c>
      <c r="BT8" s="85">
        <v>93.555890000000005</v>
      </c>
      <c r="BU8" s="84">
        <v>18.3</v>
      </c>
      <c r="BV8" s="83">
        <v>91</v>
      </c>
      <c r="BW8" s="83">
        <v>77</v>
      </c>
      <c r="BX8" s="83">
        <v>91</v>
      </c>
      <c r="BY8" s="84">
        <v>962.71936035156295</v>
      </c>
      <c r="BZ8" s="84">
        <v>112</v>
      </c>
      <c r="CA8" s="83">
        <v>3948.34326171875</v>
      </c>
      <c r="CB8" s="83">
        <v>43851043</v>
      </c>
      <c r="CC8" s="83">
        <v>39663514</v>
      </c>
      <c r="CD8" s="83">
        <v>2381740</v>
      </c>
      <c r="CE8" s="83"/>
    </row>
    <row r="9" spans="1:83" x14ac:dyDescent="0.3">
      <c r="A9" s="100" t="s">
        <v>7</v>
      </c>
      <c r="B9" s="86" t="s">
        <v>6</v>
      </c>
      <c r="C9" s="83">
        <v>0</v>
      </c>
      <c r="D9" s="83">
        <v>0</v>
      </c>
      <c r="E9" s="83">
        <v>76289.522500000006</v>
      </c>
      <c r="F9" s="83">
        <v>0</v>
      </c>
      <c r="G9" s="83">
        <v>0</v>
      </c>
      <c r="H9" s="83">
        <v>0</v>
      </c>
      <c r="I9" s="83">
        <v>0</v>
      </c>
      <c r="J9" s="83">
        <v>165254</v>
      </c>
      <c r="K9" s="84">
        <v>0.2</v>
      </c>
      <c r="L9" s="84">
        <v>0</v>
      </c>
      <c r="M9" s="83">
        <v>8437.7196124000002</v>
      </c>
      <c r="N9" s="83">
        <v>285185.312439</v>
      </c>
      <c r="O9" s="83">
        <v>0</v>
      </c>
      <c r="P9" s="83">
        <v>1354830.41304</v>
      </c>
      <c r="Q9" s="83">
        <v>24817825</v>
      </c>
      <c r="R9" s="83">
        <v>0</v>
      </c>
      <c r="S9" s="83">
        <v>352230</v>
      </c>
      <c r="T9" s="83">
        <v>24463064</v>
      </c>
      <c r="U9" s="83">
        <v>10045608</v>
      </c>
      <c r="V9" s="83">
        <v>20926190.2641</v>
      </c>
      <c r="W9" s="83">
        <v>17420660.058200002</v>
      </c>
      <c r="X9" s="84">
        <v>24.713052057431618</v>
      </c>
      <c r="Y9" s="84">
        <v>4.2498937516750157</v>
      </c>
      <c r="Z9" s="84">
        <v>66.177000000000007</v>
      </c>
      <c r="AA9" s="84">
        <v>4.8156573635067499</v>
      </c>
      <c r="AB9" s="84">
        <v>19.920739999999999</v>
      </c>
      <c r="AC9" s="84">
        <v>26.664180000000002</v>
      </c>
      <c r="AD9" s="83">
        <v>484</v>
      </c>
      <c r="AE9" s="83">
        <v>40</v>
      </c>
      <c r="AF9" s="85">
        <v>48.6</v>
      </c>
      <c r="AG9" s="84">
        <v>17.632000000000001</v>
      </c>
      <c r="AH9" s="84">
        <v>0.64843045700000002</v>
      </c>
      <c r="AI9" s="84">
        <v>0.10195929200000001</v>
      </c>
      <c r="AJ9" s="83">
        <v>0</v>
      </c>
      <c r="AK9" s="83">
        <v>0</v>
      </c>
      <c r="AL9" s="84">
        <v>0.58099997043609597</v>
      </c>
      <c r="AM9" s="224">
        <v>0.28243506000000002</v>
      </c>
      <c r="AN9" s="224">
        <v>32.648569999999999</v>
      </c>
      <c r="AO9" s="84">
        <v>68.040000000000006</v>
      </c>
      <c r="AP9" s="84">
        <v>51.53</v>
      </c>
      <c r="AQ9" s="84">
        <v>6.0935262590646702E-2</v>
      </c>
      <c r="AR9" s="84">
        <v>3.8793519087262189E-3</v>
      </c>
      <c r="AS9" s="85">
        <v>74.699996948242202</v>
      </c>
      <c r="AT9" s="85">
        <v>19</v>
      </c>
      <c r="AU9" s="83">
        <v>351</v>
      </c>
      <c r="AV9" s="85">
        <v>1.8999999761581401</v>
      </c>
      <c r="AW9" s="84">
        <v>1.45000004768372</v>
      </c>
      <c r="AX9" s="84">
        <v>228.90895080566401</v>
      </c>
      <c r="AY9" s="83">
        <v>15362008</v>
      </c>
      <c r="AZ9" s="84">
        <v>0.53600001335143999</v>
      </c>
      <c r="BA9" s="84">
        <v>51.299999237060497</v>
      </c>
      <c r="BB9" s="83">
        <v>3139</v>
      </c>
      <c r="BC9" s="83">
        <v>5330</v>
      </c>
      <c r="BD9" s="83">
        <v>20600</v>
      </c>
      <c r="BE9" s="83">
        <v>0</v>
      </c>
      <c r="BF9" s="83">
        <v>0</v>
      </c>
      <c r="BG9" s="83">
        <v>56070</v>
      </c>
      <c r="BH9" s="83">
        <v>0</v>
      </c>
      <c r="BI9" s="83">
        <v>110</v>
      </c>
      <c r="BJ9" s="85">
        <v>18.600000000000001</v>
      </c>
      <c r="BK9" s="84">
        <v>2.9</v>
      </c>
      <c r="BL9" s="84">
        <v>-1.1171437501907349</v>
      </c>
      <c r="BM9" s="83">
        <v>27</v>
      </c>
      <c r="BN9" s="85">
        <v>43.2592582702637</v>
      </c>
      <c r="BO9" s="84">
        <v>66.030113220214801</v>
      </c>
      <c r="BP9" s="84">
        <v>14.3390789031982</v>
      </c>
      <c r="BQ9" s="85">
        <v>46.598636627197301</v>
      </c>
      <c r="BR9" s="83">
        <v>51000</v>
      </c>
      <c r="BS9" s="85">
        <v>49.876980000000003</v>
      </c>
      <c r="BT9" s="85">
        <v>55.8429</v>
      </c>
      <c r="BU9" s="84">
        <v>2.149</v>
      </c>
      <c r="BV9" s="83">
        <v>59</v>
      </c>
      <c r="BW9" s="83">
        <v>35</v>
      </c>
      <c r="BX9" s="83">
        <v>67</v>
      </c>
      <c r="BY9" s="84">
        <v>164.70602416992199</v>
      </c>
      <c r="BZ9" s="84">
        <v>241</v>
      </c>
      <c r="CA9" s="83">
        <v>2973.59106445313</v>
      </c>
      <c r="CB9" s="83">
        <v>32866268</v>
      </c>
      <c r="CC9" s="83">
        <v>25008347</v>
      </c>
      <c r="CD9" s="83">
        <v>1246700</v>
      </c>
      <c r="CE9" s="83"/>
    </row>
    <row r="10" spans="1:83" x14ac:dyDescent="0.3">
      <c r="A10" s="100" t="s">
        <v>9</v>
      </c>
      <c r="B10" s="86" t="s">
        <v>8</v>
      </c>
      <c r="C10" s="83">
        <v>181.78991967031578</v>
      </c>
      <c r="D10" s="83">
        <v>0</v>
      </c>
      <c r="E10" s="83" t="s">
        <v>434</v>
      </c>
      <c r="F10" s="83">
        <v>0</v>
      </c>
      <c r="G10" s="83">
        <v>1742.2429999999999</v>
      </c>
      <c r="H10" s="83">
        <v>550.18200000000002</v>
      </c>
      <c r="I10" s="83">
        <v>911.83799999999997</v>
      </c>
      <c r="J10" s="83">
        <v>0</v>
      </c>
      <c r="K10" s="84">
        <v>0</v>
      </c>
      <c r="L10" s="84">
        <v>0.1111111111111111</v>
      </c>
      <c r="M10" s="83" t="s">
        <v>434</v>
      </c>
      <c r="N10" s="83" t="s">
        <v>434</v>
      </c>
      <c r="O10" s="83" t="s">
        <v>434</v>
      </c>
      <c r="P10" s="83" t="s">
        <v>434</v>
      </c>
      <c r="Q10" s="83">
        <v>0</v>
      </c>
      <c r="R10" s="83">
        <v>0</v>
      </c>
      <c r="S10" s="83">
        <v>0</v>
      </c>
      <c r="T10" s="83">
        <v>0</v>
      </c>
      <c r="U10" s="83">
        <v>49285</v>
      </c>
      <c r="V10" s="83">
        <v>78505.706198600004</v>
      </c>
      <c r="W10" s="83">
        <v>57169.800926800002</v>
      </c>
      <c r="X10" s="84">
        <v>218.83181818181819</v>
      </c>
      <c r="Y10" s="84">
        <v>0.48436443017138087</v>
      </c>
      <c r="Z10" s="84">
        <v>24.506</v>
      </c>
      <c r="AA10" s="84" t="s">
        <v>434</v>
      </c>
      <c r="AB10" s="84">
        <v>0.26412999999999998</v>
      </c>
      <c r="AC10" s="84" t="s">
        <v>434</v>
      </c>
      <c r="AD10" s="83" t="s">
        <v>434</v>
      </c>
      <c r="AE10" s="83">
        <v>80</v>
      </c>
      <c r="AF10" s="85" t="s">
        <v>434</v>
      </c>
      <c r="AG10" s="84">
        <v>7.5110000000000001</v>
      </c>
      <c r="AH10" s="84">
        <v>1.056144E-3</v>
      </c>
      <c r="AI10" s="84">
        <v>2.3917099999999999E-4</v>
      </c>
      <c r="AJ10" s="83">
        <v>0</v>
      </c>
      <c r="AK10" s="83">
        <v>0</v>
      </c>
      <c r="AL10" s="84">
        <v>0.77799999713897705</v>
      </c>
      <c r="AM10" s="224" t="s">
        <v>434</v>
      </c>
      <c r="AN10" s="224">
        <v>0.63839900000000005</v>
      </c>
      <c r="AO10" s="84">
        <v>2.5499999999999998</v>
      </c>
      <c r="AP10" s="84">
        <v>2.85</v>
      </c>
      <c r="AQ10" s="84">
        <v>1.7342846393585201</v>
      </c>
      <c r="AR10" s="84">
        <v>1.4865559586179946</v>
      </c>
      <c r="AS10" s="85">
        <v>6.5999999046325701</v>
      </c>
      <c r="AT10" s="85" t="s">
        <v>434</v>
      </c>
      <c r="AU10" s="83">
        <v>0</v>
      </c>
      <c r="AV10" s="85" t="s">
        <v>434</v>
      </c>
      <c r="AW10" s="84" t="s">
        <v>434</v>
      </c>
      <c r="AX10" s="84" t="s">
        <v>434</v>
      </c>
      <c r="AY10" s="83">
        <v>1223</v>
      </c>
      <c r="AZ10" s="84" t="s">
        <v>434</v>
      </c>
      <c r="BA10" s="84" t="s">
        <v>434</v>
      </c>
      <c r="BB10" s="83">
        <v>0</v>
      </c>
      <c r="BC10" s="83">
        <v>0</v>
      </c>
      <c r="BD10" s="83">
        <v>0</v>
      </c>
      <c r="BE10" s="83">
        <v>0</v>
      </c>
      <c r="BF10" s="83">
        <v>0</v>
      </c>
      <c r="BG10" s="83">
        <v>0</v>
      </c>
      <c r="BH10" s="83">
        <v>0</v>
      </c>
      <c r="BI10" s="83">
        <v>99</v>
      </c>
      <c r="BJ10" s="85">
        <v>16.7</v>
      </c>
      <c r="BK10" s="84">
        <v>2.833333333333333</v>
      </c>
      <c r="BL10" s="84">
        <v>-3.8697037380188704E-3</v>
      </c>
      <c r="BM10" s="83" t="s">
        <v>434</v>
      </c>
      <c r="BN10" s="85">
        <v>100</v>
      </c>
      <c r="BO10" s="84">
        <v>98.949996948242202</v>
      </c>
      <c r="BP10" s="84">
        <v>73</v>
      </c>
      <c r="BQ10" s="85">
        <v>192.81956481933599</v>
      </c>
      <c r="BR10" s="83">
        <v>980</v>
      </c>
      <c r="BS10" s="85">
        <v>87.504279999999994</v>
      </c>
      <c r="BT10" s="85">
        <v>96.739189999999994</v>
      </c>
      <c r="BU10" s="84">
        <v>27.646999999999998</v>
      </c>
      <c r="BV10" s="83">
        <v>95</v>
      </c>
      <c r="BW10" s="83">
        <v>95</v>
      </c>
      <c r="BX10" s="83" t="s">
        <v>434</v>
      </c>
      <c r="BY10" s="84">
        <v>1405.76794433594</v>
      </c>
      <c r="BZ10" s="84">
        <v>42</v>
      </c>
      <c r="CA10" s="83">
        <v>17790.30859375</v>
      </c>
      <c r="CB10" s="83">
        <v>97928</v>
      </c>
      <c r="CC10" s="83">
        <v>91818</v>
      </c>
      <c r="CD10" s="83">
        <v>440</v>
      </c>
      <c r="CE10" s="83"/>
    </row>
    <row r="11" spans="1:83" x14ac:dyDescent="0.3">
      <c r="A11" s="100" t="s">
        <v>11</v>
      </c>
      <c r="B11" s="86" t="s">
        <v>10</v>
      </c>
      <c r="C11" s="83">
        <v>22577.647672000003</v>
      </c>
      <c r="D11" s="83">
        <v>6584.9371427578953</v>
      </c>
      <c r="E11" s="83">
        <v>220859.038</v>
      </c>
      <c r="F11" s="83">
        <v>0</v>
      </c>
      <c r="G11" s="83">
        <v>0</v>
      </c>
      <c r="H11" s="83">
        <v>0</v>
      </c>
      <c r="I11" s="83">
        <v>0</v>
      </c>
      <c r="J11" s="83">
        <v>0</v>
      </c>
      <c r="K11" s="84">
        <v>8.5999999999999993E-2</v>
      </c>
      <c r="L11" s="84">
        <v>0.16666666666666666</v>
      </c>
      <c r="M11" s="83" t="s">
        <v>434</v>
      </c>
      <c r="N11" s="83" t="s">
        <v>434</v>
      </c>
      <c r="O11" s="83" t="s">
        <v>434</v>
      </c>
      <c r="P11" s="83" t="s">
        <v>434</v>
      </c>
      <c r="Q11" s="83">
        <v>959757</v>
      </c>
      <c r="R11" s="83">
        <v>410584</v>
      </c>
      <c r="S11" s="83">
        <v>0</v>
      </c>
      <c r="T11" s="83">
        <v>0</v>
      </c>
      <c r="U11" s="83">
        <v>5497032</v>
      </c>
      <c r="V11" s="83">
        <v>25894436.384500001</v>
      </c>
      <c r="W11" s="83">
        <v>3120299.4108199999</v>
      </c>
      <c r="X11" s="84">
        <v>16.258510097965061</v>
      </c>
      <c r="Y11" s="84">
        <v>1.1250197260364365</v>
      </c>
      <c r="Z11" s="84">
        <v>91.991</v>
      </c>
      <c r="AA11" s="84">
        <v>3.25865830068813</v>
      </c>
      <c r="AB11" s="84">
        <v>2.1657299999999999</v>
      </c>
      <c r="AC11" s="84" t="s">
        <v>434</v>
      </c>
      <c r="AD11" s="83">
        <v>29998</v>
      </c>
      <c r="AE11" s="83">
        <v>80</v>
      </c>
      <c r="AF11" s="85">
        <v>14.7</v>
      </c>
      <c r="AG11" s="84">
        <v>8.2680000000000007</v>
      </c>
      <c r="AH11" s="84">
        <v>0.15429278199999999</v>
      </c>
      <c r="AI11" s="84">
        <v>4.5863685000000001E-2</v>
      </c>
      <c r="AJ11" s="83">
        <v>0</v>
      </c>
      <c r="AK11" s="83">
        <v>0</v>
      </c>
      <c r="AL11" s="84">
        <v>0.84500002861022905</v>
      </c>
      <c r="AM11" s="224" t="s">
        <v>434</v>
      </c>
      <c r="AN11" s="224">
        <v>20.436350999999998</v>
      </c>
      <c r="AO11" s="84">
        <v>-41.67</v>
      </c>
      <c r="AP11" s="84">
        <v>-93.61</v>
      </c>
      <c r="AQ11" s="84">
        <v>4.2679151520133001E-3</v>
      </c>
      <c r="AR11" s="84">
        <v>0.11859807677466144</v>
      </c>
      <c r="AS11" s="85">
        <v>9.3000001907348597</v>
      </c>
      <c r="AT11" s="85">
        <v>1.70000004768372</v>
      </c>
      <c r="AU11" s="83">
        <v>29</v>
      </c>
      <c r="AV11" s="85">
        <v>0.40000000596046398</v>
      </c>
      <c r="AW11" s="84">
        <v>0.239999994635582</v>
      </c>
      <c r="AX11" s="84">
        <v>0</v>
      </c>
      <c r="AY11" s="83">
        <v>160777</v>
      </c>
      <c r="AZ11" s="84">
        <v>0.32800000905990601</v>
      </c>
      <c r="BA11" s="84">
        <v>42.900001525878899</v>
      </c>
      <c r="BB11" s="83">
        <v>64620</v>
      </c>
      <c r="BC11" s="83">
        <v>70383</v>
      </c>
      <c r="BD11" s="83">
        <v>3250</v>
      </c>
      <c r="BE11" s="83">
        <v>1207</v>
      </c>
      <c r="BF11" s="83">
        <v>0</v>
      </c>
      <c r="BG11" s="83">
        <v>188228</v>
      </c>
      <c r="BH11" s="83">
        <v>0</v>
      </c>
      <c r="BI11" s="83">
        <v>134</v>
      </c>
      <c r="BJ11" s="85">
        <v>3.8</v>
      </c>
      <c r="BK11" s="84">
        <v>3.5</v>
      </c>
      <c r="BL11" s="84">
        <v>-8.6485885083675385E-2</v>
      </c>
      <c r="BM11" s="83">
        <v>42</v>
      </c>
      <c r="BN11" s="85">
        <v>100</v>
      </c>
      <c r="BO11" s="84">
        <v>99.003868103027301</v>
      </c>
      <c r="BP11" s="84">
        <v>74.294906616210895</v>
      </c>
      <c r="BQ11" s="85">
        <v>125.84210968017599</v>
      </c>
      <c r="BR11" s="83">
        <v>520000</v>
      </c>
      <c r="BS11" s="85">
        <v>94.258510000000001</v>
      </c>
      <c r="BT11" s="85">
        <v>99.078370000000007</v>
      </c>
      <c r="BU11" s="84">
        <v>39.6</v>
      </c>
      <c r="BV11" s="83">
        <v>86</v>
      </c>
      <c r="BW11" s="83">
        <v>89</v>
      </c>
      <c r="BX11" s="83">
        <v>88</v>
      </c>
      <c r="BY11" s="84">
        <v>1989.63562011719</v>
      </c>
      <c r="BZ11" s="84">
        <v>39</v>
      </c>
      <c r="CA11" s="83">
        <v>10006.1494140625</v>
      </c>
      <c r="CB11" s="83">
        <v>45195777</v>
      </c>
      <c r="CC11" s="83">
        <v>43441780</v>
      </c>
      <c r="CD11" s="83">
        <v>2736690</v>
      </c>
      <c r="CE11" s="83"/>
    </row>
    <row r="12" spans="1:83" x14ac:dyDescent="0.3">
      <c r="A12" s="100" t="s">
        <v>13</v>
      </c>
      <c r="B12" s="86" t="s">
        <v>12</v>
      </c>
      <c r="C12" s="83">
        <v>6358.6856102526317</v>
      </c>
      <c r="D12" s="83">
        <v>2069.3478490610528</v>
      </c>
      <c r="E12" s="83">
        <v>14232.505999999999</v>
      </c>
      <c r="F12" s="83">
        <v>0</v>
      </c>
      <c r="G12" s="83">
        <v>0</v>
      </c>
      <c r="H12" s="83">
        <v>0</v>
      </c>
      <c r="I12" s="83">
        <v>0</v>
      </c>
      <c r="J12" s="83">
        <v>8485</v>
      </c>
      <c r="K12" s="84">
        <v>2.9000000000000001E-2</v>
      </c>
      <c r="L12" s="84">
        <v>0.22222222222222221</v>
      </c>
      <c r="M12" s="83">
        <v>2741951.5213500001</v>
      </c>
      <c r="N12" s="83" t="s">
        <v>434</v>
      </c>
      <c r="O12" s="83" t="s">
        <v>434</v>
      </c>
      <c r="P12" s="83" t="s">
        <v>434</v>
      </c>
      <c r="Q12" s="83">
        <v>3332</v>
      </c>
      <c r="R12" s="83">
        <v>174</v>
      </c>
      <c r="S12" s="83">
        <v>0</v>
      </c>
      <c r="T12" s="83">
        <v>0</v>
      </c>
      <c r="U12" s="83">
        <v>0</v>
      </c>
      <c r="V12" s="83">
        <v>0</v>
      </c>
      <c r="W12" s="83">
        <v>0</v>
      </c>
      <c r="X12" s="84">
        <v>103.68022479803302</v>
      </c>
      <c r="Y12" s="84">
        <v>0.31233077468741782</v>
      </c>
      <c r="Z12" s="84">
        <v>63.219000000000001</v>
      </c>
      <c r="AA12" s="84">
        <v>3.54208464567852</v>
      </c>
      <c r="AB12" s="84">
        <v>0</v>
      </c>
      <c r="AC12" s="84">
        <v>94.042940000000002</v>
      </c>
      <c r="AD12" s="83">
        <v>590</v>
      </c>
      <c r="AE12" s="83">
        <v>40</v>
      </c>
      <c r="AF12" s="85">
        <v>9.3000000000000007</v>
      </c>
      <c r="AG12" s="84">
        <v>6.9180000000000001</v>
      </c>
      <c r="AH12" s="84">
        <v>0.48200968100000002</v>
      </c>
      <c r="AI12" s="84">
        <v>0.41867953899999999</v>
      </c>
      <c r="AJ12" s="83">
        <v>5</v>
      </c>
      <c r="AK12" s="83">
        <v>0</v>
      </c>
      <c r="AL12" s="84">
        <v>0.77600002288818404</v>
      </c>
      <c r="AM12" s="224">
        <v>6.7544999999999997E-4</v>
      </c>
      <c r="AN12" s="224">
        <v>17.649384000000001</v>
      </c>
      <c r="AO12" s="84">
        <v>127.95</v>
      </c>
      <c r="AP12" s="84">
        <v>118.75</v>
      </c>
      <c r="AQ12" s="84">
        <v>3.0195240974426301</v>
      </c>
      <c r="AR12" s="84">
        <v>11.175190789676535</v>
      </c>
      <c r="AS12" s="85">
        <v>11.800000190734901</v>
      </c>
      <c r="AT12" s="85">
        <v>2.5999999046325701</v>
      </c>
      <c r="AU12" s="83">
        <v>26</v>
      </c>
      <c r="AV12" s="85">
        <v>0.20000000298023199</v>
      </c>
      <c r="AW12" s="84">
        <v>0.10000000149011599</v>
      </c>
      <c r="AX12" s="84">
        <v>0</v>
      </c>
      <c r="AY12" s="83">
        <v>17</v>
      </c>
      <c r="AZ12" s="84">
        <v>0.245000004768372</v>
      </c>
      <c r="BA12" s="84">
        <v>29.899999618530298</v>
      </c>
      <c r="BB12" s="83">
        <v>9900</v>
      </c>
      <c r="BC12" s="83">
        <v>11700</v>
      </c>
      <c r="BD12" s="83">
        <v>2836</v>
      </c>
      <c r="BE12" s="83">
        <v>0</v>
      </c>
      <c r="BF12" s="83">
        <v>90640</v>
      </c>
      <c r="BG12" s="83">
        <v>18124</v>
      </c>
      <c r="BH12" s="83">
        <v>0</v>
      </c>
      <c r="BI12" s="83">
        <v>127</v>
      </c>
      <c r="BJ12" s="85">
        <v>2.6</v>
      </c>
      <c r="BK12" s="84">
        <v>2</v>
      </c>
      <c r="BL12" s="84">
        <v>-6.6817373037338257E-2</v>
      </c>
      <c r="BM12" s="83">
        <v>49</v>
      </c>
      <c r="BN12" s="85">
        <v>100</v>
      </c>
      <c r="BO12" s="84">
        <v>99.736068725585895</v>
      </c>
      <c r="BP12" s="84">
        <v>68.245048522949205</v>
      </c>
      <c r="BQ12" s="85">
        <v>122.348754882813</v>
      </c>
      <c r="BR12" s="83">
        <v>20000</v>
      </c>
      <c r="BS12" s="85">
        <v>93.642310000000009</v>
      </c>
      <c r="BT12" s="85">
        <v>99.91337</v>
      </c>
      <c r="BU12" s="84">
        <v>28.990000000000002</v>
      </c>
      <c r="BV12" s="83">
        <v>92</v>
      </c>
      <c r="BW12" s="83">
        <v>96</v>
      </c>
      <c r="BX12" s="83">
        <v>92</v>
      </c>
      <c r="BY12" s="84">
        <v>1036.95446777344</v>
      </c>
      <c r="BZ12" s="84">
        <v>26</v>
      </c>
      <c r="CA12" s="83">
        <v>4622.7333984375</v>
      </c>
      <c r="CB12" s="83">
        <v>2963234</v>
      </c>
      <c r="CC12" s="83">
        <v>3020376</v>
      </c>
      <c r="CD12" s="83">
        <v>28480</v>
      </c>
      <c r="CE12" s="83"/>
    </row>
    <row r="13" spans="1:83" x14ac:dyDescent="0.3">
      <c r="A13" s="100" t="s">
        <v>15</v>
      </c>
      <c r="B13" s="86" t="s">
        <v>14</v>
      </c>
      <c r="C13" s="83">
        <v>18.354490550084211</v>
      </c>
      <c r="D13" s="83">
        <v>0</v>
      </c>
      <c r="E13" s="83">
        <v>83712.782000000007</v>
      </c>
      <c r="F13" s="83">
        <v>166.86</v>
      </c>
      <c r="G13" s="83">
        <v>35813.1855</v>
      </c>
      <c r="H13" s="83">
        <v>2223.2449999999999</v>
      </c>
      <c r="I13" s="83">
        <v>37353.385000000002</v>
      </c>
      <c r="J13" s="83">
        <v>200000</v>
      </c>
      <c r="K13" s="84">
        <v>0.14299999999999999</v>
      </c>
      <c r="L13" s="84">
        <v>0.19444444444444445</v>
      </c>
      <c r="M13" s="83">
        <v>0</v>
      </c>
      <c r="N13" s="83" t="s">
        <v>434</v>
      </c>
      <c r="O13" s="83" t="s">
        <v>434</v>
      </c>
      <c r="P13" s="83" t="s">
        <v>434</v>
      </c>
      <c r="Q13" s="83">
        <v>0</v>
      </c>
      <c r="R13" s="83">
        <v>0</v>
      </c>
      <c r="S13" s="83">
        <v>0</v>
      </c>
      <c r="T13" s="83">
        <v>0</v>
      </c>
      <c r="U13" s="83">
        <v>694140</v>
      </c>
      <c r="V13" s="83">
        <v>4446050.7034700001</v>
      </c>
      <c r="W13" s="83">
        <v>1783876.2040500001</v>
      </c>
      <c r="X13" s="84">
        <v>3.2491294874428305</v>
      </c>
      <c r="Y13" s="84">
        <v>1.6517804867451125</v>
      </c>
      <c r="Z13" s="84">
        <v>86.123999999999995</v>
      </c>
      <c r="AA13" s="84">
        <v>2.5467767021910102</v>
      </c>
      <c r="AB13" s="84">
        <v>0</v>
      </c>
      <c r="AC13" s="84" t="s">
        <v>434</v>
      </c>
      <c r="AD13" s="83">
        <v>16368</v>
      </c>
      <c r="AE13" s="83">
        <v>100</v>
      </c>
      <c r="AF13" s="85" t="s">
        <v>434</v>
      </c>
      <c r="AG13" s="84">
        <v>6.548</v>
      </c>
      <c r="AH13" s="84">
        <v>5.2563280000000002E-3</v>
      </c>
      <c r="AI13" s="84">
        <v>1.003196E-3</v>
      </c>
      <c r="AJ13" s="83">
        <v>0</v>
      </c>
      <c r="AK13" s="83">
        <v>0</v>
      </c>
      <c r="AL13" s="84">
        <v>0.94400000572204601</v>
      </c>
      <c r="AM13" s="224" t="s">
        <v>434</v>
      </c>
      <c r="AN13" s="224">
        <v>-7.2128509999999997</v>
      </c>
      <c r="AO13" s="84">
        <v>0</v>
      </c>
      <c r="AP13" s="84">
        <v>0</v>
      </c>
      <c r="AQ13" s="84" t="s">
        <v>434</v>
      </c>
      <c r="AR13" s="84">
        <v>0.12556269136503381</v>
      </c>
      <c r="AS13" s="85">
        <v>3.5999999046325701</v>
      </c>
      <c r="AT13" s="85" t="s">
        <v>434</v>
      </c>
      <c r="AU13" s="83">
        <v>6.9000000953674299</v>
      </c>
      <c r="AV13" s="85">
        <v>0.10000000149011599</v>
      </c>
      <c r="AW13" s="84">
        <v>5.9999998658895499E-2</v>
      </c>
      <c r="AX13" s="84" t="s">
        <v>434</v>
      </c>
      <c r="AY13" s="83">
        <v>13700</v>
      </c>
      <c r="AZ13" s="84">
        <v>9.7000002861022894E-2</v>
      </c>
      <c r="BA13" s="84">
        <v>34.400001525878899</v>
      </c>
      <c r="BB13" s="83">
        <v>600</v>
      </c>
      <c r="BC13" s="83">
        <v>19410</v>
      </c>
      <c r="BD13" s="83">
        <v>0</v>
      </c>
      <c r="BE13" s="83">
        <v>6243</v>
      </c>
      <c r="BF13" s="83">
        <v>0</v>
      </c>
      <c r="BG13" s="83">
        <v>137396</v>
      </c>
      <c r="BH13" s="83">
        <v>0</v>
      </c>
      <c r="BI13" s="83">
        <v>134</v>
      </c>
      <c r="BJ13" s="85">
        <v>2.4</v>
      </c>
      <c r="BK13" s="84">
        <v>4.05</v>
      </c>
      <c r="BL13" s="84">
        <v>1.5718960762023926</v>
      </c>
      <c r="BM13" s="83">
        <v>77</v>
      </c>
      <c r="BN13" s="85">
        <v>100</v>
      </c>
      <c r="BO13" s="84" t="s">
        <v>434</v>
      </c>
      <c r="BP13" s="84">
        <v>86.545051574707003</v>
      </c>
      <c r="BQ13" s="85">
        <v>110.620880126953</v>
      </c>
      <c r="BR13" s="83">
        <v>770000</v>
      </c>
      <c r="BS13" s="85">
        <v>99.991150000000005</v>
      </c>
      <c r="BT13" s="85">
        <v>99.969939999999994</v>
      </c>
      <c r="BU13" s="84">
        <v>35.874000000000002</v>
      </c>
      <c r="BV13" s="83">
        <v>95</v>
      </c>
      <c r="BW13" s="83">
        <v>93</v>
      </c>
      <c r="BX13" s="83">
        <v>95</v>
      </c>
      <c r="BY13" s="84">
        <v>5004.86669921875</v>
      </c>
      <c r="BZ13" s="84">
        <v>6</v>
      </c>
      <c r="CA13" s="83">
        <v>54907.1015625</v>
      </c>
      <c r="CB13" s="83">
        <v>25499881</v>
      </c>
      <c r="CC13" s="83">
        <v>23968959</v>
      </c>
      <c r="CD13" s="83">
        <v>7682300</v>
      </c>
      <c r="CE13" s="83"/>
    </row>
    <row r="14" spans="1:83" x14ac:dyDescent="0.3">
      <c r="A14" s="100" t="s">
        <v>17</v>
      </c>
      <c r="B14" s="86" t="s">
        <v>16</v>
      </c>
      <c r="C14" s="83">
        <v>10131.190139473685</v>
      </c>
      <c r="D14" s="83">
        <v>0</v>
      </c>
      <c r="E14" s="83">
        <v>50109.85100000001</v>
      </c>
      <c r="F14" s="83">
        <v>0</v>
      </c>
      <c r="G14" s="83">
        <v>0</v>
      </c>
      <c r="H14" s="83">
        <v>0</v>
      </c>
      <c r="I14" s="83">
        <v>0</v>
      </c>
      <c r="J14" s="83">
        <v>0</v>
      </c>
      <c r="K14" s="84">
        <v>0</v>
      </c>
      <c r="L14" s="84">
        <v>0.1111111111111111</v>
      </c>
      <c r="M14" s="83">
        <v>2942.6445083600001</v>
      </c>
      <c r="N14" s="83" t="s">
        <v>434</v>
      </c>
      <c r="O14" s="83" t="s">
        <v>434</v>
      </c>
      <c r="P14" s="83" t="s">
        <v>434</v>
      </c>
      <c r="Q14" s="83">
        <v>0</v>
      </c>
      <c r="R14" s="83">
        <v>0</v>
      </c>
      <c r="S14" s="83">
        <v>0</v>
      </c>
      <c r="T14" s="83">
        <v>0</v>
      </c>
      <c r="U14" s="83">
        <v>0</v>
      </c>
      <c r="V14" s="83">
        <v>0</v>
      </c>
      <c r="W14" s="83">
        <v>0</v>
      </c>
      <c r="X14" s="84">
        <v>107.20692666757787</v>
      </c>
      <c r="Y14" s="84">
        <v>0.81791060733557952</v>
      </c>
      <c r="Z14" s="84">
        <v>58.515000000000001</v>
      </c>
      <c r="AA14" s="84">
        <v>2.2715332969428701</v>
      </c>
      <c r="AB14" s="84">
        <v>0</v>
      </c>
      <c r="AC14" s="84" t="s">
        <v>434</v>
      </c>
      <c r="AD14" s="83">
        <v>4966</v>
      </c>
      <c r="AE14" s="83">
        <v>100</v>
      </c>
      <c r="AF14" s="85" t="s">
        <v>434</v>
      </c>
      <c r="AG14" s="84">
        <v>4.976</v>
      </c>
      <c r="AH14" s="84">
        <v>2.916783E-3</v>
      </c>
      <c r="AI14" s="84">
        <v>1.8203550000000001E-3</v>
      </c>
      <c r="AJ14" s="83">
        <v>0</v>
      </c>
      <c r="AK14" s="83">
        <v>0</v>
      </c>
      <c r="AL14" s="84">
        <v>0.92199999094009399</v>
      </c>
      <c r="AM14" s="224" t="s">
        <v>434</v>
      </c>
      <c r="AN14" s="224">
        <v>0</v>
      </c>
      <c r="AO14" s="84">
        <v>0</v>
      </c>
      <c r="AP14" s="84">
        <v>0</v>
      </c>
      <c r="AQ14" s="84" t="s">
        <v>434</v>
      </c>
      <c r="AR14" s="84">
        <v>0.6842219945030289</v>
      </c>
      <c r="AS14" s="85">
        <v>3.5</v>
      </c>
      <c r="AT14" s="85" t="s">
        <v>434</v>
      </c>
      <c r="AU14" s="83">
        <v>6.1999998092651403</v>
      </c>
      <c r="AV14" s="85" t="s">
        <v>434</v>
      </c>
      <c r="AW14" s="84" t="s">
        <v>434</v>
      </c>
      <c r="AX14" s="84" t="s">
        <v>434</v>
      </c>
      <c r="AY14" s="83">
        <v>29</v>
      </c>
      <c r="AZ14" s="84">
        <v>6.8999998271465302E-2</v>
      </c>
      <c r="BA14" s="84">
        <v>30.799999237060501</v>
      </c>
      <c r="BB14" s="83">
        <v>0</v>
      </c>
      <c r="BC14" s="83">
        <v>0</v>
      </c>
      <c r="BD14" s="83">
        <v>0</v>
      </c>
      <c r="BE14" s="83">
        <v>0</v>
      </c>
      <c r="BF14" s="83">
        <v>0</v>
      </c>
      <c r="BG14" s="83">
        <v>160916</v>
      </c>
      <c r="BH14" s="83">
        <v>0</v>
      </c>
      <c r="BI14" s="83">
        <v>145</v>
      </c>
      <c r="BJ14" s="85">
        <v>2.4</v>
      </c>
      <c r="BK14" s="84">
        <v>4.1833333333333336</v>
      </c>
      <c r="BL14" s="84">
        <v>1.4909114837646484</v>
      </c>
      <c r="BM14" s="83">
        <v>76</v>
      </c>
      <c r="BN14" s="85">
        <v>100</v>
      </c>
      <c r="BO14" s="84" t="s">
        <v>434</v>
      </c>
      <c r="BP14" s="84">
        <v>87.752204895019503</v>
      </c>
      <c r="BQ14" s="85">
        <v>119.77529907226599</v>
      </c>
      <c r="BR14" s="83">
        <v>290000</v>
      </c>
      <c r="BS14" s="85">
        <v>99.972909999999999</v>
      </c>
      <c r="BT14" s="85">
        <v>100</v>
      </c>
      <c r="BU14" s="84">
        <v>51.441000000000003</v>
      </c>
      <c r="BV14" s="83">
        <v>85</v>
      </c>
      <c r="BW14" s="83">
        <v>84</v>
      </c>
      <c r="BX14" s="83" t="s">
        <v>434</v>
      </c>
      <c r="BY14" s="84">
        <v>5879.10302734375</v>
      </c>
      <c r="BZ14" s="84">
        <v>5</v>
      </c>
      <c r="CA14" s="83">
        <v>50277.2734375</v>
      </c>
      <c r="CB14" s="83">
        <v>9006400</v>
      </c>
      <c r="CC14" s="83">
        <v>8536581</v>
      </c>
      <c r="CD14" s="83">
        <v>82409</v>
      </c>
      <c r="CE14" s="83"/>
    </row>
    <row r="15" spans="1:83" x14ac:dyDescent="0.3">
      <c r="A15" s="100" t="s">
        <v>19</v>
      </c>
      <c r="B15" s="86" t="s">
        <v>18</v>
      </c>
      <c r="C15" s="83">
        <v>20425.152080694734</v>
      </c>
      <c r="D15" s="83">
        <v>5719.6679931368426</v>
      </c>
      <c r="E15" s="83">
        <v>39439.323000000004</v>
      </c>
      <c r="F15" s="83">
        <v>0</v>
      </c>
      <c r="G15" s="83">
        <v>0</v>
      </c>
      <c r="H15" s="83">
        <v>0</v>
      </c>
      <c r="I15" s="83">
        <v>0</v>
      </c>
      <c r="J15" s="83">
        <v>0</v>
      </c>
      <c r="K15" s="84">
        <v>2.9000000000000001E-2</v>
      </c>
      <c r="L15" s="84">
        <v>0.30555555555555558</v>
      </c>
      <c r="M15" s="83">
        <v>8501283.4844099991</v>
      </c>
      <c r="N15" s="83" t="s">
        <v>434</v>
      </c>
      <c r="O15" s="83" t="s">
        <v>434</v>
      </c>
      <c r="P15" s="83" t="s">
        <v>434</v>
      </c>
      <c r="Q15" s="83">
        <v>4672834</v>
      </c>
      <c r="R15" s="83">
        <v>8322</v>
      </c>
      <c r="S15" s="83">
        <v>0</v>
      </c>
      <c r="T15" s="83">
        <v>0</v>
      </c>
      <c r="U15" s="83">
        <v>0</v>
      </c>
      <c r="V15" s="83">
        <v>173.197101116</v>
      </c>
      <c r="W15" s="83">
        <v>36191.023365000001</v>
      </c>
      <c r="X15" s="84">
        <v>120.26531994677634</v>
      </c>
      <c r="Y15" s="84">
        <v>1.4750647903346732</v>
      </c>
      <c r="Z15" s="84">
        <v>56.030999999999999</v>
      </c>
      <c r="AA15" s="84">
        <v>4.54852867256945</v>
      </c>
      <c r="AB15" s="84">
        <v>0.15537000000000001</v>
      </c>
      <c r="AC15" s="84">
        <v>83.241299999999995</v>
      </c>
      <c r="AD15" s="83">
        <v>2901</v>
      </c>
      <c r="AE15" s="83">
        <v>80</v>
      </c>
      <c r="AF15" s="85" t="s">
        <v>434</v>
      </c>
      <c r="AG15" s="84">
        <v>8.141</v>
      </c>
      <c r="AH15" s="84">
        <v>0.89893489299999996</v>
      </c>
      <c r="AI15" s="84">
        <v>0.51602781099999995</v>
      </c>
      <c r="AJ15" s="83">
        <v>5</v>
      </c>
      <c r="AK15" s="83">
        <v>5</v>
      </c>
      <c r="AL15" s="84">
        <v>0.75599998235702504</v>
      </c>
      <c r="AM15" s="224" t="s">
        <v>434</v>
      </c>
      <c r="AN15" s="224">
        <v>9.1261589999999995</v>
      </c>
      <c r="AO15" s="84">
        <v>102.81</v>
      </c>
      <c r="AP15" s="84">
        <v>130.9</v>
      </c>
      <c r="AQ15" s="84">
        <v>0.26307645440101601</v>
      </c>
      <c r="AR15" s="84">
        <v>2.6539671198903929</v>
      </c>
      <c r="AS15" s="85">
        <v>20.399999618530298</v>
      </c>
      <c r="AT15" s="85">
        <v>4.9000000953674299</v>
      </c>
      <c r="AU15" s="83">
        <v>60</v>
      </c>
      <c r="AV15" s="85">
        <v>0.10000000149011599</v>
      </c>
      <c r="AW15" s="84">
        <v>9.00000035762787E-2</v>
      </c>
      <c r="AX15" s="84">
        <v>0</v>
      </c>
      <c r="AY15" s="83">
        <v>686000</v>
      </c>
      <c r="AZ15" s="84">
        <v>0.32300001382827798</v>
      </c>
      <c r="BA15" s="84" t="s">
        <v>434</v>
      </c>
      <c r="BB15" s="83">
        <v>0</v>
      </c>
      <c r="BC15" s="83">
        <v>0</v>
      </c>
      <c r="BD15" s="83">
        <v>0</v>
      </c>
      <c r="BE15" s="83">
        <v>0</v>
      </c>
      <c r="BF15" s="83">
        <v>652326</v>
      </c>
      <c r="BG15" s="83">
        <v>1187</v>
      </c>
      <c r="BH15" s="83">
        <v>0</v>
      </c>
      <c r="BI15" s="83">
        <v>129</v>
      </c>
      <c r="BJ15" s="85">
        <v>2.4</v>
      </c>
      <c r="BK15" s="84" t="s">
        <v>434</v>
      </c>
      <c r="BL15" s="84">
        <v>-0.13917681574821472</v>
      </c>
      <c r="BM15" s="83">
        <v>30</v>
      </c>
      <c r="BN15" s="85">
        <v>100</v>
      </c>
      <c r="BO15" s="84">
        <v>99.791229248046903</v>
      </c>
      <c r="BP15" s="84">
        <v>79.799995422363295</v>
      </c>
      <c r="BQ15" s="85">
        <v>106.99245452880901</v>
      </c>
      <c r="BR15" s="83">
        <v>26000</v>
      </c>
      <c r="BS15" s="85">
        <v>92.511449999999996</v>
      </c>
      <c r="BT15" s="85">
        <v>91.385739999999998</v>
      </c>
      <c r="BU15" s="84">
        <v>34.466000000000001</v>
      </c>
      <c r="BV15" s="83">
        <v>95</v>
      </c>
      <c r="BW15" s="83">
        <v>96</v>
      </c>
      <c r="BX15" s="83">
        <v>95</v>
      </c>
      <c r="BY15" s="84">
        <v>633.56213378906295</v>
      </c>
      <c r="BZ15" s="84">
        <v>26</v>
      </c>
      <c r="CA15" s="83">
        <v>4793.5869140625</v>
      </c>
      <c r="CB15" s="83">
        <v>10139175</v>
      </c>
      <c r="CC15" s="83">
        <v>9701947</v>
      </c>
      <c r="CD15" s="83">
        <v>82658</v>
      </c>
      <c r="CE15" s="83"/>
    </row>
    <row r="16" spans="1:83" x14ac:dyDescent="0.3">
      <c r="A16" s="100" t="s">
        <v>21</v>
      </c>
      <c r="B16" s="86" t="s">
        <v>20</v>
      </c>
      <c r="C16" s="83">
        <v>0</v>
      </c>
      <c r="D16" s="83">
        <v>0</v>
      </c>
      <c r="E16" s="83" t="s">
        <v>434</v>
      </c>
      <c r="F16" s="83">
        <v>0</v>
      </c>
      <c r="G16" s="83">
        <v>7361.5880000000006</v>
      </c>
      <c r="H16" s="83">
        <v>2324.712</v>
      </c>
      <c r="I16" s="83">
        <v>18574.803</v>
      </c>
      <c r="J16" s="83">
        <v>0</v>
      </c>
      <c r="K16" s="84">
        <v>0</v>
      </c>
      <c r="L16" s="84">
        <v>0.1111111111111111</v>
      </c>
      <c r="M16" s="83" t="s">
        <v>434</v>
      </c>
      <c r="N16" s="83" t="s">
        <v>434</v>
      </c>
      <c r="O16" s="83" t="s">
        <v>434</v>
      </c>
      <c r="P16" s="83" t="s">
        <v>434</v>
      </c>
      <c r="Q16" s="83">
        <v>0</v>
      </c>
      <c r="R16" s="83">
        <v>0</v>
      </c>
      <c r="S16" s="83">
        <v>0</v>
      </c>
      <c r="T16" s="83">
        <v>0</v>
      </c>
      <c r="U16" s="83">
        <v>113102</v>
      </c>
      <c r="V16" s="83">
        <v>276828.35625499999</v>
      </c>
      <c r="W16" s="83">
        <v>212661.02743300001</v>
      </c>
      <c r="X16" s="84">
        <v>38.525474525474529</v>
      </c>
      <c r="Y16" s="84">
        <v>1.1199535660538036</v>
      </c>
      <c r="Z16" s="84">
        <v>83.132000000000005</v>
      </c>
      <c r="AA16" s="84">
        <v>3.3956382958017901</v>
      </c>
      <c r="AB16" s="84">
        <v>0.22320000000000001</v>
      </c>
      <c r="AC16" s="84" t="s">
        <v>434</v>
      </c>
      <c r="AD16" s="83">
        <v>130</v>
      </c>
      <c r="AE16" s="83">
        <v>80</v>
      </c>
      <c r="AF16" s="85" t="s">
        <v>434</v>
      </c>
      <c r="AG16" s="84">
        <v>6.8819999999999997</v>
      </c>
      <c r="AH16" s="84">
        <v>1.3725440000000001E-3</v>
      </c>
      <c r="AI16" s="84">
        <v>2.4078530000000002E-3</v>
      </c>
      <c r="AJ16" s="83">
        <v>0</v>
      </c>
      <c r="AK16" s="83">
        <v>0</v>
      </c>
      <c r="AL16" s="84">
        <v>0.81400001049041704</v>
      </c>
      <c r="AM16" s="224" t="s">
        <v>434</v>
      </c>
      <c r="AN16" s="224">
        <v>34.800387999999998</v>
      </c>
      <c r="AO16" s="84">
        <v>0</v>
      </c>
      <c r="AP16" s="84">
        <v>0</v>
      </c>
      <c r="AQ16" s="84" t="s">
        <v>434</v>
      </c>
      <c r="AR16" s="84" t="s">
        <v>434</v>
      </c>
      <c r="AS16" s="85">
        <v>12.6000003814697</v>
      </c>
      <c r="AT16" s="85" t="s">
        <v>434</v>
      </c>
      <c r="AU16" s="83">
        <v>15</v>
      </c>
      <c r="AV16" s="85" t="s">
        <v>434</v>
      </c>
      <c r="AW16" s="84" t="s">
        <v>434</v>
      </c>
      <c r="AX16" s="84" t="s">
        <v>434</v>
      </c>
      <c r="AY16" s="83">
        <v>27</v>
      </c>
      <c r="AZ16" s="84">
        <v>0.34099999070167503</v>
      </c>
      <c r="BA16" s="84" t="s">
        <v>434</v>
      </c>
      <c r="BB16" s="83">
        <v>0</v>
      </c>
      <c r="BC16" s="83">
        <v>15000</v>
      </c>
      <c r="BD16" s="83">
        <v>0</v>
      </c>
      <c r="BE16" s="83">
        <v>0</v>
      </c>
      <c r="BF16" s="83">
        <v>0</v>
      </c>
      <c r="BG16" s="83">
        <v>18</v>
      </c>
      <c r="BH16" s="83">
        <v>0</v>
      </c>
      <c r="BI16" s="83">
        <v>82</v>
      </c>
      <c r="BJ16" s="85">
        <v>16.7</v>
      </c>
      <c r="BK16" s="84" t="s">
        <v>434</v>
      </c>
      <c r="BL16" s="84">
        <v>0.48609626293182373</v>
      </c>
      <c r="BM16" s="83">
        <v>63</v>
      </c>
      <c r="BN16" s="85">
        <v>100</v>
      </c>
      <c r="BO16" s="84" t="s">
        <v>434</v>
      </c>
      <c r="BP16" s="84">
        <v>85</v>
      </c>
      <c r="BQ16" s="85">
        <v>109.249465942383</v>
      </c>
      <c r="BR16" s="83">
        <v>4800</v>
      </c>
      <c r="BS16" s="85">
        <v>94.930580000000006</v>
      </c>
      <c r="BT16" s="85">
        <v>98.886960000000002</v>
      </c>
      <c r="BU16" s="84">
        <v>19.373000000000001</v>
      </c>
      <c r="BV16" s="83">
        <v>90</v>
      </c>
      <c r="BW16" s="83">
        <v>69</v>
      </c>
      <c r="BX16" s="83">
        <v>90</v>
      </c>
      <c r="BY16" s="84">
        <v>2005.24621582031</v>
      </c>
      <c r="BZ16" s="84">
        <v>70</v>
      </c>
      <c r="CA16" s="83">
        <v>32933.484375</v>
      </c>
      <c r="CB16" s="83">
        <v>393248</v>
      </c>
      <c r="CC16" s="83">
        <v>388019</v>
      </c>
      <c r="CD16" s="83">
        <v>10010</v>
      </c>
      <c r="CE16" s="83"/>
    </row>
    <row r="17" spans="1:83" x14ac:dyDescent="0.3">
      <c r="A17" s="100" t="s">
        <v>23</v>
      </c>
      <c r="B17" s="86" t="s">
        <v>22</v>
      </c>
      <c r="C17" s="83">
        <v>0</v>
      </c>
      <c r="D17" s="83">
        <v>0</v>
      </c>
      <c r="E17" s="83" t="s">
        <v>434</v>
      </c>
      <c r="F17" s="83">
        <v>0</v>
      </c>
      <c r="G17" s="83">
        <v>0</v>
      </c>
      <c r="H17" s="83">
        <v>0</v>
      </c>
      <c r="I17" s="83">
        <v>0</v>
      </c>
      <c r="J17" s="83">
        <v>0</v>
      </c>
      <c r="K17" s="84">
        <v>0</v>
      </c>
      <c r="L17" s="84" t="s">
        <v>434</v>
      </c>
      <c r="M17" s="83">
        <v>0</v>
      </c>
      <c r="N17" s="83" t="s">
        <v>434</v>
      </c>
      <c r="O17" s="83" t="s">
        <v>434</v>
      </c>
      <c r="P17" s="83" t="s">
        <v>434</v>
      </c>
      <c r="Q17" s="83">
        <v>0</v>
      </c>
      <c r="R17" s="83">
        <v>0</v>
      </c>
      <c r="S17" s="83">
        <v>0</v>
      </c>
      <c r="T17" s="83">
        <v>0</v>
      </c>
      <c r="U17" s="83">
        <v>0</v>
      </c>
      <c r="V17" s="83">
        <v>1237092.88161</v>
      </c>
      <c r="W17" s="83">
        <v>748907.77436000004</v>
      </c>
      <c r="X17" s="84">
        <v>2017.2736997913785</v>
      </c>
      <c r="Y17" s="84">
        <v>4.5889852392809658</v>
      </c>
      <c r="Z17" s="84">
        <v>89.394000000000005</v>
      </c>
      <c r="AA17" s="84" t="s">
        <v>434</v>
      </c>
      <c r="AB17" s="84">
        <v>0</v>
      </c>
      <c r="AC17" s="84" t="s">
        <v>434</v>
      </c>
      <c r="AD17" s="83">
        <v>195</v>
      </c>
      <c r="AE17" s="83">
        <v>100</v>
      </c>
      <c r="AF17" s="85" t="s">
        <v>434</v>
      </c>
      <c r="AG17" s="84">
        <v>6.35</v>
      </c>
      <c r="AH17" s="84">
        <v>1.5262187E-2</v>
      </c>
      <c r="AI17" s="84">
        <v>5.7368080000000004E-3</v>
      </c>
      <c r="AJ17" s="83">
        <v>0</v>
      </c>
      <c r="AK17" s="83">
        <v>0</v>
      </c>
      <c r="AL17" s="84">
        <v>0.85199999809265103</v>
      </c>
      <c r="AM17" s="224" t="s">
        <v>434</v>
      </c>
      <c r="AN17" s="224">
        <v>0</v>
      </c>
      <c r="AO17" s="84">
        <v>0</v>
      </c>
      <c r="AP17" s="84">
        <v>0</v>
      </c>
      <c r="AQ17" s="84" t="s">
        <v>434</v>
      </c>
      <c r="AR17" s="84" t="s">
        <v>434</v>
      </c>
      <c r="AS17" s="85">
        <v>6.9000000953674299</v>
      </c>
      <c r="AT17" s="85" t="s">
        <v>434</v>
      </c>
      <c r="AU17" s="83">
        <v>12</v>
      </c>
      <c r="AV17" s="85" t="s">
        <v>434</v>
      </c>
      <c r="AW17" s="84" t="s">
        <v>434</v>
      </c>
      <c r="AX17" s="84" t="s">
        <v>434</v>
      </c>
      <c r="AY17" s="83">
        <v>5</v>
      </c>
      <c r="AZ17" s="84">
        <v>0.211999997496605</v>
      </c>
      <c r="BA17" s="84" t="s">
        <v>434</v>
      </c>
      <c r="BB17" s="83">
        <v>0</v>
      </c>
      <c r="BC17" s="83">
        <v>0</v>
      </c>
      <c r="BD17" s="83">
        <v>0</v>
      </c>
      <c r="BE17" s="83">
        <v>0</v>
      </c>
      <c r="BF17" s="83">
        <v>0</v>
      </c>
      <c r="BG17" s="83">
        <v>309</v>
      </c>
      <c r="BH17" s="83">
        <v>0</v>
      </c>
      <c r="BI17" s="83">
        <v>132</v>
      </c>
      <c r="BJ17" s="85">
        <v>4.8</v>
      </c>
      <c r="BK17" s="84">
        <v>3.4833333333333329</v>
      </c>
      <c r="BL17" s="84">
        <v>0.29876098036766052</v>
      </c>
      <c r="BM17" s="83">
        <v>42</v>
      </c>
      <c r="BN17" s="85">
        <v>100</v>
      </c>
      <c r="BO17" s="84">
        <v>97.464187622070298</v>
      </c>
      <c r="BP17" s="84">
        <v>99.701507568359403</v>
      </c>
      <c r="BQ17" s="85">
        <v>115.792922973633</v>
      </c>
      <c r="BR17" s="83">
        <v>3400</v>
      </c>
      <c r="BS17" s="85">
        <v>100</v>
      </c>
      <c r="BT17" s="85">
        <v>100</v>
      </c>
      <c r="BU17" s="84">
        <v>9.2569999999999997</v>
      </c>
      <c r="BV17" s="83">
        <v>99</v>
      </c>
      <c r="BW17" s="83">
        <v>99</v>
      </c>
      <c r="BX17" s="83">
        <v>98</v>
      </c>
      <c r="BY17" s="84">
        <v>1955.35192871094</v>
      </c>
      <c r="BZ17" s="84">
        <v>14</v>
      </c>
      <c r="CA17" s="83">
        <v>23503.9765625</v>
      </c>
      <c r="CB17" s="83">
        <v>1701583</v>
      </c>
      <c r="CC17" s="83">
        <v>1377312</v>
      </c>
      <c r="CD17" s="83">
        <v>760</v>
      </c>
      <c r="CE17" s="83"/>
    </row>
    <row r="18" spans="1:83" x14ac:dyDescent="0.3">
      <c r="A18" s="100" t="s">
        <v>25</v>
      </c>
      <c r="B18" s="86" t="s">
        <v>24</v>
      </c>
      <c r="C18" s="83">
        <v>338452.87476210523</v>
      </c>
      <c r="D18" s="83">
        <v>31470.711668631579</v>
      </c>
      <c r="E18" s="83">
        <v>3544576.827</v>
      </c>
      <c r="F18" s="83">
        <v>1464.71</v>
      </c>
      <c r="G18" s="83">
        <v>676160.86400000006</v>
      </c>
      <c r="H18" s="83">
        <v>22086.356500000002</v>
      </c>
      <c r="I18" s="83">
        <v>311540.201</v>
      </c>
      <c r="J18" s="83">
        <v>142857</v>
      </c>
      <c r="K18" s="84">
        <v>5.7000000000000002E-2</v>
      </c>
      <c r="L18" s="84">
        <v>0.1388888888888889</v>
      </c>
      <c r="M18" s="83">
        <v>69773112.667500004</v>
      </c>
      <c r="N18" s="83" t="s">
        <v>434</v>
      </c>
      <c r="O18" s="83" t="s">
        <v>434</v>
      </c>
      <c r="P18" s="83" t="s">
        <v>434</v>
      </c>
      <c r="Q18" s="83">
        <v>21342536</v>
      </c>
      <c r="R18" s="83">
        <v>15179970</v>
      </c>
      <c r="S18" s="83">
        <v>238715</v>
      </c>
      <c r="T18" s="83">
        <v>36283680</v>
      </c>
      <c r="U18" s="83">
        <v>136047888</v>
      </c>
      <c r="V18" s="83">
        <v>160030890.847</v>
      </c>
      <c r="W18" s="83">
        <v>159384634.722</v>
      </c>
      <c r="X18" s="84">
        <v>1239.5793116693555</v>
      </c>
      <c r="Y18" s="84">
        <v>3.1302232583758181</v>
      </c>
      <c r="Z18" s="84">
        <v>37.405000000000001</v>
      </c>
      <c r="AA18" s="84">
        <v>4.4697141726574401</v>
      </c>
      <c r="AB18" s="84">
        <v>0</v>
      </c>
      <c r="AC18" s="84">
        <v>34.807600000000001</v>
      </c>
      <c r="AD18" s="83">
        <v>35472</v>
      </c>
      <c r="AE18" s="83">
        <v>40</v>
      </c>
      <c r="AF18" s="85">
        <v>47.2</v>
      </c>
      <c r="AG18" s="84">
        <v>8.6999999999999993</v>
      </c>
      <c r="AH18" s="84">
        <v>0.93006198200000001</v>
      </c>
      <c r="AI18" s="84">
        <v>0.52762323700000002</v>
      </c>
      <c r="AJ18" s="83">
        <v>0</v>
      </c>
      <c r="AK18" s="83">
        <v>0</v>
      </c>
      <c r="AL18" s="84">
        <v>0.63200002908706698</v>
      </c>
      <c r="AM18" s="224">
        <v>0.10406029999999999</v>
      </c>
      <c r="AN18" s="224">
        <v>1775.111212</v>
      </c>
      <c r="AO18" s="84">
        <v>2354.35</v>
      </c>
      <c r="AP18" s="84">
        <v>2521.46</v>
      </c>
      <c r="AQ18" s="84">
        <v>1.4144827127456701</v>
      </c>
      <c r="AR18" s="84">
        <v>6.0692677445565462</v>
      </c>
      <c r="AS18" s="85">
        <v>30.799999237060501</v>
      </c>
      <c r="AT18" s="85">
        <v>21.899999618530298</v>
      </c>
      <c r="AU18" s="83">
        <v>221</v>
      </c>
      <c r="AV18" s="85" t="s">
        <v>434</v>
      </c>
      <c r="AW18" s="84" t="s">
        <v>434</v>
      </c>
      <c r="AX18" s="84">
        <v>0.69273972511291504</v>
      </c>
      <c r="AY18" s="83">
        <v>56339394</v>
      </c>
      <c r="AZ18" s="84">
        <v>0.53700000047683705</v>
      </c>
      <c r="BA18" s="84">
        <v>32.400001525878899</v>
      </c>
      <c r="BB18" s="83">
        <v>14000</v>
      </c>
      <c r="BC18" s="83">
        <v>7884067</v>
      </c>
      <c r="BD18" s="83">
        <v>8048271</v>
      </c>
      <c r="BE18" s="83">
        <v>0</v>
      </c>
      <c r="BF18" s="83">
        <v>427000</v>
      </c>
      <c r="BG18" s="83">
        <v>877753</v>
      </c>
      <c r="BH18" s="83">
        <v>0</v>
      </c>
      <c r="BI18" s="83">
        <v>109</v>
      </c>
      <c r="BJ18" s="85">
        <v>13</v>
      </c>
      <c r="BK18" s="84">
        <v>3.7833333333333328</v>
      </c>
      <c r="BL18" s="84">
        <v>-0.73923009634017944</v>
      </c>
      <c r="BM18" s="83">
        <v>26</v>
      </c>
      <c r="BN18" s="85">
        <v>85.160423278808594</v>
      </c>
      <c r="BO18" s="84">
        <v>74.684463500976605</v>
      </c>
      <c r="BP18" s="84">
        <v>12.8999996185303</v>
      </c>
      <c r="BQ18" s="85">
        <v>101.549156188965</v>
      </c>
      <c r="BR18" s="83">
        <v>24000</v>
      </c>
      <c r="BS18" s="85">
        <v>48.233240000000002</v>
      </c>
      <c r="BT18" s="85">
        <v>97.016009999999994</v>
      </c>
      <c r="BU18" s="84">
        <v>5.2680000000000007</v>
      </c>
      <c r="BV18" s="83">
        <v>98</v>
      </c>
      <c r="BW18" s="83">
        <v>93</v>
      </c>
      <c r="BX18" s="83">
        <v>97</v>
      </c>
      <c r="BY18" s="84">
        <v>109.643920898438</v>
      </c>
      <c r="BZ18" s="84">
        <v>173</v>
      </c>
      <c r="CA18" s="83">
        <v>1855.73986816406</v>
      </c>
      <c r="CB18" s="83">
        <v>164689383</v>
      </c>
      <c r="CC18" s="83">
        <v>161045880</v>
      </c>
      <c r="CD18" s="83">
        <v>130170</v>
      </c>
      <c r="CE18" s="83"/>
    </row>
    <row r="19" spans="1:83" x14ac:dyDescent="0.3">
      <c r="A19" s="100" t="s">
        <v>27</v>
      </c>
      <c r="B19" s="86" t="s">
        <v>26</v>
      </c>
      <c r="C19" s="83">
        <v>582.25057134315784</v>
      </c>
      <c r="D19" s="83">
        <v>0</v>
      </c>
      <c r="E19" s="83" t="s">
        <v>434</v>
      </c>
      <c r="F19" s="83">
        <v>1.538</v>
      </c>
      <c r="G19" s="83">
        <v>3975.8600000000006</v>
      </c>
      <c r="H19" s="83">
        <v>567.98</v>
      </c>
      <c r="I19" s="83">
        <v>544.03200000000004</v>
      </c>
      <c r="J19" s="83">
        <v>0</v>
      </c>
      <c r="K19" s="84">
        <v>2.9000000000000001E-2</v>
      </c>
      <c r="L19" s="84" t="s">
        <v>434</v>
      </c>
      <c r="M19" s="83" t="s">
        <v>434</v>
      </c>
      <c r="N19" s="83" t="s">
        <v>434</v>
      </c>
      <c r="O19" s="83" t="s">
        <v>434</v>
      </c>
      <c r="P19" s="83" t="s">
        <v>434</v>
      </c>
      <c r="Q19" s="83">
        <v>0</v>
      </c>
      <c r="R19" s="83">
        <v>0</v>
      </c>
      <c r="S19" s="83">
        <v>0</v>
      </c>
      <c r="T19" s="83">
        <v>0</v>
      </c>
      <c r="U19" s="83">
        <v>159633</v>
      </c>
      <c r="V19" s="83">
        <v>254969.98338799999</v>
      </c>
      <c r="W19" s="83">
        <v>233167.20354700001</v>
      </c>
      <c r="X19" s="84">
        <v>666.606976744186</v>
      </c>
      <c r="Y19" s="84">
        <v>0.1689879592572707</v>
      </c>
      <c r="Z19" s="84">
        <v>31.158000000000001</v>
      </c>
      <c r="AA19" s="84" t="s">
        <v>434</v>
      </c>
      <c r="AB19" s="84">
        <v>0.82889999999999997</v>
      </c>
      <c r="AC19" s="84">
        <v>88.469350000000006</v>
      </c>
      <c r="AD19" s="83">
        <v>59</v>
      </c>
      <c r="AE19" s="83" t="s">
        <v>434</v>
      </c>
      <c r="AF19" s="85" t="s">
        <v>434</v>
      </c>
      <c r="AG19" s="84">
        <v>5.2610000000000001</v>
      </c>
      <c r="AH19" s="84">
        <v>6.3100500000000002E-4</v>
      </c>
      <c r="AI19" s="84">
        <v>5.6539100000000005E-4</v>
      </c>
      <c r="AJ19" s="83">
        <v>0</v>
      </c>
      <c r="AK19" s="83">
        <v>0</v>
      </c>
      <c r="AL19" s="84">
        <v>0.81400001049041704</v>
      </c>
      <c r="AM19" s="224">
        <v>8.5288599999999992E-3</v>
      </c>
      <c r="AN19" s="224">
        <v>1.910404</v>
      </c>
      <c r="AO19" s="84">
        <v>0</v>
      </c>
      <c r="AP19" s="84">
        <v>0</v>
      </c>
      <c r="AQ19" s="84" t="s">
        <v>434</v>
      </c>
      <c r="AR19" s="84">
        <v>2.0794238873104245</v>
      </c>
      <c r="AS19" s="85">
        <v>12.699999809265099</v>
      </c>
      <c r="AT19" s="85">
        <v>3.5</v>
      </c>
      <c r="AU19" s="83">
        <v>0</v>
      </c>
      <c r="AV19" s="85">
        <v>0.80000001192092896</v>
      </c>
      <c r="AW19" s="84">
        <v>0.34000000357627902</v>
      </c>
      <c r="AX19" s="84" t="s">
        <v>434</v>
      </c>
      <c r="AY19" s="83">
        <v>44</v>
      </c>
      <c r="AZ19" s="84">
        <v>0.25200000405311601</v>
      </c>
      <c r="BA19" s="84" t="s">
        <v>434</v>
      </c>
      <c r="BB19" s="83">
        <v>0</v>
      </c>
      <c r="BC19" s="83">
        <v>0</v>
      </c>
      <c r="BD19" s="83">
        <v>0</v>
      </c>
      <c r="BE19" s="83">
        <v>0</v>
      </c>
      <c r="BF19" s="83">
        <v>0</v>
      </c>
      <c r="BG19" s="83">
        <v>10</v>
      </c>
      <c r="BH19" s="83">
        <v>0</v>
      </c>
      <c r="BI19" s="83">
        <v>118</v>
      </c>
      <c r="BJ19" s="85">
        <v>4.3</v>
      </c>
      <c r="BK19" s="84">
        <v>3.9</v>
      </c>
      <c r="BL19" s="84">
        <v>0.63142502307891846</v>
      </c>
      <c r="BM19" s="83">
        <v>64</v>
      </c>
      <c r="BN19" s="85">
        <v>100</v>
      </c>
      <c r="BO19" s="84">
        <v>99.599998474121094</v>
      </c>
      <c r="BP19" s="84">
        <v>81.760780334472699</v>
      </c>
      <c r="BQ19" s="85">
        <v>114.737739562988</v>
      </c>
      <c r="BR19" s="83">
        <v>1800</v>
      </c>
      <c r="BS19" s="85">
        <v>97.279380000000003</v>
      </c>
      <c r="BT19" s="85">
        <v>98.494450000000001</v>
      </c>
      <c r="BU19" s="84">
        <v>24.885999999999999</v>
      </c>
      <c r="BV19" s="83">
        <v>95</v>
      </c>
      <c r="BW19" s="83">
        <v>74</v>
      </c>
      <c r="BX19" s="83">
        <v>89</v>
      </c>
      <c r="BY19" s="84">
        <v>1203.78686523438</v>
      </c>
      <c r="BZ19" s="84">
        <v>27</v>
      </c>
      <c r="CA19" s="83">
        <v>18148.244140625</v>
      </c>
      <c r="CB19" s="83">
        <v>287371</v>
      </c>
      <c r="CC19" s="83">
        <v>284215</v>
      </c>
      <c r="CD19" s="83">
        <v>430</v>
      </c>
      <c r="CE19" s="83"/>
    </row>
    <row r="20" spans="1:83" x14ac:dyDescent="0.3">
      <c r="A20" s="100" t="s">
        <v>29</v>
      </c>
      <c r="B20" s="86" t="s">
        <v>28</v>
      </c>
      <c r="C20" s="83">
        <v>0</v>
      </c>
      <c r="D20" s="83">
        <v>0</v>
      </c>
      <c r="E20" s="83">
        <v>71879.269</v>
      </c>
      <c r="F20" s="83">
        <v>0</v>
      </c>
      <c r="G20" s="83">
        <v>0</v>
      </c>
      <c r="H20" s="83">
        <v>0</v>
      </c>
      <c r="I20" s="83">
        <v>0</v>
      </c>
      <c r="J20" s="83">
        <v>0</v>
      </c>
      <c r="K20" s="84">
        <v>0</v>
      </c>
      <c r="L20" s="84">
        <v>0.1388888888888889</v>
      </c>
      <c r="M20" s="83">
        <v>663474.35466399998</v>
      </c>
      <c r="N20" s="83" t="s">
        <v>434</v>
      </c>
      <c r="O20" s="83" t="s">
        <v>434</v>
      </c>
      <c r="P20" s="83" t="s">
        <v>434</v>
      </c>
      <c r="Q20" s="83">
        <v>0</v>
      </c>
      <c r="R20" s="83">
        <v>0</v>
      </c>
      <c r="S20" s="83">
        <v>0</v>
      </c>
      <c r="T20" s="83">
        <v>0</v>
      </c>
      <c r="U20" s="83">
        <v>0</v>
      </c>
      <c r="V20" s="83">
        <v>0</v>
      </c>
      <c r="W20" s="83">
        <v>0</v>
      </c>
      <c r="X20" s="84">
        <v>46.728799904089165</v>
      </c>
      <c r="Y20" s="84">
        <v>-0.12499832978487581</v>
      </c>
      <c r="Z20" s="84">
        <v>79.043999999999997</v>
      </c>
      <c r="AA20" s="84">
        <v>2.4824662985152099</v>
      </c>
      <c r="AB20" s="84">
        <v>0</v>
      </c>
      <c r="AC20" s="84" t="s">
        <v>434</v>
      </c>
      <c r="AD20" s="83" t="s">
        <v>434</v>
      </c>
      <c r="AE20" s="83" t="s">
        <v>434</v>
      </c>
      <c r="AF20" s="85">
        <v>33.200000000000003</v>
      </c>
      <c r="AG20" s="84">
        <v>5.8010000000000002</v>
      </c>
      <c r="AH20" s="84">
        <v>0.168984579</v>
      </c>
      <c r="AI20" s="84">
        <v>6.5871933999999993E-2</v>
      </c>
      <c r="AJ20" s="83">
        <v>0</v>
      </c>
      <c r="AK20" s="83">
        <v>0</v>
      </c>
      <c r="AL20" s="84">
        <v>0.82300001382827803</v>
      </c>
      <c r="AM20" s="224" t="s">
        <v>434</v>
      </c>
      <c r="AN20" s="224">
        <v>3.9754559999999999</v>
      </c>
      <c r="AO20" s="84">
        <v>69.540000000000006</v>
      </c>
      <c r="AP20" s="84">
        <v>74.010000000000005</v>
      </c>
      <c r="AQ20" s="84">
        <v>0.34998774528503401</v>
      </c>
      <c r="AR20" s="84">
        <v>2.2491910600621288</v>
      </c>
      <c r="AS20" s="85">
        <v>3.2000000476837198</v>
      </c>
      <c r="AT20" s="85" t="s">
        <v>434</v>
      </c>
      <c r="AU20" s="83">
        <v>29</v>
      </c>
      <c r="AV20" s="85">
        <v>0.5</v>
      </c>
      <c r="AW20" s="84">
        <v>0.38999998569488498</v>
      </c>
      <c r="AX20" s="84" t="s">
        <v>434</v>
      </c>
      <c r="AY20" s="83">
        <v>0</v>
      </c>
      <c r="AZ20" s="84">
        <v>0.118000000715256</v>
      </c>
      <c r="BA20" s="84">
        <v>25.299999237060501</v>
      </c>
      <c r="BB20" s="83">
        <v>50000</v>
      </c>
      <c r="BC20" s="83">
        <v>0</v>
      </c>
      <c r="BD20" s="83">
        <v>0</v>
      </c>
      <c r="BE20" s="83">
        <v>0</v>
      </c>
      <c r="BF20" s="83">
        <v>0</v>
      </c>
      <c r="BG20" s="83">
        <v>2910</v>
      </c>
      <c r="BH20" s="83">
        <v>0</v>
      </c>
      <c r="BI20" s="83">
        <v>135</v>
      </c>
      <c r="BJ20" s="85">
        <v>2.4</v>
      </c>
      <c r="BK20" s="84">
        <v>3.8833333333333329</v>
      </c>
      <c r="BL20" s="84">
        <v>-0.18333275616168976</v>
      </c>
      <c r="BM20" s="83">
        <v>47</v>
      </c>
      <c r="BN20" s="85">
        <v>100</v>
      </c>
      <c r="BO20" s="84">
        <v>99.756561279296903</v>
      </c>
      <c r="BP20" s="84">
        <v>82.789154052734403</v>
      </c>
      <c r="BQ20" s="85">
        <v>123.00828552246099</v>
      </c>
      <c r="BR20" s="83">
        <v>200000</v>
      </c>
      <c r="BS20" s="85">
        <v>97.790959999999998</v>
      </c>
      <c r="BT20" s="85">
        <v>96.483969999999999</v>
      </c>
      <c r="BU20" s="84">
        <v>40.772000000000006</v>
      </c>
      <c r="BV20" s="83">
        <v>97</v>
      </c>
      <c r="BW20" s="83">
        <v>98</v>
      </c>
      <c r="BX20" s="83" t="s">
        <v>434</v>
      </c>
      <c r="BY20" s="84">
        <v>1132.46948242188</v>
      </c>
      <c r="BZ20" s="84">
        <v>2</v>
      </c>
      <c r="CA20" s="83">
        <v>6663.29541015625</v>
      </c>
      <c r="CB20" s="83">
        <v>9449321</v>
      </c>
      <c r="CC20" s="83">
        <v>9493628</v>
      </c>
      <c r="CD20" s="83">
        <v>202910</v>
      </c>
      <c r="CE20" s="83"/>
    </row>
    <row r="21" spans="1:83" x14ac:dyDescent="0.3">
      <c r="A21" s="100" t="s">
        <v>31</v>
      </c>
      <c r="B21" s="86" t="s">
        <v>30</v>
      </c>
      <c r="C21" s="83">
        <v>7979.2372157684213</v>
      </c>
      <c r="D21" s="83">
        <v>0</v>
      </c>
      <c r="E21" s="83">
        <v>21925.404500000004</v>
      </c>
      <c r="F21" s="83">
        <v>0</v>
      </c>
      <c r="G21" s="83">
        <v>0</v>
      </c>
      <c r="H21" s="83">
        <v>0</v>
      </c>
      <c r="I21" s="83">
        <v>0</v>
      </c>
      <c r="J21" s="83">
        <v>0</v>
      </c>
      <c r="K21" s="84">
        <v>0</v>
      </c>
      <c r="L21" s="84">
        <v>5.5555555555555552E-2</v>
      </c>
      <c r="M21" s="83">
        <v>0</v>
      </c>
      <c r="N21" s="83" t="s">
        <v>434</v>
      </c>
      <c r="O21" s="83" t="s">
        <v>434</v>
      </c>
      <c r="P21" s="83" t="s">
        <v>434</v>
      </c>
      <c r="Q21" s="83">
        <v>0</v>
      </c>
      <c r="R21" s="83">
        <v>0</v>
      </c>
      <c r="S21" s="83">
        <v>0</v>
      </c>
      <c r="T21" s="83">
        <v>0</v>
      </c>
      <c r="U21" s="83">
        <v>0</v>
      </c>
      <c r="V21" s="83">
        <v>0</v>
      </c>
      <c r="W21" s="83">
        <v>0</v>
      </c>
      <c r="X21" s="84">
        <v>377.21492734478204</v>
      </c>
      <c r="Y21" s="84">
        <v>0.70065266631069067</v>
      </c>
      <c r="Z21" s="84">
        <v>98.040999999999997</v>
      </c>
      <c r="AA21" s="84">
        <v>2.3629168933303801</v>
      </c>
      <c r="AB21" s="84">
        <v>0</v>
      </c>
      <c r="AC21" s="84" t="s">
        <v>434</v>
      </c>
      <c r="AD21" s="83">
        <v>11273</v>
      </c>
      <c r="AE21" s="83">
        <v>100</v>
      </c>
      <c r="AF21" s="85" t="s">
        <v>434</v>
      </c>
      <c r="AG21" s="84">
        <v>5.4669999999999996</v>
      </c>
      <c r="AH21" s="84">
        <v>0.111270657</v>
      </c>
      <c r="AI21" s="84">
        <v>2.0041752999999999E-2</v>
      </c>
      <c r="AJ21" s="83">
        <v>0</v>
      </c>
      <c r="AK21" s="83">
        <v>0</v>
      </c>
      <c r="AL21" s="84">
        <v>0.93099999427795399</v>
      </c>
      <c r="AM21" s="224" t="s">
        <v>434</v>
      </c>
      <c r="AN21" s="224">
        <v>0</v>
      </c>
      <c r="AO21" s="84">
        <v>0</v>
      </c>
      <c r="AP21" s="84">
        <v>0</v>
      </c>
      <c r="AQ21" s="84" t="s">
        <v>434</v>
      </c>
      <c r="AR21" s="84">
        <v>2.2804040117928577</v>
      </c>
      <c r="AS21" s="85">
        <v>3.4000000953674299</v>
      </c>
      <c r="AT21" s="85" t="s">
        <v>434</v>
      </c>
      <c r="AU21" s="83">
        <v>8.8999996185302699</v>
      </c>
      <c r="AV21" s="85" t="s">
        <v>434</v>
      </c>
      <c r="AW21" s="84" t="s">
        <v>434</v>
      </c>
      <c r="AX21" s="84" t="s">
        <v>434</v>
      </c>
      <c r="AY21" s="83">
        <v>22</v>
      </c>
      <c r="AZ21" s="84">
        <v>4.3000001460313797E-2</v>
      </c>
      <c r="BA21" s="84">
        <v>27.200000762939499</v>
      </c>
      <c r="BB21" s="83">
        <v>0</v>
      </c>
      <c r="BC21" s="83">
        <v>0</v>
      </c>
      <c r="BD21" s="83">
        <v>0</v>
      </c>
      <c r="BE21" s="83">
        <v>0</v>
      </c>
      <c r="BF21" s="83">
        <v>0</v>
      </c>
      <c r="BG21" s="83">
        <v>87292</v>
      </c>
      <c r="BH21" s="83">
        <v>0</v>
      </c>
      <c r="BI21" s="83">
        <v>148</v>
      </c>
      <c r="BJ21" s="85">
        <v>2.4</v>
      </c>
      <c r="BK21" s="84" t="s">
        <v>434</v>
      </c>
      <c r="BL21" s="84">
        <v>1.0322270393371582</v>
      </c>
      <c r="BM21" s="83">
        <v>76</v>
      </c>
      <c r="BN21" s="85">
        <v>100</v>
      </c>
      <c r="BO21" s="84" t="s">
        <v>434</v>
      </c>
      <c r="BP21" s="84">
        <v>90.370513916015597</v>
      </c>
      <c r="BQ21" s="85">
        <v>99.742141723632798</v>
      </c>
      <c r="BR21" s="83">
        <v>150000</v>
      </c>
      <c r="BS21" s="85">
        <v>99.486059999999995</v>
      </c>
      <c r="BT21" s="85">
        <v>100</v>
      </c>
      <c r="BU21" s="84">
        <v>33.234000000000002</v>
      </c>
      <c r="BV21" s="83">
        <v>98</v>
      </c>
      <c r="BW21" s="83">
        <v>85</v>
      </c>
      <c r="BX21" s="83">
        <v>94</v>
      </c>
      <c r="BY21" s="84">
        <v>5404.916015625</v>
      </c>
      <c r="BZ21" s="84">
        <v>5</v>
      </c>
      <c r="CA21" s="83">
        <v>46116.69921875</v>
      </c>
      <c r="CB21" s="83">
        <v>11589616</v>
      </c>
      <c r="CC21" s="83">
        <v>11299959</v>
      </c>
      <c r="CD21" s="83">
        <v>30280</v>
      </c>
      <c r="CE21" s="83"/>
    </row>
    <row r="22" spans="1:83" x14ac:dyDescent="0.3">
      <c r="A22" s="100" t="s">
        <v>33</v>
      </c>
      <c r="B22" s="86" t="s">
        <v>32</v>
      </c>
      <c r="C22" s="83">
        <v>334.44934299789475</v>
      </c>
      <c r="D22" s="83">
        <v>0</v>
      </c>
      <c r="E22" s="83">
        <v>6340.1775000000007</v>
      </c>
      <c r="F22" s="83">
        <v>1.198</v>
      </c>
      <c r="G22" s="83">
        <v>4211.0860000000002</v>
      </c>
      <c r="H22" s="83">
        <v>514.59799999999996</v>
      </c>
      <c r="I22" s="83">
        <v>4109.0789999999997</v>
      </c>
      <c r="J22" s="83">
        <v>0</v>
      </c>
      <c r="K22" s="84">
        <v>0</v>
      </c>
      <c r="L22" s="84">
        <v>0.1388888888888889</v>
      </c>
      <c r="M22" s="83" t="s">
        <v>434</v>
      </c>
      <c r="N22" s="83" t="s">
        <v>434</v>
      </c>
      <c r="O22" s="83" t="s">
        <v>434</v>
      </c>
      <c r="P22" s="83" t="s">
        <v>434</v>
      </c>
      <c r="Q22" s="83">
        <v>707</v>
      </c>
      <c r="R22" s="83">
        <v>255081</v>
      </c>
      <c r="S22" s="83">
        <v>0</v>
      </c>
      <c r="T22" s="83">
        <v>876</v>
      </c>
      <c r="U22" s="83">
        <v>239181</v>
      </c>
      <c r="V22" s="83">
        <v>272417.12121800001</v>
      </c>
      <c r="W22" s="83">
        <v>292300.99324699998</v>
      </c>
      <c r="X22" s="84">
        <v>16.793993862341079</v>
      </c>
      <c r="Y22" s="84">
        <v>2.1932363008171842</v>
      </c>
      <c r="Z22" s="84">
        <v>45.866</v>
      </c>
      <c r="AA22" s="84" t="s">
        <v>434</v>
      </c>
      <c r="AB22" s="84">
        <v>0.78417999999999999</v>
      </c>
      <c r="AC22" s="84">
        <v>90.082769999999996</v>
      </c>
      <c r="AD22" s="83" t="s">
        <v>434</v>
      </c>
      <c r="AE22" s="83">
        <v>40</v>
      </c>
      <c r="AF22" s="85">
        <v>5</v>
      </c>
      <c r="AG22" s="84">
        <v>9.92</v>
      </c>
      <c r="AH22" s="84">
        <v>2.4911820000000001E-2</v>
      </c>
      <c r="AI22" s="84">
        <v>6.6586320000000003E-3</v>
      </c>
      <c r="AJ22" s="83">
        <v>0</v>
      </c>
      <c r="AK22" s="83">
        <v>0</v>
      </c>
      <c r="AL22" s="84">
        <v>0.71600002050399802</v>
      </c>
      <c r="AM22" s="224">
        <v>1.7108829999999998E-2</v>
      </c>
      <c r="AN22" s="224">
        <v>1.6062209999999999</v>
      </c>
      <c r="AO22" s="84">
        <v>5.44</v>
      </c>
      <c r="AP22" s="84">
        <v>8.4</v>
      </c>
      <c r="AQ22" s="84">
        <v>2.1878640651702899</v>
      </c>
      <c r="AR22" s="84">
        <v>5.1508858053850268</v>
      </c>
      <c r="AS22" s="85">
        <v>12.300000190734901</v>
      </c>
      <c r="AT22" s="85">
        <v>4.5999999046325701</v>
      </c>
      <c r="AU22" s="83">
        <v>27</v>
      </c>
      <c r="AV22" s="85" t="s">
        <v>434</v>
      </c>
      <c r="AW22" s="84" t="s">
        <v>434</v>
      </c>
      <c r="AX22" s="84">
        <v>1.1349964886903799E-2</v>
      </c>
      <c r="AY22" s="83">
        <v>13317</v>
      </c>
      <c r="AZ22" s="84">
        <v>0.41499999165535001</v>
      </c>
      <c r="BA22" s="84" t="s">
        <v>434</v>
      </c>
      <c r="BB22" s="83">
        <v>0</v>
      </c>
      <c r="BC22" s="83">
        <v>0</v>
      </c>
      <c r="BD22" s="83">
        <v>50000</v>
      </c>
      <c r="BE22" s="83">
        <v>0</v>
      </c>
      <c r="BF22" s="83">
        <v>0</v>
      </c>
      <c r="BG22" s="83">
        <v>2194</v>
      </c>
      <c r="BH22" s="83">
        <v>0</v>
      </c>
      <c r="BI22" s="83">
        <v>117</v>
      </c>
      <c r="BJ22" s="85">
        <v>7.6</v>
      </c>
      <c r="BK22" s="84" t="s">
        <v>434</v>
      </c>
      <c r="BL22" s="84">
        <v>-0.67670142650604248</v>
      </c>
      <c r="BM22" s="83" t="s">
        <v>434</v>
      </c>
      <c r="BN22" s="85">
        <v>99.540016174316406</v>
      </c>
      <c r="BO22" s="84" t="s">
        <v>434</v>
      </c>
      <c r="BP22" s="84">
        <v>47.082626342773402</v>
      </c>
      <c r="BQ22" s="85">
        <v>65.304733276367202</v>
      </c>
      <c r="BR22" s="83">
        <v>6000</v>
      </c>
      <c r="BS22" s="85">
        <v>87.858519999999999</v>
      </c>
      <c r="BT22" s="85">
        <v>97.992580000000004</v>
      </c>
      <c r="BU22" s="84">
        <v>11.262</v>
      </c>
      <c r="BV22" s="83">
        <v>96</v>
      </c>
      <c r="BW22" s="83">
        <v>91</v>
      </c>
      <c r="BX22" s="83" t="s">
        <v>434</v>
      </c>
      <c r="BY22" s="84">
        <v>506.317626953125</v>
      </c>
      <c r="BZ22" s="84">
        <v>36</v>
      </c>
      <c r="CA22" s="83">
        <v>4815.16357421875</v>
      </c>
      <c r="CB22" s="83">
        <v>397621</v>
      </c>
      <c r="CC22" s="83">
        <v>361497</v>
      </c>
      <c r="CD22" s="83">
        <v>22810</v>
      </c>
      <c r="CE22" s="83"/>
    </row>
    <row r="23" spans="1:83" x14ac:dyDescent="0.3">
      <c r="A23" s="100" t="s">
        <v>35</v>
      </c>
      <c r="B23" s="86" t="s">
        <v>34</v>
      </c>
      <c r="C23" s="83">
        <v>0</v>
      </c>
      <c r="D23" s="83">
        <v>0</v>
      </c>
      <c r="E23" s="83">
        <v>48174.735999999997</v>
      </c>
      <c r="F23" s="83">
        <v>0</v>
      </c>
      <c r="G23" s="83">
        <v>0</v>
      </c>
      <c r="H23" s="83">
        <v>0</v>
      </c>
      <c r="I23" s="83">
        <v>0</v>
      </c>
      <c r="J23" s="83">
        <v>0</v>
      </c>
      <c r="K23" s="84">
        <v>0</v>
      </c>
      <c r="L23" s="84">
        <v>5.5555555555555552E-2</v>
      </c>
      <c r="M23" s="83">
        <v>3661492.74119</v>
      </c>
      <c r="N23" s="83">
        <v>8722.5224399599992</v>
      </c>
      <c r="O23" s="83">
        <v>4269270.2559000002</v>
      </c>
      <c r="P23" s="83">
        <v>0</v>
      </c>
      <c r="Q23" s="83">
        <v>10861336</v>
      </c>
      <c r="R23" s="83">
        <v>0</v>
      </c>
      <c r="S23" s="83">
        <v>156</v>
      </c>
      <c r="T23" s="83">
        <v>10861180</v>
      </c>
      <c r="U23" s="83">
        <v>6613019</v>
      </c>
      <c r="V23" s="83">
        <v>9934991.4257299993</v>
      </c>
      <c r="W23" s="83">
        <v>10833799.8682</v>
      </c>
      <c r="X23" s="84">
        <v>101.85391982972685</v>
      </c>
      <c r="Y23" s="84">
        <v>3.8688071636907297</v>
      </c>
      <c r="Z23" s="84">
        <v>47.860999999999997</v>
      </c>
      <c r="AA23" s="84">
        <v>5.18649416042462</v>
      </c>
      <c r="AB23" s="84">
        <v>53.831499999999998</v>
      </c>
      <c r="AC23" s="84">
        <v>11.03491</v>
      </c>
      <c r="AD23" s="83">
        <v>553</v>
      </c>
      <c r="AE23" s="83">
        <v>40</v>
      </c>
      <c r="AF23" s="85">
        <v>58.8</v>
      </c>
      <c r="AG23" s="84">
        <v>15.741</v>
      </c>
      <c r="AH23" s="84">
        <v>0.33377516299999999</v>
      </c>
      <c r="AI23" s="84">
        <v>3.6760487000000001E-2</v>
      </c>
      <c r="AJ23" s="83">
        <v>0</v>
      </c>
      <c r="AK23" s="83">
        <v>0</v>
      </c>
      <c r="AL23" s="84">
        <v>0.54500001668930098</v>
      </c>
      <c r="AM23" s="224">
        <v>0.36767483000000001</v>
      </c>
      <c r="AN23" s="224">
        <v>12.493515</v>
      </c>
      <c r="AO23" s="84">
        <v>267.20999999999998</v>
      </c>
      <c r="AP23" s="84">
        <v>296.38</v>
      </c>
      <c r="AQ23" s="84">
        <v>4.2268557548522896</v>
      </c>
      <c r="AR23" s="84">
        <v>1.5078697217208432</v>
      </c>
      <c r="AS23" s="85">
        <v>90.300003051757798</v>
      </c>
      <c r="AT23" s="85">
        <v>16.799999237060501</v>
      </c>
      <c r="AU23" s="83">
        <v>55</v>
      </c>
      <c r="AV23" s="85">
        <v>1</v>
      </c>
      <c r="AW23" s="84">
        <v>0.519999980926514</v>
      </c>
      <c r="AX23" s="84">
        <v>386.182373046875</v>
      </c>
      <c r="AY23" s="83">
        <v>6070676</v>
      </c>
      <c r="AZ23" s="84">
        <v>0.61199998855590798</v>
      </c>
      <c r="BA23" s="84">
        <v>47.799999237060497</v>
      </c>
      <c r="BB23" s="83">
        <v>0</v>
      </c>
      <c r="BC23" s="83">
        <v>24</v>
      </c>
      <c r="BD23" s="83">
        <v>7000</v>
      </c>
      <c r="BE23" s="83">
        <v>0</v>
      </c>
      <c r="BF23" s="83">
        <v>0</v>
      </c>
      <c r="BG23" s="83">
        <v>1744</v>
      </c>
      <c r="BH23" s="83">
        <v>0</v>
      </c>
      <c r="BI23" s="83">
        <v>124</v>
      </c>
      <c r="BJ23" s="85">
        <v>7.4</v>
      </c>
      <c r="BK23" s="84">
        <v>2.7833333333333332</v>
      </c>
      <c r="BL23" s="84">
        <v>-0.44065171480178833</v>
      </c>
      <c r="BM23" s="83">
        <v>41</v>
      </c>
      <c r="BN23" s="85">
        <v>41.529239654541001</v>
      </c>
      <c r="BO23" s="84">
        <v>42.362400054931598</v>
      </c>
      <c r="BP23" s="84">
        <v>14.119011878967299</v>
      </c>
      <c r="BQ23" s="85">
        <v>87.702011108398395</v>
      </c>
      <c r="BR23" s="83">
        <v>13000</v>
      </c>
      <c r="BS23" s="85">
        <v>16.452919999999999</v>
      </c>
      <c r="BT23" s="85">
        <v>66.414730000000006</v>
      </c>
      <c r="BU23" s="84">
        <v>1.5720000000000001</v>
      </c>
      <c r="BV23" s="83">
        <v>76</v>
      </c>
      <c r="BW23" s="83" t="s">
        <v>434</v>
      </c>
      <c r="BX23" s="83">
        <v>73</v>
      </c>
      <c r="BY23" s="84">
        <v>83.212432861328097</v>
      </c>
      <c r="BZ23" s="84">
        <v>397</v>
      </c>
      <c r="CA23" s="83">
        <v>1219.4326171875</v>
      </c>
      <c r="CB23" s="83">
        <v>12123198</v>
      </c>
      <c r="CC23" s="83">
        <v>10875906</v>
      </c>
      <c r="CD23" s="83">
        <v>112760</v>
      </c>
      <c r="CE23" s="83"/>
    </row>
    <row r="24" spans="1:83" x14ac:dyDescent="0.3">
      <c r="A24" s="100" t="s">
        <v>37</v>
      </c>
      <c r="B24" s="86" t="s">
        <v>36</v>
      </c>
      <c r="C24" s="83">
        <v>1704.3224782757895</v>
      </c>
      <c r="D24" s="83">
        <v>456.99744635789472</v>
      </c>
      <c r="E24" s="83">
        <v>6770.1765000000005</v>
      </c>
      <c r="F24" s="83">
        <v>0</v>
      </c>
      <c r="G24" s="83">
        <v>0</v>
      </c>
      <c r="H24" s="83">
        <v>0</v>
      </c>
      <c r="I24" s="83">
        <v>0</v>
      </c>
      <c r="J24" s="83">
        <v>0</v>
      </c>
      <c r="K24" s="84">
        <v>0</v>
      </c>
      <c r="L24" s="84">
        <v>0</v>
      </c>
      <c r="M24" s="83">
        <v>565421.27906299999</v>
      </c>
      <c r="N24" s="83" t="s">
        <v>434</v>
      </c>
      <c r="O24" s="83" t="s">
        <v>434</v>
      </c>
      <c r="P24" s="83" t="s">
        <v>434</v>
      </c>
      <c r="Q24" s="83">
        <v>435824</v>
      </c>
      <c r="R24" s="83">
        <v>126229</v>
      </c>
      <c r="S24" s="83">
        <v>62200</v>
      </c>
      <c r="T24" s="83">
        <v>372723</v>
      </c>
      <c r="U24" s="83">
        <v>167729</v>
      </c>
      <c r="V24" s="83">
        <v>341709.32091900002</v>
      </c>
      <c r="W24" s="83">
        <v>452643.35410300002</v>
      </c>
      <c r="X24" s="84">
        <v>19.777527771444841</v>
      </c>
      <c r="Y24" s="84">
        <v>2.884647987075375</v>
      </c>
      <c r="Z24" s="84">
        <v>41.612000000000002</v>
      </c>
      <c r="AA24" s="84" t="s">
        <v>434</v>
      </c>
      <c r="AB24" s="84">
        <v>0</v>
      </c>
      <c r="AC24" s="84">
        <v>79.807040000000001</v>
      </c>
      <c r="AD24" s="83">
        <v>827</v>
      </c>
      <c r="AE24" s="83">
        <v>60</v>
      </c>
      <c r="AF24" s="85" t="s">
        <v>434</v>
      </c>
      <c r="AG24" s="84">
        <v>8.2750000000000004</v>
      </c>
      <c r="AH24" s="84">
        <v>8.7663169999999992E-3</v>
      </c>
      <c r="AI24" s="84">
        <v>7.9276699999999999E-4</v>
      </c>
      <c r="AJ24" s="83">
        <v>0</v>
      </c>
      <c r="AK24" s="83">
        <v>0</v>
      </c>
      <c r="AL24" s="84">
        <v>0.653999984264374</v>
      </c>
      <c r="AM24" s="224">
        <v>0.17486399</v>
      </c>
      <c r="AN24" s="224">
        <v>7.8176639999999997</v>
      </c>
      <c r="AO24" s="84">
        <v>27.7</v>
      </c>
      <c r="AP24" s="84">
        <v>40.67</v>
      </c>
      <c r="AQ24" s="84">
        <v>7.8839659690856898</v>
      </c>
      <c r="AR24" s="84">
        <v>2.2389925739613048</v>
      </c>
      <c r="AS24" s="85">
        <v>28.5</v>
      </c>
      <c r="AT24" s="85">
        <v>12.699999809265099</v>
      </c>
      <c r="AU24" s="83">
        <v>165</v>
      </c>
      <c r="AV24" s="85" t="s">
        <v>434</v>
      </c>
      <c r="AW24" s="84" t="s">
        <v>434</v>
      </c>
      <c r="AX24" s="84">
        <v>1.07478154823184E-2</v>
      </c>
      <c r="AY24" s="83">
        <v>229846</v>
      </c>
      <c r="AZ24" s="84">
        <v>0.42100000381469699</v>
      </c>
      <c r="BA24" s="84">
        <v>37.400001525878899</v>
      </c>
      <c r="BB24" s="83">
        <v>0</v>
      </c>
      <c r="BC24" s="83">
        <v>0</v>
      </c>
      <c r="BD24" s="83">
        <v>0</v>
      </c>
      <c r="BE24" s="83">
        <v>0</v>
      </c>
      <c r="BF24" s="83">
        <v>0</v>
      </c>
      <c r="BG24" s="83">
        <v>0</v>
      </c>
      <c r="BH24" s="83">
        <v>0</v>
      </c>
      <c r="BI24" s="83">
        <v>110</v>
      </c>
      <c r="BJ24" s="85">
        <v>13.4</v>
      </c>
      <c r="BK24" s="84">
        <v>3.2166666666666672</v>
      </c>
      <c r="BL24" s="84">
        <v>0.31376519799232483</v>
      </c>
      <c r="BM24" s="83">
        <v>68</v>
      </c>
      <c r="BN24" s="85">
        <v>100</v>
      </c>
      <c r="BO24" s="84">
        <v>66.561149597167997</v>
      </c>
      <c r="BP24" s="84">
        <v>41.7726440429688</v>
      </c>
      <c r="BQ24" s="85">
        <v>95.563705444335895</v>
      </c>
      <c r="BR24" s="83">
        <v>1600</v>
      </c>
      <c r="BS24" s="85">
        <v>69.25394</v>
      </c>
      <c r="BT24" s="85">
        <v>97.233380000000011</v>
      </c>
      <c r="BU24" s="84">
        <v>3.7149999999999999</v>
      </c>
      <c r="BV24" s="83">
        <v>97</v>
      </c>
      <c r="BW24" s="83">
        <v>91</v>
      </c>
      <c r="BX24" s="83" t="s">
        <v>434</v>
      </c>
      <c r="BY24" s="84">
        <v>322.097900390625</v>
      </c>
      <c r="BZ24" s="84">
        <v>183</v>
      </c>
      <c r="CA24" s="83">
        <v>3243.23120117188</v>
      </c>
      <c r="CB24" s="83">
        <v>771612</v>
      </c>
      <c r="CC24" s="83">
        <v>809553</v>
      </c>
      <c r="CD24" s="83">
        <v>38394</v>
      </c>
      <c r="CE24" s="83"/>
    </row>
    <row r="25" spans="1:83" x14ac:dyDescent="0.3">
      <c r="A25" s="100" t="s">
        <v>785</v>
      </c>
      <c r="B25" s="86" t="s">
        <v>38</v>
      </c>
      <c r="C25" s="83">
        <v>20062.589147263159</v>
      </c>
      <c r="D25" s="83">
        <v>2742.8548655368422</v>
      </c>
      <c r="E25" s="83">
        <v>59201.149999999994</v>
      </c>
      <c r="F25" s="83">
        <v>0</v>
      </c>
      <c r="G25" s="83">
        <v>0</v>
      </c>
      <c r="H25" s="83">
        <v>0</v>
      </c>
      <c r="I25" s="83">
        <v>0</v>
      </c>
      <c r="J25" s="83">
        <v>44419</v>
      </c>
      <c r="K25" s="84">
        <v>0.28599999999999998</v>
      </c>
      <c r="L25" s="84">
        <v>0.1388888888888889</v>
      </c>
      <c r="M25" s="83" t="s">
        <v>434</v>
      </c>
      <c r="N25" s="83" t="s">
        <v>434</v>
      </c>
      <c r="O25" s="83" t="s">
        <v>434</v>
      </c>
      <c r="P25" s="83" t="s">
        <v>434</v>
      </c>
      <c r="Q25" s="83">
        <v>1051564</v>
      </c>
      <c r="R25" s="83">
        <v>3496923</v>
      </c>
      <c r="S25" s="83">
        <v>396284</v>
      </c>
      <c r="T25" s="83">
        <v>382680</v>
      </c>
      <c r="U25" s="83">
        <v>3472489</v>
      </c>
      <c r="V25" s="83">
        <v>4423871.0147500001</v>
      </c>
      <c r="W25" s="83">
        <v>4057015.3359099999</v>
      </c>
      <c r="X25" s="84">
        <v>10.480145850641557</v>
      </c>
      <c r="Y25" s="84">
        <v>1.8991012068986952</v>
      </c>
      <c r="Z25" s="84">
        <v>69.772999999999996</v>
      </c>
      <c r="AA25" s="84">
        <v>3.5304590604877002</v>
      </c>
      <c r="AB25" s="84">
        <v>13.29706</v>
      </c>
      <c r="AC25" s="84">
        <v>25.382899999999999</v>
      </c>
      <c r="AD25" s="83">
        <v>13491</v>
      </c>
      <c r="AE25" s="83" t="s">
        <v>434</v>
      </c>
      <c r="AF25" s="85">
        <v>48.5</v>
      </c>
      <c r="AG25" s="84">
        <v>10.156000000000001</v>
      </c>
      <c r="AH25" s="84">
        <v>0.85702148899999997</v>
      </c>
      <c r="AI25" s="84">
        <v>8.2938877999999994E-2</v>
      </c>
      <c r="AJ25" s="83">
        <v>0</v>
      </c>
      <c r="AK25" s="83">
        <v>0</v>
      </c>
      <c r="AL25" s="84">
        <v>0.71799999475479104</v>
      </c>
      <c r="AM25" s="224">
        <v>9.3749390000000002E-2</v>
      </c>
      <c r="AN25" s="224">
        <v>13.103285</v>
      </c>
      <c r="AO25" s="84">
        <v>261.73</v>
      </c>
      <c r="AP25" s="84">
        <v>342.69</v>
      </c>
      <c r="AQ25" s="84">
        <v>1.78673791885376</v>
      </c>
      <c r="AR25" s="84">
        <v>3.2561306900383733</v>
      </c>
      <c r="AS25" s="85">
        <v>26</v>
      </c>
      <c r="AT25" s="85">
        <v>3.4000000953674299</v>
      </c>
      <c r="AU25" s="83">
        <v>106</v>
      </c>
      <c r="AV25" s="85">
        <v>0.20000000298023199</v>
      </c>
      <c r="AW25" s="84">
        <v>0.140000000596046</v>
      </c>
      <c r="AX25" s="84">
        <v>1.40547311306</v>
      </c>
      <c r="AY25" s="83">
        <v>190910</v>
      </c>
      <c r="AZ25" s="84">
        <v>0.41699999570846602</v>
      </c>
      <c r="BA25" s="84">
        <v>41.599998474121101</v>
      </c>
      <c r="BB25" s="83">
        <v>13614</v>
      </c>
      <c r="BC25" s="83">
        <v>352540</v>
      </c>
      <c r="BD25" s="83">
        <v>7511</v>
      </c>
      <c r="BE25" s="83">
        <v>13007</v>
      </c>
      <c r="BF25" s="83">
        <v>31</v>
      </c>
      <c r="BG25" s="83">
        <v>10847</v>
      </c>
      <c r="BH25" s="83">
        <v>0</v>
      </c>
      <c r="BI25" s="83">
        <v>106</v>
      </c>
      <c r="BJ25" s="85">
        <v>15.5</v>
      </c>
      <c r="BK25" s="84">
        <v>2.7666666666666666</v>
      </c>
      <c r="BL25" s="84">
        <v>-0.69921797513961792</v>
      </c>
      <c r="BM25" s="83">
        <v>31</v>
      </c>
      <c r="BN25" s="85">
        <v>95.585365295410199</v>
      </c>
      <c r="BO25" s="84">
        <v>92.455078125</v>
      </c>
      <c r="BP25" s="84">
        <v>44.286140441894503</v>
      </c>
      <c r="BQ25" s="85">
        <v>101.52635192871099</v>
      </c>
      <c r="BR25" s="83">
        <v>95000</v>
      </c>
      <c r="BS25" s="85">
        <v>60.716939999999994</v>
      </c>
      <c r="BT25" s="85">
        <v>92.848740000000006</v>
      </c>
      <c r="BU25" s="84">
        <v>16.111000000000001</v>
      </c>
      <c r="BV25" s="83">
        <v>83</v>
      </c>
      <c r="BW25" s="83">
        <v>38</v>
      </c>
      <c r="BX25" s="83">
        <v>83</v>
      </c>
      <c r="BY25" s="84">
        <v>496.09091186523398</v>
      </c>
      <c r="BZ25" s="84">
        <v>155</v>
      </c>
      <c r="CA25" s="83">
        <v>3552.06884765625</v>
      </c>
      <c r="CB25" s="83">
        <v>11673029</v>
      </c>
      <c r="CC25" s="83">
        <v>10729682</v>
      </c>
      <c r="CD25" s="83">
        <v>1083300</v>
      </c>
      <c r="CE25" s="83"/>
    </row>
    <row r="26" spans="1:83" x14ac:dyDescent="0.3">
      <c r="A26" s="100" t="s">
        <v>40</v>
      </c>
      <c r="B26" s="86" t="s">
        <v>39</v>
      </c>
      <c r="C26" s="83">
        <v>8006.315091157895</v>
      </c>
      <c r="D26" s="83">
        <v>0</v>
      </c>
      <c r="E26" s="83">
        <v>42730.434500000003</v>
      </c>
      <c r="F26" s="83">
        <v>0.442</v>
      </c>
      <c r="G26" s="83">
        <v>0</v>
      </c>
      <c r="H26" s="83">
        <v>0</v>
      </c>
      <c r="I26" s="83">
        <v>0</v>
      </c>
      <c r="J26" s="83">
        <v>1787</v>
      </c>
      <c r="K26" s="84">
        <v>5.7000000000000002E-2</v>
      </c>
      <c r="L26" s="84">
        <v>0.1111111111111111</v>
      </c>
      <c r="M26" s="83">
        <v>1418.47250581</v>
      </c>
      <c r="N26" s="83" t="s">
        <v>434</v>
      </c>
      <c r="O26" s="83" t="s">
        <v>434</v>
      </c>
      <c r="P26" s="83" t="s">
        <v>434</v>
      </c>
      <c r="Q26" s="83">
        <v>0</v>
      </c>
      <c r="R26" s="83">
        <v>0</v>
      </c>
      <c r="S26" s="83">
        <v>0</v>
      </c>
      <c r="T26" s="83">
        <v>0</v>
      </c>
      <c r="U26" s="83">
        <v>0</v>
      </c>
      <c r="V26" s="83">
        <v>0</v>
      </c>
      <c r="W26" s="83">
        <v>79698.485165599996</v>
      </c>
      <c r="X26" s="84">
        <v>64.920488281250002</v>
      </c>
      <c r="Y26" s="84">
        <v>9.436626651494652E-2</v>
      </c>
      <c r="Z26" s="84">
        <v>48.625999999999998</v>
      </c>
      <c r="AA26" s="84" t="s">
        <v>434</v>
      </c>
      <c r="AB26" s="84">
        <v>0</v>
      </c>
      <c r="AC26" s="84">
        <v>97.163799999999995</v>
      </c>
      <c r="AD26" s="83">
        <v>719</v>
      </c>
      <c r="AE26" s="83">
        <v>80</v>
      </c>
      <c r="AF26" s="85">
        <v>7.6</v>
      </c>
      <c r="AG26" s="84">
        <v>4.0620000000000003</v>
      </c>
      <c r="AH26" s="84">
        <v>0.110889733</v>
      </c>
      <c r="AI26" s="84">
        <v>3.6754588999999997E-2</v>
      </c>
      <c r="AJ26" s="83">
        <v>0</v>
      </c>
      <c r="AK26" s="83">
        <v>0</v>
      </c>
      <c r="AL26" s="84">
        <v>0.77999997138977095</v>
      </c>
      <c r="AM26" s="224">
        <v>8.3075000000000006E-3</v>
      </c>
      <c r="AN26" s="224">
        <v>34.761429</v>
      </c>
      <c r="AO26" s="84">
        <v>182.84</v>
      </c>
      <c r="AP26" s="84">
        <v>178.83</v>
      </c>
      <c r="AQ26" s="84">
        <v>2.3050382137298602</v>
      </c>
      <c r="AR26" s="84">
        <v>11.213990889322591</v>
      </c>
      <c r="AS26" s="85">
        <v>5.9000000953674299</v>
      </c>
      <c r="AT26" s="85">
        <v>1.6000000238418599</v>
      </c>
      <c r="AU26" s="83">
        <v>27</v>
      </c>
      <c r="AV26" s="85" t="s">
        <v>434</v>
      </c>
      <c r="AW26" s="84" t="s">
        <v>434</v>
      </c>
      <c r="AX26" s="84" t="s">
        <v>434</v>
      </c>
      <c r="AY26" s="83">
        <v>0</v>
      </c>
      <c r="AZ26" s="84">
        <v>0.149000003933907</v>
      </c>
      <c r="BA26" s="84">
        <v>33</v>
      </c>
      <c r="BB26" s="83">
        <v>0</v>
      </c>
      <c r="BC26" s="83">
        <v>759</v>
      </c>
      <c r="BD26" s="83">
        <v>15000</v>
      </c>
      <c r="BE26" s="83">
        <v>0</v>
      </c>
      <c r="BF26" s="83">
        <v>99000</v>
      </c>
      <c r="BG26" s="83">
        <v>5678</v>
      </c>
      <c r="BH26" s="83">
        <v>0</v>
      </c>
      <c r="BI26" s="83">
        <v>130</v>
      </c>
      <c r="BJ26" s="85">
        <v>2.4</v>
      </c>
      <c r="BK26" s="84" t="s">
        <v>434</v>
      </c>
      <c r="BL26" s="84">
        <v>-0.63427704572677612</v>
      </c>
      <c r="BM26" s="83">
        <v>35</v>
      </c>
      <c r="BN26" s="85">
        <v>100</v>
      </c>
      <c r="BO26" s="84">
        <v>96.991767883300795</v>
      </c>
      <c r="BP26" s="84">
        <v>69.946350097656307</v>
      </c>
      <c r="BQ26" s="85">
        <v>113.76918792724599</v>
      </c>
      <c r="BR26" s="83">
        <v>38000</v>
      </c>
      <c r="BS26" s="85">
        <v>95.36023999999999</v>
      </c>
      <c r="BT26" s="85">
        <v>96.142350000000008</v>
      </c>
      <c r="BU26" s="84">
        <v>20.003</v>
      </c>
      <c r="BV26" s="83">
        <v>73</v>
      </c>
      <c r="BW26" s="83">
        <v>76</v>
      </c>
      <c r="BX26" s="83" t="s">
        <v>434</v>
      </c>
      <c r="BY26" s="84">
        <v>1300.77648925781</v>
      </c>
      <c r="BZ26" s="84">
        <v>10</v>
      </c>
      <c r="CA26" s="83">
        <v>6073.26513671875</v>
      </c>
      <c r="CB26" s="83">
        <v>3280815</v>
      </c>
      <c r="CC26" s="83">
        <v>3803000</v>
      </c>
      <c r="CD26" s="83">
        <v>51000</v>
      </c>
      <c r="CE26" s="83"/>
    </row>
    <row r="27" spans="1:83" x14ac:dyDescent="0.3">
      <c r="A27" s="100" t="s">
        <v>42</v>
      </c>
      <c r="B27" s="86" t="s">
        <v>41</v>
      </c>
      <c r="C27" s="83">
        <v>0</v>
      </c>
      <c r="D27" s="83">
        <v>0</v>
      </c>
      <c r="E27" s="83">
        <v>13832.653499999999</v>
      </c>
      <c r="F27" s="83">
        <v>0</v>
      </c>
      <c r="G27" s="83">
        <v>0</v>
      </c>
      <c r="H27" s="83">
        <v>0</v>
      </c>
      <c r="I27" s="83">
        <v>0</v>
      </c>
      <c r="J27" s="83">
        <v>2857</v>
      </c>
      <c r="K27" s="84">
        <v>5.7000000000000002E-2</v>
      </c>
      <c r="L27" s="84">
        <v>0.25</v>
      </c>
      <c r="M27" s="83">
        <v>5305.5850937300002</v>
      </c>
      <c r="N27" s="83">
        <v>0</v>
      </c>
      <c r="O27" s="83">
        <v>0</v>
      </c>
      <c r="P27" s="83">
        <v>0</v>
      </c>
      <c r="Q27" s="83">
        <v>1120335</v>
      </c>
      <c r="R27" s="83">
        <v>0</v>
      </c>
      <c r="S27" s="83">
        <v>2787</v>
      </c>
      <c r="T27" s="83">
        <v>1117548</v>
      </c>
      <c r="U27" s="83">
        <v>258394</v>
      </c>
      <c r="V27" s="83">
        <v>2016788.62308</v>
      </c>
      <c r="W27" s="83">
        <v>39601.5545471</v>
      </c>
      <c r="X27" s="84">
        <v>3.9774248760432656</v>
      </c>
      <c r="Y27" s="84">
        <v>3.2152866340212576</v>
      </c>
      <c r="Z27" s="84">
        <v>70.171999999999997</v>
      </c>
      <c r="AA27" s="84">
        <v>3.5240230156281198</v>
      </c>
      <c r="AB27" s="84">
        <v>11.03354</v>
      </c>
      <c r="AC27" s="84" t="s">
        <v>434</v>
      </c>
      <c r="AD27" s="83">
        <v>701</v>
      </c>
      <c r="AE27" s="83">
        <v>40</v>
      </c>
      <c r="AF27" s="85" t="s">
        <v>434</v>
      </c>
      <c r="AG27" s="84">
        <v>11.557</v>
      </c>
      <c r="AH27" s="84">
        <v>3.1589560000000003E-2</v>
      </c>
      <c r="AI27" s="84">
        <v>2.0261300999999999E-2</v>
      </c>
      <c r="AJ27" s="83">
        <v>0</v>
      </c>
      <c r="AK27" s="83">
        <v>0</v>
      </c>
      <c r="AL27" s="84">
        <v>0.73500001430511497</v>
      </c>
      <c r="AM27" s="224">
        <v>7.26387E-2</v>
      </c>
      <c r="AN27" s="224">
        <v>6.7962740000000004</v>
      </c>
      <c r="AO27" s="84">
        <v>68.290000000000006</v>
      </c>
      <c r="AP27" s="84">
        <v>54.4</v>
      </c>
      <c r="AQ27" s="84">
        <v>0.40632575750351002</v>
      </c>
      <c r="AR27" s="84">
        <v>0.2927644068550973</v>
      </c>
      <c r="AS27" s="85">
        <v>41.599998474121101</v>
      </c>
      <c r="AT27" s="85" t="s">
        <v>434</v>
      </c>
      <c r="AU27" s="83">
        <v>253</v>
      </c>
      <c r="AV27" s="85">
        <v>20.700000762939499</v>
      </c>
      <c r="AW27" s="84">
        <v>8.2299995422363299</v>
      </c>
      <c r="AX27" s="84">
        <v>0.58819556236267101</v>
      </c>
      <c r="AY27" s="83">
        <v>238203</v>
      </c>
      <c r="AZ27" s="84">
        <v>0.46500000357627902</v>
      </c>
      <c r="BA27" s="84">
        <v>53.299999237060497</v>
      </c>
      <c r="BB27" s="83">
        <v>4225</v>
      </c>
      <c r="BC27" s="83">
        <v>38000</v>
      </c>
      <c r="BD27" s="83">
        <v>0</v>
      </c>
      <c r="BE27" s="83">
        <v>0</v>
      </c>
      <c r="BF27" s="83">
        <v>0</v>
      </c>
      <c r="BG27" s="83">
        <v>1016</v>
      </c>
      <c r="BH27" s="83">
        <v>0</v>
      </c>
      <c r="BI27" s="83">
        <v>100</v>
      </c>
      <c r="BJ27" s="85">
        <v>24.1</v>
      </c>
      <c r="BK27" s="84">
        <v>2.75</v>
      </c>
      <c r="BL27" s="84">
        <v>0.42904797196388245</v>
      </c>
      <c r="BM27" s="83">
        <v>60</v>
      </c>
      <c r="BN27" s="85">
        <v>64.851722717285199</v>
      </c>
      <c r="BO27" s="84">
        <v>86.823181152343807</v>
      </c>
      <c r="BP27" s="84">
        <v>41.413795471191399</v>
      </c>
      <c r="BQ27" s="85">
        <v>162.64117431640599</v>
      </c>
      <c r="BR27" s="83">
        <v>40000</v>
      </c>
      <c r="BS27" s="85">
        <v>77.269220000000004</v>
      </c>
      <c r="BT27" s="85">
        <v>90.337710000000001</v>
      </c>
      <c r="BU27" s="84">
        <v>3.6880000000000002</v>
      </c>
      <c r="BV27" s="83">
        <v>95</v>
      </c>
      <c r="BW27" s="83">
        <v>74</v>
      </c>
      <c r="BX27" s="83">
        <v>91</v>
      </c>
      <c r="BY27" s="84">
        <v>1088.72900390625</v>
      </c>
      <c r="BZ27" s="84">
        <v>144</v>
      </c>
      <c r="CA27" s="83">
        <v>7961.33837890625</v>
      </c>
      <c r="CB27" s="83">
        <v>2351625</v>
      </c>
      <c r="CC27" s="83">
        <v>2259550</v>
      </c>
      <c r="CD27" s="83">
        <v>566730</v>
      </c>
      <c r="CE27" s="83"/>
    </row>
    <row r="28" spans="1:83" x14ac:dyDescent="0.3">
      <c r="A28" s="100" t="s">
        <v>44</v>
      </c>
      <c r="B28" s="86" t="s">
        <v>43</v>
      </c>
      <c r="C28" s="83">
        <v>262.17624708210525</v>
      </c>
      <c r="D28" s="83">
        <v>0.62023784492421052</v>
      </c>
      <c r="E28" s="83">
        <v>977995.05449999985</v>
      </c>
      <c r="F28" s="83">
        <v>0</v>
      </c>
      <c r="G28" s="83">
        <v>0</v>
      </c>
      <c r="H28" s="83">
        <v>0</v>
      </c>
      <c r="I28" s="83">
        <v>0</v>
      </c>
      <c r="J28" s="83">
        <v>1251771</v>
      </c>
      <c r="K28" s="84">
        <v>0.371</v>
      </c>
      <c r="L28" s="84">
        <v>0</v>
      </c>
      <c r="M28" s="83" t="s">
        <v>434</v>
      </c>
      <c r="N28" s="83" t="s">
        <v>434</v>
      </c>
      <c r="O28" s="83" t="s">
        <v>434</v>
      </c>
      <c r="P28" s="83" t="s">
        <v>434</v>
      </c>
      <c r="Q28" s="83">
        <v>35769854</v>
      </c>
      <c r="R28" s="83">
        <v>18972279</v>
      </c>
      <c r="S28" s="83">
        <v>25762562</v>
      </c>
      <c r="T28" s="83">
        <v>13291705</v>
      </c>
      <c r="U28" s="83">
        <v>118610503</v>
      </c>
      <c r="V28" s="83">
        <v>170530993.09099999</v>
      </c>
      <c r="W28" s="83">
        <v>175253806.60499999</v>
      </c>
      <c r="X28" s="84">
        <v>25.061716243087577</v>
      </c>
      <c r="Y28" s="84">
        <v>1.0456779198339079</v>
      </c>
      <c r="Z28" s="84">
        <v>86.823999999999998</v>
      </c>
      <c r="AA28" s="84">
        <v>3.31148982178934</v>
      </c>
      <c r="AB28" s="84">
        <v>1.1259699999999999</v>
      </c>
      <c r="AC28" s="84" t="s">
        <v>434</v>
      </c>
      <c r="AD28" s="83">
        <v>154568</v>
      </c>
      <c r="AE28" s="83">
        <v>80</v>
      </c>
      <c r="AF28" s="85">
        <v>16.3</v>
      </c>
      <c r="AG28" s="84">
        <v>6.81</v>
      </c>
      <c r="AH28" s="84">
        <v>0.96141016199999996</v>
      </c>
      <c r="AI28" s="84">
        <v>0.85170583200000005</v>
      </c>
      <c r="AJ28" s="83">
        <v>0</v>
      </c>
      <c r="AK28" s="83">
        <v>5</v>
      </c>
      <c r="AL28" s="84">
        <v>0.76499998569488503</v>
      </c>
      <c r="AM28" s="224">
        <v>1.6346039999999999E-2</v>
      </c>
      <c r="AN28" s="224">
        <v>116.998828</v>
      </c>
      <c r="AO28" s="84">
        <v>339.59</v>
      </c>
      <c r="AP28" s="84">
        <v>270.76</v>
      </c>
      <c r="AQ28" s="84">
        <v>1.6205199062824201E-2</v>
      </c>
      <c r="AR28" s="84">
        <v>0.1746763218587504</v>
      </c>
      <c r="AS28" s="85">
        <v>13.8999996185303</v>
      </c>
      <c r="AT28" s="85" t="s">
        <v>434</v>
      </c>
      <c r="AU28" s="83">
        <v>46</v>
      </c>
      <c r="AV28" s="85">
        <v>0.5</v>
      </c>
      <c r="AW28" s="84" t="s">
        <v>434</v>
      </c>
      <c r="AX28" s="84">
        <v>5.1243734359741202</v>
      </c>
      <c r="AY28" s="83">
        <v>9560959</v>
      </c>
      <c r="AZ28" s="84">
        <v>0.40799999237060502</v>
      </c>
      <c r="BA28" s="84">
        <v>53.400001525878899</v>
      </c>
      <c r="BB28" s="83">
        <v>1550</v>
      </c>
      <c r="BC28" s="83">
        <v>46778</v>
      </c>
      <c r="BD28" s="83">
        <v>18280</v>
      </c>
      <c r="BE28" s="83">
        <v>100000</v>
      </c>
      <c r="BF28" s="83">
        <v>0</v>
      </c>
      <c r="BG28" s="83">
        <v>385630</v>
      </c>
      <c r="BH28" s="83">
        <v>0</v>
      </c>
      <c r="BI28" s="83">
        <v>132</v>
      </c>
      <c r="BJ28" s="85">
        <v>2.4</v>
      </c>
      <c r="BK28" s="84">
        <v>3.2833333333333328</v>
      </c>
      <c r="BL28" s="84">
        <v>-0.18673795461654663</v>
      </c>
      <c r="BM28" s="83">
        <v>38</v>
      </c>
      <c r="BN28" s="85">
        <v>100</v>
      </c>
      <c r="BO28" s="84">
        <v>93.227500915527301</v>
      </c>
      <c r="BP28" s="84">
        <v>70.434280395507798</v>
      </c>
      <c r="BQ28" s="85">
        <v>95.716529846191406</v>
      </c>
      <c r="BR28" s="83">
        <v>900000</v>
      </c>
      <c r="BS28" s="85">
        <v>88.293849999999992</v>
      </c>
      <c r="BT28" s="85">
        <v>98.193389999999994</v>
      </c>
      <c r="BU28" s="84">
        <v>21.499000000000002</v>
      </c>
      <c r="BV28" s="83">
        <v>83</v>
      </c>
      <c r="BW28" s="83">
        <v>69</v>
      </c>
      <c r="BX28" s="83">
        <v>84</v>
      </c>
      <c r="BY28" s="84">
        <v>1530.822265625</v>
      </c>
      <c r="BZ28" s="84">
        <v>60</v>
      </c>
      <c r="CA28" s="83">
        <v>8717.1865234375</v>
      </c>
      <c r="CB28" s="83">
        <v>212559409</v>
      </c>
      <c r="CC28" s="83">
        <v>207841876</v>
      </c>
      <c r="CD28" s="83">
        <v>8459420</v>
      </c>
      <c r="CE28" s="83"/>
    </row>
    <row r="29" spans="1:83" x14ac:dyDescent="0.3">
      <c r="A29" s="100" t="s">
        <v>378</v>
      </c>
      <c r="B29" s="86" t="s">
        <v>45</v>
      </c>
      <c r="C29" s="83">
        <v>0</v>
      </c>
      <c r="D29" s="83">
        <v>0</v>
      </c>
      <c r="E29" s="83">
        <v>583.51499999999999</v>
      </c>
      <c r="F29" s="83">
        <v>0.98399999999999999</v>
      </c>
      <c r="G29" s="83">
        <v>194.03100000000001</v>
      </c>
      <c r="H29" s="83">
        <v>0</v>
      </c>
      <c r="I29" s="83">
        <v>1061.7850000000001</v>
      </c>
      <c r="J29" s="83">
        <v>0</v>
      </c>
      <c r="K29" s="84">
        <v>0</v>
      </c>
      <c r="L29" s="84">
        <v>0.16666666666666666</v>
      </c>
      <c r="M29" s="83">
        <v>0</v>
      </c>
      <c r="N29" s="83" t="s">
        <v>434</v>
      </c>
      <c r="O29" s="83" t="s">
        <v>434</v>
      </c>
      <c r="P29" s="83" t="s">
        <v>434</v>
      </c>
      <c r="Q29" s="83">
        <v>0</v>
      </c>
      <c r="R29" s="83">
        <v>576</v>
      </c>
      <c r="S29" s="83">
        <v>0</v>
      </c>
      <c r="T29" s="83">
        <v>576</v>
      </c>
      <c r="U29" s="83">
        <v>347143</v>
      </c>
      <c r="V29" s="83">
        <v>409779.98460700002</v>
      </c>
      <c r="W29" s="83">
        <v>388841.47207600001</v>
      </c>
      <c r="X29" s="84">
        <v>81.396963946869064</v>
      </c>
      <c r="Y29" s="84">
        <v>1.4051013177994514</v>
      </c>
      <c r="Z29" s="84">
        <v>77.941999999999993</v>
      </c>
      <c r="AA29" s="84" t="s">
        <v>434</v>
      </c>
      <c r="AB29" s="84">
        <v>2.6</v>
      </c>
      <c r="AC29" s="84" t="s">
        <v>434</v>
      </c>
      <c r="AD29" s="83">
        <v>97</v>
      </c>
      <c r="AE29" s="83" t="s">
        <v>434</v>
      </c>
      <c r="AF29" s="85" t="s">
        <v>434</v>
      </c>
      <c r="AG29" s="84">
        <v>7.24</v>
      </c>
      <c r="AH29" s="84">
        <v>1.1871430000000001E-3</v>
      </c>
      <c r="AI29" s="84">
        <v>4.40075E-4</v>
      </c>
      <c r="AJ29" s="83">
        <v>0</v>
      </c>
      <c r="AK29" s="83">
        <v>0</v>
      </c>
      <c r="AL29" s="84">
        <v>0.83799999952316295</v>
      </c>
      <c r="AM29" s="224" t="s">
        <v>434</v>
      </c>
      <c r="AN29" s="224">
        <v>0</v>
      </c>
      <c r="AO29" s="84">
        <v>0</v>
      </c>
      <c r="AP29" s="84">
        <v>0</v>
      </c>
      <c r="AQ29" s="84" t="s">
        <v>434</v>
      </c>
      <c r="AR29" s="84" t="s">
        <v>434</v>
      </c>
      <c r="AS29" s="85">
        <v>11.3999996185303</v>
      </c>
      <c r="AT29" s="85">
        <v>9.6000003814697301</v>
      </c>
      <c r="AU29" s="83">
        <v>64</v>
      </c>
      <c r="AV29" s="85" t="s">
        <v>434</v>
      </c>
      <c r="AW29" s="84" t="s">
        <v>434</v>
      </c>
      <c r="AX29" s="84" t="s">
        <v>434</v>
      </c>
      <c r="AY29" s="83">
        <v>0</v>
      </c>
      <c r="AZ29" s="84">
        <v>0.25499999523162797</v>
      </c>
      <c r="BA29" s="84" t="s">
        <v>434</v>
      </c>
      <c r="BB29" s="83">
        <v>0</v>
      </c>
      <c r="BC29" s="83">
        <v>0</v>
      </c>
      <c r="BD29" s="83">
        <v>0</v>
      </c>
      <c r="BE29" s="83">
        <v>0</v>
      </c>
      <c r="BF29" s="83">
        <v>0</v>
      </c>
      <c r="BG29" s="83">
        <v>0</v>
      </c>
      <c r="BH29" s="83">
        <v>0</v>
      </c>
      <c r="BI29" s="83">
        <v>130</v>
      </c>
      <c r="BJ29" s="85">
        <v>2.4</v>
      </c>
      <c r="BK29" s="84">
        <v>2.6166666666666667</v>
      </c>
      <c r="BL29" s="84">
        <v>1.3183088302612305</v>
      </c>
      <c r="BM29" s="83">
        <v>60</v>
      </c>
      <c r="BN29" s="85">
        <v>100</v>
      </c>
      <c r="BO29" s="84">
        <v>97.214111328125</v>
      </c>
      <c r="BP29" s="84">
        <v>95</v>
      </c>
      <c r="BQ29" s="85">
        <v>132.660720825195</v>
      </c>
      <c r="BR29" s="83">
        <v>1500</v>
      </c>
      <c r="BS29" s="85">
        <v>96.349000000000004</v>
      </c>
      <c r="BT29" s="85">
        <v>99.900009999999995</v>
      </c>
      <c r="BU29" s="84">
        <v>17.701000000000001</v>
      </c>
      <c r="BV29" s="83">
        <v>99</v>
      </c>
      <c r="BW29" s="83">
        <v>98</v>
      </c>
      <c r="BX29" s="83" t="s">
        <v>434</v>
      </c>
      <c r="BY29" s="84">
        <v>1952.52880859375</v>
      </c>
      <c r="BZ29" s="84">
        <v>31</v>
      </c>
      <c r="CA29" s="83">
        <v>31086.751953125</v>
      </c>
      <c r="CB29" s="83">
        <v>437483</v>
      </c>
      <c r="CC29" s="83">
        <v>423139</v>
      </c>
      <c r="CD29" s="83">
        <v>5270</v>
      </c>
      <c r="CE29" s="83"/>
    </row>
    <row r="30" spans="1:83" x14ac:dyDescent="0.3">
      <c r="A30" s="100" t="s">
        <v>47</v>
      </c>
      <c r="B30" s="86" t="s">
        <v>46</v>
      </c>
      <c r="C30" s="83">
        <v>14413.53177231579</v>
      </c>
      <c r="D30" s="83">
        <v>0</v>
      </c>
      <c r="E30" s="83">
        <v>33439.556000000004</v>
      </c>
      <c r="F30" s="83">
        <v>0</v>
      </c>
      <c r="G30" s="83">
        <v>0</v>
      </c>
      <c r="H30" s="83">
        <v>0</v>
      </c>
      <c r="I30" s="83">
        <v>0</v>
      </c>
      <c r="J30" s="83">
        <v>0</v>
      </c>
      <c r="K30" s="84">
        <v>2.9000000000000001E-2</v>
      </c>
      <c r="L30" s="84">
        <v>0.16666666666666666</v>
      </c>
      <c r="M30" s="83">
        <v>6167458.2594299996</v>
      </c>
      <c r="N30" s="83" t="s">
        <v>434</v>
      </c>
      <c r="O30" s="83" t="s">
        <v>434</v>
      </c>
      <c r="P30" s="83" t="s">
        <v>434</v>
      </c>
      <c r="Q30" s="83">
        <v>0</v>
      </c>
      <c r="R30" s="83">
        <v>0</v>
      </c>
      <c r="S30" s="83">
        <v>0</v>
      </c>
      <c r="T30" s="83">
        <v>0</v>
      </c>
      <c r="U30" s="83">
        <v>0</v>
      </c>
      <c r="V30" s="83">
        <v>0</v>
      </c>
      <c r="W30" s="83">
        <v>0</v>
      </c>
      <c r="X30" s="84">
        <v>64.703537214443628</v>
      </c>
      <c r="Y30" s="84">
        <v>-0.25296993633717052</v>
      </c>
      <c r="Z30" s="84">
        <v>75.346999999999994</v>
      </c>
      <c r="AA30" s="84">
        <v>2.3376248794905599</v>
      </c>
      <c r="AB30" s="84">
        <v>0</v>
      </c>
      <c r="AC30" s="84" t="s">
        <v>434</v>
      </c>
      <c r="AD30" s="83">
        <v>6584</v>
      </c>
      <c r="AE30" s="83">
        <v>80</v>
      </c>
      <c r="AF30" s="85" t="s">
        <v>434</v>
      </c>
      <c r="AG30" s="84">
        <v>4.5010000000000003</v>
      </c>
      <c r="AH30" s="84">
        <v>0.124767749</v>
      </c>
      <c r="AI30" s="84">
        <v>2.7320089999999998E-2</v>
      </c>
      <c r="AJ30" s="83">
        <v>0</v>
      </c>
      <c r="AK30" s="83">
        <v>0</v>
      </c>
      <c r="AL30" s="84">
        <v>0.81599998474121105</v>
      </c>
      <c r="AM30" s="224" t="s">
        <v>434</v>
      </c>
      <c r="AN30" s="224">
        <v>1.3658509999999999</v>
      </c>
      <c r="AO30" s="84">
        <v>0</v>
      </c>
      <c r="AP30" s="84">
        <v>0</v>
      </c>
      <c r="AQ30" s="84" t="s">
        <v>434</v>
      </c>
      <c r="AR30" s="84">
        <v>3.4162054816537215</v>
      </c>
      <c r="AS30" s="85">
        <v>6.6999998092651403</v>
      </c>
      <c r="AT30" s="85">
        <v>1.8999999761581401</v>
      </c>
      <c r="AU30" s="83">
        <v>21</v>
      </c>
      <c r="AV30" s="85">
        <v>0.10000000149011599</v>
      </c>
      <c r="AW30" s="84">
        <v>7.9999998211860698E-2</v>
      </c>
      <c r="AX30" s="84" t="s">
        <v>434</v>
      </c>
      <c r="AY30" s="83">
        <v>193</v>
      </c>
      <c r="AZ30" s="84">
        <v>0.206000000238419</v>
      </c>
      <c r="BA30" s="84">
        <v>41.299999237060497</v>
      </c>
      <c r="BB30" s="83">
        <v>600</v>
      </c>
      <c r="BC30" s="83">
        <v>0</v>
      </c>
      <c r="BD30" s="83">
        <v>0</v>
      </c>
      <c r="BE30" s="83">
        <v>0</v>
      </c>
      <c r="BF30" s="83">
        <v>0</v>
      </c>
      <c r="BG30" s="83">
        <v>21419</v>
      </c>
      <c r="BH30" s="83">
        <v>0</v>
      </c>
      <c r="BI30" s="83">
        <v>113</v>
      </c>
      <c r="BJ30" s="85">
        <v>3</v>
      </c>
      <c r="BK30" s="84">
        <v>3.7166666666666672</v>
      </c>
      <c r="BL30" s="84">
        <v>0.33900025486946106</v>
      </c>
      <c r="BM30" s="83">
        <v>44</v>
      </c>
      <c r="BN30" s="85">
        <v>100</v>
      </c>
      <c r="BO30" s="84">
        <v>98.352447509765597</v>
      </c>
      <c r="BP30" s="84">
        <v>67.946983337402301</v>
      </c>
      <c r="BQ30" s="85">
        <v>116.20632171630901</v>
      </c>
      <c r="BR30" s="83">
        <v>84000</v>
      </c>
      <c r="BS30" s="85">
        <v>86.003699999999995</v>
      </c>
      <c r="BT30" s="85">
        <v>99.108349999999987</v>
      </c>
      <c r="BU30" s="84">
        <v>39.878999999999998</v>
      </c>
      <c r="BV30" s="83">
        <v>92</v>
      </c>
      <c r="BW30" s="83">
        <v>87</v>
      </c>
      <c r="BX30" s="83">
        <v>88</v>
      </c>
      <c r="BY30" s="84">
        <v>1633.80444335938</v>
      </c>
      <c r="BZ30" s="84">
        <v>10</v>
      </c>
      <c r="CA30" s="83">
        <v>9737.6015625</v>
      </c>
      <c r="CB30" s="83">
        <v>6948445</v>
      </c>
      <c r="CC30" s="83">
        <v>7126072</v>
      </c>
      <c r="CD30" s="83">
        <v>108560</v>
      </c>
      <c r="CE30" s="83"/>
    </row>
    <row r="31" spans="1:83" x14ac:dyDescent="0.3">
      <c r="A31" s="100" t="s">
        <v>49</v>
      </c>
      <c r="B31" s="86" t="s">
        <v>48</v>
      </c>
      <c r="C31" s="83">
        <v>0</v>
      </c>
      <c r="D31" s="83">
        <v>0</v>
      </c>
      <c r="E31" s="83">
        <v>45374.432499999995</v>
      </c>
      <c r="F31" s="83">
        <v>0</v>
      </c>
      <c r="G31" s="83">
        <v>0</v>
      </c>
      <c r="H31" s="83">
        <v>0</v>
      </c>
      <c r="I31" s="83">
        <v>0</v>
      </c>
      <c r="J31" s="83">
        <v>278465</v>
      </c>
      <c r="K31" s="84">
        <v>0.2</v>
      </c>
      <c r="L31" s="84">
        <v>0.1388888888888889</v>
      </c>
      <c r="M31" s="83">
        <v>8720777.3239500001</v>
      </c>
      <c r="N31" s="83">
        <v>0</v>
      </c>
      <c r="O31" s="83">
        <v>681937.35800899996</v>
      </c>
      <c r="P31" s="83">
        <v>0</v>
      </c>
      <c r="Q31" s="83">
        <v>18065589</v>
      </c>
      <c r="R31" s="83">
        <v>0</v>
      </c>
      <c r="S31" s="83">
        <v>78598</v>
      </c>
      <c r="T31" s="83">
        <v>17986991</v>
      </c>
      <c r="U31" s="83">
        <v>3591835</v>
      </c>
      <c r="V31" s="83">
        <v>18014016.5266</v>
      </c>
      <c r="W31" s="83">
        <v>17406406.270599999</v>
      </c>
      <c r="X31" s="84">
        <v>72.191282894736844</v>
      </c>
      <c r="Y31" s="84">
        <v>4.9407555076631287</v>
      </c>
      <c r="Z31" s="84">
        <v>29.98</v>
      </c>
      <c r="AA31" s="84">
        <v>5.9244534660988002</v>
      </c>
      <c r="AB31" s="84">
        <v>46.66536</v>
      </c>
      <c r="AC31" s="84">
        <v>11.87739</v>
      </c>
      <c r="AD31" s="83">
        <v>3308</v>
      </c>
      <c r="AE31" s="83">
        <v>20</v>
      </c>
      <c r="AF31" s="85">
        <v>57.1</v>
      </c>
      <c r="AG31" s="84">
        <v>16.611999999999998</v>
      </c>
      <c r="AH31" s="84">
        <v>0.98682688399999996</v>
      </c>
      <c r="AI31" s="84">
        <v>0.89270943999999997</v>
      </c>
      <c r="AJ31" s="83">
        <v>0</v>
      </c>
      <c r="AK31" s="83">
        <v>4</v>
      </c>
      <c r="AL31" s="84">
        <v>0.451999992132187</v>
      </c>
      <c r="AM31" s="224">
        <v>0.51905924000000003</v>
      </c>
      <c r="AN31" s="224">
        <v>495.02337</v>
      </c>
      <c r="AO31" s="84">
        <v>437.65</v>
      </c>
      <c r="AP31" s="84">
        <v>543.1</v>
      </c>
      <c r="AQ31" s="84">
        <v>7.4955935478210396</v>
      </c>
      <c r="AR31" s="84">
        <v>2.9220035108768028</v>
      </c>
      <c r="AS31" s="85">
        <v>87.5</v>
      </c>
      <c r="AT31" s="85">
        <v>17.700000762939499</v>
      </c>
      <c r="AU31" s="83">
        <v>47</v>
      </c>
      <c r="AV31" s="85">
        <v>0.69999998807907104</v>
      </c>
      <c r="AW31" s="84">
        <v>0.18999999761581399</v>
      </c>
      <c r="AX31" s="84">
        <v>398.73370361328102</v>
      </c>
      <c r="AY31" s="83">
        <v>3652080</v>
      </c>
      <c r="AZ31" s="84">
        <v>0.59399998188018799</v>
      </c>
      <c r="BA31" s="84">
        <v>35.299999237060497</v>
      </c>
      <c r="BB31" s="83">
        <v>0</v>
      </c>
      <c r="BC31" s="83">
        <v>0</v>
      </c>
      <c r="BD31" s="83">
        <v>2939043</v>
      </c>
      <c r="BE31" s="83">
        <v>0</v>
      </c>
      <c r="BF31" s="83">
        <v>1013234</v>
      </c>
      <c r="BG31" s="83">
        <v>20273</v>
      </c>
      <c r="BH31" s="83">
        <v>0</v>
      </c>
      <c r="BI31" s="83">
        <v>122</v>
      </c>
      <c r="BJ31" s="85">
        <v>19.2</v>
      </c>
      <c r="BK31" s="84">
        <v>3.7166666666666672</v>
      </c>
      <c r="BL31" s="84">
        <v>-0.75851088762283325</v>
      </c>
      <c r="BM31" s="83">
        <v>40</v>
      </c>
      <c r="BN31" s="85">
        <v>14.3999996185303</v>
      </c>
      <c r="BO31" s="84">
        <v>41.224449157714801</v>
      </c>
      <c r="BP31" s="84">
        <v>15.876207351684601</v>
      </c>
      <c r="BQ31" s="85">
        <v>100.212242126465</v>
      </c>
      <c r="BR31" s="83">
        <v>41000</v>
      </c>
      <c r="BS31" s="85">
        <v>19.402090000000001</v>
      </c>
      <c r="BT31" s="85">
        <v>47.888129999999997</v>
      </c>
      <c r="BU31" s="84">
        <v>0.6</v>
      </c>
      <c r="BV31" s="83">
        <v>91</v>
      </c>
      <c r="BW31" s="83">
        <v>71</v>
      </c>
      <c r="BX31" s="83">
        <v>91</v>
      </c>
      <c r="BY31" s="84">
        <v>111.715774536133</v>
      </c>
      <c r="BZ31" s="84">
        <v>320</v>
      </c>
      <c r="CA31" s="83">
        <v>774.83966064453102</v>
      </c>
      <c r="CB31" s="83">
        <v>20903278</v>
      </c>
      <c r="CC31" s="83">
        <v>18078091</v>
      </c>
      <c r="CD31" s="83">
        <v>273600</v>
      </c>
      <c r="CE31" s="83"/>
    </row>
    <row r="32" spans="1:83" x14ac:dyDescent="0.3">
      <c r="A32" s="100" t="s">
        <v>51</v>
      </c>
      <c r="B32" s="86" t="s">
        <v>50</v>
      </c>
      <c r="C32" s="83">
        <v>15754.447576947368</v>
      </c>
      <c r="D32" s="83">
        <v>0</v>
      </c>
      <c r="E32" s="83">
        <v>18033.010999999999</v>
      </c>
      <c r="F32" s="83">
        <v>0</v>
      </c>
      <c r="G32" s="83">
        <v>0</v>
      </c>
      <c r="H32" s="83">
        <v>0</v>
      </c>
      <c r="I32" s="83">
        <v>0</v>
      </c>
      <c r="J32" s="83">
        <v>87500</v>
      </c>
      <c r="K32" s="84">
        <v>0.17100000000000001</v>
      </c>
      <c r="L32" s="84">
        <v>2.7777777777777776E-2</v>
      </c>
      <c r="M32" s="83">
        <v>3575718.5443899999</v>
      </c>
      <c r="N32" s="83">
        <v>328789.31109600002</v>
      </c>
      <c r="O32" s="83">
        <v>0</v>
      </c>
      <c r="P32" s="83">
        <v>1661951.5090099999</v>
      </c>
      <c r="Q32" s="83">
        <v>10857142</v>
      </c>
      <c r="R32" s="83">
        <v>0</v>
      </c>
      <c r="S32" s="83">
        <v>0</v>
      </c>
      <c r="T32" s="83">
        <v>9679260</v>
      </c>
      <c r="U32" s="83">
        <v>7853205</v>
      </c>
      <c r="V32" s="83">
        <v>5773104.5468699997</v>
      </c>
      <c r="W32" s="83">
        <v>3568279.1392600001</v>
      </c>
      <c r="X32" s="84">
        <v>435.17827102803739</v>
      </c>
      <c r="Y32" s="84">
        <v>5.6595938664258254</v>
      </c>
      <c r="Z32" s="84">
        <v>13.366</v>
      </c>
      <c r="AA32" s="84">
        <v>4.8301933751014499</v>
      </c>
      <c r="AB32" s="84">
        <v>2.6215199999999999</v>
      </c>
      <c r="AC32" s="84">
        <v>6.1440999999999999</v>
      </c>
      <c r="AD32" s="83">
        <v>1976</v>
      </c>
      <c r="AE32" s="83">
        <v>40</v>
      </c>
      <c r="AF32" s="85">
        <v>47.7</v>
      </c>
      <c r="AG32" s="84">
        <v>17.273</v>
      </c>
      <c r="AH32" s="84">
        <v>0.77843115699999998</v>
      </c>
      <c r="AI32" s="84">
        <v>0.43371390500000001</v>
      </c>
      <c r="AJ32" s="83">
        <v>0</v>
      </c>
      <c r="AK32" s="83">
        <v>0</v>
      </c>
      <c r="AL32" s="84">
        <v>0.43299999833107</v>
      </c>
      <c r="AM32" s="224">
        <v>0.40317395</v>
      </c>
      <c r="AN32" s="224">
        <v>206.54274699999999</v>
      </c>
      <c r="AO32" s="84">
        <v>216.9</v>
      </c>
      <c r="AP32" s="84">
        <v>206.95</v>
      </c>
      <c r="AQ32" s="84">
        <v>19.504299163818398</v>
      </c>
      <c r="AR32" s="84">
        <v>1.5934483344646737</v>
      </c>
      <c r="AS32" s="85">
        <v>56.5</v>
      </c>
      <c r="AT32" s="85">
        <v>27.200000762939499</v>
      </c>
      <c r="AU32" s="83">
        <v>107</v>
      </c>
      <c r="AV32" s="85">
        <v>1</v>
      </c>
      <c r="AW32" s="84">
        <v>0.20000000298023199</v>
      </c>
      <c r="AX32" s="84">
        <v>250.27249145507801</v>
      </c>
      <c r="AY32" s="83">
        <v>3418124</v>
      </c>
      <c r="AZ32" s="84">
        <v>0.50400000810623202</v>
      </c>
      <c r="BA32" s="84">
        <v>38.599998474121101</v>
      </c>
      <c r="BB32" s="83">
        <v>27532</v>
      </c>
      <c r="BC32" s="83">
        <v>13715</v>
      </c>
      <c r="BD32" s="83">
        <v>41762</v>
      </c>
      <c r="BE32" s="83">
        <v>0</v>
      </c>
      <c r="BF32" s="83">
        <v>23000</v>
      </c>
      <c r="BG32" s="83">
        <v>81019</v>
      </c>
      <c r="BH32" s="83">
        <v>21181</v>
      </c>
      <c r="BI32" s="83">
        <v>92</v>
      </c>
      <c r="BJ32" s="85">
        <v>35.6</v>
      </c>
      <c r="BK32" s="84">
        <v>3.15</v>
      </c>
      <c r="BL32" s="84">
        <v>-1.3263216018676758</v>
      </c>
      <c r="BM32" s="83">
        <v>19</v>
      </c>
      <c r="BN32" s="85">
        <v>11.0242519378662</v>
      </c>
      <c r="BO32" s="84">
        <v>68.375328063964801</v>
      </c>
      <c r="BP32" s="84">
        <v>2.6607484817504901</v>
      </c>
      <c r="BQ32" s="85">
        <v>56.649700164794901</v>
      </c>
      <c r="BR32" s="83">
        <v>6000</v>
      </c>
      <c r="BS32" s="85">
        <v>45.821199999999997</v>
      </c>
      <c r="BT32" s="85">
        <v>60.830550000000002</v>
      </c>
      <c r="BU32" s="84">
        <v>0.5</v>
      </c>
      <c r="BV32" s="83">
        <v>90</v>
      </c>
      <c r="BW32" s="83">
        <v>77</v>
      </c>
      <c r="BX32" s="83">
        <v>90</v>
      </c>
      <c r="BY32" s="84">
        <v>65.792678833007798</v>
      </c>
      <c r="BZ32" s="84">
        <v>548</v>
      </c>
      <c r="CA32" s="83">
        <v>261.24746704101602</v>
      </c>
      <c r="CB32" s="83">
        <v>11890781</v>
      </c>
      <c r="CC32" s="83">
        <v>11162958</v>
      </c>
      <c r="CD32" s="83">
        <v>25680</v>
      </c>
      <c r="CE32" s="83"/>
    </row>
    <row r="33" spans="1:83" x14ac:dyDescent="0.3">
      <c r="A33" s="100" t="s">
        <v>786</v>
      </c>
      <c r="B33" s="86" t="s">
        <v>58</v>
      </c>
      <c r="C33" s="83">
        <v>0</v>
      </c>
      <c r="D33" s="83">
        <v>0</v>
      </c>
      <c r="E33" s="83" t="s">
        <v>434</v>
      </c>
      <c r="F33" s="83">
        <v>0</v>
      </c>
      <c r="G33" s="83">
        <v>0</v>
      </c>
      <c r="H33" s="83">
        <v>0</v>
      </c>
      <c r="I33" s="83">
        <v>0</v>
      </c>
      <c r="J33" s="83">
        <v>1142</v>
      </c>
      <c r="K33" s="84">
        <v>8.5999999999999993E-2</v>
      </c>
      <c r="L33" s="84" t="s">
        <v>434</v>
      </c>
      <c r="M33" s="83">
        <v>131562.37040099999</v>
      </c>
      <c r="N33" s="83" t="s">
        <v>434</v>
      </c>
      <c r="O33" s="83" t="s">
        <v>434</v>
      </c>
      <c r="P33" s="83" t="s">
        <v>434</v>
      </c>
      <c r="Q33" s="83">
        <v>0</v>
      </c>
      <c r="R33" s="83">
        <v>0</v>
      </c>
      <c r="S33" s="83">
        <v>242118</v>
      </c>
      <c r="T33" s="83">
        <v>0</v>
      </c>
      <c r="U33" s="83">
        <v>0</v>
      </c>
      <c r="V33" s="83">
        <v>397172.76065299998</v>
      </c>
      <c r="W33" s="83">
        <v>425331.23430399998</v>
      </c>
      <c r="X33" s="84">
        <v>134.92977667493795</v>
      </c>
      <c r="Y33" s="84">
        <v>1.8296793781307168</v>
      </c>
      <c r="Z33" s="84">
        <v>66.194999999999993</v>
      </c>
      <c r="AA33" s="84" t="s">
        <v>434</v>
      </c>
      <c r="AB33" s="84">
        <v>20.168880000000001</v>
      </c>
      <c r="AC33" s="84" t="s">
        <v>434</v>
      </c>
      <c r="AD33" s="83">
        <v>53</v>
      </c>
      <c r="AE33" s="83">
        <v>80</v>
      </c>
      <c r="AF33" s="85" t="s">
        <v>434</v>
      </c>
      <c r="AG33" s="84">
        <v>9.3409999999999993</v>
      </c>
      <c r="AH33" s="84">
        <v>1.7291749999999999E-3</v>
      </c>
      <c r="AI33" s="84">
        <v>7.1806250000000004E-3</v>
      </c>
      <c r="AJ33" s="83">
        <v>0</v>
      </c>
      <c r="AK33" s="83">
        <v>0</v>
      </c>
      <c r="AL33" s="84">
        <v>0.66500002145767201</v>
      </c>
      <c r="AM33" s="224" t="s">
        <v>434</v>
      </c>
      <c r="AN33" s="224">
        <v>0.66111600000000004</v>
      </c>
      <c r="AO33" s="84">
        <v>56.02</v>
      </c>
      <c r="AP33" s="84">
        <v>58.18</v>
      </c>
      <c r="AQ33" s="84">
        <v>7.8650960922241202</v>
      </c>
      <c r="AR33" s="84">
        <v>11.901416410198225</v>
      </c>
      <c r="AS33" s="85">
        <v>14.8999996185303</v>
      </c>
      <c r="AT33" s="85" t="s">
        <v>434</v>
      </c>
      <c r="AU33" s="83">
        <v>46</v>
      </c>
      <c r="AV33" s="85">
        <v>0.60000002384185802</v>
      </c>
      <c r="AW33" s="84">
        <v>0.28999999165535001</v>
      </c>
      <c r="AX33" s="84">
        <v>1.4146472327411201E-2</v>
      </c>
      <c r="AY33" s="83">
        <v>137073</v>
      </c>
      <c r="AZ33" s="84">
        <v>0.39700001478195202</v>
      </c>
      <c r="BA33" s="84">
        <v>42.400001525878899</v>
      </c>
      <c r="BB33" s="83">
        <v>0</v>
      </c>
      <c r="BC33" s="83">
        <v>0</v>
      </c>
      <c r="BD33" s="83">
        <v>0</v>
      </c>
      <c r="BE33" s="83">
        <v>0</v>
      </c>
      <c r="BF33" s="83">
        <v>0</v>
      </c>
      <c r="BG33" s="83">
        <v>0</v>
      </c>
      <c r="BH33" s="83">
        <v>0</v>
      </c>
      <c r="BI33" s="83">
        <v>104</v>
      </c>
      <c r="BJ33" s="85">
        <v>18.5</v>
      </c>
      <c r="BK33" s="84">
        <v>3.65</v>
      </c>
      <c r="BL33" s="84">
        <v>0.29302796721458435</v>
      </c>
      <c r="BM33" s="83">
        <v>58</v>
      </c>
      <c r="BN33" s="85">
        <v>93.585998535156307</v>
      </c>
      <c r="BO33" s="84">
        <v>86.790290832519503</v>
      </c>
      <c r="BP33" s="84">
        <v>57.162147521972699</v>
      </c>
      <c r="BQ33" s="85">
        <v>108.318435668945</v>
      </c>
      <c r="BR33" s="83">
        <v>2400</v>
      </c>
      <c r="BS33" s="85">
        <v>73.853790000000004</v>
      </c>
      <c r="BT33" s="85">
        <v>87.083209999999994</v>
      </c>
      <c r="BU33" s="84">
        <v>7.694</v>
      </c>
      <c r="BV33" s="83">
        <v>98</v>
      </c>
      <c r="BW33" s="83">
        <v>88</v>
      </c>
      <c r="BX33" s="83" t="s">
        <v>434</v>
      </c>
      <c r="BY33" s="84">
        <v>399.53582763671898</v>
      </c>
      <c r="BZ33" s="84">
        <v>58</v>
      </c>
      <c r="CA33" s="83">
        <v>3603.78173828125</v>
      </c>
      <c r="CB33" s="83">
        <v>555988</v>
      </c>
      <c r="CC33" s="83">
        <v>520502</v>
      </c>
      <c r="CD33" s="83">
        <v>4030</v>
      </c>
      <c r="CE33" s="83"/>
    </row>
    <row r="34" spans="1:83" x14ac:dyDescent="0.3">
      <c r="A34" s="100" t="s">
        <v>53</v>
      </c>
      <c r="B34" s="86" t="s">
        <v>52</v>
      </c>
      <c r="C34" s="83">
        <v>0</v>
      </c>
      <c r="D34" s="83">
        <v>0</v>
      </c>
      <c r="E34" s="83">
        <v>301299.88750000001</v>
      </c>
      <c r="F34" s="83">
        <v>11.125999999999999</v>
      </c>
      <c r="G34" s="83">
        <v>32353.851499999997</v>
      </c>
      <c r="H34" s="83">
        <v>549.67600000000004</v>
      </c>
      <c r="I34" s="83">
        <v>8677.773000000001</v>
      </c>
      <c r="J34" s="83">
        <v>258571</v>
      </c>
      <c r="K34" s="84">
        <v>0.17100000000000001</v>
      </c>
      <c r="L34" s="84">
        <v>5.5555555555555552E-2</v>
      </c>
      <c r="M34" s="83">
        <v>4816159.2911299998</v>
      </c>
      <c r="N34" s="83" t="s">
        <v>434</v>
      </c>
      <c r="O34" s="83" t="s">
        <v>434</v>
      </c>
      <c r="P34" s="83" t="s">
        <v>434</v>
      </c>
      <c r="Q34" s="83">
        <v>6988154</v>
      </c>
      <c r="R34" s="83">
        <v>6414847</v>
      </c>
      <c r="S34" s="83">
        <v>2489908</v>
      </c>
      <c r="T34" s="83">
        <v>10915377</v>
      </c>
      <c r="U34" s="83">
        <v>7851579</v>
      </c>
      <c r="V34" s="83">
        <v>15040704.0677</v>
      </c>
      <c r="W34" s="83">
        <v>15371642.837300001</v>
      </c>
      <c r="X34" s="84">
        <v>92.056412871062776</v>
      </c>
      <c r="Y34" s="84">
        <v>3.2136359669085137</v>
      </c>
      <c r="Z34" s="84">
        <v>23.805</v>
      </c>
      <c r="AA34" s="84">
        <v>4.6118431303246599</v>
      </c>
      <c r="AB34" s="84">
        <v>31.749220000000001</v>
      </c>
      <c r="AC34" s="84">
        <v>66.228620000000006</v>
      </c>
      <c r="AD34" s="83">
        <v>12208</v>
      </c>
      <c r="AE34" s="83">
        <v>60</v>
      </c>
      <c r="AF34" s="85">
        <v>45.1</v>
      </c>
      <c r="AG34" s="84">
        <v>10.64</v>
      </c>
      <c r="AH34" s="84">
        <v>0.30815544</v>
      </c>
      <c r="AI34" s="84">
        <v>4.6621085999999999E-2</v>
      </c>
      <c r="AJ34" s="83">
        <v>0</v>
      </c>
      <c r="AK34" s="83">
        <v>0</v>
      </c>
      <c r="AL34" s="84">
        <v>0.59399998188018799</v>
      </c>
      <c r="AM34" s="224">
        <v>0.17034811999999999</v>
      </c>
      <c r="AN34" s="224">
        <v>63.720278</v>
      </c>
      <c r="AO34" s="84">
        <v>546.01</v>
      </c>
      <c r="AP34" s="84">
        <v>638.16999999999996</v>
      </c>
      <c r="AQ34" s="84">
        <v>3.8552341461181601</v>
      </c>
      <c r="AR34" s="84">
        <v>5.6280975960969197</v>
      </c>
      <c r="AS34" s="85">
        <v>26.600000381469702</v>
      </c>
      <c r="AT34" s="85">
        <v>24.100000381469702</v>
      </c>
      <c r="AU34" s="83">
        <v>287</v>
      </c>
      <c r="AV34" s="85">
        <v>0.5</v>
      </c>
      <c r="AW34" s="84">
        <v>7.9999998211860698E-2</v>
      </c>
      <c r="AX34" s="84">
        <v>23.692943572998001</v>
      </c>
      <c r="AY34" s="83">
        <v>5068956</v>
      </c>
      <c r="AZ34" s="84">
        <v>0.47400000691413902</v>
      </c>
      <c r="BA34" s="84" t="s">
        <v>434</v>
      </c>
      <c r="BB34" s="83">
        <v>5817</v>
      </c>
      <c r="BC34" s="83">
        <v>435000</v>
      </c>
      <c r="BD34" s="83">
        <v>759360</v>
      </c>
      <c r="BE34" s="83">
        <v>0</v>
      </c>
      <c r="BF34" s="83">
        <v>0</v>
      </c>
      <c r="BG34" s="83">
        <v>27</v>
      </c>
      <c r="BH34" s="83">
        <v>0</v>
      </c>
      <c r="BI34" s="83">
        <v>106</v>
      </c>
      <c r="BJ34" s="85">
        <v>14.5</v>
      </c>
      <c r="BK34" s="84">
        <v>2.2999999999999998</v>
      </c>
      <c r="BL34" s="84">
        <v>-0.57918572425842285</v>
      </c>
      <c r="BM34" s="83">
        <v>21</v>
      </c>
      <c r="BN34" s="85">
        <v>91.550674438476605</v>
      </c>
      <c r="BO34" s="84">
        <v>80.5264892578125</v>
      </c>
      <c r="BP34" s="84">
        <v>40.545986175537102</v>
      </c>
      <c r="BQ34" s="85">
        <v>129.91615295410199</v>
      </c>
      <c r="BR34" s="83">
        <v>33000</v>
      </c>
      <c r="BS34" s="85">
        <v>59.226970000000001</v>
      </c>
      <c r="BT34" s="85">
        <v>78.510660000000001</v>
      </c>
      <c r="BU34" s="84">
        <v>1.6819999999999999</v>
      </c>
      <c r="BV34" s="83">
        <v>92</v>
      </c>
      <c r="BW34" s="83">
        <v>70</v>
      </c>
      <c r="BX34" s="83">
        <v>84</v>
      </c>
      <c r="BY34" s="84">
        <v>261.15719604492199</v>
      </c>
      <c r="BZ34" s="84">
        <v>160</v>
      </c>
      <c r="CA34" s="83">
        <v>1643.12133789063</v>
      </c>
      <c r="CB34" s="83">
        <v>16718971</v>
      </c>
      <c r="CC34" s="83">
        <v>15460764</v>
      </c>
      <c r="CD34" s="83">
        <v>176520</v>
      </c>
      <c r="CE34" s="83"/>
    </row>
    <row r="35" spans="1:83" x14ac:dyDescent="0.3">
      <c r="A35" s="100" t="s">
        <v>55</v>
      </c>
      <c r="B35" s="86" t="s">
        <v>54</v>
      </c>
      <c r="C35" s="83">
        <v>0</v>
      </c>
      <c r="D35" s="83">
        <v>0</v>
      </c>
      <c r="E35" s="83">
        <v>121963.73100000001</v>
      </c>
      <c r="F35" s="83">
        <v>0</v>
      </c>
      <c r="G35" s="83">
        <v>0</v>
      </c>
      <c r="H35" s="83">
        <v>0</v>
      </c>
      <c r="I35" s="83">
        <v>0</v>
      </c>
      <c r="J35" s="83">
        <v>5682</v>
      </c>
      <c r="K35" s="84">
        <v>0.114</v>
      </c>
      <c r="L35" s="84">
        <v>5.5555555555555552E-2</v>
      </c>
      <c r="M35" s="83">
        <v>10126381.6964</v>
      </c>
      <c r="N35" s="83">
        <v>2087440.26609</v>
      </c>
      <c r="O35" s="83">
        <v>1518024.19786</v>
      </c>
      <c r="P35" s="83">
        <v>4072793.4014499998</v>
      </c>
      <c r="Q35" s="83">
        <v>23209250</v>
      </c>
      <c r="R35" s="83">
        <v>0</v>
      </c>
      <c r="S35" s="83">
        <v>44579</v>
      </c>
      <c r="T35" s="83">
        <v>23085462</v>
      </c>
      <c r="U35" s="83">
        <v>14438945</v>
      </c>
      <c r="V35" s="83">
        <v>21688467.824000001</v>
      </c>
      <c r="W35" s="83">
        <v>22509148.346700002</v>
      </c>
      <c r="X35" s="84">
        <v>53.343988914979583</v>
      </c>
      <c r="Y35" s="84">
        <v>3.6324139100288622</v>
      </c>
      <c r="Z35" s="84">
        <v>56.968000000000004</v>
      </c>
      <c r="AA35" s="84">
        <v>4.9923419787069401</v>
      </c>
      <c r="AB35" s="84">
        <v>6.9517100000000003</v>
      </c>
      <c r="AC35" s="84">
        <v>2.7349899999999998</v>
      </c>
      <c r="AD35" s="83">
        <v>4474</v>
      </c>
      <c r="AE35" s="83">
        <v>40</v>
      </c>
      <c r="AF35" s="85">
        <v>33.700000000000003</v>
      </c>
      <c r="AG35" s="84">
        <v>15.504</v>
      </c>
      <c r="AH35" s="84">
        <v>0.95287844300000002</v>
      </c>
      <c r="AI35" s="84">
        <v>0.46853817399999997</v>
      </c>
      <c r="AJ35" s="83">
        <v>0</v>
      </c>
      <c r="AK35" s="83">
        <v>4</v>
      </c>
      <c r="AL35" s="84">
        <v>0.56300002336502097</v>
      </c>
      <c r="AM35" s="224">
        <v>0.24268993999999999</v>
      </c>
      <c r="AN35" s="224">
        <v>457.62048900000002</v>
      </c>
      <c r="AO35" s="84">
        <v>648.66999999999996</v>
      </c>
      <c r="AP35" s="84">
        <v>682.94</v>
      </c>
      <c r="AQ35" s="84">
        <v>3.4898769855499299</v>
      </c>
      <c r="AR35" s="84">
        <v>0.91149643868917696</v>
      </c>
      <c r="AS35" s="85">
        <v>74.800003051757798</v>
      </c>
      <c r="AT35" s="85">
        <v>11</v>
      </c>
      <c r="AU35" s="83">
        <v>179</v>
      </c>
      <c r="AV35" s="85">
        <v>3.0999999046325701</v>
      </c>
      <c r="AW35" s="84">
        <v>1.1000000238418599</v>
      </c>
      <c r="AX35" s="84">
        <v>246.98959350585901</v>
      </c>
      <c r="AY35" s="83">
        <v>16891418</v>
      </c>
      <c r="AZ35" s="84">
        <v>0.56000000238418601</v>
      </c>
      <c r="BA35" s="84">
        <v>46.599998474121101</v>
      </c>
      <c r="BB35" s="83">
        <v>942</v>
      </c>
      <c r="BC35" s="83">
        <v>0</v>
      </c>
      <c r="BD35" s="83">
        <v>26402</v>
      </c>
      <c r="BE35" s="83">
        <v>0</v>
      </c>
      <c r="BF35" s="83">
        <v>969000</v>
      </c>
      <c r="BG35" s="83">
        <v>443509</v>
      </c>
      <c r="BH35" s="83">
        <v>1</v>
      </c>
      <c r="BI35" s="83">
        <v>120</v>
      </c>
      <c r="BJ35" s="85">
        <v>6.3</v>
      </c>
      <c r="BK35" s="84">
        <v>3.9666666666666663</v>
      </c>
      <c r="BL35" s="84">
        <v>-0.81214654445648193</v>
      </c>
      <c r="BM35" s="83">
        <v>25</v>
      </c>
      <c r="BN35" s="85">
        <v>62.660072326660199</v>
      </c>
      <c r="BO35" s="84">
        <v>77.071037292480497</v>
      </c>
      <c r="BP35" s="84">
        <v>23.2029724121094</v>
      </c>
      <c r="BQ35" s="85">
        <v>82.703750610351605</v>
      </c>
      <c r="BR35" s="83">
        <v>37000</v>
      </c>
      <c r="BS35" s="85">
        <v>39.07555</v>
      </c>
      <c r="BT35" s="85">
        <v>60.384860000000003</v>
      </c>
      <c r="BU35" s="84">
        <v>0.89800000000000002</v>
      </c>
      <c r="BV35" s="83">
        <v>79</v>
      </c>
      <c r="BW35" s="83" t="s">
        <v>434</v>
      </c>
      <c r="BX35" s="83">
        <v>79</v>
      </c>
      <c r="BY35" s="84">
        <v>133.609451293945</v>
      </c>
      <c r="BZ35" s="84">
        <v>529</v>
      </c>
      <c r="CA35" s="83">
        <v>1497.9091796875</v>
      </c>
      <c r="CB35" s="83">
        <v>26545864</v>
      </c>
      <c r="CC35" s="83">
        <v>23371047</v>
      </c>
      <c r="CD35" s="83">
        <v>472710</v>
      </c>
      <c r="CE35" s="83"/>
    </row>
    <row r="36" spans="1:83" x14ac:dyDescent="0.3">
      <c r="A36" s="100" t="s">
        <v>57</v>
      </c>
      <c r="B36" s="86" t="s">
        <v>56</v>
      </c>
      <c r="C36" s="83">
        <v>22847.732763578948</v>
      </c>
      <c r="D36" s="83">
        <v>1068.8385407810526</v>
      </c>
      <c r="E36" s="83">
        <v>95354.708499999993</v>
      </c>
      <c r="F36" s="83">
        <v>144.80199999999999</v>
      </c>
      <c r="G36" s="83">
        <v>24069.913</v>
      </c>
      <c r="H36" s="83">
        <v>733.82550000000003</v>
      </c>
      <c r="I36" s="83">
        <v>55.944000000000003</v>
      </c>
      <c r="J36" s="83">
        <v>857</v>
      </c>
      <c r="K36" s="84">
        <v>5.7000000000000002E-2</v>
      </c>
      <c r="L36" s="84">
        <v>0.1388888888888889</v>
      </c>
      <c r="M36" s="83" t="s">
        <v>434</v>
      </c>
      <c r="N36" s="83" t="s">
        <v>434</v>
      </c>
      <c r="O36" s="83" t="s">
        <v>434</v>
      </c>
      <c r="P36" s="83" t="s">
        <v>434</v>
      </c>
      <c r="Q36" s="83">
        <v>0</v>
      </c>
      <c r="R36" s="83">
        <v>0</v>
      </c>
      <c r="S36" s="83">
        <v>0</v>
      </c>
      <c r="T36" s="83">
        <v>0</v>
      </c>
      <c r="U36" s="83">
        <v>0</v>
      </c>
      <c r="V36" s="83">
        <v>0</v>
      </c>
      <c r="W36" s="83">
        <v>0</v>
      </c>
      <c r="X36" s="84">
        <v>4.0753082143198833</v>
      </c>
      <c r="Y36" s="84">
        <v>1.5021882055007092</v>
      </c>
      <c r="Z36" s="84">
        <v>81.481999999999999</v>
      </c>
      <c r="AA36" s="84">
        <v>2.4488252625056099</v>
      </c>
      <c r="AB36" s="84">
        <v>0</v>
      </c>
      <c r="AC36" s="84" t="s">
        <v>434</v>
      </c>
      <c r="AD36" s="83">
        <v>30805</v>
      </c>
      <c r="AE36" s="83">
        <v>100</v>
      </c>
      <c r="AF36" s="85">
        <v>0.01</v>
      </c>
      <c r="AG36" s="84">
        <v>5.2809999999999997</v>
      </c>
      <c r="AH36" s="84">
        <v>1.8453752E-2</v>
      </c>
      <c r="AI36" s="84">
        <v>8.8302380000000007E-3</v>
      </c>
      <c r="AJ36" s="83">
        <v>0</v>
      </c>
      <c r="AK36" s="83">
        <v>0</v>
      </c>
      <c r="AL36" s="84">
        <v>0.92900002002716098</v>
      </c>
      <c r="AM36" s="224" t="s">
        <v>434</v>
      </c>
      <c r="AN36" s="224">
        <v>-4.6155419999999996</v>
      </c>
      <c r="AO36" s="84">
        <v>0</v>
      </c>
      <c r="AP36" s="84">
        <v>0</v>
      </c>
      <c r="AQ36" s="84" t="s">
        <v>434</v>
      </c>
      <c r="AR36" s="84">
        <v>7.5544990062334436E-2</v>
      </c>
      <c r="AS36" s="85">
        <v>4.9000000953674299</v>
      </c>
      <c r="AT36" s="85" t="s">
        <v>434</v>
      </c>
      <c r="AU36" s="83">
        <v>5.5</v>
      </c>
      <c r="AV36" s="85" t="s">
        <v>434</v>
      </c>
      <c r="AW36" s="84" t="s">
        <v>434</v>
      </c>
      <c r="AX36" s="84" t="s">
        <v>434</v>
      </c>
      <c r="AY36" s="83">
        <v>0</v>
      </c>
      <c r="AZ36" s="84">
        <v>7.9999998211860698E-2</v>
      </c>
      <c r="BA36" s="84">
        <v>33.299999237060497</v>
      </c>
      <c r="BB36" s="83">
        <v>7930</v>
      </c>
      <c r="BC36" s="83">
        <v>19500</v>
      </c>
      <c r="BD36" s="83">
        <v>72936</v>
      </c>
      <c r="BE36" s="83">
        <v>0</v>
      </c>
      <c r="BF36" s="83">
        <v>0</v>
      </c>
      <c r="BG36" s="83">
        <v>205545</v>
      </c>
      <c r="BH36" s="83">
        <v>0</v>
      </c>
      <c r="BI36" s="83">
        <v>139</v>
      </c>
      <c r="BJ36" s="85">
        <v>2.4</v>
      </c>
      <c r="BK36" s="84">
        <v>3.8170000000000002</v>
      </c>
      <c r="BL36" s="84">
        <v>1.7316431999206543</v>
      </c>
      <c r="BM36" s="83">
        <v>77</v>
      </c>
      <c r="BN36" s="85">
        <v>100</v>
      </c>
      <c r="BO36" s="84" t="s">
        <v>434</v>
      </c>
      <c r="BP36" s="84">
        <v>92.701370239257798</v>
      </c>
      <c r="BQ36" s="85">
        <v>91.863105773925795</v>
      </c>
      <c r="BR36" s="83">
        <v>1200000</v>
      </c>
      <c r="BS36" s="85">
        <v>99.286010000000005</v>
      </c>
      <c r="BT36" s="85">
        <v>99.436239999999998</v>
      </c>
      <c r="BU36" s="84">
        <v>26.101999999999997</v>
      </c>
      <c r="BV36" s="83">
        <v>91</v>
      </c>
      <c r="BW36" s="83">
        <v>87</v>
      </c>
      <c r="BX36" s="83">
        <v>81</v>
      </c>
      <c r="BY36" s="84">
        <v>5199.97314453125</v>
      </c>
      <c r="BZ36" s="84">
        <v>10</v>
      </c>
      <c r="CA36" s="83">
        <v>46194.7265625</v>
      </c>
      <c r="CB36" s="83">
        <v>37742157</v>
      </c>
      <c r="CC36" s="83">
        <v>35922368</v>
      </c>
      <c r="CD36" s="83">
        <v>9093510</v>
      </c>
      <c r="CE36" s="83"/>
    </row>
    <row r="37" spans="1:83" x14ac:dyDescent="0.3">
      <c r="A37" s="100" t="s">
        <v>60</v>
      </c>
      <c r="B37" s="86" t="s">
        <v>59</v>
      </c>
      <c r="C37" s="83">
        <v>0</v>
      </c>
      <c r="D37" s="83">
        <v>0</v>
      </c>
      <c r="E37" s="83">
        <v>37207.945000000007</v>
      </c>
      <c r="F37" s="83">
        <v>0</v>
      </c>
      <c r="G37" s="83">
        <v>0</v>
      </c>
      <c r="H37" s="83">
        <v>0</v>
      </c>
      <c r="I37" s="83">
        <v>0</v>
      </c>
      <c r="J37" s="83">
        <v>0</v>
      </c>
      <c r="K37" s="84">
        <v>0</v>
      </c>
      <c r="L37" s="84">
        <v>5.5555555555555552E-2</v>
      </c>
      <c r="M37" s="83">
        <v>1562833.67206</v>
      </c>
      <c r="N37" s="83">
        <v>871333.91859200003</v>
      </c>
      <c r="O37" s="83">
        <v>2396.0829372399999</v>
      </c>
      <c r="P37" s="83">
        <v>932593.216503</v>
      </c>
      <c r="Q37" s="83">
        <v>4908689</v>
      </c>
      <c r="R37" s="83">
        <v>0</v>
      </c>
      <c r="S37" s="83">
        <v>4048</v>
      </c>
      <c r="T37" s="83">
        <v>4904641</v>
      </c>
      <c r="U37" s="83">
        <v>4762754</v>
      </c>
      <c r="V37" s="83">
        <v>4871356.9110599998</v>
      </c>
      <c r="W37" s="83">
        <v>4893772.8100100001</v>
      </c>
      <c r="X37" s="84">
        <v>7.4904122122700567</v>
      </c>
      <c r="Y37" s="84">
        <v>2.6515101511106831</v>
      </c>
      <c r="Z37" s="84">
        <v>41.77</v>
      </c>
      <c r="AA37" s="84" t="s">
        <v>434</v>
      </c>
      <c r="AB37" s="84">
        <v>23.75217</v>
      </c>
      <c r="AC37" s="84">
        <v>16.602969999999999</v>
      </c>
      <c r="AD37" s="83">
        <v>259</v>
      </c>
      <c r="AE37" s="83">
        <v>0</v>
      </c>
      <c r="AF37" s="85">
        <v>95.4</v>
      </c>
      <c r="AG37" s="84">
        <v>15.285</v>
      </c>
      <c r="AH37" s="84">
        <v>0.866840108</v>
      </c>
      <c r="AI37" s="84">
        <v>0.216592006</v>
      </c>
      <c r="AJ37" s="83">
        <v>4</v>
      </c>
      <c r="AK37" s="83">
        <v>0</v>
      </c>
      <c r="AL37" s="84">
        <v>0.39700001478195202</v>
      </c>
      <c r="AM37" s="224">
        <v>0.46486375000000002</v>
      </c>
      <c r="AN37" s="224">
        <v>886.51738999999998</v>
      </c>
      <c r="AO37" s="84">
        <v>280.20999999999998</v>
      </c>
      <c r="AP37" s="84">
        <v>319.29000000000002</v>
      </c>
      <c r="AQ37" s="84">
        <v>31.594406127929702</v>
      </c>
      <c r="AR37" s="84" t="s">
        <v>434</v>
      </c>
      <c r="AS37" s="85">
        <v>110.09999847412099</v>
      </c>
      <c r="AT37" s="85">
        <v>20.799999237060501</v>
      </c>
      <c r="AU37" s="83">
        <v>540</v>
      </c>
      <c r="AV37" s="85">
        <v>3.5</v>
      </c>
      <c r="AW37" s="84">
        <v>2</v>
      </c>
      <c r="AX37" s="84">
        <v>347.32699584960898</v>
      </c>
      <c r="AY37" s="83">
        <v>4442825</v>
      </c>
      <c r="AZ37" s="84">
        <v>0.68000000715255704</v>
      </c>
      <c r="BA37" s="84">
        <v>56.200000762939503</v>
      </c>
      <c r="BB37" s="83">
        <v>119</v>
      </c>
      <c r="BC37" s="83">
        <v>23600</v>
      </c>
      <c r="BD37" s="83">
        <v>0</v>
      </c>
      <c r="BE37" s="83">
        <v>0</v>
      </c>
      <c r="BF37" s="83">
        <v>741879</v>
      </c>
      <c r="BG37" s="83">
        <v>9808</v>
      </c>
      <c r="BH37" s="83">
        <v>46523</v>
      </c>
      <c r="BI37" s="83">
        <v>79</v>
      </c>
      <c r="BJ37" s="85">
        <v>29.2</v>
      </c>
      <c r="BK37" s="84" t="s">
        <v>434</v>
      </c>
      <c r="BL37" s="84">
        <v>-1.7472009658813477</v>
      </c>
      <c r="BM37" s="83">
        <v>26</v>
      </c>
      <c r="BN37" s="85">
        <v>32.420398712158203</v>
      </c>
      <c r="BO37" s="84">
        <v>37.395820617675803</v>
      </c>
      <c r="BP37" s="84">
        <v>4.33925485610962</v>
      </c>
      <c r="BQ37" s="85">
        <v>33.619216918945298</v>
      </c>
      <c r="BR37" s="83">
        <v>30000</v>
      </c>
      <c r="BS37" s="85">
        <v>25.319669999999999</v>
      </c>
      <c r="BT37" s="85">
        <v>46.333759999999998</v>
      </c>
      <c r="BU37" s="84">
        <v>0.629</v>
      </c>
      <c r="BV37" s="83">
        <v>47</v>
      </c>
      <c r="BW37" s="83" t="s">
        <v>434</v>
      </c>
      <c r="BX37" s="83">
        <v>47</v>
      </c>
      <c r="BY37" s="84">
        <v>97.005813598632798</v>
      </c>
      <c r="BZ37" s="84">
        <v>829</v>
      </c>
      <c r="CA37" s="83">
        <v>467.90744018554699</v>
      </c>
      <c r="CB37" s="83">
        <v>4829764</v>
      </c>
      <c r="CC37" s="83">
        <v>4912660</v>
      </c>
      <c r="CD37" s="83">
        <v>622980</v>
      </c>
      <c r="CE37" s="83"/>
    </row>
    <row r="38" spans="1:83" x14ac:dyDescent="0.3">
      <c r="A38" s="100" t="s">
        <v>62</v>
      </c>
      <c r="B38" s="86" t="s">
        <v>61</v>
      </c>
      <c r="C38" s="83">
        <v>0</v>
      </c>
      <c r="D38" s="83">
        <v>0</v>
      </c>
      <c r="E38" s="83">
        <v>147350.614</v>
      </c>
      <c r="F38" s="83">
        <v>0</v>
      </c>
      <c r="G38" s="83">
        <v>0</v>
      </c>
      <c r="H38" s="83">
        <v>0</v>
      </c>
      <c r="I38" s="83">
        <v>0</v>
      </c>
      <c r="J38" s="83">
        <v>209794</v>
      </c>
      <c r="K38" s="84">
        <v>0.17100000000000001</v>
      </c>
      <c r="L38" s="84">
        <v>0.1388888888888889</v>
      </c>
      <c r="M38" s="83">
        <v>5568383.0383299999</v>
      </c>
      <c r="N38" s="83">
        <v>0</v>
      </c>
      <c r="O38" s="83">
        <v>4104.20488071</v>
      </c>
      <c r="P38" s="83">
        <v>0</v>
      </c>
      <c r="Q38" s="83">
        <v>13988857</v>
      </c>
      <c r="R38" s="83">
        <v>0</v>
      </c>
      <c r="S38" s="83">
        <v>791780</v>
      </c>
      <c r="T38" s="83">
        <v>13197077</v>
      </c>
      <c r="U38" s="83">
        <v>1223125</v>
      </c>
      <c r="V38" s="83">
        <v>13702384.1369</v>
      </c>
      <c r="W38" s="83">
        <v>12504915.202299999</v>
      </c>
      <c r="X38" s="84">
        <v>12.291733640406607</v>
      </c>
      <c r="Y38" s="84">
        <v>3.9354710121120129</v>
      </c>
      <c r="Z38" s="84">
        <v>23.279</v>
      </c>
      <c r="AA38" s="84">
        <v>5.7771795342327703</v>
      </c>
      <c r="AB38" s="84">
        <v>66.989289999999997</v>
      </c>
      <c r="AC38" s="84">
        <v>5.8180899999999998</v>
      </c>
      <c r="AD38" s="83">
        <v>868</v>
      </c>
      <c r="AE38" s="83">
        <v>20</v>
      </c>
      <c r="AF38" s="85">
        <v>86.9</v>
      </c>
      <c r="AG38" s="84">
        <v>17.84</v>
      </c>
      <c r="AH38" s="84">
        <v>0.97109760700000003</v>
      </c>
      <c r="AI38" s="84">
        <v>0.90481722099999995</v>
      </c>
      <c r="AJ38" s="83">
        <v>0</v>
      </c>
      <c r="AK38" s="83">
        <v>5</v>
      </c>
      <c r="AL38" s="84">
        <v>0.39800000190734902</v>
      </c>
      <c r="AM38" s="224">
        <v>0.53344195999999999</v>
      </c>
      <c r="AN38" s="224">
        <v>693.09622999999999</v>
      </c>
      <c r="AO38" s="84">
        <v>308.73</v>
      </c>
      <c r="AP38" s="84">
        <v>277.23</v>
      </c>
      <c r="AQ38" s="84">
        <v>6.3463788032531703</v>
      </c>
      <c r="AR38" s="84" t="s">
        <v>434</v>
      </c>
      <c r="AS38" s="85">
        <v>113.800003051758</v>
      </c>
      <c r="AT38" s="85">
        <v>29.399999618530298</v>
      </c>
      <c r="AU38" s="83">
        <v>142</v>
      </c>
      <c r="AV38" s="85">
        <v>1.20000004768372</v>
      </c>
      <c r="AW38" s="84">
        <v>0.5</v>
      </c>
      <c r="AX38" s="84">
        <v>164.831954956055</v>
      </c>
      <c r="AY38" s="83">
        <v>6270047</v>
      </c>
      <c r="AZ38" s="84">
        <v>0.70999997854232799</v>
      </c>
      <c r="BA38" s="84">
        <v>43.299999237060497</v>
      </c>
      <c r="BB38" s="83">
        <v>4227</v>
      </c>
      <c r="BC38" s="83">
        <v>460</v>
      </c>
      <c r="BD38" s="83">
        <v>36934</v>
      </c>
      <c r="BE38" s="83">
        <v>0</v>
      </c>
      <c r="BF38" s="83">
        <v>336124</v>
      </c>
      <c r="BG38" s="83">
        <v>486893</v>
      </c>
      <c r="BH38" s="83">
        <v>308</v>
      </c>
      <c r="BI38" s="83">
        <v>95</v>
      </c>
      <c r="BJ38" s="85">
        <v>39.6</v>
      </c>
      <c r="BK38" s="84" t="s">
        <v>434</v>
      </c>
      <c r="BL38" s="84">
        <v>-1.5684038400650024</v>
      </c>
      <c r="BM38" s="83">
        <v>21</v>
      </c>
      <c r="BN38" s="85">
        <v>11.759355545043899</v>
      </c>
      <c r="BO38" s="84">
        <v>22.311550140380898</v>
      </c>
      <c r="BP38" s="84">
        <v>6.4999980926513699</v>
      </c>
      <c r="BQ38" s="85">
        <v>48.064830780029297</v>
      </c>
      <c r="BR38" s="83">
        <v>31000</v>
      </c>
      <c r="BS38" s="85">
        <v>8.3424800000000001</v>
      </c>
      <c r="BT38" s="85">
        <v>38.700600000000001</v>
      </c>
      <c r="BU38" s="84">
        <v>0.47499999999999998</v>
      </c>
      <c r="BV38" s="83">
        <v>41</v>
      </c>
      <c r="BW38" s="83" t="s">
        <v>434</v>
      </c>
      <c r="BX38" s="83" t="s">
        <v>434</v>
      </c>
      <c r="BY38" s="84">
        <v>79.013504028320298</v>
      </c>
      <c r="BZ38" s="84">
        <v>1140</v>
      </c>
      <c r="CA38" s="83">
        <v>709.540283203125</v>
      </c>
      <c r="CB38" s="83">
        <v>16425859</v>
      </c>
      <c r="CC38" s="83">
        <v>14012920</v>
      </c>
      <c r="CD38" s="83">
        <v>1259200</v>
      </c>
      <c r="CE38" s="83"/>
    </row>
    <row r="39" spans="1:83" x14ac:dyDescent="0.3">
      <c r="A39" s="100" t="s">
        <v>64</v>
      </c>
      <c r="B39" s="86" t="s">
        <v>63</v>
      </c>
      <c r="C39" s="83">
        <v>37295.065711789473</v>
      </c>
      <c r="D39" s="83">
        <v>36854.308565684209</v>
      </c>
      <c r="E39" s="83">
        <v>82456.862999999983</v>
      </c>
      <c r="F39" s="83">
        <v>1189.386</v>
      </c>
      <c r="G39" s="83">
        <v>0</v>
      </c>
      <c r="H39" s="83">
        <v>0</v>
      </c>
      <c r="I39" s="83">
        <v>0</v>
      </c>
      <c r="J39" s="83">
        <v>0</v>
      </c>
      <c r="K39" s="84">
        <v>2.9000000000000001E-2</v>
      </c>
      <c r="L39" s="84">
        <v>0</v>
      </c>
      <c r="M39" s="83" t="s">
        <v>434</v>
      </c>
      <c r="N39" s="83" t="s">
        <v>434</v>
      </c>
      <c r="O39" s="83" t="s">
        <v>434</v>
      </c>
      <c r="P39" s="83" t="s">
        <v>434</v>
      </c>
      <c r="Q39" s="83">
        <v>0</v>
      </c>
      <c r="R39" s="83">
        <v>0</v>
      </c>
      <c r="S39" s="83">
        <v>0</v>
      </c>
      <c r="T39" s="83">
        <v>0</v>
      </c>
      <c r="U39" s="83">
        <v>0</v>
      </c>
      <c r="V39" s="83">
        <v>563739.74293099996</v>
      </c>
      <c r="W39" s="83">
        <v>4122.7771797200003</v>
      </c>
      <c r="X39" s="84">
        <v>25.189446066651886</v>
      </c>
      <c r="Y39" s="84">
        <v>1.2731594444765097</v>
      </c>
      <c r="Z39" s="84">
        <v>87.643000000000001</v>
      </c>
      <c r="AA39" s="84" t="s">
        <v>434</v>
      </c>
      <c r="AB39" s="84">
        <v>0</v>
      </c>
      <c r="AC39" s="84" t="s">
        <v>434</v>
      </c>
      <c r="AD39" s="83">
        <v>1653</v>
      </c>
      <c r="AE39" s="83">
        <v>100</v>
      </c>
      <c r="AF39" s="85">
        <v>8.8000000000000007</v>
      </c>
      <c r="AG39" s="84">
        <v>6.08</v>
      </c>
      <c r="AH39" s="84">
        <v>0.26480550400000002</v>
      </c>
      <c r="AI39" s="84">
        <v>9.1369672999999998E-2</v>
      </c>
      <c r="AJ39" s="83">
        <v>0</v>
      </c>
      <c r="AK39" s="83">
        <v>0</v>
      </c>
      <c r="AL39" s="84">
        <v>0.85100001096725497</v>
      </c>
      <c r="AM39" s="224" t="s">
        <v>434</v>
      </c>
      <c r="AN39" s="224">
        <v>13.64489</v>
      </c>
      <c r="AO39" s="84">
        <v>0</v>
      </c>
      <c r="AP39" s="84">
        <v>0</v>
      </c>
      <c r="AQ39" s="84">
        <v>2.6473397389054298E-2</v>
      </c>
      <c r="AR39" s="84">
        <v>2.478360613085915E-2</v>
      </c>
      <c r="AS39" s="85">
        <v>7</v>
      </c>
      <c r="AT39" s="85">
        <v>0.5</v>
      </c>
      <c r="AU39" s="83">
        <v>18</v>
      </c>
      <c r="AV39" s="85">
        <v>0.5</v>
      </c>
      <c r="AW39" s="84">
        <v>0.46000000834464999</v>
      </c>
      <c r="AX39" s="84" t="s">
        <v>434</v>
      </c>
      <c r="AY39" s="83">
        <v>33</v>
      </c>
      <c r="AZ39" s="84">
        <v>0.24699999392032601</v>
      </c>
      <c r="BA39" s="84">
        <v>44.400001525878899</v>
      </c>
      <c r="BB39" s="83">
        <v>0</v>
      </c>
      <c r="BC39" s="83">
        <v>2127</v>
      </c>
      <c r="BD39" s="83">
        <v>0</v>
      </c>
      <c r="BE39" s="83">
        <v>521</v>
      </c>
      <c r="BF39" s="83">
        <v>0</v>
      </c>
      <c r="BG39" s="83">
        <v>465449</v>
      </c>
      <c r="BH39" s="83">
        <v>0</v>
      </c>
      <c r="BI39" s="83">
        <v>122</v>
      </c>
      <c r="BJ39" s="85">
        <v>3.5</v>
      </c>
      <c r="BK39" s="84">
        <v>3.7166666666666672</v>
      </c>
      <c r="BL39" s="84">
        <v>1.0604203939437866</v>
      </c>
      <c r="BM39" s="83">
        <v>67</v>
      </c>
      <c r="BN39" s="85">
        <v>100</v>
      </c>
      <c r="BO39" s="84">
        <v>96.402282714843807</v>
      </c>
      <c r="BP39" s="84">
        <v>82.327484130859403</v>
      </c>
      <c r="BQ39" s="85">
        <v>132.18455505371099</v>
      </c>
      <c r="BR39" s="83">
        <v>150000</v>
      </c>
      <c r="BS39" s="85">
        <v>100</v>
      </c>
      <c r="BT39" s="85">
        <v>99.832789999999989</v>
      </c>
      <c r="BU39" s="84">
        <v>10.8</v>
      </c>
      <c r="BV39" s="83">
        <v>95</v>
      </c>
      <c r="BW39" s="83">
        <v>93</v>
      </c>
      <c r="BX39" s="83">
        <v>93</v>
      </c>
      <c r="BY39" s="84">
        <v>2305.67651367188</v>
      </c>
      <c r="BZ39" s="84">
        <v>13</v>
      </c>
      <c r="CA39" s="83">
        <v>14896.4541015625</v>
      </c>
      <c r="CB39" s="83">
        <v>19116209</v>
      </c>
      <c r="CC39" s="83">
        <v>17946833</v>
      </c>
      <c r="CD39" s="83">
        <v>743532</v>
      </c>
      <c r="CE39" s="83"/>
    </row>
    <row r="40" spans="1:83" x14ac:dyDescent="0.3">
      <c r="A40" s="100" t="s">
        <v>375</v>
      </c>
      <c r="B40" s="86" t="s">
        <v>65</v>
      </c>
      <c r="C40" s="83">
        <v>849768.03284842102</v>
      </c>
      <c r="D40" s="83">
        <v>4068.1998032631577</v>
      </c>
      <c r="E40" s="83">
        <v>9235558.7504999992</v>
      </c>
      <c r="F40" s="83">
        <v>16377.686000000002</v>
      </c>
      <c r="G40" s="83">
        <v>10141603.364</v>
      </c>
      <c r="H40" s="83">
        <v>2977721.6014999999</v>
      </c>
      <c r="I40" s="83">
        <v>2163500.8710000003</v>
      </c>
      <c r="J40" s="83">
        <v>14400000</v>
      </c>
      <c r="K40" s="84">
        <v>0.94299999999999995</v>
      </c>
      <c r="L40" s="84">
        <v>0</v>
      </c>
      <c r="M40" s="83">
        <v>54959139.070699997</v>
      </c>
      <c r="N40" s="83" t="s">
        <v>434</v>
      </c>
      <c r="O40" s="83" t="s">
        <v>434</v>
      </c>
      <c r="P40" s="83" t="s">
        <v>434</v>
      </c>
      <c r="Q40" s="83">
        <v>502132273</v>
      </c>
      <c r="R40" s="83">
        <v>45806150</v>
      </c>
      <c r="S40" s="83">
        <v>17645807</v>
      </c>
      <c r="T40" s="83">
        <v>6562190</v>
      </c>
      <c r="U40" s="83">
        <v>185815062</v>
      </c>
      <c r="V40" s="83">
        <v>776591502.07700002</v>
      </c>
      <c r="W40" s="83">
        <v>345781873.16299999</v>
      </c>
      <c r="X40" s="84">
        <v>148.34883327066609</v>
      </c>
      <c r="Y40" s="84">
        <v>2.2927272630748083</v>
      </c>
      <c r="Z40" s="84">
        <v>60.308</v>
      </c>
      <c r="AA40" s="84" t="s">
        <v>434</v>
      </c>
      <c r="AB40" s="84">
        <v>0.22636000000000001</v>
      </c>
      <c r="AC40" s="84" t="s">
        <v>434</v>
      </c>
      <c r="AD40" s="83" t="s">
        <v>434</v>
      </c>
      <c r="AE40" s="83">
        <v>100</v>
      </c>
      <c r="AF40" s="85">
        <v>24.6</v>
      </c>
      <c r="AG40" s="84">
        <v>5.8310000000000004</v>
      </c>
      <c r="AH40" s="84">
        <v>0.85145749000000004</v>
      </c>
      <c r="AI40" s="84">
        <v>0.55145321599999997</v>
      </c>
      <c r="AJ40" s="83">
        <v>0</v>
      </c>
      <c r="AK40" s="83">
        <v>0</v>
      </c>
      <c r="AL40" s="84">
        <v>0.76099997758865401</v>
      </c>
      <c r="AM40" s="224">
        <v>1.5957510000000001E-2</v>
      </c>
      <c r="AN40" s="224">
        <v>15.8005</v>
      </c>
      <c r="AO40" s="84">
        <v>-380.92</v>
      </c>
      <c r="AP40" s="84">
        <v>-202.55</v>
      </c>
      <c r="AQ40" s="84">
        <v>-4.1413377039134502E-3</v>
      </c>
      <c r="AR40" s="84">
        <v>0.12811199731073653</v>
      </c>
      <c r="AS40" s="85">
        <v>7.9000000953674299</v>
      </c>
      <c r="AT40" s="85">
        <v>2.4000000953674299</v>
      </c>
      <c r="AU40" s="83">
        <v>58</v>
      </c>
      <c r="AV40" s="85" t="s">
        <v>434</v>
      </c>
      <c r="AW40" s="84" t="s">
        <v>434</v>
      </c>
      <c r="AX40" s="84">
        <v>0</v>
      </c>
      <c r="AY40" s="83">
        <v>22841</v>
      </c>
      <c r="AZ40" s="84">
        <v>0.167999997735024</v>
      </c>
      <c r="BA40" s="84">
        <v>38.5</v>
      </c>
      <c r="BB40" s="83">
        <v>8338124</v>
      </c>
      <c r="BC40" s="83">
        <v>5355183</v>
      </c>
      <c r="BD40" s="83">
        <v>14925979</v>
      </c>
      <c r="BE40" s="83">
        <v>0</v>
      </c>
      <c r="BF40" s="83">
        <v>0</v>
      </c>
      <c r="BG40" s="83">
        <v>304091</v>
      </c>
      <c r="BH40" s="83">
        <v>0</v>
      </c>
      <c r="BI40" s="83">
        <v>128</v>
      </c>
      <c r="BJ40" s="85">
        <v>2.4</v>
      </c>
      <c r="BK40" s="84">
        <v>4</v>
      </c>
      <c r="BL40" s="84">
        <v>0.5182531476020813</v>
      </c>
      <c r="BM40" s="83">
        <v>42</v>
      </c>
      <c r="BN40" s="85">
        <v>100</v>
      </c>
      <c r="BO40" s="84">
        <v>96.840888977050795</v>
      </c>
      <c r="BP40" s="84">
        <v>54.299999237060497</v>
      </c>
      <c r="BQ40" s="85">
        <v>121.792289733887</v>
      </c>
      <c r="BR40" s="83">
        <v>1000000</v>
      </c>
      <c r="BS40" s="85">
        <v>84.76079</v>
      </c>
      <c r="BT40" s="85">
        <v>92.846140000000005</v>
      </c>
      <c r="BU40" s="84">
        <v>17.855</v>
      </c>
      <c r="BV40" s="83">
        <v>99</v>
      </c>
      <c r="BW40" s="83">
        <v>99</v>
      </c>
      <c r="BX40" s="83" t="s">
        <v>434</v>
      </c>
      <c r="BY40" s="84">
        <v>935.19287109375</v>
      </c>
      <c r="BZ40" s="84">
        <v>29</v>
      </c>
      <c r="CA40" s="83">
        <v>10261.6787109375</v>
      </c>
      <c r="CB40" s="83">
        <v>1439323774</v>
      </c>
      <c r="CC40" s="83">
        <v>1376121789</v>
      </c>
      <c r="CD40" s="83">
        <v>9327489.9000000004</v>
      </c>
      <c r="CE40" s="83"/>
    </row>
    <row r="41" spans="1:83" x14ac:dyDescent="0.3">
      <c r="A41" s="100" t="s">
        <v>67</v>
      </c>
      <c r="B41" s="86" t="s">
        <v>66</v>
      </c>
      <c r="C41" s="83">
        <v>94515.14005431578</v>
      </c>
      <c r="D41" s="83">
        <v>37228.266338947367</v>
      </c>
      <c r="E41" s="83">
        <v>269719.66899999999</v>
      </c>
      <c r="F41" s="83">
        <v>513.178</v>
      </c>
      <c r="G41" s="83">
        <v>16475.826500000003</v>
      </c>
      <c r="H41" s="83">
        <v>84.069000000000003</v>
      </c>
      <c r="I41" s="83">
        <v>42889.378000000004</v>
      </c>
      <c r="J41" s="83">
        <v>2857</v>
      </c>
      <c r="K41" s="84">
        <v>5.7000000000000002E-2</v>
      </c>
      <c r="L41" s="84">
        <v>2.7777777777777776E-2</v>
      </c>
      <c r="M41" s="83" t="s">
        <v>434</v>
      </c>
      <c r="N41" s="83" t="s">
        <v>434</v>
      </c>
      <c r="O41" s="83" t="s">
        <v>434</v>
      </c>
      <c r="P41" s="83" t="s">
        <v>434</v>
      </c>
      <c r="Q41" s="83">
        <v>16972971</v>
      </c>
      <c r="R41" s="83">
        <v>11036444</v>
      </c>
      <c r="S41" s="83">
        <v>11157643</v>
      </c>
      <c r="T41" s="83">
        <v>6947463</v>
      </c>
      <c r="U41" s="83">
        <v>29298543</v>
      </c>
      <c r="V41" s="83">
        <v>30178999.169500001</v>
      </c>
      <c r="W41" s="83">
        <v>34173839.933700003</v>
      </c>
      <c r="X41" s="84">
        <v>44.748702118071201</v>
      </c>
      <c r="Y41" s="84">
        <v>1.7595509999564507</v>
      </c>
      <c r="Z41" s="84">
        <v>81.103999999999999</v>
      </c>
      <c r="AA41" s="84">
        <v>3.52685205109591</v>
      </c>
      <c r="AB41" s="84">
        <v>3.06637</v>
      </c>
      <c r="AC41" s="84">
        <v>65.385760000000005</v>
      </c>
      <c r="AD41" s="83">
        <v>37366</v>
      </c>
      <c r="AE41" s="83">
        <v>80</v>
      </c>
      <c r="AF41" s="85">
        <v>27.8</v>
      </c>
      <c r="AG41" s="84">
        <v>7.2930000000000001</v>
      </c>
      <c r="AH41" s="84">
        <v>0.82115326899999996</v>
      </c>
      <c r="AI41" s="84">
        <v>0.40962483199999999</v>
      </c>
      <c r="AJ41" s="83">
        <v>0</v>
      </c>
      <c r="AK41" s="83">
        <v>4</v>
      </c>
      <c r="AL41" s="84">
        <v>0.76700001955032304</v>
      </c>
      <c r="AM41" s="224">
        <v>1.9657270000000001E-2</v>
      </c>
      <c r="AN41" s="224">
        <v>821.12832500000002</v>
      </c>
      <c r="AO41" s="84">
        <v>1636.96</v>
      </c>
      <c r="AP41" s="84">
        <v>754.87</v>
      </c>
      <c r="AQ41" s="84">
        <v>0.28789693117141701</v>
      </c>
      <c r="AR41" s="84">
        <v>2.0895011569184043</v>
      </c>
      <c r="AS41" s="85">
        <v>13.800000190734901</v>
      </c>
      <c r="AT41" s="85">
        <v>3.7000000476837198</v>
      </c>
      <c r="AU41" s="83">
        <v>35</v>
      </c>
      <c r="AV41" s="85">
        <v>0.5</v>
      </c>
      <c r="AW41" s="84">
        <v>0.40000000596046398</v>
      </c>
      <c r="AX41" s="84">
        <v>8.5013713836669904</v>
      </c>
      <c r="AY41" s="83">
        <v>3186736</v>
      </c>
      <c r="AZ41" s="84">
        <v>0.42800000309944197</v>
      </c>
      <c r="BA41" s="84">
        <v>51.299999237060497</v>
      </c>
      <c r="BB41" s="83">
        <v>60000</v>
      </c>
      <c r="BC41" s="83">
        <v>119536</v>
      </c>
      <c r="BD41" s="83">
        <v>334429</v>
      </c>
      <c r="BE41" s="83">
        <v>0</v>
      </c>
      <c r="BF41" s="83">
        <v>5576000</v>
      </c>
      <c r="BG41" s="83">
        <v>1743244</v>
      </c>
      <c r="BH41" s="83">
        <v>31</v>
      </c>
      <c r="BI41" s="83">
        <v>131</v>
      </c>
      <c r="BJ41" s="85">
        <v>5.5</v>
      </c>
      <c r="BK41" s="84">
        <v>3.7833333333333328</v>
      </c>
      <c r="BL41" s="84">
        <v>7.1223221719264984E-2</v>
      </c>
      <c r="BM41" s="83">
        <v>39</v>
      </c>
      <c r="BN41" s="85">
        <v>99.936447143554702</v>
      </c>
      <c r="BO41" s="84">
        <v>95.092506408691406</v>
      </c>
      <c r="BP41" s="84">
        <v>65.006896972656307</v>
      </c>
      <c r="BQ41" s="85">
        <v>131.672439575195</v>
      </c>
      <c r="BR41" s="83">
        <v>120000</v>
      </c>
      <c r="BS41" s="85">
        <v>89.625360000000001</v>
      </c>
      <c r="BT41" s="85">
        <v>97.300110000000004</v>
      </c>
      <c r="BU41" s="84">
        <v>20.835000000000001</v>
      </c>
      <c r="BV41" s="83">
        <v>92</v>
      </c>
      <c r="BW41" s="83">
        <v>88</v>
      </c>
      <c r="BX41" s="83">
        <v>94</v>
      </c>
      <c r="BY41" s="84">
        <v>1155.40747070313</v>
      </c>
      <c r="BZ41" s="84">
        <v>83</v>
      </c>
      <c r="CA41" s="83">
        <v>6432.3876953125</v>
      </c>
      <c r="CB41" s="83">
        <v>50882884</v>
      </c>
      <c r="CC41" s="83">
        <v>48192215</v>
      </c>
      <c r="CD41" s="83">
        <v>1109500</v>
      </c>
      <c r="CE41" s="83"/>
    </row>
    <row r="42" spans="1:83" x14ac:dyDescent="0.3">
      <c r="A42" s="100" t="s">
        <v>69</v>
      </c>
      <c r="B42" s="86" t="s">
        <v>68</v>
      </c>
      <c r="C42" s="83">
        <v>0</v>
      </c>
      <c r="D42" s="83">
        <v>0</v>
      </c>
      <c r="E42" s="83" t="s">
        <v>434</v>
      </c>
      <c r="F42" s="83">
        <v>2.6760000000000002</v>
      </c>
      <c r="G42" s="83">
        <v>7394.2060000000001</v>
      </c>
      <c r="H42" s="83">
        <v>894.40150000000006</v>
      </c>
      <c r="I42" s="83">
        <v>0</v>
      </c>
      <c r="J42" s="83">
        <v>0</v>
      </c>
      <c r="K42" s="84">
        <v>0</v>
      </c>
      <c r="L42" s="84">
        <v>0</v>
      </c>
      <c r="M42" s="83">
        <v>85795.367457600005</v>
      </c>
      <c r="N42" s="83">
        <v>0</v>
      </c>
      <c r="O42" s="83">
        <v>0</v>
      </c>
      <c r="P42" s="83">
        <v>17.147569656400002</v>
      </c>
      <c r="Q42" s="83">
        <v>0</v>
      </c>
      <c r="R42" s="83">
        <v>694512</v>
      </c>
      <c r="S42" s="83">
        <v>0</v>
      </c>
      <c r="T42" s="83">
        <v>694512</v>
      </c>
      <c r="U42" s="83">
        <v>525553</v>
      </c>
      <c r="V42" s="83">
        <v>539340.21427</v>
      </c>
      <c r="W42" s="83">
        <v>644380.23686299997</v>
      </c>
      <c r="X42" s="84">
        <v>447.24447754022663</v>
      </c>
      <c r="Y42" s="84">
        <v>2.8904337060557999</v>
      </c>
      <c r="Z42" s="84">
        <v>29.164000000000001</v>
      </c>
      <c r="AA42" s="84">
        <v>5.3716011092460096</v>
      </c>
      <c r="AB42" s="84">
        <v>0.59155000000000002</v>
      </c>
      <c r="AC42" s="84">
        <v>15.57353</v>
      </c>
      <c r="AD42" s="83">
        <v>29</v>
      </c>
      <c r="AE42" s="83">
        <v>60</v>
      </c>
      <c r="AF42" s="85">
        <v>68.400000000000006</v>
      </c>
      <c r="AG42" s="84">
        <v>14.202999999999999</v>
      </c>
      <c r="AH42" s="84">
        <v>4.2451597000000001E-2</v>
      </c>
      <c r="AI42" s="84">
        <v>1.0398640000000001E-2</v>
      </c>
      <c r="AJ42" s="83">
        <v>0</v>
      </c>
      <c r="AK42" s="83">
        <v>0</v>
      </c>
      <c r="AL42" s="84">
        <v>0.55400002002716098</v>
      </c>
      <c r="AM42" s="224">
        <v>0.18077140999999999</v>
      </c>
      <c r="AN42" s="224">
        <v>7.1527750000000001</v>
      </c>
      <c r="AO42" s="84">
        <v>25.62</v>
      </c>
      <c r="AP42" s="84">
        <v>26.81</v>
      </c>
      <c r="AQ42" s="84">
        <v>6.6815419197082502</v>
      </c>
      <c r="AR42" s="84">
        <v>14.468451824164219</v>
      </c>
      <c r="AS42" s="85">
        <v>62.900001525878899</v>
      </c>
      <c r="AT42" s="85">
        <v>16.899999618530298</v>
      </c>
      <c r="AU42" s="83">
        <v>35</v>
      </c>
      <c r="AV42" s="85">
        <v>0.10000000149011599</v>
      </c>
      <c r="AW42" s="84">
        <v>9.9999997764825804E-3</v>
      </c>
      <c r="AX42" s="84">
        <v>18.758365631103501</v>
      </c>
      <c r="AY42" s="83">
        <v>788813</v>
      </c>
      <c r="AZ42" s="84" t="s">
        <v>434</v>
      </c>
      <c r="BA42" s="84">
        <v>45.299999237060497</v>
      </c>
      <c r="BB42" s="83">
        <v>0</v>
      </c>
      <c r="BC42" s="83">
        <v>345311</v>
      </c>
      <c r="BD42" s="83">
        <v>0</v>
      </c>
      <c r="BE42" s="83">
        <v>0</v>
      </c>
      <c r="BF42" s="83">
        <v>0</v>
      </c>
      <c r="BG42" s="83">
        <v>0</v>
      </c>
      <c r="BH42" s="83">
        <v>0</v>
      </c>
      <c r="BI42" s="83">
        <v>103</v>
      </c>
      <c r="BJ42" s="85">
        <v>26.9</v>
      </c>
      <c r="BK42" s="84">
        <v>1.9</v>
      </c>
      <c r="BL42" s="84">
        <v>-1.6691975593566895</v>
      </c>
      <c r="BM42" s="83">
        <v>21</v>
      </c>
      <c r="BN42" s="85">
        <v>81.922752380371094</v>
      </c>
      <c r="BO42" s="84">
        <v>58.817020416259801</v>
      </c>
      <c r="BP42" s="84">
        <v>8.4781703948974592</v>
      </c>
      <c r="BQ42" s="85">
        <v>67.602241516113295</v>
      </c>
      <c r="BR42" s="83">
        <v>690</v>
      </c>
      <c r="BS42" s="85">
        <v>35.856619999999999</v>
      </c>
      <c r="BT42" s="85">
        <v>80.167519999999996</v>
      </c>
      <c r="BU42" s="84">
        <v>1.6989999999999998</v>
      </c>
      <c r="BV42" s="83">
        <v>91</v>
      </c>
      <c r="BW42" s="83" t="s">
        <v>434</v>
      </c>
      <c r="BX42" s="83" t="s">
        <v>434</v>
      </c>
      <c r="BY42" s="84">
        <v>134.20884704589801</v>
      </c>
      <c r="BZ42" s="84">
        <v>273</v>
      </c>
      <c r="CA42" s="83">
        <v>1393.52233886719</v>
      </c>
      <c r="CB42" s="83">
        <v>869595</v>
      </c>
      <c r="CC42" s="83">
        <v>788474</v>
      </c>
      <c r="CD42" s="83">
        <v>1861</v>
      </c>
      <c r="CE42" s="83"/>
    </row>
    <row r="43" spans="1:83" x14ac:dyDescent="0.3">
      <c r="A43" s="100" t="s">
        <v>373</v>
      </c>
      <c r="B43" s="86" t="s">
        <v>71</v>
      </c>
      <c r="C43" s="83">
        <v>0</v>
      </c>
      <c r="D43" s="83">
        <v>0</v>
      </c>
      <c r="E43" s="83">
        <v>66628.386499999993</v>
      </c>
      <c r="F43" s="83">
        <v>0</v>
      </c>
      <c r="G43" s="83">
        <v>0</v>
      </c>
      <c r="H43" s="83">
        <v>0</v>
      </c>
      <c r="I43" s="83">
        <v>0</v>
      </c>
      <c r="J43" s="83">
        <v>0</v>
      </c>
      <c r="K43" s="84">
        <v>0</v>
      </c>
      <c r="L43" s="84">
        <v>5.5555555555555552E-2</v>
      </c>
      <c r="M43" s="83">
        <v>2402587.9522099998</v>
      </c>
      <c r="N43" s="83">
        <v>408637.90732900001</v>
      </c>
      <c r="O43" s="83">
        <v>2975.27216911</v>
      </c>
      <c r="P43" s="83">
        <v>305020.77513899998</v>
      </c>
      <c r="Q43" s="83">
        <v>4624994</v>
      </c>
      <c r="R43" s="83">
        <v>0</v>
      </c>
      <c r="S43" s="83">
        <v>0</v>
      </c>
      <c r="T43" s="83">
        <v>4624994</v>
      </c>
      <c r="U43" s="83">
        <v>3975722</v>
      </c>
      <c r="V43" s="83">
        <v>4498095.9804199999</v>
      </c>
      <c r="W43" s="83">
        <v>4562770.98649</v>
      </c>
      <c r="X43" s="84">
        <v>15.35684626647145</v>
      </c>
      <c r="Y43" s="84">
        <v>3.2435330319128264</v>
      </c>
      <c r="Z43" s="84">
        <v>67.373000000000005</v>
      </c>
      <c r="AA43" s="84">
        <v>4.3074023816909</v>
      </c>
      <c r="AB43" s="84">
        <v>8.7450899999999994</v>
      </c>
      <c r="AC43" s="84">
        <v>47.96367</v>
      </c>
      <c r="AD43" s="83">
        <v>304</v>
      </c>
      <c r="AE43" s="83">
        <v>40</v>
      </c>
      <c r="AF43" s="85">
        <v>47.8</v>
      </c>
      <c r="AG43" s="84">
        <v>14.896000000000001</v>
      </c>
      <c r="AH43" s="84">
        <v>0.28783085000000003</v>
      </c>
      <c r="AI43" s="84">
        <v>4.4928164E-2</v>
      </c>
      <c r="AJ43" s="83">
        <v>0</v>
      </c>
      <c r="AK43" s="83">
        <v>0</v>
      </c>
      <c r="AL43" s="84">
        <v>0.57400000095367398</v>
      </c>
      <c r="AM43" s="224">
        <v>0.11167630000000001</v>
      </c>
      <c r="AN43" s="224">
        <v>39.818317999999998</v>
      </c>
      <c r="AO43" s="84">
        <v>71.599999999999994</v>
      </c>
      <c r="AP43" s="84">
        <v>104.61</v>
      </c>
      <c r="AQ43" s="84">
        <v>1.96408402919769</v>
      </c>
      <c r="AR43" s="84">
        <v>0</v>
      </c>
      <c r="AS43" s="85">
        <v>47.799999237060497</v>
      </c>
      <c r="AT43" s="85">
        <v>12.300000190734901</v>
      </c>
      <c r="AU43" s="83">
        <v>373</v>
      </c>
      <c r="AV43" s="85">
        <v>3.0999999046325701</v>
      </c>
      <c r="AW43" s="84">
        <v>2.5</v>
      </c>
      <c r="AX43" s="84">
        <v>235.07431030273401</v>
      </c>
      <c r="AY43" s="83">
        <v>1407153</v>
      </c>
      <c r="AZ43" s="84">
        <v>0.56999999284744296</v>
      </c>
      <c r="BA43" s="84">
        <v>48.900001525878899</v>
      </c>
      <c r="BB43" s="83">
        <v>0</v>
      </c>
      <c r="BC43" s="83">
        <v>421246</v>
      </c>
      <c r="BD43" s="83">
        <v>66000</v>
      </c>
      <c r="BE43" s="83">
        <v>0</v>
      </c>
      <c r="BF43" s="83">
        <v>134000</v>
      </c>
      <c r="BG43" s="83">
        <v>42134</v>
      </c>
      <c r="BH43" s="83">
        <v>4</v>
      </c>
      <c r="BI43" s="83">
        <v>99</v>
      </c>
      <c r="BJ43" s="85">
        <v>28</v>
      </c>
      <c r="BK43" s="84" t="s">
        <v>434</v>
      </c>
      <c r="BL43" s="84">
        <v>-1.3877066373825073</v>
      </c>
      <c r="BM43" s="83">
        <v>19</v>
      </c>
      <c r="BN43" s="85">
        <v>68.5184326171875</v>
      </c>
      <c r="BO43" s="84">
        <v>80.298759460449205</v>
      </c>
      <c r="BP43" s="84">
        <v>8.6499996185302699</v>
      </c>
      <c r="BQ43" s="85">
        <v>95.340538024902301</v>
      </c>
      <c r="BR43" s="83">
        <v>5900</v>
      </c>
      <c r="BS43" s="85">
        <v>20.172879999999999</v>
      </c>
      <c r="BT43" s="85">
        <v>73.217759999999998</v>
      </c>
      <c r="BU43" s="84">
        <v>1.159</v>
      </c>
      <c r="BV43" s="83">
        <v>75</v>
      </c>
      <c r="BW43" s="83" t="s">
        <v>434</v>
      </c>
      <c r="BX43" s="83">
        <v>73</v>
      </c>
      <c r="BY43" s="84">
        <v>125.363075256348</v>
      </c>
      <c r="BZ43" s="84">
        <v>378</v>
      </c>
      <c r="CA43" s="83">
        <v>2011.07238769531</v>
      </c>
      <c r="CB43" s="83">
        <v>5518092</v>
      </c>
      <c r="CC43" s="83">
        <v>4641885</v>
      </c>
      <c r="CD43" s="83">
        <v>341500</v>
      </c>
      <c r="CE43" s="83"/>
    </row>
    <row r="44" spans="1:83" x14ac:dyDescent="0.3">
      <c r="A44" s="100" t="s">
        <v>788</v>
      </c>
      <c r="B44" s="86" t="s">
        <v>70</v>
      </c>
      <c r="C44" s="83">
        <v>47142.314815368423</v>
      </c>
      <c r="D44" s="83">
        <v>0</v>
      </c>
      <c r="E44" s="83">
        <v>490721.90500000003</v>
      </c>
      <c r="F44" s="83">
        <v>0</v>
      </c>
      <c r="G44" s="83">
        <v>0</v>
      </c>
      <c r="H44" s="83">
        <v>0</v>
      </c>
      <c r="I44" s="83">
        <v>0</v>
      </c>
      <c r="J44" s="83">
        <v>8571</v>
      </c>
      <c r="K44" s="84">
        <v>2.9000000000000001E-2</v>
      </c>
      <c r="L44" s="84">
        <v>0</v>
      </c>
      <c r="M44" s="83">
        <v>35327606.789499998</v>
      </c>
      <c r="N44" s="83">
        <v>18610199.324299999</v>
      </c>
      <c r="O44" s="83">
        <v>0</v>
      </c>
      <c r="P44" s="83">
        <v>20083968.009100001</v>
      </c>
      <c r="Q44" s="83">
        <v>75105950</v>
      </c>
      <c r="R44" s="83">
        <v>679080</v>
      </c>
      <c r="S44" s="83">
        <v>6147</v>
      </c>
      <c r="T44" s="83">
        <v>74192667</v>
      </c>
      <c r="U44" s="83">
        <v>64801775</v>
      </c>
      <c r="V44" s="83">
        <v>66393004.956500001</v>
      </c>
      <c r="W44" s="83">
        <v>69745335.623999998</v>
      </c>
      <c r="X44" s="84">
        <v>37.082592355704548</v>
      </c>
      <c r="Y44" s="84">
        <v>4.4965156124678076</v>
      </c>
      <c r="Z44" s="84">
        <v>45.045999999999999</v>
      </c>
      <c r="AA44" s="84">
        <v>5.3020675050332002</v>
      </c>
      <c r="AB44" s="84">
        <v>12.052680000000001</v>
      </c>
      <c r="AC44" s="84">
        <v>4.4715999999999996</v>
      </c>
      <c r="AD44" s="83">
        <v>3939</v>
      </c>
      <c r="AE44" s="83">
        <v>20</v>
      </c>
      <c r="AF44" s="85">
        <v>77.5</v>
      </c>
      <c r="AG44" s="84">
        <v>17.672000000000001</v>
      </c>
      <c r="AH44" s="84">
        <v>0.98743122000000005</v>
      </c>
      <c r="AI44" s="84">
        <v>0.89117002599999995</v>
      </c>
      <c r="AJ44" s="83">
        <v>0</v>
      </c>
      <c r="AK44" s="83">
        <v>5</v>
      </c>
      <c r="AL44" s="84">
        <v>0.479999989271164</v>
      </c>
      <c r="AM44" s="224">
        <v>0.3311887</v>
      </c>
      <c r="AN44" s="224">
        <v>2323.2634520000001</v>
      </c>
      <c r="AO44" s="84">
        <v>1363.76</v>
      </c>
      <c r="AP44" s="84">
        <v>1516.2</v>
      </c>
      <c r="AQ44" s="84">
        <v>6.1793785095214799</v>
      </c>
      <c r="AR44" s="84">
        <v>4.1196174373399401</v>
      </c>
      <c r="AS44" s="85">
        <v>84.800003051757798</v>
      </c>
      <c r="AT44" s="85">
        <v>23.399999618530298</v>
      </c>
      <c r="AU44" s="83">
        <v>320</v>
      </c>
      <c r="AV44" s="85">
        <v>0.80000001192092896</v>
      </c>
      <c r="AW44" s="84">
        <v>0.31000000238418601</v>
      </c>
      <c r="AX44" s="84">
        <v>319.84100341796898</v>
      </c>
      <c r="AY44" s="83">
        <v>53320501</v>
      </c>
      <c r="AZ44" s="84">
        <v>0.61699998378753695</v>
      </c>
      <c r="BA44" s="84">
        <v>42.099998474121101</v>
      </c>
      <c r="BB44" s="83">
        <v>18259</v>
      </c>
      <c r="BC44" s="83">
        <v>677344</v>
      </c>
      <c r="BD44" s="83">
        <v>199909</v>
      </c>
      <c r="BE44" s="83">
        <v>0</v>
      </c>
      <c r="BF44" s="83">
        <v>5512000</v>
      </c>
      <c r="BG44" s="83">
        <v>491180</v>
      </c>
      <c r="BH44" s="83">
        <v>23861</v>
      </c>
      <c r="BI44" s="83">
        <v>53</v>
      </c>
      <c r="BJ44" s="85">
        <v>39.6</v>
      </c>
      <c r="BK44" s="84">
        <v>2</v>
      </c>
      <c r="BL44" s="84">
        <v>-1.6274285316467285</v>
      </c>
      <c r="BM44" s="83">
        <v>18</v>
      </c>
      <c r="BN44" s="85">
        <v>18.9776611328125</v>
      </c>
      <c r="BO44" s="84">
        <v>77.042678833007798</v>
      </c>
      <c r="BP44" s="84">
        <v>8.6199045181274396</v>
      </c>
      <c r="BQ44" s="85">
        <v>42.773323059082003</v>
      </c>
      <c r="BR44" s="83">
        <v>180000</v>
      </c>
      <c r="BS44" s="85">
        <v>20.45598</v>
      </c>
      <c r="BT44" s="85">
        <v>43.243319999999997</v>
      </c>
      <c r="BU44" s="84">
        <v>0.89999999999999991</v>
      </c>
      <c r="BV44" s="83">
        <v>81</v>
      </c>
      <c r="BW44" s="83" t="s">
        <v>434</v>
      </c>
      <c r="BX44" s="83">
        <v>81</v>
      </c>
      <c r="BY44" s="84">
        <v>30.715618133544901</v>
      </c>
      <c r="BZ44" s="84">
        <v>473</v>
      </c>
      <c r="CA44" s="83">
        <v>545.21618652343795</v>
      </c>
      <c r="CB44" s="83">
        <v>89561404</v>
      </c>
      <c r="CC44" s="83">
        <v>77236049</v>
      </c>
      <c r="CD44" s="83">
        <v>2267050</v>
      </c>
      <c r="CE44" s="83"/>
    </row>
    <row r="45" spans="1:83" x14ac:dyDescent="0.3">
      <c r="A45" s="100" t="s">
        <v>73</v>
      </c>
      <c r="B45" s="86" t="s">
        <v>72</v>
      </c>
      <c r="C45" s="83">
        <v>10101.724945094737</v>
      </c>
      <c r="D45" s="83">
        <v>10091.2301064</v>
      </c>
      <c r="E45" s="83">
        <v>8892.3460000000014</v>
      </c>
      <c r="F45" s="83">
        <v>298.62599999999998</v>
      </c>
      <c r="G45" s="83">
        <v>2287.7869999999998</v>
      </c>
      <c r="H45" s="83">
        <v>0</v>
      </c>
      <c r="I45" s="83">
        <v>1777.7860000000001</v>
      </c>
      <c r="J45" s="83">
        <v>0</v>
      </c>
      <c r="K45" s="84">
        <v>0.114</v>
      </c>
      <c r="L45" s="84">
        <v>0</v>
      </c>
      <c r="M45" s="83" t="s">
        <v>434</v>
      </c>
      <c r="N45" s="83" t="s">
        <v>434</v>
      </c>
      <c r="O45" s="83" t="s">
        <v>434</v>
      </c>
      <c r="P45" s="83" t="s">
        <v>434</v>
      </c>
      <c r="Q45" s="83">
        <v>960518</v>
      </c>
      <c r="R45" s="83">
        <v>119999</v>
      </c>
      <c r="S45" s="83">
        <v>6</v>
      </c>
      <c r="T45" s="83">
        <v>10</v>
      </c>
      <c r="U45" s="83">
        <v>3458170</v>
      </c>
      <c r="V45" s="83">
        <v>1369046.84454</v>
      </c>
      <c r="W45" s="83">
        <v>4248142.0785299996</v>
      </c>
      <c r="X45" s="84">
        <v>97.913063063063063</v>
      </c>
      <c r="Y45" s="84">
        <v>1.8812955414411521</v>
      </c>
      <c r="Z45" s="84">
        <v>80.075999999999993</v>
      </c>
      <c r="AA45" s="84">
        <v>3.46142664480857</v>
      </c>
      <c r="AB45" s="84">
        <v>0.20355000000000001</v>
      </c>
      <c r="AC45" s="84">
        <v>83.841040000000007</v>
      </c>
      <c r="AD45" s="83">
        <v>1527</v>
      </c>
      <c r="AE45" s="83">
        <v>80</v>
      </c>
      <c r="AF45" s="85">
        <v>3.9</v>
      </c>
      <c r="AG45" s="84">
        <v>6.8310000000000004</v>
      </c>
      <c r="AH45" s="84">
        <v>1.2056242E-2</v>
      </c>
      <c r="AI45" s="84">
        <v>1.1741867E-2</v>
      </c>
      <c r="AJ45" s="83">
        <v>0</v>
      </c>
      <c r="AK45" s="83">
        <v>0</v>
      </c>
      <c r="AL45" s="84">
        <v>0.81000000238418601</v>
      </c>
      <c r="AM45" s="224" t="s">
        <v>434</v>
      </c>
      <c r="AN45" s="224">
        <v>14.380001</v>
      </c>
      <c r="AO45" s="84">
        <v>54.89</v>
      </c>
      <c r="AP45" s="84">
        <v>43</v>
      </c>
      <c r="AQ45" s="84">
        <v>0.102697491645813</v>
      </c>
      <c r="AR45" s="84">
        <v>0.89541355201308825</v>
      </c>
      <c r="AS45" s="85">
        <v>8.6000003814697301</v>
      </c>
      <c r="AT45" s="85" t="s">
        <v>434</v>
      </c>
      <c r="AU45" s="83">
        <v>10</v>
      </c>
      <c r="AV45" s="85">
        <v>0.40000000596046398</v>
      </c>
      <c r="AW45" s="84">
        <v>0.33000001311302202</v>
      </c>
      <c r="AX45" s="84">
        <v>4.0004458278417601E-2</v>
      </c>
      <c r="AY45" s="83">
        <v>10011</v>
      </c>
      <c r="AZ45" s="84">
        <v>0.287999987602234</v>
      </c>
      <c r="BA45" s="84">
        <v>48.200000762939503</v>
      </c>
      <c r="BB45" s="83">
        <v>125190</v>
      </c>
      <c r="BC45" s="83">
        <v>4852</v>
      </c>
      <c r="BD45" s="83">
        <v>25000</v>
      </c>
      <c r="BE45" s="83">
        <v>0</v>
      </c>
      <c r="BF45" s="83">
        <v>0</v>
      </c>
      <c r="BG45" s="83">
        <v>122269</v>
      </c>
      <c r="BH45" s="83">
        <v>0</v>
      </c>
      <c r="BI45" s="83">
        <v>123</v>
      </c>
      <c r="BJ45" s="85">
        <v>3.2</v>
      </c>
      <c r="BK45" s="84">
        <v>4.4166666666666661</v>
      </c>
      <c r="BL45" s="84">
        <v>0.4231586754322052</v>
      </c>
      <c r="BM45" s="83">
        <v>57</v>
      </c>
      <c r="BN45" s="85">
        <v>100</v>
      </c>
      <c r="BO45" s="84">
        <v>97.863792419433594</v>
      </c>
      <c r="BP45" s="84">
        <v>81.202598571777301</v>
      </c>
      <c r="BQ45" s="85">
        <v>169.3935546875</v>
      </c>
      <c r="BR45" s="83">
        <v>23000</v>
      </c>
      <c r="BS45" s="85">
        <v>97.818359999999998</v>
      </c>
      <c r="BT45" s="85">
        <v>99.701520000000002</v>
      </c>
      <c r="BU45" s="84">
        <v>11.497</v>
      </c>
      <c r="BV45" s="83">
        <v>94</v>
      </c>
      <c r="BW45" s="83">
        <v>93</v>
      </c>
      <c r="BX45" s="83">
        <v>96</v>
      </c>
      <c r="BY45" s="84">
        <v>1336.52856445313</v>
      </c>
      <c r="BZ45" s="84">
        <v>27</v>
      </c>
      <c r="CA45" s="83">
        <v>12238.375</v>
      </c>
      <c r="CB45" s="83">
        <v>5094114</v>
      </c>
      <c r="CC45" s="83">
        <v>4810126</v>
      </c>
      <c r="CD45" s="83">
        <v>51060</v>
      </c>
      <c r="CE45" s="83"/>
    </row>
    <row r="46" spans="1:83" x14ac:dyDescent="0.3">
      <c r="A46" s="100" t="s">
        <v>370</v>
      </c>
      <c r="B46" s="86" t="s">
        <v>74</v>
      </c>
      <c r="C46" s="83">
        <v>0</v>
      </c>
      <c r="D46" s="83">
        <v>0</v>
      </c>
      <c r="E46" s="83">
        <v>96135.651499999993</v>
      </c>
      <c r="F46" s="83">
        <v>6.5460000000000003</v>
      </c>
      <c r="G46" s="83">
        <v>0</v>
      </c>
      <c r="H46" s="83">
        <v>0</v>
      </c>
      <c r="I46" s="83">
        <v>0</v>
      </c>
      <c r="J46" s="83">
        <v>0</v>
      </c>
      <c r="K46" s="84">
        <v>0</v>
      </c>
      <c r="L46" s="84">
        <v>5.5555555555555552E-2</v>
      </c>
      <c r="M46" s="83">
        <v>7012793.3709800001</v>
      </c>
      <c r="N46" s="83">
        <v>567178.65007500001</v>
      </c>
      <c r="O46" s="83">
        <v>12897501.2136</v>
      </c>
      <c r="P46" s="83">
        <v>237286.706191</v>
      </c>
      <c r="Q46" s="83">
        <v>22677081</v>
      </c>
      <c r="R46" s="83">
        <v>0</v>
      </c>
      <c r="S46" s="83">
        <v>124</v>
      </c>
      <c r="T46" s="83">
        <v>22676957</v>
      </c>
      <c r="U46" s="83">
        <v>19797176</v>
      </c>
      <c r="V46" s="83">
        <v>20368541.144099999</v>
      </c>
      <c r="W46" s="83">
        <v>22595677.663199998</v>
      </c>
      <c r="X46" s="84">
        <v>78.834053459119502</v>
      </c>
      <c r="Y46" s="84">
        <v>3.4511425253801638</v>
      </c>
      <c r="Z46" s="84">
        <v>51.238999999999997</v>
      </c>
      <c r="AA46" s="84">
        <v>5.0900631110499699</v>
      </c>
      <c r="AB46" s="84">
        <v>25.737220000000001</v>
      </c>
      <c r="AC46" s="84">
        <v>19.3508</v>
      </c>
      <c r="AD46" s="83">
        <v>897</v>
      </c>
      <c r="AE46" s="83">
        <v>20</v>
      </c>
      <c r="AF46" s="85">
        <v>60.1</v>
      </c>
      <c r="AG46" s="84">
        <v>15.661</v>
      </c>
      <c r="AH46" s="84">
        <v>0.90950423599999997</v>
      </c>
      <c r="AI46" s="84">
        <v>0.32881638000000002</v>
      </c>
      <c r="AJ46" s="83">
        <v>0</v>
      </c>
      <c r="AK46" s="83">
        <v>0</v>
      </c>
      <c r="AL46" s="84">
        <v>0.537999987602234</v>
      </c>
      <c r="AM46" s="224">
        <v>0.235871</v>
      </c>
      <c r="AN46" s="224">
        <v>16.419301000000001</v>
      </c>
      <c r="AO46" s="84">
        <v>508.67</v>
      </c>
      <c r="AP46" s="84">
        <v>617.03</v>
      </c>
      <c r="AQ46" s="84">
        <v>2.1083233356475799</v>
      </c>
      <c r="AR46" s="84">
        <v>0.57742893384038052</v>
      </c>
      <c r="AS46" s="85">
        <v>79.300003051757798</v>
      </c>
      <c r="AT46" s="85">
        <v>12.800000190734901</v>
      </c>
      <c r="AU46" s="83">
        <v>137</v>
      </c>
      <c r="AV46" s="85">
        <v>2.4000000953674299</v>
      </c>
      <c r="AW46" s="84">
        <v>0.80000001192092896</v>
      </c>
      <c r="AX46" s="84">
        <v>330.59817504882801</v>
      </c>
      <c r="AY46" s="83">
        <v>21713670</v>
      </c>
      <c r="AZ46" s="84">
        <v>0.63800001144409202</v>
      </c>
      <c r="BA46" s="84">
        <v>41.5</v>
      </c>
      <c r="BB46" s="83">
        <v>25000</v>
      </c>
      <c r="BC46" s="83">
        <v>0</v>
      </c>
      <c r="BD46" s="83">
        <v>8288</v>
      </c>
      <c r="BE46" s="83">
        <v>0</v>
      </c>
      <c r="BF46" s="83">
        <v>303000</v>
      </c>
      <c r="BG46" s="83">
        <v>2309</v>
      </c>
      <c r="BH46" s="83">
        <v>3252</v>
      </c>
      <c r="BI46" s="83">
        <v>123</v>
      </c>
      <c r="BJ46" s="85">
        <v>19.899999999999999</v>
      </c>
      <c r="BK46" s="84">
        <v>1.8666666666666665</v>
      </c>
      <c r="BL46" s="84">
        <v>-0.48258796334266663</v>
      </c>
      <c r="BM46" s="83">
        <v>36</v>
      </c>
      <c r="BN46" s="85">
        <v>66.991180419921903</v>
      </c>
      <c r="BO46" s="84">
        <v>47.165351867675803</v>
      </c>
      <c r="BP46" s="84">
        <v>36.453788757324197</v>
      </c>
      <c r="BQ46" s="85">
        <v>145.34069824218801</v>
      </c>
      <c r="BR46" s="83">
        <v>32000</v>
      </c>
      <c r="BS46" s="85">
        <v>32.134909999999998</v>
      </c>
      <c r="BT46" s="85">
        <v>72.868940000000009</v>
      </c>
      <c r="BU46" s="84">
        <v>2.3260000000000001</v>
      </c>
      <c r="BV46" s="83">
        <v>82</v>
      </c>
      <c r="BW46" s="83" t="s">
        <v>434</v>
      </c>
      <c r="BX46" s="83">
        <v>81</v>
      </c>
      <c r="BY46" s="84">
        <v>176.27853393554699</v>
      </c>
      <c r="BZ46" s="84">
        <v>617</v>
      </c>
      <c r="CA46" s="83">
        <v>2286.16284179688</v>
      </c>
      <c r="CB46" s="83">
        <v>26378275</v>
      </c>
      <c r="CC46" s="83">
        <v>22700258</v>
      </c>
      <c r="CD46" s="83">
        <v>318000</v>
      </c>
      <c r="CE46" s="83"/>
    </row>
    <row r="47" spans="1:83" x14ac:dyDescent="0.3">
      <c r="A47" s="100" t="s">
        <v>76</v>
      </c>
      <c r="B47" s="86" t="s">
        <v>75</v>
      </c>
      <c r="C47" s="83">
        <v>8132.2680231157892</v>
      </c>
      <c r="D47" s="83">
        <v>0</v>
      </c>
      <c r="E47" s="83">
        <v>41053.731000000007</v>
      </c>
      <c r="F47" s="83">
        <v>90.634</v>
      </c>
      <c r="G47" s="83">
        <v>0</v>
      </c>
      <c r="H47" s="83">
        <v>0</v>
      </c>
      <c r="I47" s="83">
        <v>0</v>
      </c>
      <c r="J47" s="83">
        <v>0</v>
      </c>
      <c r="K47" s="84">
        <v>2.9000000000000001E-2</v>
      </c>
      <c r="L47" s="84">
        <v>0.19444444444444445</v>
      </c>
      <c r="M47" s="83">
        <v>10121.581316199999</v>
      </c>
      <c r="N47" s="83" t="s">
        <v>434</v>
      </c>
      <c r="O47" s="83" t="s">
        <v>434</v>
      </c>
      <c r="P47" s="83" t="s">
        <v>434</v>
      </c>
      <c r="Q47" s="83">
        <v>0</v>
      </c>
      <c r="R47" s="83">
        <v>0</v>
      </c>
      <c r="S47" s="83">
        <v>0</v>
      </c>
      <c r="T47" s="83">
        <v>0</v>
      </c>
      <c r="U47" s="83">
        <v>0</v>
      </c>
      <c r="V47" s="83">
        <v>200.45689487499999</v>
      </c>
      <c r="W47" s="83">
        <v>81237.272702200004</v>
      </c>
      <c r="X47" s="84">
        <v>73.077197998570412</v>
      </c>
      <c r="Y47" s="84">
        <v>-3.746560683971302E-2</v>
      </c>
      <c r="Z47" s="84">
        <v>57.241999999999997</v>
      </c>
      <c r="AA47" s="84">
        <v>2.79539616520456</v>
      </c>
      <c r="AB47" s="84">
        <v>0.44244</v>
      </c>
      <c r="AC47" s="84" t="s">
        <v>434</v>
      </c>
      <c r="AD47" s="83">
        <v>2198</v>
      </c>
      <c r="AE47" s="83">
        <v>80</v>
      </c>
      <c r="AF47" s="85" t="s">
        <v>434</v>
      </c>
      <c r="AG47" s="84">
        <v>4.4859999999999998</v>
      </c>
      <c r="AH47" s="84">
        <v>3.5645324999999999E-2</v>
      </c>
      <c r="AI47" s="84">
        <v>7.3557939999999997E-3</v>
      </c>
      <c r="AJ47" s="83">
        <v>0</v>
      </c>
      <c r="AK47" s="83">
        <v>0</v>
      </c>
      <c r="AL47" s="84">
        <v>0.85100001096725497</v>
      </c>
      <c r="AM47" s="224" t="s">
        <v>434</v>
      </c>
      <c r="AN47" s="224">
        <v>3.2468020000000002</v>
      </c>
      <c r="AO47" s="84">
        <v>0</v>
      </c>
      <c r="AP47" s="84">
        <v>0</v>
      </c>
      <c r="AQ47" s="84" t="s">
        <v>434</v>
      </c>
      <c r="AR47" s="84">
        <v>6.6377059582957125</v>
      </c>
      <c r="AS47" s="85">
        <v>4.8000001907348597</v>
      </c>
      <c r="AT47" s="85" t="s">
        <v>434</v>
      </c>
      <c r="AU47" s="83">
        <v>8</v>
      </c>
      <c r="AV47" s="85">
        <v>0.10000000149011599</v>
      </c>
      <c r="AW47" s="84">
        <v>3.9999999105930301E-2</v>
      </c>
      <c r="AX47" s="84" t="s">
        <v>434</v>
      </c>
      <c r="AY47" s="83">
        <v>1</v>
      </c>
      <c r="AZ47" s="84">
        <v>0.11599999666214</v>
      </c>
      <c r="BA47" s="84">
        <v>29.700000762939499</v>
      </c>
      <c r="BB47" s="83">
        <v>471</v>
      </c>
      <c r="BC47" s="83">
        <v>65</v>
      </c>
      <c r="BD47" s="83">
        <v>218978</v>
      </c>
      <c r="BE47" s="83">
        <v>0</v>
      </c>
      <c r="BF47" s="83">
        <v>0</v>
      </c>
      <c r="BG47" s="83">
        <v>1175</v>
      </c>
      <c r="BH47" s="83">
        <v>13</v>
      </c>
      <c r="BI47" s="83">
        <v>124</v>
      </c>
      <c r="BJ47" s="85">
        <v>2.4</v>
      </c>
      <c r="BK47" s="84">
        <v>3.25</v>
      </c>
      <c r="BL47" s="84">
        <v>0.40997454524040222</v>
      </c>
      <c r="BM47" s="83">
        <v>47</v>
      </c>
      <c r="BN47" s="85">
        <v>100</v>
      </c>
      <c r="BO47" s="84">
        <v>99.125358581542997</v>
      </c>
      <c r="BP47" s="84">
        <v>79.079780578613295</v>
      </c>
      <c r="BQ47" s="85">
        <v>106.64231872558599</v>
      </c>
      <c r="BR47" s="83">
        <v>83000</v>
      </c>
      <c r="BS47" s="85">
        <v>96.538440000000008</v>
      </c>
      <c r="BT47" s="85">
        <v>99.586669999999998</v>
      </c>
      <c r="BU47" s="84">
        <v>29.962</v>
      </c>
      <c r="BV47" s="83">
        <v>93</v>
      </c>
      <c r="BW47" s="83">
        <v>95</v>
      </c>
      <c r="BX47" s="83" t="s">
        <v>434</v>
      </c>
      <c r="BY47" s="84">
        <v>1876.1044921875</v>
      </c>
      <c r="BZ47" s="84">
        <v>8</v>
      </c>
      <c r="CA47" s="83">
        <v>14853.240234375</v>
      </c>
      <c r="CB47" s="83">
        <v>4105268</v>
      </c>
      <c r="CC47" s="83">
        <v>4240006</v>
      </c>
      <c r="CD47" s="83">
        <v>55960</v>
      </c>
      <c r="CE47" s="83"/>
    </row>
    <row r="48" spans="1:83" x14ac:dyDescent="0.3">
      <c r="A48" s="100" t="s">
        <v>78</v>
      </c>
      <c r="B48" s="86" t="s">
        <v>77</v>
      </c>
      <c r="C48" s="83">
        <v>11468.211693936841</v>
      </c>
      <c r="D48" s="83">
        <v>1635.8981508336842</v>
      </c>
      <c r="E48" s="83">
        <v>16737.554500000002</v>
      </c>
      <c r="F48" s="83">
        <v>16.34</v>
      </c>
      <c r="G48" s="83">
        <v>216262.693</v>
      </c>
      <c r="H48" s="83">
        <v>58705.150000000009</v>
      </c>
      <c r="I48" s="83">
        <v>20743.203000000001</v>
      </c>
      <c r="J48" s="83">
        <v>26285</v>
      </c>
      <c r="K48" s="84">
        <v>0.17100000000000001</v>
      </c>
      <c r="L48" s="84">
        <v>8.3333333333333329E-2</v>
      </c>
      <c r="M48" s="83" t="s">
        <v>434</v>
      </c>
      <c r="N48" s="83" t="s">
        <v>434</v>
      </c>
      <c r="O48" s="83" t="s">
        <v>434</v>
      </c>
      <c r="P48" s="83" t="s">
        <v>434</v>
      </c>
      <c r="Q48" s="83">
        <v>0</v>
      </c>
      <c r="R48" s="83">
        <v>0</v>
      </c>
      <c r="S48" s="83">
        <v>0</v>
      </c>
      <c r="T48" s="83">
        <v>0</v>
      </c>
      <c r="U48" s="83">
        <v>10301908</v>
      </c>
      <c r="V48" s="83">
        <v>11038145.902100001</v>
      </c>
      <c r="W48" s="83">
        <v>10877271.2042</v>
      </c>
      <c r="X48" s="84">
        <v>108.99959623149394</v>
      </c>
      <c r="Y48" s="84">
        <v>5.235297792147043E-2</v>
      </c>
      <c r="Z48" s="84">
        <v>77.108999999999995</v>
      </c>
      <c r="AA48" s="84" t="s">
        <v>434</v>
      </c>
      <c r="AB48" s="84">
        <v>0.26878999999999997</v>
      </c>
      <c r="AC48" s="84">
        <v>85.198210000000003</v>
      </c>
      <c r="AD48" s="83">
        <v>12049</v>
      </c>
      <c r="AE48" s="83">
        <v>100</v>
      </c>
      <c r="AF48" s="85">
        <v>6.6</v>
      </c>
      <c r="AG48" s="84">
        <v>5.0439999999999996</v>
      </c>
      <c r="AH48" s="84">
        <v>1.014469E-2</v>
      </c>
      <c r="AI48" s="84">
        <v>6.0895624000000002E-2</v>
      </c>
      <c r="AJ48" s="83">
        <v>0</v>
      </c>
      <c r="AK48" s="83">
        <v>0</v>
      </c>
      <c r="AL48" s="84">
        <v>0.78299999237060502</v>
      </c>
      <c r="AM48" s="224">
        <v>1.6218000000000001E-3</v>
      </c>
      <c r="AN48" s="224">
        <v>8.3959379999999992</v>
      </c>
      <c r="AO48" s="84">
        <v>267.27</v>
      </c>
      <c r="AP48" s="84">
        <v>95.89</v>
      </c>
      <c r="AQ48" s="84">
        <v>2.99503827095032</v>
      </c>
      <c r="AR48" s="84" t="s">
        <v>434</v>
      </c>
      <c r="AS48" s="85">
        <v>5.0999999046325701</v>
      </c>
      <c r="AT48" s="85" t="s">
        <v>434</v>
      </c>
      <c r="AU48" s="83">
        <v>6.5</v>
      </c>
      <c r="AV48" s="85">
        <v>0.40000000596046398</v>
      </c>
      <c r="AW48" s="84">
        <v>0.259999990463257</v>
      </c>
      <c r="AX48" s="84" t="s">
        <v>434</v>
      </c>
      <c r="AY48" s="83">
        <v>3445</v>
      </c>
      <c r="AZ48" s="84">
        <v>0.30399999022483798</v>
      </c>
      <c r="BA48" s="84" t="s">
        <v>434</v>
      </c>
      <c r="BB48" s="83">
        <v>40540</v>
      </c>
      <c r="BC48" s="83">
        <v>10111</v>
      </c>
      <c r="BD48" s="83">
        <v>4333</v>
      </c>
      <c r="BE48" s="83">
        <v>0</v>
      </c>
      <c r="BF48" s="83">
        <v>0</v>
      </c>
      <c r="BG48" s="83">
        <v>256</v>
      </c>
      <c r="BH48" s="83">
        <v>0</v>
      </c>
      <c r="BI48" s="83">
        <v>140</v>
      </c>
      <c r="BJ48" s="85">
        <v>2.4</v>
      </c>
      <c r="BK48" s="84">
        <v>4</v>
      </c>
      <c r="BL48" s="84">
        <v>-0.1725441962480545</v>
      </c>
      <c r="BM48" s="83">
        <v>47</v>
      </c>
      <c r="BN48" s="85">
        <v>100</v>
      </c>
      <c r="BO48" s="84">
        <v>99.752532958984403</v>
      </c>
      <c r="BP48" s="84">
        <v>61.836299896240199</v>
      </c>
      <c r="BQ48" s="85">
        <v>53.316612243652301</v>
      </c>
      <c r="BR48" s="83">
        <v>67000</v>
      </c>
      <c r="BS48" s="85">
        <v>92.810239999999993</v>
      </c>
      <c r="BT48" s="85">
        <v>95.327579999999998</v>
      </c>
      <c r="BU48" s="84">
        <v>81.899999999999991</v>
      </c>
      <c r="BV48" s="83">
        <v>99</v>
      </c>
      <c r="BW48" s="83">
        <v>99</v>
      </c>
      <c r="BX48" s="83" t="s">
        <v>434</v>
      </c>
      <c r="BY48" s="84">
        <v>2519.29418945313</v>
      </c>
      <c r="BZ48" s="84">
        <v>36</v>
      </c>
      <c r="CA48" s="83">
        <v>8821.8193359375</v>
      </c>
      <c r="CB48" s="83">
        <v>11326616</v>
      </c>
      <c r="CC48" s="83">
        <v>11389559</v>
      </c>
      <c r="CD48" s="83">
        <v>106440</v>
      </c>
      <c r="CE48" s="83"/>
    </row>
    <row r="49" spans="1:83" x14ac:dyDescent="0.3">
      <c r="A49" s="100" t="s">
        <v>80</v>
      </c>
      <c r="B49" s="86" t="s">
        <v>79</v>
      </c>
      <c r="C49" s="83">
        <v>2277.4005017894738</v>
      </c>
      <c r="D49" s="83">
        <v>1195.3717648547367</v>
      </c>
      <c r="E49" s="83">
        <v>63.141000000000005</v>
      </c>
      <c r="F49" s="83">
        <v>8.4580000000000002</v>
      </c>
      <c r="G49" s="83">
        <v>0</v>
      </c>
      <c r="H49" s="83">
        <v>0</v>
      </c>
      <c r="I49" s="83">
        <v>0</v>
      </c>
      <c r="J49" s="83">
        <v>0</v>
      </c>
      <c r="K49" s="84">
        <v>5.7000000000000002E-2</v>
      </c>
      <c r="L49" s="84">
        <v>0.1388888888888889</v>
      </c>
      <c r="M49" s="83">
        <v>0</v>
      </c>
      <c r="N49" s="83" t="s">
        <v>434</v>
      </c>
      <c r="O49" s="83" t="s">
        <v>434</v>
      </c>
      <c r="P49" s="83" t="s">
        <v>434</v>
      </c>
      <c r="Q49" s="83">
        <v>0</v>
      </c>
      <c r="R49" s="83">
        <v>0</v>
      </c>
      <c r="S49" s="83">
        <v>0</v>
      </c>
      <c r="T49" s="83">
        <v>0</v>
      </c>
      <c r="U49" s="83">
        <v>30791</v>
      </c>
      <c r="V49" s="83">
        <v>928409.07565300004</v>
      </c>
      <c r="W49" s="83">
        <v>10419.286669700001</v>
      </c>
      <c r="X49" s="84">
        <v>128.70833333333334</v>
      </c>
      <c r="Y49" s="84">
        <v>0.77229367789193348</v>
      </c>
      <c r="Z49" s="84">
        <v>66.805000000000007</v>
      </c>
      <c r="AA49" s="84">
        <v>2.7587405438560602</v>
      </c>
      <c r="AB49" s="84">
        <v>0</v>
      </c>
      <c r="AC49" s="84" t="s">
        <v>434</v>
      </c>
      <c r="AD49" s="83">
        <v>288</v>
      </c>
      <c r="AE49" s="83">
        <v>100</v>
      </c>
      <c r="AF49" s="85" t="s">
        <v>434</v>
      </c>
      <c r="AG49" s="84">
        <v>5.3680000000000003</v>
      </c>
      <c r="AH49" s="84">
        <v>2.2175632000000001E-2</v>
      </c>
      <c r="AI49" s="84">
        <v>1.3691459999999999E-3</v>
      </c>
      <c r="AJ49" s="83">
        <v>0</v>
      </c>
      <c r="AK49" s="83">
        <v>0</v>
      </c>
      <c r="AL49" s="84">
        <v>0.88700002431869496</v>
      </c>
      <c r="AM49" s="224" t="s">
        <v>434</v>
      </c>
      <c r="AN49" s="224">
        <v>0.96</v>
      </c>
      <c r="AO49" s="84">
        <v>0</v>
      </c>
      <c r="AP49" s="84">
        <v>0</v>
      </c>
      <c r="AQ49" s="84" t="s">
        <v>434</v>
      </c>
      <c r="AR49" s="84">
        <v>1.7576556995265797</v>
      </c>
      <c r="AS49" s="85">
        <v>2.2999999523162802</v>
      </c>
      <c r="AT49" s="85" t="s">
        <v>434</v>
      </c>
      <c r="AU49" s="83">
        <v>5.3000001907348597</v>
      </c>
      <c r="AV49" s="85" t="s">
        <v>434</v>
      </c>
      <c r="AW49" s="84" t="s">
        <v>434</v>
      </c>
      <c r="AX49" s="84" t="s">
        <v>434</v>
      </c>
      <c r="AY49" s="83">
        <v>0</v>
      </c>
      <c r="AZ49" s="84">
        <v>8.6000002920627594E-2</v>
      </c>
      <c r="BA49" s="84">
        <v>32.700000762939503</v>
      </c>
      <c r="BB49" s="83">
        <v>0</v>
      </c>
      <c r="BC49" s="83">
        <v>0</v>
      </c>
      <c r="BD49" s="83">
        <v>0</v>
      </c>
      <c r="BE49" s="83">
        <v>0</v>
      </c>
      <c r="BF49" s="83">
        <v>228000</v>
      </c>
      <c r="BG49" s="83">
        <v>32574</v>
      </c>
      <c r="BH49" s="83">
        <v>0</v>
      </c>
      <c r="BI49" s="83">
        <v>103</v>
      </c>
      <c r="BJ49" s="85">
        <v>6.8</v>
      </c>
      <c r="BK49" s="84" t="s">
        <v>434</v>
      </c>
      <c r="BL49" s="84">
        <v>0.99249041080474854</v>
      </c>
      <c r="BM49" s="83">
        <v>57</v>
      </c>
      <c r="BN49" s="85">
        <v>100</v>
      </c>
      <c r="BO49" s="84">
        <v>98.678428649902301</v>
      </c>
      <c r="BP49" s="84">
        <v>86.063629150390597</v>
      </c>
      <c r="BQ49" s="85">
        <v>143.84991455078099</v>
      </c>
      <c r="BR49" s="83">
        <v>19000</v>
      </c>
      <c r="BS49" s="85">
        <v>99.15231</v>
      </c>
      <c r="BT49" s="85">
        <v>99.613290000000006</v>
      </c>
      <c r="BU49" s="84">
        <v>19.510999999999999</v>
      </c>
      <c r="BV49" s="83">
        <v>99</v>
      </c>
      <c r="BW49" s="83">
        <v>88</v>
      </c>
      <c r="BX49" s="83">
        <v>81</v>
      </c>
      <c r="BY49" s="84">
        <v>2624.85083007813</v>
      </c>
      <c r="BZ49" s="84">
        <v>6</v>
      </c>
      <c r="CA49" s="83">
        <v>27858.37109375</v>
      </c>
      <c r="CB49" s="83">
        <v>1207361</v>
      </c>
      <c r="CC49" s="83">
        <v>1165275</v>
      </c>
      <c r="CD49" s="83">
        <v>9240</v>
      </c>
      <c r="CE49" s="83"/>
    </row>
    <row r="50" spans="1:83" x14ac:dyDescent="0.3">
      <c r="A50" s="100" t="s">
        <v>82</v>
      </c>
      <c r="B50" s="86" t="s">
        <v>81</v>
      </c>
      <c r="C50" s="83">
        <v>180.83146590694736</v>
      </c>
      <c r="D50" s="83">
        <v>0</v>
      </c>
      <c r="E50" s="83">
        <v>53770.236000000004</v>
      </c>
      <c r="F50" s="83">
        <v>0</v>
      </c>
      <c r="G50" s="83">
        <v>0</v>
      </c>
      <c r="H50" s="83">
        <v>0</v>
      </c>
      <c r="I50" s="83">
        <v>0</v>
      </c>
      <c r="J50" s="83">
        <v>0</v>
      </c>
      <c r="K50" s="84">
        <v>0</v>
      </c>
      <c r="L50" s="84">
        <v>8.3333333333333329E-2</v>
      </c>
      <c r="M50" s="83">
        <v>0</v>
      </c>
      <c r="N50" s="83" t="s">
        <v>434</v>
      </c>
      <c r="O50" s="83" t="s">
        <v>434</v>
      </c>
      <c r="P50" s="83" t="s">
        <v>434</v>
      </c>
      <c r="Q50" s="83">
        <v>0</v>
      </c>
      <c r="R50" s="83">
        <v>0</v>
      </c>
      <c r="S50" s="83">
        <v>0</v>
      </c>
      <c r="T50" s="83">
        <v>0</v>
      </c>
      <c r="U50" s="83">
        <v>0</v>
      </c>
      <c r="V50" s="83">
        <v>0</v>
      </c>
      <c r="W50" s="83">
        <v>0</v>
      </c>
      <c r="X50" s="84">
        <v>137.60288785288785</v>
      </c>
      <c r="Y50" s="84">
        <v>0.56845763859016174</v>
      </c>
      <c r="Z50" s="84">
        <v>73.921000000000006</v>
      </c>
      <c r="AA50" s="84">
        <v>2.3958593689795098</v>
      </c>
      <c r="AB50" s="84">
        <v>0</v>
      </c>
      <c r="AC50" s="84" t="s">
        <v>434</v>
      </c>
      <c r="AD50" s="83">
        <v>11421</v>
      </c>
      <c r="AE50" s="83">
        <v>60</v>
      </c>
      <c r="AF50" s="85" t="s">
        <v>434</v>
      </c>
      <c r="AG50" s="84">
        <v>5.218</v>
      </c>
      <c r="AH50" s="84">
        <v>1.2099039000000001E-2</v>
      </c>
      <c r="AI50" s="84">
        <v>9.1138899999999997E-4</v>
      </c>
      <c r="AJ50" s="83">
        <v>0</v>
      </c>
      <c r="AK50" s="83">
        <v>0</v>
      </c>
      <c r="AL50" s="84">
        <v>0.89999997615814198</v>
      </c>
      <c r="AM50" s="224" t="s">
        <v>434</v>
      </c>
      <c r="AN50" s="224">
        <v>0</v>
      </c>
      <c r="AO50" s="84">
        <v>0</v>
      </c>
      <c r="AP50" s="84">
        <v>0</v>
      </c>
      <c r="AQ50" s="84" t="s">
        <v>434</v>
      </c>
      <c r="AR50" s="84">
        <v>1.5397835175370522</v>
      </c>
      <c r="AS50" s="85">
        <v>3.2000000476837198</v>
      </c>
      <c r="AT50" s="85" t="s">
        <v>434</v>
      </c>
      <c r="AU50" s="83">
        <v>4.9000000953674299</v>
      </c>
      <c r="AV50" s="85" t="s">
        <v>434</v>
      </c>
      <c r="AW50" s="84" t="s">
        <v>434</v>
      </c>
      <c r="AX50" s="84" t="s">
        <v>434</v>
      </c>
      <c r="AY50" s="83">
        <v>0</v>
      </c>
      <c r="AZ50" s="84">
        <v>0.13600000739097601</v>
      </c>
      <c r="BA50" s="84">
        <v>25</v>
      </c>
      <c r="BB50" s="83">
        <v>0</v>
      </c>
      <c r="BC50" s="83">
        <v>0</v>
      </c>
      <c r="BD50" s="83">
        <v>5</v>
      </c>
      <c r="BE50" s="83">
        <v>0</v>
      </c>
      <c r="BF50" s="83">
        <v>0</v>
      </c>
      <c r="BG50" s="83">
        <v>3480</v>
      </c>
      <c r="BH50" s="83">
        <v>0</v>
      </c>
      <c r="BI50" s="83">
        <v>128</v>
      </c>
      <c r="BJ50" s="85">
        <v>2.4</v>
      </c>
      <c r="BK50" s="84">
        <v>4.0166666666666675</v>
      </c>
      <c r="BL50" s="84">
        <v>0.88563817739486694</v>
      </c>
      <c r="BM50" s="83">
        <v>54</v>
      </c>
      <c r="BN50" s="85">
        <v>100</v>
      </c>
      <c r="BO50" s="84">
        <v>99.833030700683594</v>
      </c>
      <c r="BP50" s="84">
        <v>80.866943359375</v>
      </c>
      <c r="BQ50" s="85">
        <v>122.56622314453099</v>
      </c>
      <c r="BR50" s="83">
        <v>210000</v>
      </c>
      <c r="BS50" s="85">
        <v>99.134100000000004</v>
      </c>
      <c r="BT50" s="85">
        <v>99.880259999999993</v>
      </c>
      <c r="BU50" s="84">
        <v>43.14</v>
      </c>
      <c r="BV50" s="83">
        <v>96</v>
      </c>
      <c r="BW50" s="83">
        <v>84</v>
      </c>
      <c r="BX50" s="83" t="s">
        <v>434</v>
      </c>
      <c r="BY50" s="84">
        <v>3040.51904296875</v>
      </c>
      <c r="BZ50" s="84">
        <v>3</v>
      </c>
      <c r="CA50" s="83">
        <v>23101.77734375</v>
      </c>
      <c r="CB50" s="83">
        <v>10708982</v>
      </c>
      <c r="CC50" s="83">
        <v>10543853</v>
      </c>
      <c r="CD50" s="83">
        <v>77240</v>
      </c>
      <c r="CE50" s="83"/>
    </row>
    <row r="51" spans="1:83" x14ac:dyDescent="0.3">
      <c r="A51" s="100" t="s">
        <v>84</v>
      </c>
      <c r="B51" s="86" t="s">
        <v>83</v>
      </c>
      <c r="C51" s="83">
        <v>0</v>
      </c>
      <c r="D51" s="83">
        <v>0</v>
      </c>
      <c r="E51" s="83">
        <v>3396.9535000000001</v>
      </c>
      <c r="F51" s="83">
        <v>0</v>
      </c>
      <c r="G51" s="83">
        <v>0</v>
      </c>
      <c r="H51" s="83">
        <v>0</v>
      </c>
      <c r="I51" s="83">
        <v>0</v>
      </c>
      <c r="J51" s="83">
        <v>0</v>
      </c>
      <c r="K51" s="84">
        <v>2.9000000000000001E-2</v>
      </c>
      <c r="L51" s="84">
        <v>0.19444444444444445</v>
      </c>
      <c r="M51" s="83">
        <v>0</v>
      </c>
      <c r="N51" s="83" t="s">
        <v>434</v>
      </c>
      <c r="O51" s="83" t="s">
        <v>434</v>
      </c>
      <c r="P51" s="83" t="s">
        <v>434</v>
      </c>
      <c r="Q51" s="83">
        <v>0</v>
      </c>
      <c r="R51" s="83">
        <v>0</v>
      </c>
      <c r="S51" s="83">
        <v>0</v>
      </c>
      <c r="T51" s="83">
        <v>0</v>
      </c>
      <c r="U51" s="83">
        <v>0</v>
      </c>
      <c r="V51" s="83">
        <v>0</v>
      </c>
      <c r="W51" s="83">
        <v>0</v>
      </c>
      <c r="X51" s="84">
        <v>138.06730173850917</v>
      </c>
      <c r="Y51" s="84">
        <v>0.49458133494834355</v>
      </c>
      <c r="Z51" s="84">
        <v>87.994</v>
      </c>
      <c r="AA51" s="84" t="s">
        <v>434</v>
      </c>
      <c r="AB51" s="84">
        <v>0</v>
      </c>
      <c r="AC51" s="84" t="s">
        <v>434</v>
      </c>
      <c r="AD51" s="83">
        <v>2180</v>
      </c>
      <c r="AE51" s="83">
        <v>100</v>
      </c>
      <c r="AF51" s="85">
        <v>1E-3</v>
      </c>
      <c r="AG51" s="84">
        <v>5.3280000000000003</v>
      </c>
      <c r="AH51" s="84">
        <v>1.7754240000000001E-3</v>
      </c>
      <c r="AI51" s="84">
        <v>8.9414400000000004E-4</v>
      </c>
      <c r="AJ51" s="83">
        <v>0</v>
      </c>
      <c r="AK51" s="83">
        <v>0</v>
      </c>
      <c r="AL51" s="84">
        <v>0.93999999761581399</v>
      </c>
      <c r="AM51" s="224" t="s">
        <v>434</v>
      </c>
      <c r="AN51" s="224">
        <v>-12.983578</v>
      </c>
      <c r="AO51" s="84">
        <v>0</v>
      </c>
      <c r="AP51" s="84">
        <v>0</v>
      </c>
      <c r="AQ51" s="84" t="s">
        <v>434</v>
      </c>
      <c r="AR51" s="84">
        <v>0.38155342909584306</v>
      </c>
      <c r="AS51" s="85">
        <v>3.7999999523162802</v>
      </c>
      <c r="AT51" s="85" t="s">
        <v>434</v>
      </c>
      <c r="AU51" s="83">
        <v>5</v>
      </c>
      <c r="AV51" s="85" t="s">
        <v>434</v>
      </c>
      <c r="AW51" s="84" t="s">
        <v>434</v>
      </c>
      <c r="AX51" s="84" t="s">
        <v>434</v>
      </c>
      <c r="AY51" s="83">
        <v>0</v>
      </c>
      <c r="AZ51" s="84">
        <v>3.7999998778104803E-2</v>
      </c>
      <c r="BA51" s="84">
        <v>28.200000762939499</v>
      </c>
      <c r="BB51" s="83">
        <v>0</v>
      </c>
      <c r="BC51" s="83">
        <v>0</v>
      </c>
      <c r="BD51" s="83">
        <v>0</v>
      </c>
      <c r="BE51" s="83">
        <v>0</v>
      </c>
      <c r="BF51" s="83">
        <v>0</v>
      </c>
      <c r="BG51" s="83">
        <v>38908</v>
      </c>
      <c r="BH51" s="83">
        <v>0</v>
      </c>
      <c r="BI51" s="83">
        <v>132</v>
      </c>
      <c r="BJ51" s="85">
        <v>2.4</v>
      </c>
      <c r="BK51" s="84">
        <v>3.9333333333333336</v>
      </c>
      <c r="BL51" s="84">
        <v>1.9378986358642578</v>
      </c>
      <c r="BM51" s="83">
        <v>88</v>
      </c>
      <c r="BN51" s="85">
        <v>100</v>
      </c>
      <c r="BO51" s="84" t="s">
        <v>434</v>
      </c>
      <c r="BP51" s="84">
        <v>98.046432495117202</v>
      </c>
      <c r="BQ51" s="85">
        <v>125.495849609375</v>
      </c>
      <c r="BR51" s="83">
        <v>150000</v>
      </c>
      <c r="BS51" s="85">
        <v>99.597229999999996</v>
      </c>
      <c r="BT51" s="85">
        <v>100</v>
      </c>
      <c r="BU51" s="84">
        <v>44.566999999999993</v>
      </c>
      <c r="BV51" s="83">
        <v>97</v>
      </c>
      <c r="BW51" s="83">
        <v>90</v>
      </c>
      <c r="BX51" s="83">
        <v>96</v>
      </c>
      <c r="BY51" s="84">
        <v>5794.25927734375</v>
      </c>
      <c r="BZ51" s="84">
        <v>4</v>
      </c>
      <c r="CA51" s="83">
        <v>59822.09375</v>
      </c>
      <c r="CB51" s="83">
        <v>5792203</v>
      </c>
      <c r="CC51" s="83">
        <v>5669094</v>
      </c>
      <c r="CD51" s="83">
        <v>42430</v>
      </c>
      <c r="CE51" s="83"/>
    </row>
    <row r="52" spans="1:83" x14ac:dyDescent="0.3">
      <c r="A52" s="100" t="s">
        <v>86</v>
      </c>
      <c r="B52" s="86" t="s">
        <v>85</v>
      </c>
      <c r="C52" s="83">
        <v>1666.8746253726315</v>
      </c>
      <c r="D52" s="83">
        <v>0</v>
      </c>
      <c r="E52" s="83">
        <v>170.27199999999999</v>
      </c>
      <c r="F52" s="83">
        <v>64.953999999999994</v>
      </c>
      <c r="G52" s="83">
        <v>0</v>
      </c>
      <c r="H52" s="83">
        <v>0</v>
      </c>
      <c r="I52" s="83">
        <v>0</v>
      </c>
      <c r="J52" s="83">
        <v>27514</v>
      </c>
      <c r="K52" s="84">
        <v>0.2</v>
      </c>
      <c r="L52" s="84" t="s">
        <v>434</v>
      </c>
      <c r="M52" s="83">
        <v>222397.50552400001</v>
      </c>
      <c r="N52" s="83">
        <v>0</v>
      </c>
      <c r="O52" s="83">
        <v>0</v>
      </c>
      <c r="P52" s="83">
        <v>0</v>
      </c>
      <c r="Q52" s="83">
        <v>564365</v>
      </c>
      <c r="R52" s="83">
        <v>8841</v>
      </c>
      <c r="S52" s="83">
        <v>525990</v>
      </c>
      <c r="T52" s="83">
        <v>47216</v>
      </c>
      <c r="U52" s="83">
        <v>250313</v>
      </c>
      <c r="V52" s="83">
        <v>767342.49682600005</v>
      </c>
      <c r="W52" s="83">
        <v>549387.60089100001</v>
      </c>
      <c r="X52" s="84">
        <v>41.368421052631582</v>
      </c>
      <c r="Y52" s="84">
        <v>1.6924454469432464</v>
      </c>
      <c r="Z52" s="84">
        <v>77.915000000000006</v>
      </c>
      <c r="AA52" s="84" t="s">
        <v>434</v>
      </c>
      <c r="AB52" s="84">
        <v>17.317910000000001</v>
      </c>
      <c r="AC52" s="84" t="s">
        <v>434</v>
      </c>
      <c r="AD52" s="83">
        <v>143</v>
      </c>
      <c r="AE52" s="83">
        <v>40</v>
      </c>
      <c r="AF52" s="85">
        <v>64.5</v>
      </c>
      <c r="AG52" s="84">
        <v>10.037000000000001</v>
      </c>
      <c r="AH52" s="84">
        <v>0.249962874</v>
      </c>
      <c r="AI52" s="84">
        <v>3.2952031E-2</v>
      </c>
      <c r="AJ52" s="83">
        <v>0</v>
      </c>
      <c r="AK52" s="83">
        <v>0</v>
      </c>
      <c r="AL52" s="84">
        <v>0.52399998903274503</v>
      </c>
      <c r="AM52" s="224" t="s">
        <v>434</v>
      </c>
      <c r="AN52" s="224">
        <v>61.613194999999997</v>
      </c>
      <c r="AO52" s="84">
        <v>67.27</v>
      </c>
      <c r="AP52" s="84">
        <v>110.28</v>
      </c>
      <c r="AQ52" s="84">
        <v>8.4338512420654297</v>
      </c>
      <c r="AR52" s="84">
        <v>2.3900997539155191</v>
      </c>
      <c r="AS52" s="85">
        <v>57.5</v>
      </c>
      <c r="AT52" s="85">
        <v>29.899999618530298</v>
      </c>
      <c r="AU52" s="83">
        <v>234</v>
      </c>
      <c r="AV52" s="85">
        <v>0.80000001192092896</v>
      </c>
      <c r="AW52" s="84">
        <v>0.15999999642372101</v>
      </c>
      <c r="AX52" s="84">
        <v>35.208553314208999</v>
      </c>
      <c r="AY52" s="83">
        <v>110561</v>
      </c>
      <c r="AZ52" s="84" t="s">
        <v>434</v>
      </c>
      <c r="BA52" s="84">
        <v>41.599998474121101</v>
      </c>
      <c r="BB52" s="83">
        <v>25000</v>
      </c>
      <c r="BC52" s="83">
        <v>250000</v>
      </c>
      <c r="BD52" s="83">
        <v>110000</v>
      </c>
      <c r="BE52" s="83">
        <v>0</v>
      </c>
      <c r="BF52" s="83">
        <v>0</v>
      </c>
      <c r="BG52" s="83">
        <v>17537</v>
      </c>
      <c r="BH52" s="83">
        <v>0</v>
      </c>
      <c r="BI52" s="83">
        <v>112</v>
      </c>
      <c r="BJ52" s="85">
        <v>26.9</v>
      </c>
      <c r="BK52" s="84">
        <v>2.8</v>
      </c>
      <c r="BL52" s="84">
        <v>-0.71334266662597656</v>
      </c>
      <c r="BM52" s="83">
        <v>27</v>
      </c>
      <c r="BN52" s="85">
        <v>60.3954467773438</v>
      </c>
      <c r="BO52" s="84" t="s">
        <v>434</v>
      </c>
      <c r="BP52" s="84">
        <v>55.681407928466797</v>
      </c>
      <c r="BQ52" s="85">
        <v>42.510578155517599</v>
      </c>
      <c r="BR52" s="83">
        <v>2600</v>
      </c>
      <c r="BS52" s="85">
        <v>63.605360000000005</v>
      </c>
      <c r="BT52" s="85">
        <v>75.632310000000004</v>
      </c>
      <c r="BU52" s="84">
        <v>2.2029999999999998</v>
      </c>
      <c r="BV52" s="83">
        <v>84</v>
      </c>
      <c r="BW52" s="83">
        <v>81</v>
      </c>
      <c r="BX52" s="83">
        <v>84</v>
      </c>
      <c r="BY52" s="84">
        <v>134.88937377929699</v>
      </c>
      <c r="BZ52" s="84">
        <v>248</v>
      </c>
      <c r="CA52" s="83">
        <v>3408.84619140625</v>
      </c>
      <c r="CB52" s="83">
        <v>988002</v>
      </c>
      <c r="CC52" s="83">
        <v>883091</v>
      </c>
      <c r="CD52" s="83">
        <v>23180</v>
      </c>
      <c r="CE52" s="83"/>
    </row>
    <row r="53" spans="1:83" x14ac:dyDescent="0.3">
      <c r="A53" s="100" t="s">
        <v>88</v>
      </c>
      <c r="B53" s="86" t="s">
        <v>87</v>
      </c>
      <c r="C53" s="83">
        <v>125.9695604248421</v>
      </c>
      <c r="D53" s="83">
        <v>0</v>
      </c>
      <c r="E53" s="83" t="s">
        <v>434</v>
      </c>
      <c r="F53" s="83">
        <v>8.9459999999999997</v>
      </c>
      <c r="G53" s="83">
        <v>1379.5140000000001</v>
      </c>
      <c r="H53" s="83">
        <v>145.21199999999999</v>
      </c>
      <c r="I53" s="83">
        <v>849.19200000000001</v>
      </c>
      <c r="J53" s="83">
        <v>0</v>
      </c>
      <c r="K53" s="84">
        <v>0</v>
      </c>
      <c r="L53" s="84">
        <v>8.3333333333333329E-2</v>
      </c>
      <c r="M53" s="83" t="s">
        <v>434</v>
      </c>
      <c r="N53" s="83" t="s">
        <v>434</v>
      </c>
      <c r="O53" s="83" t="s">
        <v>434</v>
      </c>
      <c r="P53" s="83" t="s">
        <v>434</v>
      </c>
      <c r="Q53" s="83">
        <v>0</v>
      </c>
      <c r="R53" s="83">
        <v>0</v>
      </c>
      <c r="S53" s="83">
        <v>0</v>
      </c>
      <c r="T53" s="83">
        <v>0</v>
      </c>
      <c r="U53" s="83">
        <v>40646</v>
      </c>
      <c r="V53" s="83">
        <v>49963.551931100003</v>
      </c>
      <c r="W53" s="83">
        <v>55439.623792600003</v>
      </c>
      <c r="X53" s="84">
        <v>95.5</v>
      </c>
      <c r="Y53" s="84">
        <v>0.6850085514694183</v>
      </c>
      <c r="Z53" s="84">
        <v>70.786000000000001</v>
      </c>
      <c r="AA53" s="84" t="s">
        <v>434</v>
      </c>
      <c r="AB53" s="84">
        <v>3.7537199999999999</v>
      </c>
      <c r="AC53" s="84" t="s">
        <v>434</v>
      </c>
      <c r="AD53" s="83" t="s">
        <v>434</v>
      </c>
      <c r="AE53" s="83">
        <v>100</v>
      </c>
      <c r="AF53" s="85" t="s">
        <v>434</v>
      </c>
      <c r="AG53" s="84" t="s">
        <v>434</v>
      </c>
      <c r="AH53" s="84">
        <v>8.0199999999999998E-5</v>
      </c>
      <c r="AI53" s="84">
        <v>7.1299999999999998E-5</v>
      </c>
      <c r="AJ53" s="83">
        <v>0</v>
      </c>
      <c r="AK53" s="83">
        <v>0</v>
      </c>
      <c r="AL53" s="84">
        <v>0.74199998378753695</v>
      </c>
      <c r="AM53" s="224" t="s">
        <v>434</v>
      </c>
      <c r="AN53" s="224">
        <v>1.8</v>
      </c>
      <c r="AO53" s="84">
        <v>9.57</v>
      </c>
      <c r="AP53" s="84">
        <v>4.37</v>
      </c>
      <c r="AQ53" s="84">
        <v>8.9631624221801793</v>
      </c>
      <c r="AR53" s="84">
        <v>8.444087870193135</v>
      </c>
      <c r="AS53" s="85">
        <v>34.700000762939503</v>
      </c>
      <c r="AT53" s="85" t="s">
        <v>434</v>
      </c>
      <c r="AU53" s="83">
        <v>16</v>
      </c>
      <c r="AV53" s="85" t="s">
        <v>434</v>
      </c>
      <c r="AW53" s="84" t="s">
        <v>434</v>
      </c>
      <c r="AX53" s="84" t="s">
        <v>434</v>
      </c>
      <c r="AY53" s="83">
        <v>1066</v>
      </c>
      <c r="AZ53" s="84" t="s">
        <v>434</v>
      </c>
      <c r="BA53" s="84" t="s">
        <v>434</v>
      </c>
      <c r="BB53" s="83">
        <v>0</v>
      </c>
      <c r="BC53" s="83">
        <v>0</v>
      </c>
      <c r="BD53" s="83">
        <v>0</v>
      </c>
      <c r="BE53" s="83">
        <v>0</v>
      </c>
      <c r="BF53" s="83">
        <v>0</v>
      </c>
      <c r="BG53" s="83">
        <v>0</v>
      </c>
      <c r="BH53" s="83">
        <v>0</v>
      </c>
      <c r="BI53" s="83">
        <v>119</v>
      </c>
      <c r="BJ53" s="85">
        <v>5.8</v>
      </c>
      <c r="BK53" s="84" t="s">
        <v>434</v>
      </c>
      <c r="BL53" s="84">
        <v>-0.26126456260681152</v>
      </c>
      <c r="BM53" s="83">
        <v>55</v>
      </c>
      <c r="BN53" s="85">
        <v>100</v>
      </c>
      <c r="BO53" s="84" t="s">
        <v>434</v>
      </c>
      <c r="BP53" s="84">
        <v>69.619667053222699</v>
      </c>
      <c r="BQ53" s="85">
        <v>105.78848266601599</v>
      </c>
      <c r="BR53" s="83">
        <v>1000</v>
      </c>
      <c r="BS53" s="85">
        <v>77.892759999999996</v>
      </c>
      <c r="BT53" s="85">
        <v>96.5</v>
      </c>
      <c r="BU53" s="84">
        <v>10.824999999999999</v>
      </c>
      <c r="BV53" s="83">
        <v>94</v>
      </c>
      <c r="BW53" s="83">
        <v>81</v>
      </c>
      <c r="BX53" s="83" t="s">
        <v>434</v>
      </c>
      <c r="BY53" s="84">
        <v>710.24499511718795</v>
      </c>
      <c r="BZ53" s="84" t="s">
        <v>434</v>
      </c>
      <c r="CA53" s="83">
        <v>8300.375</v>
      </c>
      <c r="CB53" s="83">
        <v>71991</v>
      </c>
      <c r="CC53" s="83">
        <v>72680</v>
      </c>
      <c r="CD53" s="83">
        <v>750</v>
      </c>
      <c r="CE53" s="83"/>
    </row>
    <row r="54" spans="1:83" x14ac:dyDescent="0.3">
      <c r="A54" s="100" t="s">
        <v>90</v>
      </c>
      <c r="B54" s="86" t="s">
        <v>89</v>
      </c>
      <c r="C54" s="83">
        <v>21791.83507242105</v>
      </c>
      <c r="D54" s="83">
        <v>19893.114509494735</v>
      </c>
      <c r="E54" s="83">
        <v>34960.277500000004</v>
      </c>
      <c r="F54" s="83">
        <v>36.652000000000001</v>
      </c>
      <c r="G54" s="83">
        <v>199800.12400000001</v>
      </c>
      <c r="H54" s="83">
        <v>56494.824000000001</v>
      </c>
      <c r="I54" s="83">
        <v>14196.406000000001</v>
      </c>
      <c r="J54" s="83">
        <v>0</v>
      </c>
      <c r="K54" s="84">
        <v>0</v>
      </c>
      <c r="L54" s="84">
        <v>2.7777777777777776E-2</v>
      </c>
      <c r="M54" s="83" t="s">
        <v>434</v>
      </c>
      <c r="N54" s="83" t="s">
        <v>434</v>
      </c>
      <c r="O54" s="83" t="s">
        <v>434</v>
      </c>
      <c r="P54" s="83" t="s">
        <v>434</v>
      </c>
      <c r="Q54" s="83">
        <v>0</v>
      </c>
      <c r="R54" s="83">
        <v>0</v>
      </c>
      <c r="S54" s="83">
        <v>6871603</v>
      </c>
      <c r="T54" s="83">
        <v>1482941</v>
      </c>
      <c r="U54" s="83">
        <v>7335946</v>
      </c>
      <c r="V54" s="83">
        <v>8430628.6239999998</v>
      </c>
      <c r="W54" s="83">
        <v>9686307.72511</v>
      </c>
      <c r="X54" s="84">
        <v>219.97857586421031</v>
      </c>
      <c r="Y54" s="84">
        <v>1.9721792780055036</v>
      </c>
      <c r="Z54" s="84">
        <v>81.828000000000003</v>
      </c>
      <c r="AA54" s="84">
        <v>3.4779335422446098</v>
      </c>
      <c r="AB54" s="84">
        <v>2.8746299999999998</v>
      </c>
      <c r="AC54" s="84">
        <v>55.181980000000003</v>
      </c>
      <c r="AD54" s="83">
        <v>2282</v>
      </c>
      <c r="AE54" s="83">
        <v>40</v>
      </c>
      <c r="AF54" s="85">
        <v>14.8</v>
      </c>
      <c r="AG54" s="84">
        <v>9.2439999999999998</v>
      </c>
      <c r="AH54" s="84">
        <v>0.340181707</v>
      </c>
      <c r="AI54" s="84">
        <v>9.9252611000000004E-2</v>
      </c>
      <c r="AJ54" s="83">
        <v>0</v>
      </c>
      <c r="AK54" s="83">
        <v>0</v>
      </c>
      <c r="AL54" s="84">
        <v>0.75599998235702504</v>
      </c>
      <c r="AM54" s="224">
        <v>1.510326E-2</v>
      </c>
      <c r="AN54" s="224">
        <v>16.167627</v>
      </c>
      <c r="AO54" s="84">
        <v>40.81</v>
      </c>
      <c r="AP54" s="84">
        <v>76.260000000000005</v>
      </c>
      <c r="AQ54" s="84">
        <v>0.15878826379776001</v>
      </c>
      <c r="AR54" s="84">
        <v>8.3431431991386056</v>
      </c>
      <c r="AS54" s="85">
        <v>28</v>
      </c>
      <c r="AT54" s="85">
        <v>4</v>
      </c>
      <c r="AU54" s="83">
        <v>42</v>
      </c>
      <c r="AV54" s="85">
        <v>0.89999997615814198</v>
      </c>
      <c r="AW54" s="84">
        <v>0.44999998807907099</v>
      </c>
      <c r="AX54" s="84">
        <v>0.120266944169998</v>
      </c>
      <c r="AY54" s="83">
        <v>2749409</v>
      </c>
      <c r="AZ54" s="84">
        <v>0.45500001311302202</v>
      </c>
      <c r="BA54" s="84">
        <v>41.900001525878899</v>
      </c>
      <c r="BB54" s="83">
        <v>15390</v>
      </c>
      <c r="BC54" s="83">
        <v>16907</v>
      </c>
      <c r="BD54" s="83">
        <v>21095</v>
      </c>
      <c r="BE54" s="83">
        <v>0</v>
      </c>
      <c r="BF54" s="83">
        <v>0</v>
      </c>
      <c r="BG54" s="83">
        <v>115009</v>
      </c>
      <c r="BH54" s="83">
        <v>0</v>
      </c>
      <c r="BI54" s="83">
        <v>121</v>
      </c>
      <c r="BJ54" s="85">
        <v>5.5</v>
      </c>
      <c r="BK54" s="84">
        <v>3.166666666666667</v>
      </c>
      <c r="BL54" s="84">
        <v>-0.35747799277305603</v>
      </c>
      <c r="BM54" s="83">
        <v>28</v>
      </c>
      <c r="BN54" s="85">
        <v>100</v>
      </c>
      <c r="BO54" s="84">
        <v>93.778457641601605</v>
      </c>
      <c r="BP54" s="84">
        <v>74.824287414550795</v>
      </c>
      <c r="BQ54" s="85">
        <v>83.323791503906307</v>
      </c>
      <c r="BR54" s="83">
        <v>29000</v>
      </c>
      <c r="BS54" s="85">
        <v>83.893209999999996</v>
      </c>
      <c r="BT54" s="85">
        <v>96.690219999999997</v>
      </c>
      <c r="BU54" s="84">
        <v>15.600000000000001</v>
      </c>
      <c r="BV54" s="83">
        <v>94</v>
      </c>
      <c r="BW54" s="83">
        <v>31</v>
      </c>
      <c r="BX54" s="83">
        <v>70</v>
      </c>
      <c r="BY54" s="84">
        <v>1017.50299072266</v>
      </c>
      <c r="BZ54" s="84">
        <v>95</v>
      </c>
      <c r="CA54" s="83">
        <v>8282.1162109375</v>
      </c>
      <c r="CB54" s="83">
        <v>10847904</v>
      </c>
      <c r="CC54" s="83">
        <v>10520392</v>
      </c>
      <c r="CD54" s="83">
        <v>48320</v>
      </c>
      <c r="CE54" s="83"/>
    </row>
    <row r="55" spans="1:83" x14ac:dyDescent="0.3">
      <c r="A55" s="100" t="s">
        <v>93</v>
      </c>
      <c r="B55" s="86" t="s">
        <v>92</v>
      </c>
      <c r="C55" s="83">
        <v>33655.723914736845</v>
      </c>
      <c r="D55" s="83">
        <v>32844.44412189474</v>
      </c>
      <c r="E55" s="83">
        <v>127310.45150000001</v>
      </c>
      <c r="F55" s="83">
        <v>1227.3779999999999</v>
      </c>
      <c r="G55" s="83">
        <v>0</v>
      </c>
      <c r="H55" s="83">
        <v>0</v>
      </c>
      <c r="I55" s="83">
        <v>0</v>
      </c>
      <c r="J55" s="83">
        <v>4133</v>
      </c>
      <c r="K55" s="84">
        <v>8.5999999999999993E-2</v>
      </c>
      <c r="L55" s="84">
        <v>0.1111111111111111</v>
      </c>
      <c r="M55" s="83" t="s">
        <v>434</v>
      </c>
      <c r="N55" s="83" t="s">
        <v>434</v>
      </c>
      <c r="O55" s="83" t="s">
        <v>434</v>
      </c>
      <c r="P55" s="83" t="s">
        <v>434</v>
      </c>
      <c r="Q55" s="83">
        <v>2223346</v>
      </c>
      <c r="R55" s="83">
        <v>4414842</v>
      </c>
      <c r="S55" s="83">
        <v>3508830</v>
      </c>
      <c r="T55" s="83">
        <v>2171078</v>
      </c>
      <c r="U55" s="83">
        <v>7308385</v>
      </c>
      <c r="V55" s="83">
        <v>7361668.4911799999</v>
      </c>
      <c r="W55" s="83">
        <v>9514529.2942200005</v>
      </c>
      <c r="X55" s="84">
        <v>68.788681752295062</v>
      </c>
      <c r="Y55" s="84">
        <v>1.9374162488583351</v>
      </c>
      <c r="Z55" s="84">
        <v>63.985999999999997</v>
      </c>
      <c r="AA55" s="84">
        <v>3.77979891294363</v>
      </c>
      <c r="AB55" s="84">
        <v>2.09653</v>
      </c>
      <c r="AC55" s="84">
        <v>80.634780000000006</v>
      </c>
      <c r="AD55" s="83">
        <v>5341</v>
      </c>
      <c r="AE55" s="83">
        <v>80</v>
      </c>
      <c r="AF55" s="85">
        <v>20.100000000000001</v>
      </c>
      <c r="AG55" s="84">
        <v>9.4489999999999998</v>
      </c>
      <c r="AH55" s="84">
        <v>0.36109168899999999</v>
      </c>
      <c r="AI55" s="84">
        <v>2.4026742E-2</v>
      </c>
      <c r="AJ55" s="83">
        <v>0</v>
      </c>
      <c r="AK55" s="83">
        <v>0</v>
      </c>
      <c r="AL55" s="84">
        <v>0.75900000333786</v>
      </c>
      <c r="AM55" s="224">
        <v>1.7952880000000001E-2</v>
      </c>
      <c r="AN55" s="224">
        <v>180.64135200000001</v>
      </c>
      <c r="AO55" s="84">
        <v>220.13</v>
      </c>
      <c r="AP55" s="84">
        <v>389.22</v>
      </c>
      <c r="AQ55" s="84">
        <v>0.50288677215576205</v>
      </c>
      <c r="AR55" s="84">
        <v>3.0182568488266721</v>
      </c>
      <c r="AS55" s="85">
        <v>14</v>
      </c>
      <c r="AT55" s="85">
        <v>5.0999999046325701</v>
      </c>
      <c r="AU55" s="83">
        <v>46</v>
      </c>
      <c r="AV55" s="85">
        <v>0.40000000596046398</v>
      </c>
      <c r="AW55" s="84">
        <v>0.239999994635582</v>
      </c>
      <c r="AX55" s="84">
        <v>3.3203573226928702</v>
      </c>
      <c r="AY55" s="83">
        <v>9608</v>
      </c>
      <c r="AZ55" s="84">
        <v>0.38400000333786</v>
      </c>
      <c r="BA55" s="84">
        <v>45.700000762939503</v>
      </c>
      <c r="BB55" s="83">
        <v>0</v>
      </c>
      <c r="BC55" s="83">
        <v>3409</v>
      </c>
      <c r="BD55" s="83">
        <v>18685</v>
      </c>
      <c r="BE55" s="83">
        <v>151309</v>
      </c>
      <c r="BF55" s="83">
        <v>0</v>
      </c>
      <c r="BG55" s="83">
        <v>559478</v>
      </c>
      <c r="BH55" s="83">
        <v>0</v>
      </c>
      <c r="BI55" s="83">
        <v>114</v>
      </c>
      <c r="BJ55" s="85">
        <v>8.8000000000000007</v>
      </c>
      <c r="BK55" s="84">
        <v>3.8166666666666673</v>
      </c>
      <c r="BL55" s="84">
        <v>-0.39858418703079224</v>
      </c>
      <c r="BM55" s="83">
        <v>39</v>
      </c>
      <c r="BN55" s="85">
        <v>100</v>
      </c>
      <c r="BO55" s="84">
        <v>92.829788208007798</v>
      </c>
      <c r="BP55" s="84">
        <v>54.062923431396499</v>
      </c>
      <c r="BQ55" s="85">
        <v>91.247886657714801</v>
      </c>
      <c r="BR55" s="83">
        <v>62000</v>
      </c>
      <c r="BS55" s="85">
        <v>87.988720000000001</v>
      </c>
      <c r="BT55" s="85">
        <v>93.994529999999997</v>
      </c>
      <c r="BU55" s="84">
        <v>20.5</v>
      </c>
      <c r="BV55" s="83">
        <v>85</v>
      </c>
      <c r="BW55" s="83">
        <v>74</v>
      </c>
      <c r="BX55" s="83">
        <v>85</v>
      </c>
      <c r="BY55" s="84">
        <v>954.76373291015602</v>
      </c>
      <c r="BZ55" s="84">
        <v>59</v>
      </c>
      <c r="CA55" s="83">
        <v>6183.82373046875</v>
      </c>
      <c r="CB55" s="83">
        <v>17643060</v>
      </c>
      <c r="CC55" s="83">
        <v>16147651</v>
      </c>
      <c r="CD55" s="83">
        <v>248360</v>
      </c>
      <c r="CE55" s="83"/>
    </row>
    <row r="56" spans="1:83" x14ac:dyDescent="0.3">
      <c r="A56" s="100" t="s">
        <v>95</v>
      </c>
      <c r="B56" s="86" t="s">
        <v>94</v>
      </c>
      <c r="C56" s="83">
        <v>65987.231369684217</v>
      </c>
      <c r="D56" s="83">
        <v>2.6005000064210526E-2</v>
      </c>
      <c r="E56" s="83">
        <v>710352.14650000003</v>
      </c>
      <c r="F56" s="83">
        <v>342.27</v>
      </c>
      <c r="G56" s="83">
        <v>0</v>
      </c>
      <c r="H56" s="83">
        <v>0</v>
      </c>
      <c r="I56" s="83">
        <v>0</v>
      </c>
      <c r="J56" s="83">
        <v>0</v>
      </c>
      <c r="K56" s="84">
        <v>0</v>
      </c>
      <c r="L56" s="84">
        <v>0.1388888888888889</v>
      </c>
      <c r="M56" s="83">
        <v>21517105.068700001</v>
      </c>
      <c r="N56" s="83">
        <v>0</v>
      </c>
      <c r="O56" s="83">
        <v>0</v>
      </c>
      <c r="P56" s="83">
        <v>0</v>
      </c>
      <c r="Q56" s="83">
        <v>0</v>
      </c>
      <c r="R56" s="83">
        <v>0</v>
      </c>
      <c r="S56" s="83">
        <v>0</v>
      </c>
      <c r="T56" s="83">
        <v>0</v>
      </c>
      <c r="U56" s="83">
        <v>84565</v>
      </c>
      <c r="V56" s="83">
        <v>7079078.2493099999</v>
      </c>
      <c r="W56" s="83">
        <v>4540454.1368199997</v>
      </c>
      <c r="X56" s="84">
        <v>98.873469285247879</v>
      </c>
      <c r="Y56" s="84">
        <v>2.0371510174452641</v>
      </c>
      <c r="Z56" s="84">
        <v>42.73</v>
      </c>
      <c r="AA56" s="84">
        <v>4.1308575832092096</v>
      </c>
      <c r="AB56" s="84">
        <v>0</v>
      </c>
      <c r="AC56" s="84">
        <v>89.826970000000003</v>
      </c>
      <c r="AD56" s="83">
        <v>63000</v>
      </c>
      <c r="AE56" s="83">
        <v>80</v>
      </c>
      <c r="AF56" s="85">
        <v>5.2</v>
      </c>
      <c r="AG56" s="84">
        <v>12.407999999999999</v>
      </c>
      <c r="AH56" s="84">
        <v>0.87366011499999996</v>
      </c>
      <c r="AI56" s="84">
        <v>0.73797422599999996</v>
      </c>
      <c r="AJ56" s="83">
        <v>0</v>
      </c>
      <c r="AK56" s="83">
        <v>4</v>
      </c>
      <c r="AL56" s="84">
        <v>0.70700001716613803</v>
      </c>
      <c r="AM56" s="224">
        <v>1.9424960000000002E-2</v>
      </c>
      <c r="AN56" s="224">
        <v>173.18129999999999</v>
      </c>
      <c r="AO56" s="84">
        <v>522.75</v>
      </c>
      <c r="AP56" s="84">
        <v>485.87</v>
      </c>
      <c r="AQ56" s="84">
        <v>0.59592378139495905</v>
      </c>
      <c r="AR56" s="84">
        <v>8.8360555398981635</v>
      </c>
      <c r="AS56" s="85">
        <v>20.299999237060501</v>
      </c>
      <c r="AT56" s="85">
        <v>7</v>
      </c>
      <c r="AU56" s="83">
        <v>12</v>
      </c>
      <c r="AV56" s="85">
        <v>0.10000000149011599</v>
      </c>
      <c r="AW56" s="84">
        <v>9.00000035762787E-2</v>
      </c>
      <c r="AX56" s="84">
        <v>0</v>
      </c>
      <c r="AY56" s="83">
        <v>6894411</v>
      </c>
      <c r="AZ56" s="84">
        <v>0.44900000095367398</v>
      </c>
      <c r="BA56" s="84">
        <v>31.5</v>
      </c>
      <c r="BB56" s="83">
        <v>0</v>
      </c>
      <c r="BC56" s="83">
        <v>0</v>
      </c>
      <c r="BD56" s="83">
        <v>20400</v>
      </c>
      <c r="BE56" s="83">
        <v>0</v>
      </c>
      <c r="BF56" s="83">
        <v>65000</v>
      </c>
      <c r="BG56" s="83">
        <v>329994</v>
      </c>
      <c r="BH56" s="83">
        <v>0</v>
      </c>
      <c r="BI56" s="83">
        <v>143</v>
      </c>
      <c r="BJ56" s="85">
        <v>4.7</v>
      </c>
      <c r="BK56" s="84">
        <v>3.3166666666666673</v>
      </c>
      <c r="BL56" s="84">
        <v>-0.42353767156600952</v>
      </c>
      <c r="BM56" s="83">
        <v>33</v>
      </c>
      <c r="BN56" s="85">
        <v>100</v>
      </c>
      <c r="BO56" s="84">
        <v>71.168251037597699</v>
      </c>
      <c r="BP56" s="84">
        <v>57.282867431640597</v>
      </c>
      <c r="BQ56" s="85">
        <v>94.971702575683594</v>
      </c>
      <c r="BR56" s="83">
        <v>83000</v>
      </c>
      <c r="BS56" s="85">
        <v>94.19301999999999</v>
      </c>
      <c r="BT56" s="85">
        <v>99.105729999999994</v>
      </c>
      <c r="BU56" s="84">
        <v>7.9020000000000001</v>
      </c>
      <c r="BV56" s="83">
        <v>95</v>
      </c>
      <c r="BW56" s="83">
        <v>94</v>
      </c>
      <c r="BX56" s="83" t="s">
        <v>434</v>
      </c>
      <c r="BY56" s="84">
        <v>614.10858154296898</v>
      </c>
      <c r="BZ56" s="84">
        <v>37</v>
      </c>
      <c r="CA56" s="83">
        <v>3020.03125</v>
      </c>
      <c r="CB56" s="83">
        <v>102334403</v>
      </c>
      <c r="CC56" s="83">
        <v>91515179</v>
      </c>
      <c r="CD56" s="83">
        <v>995450</v>
      </c>
      <c r="CE56" s="83"/>
    </row>
    <row r="57" spans="1:83" x14ac:dyDescent="0.3">
      <c r="A57" s="100" t="s">
        <v>97</v>
      </c>
      <c r="B57" s="86" t="s">
        <v>96</v>
      </c>
      <c r="C57" s="83">
        <v>12762.75509328421</v>
      </c>
      <c r="D57" s="83">
        <v>12762.75509328421</v>
      </c>
      <c r="E57" s="83">
        <v>7803.7894999999999</v>
      </c>
      <c r="F57" s="83">
        <v>211.93</v>
      </c>
      <c r="G57" s="83">
        <v>36733.846000000005</v>
      </c>
      <c r="H57" s="83">
        <v>865.05150000000003</v>
      </c>
      <c r="I57" s="83">
        <v>990.77400000000011</v>
      </c>
      <c r="J57" s="83">
        <v>42474</v>
      </c>
      <c r="K57" s="84">
        <v>0.17100000000000001</v>
      </c>
      <c r="L57" s="84">
        <v>2.7777777777777776E-2</v>
      </c>
      <c r="M57" s="83" t="s">
        <v>434</v>
      </c>
      <c r="N57" s="83" t="s">
        <v>434</v>
      </c>
      <c r="O57" s="83" t="s">
        <v>434</v>
      </c>
      <c r="P57" s="83" t="s">
        <v>434</v>
      </c>
      <c r="Q57" s="83">
        <v>3641309</v>
      </c>
      <c r="R57" s="83">
        <v>16960</v>
      </c>
      <c r="S57" s="83">
        <v>16960</v>
      </c>
      <c r="T57" s="83">
        <v>0</v>
      </c>
      <c r="U57" s="83">
        <v>5955799</v>
      </c>
      <c r="V57" s="83">
        <v>4482748.9483099999</v>
      </c>
      <c r="W57" s="83">
        <v>5954427.0546599999</v>
      </c>
      <c r="X57" s="84">
        <v>309.8814671814672</v>
      </c>
      <c r="Y57" s="84">
        <v>1.5085411120422916</v>
      </c>
      <c r="Z57" s="84">
        <v>72.745999999999995</v>
      </c>
      <c r="AA57" s="84" t="s">
        <v>434</v>
      </c>
      <c r="AB57" s="84">
        <v>1.0056700000000001</v>
      </c>
      <c r="AC57" s="84">
        <v>90.649680000000004</v>
      </c>
      <c r="AD57" s="83">
        <v>811</v>
      </c>
      <c r="AE57" s="83">
        <v>80</v>
      </c>
      <c r="AF57" s="85">
        <v>22.4</v>
      </c>
      <c r="AG57" s="84">
        <v>8.8840000000000003</v>
      </c>
      <c r="AH57" s="84">
        <v>0.28598531799999999</v>
      </c>
      <c r="AI57" s="84">
        <v>7.4261606999999993E-2</v>
      </c>
      <c r="AJ57" s="83">
        <v>0</v>
      </c>
      <c r="AK57" s="83">
        <v>0</v>
      </c>
      <c r="AL57" s="84">
        <v>0.67299997806549094</v>
      </c>
      <c r="AM57" s="224">
        <v>3.246251E-2</v>
      </c>
      <c r="AN57" s="224">
        <v>21.597593</v>
      </c>
      <c r="AO57" s="84">
        <v>207.47</v>
      </c>
      <c r="AP57" s="84">
        <v>267.07</v>
      </c>
      <c r="AQ57" s="84">
        <v>1.18849813938141</v>
      </c>
      <c r="AR57" s="84">
        <v>20.929710257819405</v>
      </c>
      <c r="AS57" s="85">
        <v>13.300000190734901</v>
      </c>
      <c r="AT57" s="85">
        <v>5</v>
      </c>
      <c r="AU57" s="83">
        <v>58</v>
      </c>
      <c r="AV57" s="85">
        <v>0.5</v>
      </c>
      <c r="AW57" s="84">
        <v>0.230000004172325</v>
      </c>
      <c r="AX57" s="84">
        <v>0</v>
      </c>
      <c r="AY57" s="83">
        <v>1443743</v>
      </c>
      <c r="AZ57" s="84">
        <v>0.38299998641014099</v>
      </c>
      <c r="BA57" s="84">
        <v>38.799999237060497</v>
      </c>
      <c r="BB57" s="83">
        <v>396208</v>
      </c>
      <c r="BC57" s="83">
        <v>16733</v>
      </c>
      <c r="BD57" s="83">
        <v>150365</v>
      </c>
      <c r="BE57" s="83">
        <v>0</v>
      </c>
      <c r="BF57" s="83">
        <v>71500</v>
      </c>
      <c r="BG57" s="83">
        <v>93</v>
      </c>
      <c r="BH57" s="83">
        <v>0</v>
      </c>
      <c r="BI57" s="83">
        <v>117</v>
      </c>
      <c r="BJ57" s="85">
        <v>8.9</v>
      </c>
      <c r="BK57" s="84">
        <v>2.9333333333333331</v>
      </c>
      <c r="BL57" s="84">
        <v>-0.4654403030872345</v>
      </c>
      <c r="BM57" s="83">
        <v>36</v>
      </c>
      <c r="BN57" s="85">
        <v>100</v>
      </c>
      <c r="BO57" s="84">
        <v>89.008598327636705</v>
      </c>
      <c r="BP57" s="84">
        <v>33.820728302002003</v>
      </c>
      <c r="BQ57" s="85">
        <v>146.92210388183599</v>
      </c>
      <c r="BR57" s="83">
        <v>11000</v>
      </c>
      <c r="BS57" s="85">
        <v>87.433570000000003</v>
      </c>
      <c r="BT57" s="85">
        <v>97.388369999999995</v>
      </c>
      <c r="BU57" s="84">
        <v>15.69</v>
      </c>
      <c r="BV57" s="83">
        <v>81</v>
      </c>
      <c r="BW57" s="83">
        <v>85</v>
      </c>
      <c r="BX57" s="83">
        <v>75</v>
      </c>
      <c r="BY57" s="84">
        <v>592.34143066406295</v>
      </c>
      <c r="BZ57" s="84">
        <v>46</v>
      </c>
      <c r="CA57" s="83">
        <v>4187.25</v>
      </c>
      <c r="CB57" s="83">
        <v>6486201</v>
      </c>
      <c r="CC57" s="83">
        <v>6126238</v>
      </c>
      <c r="CD57" s="83">
        <v>20720</v>
      </c>
      <c r="CE57" s="83"/>
    </row>
    <row r="58" spans="1:83" x14ac:dyDescent="0.3">
      <c r="A58" s="100" t="s">
        <v>99</v>
      </c>
      <c r="B58" s="86" t="s">
        <v>98</v>
      </c>
      <c r="C58" s="83">
        <v>0</v>
      </c>
      <c r="D58" s="83">
        <v>0</v>
      </c>
      <c r="E58" s="83">
        <v>5450.8605000000007</v>
      </c>
      <c r="F58" s="83">
        <v>0</v>
      </c>
      <c r="G58" s="83">
        <v>0</v>
      </c>
      <c r="H58" s="83">
        <v>0</v>
      </c>
      <c r="I58" s="83">
        <v>0</v>
      </c>
      <c r="J58" s="83">
        <v>0</v>
      </c>
      <c r="K58" s="84">
        <v>0</v>
      </c>
      <c r="L58" s="84">
        <v>0.19444444444444445</v>
      </c>
      <c r="M58" s="83">
        <v>265.681947708</v>
      </c>
      <c r="N58" s="83">
        <v>263961.17864400003</v>
      </c>
      <c r="O58" s="83">
        <v>0</v>
      </c>
      <c r="P58" s="83">
        <v>264080.38050299999</v>
      </c>
      <c r="Q58" s="83">
        <v>798812</v>
      </c>
      <c r="R58" s="83">
        <v>0</v>
      </c>
      <c r="S58" s="83">
        <v>0</v>
      </c>
      <c r="T58" s="83">
        <v>796722</v>
      </c>
      <c r="U58" s="83">
        <v>694198</v>
      </c>
      <c r="V58" s="83">
        <v>599692.726669</v>
      </c>
      <c r="W58" s="83">
        <v>744871.18718600005</v>
      </c>
      <c r="X58" s="84">
        <v>46.665739750445631</v>
      </c>
      <c r="Y58" s="84">
        <v>4.1971901831635972</v>
      </c>
      <c r="Z58" s="84">
        <v>72.626999999999995</v>
      </c>
      <c r="AA58" s="84" t="s">
        <v>434</v>
      </c>
      <c r="AB58" s="84">
        <v>2.8540700000000001</v>
      </c>
      <c r="AC58" s="84">
        <v>24.639970000000002</v>
      </c>
      <c r="AD58" s="83" t="s">
        <v>434</v>
      </c>
      <c r="AE58" s="83">
        <v>20</v>
      </c>
      <c r="AF58" s="85">
        <v>64.900000000000006</v>
      </c>
      <c r="AG58" s="84">
        <v>14.231</v>
      </c>
      <c r="AH58" s="84">
        <v>0.13862129000000001</v>
      </c>
      <c r="AI58" s="84">
        <v>2.0794449999999999E-2</v>
      </c>
      <c r="AJ58" s="83">
        <v>0</v>
      </c>
      <c r="AK58" s="83">
        <v>0</v>
      </c>
      <c r="AL58" s="84">
        <v>0.59200000762939498</v>
      </c>
      <c r="AM58" s="224" t="s">
        <v>434</v>
      </c>
      <c r="AN58" s="224">
        <v>0.83865000000000001</v>
      </c>
      <c r="AO58" s="84">
        <v>5.54</v>
      </c>
      <c r="AP58" s="84">
        <v>4.79</v>
      </c>
      <c r="AQ58" s="84">
        <v>0.76915532350540206</v>
      </c>
      <c r="AR58" s="84" t="s">
        <v>434</v>
      </c>
      <c r="AS58" s="85">
        <v>81.800003051757798</v>
      </c>
      <c r="AT58" s="85">
        <v>5.5999999046325701</v>
      </c>
      <c r="AU58" s="83">
        <v>181</v>
      </c>
      <c r="AV58" s="85">
        <v>7.1999998092651403</v>
      </c>
      <c r="AW58" s="84">
        <v>6.4800000190734899</v>
      </c>
      <c r="AX58" s="84">
        <v>269.00927734375</v>
      </c>
      <c r="AY58" s="83">
        <v>429326</v>
      </c>
      <c r="AZ58" s="84" t="s">
        <v>434</v>
      </c>
      <c r="BA58" s="84" t="s">
        <v>434</v>
      </c>
      <c r="BB58" s="83">
        <v>0</v>
      </c>
      <c r="BC58" s="83">
        <v>0</v>
      </c>
      <c r="BD58" s="83">
        <v>0</v>
      </c>
      <c r="BE58" s="83">
        <v>0</v>
      </c>
      <c r="BF58" s="83">
        <v>0</v>
      </c>
      <c r="BG58" s="83">
        <v>0</v>
      </c>
      <c r="BH58" s="83">
        <v>0</v>
      </c>
      <c r="BI58" s="83">
        <v>115</v>
      </c>
      <c r="BJ58" s="85">
        <v>16.600000000000001</v>
      </c>
      <c r="BK58" s="84" t="s">
        <v>434</v>
      </c>
      <c r="BL58" s="84">
        <v>-1.3420116901397705</v>
      </c>
      <c r="BM58" s="83">
        <v>16</v>
      </c>
      <c r="BN58" s="85">
        <v>67.032501220703097</v>
      </c>
      <c r="BO58" s="84">
        <v>94.370536804199205</v>
      </c>
      <c r="BP58" s="84">
        <v>26.2399997711182</v>
      </c>
      <c r="BQ58" s="85">
        <v>45.166866302490199</v>
      </c>
      <c r="BR58" s="83">
        <v>3200</v>
      </c>
      <c r="BS58" s="85">
        <v>66.312790000000007</v>
      </c>
      <c r="BT58" s="85">
        <v>64.665819999999997</v>
      </c>
      <c r="BU58" s="84">
        <v>4</v>
      </c>
      <c r="BV58" s="83">
        <v>25</v>
      </c>
      <c r="BW58" s="83" t="s">
        <v>434</v>
      </c>
      <c r="BX58" s="83" t="s">
        <v>434</v>
      </c>
      <c r="BY58" s="84">
        <v>696.58062744140602</v>
      </c>
      <c r="BZ58" s="84">
        <v>301</v>
      </c>
      <c r="CA58" s="83">
        <v>8131.923828125</v>
      </c>
      <c r="CB58" s="83">
        <v>1402985</v>
      </c>
      <c r="CC58" s="83">
        <v>824543</v>
      </c>
      <c r="CD58" s="83">
        <v>28050</v>
      </c>
      <c r="CE58" s="83"/>
    </row>
    <row r="59" spans="1:83" x14ac:dyDescent="0.3">
      <c r="A59" s="100" t="s">
        <v>101</v>
      </c>
      <c r="B59" s="86" t="s">
        <v>100</v>
      </c>
      <c r="C59" s="83">
        <v>4836.8764465684208</v>
      </c>
      <c r="D59" s="83">
        <v>0</v>
      </c>
      <c r="E59" s="83">
        <v>7783.0664999999999</v>
      </c>
      <c r="F59" s="83">
        <v>0</v>
      </c>
      <c r="G59" s="83">
        <v>0</v>
      </c>
      <c r="H59" s="83">
        <v>0</v>
      </c>
      <c r="I59" s="83">
        <v>0</v>
      </c>
      <c r="J59" s="83">
        <v>160000</v>
      </c>
      <c r="K59" s="84">
        <v>8.5999999999999993E-2</v>
      </c>
      <c r="L59" s="84">
        <v>0.22222222222222221</v>
      </c>
      <c r="M59" s="83">
        <v>2403114.9776099999</v>
      </c>
      <c r="N59" s="83">
        <v>0</v>
      </c>
      <c r="O59" s="83">
        <v>0</v>
      </c>
      <c r="P59" s="83">
        <v>0</v>
      </c>
      <c r="Q59" s="83">
        <v>4362192</v>
      </c>
      <c r="R59" s="83">
        <v>2262</v>
      </c>
      <c r="S59" s="83">
        <v>819013</v>
      </c>
      <c r="T59" s="83">
        <v>3545441</v>
      </c>
      <c r="U59" s="83">
        <v>1242382</v>
      </c>
      <c r="V59" s="83">
        <v>3350176.74853</v>
      </c>
      <c r="W59" s="83">
        <v>1004231.32071</v>
      </c>
      <c r="X59" s="161">
        <f>CB59/CD59</f>
        <v>35.113138613861388</v>
      </c>
      <c r="Y59" s="84" t="s">
        <v>434</v>
      </c>
      <c r="Z59" s="84" t="s">
        <v>434</v>
      </c>
      <c r="AA59" s="84" t="s">
        <v>434</v>
      </c>
      <c r="AB59" s="84">
        <v>67.003950000000003</v>
      </c>
      <c r="AC59" s="84" t="s">
        <v>434</v>
      </c>
      <c r="AD59" s="83">
        <v>401</v>
      </c>
      <c r="AE59" s="83">
        <v>20</v>
      </c>
      <c r="AF59" s="85" t="s">
        <v>434</v>
      </c>
      <c r="AG59" s="84">
        <v>13.96</v>
      </c>
      <c r="AH59" s="84">
        <v>0.94334802699999998</v>
      </c>
      <c r="AI59" s="84">
        <v>0.80351626300000001</v>
      </c>
      <c r="AJ59" s="83">
        <v>0</v>
      </c>
      <c r="AK59" s="83">
        <v>0</v>
      </c>
      <c r="AL59" s="84">
        <v>0.45899999141693099</v>
      </c>
      <c r="AM59" s="224" t="s">
        <v>434</v>
      </c>
      <c r="AN59" s="224">
        <v>24.762747000000001</v>
      </c>
      <c r="AO59" s="84">
        <v>15.78</v>
      </c>
      <c r="AP59" s="84">
        <v>23.87</v>
      </c>
      <c r="AQ59" s="84" t="s">
        <v>434</v>
      </c>
      <c r="AR59" s="84" t="s">
        <v>434</v>
      </c>
      <c r="AS59" s="85">
        <v>40.5</v>
      </c>
      <c r="AT59" s="85">
        <v>39.400001525878899</v>
      </c>
      <c r="AU59" s="83">
        <v>86</v>
      </c>
      <c r="AV59" s="85">
        <v>0.60000002384185802</v>
      </c>
      <c r="AW59" s="84">
        <v>0.15000000596046401</v>
      </c>
      <c r="AX59" s="84">
        <v>28.879774093627901</v>
      </c>
      <c r="AY59" s="83">
        <v>427112</v>
      </c>
      <c r="AZ59" s="84" t="s">
        <v>434</v>
      </c>
      <c r="BA59" s="84" t="s">
        <v>434</v>
      </c>
      <c r="BB59" s="83">
        <v>0</v>
      </c>
      <c r="BC59" s="83">
        <v>0</v>
      </c>
      <c r="BD59" s="83">
        <v>0</v>
      </c>
      <c r="BE59" s="83">
        <v>0</v>
      </c>
      <c r="BF59" s="83">
        <v>0</v>
      </c>
      <c r="BG59" s="83">
        <v>199</v>
      </c>
      <c r="BH59" s="83">
        <v>434</v>
      </c>
      <c r="BI59" s="83">
        <v>105</v>
      </c>
      <c r="BJ59" s="85">
        <v>19.7</v>
      </c>
      <c r="BK59" s="84" t="s">
        <v>434</v>
      </c>
      <c r="BL59" s="84">
        <v>-1.7573686838150024</v>
      </c>
      <c r="BM59" s="83">
        <v>21</v>
      </c>
      <c r="BN59" s="85">
        <v>49.615543365478501</v>
      </c>
      <c r="BO59" s="84">
        <v>76.570518493652301</v>
      </c>
      <c r="BP59" s="84">
        <v>1.3089070320129399</v>
      </c>
      <c r="BQ59" s="85">
        <v>20.363954544067401</v>
      </c>
      <c r="BR59" s="83">
        <v>4700</v>
      </c>
      <c r="BS59" s="85">
        <v>11.939970000000001</v>
      </c>
      <c r="BT59" s="85">
        <v>51.849719999999998</v>
      </c>
      <c r="BU59" s="84" t="s">
        <v>434</v>
      </c>
      <c r="BV59" s="83">
        <v>95</v>
      </c>
      <c r="BW59" s="83">
        <v>88</v>
      </c>
      <c r="BX59" s="83">
        <v>95</v>
      </c>
      <c r="BY59" s="84">
        <v>73.704910278320298</v>
      </c>
      <c r="BZ59" s="84">
        <v>480</v>
      </c>
      <c r="CA59" s="83" t="s">
        <v>434</v>
      </c>
      <c r="CB59" s="83">
        <v>3546427</v>
      </c>
      <c r="CC59" s="83">
        <v>5290052</v>
      </c>
      <c r="CD59" s="83">
        <v>101000</v>
      </c>
      <c r="CE59" s="83"/>
    </row>
    <row r="60" spans="1:83" x14ac:dyDescent="0.3">
      <c r="A60" s="100" t="s">
        <v>103</v>
      </c>
      <c r="B60" s="86" t="s">
        <v>102</v>
      </c>
      <c r="C60" s="83">
        <v>0</v>
      </c>
      <c r="D60" s="83">
        <v>0</v>
      </c>
      <c r="E60" s="83">
        <v>5412.49</v>
      </c>
      <c r="F60" s="83">
        <v>0</v>
      </c>
      <c r="G60" s="83">
        <v>0</v>
      </c>
      <c r="H60" s="83">
        <v>0</v>
      </c>
      <c r="I60" s="83">
        <v>0</v>
      </c>
      <c r="J60" s="83">
        <v>0</v>
      </c>
      <c r="K60" s="84">
        <v>0</v>
      </c>
      <c r="L60" s="84">
        <v>0</v>
      </c>
      <c r="M60" s="83">
        <v>0</v>
      </c>
      <c r="N60" s="83" t="s">
        <v>434</v>
      </c>
      <c r="O60" s="83" t="s">
        <v>434</v>
      </c>
      <c r="P60" s="83" t="s">
        <v>434</v>
      </c>
      <c r="Q60" s="83">
        <v>0</v>
      </c>
      <c r="R60" s="83">
        <v>0</v>
      </c>
      <c r="S60" s="83">
        <v>0</v>
      </c>
      <c r="T60" s="83">
        <v>0</v>
      </c>
      <c r="U60" s="83">
        <v>0</v>
      </c>
      <c r="V60" s="83">
        <v>0</v>
      </c>
      <c r="W60" s="83">
        <v>0</v>
      </c>
      <c r="X60" s="84">
        <v>30.386105360018405</v>
      </c>
      <c r="Y60" s="84">
        <v>0.61944106972955892</v>
      </c>
      <c r="Z60" s="84">
        <v>69.051000000000002</v>
      </c>
      <c r="AA60" s="84">
        <v>2.2975175724185601</v>
      </c>
      <c r="AB60" s="84">
        <v>0</v>
      </c>
      <c r="AC60" s="84" t="s">
        <v>434</v>
      </c>
      <c r="AD60" s="83">
        <v>1116</v>
      </c>
      <c r="AE60" s="83">
        <v>80</v>
      </c>
      <c r="AF60" s="85" t="s">
        <v>434</v>
      </c>
      <c r="AG60" s="84">
        <v>5.2149999999999999</v>
      </c>
      <c r="AH60" s="84">
        <v>3.3990280000000001E-3</v>
      </c>
      <c r="AI60" s="84">
        <v>1.114627E-3</v>
      </c>
      <c r="AJ60" s="83">
        <v>0</v>
      </c>
      <c r="AK60" s="83">
        <v>0</v>
      </c>
      <c r="AL60" s="84">
        <v>0.89200001955032304</v>
      </c>
      <c r="AM60" s="224" t="s">
        <v>434</v>
      </c>
      <c r="AN60" s="224">
        <v>0</v>
      </c>
      <c r="AO60" s="84">
        <v>0</v>
      </c>
      <c r="AP60" s="84">
        <v>0</v>
      </c>
      <c r="AQ60" s="84" t="s">
        <v>434</v>
      </c>
      <c r="AR60" s="84">
        <v>1.7256151106122128</v>
      </c>
      <c r="AS60" s="85">
        <v>2.4000000953674299</v>
      </c>
      <c r="AT60" s="85" t="s">
        <v>434</v>
      </c>
      <c r="AU60" s="83">
        <v>13</v>
      </c>
      <c r="AV60" s="85" t="s">
        <v>434</v>
      </c>
      <c r="AW60" s="84" t="s">
        <v>434</v>
      </c>
      <c r="AX60" s="84" t="s">
        <v>434</v>
      </c>
      <c r="AY60" s="83">
        <v>0</v>
      </c>
      <c r="AZ60" s="84">
        <v>8.6000002920627594E-2</v>
      </c>
      <c r="BA60" s="84">
        <v>30.299999237060501</v>
      </c>
      <c r="BB60" s="83">
        <v>0</v>
      </c>
      <c r="BC60" s="83">
        <v>0</v>
      </c>
      <c r="BD60" s="83">
        <v>0</v>
      </c>
      <c r="BE60" s="83">
        <v>0</v>
      </c>
      <c r="BF60" s="83">
        <v>0</v>
      </c>
      <c r="BG60" s="83">
        <v>308</v>
      </c>
      <c r="BH60" s="83">
        <v>0</v>
      </c>
      <c r="BI60" s="83">
        <v>127</v>
      </c>
      <c r="BJ60" s="85">
        <v>2.4</v>
      </c>
      <c r="BK60" s="84" t="s">
        <v>434</v>
      </c>
      <c r="BL60" s="84">
        <v>1.1747465133666992</v>
      </c>
      <c r="BM60" s="83">
        <v>75</v>
      </c>
      <c r="BN60" s="85">
        <v>100</v>
      </c>
      <c r="BO60" s="84">
        <v>99.885787963867202</v>
      </c>
      <c r="BP60" s="84">
        <v>89.532325744628906</v>
      </c>
      <c r="BQ60" s="85">
        <v>147.17715454101599</v>
      </c>
      <c r="BR60" s="83">
        <v>53000</v>
      </c>
      <c r="BS60" s="85">
        <v>99.146560000000008</v>
      </c>
      <c r="BT60" s="85">
        <v>99.712819999999994</v>
      </c>
      <c r="BU60" s="84">
        <v>34.651000000000003</v>
      </c>
      <c r="BV60" s="83">
        <v>92</v>
      </c>
      <c r="BW60" s="83">
        <v>88</v>
      </c>
      <c r="BX60" s="83" t="s">
        <v>434</v>
      </c>
      <c r="BY60" s="84">
        <v>2427.62768554688</v>
      </c>
      <c r="BZ60" s="84">
        <v>9</v>
      </c>
      <c r="CA60" s="83">
        <v>23659.873046875</v>
      </c>
      <c r="CB60" s="83">
        <v>1326539</v>
      </c>
      <c r="CC60" s="83">
        <v>1310350</v>
      </c>
      <c r="CD60" s="83">
        <v>42390</v>
      </c>
      <c r="CE60" s="83"/>
    </row>
    <row r="61" spans="1:83" x14ac:dyDescent="0.3">
      <c r="A61" s="99" t="s">
        <v>994</v>
      </c>
      <c r="B61" s="86" t="s">
        <v>308</v>
      </c>
      <c r="C61" s="83">
        <v>0</v>
      </c>
      <c r="D61" s="83">
        <v>0</v>
      </c>
      <c r="E61" s="83">
        <v>7092.7834999999995</v>
      </c>
      <c r="F61" s="83">
        <v>0</v>
      </c>
      <c r="G61" s="83">
        <v>161.12649999999999</v>
      </c>
      <c r="H61" s="83">
        <v>0</v>
      </c>
      <c r="I61" s="83">
        <v>0</v>
      </c>
      <c r="J61" s="83">
        <v>60628</v>
      </c>
      <c r="K61" s="84">
        <v>0.14299999999999999</v>
      </c>
      <c r="L61" s="84">
        <v>8.3333333333333329E-2</v>
      </c>
      <c r="M61" s="83">
        <v>9060.1004038999999</v>
      </c>
      <c r="N61" s="83">
        <v>0</v>
      </c>
      <c r="O61" s="83">
        <v>0</v>
      </c>
      <c r="P61" s="83">
        <v>3093.3145828199999</v>
      </c>
      <c r="Q61" s="83">
        <v>370729</v>
      </c>
      <c r="R61" s="83">
        <v>0</v>
      </c>
      <c r="S61" s="83">
        <v>368065</v>
      </c>
      <c r="T61" s="83">
        <v>2541</v>
      </c>
      <c r="U61" s="83">
        <v>1230</v>
      </c>
      <c r="V61" s="83">
        <v>849098.39498999994</v>
      </c>
      <c r="W61" s="83">
        <v>113007.915079</v>
      </c>
      <c r="X61" s="84">
        <v>66.057616279069762</v>
      </c>
      <c r="Y61" s="84">
        <v>1.8071533607222852</v>
      </c>
      <c r="Z61" s="84">
        <v>23.981000000000002</v>
      </c>
      <c r="AA61" s="84" t="s">
        <v>434</v>
      </c>
      <c r="AB61" s="84">
        <v>7.0373999999999999</v>
      </c>
      <c r="AC61" s="84">
        <v>24.096959999999999</v>
      </c>
      <c r="AD61" s="83">
        <v>1018</v>
      </c>
      <c r="AE61" s="83">
        <v>40</v>
      </c>
      <c r="AF61" s="85">
        <v>32.1</v>
      </c>
      <c r="AG61" s="84">
        <v>12.384</v>
      </c>
      <c r="AH61" s="84">
        <v>9.1739495000000004E-2</v>
      </c>
      <c r="AI61" s="84">
        <v>4.0943408000000001E-2</v>
      </c>
      <c r="AJ61" s="83">
        <v>0</v>
      </c>
      <c r="AK61" s="83">
        <v>0</v>
      </c>
      <c r="AL61" s="84">
        <v>0.61100000143051103</v>
      </c>
      <c r="AM61" s="224">
        <v>8.1271319999999994E-2</v>
      </c>
      <c r="AN61" s="224">
        <v>8.3508639999999996</v>
      </c>
      <c r="AO61" s="84">
        <v>68.09</v>
      </c>
      <c r="AP61" s="84">
        <v>51.09</v>
      </c>
      <c r="AQ61" s="84">
        <v>1.82646024227142</v>
      </c>
      <c r="AR61" s="84">
        <v>2.6545781288884416</v>
      </c>
      <c r="AS61" s="85">
        <v>49.400001525878899</v>
      </c>
      <c r="AT61" s="85">
        <v>5.8000001907348597</v>
      </c>
      <c r="AU61" s="83">
        <v>363</v>
      </c>
      <c r="AV61" s="85">
        <v>27</v>
      </c>
      <c r="AW61" s="84">
        <v>9.7700004577636701</v>
      </c>
      <c r="AX61" s="84">
        <v>0.84235405921936002</v>
      </c>
      <c r="AY61" s="83">
        <v>406184</v>
      </c>
      <c r="AZ61" s="84">
        <v>0.566999971866608</v>
      </c>
      <c r="BA61" s="84">
        <v>54.599998474121101</v>
      </c>
      <c r="BB61" s="83">
        <v>0</v>
      </c>
      <c r="BC61" s="83">
        <v>232000</v>
      </c>
      <c r="BD61" s="83">
        <v>0</v>
      </c>
      <c r="BE61" s="83">
        <v>0</v>
      </c>
      <c r="BF61" s="83">
        <v>0</v>
      </c>
      <c r="BG61" s="83">
        <v>1985</v>
      </c>
      <c r="BH61" s="83">
        <v>0</v>
      </c>
      <c r="BI61" s="83">
        <v>104</v>
      </c>
      <c r="BJ61" s="85">
        <v>16.899999999999999</v>
      </c>
      <c r="BK61" s="84">
        <v>3.2333333333333329</v>
      </c>
      <c r="BL61" s="84">
        <v>-0.67831695079803467</v>
      </c>
      <c r="BM61" s="83">
        <v>33</v>
      </c>
      <c r="BN61" s="85">
        <v>76.503982543945298</v>
      </c>
      <c r="BO61" s="84">
        <v>88.419380187988295</v>
      </c>
      <c r="BP61" s="84">
        <v>30.299999237060501</v>
      </c>
      <c r="BQ61" s="85">
        <v>93.527320861816406</v>
      </c>
      <c r="BR61" s="83">
        <v>7200</v>
      </c>
      <c r="BS61" s="85">
        <v>58.351979999999998</v>
      </c>
      <c r="BT61" s="85">
        <v>69.008660000000006</v>
      </c>
      <c r="BU61" s="84">
        <v>0.79600000000000004</v>
      </c>
      <c r="BV61" s="83">
        <v>90</v>
      </c>
      <c r="BW61" s="83">
        <v>75</v>
      </c>
      <c r="BX61" s="83">
        <v>88</v>
      </c>
      <c r="BY61" s="84">
        <v>695.69836425781295</v>
      </c>
      <c r="BZ61" s="84">
        <v>437</v>
      </c>
      <c r="CA61" s="83">
        <v>3837.02709960938</v>
      </c>
      <c r="CB61" s="83">
        <v>1160164</v>
      </c>
      <c r="CC61" s="83">
        <v>1282702</v>
      </c>
      <c r="CD61" s="83">
        <v>17200</v>
      </c>
      <c r="CE61" s="83"/>
    </row>
    <row r="62" spans="1:83" x14ac:dyDescent="0.3">
      <c r="A62" s="100" t="s">
        <v>105</v>
      </c>
      <c r="B62" s="86" t="s">
        <v>104</v>
      </c>
      <c r="C62" s="83">
        <v>65412.824768421051</v>
      </c>
      <c r="D62" s="83">
        <v>0</v>
      </c>
      <c r="E62" s="83">
        <v>184395.02049999998</v>
      </c>
      <c r="F62" s="83">
        <v>0</v>
      </c>
      <c r="G62" s="83">
        <v>0</v>
      </c>
      <c r="H62" s="83">
        <v>0</v>
      </c>
      <c r="I62" s="83">
        <v>0</v>
      </c>
      <c r="J62" s="83">
        <v>1805482</v>
      </c>
      <c r="K62" s="84">
        <v>0.34300000000000003</v>
      </c>
      <c r="L62" s="84">
        <v>2.7777777777777776E-2</v>
      </c>
      <c r="M62" s="83">
        <v>46396666.465099998</v>
      </c>
      <c r="N62" s="83">
        <v>145243.69959999999</v>
      </c>
      <c r="O62" s="83">
        <v>0</v>
      </c>
      <c r="P62" s="83">
        <v>12571558.3649</v>
      </c>
      <c r="Q62" s="83">
        <v>8406278</v>
      </c>
      <c r="R62" s="83">
        <v>73444807</v>
      </c>
      <c r="S62" s="83">
        <v>1389904</v>
      </c>
      <c r="T62" s="83">
        <v>66699028</v>
      </c>
      <c r="U62" s="83">
        <v>12097490</v>
      </c>
      <c r="V62" s="83">
        <v>31863923.202799998</v>
      </c>
      <c r="W62" s="83">
        <v>32921955.633900002</v>
      </c>
      <c r="X62" s="84">
        <v>109.224559</v>
      </c>
      <c r="Y62" s="84">
        <v>4.7802798713782746</v>
      </c>
      <c r="Z62" s="84">
        <v>21.225000000000001</v>
      </c>
      <c r="AA62" s="84">
        <v>4.6145778397678496</v>
      </c>
      <c r="AB62" s="84">
        <v>22.350290000000001</v>
      </c>
      <c r="AC62" s="84">
        <v>7.9603900000000003</v>
      </c>
      <c r="AD62" s="83">
        <v>11731</v>
      </c>
      <c r="AE62" s="83">
        <v>40</v>
      </c>
      <c r="AF62" s="85">
        <v>64.3</v>
      </c>
      <c r="AG62" s="84">
        <v>14.606</v>
      </c>
      <c r="AH62" s="84">
        <v>0.98284979100000003</v>
      </c>
      <c r="AI62" s="84">
        <v>0.85200499299999999</v>
      </c>
      <c r="AJ62" s="83">
        <v>0</v>
      </c>
      <c r="AK62" s="83">
        <v>5</v>
      </c>
      <c r="AL62" s="84">
        <v>0.48500001430511502</v>
      </c>
      <c r="AM62" s="224">
        <v>0.48879027000000003</v>
      </c>
      <c r="AN62" s="224">
        <v>2037.0698709999999</v>
      </c>
      <c r="AO62" s="84">
        <v>2061.42</v>
      </c>
      <c r="AP62" s="84">
        <v>2159.75</v>
      </c>
      <c r="AQ62" s="84">
        <v>5.0459704399108896</v>
      </c>
      <c r="AR62" s="84">
        <v>0.55367513955275438</v>
      </c>
      <c r="AS62" s="85">
        <v>50.700000762939503</v>
      </c>
      <c r="AT62" s="85">
        <v>21.100000381469702</v>
      </c>
      <c r="AU62" s="83">
        <v>140</v>
      </c>
      <c r="AV62" s="85">
        <v>0.89999997615814198</v>
      </c>
      <c r="AW62" s="84">
        <v>0.230000004172325</v>
      </c>
      <c r="AX62" s="84">
        <v>31.8149509429932</v>
      </c>
      <c r="AY62" s="83">
        <v>76238251</v>
      </c>
      <c r="AZ62" s="84">
        <v>0.51700001955032304</v>
      </c>
      <c r="BA62" s="84">
        <v>35</v>
      </c>
      <c r="BB62" s="83">
        <v>4021</v>
      </c>
      <c r="BC62" s="83">
        <v>201916</v>
      </c>
      <c r="BD62" s="83">
        <v>282030</v>
      </c>
      <c r="BE62" s="83">
        <v>0</v>
      </c>
      <c r="BF62" s="83">
        <v>1845551</v>
      </c>
      <c r="BG62" s="83">
        <v>795294</v>
      </c>
      <c r="BH62" s="83">
        <v>144</v>
      </c>
      <c r="BI62" s="83">
        <v>105</v>
      </c>
      <c r="BJ62" s="85">
        <v>19.7</v>
      </c>
      <c r="BK62" s="84">
        <v>3.85</v>
      </c>
      <c r="BL62" s="84">
        <v>-0.63457727432250977</v>
      </c>
      <c r="BM62" s="83">
        <v>38</v>
      </c>
      <c r="BN62" s="85">
        <v>44.979957580566399</v>
      </c>
      <c r="BO62" s="84">
        <v>51.7711791992188</v>
      </c>
      <c r="BP62" s="84">
        <v>18.6180515289307</v>
      </c>
      <c r="BQ62" s="85">
        <v>37.218070983886697</v>
      </c>
      <c r="BR62" s="83">
        <v>84000</v>
      </c>
      <c r="BS62" s="85">
        <v>7.3163299999999998</v>
      </c>
      <c r="BT62" s="85">
        <v>41.059950000000001</v>
      </c>
      <c r="BU62" s="84">
        <v>1</v>
      </c>
      <c r="BV62" s="83">
        <v>72</v>
      </c>
      <c r="BW62" s="83" t="s">
        <v>434</v>
      </c>
      <c r="BX62" s="83">
        <v>67</v>
      </c>
      <c r="BY62" s="84">
        <v>66.640785217285199</v>
      </c>
      <c r="BZ62" s="84">
        <v>401</v>
      </c>
      <c r="CA62" s="83">
        <v>857.50134277343795</v>
      </c>
      <c r="CB62" s="83">
        <v>114963583</v>
      </c>
      <c r="CC62" s="83">
        <v>99262853</v>
      </c>
      <c r="CD62" s="83">
        <v>1000000</v>
      </c>
      <c r="CE62" s="83"/>
    </row>
    <row r="63" spans="1:83" x14ac:dyDescent="0.3">
      <c r="A63" s="100" t="s">
        <v>107</v>
      </c>
      <c r="B63" s="86" t="s">
        <v>106</v>
      </c>
      <c r="C63" s="83">
        <v>1136.336222743158</v>
      </c>
      <c r="D63" s="83">
        <v>0</v>
      </c>
      <c r="E63" s="83" t="s">
        <v>434</v>
      </c>
      <c r="F63" s="83">
        <v>38.863999999999997</v>
      </c>
      <c r="G63" s="83">
        <v>11440.004000000001</v>
      </c>
      <c r="H63" s="83">
        <v>448.69749999999999</v>
      </c>
      <c r="I63" s="83">
        <v>0</v>
      </c>
      <c r="J63" s="83">
        <v>9441</v>
      </c>
      <c r="K63" s="84">
        <v>5.7000000000000002E-2</v>
      </c>
      <c r="L63" s="84">
        <v>2.7777777777777776E-2</v>
      </c>
      <c r="M63" s="83">
        <v>0</v>
      </c>
      <c r="N63" s="83" t="s">
        <v>434</v>
      </c>
      <c r="O63" s="83" t="s">
        <v>434</v>
      </c>
      <c r="P63" s="83" t="s">
        <v>434</v>
      </c>
      <c r="Q63" s="83">
        <v>0</v>
      </c>
      <c r="R63" s="83">
        <v>0</v>
      </c>
      <c r="S63" s="83">
        <v>0</v>
      </c>
      <c r="T63" s="83">
        <v>0</v>
      </c>
      <c r="U63" s="83">
        <v>538981</v>
      </c>
      <c r="V63" s="83">
        <v>488828.740506</v>
      </c>
      <c r="W63" s="83">
        <v>769712.98481399997</v>
      </c>
      <c r="X63" s="84">
        <v>48.357033388067869</v>
      </c>
      <c r="Y63" s="84">
        <v>1.6180155177969173</v>
      </c>
      <c r="Z63" s="84">
        <v>56.75</v>
      </c>
      <c r="AA63" s="84">
        <v>4.5724374063770599</v>
      </c>
      <c r="AB63" s="84">
        <v>0</v>
      </c>
      <c r="AC63" s="84" t="s">
        <v>434</v>
      </c>
      <c r="AD63" s="83">
        <v>271</v>
      </c>
      <c r="AE63" s="83">
        <v>80</v>
      </c>
      <c r="AF63" s="85">
        <v>11.2</v>
      </c>
      <c r="AG63" s="84">
        <v>9.9719999999999995</v>
      </c>
      <c r="AH63" s="84">
        <v>8.3404900000000008E-3</v>
      </c>
      <c r="AI63" s="84">
        <v>3.057831E-3</v>
      </c>
      <c r="AJ63" s="83">
        <v>0</v>
      </c>
      <c r="AK63" s="83">
        <v>0</v>
      </c>
      <c r="AL63" s="84">
        <v>0.74299997091293302</v>
      </c>
      <c r="AM63" s="224" t="s">
        <v>434</v>
      </c>
      <c r="AN63" s="224">
        <v>37.949052000000002</v>
      </c>
      <c r="AO63" s="84">
        <v>84.74</v>
      </c>
      <c r="AP63" s="84">
        <v>82.85</v>
      </c>
      <c r="AQ63" s="84">
        <v>2.7563676834106401</v>
      </c>
      <c r="AR63" s="84">
        <v>5.2142545048723337</v>
      </c>
      <c r="AS63" s="85">
        <v>25.700000762939499</v>
      </c>
      <c r="AT63" s="85" t="s">
        <v>434</v>
      </c>
      <c r="AU63" s="83">
        <v>66</v>
      </c>
      <c r="AV63" s="85">
        <v>0.20000000298023199</v>
      </c>
      <c r="AW63" s="84">
        <v>0.259999990463257</v>
      </c>
      <c r="AX63" s="84" t="s">
        <v>434</v>
      </c>
      <c r="AY63" s="83">
        <v>919387</v>
      </c>
      <c r="AZ63" s="84">
        <v>0.37000000476837203</v>
      </c>
      <c r="BA63" s="84">
        <v>36.700000762939503</v>
      </c>
      <c r="BB63" s="83">
        <v>179200</v>
      </c>
      <c r="BC63" s="83">
        <v>7794</v>
      </c>
      <c r="BD63" s="83">
        <v>205115</v>
      </c>
      <c r="BE63" s="83">
        <v>82751</v>
      </c>
      <c r="BF63" s="83">
        <v>0</v>
      </c>
      <c r="BG63" s="83">
        <v>19</v>
      </c>
      <c r="BH63" s="83">
        <v>0</v>
      </c>
      <c r="BI63" s="83">
        <v>123</v>
      </c>
      <c r="BJ63" s="85">
        <v>3.9</v>
      </c>
      <c r="BK63" s="84">
        <v>4.95</v>
      </c>
      <c r="BL63" s="84">
        <v>0.20409767329692841</v>
      </c>
      <c r="BM63" s="83" t="s">
        <v>434</v>
      </c>
      <c r="BN63" s="85">
        <v>99.593360900878906</v>
      </c>
      <c r="BO63" s="84">
        <v>99.082107543945298</v>
      </c>
      <c r="BP63" s="84">
        <v>49.966373443603501</v>
      </c>
      <c r="BQ63" s="85">
        <v>117.830574035645</v>
      </c>
      <c r="BR63" s="83">
        <v>3400</v>
      </c>
      <c r="BS63" s="85">
        <v>95.072180000000003</v>
      </c>
      <c r="BT63" s="85">
        <v>93.79092</v>
      </c>
      <c r="BU63" s="84">
        <v>8.3740000000000006</v>
      </c>
      <c r="BV63" s="83">
        <v>99</v>
      </c>
      <c r="BW63" s="83">
        <v>94</v>
      </c>
      <c r="BX63" s="83">
        <v>99</v>
      </c>
      <c r="BY63" s="84">
        <v>372.46304321289102</v>
      </c>
      <c r="BZ63" s="84">
        <v>34</v>
      </c>
      <c r="CA63" s="83">
        <v>6220.04638671875</v>
      </c>
      <c r="CB63" s="83">
        <v>896444</v>
      </c>
      <c r="CC63" s="83">
        <v>891971</v>
      </c>
      <c r="CD63" s="83">
        <v>18270</v>
      </c>
      <c r="CE63" s="83"/>
    </row>
    <row r="64" spans="1:83" x14ac:dyDescent="0.3">
      <c r="A64" s="100" t="s">
        <v>109</v>
      </c>
      <c r="B64" s="86" t="s">
        <v>108</v>
      </c>
      <c r="C64" s="83">
        <v>0</v>
      </c>
      <c r="D64" s="83">
        <v>0</v>
      </c>
      <c r="E64" s="83" t="s">
        <v>434</v>
      </c>
      <c r="F64" s="83">
        <v>0</v>
      </c>
      <c r="G64" s="83">
        <v>0</v>
      </c>
      <c r="H64" s="83">
        <v>0</v>
      </c>
      <c r="I64" s="83">
        <v>0</v>
      </c>
      <c r="J64" s="83">
        <v>0</v>
      </c>
      <c r="K64" s="84">
        <v>0</v>
      </c>
      <c r="L64" s="84">
        <v>0.1111111111111111</v>
      </c>
      <c r="M64" s="83">
        <v>0</v>
      </c>
      <c r="N64" s="83" t="s">
        <v>434</v>
      </c>
      <c r="O64" s="83" t="s">
        <v>434</v>
      </c>
      <c r="P64" s="83" t="s">
        <v>434</v>
      </c>
      <c r="Q64" s="83">
        <v>0</v>
      </c>
      <c r="R64" s="83">
        <v>0</v>
      </c>
      <c r="S64" s="83">
        <v>0</v>
      </c>
      <c r="T64" s="83">
        <v>0</v>
      </c>
      <c r="U64" s="83">
        <v>0</v>
      </c>
      <c r="V64" s="83">
        <v>0</v>
      </c>
      <c r="W64" s="83">
        <v>0</v>
      </c>
      <c r="X64" s="84">
        <v>18.1568556480537</v>
      </c>
      <c r="Y64" s="84">
        <v>0.18510161526681609</v>
      </c>
      <c r="Z64" s="84">
        <v>85.445999999999998</v>
      </c>
      <c r="AA64" s="84">
        <v>2.0749590985642801</v>
      </c>
      <c r="AB64" s="84">
        <v>0</v>
      </c>
      <c r="AC64" s="84" t="s">
        <v>434</v>
      </c>
      <c r="AD64" s="83">
        <v>2592</v>
      </c>
      <c r="AE64" s="83">
        <v>100</v>
      </c>
      <c r="AF64" s="85" t="s">
        <v>434</v>
      </c>
      <c r="AG64" s="84">
        <v>4.7670000000000003</v>
      </c>
      <c r="AH64" s="84">
        <v>2.3964360000000001E-3</v>
      </c>
      <c r="AI64" s="84">
        <v>2.0560779999999998E-3</v>
      </c>
      <c r="AJ64" s="83">
        <v>0</v>
      </c>
      <c r="AK64" s="83">
        <v>0</v>
      </c>
      <c r="AL64" s="84">
        <v>0.93800002336502097</v>
      </c>
      <c r="AM64" s="224" t="s">
        <v>434</v>
      </c>
      <c r="AN64" s="224">
        <v>-1.2870010000000001</v>
      </c>
      <c r="AO64" s="84">
        <v>0</v>
      </c>
      <c r="AP64" s="84">
        <v>0</v>
      </c>
      <c r="AQ64" s="84" t="s">
        <v>434</v>
      </c>
      <c r="AR64" s="84">
        <v>0.29602209468331281</v>
      </c>
      <c r="AS64" s="85">
        <v>2.4000000953674299</v>
      </c>
      <c r="AT64" s="85" t="s">
        <v>434</v>
      </c>
      <c r="AU64" s="83">
        <v>4.6999998092651403</v>
      </c>
      <c r="AV64" s="85" t="s">
        <v>434</v>
      </c>
      <c r="AW64" s="84" t="s">
        <v>434</v>
      </c>
      <c r="AX64" s="84" t="s">
        <v>434</v>
      </c>
      <c r="AY64" s="83">
        <v>8</v>
      </c>
      <c r="AZ64" s="84">
        <v>4.6999998390674598E-2</v>
      </c>
      <c r="BA64" s="84">
        <v>27.299999237060501</v>
      </c>
      <c r="BB64" s="83">
        <v>0</v>
      </c>
      <c r="BC64" s="83">
        <v>0</v>
      </c>
      <c r="BD64" s="83">
        <v>0</v>
      </c>
      <c r="BE64" s="83">
        <v>0</v>
      </c>
      <c r="BF64" s="83">
        <v>0</v>
      </c>
      <c r="BG64" s="83">
        <v>30458</v>
      </c>
      <c r="BH64" s="83">
        <v>0</v>
      </c>
      <c r="BI64" s="83">
        <v>132</v>
      </c>
      <c r="BJ64" s="85">
        <v>2.4</v>
      </c>
      <c r="BK64" s="84">
        <v>4.1166666666666663</v>
      </c>
      <c r="BL64" s="84">
        <v>1.9293129444122314</v>
      </c>
      <c r="BM64" s="83">
        <v>85</v>
      </c>
      <c r="BN64" s="85">
        <v>100</v>
      </c>
      <c r="BO64" s="84" t="s">
        <v>434</v>
      </c>
      <c r="BP64" s="84">
        <v>89.607383728027301</v>
      </c>
      <c r="BQ64" s="85">
        <v>129.24436950683599</v>
      </c>
      <c r="BR64" s="83">
        <v>260000</v>
      </c>
      <c r="BS64" s="85">
        <v>99.447839999999999</v>
      </c>
      <c r="BT64" s="85">
        <v>100.00000999999999</v>
      </c>
      <c r="BU64" s="84">
        <v>38.08</v>
      </c>
      <c r="BV64" s="83">
        <v>91</v>
      </c>
      <c r="BW64" s="83">
        <v>93</v>
      </c>
      <c r="BX64" s="83">
        <v>88</v>
      </c>
      <c r="BY64" s="84">
        <v>4457.1708984375</v>
      </c>
      <c r="BZ64" s="84">
        <v>3</v>
      </c>
      <c r="CA64" s="83">
        <v>48685.85546875</v>
      </c>
      <c r="CB64" s="83">
        <v>5540718</v>
      </c>
      <c r="CC64" s="83">
        <v>5501824</v>
      </c>
      <c r="CD64" s="83">
        <v>303890</v>
      </c>
      <c r="CE64" s="83"/>
    </row>
    <row r="65" spans="1:83" x14ac:dyDescent="0.3">
      <c r="A65" s="100" t="s">
        <v>111</v>
      </c>
      <c r="B65" s="86" t="s">
        <v>110</v>
      </c>
      <c r="C65" s="83">
        <v>16449.683679010526</v>
      </c>
      <c r="D65" s="83">
        <v>0</v>
      </c>
      <c r="E65" s="83">
        <v>258244.52550000005</v>
      </c>
      <c r="F65" s="83">
        <v>46.634</v>
      </c>
      <c r="G65" s="83">
        <v>0</v>
      </c>
      <c r="H65" s="83">
        <v>0</v>
      </c>
      <c r="I65" s="83">
        <v>0</v>
      </c>
      <c r="J65" s="83">
        <v>0</v>
      </c>
      <c r="K65" s="84">
        <v>8.5999999999999993E-2</v>
      </c>
      <c r="L65" s="84">
        <v>5.5555555555555552E-2</v>
      </c>
      <c r="M65" s="83">
        <v>0</v>
      </c>
      <c r="N65" s="83" t="s">
        <v>434</v>
      </c>
      <c r="O65" s="83" t="s">
        <v>434</v>
      </c>
      <c r="P65" s="83" t="s">
        <v>434</v>
      </c>
      <c r="Q65" s="83">
        <v>0</v>
      </c>
      <c r="R65" s="83">
        <v>0</v>
      </c>
      <c r="S65" s="83">
        <v>0</v>
      </c>
      <c r="T65" s="83">
        <v>0</v>
      </c>
      <c r="U65" s="83">
        <v>0</v>
      </c>
      <c r="V65" s="83">
        <v>0</v>
      </c>
      <c r="W65" s="83">
        <v>5739.1129605200003</v>
      </c>
      <c r="X65" s="84">
        <v>122.33839573919924</v>
      </c>
      <c r="Y65" s="84">
        <v>0.46310039855160534</v>
      </c>
      <c r="Z65" s="84">
        <v>80.709000000000003</v>
      </c>
      <c r="AA65" s="84">
        <v>2.2220567217727498</v>
      </c>
      <c r="AB65" s="84">
        <v>0</v>
      </c>
      <c r="AC65" s="84" t="s">
        <v>434</v>
      </c>
      <c r="AD65" s="83">
        <v>59320</v>
      </c>
      <c r="AE65" s="83">
        <v>80</v>
      </c>
      <c r="AF65" s="85" t="s">
        <v>434</v>
      </c>
      <c r="AG65" s="84">
        <v>5.5460000000000003</v>
      </c>
      <c r="AH65" s="84">
        <v>6.1780823999999998E-2</v>
      </c>
      <c r="AI65" s="84">
        <v>1.9661258000000001E-2</v>
      </c>
      <c r="AJ65" s="83">
        <v>0</v>
      </c>
      <c r="AK65" s="83">
        <v>0</v>
      </c>
      <c r="AL65" s="84">
        <v>0.90100002288818404</v>
      </c>
      <c r="AM65" s="224" t="s">
        <v>434</v>
      </c>
      <c r="AN65" s="224">
        <v>0</v>
      </c>
      <c r="AO65" s="84">
        <v>0</v>
      </c>
      <c r="AP65" s="84">
        <v>0</v>
      </c>
      <c r="AQ65" s="84" t="s">
        <v>434</v>
      </c>
      <c r="AR65" s="84">
        <v>0.98830308045397952</v>
      </c>
      <c r="AS65" s="85">
        <v>4.5</v>
      </c>
      <c r="AT65" s="85" t="s">
        <v>434</v>
      </c>
      <c r="AU65" s="83">
        <v>8.6999998092651403</v>
      </c>
      <c r="AV65" s="85">
        <v>0.30000001192092901</v>
      </c>
      <c r="AW65" s="84" t="s">
        <v>434</v>
      </c>
      <c r="AX65" s="84" t="s">
        <v>434</v>
      </c>
      <c r="AY65" s="83">
        <v>55</v>
      </c>
      <c r="AZ65" s="84">
        <v>4.8999998718500103E-2</v>
      </c>
      <c r="BA65" s="84">
        <v>32.400001525878899</v>
      </c>
      <c r="BB65" s="83">
        <v>4256</v>
      </c>
      <c r="BC65" s="83">
        <v>3242</v>
      </c>
      <c r="BD65" s="83">
        <v>1537</v>
      </c>
      <c r="BE65" s="83">
        <v>305</v>
      </c>
      <c r="BF65" s="83">
        <v>0</v>
      </c>
      <c r="BG65" s="83">
        <v>523347</v>
      </c>
      <c r="BH65" s="83">
        <v>0</v>
      </c>
      <c r="BI65" s="83">
        <v>142</v>
      </c>
      <c r="BJ65" s="85">
        <v>2.4</v>
      </c>
      <c r="BK65" s="84">
        <v>3.833333333333333</v>
      </c>
      <c r="BL65" s="84">
        <v>1.3846108913421631</v>
      </c>
      <c r="BM65" s="83">
        <v>69</v>
      </c>
      <c r="BN65" s="85">
        <v>100</v>
      </c>
      <c r="BO65" s="84" t="s">
        <v>434</v>
      </c>
      <c r="BP65" s="84">
        <v>83.339744567871094</v>
      </c>
      <c r="BQ65" s="85">
        <v>110.61001586914099</v>
      </c>
      <c r="BR65" s="83">
        <v>1400000</v>
      </c>
      <c r="BS65" s="85">
        <v>98.650009999999995</v>
      </c>
      <c r="BT65" s="85">
        <v>100</v>
      </c>
      <c r="BU65" s="84">
        <v>32.349000000000004</v>
      </c>
      <c r="BV65" s="83">
        <v>96</v>
      </c>
      <c r="BW65" s="83">
        <v>80</v>
      </c>
      <c r="BX65" s="83">
        <v>92</v>
      </c>
      <c r="BY65" s="84">
        <v>5250.4453125</v>
      </c>
      <c r="BZ65" s="84">
        <v>8</v>
      </c>
      <c r="CA65" s="83">
        <v>40493.9296875</v>
      </c>
      <c r="CB65" s="83">
        <v>65273512</v>
      </c>
      <c r="CC65" s="83">
        <v>64408492</v>
      </c>
      <c r="CD65" s="83">
        <v>547660</v>
      </c>
      <c r="CE65" s="83"/>
    </row>
    <row r="66" spans="1:83" x14ac:dyDescent="0.3">
      <c r="A66" s="100" t="s">
        <v>113</v>
      </c>
      <c r="B66" s="86" t="s">
        <v>112</v>
      </c>
      <c r="C66" s="83">
        <v>0</v>
      </c>
      <c r="D66" s="83">
        <v>0</v>
      </c>
      <c r="E66" s="83">
        <v>11516.0995</v>
      </c>
      <c r="F66" s="83">
        <v>0</v>
      </c>
      <c r="G66" s="83">
        <v>0</v>
      </c>
      <c r="H66" s="83">
        <v>0</v>
      </c>
      <c r="I66" s="83">
        <v>0</v>
      </c>
      <c r="J66" s="83">
        <v>0</v>
      </c>
      <c r="K66" s="84">
        <v>0</v>
      </c>
      <c r="L66" s="84">
        <v>5.5555555555555552E-2</v>
      </c>
      <c r="M66" s="83">
        <v>1069058.17952</v>
      </c>
      <c r="N66" s="83">
        <v>550066.22580400005</v>
      </c>
      <c r="O66" s="83">
        <v>0</v>
      </c>
      <c r="P66" s="83">
        <v>344357.242975</v>
      </c>
      <c r="Q66" s="83">
        <v>1644072</v>
      </c>
      <c r="R66" s="83">
        <v>0</v>
      </c>
      <c r="S66" s="83">
        <v>0</v>
      </c>
      <c r="T66" s="83">
        <v>1644072</v>
      </c>
      <c r="U66" s="83">
        <v>1352018</v>
      </c>
      <c r="V66" s="83">
        <v>1401068.03241</v>
      </c>
      <c r="W66" s="83">
        <v>1545405.0361200001</v>
      </c>
      <c r="X66" s="84">
        <v>8.2247642333216913</v>
      </c>
      <c r="Y66" s="84">
        <v>2.898355435577983</v>
      </c>
      <c r="Z66" s="84">
        <v>89.741</v>
      </c>
      <c r="AA66" s="84">
        <v>4.0975978134522197</v>
      </c>
      <c r="AB66" s="84">
        <v>2.9530599999999998</v>
      </c>
      <c r="AC66" s="84" t="s">
        <v>434</v>
      </c>
      <c r="AD66" s="83" t="s">
        <v>434</v>
      </c>
      <c r="AE66" s="83">
        <v>20</v>
      </c>
      <c r="AF66" s="85">
        <v>36.6</v>
      </c>
      <c r="AG66" s="84">
        <v>14.394</v>
      </c>
      <c r="AH66" s="84">
        <v>0.32142773299999999</v>
      </c>
      <c r="AI66" s="84">
        <v>3.9793202E-2</v>
      </c>
      <c r="AJ66" s="83">
        <v>0</v>
      </c>
      <c r="AK66" s="83">
        <v>0</v>
      </c>
      <c r="AL66" s="84">
        <v>0.70300000905990601</v>
      </c>
      <c r="AM66" s="224">
        <v>6.5788689999999997E-2</v>
      </c>
      <c r="AN66" s="224">
        <v>10.599621000000001</v>
      </c>
      <c r="AO66" s="84">
        <v>104.28</v>
      </c>
      <c r="AP66" s="84">
        <v>120.2</v>
      </c>
      <c r="AQ66" s="84">
        <v>0.75242722034454301</v>
      </c>
      <c r="AR66" s="84">
        <v>0.10938455484282728</v>
      </c>
      <c r="AS66" s="85">
        <v>42.5</v>
      </c>
      <c r="AT66" s="85">
        <v>6.4000000953674299</v>
      </c>
      <c r="AU66" s="83">
        <v>521</v>
      </c>
      <c r="AV66" s="85">
        <v>3.5</v>
      </c>
      <c r="AW66" s="84">
        <v>1.0700000524520901</v>
      </c>
      <c r="AX66" s="84">
        <v>248.22639465332</v>
      </c>
      <c r="AY66" s="83">
        <v>937923</v>
      </c>
      <c r="AZ66" s="84">
        <v>0.52499997615814198</v>
      </c>
      <c r="BA66" s="84">
        <v>38</v>
      </c>
      <c r="BB66" s="83">
        <v>0</v>
      </c>
      <c r="BC66" s="83">
        <v>0</v>
      </c>
      <c r="BD66" s="83">
        <v>0</v>
      </c>
      <c r="BE66" s="83">
        <v>0</v>
      </c>
      <c r="BF66" s="83">
        <v>0</v>
      </c>
      <c r="BG66" s="83">
        <v>547</v>
      </c>
      <c r="BH66" s="83">
        <v>0</v>
      </c>
      <c r="BI66" s="83">
        <v>115</v>
      </c>
      <c r="BJ66" s="85">
        <v>16.600000000000001</v>
      </c>
      <c r="BK66" s="84">
        <v>2.3166666666666669</v>
      </c>
      <c r="BL66" s="84">
        <v>-0.89775323867797852</v>
      </c>
      <c r="BM66" s="83">
        <v>30</v>
      </c>
      <c r="BN66" s="85">
        <v>93.035682678222699</v>
      </c>
      <c r="BO66" s="84">
        <v>84.667160034179702</v>
      </c>
      <c r="BP66" s="84">
        <v>50.320121765136697</v>
      </c>
      <c r="BQ66" s="85">
        <v>137.75384521484401</v>
      </c>
      <c r="BR66" s="83">
        <v>4500</v>
      </c>
      <c r="BS66" s="85">
        <v>47.41328</v>
      </c>
      <c r="BT66" s="85">
        <v>85.771000000000001</v>
      </c>
      <c r="BU66" s="84">
        <v>3.6109999999999998</v>
      </c>
      <c r="BV66" s="83">
        <v>70</v>
      </c>
      <c r="BW66" s="83" t="s">
        <v>434</v>
      </c>
      <c r="BX66" s="83" t="s">
        <v>434</v>
      </c>
      <c r="BY66" s="84">
        <v>490.83758544921898</v>
      </c>
      <c r="BZ66" s="84">
        <v>252</v>
      </c>
      <c r="CA66" s="83">
        <v>7667.36669921875</v>
      </c>
      <c r="CB66" s="83">
        <v>2225728</v>
      </c>
      <c r="CC66" s="83">
        <v>1748162</v>
      </c>
      <c r="CD66" s="83">
        <v>257670</v>
      </c>
      <c r="CE66" s="83"/>
    </row>
    <row r="67" spans="1:83" x14ac:dyDescent="0.3">
      <c r="A67" s="100" t="s">
        <v>115</v>
      </c>
      <c r="B67" s="86" t="s">
        <v>114</v>
      </c>
      <c r="C67" s="83">
        <v>0</v>
      </c>
      <c r="D67" s="83">
        <v>0</v>
      </c>
      <c r="E67" s="83">
        <v>6712.9815000000008</v>
      </c>
      <c r="F67" s="83">
        <v>0.51600000000000001</v>
      </c>
      <c r="G67" s="83">
        <v>0</v>
      </c>
      <c r="H67" s="83">
        <v>0</v>
      </c>
      <c r="I67" s="83">
        <v>0</v>
      </c>
      <c r="J67" s="83">
        <v>14031</v>
      </c>
      <c r="K67" s="84">
        <v>8.5999999999999993E-2</v>
      </c>
      <c r="L67" s="84">
        <v>5.5555555555555552E-2</v>
      </c>
      <c r="M67" s="83">
        <v>829771.87742100004</v>
      </c>
      <c r="N67" s="83">
        <v>0</v>
      </c>
      <c r="O67" s="83">
        <v>876.97278976400003</v>
      </c>
      <c r="P67" s="83">
        <v>0</v>
      </c>
      <c r="Q67" s="83">
        <v>1956752</v>
      </c>
      <c r="R67" s="83">
        <v>0</v>
      </c>
      <c r="S67" s="83">
        <v>205</v>
      </c>
      <c r="T67" s="83">
        <v>1956547</v>
      </c>
      <c r="U67" s="83">
        <v>345274</v>
      </c>
      <c r="V67" s="83">
        <v>1909677.37736</v>
      </c>
      <c r="W67" s="83">
        <v>1917962.7662899999</v>
      </c>
      <c r="X67" s="84">
        <v>225.30652173913043</v>
      </c>
      <c r="Y67" s="84">
        <v>3.9949527917077634</v>
      </c>
      <c r="Z67" s="84">
        <v>61.930999999999997</v>
      </c>
      <c r="AA67" s="84">
        <v>8.2296813888947593</v>
      </c>
      <c r="AB67" s="84">
        <v>1.0768599999999999</v>
      </c>
      <c r="AC67" s="84">
        <v>7.8762699999999999</v>
      </c>
      <c r="AD67" s="83">
        <v>312</v>
      </c>
      <c r="AE67" s="83">
        <v>20</v>
      </c>
      <c r="AF67" s="85">
        <v>27.1</v>
      </c>
      <c r="AG67" s="84">
        <v>16.945</v>
      </c>
      <c r="AH67" s="84">
        <v>0.118350338</v>
      </c>
      <c r="AI67" s="84">
        <v>3.7399170000000002E-2</v>
      </c>
      <c r="AJ67" s="83">
        <v>0</v>
      </c>
      <c r="AK67" s="83">
        <v>0</v>
      </c>
      <c r="AL67" s="84">
        <v>0.49599999189376798</v>
      </c>
      <c r="AM67" s="224">
        <v>0.2036376</v>
      </c>
      <c r="AN67" s="224">
        <v>6.3275009999999998</v>
      </c>
      <c r="AO67" s="84">
        <v>47.21</v>
      </c>
      <c r="AP67" s="84">
        <v>41.4</v>
      </c>
      <c r="AQ67" s="84">
        <v>10.8043222427368</v>
      </c>
      <c r="AR67" s="84">
        <v>15.085804141313929</v>
      </c>
      <c r="AS67" s="85">
        <v>51.700000762939503</v>
      </c>
      <c r="AT67" s="85">
        <v>10.300000190734901</v>
      </c>
      <c r="AU67" s="83">
        <v>158</v>
      </c>
      <c r="AV67" s="85">
        <v>1.8999999761581401</v>
      </c>
      <c r="AW67" s="84">
        <v>1.7699999809265099</v>
      </c>
      <c r="AX67" s="84">
        <v>65.997337341308594</v>
      </c>
      <c r="AY67" s="83">
        <v>168211</v>
      </c>
      <c r="AZ67" s="84">
        <v>0.61199998855590798</v>
      </c>
      <c r="BA67" s="84">
        <v>35.900001525878899</v>
      </c>
      <c r="BB67" s="83">
        <v>0</v>
      </c>
      <c r="BC67" s="83">
        <v>15101</v>
      </c>
      <c r="BD67" s="83">
        <v>0</v>
      </c>
      <c r="BE67" s="83">
        <v>0</v>
      </c>
      <c r="BF67" s="83">
        <v>0</v>
      </c>
      <c r="BG67" s="83">
        <v>4602</v>
      </c>
      <c r="BH67" s="83">
        <v>0</v>
      </c>
      <c r="BI67" s="83">
        <v>114</v>
      </c>
      <c r="BJ67" s="85">
        <v>11.9</v>
      </c>
      <c r="BK67" s="84">
        <v>3.8166666666666673</v>
      </c>
      <c r="BL67" s="84">
        <v>-0.63067597150802612</v>
      </c>
      <c r="BM67" s="83">
        <v>37</v>
      </c>
      <c r="BN67" s="85">
        <v>60.299999237060497</v>
      </c>
      <c r="BO67" s="84">
        <v>50.777969360351598</v>
      </c>
      <c r="BP67" s="84">
        <v>19.836454391479499</v>
      </c>
      <c r="BQ67" s="85">
        <v>139.52902221679699</v>
      </c>
      <c r="BR67" s="83">
        <v>4200</v>
      </c>
      <c r="BS67" s="85">
        <v>39.23115</v>
      </c>
      <c r="BT67" s="85">
        <v>77.991569999999996</v>
      </c>
      <c r="BU67" s="84">
        <v>1.077</v>
      </c>
      <c r="BV67" s="83">
        <v>93</v>
      </c>
      <c r="BW67" s="83">
        <v>71</v>
      </c>
      <c r="BX67" s="83">
        <v>93</v>
      </c>
      <c r="BY67" s="84">
        <v>80.810729980468807</v>
      </c>
      <c r="BZ67" s="84">
        <v>597</v>
      </c>
      <c r="CA67" s="83">
        <v>751.294677734375</v>
      </c>
      <c r="CB67" s="83">
        <v>2416664</v>
      </c>
      <c r="CC67" s="83">
        <v>2003564</v>
      </c>
      <c r="CD67" s="83">
        <v>10120</v>
      </c>
      <c r="CE67" s="83"/>
    </row>
    <row r="68" spans="1:83" x14ac:dyDescent="0.3">
      <c r="A68" s="100" t="s">
        <v>117</v>
      </c>
      <c r="B68" s="86" t="s">
        <v>116</v>
      </c>
      <c r="C68" s="83">
        <v>8375.9265113684214</v>
      </c>
      <c r="D68" s="83">
        <v>1714.9978923389472</v>
      </c>
      <c r="E68" s="83">
        <v>24905.304</v>
      </c>
      <c r="F68" s="83">
        <v>0</v>
      </c>
      <c r="G68" s="83">
        <v>0</v>
      </c>
      <c r="H68" s="83">
        <v>0</v>
      </c>
      <c r="I68" s="83">
        <v>0</v>
      </c>
      <c r="J68" s="83">
        <v>19885</v>
      </c>
      <c r="K68" s="84">
        <v>2.9000000000000001E-2</v>
      </c>
      <c r="L68" s="84">
        <v>0.22222222222222221</v>
      </c>
      <c r="M68" s="83">
        <v>3216152.1980900001</v>
      </c>
      <c r="N68" s="83" t="s">
        <v>434</v>
      </c>
      <c r="O68" s="83" t="s">
        <v>434</v>
      </c>
      <c r="P68" s="83" t="s">
        <v>434</v>
      </c>
      <c r="Q68" s="83">
        <v>197134</v>
      </c>
      <c r="R68" s="83">
        <v>172681</v>
      </c>
      <c r="S68" s="83">
        <v>0</v>
      </c>
      <c r="T68" s="83">
        <v>0</v>
      </c>
      <c r="U68" s="83">
        <v>0</v>
      </c>
      <c r="V68" s="83">
        <v>55615.293274399999</v>
      </c>
      <c r="W68" s="83">
        <v>743793.74574599997</v>
      </c>
      <c r="X68" s="84">
        <v>65.275202071451105</v>
      </c>
      <c r="Y68" s="84">
        <v>0.52021254441478215</v>
      </c>
      <c r="Z68" s="84">
        <v>59.039000000000001</v>
      </c>
      <c r="AA68" s="84">
        <v>3.3378684193917798</v>
      </c>
      <c r="AB68" s="84">
        <v>0</v>
      </c>
      <c r="AC68" s="84" t="s">
        <v>434</v>
      </c>
      <c r="AD68" s="83">
        <v>3888</v>
      </c>
      <c r="AE68" s="83">
        <v>60</v>
      </c>
      <c r="AF68" s="85">
        <v>34.1</v>
      </c>
      <c r="AG68" s="84">
        <v>6.7270000000000003</v>
      </c>
      <c r="AH68" s="84">
        <v>0.54638472800000004</v>
      </c>
      <c r="AI68" s="84">
        <v>0.181405172</v>
      </c>
      <c r="AJ68" s="83">
        <v>0</v>
      </c>
      <c r="AK68" s="83">
        <v>0</v>
      </c>
      <c r="AL68" s="84">
        <v>0.81199997663497903</v>
      </c>
      <c r="AM68" s="224">
        <v>1.2446E-3</v>
      </c>
      <c r="AN68" s="224">
        <v>2.2288060000000001</v>
      </c>
      <c r="AO68" s="84">
        <v>356.87</v>
      </c>
      <c r="AP68" s="84">
        <v>393.03</v>
      </c>
      <c r="AQ68" s="84">
        <v>2.9152197837829599</v>
      </c>
      <c r="AR68" s="84">
        <v>12.920858305349951</v>
      </c>
      <c r="AS68" s="85">
        <v>9.6000003814697301</v>
      </c>
      <c r="AT68" s="85">
        <v>1.1000000238418599</v>
      </c>
      <c r="AU68" s="83">
        <v>74</v>
      </c>
      <c r="AV68" s="85">
        <v>0.40000000596046398</v>
      </c>
      <c r="AW68" s="84" t="s">
        <v>434</v>
      </c>
      <c r="AX68" s="84">
        <v>0</v>
      </c>
      <c r="AY68" s="83">
        <v>48</v>
      </c>
      <c r="AZ68" s="84">
        <v>0.33100000023841902</v>
      </c>
      <c r="BA68" s="84">
        <v>35.900001525878899</v>
      </c>
      <c r="BB68" s="83">
        <v>1143</v>
      </c>
      <c r="BC68" s="83">
        <v>5088</v>
      </c>
      <c r="BD68" s="83">
        <v>5133</v>
      </c>
      <c r="BE68" s="83">
        <v>0</v>
      </c>
      <c r="BF68" s="83">
        <v>301000</v>
      </c>
      <c r="BG68" s="83">
        <v>2674</v>
      </c>
      <c r="BH68" s="83">
        <v>0</v>
      </c>
      <c r="BI68" s="83">
        <v>114</v>
      </c>
      <c r="BJ68" s="85">
        <v>8.1999999999999993</v>
      </c>
      <c r="BK68" s="84">
        <v>3.1333333333333333</v>
      </c>
      <c r="BL68" s="84">
        <v>0.82992327213287354</v>
      </c>
      <c r="BM68" s="83">
        <v>56</v>
      </c>
      <c r="BN68" s="85">
        <v>100</v>
      </c>
      <c r="BO68" s="84">
        <v>99.3642578125</v>
      </c>
      <c r="BP68" s="84">
        <v>68.846710205078097</v>
      </c>
      <c r="BQ68" s="85">
        <v>134.72050476074199</v>
      </c>
      <c r="BR68" s="83">
        <v>57000</v>
      </c>
      <c r="BS68" s="85">
        <v>90.024789999999996</v>
      </c>
      <c r="BT68" s="85">
        <v>98.394440000000003</v>
      </c>
      <c r="BU68" s="84">
        <v>50.975999999999999</v>
      </c>
      <c r="BV68" s="83">
        <v>93</v>
      </c>
      <c r="BW68" s="83">
        <v>96</v>
      </c>
      <c r="BX68" s="83">
        <v>81</v>
      </c>
      <c r="BY68" s="84">
        <v>795.90411376953102</v>
      </c>
      <c r="BZ68" s="84">
        <v>25</v>
      </c>
      <c r="CA68" s="83">
        <v>4769.1865234375</v>
      </c>
      <c r="CB68" s="83">
        <v>3989175</v>
      </c>
      <c r="CC68" s="83">
        <v>4001289</v>
      </c>
      <c r="CD68" s="83">
        <v>69490</v>
      </c>
      <c r="CE68" s="83"/>
    </row>
    <row r="69" spans="1:83" x14ac:dyDescent="0.3">
      <c r="A69" s="100" t="s">
        <v>119</v>
      </c>
      <c r="B69" s="86" t="s">
        <v>118</v>
      </c>
      <c r="C69" s="83">
        <v>20277.318895810524</v>
      </c>
      <c r="D69" s="83">
        <v>140.60013129494737</v>
      </c>
      <c r="E69" s="83">
        <v>219206.15150000001</v>
      </c>
      <c r="F69" s="83">
        <v>0</v>
      </c>
      <c r="G69" s="83">
        <v>0</v>
      </c>
      <c r="H69" s="83">
        <v>0</v>
      </c>
      <c r="I69" s="83">
        <v>0</v>
      </c>
      <c r="J69" s="83">
        <v>0</v>
      </c>
      <c r="K69" s="84">
        <v>0</v>
      </c>
      <c r="L69" s="84">
        <v>8.3333333333333329E-2</v>
      </c>
      <c r="M69" s="83">
        <v>0</v>
      </c>
      <c r="N69" s="83" t="s">
        <v>434</v>
      </c>
      <c r="O69" s="83" t="s">
        <v>434</v>
      </c>
      <c r="P69" s="83" t="s">
        <v>434</v>
      </c>
      <c r="Q69" s="83">
        <v>0</v>
      </c>
      <c r="R69" s="83">
        <v>0</v>
      </c>
      <c r="S69" s="83">
        <v>0</v>
      </c>
      <c r="T69" s="83">
        <v>0</v>
      </c>
      <c r="U69" s="83">
        <v>0</v>
      </c>
      <c r="V69" s="83">
        <v>0</v>
      </c>
      <c r="W69" s="83">
        <v>0</v>
      </c>
      <c r="X69" s="84">
        <v>237.37096977329975</v>
      </c>
      <c r="Y69" s="84">
        <v>0.30826693577481973</v>
      </c>
      <c r="Z69" s="84">
        <v>77.376000000000005</v>
      </c>
      <c r="AA69" s="84">
        <v>2.13881151612819</v>
      </c>
      <c r="AB69" s="84">
        <v>0</v>
      </c>
      <c r="AC69" s="84" t="s">
        <v>434</v>
      </c>
      <c r="AD69" s="83">
        <v>32590</v>
      </c>
      <c r="AE69" s="83">
        <v>80</v>
      </c>
      <c r="AF69" s="85">
        <v>0.01</v>
      </c>
      <c r="AG69" s="84">
        <v>4.8440000000000003</v>
      </c>
      <c r="AH69" s="84">
        <v>2.6940270999999998E-2</v>
      </c>
      <c r="AI69" s="84">
        <v>1.383885E-2</v>
      </c>
      <c r="AJ69" s="83">
        <v>0</v>
      </c>
      <c r="AK69" s="83">
        <v>0</v>
      </c>
      <c r="AL69" s="84">
        <v>0.94700002670288097</v>
      </c>
      <c r="AM69" s="224" t="s">
        <v>434</v>
      </c>
      <c r="AN69" s="224">
        <v>-31.498999999999999</v>
      </c>
      <c r="AO69" s="84">
        <v>0</v>
      </c>
      <c r="AP69" s="84">
        <v>0</v>
      </c>
      <c r="AQ69" s="84" t="s">
        <v>434</v>
      </c>
      <c r="AR69" s="84">
        <v>0.42666638040447313</v>
      </c>
      <c r="AS69" s="85">
        <v>3.7999999523162802</v>
      </c>
      <c r="AT69" s="85">
        <v>0.5</v>
      </c>
      <c r="AU69" s="83">
        <v>5.8000001907348597</v>
      </c>
      <c r="AV69" s="85" t="s">
        <v>434</v>
      </c>
      <c r="AW69" s="84" t="s">
        <v>434</v>
      </c>
      <c r="AX69" s="84" t="s">
        <v>434</v>
      </c>
      <c r="AY69" s="83">
        <v>113</v>
      </c>
      <c r="AZ69" s="84">
        <v>8.3999998867511694E-2</v>
      </c>
      <c r="BA69" s="84">
        <v>31.899999618530298</v>
      </c>
      <c r="BB69" s="83">
        <v>12</v>
      </c>
      <c r="BC69" s="83">
        <v>0</v>
      </c>
      <c r="BD69" s="83">
        <v>33</v>
      </c>
      <c r="BE69" s="83">
        <v>0</v>
      </c>
      <c r="BF69" s="83">
        <v>0</v>
      </c>
      <c r="BG69" s="83">
        <v>1406527</v>
      </c>
      <c r="BH69" s="83">
        <v>0</v>
      </c>
      <c r="BI69" s="83">
        <v>138</v>
      </c>
      <c r="BJ69" s="85">
        <v>2.4</v>
      </c>
      <c r="BK69" s="84">
        <v>3.9333333333333327</v>
      </c>
      <c r="BL69" s="84">
        <v>1.5853087902069092</v>
      </c>
      <c r="BM69" s="83">
        <v>80</v>
      </c>
      <c r="BN69" s="85">
        <v>100</v>
      </c>
      <c r="BO69" s="84" t="s">
        <v>434</v>
      </c>
      <c r="BP69" s="84">
        <v>88.134513854980497</v>
      </c>
      <c r="BQ69" s="85">
        <v>128.35702514648401</v>
      </c>
      <c r="BR69" s="83">
        <v>1800000</v>
      </c>
      <c r="BS69" s="85">
        <v>99.225039999999993</v>
      </c>
      <c r="BT69" s="85">
        <v>100</v>
      </c>
      <c r="BU69" s="84">
        <v>42.087000000000003</v>
      </c>
      <c r="BV69" s="83">
        <v>93</v>
      </c>
      <c r="BW69" s="83">
        <v>93</v>
      </c>
      <c r="BX69" s="83">
        <v>84</v>
      </c>
      <c r="BY69" s="84">
        <v>6098.20263671875</v>
      </c>
      <c r="BZ69" s="84">
        <v>7</v>
      </c>
      <c r="CA69" s="83">
        <v>46258.87890625</v>
      </c>
      <c r="CB69" s="83">
        <v>83783945</v>
      </c>
      <c r="CC69" s="83">
        <v>80749712</v>
      </c>
      <c r="CD69" s="83">
        <v>348570</v>
      </c>
      <c r="CE69" s="83"/>
    </row>
    <row r="70" spans="1:83" x14ac:dyDescent="0.3">
      <c r="A70" s="100" t="s">
        <v>121</v>
      </c>
      <c r="B70" s="86" t="s">
        <v>120</v>
      </c>
      <c r="C70" s="83">
        <v>0</v>
      </c>
      <c r="D70" s="83">
        <v>0</v>
      </c>
      <c r="E70" s="83">
        <v>67250.249500000005</v>
      </c>
      <c r="F70" s="83">
        <v>15.92</v>
      </c>
      <c r="G70" s="83">
        <v>0</v>
      </c>
      <c r="H70" s="83">
        <v>0</v>
      </c>
      <c r="I70" s="83">
        <v>0</v>
      </c>
      <c r="J70" s="83">
        <v>0</v>
      </c>
      <c r="K70" s="84">
        <v>0</v>
      </c>
      <c r="L70" s="84">
        <v>8.3333333333333329E-2</v>
      </c>
      <c r="M70" s="83">
        <v>13074550.2368</v>
      </c>
      <c r="N70" s="83">
        <v>462490.54021000001</v>
      </c>
      <c r="O70" s="83">
        <v>9563828.8455200009</v>
      </c>
      <c r="P70" s="83">
        <v>214164.85241799999</v>
      </c>
      <c r="Q70" s="83">
        <v>27258820</v>
      </c>
      <c r="R70" s="83">
        <v>0</v>
      </c>
      <c r="S70" s="83">
        <v>70914</v>
      </c>
      <c r="T70" s="83">
        <v>27187906</v>
      </c>
      <c r="U70" s="83">
        <v>18907688</v>
      </c>
      <c r="V70" s="83">
        <v>24078392.687800001</v>
      </c>
      <c r="W70" s="83">
        <v>26981212.147</v>
      </c>
      <c r="X70" s="84">
        <v>130.82142919926167</v>
      </c>
      <c r="Y70" s="84">
        <v>3.3100900820165293</v>
      </c>
      <c r="Z70" s="84">
        <v>56.707000000000001</v>
      </c>
      <c r="AA70" s="84">
        <v>3.4928861200744699</v>
      </c>
      <c r="AB70" s="84">
        <v>18.056319999999999</v>
      </c>
      <c r="AC70" s="84">
        <v>41.047310000000003</v>
      </c>
      <c r="AD70" s="83">
        <v>871</v>
      </c>
      <c r="AE70" s="83">
        <v>40</v>
      </c>
      <c r="AF70" s="85">
        <v>30.4</v>
      </c>
      <c r="AG70" s="84">
        <v>13.417999999999999</v>
      </c>
      <c r="AH70" s="84">
        <v>0.72400566399999999</v>
      </c>
      <c r="AI70" s="84">
        <v>7.6991244E-2</v>
      </c>
      <c r="AJ70" s="83">
        <v>0</v>
      </c>
      <c r="AK70" s="83">
        <v>0</v>
      </c>
      <c r="AL70" s="84">
        <v>0.61100000143051103</v>
      </c>
      <c r="AM70" s="224">
        <v>0.13787316999999999</v>
      </c>
      <c r="AN70" s="224">
        <v>20.234544</v>
      </c>
      <c r="AO70" s="84">
        <v>624.41999999999996</v>
      </c>
      <c r="AP70" s="84">
        <v>512.91</v>
      </c>
      <c r="AQ70" s="84">
        <v>1.42890048027039</v>
      </c>
      <c r="AR70" s="84">
        <v>6.0517688772424316</v>
      </c>
      <c r="AS70" s="85">
        <v>46.200000762939503</v>
      </c>
      <c r="AT70" s="85">
        <v>12.6000003814697</v>
      </c>
      <c r="AU70" s="83">
        <v>144</v>
      </c>
      <c r="AV70" s="85">
        <v>1.70000004768372</v>
      </c>
      <c r="AW70" s="84">
        <v>1.1000000238418599</v>
      </c>
      <c r="AX70" s="84">
        <v>224.34158325195301</v>
      </c>
      <c r="AY70" s="83">
        <v>17220101</v>
      </c>
      <c r="AZ70" s="84">
        <v>0.537999987602234</v>
      </c>
      <c r="BA70" s="84">
        <v>43.5</v>
      </c>
      <c r="BB70" s="83">
        <v>100000</v>
      </c>
      <c r="BC70" s="83">
        <v>26102</v>
      </c>
      <c r="BD70" s="83">
        <v>200</v>
      </c>
      <c r="BE70" s="83">
        <v>0</v>
      </c>
      <c r="BF70" s="83">
        <v>230</v>
      </c>
      <c r="BG70" s="83">
        <v>12939</v>
      </c>
      <c r="BH70" s="83">
        <v>0</v>
      </c>
      <c r="BI70" s="83">
        <v>132</v>
      </c>
      <c r="BJ70" s="85">
        <v>6.5</v>
      </c>
      <c r="BK70" s="84">
        <v>3.6333333333333329</v>
      </c>
      <c r="BL70" s="84">
        <v>-0.21010401844978333</v>
      </c>
      <c r="BM70" s="83">
        <v>43</v>
      </c>
      <c r="BN70" s="85">
        <v>82.394577026367202</v>
      </c>
      <c r="BO70" s="84">
        <v>79.039642333984403</v>
      </c>
      <c r="BP70" s="84">
        <v>37.884151458740199</v>
      </c>
      <c r="BQ70" s="85">
        <v>134.31938171386699</v>
      </c>
      <c r="BR70" s="83">
        <v>42000</v>
      </c>
      <c r="BS70" s="85">
        <v>18.472169999999998</v>
      </c>
      <c r="BT70" s="85">
        <v>81.453390000000013</v>
      </c>
      <c r="BU70" s="84">
        <v>1.7999999999999998</v>
      </c>
      <c r="BV70" s="83">
        <v>97</v>
      </c>
      <c r="BW70" s="83">
        <v>83</v>
      </c>
      <c r="BX70" s="83">
        <v>96</v>
      </c>
      <c r="BY70" s="84">
        <v>167.97952270507801</v>
      </c>
      <c r="BZ70" s="84">
        <v>308</v>
      </c>
      <c r="CA70" s="83">
        <v>2202.11547851563</v>
      </c>
      <c r="CB70" s="83">
        <v>31072945</v>
      </c>
      <c r="CC70" s="83">
        <v>27451740</v>
      </c>
      <c r="CD70" s="83">
        <v>227540</v>
      </c>
      <c r="CE70" s="83"/>
    </row>
    <row r="71" spans="1:83" x14ac:dyDescent="0.3">
      <c r="A71" s="100" t="s">
        <v>123</v>
      </c>
      <c r="B71" s="86" t="s">
        <v>122</v>
      </c>
      <c r="C71" s="83">
        <v>21787.019465263158</v>
      </c>
      <c r="D71" s="83">
        <v>10607.920070968421</v>
      </c>
      <c r="E71" s="83">
        <v>10356.382500000002</v>
      </c>
      <c r="F71" s="83">
        <v>508.31</v>
      </c>
      <c r="G71" s="83">
        <v>0</v>
      </c>
      <c r="H71" s="83">
        <v>0</v>
      </c>
      <c r="I71" s="83">
        <v>0</v>
      </c>
      <c r="J71" s="83">
        <v>0</v>
      </c>
      <c r="K71" s="84">
        <v>2.9000000000000001E-2</v>
      </c>
      <c r="L71" s="84">
        <v>0.1111111111111111</v>
      </c>
      <c r="M71" s="83">
        <v>7739763.0405299999</v>
      </c>
      <c r="N71" s="83" t="s">
        <v>434</v>
      </c>
      <c r="O71" s="83" t="s">
        <v>434</v>
      </c>
      <c r="P71" s="83" t="s">
        <v>434</v>
      </c>
      <c r="Q71" s="83">
        <v>0</v>
      </c>
      <c r="R71" s="83">
        <v>0</v>
      </c>
      <c r="S71" s="83">
        <v>0</v>
      </c>
      <c r="T71" s="83">
        <v>0</v>
      </c>
      <c r="U71" s="83">
        <v>0</v>
      </c>
      <c r="V71" s="83">
        <v>4520089.6756899999</v>
      </c>
      <c r="W71" s="83">
        <v>245621.71088699999</v>
      </c>
      <c r="X71" s="84">
        <v>83.224732350659423</v>
      </c>
      <c r="Y71" s="84">
        <v>0.27003523899019183</v>
      </c>
      <c r="Z71" s="84">
        <v>79.388000000000005</v>
      </c>
      <c r="AA71" s="84">
        <v>2.5554993905152599</v>
      </c>
      <c r="AB71" s="84">
        <v>0</v>
      </c>
      <c r="AC71" s="84" t="s">
        <v>434</v>
      </c>
      <c r="AD71" s="83">
        <v>3482</v>
      </c>
      <c r="AE71" s="83">
        <v>80</v>
      </c>
      <c r="AF71" s="85">
        <v>3</v>
      </c>
      <c r="AG71" s="84">
        <v>3.9279999999999999</v>
      </c>
      <c r="AH71" s="84">
        <v>0.150647697</v>
      </c>
      <c r="AI71" s="84">
        <v>1.3204307E-2</v>
      </c>
      <c r="AJ71" s="83">
        <v>0</v>
      </c>
      <c r="AK71" s="83">
        <v>0</v>
      </c>
      <c r="AL71" s="84">
        <v>0.88800001144409202</v>
      </c>
      <c r="AM71" s="224" t="s">
        <v>434</v>
      </c>
      <c r="AN71" s="224">
        <v>43.411155999999998</v>
      </c>
      <c r="AO71" s="84">
        <v>0</v>
      </c>
      <c r="AP71" s="84">
        <v>0</v>
      </c>
      <c r="AQ71" s="84" t="s">
        <v>434</v>
      </c>
      <c r="AR71" s="84">
        <v>0.32228668383643522</v>
      </c>
      <c r="AS71" s="85">
        <v>3.7999999523162802</v>
      </c>
      <c r="AT71" s="85" t="s">
        <v>434</v>
      </c>
      <c r="AU71" s="83">
        <v>4.3000001907348597</v>
      </c>
      <c r="AV71" s="85" t="s">
        <v>434</v>
      </c>
      <c r="AW71" s="84" t="s">
        <v>434</v>
      </c>
      <c r="AX71" s="84" t="s">
        <v>434</v>
      </c>
      <c r="AY71" s="83">
        <v>0</v>
      </c>
      <c r="AZ71" s="84">
        <v>0.11599999666214</v>
      </c>
      <c r="BA71" s="84">
        <v>32.900001525878899</v>
      </c>
      <c r="BB71" s="83">
        <v>4718</v>
      </c>
      <c r="BC71" s="83">
        <v>123</v>
      </c>
      <c r="BD71" s="83">
        <v>2089</v>
      </c>
      <c r="BE71" s="83">
        <v>0</v>
      </c>
      <c r="BF71" s="83">
        <v>0</v>
      </c>
      <c r="BG71" s="83">
        <v>172729</v>
      </c>
      <c r="BH71" s="83">
        <v>0</v>
      </c>
      <c r="BI71" s="83">
        <v>133</v>
      </c>
      <c r="BJ71" s="85">
        <v>2.4</v>
      </c>
      <c r="BK71" s="84">
        <v>4.0833333333333339</v>
      </c>
      <c r="BL71" s="84">
        <v>0.40559032559394836</v>
      </c>
      <c r="BM71" s="83">
        <v>50</v>
      </c>
      <c r="BN71" s="85">
        <v>100</v>
      </c>
      <c r="BO71" s="84">
        <v>97.935951232910199</v>
      </c>
      <c r="BP71" s="84">
        <v>75.671203613281307</v>
      </c>
      <c r="BQ71" s="85">
        <v>113.44948577880901</v>
      </c>
      <c r="BR71" s="83">
        <v>170000</v>
      </c>
      <c r="BS71" s="85">
        <v>98.983189999999993</v>
      </c>
      <c r="BT71" s="85">
        <v>100</v>
      </c>
      <c r="BU71" s="84">
        <v>45.919999999999995</v>
      </c>
      <c r="BV71" s="83">
        <v>99</v>
      </c>
      <c r="BW71" s="83">
        <v>83</v>
      </c>
      <c r="BX71" s="83">
        <v>96</v>
      </c>
      <c r="BY71" s="84">
        <v>2340.16577148438</v>
      </c>
      <c r="BZ71" s="84">
        <v>3</v>
      </c>
      <c r="CA71" s="83">
        <v>19582.53515625</v>
      </c>
      <c r="CB71" s="83">
        <v>10423056</v>
      </c>
      <c r="CC71" s="83">
        <v>10956461</v>
      </c>
      <c r="CD71" s="83">
        <v>128900</v>
      </c>
      <c r="CE71" s="83"/>
    </row>
    <row r="72" spans="1:83" x14ac:dyDescent="0.3">
      <c r="A72" s="100" t="s">
        <v>125</v>
      </c>
      <c r="B72" s="86" t="s">
        <v>124</v>
      </c>
      <c r="C72" s="83">
        <v>167.24668342842105</v>
      </c>
      <c r="D72" s="83">
        <v>0</v>
      </c>
      <c r="E72" s="83" t="s">
        <v>434</v>
      </c>
      <c r="F72" s="83">
        <v>0</v>
      </c>
      <c r="G72" s="83">
        <v>682.04399999999998</v>
      </c>
      <c r="H72" s="83">
        <v>53.349000000000004</v>
      </c>
      <c r="I72" s="83">
        <v>0</v>
      </c>
      <c r="J72" s="83">
        <v>0</v>
      </c>
      <c r="K72" s="84">
        <v>2.9000000000000001E-2</v>
      </c>
      <c r="L72" s="84" t="s">
        <v>434</v>
      </c>
      <c r="M72" s="83" t="s">
        <v>434</v>
      </c>
      <c r="N72" s="83" t="s">
        <v>434</v>
      </c>
      <c r="O72" s="83" t="s">
        <v>434</v>
      </c>
      <c r="P72" s="83" t="s">
        <v>434</v>
      </c>
      <c r="Q72" s="83">
        <v>0</v>
      </c>
      <c r="R72" s="83">
        <v>0</v>
      </c>
      <c r="S72" s="83">
        <v>0</v>
      </c>
      <c r="T72" s="83">
        <v>0</v>
      </c>
      <c r="U72" s="83">
        <v>45959</v>
      </c>
      <c r="V72" s="83">
        <v>92327.735569099998</v>
      </c>
      <c r="W72" s="83">
        <v>71460.295305499996</v>
      </c>
      <c r="X72" s="84">
        <v>327.80588235294118</v>
      </c>
      <c r="Y72" s="84">
        <v>0.83259915403294715</v>
      </c>
      <c r="Z72" s="84">
        <v>36.396000000000001</v>
      </c>
      <c r="AA72" s="84" t="s">
        <v>434</v>
      </c>
      <c r="AB72" s="84">
        <v>3.5411000000000001</v>
      </c>
      <c r="AC72" s="84" t="s">
        <v>434</v>
      </c>
      <c r="AD72" s="83" t="s">
        <v>434</v>
      </c>
      <c r="AE72" s="83" t="s">
        <v>434</v>
      </c>
      <c r="AF72" s="85">
        <v>6</v>
      </c>
      <c r="AG72" s="84">
        <v>8.0079999999999991</v>
      </c>
      <c r="AH72" s="84">
        <v>1.918407E-3</v>
      </c>
      <c r="AI72" s="84">
        <v>1.3171070000000001E-3</v>
      </c>
      <c r="AJ72" s="83">
        <v>0</v>
      </c>
      <c r="AK72" s="83">
        <v>0</v>
      </c>
      <c r="AL72" s="84">
        <v>0.778999984264374</v>
      </c>
      <c r="AM72" s="224" t="s">
        <v>434</v>
      </c>
      <c r="AN72" s="224">
        <v>0.28628599999999998</v>
      </c>
      <c r="AO72" s="84">
        <v>1.04</v>
      </c>
      <c r="AP72" s="84">
        <v>1.97</v>
      </c>
      <c r="AQ72" s="84">
        <v>1.34184610843658</v>
      </c>
      <c r="AR72" s="84">
        <v>4.0026259797724553</v>
      </c>
      <c r="AS72" s="85">
        <v>16.5</v>
      </c>
      <c r="AT72" s="85" t="s">
        <v>434</v>
      </c>
      <c r="AU72" s="83">
        <v>3.0999999046325701</v>
      </c>
      <c r="AV72" s="85" t="s">
        <v>434</v>
      </c>
      <c r="AW72" s="84" t="s">
        <v>434</v>
      </c>
      <c r="AX72" s="84" t="s">
        <v>434</v>
      </c>
      <c r="AY72" s="83">
        <v>106</v>
      </c>
      <c r="AZ72" s="84" t="s">
        <v>434</v>
      </c>
      <c r="BA72" s="84" t="s">
        <v>434</v>
      </c>
      <c r="BB72" s="83">
        <v>0</v>
      </c>
      <c r="BC72" s="83">
        <v>0</v>
      </c>
      <c r="BD72" s="83">
        <v>0</v>
      </c>
      <c r="BE72" s="83">
        <v>0</v>
      </c>
      <c r="BF72" s="83">
        <v>0</v>
      </c>
      <c r="BG72" s="83">
        <v>0</v>
      </c>
      <c r="BH72" s="83">
        <v>0</v>
      </c>
      <c r="BI72" s="83">
        <v>98</v>
      </c>
      <c r="BJ72" s="85">
        <v>16.7</v>
      </c>
      <c r="BK72" s="84">
        <v>3.1333333333333333</v>
      </c>
      <c r="BL72" s="84">
        <v>-0.13592876493930817</v>
      </c>
      <c r="BM72" s="83">
        <v>53</v>
      </c>
      <c r="BN72" s="85">
        <v>95.291984558105497</v>
      </c>
      <c r="BO72" s="84">
        <v>98.599998474121094</v>
      </c>
      <c r="BP72" s="84">
        <v>59.071735382080099</v>
      </c>
      <c r="BQ72" s="85">
        <v>104.24390411377</v>
      </c>
      <c r="BR72" s="83">
        <v>790</v>
      </c>
      <c r="BS72" s="85">
        <v>91.493889999999993</v>
      </c>
      <c r="BT72" s="85">
        <v>95.628649999999993</v>
      </c>
      <c r="BU72" s="84">
        <v>14.471</v>
      </c>
      <c r="BV72" s="83">
        <v>96</v>
      </c>
      <c r="BW72" s="83">
        <v>74</v>
      </c>
      <c r="BX72" s="83" t="s">
        <v>434</v>
      </c>
      <c r="BY72" s="84">
        <v>693.81774902343795</v>
      </c>
      <c r="BZ72" s="84">
        <v>25</v>
      </c>
      <c r="CA72" s="83">
        <v>10965.5126953125</v>
      </c>
      <c r="CB72" s="83">
        <v>112519</v>
      </c>
      <c r="CC72" s="83">
        <v>106825</v>
      </c>
      <c r="CD72" s="83">
        <v>340</v>
      </c>
      <c r="CE72" s="83"/>
    </row>
    <row r="73" spans="1:83" x14ac:dyDescent="0.3">
      <c r="A73" s="100" t="s">
        <v>127</v>
      </c>
      <c r="B73" s="86" t="s">
        <v>126</v>
      </c>
      <c r="C73" s="83">
        <v>34368.110768842103</v>
      </c>
      <c r="D73" s="83">
        <v>32781.459940842105</v>
      </c>
      <c r="E73" s="83">
        <v>57590.860499999995</v>
      </c>
      <c r="F73" s="83">
        <v>160.768</v>
      </c>
      <c r="G73" s="83">
        <v>109138.444</v>
      </c>
      <c r="H73" s="83">
        <v>8279.5040000000008</v>
      </c>
      <c r="I73" s="83">
        <v>1354.6370000000002</v>
      </c>
      <c r="J73" s="83">
        <v>164373</v>
      </c>
      <c r="K73" s="84">
        <v>0.2</v>
      </c>
      <c r="L73" s="84">
        <v>0</v>
      </c>
      <c r="M73" s="83" t="s">
        <v>434</v>
      </c>
      <c r="N73" s="83" t="s">
        <v>434</v>
      </c>
      <c r="O73" s="83" t="s">
        <v>434</v>
      </c>
      <c r="P73" s="83" t="s">
        <v>434</v>
      </c>
      <c r="Q73" s="83">
        <v>1052560</v>
      </c>
      <c r="R73" s="83">
        <v>5913410</v>
      </c>
      <c r="S73" s="83">
        <v>3188015</v>
      </c>
      <c r="T73" s="83">
        <v>2901147</v>
      </c>
      <c r="U73" s="83">
        <v>6072736</v>
      </c>
      <c r="V73" s="83">
        <v>8815581.9432399999</v>
      </c>
      <c r="W73" s="83">
        <v>7570417.8226100001</v>
      </c>
      <c r="X73" s="84">
        <v>160.95377939529675</v>
      </c>
      <c r="Y73" s="84">
        <v>2.3116594096000966</v>
      </c>
      <c r="Z73" s="84">
        <v>51.439</v>
      </c>
      <c r="AA73" s="84">
        <v>4.8057137645585399</v>
      </c>
      <c r="AB73" s="84">
        <v>4.6871200000000002</v>
      </c>
      <c r="AC73" s="84">
        <v>76.665499999999994</v>
      </c>
      <c r="AD73" s="83">
        <v>2737</v>
      </c>
      <c r="AE73" s="83">
        <v>40</v>
      </c>
      <c r="AF73" s="85">
        <v>31</v>
      </c>
      <c r="AG73" s="84">
        <v>11.528</v>
      </c>
      <c r="AH73" s="84">
        <v>0.63247578599999998</v>
      </c>
      <c r="AI73" s="84">
        <v>6.5949515E-2</v>
      </c>
      <c r="AJ73" s="83">
        <v>0</v>
      </c>
      <c r="AK73" s="83">
        <v>0</v>
      </c>
      <c r="AL73" s="84">
        <v>0.662999987602234</v>
      </c>
      <c r="AM73" s="224">
        <v>0.13351782000000001</v>
      </c>
      <c r="AN73" s="224">
        <v>82.284113000000005</v>
      </c>
      <c r="AO73" s="84">
        <v>343.11</v>
      </c>
      <c r="AP73" s="84">
        <v>328.86</v>
      </c>
      <c r="AQ73" s="84">
        <v>0.52210265398025502</v>
      </c>
      <c r="AR73" s="84">
        <v>13.890677629879175</v>
      </c>
      <c r="AS73" s="85">
        <v>24.5</v>
      </c>
      <c r="AT73" s="85">
        <v>12.3999996185303</v>
      </c>
      <c r="AU73" s="83">
        <v>26</v>
      </c>
      <c r="AV73" s="85">
        <v>0.30000001192092901</v>
      </c>
      <c r="AW73" s="84">
        <v>0.119999997317791</v>
      </c>
      <c r="AX73" s="84">
        <v>0.27041453123092701</v>
      </c>
      <c r="AY73" s="83">
        <v>4957871</v>
      </c>
      <c r="AZ73" s="84">
        <v>0.47900000214576699</v>
      </c>
      <c r="BA73" s="84">
        <v>48.299999237060497</v>
      </c>
      <c r="BB73" s="83">
        <v>3291359</v>
      </c>
      <c r="BC73" s="83">
        <v>84717</v>
      </c>
      <c r="BD73" s="83">
        <v>2874142</v>
      </c>
      <c r="BE73" s="83">
        <v>0</v>
      </c>
      <c r="BF73" s="83">
        <v>242000</v>
      </c>
      <c r="BG73" s="83">
        <v>1187</v>
      </c>
      <c r="BH73" s="83">
        <v>0</v>
      </c>
      <c r="BI73" s="83">
        <v>116</v>
      </c>
      <c r="BJ73" s="85">
        <v>16.100000000000001</v>
      </c>
      <c r="BK73" s="84">
        <v>2.8</v>
      </c>
      <c r="BL73" s="84">
        <v>-0.67684084177017212</v>
      </c>
      <c r="BM73" s="83">
        <v>25</v>
      </c>
      <c r="BN73" s="85">
        <v>94.695465087890597</v>
      </c>
      <c r="BO73" s="84">
        <v>81.285896301269503</v>
      </c>
      <c r="BP73" s="84">
        <v>40.703048706054702</v>
      </c>
      <c r="BQ73" s="85">
        <v>118.727996826172</v>
      </c>
      <c r="BR73" s="83">
        <v>21000</v>
      </c>
      <c r="BS73" s="85">
        <v>65.063140000000004</v>
      </c>
      <c r="BT73" s="85">
        <v>94.190580000000011</v>
      </c>
      <c r="BU73" s="84">
        <v>3.55</v>
      </c>
      <c r="BV73" s="83">
        <v>86</v>
      </c>
      <c r="BW73" s="83">
        <v>76</v>
      </c>
      <c r="BX73" s="83">
        <v>85</v>
      </c>
      <c r="BY73" s="84">
        <v>482.96057128906301</v>
      </c>
      <c r="BZ73" s="84">
        <v>95</v>
      </c>
      <c r="CA73" s="83">
        <v>4619.9873046875</v>
      </c>
      <c r="CB73" s="83">
        <v>17915567</v>
      </c>
      <c r="CC73" s="83">
        <v>16327880</v>
      </c>
      <c r="CD73" s="83">
        <v>107160</v>
      </c>
      <c r="CE73" s="83"/>
    </row>
    <row r="74" spans="1:83" x14ac:dyDescent="0.3">
      <c r="A74" s="100" t="s">
        <v>129</v>
      </c>
      <c r="B74" s="86" t="s">
        <v>128</v>
      </c>
      <c r="C74" s="83">
        <v>0</v>
      </c>
      <c r="D74" s="83">
        <v>0</v>
      </c>
      <c r="E74" s="83">
        <v>53606.819000000003</v>
      </c>
      <c r="F74" s="83">
        <v>10.194000000000001</v>
      </c>
      <c r="G74" s="83">
        <v>0</v>
      </c>
      <c r="H74" s="83">
        <v>0</v>
      </c>
      <c r="I74" s="83">
        <v>0</v>
      </c>
      <c r="J74" s="83">
        <v>0</v>
      </c>
      <c r="K74" s="84">
        <v>2.9000000000000001E-2</v>
      </c>
      <c r="L74" s="84">
        <v>2.7777777777777776E-2</v>
      </c>
      <c r="M74" s="83">
        <v>3360394.9827800002</v>
      </c>
      <c r="N74" s="83">
        <v>1606807.48599</v>
      </c>
      <c r="O74" s="83">
        <v>6775730.5149600003</v>
      </c>
      <c r="P74" s="83">
        <v>1074737.6117199999</v>
      </c>
      <c r="Q74" s="83">
        <v>12569784</v>
      </c>
      <c r="R74" s="83">
        <v>0</v>
      </c>
      <c r="S74" s="83">
        <v>23803</v>
      </c>
      <c r="T74" s="83">
        <v>12545981</v>
      </c>
      <c r="U74" s="83">
        <v>9082818</v>
      </c>
      <c r="V74" s="83">
        <v>11569894.195</v>
      </c>
      <c r="W74" s="83">
        <v>12410742.7075</v>
      </c>
      <c r="X74" s="84">
        <v>50.52221227413316</v>
      </c>
      <c r="Y74" s="84">
        <v>3.8257668463278764</v>
      </c>
      <c r="Z74" s="84">
        <v>36.5</v>
      </c>
      <c r="AA74" s="84">
        <v>6.2508190391038401</v>
      </c>
      <c r="AB74" s="84">
        <v>14.35089</v>
      </c>
      <c r="AC74" s="84">
        <v>17.449719999999999</v>
      </c>
      <c r="AD74" s="83">
        <v>84</v>
      </c>
      <c r="AE74" s="83">
        <v>20</v>
      </c>
      <c r="AF74" s="85">
        <v>50.1</v>
      </c>
      <c r="AG74" s="84">
        <v>15.991</v>
      </c>
      <c r="AH74" s="84">
        <v>0.79440616500000005</v>
      </c>
      <c r="AI74" s="84">
        <v>6.9331825999999999E-2</v>
      </c>
      <c r="AJ74" s="83">
        <v>0</v>
      </c>
      <c r="AK74" s="83">
        <v>0</v>
      </c>
      <c r="AL74" s="84">
        <v>0.47699999809265098</v>
      </c>
      <c r="AM74" s="224">
        <v>0.37322159999999999</v>
      </c>
      <c r="AN74" s="224">
        <v>23.371791999999999</v>
      </c>
      <c r="AO74" s="84">
        <v>205.79</v>
      </c>
      <c r="AP74" s="84">
        <v>181.19</v>
      </c>
      <c r="AQ74" s="84">
        <v>4.7672681808471697</v>
      </c>
      <c r="AR74" s="84">
        <v>1.2859583939304542</v>
      </c>
      <c r="AS74" s="85">
        <v>98.800003051757798</v>
      </c>
      <c r="AT74" s="85">
        <v>16.299999237060501</v>
      </c>
      <c r="AU74" s="83">
        <v>176</v>
      </c>
      <c r="AV74" s="85">
        <v>1.3999999761581401</v>
      </c>
      <c r="AW74" s="84">
        <v>0.68000000715255704</v>
      </c>
      <c r="AX74" s="84">
        <v>283.88739013671898</v>
      </c>
      <c r="AY74" s="83">
        <v>7480197</v>
      </c>
      <c r="AZ74" s="84" t="s">
        <v>434</v>
      </c>
      <c r="BA74" s="84">
        <v>33.700000762939503</v>
      </c>
      <c r="BB74" s="83">
        <v>0</v>
      </c>
      <c r="BC74" s="83">
        <v>0</v>
      </c>
      <c r="BD74" s="83">
        <v>49541</v>
      </c>
      <c r="BE74" s="83">
        <v>0</v>
      </c>
      <c r="BF74" s="83">
        <v>0</v>
      </c>
      <c r="BG74" s="83">
        <v>8716</v>
      </c>
      <c r="BH74" s="83">
        <v>0</v>
      </c>
      <c r="BI74" s="83">
        <v>122</v>
      </c>
      <c r="BJ74" s="85">
        <v>14.7</v>
      </c>
      <c r="BK74" s="84">
        <v>3</v>
      </c>
      <c r="BL74" s="84">
        <v>-0.77874583005905151</v>
      </c>
      <c r="BM74" s="83">
        <v>28</v>
      </c>
      <c r="BN74" s="85">
        <v>44</v>
      </c>
      <c r="BO74" s="84">
        <v>32.003841400146499</v>
      </c>
      <c r="BP74" s="84">
        <v>21.830022811889599</v>
      </c>
      <c r="BQ74" s="85">
        <v>100.796745300293</v>
      </c>
      <c r="BR74" s="83">
        <v>34000</v>
      </c>
      <c r="BS74" s="85">
        <v>22.719270000000002</v>
      </c>
      <c r="BT74" s="85">
        <v>61.898719999999997</v>
      </c>
      <c r="BU74" s="84">
        <v>0.78799999999999992</v>
      </c>
      <c r="BV74" s="83">
        <v>45</v>
      </c>
      <c r="BW74" s="83" t="s">
        <v>434</v>
      </c>
      <c r="BX74" s="83" t="s">
        <v>434</v>
      </c>
      <c r="BY74" s="84">
        <v>109.24282073974599</v>
      </c>
      <c r="BZ74" s="84">
        <v>576</v>
      </c>
      <c r="CA74" s="83">
        <v>1064.13122558594</v>
      </c>
      <c r="CB74" s="83">
        <v>13132792</v>
      </c>
      <c r="CC74" s="83">
        <v>12608522</v>
      </c>
      <c r="CD74" s="83">
        <v>245720</v>
      </c>
      <c r="CE74" s="83"/>
    </row>
    <row r="75" spans="1:83" x14ac:dyDescent="0.3">
      <c r="A75" s="100" t="s">
        <v>371</v>
      </c>
      <c r="B75" s="86" t="s">
        <v>130</v>
      </c>
      <c r="C75" s="83">
        <v>0</v>
      </c>
      <c r="D75" s="83">
        <v>0</v>
      </c>
      <c r="E75" s="83">
        <v>5698.1505000000006</v>
      </c>
      <c r="F75" s="83">
        <v>4.2000000000000003E-2</v>
      </c>
      <c r="G75" s="83">
        <v>0</v>
      </c>
      <c r="H75" s="83">
        <v>0</v>
      </c>
      <c r="I75" s="83">
        <v>0</v>
      </c>
      <c r="J75" s="83">
        <v>3771</v>
      </c>
      <c r="K75" s="84">
        <v>5.7000000000000002E-2</v>
      </c>
      <c r="L75" s="84">
        <v>2.7777777777777776E-2</v>
      </c>
      <c r="M75" s="83">
        <v>312156.34909799998</v>
      </c>
      <c r="N75" s="83">
        <v>0</v>
      </c>
      <c r="O75" s="83">
        <v>1281894.25547</v>
      </c>
      <c r="P75" s="83">
        <v>0</v>
      </c>
      <c r="Q75" s="83">
        <v>1786299</v>
      </c>
      <c r="R75" s="83">
        <v>0</v>
      </c>
      <c r="S75" s="83">
        <v>530</v>
      </c>
      <c r="T75" s="83">
        <v>1785769</v>
      </c>
      <c r="U75" s="83">
        <v>1533596</v>
      </c>
      <c r="V75" s="83">
        <v>1783965.3658700001</v>
      </c>
      <c r="W75" s="83">
        <v>1792157.5573799999</v>
      </c>
      <c r="X75" s="84">
        <v>66.653947368421058</v>
      </c>
      <c r="Y75" s="84">
        <v>3.4136871182461817</v>
      </c>
      <c r="Z75" s="84">
        <v>43.777000000000001</v>
      </c>
      <c r="AA75" s="84" t="s">
        <v>434</v>
      </c>
      <c r="AB75" s="84">
        <v>16.867139999999999</v>
      </c>
      <c r="AC75" s="84">
        <v>6.4029400000000001</v>
      </c>
      <c r="AD75" s="83">
        <v>95</v>
      </c>
      <c r="AE75" s="83">
        <v>20</v>
      </c>
      <c r="AF75" s="85">
        <v>74.400000000000006</v>
      </c>
      <c r="AG75" s="84">
        <v>15.504</v>
      </c>
      <c r="AH75" s="84">
        <v>0.178660917</v>
      </c>
      <c r="AI75" s="84">
        <v>4.9179319999999999E-2</v>
      </c>
      <c r="AJ75" s="83">
        <v>0</v>
      </c>
      <c r="AK75" s="83">
        <v>0</v>
      </c>
      <c r="AL75" s="84">
        <v>0.479999989271164</v>
      </c>
      <c r="AM75" s="224">
        <v>0.37230676000000001</v>
      </c>
      <c r="AN75" s="224">
        <v>21.683568999999999</v>
      </c>
      <c r="AO75" s="84">
        <v>23.69</v>
      </c>
      <c r="AP75" s="84">
        <v>31.16</v>
      </c>
      <c r="AQ75" s="84">
        <v>8.39025974273682</v>
      </c>
      <c r="AR75" s="84">
        <v>9.77947817589002</v>
      </c>
      <c r="AS75" s="85">
        <v>78.5</v>
      </c>
      <c r="AT75" s="85">
        <v>17</v>
      </c>
      <c r="AU75" s="83">
        <v>361</v>
      </c>
      <c r="AV75" s="85">
        <v>3.4000000953674299</v>
      </c>
      <c r="AW75" s="84">
        <v>1.8500000238418599</v>
      </c>
      <c r="AX75" s="84">
        <v>123.311904907227</v>
      </c>
      <c r="AY75" s="83">
        <v>1232549</v>
      </c>
      <c r="AZ75" s="84" t="s">
        <v>434</v>
      </c>
      <c r="BA75" s="84">
        <v>50.700000762939503</v>
      </c>
      <c r="BB75" s="83">
        <v>11541</v>
      </c>
      <c r="BC75" s="83">
        <v>0</v>
      </c>
      <c r="BD75" s="83">
        <v>0</v>
      </c>
      <c r="BE75" s="83">
        <v>0</v>
      </c>
      <c r="BF75" s="83">
        <v>0</v>
      </c>
      <c r="BG75" s="83">
        <v>1629</v>
      </c>
      <c r="BH75" s="83">
        <v>0</v>
      </c>
      <c r="BI75" s="83">
        <v>98</v>
      </c>
      <c r="BJ75" s="85">
        <v>14.7</v>
      </c>
      <c r="BK75" s="84">
        <v>1.8666666666666665</v>
      </c>
      <c r="BL75" s="84">
        <v>-1.5144411325454712</v>
      </c>
      <c r="BM75" s="83">
        <v>19</v>
      </c>
      <c r="BN75" s="85">
        <v>28.662021636962901</v>
      </c>
      <c r="BO75" s="84">
        <v>45.581161499023402</v>
      </c>
      <c r="BP75" s="84">
        <v>3.93050909042358</v>
      </c>
      <c r="BQ75" s="85">
        <v>82.792587280273395</v>
      </c>
      <c r="BR75" s="83">
        <v>3400</v>
      </c>
      <c r="BS75" s="85">
        <v>20.538</v>
      </c>
      <c r="BT75" s="85">
        <v>66.634410000000003</v>
      </c>
      <c r="BU75" s="84">
        <v>2</v>
      </c>
      <c r="BV75" s="83">
        <v>88</v>
      </c>
      <c r="BW75" s="83" t="s">
        <v>434</v>
      </c>
      <c r="BX75" s="83">
        <v>88</v>
      </c>
      <c r="BY75" s="84">
        <v>123.184379577637</v>
      </c>
      <c r="BZ75" s="84">
        <v>667</v>
      </c>
      <c r="CA75" s="83">
        <v>697.784423828125</v>
      </c>
      <c r="CB75" s="83">
        <v>1967998</v>
      </c>
      <c r="CC75" s="83">
        <v>1846291</v>
      </c>
      <c r="CD75" s="83">
        <v>28120</v>
      </c>
      <c r="CE75" s="83"/>
    </row>
    <row r="76" spans="1:83" x14ac:dyDescent="0.3">
      <c r="A76" s="100" t="s">
        <v>132</v>
      </c>
      <c r="B76" s="86" t="s">
        <v>131</v>
      </c>
      <c r="C76" s="83">
        <v>0</v>
      </c>
      <c r="D76" s="83">
        <v>0</v>
      </c>
      <c r="E76" s="83">
        <v>5922.9529999999995</v>
      </c>
      <c r="F76" s="83">
        <v>9.1720000000000006</v>
      </c>
      <c r="G76" s="83">
        <v>0</v>
      </c>
      <c r="H76" s="83">
        <v>0</v>
      </c>
      <c r="I76" s="83">
        <v>0</v>
      </c>
      <c r="J76" s="83">
        <v>17348</v>
      </c>
      <c r="K76" s="84">
        <v>8.5999999999999993E-2</v>
      </c>
      <c r="L76" s="84">
        <v>8.3333333333333329E-2</v>
      </c>
      <c r="M76" s="83" t="s">
        <v>434</v>
      </c>
      <c r="N76" s="83" t="s">
        <v>434</v>
      </c>
      <c r="O76" s="83" t="s">
        <v>434</v>
      </c>
      <c r="P76" s="83" t="s">
        <v>434</v>
      </c>
      <c r="Q76" s="83">
        <v>89603</v>
      </c>
      <c r="R76" s="83">
        <v>601292</v>
      </c>
      <c r="S76" s="83">
        <v>89603</v>
      </c>
      <c r="T76" s="83">
        <v>601257</v>
      </c>
      <c r="U76" s="83">
        <v>541995</v>
      </c>
      <c r="V76" s="83">
        <v>752885.09091799997</v>
      </c>
      <c r="W76" s="83">
        <v>689256.39911200001</v>
      </c>
      <c r="X76" s="84">
        <v>3.9573482346964695</v>
      </c>
      <c r="Y76" s="84">
        <v>0.79294172408362806</v>
      </c>
      <c r="Z76" s="84">
        <v>26.689</v>
      </c>
      <c r="AA76" s="84">
        <v>3.79520268281347</v>
      </c>
      <c r="AB76" s="84">
        <v>0.61221000000000003</v>
      </c>
      <c r="AC76" s="84">
        <v>77.159409999999994</v>
      </c>
      <c r="AD76" s="83">
        <v>170</v>
      </c>
      <c r="AE76" s="83">
        <v>100</v>
      </c>
      <c r="AF76" s="85">
        <v>31.1</v>
      </c>
      <c r="AG76" s="84">
        <v>9.391</v>
      </c>
      <c r="AH76" s="84">
        <v>5.8883066999999997E-2</v>
      </c>
      <c r="AI76" s="84">
        <v>1.7106215000000001E-2</v>
      </c>
      <c r="AJ76" s="83">
        <v>0</v>
      </c>
      <c r="AK76" s="83">
        <v>0</v>
      </c>
      <c r="AL76" s="84">
        <v>0.68199998140335105</v>
      </c>
      <c r="AM76" s="224">
        <v>1.407371E-2</v>
      </c>
      <c r="AN76" s="224">
        <v>13.04458</v>
      </c>
      <c r="AO76" s="84">
        <v>13.74</v>
      </c>
      <c r="AP76" s="84">
        <v>59.06</v>
      </c>
      <c r="AQ76" s="84">
        <v>2.2092154026031499</v>
      </c>
      <c r="AR76" s="84">
        <v>7.3516830254904857</v>
      </c>
      <c r="AS76" s="85">
        <v>29.299999237060501</v>
      </c>
      <c r="AT76" s="85">
        <v>8.1999998092651403</v>
      </c>
      <c r="AU76" s="83">
        <v>79</v>
      </c>
      <c r="AV76" s="85">
        <v>1.3999999761581401</v>
      </c>
      <c r="AW76" s="84">
        <v>0.70999997854232799</v>
      </c>
      <c r="AX76" s="84">
        <v>44.370590209960902</v>
      </c>
      <c r="AY76" s="83">
        <v>685176</v>
      </c>
      <c r="AZ76" s="84">
        <v>0.462000012397766</v>
      </c>
      <c r="BA76" s="84" t="s">
        <v>434</v>
      </c>
      <c r="BB76" s="83">
        <v>0</v>
      </c>
      <c r="BC76" s="83">
        <v>0</v>
      </c>
      <c r="BD76" s="83">
        <v>0</v>
      </c>
      <c r="BE76" s="83">
        <v>0</v>
      </c>
      <c r="BF76" s="83">
        <v>0</v>
      </c>
      <c r="BG76" s="83">
        <v>23392</v>
      </c>
      <c r="BH76" s="83">
        <v>0</v>
      </c>
      <c r="BI76" s="83">
        <v>123</v>
      </c>
      <c r="BJ76" s="85">
        <v>5.7</v>
      </c>
      <c r="BK76" s="84" t="s">
        <v>434</v>
      </c>
      <c r="BL76" s="84">
        <v>-0.38606047630310059</v>
      </c>
      <c r="BM76" s="83">
        <v>41</v>
      </c>
      <c r="BN76" s="85">
        <v>91.849525451660199</v>
      </c>
      <c r="BO76" s="84">
        <v>85.639732360839801</v>
      </c>
      <c r="BP76" s="84">
        <v>37.325836181640597</v>
      </c>
      <c r="BQ76" s="85">
        <v>82.9710693359375</v>
      </c>
      <c r="BR76" s="83">
        <v>4200</v>
      </c>
      <c r="BS76" s="85">
        <v>85.763099999999994</v>
      </c>
      <c r="BT76" s="85">
        <v>95.539749999999998</v>
      </c>
      <c r="BU76" s="84">
        <v>7.99</v>
      </c>
      <c r="BV76" s="83">
        <v>95</v>
      </c>
      <c r="BW76" s="83">
        <v>84</v>
      </c>
      <c r="BX76" s="83">
        <v>91</v>
      </c>
      <c r="BY76" s="84">
        <v>512.92156982421898</v>
      </c>
      <c r="BZ76" s="84">
        <v>169</v>
      </c>
      <c r="CA76" s="83">
        <v>5468.3564453125</v>
      </c>
      <c r="CB76" s="83">
        <v>786559</v>
      </c>
      <c r="CC76" s="83">
        <v>765608</v>
      </c>
      <c r="CD76" s="83">
        <v>196850</v>
      </c>
      <c r="CE76" s="83"/>
    </row>
    <row r="77" spans="1:83" x14ac:dyDescent="0.3">
      <c r="A77" s="100" t="s">
        <v>134</v>
      </c>
      <c r="B77" s="86" t="s">
        <v>133</v>
      </c>
      <c r="C77" s="83">
        <v>22357.865087789472</v>
      </c>
      <c r="D77" s="83">
        <v>13466.179099957893</v>
      </c>
      <c r="E77" s="83">
        <v>28282.252999999997</v>
      </c>
      <c r="F77" s="83">
        <v>36.646000000000001</v>
      </c>
      <c r="G77" s="83">
        <v>203578.52100000001</v>
      </c>
      <c r="H77" s="83">
        <v>22842.205999999998</v>
      </c>
      <c r="I77" s="83">
        <v>26149.962</v>
      </c>
      <c r="J77" s="83">
        <v>161000</v>
      </c>
      <c r="K77" s="84">
        <v>0.14299999999999999</v>
      </c>
      <c r="L77" s="84">
        <v>2.7777777777777776E-2</v>
      </c>
      <c r="M77" s="83" t="s">
        <v>434</v>
      </c>
      <c r="N77" s="83" t="s">
        <v>434</v>
      </c>
      <c r="O77" s="83" t="s">
        <v>434</v>
      </c>
      <c r="P77" s="83" t="s">
        <v>434</v>
      </c>
      <c r="Q77" s="83">
        <v>0</v>
      </c>
      <c r="R77" s="83">
        <v>0</v>
      </c>
      <c r="S77" s="83">
        <v>3666676</v>
      </c>
      <c r="T77" s="83">
        <v>6191885</v>
      </c>
      <c r="U77" s="83">
        <v>8728684</v>
      </c>
      <c r="V77" s="83">
        <v>9893034.61503</v>
      </c>
      <c r="W77" s="83">
        <v>9294005.8120799996</v>
      </c>
      <c r="X77" s="84">
        <v>403.5985486211901</v>
      </c>
      <c r="Y77" s="84">
        <v>2.8898393980111949</v>
      </c>
      <c r="Z77" s="84">
        <v>56.192</v>
      </c>
      <c r="AA77" s="84">
        <v>4.29334977105548</v>
      </c>
      <c r="AB77" s="84">
        <v>19.877590000000001</v>
      </c>
      <c r="AC77" s="84">
        <v>22.862749999999998</v>
      </c>
      <c r="AD77" s="83">
        <v>1861</v>
      </c>
      <c r="AE77" s="83">
        <v>20</v>
      </c>
      <c r="AF77" s="85">
        <v>65.900000000000006</v>
      </c>
      <c r="AG77" s="84">
        <v>11.076000000000001</v>
      </c>
      <c r="AH77" s="84">
        <v>0.80949823200000004</v>
      </c>
      <c r="AI77" s="84">
        <v>0.34396965899999998</v>
      </c>
      <c r="AJ77" s="83">
        <v>0</v>
      </c>
      <c r="AK77" s="83">
        <v>0</v>
      </c>
      <c r="AL77" s="84">
        <v>0.50999999046325695</v>
      </c>
      <c r="AM77" s="224">
        <v>0.19958770000000001</v>
      </c>
      <c r="AN77" s="224">
        <v>322.89177899999999</v>
      </c>
      <c r="AO77" s="84">
        <v>583.98</v>
      </c>
      <c r="AP77" s="84">
        <v>413.93</v>
      </c>
      <c r="AQ77" s="84">
        <v>5.0513076782226598</v>
      </c>
      <c r="AR77" s="84">
        <v>23.213006518713012</v>
      </c>
      <c r="AS77" s="85">
        <v>62.799999237060497</v>
      </c>
      <c r="AT77" s="85">
        <v>9.5</v>
      </c>
      <c r="AU77" s="83">
        <v>170</v>
      </c>
      <c r="AV77" s="85">
        <v>1.8999999761581401</v>
      </c>
      <c r="AW77" s="84">
        <v>0.79000002145767201</v>
      </c>
      <c r="AX77" s="84">
        <v>1.61003470420837</v>
      </c>
      <c r="AY77" s="83">
        <v>5921717</v>
      </c>
      <c r="AZ77" s="84">
        <v>0.63599997758865401</v>
      </c>
      <c r="BA77" s="84">
        <v>41.099998474121101</v>
      </c>
      <c r="BB77" s="83">
        <v>39336</v>
      </c>
      <c r="BC77" s="83">
        <v>4433</v>
      </c>
      <c r="BD77" s="83">
        <v>44175</v>
      </c>
      <c r="BE77" s="83">
        <v>0</v>
      </c>
      <c r="BF77" s="83">
        <v>2100</v>
      </c>
      <c r="BG77" s="83">
        <v>5</v>
      </c>
      <c r="BH77" s="83">
        <v>0</v>
      </c>
      <c r="BI77" s="83">
        <v>91</v>
      </c>
      <c r="BJ77" s="85">
        <v>48.2</v>
      </c>
      <c r="BK77" s="84">
        <v>2.333333333333333</v>
      </c>
      <c r="BL77" s="84">
        <v>-2.0153884887695313</v>
      </c>
      <c r="BM77" s="83">
        <v>18</v>
      </c>
      <c r="BN77" s="85">
        <v>45.277889251708999</v>
      </c>
      <c r="BO77" s="84">
        <v>61.691349029541001</v>
      </c>
      <c r="BP77" s="84">
        <v>32.473628997802699</v>
      </c>
      <c r="BQ77" s="85">
        <v>60.7594184875488</v>
      </c>
      <c r="BR77" s="83">
        <v>23000</v>
      </c>
      <c r="BS77" s="85">
        <v>34.704450000000001</v>
      </c>
      <c r="BT77" s="85">
        <v>65.466830000000002</v>
      </c>
      <c r="BU77" s="84">
        <v>2.3449999999999998</v>
      </c>
      <c r="BV77" s="83">
        <v>64</v>
      </c>
      <c r="BW77" s="83">
        <v>38</v>
      </c>
      <c r="BX77" s="83">
        <v>1</v>
      </c>
      <c r="BY77" s="84">
        <v>143.62878417968801</v>
      </c>
      <c r="BZ77" s="84">
        <v>480</v>
      </c>
      <c r="CA77" s="83">
        <v>754.587890625</v>
      </c>
      <c r="CB77" s="83">
        <v>11402533</v>
      </c>
      <c r="CC77" s="83">
        <v>10719068</v>
      </c>
      <c r="CD77" s="83">
        <v>27560</v>
      </c>
      <c r="CE77" s="83"/>
    </row>
    <row r="78" spans="1:83" x14ac:dyDescent="0.3">
      <c r="A78" s="100" t="s">
        <v>136</v>
      </c>
      <c r="B78" s="86" t="s">
        <v>135</v>
      </c>
      <c r="C78" s="83">
        <v>16823.81282473684</v>
      </c>
      <c r="D78" s="83">
        <v>7666.6552012000002</v>
      </c>
      <c r="E78" s="83">
        <v>38341.169000000002</v>
      </c>
      <c r="F78" s="83">
        <v>65.617999999999995</v>
      </c>
      <c r="G78" s="83">
        <v>53989.46</v>
      </c>
      <c r="H78" s="83">
        <v>3920.6424999999999</v>
      </c>
      <c r="I78" s="83">
        <v>3232.4480000000003</v>
      </c>
      <c r="J78" s="83">
        <v>43352</v>
      </c>
      <c r="K78" s="84">
        <v>0.28599999999999998</v>
      </c>
      <c r="L78" s="84">
        <v>2.7777777777777776E-2</v>
      </c>
      <c r="M78" s="83" t="s">
        <v>434</v>
      </c>
      <c r="N78" s="83" t="s">
        <v>434</v>
      </c>
      <c r="O78" s="83" t="s">
        <v>434</v>
      </c>
      <c r="P78" s="83" t="s">
        <v>434</v>
      </c>
      <c r="Q78" s="83">
        <v>1478242</v>
      </c>
      <c r="R78" s="83">
        <v>2919837</v>
      </c>
      <c r="S78" s="83">
        <v>1088378</v>
      </c>
      <c r="T78" s="83">
        <v>653864</v>
      </c>
      <c r="U78" s="83">
        <v>5728095</v>
      </c>
      <c r="V78" s="83">
        <v>7123208.5233399998</v>
      </c>
      <c r="W78" s="83">
        <v>6850516.7187599996</v>
      </c>
      <c r="X78" s="84">
        <v>85.687031906336586</v>
      </c>
      <c r="Y78" s="84">
        <v>2.7449254001408101</v>
      </c>
      <c r="Z78" s="84">
        <v>57.73</v>
      </c>
      <c r="AA78" s="84">
        <v>4.4674915344187101</v>
      </c>
      <c r="AB78" s="84">
        <v>6.0090000000000003</v>
      </c>
      <c r="AC78" s="84">
        <v>84.169250000000005</v>
      </c>
      <c r="AD78" s="83">
        <v>4051</v>
      </c>
      <c r="AE78" s="83">
        <v>40</v>
      </c>
      <c r="AF78" s="85">
        <v>38.6</v>
      </c>
      <c r="AG78" s="84">
        <v>10.268000000000001</v>
      </c>
      <c r="AH78" s="84">
        <v>0.39320992100000002</v>
      </c>
      <c r="AI78" s="84">
        <v>4.1672306999999999E-2</v>
      </c>
      <c r="AJ78" s="83">
        <v>0</v>
      </c>
      <c r="AK78" s="83">
        <v>0</v>
      </c>
      <c r="AL78" s="84">
        <v>0.63400000333786</v>
      </c>
      <c r="AM78" s="224">
        <v>8.9526679999999997E-2</v>
      </c>
      <c r="AN78" s="224">
        <v>79.334646000000006</v>
      </c>
      <c r="AO78" s="84">
        <v>308.64</v>
      </c>
      <c r="AP78" s="84">
        <v>265.2</v>
      </c>
      <c r="AQ78" s="84">
        <v>1.9739280939102199</v>
      </c>
      <c r="AR78" s="84">
        <v>21.523731994201846</v>
      </c>
      <c r="AS78" s="85">
        <v>16.799999237060501</v>
      </c>
      <c r="AT78" s="85">
        <v>7.0999999046325701</v>
      </c>
      <c r="AU78" s="83">
        <v>31</v>
      </c>
      <c r="AV78" s="85">
        <v>0.30000001192092901</v>
      </c>
      <c r="AW78" s="84">
        <v>0.18999999761581399</v>
      </c>
      <c r="AX78" s="84">
        <v>0.13288228213787101</v>
      </c>
      <c r="AY78" s="83">
        <v>2214843</v>
      </c>
      <c r="AZ78" s="84">
        <v>0.423000007867813</v>
      </c>
      <c r="BA78" s="84">
        <v>48.200000762939503</v>
      </c>
      <c r="BB78" s="83">
        <v>366948</v>
      </c>
      <c r="BC78" s="83">
        <v>71216</v>
      </c>
      <c r="BD78" s="83">
        <v>5163484</v>
      </c>
      <c r="BE78" s="83">
        <v>0</v>
      </c>
      <c r="BF78" s="83">
        <v>247000</v>
      </c>
      <c r="BG78" s="83">
        <v>184</v>
      </c>
      <c r="BH78" s="83">
        <v>0</v>
      </c>
      <c r="BI78" s="83">
        <v>116</v>
      </c>
      <c r="BJ78" s="85">
        <v>13.8</v>
      </c>
      <c r="BK78" s="84">
        <v>2.916666666666667</v>
      </c>
      <c r="BL78" s="84">
        <v>-0.6117631196975708</v>
      </c>
      <c r="BM78" s="83">
        <v>24</v>
      </c>
      <c r="BN78" s="85">
        <v>91.88720703125</v>
      </c>
      <c r="BO78" s="84">
        <v>87.205238342285199</v>
      </c>
      <c r="BP78" s="84">
        <v>32.136363983154297</v>
      </c>
      <c r="BQ78" s="85">
        <v>77.567596435546903</v>
      </c>
      <c r="BR78" s="83">
        <v>15000</v>
      </c>
      <c r="BS78" s="85">
        <v>81.251260000000002</v>
      </c>
      <c r="BT78" s="85">
        <v>94.827110000000005</v>
      </c>
      <c r="BU78" s="84">
        <v>3.1440000000000001</v>
      </c>
      <c r="BV78" s="83">
        <v>90</v>
      </c>
      <c r="BW78" s="83">
        <v>94</v>
      </c>
      <c r="BX78" s="83">
        <v>90</v>
      </c>
      <c r="BY78" s="84">
        <v>362.26046752929699</v>
      </c>
      <c r="BZ78" s="84">
        <v>65</v>
      </c>
      <c r="CA78" s="83">
        <v>2574.912109375</v>
      </c>
      <c r="CB78" s="83">
        <v>9904608</v>
      </c>
      <c r="CC78" s="83">
        <v>8084991</v>
      </c>
      <c r="CD78" s="83">
        <v>111890</v>
      </c>
      <c r="CE78" s="83"/>
    </row>
    <row r="79" spans="1:83" x14ac:dyDescent="0.3">
      <c r="A79" s="100" t="s">
        <v>138</v>
      </c>
      <c r="B79" s="86" t="s">
        <v>137</v>
      </c>
      <c r="C79" s="83">
        <v>2685.886608231579</v>
      </c>
      <c r="D79" s="83">
        <v>0</v>
      </c>
      <c r="E79" s="83">
        <v>107438.743</v>
      </c>
      <c r="F79" s="83">
        <v>0</v>
      </c>
      <c r="G79" s="83">
        <v>0</v>
      </c>
      <c r="H79" s="83">
        <v>0</v>
      </c>
      <c r="I79" s="83">
        <v>0</v>
      </c>
      <c r="J79" s="83">
        <v>0</v>
      </c>
      <c r="K79" s="84">
        <v>8.5999999999999993E-2</v>
      </c>
      <c r="L79" s="84">
        <v>0.16666666666666666</v>
      </c>
      <c r="M79" s="83">
        <v>8754077.6439399999</v>
      </c>
      <c r="N79" s="83" t="s">
        <v>434</v>
      </c>
      <c r="O79" s="83" t="s">
        <v>434</v>
      </c>
      <c r="P79" s="83" t="s">
        <v>434</v>
      </c>
      <c r="Q79" s="83">
        <v>0</v>
      </c>
      <c r="R79" s="83">
        <v>0</v>
      </c>
      <c r="S79" s="83">
        <v>0</v>
      </c>
      <c r="T79" s="83">
        <v>0</v>
      </c>
      <c r="U79" s="83">
        <v>0</v>
      </c>
      <c r="V79" s="83">
        <v>0</v>
      </c>
      <c r="W79" s="83">
        <v>0</v>
      </c>
      <c r="X79" s="84">
        <v>107.90660554512317</v>
      </c>
      <c r="Y79" s="84">
        <v>0.36454097960631915</v>
      </c>
      <c r="Z79" s="84">
        <v>71.644000000000005</v>
      </c>
      <c r="AA79" s="84">
        <v>2.6031241545551098</v>
      </c>
      <c r="AB79" s="84">
        <v>0</v>
      </c>
      <c r="AC79" s="84" t="s">
        <v>434</v>
      </c>
      <c r="AD79" s="83">
        <v>4588</v>
      </c>
      <c r="AE79" s="83">
        <v>100</v>
      </c>
      <c r="AF79" s="85">
        <v>13.6</v>
      </c>
      <c r="AG79" s="84">
        <v>4.774</v>
      </c>
      <c r="AH79" s="84">
        <v>1.5165158E-2</v>
      </c>
      <c r="AI79" s="84">
        <v>4.0138930000000001E-3</v>
      </c>
      <c r="AJ79" s="83">
        <v>0</v>
      </c>
      <c r="AK79" s="83">
        <v>0</v>
      </c>
      <c r="AL79" s="84">
        <v>0.85399997234344505</v>
      </c>
      <c r="AM79" s="224" t="s">
        <v>434</v>
      </c>
      <c r="AN79" s="224">
        <v>0</v>
      </c>
      <c r="AO79" s="84">
        <v>0</v>
      </c>
      <c r="AP79" s="84">
        <v>0</v>
      </c>
      <c r="AQ79" s="84" t="s">
        <v>434</v>
      </c>
      <c r="AR79" s="84">
        <v>2.8814974086519882</v>
      </c>
      <c r="AS79" s="85">
        <v>3.7000000476837198</v>
      </c>
      <c r="AT79" s="85" t="s">
        <v>434</v>
      </c>
      <c r="AU79" s="83">
        <v>6.3000001907348597</v>
      </c>
      <c r="AV79" s="85" t="s">
        <v>434</v>
      </c>
      <c r="AW79" s="84" t="s">
        <v>434</v>
      </c>
      <c r="AX79" s="84" t="s">
        <v>434</v>
      </c>
      <c r="AY79" s="83">
        <v>0</v>
      </c>
      <c r="AZ79" s="84">
        <v>0.23299999535083801</v>
      </c>
      <c r="BA79" s="84">
        <v>29.600000381469702</v>
      </c>
      <c r="BB79" s="83">
        <v>0</v>
      </c>
      <c r="BC79" s="83">
        <v>150000</v>
      </c>
      <c r="BD79" s="83">
        <v>0</v>
      </c>
      <c r="BE79" s="83">
        <v>0</v>
      </c>
      <c r="BF79" s="83">
        <v>0</v>
      </c>
      <c r="BG79" s="83">
        <v>5888</v>
      </c>
      <c r="BH79" s="83">
        <v>0</v>
      </c>
      <c r="BI79" s="83">
        <v>127</v>
      </c>
      <c r="BJ79" s="85">
        <v>2.4</v>
      </c>
      <c r="BK79" s="84">
        <v>4.4333333333333336</v>
      </c>
      <c r="BL79" s="84">
        <v>0.49536508321762085</v>
      </c>
      <c r="BM79" s="83">
        <v>44</v>
      </c>
      <c r="BN79" s="85">
        <v>100</v>
      </c>
      <c r="BO79" s="84">
        <v>99.099998474121094</v>
      </c>
      <c r="BP79" s="84">
        <v>80.371696472167997</v>
      </c>
      <c r="BQ79" s="85">
        <v>106.07160186767599</v>
      </c>
      <c r="BR79" s="83">
        <v>160000</v>
      </c>
      <c r="BS79" s="85">
        <v>97.99087999999999</v>
      </c>
      <c r="BT79" s="85">
        <v>100</v>
      </c>
      <c r="BU79" s="84">
        <v>32.311999999999998</v>
      </c>
      <c r="BV79" s="83">
        <v>99</v>
      </c>
      <c r="BW79" s="83">
        <v>99</v>
      </c>
      <c r="BX79" s="83">
        <v>99</v>
      </c>
      <c r="BY79" s="84">
        <v>2115.1923828125</v>
      </c>
      <c r="BZ79" s="84">
        <v>12</v>
      </c>
      <c r="CA79" s="83">
        <v>16475.7421875</v>
      </c>
      <c r="CB79" s="83">
        <v>9660350</v>
      </c>
      <c r="CC79" s="83">
        <v>9856519</v>
      </c>
      <c r="CD79" s="83">
        <v>90530</v>
      </c>
      <c r="CE79" s="83"/>
    </row>
    <row r="80" spans="1:83" x14ac:dyDescent="0.3">
      <c r="A80" s="100" t="s">
        <v>140</v>
      </c>
      <c r="B80" s="86" t="s">
        <v>139</v>
      </c>
      <c r="C80" s="83">
        <v>481.32328577263161</v>
      </c>
      <c r="D80" s="83">
        <v>399.4817622294737</v>
      </c>
      <c r="E80" s="83" t="s">
        <v>434</v>
      </c>
      <c r="F80" s="83">
        <v>0</v>
      </c>
      <c r="G80" s="83">
        <v>0</v>
      </c>
      <c r="H80" s="83">
        <v>0</v>
      </c>
      <c r="I80" s="83">
        <v>0</v>
      </c>
      <c r="J80" s="83">
        <v>0</v>
      </c>
      <c r="K80" s="84">
        <v>0</v>
      </c>
      <c r="L80" s="84">
        <v>0</v>
      </c>
      <c r="M80" s="83" t="s">
        <v>434</v>
      </c>
      <c r="N80" s="83" t="s">
        <v>434</v>
      </c>
      <c r="O80" s="83" t="s">
        <v>434</v>
      </c>
      <c r="P80" s="83" t="s">
        <v>434</v>
      </c>
      <c r="Q80" s="83">
        <v>0</v>
      </c>
      <c r="R80" s="83">
        <v>0</v>
      </c>
      <c r="S80" s="83">
        <v>0</v>
      </c>
      <c r="T80" s="83">
        <v>0</v>
      </c>
      <c r="U80" s="83">
        <v>0</v>
      </c>
      <c r="V80" s="83">
        <v>0</v>
      </c>
      <c r="W80" s="83">
        <v>0</v>
      </c>
      <c r="X80" s="84">
        <v>3.5269226932668327</v>
      </c>
      <c r="Y80" s="84">
        <v>2.2436187284129261</v>
      </c>
      <c r="Z80" s="84">
        <v>93.855000000000004</v>
      </c>
      <c r="AA80" s="84" t="s">
        <v>434</v>
      </c>
      <c r="AB80" s="84">
        <v>0</v>
      </c>
      <c r="AC80" s="84" t="s">
        <v>434</v>
      </c>
      <c r="AD80" s="83">
        <v>221</v>
      </c>
      <c r="AE80" s="83">
        <v>80</v>
      </c>
      <c r="AF80" s="85" t="s">
        <v>434</v>
      </c>
      <c r="AG80" s="84">
        <v>5.99</v>
      </c>
      <c r="AH80" s="84">
        <v>2.0807000000000001E-4</v>
      </c>
      <c r="AI80" s="84">
        <v>9.0400000000000002E-5</v>
      </c>
      <c r="AJ80" s="83">
        <v>0</v>
      </c>
      <c r="AK80" s="83">
        <v>0</v>
      </c>
      <c r="AL80" s="84">
        <v>0.94900000095367398</v>
      </c>
      <c r="AM80" s="224" t="s">
        <v>434</v>
      </c>
      <c r="AN80" s="224">
        <v>0</v>
      </c>
      <c r="AO80" s="84">
        <v>0</v>
      </c>
      <c r="AP80" s="84">
        <v>0</v>
      </c>
      <c r="AQ80" s="84" t="s">
        <v>434</v>
      </c>
      <c r="AR80" s="84">
        <v>0.75155742101652268</v>
      </c>
      <c r="AS80" s="85">
        <v>2</v>
      </c>
      <c r="AT80" s="85" t="s">
        <v>434</v>
      </c>
      <c r="AU80" s="83">
        <v>4.4000000953674299</v>
      </c>
      <c r="AV80" s="85" t="s">
        <v>434</v>
      </c>
      <c r="AW80" s="84" t="s">
        <v>434</v>
      </c>
      <c r="AX80" s="84" t="s">
        <v>434</v>
      </c>
      <c r="AY80" s="83">
        <v>0</v>
      </c>
      <c r="AZ80" s="84">
        <v>5.7999998331069898E-2</v>
      </c>
      <c r="BA80" s="84">
        <v>26.100000381469702</v>
      </c>
      <c r="BB80" s="83">
        <v>0</v>
      </c>
      <c r="BC80" s="83">
        <v>0</v>
      </c>
      <c r="BD80" s="83">
        <v>0</v>
      </c>
      <c r="BE80" s="83">
        <v>0</v>
      </c>
      <c r="BF80" s="83">
        <v>0</v>
      </c>
      <c r="BG80" s="83">
        <v>1177</v>
      </c>
      <c r="BH80" s="83">
        <v>0</v>
      </c>
      <c r="BI80" s="83">
        <v>145</v>
      </c>
      <c r="BJ80" s="85">
        <v>2.4</v>
      </c>
      <c r="BK80" s="84" t="s">
        <v>434</v>
      </c>
      <c r="BL80" s="84">
        <v>1.5182777643203735</v>
      </c>
      <c r="BM80" s="83">
        <v>75</v>
      </c>
      <c r="BN80" s="85">
        <v>100</v>
      </c>
      <c r="BO80" s="84" t="s">
        <v>434</v>
      </c>
      <c r="BP80" s="84">
        <v>99.010955810546903</v>
      </c>
      <c r="BQ80" s="85">
        <v>121.94931793212901</v>
      </c>
      <c r="BR80" s="83">
        <v>24000</v>
      </c>
      <c r="BS80" s="85">
        <v>98.782170000000008</v>
      </c>
      <c r="BT80" s="85">
        <v>100</v>
      </c>
      <c r="BU80" s="84">
        <v>39.701000000000001</v>
      </c>
      <c r="BV80" s="83">
        <v>91</v>
      </c>
      <c r="BW80" s="83">
        <v>95</v>
      </c>
      <c r="BX80" s="83">
        <v>90</v>
      </c>
      <c r="BY80" s="84">
        <v>5113.2216796875</v>
      </c>
      <c r="BZ80" s="84">
        <v>4</v>
      </c>
      <c r="CA80" s="83">
        <v>66944.828125</v>
      </c>
      <c r="CB80" s="83">
        <v>341250</v>
      </c>
      <c r="CC80" s="83">
        <v>329425</v>
      </c>
      <c r="CD80" s="83">
        <v>100250</v>
      </c>
      <c r="CE80" s="83"/>
    </row>
    <row r="81" spans="1:83" x14ac:dyDescent="0.3">
      <c r="A81" s="100" t="s">
        <v>142</v>
      </c>
      <c r="B81" s="86" t="s">
        <v>141</v>
      </c>
      <c r="C81" s="83">
        <v>1593471.2056589474</v>
      </c>
      <c r="D81" s="83">
        <v>227587.87675789473</v>
      </c>
      <c r="E81" s="83">
        <v>8924834.7300000004</v>
      </c>
      <c r="F81" s="83">
        <v>3307.6979999999999</v>
      </c>
      <c r="G81" s="83">
        <v>1643228.4140000001</v>
      </c>
      <c r="H81" s="83">
        <v>33860.421000000002</v>
      </c>
      <c r="I81" s="83">
        <v>732203.84900000005</v>
      </c>
      <c r="J81" s="83">
        <v>28267857</v>
      </c>
      <c r="K81" s="84">
        <v>0.22900000000000001</v>
      </c>
      <c r="L81" s="84">
        <v>0.16666666666666666</v>
      </c>
      <c r="M81" s="83">
        <v>373423925.98900002</v>
      </c>
      <c r="N81" s="83" t="s">
        <v>434</v>
      </c>
      <c r="O81" s="83" t="s">
        <v>434</v>
      </c>
      <c r="P81" s="83" t="s">
        <v>434</v>
      </c>
      <c r="Q81" s="83">
        <v>554217513</v>
      </c>
      <c r="R81" s="83">
        <v>685083258</v>
      </c>
      <c r="S81" s="83">
        <v>705439328</v>
      </c>
      <c r="T81" s="83">
        <v>429136395</v>
      </c>
      <c r="U81" s="83">
        <v>460743475</v>
      </c>
      <c r="V81" s="83">
        <v>1279762709.8299999</v>
      </c>
      <c r="W81" s="83">
        <v>1275990924.3399999</v>
      </c>
      <c r="X81" s="84">
        <v>454.93807257524747</v>
      </c>
      <c r="Y81" s="84">
        <v>2.305597112698679</v>
      </c>
      <c r="Z81" s="84">
        <v>34.472000000000001</v>
      </c>
      <c r="AA81" s="84">
        <v>4.5721889921643397</v>
      </c>
      <c r="AB81" s="84">
        <v>25.731089999999998</v>
      </c>
      <c r="AC81" s="84">
        <v>59.549689999999998</v>
      </c>
      <c r="AD81" s="83">
        <v>180821</v>
      </c>
      <c r="AE81" s="83">
        <v>60</v>
      </c>
      <c r="AF81" s="85">
        <v>35.200000000000003</v>
      </c>
      <c r="AG81" s="84">
        <v>8.4700000000000006</v>
      </c>
      <c r="AH81" s="84">
        <v>0.969345872</v>
      </c>
      <c r="AI81" s="84">
        <v>0.53785212599999999</v>
      </c>
      <c r="AJ81" s="83">
        <v>0</v>
      </c>
      <c r="AK81" s="83">
        <v>0</v>
      </c>
      <c r="AL81" s="84">
        <v>0.644999980926514</v>
      </c>
      <c r="AM81" s="224">
        <v>0.12265247</v>
      </c>
      <c r="AN81" s="224">
        <v>27.171652999999999</v>
      </c>
      <c r="AO81" s="84">
        <v>2248.58</v>
      </c>
      <c r="AP81" s="84">
        <v>2872.28</v>
      </c>
      <c r="AQ81" s="84">
        <v>9.1996744275093106E-2</v>
      </c>
      <c r="AR81" s="84">
        <v>2.9046402309058186</v>
      </c>
      <c r="AS81" s="85">
        <v>34.299999237060497</v>
      </c>
      <c r="AT81" s="85">
        <v>33.400001525878899</v>
      </c>
      <c r="AU81" s="83">
        <v>193</v>
      </c>
      <c r="AV81" s="85" t="s">
        <v>434</v>
      </c>
      <c r="AW81" s="84" t="s">
        <v>434</v>
      </c>
      <c r="AX81" s="84">
        <v>5.3304324150085396</v>
      </c>
      <c r="AY81" s="83">
        <v>733660997</v>
      </c>
      <c r="AZ81" s="84">
        <v>0.48800000548362699</v>
      </c>
      <c r="BA81" s="84">
        <v>35.700000762939503</v>
      </c>
      <c r="BB81" s="83">
        <v>32361348</v>
      </c>
      <c r="BC81" s="83">
        <v>23201828</v>
      </c>
      <c r="BD81" s="83">
        <v>19648352</v>
      </c>
      <c r="BE81" s="83">
        <v>0</v>
      </c>
      <c r="BF81" s="83">
        <v>470000</v>
      </c>
      <c r="BG81" s="83">
        <v>241315</v>
      </c>
      <c r="BH81" s="83">
        <v>0</v>
      </c>
      <c r="BI81" s="83">
        <v>109</v>
      </c>
      <c r="BJ81" s="85">
        <v>14</v>
      </c>
      <c r="BK81" s="84">
        <v>4.2666666666666666</v>
      </c>
      <c r="BL81" s="84">
        <v>0.17155437171459198</v>
      </c>
      <c r="BM81" s="83">
        <v>40</v>
      </c>
      <c r="BN81" s="85">
        <v>95.235855102539105</v>
      </c>
      <c r="BO81" s="84">
        <v>74.372993469238295</v>
      </c>
      <c r="BP81" s="84">
        <v>20.081300735473601</v>
      </c>
      <c r="BQ81" s="85">
        <v>84.270011901855497</v>
      </c>
      <c r="BR81" s="83">
        <v>730000</v>
      </c>
      <c r="BS81" s="85">
        <v>59.54345</v>
      </c>
      <c r="BT81" s="85">
        <v>92.674639999999997</v>
      </c>
      <c r="BU81" s="84">
        <v>7.7759999999999998</v>
      </c>
      <c r="BV81" s="83">
        <v>89</v>
      </c>
      <c r="BW81" s="83">
        <v>80</v>
      </c>
      <c r="BX81" s="83">
        <v>6</v>
      </c>
      <c r="BY81" s="84">
        <v>275.13040161132801</v>
      </c>
      <c r="BZ81" s="84">
        <v>145</v>
      </c>
      <c r="CA81" s="83">
        <v>2104.14599609375</v>
      </c>
      <c r="CB81" s="83">
        <v>1380004385</v>
      </c>
      <c r="CC81" s="83">
        <v>1311147391</v>
      </c>
      <c r="CD81" s="83">
        <v>2973190</v>
      </c>
      <c r="CE81" s="83"/>
    </row>
    <row r="82" spans="1:83" x14ac:dyDescent="0.3">
      <c r="A82" s="100" t="s">
        <v>144</v>
      </c>
      <c r="B82" s="86" t="s">
        <v>143</v>
      </c>
      <c r="C82" s="83">
        <v>471257.36311789474</v>
      </c>
      <c r="D82" s="83">
        <v>59194.555527157892</v>
      </c>
      <c r="E82" s="83">
        <v>1162909.1440000001</v>
      </c>
      <c r="F82" s="83">
        <v>11892.462</v>
      </c>
      <c r="G82" s="83">
        <v>112845.0705</v>
      </c>
      <c r="H82" s="83">
        <v>8580.2720000000008</v>
      </c>
      <c r="I82" s="83">
        <v>400204.38600000006</v>
      </c>
      <c r="J82" s="83">
        <v>30942</v>
      </c>
      <c r="K82" s="84">
        <v>0.17100000000000001</v>
      </c>
      <c r="L82" s="84">
        <v>2.7777777777777776E-2</v>
      </c>
      <c r="M82" s="83">
        <v>42132810.733000003</v>
      </c>
      <c r="N82" s="83" t="s">
        <v>434</v>
      </c>
      <c r="O82" s="83" t="s">
        <v>434</v>
      </c>
      <c r="P82" s="83" t="s">
        <v>434</v>
      </c>
      <c r="Q82" s="83">
        <v>105329508</v>
      </c>
      <c r="R82" s="83">
        <v>32354456</v>
      </c>
      <c r="S82" s="83">
        <v>95757838</v>
      </c>
      <c r="T82" s="83">
        <v>44975263</v>
      </c>
      <c r="U82" s="83">
        <v>223300165</v>
      </c>
      <c r="V82" s="83">
        <v>233284138.32800001</v>
      </c>
      <c r="W82" s="83">
        <v>237986465.523</v>
      </c>
      <c r="X82" s="84">
        <v>147.75219008925959</v>
      </c>
      <c r="Y82" s="84">
        <v>2.286475882183737</v>
      </c>
      <c r="Z82" s="84">
        <v>55.984999999999999</v>
      </c>
      <c r="AA82" s="84">
        <v>3.8594527357804198</v>
      </c>
      <c r="AB82" s="84">
        <v>9.6755700000000004</v>
      </c>
      <c r="AC82" s="84">
        <v>64.203620000000001</v>
      </c>
      <c r="AD82" s="83">
        <v>9886</v>
      </c>
      <c r="AE82" s="83">
        <v>80</v>
      </c>
      <c r="AF82" s="85">
        <v>30.6</v>
      </c>
      <c r="AG82" s="84">
        <v>8.6489999999999991</v>
      </c>
      <c r="AH82" s="84">
        <v>0.96028117400000002</v>
      </c>
      <c r="AI82" s="84">
        <v>0.55120195100000002</v>
      </c>
      <c r="AJ82" s="83">
        <v>0</v>
      </c>
      <c r="AK82" s="83">
        <v>0</v>
      </c>
      <c r="AL82" s="84">
        <v>0.71799999475479104</v>
      </c>
      <c r="AM82" s="224">
        <v>1.4010699999999999E-2</v>
      </c>
      <c r="AN82" s="224">
        <v>74.553870000000003</v>
      </c>
      <c r="AO82" s="84">
        <v>1084.08</v>
      </c>
      <c r="AP82" s="84">
        <v>-538.02</v>
      </c>
      <c r="AQ82" s="84">
        <v>-5.8021999895572697E-2</v>
      </c>
      <c r="AR82" s="84">
        <v>1.0423955647037753</v>
      </c>
      <c r="AS82" s="85">
        <v>23.899999618530298</v>
      </c>
      <c r="AT82" s="85">
        <v>17.700000762939499</v>
      </c>
      <c r="AU82" s="83">
        <v>312</v>
      </c>
      <c r="AV82" s="85" t="s">
        <v>434</v>
      </c>
      <c r="AW82" s="84" t="s">
        <v>434</v>
      </c>
      <c r="AX82" s="84">
        <v>3.86619305610657</v>
      </c>
      <c r="AY82" s="83">
        <v>98728063</v>
      </c>
      <c r="AZ82" s="84">
        <v>0.479999989271164</v>
      </c>
      <c r="BA82" s="84">
        <v>38.200000762939503</v>
      </c>
      <c r="BB82" s="83">
        <v>1134650</v>
      </c>
      <c r="BC82" s="83">
        <v>1200774</v>
      </c>
      <c r="BD82" s="83">
        <v>909980</v>
      </c>
      <c r="BE82" s="83">
        <v>339799</v>
      </c>
      <c r="BF82" s="83">
        <v>40000</v>
      </c>
      <c r="BG82" s="83">
        <v>13515</v>
      </c>
      <c r="BH82" s="83">
        <v>0</v>
      </c>
      <c r="BI82" s="83">
        <v>121</v>
      </c>
      <c r="BJ82" s="85">
        <v>9</v>
      </c>
      <c r="BK82" s="84">
        <v>3.666666666666667</v>
      </c>
      <c r="BL82" s="84">
        <v>0.18274074792861938</v>
      </c>
      <c r="BM82" s="83">
        <v>37</v>
      </c>
      <c r="BN82" s="85">
        <v>98.510002136230497</v>
      </c>
      <c r="BO82" s="84">
        <v>95.658561706542997</v>
      </c>
      <c r="BP82" s="84">
        <v>47.690647125244098</v>
      </c>
      <c r="BQ82" s="85">
        <v>126.10691070556599</v>
      </c>
      <c r="BR82" s="83">
        <v>180000</v>
      </c>
      <c r="BS82" s="85">
        <v>73.128389999999996</v>
      </c>
      <c r="BT82" s="85">
        <v>89.344009999999997</v>
      </c>
      <c r="BU82" s="84">
        <v>3.7769999999999997</v>
      </c>
      <c r="BV82" s="83">
        <v>79</v>
      </c>
      <c r="BW82" s="83">
        <v>67</v>
      </c>
      <c r="BX82" s="83">
        <v>8</v>
      </c>
      <c r="BY82" s="84">
        <v>375.15563964843801</v>
      </c>
      <c r="BZ82" s="84">
        <v>177</v>
      </c>
      <c r="CA82" s="83">
        <v>4135.5693359375</v>
      </c>
      <c r="CB82" s="83">
        <v>273523621</v>
      </c>
      <c r="CC82" s="83">
        <v>257563219</v>
      </c>
      <c r="CD82" s="83">
        <v>1811570</v>
      </c>
      <c r="CE82" s="83"/>
    </row>
    <row r="83" spans="1:83" x14ac:dyDescent="0.3">
      <c r="A83" s="100" t="s">
        <v>789</v>
      </c>
      <c r="B83" s="86" t="s">
        <v>145</v>
      </c>
      <c r="C83" s="83">
        <v>165433.87604147368</v>
      </c>
      <c r="D83" s="83">
        <v>57575.11607684211</v>
      </c>
      <c r="E83" s="83">
        <v>286546.10849999997</v>
      </c>
      <c r="F83" s="83">
        <v>213.768</v>
      </c>
      <c r="G83" s="83">
        <v>1007.388</v>
      </c>
      <c r="H83" s="83">
        <v>0</v>
      </c>
      <c r="I83" s="83">
        <v>2733.9120000000003</v>
      </c>
      <c r="J83" s="83">
        <v>1057142</v>
      </c>
      <c r="K83" s="84">
        <v>2.9000000000000001E-2</v>
      </c>
      <c r="L83" s="84">
        <v>0.22222222222222221</v>
      </c>
      <c r="M83" s="83">
        <v>63673158.136399999</v>
      </c>
      <c r="N83" s="83" t="s">
        <v>434</v>
      </c>
      <c r="O83" s="83" t="s">
        <v>434</v>
      </c>
      <c r="P83" s="83" t="s">
        <v>434</v>
      </c>
      <c r="Q83" s="83">
        <v>4204459</v>
      </c>
      <c r="R83" s="83">
        <v>195520</v>
      </c>
      <c r="S83" s="83">
        <v>1839938</v>
      </c>
      <c r="T83" s="83">
        <v>130756</v>
      </c>
      <c r="U83" s="83">
        <v>815952</v>
      </c>
      <c r="V83" s="83">
        <v>28413011.855099998</v>
      </c>
      <c r="W83" s="83">
        <v>9898289.8460600004</v>
      </c>
      <c r="X83" s="84">
        <v>50.222420123283968</v>
      </c>
      <c r="Y83" s="84">
        <v>2.0082986632870266</v>
      </c>
      <c r="Z83" s="84">
        <v>75.391000000000005</v>
      </c>
      <c r="AA83" s="84">
        <v>3.5061556389927802</v>
      </c>
      <c r="AB83" s="84">
        <v>0.53537999999999997</v>
      </c>
      <c r="AC83" s="84" t="s">
        <v>434</v>
      </c>
      <c r="AD83" s="83">
        <v>19580</v>
      </c>
      <c r="AE83" s="83">
        <v>80</v>
      </c>
      <c r="AF83" s="85">
        <v>25.3</v>
      </c>
      <c r="AG83" s="84">
        <v>9.093</v>
      </c>
      <c r="AH83" s="84">
        <v>0.774035629</v>
      </c>
      <c r="AI83" s="84">
        <v>0.30043916999999998</v>
      </c>
      <c r="AJ83" s="83">
        <v>0</v>
      </c>
      <c r="AK83" s="83">
        <v>0</v>
      </c>
      <c r="AL83" s="84">
        <v>0.78299999237060502</v>
      </c>
      <c r="AM83" s="224" t="s">
        <v>434</v>
      </c>
      <c r="AN83" s="224">
        <v>150.08918199999999</v>
      </c>
      <c r="AO83" s="84">
        <v>131</v>
      </c>
      <c r="AP83" s="84">
        <v>153.56</v>
      </c>
      <c r="AQ83" s="84">
        <v>3.6454118788242298E-2</v>
      </c>
      <c r="AR83" s="84">
        <v>0.29295381369400336</v>
      </c>
      <c r="AS83" s="85">
        <v>13.8999996185303</v>
      </c>
      <c r="AT83" s="85">
        <v>4.0999999046325701</v>
      </c>
      <c r="AU83" s="83">
        <v>13</v>
      </c>
      <c r="AV83" s="85">
        <v>0.10000000149011599</v>
      </c>
      <c r="AW83" s="84">
        <v>7.9999998211860698E-2</v>
      </c>
      <c r="AX83" s="84">
        <v>0</v>
      </c>
      <c r="AY83" s="83">
        <v>8251</v>
      </c>
      <c r="AZ83" s="84">
        <v>0.45899999141693099</v>
      </c>
      <c r="BA83" s="84">
        <v>42</v>
      </c>
      <c r="BB83" s="83">
        <v>26148</v>
      </c>
      <c r="BC83" s="83">
        <v>10026386</v>
      </c>
      <c r="BD83" s="83">
        <v>243650</v>
      </c>
      <c r="BE83" s="83">
        <v>24354</v>
      </c>
      <c r="BF83" s="83">
        <v>0</v>
      </c>
      <c r="BG83" s="83">
        <v>979468</v>
      </c>
      <c r="BH83" s="83">
        <v>4</v>
      </c>
      <c r="BI83" s="83">
        <v>129</v>
      </c>
      <c r="BJ83" s="85">
        <v>4.7</v>
      </c>
      <c r="BK83" s="84">
        <v>3.2333333333333329</v>
      </c>
      <c r="BL83" s="84">
        <v>-0.55350244045257568</v>
      </c>
      <c r="BM83" s="83">
        <v>25</v>
      </c>
      <c r="BN83" s="85">
        <v>100</v>
      </c>
      <c r="BO83" s="84">
        <v>85.544250488281307</v>
      </c>
      <c r="BP83" s="84">
        <v>70.004554748535199</v>
      </c>
      <c r="BQ83" s="85">
        <v>142.39036560058599</v>
      </c>
      <c r="BR83" s="83">
        <v>160000</v>
      </c>
      <c r="BS83" s="85">
        <v>88.421869999999998</v>
      </c>
      <c r="BT83" s="85">
        <v>95.244540000000001</v>
      </c>
      <c r="BU83" s="84">
        <v>11.399999999999999</v>
      </c>
      <c r="BV83" s="83">
        <v>99</v>
      </c>
      <c r="BW83" s="83">
        <v>98</v>
      </c>
      <c r="BX83" s="83" t="s">
        <v>434</v>
      </c>
      <c r="BY83" s="84">
        <v>1691.33569335938</v>
      </c>
      <c r="BZ83" s="84">
        <v>16</v>
      </c>
      <c r="CA83" s="83">
        <v>5520.310546875</v>
      </c>
      <c r="CB83" s="83">
        <v>83992953</v>
      </c>
      <c r="CC83" s="83">
        <v>79156260</v>
      </c>
      <c r="CD83" s="83">
        <v>1628550</v>
      </c>
      <c r="CE83" s="83"/>
    </row>
    <row r="84" spans="1:83" x14ac:dyDescent="0.3">
      <c r="A84" s="100" t="s">
        <v>147</v>
      </c>
      <c r="B84" s="86" t="s">
        <v>146</v>
      </c>
      <c r="C84" s="83">
        <v>34171.511680842108</v>
      </c>
      <c r="D84" s="83">
        <v>272.59696368421055</v>
      </c>
      <c r="E84" s="83">
        <v>530186.05949999997</v>
      </c>
      <c r="F84" s="83">
        <v>0</v>
      </c>
      <c r="G84" s="83">
        <v>0</v>
      </c>
      <c r="H84" s="83">
        <v>0</v>
      </c>
      <c r="I84" s="83">
        <v>0</v>
      </c>
      <c r="J84" s="83">
        <v>0</v>
      </c>
      <c r="K84" s="84">
        <v>2.9000000000000001E-2</v>
      </c>
      <c r="L84" s="84">
        <v>0.33333333333333331</v>
      </c>
      <c r="M84" s="83">
        <v>31507320.431000002</v>
      </c>
      <c r="N84" s="83" t="s">
        <v>434</v>
      </c>
      <c r="O84" s="83" t="s">
        <v>434</v>
      </c>
      <c r="P84" s="83" t="s">
        <v>434</v>
      </c>
      <c r="Q84" s="83">
        <v>3647189</v>
      </c>
      <c r="R84" s="83">
        <v>0</v>
      </c>
      <c r="S84" s="83">
        <v>0</v>
      </c>
      <c r="T84" s="83">
        <v>0</v>
      </c>
      <c r="U84" s="83">
        <v>2047248</v>
      </c>
      <c r="V84" s="83">
        <v>24105092.048599999</v>
      </c>
      <c r="W84" s="83">
        <v>31451120.7302</v>
      </c>
      <c r="X84" s="84">
        <v>88.530570035461707</v>
      </c>
      <c r="Y84" s="84">
        <v>2.5446016864108829</v>
      </c>
      <c r="Z84" s="84">
        <v>70.677999999999997</v>
      </c>
      <c r="AA84" s="84" t="s">
        <v>434</v>
      </c>
      <c r="AB84" s="84">
        <v>1.992E-2</v>
      </c>
      <c r="AC84" s="84">
        <v>94.575950000000006</v>
      </c>
      <c r="AD84" s="83">
        <v>5532</v>
      </c>
      <c r="AE84" s="83">
        <v>40</v>
      </c>
      <c r="AF84" s="85">
        <v>45.7</v>
      </c>
      <c r="AG84" s="84">
        <v>13.377000000000001</v>
      </c>
      <c r="AH84" s="84">
        <v>0.98763980100000004</v>
      </c>
      <c r="AI84" s="84">
        <v>0.86183828900000004</v>
      </c>
      <c r="AJ84" s="83">
        <v>0</v>
      </c>
      <c r="AK84" s="83">
        <v>5</v>
      </c>
      <c r="AL84" s="84">
        <v>0.674000024795532</v>
      </c>
      <c r="AM84" s="224">
        <v>3.2694319999999999E-2</v>
      </c>
      <c r="AN84" s="224">
        <v>2052.384086</v>
      </c>
      <c r="AO84" s="84">
        <v>1961.14</v>
      </c>
      <c r="AP84" s="84">
        <v>1715.49</v>
      </c>
      <c r="AQ84" s="84">
        <v>0.94939321279525801</v>
      </c>
      <c r="AR84" s="84">
        <v>0.36703197963230272</v>
      </c>
      <c r="AS84" s="85">
        <v>25.899999618530298</v>
      </c>
      <c r="AT84" s="85">
        <v>3.9000000953674299</v>
      </c>
      <c r="AU84" s="83">
        <v>41</v>
      </c>
      <c r="AV84" s="85" t="s">
        <v>434</v>
      </c>
      <c r="AW84" s="84" t="s">
        <v>434</v>
      </c>
      <c r="AX84" s="84">
        <v>0</v>
      </c>
      <c r="AY84" s="83">
        <v>2170486</v>
      </c>
      <c r="AZ84" s="84">
        <v>0.57700002193450906</v>
      </c>
      <c r="BA84" s="84">
        <v>29.5</v>
      </c>
      <c r="BB84" s="83">
        <v>25000</v>
      </c>
      <c r="BC84" s="83">
        <v>5865</v>
      </c>
      <c r="BD84" s="83">
        <v>1500</v>
      </c>
      <c r="BE84" s="83">
        <v>0</v>
      </c>
      <c r="BF84" s="83">
        <v>1205767</v>
      </c>
      <c r="BG84" s="83">
        <v>284927</v>
      </c>
      <c r="BH84" s="83">
        <v>101</v>
      </c>
      <c r="BI84" s="83">
        <v>113</v>
      </c>
      <c r="BJ84" s="85">
        <v>23.7</v>
      </c>
      <c r="BK84" s="84">
        <v>1.6333333333333335</v>
      </c>
      <c r="BL84" s="84">
        <v>-1.3362704515457153</v>
      </c>
      <c r="BM84" s="83">
        <v>21</v>
      </c>
      <c r="BN84" s="85">
        <v>99.900001525878906</v>
      </c>
      <c r="BO84" s="84">
        <v>85.599998474121094</v>
      </c>
      <c r="BP84" s="84">
        <v>75</v>
      </c>
      <c r="BQ84" s="85">
        <v>94.695915222167997</v>
      </c>
      <c r="BR84" s="83">
        <v>48000</v>
      </c>
      <c r="BS84" s="85">
        <v>94.121019999999987</v>
      </c>
      <c r="BT84" s="85">
        <v>96.533479999999997</v>
      </c>
      <c r="BU84" s="84">
        <v>8.2170000000000005</v>
      </c>
      <c r="BV84" s="83">
        <v>84</v>
      </c>
      <c r="BW84" s="83">
        <v>81</v>
      </c>
      <c r="BX84" s="83">
        <v>32</v>
      </c>
      <c r="BY84" s="84">
        <v>715.95831298828102</v>
      </c>
      <c r="BZ84" s="84">
        <v>79</v>
      </c>
      <c r="CA84" s="83">
        <v>5955.10888671875</v>
      </c>
      <c r="CB84" s="83">
        <v>40222503</v>
      </c>
      <c r="CC84" s="83">
        <v>36430976</v>
      </c>
      <c r="CD84" s="83">
        <v>434320</v>
      </c>
      <c r="CE84" s="83"/>
    </row>
    <row r="85" spans="1:83" x14ac:dyDescent="0.3">
      <c r="A85" s="100" t="s">
        <v>149</v>
      </c>
      <c r="B85" s="86" t="s">
        <v>148</v>
      </c>
      <c r="C85" s="83">
        <v>0</v>
      </c>
      <c r="D85" s="83">
        <v>0</v>
      </c>
      <c r="E85" s="83">
        <v>14359.488000000001</v>
      </c>
      <c r="F85" s="83">
        <v>11.164</v>
      </c>
      <c r="G85" s="83">
        <v>0</v>
      </c>
      <c r="H85" s="83">
        <v>0</v>
      </c>
      <c r="I85" s="83">
        <v>0</v>
      </c>
      <c r="J85" s="83">
        <v>0</v>
      </c>
      <c r="K85" s="84">
        <v>0</v>
      </c>
      <c r="L85" s="84">
        <v>2.7777777777777776E-2</v>
      </c>
      <c r="M85" s="83">
        <v>0</v>
      </c>
      <c r="N85" s="83" t="s">
        <v>434</v>
      </c>
      <c r="O85" s="83" t="s">
        <v>434</v>
      </c>
      <c r="P85" s="83" t="s">
        <v>434</v>
      </c>
      <c r="Q85" s="83">
        <v>0</v>
      </c>
      <c r="R85" s="83">
        <v>0</v>
      </c>
      <c r="S85" s="83">
        <v>0</v>
      </c>
      <c r="T85" s="83">
        <v>0</v>
      </c>
      <c r="U85" s="83">
        <v>0</v>
      </c>
      <c r="V85" s="83">
        <v>0</v>
      </c>
      <c r="W85" s="83">
        <v>0</v>
      </c>
      <c r="X85" s="84">
        <v>70.452983016402968</v>
      </c>
      <c r="Y85" s="84">
        <v>1.7328510217146962</v>
      </c>
      <c r="Z85" s="84">
        <v>63.405000000000001</v>
      </c>
      <c r="AA85" s="84">
        <v>2.81323141323141</v>
      </c>
      <c r="AB85" s="84">
        <v>0</v>
      </c>
      <c r="AC85" s="84" t="s">
        <v>434</v>
      </c>
      <c r="AD85" s="83">
        <v>3856</v>
      </c>
      <c r="AE85" s="83">
        <v>100</v>
      </c>
      <c r="AF85" s="85" t="s">
        <v>434</v>
      </c>
      <c r="AG85" s="84">
        <v>6.3520000000000003</v>
      </c>
      <c r="AH85" s="84">
        <v>1.8845380000000001E-3</v>
      </c>
      <c r="AI85" s="84">
        <v>8.5117999999999999E-4</v>
      </c>
      <c r="AJ85" s="83">
        <v>0</v>
      </c>
      <c r="AK85" s="83">
        <v>0</v>
      </c>
      <c r="AL85" s="84">
        <v>0.95499998331069902</v>
      </c>
      <c r="AM85" s="224" t="s">
        <v>434</v>
      </c>
      <c r="AN85" s="224">
        <v>-5.228593</v>
      </c>
      <c r="AO85" s="84">
        <v>0</v>
      </c>
      <c r="AP85" s="84">
        <v>0</v>
      </c>
      <c r="AQ85" s="84" t="s">
        <v>434</v>
      </c>
      <c r="AR85" s="84">
        <v>0.15093596051135941</v>
      </c>
      <c r="AS85" s="85">
        <v>3.2999999523162802</v>
      </c>
      <c r="AT85" s="85" t="s">
        <v>434</v>
      </c>
      <c r="AU85" s="83">
        <v>5.8000001907348597</v>
      </c>
      <c r="AV85" s="85">
        <v>0.20000000298023199</v>
      </c>
      <c r="AW85" s="84" t="s">
        <v>434</v>
      </c>
      <c r="AX85" s="84" t="s">
        <v>434</v>
      </c>
      <c r="AY85" s="83">
        <v>0</v>
      </c>
      <c r="AZ85" s="84">
        <v>9.3000002205371898E-2</v>
      </c>
      <c r="BA85" s="84">
        <v>31.399999618530298</v>
      </c>
      <c r="BB85" s="83">
        <v>0</v>
      </c>
      <c r="BC85" s="83">
        <v>0</v>
      </c>
      <c r="BD85" s="83">
        <v>0</v>
      </c>
      <c r="BE85" s="83">
        <v>0</v>
      </c>
      <c r="BF85" s="83">
        <v>0</v>
      </c>
      <c r="BG85" s="83">
        <v>15661</v>
      </c>
      <c r="BH85" s="83">
        <v>0</v>
      </c>
      <c r="BI85" s="83">
        <v>150</v>
      </c>
      <c r="BJ85" s="85">
        <v>2.4</v>
      </c>
      <c r="BK85" s="84" t="s">
        <v>434</v>
      </c>
      <c r="BL85" s="84">
        <v>1.2813749313354492</v>
      </c>
      <c r="BM85" s="83">
        <v>72</v>
      </c>
      <c r="BN85" s="85">
        <v>100</v>
      </c>
      <c r="BO85" s="84" t="s">
        <v>434</v>
      </c>
      <c r="BP85" s="84">
        <v>84.522300720214801</v>
      </c>
      <c r="BQ85" s="85">
        <v>105.69000244140599</v>
      </c>
      <c r="BR85" s="83">
        <v>110000</v>
      </c>
      <c r="BS85" s="85">
        <v>91.245180000000005</v>
      </c>
      <c r="BT85" s="85">
        <v>97.394539999999992</v>
      </c>
      <c r="BU85" s="84">
        <v>30.861000000000001</v>
      </c>
      <c r="BV85" s="83">
        <v>94</v>
      </c>
      <c r="BW85" s="83" t="s">
        <v>434</v>
      </c>
      <c r="BX85" s="83">
        <v>90</v>
      </c>
      <c r="BY85" s="84">
        <v>5896.69189453125</v>
      </c>
      <c r="BZ85" s="84">
        <v>5</v>
      </c>
      <c r="CA85" s="83">
        <v>78660.953125</v>
      </c>
      <c r="CB85" s="83">
        <v>4937796</v>
      </c>
      <c r="CC85" s="83">
        <v>4701152</v>
      </c>
      <c r="CD85" s="83">
        <v>68890</v>
      </c>
      <c r="CE85" s="83"/>
    </row>
    <row r="86" spans="1:83" x14ac:dyDescent="0.3">
      <c r="A86" s="100" t="s">
        <v>151</v>
      </c>
      <c r="B86" s="86" t="s">
        <v>150</v>
      </c>
      <c r="C86" s="83">
        <v>16353.865808463157</v>
      </c>
      <c r="D86" s="83">
        <v>381.17463468631576</v>
      </c>
      <c r="E86" s="83">
        <v>3924.3780000000002</v>
      </c>
      <c r="F86" s="83">
        <v>26.047999999999998</v>
      </c>
      <c r="G86" s="83">
        <v>0</v>
      </c>
      <c r="H86" s="83">
        <v>0</v>
      </c>
      <c r="I86" s="83">
        <v>0</v>
      </c>
      <c r="J86" s="83">
        <v>0</v>
      </c>
      <c r="K86" s="84">
        <v>2.9000000000000001E-2</v>
      </c>
      <c r="L86" s="84">
        <v>0.52777777777777779</v>
      </c>
      <c r="M86" s="83">
        <v>22815.646010199998</v>
      </c>
      <c r="N86" s="83" t="s">
        <v>434</v>
      </c>
      <c r="O86" s="83" t="s">
        <v>434</v>
      </c>
      <c r="P86" s="83" t="s">
        <v>434</v>
      </c>
      <c r="Q86" s="83">
        <v>0</v>
      </c>
      <c r="R86" s="83">
        <v>0</v>
      </c>
      <c r="S86" s="83">
        <v>0</v>
      </c>
      <c r="T86" s="83">
        <v>0</v>
      </c>
      <c r="U86" s="83">
        <v>2337029</v>
      </c>
      <c r="V86" s="83">
        <v>7659191.6496200003</v>
      </c>
      <c r="W86" s="83">
        <v>232004.10724099999</v>
      </c>
      <c r="X86" s="84">
        <v>410.5268022181146</v>
      </c>
      <c r="Y86" s="84">
        <v>1.9987584389833064</v>
      </c>
      <c r="Z86" s="84">
        <v>92.501000000000005</v>
      </c>
      <c r="AA86" s="84">
        <v>3.1419453923882301</v>
      </c>
      <c r="AB86" s="84">
        <v>0</v>
      </c>
      <c r="AC86" s="84" t="s">
        <v>434</v>
      </c>
      <c r="AD86" s="83">
        <v>1902</v>
      </c>
      <c r="AE86" s="83">
        <v>100</v>
      </c>
      <c r="AF86" s="85" t="s">
        <v>434</v>
      </c>
      <c r="AG86" s="84">
        <v>9.7949999999999999</v>
      </c>
      <c r="AH86" s="84">
        <v>0.80023406500000005</v>
      </c>
      <c r="AI86" s="84">
        <v>0.15094394</v>
      </c>
      <c r="AJ86" s="83">
        <v>0</v>
      </c>
      <c r="AK86" s="83">
        <v>0</v>
      </c>
      <c r="AL86" s="84">
        <v>0.91900002956390403</v>
      </c>
      <c r="AM86" s="224" t="s">
        <v>434</v>
      </c>
      <c r="AN86" s="224">
        <v>0.91019399999999995</v>
      </c>
      <c r="AO86" s="84">
        <v>0</v>
      </c>
      <c r="AP86" s="84">
        <v>0</v>
      </c>
      <c r="AQ86" s="84" t="s">
        <v>434</v>
      </c>
      <c r="AR86" s="84">
        <v>0.24122505212534834</v>
      </c>
      <c r="AS86" s="85">
        <v>3.7000000476837198</v>
      </c>
      <c r="AT86" s="85" t="s">
        <v>434</v>
      </c>
      <c r="AU86" s="83">
        <v>2.9000000953674299</v>
      </c>
      <c r="AV86" s="85" t="s">
        <v>434</v>
      </c>
      <c r="AW86" s="84" t="s">
        <v>434</v>
      </c>
      <c r="AX86" s="84" t="s">
        <v>434</v>
      </c>
      <c r="AY86" s="83">
        <v>0</v>
      </c>
      <c r="AZ86" s="84">
        <v>0.108999997377396</v>
      </c>
      <c r="BA86" s="84">
        <v>39</v>
      </c>
      <c r="BB86" s="83">
        <v>0</v>
      </c>
      <c r="BC86" s="83">
        <v>0</v>
      </c>
      <c r="BD86" s="83">
        <v>21</v>
      </c>
      <c r="BE86" s="83">
        <v>0</v>
      </c>
      <c r="BF86" s="83">
        <v>0</v>
      </c>
      <c r="BG86" s="83">
        <v>39644</v>
      </c>
      <c r="BH86" s="83">
        <v>0</v>
      </c>
      <c r="BI86" s="83">
        <v>152</v>
      </c>
      <c r="BJ86" s="85">
        <v>2.4</v>
      </c>
      <c r="BK86" s="84" t="s">
        <v>434</v>
      </c>
      <c r="BL86" s="84">
        <v>1.325652003288269</v>
      </c>
      <c r="BM86" s="83">
        <v>60</v>
      </c>
      <c r="BN86" s="85">
        <v>100</v>
      </c>
      <c r="BO86" s="84" t="s">
        <v>434</v>
      </c>
      <c r="BP86" s="84">
        <v>86.787879943847699</v>
      </c>
      <c r="BQ86" s="85">
        <v>137.333984375</v>
      </c>
      <c r="BR86" s="83">
        <v>46000</v>
      </c>
      <c r="BS86" s="85">
        <v>100.00001</v>
      </c>
      <c r="BT86" s="85">
        <v>100</v>
      </c>
      <c r="BU86" s="84">
        <v>32.176000000000002</v>
      </c>
      <c r="BV86" s="83">
        <v>98</v>
      </c>
      <c r="BW86" s="83">
        <v>96</v>
      </c>
      <c r="BX86" s="83">
        <v>94</v>
      </c>
      <c r="BY86" s="84">
        <v>3207.46630859375</v>
      </c>
      <c r="BZ86" s="84">
        <v>3</v>
      </c>
      <c r="CA86" s="83">
        <v>43641.3984375</v>
      </c>
      <c r="CB86" s="83">
        <v>8655541</v>
      </c>
      <c r="CC86" s="83">
        <v>8054718</v>
      </c>
      <c r="CD86" s="83">
        <v>21640</v>
      </c>
      <c r="CE86" s="83"/>
    </row>
    <row r="87" spans="1:83" x14ac:dyDescent="0.3">
      <c r="A87" s="100" t="s">
        <v>153</v>
      </c>
      <c r="B87" s="86" t="s">
        <v>152</v>
      </c>
      <c r="C87" s="83">
        <v>109155.25970147368</v>
      </c>
      <c r="D87" s="83">
        <v>5826.1278928210531</v>
      </c>
      <c r="E87" s="83">
        <v>122713.72900000001</v>
      </c>
      <c r="F87" s="83">
        <v>337.952</v>
      </c>
      <c r="G87" s="83">
        <v>0</v>
      </c>
      <c r="H87" s="83">
        <v>0</v>
      </c>
      <c r="I87" s="83">
        <v>0</v>
      </c>
      <c r="J87" s="83">
        <v>0</v>
      </c>
      <c r="K87" s="84">
        <v>0.114</v>
      </c>
      <c r="L87" s="84">
        <v>8.3333333333333329E-2</v>
      </c>
      <c r="M87" s="83">
        <v>0</v>
      </c>
      <c r="N87" s="83" t="s">
        <v>434</v>
      </c>
      <c r="O87" s="83" t="s">
        <v>434</v>
      </c>
      <c r="P87" s="83" t="s">
        <v>434</v>
      </c>
      <c r="Q87" s="83">
        <v>0</v>
      </c>
      <c r="R87" s="83">
        <v>0</v>
      </c>
      <c r="S87" s="83">
        <v>0</v>
      </c>
      <c r="T87" s="83">
        <v>0</v>
      </c>
      <c r="U87" s="83">
        <v>0</v>
      </c>
      <c r="V87" s="83">
        <v>5458766.3933800003</v>
      </c>
      <c r="W87" s="83">
        <v>299112.59951799997</v>
      </c>
      <c r="X87" s="84">
        <v>205.45074794315633</v>
      </c>
      <c r="Y87" s="84">
        <v>0.22392736435896807</v>
      </c>
      <c r="Z87" s="84">
        <v>70.736000000000004</v>
      </c>
      <c r="AA87" s="84">
        <v>2.40475883814505</v>
      </c>
      <c r="AB87" s="84">
        <v>0</v>
      </c>
      <c r="AC87" s="84" t="s">
        <v>434</v>
      </c>
      <c r="AD87" s="83">
        <v>26116</v>
      </c>
      <c r="AE87" s="83">
        <v>80</v>
      </c>
      <c r="AF87" s="85" t="s">
        <v>434</v>
      </c>
      <c r="AG87" s="84">
        <v>3.8450000000000002</v>
      </c>
      <c r="AH87" s="84">
        <v>3.9463824000000002E-2</v>
      </c>
      <c r="AI87" s="84">
        <v>1.1383256E-2</v>
      </c>
      <c r="AJ87" s="83">
        <v>0</v>
      </c>
      <c r="AK87" s="83">
        <v>0</v>
      </c>
      <c r="AL87" s="84">
        <v>0.89200001955032304</v>
      </c>
      <c r="AM87" s="224" t="s">
        <v>434</v>
      </c>
      <c r="AN87" s="224">
        <v>6.8510989999999996</v>
      </c>
      <c r="AO87" s="84">
        <v>0</v>
      </c>
      <c r="AP87" s="84">
        <v>0</v>
      </c>
      <c r="AQ87" s="84" t="s">
        <v>434</v>
      </c>
      <c r="AR87" s="84">
        <v>0.52199243350467672</v>
      </c>
      <c r="AS87" s="85">
        <v>3.0999999046325701</v>
      </c>
      <c r="AT87" s="85" t="s">
        <v>434</v>
      </c>
      <c r="AU87" s="83">
        <v>7.0999999046325701</v>
      </c>
      <c r="AV87" s="85">
        <v>0.20000000298023199</v>
      </c>
      <c r="AW87" s="84">
        <v>9.00000035762787E-2</v>
      </c>
      <c r="AX87" s="84" t="s">
        <v>434</v>
      </c>
      <c r="AY87" s="83">
        <v>1</v>
      </c>
      <c r="AZ87" s="84">
        <v>6.8999998271465302E-2</v>
      </c>
      <c r="BA87" s="84">
        <v>35.900001525878899</v>
      </c>
      <c r="BB87" s="83">
        <v>2551</v>
      </c>
      <c r="BC87" s="83">
        <v>1412</v>
      </c>
      <c r="BD87" s="83">
        <v>2099</v>
      </c>
      <c r="BE87" s="83">
        <v>0</v>
      </c>
      <c r="BF87" s="83">
        <v>0</v>
      </c>
      <c r="BG87" s="83">
        <v>268554</v>
      </c>
      <c r="BH87" s="83">
        <v>0</v>
      </c>
      <c r="BI87" s="83">
        <v>139</v>
      </c>
      <c r="BJ87" s="85">
        <v>2.4</v>
      </c>
      <c r="BK87" s="84">
        <v>4.0333333333333332</v>
      </c>
      <c r="BL87" s="84">
        <v>0.46193608641624451</v>
      </c>
      <c r="BM87" s="83">
        <v>53</v>
      </c>
      <c r="BN87" s="85">
        <v>100</v>
      </c>
      <c r="BO87" s="84">
        <v>99.15576171875</v>
      </c>
      <c r="BP87" s="84">
        <v>74.387184143066406</v>
      </c>
      <c r="BQ87" s="85">
        <v>131.26451110839801</v>
      </c>
      <c r="BR87" s="83">
        <v>710000</v>
      </c>
      <c r="BS87" s="85">
        <v>98.77243</v>
      </c>
      <c r="BT87" s="85">
        <v>99.442729999999997</v>
      </c>
      <c r="BU87" s="84">
        <v>40.930999999999997</v>
      </c>
      <c r="BV87" s="83">
        <v>95</v>
      </c>
      <c r="BW87" s="83">
        <v>89</v>
      </c>
      <c r="BX87" s="83">
        <v>92</v>
      </c>
      <c r="BY87" s="84">
        <v>3624.08227539063</v>
      </c>
      <c r="BZ87" s="84">
        <v>2</v>
      </c>
      <c r="CA87" s="83">
        <v>33189.56640625</v>
      </c>
      <c r="CB87" s="83">
        <v>60461828</v>
      </c>
      <c r="CC87" s="83">
        <v>59821024</v>
      </c>
      <c r="CD87" s="83">
        <v>294140</v>
      </c>
      <c r="CE87" s="83"/>
    </row>
    <row r="88" spans="1:83" x14ac:dyDescent="0.3">
      <c r="A88" s="100" t="s">
        <v>155</v>
      </c>
      <c r="B88" s="86" t="s">
        <v>154</v>
      </c>
      <c r="C88" s="83">
        <v>5433.4109631789479</v>
      </c>
      <c r="D88" s="83">
        <v>3908.6362321052634</v>
      </c>
      <c r="E88" s="83">
        <v>6141.4105</v>
      </c>
      <c r="F88" s="83">
        <v>0</v>
      </c>
      <c r="G88" s="83">
        <v>53032.61</v>
      </c>
      <c r="H88" s="83">
        <v>6184.7160000000003</v>
      </c>
      <c r="I88" s="83">
        <v>16019.505999999999</v>
      </c>
      <c r="J88" s="83">
        <v>2615</v>
      </c>
      <c r="K88" s="84">
        <v>5.7000000000000002E-2</v>
      </c>
      <c r="L88" s="84">
        <v>8.3333333333333329E-2</v>
      </c>
      <c r="M88" s="83" t="s">
        <v>434</v>
      </c>
      <c r="N88" s="83" t="s">
        <v>434</v>
      </c>
      <c r="O88" s="83" t="s">
        <v>434</v>
      </c>
      <c r="P88" s="83" t="s">
        <v>434</v>
      </c>
      <c r="Q88" s="83">
        <v>0</v>
      </c>
      <c r="R88" s="83">
        <v>0</v>
      </c>
      <c r="S88" s="83">
        <v>0</v>
      </c>
      <c r="T88" s="83">
        <v>0</v>
      </c>
      <c r="U88" s="83">
        <v>2181691</v>
      </c>
      <c r="V88" s="83">
        <v>2508908.25783</v>
      </c>
      <c r="W88" s="83">
        <v>2520825.1107899998</v>
      </c>
      <c r="X88" s="84">
        <v>270.99307479224376</v>
      </c>
      <c r="Y88" s="84">
        <v>1.0134214899965726</v>
      </c>
      <c r="Z88" s="84">
        <v>55.984999999999999</v>
      </c>
      <c r="AA88" s="84">
        <v>3.0609228516814899</v>
      </c>
      <c r="AB88" s="84">
        <v>0.52490999999999999</v>
      </c>
      <c r="AC88" s="84">
        <v>66.424520000000001</v>
      </c>
      <c r="AD88" s="83">
        <v>151</v>
      </c>
      <c r="AE88" s="83">
        <v>80</v>
      </c>
      <c r="AF88" s="85">
        <v>57.1</v>
      </c>
      <c r="AG88" s="84">
        <v>7.7949999999999999</v>
      </c>
      <c r="AH88" s="84">
        <v>6.4987487999999996E-2</v>
      </c>
      <c r="AI88" s="84">
        <v>9.5186950000000006E-3</v>
      </c>
      <c r="AJ88" s="83">
        <v>0</v>
      </c>
      <c r="AK88" s="83">
        <v>0</v>
      </c>
      <c r="AL88" s="84">
        <v>0.73400002717971802</v>
      </c>
      <c r="AM88" s="224">
        <v>1.8152870000000002E-2</v>
      </c>
      <c r="AN88" s="224">
        <v>3.4990000000000001</v>
      </c>
      <c r="AO88" s="84">
        <v>51.9</v>
      </c>
      <c r="AP88" s="84">
        <v>63.99</v>
      </c>
      <c r="AQ88" s="84">
        <v>0.79172432422637895</v>
      </c>
      <c r="AR88" s="84">
        <v>15.570124130463608</v>
      </c>
      <c r="AS88" s="85">
        <v>13.8999996185303</v>
      </c>
      <c r="AT88" s="85">
        <v>2.2000000476837198</v>
      </c>
      <c r="AU88" s="83">
        <v>3.2000000476837198</v>
      </c>
      <c r="AV88" s="85">
        <v>1.3999999761581401</v>
      </c>
      <c r="AW88" s="84">
        <v>0.91000002622604403</v>
      </c>
      <c r="AX88" s="84" t="s">
        <v>434</v>
      </c>
      <c r="AY88" s="83">
        <v>7560</v>
      </c>
      <c r="AZ88" s="84">
        <v>0.39599999785423301</v>
      </c>
      <c r="BA88" s="84" t="s">
        <v>434</v>
      </c>
      <c r="BB88" s="83">
        <v>0</v>
      </c>
      <c r="BC88" s="83">
        <v>0</v>
      </c>
      <c r="BD88" s="83">
        <v>0</v>
      </c>
      <c r="BE88" s="83">
        <v>0</v>
      </c>
      <c r="BF88" s="83">
        <v>0</v>
      </c>
      <c r="BG88" s="83">
        <v>99</v>
      </c>
      <c r="BH88" s="83">
        <v>0</v>
      </c>
      <c r="BI88" s="83">
        <v>112</v>
      </c>
      <c r="BJ88" s="85">
        <v>8.6999999999999993</v>
      </c>
      <c r="BK88" s="84">
        <v>3.6833333333333327</v>
      </c>
      <c r="BL88" s="84">
        <v>0.49582076072692871</v>
      </c>
      <c r="BM88" s="83">
        <v>44</v>
      </c>
      <c r="BN88" s="85">
        <v>98.933280944824205</v>
      </c>
      <c r="BO88" s="84">
        <v>88.099998474121094</v>
      </c>
      <c r="BP88" s="84">
        <v>55.072067260742202</v>
      </c>
      <c r="BQ88" s="85">
        <v>102.564002990723</v>
      </c>
      <c r="BR88" s="83">
        <v>8300</v>
      </c>
      <c r="BS88" s="85">
        <v>87.312600000000003</v>
      </c>
      <c r="BT88" s="85">
        <v>90.648439999999994</v>
      </c>
      <c r="BU88" s="84">
        <v>13.199000000000002</v>
      </c>
      <c r="BV88" s="83">
        <v>97</v>
      </c>
      <c r="BW88" s="83">
        <v>82</v>
      </c>
      <c r="BX88" s="83" t="s">
        <v>434</v>
      </c>
      <c r="BY88" s="84">
        <v>559.11590576171898</v>
      </c>
      <c r="BZ88" s="84">
        <v>80</v>
      </c>
      <c r="CA88" s="83">
        <v>5582.263671875</v>
      </c>
      <c r="CB88" s="83">
        <v>2961161</v>
      </c>
      <c r="CC88" s="83">
        <v>2793335</v>
      </c>
      <c r="CD88" s="83">
        <v>10830</v>
      </c>
      <c r="CE88" s="83"/>
    </row>
    <row r="89" spans="1:83" x14ac:dyDescent="0.3">
      <c r="A89" s="100" t="s">
        <v>157</v>
      </c>
      <c r="B89" s="86" t="s">
        <v>156</v>
      </c>
      <c r="C89" s="83">
        <v>260307.37737052632</v>
      </c>
      <c r="D89" s="83">
        <v>194662.80855852633</v>
      </c>
      <c r="E89" s="83">
        <v>33636.095999999998</v>
      </c>
      <c r="F89" s="83">
        <v>38263.171999999999</v>
      </c>
      <c r="G89" s="83">
        <v>2390014.1260000002</v>
      </c>
      <c r="H89" s="83">
        <v>1520254.078</v>
      </c>
      <c r="I89" s="83">
        <v>1286229.601</v>
      </c>
      <c r="J89" s="83">
        <v>0</v>
      </c>
      <c r="K89" s="84">
        <v>0</v>
      </c>
      <c r="L89" s="84">
        <v>2.7777777777777776E-2</v>
      </c>
      <c r="M89" s="83">
        <v>0</v>
      </c>
      <c r="N89" s="83" t="s">
        <v>434</v>
      </c>
      <c r="O89" s="83" t="s">
        <v>434</v>
      </c>
      <c r="P89" s="83" t="s">
        <v>434</v>
      </c>
      <c r="Q89" s="83">
        <v>0</v>
      </c>
      <c r="R89" s="83">
        <v>0</v>
      </c>
      <c r="S89" s="83">
        <v>0</v>
      </c>
      <c r="T89" s="83">
        <v>0</v>
      </c>
      <c r="U89" s="83">
        <v>8047349</v>
      </c>
      <c r="V89" s="83">
        <v>74787267.029499993</v>
      </c>
      <c r="W89" s="83">
        <v>74893180.366899997</v>
      </c>
      <c r="X89" s="84">
        <v>347.07345841562432</v>
      </c>
      <c r="Y89" s="84">
        <v>-0.11953563624417048</v>
      </c>
      <c r="Z89" s="84">
        <v>91.697999999999993</v>
      </c>
      <c r="AA89" s="84">
        <v>2.33062334276867</v>
      </c>
      <c r="AB89" s="84">
        <v>0</v>
      </c>
      <c r="AC89" s="84" t="s">
        <v>434</v>
      </c>
      <c r="AD89" s="83">
        <v>38985</v>
      </c>
      <c r="AE89" s="83">
        <v>100</v>
      </c>
      <c r="AF89" s="85" t="s">
        <v>434</v>
      </c>
      <c r="AG89" s="84">
        <v>3.778</v>
      </c>
      <c r="AH89" s="84">
        <v>5.3354013999999998E-2</v>
      </c>
      <c r="AI89" s="84">
        <v>1.3770058E-2</v>
      </c>
      <c r="AJ89" s="83">
        <v>0</v>
      </c>
      <c r="AK89" s="83">
        <v>0</v>
      </c>
      <c r="AL89" s="84">
        <v>0.91900002956390403</v>
      </c>
      <c r="AM89" s="224" t="s">
        <v>434</v>
      </c>
      <c r="AN89" s="224">
        <v>0.1537</v>
      </c>
      <c r="AO89" s="84">
        <v>0</v>
      </c>
      <c r="AP89" s="84">
        <v>0</v>
      </c>
      <c r="AQ89" s="84" t="s">
        <v>434</v>
      </c>
      <c r="AR89" s="84">
        <v>8.6069226256871967E-2</v>
      </c>
      <c r="AS89" s="85">
        <v>2.5</v>
      </c>
      <c r="AT89" s="85">
        <v>3.4000000953674299</v>
      </c>
      <c r="AU89" s="83">
        <v>13</v>
      </c>
      <c r="AV89" s="85" t="s">
        <v>434</v>
      </c>
      <c r="AW89" s="84" t="s">
        <v>434</v>
      </c>
      <c r="AX89" s="84" t="s">
        <v>434</v>
      </c>
      <c r="AY89" s="83">
        <v>8</v>
      </c>
      <c r="AZ89" s="84">
        <v>9.3999996781349196E-2</v>
      </c>
      <c r="BA89" s="84">
        <v>32.900001525878899</v>
      </c>
      <c r="BB89" s="83">
        <v>1599497</v>
      </c>
      <c r="BC89" s="83">
        <v>538220</v>
      </c>
      <c r="BD89" s="83">
        <v>250174</v>
      </c>
      <c r="BE89" s="83">
        <v>14681</v>
      </c>
      <c r="BF89" s="83">
        <v>0</v>
      </c>
      <c r="BG89" s="83">
        <v>30586</v>
      </c>
      <c r="BH89" s="83">
        <v>0</v>
      </c>
      <c r="BI89" s="83">
        <v>111</v>
      </c>
      <c r="BJ89" s="85">
        <v>2.4</v>
      </c>
      <c r="BK89" s="84">
        <v>4.2333333333333334</v>
      </c>
      <c r="BL89" s="84">
        <v>1.5866638422012329</v>
      </c>
      <c r="BM89" s="83">
        <v>74</v>
      </c>
      <c r="BN89" s="85">
        <v>100</v>
      </c>
      <c r="BO89" s="84" t="s">
        <v>434</v>
      </c>
      <c r="BP89" s="84">
        <v>91.281608581542997</v>
      </c>
      <c r="BQ89" s="85">
        <v>147.02322387695301</v>
      </c>
      <c r="BR89" s="83">
        <v>1400000</v>
      </c>
      <c r="BS89" s="85">
        <v>99.894710000000003</v>
      </c>
      <c r="BT89" s="85">
        <v>99.010210000000001</v>
      </c>
      <c r="BU89" s="84">
        <v>24.117999999999999</v>
      </c>
      <c r="BV89" s="83">
        <v>99</v>
      </c>
      <c r="BW89" s="83">
        <v>93</v>
      </c>
      <c r="BX89" s="83">
        <v>98</v>
      </c>
      <c r="BY89" s="84">
        <v>4503.68212890625</v>
      </c>
      <c r="BZ89" s="84">
        <v>5</v>
      </c>
      <c r="CA89" s="83">
        <v>40246.87890625</v>
      </c>
      <c r="CB89" s="83">
        <v>126476458</v>
      </c>
      <c r="CC89" s="83">
        <v>126573461</v>
      </c>
      <c r="CD89" s="83">
        <v>364500</v>
      </c>
      <c r="CE89" s="83"/>
    </row>
    <row r="90" spans="1:83" x14ac:dyDescent="0.3">
      <c r="A90" s="100" t="s">
        <v>159</v>
      </c>
      <c r="B90" s="86" t="s">
        <v>158</v>
      </c>
      <c r="C90" s="83">
        <v>15574.975381452632</v>
      </c>
      <c r="D90" s="83">
        <v>1168.990532296842</v>
      </c>
      <c r="E90" s="83">
        <v>5375.6459999999997</v>
      </c>
      <c r="F90" s="83">
        <v>0</v>
      </c>
      <c r="G90" s="83">
        <v>0</v>
      </c>
      <c r="H90" s="83">
        <v>0</v>
      </c>
      <c r="I90" s="83">
        <v>0</v>
      </c>
      <c r="J90" s="83">
        <v>9428</v>
      </c>
      <c r="K90" s="84">
        <v>5.7000000000000002E-2</v>
      </c>
      <c r="L90" s="84">
        <v>0.3611111111111111</v>
      </c>
      <c r="M90" s="83">
        <v>6502.5162286799996</v>
      </c>
      <c r="N90" s="83" t="s">
        <v>434</v>
      </c>
      <c r="O90" s="83" t="s">
        <v>434</v>
      </c>
      <c r="P90" s="83" t="s">
        <v>434</v>
      </c>
      <c r="Q90" s="83">
        <v>0</v>
      </c>
      <c r="R90" s="83">
        <v>0</v>
      </c>
      <c r="S90" s="83">
        <v>0</v>
      </c>
      <c r="T90" s="83">
        <v>0</v>
      </c>
      <c r="U90" s="83">
        <v>346396</v>
      </c>
      <c r="V90" s="83">
        <v>5358580.2828400005</v>
      </c>
      <c r="W90" s="83">
        <v>263069.28527699999</v>
      </c>
      <c r="X90" s="84">
        <v>112.14249831043028</v>
      </c>
      <c r="Y90" s="84">
        <v>1.6985753454984025</v>
      </c>
      <c r="Z90" s="84">
        <v>91.203000000000003</v>
      </c>
      <c r="AA90" s="84">
        <v>4.7187628094619196</v>
      </c>
      <c r="AB90" s="84">
        <v>0.19267999999999999</v>
      </c>
      <c r="AC90" s="84" t="s">
        <v>434</v>
      </c>
      <c r="AD90" s="83">
        <v>1793</v>
      </c>
      <c r="AE90" s="83">
        <v>40</v>
      </c>
      <c r="AF90" s="85">
        <v>23.4</v>
      </c>
      <c r="AG90" s="84">
        <v>10.371</v>
      </c>
      <c r="AH90" s="84">
        <v>0.30715133</v>
      </c>
      <c r="AI90" s="84">
        <v>6.4206942000000003E-2</v>
      </c>
      <c r="AJ90" s="83">
        <v>0</v>
      </c>
      <c r="AK90" s="83">
        <v>0</v>
      </c>
      <c r="AL90" s="84">
        <v>0.72899997234344505</v>
      </c>
      <c r="AM90" s="224">
        <v>1.5259200000000001E-3</v>
      </c>
      <c r="AN90" s="224">
        <v>1526.694986</v>
      </c>
      <c r="AO90" s="84">
        <v>1972.14</v>
      </c>
      <c r="AP90" s="84">
        <v>2110.5300000000002</v>
      </c>
      <c r="AQ90" s="84">
        <v>6.2843570709228498</v>
      </c>
      <c r="AR90" s="84">
        <v>9.8629441739925277</v>
      </c>
      <c r="AS90" s="85">
        <v>15.6000003814697</v>
      </c>
      <c r="AT90" s="85">
        <v>3</v>
      </c>
      <c r="AU90" s="83">
        <v>5.5</v>
      </c>
      <c r="AV90" s="85" t="s">
        <v>434</v>
      </c>
      <c r="AW90" s="84" t="s">
        <v>434</v>
      </c>
      <c r="AX90" s="84" t="s">
        <v>434</v>
      </c>
      <c r="AY90" s="83">
        <v>70</v>
      </c>
      <c r="AZ90" s="84">
        <v>0.44999998807907099</v>
      </c>
      <c r="BA90" s="84">
        <v>33.700000762939503</v>
      </c>
      <c r="BB90" s="83">
        <v>64</v>
      </c>
      <c r="BC90" s="83">
        <v>0</v>
      </c>
      <c r="BD90" s="83">
        <v>0</v>
      </c>
      <c r="BE90" s="83">
        <v>0</v>
      </c>
      <c r="BF90" s="83">
        <v>0</v>
      </c>
      <c r="BG90" s="83">
        <v>3026346</v>
      </c>
      <c r="BH90" s="83">
        <v>0</v>
      </c>
      <c r="BI90" s="83">
        <v>116</v>
      </c>
      <c r="BJ90" s="85">
        <v>8.5</v>
      </c>
      <c r="BK90" s="84">
        <v>2.5499999999999998</v>
      </c>
      <c r="BL90" s="84">
        <v>9.9470265209674835E-2</v>
      </c>
      <c r="BM90" s="83">
        <v>49</v>
      </c>
      <c r="BN90" s="85">
        <v>99.900001525878906</v>
      </c>
      <c r="BO90" s="84">
        <v>98.227111816406307</v>
      </c>
      <c r="BP90" s="84">
        <v>66.790313720703097</v>
      </c>
      <c r="BQ90" s="85">
        <v>77.004608154296903</v>
      </c>
      <c r="BR90" s="83">
        <v>29000</v>
      </c>
      <c r="BS90" s="85">
        <v>97.339749999999995</v>
      </c>
      <c r="BT90" s="85">
        <v>98.937220000000011</v>
      </c>
      <c r="BU90" s="84">
        <v>23.436</v>
      </c>
      <c r="BV90" s="83">
        <v>96</v>
      </c>
      <c r="BW90" s="83">
        <v>96</v>
      </c>
      <c r="BX90" s="83" t="s">
        <v>434</v>
      </c>
      <c r="BY90" s="84">
        <v>737.75085449218795</v>
      </c>
      <c r="BZ90" s="84">
        <v>46</v>
      </c>
      <c r="CA90" s="83">
        <v>4330.32958984375</v>
      </c>
      <c r="CB90" s="83">
        <v>10203140</v>
      </c>
      <c r="CC90" s="83">
        <v>7591075</v>
      </c>
      <c r="CD90" s="83">
        <v>88780</v>
      </c>
      <c r="CE90" s="83"/>
    </row>
    <row r="91" spans="1:83" x14ac:dyDescent="0.3">
      <c r="A91" s="100" t="s">
        <v>161</v>
      </c>
      <c r="B91" s="86" t="s">
        <v>160</v>
      </c>
      <c r="C91" s="83">
        <v>14303.299085515788</v>
      </c>
      <c r="D91" s="83">
        <v>4617.7354713684217</v>
      </c>
      <c r="E91" s="83">
        <v>99484.461500000005</v>
      </c>
      <c r="F91" s="83">
        <v>0</v>
      </c>
      <c r="G91" s="83">
        <v>0</v>
      </c>
      <c r="H91" s="83">
        <v>0</v>
      </c>
      <c r="I91" s="83">
        <v>0</v>
      </c>
      <c r="J91" s="83">
        <v>0</v>
      </c>
      <c r="K91" s="84">
        <v>0</v>
      </c>
      <c r="L91" s="84">
        <v>0.61111111111111116</v>
      </c>
      <c r="M91" s="83">
        <v>8881848.5106499996</v>
      </c>
      <c r="N91" s="83" t="s">
        <v>434</v>
      </c>
      <c r="O91" s="83" t="s">
        <v>434</v>
      </c>
      <c r="P91" s="83" t="s">
        <v>434</v>
      </c>
      <c r="Q91" s="83">
        <v>0</v>
      </c>
      <c r="R91" s="83">
        <v>0</v>
      </c>
      <c r="S91" s="83">
        <v>0</v>
      </c>
      <c r="T91" s="83">
        <v>0</v>
      </c>
      <c r="U91" s="83">
        <v>0</v>
      </c>
      <c r="V91" s="83">
        <v>1370728.19893</v>
      </c>
      <c r="W91" s="83">
        <v>0</v>
      </c>
      <c r="X91" s="84">
        <v>6.7698259065822128</v>
      </c>
      <c r="Y91" s="84">
        <v>1.484439819832124</v>
      </c>
      <c r="Z91" s="84">
        <v>57.54</v>
      </c>
      <c r="AA91" s="84">
        <v>3.4966278887343298</v>
      </c>
      <c r="AB91" s="84">
        <v>0</v>
      </c>
      <c r="AC91" s="84">
        <v>98.999369999999999</v>
      </c>
      <c r="AD91" s="83">
        <v>56640</v>
      </c>
      <c r="AE91" s="83">
        <v>80</v>
      </c>
      <c r="AF91" s="85" t="s">
        <v>434</v>
      </c>
      <c r="AG91" s="84">
        <v>10.226000000000001</v>
      </c>
      <c r="AH91" s="84">
        <v>6.6334822000000002E-2</v>
      </c>
      <c r="AI91" s="84">
        <v>1.0125701000000001E-2</v>
      </c>
      <c r="AJ91" s="83">
        <v>0</v>
      </c>
      <c r="AK91" s="83">
        <v>0</v>
      </c>
      <c r="AL91" s="84">
        <v>0.82499998807907104</v>
      </c>
      <c r="AM91" s="224">
        <v>1.61086E-3</v>
      </c>
      <c r="AN91" s="224">
        <v>12.464162</v>
      </c>
      <c r="AO91" s="84">
        <v>7.63</v>
      </c>
      <c r="AP91" s="84">
        <v>3.88</v>
      </c>
      <c r="AQ91" s="84">
        <v>3.4225840121507603E-2</v>
      </c>
      <c r="AR91" s="84">
        <v>0.2785751079332448</v>
      </c>
      <c r="AS91" s="85">
        <v>10.5</v>
      </c>
      <c r="AT91" s="85">
        <v>2</v>
      </c>
      <c r="AU91" s="83">
        <v>68</v>
      </c>
      <c r="AV91" s="85">
        <v>0.30000001192092901</v>
      </c>
      <c r="AW91" s="84">
        <v>0.36000001430511502</v>
      </c>
      <c r="AX91" s="84">
        <v>0</v>
      </c>
      <c r="AY91" s="83">
        <v>55</v>
      </c>
      <c r="AZ91" s="84">
        <v>0.18999999761581399</v>
      </c>
      <c r="BA91" s="84">
        <v>27.799999237060501</v>
      </c>
      <c r="BB91" s="83">
        <v>400</v>
      </c>
      <c r="BC91" s="83">
        <v>0</v>
      </c>
      <c r="BD91" s="83">
        <v>33000</v>
      </c>
      <c r="BE91" s="83">
        <v>0</v>
      </c>
      <c r="BF91" s="83">
        <v>0</v>
      </c>
      <c r="BG91" s="83">
        <v>759</v>
      </c>
      <c r="BH91" s="83">
        <v>0</v>
      </c>
      <c r="BI91" s="83">
        <v>136</v>
      </c>
      <c r="BJ91" s="85">
        <v>2.4</v>
      </c>
      <c r="BK91" s="84">
        <v>3.4666666666666672</v>
      </c>
      <c r="BL91" s="84">
        <v>0.1247125044465065</v>
      </c>
      <c r="BM91" s="83">
        <v>38</v>
      </c>
      <c r="BN91" s="85">
        <v>100</v>
      </c>
      <c r="BO91" s="84">
        <v>99.781631469726605</v>
      </c>
      <c r="BP91" s="84">
        <v>81.877624511718807</v>
      </c>
      <c r="BQ91" s="85">
        <v>138.62922668457</v>
      </c>
      <c r="BR91" s="83">
        <v>160000</v>
      </c>
      <c r="BS91" s="85">
        <v>97.873699999999999</v>
      </c>
      <c r="BT91" s="85">
        <v>95.627510000000001</v>
      </c>
      <c r="BU91" s="84">
        <v>32.522000000000006</v>
      </c>
      <c r="BV91" s="83">
        <v>98</v>
      </c>
      <c r="BW91" s="83">
        <v>98</v>
      </c>
      <c r="BX91" s="83">
        <v>95</v>
      </c>
      <c r="BY91" s="84">
        <v>783.763427734375</v>
      </c>
      <c r="BZ91" s="84">
        <v>10</v>
      </c>
      <c r="CA91" s="83">
        <v>9731.1455078125</v>
      </c>
      <c r="CB91" s="83">
        <v>18776707</v>
      </c>
      <c r="CC91" s="83">
        <v>17626380</v>
      </c>
      <c r="CD91" s="83">
        <v>2699700</v>
      </c>
      <c r="CE91" s="83"/>
    </row>
    <row r="92" spans="1:83" x14ac:dyDescent="0.3">
      <c r="A92" s="100" t="s">
        <v>163</v>
      </c>
      <c r="B92" s="86" t="s">
        <v>162</v>
      </c>
      <c r="C92" s="83">
        <v>12845.873767705263</v>
      </c>
      <c r="D92" s="83">
        <v>0</v>
      </c>
      <c r="E92" s="83">
        <v>127964.106</v>
      </c>
      <c r="F92" s="83">
        <v>55.128</v>
      </c>
      <c r="G92" s="83">
        <v>0</v>
      </c>
      <c r="H92" s="83">
        <v>0</v>
      </c>
      <c r="I92" s="83">
        <v>0</v>
      </c>
      <c r="J92" s="83">
        <v>1498900</v>
      </c>
      <c r="K92" s="84">
        <v>0.371</v>
      </c>
      <c r="L92" s="84">
        <v>0.1111111111111111</v>
      </c>
      <c r="M92" s="83">
        <v>21601031.858100001</v>
      </c>
      <c r="N92" s="83">
        <v>0</v>
      </c>
      <c r="O92" s="83">
        <v>0</v>
      </c>
      <c r="P92" s="83">
        <v>8968604.0777599998</v>
      </c>
      <c r="Q92" s="83">
        <v>38300633</v>
      </c>
      <c r="R92" s="83">
        <v>305472</v>
      </c>
      <c r="S92" s="83">
        <v>545323</v>
      </c>
      <c r="T92" s="83">
        <v>35467362</v>
      </c>
      <c r="U92" s="83">
        <v>10840235</v>
      </c>
      <c r="V92" s="83">
        <v>23909823.101300001</v>
      </c>
      <c r="W92" s="83">
        <v>22086360.793699998</v>
      </c>
      <c r="X92" s="84">
        <v>90.29941666373827</v>
      </c>
      <c r="Y92" s="84">
        <v>4.0212162344635436</v>
      </c>
      <c r="Z92" s="84">
        <v>27.507000000000001</v>
      </c>
      <c r="AA92" s="84">
        <v>3.6388238064867799</v>
      </c>
      <c r="AB92" s="84">
        <v>10.344950000000001</v>
      </c>
      <c r="AC92" s="84">
        <v>24.651039999999998</v>
      </c>
      <c r="AD92" s="83">
        <v>6773</v>
      </c>
      <c r="AE92" s="83">
        <v>60</v>
      </c>
      <c r="AF92" s="85">
        <v>46.5</v>
      </c>
      <c r="AG92" s="84">
        <v>13.101000000000001</v>
      </c>
      <c r="AH92" s="84">
        <v>0.97577792600000002</v>
      </c>
      <c r="AI92" s="84">
        <v>0.30782309400000002</v>
      </c>
      <c r="AJ92" s="83">
        <v>0</v>
      </c>
      <c r="AK92" s="83">
        <v>0</v>
      </c>
      <c r="AL92" s="84">
        <v>0.60100001096725497</v>
      </c>
      <c r="AM92" s="224">
        <v>0.17788113999999999</v>
      </c>
      <c r="AN92" s="224">
        <v>422.05429299999997</v>
      </c>
      <c r="AO92" s="84">
        <v>1537.1</v>
      </c>
      <c r="AP92" s="84">
        <v>1445.31</v>
      </c>
      <c r="AQ92" s="84">
        <v>3.4740736484527601</v>
      </c>
      <c r="AR92" s="84">
        <v>2.9718329101825227</v>
      </c>
      <c r="AS92" s="85">
        <v>43.200000762939503</v>
      </c>
      <c r="AT92" s="85">
        <v>11.199999809265099</v>
      </c>
      <c r="AU92" s="83">
        <v>267</v>
      </c>
      <c r="AV92" s="85">
        <v>4.5</v>
      </c>
      <c r="AW92" s="84">
        <v>1.4700000286102299</v>
      </c>
      <c r="AX92" s="84">
        <v>70.097640991210895</v>
      </c>
      <c r="AY92" s="83">
        <v>8321398</v>
      </c>
      <c r="AZ92" s="84">
        <v>0.51800000667571999</v>
      </c>
      <c r="BA92" s="84">
        <v>40.799999237060497</v>
      </c>
      <c r="BB92" s="83">
        <v>211188</v>
      </c>
      <c r="BC92" s="83">
        <v>2837306</v>
      </c>
      <c r="BD92" s="83">
        <v>810655</v>
      </c>
      <c r="BE92" s="83">
        <v>0</v>
      </c>
      <c r="BF92" s="83">
        <v>162000</v>
      </c>
      <c r="BG92" s="83">
        <v>497634</v>
      </c>
      <c r="BH92" s="83">
        <v>0</v>
      </c>
      <c r="BI92" s="83">
        <v>97</v>
      </c>
      <c r="BJ92" s="85">
        <v>23</v>
      </c>
      <c r="BK92" s="84">
        <v>3.45</v>
      </c>
      <c r="BL92" s="84">
        <v>-0.38326886296272278</v>
      </c>
      <c r="BM92" s="83">
        <v>31</v>
      </c>
      <c r="BN92" s="85">
        <v>75</v>
      </c>
      <c r="BO92" s="84">
        <v>81.534973144531307</v>
      </c>
      <c r="BP92" s="84">
        <v>22.565118789672901</v>
      </c>
      <c r="BQ92" s="85">
        <v>103.76902008056599</v>
      </c>
      <c r="BR92" s="83">
        <v>60000</v>
      </c>
      <c r="BS92" s="85">
        <v>29.051120000000001</v>
      </c>
      <c r="BT92" s="85">
        <v>58.916330000000002</v>
      </c>
      <c r="BU92" s="84">
        <v>1.988</v>
      </c>
      <c r="BV92" s="83">
        <v>92</v>
      </c>
      <c r="BW92" s="83">
        <v>45</v>
      </c>
      <c r="BX92" s="83">
        <v>81</v>
      </c>
      <c r="BY92" s="84">
        <v>179.18043518066401</v>
      </c>
      <c r="BZ92" s="84">
        <v>342</v>
      </c>
      <c r="CA92" s="83">
        <v>1816.546875</v>
      </c>
      <c r="CB92" s="83">
        <v>53771300</v>
      </c>
      <c r="CC92" s="83">
        <v>46121754</v>
      </c>
      <c r="CD92" s="83">
        <v>569140</v>
      </c>
      <c r="CE92" s="83"/>
    </row>
    <row r="93" spans="1:83" x14ac:dyDescent="0.3">
      <c r="A93" s="100" t="s">
        <v>165</v>
      </c>
      <c r="B93" s="86" t="s">
        <v>164</v>
      </c>
      <c r="C93" s="83">
        <v>0</v>
      </c>
      <c r="D93" s="83">
        <v>0</v>
      </c>
      <c r="E93" s="83" t="s">
        <v>434</v>
      </c>
      <c r="F93" s="83">
        <v>29.341999999999999</v>
      </c>
      <c r="G93" s="83">
        <v>1.359</v>
      </c>
      <c r="H93" s="83">
        <v>0</v>
      </c>
      <c r="I93" s="83">
        <v>0</v>
      </c>
      <c r="J93" s="83">
        <v>2400</v>
      </c>
      <c r="K93" s="84">
        <v>2.9000000000000001E-2</v>
      </c>
      <c r="L93" s="84" t="s">
        <v>434</v>
      </c>
      <c r="M93" s="83" t="s">
        <v>434</v>
      </c>
      <c r="N93" s="83" t="s">
        <v>434</v>
      </c>
      <c r="O93" s="83" t="s">
        <v>434</v>
      </c>
      <c r="P93" s="83" t="s">
        <v>434</v>
      </c>
      <c r="Q93" s="83">
        <v>0</v>
      </c>
      <c r="R93" s="83">
        <v>0</v>
      </c>
      <c r="S93" s="83">
        <v>0</v>
      </c>
      <c r="T93" s="83">
        <v>0</v>
      </c>
      <c r="U93" s="83">
        <v>0</v>
      </c>
      <c r="V93" s="83">
        <v>30198.472302400001</v>
      </c>
      <c r="W93" s="83">
        <v>40612.1777229</v>
      </c>
      <c r="X93" s="84">
        <v>143.02098765432098</v>
      </c>
      <c r="Y93" s="84">
        <v>2.9362043854703557</v>
      </c>
      <c r="Z93" s="84">
        <v>54.835000000000001</v>
      </c>
      <c r="AA93" s="84" t="s">
        <v>434</v>
      </c>
      <c r="AB93" s="84">
        <v>28.448820000000001</v>
      </c>
      <c r="AC93" s="84" t="s">
        <v>434</v>
      </c>
      <c r="AD93" s="83" t="s">
        <v>434</v>
      </c>
      <c r="AE93" s="83">
        <v>80</v>
      </c>
      <c r="AF93" s="85" t="s">
        <v>434</v>
      </c>
      <c r="AG93" s="84">
        <v>12.692</v>
      </c>
      <c r="AH93" s="84">
        <v>2.6566340000000002E-3</v>
      </c>
      <c r="AI93" s="84">
        <v>3.7302899999999998E-4</v>
      </c>
      <c r="AJ93" s="83">
        <v>0</v>
      </c>
      <c r="AK93" s="83">
        <v>0</v>
      </c>
      <c r="AL93" s="84">
        <v>0.62999999523162797</v>
      </c>
      <c r="AM93" s="224">
        <v>8.0157400000000004E-2</v>
      </c>
      <c r="AN93" s="224">
        <v>0.57716000000000001</v>
      </c>
      <c r="AO93" s="84">
        <v>57.45</v>
      </c>
      <c r="AP93" s="84">
        <v>44.43</v>
      </c>
      <c r="AQ93" s="84">
        <v>14.846158027648899</v>
      </c>
      <c r="AR93" s="84">
        <v>10.263772828795755</v>
      </c>
      <c r="AS93" s="85">
        <v>50.900001525878899</v>
      </c>
      <c r="AT93" s="85">
        <v>15.1000003814697</v>
      </c>
      <c r="AU93" s="83">
        <v>436</v>
      </c>
      <c r="AV93" s="85" t="s">
        <v>434</v>
      </c>
      <c r="AW93" s="84" t="s">
        <v>434</v>
      </c>
      <c r="AX93" s="84" t="s">
        <v>434</v>
      </c>
      <c r="AY93" s="83">
        <v>122769</v>
      </c>
      <c r="AZ93" s="84" t="s">
        <v>434</v>
      </c>
      <c r="BA93" s="84" t="s">
        <v>434</v>
      </c>
      <c r="BB93" s="83">
        <v>0</v>
      </c>
      <c r="BC93" s="83">
        <v>0</v>
      </c>
      <c r="BD93" s="83">
        <v>0</v>
      </c>
      <c r="BE93" s="83">
        <v>0</v>
      </c>
      <c r="BF93" s="83">
        <v>0</v>
      </c>
      <c r="BG93" s="83">
        <v>0</v>
      </c>
      <c r="BH93" s="83">
        <v>0</v>
      </c>
      <c r="BI93" s="83">
        <v>137</v>
      </c>
      <c r="BJ93" s="85">
        <v>3</v>
      </c>
      <c r="BK93" s="84" t="s">
        <v>434</v>
      </c>
      <c r="BL93" s="84">
        <v>-0.23553551733493805</v>
      </c>
      <c r="BM93" s="83" t="s">
        <v>434</v>
      </c>
      <c r="BN93" s="85">
        <v>100</v>
      </c>
      <c r="BO93" s="84" t="s">
        <v>434</v>
      </c>
      <c r="BP93" s="84">
        <v>14.581818580627401</v>
      </c>
      <c r="BQ93" s="85">
        <v>46.475521087646499</v>
      </c>
      <c r="BR93" s="83">
        <v>750</v>
      </c>
      <c r="BS93" s="85">
        <v>47.802889999999998</v>
      </c>
      <c r="BT93" s="85">
        <v>71.615979999999993</v>
      </c>
      <c r="BU93" s="84">
        <v>2.028</v>
      </c>
      <c r="BV93" s="83">
        <v>95</v>
      </c>
      <c r="BW93" s="83">
        <v>79</v>
      </c>
      <c r="BX93" s="83">
        <v>94</v>
      </c>
      <c r="BY93" s="84">
        <v>277.83273315429699</v>
      </c>
      <c r="BZ93" s="84">
        <v>92</v>
      </c>
      <c r="CA93" s="83">
        <v>1655.07885742188</v>
      </c>
      <c r="CB93" s="83">
        <v>119446</v>
      </c>
      <c r="CC93" s="83">
        <v>112454</v>
      </c>
      <c r="CD93" s="83">
        <v>810</v>
      </c>
      <c r="CE93" s="83"/>
    </row>
    <row r="94" spans="1:83" x14ac:dyDescent="0.3">
      <c r="A94" s="100" t="s">
        <v>787</v>
      </c>
      <c r="B94" s="86" t="s">
        <v>166</v>
      </c>
      <c r="C94" s="83">
        <v>30075.864170526318</v>
      </c>
      <c r="D94" s="83">
        <v>0</v>
      </c>
      <c r="E94" s="83">
        <v>226889.234</v>
      </c>
      <c r="F94" s="83">
        <v>7.5460000000000003</v>
      </c>
      <c r="G94" s="83">
        <v>316117.54200000002</v>
      </c>
      <c r="H94" s="83">
        <v>34878.096000000005</v>
      </c>
      <c r="I94" s="83">
        <v>42671.496000000006</v>
      </c>
      <c r="J94" s="83">
        <v>609484</v>
      </c>
      <c r="K94" s="84">
        <v>0.114</v>
      </c>
      <c r="L94" s="84">
        <v>2.7777777777777776E-2</v>
      </c>
      <c r="M94" s="83">
        <v>0</v>
      </c>
      <c r="N94" s="83" t="s">
        <v>434</v>
      </c>
      <c r="O94" s="83" t="s">
        <v>434</v>
      </c>
      <c r="P94" s="83" t="s">
        <v>434</v>
      </c>
      <c r="Q94" s="83">
        <v>2545448</v>
      </c>
      <c r="R94" s="83">
        <v>20956424</v>
      </c>
      <c r="S94" s="83">
        <v>0</v>
      </c>
      <c r="T94" s="83">
        <v>0</v>
      </c>
      <c r="U94" s="83">
        <v>0</v>
      </c>
      <c r="V94" s="83">
        <v>2994155.5841999999</v>
      </c>
      <c r="W94" s="83">
        <v>0</v>
      </c>
      <c r="X94" s="84">
        <v>212.19017523461505</v>
      </c>
      <c r="Y94" s="84">
        <v>0.83325173172959721</v>
      </c>
      <c r="Z94" s="84">
        <v>62.134</v>
      </c>
      <c r="AA94" s="84">
        <v>3.9293088662347602</v>
      </c>
      <c r="AB94" s="84">
        <v>0</v>
      </c>
      <c r="AC94" s="84" t="s">
        <v>434</v>
      </c>
      <c r="AD94" s="83" t="s">
        <v>434</v>
      </c>
      <c r="AE94" s="83">
        <v>20</v>
      </c>
      <c r="AF94" s="85" t="s">
        <v>434</v>
      </c>
      <c r="AG94" s="84">
        <v>6.7729999999999997</v>
      </c>
      <c r="AH94" s="84">
        <v>0.27763884999999999</v>
      </c>
      <c r="AI94" s="84">
        <v>0.11140288800000001</v>
      </c>
      <c r="AJ94" s="83">
        <v>0</v>
      </c>
      <c r="AK94" s="83">
        <v>0</v>
      </c>
      <c r="AL94" s="84" t="s">
        <v>434</v>
      </c>
      <c r="AM94" s="224" t="s">
        <v>434</v>
      </c>
      <c r="AN94" s="224">
        <v>89.119557</v>
      </c>
      <c r="AO94" s="84">
        <v>25.67</v>
      </c>
      <c r="AP94" s="84">
        <v>25.21</v>
      </c>
      <c r="AQ94" s="84" t="s">
        <v>434</v>
      </c>
      <c r="AR94" s="84" t="s">
        <v>434</v>
      </c>
      <c r="AS94" s="85">
        <v>17.299999237060501</v>
      </c>
      <c r="AT94" s="85">
        <v>9.3000001907348597</v>
      </c>
      <c r="AU94" s="83">
        <v>513</v>
      </c>
      <c r="AV94" s="85" t="s">
        <v>434</v>
      </c>
      <c r="AW94" s="84" t="s">
        <v>434</v>
      </c>
      <c r="AX94" s="84">
        <v>0.36064353585243197</v>
      </c>
      <c r="AY94" s="83">
        <v>5418928</v>
      </c>
      <c r="AZ94" s="84" t="s">
        <v>434</v>
      </c>
      <c r="BA94" s="84" t="s">
        <v>434</v>
      </c>
      <c r="BB94" s="83">
        <v>595066</v>
      </c>
      <c r="BC94" s="83">
        <v>10127801</v>
      </c>
      <c r="BD94" s="83">
        <v>85000</v>
      </c>
      <c r="BE94" s="83">
        <v>0</v>
      </c>
      <c r="BF94" s="83">
        <v>0</v>
      </c>
      <c r="BG94" s="83">
        <v>0</v>
      </c>
      <c r="BH94" s="83">
        <v>0</v>
      </c>
      <c r="BI94" s="83">
        <v>83</v>
      </c>
      <c r="BJ94" s="85">
        <v>47.6</v>
      </c>
      <c r="BK94" s="84" t="s">
        <v>434</v>
      </c>
      <c r="BL94" s="84">
        <v>-1.3967882394790649</v>
      </c>
      <c r="BM94" s="83">
        <v>18</v>
      </c>
      <c r="BN94" s="85">
        <v>48.4908256530762</v>
      </c>
      <c r="BO94" s="84" t="s">
        <v>434</v>
      </c>
      <c r="BP94" s="84" t="s">
        <v>434</v>
      </c>
      <c r="BQ94" s="85">
        <v>14.9824075698853</v>
      </c>
      <c r="BR94" s="83">
        <v>35000</v>
      </c>
      <c r="BS94" s="85">
        <v>83.158410000000003</v>
      </c>
      <c r="BT94" s="85">
        <v>94.512450000000001</v>
      </c>
      <c r="BU94" s="84">
        <v>36.745000000000005</v>
      </c>
      <c r="BV94" s="83">
        <v>97</v>
      </c>
      <c r="BW94" s="83">
        <v>99</v>
      </c>
      <c r="BX94" s="83" t="s">
        <v>434</v>
      </c>
      <c r="BY94" s="84" t="s">
        <v>434</v>
      </c>
      <c r="BZ94" s="84">
        <v>89</v>
      </c>
      <c r="CA94" s="83">
        <v>1100</v>
      </c>
      <c r="CB94" s="83">
        <v>25778815</v>
      </c>
      <c r="CC94" s="83">
        <v>25059533</v>
      </c>
      <c r="CD94" s="83">
        <v>120410</v>
      </c>
      <c r="CE94" s="83"/>
    </row>
    <row r="95" spans="1:83" x14ac:dyDescent="0.3">
      <c r="A95" s="100" t="s">
        <v>791</v>
      </c>
      <c r="B95" s="86" t="s">
        <v>297</v>
      </c>
      <c r="C95" s="83">
        <v>95905.189661684213</v>
      </c>
      <c r="D95" s="83">
        <v>0</v>
      </c>
      <c r="E95" s="83">
        <v>70014.602500000008</v>
      </c>
      <c r="F95" s="83">
        <v>388.05399999999997</v>
      </c>
      <c r="G95" s="83">
        <v>954695.19100000011</v>
      </c>
      <c r="H95" s="83">
        <v>254283.95199999999</v>
      </c>
      <c r="I95" s="83">
        <v>60684.62000000001</v>
      </c>
      <c r="J95" s="83">
        <v>0</v>
      </c>
      <c r="K95" s="84">
        <v>2.9000000000000001E-2</v>
      </c>
      <c r="L95" s="84">
        <v>0</v>
      </c>
      <c r="M95" s="83">
        <v>0</v>
      </c>
      <c r="N95" s="83" t="s">
        <v>434</v>
      </c>
      <c r="O95" s="83" t="s">
        <v>434</v>
      </c>
      <c r="P95" s="83" t="s">
        <v>434</v>
      </c>
      <c r="Q95" s="83">
        <v>1243646</v>
      </c>
      <c r="R95" s="83">
        <v>2258641</v>
      </c>
      <c r="S95" s="83">
        <v>0</v>
      </c>
      <c r="T95" s="83">
        <v>0</v>
      </c>
      <c r="U95" s="83">
        <v>587</v>
      </c>
      <c r="V95" s="83">
        <v>7773410.2447300004</v>
      </c>
      <c r="W95" s="83">
        <v>12756484.837200001</v>
      </c>
      <c r="X95" s="84">
        <v>529.65210363268136</v>
      </c>
      <c r="Y95" s="84">
        <v>0.16274773968863246</v>
      </c>
      <c r="Z95" s="84">
        <v>81.430000000000007</v>
      </c>
      <c r="AA95" s="84">
        <v>2.5294062643405399</v>
      </c>
      <c r="AB95" s="84">
        <v>0</v>
      </c>
      <c r="AC95" s="84" t="s">
        <v>434</v>
      </c>
      <c r="AD95" s="83">
        <v>19321</v>
      </c>
      <c r="AE95" s="83">
        <v>100</v>
      </c>
      <c r="AF95" s="85" t="s">
        <v>434</v>
      </c>
      <c r="AG95" s="84">
        <v>3.7</v>
      </c>
      <c r="AH95" s="84">
        <v>0.18267098700000001</v>
      </c>
      <c r="AI95" s="84">
        <v>1.1927336E-2</v>
      </c>
      <c r="AJ95" s="83">
        <v>0</v>
      </c>
      <c r="AK95" s="83">
        <v>0</v>
      </c>
      <c r="AL95" s="84">
        <v>0.91600000858306896</v>
      </c>
      <c r="AM95" s="224" t="s">
        <v>434</v>
      </c>
      <c r="AN95" s="224">
        <v>0.300319</v>
      </c>
      <c r="AO95" s="84">
        <v>0</v>
      </c>
      <c r="AP95" s="84">
        <v>0</v>
      </c>
      <c r="AQ95" s="84" t="s">
        <v>434</v>
      </c>
      <c r="AR95" s="84">
        <v>0.44778796257701575</v>
      </c>
      <c r="AS95" s="85">
        <v>3.2000000476837198</v>
      </c>
      <c r="AT95" s="85">
        <v>0.69999998807907104</v>
      </c>
      <c r="AU95" s="83">
        <v>59</v>
      </c>
      <c r="AV95" s="85" t="s">
        <v>434</v>
      </c>
      <c r="AW95" s="84" t="s">
        <v>434</v>
      </c>
      <c r="AX95" s="84">
        <v>0.13986524939537001</v>
      </c>
      <c r="AY95" s="83">
        <v>4</v>
      </c>
      <c r="AZ95" s="84">
        <v>6.4000003039836897E-2</v>
      </c>
      <c r="BA95" s="84">
        <v>31.399999618530298</v>
      </c>
      <c r="BB95" s="83">
        <v>0</v>
      </c>
      <c r="BC95" s="83">
        <v>87887</v>
      </c>
      <c r="BD95" s="83">
        <v>18407</v>
      </c>
      <c r="BE95" s="83">
        <v>0</v>
      </c>
      <c r="BF95" s="83">
        <v>0</v>
      </c>
      <c r="BG95" s="83">
        <v>28682</v>
      </c>
      <c r="BH95" s="83">
        <v>0</v>
      </c>
      <c r="BI95" s="83">
        <v>139</v>
      </c>
      <c r="BJ95" s="85">
        <v>2.4</v>
      </c>
      <c r="BK95" s="84">
        <v>4.4000000000000004</v>
      </c>
      <c r="BL95" s="84">
        <v>1.3764177560806274</v>
      </c>
      <c r="BM95" s="83">
        <v>61</v>
      </c>
      <c r="BN95" s="85">
        <v>100</v>
      </c>
      <c r="BO95" s="84" t="s">
        <v>434</v>
      </c>
      <c r="BP95" s="84">
        <v>96.157585144042997</v>
      </c>
      <c r="BQ95" s="85">
        <v>134.48927307128901</v>
      </c>
      <c r="BR95" s="83">
        <v>100000</v>
      </c>
      <c r="BS95" s="85">
        <v>100</v>
      </c>
      <c r="BT95" s="85">
        <v>99.787649999999999</v>
      </c>
      <c r="BU95" s="84">
        <v>23.660999999999998</v>
      </c>
      <c r="BV95" s="83">
        <v>98</v>
      </c>
      <c r="BW95" s="83">
        <v>97</v>
      </c>
      <c r="BX95" s="83">
        <v>97</v>
      </c>
      <c r="BY95" s="84">
        <v>3213.66333007813</v>
      </c>
      <c r="BZ95" s="84">
        <v>11</v>
      </c>
      <c r="CA95" s="83">
        <v>31761.978515625</v>
      </c>
      <c r="CB95" s="83">
        <v>51269183</v>
      </c>
      <c r="CC95" s="83">
        <v>50288979</v>
      </c>
      <c r="CD95" s="83">
        <v>97100</v>
      </c>
      <c r="CE95" s="83"/>
    </row>
    <row r="96" spans="1:83" x14ac:dyDescent="0.3">
      <c r="A96" s="100" t="s">
        <v>168</v>
      </c>
      <c r="B96" s="86" t="s">
        <v>167</v>
      </c>
      <c r="C96" s="83">
        <v>16.402699977178948</v>
      </c>
      <c r="D96" s="83">
        <v>0</v>
      </c>
      <c r="E96" s="83">
        <v>833.48200000000008</v>
      </c>
      <c r="F96" s="83">
        <v>0</v>
      </c>
      <c r="G96" s="83">
        <v>0</v>
      </c>
      <c r="H96" s="83">
        <v>0</v>
      </c>
      <c r="I96" s="83">
        <v>0</v>
      </c>
      <c r="J96" s="83">
        <v>0</v>
      </c>
      <c r="K96" s="84">
        <v>0</v>
      </c>
      <c r="L96" s="84">
        <v>0.19444444444444445</v>
      </c>
      <c r="M96" s="83">
        <v>6196.2720493400002</v>
      </c>
      <c r="N96" s="83" t="s">
        <v>434</v>
      </c>
      <c r="O96" s="83" t="s">
        <v>434</v>
      </c>
      <c r="P96" s="83" t="s">
        <v>434</v>
      </c>
      <c r="Q96" s="83">
        <v>0</v>
      </c>
      <c r="R96" s="83">
        <v>0</v>
      </c>
      <c r="S96" s="83">
        <v>0</v>
      </c>
      <c r="T96" s="83">
        <v>0</v>
      </c>
      <c r="U96" s="83">
        <v>0</v>
      </c>
      <c r="V96" s="83">
        <v>2354160.9753</v>
      </c>
      <c r="W96" s="83">
        <v>2362375.8508100002</v>
      </c>
      <c r="X96" s="84">
        <v>232.17222222222222</v>
      </c>
      <c r="Y96" s="84">
        <v>1.6723231832450232</v>
      </c>
      <c r="Z96" s="84">
        <v>100</v>
      </c>
      <c r="AA96" s="84" t="s">
        <v>434</v>
      </c>
      <c r="AB96" s="84">
        <v>0</v>
      </c>
      <c r="AC96" s="84" t="s">
        <v>434</v>
      </c>
      <c r="AD96" s="83">
        <v>614</v>
      </c>
      <c r="AE96" s="83">
        <v>80</v>
      </c>
      <c r="AF96" s="85" t="s">
        <v>434</v>
      </c>
      <c r="AG96" s="84">
        <v>6.7830000000000004</v>
      </c>
      <c r="AH96" s="84">
        <v>3.0072693000000001E-2</v>
      </c>
      <c r="AI96" s="84">
        <v>2.9915527000000001E-2</v>
      </c>
      <c r="AJ96" s="83">
        <v>0</v>
      </c>
      <c r="AK96" s="83">
        <v>0</v>
      </c>
      <c r="AL96" s="84">
        <v>0.80599999427795399</v>
      </c>
      <c r="AM96" s="224" t="s">
        <v>434</v>
      </c>
      <c r="AN96" s="224">
        <v>-5.6282030000000001</v>
      </c>
      <c r="AO96" s="84">
        <v>0</v>
      </c>
      <c r="AP96" s="84">
        <v>0</v>
      </c>
      <c r="AQ96" s="84" t="s">
        <v>434</v>
      </c>
      <c r="AR96" s="84">
        <v>1.9089840974515767E-2</v>
      </c>
      <c r="AS96" s="85">
        <v>7.9000000953674299</v>
      </c>
      <c r="AT96" s="85">
        <v>3</v>
      </c>
      <c r="AU96" s="83">
        <v>22</v>
      </c>
      <c r="AV96" s="85" t="s">
        <v>434</v>
      </c>
      <c r="AW96" s="84" t="s">
        <v>434</v>
      </c>
      <c r="AX96" s="84" t="s">
        <v>434</v>
      </c>
      <c r="AY96" s="83">
        <v>0</v>
      </c>
      <c r="AZ96" s="84">
        <v>0.24199999868869801</v>
      </c>
      <c r="BA96" s="84" t="s">
        <v>434</v>
      </c>
      <c r="BB96" s="83">
        <v>0</v>
      </c>
      <c r="BC96" s="83">
        <v>0</v>
      </c>
      <c r="BD96" s="83">
        <v>0</v>
      </c>
      <c r="BE96" s="83">
        <v>0</v>
      </c>
      <c r="BF96" s="83">
        <v>0</v>
      </c>
      <c r="BG96" s="83">
        <v>1759</v>
      </c>
      <c r="BH96" s="83">
        <v>0</v>
      </c>
      <c r="BI96" s="83">
        <v>141</v>
      </c>
      <c r="BJ96" s="85">
        <v>2.4</v>
      </c>
      <c r="BK96" s="84" t="s">
        <v>434</v>
      </c>
      <c r="BL96" s="84">
        <v>1.8467279151082039E-2</v>
      </c>
      <c r="BM96" s="83">
        <v>42</v>
      </c>
      <c r="BN96" s="85">
        <v>100</v>
      </c>
      <c r="BO96" s="84">
        <v>96.056472778320298</v>
      </c>
      <c r="BP96" s="84">
        <v>99.542678833007798</v>
      </c>
      <c r="BQ96" s="85">
        <v>174.15934753418</v>
      </c>
      <c r="BR96" s="83">
        <v>9300</v>
      </c>
      <c r="BS96" s="85">
        <v>100</v>
      </c>
      <c r="BT96" s="85">
        <v>100</v>
      </c>
      <c r="BU96" s="84">
        <v>25.789000000000001</v>
      </c>
      <c r="BV96" s="83">
        <v>99</v>
      </c>
      <c r="BW96" s="83">
        <v>99</v>
      </c>
      <c r="BX96" s="83">
        <v>99</v>
      </c>
      <c r="BY96" s="84">
        <v>3669.0166015625</v>
      </c>
      <c r="BZ96" s="84">
        <v>12</v>
      </c>
      <c r="CA96" s="83">
        <v>32031.98046875</v>
      </c>
      <c r="CB96" s="83">
        <v>4270563</v>
      </c>
      <c r="CC96" s="83">
        <v>3893518</v>
      </c>
      <c r="CD96" s="83">
        <v>17820</v>
      </c>
      <c r="CE96" s="83"/>
    </row>
    <row r="97" spans="1:83" x14ac:dyDescent="0.3">
      <c r="A97" s="100" t="s">
        <v>170</v>
      </c>
      <c r="B97" s="86" t="s">
        <v>169</v>
      </c>
      <c r="C97" s="83">
        <v>12208.036158421053</v>
      </c>
      <c r="D97" s="83">
        <v>4062.6710431789475</v>
      </c>
      <c r="E97" s="83">
        <v>39314.786500000002</v>
      </c>
      <c r="F97" s="83">
        <v>0</v>
      </c>
      <c r="G97" s="83">
        <v>0</v>
      </c>
      <c r="H97" s="83">
        <v>0</v>
      </c>
      <c r="I97" s="83">
        <v>0</v>
      </c>
      <c r="J97" s="83">
        <v>57142</v>
      </c>
      <c r="K97" s="84">
        <v>2.9000000000000001E-2</v>
      </c>
      <c r="L97" s="84">
        <v>0.25</v>
      </c>
      <c r="M97" s="83">
        <v>5095785.4396599997</v>
      </c>
      <c r="N97" s="83" t="s">
        <v>434</v>
      </c>
      <c r="O97" s="83" t="s">
        <v>434</v>
      </c>
      <c r="P97" s="83" t="s">
        <v>434</v>
      </c>
      <c r="Q97" s="83">
        <v>2643863</v>
      </c>
      <c r="R97" s="83">
        <v>0</v>
      </c>
      <c r="S97" s="83">
        <v>0</v>
      </c>
      <c r="T97" s="83">
        <v>0</v>
      </c>
      <c r="U97" s="83">
        <v>0</v>
      </c>
      <c r="V97" s="83">
        <v>5827.2752416100002</v>
      </c>
      <c r="W97" s="83">
        <v>0</v>
      </c>
      <c r="X97" s="84">
        <v>32.929092805005212</v>
      </c>
      <c r="Y97" s="84">
        <v>2.7459308086461838</v>
      </c>
      <c r="Z97" s="84">
        <v>36.591000000000001</v>
      </c>
      <c r="AA97" s="84">
        <v>4.2144782030305201</v>
      </c>
      <c r="AB97" s="84">
        <v>0</v>
      </c>
      <c r="AC97" s="84">
        <v>89.220399999999998</v>
      </c>
      <c r="AD97" s="83">
        <v>5327</v>
      </c>
      <c r="AE97" s="83">
        <v>0</v>
      </c>
      <c r="AF97" s="85">
        <v>9.6999999999999993</v>
      </c>
      <c r="AG97" s="84">
        <v>11.653</v>
      </c>
      <c r="AH97" s="84">
        <v>0.75243347800000004</v>
      </c>
      <c r="AI97" s="84">
        <v>7.2037172999999996E-2</v>
      </c>
      <c r="AJ97" s="83">
        <v>0</v>
      </c>
      <c r="AK97" s="83">
        <v>0</v>
      </c>
      <c r="AL97" s="84">
        <v>0.69700002670288097</v>
      </c>
      <c r="AM97" s="224">
        <v>1.426E-3</v>
      </c>
      <c r="AN97" s="224">
        <v>16.291788</v>
      </c>
      <c r="AO97" s="84">
        <v>137.27000000000001</v>
      </c>
      <c r="AP97" s="84">
        <v>137.94999999999999</v>
      </c>
      <c r="AQ97" s="84">
        <v>5.7256641387939498</v>
      </c>
      <c r="AR97" s="84">
        <v>28.511125235214291</v>
      </c>
      <c r="AS97" s="85">
        <v>18.299999237060501</v>
      </c>
      <c r="AT97" s="85">
        <v>1.79999995231628</v>
      </c>
      <c r="AU97" s="83">
        <v>110</v>
      </c>
      <c r="AV97" s="85">
        <v>0.20000000298023199</v>
      </c>
      <c r="AW97" s="84">
        <v>0.25</v>
      </c>
      <c r="AX97" s="84">
        <v>0</v>
      </c>
      <c r="AY97" s="83">
        <v>2169854</v>
      </c>
      <c r="AZ97" s="84">
        <v>0.36899998784065202</v>
      </c>
      <c r="BA97" s="84">
        <v>29.700000762939499</v>
      </c>
      <c r="BB97" s="83">
        <v>0</v>
      </c>
      <c r="BC97" s="83">
        <v>0</v>
      </c>
      <c r="BD97" s="83">
        <v>0</v>
      </c>
      <c r="BE97" s="83">
        <v>0</v>
      </c>
      <c r="BF97" s="83">
        <v>0</v>
      </c>
      <c r="BG97" s="83">
        <v>596</v>
      </c>
      <c r="BH97" s="83">
        <v>0</v>
      </c>
      <c r="BI97" s="83">
        <v>119</v>
      </c>
      <c r="BJ97" s="85">
        <v>6.4</v>
      </c>
      <c r="BK97" s="84">
        <v>3.5333333333333328</v>
      </c>
      <c r="BL97" s="84">
        <v>-0.68152093887329102</v>
      </c>
      <c r="BM97" s="83">
        <v>31</v>
      </c>
      <c r="BN97" s="85">
        <v>100</v>
      </c>
      <c r="BO97" s="84">
        <v>99.585998535156307</v>
      </c>
      <c r="BP97" s="84">
        <v>38.199039459228501</v>
      </c>
      <c r="BQ97" s="85">
        <v>134.39474487304699</v>
      </c>
      <c r="BR97" s="83">
        <v>38000</v>
      </c>
      <c r="BS97" s="85">
        <v>96.507069999999999</v>
      </c>
      <c r="BT97" s="85">
        <v>87.4559</v>
      </c>
      <c r="BU97" s="84">
        <v>18.759999999999998</v>
      </c>
      <c r="BV97" s="83">
        <v>94</v>
      </c>
      <c r="BW97" s="83">
        <v>96</v>
      </c>
      <c r="BX97" s="83">
        <v>92</v>
      </c>
      <c r="BY97" s="84">
        <v>259.92599487304699</v>
      </c>
      <c r="BZ97" s="84">
        <v>60</v>
      </c>
      <c r="CA97" s="83">
        <v>1309.39294433594</v>
      </c>
      <c r="CB97" s="83">
        <v>6524191</v>
      </c>
      <c r="CC97" s="83">
        <v>5798817</v>
      </c>
      <c r="CD97" s="83">
        <v>191800</v>
      </c>
      <c r="CE97" s="83"/>
    </row>
    <row r="98" spans="1:83" x14ac:dyDescent="0.3">
      <c r="A98" s="100" t="s">
        <v>790</v>
      </c>
      <c r="B98" s="86" t="s">
        <v>171</v>
      </c>
      <c r="C98" s="83">
        <v>3983.0479905894736</v>
      </c>
      <c r="D98" s="83">
        <v>25.582282987789476</v>
      </c>
      <c r="E98" s="83">
        <v>104635.27249999998</v>
      </c>
      <c r="F98" s="83">
        <v>0</v>
      </c>
      <c r="G98" s="83">
        <v>60088.925000000003</v>
      </c>
      <c r="H98" s="83">
        <v>3220.3155000000002</v>
      </c>
      <c r="I98" s="83">
        <v>0</v>
      </c>
      <c r="J98" s="83">
        <v>21428</v>
      </c>
      <c r="K98" s="84">
        <v>0.114</v>
      </c>
      <c r="L98" s="84">
        <v>0</v>
      </c>
      <c r="M98" s="83">
        <v>3425613.5869900002</v>
      </c>
      <c r="N98" s="83" t="s">
        <v>434</v>
      </c>
      <c r="O98" s="83" t="s">
        <v>434</v>
      </c>
      <c r="P98" s="83" t="s">
        <v>434</v>
      </c>
      <c r="Q98" s="83">
        <v>1727128</v>
      </c>
      <c r="R98" s="83">
        <v>399538</v>
      </c>
      <c r="S98" s="83">
        <v>1507414</v>
      </c>
      <c r="T98" s="83">
        <v>3992475</v>
      </c>
      <c r="U98" s="83">
        <v>5051349</v>
      </c>
      <c r="V98" s="83">
        <v>4237594.91854</v>
      </c>
      <c r="W98" s="83">
        <v>6592033.7210299997</v>
      </c>
      <c r="X98" s="84">
        <v>30.595784228769496</v>
      </c>
      <c r="Y98" s="84">
        <v>3.3317571487539976</v>
      </c>
      <c r="Z98" s="84">
        <v>35.645000000000003</v>
      </c>
      <c r="AA98" s="84" t="s">
        <v>434</v>
      </c>
      <c r="AB98" s="84">
        <v>20.684080000000002</v>
      </c>
      <c r="AC98" s="84">
        <v>49.83916</v>
      </c>
      <c r="AD98" s="83">
        <v>1701</v>
      </c>
      <c r="AE98" s="83">
        <v>40</v>
      </c>
      <c r="AF98" s="85">
        <v>21.1</v>
      </c>
      <c r="AG98" s="84">
        <v>10.952999999999999</v>
      </c>
      <c r="AH98" s="84">
        <v>0.24382003399999999</v>
      </c>
      <c r="AI98" s="84">
        <v>4.2430005999999999E-2</v>
      </c>
      <c r="AJ98" s="83">
        <v>0</v>
      </c>
      <c r="AK98" s="83">
        <v>0</v>
      </c>
      <c r="AL98" s="84">
        <v>0.61299997568130504</v>
      </c>
      <c r="AM98" s="224">
        <v>0.10833325000000001</v>
      </c>
      <c r="AN98" s="224">
        <v>52.576883000000002</v>
      </c>
      <c r="AO98" s="84">
        <v>376.02</v>
      </c>
      <c r="AP98" s="84">
        <v>329.25</v>
      </c>
      <c r="AQ98" s="84">
        <v>3.5586371421814</v>
      </c>
      <c r="AR98" s="84">
        <v>1.631557120402942</v>
      </c>
      <c r="AS98" s="85">
        <v>45.5</v>
      </c>
      <c r="AT98" s="85">
        <v>21.100000381469702</v>
      </c>
      <c r="AU98" s="83">
        <v>155</v>
      </c>
      <c r="AV98" s="85">
        <v>0.30000001192092901</v>
      </c>
      <c r="AW98" s="84">
        <v>0.18999999761581399</v>
      </c>
      <c r="AX98" s="84">
        <v>4.20125436782837</v>
      </c>
      <c r="AY98" s="83">
        <v>2256885</v>
      </c>
      <c r="AZ98" s="84">
        <v>0.45899999141693099</v>
      </c>
      <c r="BA98" s="84">
        <v>38.799999237060497</v>
      </c>
      <c r="BB98" s="83">
        <v>748245</v>
      </c>
      <c r="BC98" s="83">
        <v>309176</v>
      </c>
      <c r="BD98" s="83">
        <v>70764</v>
      </c>
      <c r="BE98" s="83">
        <v>0</v>
      </c>
      <c r="BF98" s="83">
        <v>0</v>
      </c>
      <c r="BG98" s="83">
        <v>0</v>
      </c>
      <c r="BH98" s="83">
        <v>0</v>
      </c>
      <c r="BI98" s="83">
        <v>116</v>
      </c>
      <c r="BJ98" s="85">
        <v>9.8000000000000007</v>
      </c>
      <c r="BK98" s="84">
        <v>2.5666666666666669</v>
      </c>
      <c r="BL98" s="84">
        <v>-0.7845454216003418</v>
      </c>
      <c r="BM98" s="83">
        <v>29</v>
      </c>
      <c r="BN98" s="85">
        <v>97.919822692871094</v>
      </c>
      <c r="BO98" s="84">
        <v>84.661041259765597</v>
      </c>
      <c r="BP98" s="84">
        <v>25.510435104370099</v>
      </c>
      <c r="BQ98" s="85">
        <v>60.843997955322301</v>
      </c>
      <c r="BR98" s="83">
        <v>25000</v>
      </c>
      <c r="BS98" s="85">
        <v>74.459409999999991</v>
      </c>
      <c r="BT98" s="85">
        <v>82.061899999999994</v>
      </c>
      <c r="BU98" s="84">
        <v>4.9969999999999999</v>
      </c>
      <c r="BV98" s="83">
        <v>68</v>
      </c>
      <c r="BW98" s="83">
        <v>57</v>
      </c>
      <c r="BX98" s="83">
        <v>56</v>
      </c>
      <c r="BY98" s="84">
        <v>167.115966796875</v>
      </c>
      <c r="BZ98" s="84">
        <v>185</v>
      </c>
      <c r="CA98" s="83">
        <v>2534.89819335938</v>
      </c>
      <c r="CB98" s="83">
        <v>7275556</v>
      </c>
      <c r="CC98" s="83">
        <v>6826954</v>
      </c>
      <c r="CD98" s="83">
        <v>230800</v>
      </c>
      <c r="CE98" s="83"/>
    </row>
    <row r="99" spans="1:83" x14ac:dyDescent="0.3">
      <c r="A99" s="100" t="s">
        <v>377</v>
      </c>
      <c r="B99" s="86" t="s">
        <v>172</v>
      </c>
      <c r="C99" s="83">
        <v>0</v>
      </c>
      <c r="D99" s="83">
        <v>0</v>
      </c>
      <c r="E99" s="83">
        <v>20950.146500000003</v>
      </c>
      <c r="F99" s="83">
        <v>0</v>
      </c>
      <c r="G99" s="83">
        <v>0</v>
      </c>
      <c r="H99" s="83">
        <v>0</v>
      </c>
      <c r="I99" s="83">
        <v>0</v>
      </c>
      <c r="J99" s="83">
        <v>0</v>
      </c>
      <c r="K99" s="84">
        <v>0</v>
      </c>
      <c r="L99" s="84">
        <v>0.16666666666666666</v>
      </c>
      <c r="M99" s="83">
        <v>0</v>
      </c>
      <c r="N99" s="83" t="s">
        <v>434</v>
      </c>
      <c r="O99" s="83" t="s">
        <v>434</v>
      </c>
      <c r="P99" s="83" t="s">
        <v>434</v>
      </c>
      <c r="Q99" s="83">
        <v>0</v>
      </c>
      <c r="R99" s="83">
        <v>0</v>
      </c>
      <c r="S99" s="83">
        <v>0</v>
      </c>
      <c r="T99" s="83">
        <v>0</v>
      </c>
      <c r="U99" s="83">
        <v>0</v>
      </c>
      <c r="V99" s="83">
        <v>0</v>
      </c>
      <c r="W99" s="83">
        <v>0</v>
      </c>
      <c r="X99" s="84">
        <v>30.983306529430685</v>
      </c>
      <c r="Y99" s="84">
        <v>-0.57788598017214332</v>
      </c>
      <c r="Z99" s="84">
        <v>68.221999999999994</v>
      </c>
      <c r="AA99" s="84">
        <v>2.5780527269567299</v>
      </c>
      <c r="AB99" s="84">
        <v>0</v>
      </c>
      <c r="AC99" s="84" t="s">
        <v>434</v>
      </c>
      <c r="AD99" s="83">
        <v>1931</v>
      </c>
      <c r="AE99" s="83">
        <v>80</v>
      </c>
      <c r="AF99" s="85" t="s">
        <v>434</v>
      </c>
      <c r="AG99" s="84">
        <v>6.0449999999999999</v>
      </c>
      <c r="AH99" s="84">
        <v>5.6424539999999999E-3</v>
      </c>
      <c r="AI99" s="84">
        <v>2.065538E-3</v>
      </c>
      <c r="AJ99" s="83">
        <v>0</v>
      </c>
      <c r="AK99" s="83">
        <v>0</v>
      </c>
      <c r="AL99" s="84">
        <v>0.86599999666214</v>
      </c>
      <c r="AM99" s="224" t="s">
        <v>434</v>
      </c>
      <c r="AN99" s="224">
        <v>0</v>
      </c>
      <c r="AO99" s="84">
        <v>0</v>
      </c>
      <c r="AP99" s="84">
        <v>0</v>
      </c>
      <c r="AQ99" s="84" t="s">
        <v>434</v>
      </c>
      <c r="AR99" s="84">
        <v>3.3504815808793484</v>
      </c>
      <c r="AS99" s="85">
        <v>3.5999999046325701</v>
      </c>
      <c r="AT99" s="85" t="s">
        <v>434</v>
      </c>
      <c r="AU99" s="83">
        <v>26</v>
      </c>
      <c r="AV99" s="85">
        <v>0.5</v>
      </c>
      <c r="AW99" s="84">
        <v>0.37999999523162797</v>
      </c>
      <c r="AX99" s="84" t="s">
        <v>434</v>
      </c>
      <c r="AY99" s="83">
        <v>5</v>
      </c>
      <c r="AZ99" s="84">
        <v>0.17599999904632599</v>
      </c>
      <c r="BA99" s="84">
        <v>35.099998474121101</v>
      </c>
      <c r="BB99" s="83">
        <v>0</v>
      </c>
      <c r="BC99" s="83">
        <v>0</v>
      </c>
      <c r="BD99" s="83">
        <v>0</v>
      </c>
      <c r="BE99" s="83">
        <v>0</v>
      </c>
      <c r="BF99" s="83">
        <v>0</v>
      </c>
      <c r="BG99" s="83">
        <v>639</v>
      </c>
      <c r="BH99" s="83">
        <v>0</v>
      </c>
      <c r="BI99" s="83">
        <v>128</v>
      </c>
      <c r="BJ99" s="85">
        <v>2.4</v>
      </c>
      <c r="BK99" s="84" t="s">
        <v>434</v>
      </c>
      <c r="BL99" s="84">
        <v>1.1050282716751099</v>
      </c>
      <c r="BM99" s="83">
        <v>57</v>
      </c>
      <c r="BN99" s="85">
        <v>100</v>
      </c>
      <c r="BO99" s="84">
        <v>99.889312744140597</v>
      </c>
      <c r="BP99" s="84">
        <v>86.135459899902301</v>
      </c>
      <c r="BQ99" s="85">
        <v>108.6572265625</v>
      </c>
      <c r="BR99" s="83">
        <v>56000</v>
      </c>
      <c r="BS99" s="85">
        <v>92.148259999999993</v>
      </c>
      <c r="BT99" s="85">
        <v>98.626180000000005</v>
      </c>
      <c r="BU99" s="84">
        <v>31.945999999999998</v>
      </c>
      <c r="BV99" s="83">
        <v>96</v>
      </c>
      <c r="BW99" s="83">
        <v>94</v>
      </c>
      <c r="BX99" s="83">
        <v>82</v>
      </c>
      <c r="BY99" s="84">
        <v>1895.77575683594</v>
      </c>
      <c r="BZ99" s="84">
        <v>19</v>
      </c>
      <c r="CA99" s="83">
        <v>17836.365234375</v>
      </c>
      <c r="CB99" s="83">
        <v>1886202</v>
      </c>
      <c r="CC99" s="83">
        <v>1971478</v>
      </c>
      <c r="CD99" s="83">
        <v>62200</v>
      </c>
      <c r="CE99" s="83"/>
    </row>
    <row r="100" spans="1:83" x14ac:dyDescent="0.3">
      <c r="A100" s="100" t="s">
        <v>174</v>
      </c>
      <c r="B100" s="86" t="s">
        <v>173</v>
      </c>
      <c r="C100" s="83">
        <v>12076.158425873684</v>
      </c>
      <c r="D100" s="83">
        <v>8694.2345668210528</v>
      </c>
      <c r="E100" s="83">
        <v>743.32850000000008</v>
      </c>
      <c r="F100" s="83">
        <v>64.335999999999999</v>
      </c>
      <c r="G100" s="83">
        <v>0</v>
      </c>
      <c r="H100" s="83">
        <v>0</v>
      </c>
      <c r="I100" s="83">
        <v>0</v>
      </c>
      <c r="J100" s="83">
        <v>0</v>
      </c>
      <c r="K100" s="84">
        <v>0</v>
      </c>
      <c r="L100" s="84">
        <v>0.1388888888888889</v>
      </c>
      <c r="M100" s="83">
        <v>1762.6694531400001</v>
      </c>
      <c r="N100" s="83" t="s">
        <v>434</v>
      </c>
      <c r="O100" s="83" t="s">
        <v>434</v>
      </c>
      <c r="P100" s="83" t="s">
        <v>434</v>
      </c>
      <c r="Q100" s="83">
        <v>0</v>
      </c>
      <c r="R100" s="83">
        <v>0</v>
      </c>
      <c r="S100" s="83">
        <v>0</v>
      </c>
      <c r="T100" s="83">
        <v>0</v>
      </c>
      <c r="U100" s="83">
        <v>461557</v>
      </c>
      <c r="V100" s="83">
        <v>4567172.2510799998</v>
      </c>
      <c r="W100" s="83">
        <v>1071999.30162</v>
      </c>
      <c r="X100" s="84">
        <v>669.49413489736071</v>
      </c>
      <c r="Y100" s="84">
        <v>0.28513936681539476</v>
      </c>
      <c r="Z100" s="84">
        <v>88.757999999999996</v>
      </c>
      <c r="AA100" s="84" t="s">
        <v>434</v>
      </c>
      <c r="AB100" s="84">
        <v>0</v>
      </c>
      <c r="AC100" s="84" t="s">
        <v>434</v>
      </c>
      <c r="AD100" s="83" t="s">
        <v>434</v>
      </c>
      <c r="AE100" s="83">
        <v>80</v>
      </c>
      <c r="AF100" s="85">
        <v>61.1</v>
      </c>
      <c r="AG100" s="84">
        <v>8.2940000000000005</v>
      </c>
      <c r="AH100" s="84">
        <v>0.73539096999999998</v>
      </c>
      <c r="AI100" s="84">
        <v>0.149079717</v>
      </c>
      <c r="AJ100" s="83">
        <v>0</v>
      </c>
      <c r="AK100" s="83">
        <v>0</v>
      </c>
      <c r="AL100" s="84">
        <v>0.74400001764297496</v>
      </c>
      <c r="AM100" s="224" t="s">
        <v>434</v>
      </c>
      <c r="AN100" s="224">
        <v>2869.8219800000002</v>
      </c>
      <c r="AO100" s="84">
        <v>922.61</v>
      </c>
      <c r="AP100" s="84">
        <v>953.5</v>
      </c>
      <c r="AQ100" s="84">
        <v>2.9883773326873802</v>
      </c>
      <c r="AR100" s="84">
        <v>14.252117020325592</v>
      </c>
      <c r="AS100" s="85">
        <v>7.1999998092651403</v>
      </c>
      <c r="AT100" s="85" t="s">
        <v>434</v>
      </c>
      <c r="AU100" s="83">
        <v>13</v>
      </c>
      <c r="AV100" s="85">
        <v>0.10000000149011599</v>
      </c>
      <c r="AW100" s="84">
        <v>5.0000000745058101E-2</v>
      </c>
      <c r="AX100" s="84" t="s">
        <v>434</v>
      </c>
      <c r="AY100" s="83">
        <v>2</v>
      </c>
      <c r="AZ100" s="84">
        <v>0.41100001335143999</v>
      </c>
      <c r="BA100" s="84">
        <v>31.799999237060501</v>
      </c>
      <c r="BB100" s="83">
        <v>0</v>
      </c>
      <c r="BC100" s="83">
        <v>11009</v>
      </c>
      <c r="BD100" s="83">
        <v>0</v>
      </c>
      <c r="BE100" s="83">
        <v>0</v>
      </c>
      <c r="BF100" s="83">
        <v>7000</v>
      </c>
      <c r="BG100" s="83">
        <v>1358496</v>
      </c>
      <c r="BH100" s="83">
        <v>0</v>
      </c>
      <c r="BI100" s="83">
        <v>123</v>
      </c>
      <c r="BJ100" s="85">
        <v>5.7</v>
      </c>
      <c r="BK100" s="84">
        <v>3.1166666666666667</v>
      </c>
      <c r="BL100" s="84">
        <v>-0.83280247449874878</v>
      </c>
      <c r="BM100" s="83">
        <v>25</v>
      </c>
      <c r="BN100" s="85">
        <v>100</v>
      </c>
      <c r="BO100" s="84">
        <v>95.069442749023395</v>
      </c>
      <c r="BP100" s="84">
        <v>78.180778503417997</v>
      </c>
      <c r="BQ100" s="85">
        <v>61.816501617431598</v>
      </c>
      <c r="BR100" s="83">
        <v>11000</v>
      </c>
      <c r="BS100" s="85">
        <v>98.476640000000003</v>
      </c>
      <c r="BT100" s="85">
        <v>92.6</v>
      </c>
      <c r="BU100" s="84">
        <v>22.71</v>
      </c>
      <c r="BV100" s="83">
        <v>83</v>
      </c>
      <c r="BW100" s="83">
        <v>63</v>
      </c>
      <c r="BX100" s="83">
        <v>82</v>
      </c>
      <c r="BY100" s="84">
        <v>1085.85119628906</v>
      </c>
      <c r="BZ100" s="84">
        <v>29</v>
      </c>
      <c r="CA100" s="83">
        <v>7784.31689453125</v>
      </c>
      <c r="CB100" s="83">
        <v>6825442</v>
      </c>
      <c r="CC100" s="83">
        <v>5844606</v>
      </c>
      <c r="CD100" s="83">
        <v>10230</v>
      </c>
      <c r="CE100" s="83"/>
    </row>
    <row r="101" spans="1:83" x14ac:dyDescent="0.3">
      <c r="A101" s="100" t="s">
        <v>176</v>
      </c>
      <c r="B101" s="86" t="s">
        <v>175</v>
      </c>
      <c r="C101" s="83">
        <v>0</v>
      </c>
      <c r="D101" s="83">
        <v>0</v>
      </c>
      <c r="E101" s="83">
        <v>4998.884</v>
      </c>
      <c r="F101" s="83">
        <v>0</v>
      </c>
      <c r="G101" s="83">
        <v>0</v>
      </c>
      <c r="H101" s="83">
        <v>0</v>
      </c>
      <c r="I101" s="83">
        <v>0</v>
      </c>
      <c r="J101" s="83">
        <v>86029</v>
      </c>
      <c r="K101" s="84">
        <v>0.14299999999999999</v>
      </c>
      <c r="L101" s="84">
        <v>0.1388888888888889</v>
      </c>
      <c r="M101" s="83">
        <v>466777.52455500001</v>
      </c>
      <c r="N101" s="83">
        <v>0</v>
      </c>
      <c r="O101" s="83">
        <v>0</v>
      </c>
      <c r="P101" s="83">
        <v>0</v>
      </c>
      <c r="Q101" s="83">
        <v>0</v>
      </c>
      <c r="R101" s="83">
        <v>0</v>
      </c>
      <c r="S101" s="83">
        <v>0</v>
      </c>
      <c r="T101" s="83">
        <v>0</v>
      </c>
      <c r="U101" s="83">
        <v>0</v>
      </c>
      <c r="V101" s="83">
        <v>0</v>
      </c>
      <c r="W101" s="83">
        <v>0</v>
      </c>
      <c r="X101" s="84">
        <v>69.437812911725956</v>
      </c>
      <c r="Y101" s="84">
        <v>2.332475996829904</v>
      </c>
      <c r="Z101" s="84">
        <v>28.585000000000001</v>
      </c>
      <c r="AA101" s="84">
        <v>3.34493465723311</v>
      </c>
      <c r="AB101" s="84">
        <v>27.279949999999999</v>
      </c>
      <c r="AC101" s="84">
        <v>2.1171099999999998</v>
      </c>
      <c r="AD101" s="83">
        <v>882</v>
      </c>
      <c r="AE101" s="83">
        <v>20</v>
      </c>
      <c r="AF101" s="85">
        <v>53.6</v>
      </c>
      <c r="AG101" s="84">
        <v>11.834</v>
      </c>
      <c r="AH101" s="84">
        <v>0.13990863000000001</v>
      </c>
      <c r="AI101" s="84">
        <v>1.3954529E-2</v>
      </c>
      <c r="AJ101" s="83">
        <v>0</v>
      </c>
      <c r="AK101" s="83">
        <v>0</v>
      </c>
      <c r="AL101" s="84">
        <v>0.52700001001357999</v>
      </c>
      <c r="AM101" s="224">
        <v>8.4359199999999995E-2</v>
      </c>
      <c r="AN101" s="224">
        <v>27.914527</v>
      </c>
      <c r="AO101" s="84">
        <v>92.68</v>
      </c>
      <c r="AP101" s="84">
        <v>62.52</v>
      </c>
      <c r="AQ101" s="84">
        <v>5.2029070854187003</v>
      </c>
      <c r="AR101" s="84">
        <v>20.839814676707832</v>
      </c>
      <c r="AS101" s="85">
        <v>86.400001525878906</v>
      </c>
      <c r="AT101" s="85">
        <v>10.5</v>
      </c>
      <c r="AU101" s="83">
        <v>654</v>
      </c>
      <c r="AV101" s="85">
        <v>22.799999237060501</v>
      </c>
      <c r="AW101" s="84">
        <v>11.3500003814697</v>
      </c>
      <c r="AX101" s="84" t="s">
        <v>434</v>
      </c>
      <c r="AY101" s="83">
        <v>382336</v>
      </c>
      <c r="AZ101" s="84">
        <v>0.55299997329711903</v>
      </c>
      <c r="BA101" s="84">
        <v>44.900001525878899</v>
      </c>
      <c r="BB101" s="83">
        <v>0</v>
      </c>
      <c r="BC101" s="83">
        <v>433000</v>
      </c>
      <c r="BD101" s="83">
        <v>766000</v>
      </c>
      <c r="BE101" s="83">
        <v>0</v>
      </c>
      <c r="BF101" s="83">
        <v>0</v>
      </c>
      <c r="BG101" s="83">
        <v>327</v>
      </c>
      <c r="BH101" s="83">
        <v>0</v>
      </c>
      <c r="BI101" s="83">
        <v>93</v>
      </c>
      <c r="BJ101" s="85">
        <v>32.6</v>
      </c>
      <c r="BK101" s="84">
        <v>1.6333333333333335</v>
      </c>
      <c r="BL101" s="84">
        <v>-0.83226168155670166</v>
      </c>
      <c r="BM101" s="83">
        <v>41</v>
      </c>
      <c r="BN101" s="85">
        <v>47</v>
      </c>
      <c r="BO101" s="84">
        <v>76.635200500488295</v>
      </c>
      <c r="BP101" s="84">
        <v>29.787803649902301</v>
      </c>
      <c r="BQ101" s="85">
        <v>74.493759155273395</v>
      </c>
      <c r="BR101" s="83">
        <v>5500</v>
      </c>
      <c r="BS101" s="85">
        <v>42.75432</v>
      </c>
      <c r="BT101" s="85">
        <v>68.649940000000001</v>
      </c>
      <c r="BU101" s="84" t="s">
        <v>434</v>
      </c>
      <c r="BV101" s="83">
        <v>93</v>
      </c>
      <c r="BW101" s="83">
        <v>82</v>
      </c>
      <c r="BX101" s="83">
        <v>93</v>
      </c>
      <c r="BY101" s="84">
        <v>308.99752807617199</v>
      </c>
      <c r="BZ101" s="84">
        <v>544</v>
      </c>
      <c r="CA101" s="83">
        <v>1157.53515625</v>
      </c>
      <c r="CB101" s="83">
        <v>2142252</v>
      </c>
      <c r="CC101" s="83">
        <v>2132863</v>
      </c>
      <c r="CD101" s="83">
        <v>30360</v>
      </c>
      <c r="CE101" s="83"/>
    </row>
    <row r="102" spans="1:83" x14ac:dyDescent="0.3">
      <c r="A102" s="100" t="s">
        <v>178</v>
      </c>
      <c r="B102" s="86" t="s">
        <v>177</v>
      </c>
      <c r="C102" s="83">
        <v>0</v>
      </c>
      <c r="D102" s="83">
        <v>0</v>
      </c>
      <c r="E102" s="83">
        <v>39801.625999999997</v>
      </c>
      <c r="F102" s="83">
        <v>7.734</v>
      </c>
      <c r="G102" s="83">
        <v>0</v>
      </c>
      <c r="H102" s="83">
        <v>0</v>
      </c>
      <c r="I102" s="83">
        <v>0</v>
      </c>
      <c r="J102" s="83">
        <v>0</v>
      </c>
      <c r="K102" s="84">
        <v>0</v>
      </c>
      <c r="L102" s="84">
        <v>2.7777777777777776E-2</v>
      </c>
      <c r="M102" s="83">
        <v>1425895.0338699999</v>
      </c>
      <c r="N102" s="83">
        <v>656101.92271399999</v>
      </c>
      <c r="O102" s="83">
        <v>3178375.1750099999</v>
      </c>
      <c r="P102" s="83">
        <v>208121.66697799999</v>
      </c>
      <c r="Q102" s="83">
        <v>4341966</v>
      </c>
      <c r="R102" s="83">
        <v>0</v>
      </c>
      <c r="S102" s="83">
        <v>1246</v>
      </c>
      <c r="T102" s="83">
        <v>4340720</v>
      </c>
      <c r="U102" s="83">
        <v>3313519</v>
      </c>
      <c r="V102" s="83">
        <v>2683379.6057699998</v>
      </c>
      <c r="W102" s="83">
        <v>4072738.2237300002</v>
      </c>
      <c r="X102" s="84">
        <v>50.030907392026577</v>
      </c>
      <c r="Y102" s="84">
        <v>3.3302361938213636</v>
      </c>
      <c r="Z102" s="84">
        <v>51.615000000000002</v>
      </c>
      <c r="AA102" s="84">
        <v>4.94573145418242</v>
      </c>
      <c r="AB102" s="84">
        <v>39.612229999999997</v>
      </c>
      <c r="AC102" s="84">
        <v>1.18848</v>
      </c>
      <c r="AD102" s="83" t="s">
        <v>434</v>
      </c>
      <c r="AE102" s="83">
        <v>20</v>
      </c>
      <c r="AF102" s="85">
        <v>70.3</v>
      </c>
      <c r="AG102" s="84">
        <v>14.641</v>
      </c>
      <c r="AH102" s="84">
        <v>0.261304655</v>
      </c>
      <c r="AI102" s="84">
        <v>5.1185622E-2</v>
      </c>
      <c r="AJ102" s="83">
        <v>0</v>
      </c>
      <c r="AK102" s="83">
        <v>0</v>
      </c>
      <c r="AL102" s="84">
        <v>0.479999989271164</v>
      </c>
      <c r="AM102" s="224">
        <v>0.31968366999999998</v>
      </c>
      <c r="AN102" s="224">
        <v>13.786367</v>
      </c>
      <c r="AO102" s="84">
        <v>348.01</v>
      </c>
      <c r="AP102" s="84">
        <v>318.18</v>
      </c>
      <c r="AQ102" s="84">
        <v>21.979385375976602</v>
      </c>
      <c r="AR102" s="84">
        <v>11.276406140525861</v>
      </c>
      <c r="AS102" s="85">
        <v>84.599998474121094</v>
      </c>
      <c r="AT102" s="85">
        <v>13.6000003814697</v>
      </c>
      <c r="AU102" s="83">
        <v>308</v>
      </c>
      <c r="AV102" s="85">
        <v>1.5</v>
      </c>
      <c r="AW102" s="84">
        <v>0.74000000953674305</v>
      </c>
      <c r="AX102" s="84">
        <v>361.50396728515602</v>
      </c>
      <c r="AY102" s="83">
        <v>3175460</v>
      </c>
      <c r="AZ102" s="84">
        <v>0.64999997615814198</v>
      </c>
      <c r="BA102" s="84">
        <v>35.299999237060497</v>
      </c>
      <c r="BB102" s="83">
        <v>0</v>
      </c>
      <c r="BC102" s="83">
        <v>0</v>
      </c>
      <c r="BD102" s="83">
        <v>0</v>
      </c>
      <c r="BE102" s="83">
        <v>0</v>
      </c>
      <c r="BF102" s="83">
        <v>0</v>
      </c>
      <c r="BG102" s="83">
        <v>8206</v>
      </c>
      <c r="BH102" s="83">
        <v>6</v>
      </c>
      <c r="BI102" s="83">
        <v>97</v>
      </c>
      <c r="BJ102" s="85">
        <v>37.5</v>
      </c>
      <c r="BK102" s="84" t="s">
        <v>434</v>
      </c>
      <c r="BL102" s="84">
        <v>-1.3751332759857178</v>
      </c>
      <c r="BM102" s="83">
        <v>28</v>
      </c>
      <c r="BN102" s="85">
        <v>25.918266296386701</v>
      </c>
      <c r="BO102" s="84">
        <v>48.301361083984403</v>
      </c>
      <c r="BP102" s="84">
        <v>7.9844799041748002</v>
      </c>
      <c r="BQ102" s="85">
        <v>56.568954467773402</v>
      </c>
      <c r="BR102" s="83">
        <v>8700</v>
      </c>
      <c r="BS102" s="85">
        <v>16.973520000000001</v>
      </c>
      <c r="BT102" s="85">
        <v>72.948030000000003</v>
      </c>
      <c r="BU102" s="84">
        <v>0.373</v>
      </c>
      <c r="BV102" s="83">
        <v>84</v>
      </c>
      <c r="BW102" s="83" t="s">
        <v>434</v>
      </c>
      <c r="BX102" s="83">
        <v>84</v>
      </c>
      <c r="BY102" s="84">
        <v>12642.8310546875</v>
      </c>
      <c r="BZ102" s="84">
        <v>661</v>
      </c>
      <c r="CA102" s="83">
        <v>621.89294433593795</v>
      </c>
      <c r="CB102" s="83">
        <v>5057677</v>
      </c>
      <c r="CC102" s="83">
        <v>4508306</v>
      </c>
      <c r="CD102" s="83">
        <v>96320</v>
      </c>
      <c r="CE102" s="83"/>
    </row>
    <row r="103" spans="1:83" x14ac:dyDescent="0.3">
      <c r="A103" s="100" t="s">
        <v>180</v>
      </c>
      <c r="B103" s="86" t="s">
        <v>179</v>
      </c>
      <c r="C103" s="83">
        <v>1269.0015664021053</v>
      </c>
      <c r="D103" s="83">
        <v>0</v>
      </c>
      <c r="E103" s="83">
        <v>5365.0760000000009</v>
      </c>
      <c r="F103" s="83">
        <v>78.546000000000006</v>
      </c>
      <c r="G103" s="83">
        <v>0</v>
      </c>
      <c r="H103" s="83">
        <v>0</v>
      </c>
      <c r="I103" s="83">
        <v>0</v>
      </c>
      <c r="J103" s="83">
        <v>0</v>
      </c>
      <c r="K103" s="84">
        <v>0</v>
      </c>
      <c r="L103" s="84">
        <v>0.55555555555555558</v>
      </c>
      <c r="M103" s="83">
        <v>0</v>
      </c>
      <c r="N103" s="83">
        <v>0</v>
      </c>
      <c r="O103" s="83">
        <v>0</v>
      </c>
      <c r="P103" s="83">
        <v>0</v>
      </c>
      <c r="Q103" s="83">
        <v>0</v>
      </c>
      <c r="R103" s="83">
        <v>0</v>
      </c>
      <c r="S103" s="83">
        <v>0</v>
      </c>
      <c r="T103" s="83">
        <v>0</v>
      </c>
      <c r="U103" s="83">
        <v>1197100</v>
      </c>
      <c r="V103" s="83">
        <v>4612849.7864399999</v>
      </c>
      <c r="W103" s="83">
        <v>477493.573302</v>
      </c>
      <c r="X103" s="84">
        <v>3.7956323811905386</v>
      </c>
      <c r="Y103" s="84">
        <v>1.832401528884938</v>
      </c>
      <c r="Z103" s="84">
        <v>80.393000000000001</v>
      </c>
      <c r="AA103" s="84" t="s">
        <v>434</v>
      </c>
      <c r="AB103" s="84">
        <v>0</v>
      </c>
      <c r="AC103" s="84" t="s">
        <v>434</v>
      </c>
      <c r="AD103" s="83">
        <v>2310</v>
      </c>
      <c r="AE103" s="83">
        <v>40</v>
      </c>
      <c r="AF103" s="85" t="s">
        <v>434</v>
      </c>
      <c r="AG103" s="84">
        <v>9.0809999999999995</v>
      </c>
      <c r="AH103" s="84">
        <v>0.99444526700000002</v>
      </c>
      <c r="AI103" s="84">
        <v>0.93250661800000001</v>
      </c>
      <c r="AJ103" s="83">
        <v>5</v>
      </c>
      <c r="AK103" s="83">
        <v>0</v>
      </c>
      <c r="AL103" s="84">
        <v>0.72399997711181596</v>
      </c>
      <c r="AM103" s="224">
        <v>7.4090500000000004E-3</v>
      </c>
      <c r="AN103" s="224">
        <v>328.30689899999999</v>
      </c>
      <c r="AO103" s="84">
        <v>205.78</v>
      </c>
      <c r="AP103" s="84">
        <v>184.8</v>
      </c>
      <c r="AQ103" s="84">
        <v>0.59605568647384599</v>
      </c>
      <c r="AR103" s="84" t="s">
        <v>434</v>
      </c>
      <c r="AS103" s="85">
        <v>11.5</v>
      </c>
      <c r="AT103" s="85">
        <v>11.699999809265099</v>
      </c>
      <c r="AU103" s="83">
        <v>59</v>
      </c>
      <c r="AV103" s="85">
        <v>0.20000000298023199</v>
      </c>
      <c r="AW103" s="84">
        <v>0.10000000149011599</v>
      </c>
      <c r="AX103" s="84" t="s">
        <v>434</v>
      </c>
      <c r="AY103" s="83">
        <v>6774</v>
      </c>
      <c r="AZ103" s="84">
        <v>0.25200000405311601</v>
      </c>
      <c r="BA103" s="84" t="s">
        <v>434</v>
      </c>
      <c r="BB103" s="83">
        <v>0</v>
      </c>
      <c r="BC103" s="83">
        <v>20030</v>
      </c>
      <c r="BD103" s="83">
        <v>0</v>
      </c>
      <c r="BE103" s="83">
        <v>0</v>
      </c>
      <c r="BF103" s="83">
        <v>278177</v>
      </c>
      <c r="BG103" s="83">
        <v>49441</v>
      </c>
      <c r="BH103" s="83">
        <v>0</v>
      </c>
      <c r="BI103" s="83">
        <v>125</v>
      </c>
      <c r="BJ103" s="85">
        <v>38.308849076489359</v>
      </c>
      <c r="BK103" s="84" t="s">
        <v>434</v>
      </c>
      <c r="BL103" s="84">
        <v>-1.9221433401107788</v>
      </c>
      <c r="BM103" s="83">
        <v>17</v>
      </c>
      <c r="BN103" s="85">
        <v>67</v>
      </c>
      <c r="BO103" s="84" t="s">
        <v>434</v>
      </c>
      <c r="BP103" s="84">
        <v>21.7589206695557</v>
      </c>
      <c r="BQ103" s="85">
        <v>91.479293823242202</v>
      </c>
      <c r="BR103" s="83">
        <v>62000</v>
      </c>
      <c r="BS103" s="85">
        <v>100</v>
      </c>
      <c r="BT103" s="85">
        <v>98.528949999999995</v>
      </c>
      <c r="BU103" s="84">
        <v>21.581000000000003</v>
      </c>
      <c r="BV103" s="83">
        <v>97</v>
      </c>
      <c r="BW103" s="83">
        <v>96</v>
      </c>
      <c r="BX103" s="83">
        <v>96</v>
      </c>
      <c r="BY103" s="84" t="s">
        <v>434</v>
      </c>
      <c r="BZ103" s="84">
        <v>72</v>
      </c>
      <c r="CA103" s="83">
        <v>7683.75048828125</v>
      </c>
      <c r="CB103" s="83">
        <v>6871287</v>
      </c>
      <c r="CC103" s="83">
        <v>6278372</v>
      </c>
      <c r="CD103" s="83">
        <v>1759540</v>
      </c>
      <c r="CE103" s="83"/>
    </row>
    <row r="104" spans="1:83" x14ac:dyDescent="0.3">
      <c r="A104" s="100" t="s">
        <v>182</v>
      </c>
      <c r="B104" s="86" t="s">
        <v>181</v>
      </c>
      <c r="C104" s="83">
        <v>78.652106894526312</v>
      </c>
      <c r="D104" s="83">
        <v>0</v>
      </c>
      <c r="E104" s="83" t="s">
        <v>434</v>
      </c>
      <c r="F104" s="83">
        <v>0</v>
      </c>
      <c r="G104" s="83">
        <v>0</v>
      </c>
      <c r="H104" s="83">
        <v>0</v>
      </c>
      <c r="I104" s="83">
        <v>0</v>
      </c>
      <c r="J104" s="83">
        <v>0</v>
      </c>
      <c r="K104" s="84">
        <v>0</v>
      </c>
      <c r="L104" s="84">
        <v>0</v>
      </c>
      <c r="M104" s="83">
        <v>0</v>
      </c>
      <c r="N104" s="83" t="s">
        <v>434</v>
      </c>
      <c r="O104" s="83" t="s">
        <v>434</v>
      </c>
      <c r="P104" s="83" t="s">
        <v>434</v>
      </c>
      <c r="Q104" s="83">
        <v>0</v>
      </c>
      <c r="R104" s="83">
        <v>0</v>
      </c>
      <c r="S104" s="83">
        <v>0</v>
      </c>
      <c r="T104" s="83">
        <v>0</v>
      </c>
      <c r="U104" s="83">
        <v>0</v>
      </c>
      <c r="V104" s="83">
        <v>0</v>
      </c>
      <c r="W104" s="83">
        <v>0</v>
      </c>
      <c r="X104" s="84">
        <v>236.9375</v>
      </c>
      <c r="Y104" s="84">
        <v>0.51376259795916135</v>
      </c>
      <c r="Z104" s="84">
        <v>14.371</v>
      </c>
      <c r="AA104" s="84">
        <v>2.3202483347345302</v>
      </c>
      <c r="AB104" s="84">
        <v>0</v>
      </c>
      <c r="AC104" s="84" t="s">
        <v>434</v>
      </c>
      <c r="AD104" s="83">
        <v>18</v>
      </c>
      <c r="AE104" s="83" t="s">
        <v>434</v>
      </c>
      <c r="AF104" s="85" t="s">
        <v>434</v>
      </c>
      <c r="AG104" s="84" t="s">
        <v>434</v>
      </c>
      <c r="AH104" s="84">
        <v>4.9200000000000003E-6</v>
      </c>
      <c r="AI104" s="84">
        <v>1.0699999999999999E-6</v>
      </c>
      <c r="AJ104" s="83">
        <v>0</v>
      </c>
      <c r="AK104" s="83">
        <v>0</v>
      </c>
      <c r="AL104" s="84">
        <v>0.91900002956390403</v>
      </c>
      <c r="AM104" s="224" t="s">
        <v>434</v>
      </c>
      <c r="AN104" s="224">
        <v>0</v>
      </c>
      <c r="AO104" s="84">
        <v>0</v>
      </c>
      <c r="AP104" s="84">
        <v>0</v>
      </c>
      <c r="AQ104" s="84" t="s">
        <v>434</v>
      </c>
      <c r="AR104" s="84" t="s">
        <v>434</v>
      </c>
      <c r="AS104" s="85" t="s">
        <v>434</v>
      </c>
      <c r="AT104" s="85" t="s">
        <v>434</v>
      </c>
      <c r="AU104" s="83" t="s">
        <v>434</v>
      </c>
      <c r="AV104" s="85" t="s">
        <v>434</v>
      </c>
      <c r="AW104" s="84" t="s">
        <v>434</v>
      </c>
      <c r="AX104" s="84" t="s">
        <v>434</v>
      </c>
      <c r="AY104" s="83" t="s">
        <v>434</v>
      </c>
      <c r="AZ104" s="84" t="s">
        <v>434</v>
      </c>
      <c r="BA104" s="84" t="s">
        <v>434</v>
      </c>
      <c r="BB104" s="83">
        <v>0</v>
      </c>
      <c r="BC104" s="83">
        <v>0</v>
      </c>
      <c r="BD104" s="83">
        <v>0</v>
      </c>
      <c r="BE104" s="83">
        <v>0</v>
      </c>
      <c r="BF104" s="83">
        <v>0</v>
      </c>
      <c r="BG104" s="83">
        <v>158</v>
      </c>
      <c r="BH104" s="83">
        <v>0</v>
      </c>
      <c r="BI104" s="84" t="s">
        <v>434</v>
      </c>
      <c r="BJ104" s="85">
        <v>2.4</v>
      </c>
      <c r="BK104" s="84" t="s">
        <v>434</v>
      </c>
      <c r="BL104" s="84">
        <v>1.6967663764953613</v>
      </c>
      <c r="BM104" s="83" t="s">
        <v>434</v>
      </c>
      <c r="BN104" s="85">
        <v>100</v>
      </c>
      <c r="BO104" s="84" t="s">
        <v>434</v>
      </c>
      <c r="BP104" s="84">
        <v>99.546615600585895</v>
      </c>
      <c r="BQ104" s="85">
        <v>125.589836120605</v>
      </c>
      <c r="BR104" s="83">
        <v>1100</v>
      </c>
      <c r="BS104" s="85">
        <v>99.95</v>
      </c>
      <c r="BT104" s="85">
        <v>100</v>
      </c>
      <c r="BU104" s="84" t="s">
        <v>434</v>
      </c>
      <c r="BV104" s="83" t="s">
        <v>434</v>
      </c>
      <c r="BW104" s="83" t="s">
        <v>434</v>
      </c>
      <c r="BX104" s="83" t="s">
        <v>434</v>
      </c>
      <c r="BY104" s="84" t="s">
        <v>434</v>
      </c>
      <c r="BZ104" s="84" t="s">
        <v>434</v>
      </c>
      <c r="CA104" s="83">
        <v>173356.046875</v>
      </c>
      <c r="CB104" s="83">
        <v>38137</v>
      </c>
      <c r="CC104" s="83">
        <v>37360</v>
      </c>
      <c r="CD104" s="83">
        <v>160</v>
      </c>
      <c r="CE104" s="83"/>
    </row>
    <row r="105" spans="1:83" x14ac:dyDescent="0.3">
      <c r="A105" s="100" t="s">
        <v>184</v>
      </c>
      <c r="B105" s="86" t="s">
        <v>183</v>
      </c>
      <c r="C105" s="83">
        <v>0</v>
      </c>
      <c r="D105" s="83">
        <v>0</v>
      </c>
      <c r="E105" s="83">
        <v>15796.458999999999</v>
      </c>
      <c r="F105" s="83">
        <v>0</v>
      </c>
      <c r="G105" s="83">
        <v>0</v>
      </c>
      <c r="H105" s="83">
        <v>0</v>
      </c>
      <c r="I105" s="83">
        <v>0</v>
      </c>
      <c r="J105" s="83">
        <v>0</v>
      </c>
      <c r="K105" s="84">
        <v>8.5999999999999993E-2</v>
      </c>
      <c r="L105" s="84">
        <v>0.1388888888888889</v>
      </c>
      <c r="M105" s="83">
        <v>0</v>
      </c>
      <c r="N105" s="83" t="s">
        <v>434</v>
      </c>
      <c r="O105" s="83" t="s">
        <v>434</v>
      </c>
      <c r="P105" s="83" t="s">
        <v>434</v>
      </c>
      <c r="Q105" s="83">
        <v>0</v>
      </c>
      <c r="R105" s="83">
        <v>0</v>
      </c>
      <c r="S105" s="83">
        <v>0</v>
      </c>
      <c r="T105" s="83">
        <v>0</v>
      </c>
      <c r="U105" s="83">
        <v>0</v>
      </c>
      <c r="V105" s="83">
        <v>0</v>
      </c>
      <c r="W105" s="83">
        <v>0</v>
      </c>
      <c r="X105" s="84">
        <v>44.531351378064308</v>
      </c>
      <c r="Y105" s="84">
        <v>-4.9577823744100273E-3</v>
      </c>
      <c r="Z105" s="84">
        <v>67.855000000000004</v>
      </c>
      <c r="AA105" s="84">
        <v>2.3825265363966102</v>
      </c>
      <c r="AB105" s="84">
        <v>0</v>
      </c>
      <c r="AC105" s="84" t="s">
        <v>434</v>
      </c>
      <c r="AD105" s="83">
        <v>3247</v>
      </c>
      <c r="AE105" s="83">
        <v>100</v>
      </c>
      <c r="AF105" s="85" t="s">
        <v>434</v>
      </c>
      <c r="AG105" s="84">
        <v>5.3310000000000004</v>
      </c>
      <c r="AH105" s="84">
        <v>2.2052299999999999E-3</v>
      </c>
      <c r="AI105" s="84">
        <v>9.9248400000000007E-4</v>
      </c>
      <c r="AJ105" s="83">
        <v>0</v>
      </c>
      <c r="AK105" s="83">
        <v>0</v>
      </c>
      <c r="AL105" s="84">
        <v>0.88200002908706698</v>
      </c>
      <c r="AM105" s="224" t="s">
        <v>434</v>
      </c>
      <c r="AN105" s="224">
        <v>0</v>
      </c>
      <c r="AO105" s="84">
        <v>0</v>
      </c>
      <c r="AP105" s="84">
        <v>0</v>
      </c>
      <c r="AQ105" s="84" t="s">
        <v>434</v>
      </c>
      <c r="AR105" s="84">
        <v>2.3869706924980969</v>
      </c>
      <c r="AS105" s="85">
        <v>3.7000000476837198</v>
      </c>
      <c r="AT105" s="85" t="s">
        <v>434</v>
      </c>
      <c r="AU105" s="83">
        <v>42</v>
      </c>
      <c r="AV105" s="85">
        <v>0.20000000298023199</v>
      </c>
      <c r="AW105" s="84">
        <v>0.18999999761581399</v>
      </c>
      <c r="AX105" s="84" t="s">
        <v>434</v>
      </c>
      <c r="AY105" s="83">
        <v>51</v>
      </c>
      <c r="AZ105" s="84">
        <v>0.12399999797344199</v>
      </c>
      <c r="BA105" s="84">
        <v>35.700000762939503</v>
      </c>
      <c r="BB105" s="83">
        <v>0</v>
      </c>
      <c r="BC105" s="83">
        <v>0</v>
      </c>
      <c r="BD105" s="83">
        <v>0</v>
      </c>
      <c r="BE105" s="83">
        <v>0</v>
      </c>
      <c r="BF105" s="83">
        <v>0</v>
      </c>
      <c r="BG105" s="83">
        <v>2134</v>
      </c>
      <c r="BH105" s="83">
        <v>0</v>
      </c>
      <c r="BI105" s="83">
        <v>138</v>
      </c>
      <c r="BJ105" s="85">
        <v>2.4</v>
      </c>
      <c r="BK105" s="84" t="s">
        <v>434</v>
      </c>
      <c r="BL105" s="84">
        <v>1.0433808565139771</v>
      </c>
      <c r="BM105" s="83">
        <v>60</v>
      </c>
      <c r="BN105" s="85">
        <v>100</v>
      </c>
      <c r="BO105" s="84">
        <v>99.815597534179702</v>
      </c>
      <c r="BP105" s="84">
        <v>81.581871032714801</v>
      </c>
      <c r="BQ105" s="85">
        <v>168.82075500488301</v>
      </c>
      <c r="BR105" s="83">
        <v>88000</v>
      </c>
      <c r="BS105" s="85">
        <v>93.353640000000013</v>
      </c>
      <c r="BT105" s="85">
        <v>97.542069999999995</v>
      </c>
      <c r="BU105" s="84">
        <v>43.37</v>
      </c>
      <c r="BV105" s="83">
        <v>92</v>
      </c>
      <c r="BW105" s="83">
        <v>92</v>
      </c>
      <c r="BX105" s="83">
        <v>82</v>
      </c>
      <c r="BY105" s="84">
        <v>2312.95532226563</v>
      </c>
      <c r="BZ105" s="84">
        <v>8</v>
      </c>
      <c r="CA105" s="83">
        <v>19455.455078125</v>
      </c>
      <c r="CB105" s="83">
        <v>2722291</v>
      </c>
      <c r="CC105" s="83">
        <v>2879467</v>
      </c>
      <c r="CD105" s="83">
        <v>62674</v>
      </c>
      <c r="CE105" s="83"/>
    </row>
    <row r="106" spans="1:83" x14ac:dyDescent="0.3">
      <c r="A106" s="100" t="s">
        <v>186</v>
      </c>
      <c r="B106" s="86" t="s">
        <v>185</v>
      </c>
      <c r="C106" s="83">
        <v>13.771288407410527</v>
      </c>
      <c r="D106" s="83">
        <v>0</v>
      </c>
      <c r="E106" s="83">
        <v>1078.5420000000001</v>
      </c>
      <c r="F106" s="83">
        <v>0</v>
      </c>
      <c r="G106" s="83">
        <v>0</v>
      </c>
      <c r="H106" s="83">
        <v>0</v>
      </c>
      <c r="I106" s="83">
        <v>0</v>
      </c>
      <c r="J106" s="83">
        <v>0</v>
      </c>
      <c r="K106" s="84">
        <v>0</v>
      </c>
      <c r="L106" s="84">
        <v>5.5555555555555552E-2</v>
      </c>
      <c r="M106" s="83">
        <v>0</v>
      </c>
      <c r="N106" s="83" t="s">
        <v>434</v>
      </c>
      <c r="O106" s="83" t="s">
        <v>434</v>
      </c>
      <c r="P106" s="83" t="s">
        <v>434</v>
      </c>
      <c r="Q106" s="83">
        <v>0</v>
      </c>
      <c r="R106" s="83">
        <v>0</v>
      </c>
      <c r="S106" s="83">
        <v>0</v>
      </c>
      <c r="T106" s="83">
        <v>0</v>
      </c>
      <c r="U106" s="83">
        <v>0</v>
      </c>
      <c r="V106" s="83">
        <v>0</v>
      </c>
      <c r="W106" s="83">
        <v>0</v>
      </c>
      <c r="X106" s="84">
        <v>250.09382716049382</v>
      </c>
      <c r="Y106" s="84">
        <v>2.2285657393361946</v>
      </c>
      <c r="Z106" s="84">
        <v>91.222999999999999</v>
      </c>
      <c r="AA106" s="84">
        <v>2.4130606765276998</v>
      </c>
      <c r="AB106" s="84">
        <v>0</v>
      </c>
      <c r="AC106" s="84" t="s">
        <v>434</v>
      </c>
      <c r="AD106" s="83" t="s">
        <v>434</v>
      </c>
      <c r="AE106" s="83">
        <v>100</v>
      </c>
      <c r="AF106" s="85" t="s">
        <v>434</v>
      </c>
      <c r="AG106" s="84">
        <v>5.3120000000000003</v>
      </c>
      <c r="AH106" s="84">
        <v>4.2038399999999999E-4</v>
      </c>
      <c r="AI106" s="84">
        <v>1.54291E-4</v>
      </c>
      <c r="AJ106" s="83">
        <v>0</v>
      </c>
      <c r="AK106" s="83">
        <v>0</v>
      </c>
      <c r="AL106" s="84">
        <v>0.91600000858306896</v>
      </c>
      <c r="AM106" s="224" t="s">
        <v>434</v>
      </c>
      <c r="AN106" s="224">
        <v>-2.0179469999999999</v>
      </c>
      <c r="AO106" s="84">
        <v>0</v>
      </c>
      <c r="AP106" s="84">
        <v>0</v>
      </c>
      <c r="AQ106" s="84" t="s">
        <v>434</v>
      </c>
      <c r="AR106" s="84">
        <v>2.8211429991782788</v>
      </c>
      <c r="AS106" s="85">
        <v>2.7999999523162802</v>
      </c>
      <c r="AT106" s="85" t="s">
        <v>434</v>
      </c>
      <c r="AU106" s="83">
        <v>9</v>
      </c>
      <c r="AV106" s="85" t="s">
        <v>434</v>
      </c>
      <c r="AW106" s="84" t="s">
        <v>434</v>
      </c>
      <c r="AX106" s="84" t="s">
        <v>434</v>
      </c>
      <c r="AY106" s="83">
        <v>1</v>
      </c>
      <c r="AZ106" s="84">
        <v>6.4999997615814195E-2</v>
      </c>
      <c r="BA106" s="84">
        <v>35.400001525878899</v>
      </c>
      <c r="BB106" s="83">
        <v>0</v>
      </c>
      <c r="BC106" s="83">
        <v>1519</v>
      </c>
      <c r="BD106" s="83">
        <v>0</v>
      </c>
      <c r="BE106" s="83">
        <v>0</v>
      </c>
      <c r="BF106" s="83">
        <v>0</v>
      </c>
      <c r="BG106" s="83">
        <v>4432</v>
      </c>
      <c r="BH106" s="83">
        <v>0</v>
      </c>
      <c r="BI106" s="83">
        <v>128</v>
      </c>
      <c r="BJ106" s="85">
        <v>2.4</v>
      </c>
      <c r="BK106" s="84" t="s">
        <v>434</v>
      </c>
      <c r="BL106" s="84">
        <v>1.7336456775665283</v>
      </c>
      <c r="BM106" s="83">
        <v>80</v>
      </c>
      <c r="BN106" s="85">
        <v>100</v>
      </c>
      <c r="BO106" s="84" t="s">
        <v>434</v>
      </c>
      <c r="BP106" s="84">
        <v>97.061302185058594</v>
      </c>
      <c r="BQ106" s="85">
        <v>135.75778198242199</v>
      </c>
      <c r="BR106" s="83">
        <v>14000</v>
      </c>
      <c r="BS106" s="85">
        <v>97.600539999999995</v>
      </c>
      <c r="BT106" s="85">
        <v>99.889610000000005</v>
      </c>
      <c r="BU106" s="84">
        <v>30.266000000000002</v>
      </c>
      <c r="BV106" s="83">
        <v>99</v>
      </c>
      <c r="BW106" s="83">
        <v>90</v>
      </c>
      <c r="BX106" s="83">
        <v>96</v>
      </c>
      <c r="BY106" s="84">
        <v>6047.822265625</v>
      </c>
      <c r="BZ106" s="84">
        <v>5</v>
      </c>
      <c r="CA106" s="83">
        <v>114704.59375</v>
      </c>
      <c r="CB106" s="83">
        <v>625976</v>
      </c>
      <c r="CC106" s="83">
        <v>565210</v>
      </c>
      <c r="CD106" s="83">
        <v>2590</v>
      </c>
      <c r="CE106" s="83"/>
    </row>
    <row r="107" spans="1:83" x14ac:dyDescent="0.3">
      <c r="A107" s="100" t="s">
        <v>189</v>
      </c>
      <c r="B107" s="86" t="s">
        <v>188</v>
      </c>
      <c r="C107" s="83">
        <v>0</v>
      </c>
      <c r="D107" s="83">
        <v>0</v>
      </c>
      <c r="E107" s="83">
        <v>203660.71100000001</v>
      </c>
      <c r="F107" s="83">
        <v>304.726</v>
      </c>
      <c r="G107" s="83">
        <v>375796.05800000002</v>
      </c>
      <c r="H107" s="83">
        <v>76403.056500000006</v>
      </c>
      <c r="I107" s="83">
        <v>48237.280000000006</v>
      </c>
      <c r="J107" s="83">
        <v>141008</v>
      </c>
      <c r="K107" s="84">
        <v>0.22900000000000001</v>
      </c>
      <c r="L107" s="84">
        <v>2.7777777777777776E-2</v>
      </c>
      <c r="M107" s="83">
        <v>13550823.793400001</v>
      </c>
      <c r="N107" s="83">
        <v>25574.8510933</v>
      </c>
      <c r="O107" s="83">
        <v>0</v>
      </c>
      <c r="P107" s="83">
        <v>562212.48319699999</v>
      </c>
      <c r="Q107" s="83">
        <v>0</v>
      </c>
      <c r="R107" s="83">
        <v>23489163</v>
      </c>
      <c r="S107" s="83">
        <v>0</v>
      </c>
      <c r="T107" s="83">
        <v>22490824</v>
      </c>
      <c r="U107" s="83">
        <v>5852122</v>
      </c>
      <c r="V107" s="83">
        <v>16726535.344900001</v>
      </c>
      <c r="W107" s="83">
        <v>14084973.392200001</v>
      </c>
      <c r="X107" s="84">
        <v>45.139855620488142</v>
      </c>
      <c r="Y107" s="84">
        <v>4.4417160935929569</v>
      </c>
      <c r="Z107" s="84">
        <v>37.860999999999997</v>
      </c>
      <c r="AA107" s="84">
        <v>4.9492635062293804</v>
      </c>
      <c r="AB107" s="84">
        <v>44.575740000000003</v>
      </c>
      <c r="AC107" s="84">
        <v>50.540349999999997</v>
      </c>
      <c r="AD107" s="83">
        <v>2324</v>
      </c>
      <c r="AE107" s="83">
        <v>40</v>
      </c>
      <c r="AF107" s="85">
        <v>61.2</v>
      </c>
      <c r="AG107" s="84">
        <v>14.84</v>
      </c>
      <c r="AH107" s="84">
        <v>0.115041064</v>
      </c>
      <c r="AI107" s="84">
        <v>1.0941078E-2</v>
      </c>
      <c r="AJ107" s="83">
        <v>0</v>
      </c>
      <c r="AK107" s="83">
        <v>0</v>
      </c>
      <c r="AL107" s="84">
        <v>0.52799999713897705</v>
      </c>
      <c r="AM107" s="224">
        <v>0.3839745</v>
      </c>
      <c r="AN107" s="224">
        <v>116.94377</v>
      </c>
      <c r="AO107" s="84">
        <v>296.08</v>
      </c>
      <c r="AP107" s="84">
        <v>280.37</v>
      </c>
      <c r="AQ107" s="84">
        <v>5.5616106986999503</v>
      </c>
      <c r="AR107" s="84">
        <v>2.8883234431756057</v>
      </c>
      <c r="AS107" s="85">
        <v>50.599998474121101</v>
      </c>
      <c r="AT107" s="85">
        <v>26.399999618530298</v>
      </c>
      <c r="AU107" s="83">
        <v>233</v>
      </c>
      <c r="AV107" s="85">
        <v>0.30000001192092901</v>
      </c>
      <c r="AW107" s="84">
        <v>0.40000000596046398</v>
      </c>
      <c r="AX107" s="84">
        <v>82.396781921386705</v>
      </c>
      <c r="AY107" s="83">
        <v>21125732</v>
      </c>
      <c r="AZ107" s="84" t="s">
        <v>434</v>
      </c>
      <c r="BA107" s="84">
        <v>42.599998474121101</v>
      </c>
      <c r="BB107" s="83">
        <v>1475429</v>
      </c>
      <c r="BC107" s="83">
        <v>21393</v>
      </c>
      <c r="BD107" s="83">
        <v>835666</v>
      </c>
      <c r="BE107" s="83">
        <v>1000</v>
      </c>
      <c r="BF107" s="83">
        <v>3000</v>
      </c>
      <c r="BG107" s="83">
        <v>303</v>
      </c>
      <c r="BH107" s="83">
        <v>0</v>
      </c>
      <c r="BI107" s="83">
        <v>88</v>
      </c>
      <c r="BJ107" s="85">
        <v>41.7</v>
      </c>
      <c r="BK107" s="84">
        <v>3.1333333333333333</v>
      </c>
      <c r="BL107" s="84">
        <v>-1.142453670501709</v>
      </c>
      <c r="BM107" s="83">
        <v>25</v>
      </c>
      <c r="BN107" s="85">
        <v>25.907812118530298</v>
      </c>
      <c r="BO107" s="84">
        <v>74.8043212890625</v>
      </c>
      <c r="BP107" s="84">
        <v>4.71366310119629</v>
      </c>
      <c r="BQ107" s="85">
        <v>40.570343017578097</v>
      </c>
      <c r="BR107" s="83">
        <v>46000</v>
      </c>
      <c r="BS107" s="85">
        <v>10.50676</v>
      </c>
      <c r="BT107" s="85">
        <v>54.403979999999997</v>
      </c>
      <c r="BU107" s="84">
        <v>1.8120000000000001</v>
      </c>
      <c r="BV107" s="83">
        <v>75</v>
      </c>
      <c r="BW107" s="83" t="s">
        <v>434</v>
      </c>
      <c r="BX107" s="83">
        <v>75</v>
      </c>
      <c r="BY107" s="84">
        <v>79.073783874511705</v>
      </c>
      <c r="BZ107" s="84">
        <v>335</v>
      </c>
      <c r="CA107" s="83">
        <v>522.21978759765602</v>
      </c>
      <c r="CB107" s="83">
        <v>27691019</v>
      </c>
      <c r="CC107" s="83">
        <v>24235393</v>
      </c>
      <c r="CD107" s="83">
        <v>581540</v>
      </c>
      <c r="CE107" s="83"/>
    </row>
    <row r="108" spans="1:83" x14ac:dyDescent="0.3">
      <c r="A108" s="100" t="s">
        <v>191</v>
      </c>
      <c r="B108" s="86" t="s">
        <v>190</v>
      </c>
      <c r="C108" s="83">
        <v>32338.512172421051</v>
      </c>
      <c r="D108" s="83">
        <v>0</v>
      </c>
      <c r="E108" s="83">
        <v>66267.319999999992</v>
      </c>
      <c r="F108" s="83">
        <v>0</v>
      </c>
      <c r="G108" s="83">
        <v>6499.9684999999999</v>
      </c>
      <c r="H108" s="83">
        <v>0</v>
      </c>
      <c r="I108" s="83">
        <v>0</v>
      </c>
      <c r="J108" s="83">
        <v>807962</v>
      </c>
      <c r="K108" s="84">
        <v>0.22900000000000001</v>
      </c>
      <c r="L108" s="84">
        <v>8.3333333333333329E-2</v>
      </c>
      <c r="M108" s="83">
        <v>3480538.6688899999</v>
      </c>
      <c r="N108" s="83">
        <v>26584.2460718</v>
      </c>
      <c r="O108" s="83">
        <v>0</v>
      </c>
      <c r="P108" s="83">
        <v>153455.68497100001</v>
      </c>
      <c r="Q108" s="83">
        <v>17223556</v>
      </c>
      <c r="R108" s="83">
        <v>0</v>
      </c>
      <c r="S108" s="83">
        <v>0</v>
      </c>
      <c r="T108" s="83">
        <v>17220072</v>
      </c>
      <c r="U108" s="83">
        <v>2722814</v>
      </c>
      <c r="V108" s="83">
        <v>14903104.0426</v>
      </c>
      <c r="W108" s="83">
        <v>7943804.0537099997</v>
      </c>
      <c r="X108" s="84">
        <v>192.44076156130674</v>
      </c>
      <c r="Y108" s="84">
        <v>4.0299868332640356</v>
      </c>
      <c r="Z108" s="84">
        <v>17.173999999999999</v>
      </c>
      <c r="AA108" s="84">
        <v>4.5089180901256203</v>
      </c>
      <c r="AB108" s="84">
        <v>5.7135100000000003</v>
      </c>
      <c r="AC108" s="84">
        <v>8.7039600000000004</v>
      </c>
      <c r="AD108" s="83">
        <v>1233</v>
      </c>
      <c r="AE108" s="83">
        <v>40</v>
      </c>
      <c r="AF108" s="85">
        <v>65.099999999999994</v>
      </c>
      <c r="AG108" s="84">
        <v>15.285</v>
      </c>
      <c r="AH108" s="84">
        <v>0.24196546899999999</v>
      </c>
      <c r="AI108" s="84">
        <v>1.4804233999999999E-2</v>
      </c>
      <c r="AJ108" s="83">
        <v>0</v>
      </c>
      <c r="AK108" s="83">
        <v>0</v>
      </c>
      <c r="AL108" s="84">
        <v>0.48300001025199901</v>
      </c>
      <c r="AM108" s="224">
        <v>0.24314295</v>
      </c>
      <c r="AN108" s="224">
        <v>102.903865</v>
      </c>
      <c r="AO108" s="84">
        <v>756.06</v>
      </c>
      <c r="AP108" s="84">
        <v>601.83000000000004</v>
      </c>
      <c r="AQ108" s="84">
        <v>16.114992141723601</v>
      </c>
      <c r="AR108" s="84">
        <v>2.8363940017220721</v>
      </c>
      <c r="AS108" s="85">
        <v>41.599998474121101</v>
      </c>
      <c r="AT108" s="85">
        <v>11.800000190734901</v>
      </c>
      <c r="AU108" s="83">
        <v>146</v>
      </c>
      <c r="AV108" s="85">
        <v>8.8999996185302699</v>
      </c>
      <c r="AW108" s="84">
        <v>3.71000003814697</v>
      </c>
      <c r="AX108" s="84">
        <v>213.64024353027301</v>
      </c>
      <c r="AY108" s="83">
        <v>12393153</v>
      </c>
      <c r="AZ108" s="84">
        <v>0.56499999761581399</v>
      </c>
      <c r="BA108" s="84">
        <v>44.700000762939503</v>
      </c>
      <c r="BB108" s="83">
        <v>9613</v>
      </c>
      <c r="BC108" s="83">
        <v>991755</v>
      </c>
      <c r="BD108" s="83">
        <v>2250</v>
      </c>
      <c r="BE108" s="83">
        <v>0</v>
      </c>
      <c r="BF108" s="83">
        <v>150</v>
      </c>
      <c r="BG108" s="83">
        <v>48122</v>
      </c>
      <c r="BH108" s="83">
        <v>0</v>
      </c>
      <c r="BI108" s="83">
        <v>111</v>
      </c>
      <c r="BJ108" s="85">
        <v>18.8</v>
      </c>
      <c r="BK108" s="84">
        <v>3.416666666666667</v>
      </c>
      <c r="BL108" s="84">
        <v>-0.74943667650222778</v>
      </c>
      <c r="BM108" s="83">
        <v>30</v>
      </c>
      <c r="BN108" s="85">
        <v>18.0200004577637</v>
      </c>
      <c r="BO108" s="84">
        <v>62.143539428710902</v>
      </c>
      <c r="BP108" s="84">
        <v>13.7821645736694</v>
      </c>
      <c r="BQ108" s="85">
        <v>47.781135559082003</v>
      </c>
      <c r="BR108" s="83">
        <v>18000</v>
      </c>
      <c r="BS108" s="85">
        <v>26.226150000000001</v>
      </c>
      <c r="BT108" s="85">
        <v>68.831879999999998</v>
      </c>
      <c r="BU108" s="84">
        <v>0.15699999999999997</v>
      </c>
      <c r="BV108" s="83">
        <v>92</v>
      </c>
      <c r="BW108" s="83">
        <v>72</v>
      </c>
      <c r="BX108" s="83">
        <v>92</v>
      </c>
      <c r="BY108" s="84">
        <v>119.512825012207</v>
      </c>
      <c r="BZ108" s="84">
        <v>349</v>
      </c>
      <c r="CA108" s="83">
        <v>411.55233764648398</v>
      </c>
      <c r="CB108" s="83">
        <v>19129955</v>
      </c>
      <c r="CC108" s="83">
        <v>17264168</v>
      </c>
      <c r="CD108" s="83">
        <v>94280</v>
      </c>
      <c r="CE108" s="83"/>
    </row>
    <row r="109" spans="1:83" x14ac:dyDescent="0.3">
      <c r="A109" s="100" t="s">
        <v>193</v>
      </c>
      <c r="B109" s="86" t="s">
        <v>192</v>
      </c>
      <c r="C109" s="83">
        <v>3526.5005140421054</v>
      </c>
      <c r="D109" s="83">
        <v>0</v>
      </c>
      <c r="E109" s="83">
        <v>182281.5655</v>
      </c>
      <c r="F109" s="83">
        <v>164.54599999999999</v>
      </c>
      <c r="G109" s="83">
        <v>3383.3510000000001</v>
      </c>
      <c r="H109" s="83">
        <v>0</v>
      </c>
      <c r="I109" s="83">
        <v>21822.666000000001</v>
      </c>
      <c r="J109" s="83">
        <v>63000</v>
      </c>
      <c r="K109" s="84">
        <v>5.7000000000000002E-2</v>
      </c>
      <c r="L109" s="84">
        <v>5.5555555555555552E-2</v>
      </c>
      <c r="M109" s="83">
        <v>38.941587448100002</v>
      </c>
      <c r="N109" s="83" t="s">
        <v>434</v>
      </c>
      <c r="O109" s="83" t="s">
        <v>434</v>
      </c>
      <c r="P109" s="83" t="s">
        <v>434</v>
      </c>
      <c r="Q109" s="83">
        <v>24542547</v>
      </c>
      <c r="R109" s="83">
        <v>4980763</v>
      </c>
      <c r="S109" s="83">
        <v>22183676</v>
      </c>
      <c r="T109" s="83">
        <v>7307119</v>
      </c>
      <c r="U109" s="83">
        <v>26386915</v>
      </c>
      <c r="V109" s="83">
        <v>27588602.5966</v>
      </c>
      <c r="W109" s="83">
        <v>29179213.2005</v>
      </c>
      <c r="X109" s="84">
        <v>95.962821488357932</v>
      </c>
      <c r="Y109" s="84">
        <v>2.0752159593783226</v>
      </c>
      <c r="Z109" s="84">
        <v>76.606999999999999</v>
      </c>
      <c r="AA109" s="84" t="s">
        <v>434</v>
      </c>
      <c r="AB109" s="84">
        <v>0.28301999999999999</v>
      </c>
      <c r="AC109" s="84" t="s">
        <v>434</v>
      </c>
      <c r="AD109" s="83">
        <v>3030</v>
      </c>
      <c r="AE109" s="83">
        <v>80</v>
      </c>
      <c r="AF109" s="85" t="s">
        <v>434</v>
      </c>
      <c r="AG109" s="84">
        <v>8.1419999999999995</v>
      </c>
      <c r="AH109" s="84">
        <v>0.208049171</v>
      </c>
      <c r="AI109" s="84">
        <v>2.0746077000000002E-2</v>
      </c>
      <c r="AJ109" s="83">
        <v>0</v>
      </c>
      <c r="AK109" s="83">
        <v>0</v>
      </c>
      <c r="AL109" s="84">
        <v>0.81000000238418601</v>
      </c>
      <c r="AM109" s="224" t="s">
        <v>434</v>
      </c>
      <c r="AN109" s="224">
        <v>8.3534419999999994</v>
      </c>
      <c r="AO109" s="84">
        <v>-52.74</v>
      </c>
      <c r="AP109" s="84">
        <v>-21.81</v>
      </c>
      <c r="AQ109" s="84">
        <v>1.6875098226591899E-3</v>
      </c>
      <c r="AR109" s="84">
        <v>0.44920684860074572</v>
      </c>
      <c r="AS109" s="85">
        <v>8.6000003814697301</v>
      </c>
      <c r="AT109" s="85">
        <v>13.699999809265099</v>
      </c>
      <c r="AU109" s="83">
        <v>92</v>
      </c>
      <c r="AV109" s="85">
        <v>0.40000000596046398</v>
      </c>
      <c r="AW109" s="84">
        <v>0.34000000357627902</v>
      </c>
      <c r="AX109" s="84">
        <v>0</v>
      </c>
      <c r="AY109" s="83">
        <v>127602</v>
      </c>
      <c r="AZ109" s="84">
        <v>0.25299999117851302</v>
      </c>
      <c r="BA109" s="84">
        <v>41.099998474121101</v>
      </c>
      <c r="BB109" s="83">
        <v>16900</v>
      </c>
      <c r="BC109" s="83">
        <v>22477</v>
      </c>
      <c r="BD109" s="83">
        <v>21883</v>
      </c>
      <c r="BE109" s="83">
        <v>35919</v>
      </c>
      <c r="BF109" s="83">
        <v>0</v>
      </c>
      <c r="BG109" s="83">
        <v>179073</v>
      </c>
      <c r="BH109" s="83">
        <v>0</v>
      </c>
      <c r="BI109" s="83">
        <v>121</v>
      </c>
      <c r="BJ109" s="85">
        <v>3</v>
      </c>
      <c r="BK109" s="84">
        <v>3.95</v>
      </c>
      <c r="BL109" s="84">
        <v>0.99868565797805786</v>
      </c>
      <c r="BM109" s="83">
        <v>51</v>
      </c>
      <c r="BN109" s="85">
        <v>100</v>
      </c>
      <c r="BO109" s="84">
        <v>94.854408264160199</v>
      </c>
      <c r="BP109" s="84">
        <v>84.213226318359403</v>
      </c>
      <c r="BQ109" s="85">
        <v>139.59628295898401</v>
      </c>
      <c r="BR109" s="83">
        <v>69000</v>
      </c>
      <c r="BS109" s="85">
        <v>99.572029999999998</v>
      </c>
      <c r="BT109" s="85">
        <v>96.695939999999993</v>
      </c>
      <c r="BU109" s="84">
        <v>15.132000000000001</v>
      </c>
      <c r="BV109" s="83">
        <v>99</v>
      </c>
      <c r="BW109" s="83">
        <v>99</v>
      </c>
      <c r="BX109" s="83" t="s">
        <v>434</v>
      </c>
      <c r="BY109" s="84">
        <v>1193.85388183594</v>
      </c>
      <c r="BZ109" s="84">
        <v>29</v>
      </c>
      <c r="CA109" s="83">
        <v>11414.837890625</v>
      </c>
      <c r="CB109" s="83">
        <v>32365998</v>
      </c>
      <c r="CC109" s="83">
        <v>30334501</v>
      </c>
      <c r="CD109" s="83">
        <v>328550</v>
      </c>
      <c r="CE109" s="83"/>
    </row>
    <row r="110" spans="1:83" x14ac:dyDescent="0.3">
      <c r="A110" s="100" t="s">
        <v>195</v>
      </c>
      <c r="B110" s="86" t="s">
        <v>194</v>
      </c>
      <c r="C110" s="83">
        <v>0</v>
      </c>
      <c r="D110" s="83">
        <v>0</v>
      </c>
      <c r="E110" s="83" t="s">
        <v>434</v>
      </c>
      <c r="F110" s="83">
        <v>190.51400000000001</v>
      </c>
      <c r="G110" s="83">
        <v>0</v>
      </c>
      <c r="H110" s="83">
        <v>0</v>
      </c>
      <c r="I110" s="83">
        <v>0</v>
      </c>
      <c r="J110" s="83">
        <v>0</v>
      </c>
      <c r="K110" s="84">
        <v>0</v>
      </c>
      <c r="L110" s="84" t="s">
        <v>434</v>
      </c>
      <c r="M110" s="83" t="s">
        <v>434</v>
      </c>
      <c r="N110" s="83" t="s">
        <v>434</v>
      </c>
      <c r="O110" s="83" t="s">
        <v>434</v>
      </c>
      <c r="P110" s="83" t="s">
        <v>434</v>
      </c>
      <c r="Q110" s="83">
        <v>0</v>
      </c>
      <c r="R110" s="83">
        <v>0</v>
      </c>
      <c r="S110" s="83">
        <v>0</v>
      </c>
      <c r="T110" s="83">
        <v>0</v>
      </c>
      <c r="U110" s="83">
        <v>0</v>
      </c>
      <c r="V110" s="83">
        <v>15679.7721205</v>
      </c>
      <c r="W110" s="83">
        <v>0</v>
      </c>
      <c r="X110" s="84">
        <v>1718.9866666666667</v>
      </c>
      <c r="Y110" s="84">
        <v>3.9901887785348271</v>
      </c>
      <c r="Z110" s="84">
        <v>40.238</v>
      </c>
      <c r="AA110" s="84">
        <v>5.3999224187828903</v>
      </c>
      <c r="AB110" s="84">
        <v>0</v>
      </c>
      <c r="AC110" s="84">
        <v>95.802859999999995</v>
      </c>
      <c r="AD110" s="83" t="s">
        <v>434</v>
      </c>
      <c r="AE110" s="83">
        <v>80</v>
      </c>
      <c r="AF110" s="85">
        <v>30.1</v>
      </c>
      <c r="AG110" s="84">
        <v>6.5819999999999999</v>
      </c>
      <c r="AH110" s="84">
        <v>1.6184396E-2</v>
      </c>
      <c r="AI110" s="84">
        <v>1.3949044000000001E-2</v>
      </c>
      <c r="AJ110" s="83">
        <v>0</v>
      </c>
      <c r="AK110" s="83">
        <v>0</v>
      </c>
      <c r="AL110" s="84">
        <v>0.74000000953674305</v>
      </c>
      <c r="AM110" s="224">
        <v>2.65409E-3</v>
      </c>
      <c r="AN110" s="224">
        <v>15.292966</v>
      </c>
      <c r="AO110" s="84">
        <v>4.54</v>
      </c>
      <c r="AP110" s="84">
        <v>16.84</v>
      </c>
      <c r="AQ110" s="84">
        <v>1.41788446903229</v>
      </c>
      <c r="AR110" s="84">
        <v>7.8493257486560344E-2</v>
      </c>
      <c r="AS110" s="85">
        <v>7.5999999046325701</v>
      </c>
      <c r="AT110" s="85">
        <v>17.700000762939499</v>
      </c>
      <c r="AU110" s="83">
        <v>36</v>
      </c>
      <c r="AV110" s="85" t="s">
        <v>434</v>
      </c>
      <c r="AW110" s="84" t="s">
        <v>434</v>
      </c>
      <c r="AX110" s="84" t="s">
        <v>434</v>
      </c>
      <c r="AY110" s="83">
        <v>5013</v>
      </c>
      <c r="AZ110" s="84">
        <v>0.36899998784065202</v>
      </c>
      <c r="BA110" s="84">
        <v>31.299999237060501</v>
      </c>
      <c r="BB110" s="83">
        <v>0</v>
      </c>
      <c r="BC110" s="83">
        <v>1800</v>
      </c>
      <c r="BD110" s="83">
        <v>0</v>
      </c>
      <c r="BE110" s="83">
        <v>0</v>
      </c>
      <c r="BF110" s="83">
        <v>0</v>
      </c>
      <c r="BG110" s="83">
        <v>0</v>
      </c>
      <c r="BH110" s="83">
        <v>0</v>
      </c>
      <c r="BI110" s="83">
        <v>92</v>
      </c>
      <c r="BJ110" s="85">
        <v>13.4</v>
      </c>
      <c r="BK110" s="84">
        <v>2.6833333333333331</v>
      </c>
      <c r="BL110" s="84">
        <v>-0.19421827793121338</v>
      </c>
      <c r="BM110" s="83">
        <v>43</v>
      </c>
      <c r="BN110" s="85">
        <v>100</v>
      </c>
      <c r="BO110" s="84">
        <v>97.734947204589801</v>
      </c>
      <c r="BP110" s="84">
        <v>63.185665130615199</v>
      </c>
      <c r="BQ110" s="85">
        <v>155.95391845703099</v>
      </c>
      <c r="BR110" s="83">
        <v>680</v>
      </c>
      <c r="BS110" s="85">
        <v>99.373000000000005</v>
      </c>
      <c r="BT110" s="85">
        <v>99.256200000000007</v>
      </c>
      <c r="BU110" s="84">
        <v>10.379000000000001</v>
      </c>
      <c r="BV110" s="83">
        <v>99</v>
      </c>
      <c r="BW110" s="83">
        <v>99</v>
      </c>
      <c r="BX110" s="83" t="s">
        <v>434</v>
      </c>
      <c r="BY110" s="84">
        <v>1442.5732421875</v>
      </c>
      <c r="BZ110" s="84">
        <v>53</v>
      </c>
      <c r="CA110" s="83">
        <v>10790.5</v>
      </c>
      <c r="CB110" s="83">
        <v>540542</v>
      </c>
      <c r="CC110" s="83">
        <v>363657</v>
      </c>
      <c r="CD110" s="83">
        <v>300</v>
      </c>
      <c r="CE110" s="83"/>
    </row>
    <row r="111" spans="1:83" x14ac:dyDescent="0.3">
      <c r="A111" s="100" t="s">
        <v>197</v>
      </c>
      <c r="B111" s="86" t="s">
        <v>196</v>
      </c>
      <c r="C111" s="83">
        <v>0</v>
      </c>
      <c r="D111" s="83">
        <v>0</v>
      </c>
      <c r="E111" s="83">
        <v>147225.41500000001</v>
      </c>
      <c r="F111" s="83">
        <v>0</v>
      </c>
      <c r="G111" s="83">
        <v>0</v>
      </c>
      <c r="H111" s="83">
        <v>0</v>
      </c>
      <c r="I111" s="83">
        <v>0</v>
      </c>
      <c r="J111" s="83">
        <v>155057</v>
      </c>
      <c r="K111" s="84">
        <v>0.17100000000000001</v>
      </c>
      <c r="L111" s="84">
        <v>0.25</v>
      </c>
      <c r="M111" s="83">
        <v>9409477.2763500009</v>
      </c>
      <c r="N111" s="83">
        <v>0</v>
      </c>
      <c r="O111" s="83">
        <v>1611608.4161</v>
      </c>
      <c r="P111" s="83">
        <v>0</v>
      </c>
      <c r="Q111" s="83">
        <v>17440033</v>
      </c>
      <c r="R111" s="83">
        <v>0</v>
      </c>
      <c r="S111" s="83">
        <v>806318</v>
      </c>
      <c r="T111" s="83">
        <v>16633715</v>
      </c>
      <c r="U111" s="83">
        <v>3392164</v>
      </c>
      <c r="V111" s="83">
        <v>17448165.2777</v>
      </c>
      <c r="W111" s="83">
        <v>15553429.7936</v>
      </c>
      <c r="X111" s="84">
        <v>15.635015858186021</v>
      </c>
      <c r="Y111" s="84">
        <v>4.8214212166730057</v>
      </c>
      <c r="Z111" s="84">
        <v>43.136000000000003</v>
      </c>
      <c r="AA111" s="84">
        <v>5.8111453918566403</v>
      </c>
      <c r="AB111" s="84">
        <v>7.1953899999999997</v>
      </c>
      <c r="AC111" s="84">
        <v>52.232080000000003</v>
      </c>
      <c r="AD111" s="83">
        <v>1525</v>
      </c>
      <c r="AE111" s="83">
        <v>80</v>
      </c>
      <c r="AF111" s="85">
        <v>47.2</v>
      </c>
      <c r="AG111" s="84">
        <v>17.803999999999998</v>
      </c>
      <c r="AH111" s="84">
        <v>0.98872018699999997</v>
      </c>
      <c r="AI111" s="84">
        <v>0.94674138100000005</v>
      </c>
      <c r="AJ111" s="83">
        <v>0</v>
      </c>
      <c r="AK111" s="83">
        <v>5</v>
      </c>
      <c r="AL111" s="84">
        <v>0.43399998545646701</v>
      </c>
      <c r="AM111" s="224">
        <v>0.37606289999999998</v>
      </c>
      <c r="AN111" s="224">
        <v>626.85557200000005</v>
      </c>
      <c r="AO111" s="84">
        <v>792.22</v>
      </c>
      <c r="AP111" s="84">
        <v>790.97</v>
      </c>
      <c r="AQ111" s="84">
        <v>11.122017860412599</v>
      </c>
      <c r="AR111" s="84">
        <v>5.98590913827777</v>
      </c>
      <c r="AS111" s="85">
        <v>94</v>
      </c>
      <c r="AT111" s="85">
        <v>18.600000381469702</v>
      </c>
      <c r="AU111" s="83">
        <v>52</v>
      </c>
      <c r="AV111" s="85">
        <v>1.20000004768372</v>
      </c>
      <c r="AW111" s="84" t="s">
        <v>434</v>
      </c>
      <c r="AX111" s="84">
        <v>386.77752685546898</v>
      </c>
      <c r="AY111" s="83">
        <v>7735946</v>
      </c>
      <c r="AZ111" s="84">
        <v>0.67100000381469704</v>
      </c>
      <c r="BA111" s="84">
        <v>33</v>
      </c>
      <c r="BB111" s="83">
        <v>13150</v>
      </c>
      <c r="BC111" s="83">
        <v>6981</v>
      </c>
      <c r="BD111" s="83">
        <v>6800000</v>
      </c>
      <c r="BE111" s="83">
        <v>0</v>
      </c>
      <c r="BF111" s="83">
        <v>332957</v>
      </c>
      <c r="BG111" s="83">
        <v>45784</v>
      </c>
      <c r="BH111" s="83">
        <v>5249</v>
      </c>
      <c r="BI111" s="83">
        <v>135</v>
      </c>
      <c r="BJ111" s="85">
        <v>5.0999999999999996</v>
      </c>
      <c r="BK111" s="84">
        <v>3.05</v>
      </c>
      <c r="BL111" s="84">
        <v>-1.0564441680908203</v>
      </c>
      <c r="BM111" s="83">
        <v>30</v>
      </c>
      <c r="BN111" s="85">
        <v>50.900001525878899</v>
      </c>
      <c r="BO111" s="84">
        <v>35.473770141601598</v>
      </c>
      <c r="BP111" s="84">
        <v>12.7206411361694</v>
      </c>
      <c r="BQ111" s="85">
        <v>116.621452331543</v>
      </c>
      <c r="BR111" s="83">
        <v>110000</v>
      </c>
      <c r="BS111" s="85">
        <v>39.335419999999999</v>
      </c>
      <c r="BT111" s="85">
        <v>78.260829999999999</v>
      </c>
      <c r="BU111" s="84">
        <v>1.393</v>
      </c>
      <c r="BV111" s="83">
        <v>71</v>
      </c>
      <c r="BW111" s="83" t="s">
        <v>434</v>
      </c>
      <c r="BX111" s="83">
        <v>68</v>
      </c>
      <c r="BY111" s="84">
        <v>90.001731872558594</v>
      </c>
      <c r="BZ111" s="84">
        <v>562</v>
      </c>
      <c r="CA111" s="83">
        <v>890.7373046875</v>
      </c>
      <c r="CB111" s="83">
        <v>20250834</v>
      </c>
      <c r="CC111" s="83">
        <v>17610108</v>
      </c>
      <c r="CD111" s="83">
        <v>1220190</v>
      </c>
      <c r="CE111" s="83"/>
    </row>
    <row r="112" spans="1:83" x14ac:dyDescent="0.3">
      <c r="A112" s="100" t="s">
        <v>199</v>
      </c>
      <c r="B112" s="86" t="s">
        <v>198</v>
      </c>
      <c r="C112" s="83">
        <v>0</v>
      </c>
      <c r="D112" s="83">
        <v>0</v>
      </c>
      <c r="E112" s="83" t="s">
        <v>434</v>
      </c>
      <c r="F112" s="83">
        <v>17.268000000000001</v>
      </c>
      <c r="G112" s="83">
        <v>0</v>
      </c>
      <c r="H112" s="83">
        <v>0</v>
      </c>
      <c r="I112" s="83">
        <v>0</v>
      </c>
      <c r="J112" s="83">
        <v>0</v>
      </c>
      <c r="K112" s="84">
        <v>0</v>
      </c>
      <c r="L112" s="84">
        <v>0.1388888888888889</v>
      </c>
      <c r="M112" s="83">
        <v>0</v>
      </c>
      <c r="N112" s="83" t="s">
        <v>434</v>
      </c>
      <c r="O112" s="83" t="s">
        <v>434</v>
      </c>
      <c r="P112" s="83" t="s">
        <v>434</v>
      </c>
      <c r="Q112" s="83">
        <v>0</v>
      </c>
      <c r="R112" s="83">
        <v>0</v>
      </c>
      <c r="S112" s="83">
        <v>0</v>
      </c>
      <c r="T112" s="83">
        <v>0</v>
      </c>
      <c r="U112" s="83">
        <v>0</v>
      </c>
      <c r="V112" s="83">
        <v>330863.43926200003</v>
      </c>
      <c r="W112" s="83">
        <v>8985.6696376799991</v>
      </c>
      <c r="X112" s="84">
        <v>1511.03125</v>
      </c>
      <c r="Y112" s="84">
        <v>4.001157806796134</v>
      </c>
      <c r="Z112" s="84">
        <v>94.677999999999997</v>
      </c>
      <c r="AA112" s="84">
        <v>2.8527452466611898</v>
      </c>
      <c r="AB112" s="84">
        <v>0</v>
      </c>
      <c r="AC112" s="84" t="s">
        <v>434</v>
      </c>
      <c r="AD112" s="83">
        <v>170</v>
      </c>
      <c r="AE112" s="83">
        <v>80</v>
      </c>
      <c r="AF112" s="85" t="s">
        <v>434</v>
      </c>
      <c r="AG112" s="84">
        <v>4.9089999999999998</v>
      </c>
      <c r="AH112" s="84">
        <v>4.5613899999999999E-4</v>
      </c>
      <c r="AI112" s="84">
        <v>9.3800000000000003E-5</v>
      </c>
      <c r="AJ112" s="83">
        <v>0</v>
      </c>
      <c r="AK112" s="83">
        <v>0</v>
      </c>
      <c r="AL112" s="84">
        <v>0.894999980926514</v>
      </c>
      <c r="AM112" s="224" t="s">
        <v>434</v>
      </c>
      <c r="AN112" s="224">
        <v>0</v>
      </c>
      <c r="AO112" s="84">
        <v>0</v>
      </c>
      <c r="AP112" s="84">
        <v>0</v>
      </c>
      <c r="AQ112" s="84" t="s">
        <v>434</v>
      </c>
      <c r="AR112" s="84">
        <v>1.7543369723313149</v>
      </c>
      <c r="AS112" s="85">
        <v>7</v>
      </c>
      <c r="AT112" s="85" t="s">
        <v>434</v>
      </c>
      <c r="AU112" s="83">
        <v>14</v>
      </c>
      <c r="AV112" s="85" t="s">
        <v>434</v>
      </c>
      <c r="AW112" s="84" t="s">
        <v>434</v>
      </c>
      <c r="AX112" s="84" t="s">
        <v>434</v>
      </c>
      <c r="AY112" s="83">
        <v>1</v>
      </c>
      <c r="AZ112" s="84">
        <v>0.17499999701976801</v>
      </c>
      <c r="BA112" s="84">
        <v>28.700000762939499</v>
      </c>
      <c r="BB112" s="83">
        <v>0</v>
      </c>
      <c r="BC112" s="83">
        <v>0</v>
      </c>
      <c r="BD112" s="83">
        <v>0</v>
      </c>
      <c r="BE112" s="83">
        <v>0</v>
      </c>
      <c r="BF112" s="83">
        <v>0</v>
      </c>
      <c r="BG112" s="83">
        <v>12809</v>
      </c>
      <c r="BH112" s="83">
        <v>0</v>
      </c>
      <c r="BI112" s="83">
        <v>137</v>
      </c>
      <c r="BJ112" s="85">
        <v>2.4</v>
      </c>
      <c r="BK112" s="84" t="s">
        <v>434</v>
      </c>
      <c r="BL112" s="84">
        <v>0.85841995477676392</v>
      </c>
      <c r="BM112" s="83">
        <v>53</v>
      </c>
      <c r="BN112" s="85">
        <v>100</v>
      </c>
      <c r="BO112" s="84">
        <v>94.503189086914105</v>
      </c>
      <c r="BP112" s="84">
        <v>85.778594970703097</v>
      </c>
      <c r="BQ112" s="85">
        <v>144.05683898925801</v>
      </c>
      <c r="BR112" s="83">
        <v>2700</v>
      </c>
      <c r="BS112" s="85">
        <v>99.95599</v>
      </c>
      <c r="BT112" s="85">
        <v>100</v>
      </c>
      <c r="BU112" s="84">
        <v>38.26</v>
      </c>
      <c r="BV112" s="83">
        <v>97</v>
      </c>
      <c r="BW112" s="83">
        <v>95</v>
      </c>
      <c r="BX112" s="83" t="s">
        <v>434</v>
      </c>
      <c r="BY112" s="84">
        <v>3897.32861328125</v>
      </c>
      <c r="BZ112" s="84">
        <v>6</v>
      </c>
      <c r="CA112" s="83">
        <v>29416.23046875</v>
      </c>
      <c r="CB112" s="83">
        <v>441539</v>
      </c>
      <c r="CC112" s="83">
        <v>418670</v>
      </c>
      <c r="CD112" s="83">
        <v>320</v>
      </c>
      <c r="CE112" s="83"/>
    </row>
    <row r="113" spans="1:83" x14ac:dyDescent="0.3">
      <c r="A113" s="100" t="s">
        <v>201</v>
      </c>
      <c r="B113" s="86" t="s">
        <v>200</v>
      </c>
      <c r="C113" s="83">
        <v>0</v>
      </c>
      <c r="D113" s="83">
        <v>0</v>
      </c>
      <c r="E113" s="83" t="s">
        <v>434</v>
      </c>
      <c r="F113" s="83">
        <v>15.584</v>
      </c>
      <c r="G113" s="83">
        <v>60.7605</v>
      </c>
      <c r="H113" s="83">
        <v>0.28250000000000003</v>
      </c>
      <c r="I113" s="83">
        <v>0</v>
      </c>
      <c r="J113" s="83">
        <v>782</v>
      </c>
      <c r="K113" s="84">
        <v>5.7000000000000002E-2</v>
      </c>
      <c r="L113" s="84" t="s">
        <v>434</v>
      </c>
      <c r="M113" s="83" t="s">
        <v>434</v>
      </c>
      <c r="N113" s="83" t="s">
        <v>434</v>
      </c>
      <c r="O113" s="83" t="s">
        <v>434</v>
      </c>
      <c r="P113" s="83" t="s">
        <v>434</v>
      </c>
      <c r="Q113" s="83">
        <v>0</v>
      </c>
      <c r="R113" s="83">
        <v>0</v>
      </c>
      <c r="S113" s="83">
        <v>0</v>
      </c>
      <c r="T113" s="83">
        <v>0</v>
      </c>
      <c r="U113" s="83">
        <v>0</v>
      </c>
      <c r="V113" s="83">
        <v>1079.9451518999999</v>
      </c>
      <c r="W113" s="83">
        <v>1707.1887778</v>
      </c>
      <c r="X113" s="84">
        <v>324.51666666666665</v>
      </c>
      <c r="Y113" s="84">
        <v>1.1446374006447477</v>
      </c>
      <c r="Z113" s="84">
        <v>77.417000000000002</v>
      </c>
      <c r="AA113" s="84" t="s">
        <v>434</v>
      </c>
      <c r="AB113" s="84">
        <v>10.05522</v>
      </c>
      <c r="AC113" s="84">
        <v>82.502170000000007</v>
      </c>
      <c r="AD113" s="83" t="s">
        <v>434</v>
      </c>
      <c r="AE113" s="83">
        <v>40</v>
      </c>
      <c r="AF113" s="85" t="s">
        <v>434</v>
      </c>
      <c r="AG113" s="84" t="s">
        <v>434</v>
      </c>
      <c r="AH113" s="84">
        <v>3.93E-5</v>
      </c>
      <c r="AI113" s="84">
        <v>2.6668299999999998E-4</v>
      </c>
      <c r="AJ113" s="83">
        <v>0</v>
      </c>
      <c r="AK113" s="83">
        <v>0</v>
      </c>
      <c r="AL113" s="84">
        <v>0.70399999618530296</v>
      </c>
      <c r="AM113" s="224" t="s">
        <v>434</v>
      </c>
      <c r="AN113" s="224">
        <v>18.940242999999999</v>
      </c>
      <c r="AO113" s="84">
        <v>49.33</v>
      </c>
      <c r="AP113" s="84">
        <v>56.64</v>
      </c>
      <c r="AQ113" s="84">
        <v>19.245937347412099</v>
      </c>
      <c r="AR113" s="84">
        <v>14.212914523811676</v>
      </c>
      <c r="AS113" s="85">
        <v>31.799999237060501</v>
      </c>
      <c r="AT113" s="85">
        <v>11.8999996185303</v>
      </c>
      <c r="AU113" s="83">
        <v>483</v>
      </c>
      <c r="AV113" s="85" t="s">
        <v>434</v>
      </c>
      <c r="AW113" s="84" t="s">
        <v>434</v>
      </c>
      <c r="AX113" s="84" t="s">
        <v>434</v>
      </c>
      <c r="AY113" s="83">
        <v>19594</v>
      </c>
      <c r="AZ113" s="84" t="s">
        <v>434</v>
      </c>
      <c r="BA113" s="84" t="s">
        <v>434</v>
      </c>
      <c r="BB113" s="83">
        <v>0</v>
      </c>
      <c r="BC113" s="83">
        <v>0</v>
      </c>
      <c r="BD113" s="83">
        <v>0</v>
      </c>
      <c r="BE113" s="83">
        <v>0</v>
      </c>
      <c r="BF113" s="83">
        <v>0</v>
      </c>
      <c r="BG113" s="83">
        <v>0</v>
      </c>
      <c r="BH113" s="83">
        <v>0</v>
      </c>
      <c r="BI113" s="83">
        <v>29</v>
      </c>
      <c r="BJ113" s="85">
        <v>3</v>
      </c>
      <c r="BK113" s="84">
        <v>2.083333333333333</v>
      </c>
      <c r="BL113" s="84">
        <v>-1.4705981016159058</v>
      </c>
      <c r="BM113" s="83" t="s">
        <v>434</v>
      </c>
      <c r="BN113" s="85">
        <v>96.355476379394503</v>
      </c>
      <c r="BO113" s="84">
        <v>98.265083312988295</v>
      </c>
      <c r="BP113" s="84">
        <v>38.701164245605497</v>
      </c>
      <c r="BQ113" s="85">
        <v>27.558649063110401</v>
      </c>
      <c r="BR113" s="83">
        <v>260</v>
      </c>
      <c r="BS113" s="85">
        <v>83.494060000000005</v>
      </c>
      <c r="BT113" s="85">
        <v>88.486440000000002</v>
      </c>
      <c r="BU113" s="84">
        <v>4.5540000000000003</v>
      </c>
      <c r="BV113" s="83">
        <v>81</v>
      </c>
      <c r="BW113" s="83">
        <v>61</v>
      </c>
      <c r="BX113" s="83">
        <v>67</v>
      </c>
      <c r="BY113" s="84">
        <v>677.16558837890602</v>
      </c>
      <c r="BZ113" s="84" t="s">
        <v>434</v>
      </c>
      <c r="CA113" s="83">
        <v>3788.16357421875</v>
      </c>
      <c r="CB113" s="83">
        <v>59194</v>
      </c>
      <c r="CC113" s="83">
        <v>52993</v>
      </c>
      <c r="CD113" s="83">
        <v>180</v>
      </c>
      <c r="CE113" s="83"/>
    </row>
    <row r="114" spans="1:83" x14ac:dyDescent="0.3">
      <c r="A114" s="100" t="s">
        <v>203</v>
      </c>
      <c r="B114" s="86" t="s">
        <v>202</v>
      </c>
      <c r="C114" s="83">
        <v>106.97885920652631</v>
      </c>
      <c r="D114" s="83">
        <v>0</v>
      </c>
      <c r="E114" s="83">
        <v>49521.154000000002</v>
      </c>
      <c r="F114" s="83">
        <v>2.516</v>
      </c>
      <c r="G114" s="83">
        <v>0</v>
      </c>
      <c r="H114" s="83">
        <v>0</v>
      </c>
      <c r="I114" s="83">
        <v>0</v>
      </c>
      <c r="J114" s="83">
        <v>207808</v>
      </c>
      <c r="K114" s="84">
        <v>0.2</v>
      </c>
      <c r="L114" s="84">
        <v>0.30555555555555558</v>
      </c>
      <c r="M114" s="83">
        <v>2065730.1188000001</v>
      </c>
      <c r="N114" s="83">
        <v>0</v>
      </c>
      <c r="O114" s="83">
        <v>0</v>
      </c>
      <c r="P114" s="83">
        <v>0</v>
      </c>
      <c r="Q114" s="83">
        <v>3706266</v>
      </c>
      <c r="R114" s="83">
        <v>0</v>
      </c>
      <c r="S114" s="83">
        <v>700919</v>
      </c>
      <c r="T114" s="83">
        <v>3005347</v>
      </c>
      <c r="U114" s="83">
        <v>932238</v>
      </c>
      <c r="V114" s="83">
        <v>3786941.5406200001</v>
      </c>
      <c r="W114" s="83">
        <v>2142635.4332900001</v>
      </c>
      <c r="X114" s="84">
        <v>4.2721635781507716</v>
      </c>
      <c r="Y114" s="84">
        <v>4.2850596243351973</v>
      </c>
      <c r="Z114" s="84">
        <v>54.506999999999998</v>
      </c>
      <c r="AA114" s="84" t="s">
        <v>434</v>
      </c>
      <c r="AB114" s="84">
        <v>31.9315</v>
      </c>
      <c r="AC114" s="84">
        <v>15.95012</v>
      </c>
      <c r="AD114" s="83" t="s">
        <v>434</v>
      </c>
      <c r="AE114" s="83">
        <v>20</v>
      </c>
      <c r="AF114" s="85">
        <v>73.2</v>
      </c>
      <c r="AG114" s="84">
        <v>14.837</v>
      </c>
      <c r="AH114" s="84">
        <v>0.41838039599999999</v>
      </c>
      <c r="AI114" s="84">
        <v>3.7808466999999998E-2</v>
      </c>
      <c r="AJ114" s="83">
        <v>0</v>
      </c>
      <c r="AK114" s="83">
        <v>0</v>
      </c>
      <c r="AL114" s="84">
        <v>0.54600000381469704</v>
      </c>
      <c r="AM114" s="224">
        <v>0.26064398999999999</v>
      </c>
      <c r="AN114" s="224">
        <v>145.53571500000001</v>
      </c>
      <c r="AO114" s="84">
        <v>88.65</v>
      </c>
      <c r="AP114" s="84">
        <v>71.94</v>
      </c>
      <c r="AQ114" s="84">
        <v>5.4924893379211399</v>
      </c>
      <c r="AR114" s="84">
        <v>0.84807029334289541</v>
      </c>
      <c r="AS114" s="85">
        <v>72.900001525878906</v>
      </c>
      <c r="AT114" s="85">
        <v>19.200000762939499</v>
      </c>
      <c r="AU114" s="83">
        <v>89</v>
      </c>
      <c r="AV114" s="85">
        <v>0.20000000298023199</v>
      </c>
      <c r="AW114" s="84" t="s">
        <v>434</v>
      </c>
      <c r="AX114" s="84">
        <v>39.414649963378899</v>
      </c>
      <c r="AY114" s="83">
        <v>826827</v>
      </c>
      <c r="AZ114" s="84">
        <v>0.63400000333786</v>
      </c>
      <c r="BA114" s="84">
        <v>32.599998474121101</v>
      </c>
      <c r="BB114" s="83">
        <v>350600</v>
      </c>
      <c r="BC114" s="83">
        <v>33600</v>
      </c>
      <c r="BD114" s="83">
        <v>628982</v>
      </c>
      <c r="BE114" s="83">
        <v>0</v>
      </c>
      <c r="BF114" s="83">
        <v>0</v>
      </c>
      <c r="BG114" s="83">
        <v>95418</v>
      </c>
      <c r="BH114" s="83">
        <v>0</v>
      </c>
      <c r="BI114" s="83">
        <v>125</v>
      </c>
      <c r="BJ114" s="85">
        <v>11.9</v>
      </c>
      <c r="BK114" s="84">
        <v>3.0666666666666669</v>
      </c>
      <c r="BL114" s="84">
        <v>-0.49821245670318604</v>
      </c>
      <c r="BM114" s="83">
        <v>29</v>
      </c>
      <c r="BN114" s="85">
        <v>44.526912689208999</v>
      </c>
      <c r="BO114" s="84">
        <v>53.497589111328097</v>
      </c>
      <c r="BP114" s="84">
        <v>20.8009643554688</v>
      </c>
      <c r="BQ114" s="85">
        <v>104.09006500244099</v>
      </c>
      <c r="BR114" s="83">
        <v>15000</v>
      </c>
      <c r="BS114" s="85">
        <v>48.435490000000001</v>
      </c>
      <c r="BT114" s="85">
        <v>70.696190000000001</v>
      </c>
      <c r="BU114" s="84">
        <v>1.79</v>
      </c>
      <c r="BV114" s="83">
        <v>81</v>
      </c>
      <c r="BW114" s="83" t="s">
        <v>434</v>
      </c>
      <c r="BX114" s="83">
        <v>77</v>
      </c>
      <c r="BY114" s="84">
        <v>190.13778686523401</v>
      </c>
      <c r="BZ114" s="84">
        <v>766</v>
      </c>
      <c r="CA114" s="83">
        <v>1677.91931152344</v>
      </c>
      <c r="CB114" s="83">
        <v>4649660</v>
      </c>
      <c r="CC114" s="83">
        <v>4096872</v>
      </c>
      <c r="CD114" s="83">
        <v>1030700</v>
      </c>
      <c r="CE114" s="83"/>
    </row>
    <row r="115" spans="1:83" x14ac:dyDescent="0.3">
      <c r="A115" s="100" t="s">
        <v>205</v>
      </c>
      <c r="B115" s="86" t="s">
        <v>204</v>
      </c>
      <c r="C115" s="83">
        <v>0</v>
      </c>
      <c r="D115" s="83">
        <v>0</v>
      </c>
      <c r="E115" s="83" t="s">
        <v>434</v>
      </c>
      <c r="F115" s="83">
        <v>14.061999999999999</v>
      </c>
      <c r="G115" s="83">
        <v>24178.772999999997</v>
      </c>
      <c r="H115" s="83">
        <v>17813.929999999997</v>
      </c>
      <c r="I115" s="83">
        <v>909.6</v>
      </c>
      <c r="J115" s="83">
        <v>0</v>
      </c>
      <c r="K115" s="84">
        <v>2.9000000000000001E-2</v>
      </c>
      <c r="L115" s="84">
        <v>2.7777777777777776E-2</v>
      </c>
      <c r="M115" s="83">
        <v>0</v>
      </c>
      <c r="N115" s="83" t="s">
        <v>434</v>
      </c>
      <c r="O115" s="83" t="s">
        <v>434</v>
      </c>
      <c r="P115" s="83" t="s">
        <v>434</v>
      </c>
      <c r="Q115" s="83">
        <v>0</v>
      </c>
      <c r="R115" s="83">
        <v>0</v>
      </c>
      <c r="S115" s="83">
        <v>0</v>
      </c>
      <c r="T115" s="83">
        <v>0</v>
      </c>
      <c r="U115" s="83">
        <v>975378</v>
      </c>
      <c r="V115" s="83">
        <v>1207955.4629599999</v>
      </c>
      <c r="W115" s="83">
        <v>1103519.0821400001</v>
      </c>
      <c r="X115" s="84">
        <v>623.30197044334977</v>
      </c>
      <c r="Y115" s="84">
        <v>-3.3910293067660392E-2</v>
      </c>
      <c r="Z115" s="84">
        <v>40.765999999999998</v>
      </c>
      <c r="AA115" s="84">
        <v>3.47529761733847</v>
      </c>
      <c r="AB115" s="84">
        <v>0.13067999999999999</v>
      </c>
      <c r="AC115" s="84" t="s">
        <v>434</v>
      </c>
      <c r="AD115" s="83">
        <v>178</v>
      </c>
      <c r="AE115" s="83">
        <v>80</v>
      </c>
      <c r="AF115" s="85" t="s">
        <v>434</v>
      </c>
      <c r="AG115" s="84">
        <v>5.0359999999999996</v>
      </c>
      <c r="AH115" s="84">
        <v>7.6055810000000001E-3</v>
      </c>
      <c r="AI115" s="84">
        <v>1.646139E-3</v>
      </c>
      <c r="AJ115" s="83">
        <v>0</v>
      </c>
      <c r="AK115" s="83">
        <v>0</v>
      </c>
      <c r="AL115" s="84">
        <v>0.80400002002716098</v>
      </c>
      <c r="AM115" s="224" t="s">
        <v>434</v>
      </c>
      <c r="AN115" s="224">
        <v>12.562172</v>
      </c>
      <c r="AO115" s="84">
        <v>48.16</v>
      </c>
      <c r="AP115" s="84">
        <v>-13.8</v>
      </c>
      <c r="AQ115" s="84">
        <v>0.14046728610992401</v>
      </c>
      <c r="AR115" s="84">
        <v>2.2672402145041719</v>
      </c>
      <c r="AS115" s="85">
        <v>16</v>
      </c>
      <c r="AT115" s="85" t="s">
        <v>434</v>
      </c>
      <c r="AU115" s="83">
        <v>12</v>
      </c>
      <c r="AV115" s="85">
        <v>1.20000004768372</v>
      </c>
      <c r="AW115" s="84">
        <v>0.95999997854232799</v>
      </c>
      <c r="AX115" s="84" t="s">
        <v>434</v>
      </c>
      <c r="AY115" s="83">
        <v>0</v>
      </c>
      <c r="AZ115" s="84">
        <v>0.347000002861023</v>
      </c>
      <c r="BA115" s="84">
        <v>36.799999237060497</v>
      </c>
      <c r="BB115" s="83">
        <v>30000</v>
      </c>
      <c r="BC115" s="83">
        <v>0</v>
      </c>
      <c r="BD115" s="83">
        <v>0</v>
      </c>
      <c r="BE115" s="83">
        <v>0</v>
      </c>
      <c r="BF115" s="83">
        <v>0</v>
      </c>
      <c r="BG115" s="83">
        <v>25</v>
      </c>
      <c r="BH115" s="83">
        <v>0</v>
      </c>
      <c r="BI115" s="83">
        <v>126</v>
      </c>
      <c r="BJ115" s="85">
        <v>5.3</v>
      </c>
      <c r="BK115" s="84">
        <v>3.7</v>
      </c>
      <c r="BL115" s="84">
        <v>0.87113988399505615</v>
      </c>
      <c r="BM115" s="83">
        <v>53</v>
      </c>
      <c r="BN115" s="85">
        <v>97.466003417968807</v>
      </c>
      <c r="BO115" s="84">
        <v>91.325393676757798</v>
      </c>
      <c r="BP115" s="84">
        <v>63.9998970031738</v>
      </c>
      <c r="BQ115" s="85">
        <v>147.01481628418</v>
      </c>
      <c r="BR115" s="83">
        <v>2800</v>
      </c>
      <c r="BS115" s="85">
        <v>95.504840000000002</v>
      </c>
      <c r="BT115" s="85">
        <v>99.866330000000005</v>
      </c>
      <c r="BU115" s="84">
        <v>20.245999999999999</v>
      </c>
      <c r="BV115" s="83">
        <v>97</v>
      </c>
      <c r="BW115" s="83">
        <v>99</v>
      </c>
      <c r="BX115" s="83">
        <v>96</v>
      </c>
      <c r="BY115" s="84">
        <v>1380.73596191406</v>
      </c>
      <c r="BZ115" s="84">
        <v>61</v>
      </c>
      <c r="CA115" s="83">
        <v>11203.541015625</v>
      </c>
      <c r="CB115" s="83">
        <v>1271767</v>
      </c>
      <c r="CC115" s="83">
        <v>1273212</v>
      </c>
      <c r="CD115" s="83">
        <v>2030</v>
      </c>
      <c r="CE115" s="83"/>
    </row>
    <row r="116" spans="1:83" x14ac:dyDescent="0.3">
      <c r="A116" s="100" t="s">
        <v>207</v>
      </c>
      <c r="B116" s="86" t="s">
        <v>206</v>
      </c>
      <c r="C116" s="83">
        <v>186381.80087642104</v>
      </c>
      <c r="D116" s="83">
        <v>32538.732611789474</v>
      </c>
      <c r="E116" s="83">
        <v>536662.85300000012</v>
      </c>
      <c r="F116" s="83">
        <v>201.87200000000001</v>
      </c>
      <c r="G116" s="83">
        <v>1535119.9295000001</v>
      </c>
      <c r="H116" s="83">
        <v>516785.83350000007</v>
      </c>
      <c r="I116" s="83">
        <v>86727.087000000014</v>
      </c>
      <c r="J116" s="83">
        <v>73285</v>
      </c>
      <c r="K116" s="84">
        <v>0.17100000000000001</v>
      </c>
      <c r="L116" s="84">
        <v>0</v>
      </c>
      <c r="M116" s="83" t="s">
        <v>434</v>
      </c>
      <c r="N116" s="83" t="s">
        <v>434</v>
      </c>
      <c r="O116" s="83" t="s">
        <v>434</v>
      </c>
      <c r="P116" s="83" t="s">
        <v>434</v>
      </c>
      <c r="Q116" s="83">
        <v>12081448</v>
      </c>
      <c r="R116" s="83">
        <v>2954141</v>
      </c>
      <c r="S116" s="83">
        <v>0</v>
      </c>
      <c r="T116" s="83">
        <v>2187</v>
      </c>
      <c r="U116" s="83">
        <v>33279522</v>
      </c>
      <c r="V116" s="83">
        <v>65401295.467100002</v>
      </c>
      <c r="W116" s="83">
        <v>49008315.652099997</v>
      </c>
      <c r="X116" s="84">
        <v>64.914626405000135</v>
      </c>
      <c r="Y116" s="84">
        <v>1.4500180291523856</v>
      </c>
      <c r="Z116" s="84">
        <v>80.444000000000003</v>
      </c>
      <c r="AA116" s="84">
        <v>3.7401749708323599</v>
      </c>
      <c r="AB116" s="84">
        <v>0.88502999999999998</v>
      </c>
      <c r="AC116" s="84">
        <v>87.846680000000006</v>
      </c>
      <c r="AD116" s="83">
        <v>71574</v>
      </c>
      <c r="AE116" s="83">
        <v>80</v>
      </c>
      <c r="AF116" s="85">
        <v>16</v>
      </c>
      <c r="AG116" s="84">
        <v>8.5</v>
      </c>
      <c r="AH116" s="84">
        <v>0.97520960899999998</v>
      </c>
      <c r="AI116" s="84">
        <v>0.90078284799999997</v>
      </c>
      <c r="AJ116" s="83">
        <v>0</v>
      </c>
      <c r="AK116" s="83">
        <v>4</v>
      </c>
      <c r="AL116" s="84">
        <v>0.778999984264374</v>
      </c>
      <c r="AM116" s="224">
        <v>2.5615369901061058E-2</v>
      </c>
      <c r="AN116" s="224">
        <v>12.434151</v>
      </c>
      <c r="AO116" s="84">
        <v>497.45</v>
      </c>
      <c r="AP116" s="84">
        <v>568.16</v>
      </c>
      <c r="AQ116" s="84">
        <v>4.3476369231939302E-2</v>
      </c>
      <c r="AR116" s="84">
        <v>3.0753168940205429</v>
      </c>
      <c r="AS116" s="85">
        <v>14.199999809265099</v>
      </c>
      <c r="AT116" s="85">
        <v>4.1999998092651403</v>
      </c>
      <c r="AU116" s="83">
        <v>23</v>
      </c>
      <c r="AV116" s="85" t="s">
        <v>434</v>
      </c>
      <c r="AW116" s="84" t="s">
        <v>434</v>
      </c>
      <c r="AX116" s="84">
        <v>0.30015954375267001</v>
      </c>
      <c r="AY116" s="83">
        <v>19900177</v>
      </c>
      <c r="AZ116" s="84">
        <v>0.32199999690055803</v>
      </c>
      <c r="BA116" s="84">
        <v>45.400001525878899</v>
      </c>
      <c r="BB116" s="83">
        <v>13124</v>
      </c>
      <c r="BC116" s="83">
        <v>4842</v>
      </c>
      <c r="BD116" s="83">
        <v>123599</v>
      </c>
      <c r="BE116" s="83">
        <v>0</v>
      </c>
      <c r="BF116" s="83">
        <v>345000</v>
      </c>
      <c r="BG116" s="83">
        <v>195932</v>
      </c>
      <c r="BH116" s="83">
        <v>0</v>
      </c>
      <c r="BI116" s="83">
        <v>130</v>
      </c>
      <c r="BJ116" s="85">
        <v>7.1</v>
      </c>
      <c r="BK116" s="84">
        <v>2.9666666666666668</v>
      </c>
      <c r="BL116" s="84">
        <v>-0.15700839459896088</v>
      </c>
      <c r="BM116" s="83">
        <v>31</v>
      </c>
      <c r="BN116" s="85">
        <v>100</v>
      </c>
      <c r="BO116" s="84">
        <v>95.379913330078097</v>
      </c>
      <c r="BP116" s="84">
        <v>70.069908142089801</v>
      </c>
      <c r="BQ116" s="85">
        <v>95.661598205566406</v>
      </c>
      <c r="BR116" s="83">
        <v>360000</v>
      </c>
      <c r="BS116" s="85">
        <v>91.183059999999998</v>
      </c>
      <c r="BT116" s="85">
        <v>99.318219999999997</v>
      </c>
      <c r="BU116" s="84">
        <v>22.477999999999998</v>
      </c>
      <c r="BV116" s="83">
        <v>88</v>
      </c>
      <c r="BW116" s="83">
        <v>99</v>
      </c>
      <c r="BX116" s="83">
        <v>88</v>
      </c>
      <c r="BY116" s="84">
        <v>1065.95007324219</v>
      </c>
      <c r="BZ116" s="84">
        <v>33</v>
      </c>
      <c r="CA116" s="83">
        <v>9863.072265625</v>
      </c>
      <c r="CB116" s="83">
        <v>128932753</v>
      </c>
      <c r="CC116" s="83">
        <v>126932577</v>
      </c>
      <c r="CD116" s="83">
        <v>1943950</v>
      </c>
      <c r="CE116" s="83"/>
    </row>
    <row r="117" spans="1:83" x14ac:dyDescent="0.3">
      <c r="A117" s="100" t="s">
        <v>707</v>
      </c>
      <c r="B117" s="86" t="s">
        <v>208</v>
      </c>
      <c r="C117" s="83">
        <v>0</v>
      </c>
      <c r="D117" s="83">
        <v>0</v>
      </c>
      <c r="E117" s="83" t="s">
        <v>434</v>
      </c>
      <c r="F117" s="83">
        <v>14.65</v>
      </c>
      <c r="G117" s="83">
        <v>1196.789</v>
      </c>
      <c r="H117" s="83">
        <v>178.607</v>
      </c>
      <c r="I117" s="83">
        <v>215.80800000000002</v>
      </c>
      <c r="J117" s="83">
        <v>3680</v>
      </c>
      <c r="K117" s="84">
        <v>5.7000000000000002E-2</v>
      </c>
      <c r="L117" s="84" t="s">
        <v>434</v>
      </c>
      <c r="M117" s="83">
        <v>0</v>
      </c>
      <c r="N117" s="83" t="s">
        <v>434</v>
      </c>
      <c r="O117" s="83" t="s">
        <v>434</v>
      </c>
      <c r="P117" s="83" t="s">
        <v>434</v>
      </c>
      <c r="Q117" s="83">
        <v>0</v>
      </c>
      <c r="R117" s="83">
        <v>0</v>
      </c>
      <c r="S117" s="83">
        <v>0</v>
      </c>
      <c r="T117" s="83">
        <v>0</v>
      </c>
      <c r="U117" s="83">
        <v>2054</v>
      </c>
      <c r="V117" s="83">
        <v>7489.5687836400002</v>
      </c>
      <c r="W117" s="83">
        <v>39773.229276999999</v>
      </c>
      <c r="X117" s="84">
        <v>160.91428571428571</v>
      </c>
      <c r="Y117" s="84">
        <v>1.5135340151487167</v>
      </c>
      <c r="Z117" s="84">
        <v>22.812000000000001</v>
      </c>
      <c r="AA117" s="84" t="s">
        <v>434</v>
      </c>
      <c r="AB117" s="84">
        <v>9.5</v>
      </c>
      <c r="AC117" s="84" t="s">
        <v>434</v>
      </c>
      <c r="AD117" s="83">
        <v>8</v>
      </c>
      <c r="AE117" s="83">
        <v>40</v>
      </c>
      <c r="AF117" s="85" t="s">
        <v>434</v>
      </c>
      <c r="AG117" s="84">
        <v>10.663</v>
      </c>
      <c r="AH117" s="84">
        <v>1.1216679999999999E-3</v>
      </c>
      <c r="AI117" s="84">
        <v>7.0602999999999996E-4</v>
      </c>
      <c r="AJ117" s="83">
        <v>0</v>
      </c>
      <c r="AK117" s="83">
        <v>0</v>
      </c>
      <c r="AL117" s="84">
        <v>0.62000000476837203</v>
      </c>
      <c r="AM117" s="224" t="s">
        <v>434</v>
      </c>
      <c r="AN117" s="224">
        <v>33.367584999999998</v>
      </c>
      <c r="AO117" s="84">
        <v>74.44</v>
      </c>
      <c r="AP117" s="84">
        <v>75.489999999999995</v>
      </c>
      <c r="AQ117" s="84">
        <v>23.966672897338899</v>
      </c>
      <c r="AR117" s="84">
        <v>5.8066246479817618</v>
      </c>
      <c r="AS117" s="85">
        <v>29.399999618530298</v>
      </c>
      <c r="AT117" s="85" t="s">
        <v>434</v>
      </c>
      <c r="AU117" s="83">
        <v>100</v>
      </c>
      <c r="AV117" s="85" t="s">
        <v>434</v>
      </c>
      <c r="AW117" s="84" t="s">
        <v>434</v>
      </c>
      <c r="AX117" s="84" t="s">
        <v>434</v>
      </c>
      <c r="AY117" s="83">
        <v>70736</v>
      </c>
      <c r="AZ117" s="84" t="s">
        <v>434</v>
      </c>
      <c r="BA117" s="84">
        <v>40.099998474121101</v>
      </c>
      <c r="BB117" s="83">
        <v>0</v>
      </c>
      <c r="BC117" s="83">
        <v>10000</v>
      </c>
      <c r="BD117" s="83">
        <v>0</v>
      </c>
      <c r="BE117" s="83">
        <v>0</v>
      </c>
      <c r="BF117" s="83">
        <v>0</v>
      </c>
      <c r="BG117" s="83">
        <v>0</v>
      </c>
      <c r="BH117" s="83">
        <v>0</v>
      </c>
      <c r="BI117" s="83">
        <v>29</v>
      </c>
      <c r="BJ117" s="85">
        <v>3</v>
      </c>
      <c r="BK117" s="84">
        <v>2.6</v>
      </c>
      <c r="BL117" s="84">
        <v>-0.18708164989948273</v>
      </c>
      <c r="BM117" s="83" t="s">
        <v>434</v>
      </c>
      <c r="BN117" s="85">
        <v>82.099723815917997</v>
      </c>
      <c r="BO117" s="84" t="s">
        <v>434</v>
      </c>
      <c r="BP117" s="84">
        <v>35.304054260253899</v>
      </c>
      <c r="BQ117" s="85">
        <v>20.7376708984375</v>
      </c>
      <c r="BR117" s="83">
        <v>380</v>
      </c>
      <c r="BS117" s="85">
        <v>88.309330000000003</v>
      </c>
      <c r="BT117" s="85">
        <v>78.566479999999999</v>
      </c>
      <c r="BU117" s="84" t="s">
        <v>434</v>
      </c>
      <c r="BV117" s="83">
        <v>75</v>
      </c>
      <c r="BW117" s="83">
        <v>48</v>
      </c>
      <c r="BX117" s="83">
        <v>67</v>
      </c>
      <c r="BY117" s="84">
        <v>414.04211425781301</v>
      </c>
      <c r="BZ117" s="84">
        <v>88</v>
      </c>
      <c r="CA117" s="83">
        <v>3568.291015625</v>
      </c>
      <c r="CB117" s="83">
        <v>115021</v>
      </c>
      <c r="CC117" s="83">
        <v>104460</v>
      </c>
      <c r="CD117" s="83">
        <v>700</v>
      </c>
      <c r="CE117" s="83"/>
    </row>
    <row r="118" spans="1:83" x14ac:dyDescent="0.3">
      <c r="A118" s="100" t="s">
        <v>792</v>
      </c>
      <c r="B118" s="86" t="s">
        <v>209</v>
      </c>
      <c r="C118" s="83">
        <v>8561.251766631578</v>
      </c>
      <c r="D118" s="83">
        <v>0</v>
      </c>
      <c r="E118" s="83">
        <v>29900.462</v>
      </c>
      <c r="F118" s="83">
        <v>0</v>
      </c>
      <c r="G118" s="83">
        <v>0</v>
      </c>
      <c r="H118" s="83">
        <v>0</v>
      </c>
      <c r="I118" s="83">
        <v>0</v>
      </c>
      <c r="J118" s="83">
        <v>6176</v>
      </c>
      <c r="K118" s="84">
        <v>8.5999999999999993E-2</v>
      </c>
      <c r="L118" s="84">
        <v>0.22222222222222221</v>
      </c>
      <c r="M118" s="83">
        <v>3426131.4172899998</v>
      </c>
      <c r="N118" s="83" t="s">
        <v>434</v>
      </c>
      <c r="O118" s="83" t="s">
        <v>434</v>
      </c>
      <c r="P118" s="83" t="s">
        <v>434</v>
      </c>
      <c r="Q118" s="83">
        <v>0</v>
      </c>
      <c r="R118" s="83">
        <v>0</v>
      </c>
      <c r="S118" s="83">
        <v>0</v>
      </c>
      <c r="T118" s="83">
        <v>0</v>
      </c>
      <c r="U118" s="83">
        <v>0</v>
      </c>
      <c r="V118" s="83">
        <v>0</v>
      </c>
      <c r="W118" s="83">
        <v>0</v>
      </c>
      <c r="X118" s="84">
        <v>123.51980353224</v>
      </c>
      <c r="Y118" s="84">
        <v>-1.4469019898216413</v>
      </c>
      <c r="Z118" s="84">
        <v>42.725999999999999</v>
      </c>
      <c r="AA118" s="84">
        <v>2.88879842375214</v>
      </c>
      <c r="AB118" s="84">
        <v>0.13403000000000001</v>
      </c>
      <c r="AC118" s="84">
        <v>86.979420000000005</v>
      </c>
      <c r="AD118" s="83">
        <v>2070</v>
      </c>
      <c r="AE118" s="83">
        <v>80</v>
      </c>
      <c r="AF118" s="85">
        <v>59.2</v>
      </c>
      <c r="AG118" s="84">
        <v>5.0199999999999996</v>
      </c>
      <c r="AH118" s="84">
        <v>0.24872422699999999</v>
      </c>
      <c r="AI118" s="84">
        <v>4.2434856E-2</v>
      </c>
      <c r="AJ118" s="83">
        <v>0</v>
      </c>
      <c r="AK118" s="83">
        <v>0</v>
      </c>
      <c r="AL118" s="84">
        <v>0.75</v>
      </c>
      <c r="AM118" s="224">
        <v>3.5339099999999999E-3</v>
      </c>
      <c r="AN118" s="224">
        <v>4.1475949999999999</v>
      </c>
      <c r="AO118" s="84">
        <v>95.72</v>
      </c>
      <c r="AP118" s="84">
        <v>102.11</v>
      </c>
      <c r="AQ118" s="84">
        <v>2.7220077514648402</v>
      </c>
      <c r="AR118" s="84">
        <v>15.955181988961984</v>
      </c>
      <c r="AS118" s="85">
        <v>14.3999996185303</v>
      </c>
      <c r="AT118" s="85">
        <v>2.2000000476837198</v>
      </c>
      <c r="AU118" s="83">
        <v>80</v>
      </c>
      <c r="AV118" s="85">
        <v>0.69999998807907104</v>
      </c>
      <c r="AW118" s="84">
        <v>0.44999998807907099</v>
      </c>
      <c r="AX118" s="84" t="s">
        <v>434</v>
      </c>
      <c r="AY118" s="83">
        <v>0</v>
      </c>
      <c r="AZ118" s="84">
        <v>0.20399999618530301</v>
      </c>
      <c r="BA118" s="84">
        <v>25.700000762939499</v>
      </c>
      <c r="BB118" s="83">
        <v>0</v>
      </c>
      <c r="BC118" s="83">
        <v>5460</v>
      </c>
      <c r="BD118" s="83">
        <v>0</v>
      </c>
      <c r="BE118" s="83">
        <v>0</v>
      </c>
      <c r="BF118" s="83">
        <v>0</v>
      </c>
      <c r="BG118" s="83">
        <v>483</v>
      </c>
      <c r="BH118" s="83">
        <v>0</v>
      </c>
      <c r="BI118" s="83">
        <v>94</v>
      </c>
      <c r="BJ118" s="85">
        <v>2.4</v>
      </c>
      <c r="BK118" s="84">
        <v>2.5333333333333332</v>
      </c>
      <c r="BL118" s="84">
        <v>-0.383404940366745</v>
      </c>
      <c r="BM118" s="83">
        <v>34</v>
      </c>
      <c r="BN118" s="85">
        <v>100</v>
      </c>
      <c r="BO118" s="84">
        <v>99.359893798828097</v>
      </c>
      <c r="BP118" s="84">
        <v>76.124519348144503</v>
      </c>
      <c r="BQ118" s="85">
        <v>89.379447937011705</v>
      </c>
      <c r="BR118" s="83">
        <v>42000</v>
      </c>
      <c r="BS118" s="85">
        <v>76.308199999999999</v>
      </c>
      <c r="BT118" s="85">
        <v>89.05565</v>
      </c>
      <c r="BU118" s="84">
        <v>32.002000000000002</v>
      </c>
      <c r="BV118" s="83">
        <v>93</v>
      </c>
      <c r="BW118" s="83">
        <v>96</v>
      </c>
      <c r="BX118" s="83">
        <v>94</v>
      </c>
      <c r="BY118" s="84">
        <v>479.85287475585898</v>
      </c>
      <c r="BZ118" s="84">
        <v>19</v>
      </c>
      <c r="CA118" s="83">
        <v>4498.52099609375</v>
      </c>
      <c r="CB118" s="83">
        <v>4033963</v>
      </c>
      <c r="CC118" s="83">
        <v>4073491</v>
      </c>
      <c r="CD118" s="83">
        <v>32854</v>
      </c>
      <c r="CE118" s="83"/>
    </row>
    <row r="119" spans="1:83" x14ac:dyDescent="0.3">
      <c r="A119" s="100" t="s">
        <v>211</v>
      </c>
      <c r="B119" s="86" t="s">
        <v>210</v>
      </c>
      <c r="C119" s="83">
        <v>1426.4210645536843</v>
      </c>
      <c r="D119" s="83">
        <v>15.340270864484211</v>
      </c>
      <c r="E119" s="83">
        <v>13788.153</v>
      </c>
      <c r="F119" s="83">
        <v>0</v>
      </c>
      <c r="G119" s="83">
        <v>0</v>
      </c>
      <c r="H119" s="83">
        <v>0</v>
      </c>
      <c r="I119" s="83">
        <v>0</v>
      </c>
      <c r="J119" s="83">
        <v>12857</v>
      </c>
      <c r="K119" s="84">
        <v>2.9000000000000001E-2</v>
      </c>
      <c r="L119" s="84">
        <v>0.30555555555555558</v>
      </c>
      <c r="M119" s="83">
        <v>3.58149273694</v>
      </c>
      <c r="N119" s="83" t="s">
        <v>434</v>
      </c>
      <c r="O119" s="83" t="s">
        <v>434</v>
      </c>
      <c r="P119" s="83" t="s">
        <v>434</v>
      </c>
      <c r="Q119" s="83">
        <v>0</v>
      </c>
      <c r="R119" s="83">
        <v>0</v>
      </c>
      <c r="S119" s="83">
        <v>0</v>
      </c>
      <c r="T119" s="83">
        <v>0</v>
      </c>
      <c r="U119" s="83">
        <v>0</v>
      </c>
      <c r="V119" s="83">
        <v>0</v>
      </c>
      <c r="W119" s="83">
        <v>0</v>
      </c>
      <c r="X119" s="84">
        <v>2.0406086665465124</v>
      </c>
      <c r="Y119" s="84">
        <v>1.8618153460517546</v>
      </c>
      <c r="Z119" s="84">
        <v>68.543000000000006</v>
      </c>
      <c r="AA119" s="84" t="s">
        <v>434</v>
      </c>
      <c r="AB119" s="84">
        <v>10.317489999999999</v>
      </c>
      <c r="AC119" s="84">
        <v>71.179550000000006</v>
      </c>
      <c r="AD119" s="83">
        <v>2866</v>
      </c>
      <c r="AE119" s="83">
        <v>80</v>
      </c>
      <c r="AF119" s="85">
        <v>38.299999999999997</v>
      </c>
      <c r="AG119" s="84">
        <v>11.452999999999999</v>
      </c>
      <c r="AH119" s="84">
        <v>4.0896875999999999E-2</v>
      </c>
      <c r="AI119" s="84">
        <v>1.7857699999999999E-3</v>
      </c>
      <c r="AJ119" s="83">
        <v>0</v>
      </c>
      <c r="AK119" s="83">
        <v>0</v>
      </c>
      <c r="AL119" s="84">
        <v>0.73699998855590798</v>
      </c>
      <c r="AM119" s="224">
        <v>2.81268E-2</v>
      </c>
      <c r="AN119" s="224">
        <v>23.717839000000001</v>
      </c>
      <c r="AO119" s="84">
        <v>228.9</v>
      </c>
      <c r="AP119" s="84">
        <v>234.77</v>
      </c>
      <c r="AQ119" s="84">
        <v>2.5314853191375701</v>
      </c>
      <c r="AR119" s="84">
        <v>4.0075849716860468</v>
      </c>
      <c r="AS119" s="85">
        <v>15.6000003814697</v>
      </c>
      <c r="AT119" s="85">
        <v>1.79999995231628</v>
      </c>
      <c r="AU119" s="83">
        <v>428</v>
      </c>
      <c r="AV119" s="85">
        <v>0.10000000149011599</v>
      </c>
      <c r="AW119" s="84">
        <v>1.9999999552965199E-2</v>
      </c>
      <c r="AX119" s="84" t="s">
        <v>434</v>
      </c>
      <c r="AY119" s="83">
        <v>0</v>
      </c>
      <c r="AZ119" s="84">
        <v>0.32199999690055803</v>
      </c>
      <c r="BA119" s="84">
        <v>32.700000762939503</v>
      </c>
      <c r="BB119" s="83">
        <v>272301</v>
      </c>
      <c r="BC119" s="83">
        <v>3000</v>
      </c>
      <c r="BD119" s="83">
        <v>49105</v>
      </c>
      <c r="BE119" s="83">
        <v>0</v>
      </c>
      <c r="BF119" s="83">
        <v>0</v>
      </c>
      <c r="BG119" s="83">
        <v>10</v>
      </c>
      <c r="BH119" s="83">
        <v>0</v>
      </c>
      <c r="BI119" s="83">
        <v>102</v>
      </c>
      <c r="BJ119" s="85">
        <v>21.3</v>
      </c>
      <c r="BK119" s="84">
        <v>2.95</v>
      </c>
      <c r="BL119" s="84">
        <v>-0.19483031332492828</v>
      </c>
      <c r="BM119" s="83">
        <v>35</v>
      </c>
      <c r="BN119" s="85">
        <v>98.099998474121094</v>
      </c>
      <c r="BO119" s="84">
        <v>98.423118591308594</v>
      </c>
      <c r="BP119" s="84">
        <v>51.079994201660199</v>
      </c>
      <c r="BQ119" s="85">
        <v>137.01365661621099</v>
      </c>
      <c r="BR119" s="83">
        <v>65000</v>
      </c>
      <c r="BS119" s="85">
        <v>58.479390000000002</v>
      </c>
      <c r="BT119" s="85">
        <v>83.313109999999995</v>
      </c>
      <c r="BU119" s="84">
        <v>28.866</v>
      </c>
      <c r="BV119" s="83">
        <v>99</v>
      </c>
      <c r="BW119" s="83">
        <v>98</v>
      </c>
      <c r="BX119" s="83">
        <v>26</v>
      </c>
      <c r="BY119" s="84">
        <v>519.2666015625</v>
      </c>
      <c r="BZ119" s="84">
        <v>45</v>
      </c>
      <c r="CA119" s="83">
        <v>4295.23486328125</v>
      </c>
      <c r="CB119" s="83">
        <v>3278292</v>
      </c>
      <c r="CC119" s="83">
        <v>2946414</v>
      </c>
      <c r="CD119" s="83">
        <v>1553560</v>
      </c>
      <c r="CE119" s="83"/>
    </row>
    <row r="120" spans="1:83" x14ac:dyDescent="0.3">
      <c r="A120" s="100" t="s">
        <v>213</v>
      </c>
      <c r="B120" s="86" t="s">
        <v>212</v>
      </c>
      <c r="C120" s="83">
        <v>1295.0524171221052</v>
      </c>
      <c r="D120" s="83">
        <v>0</v>
      </c>
      <c r="E120" s="83">
        <v>4286.7459999999992</v>
      </c>
      <c r="F120" s="83">
        <v>22.588000000000001</v>
      </c>
      <c r="G120" s="83">
        <v>0</v>
      </c>
      <c r="H120" s="83">
        <v>0</v>
      </c>
      <c r="I120" s="83">
        <v>0</v>
      </c>
      <c r="J120" s="83">
        <v>0</v>
      </c>
      <c r="K120" s="84">
        <v>0</v>
      </c>
      <c r="L120" s="84">
        <v>0.1388888888888889</v>
      </c>
      <c r="M120" s="83">
        <v>462.187499344</v>
      </c>
      <c r="N120" s="83" t="s">
        <v>434</v>
      </c>
      <c r="O120" s="83" t="s">
        <v>434</v>
      </c>
      <c r="P120" s="83" t="s">
        <v>434</v>
      </c>
      <c r="Q120" s="83">
        <v>0</v>
      </c>
      <c r="R120" s="83">
        <v>0</v>
      </c>
      <c r="S120" s="83">
        <v>0</v>
      </c>
      <c r="T120" s="83">
        <v>0</v>
      </c>
      <c r="U120" s="83">
        <v>0</v>
      </c>
      <c r="V120" s="83">
        <v>155956.35952200001</v>
      </c>
      <c r="W120" s="83">
        <v>214629.77437200001</v>
      </c>
      <c r="X120" s="84">
        <v>46.271003717472119</v>
      </c>
      <c r="Y120" s="84">
        <v>0.47107131450891893</v>
      </c>
      <c r="Z120" s="84">
        <v>67.150000000000006</v>
      </c>
      <c r="AA120" s="84">
        <v>3.2140115063305599</v>
      </c>
      <c r="AB120" s="84">
        <v>5.2540000000000003E-2</v>
      </c>
      <c r="AC120" s="84" t="s">
        <v>434</v>
      </c>
      <c r="AD120" s="83">
        <v>317</v>
      </c>
      <c r="AE120" s="83">
        <v>20</v>
      </c>
      <c r="AF120" s="85">
        <v>27.1</v>
      </c>
      <c r="AG120" s="84">
        <v>5.8760000000000003</v>
      </c>
      <c r="AH120" s="84">
        <v>4.0040847999999997E-2</v>
      </c>
      <c r="AI120" s="84">
        <v>1.8926993999999999E-2</v>
      </c>
      <c r="AJ120" s="83">
        <v>0</v>
      </c>
      <c r="AK120" s="83">
        <v>0</v>
      </c>
      <c r="AL120" s="84">
        <v>0.82899999618530296</v>
      </c>
      <c r="AM120" s="224">
        <v>4.8989000000000003E-3</v>
      </c>
      <c r="AN120" s="224">
        <v>2.3742190000000001</v>
      </c>
      <c r="AO120" s="84">
        <v>11.09</v>
      </c>
      <c r="AP120" s="84">
        <v>5.19</v>
      </c>
      <c r="AQ120" s="84">
        <v>1.7430781126022299</v>
      </c>
      <c r="AR120" s="84">
        <v>10.542305865775759</v>
      </c>
      <c r="AS120" s="85">
        <v>2.2999999523162802</v>
      </c>
      <c r="AT120" s="85">
        <v>1</v>
      </c>
      <c r="AU120" s="83">
        <v>15</v>
      </c>
      <c r="AV120" s="85">
        <v>0.10000000149011599</v>
      </c>
      <c r="AW120" s="84">
        <v>0.10000000149011599</v>
      </c>
      <c r="AX120" s="84" t="s">
        <v>434</v>
      </c>
      <c r="AY120" s="83">
        <v>0</v>
      </c>
      <c r="AZ120" s="84">
        <v>0.108999997377396</v>
      </c>
      <c r="BA120" s="84">
        <v>38.5</v>
      </c>
      <c r="BB120" s="83">
        <v>0</v>
      </c>
      <c r="BC120" s="83">
        <v>0</v>
      </c>
      <c r="BD120" s="83">
        <v>0</v>
      </c>
      <c r="BE120" s="83">
        <v>0</v>
      </c>
      <c r="BF120" s="83">
        <v>0</v>
      </c>
      <c r="BG120" s="83">
        <v>392</v>
      </c>
      <c r="BH120" s="83">
        <v>0</v>
      </c>
      <c r="BI120" s="83">
        <v>140</v>
      </c>
      <c r="BJ120" s="85">
        <v>2.4</v>
      </c>
      <c r="BK120" s="84">
        <v>3.4</v>
      </c>
      <c r="BL120" s="84">
        <v>0.15625758469104767</v>
      </c>
      <c r="BM120" s="83">
        <v>45</v>
      </c>
      <c r="BN120" s="85">
        <v>100</v>
      </c>
      <c r="BO120" s="84">
        <v>98.847183227539105</v>
      </c>
      <c r="BP120" s="84">
        <v>73.476669311523395</v>
      </c>
      <c r="BQ120" s="85">
        <v>183.28373718261699</v>
      </c>
      <c r="BR120" s="83">
        <v>11000</v>
      </c>
      <c r="BS120" s="85">
        <v>97.773880000000005</v>
      </c>
      <c r="BT120" s="85">
        <v>97.042050000000003</v>
      </c>
      <c r="BU120" s="84">
        <v>23.337</v>
      </c>
      <c r="BV120" s="83">
        <v>87</v>
      </c>
      <c r="BW120" s="83">
        <v>83</v>
      </c>
      <c r="BX120" s="83" t="s">
        <v>434</v>
      </c>
      <c r="BY120" s="84">
        <v>1711.2099609375</v>
      </c>
      <c r="BZ120" s="84">
        <v>6</v>
      </c>
      <c r="CA120" s="83">
        <v>8832.037109375</v>
      </c>
      <c r="CB120" s="83">
        <v>628062</v>
      </c>
      <c r="CC120" s="83">
        <v>625158</v>
      </c>
      <c r="CD120" s="83">
        <v>13450</v>
      </c>
      <c r="CE120" s="83"/>
    </row>
    <row r="121" spans="1:83" x14ac:dyDescent="0.3">
      <c r="A121" s="100" t="s">
        <v>215</v>
      </c>
      <c r="B121" s="86" t="s">
        <v>214</v>
      </c>
      <c r="C121" s="83">
        <v>37005.371266105263</v>
      </c>
      <c r="D121" s="83">
        <v>0</v>
      </c>
      <c r="E121" s="83">
        <v>135983.89350000001</v>
      </c>
      <c r="F121" s="83">
        <v>108.574</v>
      </c>
      <c r="G121" s="83">
        <v>0</v>
      </c>
      <c r="H121" s="83">
        <v>0</v>
      </c>
      <c r="I121" s="83">
        <v>0</v>
      </c>
      <c r="J121" s="83">
        <v>7857</v>
      </c>
      <c r="K121" s="84">
        <v>5.7000000000000002E-2</v>
      </c>
      <c r="L121" s="84">
        <v>0.25</v>
      </c>
      <c r="M121" s="83">
        <v>0</v>
      </c>
      <c r="N121" s="83">
        <v>0</v>
      </c>
      <c r="O121" s="83">
        <v>0</v>
      </c>
      <c r="P121" s="83">
        <v>0</v>
      </c>
      <c r="Q121" s="83">
        <v>0</v>
      </c>
      <c r="R121" s="83">
        <v>0</v>
      </c>
      <c r="S121" s="83">
        <v>0</v>
      </c>
      <c r="T121" s="83">
        <v>0</v>
      </c>
      <c r="U121" s="83">
        <v>1059463</v>
      </c>
      <c r="V121" s="83">
        <v>19912465.155999999</v>
      </c>
      <c r="W121" s="83">
        <v>1080891.3778299999</v>
      </c>
      <c r="X121" s="84">
        <v>80.728518933452833</v>
      </c>
      <c r="Y121" s="84">
        <v>2.0835692308648026</v>
      </c>
      <c r="Z121" s="84">
        <v>62.994</v>
      </c>
      <c r="AA121" s="84" t="s">
        <v>434</v>
      </c>
      <c r="AB121" s="84">
        <v>7.26023</v>
      </c>
      <c r="AC121" s="84" t="s">
        <v>434</v>
      </c>
      <c r="AD121" s="83">
        <v>2592</v>
      </c>
      <c r="AE121" s="83">
        <v>80</v>
      </c>
      <c r="AF121" s="85">
        <v>9.1999999999999993</v>
      </c>
      <c r="AG121" s="84">
        <v>9.0079999999999991</v>
      </c>
      <c r="AH121" s="84">
        <v>0.41194573600000001</v>
      </c>
      <c r="AI121" s="84">
        <v>0.104741603</v>
      </c>
      <c r="AJ121" s="83">
        <v>0</v>
      </c>
      <c r="AK121" s="83">
        <v>0</v>
      </c>
      <c r="AL121" s="84">
        <v>0.68599998950958296</v>
      </c>
      <c r="AM121" s="224">
        <v>8.4816329999999995E-2</v>
      </c>
      <c r="AN121" s="224">
        <v>14.323686</v>
      </c>
      <c r="AO121" s="84">
        <v>292.92</v>
      </c>
      <c r="AP121" s="84">
        <v>272.95</v>
      </c>
      <c r="AQ121" s="84">
        <v>0.64572280645370495</v>
      </c>
      <c r="AR121" s="84">
        <v>5.6269657219096691</v>
      </c>
      <c r="AS121" s="85">
        <v>21.399999618530298</v>
      </c>
      <c r="AT121" s="85">
        <v>2.5999999046325701</v>
      </c>
      <c r="AU121" s="83">
        <v>97</v>
      </c>
      <c r="AV121" s="85">
        <v>0.10000000149011599</v>
      </c>
      <c r="AW121" s="84">
        <v>3.9999999105930301E-2</v>
      </c>
      <c r="AX121" s="84">
        <v>0</v>
      </c>
      <c r="AY121" s="83">
        <v>5576</v>
      </c>
      <c r="AZ121" s="84">
        <v>0.45399999618530301</v>
      </c>
      <c r="BA121" s="84">
        <v>39.5</v>
      </c>
      <c r="BB121" s="83">
        <v>70000</v>
      </c>
      <c r="BC121" s="83">
        <v>229</v>
      </c>
      <c r="BD121" s="83">
        <v>0</v>
      </c>
      <c r="BE121" s="83">
        <v>10</v>
      </c>
      <c r="BF121" s="83">
        <v>0</v>
      </c>
      <c r="BG121" s="83">
        <v>10988</v>
      </c>
      <c r="BH121" s="83">
        <v>0</v>
      </c>
      <c r="BI121" s="83">
        <v>141</v>
      </c>
      <c r="BJ121" s="85">
        <v>4.3</v>
      </c>
      <c r="BK121" s="84">
        <v>2.75</v>
      </c>
      <c r="BL121" s="84">
        <v>-0.11922524124383926</v>
      </c>
      <c r="BM121" s="83">
        <v>40</v>
      </c>
      <c r="BN121" s="85">
        <v>100</v>
      </c>
      <c r="BO121" s="84">
        <v>73.750007629394503</v>
      </c>
      <c r="BP121" s="84">
        <v>74.376312255859403</v>
      </c>
      <c r="BQ121" s="85">
        <v>127.952995300293</v>
      </c>
      <c r="BR121" s="83">
        <v>130000</v>
      </c>
      <c r="BS121" s="85">
        <v>88.50363999999999</v>
      </c>
      <c r="BT121" s="85">
        <v>86.778510000000011</v>
      </c>
      <c r="BU121" s="84">
        <v>7.2729999999999997</v>
      </c>
      <c r="BV121" s="83">
        <v>99</v>
      </c>
      <c r="BW121" s="83">
        <v>99</v>
      </c>
      <c r="BX121" s="83">
        <v>99</v>
      </c>
      <c r="BY121" s="84">
        <v>467.12515258789102</v>
      </c>
      <c r="BZ121" s="84">
        <v>70</v>
      </c>
      <c r="CA121" s="83">
        <v>3204.09497070313</v>
      </c>
      <c r="CB121" s="83">
        <v>36910558</v>
      </c>
      <c r="CC121" s="83">
        <v>34385867</v>
      </c>
      <c r="CD121" s="83">
        <v>446300</v>
      </c>
      <c r="CE121" s="83"/>
    </row>
    <row r="122" spans="1:83" x14ac:dyDescent="0.3">
      <c r="A122" s="100" t="s">
        <v>217</v>
      </c>
      <c r="B122" s="86" t="s">
        <v>216</v>
      </c>
      <c r="C122" s="83">
        <v>17334.023344357895</v>
      </c>
      <c r="D122" s="83">
        <v>0</v>
      </c>
      <c r="E122" s="83">
        <v>155520.22699999998</v>
      </c>
      <c r="F122" s="83">
        <v>42.451999999999998</v>
      </c>
      <c r="G122" s="83">
        <v>108909.436</v>
      </c>
      <c r="H122" s="83">
        <v>4199.51</v>
      </c>
      <c r="I122" s="83">
        <v>33586.608</v>
      </c>
      <c r="J122" s="83">
        <v>265928</v>
      </c>
      <c r="K122" s="84">
        <v>0.314</v>
      </c>
      <c r="L122" s="84">
        <v>0.1111111111111111</v>
      </c>
      <c r="M122" s="83">
        <v>5801464.5532900002</v>
      </c>
      <c r="N122" s="83">
        <v>91489.462690700006</v>
      </c>
      <c r="O122" s="83">
        <v>0</v>
      </c>
      <c r="P122" s="83">
        <v>313046.97551000002</v>
      </c>
      <c r="Q122" s="83">
        <v>27424847</v>
      </c>
      <c r="R122" s="83">
        <v>0</v>
      </c>
      <c r="S122" s="83">
        <v>14473</v>
      </c>
      <c r="T122" s="83">
        <v>27385819</v>
      </c>
      <c r="U122" s="83">
        <v>10804923</v>
      </c>
      <c r="V122" s="83">
        <v>26525850.910100002</v>
      </c>
      <c r="W122" s="83">
        <v>22160912.549600001</v>
      </c>
      <c r="X122" s="84">
        <v>37.508535313716017</v>
      </c>
      <c r="Y122" s="84">
        <v>4.396492954575618</v>
      </c>
      <c r="Z122" s="84">
        <v>36.527999999999999</v>
      </c>
      <c r="AA122" s="84">
        <v>4.3663628454440397</v>
      </c>
      <c r="AB122" s="84">
        <v>27.40605</v>
      </c>
      <c r="AC122" s="84">
        <v>12.226979999999999</v>
      </c>
      <c r="AD122" s="83">
        <v>6100</v>
      </c>
      <c r="AE122" s="83">
        <v>60</v>
      </c>
      <c r="AF122" s="85">
        <v>77.2</v>
      </c>
      <c r="AG122" s="84">
        <v>16.498000000000001</v>
      </c>
      <c r="AH122" s="84">
        <v>0.95445185899999996</v>
      </c>
      <c r="AI122" s="84">
        <v>0.77225379500000002</v>
      </c>
      <c r="AJ122" s="83">
        <v>0</v>
      </c>
      <c r="AK122" s="83">
        <v>5</v>
      </c>
      <c r="AL122" s="84">
        <v>0.45600000023841902</v>
      </c>
      <c r="AM122" s="224">
        <v>0.41070541999999999</v>
      </c>
      <c r="AN122" s="224">
        <v>577.66211699999997</v>
      </c>
      <c r="AO122" s="84">
        <v>1262.93</v>
      </c>
      <c r="AP122" s="84">
        <v>1094.8</v>
      </c>
      <c r="AQ122" s="84">
        <v>12.7223653793335</v>
      </c>
      <c r="AR122" s="84">
        <v>1.9590530932475252</v>
      </c>
      <c r="AS122" s="85">
        <v>74.199996948242202</v>
      </c>
      <c r="AT122" s="85">
        <v>15.6000003814697</v>
      </c>
      <c r="AU122" s="83">
        <v>361</v>
      </c>
      <c r="AV122" s="85">
        <v>12.3999996185303</v>
      </c>
      <c r="AW122" s="84">
        <v>8.9399995803833008</v>
      </c>
      <c r="AX122" s="84">
        <v>305.35873413085898</v>
      </c>
      <c r="AY122" s="83">
        <v>21517399</v>
      </c>
      <c r="AZ122" s="84">
        <v>0.52300000190734897</v>
      </c>
      <c r="BA122" s="84">
        <v>54</v>
      </c>
      <c r="BB122" s="83">
        <v>77450</v>
      </c>
      <c r="BC122" s="83">
        <v>2026237</v>
      </c>
      <c r="BD122" s="83">
        <v>2853700</v>
      </c>
      <c r="BE122" s="83">
        <v>262216</v>
      </c>
      <c r="BF122" s="83">
        <v>668000</v>
      </c>
      <c r="BG122" s="83">
        <v>26544</v>
      </c>
      <c r="BH122" s="83">
        <v>0</v>
      </c>
      <c r="BI122" s="83">
        <v>95</v>
      </c>
      <c r="BJ122" s="85">
        <v>32.6</v>
      </c>
      <c r="BK122" s="84">
        <v>4.1500000000000004</v>
      </c>
      <c r="BL122" s="84">
        <v>-0.82328957319259644</v>
      </c>
      <c r="BM122" s="83">
        <v>25</v>
      </c>
      <c r="BN122" s="85">
        <v>31.100000381469702</v>
      </c>
      <c r="BO122" s="84">
        <v>60.655429840087898</v>
      </c>
      <c r="BP122" s="84">
        <v>20.774000167846701</v>
      </c>
      <c r="BQ122" s="85">
        <v>48.650947570800803</v>
      </c>
      <c r="BR122" s="83">
        <v>41000</v>
      </c>
      <c r="BS122" s="85">
        <v>29.360289999999999</v>
      </c>
      <c r="BT122" s="85">
        <v>55.693980000000003</v>
      </c>
      <c r="BU122" s="84">
        <v>0.73499999999999999</v>
      </c>
      <c r="BV122" s="83">
        <v>80</v>
      </c>
      <c r="BW122" s="83">
        <v>59</v>
      </c>
      <c r="BX122" s="83">
        <v>80</v>
      </c>
      <c r="BY122" s="84">
        <v>117.795738220215</v>
      </c>
      <c r="BZ122" s="84">
        <v>289</v>
      </c>
      <c r="CA122" s="83">
        <v>491.80471801757801</v>
      </c>
      <c r="CB122" s="83">
        <v>31255435</v>
      </c>
      <c r="CC122" s="83">
        <v>27945532</v>
      </c>
      <c r="CD122" s="83">
        <v>786380</v>
      </c>
      <c r="CE122" s="83"/>
    </row>
    <row r="123" spans="1:83" x14ac:dyDescent="0.3">
      <c r="A123" s="100" t="s">
        <v>369</v>
      </c>
      <c r="B123" s="86" t="s">
        <v>218</v>
      </c>
      <c r="C123" s="83">
        <v>101534.27228021053</v>
      </c>
      <c r="D123" s="83">
        <v>13794.303438778947</v>
      </c>
      <c r="E123" s="83">
        <v>821350.44149999996</v>
      </c>
      <c r="F123" s="83">
        <v>1806.24</v>
      </c>
      <c r="G123" s="83">
        <v>197671.81450000001</v>
      </c>
      <c r="H123" s="83">
        <v>2209.6015000000002</v>
      </c>
      <c r="I123" s="83">
        <v>100550.512</v>
      </c>
      <c r="J123" s="83">
        <v>0</v>
      </c>
      <c r="K123" s="84">
        <v>0</v>
      </c>
      <c r="L123" s="84">
        <v>5.5555555555555552E-2</v>
      </c>
      <c r="M123" s="83">
        <v>16570518.4549</v>
      </c>
      <c r="N123" s="83" t="s">
        <v>434</v>
      </c>
      <c r="O123" s="83" t="s">
        <v>434</v>
      </c>
      <c r="P123" s="83" t="s">
        <v>434</v>
      </c>
      <c r="Q123" s="83">
        <v>17897390</v>
      </c>
      <c r="R123" s="83">
        <v>23048356</v>
      </c>
      <c r="S123" s="83">
        <v>3376736</v>
      </c>
      <c r="T123" s="83">
        <v>43476376</v>
      </c>
      <c r="U123" s="83">
        <v>26289864</v>
      </c>
      <c r="V123" s="83">
        <v>50957848.619000003</v>
      </c>
      <c r="W123" s="83">
        <v>50588090.370300002</v>
      </c>
      <c r="X123" s="84">
        <v>82.238615483554852</v>
      </c>
      <c r="Y123" s="84">
        <v>1.5143570403092106</v>
      </c>
      <c r="Z123" s="84">
        <v>30.852</v>
      </c>
      <c r="AA123" s="84">
        <v>4.2237942680967704</v>
      </c>
      <c r="AB123" s="84">
        <v>9.4217999999999993</v>
      </c>
      <c r="AC123" s="84">
        <v>79.287090000000006</v>
      </c>
      <c r="AD123" s="83">
        <v>19833</v>
      </c>
      <c r="AE123" s="83">
        <v>60</v>
      </c>
      <c r="AF123" s="85">
        <v>56.1</v>
      </c>
      <c r="AG123" s="84">
        <v>8.2859999999999996</v>
      </c>
      <c r="AH123" s="84">
        <v>0.94923505200000002</v>
      </c>
      <c r="AI123" s="84">
        <v>0.60399090499999997</v>
      </c>
      <c r="AJ123" s="83">
        <v>0</v>
      </c>
      <c r="AK123" s="83">
        <v>4</v>
      </c>
      <c r="AL123" s="84">
        <v>0.58300000429153398</v>
      </c>
      <c r="AM123" s="224">
        <v>0.17584622999999999</v>
      </c>
      <c r="AN123" s="224">
        <v>578.17349100000001</v>
      </c>
      <c r="AO123" s="84">
        <v>1244.06</v>
      </c>
      <c r="AP123" s="84">
        <v>1503.83</v>
      </c>
      <c r="AQ123" s="84">
        <v>2.8378736972808798</v>
      </c>
      <c r="AR123" s="84">
        <v>3.1823968721305862</v>
      </c>
      <c r="AS123" s="85">
        <v>44.700000762939503</v>
      </c>
      <c r="AT123" s="85">
        <v>18.5</v>
      </c>
      <c r="AU123" s="83">
        <v>322</v>
      </c>
      <c r="AV123" s="85">
        <v>0.69999998807907104</v>
      </c>
      <c r="AW123" s="84">
        <v>0.31000000238418601</v>
      </c>
      <c r="AX123" s="84">
        <v>3.4040732383728001</v>
      </c>
      <c r="AY123" s="83">
        <v>23748613</v>
      </c>
      <c r="AZ123" s="84">
        <v>0.47799998521804798</v>
      </c>
      <c r="BA123" s="84">
        <v>30.700000762939499</v>
      </c>
      <c r="BB123" s="83">
        <v>173095</v>
      </c>
      <c r="BC123" s="83">
        <v>8075</v>
      </c>
      <c r="BD123" s="83">
        <v>21142</v>
      </c>
      <c r="BE123" s="83">
        <v>0</v>
      </c>
      <c r="BF123" s="83">
        <v>457000</v>
      </c>
      <c r="BG123" s="83">
        <v>0</v>
      </c>
      <c r="BH123" s="83">
        <v>879</v>
      </c>
      <c r="BI123" s="83">
        <v>112</v>
      </c>
      <c r="BJ123" s="85">
        <v>14.1</v>
      </c>
      <c r="BK123" s="84">
        <v>2.15</v>
      </c>
      <c r="BL123" s="84">
        <v>-1.1498692035675049</v>
      </c>
      <c r="BM123" s="83">
        <v>28</v>
      </c>
      <c r="BN123" s="85">
        <v>66.264572143554702</v>
      </c>
      <c r="BO123" s="84">
        <v>75.551200866699205</v>
      </c>
      <c r="BP123" s="84">
        <v>23.6210823059082</v>
      </c>
      <c r="BQ123" s="85">
        <v>113.84449005127</v>
      </c>
      <c r="BR123" s="83">
        <v>47000</v>
      </c>
      <c r="BS123" s="85">
        <v>64.332679999999996</v>
      </c>
      <c r="BT123" s="85">
        <v>81.774050000000003</v>
      </c>
      <c r="BU123" s="84">
        <v>8.64</v>
      </c>
      <c r="BV123" s="83">
        <v>91</v>
      </c>
      <c r="BW123" s="83">
        <v>87</v>
      </c>
      <c r="BX123" s="83">
        <v>91</v>
      </c>
      <c r="BY123" s="84">
        <v>291.73818969726602</v>
      </c>
      <c r="BZ123" s="84">
        <v>250</v>
      </c>
      <c r="CA123" s="83">
        <v>1407.81311035156</v>
      </c>
      <c r="CB123" s="83">
        <v>54409794</v>
      </c>
      <c r="CC123" s="83">
        <v>53861424</v>
      </c>
      <c r="CD123" s="83">
        <v>653290</v>
      </c>
      <c r="CE123" s="83"/>
    </row>
    <row r="124" spans="1:83" x14ac:dyDescent="0.3">
      <c r="A124" s="100" t="s">
        <v>220</v>
      </c>
      <c r="B124" s="86" t="s">
        <v>219</v>
      </c>
      <c r="C124" s="83">
        <v>0</v>
      </c>
      <c r="D124" s="83">
        <v>0</v>
      </c>
      <c r="E124" s="83">
        <v>23016.108499999995</v>
      </c>
      <c r="F124" s="83">
        <v>0</v>
      </c>
      <c r="G124" s="83">
        <v>0</v>
      </c>
      <c r="H124" s="83">
        <v>0</v>
      </c>
      <c r="I124" s="83">
        <v>0</v>
      </c>
      <c r="J124" s="83">
        <v>61234</v>
      </c>
      <c r="K124" s="84">
        <v>0.2</v>
      </c>
      <c r="L124" s="84">
        <v>0.41666666666666669</v>
      </c>
      <c r="M124" s="83">
        <v>1156627.5660600001</v>
      </c>
      <c r="N124" s="83">
        <v>0</v>
      </c>
      <c r="O124" s="83">
        <v>0</v>
      </c>
      <c r="P124" s="83">
        <v>0</v>
      </c>
      <c r="Q124" s="83">
        <v>1512208</v>
      </c>
      <c r="R124" s="83">
        <v>0</v>
      </c>
      <c r="S124" s="83">
        <v>124030</v>
      </c>
      <c r="T124" s="83">
        <v>1388173</v>
      </c>
      <c r="U124" s="83">
        <v>6332</v>
      </c>
      <c r="V124" s="83">
        <v>2013121.5865</v>
      </c>
      <c r="W124" s="83">
        <v>393628.148177</v>
      </c>
      <c r="X124" s="84">
        <v>2.9737455817512664</v>
      </c>
      <c r="Y124" s="84">
        <v>3.8710781600446698</v>
      </c>
      <c r="Z124" s="84">
        <v>51.042000000000002</v>
      </c>
      <c r="AA124" s="84">
        <v>4.2382239682248004</v>
      </c>
      <c r="AB124" s="84">
        <v>48.71255</v>
      </c>
      <c r="AC124" s="84">
        <v>44.599899999999998</v>
      </c>
      <c r="AD124" s="83">
        <v>493</v>
      </c>
      <c r="AE124" s="83">
        <v>60</v>
      </c>
      <c r="AF124" s="85">
        <v>42.3</v>
      </c>
      <c r="AG124" s="84">
        <v>13.227</v>
      </c>
      <c r="AH124" s="84">
        <v>6.9310180999999998E-2</v>
      </c>
      <c r="AI124" s="84">
        <v>5.5216390000000001E-3</v>
      </c>
      <c r="AJ124" s="83">
        <v>0</v>
      </c>
      <c r="AK124" s="83">
        <v>0</v>
      </c>
      <c r="AL124" s="84">
        <v>0.64600002765655495</v>
      </c>
      <c r="AM124" s="224">
        <v>0.17144883</v>
      </c>
      <c r="AN124" s="224">
        <v>10.400551</v>
      </c>
      <c r="AO124" s="84">
        <v>110.87</v>
      </c>
      <c r="AP124" s="84">
        <v>101.15</v>
      </c>
      <c r="AQ124" s="84">
        <v>1.2348338365554801</v>
      </c>
      <c r="AR124" s="84">
        <v>0.49084604378355412</v>
      </c>
      <c r="AS124" s="85">
        <v>42.400001525878899</v>
      </c>
      <c r="AT124" s="85">
        <v>13.199999809265099</v>
      </c>
      <c r="AU124" s="83">
        <v>486</v>
      </c>
      <c r="AV124" s="85">
        <v>11.5</v>
      </c>
      <c r="AW124" s="84">
        <v>5.3400001525878897</v>
      </c>
      <c r="AX124" s="84">
        <v>26.7055969238281</v>
      </c>
      <c r="AY124" s="83">
        <v>1094020</v>
      </c>
      <c r="AZ124" s="84">
        <v>0.43999999761581399</v>
      </c>
      <c r="BA124" s="84">
        <v>59.099998474121101</v>
      </c>
      <c r="BB124" s="83">
        <v>0</v>
      </c>
      <c r="BC124" s="83">
        <v>289644</v>
      </c>
      <c r="BD124" s="83">
        <v>1000</v>
      </c>
      <c r="BE124" s="83">
        <v>0</v>
      </c>
      <c r="BF124" s="83">
        <v>0</v>
      </c>
      <c r="BG124" s="83">
        <v>5509</v>
      </c>
      <c r="BH124" s="83">
        <v>14</v>
      </c>
      <c r="BI124" s="83">
        <v>106</v>
      </c>
      <c r="BJ124" s="85">
        <v>14.7</v>
      </c>
      <c r="BK124" s="84">
        <v>3.3</v>
      </c>
      <c r="BL124" s="84">
        <v>9.6649490296840668E-2</v>
      </c>
      <c r="BM124" s="83">
        <v>51</v>
      </c>
      <c r="BN124" s="85">
        <v>53.873874664306598</v>
      </c>
      <c r="BO124" s="84">
        <v>91.527267456054702</v>
      </c>
      <c r="BP124" s="84">
        <v>36.837406158447301</v>
      </c>
      <c r="BQ124" s="85">
        <v>113.19387054443401</v>
      </c>
      <c r="BR124" s="83">
        <v>58000</v>
      </c>
      <c r="BS124" s="85">
        <v>34.503740000000001</v>
      </c>
      <c r="BT124" s="85">
        <v>82.5411</v>
      </c>
      <c r="BU124" s="84" t="s">
        <v>434</v>
      </c>
      <c r="BV124" s="83">
        <v>89</v>
      </c>
      <c r="BW124" s="83">
        <v>50</v>
      </c>
      <c r="BX124" s="83">
        <v>61</v>
      </c>
      <c r="BY124" s="84">
        <v>882.66326904296898</v>
      </c>
      <c r="BZ124" s="84">
        <v>195</v>
      </c>
      <c r="CA124" s="83">
        <v>4957.4580078125</v>
      </c>
      <c r="CB124" s="83">
        <v>2540916</v>
      </c>
      <c r="CC124" s="83">
        <v>2474262</v>
      </c>
      <c r="CD124" s="83">
        <v>823290</v>
      </c>
      <c r="CE124" s="83"/>
    </row>
    <row r="125" spans="1:83" x14ac:dyDescent="0.3">
      <c r="A125" s="100" t="s">
        <v>222</v>
      </c>
      <c r="B125" s="86" t="s">
        <v>221</v>
      </c>
      <c r="C125" s="83">
        <v>0</v>
      </c>
      <c r="D125" s="83">
        <v>0</v>
      </c>
      <c r="E125" s="83" t="s">
        <v>434</v>
      </c>
      <c r="F125" s="83">
        <v>1.042</v>
      </c>
      <c r="G125" s="83">
        <v>0</v>
      </c>
      <c r="H125" s="83">
        <v>0</v>
      </c>
      <c r="I125" s="83">
        <v>0</v>
      </c>
      <c r="J125" s="83">
        <v>0</v>
      </c>
      <c r="K125" s="84">
        <v>0</v>
      </c>
      <c r="L125" s="84" t="s">
        <v>434</v>
      </c>
      <c r="M125" s="83" t="s">
        <v>434</v>
      </c>
      <c r="N125" s="83" t="s">
        <v>434</v>
      </c>
      <c r="O125" s="83" t="s">
        <v>434</v>
      </c>
      <c r="P125" s="83" t="s">
        <v>434</v>
      </c>
      <c r="Q125" s="83">
        <v>0</v>
      </c>
      <c r="R125" s="83">
        <v>0</v>
      </c>
      <c r="S125" s="83">
        <v>0</v>
      </c>
      <c r="T125" s="83">
        <v>0</v>
      </c>
      <c r="U125" s="83">
        <v>3908</v>
      </c>
      <c r="V125" s="83">
        <v>7629.1503028899997</v>
      </c>
      <c r="W125" s="83">
        <v>0</v>
      </c>
      <c r="X125" s="84">
        <v>635.20000000000005</v>
      </c>
      <c r="Y125" s="84">
        <v>-0.97291651357860676</v>
      </c>
      <c r="Z125" s="84">
        <v>100</v>
      </c>
      <c r="AA125" s="84" t="s">
        <v>434</v>
      </c>
      <c r="AB125" s="84">
        <v>2.5888900000000001</v>
      </c>
      <c r="AC125" s="84" t="s">
        <v>434</v>
      </c>
      <c r="AD125" s="83" t="s">
        <v>434</v>
      </c>
      <c r="AE125" s="83">
        <v>80</v>
      </c>
      <c r="AF125" s="85" t="s">
        <v>434</v>
      </c>
      <c r="AG125" s="84" t="s">
        <v>434</v>
      </c>
      <c r="AH125" s="84">
        <v>1.4861900000000001E-4</v>
      </c>
      <c r="AI125" s="84">
        <v>3.3699999999999999E-5</v>
      </c>
      <c r="AJ125" s="83">
        <v>0</v>
      </c>
      <c r="AK125" s="83">
        <v>0</v>
      </c>
      <c r="AL125" s="84" t="s">
        <v>434</v>
      </c>
      <c r="AM125" s="224" t="s">
        <v>434</v>
      </c>
      <c r="AN125" s="224">
        <v>1.0477590000000001</v>
      </c>
      <c r="AO125" s="84">
        <v>26.75</v>
      </c>
      <c r="AP125" s="84">
        <v>29.59</v>
      </c>
      <c r="AQ125" s="84">
        <v>31.196800231933601</v>
      </c>
      <c r="AR125" s="84">
        <v>5.2697080070821301</v>
      </c>
      <c r="AS125" s="85">
        <v>30.899999618530298</v>
      </c>
      <c r="AT125" s="85" t="s">
        <v>434</v>
      </c>
      <c r="AU125" s="83">
        <v>182</v>
      </c>
      <c r="AV125" s="85" t="s">
        <v>434</v>
      </c>
      <c r="AW125" s="84" t="s">
        <v>434</v>
      </c>
      <c r="AX125" s="84" t="s">
        <v>434</v>
      </c>
      <c r="AY125" s="83">
        <v>10774</v>
      </c>
      <c r="AZ125" s="84" t="s">
        <v>434</v>
      </c>
      <c r="BA125" s="84">
        <v>34.799999237060497</v>
      </c>
      <c r="BB125" s="83">
        <v>0</v>
      </c>
      <c r="BC125" s="83">
        <v>0</v>
      </c>
      <c r="BD125" s="83">
        <v>0</v>
      </c>
      <c r="BE125" s="83">
        <v>0</v>
      </c>
      <c r="BF125" s="83">
        <v>0</v>
      </c>
      <c r="BG125" s="83">
        <v>1152</v>
      </c>
      <c r="BH125" s="83">
        <v>0</v>
      </c>
      <c r="BI125" s="83">
        <v>29</v>
      </c>
      <c r="BJ125" s="85">
        <v>3</v>
      </c>
      <c r="BK125" s="84">
        <v>1.7666666666666664</v>
      </c>
      <c r="BL125" s="84">
        <v>-0.12948043644428253</v>
      </c>
      <c r="BM125" s="83" t="s">
        <v>434</v>
      </c>
      <c r="BN125" s="85">
        <v>99.838973999023395</v>
      </c>
      <c r="BO125" s="84" t="s">
        <v>434</v>
      </c>
      <c r="BP125" s="84">
        <v>62.385124206542997</v>
      </c>
      <c r="BQ125" s="85">
        <v>94.580535888671903</v>
      </c>
      <c r="BR125" s="83">
        <v>46</v>
      </c>
      <c r="BS125" s="85">
        <v>65.595529999999997</v>
      </c>
      <c r="BT125" s="85">
        <v>99.484930000000006</v>
      </c>
      <c r="BU125" s="84">
        <v>12.388999999999999</v>
      </c>
      <c r="BV125" s="83">
        <v>90</v>
      </c>
      <c r="BW125" s="83">
        <v>94</v>
      </c>
      <c r="BX125" s="83" t="s">
        <v>434</v>
      </c>
      <c r="BY125" s="84">
        <v>1174.43530273438</v>
      </c>
      <c r="BZ125" s="84" t="s">
        <v>434</v>
      </c>
      <c r="CA125" s="83">
        <v>9396.982421875</v>
      </c>
      <c r="CB125" s="83">
        <v>10834</v>
      </c>
      <c r="CC125" s="83">
        <v>10222</v>
      </c>
      <c r="CD125" s="83">
        <v>21</v>
      </c>
      <c r="CE125" s="83"/>
    </row>
    <row r="126" spans="1:83" x14ac:dyDescent="0.3">
      <c r="A126" s="100" t="s">
        <v>224</v>
      </c>
      <c r="B126" s="86" t="s">
        <v>223</v>
      </c>
      <c r="C126" s="83">
        <v>59665.70016</v>
      </c>
      <c r="D126" s="83">
        <v>59600.862532842104</v>
      </c>
      <c r="E126" s="83">
        <v>192290.92750000002</v>
      </c>
      <c r="F126" s="83">
        <v>0</v>
      </c>
      <c r="G126" s="83">
        <v>421.78450000000004</v>
      </c>
      <c r="H126" s="83">
        <v>0</v>
      </c>
      <c r="I126" s="83">
        <v>0</v>
      </c>
      <c r="J126" s="83">
        <v>14371</v>
      </c>
      <c r="K126" s="84">
        <v>5.7000000000000002E-2</v>
      </c>
      <c r="L126" s="84">
        <v>8.3333333333333329E-2</v>
      </c>
      <c r="M126" s="83">
        <v>15991912.7652</v>
      </c>
      <c r="N126" s="83" t="s">
        <v>434</v>
      </c>
      <c r="O126" s="83" t="s">
        <v>434</v>
      </c>
      <c r="P126" s="83" t="s">
        <v>434</v>
      </c>
      <c r="Q126" s="83">
        <v>22771515</v>
      </c>
      <c r="R126" s="83">
        <v>0</v>
      </c>
      <c r="S126" s="83">
        <v>14494683</v>
      </c>
      <c r="T126" s="83">
        <v>3321547</v>
      </c>
      <c r="U126" s="83">
        <v>9075250</v>
      </c>
      <c r="V126" s="83">
        <v>20011313.238000002</v>
      </c>
      <c r="W126" s="83">
        <v>25465797.073600002</v>
      </c>
      <c r="X126" s="84">
        <v>195.93910708057203</v>
      </c>
      <c r="Y126" s="84">
        <v>3.907939313115103</v>
      </c>
      <c r="Z126" s="84">
        <v>20.152999999999999</v>
      </c>
      <c r="AA126" s="84">
        <v>4.2393644425714196</v>
      </c>
      <c r="AB126" s="84">
        <v>21.490449999999999</v>
      </c>
      <c r="AC126" s="84">
        <v>47.781840000000003</v>
      </c>
      <c r="AD126" s="83">
        <v>20087</v>
      </c>
      <c r="AE126" s="83">
        <v>20</v>
      </c>
      <c r="AF126" s="85">
        <v>49.3</v>
      </c>
      <c r="AG126" s="84">
        <v>9.2899999999999991</v>
      </c>
      <c r="AH126" s="84">
        <v>0.58359865700000002</v>
      </c>
      <c r="AI126" s="84">
        <v>0.161615069</v>
      </c>
      <c r="AJ126" s="83">
        <v>0</v>
      </c>
      <c r="AK126" s="83">
        <v>0</v>
      </c>
      <c r="AL126" s="84">
        <v>0.60199999809265103</v>
      </c>
      <c r="AM126" s="224">
        <v>0.14826083000000001</v>
      </c>
      <c r="AN126" s="224">
        <v>57.781044999999999</v>
      </c>
      <c r="AO126" s="84">
        <v>603.94000000000005</v>
      </c>
      <c r="AP126" s="84">
        <v>554.21</v>
      </c>
      <c r="AQ126" s="84">
        <v>4.3901047706604004</v>
      </c>
      <c r="AR126" s="84">
        <v>26.922754764403717</v>
      </c>
      <c r="AS126" s="85">
        <v>30.799999237060501</v>
      </c>
      <c r="AT126" s="85">
        <v>27.200000762939499</v>
      </c>
      <c r="AU126" s="83">
        <v>238</v>
      </c>
      <c r="AV126" s="85">
        <v>0.10000000149011599</v>
      </c>
      <c r="AW126" s="84">
        <v>5.0000000745058101E-2</v>
      </c>
      <c r="AX126" s="84">
        <v>0.43994185328483598</v>
      </c>
      <c r="AY126" s="83">
        <v>14118850</v>
      </c>
      <c r="AZ126" s="84">
        <v>0.451999992132187</v>
      </c>
      <c r="BA126" s="84">
        <v>32.799999237060497</v>
      </c>
      <c r="BB126" s="83">
        <v>1406</v>
      </c>
      <c r="BC126" s="83">
        <v>97395</v>
      </c>
      <c r="BD126" s="83">
        <v>117677</v>
      </c>
      <c r="BE126" s="83">
        <v>0</v>
      </c>
      <c r="BF126" s="83">
        <v>0</v>
      </c>
      <c r="BG126" s="83">
        <v>19593</v>
      </c>
      <c r="BH126" s="83">
        <v>0</v>
      </c>
      <c r="BI126" s="83">
        <v>123</v>
      </c>
      <c r="BJ126" s="85">
        <v>6.1</v>
      </c>
      <c r="BK126" s="84">
        <v>2.85</v>
      </c>
      <c r="BL126" s="84">
        <v>-1.045199990272522</v>
      </c>
      <c r="BM126" s="83">
        <v>33</v>
      </c>
      <c r="BN126" s="85">
        <v>93.919998168945298</v>
      </c>
      <c r="BO126" s="84">
        <v>67.908432006835895</v>
      </c>
      <c r="BP126" s="84">
        <v>21.403511047363299</v>
      </c>
      <c r="BQ126" s="85">
        <v>139.446365356445</v>
      </c>
      <c r="BR126" s="83">
        <v>22000</v>
      </c>
      <c r="BS126" s="85">
        <v>62.053600000000003</v>
      </c>
      <c r="BT126" s="85">
        <v>88.812250000000006</v>
      </c>
      <c r="BU126" s="84">
        <v>6.5069999999999997</v>
      </c>
      <c r="BV126" s="83">
        <v>91</v>
      </c>
      <c r="BW126" s="83">
        <v>69</v>
      </c>
      <c r="BX126" s="83">
        <v>82</v>
      </c>
      <c r="BY126" s="84">
        <v>180.40550231933599</v>
      </c>
      <c r="BZ126" s="84">
        <v>186</v>
      </c>
      <c r="CA126" s="83">
        <v>1071.05078125</v>
      </c>
      <c r="CB126" s="83">
        <v>29136808</v>
      </c>
      <c r="CC126" s="83">
        <v>28341208</v>
      </c>
      <c r="CD126" s="83">
        <v>143350</v>
      </c>
      <c r="CE126" s="83"/>
    </row>
    <row r="127" spans="1:83" x14ac:dyDescent="0.3">
      <c r="A127" s="100" t="s">
        <v>226</v>
      </c>
      <c r="B127" s="86" t="s">
        <v>225</v>
      </c>
      <c r="C127" s="83">
        <v>3489.6468452210529</v>
      </c>
      <c r="D127" s="83">
        <v>0</v>
      </c>
      <c r="E127" s="83">
        <v>88839.511500000008</v>
      </c>
      <c r="F127" s="83">
        <v>0</v>
      </c>
      <c r="G127" s="83">
        <v>0</v>
      </c>
      <c r="H127" s="83">
        <v>0</v>
      </c>
      <c r="I127" s="83">
        <v>0</v>
      </c>
      <c r="J127" s="83">
        <v>0</v>
      </c>
      <c r="K127" s="84">
        <v>0</v>
      </c>
      <c r="L127" s="84">
        <v>2.7777777777777776E-2</v>
      </c>
      <c r="M127" s="83">
        <v>0</v>
      </c>
      <c r="N127" s="83" t="s">
        <v>434</v>
      </c>
      <c r="O127" s="83" t="s">
        <v>434</v>
      </c>
      <c r="P127" s="83" t="s">
        <v>434</v>
      </c>
      <c r="Q127" s="83">
        <v>0</v>
      </c>
      <c r="R127" s="83">
        <v>0</v>
      </c>
      <c r="S127" s="83">
        <v>0</v>
      </c>
      <c r="T127" s="83">
        <v>0</v>
      </c>
      <c r="U127" s="83">
        <v>0</v>
      </c>
      <c r="V127" s="83">
        <v>0</v>
      </c>
      <c r="W127" s="83">
        <v>0</v>
      </c>
      <c r="X127" s="84">
        <v>511.45791035915704</v>
      </c>
      <c r="Y127" s="84">
        <v>1.0760840670840992</v>
      </c>
      <c r="Z127" s="84">
        <v>91.876000000000005</v>
      </c>
      <c r="AA127" s="84">
        <v>2.2263915622436099</v>
      </c>
      <c r="AB127" s="84">
        <v>0</v>
      </c>
      <c r="AC127" s="84" t="s">
        <v>434</v>
      </c>
      <c r="AD127" s="83">
        <v>6415</v>
      </c>
      <c r="AE127" s="83">
        <v>80</v>
      </c>
      <c r="AF127" s="85" t="s">
        <v>434</v>
      </c>
      <c r="AG127" s="84">
        <v>5.0129999999999999</v>
      </c>
      <c r="AH127" s="84">
        <v>2.0896420000000001E-3</v>
      </c>
      <c r="AI127" s="84">
        <v>8.9874099999999999E-4</v>
      </c>
      <c r="AJ127" s="83">
        <v>0</v>
      </c>
      <c r="AK127" s="83">
        <v>0</v>
      </c>
      <c r="AL127" s="84">
        <v>0.94400000572204601</v>
      </c>
      <c r="AM127" s="224" t="s">
        <v>434</v>
      </c>
      <c r="AN127" s="224">
        <v>-38.232368999999998</v>
      </c>
      <c r="AO127" s="84">
        <v>0</v>
      </c>
      <c r="AP127" s="84">
        <v>0</v>
      </c>
      <c r="AQ127" s="84" t="s">
        <v>434</v>
      </c>
      <c r="AR127" s="84">
        <v>0.26417555158393369</v>
      </c>
      <c r="AS127" s="85">
        <v>4</v>
      </c>
      <c r="AT127" s="85" t="s">
        <v>434</v>
      </c>
      <c r="AU127" s="83">
        <v>5</v>
      </c>
      <c r="AV127" s="85">
        <v>0.20000000298023199</v>
      </c>
      <c r="AW127" s="84">
        <v>3.9999999105930301E-2</v>
      </c>
      <c r="AX127" s="84" t="s">
        <v>434</v>
      </c>
      <c r="AY127" s="83">
        <v>0</v>
      </c>
      <c r="AZ127" s="84">
        <v>4.3000001460313797E-2</v>
      </c>
      <c r="BA127" s="84">
        <v>28.100000381469702</v>
      </c>
      <c r="BB127" s="83">
        <v>0</v>
      </c>
      <c r="BC127" s="83">
        <v>0</v>
      </c>
      <c r="BD127" s="83">
        <v>0</v>
      </c>
      <c r="BE127" s="83">
        <v>0</v>
      </c>
      <c r="BF127" s="83">
        <v>0</v>
      </c>
      <c r="BG127" s="83">
        <v>106036</v>
      </c>
      <c r="BH127" s="83">
        <v>0</v>
      </c>
      <c r="BI127" s="83">
        <v>126</v>
      </c>
      <c r="BJ127" s="85">
        <v>2.4</v>
      </c>
      <c r="BK127" s="84">
        <v>4.3166666666666664</v>
      </c>
      <c r="BL127" s="84">
        <v>1.7980079650878906</v>
      </c>
      <c r="BM127" s="83">
        <v>82</v>
      </c>
      <c r="BN127" s="85">
        <v>100</v>
      </c>
      <c r="BO127" s="84" t="s">
        <v>434</v>
      </c>
      <c r="BP127" s="84">
        <v>93.288589477539105</v>
      </c>
      <c r="BQ127" s="85">
        <v>127.28452301025401</v>
      </c>
      <c r="BR127" s="83">
        <v>210000</v>
      </c>
      <c r="BS127" s="85">
        <v>97.713610000000003</v>
      </c>
      <c r="BT127" s="85">
        <v>100</v>
      </c>
      <c r="BU127" s="84">
        <v>35.067</v>
      </c>
      <c r="BV127" s="83">
        <v>93</v>
      </c>
      <c r="BW127" s="83">
        <v>89</v>
      </c>
      <c r="BX127" s="83">
        <v>93</v>
      </c>
      <c r="BY127" s="84">
        <v>5634.529296875</v>
      </c>
      <c r="BZ127" s="84">
        <v>5</v>
      </c>
      <c r="CA127" s="83">
        <v>52447.83203125</v>
      </c>
      <c r="CB127" s="83">
        <v>17134873</v>
      </c>
      <c r="CC127" s="83">
        <v>16908948</v>
      </c>
      <c r="CD127" s="83">
        <v>33730</v>
      </c>
      <c r="CE127" s="83"/>
    </row>
    <row r="128" spans="1:83" x14ac:dyDescent="0.3">
      <c r="A128" s="100" t="s">
        <v>228</v>
      </c>
      <c r="B128" s="86" t="s">
        <v>227</v>
      </c>
      <c r="C128" s="83">
        <v>7300.5081248842098</v>
      </c>
      <c r="D128" s="83">
        <v>1964.3890421368421</v>
      </c>
      <c r="E128" s="83">
        <v>12861.413500000001</v>
      </c>
      <c r="F128" s="83">
        <v>48.415999999999997</v>
      </c>
      <c r="G128" s="83">
        <v>8991.17</v>
      </c>
      <c r="H128" s="83">
        <v>0</v>
      </c>
      <c r="I128" s="83">
        <v>7073.5910000000003</v>
      </c>
      <c r="J128" s="83">
        <v>0</v>
      </c>
      <c r="K128" s="84">
        <v>5.7000000000000002E-2</v>
      </c>
      <c r="L128" s="84">
        <v>8.3333333333333329E-2</v>
      </c>
      <c r="M128" s="83" t="s">
        <v>434</v>
      </c>
      <c r="N128" s="83" t="s">
        <v>434</v>
      </c>
      <c r="O128" s="83" t="s">
        <v>434</v>
      </c>
      <c r="P128" s="83" t="s">
        <v>434</v>
      </c>
      <c r="Q128" s="83">
        <v>0</v>
      </c>
      <c r="R128" s="83">
        <v>0</v>
      </c>
      <c r="S128" s="83">
        <v>0</v>
      </c>
      <c r="T128" s="83">
        <v>0</v>
      </c>
      <c r="U128" s="83">
        <v>0</v>
      </c>
      <c r="V128" s="83">
        <v>0</v>
      </c>
      <c r="W128" s="83">
        <v>104689.567694</v>
      </c>
      <c r="X128" s="84">
        <v>18.554175686453231</v>
      </c>
      <c r="Y128" s="84">
        <v>1.6821183691123274</v>
      </c>
      <c r="Z128" s="84">
        <v>86.614999999999995</v>
      </c>
      <c r="AA128" s="84">
        <v>2.6728231011022898</v>
      </c>
      <c r="AB128" s="84">
        <v>0</v>
      </c>
      <c r="AC128" s="84" t="s">
        <v>434</v>
      </c>
      <c r="AD128" s="83">
        <v>2747</v>
      </c>
      <c r="AE128" s="83">
        <v>100</v>
      </c>
      <c r="AF128" s="85" t="s">
        <v>434</v>
      </c>
      <c r="AG128" s="84">
        <v>6.2469999999999999</v>
      </c>
      <c r="AH128" s="84">
        <v>3.266283E-3</v>
      </c>
      <c r="AI128" s="84">
        <v>1.9308190000000001E-3</v>
      </c>
      <c r="AJ128" s="83">
        <v>0</v>
      </c>
      <c r="AK128" s="83">
        <v>0</v>
      </c>
      <c r="AL128" s="84">
        <v>0.93099999427795399</v>
      </c>
      <c r="AM128" s="224" t="s">
        <v>434</v>
      </c>
      <c r="AN128" s="224">
        <v>0</v>
      </c>
      <c r="AO128" s="84">
        <v>0</v>
      </c>
      <c r="AP128" s="84">
        <v>0</v>
      </c>
      <c r="AQ128" s="84" t="s">
        <v>434</v>
      </c>
      <c r="AR128" s="84">
        <v>0.24018287161527344</v>
      </c>
      <c r="AS128" s="85">
        <v>4.6999998092651403</v>
      </c>
      <c r="AT128" s="85" t="s">
        <v>434</v>
      </c>
      <c r="AU128" s="83">
        <v>7.5</v>
      </c>
      <c r="AV128" s="85">
        <v>0.10000000149011599</v>
      </c>
      <c r="AW128" s="84">
        <v>5.9999998658895499E-2</v>
      </c>
      <c r="AX128" s="84" t="s">
        <v>434</v>
      </c>
      <c r="AY128" s="83">
        <v>6</v>
      </c>
      <c r="AZ128" s="84">
        <v>0.123000003397465</v>
      </c>
      <c r="BA128" s="84" t="s">
        <v>434</v>
      </c>
      <c r="BB128" s="83">
        <v>100</v>
      </c>
      <c r="BC128" s="83">
        <v>23</v>
      </c>
      <c r="BD128" s="83">
        <v>2895</v>
      </c>
      <c r="BE128" s="83">
        <v>0</v>
      </c>
      <c r="BF128" s="83">
        <v>0</v>
      </c>
      <c r="BG128" s="83">
        <v>2309</v>
      </c>
      <c r="BH128" s="83">
        <v>0</v>
      </c>
      <c r="BI128" s="83">
        <v>126</v>
      </c>
      <c r="BJ128" s="85">
        <v>2.4</v>
      </c>
      <c r="BK128" s="84">
        <v>3.95</v>
      </c>
      <c r="BL128" s="84">
        <v>1.6709036827087402</v>
      </c>
      <c r="BM128" s="83">
        <v>88</v>
      </c>
      <c r="BN128" s="85">
        <v>100</v>
      </c>
      <c r="BO128" s="84" t="s">
        <v>434</v>
      </c>
      <c r="BP128" s="84">
        <v>90.811096191406307</v>
      </c>
      <c r="BQ128" s="85">
        <v>134.93196105957</v>
      </c>
      <c r="BR128" s="83">
        <v>110000</v>
      </c>
      <c r="BS128" s="85">
        <v>100</v>
      </c>
      <c r="BT128" s="85">
        <v>100</v>
      </c>
      <c r="BU128" s="84">
        <v>30.251999999999999</v>
      </c>
      <c r="BV128" s="83">
        <v>93</v>
      </c>
      <c r="BW128" s="83">
        <v>90</v>
      </c>
      <c r="BX128" s="83">
        <v>96</v>
      </c>
      <c r="BY128" s="84">
        <v>4024.38623046875</v>
      </c>
      <c r="BZ128" s="84">
        <v>9</v>
      </c>
      <c r="CA128" s="83">
        <v>42084.3515625</v>
      </c>
      <c r="CB128" s="83">
        <v>4822233</v>
      </c>
      <c r="CC128" s="83">
        <v>4528526</v>
      </c>
      <c r="CD128" s="83">
        <v>263310</v>
      </c>
      <c r="CE128" s="83"/>
    </row>
    <row r="129" spans="1:83" x14ac:dyDescent="0.3">
      <c r="A129" s="100" t="s">
        <v>230</v>
      </c>
      <c r="B129" s="86" t="s">
        <v>229</v>
      </c>
      <c r="C129" s="83">
        <v>12693.492295389473</v>
      </c>
      <c r="D129" s="83">
        <v>7903.0088896421048</v>
      </c>
      <c r="E129" s="83">
        <v>34153.228499999997</v>
      </c>
      <c r="F129" s="83">
        <v>182.26599999999999</v>
      </c>
      <c r="G129" s="83">
        <v>18979.775000000001</v>
      </c>
      <c r="H129" s="83">
        <v>296.43350000000004</v>
      </c>
      <c r="I129" s="83">
        <v>3831.3440000000005</v>
      </c>
      <c r="J129" s="83">
        <v>37514</v>
      </c>
      <c r="K129" s="84">
        <v>0.17100000000000001</v>
      </c>
      <c r="L129" s="84">
        <v>5.5555555555555552E-2</v>
      </c>
      <c r="M129" s="83" t="s">
        <v>434</v>
      </c>
      <c r="N129" s="83" t="s">
        <v>434</v>
      </c>
      <c r="O129" s="83" t="s">
        <v>434</v>
      </c>
      <c r="P129" s="83" t="s">
        <v>434</v>
      </c>
      <c r="Q129" s="83">
        <v>863842</v>
      </c>
      <c r="R129" s="83">
        <v>3340682</v>
      </c>
      <c r="S129" s="83">
        <v>2836083</v>
      </c>
      <c r="T129" s="83">
        <v>737172</v>
      </c>
      <c r="U129" s="83">
        <v>5123408</v>
      </c>
      <c r="V129" s="83">
        <v>4704842.1497999998</v>
      </c>
      <c r="W129" s="83">
        <v>5551754.2096100003</v>
      </c>
      <c r="X129" s="84">
        <v>53.72704836297158</v>
      </c>
      <c r="Y129" s="84">
        <v>1.635421517951354</v>
      </c>
      <c r="Z129" s="84">
        <v>58.76</v>
      </c>
      <c r="AA129" s="84" t="s">
        <v>434</v>
      </c>
      <c r="AB129" s="84">
        <v>6.5029899999999996</v>
      </c>
      <c r="AC129" s="84" t="s">
        <v>434</v>
      </c>
      <c r="AD129" s="83">
        <v>398</v>
      </c>
      <c r="AE129" s="83">
        <v>80</v>
      </c>
      <c r="AF129" s="85">
        <v>42.2</v>
      </c>
      <c r="AG129" s="84">
        <v>9.9169999999999998</v>
      </c>
      <c r="AH129" s="84">
        <v>0.41870432800000001</v>
      </c>
      <c r="AI129" s="84">
        <v>8.3981597000000005E-2</v>
      </c>
      <c r="AJ129" s="83">
        <v>0</v>
      </c>
      <c r="AK129" s="83">
        <v>0</v>
      </c>
      <c r="AL129" s="84">
        <v>0.66000002622604403</v>
      </c>
      <c r="AM129" s="224">
        <v>7.3502789999999998E-2</v>
      </c>
      <c r="AN129" s="224">
        <v>30.831754</v>
      </c>
      <c r="AO129" s="84">
        <v>181.7</v>
      </c>
      <c r="AP129" s="84">
        <v>161.08000000000001</v>
      </c>
      <c r="AQ129" s="84">
        <v>3.2289977073669398</v>
      </c>
      <c r="AR129" s="84">
        <v>13.468663917784301</v>
      </c>
      <c r="AS129" s="85">
        <v>16.600000381469702</v>
      </c>
      <c r="AT129" s="85">
        <v>4.5999999046325701</v>
      </c>
      <c r="AU129" s="83">
        <v>43</v>
      </c>
      <c r="AV129" s="85">
        <v>0.20000000298023199</v>
      </c>
      <c r="AW129" s="84">
        <v>0.10000000149011599</v>
      </c>
      <c r="AX129" s="84">
        <v>7.1426773071289098</v>
      </c>
      <c r="AY129" s="83">
        <v>1611101</v>
      </c>
      <c r="AZ129" s="84">
        <v>0.42800000309944197</v>
      </c>
      <c r="BA129" s="84">
        <v>46.200000762939503</v>
      </c>
      <c r="BB129" s="83">
        <v>313000</v>
      </c>
      <c r="BC129" s="83">
        <v>94513</v>
      </c>
      <c r="BD129" s="83">
        <v>930000</v>
      </c>
      <c r="BE129" s="83">
        <v>0</v>
      </c>
      <c r="BF129" s="83">
        <v>0</v>
      </c>
      <c r="BG129" s="83">
        <v>448</v>
      </c>
      <c r="BH129" s="83">
        <v>0</v>
      </c>
      <c r="BI129" s="83">
        <v>114</v>
      </c>
      <c r="BJ129" s="85">
        <v>17.2</v>
      </c>
      <c r="BK129" s="84">
        <v>3.1333333333333333</v>
      </c>
      <c r="BL129" s="84">
        <v>-0.77087438106536865</v>
      </c>
      <c r="BM129" s="83">
        <v>22</v>
      </c>
      <c r="BN129" s="85">
        <v>88.077957153320298</v>
      </c>
      <c r="BO129" s="84">
        <v>82.614547729492202</v>
      </c>
      <c r="BP129" s="84">
        <v>27.863040924072301</v>
      </c>
      <c r="BQ129" s="85">
        <v>88.433738708496094</v>
      </c>
      <c r="BR129" s="83">
        <v>18000</v>
      </c>
      <c r="BS129" s="85">
        <v>74.434730000000002</v>
      </c>
      <c r="BT129" s="85">
        <v>81.524760000000001</v>
      </c>
      <c r="BU129" s="84">
        <v>10.056000000000001</v>
      </c>
      <c r="BV129" s="83">
        <v>98</v>
      </c>
      <c r="BW129" s="83">
        <v>95</v>
      </c>
      <c r="BX129" s="83">
        <v>98</v>
      </c>
      <c r="BY129" s="84">
        <v>473.92501831054699</v>
      </c>
      <c r="BZ129" s="84">
        <v>98</v>
      </c>
      <c r="CA129" s="83">
        <v>1912.90368652344</v>
      </c>
      <c r="CB129" s="83">
        <v>6624554</v>
      </c>
      <c r="CC129" s="83">
        <v>6073017</v>
      </c>
      <c r="CD129" s="83">
        <v>120340</v>
      </c>
      <c r="CE129" s="83"/>
    </row>
    <row r="130" spans="1:83" x14ac:dyDescent="0.3">
      <c r="A130" s="100" t="s">
        <v>232</v>
      </c>
      <c r="B130" s="86" t="s">
        <v>231</v>
      </c>
      <c r="C130" s="83">
        <v>0</v>
      </c>
      <c r="D130" s="83">
        <v>0</v>
      </c>
      <c r="E130" s="83">
        <v>193244.47949999999</v>
      </c>
      <c r="F130" s="83">
        <v>0</v>
      </c>
      <c r="G130" s="83">
        <v>0</v>
      </c>
      <c r="H130" s="83">
        <v>0</v>
      </c>
      <c r="I130" s="83">
        <v>0</v>
      </c>
      <c r="J130" s="83">
        <v>681213</v>
      </c>
      <c r="K130" s="84">
        <v>0.25700000000000001</v>
      </c>
      <c r="L130" s="84">
        <v>0.1388888888888889</v>
      </c>
      <c r="M130" s="83">
        <v>14796167.3192</v>
      </c>
      <c r="N130" s="83">
        <v>0</v>
      </c>
      <c r="O130" s="83">
        <v>118169.677127</v>
      </c>
      <c r="P130" s="83">
        <v>0</v>
      </c>
      <c r="Q130" s="83">
        <v>19877133</v>
      </c>
      <c r="R130" s="83">
        <v>0</v>
      </c>
      <c r="S130" s="83">
        <v>1247104</v>
      </c>
      <c r="T130" s="83">
        <v>18630029</v>
      </c>
      <c r="U130" s="83">
        <v>1710509</v>
      </c>
      <c r="V130" s="83">
        <v>19590642.600000001</v>
      </c>
      <c r="W130" s="83">
        <v>16824850.177900001</v>
      </c>
      <c r="X130" s="84">
        <v>17.717650588142416</v>
      </c>
      <c r="Y130" s="84">
        <v>4.3522380239406706</v>
      </c>
      <c r="Z130" s="84">
        <v>16.516999999999999</v>
      </c>
      <c r="AA130" s="84">
        <v>5.91684917249255</v>
      </c>
      <c r="AB130" s="84">
        <v>67.849069999999998</v>
      </c>
      <c r="AC130" s="84">
        <v>8.9778599999999997</v>
      </c>
      <c r="AD130" s="83" t="s">
        <v>434</v>
      </c>
      <c r="AE130" s="83">
        <v>20</v>
      </c>
      <c r="AF130" s="85">
        <v>58.8</v>
      </c>
      <c r="AG130" s="84">
        <v>19.777999999999999</v>
      </c>
      <c r="AH130" s="84">
        <v>0.90497925800000001</v>
      </c>
      <c r="AI130" s="84">
        <v>0.55490914400000002</v>
      </c>
      <c r="AJ130" s="83">
        <v>0</v>
      </c>
      <c r="AK130" s="83">
        <v>5</v>
      </c>
      <c r="AL130" s="84">
        <v>0.393999993801117</v>
      </c>
      <c r="AM130" s="224">
        <v>0.59014820999999995</v>
      </c>
      <c r="AN130" s="224">
        <v>807.06395399999997</v>
      </c>
      <c r="AO130" s="84">
        <v>529.03</v>
      </c>
      <c r="AP130" s="84">
        <v>549.70000000000005</v>
      </c>
      <c r="AQ130" s="84">
        <v>11.056633949279799</v>
      </c>
      <c r="AR130" s="84">
        <v>2.3905615527370014</v>
      </c>
      <c r="AS130" s="85">
        <v>80.400001525878906</v>
      </c>
      <c r="AT130" s="85">
        <v>37.5</v>
      </c>
      <c r="AU130" s="83">
        <v>84</v>
      </c>
      <c r="AV130" s="85">
        <v>0.20000000298023199</v>
      </c>
      <c r="AW130" s="84">
        <v>9.00000035762787E-2</v>
      </c>
      <c r="AX130" s="84">
        <v>356.57061767578102</v>
      </c>
      <c r="AY130" s="83">
        <v>14046246</v>
      </c>
      <c r="AZ130" s="84">
        <v>0.64200001955032304</v>
      </c>
      <c r="BA130" s="84">
        <v>34.299999237060497</v>
      </c>
      <c r="BB130" s="83">
        <v>134292</v>
      </c>
      <c r="BC130" s="83">
        <v>223000</v>
      </c>
      <c r="BD130" s="83">
        <v>4382620</v>
      </c>
      <c r="BE130" s="83">
        <v>0</v>
      </c>
      <c r="BF130" s="83">
        <v>195000</v>
      </c>
      <c r="BG130" s="83">
        <v>237666</v>
      </c>
      <c r="BH130" s="83">
        <v>0</v>
      </c>
      <c r="BI130" s="83">
        <v>121</v>
      </c>
      <c r="BJ130" s="85">
        <v>14.7</v>
      </c>
      <c r="BK130" s="84">
        <v>2.9</v>
      </c>
      <c r="BL130" s="84">
        <v>-0.80106168985366821</v>
      </c>
      <c r="BM130" s="83">
        <v>32</v>
      </c>
      <c r="BN130" s="85">
        <v>17.600000381469702</v>
      </c>
      <c r="BO130" s="84">
        <v>35.049999237060497</v>
      </c>
      <c r="BP130" s="84">
        <v>5.25048780441284</v>
      </c>
      <c r="BQ130" s="85">
        <v>40.638500213622997</v>
      </c>
      <c r="BR130" s="83">
        <v>49000</v>
      </c>
      <c r="BS130" s="85">
        <v>13.566660000000001</v>
      </c>
      <c r="BT130" s="85">
        <v>50.273069999999997</v>
      </c>
      <c r="BU130" s="84">
        <v>0.5</v>
      </c>
      <c r="BV130" s="83">
        <v>79</v>
      </c>
      <c r="BW130" s="83">
        <v>48</v>
      </c>
      <c r="BX130" s="83">
        <v>79</v>
      </c>
      <c r="BY130" s="84">
        <v>77.984336853027301</v>
      </c>
      <c r="BZ130" s="84">
        <v>509</v>
      </c>
      <c r="CA130" s="83">
        <v>554.60095214843795</v>
      </c>
      <c r="CB130" s="83">
        <v>24206636</v>
      </c>
      <c r="CC130" s="83">
        <v>19916908</v>
      </c>
      <c r="CD130" s="83">
        <v>1266700</v>
      </c>
      <c r="CE130" s="83"/>
    </row>
    <row r="131" spans="1:83" x14ac:dyDescent="0.3">
      <c r="A131" s="100" t="s">
        <v>234</v>
      </c>
      <c r="B131" s="86" t="s">
        <v>233</v>
      </c>
      <c r="C131" s="83">
        <v>0</v>
      </c>
      <c r="D131" s="83">
        <v>0</v>
      </c>
      <c r="E131" s="83">
        <v>895575.74549999996</v>
      </c>
      <c r="F131" s="83">
        <v>0</v>
      </c>
      <c r="G131" s="83">
        <v>0</v>
      </c>
      <c r="H131" s="83">
        <v>0</v>
      </c>
      <c r="I131" s="83">
        <v>0</v>
      </c>
      <c r="J131" s="83">
        <v>0</v>
      </c>
      <c r="K131" s="84">
        <v>0</v>
      </c>
      <c r="L131" s="84">
        <v>5.5555555555555552E-2</v>
      </c>
      <c r="M131" s="83">
        <v>77339375.315200001</v>
      </c>
      <c r="N131" s="83">
        <v>4496118.0718799997</v>
      </c>
      <c r="O131" s="83">
        <v>57682539.521799996</v>
      </c>
      <c r="P131" s="83">
        <v>3524148.4325600001</v>
      </c>
      <c r="Q131" s="83">
        <v>181935934</v>
      </c>
      <c r="R131" s="83">
        <v>0</v>
      </c>
      <c r="S131" s="83">
        <v>1330440</v>
      </c>
      <c r="T131" s="83">
        <v>180605494</v>
      </c>
      <c r="U131" s="83">
        <v>108027603</v>
      </c>
      <c r="V131" s="83">
        <v>176216204.28600001</v>
      </c>
      <c r="W131" s="83">
        <v>181160272.183</v>
      </c>
      <c r="X131" s="84">
        <v>215.06498896538093</v>
      </c>
      <c r="Y131" s="84">
        <v>4.1668305821948648</v>
      </c>
      <c r="Z131" s="84">
        <v>51.156999999999996</v>
      </c>
      <c r="AA131" s="84">
        <v>4.9014286643141203</v>
      </c>
      <c r="AB131" s="84">
        <v>19.804320000000001</v>
      </c>
      <c r="AC131" s="84">
        <v>41.948920000000001</v>
      </c>
      <c r="AD131" s="83">
        <v>404</v>
      </c>
      <c r="AE131" s="83">
        <v>40</v>
      </c>
      <c r="AF131" s="85">
        <v>53.9</v>
      </c>
      <c r="AG131" s="84">
        <v>16.463999999999999</v>
      </c>
      <c r="AH131" s="84">
        <v>0.99408306400000002</v>
      </c>
      <c r="AI131" s="84">
        <v>0.94377027000000002</v>
      </c>
      <c r="AJ131" s="83">
        <v>0</v>
      </c>
      <c r="AK131" s="83">
        <v>5</v>
      </c>
      <c r="AL131" s="84">
        <v>0.53899997472763095</v>
      </c>
      <c r="AM131" s="224">
        <v>0.25438959999999999</v>
      </c>
      <c r="AN131" s="224">
        <v>1707.982694</v>
      </c>
      <c r="AO131" s="84">
        <v>1724.35</v>
      </c>
      <c r="AP131" s="84">
        <v>1342.14</v>
      </c>
      <c r="AQ131" s="84">
        <v>0.81147176027297996</v>
      </c>
      <c r="AR131" s="84">
        <v>5.3131434917282458</v>
      </c>
      <c r="AS131" s="85">
        <v>117.199996948242</v>
      </c>
      <c r="AT131" s="85">
        <v>21.799999237060501</v>
      </c>
      <c r="AU131" s="83">
        <v>219</v>
      </c>
      <c r="AV131" s="85">
        <v>1.29999995231628</v>
      </c>
      <c r="AW131" s="84">
        <v>0.77999997138977095</v>
      </c>
      <c r="AX131" s="84">
        <v>291.94250488281301</v>
      </c>
      <c r="AY131" s="83">
        <v>134545208</v>
      </c>
      <c r="AZ131" s="84" t="s">
        <v>434</v>
      </c>
      <c r="BA131" s="84">
        <v>35.099998474121101</v>
      </c>
      <c r="BB131" s="83">
        <v>1939285</v>
      </c>
      <c r="BC131" s="83">
        <v>146474</v>
      </c>
      <c r="BD131" s="83">
        <v>194312</v>
      </c>
      <c r="BE131" s="83">
        <v>0</v>
      </c>
      <c r="BF131" s="83">
        <v>2583000</v>
      </c>
      <c r="BG131" s="83">
        <v>62000</v>
      </c>
      <c r="BH131" s="83">
        <v>134</v>
      </c>
      <c r="BI131" s="83">
        <v>116</v>
      </c>
      <c r="BJ131" s="85">
        <v>12.6</v>
      </c>
      <c r="BK131" s="84">
        <v>3.9</v>
      </c>
      <c r="BL131" s="84">
        <v>-1.0886335372924805</v>
      </c>
      <c r="BM131" s="83">
        <v>25</v>
      </c>
      <c r="BN131" s="85">
        <v>56.5</v>
      </c>
      <c r="BO131" s="84">
        <v>62.0160102844238</v>
      </c>
      <c r="BP131" s="84">
        <v>7.4694395065307599</v>
      </c>
      <c r="BQ131" s="85">
        <v>91.853576660156307</v>
      </c>
      <c r="BR131" s="83">
        <v>98000</v>
      </c>
      <c r="BS131" s="85">
        <v>39.171750000000003</v>
      </c>
      <c r="BT131" s="85">
        <v>71.376630000000006</v>
      </c>
      <c r="BU131" s="84">
        <v>3.827</v>
      </c>
      <c r="BV131" s="83">
        <v>57</v>
      </c>
      <c r="BW131" s="83" t="s">
        <v>434</v>
      </c>
      <c r="BX131" s="83">
        <v>57</v>
      </c>
      <c r="BY131" s="84">
        <v>232.99221801757801</v>
      </c>
      <c r="BZ131" s="84">
        <v>917</v>
      </c>
      <c r="CA131" s="83">
        <v>2229.85864257813</v>
      </c>
      <c r="CB131" s="83">
        <v>206139587</v>
      </c>
      <c r="CC131" s="83">
        <v>182141741</v>
      </c>
      <c r="CD131" s="83">
        <v>910770</v>
      </c>
      <c r="CE131" s="83"/>
    </row>
    <row r="132" spans="1:83" x14ac:dyDescent="0.3">
      <c r="A132" s="98" t="s">
        <v>993</v>
      </c>
      <c r="B132" s="86" t="s">
        <v>187</v>
      </c>
      <c r="C132" s="83">
        <v>4375.1794427578943</v>
      </c>
      <c r="D132" s="83">
        <v>369.45136658526314</v>
      </c>
      <c r="E132" s="83">
        <v>10423.136</v>
      </c>
      <c r="F132" s="83">
        <v>0</v>
      </c>
      <c r="G132" s="83">
        <v>0</v>
      </c>
      <c r="H132" s="83">
        <v>0</v>
      </c>
      <c r="I132" s="83">
        <v>0</v>
      </c>
      <c r="J132" s="83">
        <v>285</v>
      </c>
      <c r="K132" s="84">
        <v>2.9000000000000001E-2</v>
      </c>
      <c r="L132" s="84">
        <v>0.19444444444444445</v>
      </c>
      <c r="M132" s="83">
        <v>1846767.7174500001</v>
      </c>
      <c r="N132" s="83" t="s">
        <v>434</v>
      </c>
      <c r="O132" s="83" t="s">
        <v>434</v>
      </c>
      <c r="P132" s="83" t="s">
        <v>434</v>
      </c>
      <c r="Q132" s="83">
        <v>0</v>
      </c>
      <c r="R132" s="83">
        <v>0</v>
      </c>
      <c r="S132" s="83">
        <v>0</v>
      </c>
      <c r="T132" s="83">
        <v>0</v>
      </c>
      <c r="U132" s="83">
        <v>0</v>
      </c>
      <c r="V132" s="83">
        <v>0</v>
      </c>
      <c r="W132" s="83">
        <v>0</v>
      </c>
      <c r="X132" s="84">
        <v>82.591514670896117</v>
      </c>
      <c r="Y132" s="84">
        <v>0.44585284707178896</v>
      </c>
      <c r="Z132" s="84">
        <v>58.207999999999998</v>
      </c>
      <c r="AA132" s="84" t="s">
        <v>434</v>
      </c>
      <c r="AB132" s="84">
        <v>0.68447999999999998</v>
      </c>
      <c r="AC132" s="84" t="s">
        <v>434</v>
      </c>
      <c r="AD132" s="83">
        <v>534</v>
      </c>
      <c r="AE132" s="83">
        <v>60</v>
      </c>
      <c r="AF132" s="85">
        <v>8.3000000000000007</v>
      </c>
      <c r="AG132" s="84">
        <v>5.37</v>
      </c>
      <c r="AH132" s="84">
        <v>7.7075027000000004E-2</v>
      </c>
      <c r="AI132" s="84">
        <v>5.0547550000000002E-3</v>
      </c>
      <c r="AJ132" s="83">
        <v>0</v>
      </c>
      <c r="AK132" s="83">
        <v>0</v>
      </c>
      <c r="AL132" s="84">
        <v>0.77399998903274503</v>
      </c>
      <c r="AM132" s="224">
        <v>9.5581299999999998E-3</v>
      </c>
      <c r="AN132" s="224">
        <v>3.4991780000000001</v>
      </c>
      <c r="AO132" s="84">
        <v>66.97</v>
      </c>
      <c r="AP132" s="84">
        <v>71.36</v>
      </c>
      <c r="AQ132" s="84">
        <v>1.1850826740264899</v>
      </c>
      <c r="AR132" s="84">
        <v>2.5271946562028353</v>
      </c>
      <c r="AS132" s="85">
        <v>6.0999999046325701</v>
      </c>
      <c r="AT132" s="85">
        <v>1.29999995231628</v>
      </c>
      <c r="AU132" s="83">
        <v>12</v>
      </c>
      <c r="AV132" s="85" t="s">
        <v>434</v>
      </c>
      <c r="AW132" s="84" t="s">
        <v>434</v>
      </c>
      <c r="AX132" s="84" t="s">
        <v>434</v>
      </c>
      <c r="AY132" s="83">
        <v>0</v>
      </c>
      <c r="AZ132" s="84">
        <v>0.14300000667571999</v>
      </c>
      <c r="BA132" s="84">
        <v>33</v>
      </c>
      <c r="BB132" s="83">
        <v>0</v>
      </c>
      <c r="BC132" s="83">
        <v>0</v>
      </c>
      <c r="BD132" s="83">
        <v>0</v>
      </c>
      <c r="BE132" s="83">
        <v>0</v>
      </c>
      <c r="BF132" s="83">
        <v>140</v>
      </c>
      <c r="BG132" s="83">
        <v>359</v>
      </c>
      <c r="BH132" s="83">
        <v>0</v>
      </c>
      <c r="BI132" s="83">
        <v>120</v>
      </c>
      <c r="BJ132" s="85">
        <v>3.1</v>
      </c>
      <c r="BK132" s="84">
        <v>3.4833333333333329</v>
      </c>
      <c r="BL132" s="84">
        <v>-2.4857537355273962E-3</v>
      </c>
      <c r="BM132" s="83">
        <v>35</v>
      </c>
      <c r="BN132" s="85">
        <v>100</v>
      </c>
      <c r="BO132" s="84">
        <v>97.800003051757798</v>
      </c>
      <c r="BP132" s="84">
        <v>79.167755126953097</v>
      </c>
      <c r="BQ132" s="85">
        <v>92.203063964843807</v>
      </c>
      <c r="BR132" s="83">
        <v>14000</v>
      </c>
      <c r="BS132" s="85">
        <v>99.124740000000003</v>
      </c>
      <c r="BT132" s="85">
        <v>93.141459999999995</v>
      </c>
      <c r="BU132" s="84">
        <v>28.736000000000001</v>
      </c>
      <c r="BV132" s="83">
        <v>91</v>
      </c>
      <c r="BW132" s="83">
        <v>97</v>
      </c>
      <c r="BX132" s="83" t="s">
        <v>434</v>
      </c>
      <c r="BY132" s="84">
        <v>1073.19555664063</v>
      </c>
      <c r="BZ132" s="84">
        <v>7</v>
      </c>
      <c r="CA132" s="83">
        <v>6093.1474609375</v>
      </c>
      <c r="CB132" s="83">
        <v>2083380</v>
      </c>
      <c r="CC132" s="83">
        <v>2078210</v>
      </c>
      <c r="CD132" s="83">
        <v>25220</v>
      </c>
      <c r="CE132" s="83"/>
    </row>
    <row r="133" spans="1:83" x14ac:dyDescent="0.3">
      <c r="A133" s="100" t="s">
        <v>236</v>
      </c>
      <c r="B133" s="86" t="s">
        <v>235</v>
      </c>
      <c r="C133" s="83">
        <v>137.14880760147369</v>
      </c>
      <c r="D133" s="83">
        <v>0</v>
      </c>
      <c r="E133" s="83" t="s">
        <v>434</v>
      </c>
      <c r="F133" s="83">
        <v>0</v>
      </c>
      <c r="G133" s="83">
        <v>0</v>
      </c>
      <c r="H133" s="83">
        <v>0</v>
      </c>
      <c r="I133" s="83">
        <v>0</v>
      </c>
      <c r="J133" s="83">
        <v>0</v>
      </c>
      <c r="K133" s="84">
        <v>0</v>
      </c>
      <c r="L133" s="84">
        <v>0.1111111111111111</v>
      </c>
      <c r="M133" s="83">
        <v>0</v>
      </c>
      <c r="N133" s="83" t="s">
        <v>434</v>
      </c>
      <c r="O133" s="83" t="s">
        <v>434</v>
      </c>
      <c r="P133" s="83" t="s">
        <v>434</v>
      </c>
      <c r="Q133" s="83">
        <v>0</v>
      </c>
      <c r="R133" s="83">
        <v>0</v>
      </c>
      <c r="S133" s="83">
        <v>0</v>
      </c>
      <c r="T133" s="83">
        <v>0</v>
      </c>
      <c r="U133" s="83">
        <v>0</v>
      </c>
      <c r="V133" s="83">
        <v>0</v>
      </c>
      <c r="W133" s="83">
        <v>0</v>
      </c>
      <c r="X133" s="84">
        <v>14.554919537497476</v>
      </c>
      <c r="Y133" s="84">
        <v>1.1214886177961121</v>
      </c>
      <c r="Z133" s="84">
        <v>82.616</v>
      </c>
      <c r="AA133" s="84">
        <v>2.2154372612291202</v>
      </c>
      <c r="AB133" s="84">
        <v>0</v>
      </c>
      <c r="AC133" s="84" t="s">
        <v>434</v>
      </c>
      <c r="AD133" s="83">
        <v>4859</v>
      </c>
      <c r="AE133" s="83">
        <v>100</v>
      </c>
      <c r="AF133" s="85">
        <v>1E-3</v>
      </c>
      <c r="AG133" s="84">
        <v>5.5659999999999998</v>
      </c>
      <c r="AH133" s="84">
        <v>2.2170139999999998E-3</v>
      </c>
      <c r="AI133" s="84">
        <v>4.0905500000000002E-4</v>
      </c>
      <c r="AJ133" s="83">
        <v>0</v>
      </c>
      <c r="AK133" s="83">
        <v>0</v>
      </c>
      <c r="AL133" s="84">
        <v>0.95700001716613803</v>
      </c>
      <c r="AM133" s="224" t="s">
        <v>434</v>
      </c>
      <c r="AN133" s="224">
        <v>-8.6776429999999998</v>
      </c>
      <c r="AO133" s="84">
        <v>0</v>
      </c>
      <c r="AP133" s="84">
        <v>0</v>
      </c>
      <c r="AQ133" s="84" t="s">
        <v>434</v>
      </c>
      <c r="AR133" s="84">
        <v>0.15288688617593787</v>
      </c>
      <c r="AS133" s="85">
        <v>2.4000000953674299</v>
      </c>
      <c r="AT133" s="85" t="s">
        <v>434</v>
      </c>
      <c r="AU133" s="83">
        <v>3.2999999523162802</v>
      </c>
      <c r="AV133" s="85" t="s">
        <v>434</v>
      </c>
      <c r="AW133" s="84" t="s">
        <v>434</v>
      </c>
      <c r="AX133" s="84" t="s">
        <v>434</v>
      </c>
      <c r="AY133" s="83">
        <v>3</v>
      </c>
      <c r="AZ133" s="84">
        <v>4.5000001788139302E-2</v>
      </c>
      <c r="BA133" s="84">
        <v>27.600000381469702</v>
      </c>
      <c r="BB133" s="83">
        <v>0</v>
      </c>
      <c r="BC133" s="83">
        <v>150</v>
      </c>
      <c r="BD133" s="83">
        <v>1010</v>
      </c>
      <c r="BE133" s="83">
        <v>0</v>
      </c>
      <c r="BF133" s="83">
        <v>0</v>
      </c>
      <c r="BG133" s="83">
        <v>52709</v>
      </c>
      <c r="BH133" s="83">
        <v>0</v>
      </c>
      <c r="BI133" s="83">
        <v>133</v>
      </c>
      <c r="BJ133" s="85">
        <v>2.4</v>
      </c>
      <c r="BK133" s="84">
        <v>4.0833333333333339</v>
      </c>
      <c r="BL133" s="84">
        <v>1.8622915744781494</v>
      </c>
      <c r="BM133" s="83">
        <v>84</v>
      </c>
      <c r="BN133" s="85">
        <v>100</v>
      </c>
      <c r="BO133" s="84" t="s">
        <v>434</v>
      </c>
      <c r="BP133" s="84">
        <v>98.000007629394503</v>
      </c>
      <c r="BQ133" s="85">
        <v>107.380249023438</v>
      </c>
      <c r="BR133" s="83">
        <v>140000</v>
      </c>
      <c r="BS133" s="85">
        <v>98.054390000000012</v>
      </c>
      <c r="BT133" s="85">
        <v>100.00001</v>
      </c>
      <c r="BU133" s="84">
        <v>46.336000000000006</v>
      </c>
      <c r="BV133" s="83">
        <v>96</v>
      </c>
      <c r="BW133" s="83">
        <v>93</v>
      </c>
      <c r="BX133" s="83">
        <v>94</v>
      </c>
      <c r="BY133" s="84">
        <v>6818.34619140625</v>
      </c>
      <c r="BZ133" s="84">
        <v>2</v>
      </c>
      <c r="CA133" s="83">
        <v>75419.6328125</v>
      </c>
      <c r="CB133" s="83">
        <v>5421242</v>
      </c>
      <c r="CC133" s="83">
        <v>5211664</v>
      </c>
      <c r="CD133" s="83">
        <v>304250</v>
      </c>
      <c r="CE133" s="83"/>
    </row>
    <row r="134" spans="1:83" x14ac:dyDescent="0.3">
      <c r="A134" s="100" t="s">
        <v>239</v>
      </c>
      <c r="B134" s="86" t="s">
        <v>238</v>
      </c>
      <c r="C134" s="83">
        <v>0</v>
      </c>
      <c r="D134" s="83">
        <v>0</v>
      </c>
      <c r="E134" s="83">
        <v>11495.564000000002</v>
      </c>
      <c r="F134" s="83">
        <v>532.928</v>
      </c>
      <c r="G134" s="83">
        <v>7617.7674999999999</v>
      </c>
      <c r="H134" s="83">
        <v>0</v>
      </c>
      <c r="I134" s="83">
        <v>11489.839000000002</v>
      </c>
      <c r="J134" s="83">
        <v>0</v>
      </c>
      <c r="K134" s="84">
        <v>0</v>
      </c>
      <c r="L134" s="84">
        <v>0.22222222222222221</v>
      </c>
      <c r="M134" s="83">
        <v>2065649.61769</v>
      </c>
      <c r="N134" s="83" t="s">
        <v>434</v>
      </c>
      <c r="O134" s="83" t="s">
        <v>434</v>
      </c>
      <c r="P134" s="83" t="s">
        <v>434</v>
      </c>
      <c r="Q134" s="83">
        <v>0</v>
      </c>
      <c r="R134" s="83">
        <v>0</v>
      </c>
      <c r="S134" s="83">
        <v>0</v>
      </c>
      <c r="T134" s="83">
        <v>0</v>
      </c>
      <c r="U134" s="83">
        <v>343381</v>
      </c>
      <c r="V134" s="83">
        <v>3338269.0414900002</v>
      </c>
      <c r="W134" s="83">
        <v>3094137.0482000001</v>
      </c>
      <c r="X134" s="84">
        <v>15.604145395799677</v>
      </c>
      <c r="Y134" s="84">
        <v>4.0319496998466091</v>
      </c>
      <c r="Z134" s="84">
        <v>85.442999999999998</v>
      </c>
      <c r="AA134" s="84" t="s">
        <v>434</v>
      </c>
      <c r="AB134" s="84">
        <v>0</v>
      </c>
      <c r="AC134" s="84">
        <v>97.4</v>
      </c>
      <c r="AD134" s="83">
        <v>688</v>
      </c>
      <c r="AE134" s="83">
        <v>80</v>
      </c>
      <c r="AF134" s="85" t="s">
        <v>434</v>
      </c>
      <c r="AG134" s="84">
        <v>8.8840000000000003</v>
      </c>
      <c r="AH134" s="84">
        <v>2.0633094000000001E-2</v>
      </c>
      <c r="AI134" s="84">
        <v>5.1540930000000002E-3</v>
      </c>
      <c r="AJ134" s="83">
        <v>0</v>
      </c>
      <c r="AK134" s="83">
        <v>0</v>
      </c>
      <c r="AL134" s="84">
        <v>0.81300002336502097</v>
      </c>
      <c r="AM134" s="224" t="s">
        <v>434</v>
      </c>
      <c r="AN134" s="224">
        <v>0.224913</v>
      </c>
      <c r="AO134" s="84">
        <v>0</v>
      </c>
      <c r="AP134" s="84">
        <v>0</v>
      </c>
      <c r="AQ134" s="84" t="s">
        <v>434</v>
      </c>
      <c r="AR134" s="84">
        <v>5.1108250158676566E-2</v>
      </c>
      <c r="AS134" s="85">
        <v>11.3999996185303</v>
      </c>
      <c r="AT134" s="85">
        <v>11.199999809265099</v>
      </c>
      <c r="AU134" s="83">
        <v>8.5</v>
      </c>
      <c r="AV134" s="85">
        <v>0.10000000149011599</v>
      </c>
      <c r="AW134" s="84">
        <v>7.0000000298023196E-2</v>
      </c>
      <c r="AX134" s="84">
        <v>0</v>
      </c>
      <c r="AY134" s="83">
        <v>80</v>
      </c>
      <c r="AZ134" s="84">
        <v>0.30599999427795399</v>
      </c>
      <c r="BA134" s="84" t="s">
        <v>434</v>
      </c>
      <c r="BB134" s="83">
        <v>0</v>
      </c>
      <c r="BC134" s="83">
        <v>0</v>
      </c>
      <c r="BD134" s="83">
        <v>100</v>
      </c>
      <c r="BE134" s="83">
        <v>0</v>
      </c>
      <c r="BF134" s="83">
        <v>0</v>
      </c>
      <c r="BG134" s="83">
        <v>563</v>
      </c>
      <c r="BH134" s="83">
        <v>0</v>
      </c>
      <c r="BI134" s="83">
        <v>117</v>
      </c>
      <c r="BJ134" s="85">
        <v>7.8</v>
      </c>
      <c r="BK134" s="84" t="s">
        <v>434</v>
      </c>
      <c r="BL134" s="84">
        <v>0.259309321641922</v>
      </c>
      <c r="BM134" s="83">
        <v>54</v>
      </c>
      <c r="BN134" s="85">
        <v>100</v>
      </c>
      <c r="BO134" s="84">
        <v>95.651527404785199</v>
      </c>
      <c r="BP134" s="84">
        <v>92.408447265625</v>
      </c>
      <c r="BQ134" s="85">
        <v>138.23211669921901</v>
      </c>
      <c r="BR134" s="83">
        <v>42000</v>
      </c>
      <c r="BS134" s="85">
        <v>100</v>
      </c>
      <c r="BT134" s="85">
        <v>91.938079999999999</v>
      </c>
      <c r="BU134" s="84">
        <v>19.696999999999999</v>
      </c>
      <c r="BV134" s="83">
        <v>99</v>
      </c>
      <c r="BW134" s="83">
        <v>99</v>
      </c>
      <c r="BX134" s="83">
        <v>99</v>
      </c>
      <c r="BY134" s="84">
        <v>1729.5419921875</v>
      </c>
      <c r="BZ134" s="84">
        <v>19</v>
      </c>
      <c r="CA134" s="83">
        <v>15474.0322265625</v>
      </c>
      <c r="CB134" s="83">
        <v>5106622</v>
      </c>
      <c r="CC134" s="83">
        <v>4496150</v>
      </c>
      <c r="CD134" s="83">
        <v>309500</v>
      </c>
      <c r="CE134" s="83"/>
    </row>
    <row r="135" spans="1:83" x14ac:dyDescent="0.3">
      <c r="A135" s="100" t="s">
        <v>241</v>
      </c>
      <c r="B135" s="86" t="s">
        <v>240</v>
      </c>
      <c r="C135" s="83">
        <v>397247.43516210525</v>
      </c>
      <c r="D135" s="83">
        <v>63935.814316421049</v>
      </c>
      <c r="E135" s="83">
        <v>1855598.902</v>
      </c>
      <c r="F135" s="83">
        <v>270.75599999999997</v>
      </c>
      <c r="G135" s="83">
        <v>87921.01999999999</v>
      </c>
      <c r="H135" s="83">
        <v>2.859</v>
      </c>
      <c r="I135" s="83">
        <v>20309.603999999999</v>
      </c>
      <c r="J135" s="83">
        <v>196597</v>
      </c>
      <c r="K135" s="84">
        <v>5.7000000000000002E-2</v>
      </c>
      <c r="L135" s="84">
        <v>0.16666666666666666</v>
      </c>
      <c r="M135" s="83">
        <v>146740132.38100001</v>
      </c>
      <c r="N135" s="83" t="s">
        <v>434</v>
      </c>
      <c r="O135" s="83" t="s">
        <v>434</v>
      </c>
      <c r="P135" s="83" t="s">
        <v>434</v>
      </c>
      <c r="Q135" s="83">
        <v>128291660</v>
      </c>
      <c r="R135" s="83">
        <v>50582245</v>
      </c>
      <c r="S135" s="83">
        <v>117590241</v>
      </c>
      <c r="T135" s="83">
        <v>33404556</v>
      </c>
      <c r="U135" s="83">
        <v>42291050</v>
      </c>
      <c r="V135" s="83">
        <v>149161066.48300001</v>
      </c>
      <c r="W135" s="83">
        <v>162766709.21799999</v>
      </c>
      <c r="X135" s="84">
        <v>275.28931870070568</v>
      </c>
      <c r="Y135" s="84">
        <v>2.6843488228071295</v>
      </c>
      <c r="Z135" s="84">
        <v>36.906999999999996</v>
      </c>
      <c r="AA135" s="84">
        <v>6.8044786624803502</v>
      </c>
      <c r="AB135" s="84">
        <v>10.429360000000001</v>
      </c>
      <c r="AC135" s="84">
        <v>59.606909999999999</v>
      </c>
      <c r="AD135" s="83">
        <v>13523</v>
      </c>
      <c r="AE135" s="83">
        <v>40</v>
      </c>
      <c r="AF135" s="85">
        <v>40.1</v>
      </c>
      <c r="AG135" s="84">
        <v>12.659000000000001</v>
      </c>
      <c r="AH135" s="84">
        <v>0.97599524699999995</v>
      </c>
      <c r="AI135" s="84">
        <v>0.60116374100000003</v>
      </c>
      <c r="AJ135" s="83">
        <v>0</v>
      </c>
      <c r="AK135" s="83">
        <v>0</v>
      </c>
      <c r="AL135" s="84">
        <v>0.55699998140335105</v>
      </c>
      <c r="AM135" s="224">
        <v>0.19824739999999999</v>
      </c>
      <c r="AN135" s="224">
        <v>294.999863</v>
      </c>
      <c r="AO135" s="84">
        <v>986.59</v>
      </c>
      <c r="AP135" s="84">
        <v>877.86</v>
      </c>
      <c r="AQ135" s="84">
        <v>0.79627484083175704</v>
      </c>
      <c r="AR135" s="84">
        <v>7.9954164350285781</v>
      </c>
      <c r="AS135" s="85">
        <v>67.199996948242202</v>
      </c>
      <c r="AT135" s="85">
        <v>23.100000381469702</v>
      </c>
      <c r="AU135" s="83">
        <v>263</v>
      </c>
      <c r="AV135" s="85">
        <v>0.10000000149011599</v>
      </c>
      <c r="AW135" s="84">
        <v>0.20000000298023199</v>
      </c>
      <c r="AX135" s="84">
        <v>3.3815150260925302</v>
      </c>
      <c r="AY135" s="83">
        <v>25234450</v>
      </c>
      <c r="AZ135" s="84">
        <v>0.537999987602234</v>
      </c>
      <c r="BA135" s="84">
        <v>31.600000381469702</v>
      </c>
      <c r="BB135" s="83">
        <v>0</v>
      </c>
      <c r="BC135" s="83">
        <v>4866176</v>
      </c>
      <c r="BD135" s="83">
        <v>2560289</v>
      </c>
      <c r="BE135" s="83">
        <v>0</v>
      </c>
      <c r="BF135" s="83">
        <v>106000</v>
      </c>
      <c r="BG135" s="83">
        <v>1435172</v>
      </c>
      <c r="BH135" s="83">
        <v>7</v>
      </c>
      <c r="BI135" s="83">
        <v>110</v>
      </c>
      <c r="BJ135" s="85">
        <v>12.3</v>
      </c>
      <c r="BK135" s="84">
        <v>3.3833333333333329</v>
      </c>
      <c r="BL135" s="84">
        <v>-0.67700469493865967</v>
      </c>
      <c r="BM135" s="83">
        <v>31</v>
      </c>
      <c r="BN135" s="85">
        <v>71.091545104980497</v>
      </c>
      <c r="BO135" s="84">
        <v>59.132049560546903</v>
      </c>
      <c r="BP135" s="84">
        <v>17.0709018707275</v>
      </c>
      <c r="BQ135" s="85">
        <v>76.376884460449205</v>
      </c>
      <c r="BR135" s="83">
        <v>100000</v>
      </c>
      <c r="BS135" s="85">
        <v>59.869500000000002</v>
      </c>
      <c r="BT135" s="85">
        <v>91.465450000000004</v>
      </c>
      <c r="BU135" s="84">
        <v>9.7530000000000001</v>
      </c>
      <c r="BV135" s="83">
        <v>75</v>
      </c>
      <c r="BW135" s="83">
        <v>67</v>
      </c>
      <c r="BX135" s="83">
        <v>79</v>
      </c>
      <c r="BY135" s="84">
        <v>178.24232482910199</v>
      </c>
      <c r="BZ135" s="84">
        <v>140</v>
      </c>
      <c r="CA135" s="83">
        <v>1284.70202636719</v>
      </c>
      <c r="CB135" s="83">
        <v>220892331</v>
      </c>
      <c r="CC135" s="83">
        <v>188897179</v>
      </c>
      <c r="CD135" s="83">
        <v>770880</v>
      </c>
      <c r="CE135" s="83"/>
    </row>
    <row r="136" spans="1:83" x14ac:dyDescent="0.3">
      <c r="A136" s="100" t="s">
        <v>243</v>
      </c>
      <c r="B136" s="86" t="s">
        <v>242</v>
      </c>
      <c r="C136" s="83">
        <v>0</v>
      </c>
      <c r="D136" s="83">
        <v>0</v>
      </c>
      <c r="E136" s="83" t="s">
        <v>434</v>
      </c>
      <c r="F136" s="83">
        <v>1.444</v>
      </c>
      <c r="G136" s="83">
        <v>391.54899999999998</v>
      </c>
      <c r="H136" s="83">
        <v>43.582999999999998</v>
      </c>
      <c r="I136" s="83">
        <v>72.45</v>
      </c>
      <c r="J136" s="83">
        <v>0</v>
      </c>
      <c r="K136" s="84">
        <v>0</v>
      </c>
      <c r="L136" s="84" t="s">
        <v>434</v>
      </c>
      <c r="M136" s="83">
        <v>0</v>
      </c>
      <c r="N136" s="83" t="s">
        <v>434</v>
      </c>
      <c r="O136" s="83" t="s">
        <v>434</v>
      </c>
      <c r="P136" s="83" t="s">
        <v>434</v>
      </c>
      <c r="Q136" s="83">
        <v>0</v>
      </c>
      <c r="R136" s="83">
        <v>0</v>
      </c>
      <c r="S136" s="83">
        <v>0</v>
      </c>
      <c r="T136" s="83">
        <v>0</v>
      </c>
      <c r="U136" s="83">
        <v>0</v>
      </c>
      <c r="V136" s="83">
        <v>13555.4324695</v>
      </c>
      <c r="W136" s="83">
        <v>4856.4605889300001</v>
      </c>
      <c r="X136" s="84">
        <v>38.928260869565214</v>
      </c>
      <c r="Y136" s="84">
        <v>1.2359551861707445</v>
      </c>
      <c r="Z136" s="84">
        <v>80.47</v>
      </c>
      <c r="AA136" s="84" t="s">
        <v>434</v>
      </c>
      <c r="AB136" s="84">
        <v>0</v>
      </c>
      <c r="AC136" s="84" t="s">
        <v>434</v>
      </c>
      <c r="AD136" s="83">
        <v>11</v>
      </c>
      <c r="AE136" s="83">
        <v>80</v>
      </c>
      <c r="AF136" s="85" t="s">
        <v>434</v>
      </c>
      <c r="AG136" s="84" t="s">
        <v>434</v>
      </c>
      <c r="AH136" s="84">
        <v>1.82098E-4</v>
      </c>
      <c r="AI136" s="84">
        <v>6.02E-5</v>
      </c>
      <c r="AJ136" s="83">
        <v>0</v>
      </c>
      <c r="AK136" s="83">
        <v>0</v>
      </c>
      <c r="AL136" s="84">
        <v>0.825999975204468</v>
      </c>
      <c r="AM136" s="224" t="s">
        <v>434</v>
      </c>
      <c r="AN136" s="224">
        <v>4.0470750000000004</v>
      </c>
      <c r="AO136" s="84">
        <v>83.51</v>
      </c>
      <c r="AP136" s="84">
        <v>23.34</v>
      </c>
      <c r="AQ136" s="84">
        <v>8.7141046524047905</v>
      </c>
      <c r="AR136" s="84">
        <v>0.81096615633622848</v>
      </c>
      <c r="AS136" s="85">
        <v>17.299999237060501</v>
      </c>
      <c r="AT136" s="85" t="s">
        <v>434</v>
      </c>
      <c r="AU136" s="83">
        <v>38</v>
      </c>
      <c r="AV136" s="85" t="s">
        <v>434</v>
      </c>
      <c r="AW136" s="84" t="s">
        <v>434</v>
      </c>
      <c r="AX136" s="84" t="s">
        <v>434</v>
      </c>
      <c r="AY136" s="83">
        <v>3</v>
      </c>
      <c r="AZ136" s="84" t="s">
        <v>434</v>
      </c>
      <c r="BA136" s="84" t="s">
        <v>434</v>
      </c>
      <c r="BB136" s="83">
        <v>124</v>
      </c>
      <c r="BC136" s="83">
        <v>0</v>
      </c>
      <c r="BD136" s="83">
        <v>0</v>
      </c>
      <c r="BE136" s="83">
        <v>0</v>
      </c>
      <c r="BF136" s="83">
        <v>0</v>
      </c>
      <c r="BG136" s="83">
        <v>0</v>
      </c>
      <c r="BH136" s="83">
        <v>0</v>
      </c>
      <c r="BI136" s="83">
        <v>29</v>
      </c>
      <c r="BJ136" s="85">
        <v>3</v>
      </c>
      <c r="BK136" s="84">
        <v>2.6333333333333333</v>
      </c>
      <c r="BL136" s="84">
        <v>-4.542214423418045E-2</v>
      </c>
      <c r="BM136" s="83" t="s">
        <v>434</v>
      </c>
      <c r="BN136" s="85">
        <v>100</v>
      </c>
      <c r="BO136" s="84">
        <v>96.593742370605497</v>
      </c>
      <c r="BP136" s="84" t="s">
        <v>434</v>
      </c>
      <c r="BQ136" s="85" t="s">
        <v>434</v>
      </c>
      <c r="BR136" s="83">
        <v>280</v>
      </c>
      <c r="BS136" s="85">
        <v>100</v>
      </c>
      <c r="BT136" s="85">
        <v>100</v>
      </c>
      <c r="BU136" s="84">
        <v>11.848000000000001</v>
      </c>
      <c r="BV136" s="83">
        <v>95</v>
      </c>
      <c r="BW136" s="83">
        <v>75</v>
      </c>
      <c r="BX136" s="83">
        <v>89</v>
      </c>
      <c r="BY136" s="84">
        <v>2011.51733398438</v>
      </c>
      <c r="BZ136" s="84" t="s">
        <v>434</v>
      </c>
      <c r="CA136" s="83">
        <v>15859.4345703125</v>
      </c>
      <c r="CB136" s="83">
        <v>18092</v>
      </c>
      <c r="CC136" s="83">
        <v>21291</v>
      </c>
      <c r="CD136" s="83">
        <v>460</v>
      </c>
      <c r="CE136" s="83"/>
    </row>
    <row r="137" spans="1:83" x14ac:dyDescent="0.3">
      <c r="A137" s="100" t="s">
        <v>392</v>
      </c>
      <c r="B137" s="86" t="s">
        <v>237</v>
      </c>
      <c r="C137" s="83">
        <v>6258.2095019999997</v>
      </c>
      <c r="D137" s="83">
        <v>249.39494036210527</v>
      </c>
      <c r="E137" s="83">
        <v>1772.9949999999999</v>
      </c>
      <c r="F137" s="83">
        <v>8.86</v>
      </c>
      <c r="G137" s="83">
        <v>0</v>
      </c>
      <c r="H137" s="83">
        <v>0</v>
      </c>
      <c r="I137" s="83">
        <v>0</v>
      </c>
      <c r="J137" s="83">
        <v>0</v>
      </c>
      <c r="K137" s="84">
        <v>0</v>
      </c>
      <c r="L137" s="84" t="s">
        <v>434</v>
      </c>
      <c r="M137" s="83">
        <v>0</v>
      </c>
      <c r="N137" s="83" t="s">
        <v>434</v>
      </c>
      <c r="O137" s="83" t="s">
        <v>434</v>
      </c>
      <c r="P137" s="83" t="s">
        <v>434</v>
      </c>
      <c r="Q137" s="83">
        <v>0</v>
      </c>
      <c r="R137" s="83">
        <v>0</v>
      </c>
      <c r="S137" s="83">
        <v>0</v>
      </c>
      <c r="T137" s="83">
        <v>0</v>
      </c>
      <c r="U137" s="83">
        <v>59549</v>
      </c>
      <c r="V137" s="83">
        <v>4453596.4599400004</v>
      </c>
      <c r="W137" s="83">
        <v>1218800.64848</v>
      </c>
      <c r="X137" s="84">
        <v>758.9845514950166</v>
      </c>
      <c r="Y137" s="84">
        <v>2.873518148068511</v>
      </c>
      <c r="Z137" s="84">
        <v>76.44</v>
      </c>
      <c r="AA137" s="84" t="s">
        <v>434</v>
      </c>
      <c r="AB137" s="84">
        <v>0.1636</v>
      </c>
      <c r="AC137" s="84" t="s">
        <v>434</v>
      </c>
      <c r="AD137" s="83">
        <v>544</v>
      </c>
      <c r="AE137" s="83" t="s">
        <v>434</v>
      </c>
      <c r="AF137" s="85">
        <v>42.3</v>
      </c>
      <c r="AG137" s="84">
        <v>13.583</v>
      </c>
      <c r="AH137" s="84">
        <v>0.182304878</v>
      </c>
      <c r="AI137" s="84">
        <v>0.19401333800000001</v>
      </c>
      <c r="AJ137" s="83">
        <v>0</v>
      </c>
      <c r="AK137" s="83">
        <v>0</v>
      </c>
      <c r="AL137" s="84">
        <v>0.70800000429153398</v>
      </c>
      <c r="AM137" s="224">
        <v>3.5861700000000001E-3</v>
      </c>
      <c r="AN137" s="224">
        <v>875.68496600000003</v>
      </c>
      <c r="AO137" s="84">
        <v>1080.24</v>
      </c>
      <c r="AP137" s="84">
        <v>901.55</v>
      </c>
      <c r="AQ137" s="84">
        <v>12.044282913208001</v>
      </c>
      <c r="AR137" s="84">
        <v>17.410962906601931</v>
      </c>
      <c r="AS137" s="85">
        <v>19.399999618530298</v>
      </c>
      <c r="AT137" s="85">
        <v>1.3999999761581401</v>
      </c>
      <c r="AU137" s="83">
        <v>0.52999997138977095</v>
      </c>
      <c r="AV137" s="85" t="s">
        <v>434</v>
      </c>
      <c r="AW137" s="84" t="s">
        <v>434</v>
      </c>
      <c r="AX137" s="84" t="s">
        <v>434</v>
      </c>
      <c r="AY137" s="83" t="s">
        <v>434</v>
      </c>
      <c r="AZ137" s="84" t="s">
        <v>434</v>
      </c>
      <c r="BA137" s="84">
        <v>33.700000762939503</v>
      </c>
      <c r="BB137" s="83">
        <v>0</v>
      </c>
      <c r="BC137" s="83">
        <v>0</v>
      </c>
      <c r="BD137" s="83">
        <v>30000</v>
      </c>
      <c r="BE137" s="83">
        <v>0</v>
      </c>
      <c r="BF137" s="83">
        <v>243000</v>
      </c>
      <c r="BG137" s="83">
        <v>2319073</v>
      </c>
      <c r="BH137" s="83">
        <v>0</v>
      </c>
      <c r="BI137" s="83">
        <v>94</v>
      </c>
      <c r="BJ137" s="85">
        <v>11.2</v>
      </c>
      <c r="BK137" s="84">
        <v>2.7</v>
      </c>
      <c r="BL137" s="84">
        <v>-0.74408459663391113</v>
      </c>
      <c r="BM137" s="83" t="s">
        <v>434</v>
      </c>
      <c r="BN137" s="85">
        <v>100</v>
      </c>
      <c r="BO137" s="84">
        <v>97.218612670898395</v>
      </c>
      <c r="BP137" s="84">
        <v>70.622604370117202</v>
      </c>
      <c r="BQ137" s="85">
        <v>86.325386047363295</v>
      </c>
      <c r="BR137" s="83">
        <v>17000</v>
      </c>
      <c r="BS137" s="85">
        <v>96.939009999999996</v>
      </c>
      <c r="BT137" s="85">
        <v>96.826899999999995</v>
      </c>
      <c r="BU137" s="84" t="s">
        <v>434</v>
      </c>
      <c r="BV137" s="83">
        <v>99</v>
      </c>
      <c r="BW137" s="83">
        <v>99</v>
      </c>
      <c r="BX137" s="83">
        <v>96</v>
      </c>
      <c r="BY137" s="84" t="s">
        <v>434</v>
      </c>
      <c r="BZ137" s="84">
        <v>27</v>
      </c>
      <c r="CA137" s="83">
        <v>3198.86669921875</v>
      </c>
      <c r="CB137" s="83">
        <v>5101416</v>
      </c>
      <c r="CC137" s="83">
        <v>4664642</v>
      </c>
      <c r="CD137" s="83">
        <v>6020</v>
      </c>
      <c r="CE137" s="83"/>
    </row>
    <row r="138" spans="1:83" x14ac:dyDescent="0.3">
      <c r="A138" s="100" t="s">
        <v>245</v>
      </c>
      <c r="B138" s="86" t="s">
        <v>244</v>
      </c>
      <c r="C138" s="83">
        <v>8187.8317104842099</v>
      </c>
      <c r="D138" s="83">
        <v>4005.9850345052632</v>
      </c>
      <c r="E138" s="83">
        <v>6505.9204999999993</v>
      </c>
      <c r="F138" s="83">
        <v>378.80200000000002</v>
      </c>
      <c r="G138" s="83">
        <v>1245.067</v>
      </c>
      <c r="H138" s="83">
        <v>0</v>
      </c>
      <c r="I138" s="83">
        <v>5548.9820000000009</v>
      </c>
      <c r="J138" s="83">
        <v>0</v>
      </c>
      <c r="K138" s="84">
        <v>8.5999999999999993E-2</v>
      </c>
      <c r="L138" s="84">
        <v>2.7777777777777776E-2</v>
      </c>
      <c r="M138" s="83" t="s">
        <v>434</v>
      </c>
      <c r="N138" s="83" t="s">
        <v>434</v>
      </c>
      <c r="O138" s="83" t="s">
        <v>434</v>
      </c>
      <c r="P138" s="83" t="s">
        <v>434</v>
      </c>
      <c r="Q138" s="83">
        <v>739735</v>
      </c>
      <c r="R138" s="83">
        <v>695389</v>
      </c>
      <c r="S138" s="83">
        <v>31127</v>
      </c>
      <c r="T138" s="83">
        <v>101179</v>
      </c>
      <c r="U138" s="83">
        <v>3131023</v>
      </c>
      <c r="V138" s="83">
        <v>2920888.9940499999</v>
      </c>
      <c r="W138" s="83">
        <v>3771351.0307700001</v>
      </c>
      <c r="X138" s="84">
        <v>56.186077481840194</v>
      </c>
      <c r="Y138" s="84">
        <v>2.1673741088942706</v>
      </c>
      <c r="Z138" s="84">
        <v>68.058999999999997</v>
      </c>
      <c r="AA138" s="84">
        <v>3.6700825940654598</v>
      </c>
      <c r="AB138" s="84">
        <v>4.42021</v>
      </c>
      <c r="AC138" s="84" t="s">
        <v>434</v>
      </c>
      <c r="AD138" s="83">
        <v>965</v>
      </c>
      <c r="AE138" s="83">
        <v>80</v>
      </c>
      <c r="AF138" s="85">
        <v>22.1</v>
      </c>
      <c r="AG138" s="84">
        <v>9.0229999999999997</v>
      </c>
      <c r="AH138" s="84">
        <v>4.4829428999999997E-2</v>
      </c>
      <c r="AI138" s="84">
        <v>6.3279970000000001E-3</v>
      </c>
      <c r="AJ138" s="83">
        <v>0</v>
      </c>
      <c r="AK138" s="83">
        <v>0</v>
      </c>
      <c r="AL138" s="84">
        <v>0.81499999761581399</v>
      </c>
      <c r="AM138" s="224" t="s">
        <v>434</v>
      </c>
      <c r="AN138" s="224">
        <v>34.691251000000001</v>
      </c>
      <c r="AO138" s="84">
        <v>9.99</v>
      </c>
      <c r="AP138" s="84">
        <v>46.33</v>
      </c>
      <c r="AQ138" s="84">
        <v>0.114524066448212</v>
      </c>
      <c r="AR138" s="84">
        <v>0.86953173764386049</v>
      </c>
      <c r="AS138" s="85">
        <v>14.8999996185303</v>
      </c>
      <c r="AT138" s="85" t="s">
        <v>434</v>
      </c>
      <c r="AU138" s="83">
        <v>37</v>
      </c>
      <c r="AV138" s="85" t="s">
        <v>434</v>
      </c>
      <c r="AW138" s="84" t="s">
        <v>434</v>
      </c>
      <c r="AX138" s="84">
        <v>0.19451463222503701</v>
      </c>
      <c r="AY138" s="83">
        <v>51175</v>
      </c>
      <c r="AZ138" s="84">
        <v>0.40700000524520902</v>
      </c>
      <c r="BA138" s="84">
        <v>49.799999237060497</v>
      </c>
      <c r="BB138" s="83">
        <v>0</v>
      </c>
      <c r="BC138" s="83">
        <v>0</v>
      </c>
      <c r="BD138" s="83">
        <v>5150</v>
      </c>
      <c r="BE138" s="83">
        <v>0</v>
      </c>
      <c r="BF138" s="83">
        <v>0</v>
      </c>
      <c r="BG138" s="83">
        <v>136329</v>
      </c>
      <c r="BH138" s="83">
        <v>0</v>
      </c>
      <c r="BI138" s="83">
        <v>124</v>
      </c>
      <c r="BJ138" s="85">
        <v>6.9</v>
      </c>
      <c r="BK138" s="84">
        <v>3.3</v>
      </c>
      <c r="BL138" s="84">
        <v>6.5540187060832977E-2</v>
      </c>
      <c r="BM138" s="83">
        <v>35</v>
      </c>
      <c r="BN138" s="85">
        <v>100</v>
      </c>
      <c r="BO138" s="84">
        <v>95.411811828613295</v>
      </c>
      <c r="BP138" s="84">
        <v>63.628414154052699</v>
      </c>
      <c r="BQ138" s="85">
        <v>131.85177612304699</v>
      </c>
      <c r="BR138" s="83">
        <v>12000</v>
      </c>
      <c r="BS138" s="85">
        <v>83.315460000000002</v>
      </c>
      <c r="BT138" s="85">
        <v>96.382419999999996</v>
      </c>
      <c r="BU138" s="84">
        <v>15.699000000000002</v>
      </c>
      <c r="BV138" s="83">
        <v>88</v>
      </c>
      <c r="BW138" s="83">
        <v>99</v>
      </c>
      <c r="BX138" s="83">
        <v>92</v>
      </c>
      <c r="BY138" s="84">
        <v>1856.69128417969</v>
      </c>
      <c r="BZ138" s="84">
        <v>52</v>
      </c>
      <c r="CA138" s="83">
        <v>15731.015625</v>
      </c>
      <c r="CB138" s="83">
        <v>4314768</v>
      </c>
      <c r="CC138" s="83">
        <v>3926469</v>
      </c>
      <c r="CD138" s="83">
        <v>74340</v>
      </c>
      <c r="CE138" s="83"/>
    </row>
    <row r="139" spans="1:83" x14ac:dyDescent="0.3">
      <c r="A139" s="100" t="s">
        <v>247</v>
      </c>
      <c r="B139" s="86" t="s">
        <v>246</v>
      </c>
      <c r="C139" s="83">
        <v>15324.563945705264</v>
      </c>
      <c r="D139" s="83">
        <v>14852.775762610525</v>
      </c>
      <c r="E139" s="83">
        <v>36931.208499999993</v>
      </c>
      <c r="F139" s="83">
        <v>357.93</v>
      </c>
      <c r="G139" s="83">
        <v>2428.1820000000002</v>
      </c>
      <c r="H139" s="83">
        <v>0</v>
      </c>
      <c r="I139" s="83">
        <v>9412.5460000000021</v>
      </c>
      <c r="J139" s="83">
        <v>86285</v>
      </c>
      <c r="K139" s="84">
        <v>5.7000000000000002E-2</v>
      </c>
      <c r="L139" s="84">
        <v>0</v>
      </c>
      <c r="M139" s="83">
        <v>2703562.6650899998</v>
      </c>
      <c r="N139" s="83" t="s">
        <v>434</v>
      </c>
      <c r="O139" s="83" t="s">
        <v>434</v>
      </c>
      <c r="P139" s="83" t="s">
        <v>434</v>
      </c>
      <c r="Q139" s="83">
        <v>282366</v>
      </c>
      <c r="R139" s="83">
        <v>5577657</v>
      </c>
      <c r="S139" s="83">
        <v>92212</v>
      </c>
      <c r="T139" s="83">
        <v>4844669</v>
      </c>
      <c r="U139" s="83">
        <v>2727962</v>
      </c>
      <c r="V139" s="83">
        <v>2084523.68074</v>
      </c>
      <c r="W139" s="83">
        <v>5926082.0695200004</v>
      </c>
      <c r="X139" s="84">
        <v>19.004363379410854</v>
      </c>
      <c r="Y139" s="84">
        <v>2.5668162973164286</v>
      </c>
      <c r="Z139" s="84">
        <v>13.25</v>
      </c>
      <c r="AA139" s="84" t="s">
        <v>434</v>
      </c>
      <c r="AB139" s="84">
        <v>14.46893</v>
      </c>
      <c r="AC139" s="84" t="s">
        <v>434</v>
      </c>
      <c r="AD139" s="83">
        <v>103</v>
      </c>
      <c r="AE139" s="83">
        <v>20</v>
      </c>
      <c r="AF139" s="85" t="s">
        <v>434</v>
      </c>
      <c r="AG139" s="84">
        <v>12.375</v>
      </c>
      <c r="AH139" s="84">
        <v>0.40869555400000002</v>
      </c>
      <c r="AI139" s="84">
        <v>7.1822345999999995E-2</v>
      </c>
      <c r="AJ139" s="83">
        <v>0</v>
      </c>
      <c r="AK139" s="83">
        <v>0</v>
      </c>
      <c r="AL139" s="84">
        <v>0.55500000715255704</v>
      </c>
      <c r="AM139" s="224">
        <v>0.26329089999999999</v>
      </c>
      <c r="AN139" s="224">
        <v>25.949645</v>
      </c>
      <c r="AO139" s="84">
        <v>508.58</v>
      </c>
      <c r="AP139" s="84">
        <v>511.92</v>
      </c>
      <c r="AQ139" s="84">
        <v>2.8063178062439</v>
      </c>
      <c r="AR139" s="84">
        <v>1.0102418033883544E-2</v>
      </c>
      <c r="AS139" s="85">
        <v>44.799999237060497</v>
      </c>
      <c r="AT139" s="85">
        <v>27.799999237060501</v>
      </c>
      <c r="AU139" s="83">
        <v>432</v>
      </c>
      <c r="AV139" s="85">
        <v>0.89999997615814198</v>
      </c>
      <c r="AW139" s="84">
        <v>0.61000001430511497</v>
      </c>
      <c r="AX139" s="84">
        <v>184.46586608886699</v>
      </c>
      <c r="AY139" s="83">
        <v>6982087</v>
      </c>
      <c r="AZ139" s="84">
        <v>0.72500002384185802</v>
      </c>
      <c r="BA139" s="84">
        <v>41.900001525878899</v>
      </c>
      <c r="BB139" s="83">
        <v>545036</v>
      </c>
      <c r="BC139" s="83">
        <v>16801</v>
      </c>
      <c r="BD139" s="83">
        <v>61000</v>
      </c>
      <c r="BE139" s="83">
        <v>0</v>
      </c>
      <c r="BF139" s="83">
        <v>14000</v>
      </c>
      <c r="BG139" s="83">
        <v>9819</v>
      </c>
      <c r="BH139" s="83">
        <v>0</v>
      </c>
      <c r="BI139" s="83">
        <v>101</v>
      </c>
      <c r="BJ139" s="85">
        <v>13.2</v>
      </c>
      <c r="BK139" s="84">
        <v>2.333333333333333</v>
      </c>
      <c r="BL139" s="84">
        <v>-0.80867904424667358</v>
      </c>
      <c r="BM139" s="83">
        <v>27</v>
      </c>
      <c r="BN139" s="85">
        <v>58.967357635497997</v>
      </c>
      <c r="BO139" s="84">
        <v>61.599998474121101</v>
      </c>
      <c r="BP139" s="84">
        <v>11.209197044372599</v>
      </c>
      <c r="BQ139" s="85">
        <v>47.617713928222699</v>
      </c>
      <c r="BR139" s="83">
        <v>14000</v>
      </c>
      <c r="BS139" s="85">
        <v>12.94927</v>
      </c>
      <c r="BT139" s="85">
        <v>41.32705</v>
      </c>
      <c r="BU139" s="84" t="s">
        <v>434</v>
      </c>
      <c r="BV139" s="83">
        <v>61</v>
      </c>
      <c r="BW139" s="83" t="s">
        <v>434</v>
      </c>
      <c r="BX139" s="83">
        <v>43</v>
      </c>
      <c r="BY139" s="84">
        <v>101.277801513672</v>
      </c>
      <c r="BZ139" s="84">
        <v>145</v>
      </c>
      <c r="CA139" s="83">
        <v>2845.18017578125</v>
      </c>
      <c r="CB139" s="83">
        <v>8947027</v>
      </c>
      <c r="CC139" s="83">
        <v>7619178</v>
      </c>
      <c r="CD139" s="83">
        <v>452860</v>
      </c>
      <c r="CE139" s="83"/>
    </row>
    <row r="140" spans="1:83" x14ac:dyDescent="0.3">
      <c r="A140" s="100" t="s">
        <v>249</v>
      </c>
      <c r="B140" s="86" t="s">
        <v>248</v>
      </c>
      <c r="C140" s="83">
        <v>0.80564384058947369</v>
      </c>
      <c r="D140" s="83">
        <v>0</v>
      </c>
      <c r="E140" s="83">
        <v>29225.708500000001</v>
      </c>
      <c r="F140" s="83">
        <v>0</v>
      </c>
      <c r="G140" s="83">
        <v>0</v>
      </c>
      <c r="H140" s="83">
        <v>0</v>
      </c>
      <c r="I140" s="83">
        <v>0</v>
      </c>
      <c r="J140" s="83">
        <v>50796</v>
      </c>
      <c r="K140" s="84">
        <v>0.2</v>
      </c>
      <c r="L140" s="84">
        <v>0</v>
      </c>
      <c r="M140" s="83" t="s">
        <v>434</v>
      </c>
      <c r="N140" s="83" t="s">
        <v>434</v>
      </c>
      <c r="O140" s="83" t="s">
        <v>434</v>
      </c>
      <c r="P140" s="83" t="s">
        <v>434</v>
      </c>
      <c r="Q140" s="83">
        <v>140892</v>
      </c>
      <c r="R140" s="83">
        <v>964026</v>
      </c>
      <c r="S140" s="83">
        <v>5</v>
      </c>
      <c r="T140" s="83">
        <v>0</v>
      </c>
      <c r="U140" s="83">
        <v>5396645</v>
      </c>
      <c r="V140" s="83">
        <v>6580166.09571</v>
      </c>
      <c r="W140" s="83">
        <v>5730371.4868900003</v>
      </c>
      <c r="X140" s="84">
        <v>17.508358922728416</v>
      </c>
      <c r="Y140" s="84">
        <v>1.7414208312867465</v>
      </c>
      <c r="Z140" s="84">
        <v>61.878999999999998</v>
      </c>
      <c r="AA140" s="84" t="s">
        <v>434</v>
      </c>
      <c r="AB140" s="84">
        <v>0.66178999999999999</v>
      </c>
      <c r="AC140" s="84">
        <v>79.601529999999997</v>
      </c>
      <c r="AD140" s="83">
        <v>1258</v>
      </c>
      <c r="AE140" s="83">
        <v>80</v>
      </c>
      <c r="AF140" s="85">
        <v>17.100000000000001</v>
      </c>
      <c r="AG140" s="84">
        <v>9.83</v>
      </c>
      <c r="AH140" s="84">
        <v>0.30805791199999999</v>
      </c>
      <c r="AI140" s="84">
        <v>2.3255141999999999E-2</v>
      </c>
      <c r="AJ140" s="83">
        <v>0</v>
      </c>
      <c r="AK140" s="83">
        <v>0</v>
      </c>
      <c r="AL140" s="84">
        <v>0.72799998521804798</v>
      </c>
      <c r="AM140" s="224">
        <v>1.884858E-2</v>
      </c>
      <c r="AN140" s="224">
        <v>12.775138999999999</v>
      </c>
      <c r="AO140" s="84">
        <v>63.99</v>
      </c>
      <c r="AP140" s="84">
        <v>76.17</v>
      </c>
      <c r="AQ140" s="84">
        <v>0.35256251692771901</v>
      </c>
      <c r="AR140" s="84">
        <v>1.7459306273547914</v>
      </c>
      <c r="AS140" s="85">
        <v>19.399999618530298</v>
      </c>
      <c r="AT140" s="85">
        <v>1.29999995231628</v>
      </c>
      <c r="AU140" s="83">
        <v>46</v>
      </c>
      <c r="AV140" s="85">
        <v>0.5</v>
      </c>
      <c r="AW140" s="84">
        <v>0.28000000119209301</v>
      </c>
      <c r="AX140" s="84">
        <v>0</v>
      </c>
      <c r="AY140" s="83">
        <v>1974836</v>
      </c>
      <c r="AZ140" s="84">
        <v>0.44600000977516202</v>
      </c>
      <c r="BA140" s="84">
        <v>45.700000762939503</v>
      </c>
      <c r="BB140" s="83">
        <v>46300</v>
      </c>
      <c r="BC140" s="83">
        <v>521197</v>
      </c>
      <c r="BD140" s="83">
        <v>106127</v>
      </c>
      <c r="BE140" s="83">
        <v>6000</v>
      </c>
      <c r="BF140" s="83">
        <v>0</v>
      </c>
      <c r="BG140" s="83">
        <v>5961</v>
      </c>
      <c r="BH140" s="83">
        <v>0</v>
      </c>
      <c r="BI140" s="83">
        <v>115</v>
      </c>
      <c r="BJ140" s="85">
        <v>8.8000000000000007</v>
      </c>
      <c r="BK140" s="84">
        <v>3.5166666666666671</v>
      </c>
      <c r="BL140" s="84">
        <v>-0.53375667333602905</v>
      </c>
      <c r="BM140" s="83">
        <v>28</v>
      </c>
      <c r="BN140" s="85">
        <v>100</v>
      </c>
      <c r="BO140" s="84">
        <v>94.020797729492202</v>
      </c>
      <c r="BP140" s="84">
        <v>68.517631530761705</v>
      </c>
      <c r="BQ140" s="85">
        <v>110.18096923828099</v>
      </c>
      <c r="BR140" s="83">
        <v>74000</v>
      </c>
      <c r="BS140" s="85">
        <v>89.783690000000007</v>
      </c>
      <c r="BT140" s="85">
        <v>99.610199999999992</v>
      </c>
      <c r="BU140" s="84">
        <v>13.66</v>
      </c>
      <c r="BV140" s="83">
        <v>88</v>
      </c>
      <c r="BW140" s="83">
        <v>83</v>
      </c>
      <c r="BX140" s="83">
        <v>94</v>
      </c>
      <c r="BY140" s="84">
        <v>935.32897949218795</v>
      </c>
      <c r="BZ140" s="84">
        <v>129</v>
      </c>
      <c r="CA140" s="83">
        <v>5414.79931640625</v>
      </c>
      <c r="CB140" s="83">
        <v>7132530</v>
      </c>
      <c r="CC140" s="83">
        <v>6620174</v>
      </c>
      <c r="CD140" s="83">
        <v>397300</v>
      </c>
      <c r="CE140" s="83"/>
    </row>
    <row r="141" spans="1:83" x14ac:dyDescent="0.3">
      <c r="A141" s="100" t="s">
        <v>251</v>
      </c>
      <c r="B141" s="86" t="s">
        <v>250</v>
      </c>
      <c r="C141" s="83">
        <v>64186.410114526319</v>
      </c>
      <c r="D141" s="83">
        <v>55733.586458736841</v>
      </c>
      <c r="E141" s="83">
        <v>174814.49000000002</v>
      </c>
      <c r="F141" s="83">
        <v>2270.9360000000001</v>
      </c>
      <c r="G141" s="83">
        <v>0</v>
      </c>
      <c r="H141" s="83">
        <v>0</v>
      </c>
      <c r="I141" s="83">
        <v>0</v>
      </c>
      <c r="J141" s="83">
        <v>94900</v>
      </c>
      <c r="K141" s="84">
        <v>0.14299999999999999</v>
      </c>
      <c r="L141" s="84">
        <v>8.3333333333333329E-2</v>
      </c>
      <c r="M141" s="83" t="s">
        <v>434</v>
      </c>
      <c r="N141" s="83" t="s">
        <v>434</v>
      </c>
      <c r="O141" s="83" t="s">
        <v>434</v>
      </c>
      <c r="P141" s="83" t="s">
        <v>434</v>
      </c>
      <c r="Q141" s="83">
        <v>5914417</v>
      </c>
      <c r="R141" s="83">
        <v>4831830</v>
      </c>
      <c r="S141" s="83">
        <v>1844994</v>
      </c>
      <c r="T141" s="83">
        <v>1207839</v>
      </c>
      <c r="U141" s="83">
        <v>6365488</v>
      </c>
      <c r="V141" s="83">
        <v>15327273.142999999</v>
      </c>
      <c r="W141" s="83">
        <v>18522270.857700001</v>
      </c>
      <c r="X141" s="84">
        <v>24.99160625</v>
      </c>
      <c r="Y141" s="84">
        <v>1.8623016108432915</v>
      </c>
      <c r="Z141" s="84">
        <v>78.099000000000004</v>
      </c>
      <c r="AA141" s="84">
        <v>3.7521822789402401</v>
      </c>
      <c r="AB141" s="84">
        <v>6.5294699999999999</v>
      </c>
      <c r="AC141" s="84" t="s">
        <v>434</v>
      </c>
      <c r="AD141" s="83">
        <v>1017</v>
      </c>
      <c r="AE141" s="83">
        <v>60</v>
      </c>
      <c r="AF141" s="85">
        <v>33.1</v>
      </c>
      <c r="AG141" s="84">
        <v>8.593</v>
      </c>
      <c r="AH141" s="84">
        <v>0.50311348300000003</v>
      </c>
      <c r="AI141" s="84">
        <v>4.9387230999999997E-2</v>
      </c>
      <c r="AJ141" s="83">
        <v>0</v>
      </c>
      <c r="AK141" s="83">
        <v>0</v>
      </c>
      <c r="AL141" s="84">
        <v>0.77700001001357999</v>
      </c>
      <c r="AM141" s="224">
        <v>2.9186400000000001E-2</v>
      </c>
      <c r="AN141" s="224">
        <v>155.233003</v>
      </c>
      <c r="AO141" s="84">
        <v>353.4</v>
      </c>
      <c r="AP141" s="84">
        <v>412.79</v>
      </c>
      <c r="AQ141" s="84">
        <v>0.220053136348724</v>
      </c>
      <c r="AR141" s="84">
        <v>1.4661449401031699</v>
      </c>
      <c r="AS141" s="85">
        <v>13.199999809265099</v>
      </c>
      <c r="AT141" s="85">
        <v>2.5999999046325701</v>
      </c>
      <c r="AU141" s="83">
        <v>119</v>
      </c>
      <c r="AV141" s="85">
        <v>0.30000001192092901</v>
      </c>
      <c r="AW141" s="84">
        <v>0.18000000715255701</v>
      </c>
      <c r="AX141" s="84">
        <v>4.6525406837463397</v>
      </c>
      <c r="AY141" s="83">
        <v>342185</v>
      </c>
      <c r="AZ141" s="84">
        <v>0.395000010728836</v>
      </c>
      <c r="BA141" s="84">
        <v>41.5</v>
      </c>
      <c r="BB141" s="83">
        <v>9319</v>
      </c>
      <c r="BC141" s="83">
        <v>43579</v>
      </c>
      <c r="BD141" s="83">
        <v>7264</v>
      </c>
      <c r="BE141" s="83">
        <v>12000</v>
      </c>
      <c r="BF141" s="83">
        <v>60000</v>
      </c>
      <c r="BG141" s="83">
        <v>1049637</v>
      </c>
      <c r="BH141" s="83">
        <v>0</v>
      </c>
      <c r="BI141" s="83">
        <v>118</v>
      </c>
      <c r="BJ141" s="85">
        <v>6.7</v>
      </c>
      <c r="BK141" s="84">
        <v>3.55</v>
      </c>
      <c r="BL141" s="84">
        <v>-6.7545659840106964E-2</v>
      </c>
      <c r="BM141" s="83">
        <v>38</v>
      </c>
      <c r="BN141" s="85">
        <v>95.199996948242202</v>
      </c>
      <c r="BO141" s="84">
        <v>94.408271789550795</v>
      </c>
      <c r="BP141" s="84">
        <v>59.950504302978501</v>
      </c>
      <c r="BQ141" s="85">
        <v>131.77789306640599</v>
      </c>
      <c r="BR141" s="83">
        <v>84000</v>
      </c>
      <c r="BS141" s="85">
        <v>74.342950000000002</v>
      </c>
      <c r="BT141" s="85">
        <v>91.127870000000001</v>
      </c>
      <c r="BU141" s="84">
        <v>12.7</v>
      </c>
      <c r="BV141" s="83">
        <v>84</v>
      </c>
      <c r="BW141" s="83">
        <v>66</v>
      </c>
      <c r="BX141" s="83">
        <v>82</v>
      </c>
      <c r="BY141" s="84">
        <v>766.63635253906295</v>
      </c>
      <c r="BZ141" s="84">
        <v>88</v>
      </c>
      <c r="CA141" s="83">
        <v>6977.69580078125</v>
      </c>
      <c r="CB141" s="83">
        <v>32971846</v>
      </c>
      <c r="CC141" s="83">
        <v>31372221</v>
      </c>
      <c r="CD141" s="83">
        <v>1280000</v>
      </c>
      <c r="CE141" s="83"/>
    </row>
    <row r="142" spans="1:83" x14ac:dyDescent="0.3">
      <c r="A142" s="100" t="s">
        <v>253</v>
      </c>
      <c r="B142" s="86" t="s">
        <v>252</v>
      </c>
      <c r="C142" s="83">
        <v>198730.81940989473</v>
      </c>
      <c r="D142" s="83">
        <v>167963.09058399999</v>
      </c>
      <c r="E142" s="83">
        <v>484019.65700000001</v>
      </c>
      <c r="F142" s="83">
        <v>4514.1379999999999</v>
      </c>
      <c r="G142" s="83">
        <v>1744679.1390000002</v>
      </c>
      <c r="H142" s="83">
        <v>1222043.2575000001</v>
      </c>
      <c r="I142" s="83">
        <v>769583.64600000007</v>
      </c>
      <c r="J142" s="83">
        <v>115830</v>
      </c>
      <c r="K142" s="84">
        <v>0.2</v>
      </c>
      <c r="L142" s="84">
        <v>2.7777777777777776E-2</v>
      </c>
      <c r="M142" s="83">
        <v>15865392.249500001</v>
      </c>
      <c r="N142" s="83" t="s">
        <v>434</v>
      </c>
      <c r="O142" s="83" t="s">
        <v>434</v>
      </c>
      <c r="P142" s="83" t="s">
        <v>434</v>
      </c>
      <c r="Q142" s="83">
        <v>23437080</v>
      </c>
      <c r="R142" s="83">
        <v>29281170</v>
      </c>
      <c r="S142" s="83">
        <v>15284181</v>
      </c>
      <c r="T142" s="83">
        <v>37380626</v>
      </c>
      <c r="U142" s="83">
        <v>80286106</v>
      </c>
      <c r="V142" s="83">
        <v>84787656.054100007</v>
      </c>
      <c r="W142" s="83">
        <v>85455276.141800001</v>
      </c>
      <c r="X142" s="84">
        <v>357.68830532917463</v>
      </c>
      <c r="Y142" s="84">
        <v>1.8785833540711387</v>
      </c>
      <c r="Z142" s="84">
        <v>47.149000000000001</v>
      </c>
      <c r="AA142" s="84">
        <v>4.2266613473705696</v>
      </c>
      <c r="AB142" s="84">
        <v>5.0860599999999998</v>
      </c>
      <c r="AC142" s="84">
        <v>78.462959999999995</v>
      </c>
      <c r="AD142" s="83">
        <v>10865</v>
      </c>
      <c r="AE142" s="83">
        <v>40</v>
      </c>
      <c r="AF142" s="85">
        <v>42.9</v>
      </c>
      <c r="AG142" s="84">
        <v>9.6880000000000006</v>
      </c>
      <c r="AH142" s="84">
        <v>0.90012765699999997</v>
      </c>
      <c r="AI142" s="84">
        <v>0.58177156500000005</v>
      </c>
      <c r="AJ142" s="83">
        <v>0</v>
      </c>
      <c r="AK142" s="83">
        <v>4</v>
      </c>
      <c r="AL142" s="84">
        <v>0.71799999475479104</v>
      </c>
      <c r="AM142" s="224">
        <v>2.4249340000000001E-2</v>
      </c>
      <c r="AN142" s="224">
        <v>99.348209999999995</v>
      </c>
      <c r="AO142" s="84">
        <v>462.09</v>
      </c>
      <c r="AP142" s="84">
        <v>821.37</v>
      </c>
      <c r="AQ142" s="84">
        <v>0.218548774719238</v>
      </c>
      <c r="AR142" s="84">
        <v>9.3333044110560515</v>
      </c>
      <c r="AS142" s="85">
        <v>27.299999237060501</v>
      </c>
      <c r="AT142" s="85">
        <v>19.100000381469702</v>
      </c>
      <c r="AU142" s="83">
        <v>554</v>
      </c>
      <c r="AV142" s="85">
        <v>0.20000000298023199</v>
      </c>
      <c r="AW142" s="84">
        <v>0.270000010728836</v>
      </c>
      <c r="AX142" s="84">
        <v>0.17674487829208399</v>
      </c>
      <c r="AY142" s="83">
        <v>47496283</v>
      </c>
      <c r="AZ142" s="84">
        <v>0.43000000715255698</v>
      </c>
      <c r="BA142" s="84">
        <v>42.299999237060497</v>
      </c>
      <c r="BB142" s="83">
        <v>11282941</v>
      </c>
      <c r="BC142" s="83">
        <v>6928471</v>
      </c>
      <c r="BD142" s="83">
        <v>10547085</v>
      </c>
      <c r="BE142" s="83">
        <v>38160</v>
      </c>
      <c r="BF142" s="83">
        <v>182000</v>
      </c>
      <c r="BG142" s="83">
        <v>1042</v>
      </c>
      <c r="BH142" s="83">
        <v>0</v>
      </c>
      <c r="BI142" s="83">
        <v>116</v>
      </c>
      <c r="BJ142" s="85">
        <v>14.5</v>
      </c>
      <c r="BK142" s="84">
        <v>3.6166666666666671</v>
      </c>
      <c r="BL142" s="84">
        <v>5.2968170493841171E-2</v>
      </c>
      <c r="BM142" s="83">
        <v>34</v>
      </c>
      <c r="BN142" s="85">
        <v>94.857231140136705</v>
      </c>
      <c r="BO142" s="84">
        <v>98.182548522949205</v>
      </c>
      <c r="BP142" s="84">
        <v>43.026611328125</v>
      </c>
      <c r="BQ142" s="85">
        <v>154.76107788085901</v>
      </c>
      <c r="BR142" s="83">
        <v>150000</v>
      </c>
      <c r="BS142" s="85">
        <v>76.533500000000004</v>
      </c>
      <c r="BT142" s="85">
        <v>93.568380000000005</v>
      </c>
      <c r="BU142" s="84" t="s">
        <v>434</v>
      </c>
      <c r="BV142" s="83">
        <v>65</v>
      </c>
      <c r="BW142" s="83">
        <v>40</v>
      </c>
      <c r="BX142" s="83">
        <v>43</v>
      </c>
      <c r="BY142" s="84">
        <v>393.90402221679699</v>
      </c>
      <c r="BZ142" s="84">
        <v>121</v>
      </c>
      <c r="CA142" s="83">
        <v>3485.08422851563</v>
      </c>
      <c r="CB142" s="83">
        <v>109581085</v>
      </c>
      <c r="CC142" s="83">
        <v>100699432</v>
      </c>
      <c r="CD142" s="83">
        <v>298170</v>
      </c>
      <c r="CE142" s="83"/>
    </row>
    <row r="143" spans="1:83" x14ac:dyDescent="0.3">
      <c r="A143" s="100" t="s">
        <v>255</v>
      </c>
      <c r="B143" s="86" t="s">
        <v>254</v>
      </c>
      <c r="C143" s="83">
        <v>397.98060528210522</v>
      </c>
      <c r="D143" s="83">
        <v>0</v>
      </c>
      <c r="E143" s="83">
        <v>170252.84900000002</v>
      </c>
      <c r="F143" s="83">
        <v>0</v>
      </c>
      <c r="G143" s="83">
        <v>0</v>
      </c>
      <c r="H143" s="83">
        <v>0</v>
      </c>
      <c r="I143" s="83">
        <v>0</v>
      </c>
      <c r="J143" s="83">
        <v>0</v>
      </c>
      <c r="K143" s="84">
        <v>2.9000000000000001E-2</v>
      </c>
      <c r="L143" s="84">
        <v>0.1388888888888889</v>
      </c>
      <c r="M143" s="83">
        <v>3852.5614013700001</v>
      </c>
      <c r="N143" s="83" t="s">
        <v>434</v>
      </c>
      <c r="O143" s="83" t="s">
        <v>434</v>
      </c>
      <c r="P143" s="83" t="s">
        <v>434</v>
      </c>
      <c r="Q143" s="83">
        <v>0</v>
      </c>
      <c r="R143" s="83">
        <v>0</v>
      </c>
      <c r="S143" s="83">
        <v>0</v>
      </c>
      <c r="T143" s="83">
        <v>0</v>
      </c>
      <c r="U143" s="83">
        <v>0</v>
      </c>
      <c r="V143" s="83">
        <v>0</v>
      </c>
      <c r="W143" s="83">
        <v>0</v>
      </c>
      <c r="X143" s="84">
        <v>124.03588621444202</v>
      </c>
      <c r="Y143" s="84">
        <v>-5.9398854913927948E-2</v>
      </c>
      <c r="Z143" s="84">
        <v>60.036999999999999</v>
      </c>
      <c r="AA143" s="84">
        <v>2.81580919217578</v>
      </c>
      <c r="AB143" s="84">
        <v>0</v>
      </c>
      <c r="AC143" s="84" t="s">
        <v>434</v>
      </c>
      <c r="AD143" s="83">
        <v>1493</v>
      </c>
      <c r="AE143" s="83">
        <v>40</v>
      </c>
      <c r="AF143" s="85">
        <v>0.01</v>
      </c>
      <c r="AG143" s="84">
        <v>4.9800000000000004</v>
      </c>
      <c r="AH143" s="84">
        <v>9.1341570000000004E-3</v>
      </c>
      <c r="AI143" s="84">
        <v>5.8757920000000003E-3</v>
      </c>
      <c r="AJ143" s="83">
        <v>0</v>
      </c>
      <c r="AK143" s="83">
        <v>0</v>
      </c>
      <c r="AL143" s="84">
        <v>0.87999999523162797</v>
      </c>
      <c r="AM143" s="224" t="s">
        <v>434</v>
      </c>
      <c r="AN143" s="224">
        <v>0</v>
      </c>
      <c r="AO143" s="84">
        <v>0</v>
      </c>
      <c r="AP143" s="84">
        <v>0</v>
      </c>
      <c r="AQ143" s="84" t="s">
        <v>434</v>
      </c>
      <c r="AR143" s="84">
        <v>1.091031376844726</v>
      </c>
      <c r="AS143" s="85">
        <v>4.4000000953674299</v>
      </c>
      <c r="AT143" s="85" t="s">
        <v>434</v>
      </c>
      <c r="AU143" s="83">
        <v>15</v>
      </c>
      <c r="AV143" s="85" t="s">
        <v>434</v>
      </c>
      <c r="AW143" s="84" t="s">
        <v>434</v>
      </c>
      <c r="AX143" s="84" t="s">
        <v>434</v>
      </c>
      <c r="AY143" s="83">
        <v>46</v>
      </c>
      <c r="AZ143" s="84">
        <v>0.115000002086163</v>
      </c>
      <c r="BA143" s="84">
        <v>30.200000762939499</v>
      </c>
      <c r="BB143" s="83">
        <v>0</v>
      </c>
      <c r="BC143" s="83">
        <v>157</v>
      </c>
      <c r="BD143" s="83">
        <v>396</v>
      </c>
      <c r="BE143" s="83">
        <v>0</v>
      </c>
      <c r="BF143" s="83">
        <v>0</v>
      </c>
      <c r="BG143" s="83">
        <v>16087</v>
      </c>
      <c r="BH143" s="83">
        <v>0</v>
      </c>
      <c r="BI143" s="83">
        <v>140</v>
      </c>
      <c r="BJ143" s="85">
        <v>2.4</v>
      </c>
      <c r="BK143" s="84">
        <v>3.2833333333333328</v>
      </c>
      <c r="BL143" s="84">
        <v>0.60162919759750366</v>
      </c>
      <c r="BM143" s="83">
        <v>56</v>
      </c>
      <c r="BN143" s="85">
        <v>100</v>
      </c>
      <c r="BO143" s="84" t="s">
        <v>434</v>
      </c>
      <c r="BP143" s="84">
        <v>84.516448974609403</v>
      </c>
      <c r="BQ143" s="85">
        <v>127.727088928223</v>
      </c>
      <c r="BR143" s="83">
        <v>610000</v>
      </c>
      <c r="BS143" s="85">
        <v>98.796610000000001</v>
      </c>
      <c r="BT143" s="85">
        <v>99.724680000000006</v>
      </c>
      <c r="BU143" s="84">
        <v>23.997999999999998</v>
      </c>
      <c r="BV143" s="83">
        <v>95</v>
      </c>
      <c r="BW143" s="83">
        <v>92</v>
      </c>
      <c r="BX143" s="83">
        <v>60</v>
      </c>
      <c r="BY143" s="84">
        <v>2015.28588867188</v>
      </c>
      <c r="BZ143" s="84">
        <v>2</v>
      </c>
      <c r="CA143" s="83">
        <v>15595.2265625</v>
      </c>
      <c r="CB143" s="83">
        <v>37846605</v>
      </c>
      <c r="CC143" s="83">
        <v>38596272</v>
      </c>
      <c r="CD143" s="83">
        <v>304150</v>
      </c>
      <c r="CE143" s="83"/>
    </row>
    <row r="144" spans="1:83" x14ac:dyDescent="0.3">
      <c r="A144" s="100" t="s">
        <v>257</v>
      </c>
      <c r="B144" s="86" t="s">
        <v>256</v>
      </c>
      <c r="C144" s="83">
        <v>9264.7998979157892</v>
      </c>
      <c r="D144" s="83">
        <v>0</v>
      </c>
      <c r="E144" s="83">
        <v>17422.981</v>
      </c>
      <c r="F144" s="83">
        <v>31.713999999999999</v>
      </c>
      <c r="G144" s="83">
        <v>469.83850000000001</v>
      </c>
      <c r="H144" s="83">
        <v>0</v>
      </c>
      <c r="I144" s="83">
        <v>0</v>
      </c>
      <c r="J144" s="83">
        <v>0</v>
      </c>
      <c r="K144" s="84">
        <v>5.7000000000000002E-2</v>
      </c>
      <c r="L144" s="84">
        <v>0.16666666666666666</v>
      </c>
      <c r="M144" s="83">
        <v>0</v>
      </c>
      <c r="N144" s="83" t="s">
        <v>434</v>
      </c>
      <c r="O144" s="83" t="s">
        <v>434</v>
      </c>
      <c r="P144" s="83" t="s">
        <v>434</v>
      </c>
      <c r="Q144" s="83">
        <v>0</v>
      </c>
      <c r="R144" s="83">
        <v>0</v>
      </c>
      <c r="S144" s="83">
        <v>0</v>
      </c>
      <c r="T144" s="83">
        <v>0</v>
      </c>
      <c r="U144" s="83">
        <v>0</v>
      </c>
      <c r="V144" s="83">
        <v>1089711.84598</v>
      </c>
      <c r="W144" s="83">
        <v>293586.05881299998</v>
      </c>
      <c r="X144" s="84">
        <v>112.23945350807048</v>
      </c>
      <c r="Y144" s="84">
        <v>0.86817693544844698</v>
      </c>
      <c r="Z144" s="84">
        <v>65.763999999999996</v>
      </c>
      <c r="AA144" s="84">
        <v>2.6557599190948298</v>
      </c>
      <c r="AB144" s="84">
        <v>0</v>
      </c>
      <c r="AC144" s="84" t="s">
        <v>434</v>
      </c>
      <c r="AD144" s="83">
        <v>6284</v>
      </c>
      <c r="AE144" s="83">
        <v>100</v>
      </c>
      <c r="AF144" s="85">
        <v>3.6</v>
      </c>
      <c r="AG144" s="84">
        <v>3.9289999999999998</v>
      </c>
      <c r="AH144" s="84">
        <v>4.0956689999999997E-3</v>
      </c>
      <c r="AI144" s="84">
        <v>1.7908550000000001E-3</v>
      </c>
      <c r="AJ144" s="83">
        <v>0</v>
      </c>
      <c r="AK144" s="83">
        <v>0</v>
      </c>
      <c r="AL144" s="84">
        <v>0.86400002241134599</v>
      </c>
      <c r="AM144" s="224" t="s">
        <v>434</v>
      </c>
      <c r="AN144" s="224">
        <v>0</v>
      </c>
      <c r="AO144" s="84">
        <v>0</v>
      </c>
      <c r="AP144" s="84">
        <v>0</v>
      </c>
      <c r="AQ144" s="84" t="s">
        <v>434</v>
      </c>
      <c r="AR144" s="84">
        <v>0.22817701055244921</v>
      </c>
      <c r="AS144" s="85">
        <v>3.7000000476837198</v>
      </c>
      <c r="AT144" s="85" t="s">
        <v>434</v>
      </c>
      <c r="AU144" s="83">
        <v>19</v>
      </c>
      <c r="AV144" s="85" t="s">
        <v>434</v>
      </c>
      <c r="AW144" s="84" t="s">
        <v>434</v>
      </c>
      <c r="AX144" s="84" t="s">
        <v>434</v>
      </c>
      <c r="AY144" s="83">
        <v>11</v>
      </c>
      <c r="AZ144" s="84">
        <v>7.5000002980232197E-2</v>
      </c>
      <c r="BA144" s="84">
        <v>33.5</v>
      </c>
      <c r="BB144" s="83">
        <v>417</v>
      </c>
      <c r="BC144" s="83">
        <v>0</v>
      </c>
      <c r="BD144" s="83">
        <v>0</v>
      </c>
      <c r="BE144" s="83">
        <v>0</v>
      </c>
      <c r="BF144" s="83">
        <v>0</v>
      </c>
      <c r="BG144" s="83">
        <v>2804</v>
      </c>
      <c r="BH144" s="83">
        <v>0</v>
      </c>
      <c r="BI144" s="83">
        <v>139</v>
      </c>
      <c r="BJ144" s="85">
        <v>2.4</v>
      </c>
      <c r="BK144" s="84">
        <v>3.95</v>
      </c>
      <c r="BL144" s="84">
        <v>1.1540054082870483</v>
      </c>
      <c r="BM144" s="83">
        <v>61</v>
      </c>
      <c r="BN144" s="85">
        <v>100</v>
      </c>
      <c r="BO144" s="84">
        <v>96.137588500976605</v>
      </c>
      <c r="BP144" s="84">
        <v>75.346374511718807</v>
      </c>
      <c r="BQ144" s="85">
        <v>116.463264465332</v>
      </c>
      <c r="BR144" s="83">
        <v>160000</v>
      </c>
      <c r="BS144" s="85">
        <v>99.608929999999987</v>
      </c>
      <c r="BT144" s="85">
        <v>99.907659999999993</v>
      </c>
      <c r="BU144" s="84">
        <v>33.356000000000002</v>
      </c>
      <c r="BV144" s="83">
        <v>99</v>
      </c>
      <c r="BW144" s="83">
        <v>96</v>
      </c>
      <c r="BX144" s="83">
        <v>98</v>
      </c>
      <c r="BY144" s="84">
        <v>3242.35180664063</v>
      </c>
      <c r="BZ144" s="84">
        <v>8</v>
      </c>
      <c r="CA144" s="83">
        <v>23145.041015625</v>
      </c>
      <c r="CB144" s="83">
        <v>10196707</v>
      </c>
      <c r="CC144" s="83">
        <v>10350768</v>
      </c>
      <c r="CD144" s="83">
        <v>91470</v>
      </c>
      <c r="CE144" s="83"/>
    </row>
    <row r="145" spans="1:83" x14ac:dyDescent="0.3">
      <c r="A145" s="100" t="s">
        <v>259</v>
      </c>
      <c r="B145" s="86" t="s">
        <v>258</v>
      </c>
      <c r="C145" s="83">
        <v>0</v>
      </c>
      <c r="D145" s="83">
        <v>0</v>
      </c>
      <c r="E145" s="83">
        <v>11.929500000000001</v>
      </c>
      <c r="F145" s="83">
        <v>5.6000000000000001E-2</v>
      </c>
      <c r="G145" s="83">
        <v>0</v>
      </c>
      <c r="H145" s="83">
        <v>0</v>
      </c>
      <c r="I145" s="83">
        <v>0</v>
      </c>
      <c r="J145" s="83">
        <v>0</v>
      </c>
      <c r="K145" s="84">
        <v>0</v>
      </c>
      <c r="L145" s="84">
        <v>0.22222222222222221</v>
      </c>
      <c r="M145" s="83">
        <v>0</v>
      </c>
      <c r="N145" s="83" t="s">
        <v>434</v>
      </c>
      <c r="O145" s="83" t="s">
        <v>434</v>
      </c>
      <c r="P145" s="83" t="s">
        <v>434</v>
      </c>
      <c r="Q145" s="83">
        <v>0</v>
      </c>
      <c r="R145" s="83">
        <v>0</v>
      </c>
      <c r="S145" s="83">
        <v>0</v>
      </c>
      <c r="T145" s="83">
        <v>0</v>
      </c>
      <c r="U145" s="83">
        <v>0</v>
      </c>
      <c r="V145" s="83">
        <v>1029335.73861</v>
      </c>
      <c r="W145" s="83">
        <v>738488.24876500003</v>
      </c>
      <c r="X145" s="84">
        <v>239.5931955211025</v>
      </c>
      <c r="Y145" s="84">
        <v>1.8487647983228688</v>
      </c>
      <c r="Z145" s="84">
        <v>99.188000000000002</v>
      </c>
      <c r="AA145" s="84" t="s">
        <v>434</v>
      </c>
      <c r="AB145" s="84">
        <v>0</v>
      </c>
      <c r="AC145" s="84" t="s">
        <v>434</v>
      </c>
      <c r="AD145" s="83">
        <v>799</v>
      </c>
      <c r="AE145" s="83">
        <v>100</v>
      </c>
      <c r="AF145" s="85" t="s">
        <v>434</v>
      </c>
      <c r="AG145" s="84">
        <v>4.6909999999999998</v>
      </c>
      <c r="AH145" s="84">
        <v>8.6217120000000001E-3</v>
      </c>
      <c r="AI145" s="84">
        <v>6.9545359999999999E-3</v>
      </c>
      <c r="AJ145" s="83">
        <v>0</v>
      </c>
      <c r="AK145" s="83">
        <v>0</v>
      </c>
      <c r="AL145" s="84">
        <v>0.84799998998642001</v>
      </c>
      <c r="AM145" s="224" t="s">
        <v>434</v>
      </c>
      <c r="AN145" s="224">
        <v>-11.811500000000001</v>
      </c>
      <c r="AO145" s="84">
        <v>0</v>
      </c>
      <c r="AP145" s="84">
        <v>0</v>
      </c>
      <c r="AQ145" s="84" t="s">
        <v>434</v>
      </c>
      <c r="AR145" s="84">
        <v>0.32794380289160341</v>
      </c>
      <c r="AS145" s="85">
        <v>6.5</v>
      </c>
      <c r="AT145" s="85" t="s">
        <v>434</v>
      </c>
      <c r="AU145" s="83">
        <v>35</v>
      </c>
      <c r="AV145" s="85" t="s">
        <v>434</v>
      </c>
      <c r="AW145" s="84" t="s">
        <v>434</v>
      </c>
      <c r="AX145" s="84" t="s">
        <v>434</v>
      </c>
      <c r="AY145" s="83">
        <v>22</v>
      </c>
      <c r="AZ145" s="84">
        <v>0.18500000238418601</v>
      </c>
      <c r="BA145" s="84" t="s">
        <v>434</v>
      </c>
      <c r="BB145" s="83">
        <v>1500</v>
      </c>
      <c r="BC145" s="83">
        <v>0</v>
      </c>
      <c r="BD145" s="83">
        <v>0</v>
      </c>
      <c r="BE145" s="83">
        <v>0</v>
      </c>
      <c r="BF145" s="83">
        <v>0</v>
      </c>
      <c r="BG145" s="83">
        <v>301</v>
      </c>
      <c r="BH145" s="83">
        <v>0</v>
      </c>
      <c r="BI145" s="83">
        <v>141</v>
      </c>
      <c r="BJ145" s="85">
        <v>2.4</v>
      </c>
      <c r="BK145" s="84">
        <v>3.1333333333333333</v>
      </c>
      <c r="BL145" s="84">
        <v>0.70520675182342529</v>
      </c>
      <c r="BM145" s="83">
        <v>63</v>
      </c>
      <c r="BN145" s="85">
        <v>100</v>
      </c>
      <c r="BO145" s="84">
        <v>93.463966369628906</v>
      </c>
      <c r="BP145" s="84">
        <v>99.652801513671903</v>
      </c>
      <c r="BQ145" s="85">
        <v>138.32904052734401</v>
      </c>
      <c r="BR145" s="83">
        <v>11000</v>
      </c>
      <c r="BS145" s="85">
        <v>100</v>
      </c>
      <c r="BT145" s="85">
        <v>99.56810999999999</v>
      </c>
      <c r="BU145" s="84">
        <v>8.0000000000000002E-3</v>
      </c>
      <c r="BV145" s="83">
        <v>98</v>
      </c>
      <c r="BW145" s="83">
        <v>95</v>
      </c>
      <c r="BX145" s="83">
        <v>98</v>
      </c>
      <c r="BY145" s="84">
        <v>3165.85791015625</v>
      </c>
      <c r="BZ145" s="84">
        <v>9</v>
      </c>
      <c r="CA145" s="83">
        <v>64781.734375</v>
      </c>
      <c r="CB145" s="83">
        <v>2881060</v>
      </c>
      <c r="CC145" s="83">
        <v>2236594</v>
      </c>
      <c r="CD145" s="83">
        <v>11610</v>
      </c>
      <c r="CE145" s="83"/>
    </row>
    <row r="146" spans="1:83" x14ac:dyDescent="0.3">
      <c r="A146" s="100" t="s">
        <v>261</v>
      </c>
      <c r="B146" s="86" t="s">
        <v>260</v>
      </c>
      <c r="C146" s="83">
        <v>37315.041629052634</v>
      </c>
      <c r="D146" s="83">
        <v>0</v>
      </c>
      <c r="E146" s="83">
        <v>165579.10950000002</v>
      </c>
      <c r="F146" s="83">
        <v>0</v>
      </c>
      <c r="G146" s="83">
        <v>0</v>
      </c>
      <c r="H146" s="83">
        <v>0</v>
      </c>
      <c r="I146" s="83">
        <v>0</v>
      </c>
      <c r="J146" s="83">
        <v>0</v>
      </c>
      <c r="K146" s="84">
        <v>2.9000000000000001E-2</v>
      </c>
      <c r="L146" s="84">
        <v>0.16666666666666666</v>
      </c>
      <c r="M146" s="83">
        <v>16072408.196</v>
      </c>
      <c r="N146" s="83" t="s">
        <v>434</v>
      </c>
      <c r="O146" s="83" t="s">
        <v>434</v>
      </c>
      <c r="P146" s="83" t="s">
        <v>434</v>
      </c>
      <c r="Q146" s="83">
        <v>0</v>
      </c>
      <c r="R146" s="83">
        <v>0</v>
      </c>
      <c r="S146" s="83">
        <v>0</v>
      </c>
      <c r="T146" s="83">
        <v>0</v>
      </c>
      <c r="U146" s="83">
        <v>0</v>
      </c>
      <c r="V146" s="83">
        <v>0</v>
      </c>
      <c r="W146" s="83">
        <v>0</v>
      </c>
      <c r="X146" s="84">
        <v>84.639847009735746</v>
      </c>
      <c r="Y146" s="84">
        <v>-0.38837882994190231</v>
      </c>
      <c r="Z146" s="84">
        <v>54.084000000000003</v>
      </c>
      <c r="AA146" s="84">
        <v>2.8793173556584399</v>
      </c>
      <c r="AB146" s="84">
        <v>0</v>
      </c>
      <c r="AC146" s="84" t="s">
        <v>434</v>
      </c>
      <c r="AD146" s="83">
        <v>11501</v>
      </c>
      <c r="AE146" s="83">
        <v>80</v>
      </c>
      <c r="AF146" s="85">
        <v>12.1</v>
      </c>
      <c r="AG146" s="84">
        <v>4.8840000000000003</v>
      </c>
      <c r="AH146" s="84">
        <v>7.6803392999999998E-2</v>
      </c>
      <c r="AI146" s="84">
        <v>3.3614373000000003E-2</v>
      </c>
      <c r="AJ146" s="83">
        <v>0</v>
      </c>
      <c r="AK146" s="83">
        <v>0</v>
      </c>
      <c r="AL146" s="84">
        <v>0.82800000905990601</v>
      </c>
      <c r="AM146" s="224" t="s">
        <v>434</v>
      </c>
      <c r="AN146" s="224">
        <v>2.2725149999999998</v>
      </c>
      <c r="AO146" s="84">
        <v>0</v>
      </c>
      <c r="AP146" s="84">
        <v>0</v>
      </c>
      <c r="AQ146" s="84" t="s">
        <v>434</v>
      </c>
      <c r="AR146" s="84">
        <v>3.2558031418233866</v>
      </c>
      <c r="AS146" s="85">
        <v>7</v>
      </c>
      <c r="AT146" s="85" t="s">
        <v>434</v>
      </c>
      <c r="AU146" s="83">
        <v>66</v>
      </c>
      <c r="AV146" s="85">
        <v>0.10000000149011599</v>
      </c>
      <c r="AW146" s="84">
        <v>7.9999998211860698E-2</v>
      </c>
      <c r="AX146" s="84" t="s">
        <v>434</v>
      </c>
      <c r="AY146" s="83">
        <v>0</v>
      </c>
      <c r="AZ146" s="84">
        <v>0.27599999308586098</v>
      </c>
      <c r="BA146" s="84">
        <v>35.799999237060497</v>
      </c>
      <c r="BB146" s="83">
        <v>2700</v>
      </c>
      <c r="BC146" s="83">
        <v>362</v>
      </c>
      <c r="BD146" s="83">
        <v>1161</v>
      </c>
      <c r="BE146" s="83">
        <v>0</v>
      </c>
      <c r="BF146" s="83">
        <v>0</v>
      </c>
      <c r="BG146" s="83">
        <v>4071</v>
      </c>
      <c r="BH146" s="83">
        <v>0</v>
      </c>
      <c r="BI146" s="83">
        <v>140</v>
      </c>
      <c r="BJ146" s="85">
        <v>2.4</v>
      </c>
      <c r="BK146" s="84">
        <v>3.5</v>
      </c>
      <c r="BL146" s="84">
        <v>-0.28124380111694336</v>
      </c>
      <c r="BM146" s="83">
        <v>44</v>
      </c>
      <c r="BN146" s="85">
        <v>100</v>
      </c>
      <c r="BO146" s="84">
        <v>98.844497680664105</v>
      </c>
      <c r="BP146" s="84">
        <v>73.657485961914105</v>
      </c>
      <c r="BQ146" s="85">
        <v>117.074714660645</v>
      </c>
      <c r="BR146" s="83">
        <v>200000</v>
      </c>
      <c r="BS146" s="85">
        <v>84.309929999999994</v>
      </c>
      <c r="BT146" s="85">
        <v>100</v>
      </c>
      <c r="BU146" s="84">
        <v>22.585999999999999</v>
      </c>
      <c r="BV146" s="83">
        <v>86</v>
      </c>
      <c r="BW146" s="83">
        <v>81</v>
      </c>
      <c r="BX146" s="83" t="s">
        <v>434</v>
      </c>
      <c r="BY146" s="84">
        <v>1576.29931640625</v>
      </c>
      <c r="BZ146" s="84">
        <v>19</v>
      </c>
      <c r="CA146" s="83">
        <v>12919.529296875</v>
      </c>
      <c r="CB146" s="83">
        <v>19237682</v>
      </c>
      <c r="CC146" s="83">
        <v>19528594</v>
      </c>
      <c r="CD146" s="83">
        <v>230160</v>
      </c>
      <c r="CE146" s="83"/>
    </row>
    <row r="147" spans="1:83" x14ac:dyDescent="0.3">
      <c r="A147" s="100" t="s">
        <v>376</v>
      </c>
      <c r="B147" s="86" t="s">
        <v>262</v>
      </c>
      <c r="C147" s="83">
        <v>21468.456123578948</v>
      </c>
      <c r="D147" s="83">
        <v>1159.7360713473686</v>
      </c>
      <c r="E147" s="83">
        <v>1004502.8620000001</v>
      </c>
      <c r="F147" s="83">
        <v>55.793999999999997</v>
      </c>
      <c r="G147" s="83">
        <v>19041.7425</v>
      </c>
      <c r="H147" s="83">
        <v>573.01949999999999</v>
      </c>
      <c r="I147" s="83">
        <v>9677.9259999999995</v>
      </c>
      <c r="J147" s="83">
        <v>28571</v>
      </c>
      <c r="K147" s="84">
        <v>0.14299999999999999</v>
      </c>
      <c r="L147" s="84">
        <v>0.22222222222222221</v>
      </c>
      <c r="M147" s="83">
        <v>15548011.4915</v>
      </c>
      <c r="N147" s="83" t="s">
        <v>434</v>
      </c>
      <c r="O147" s="83" t="s">
        <v>434</v>
      </c>
      <c r="P147" s="83" t="s">
        <v>434</v>
      </c>
      <c r="Q147" s="83">
        <v>0</v>
      </c>
      <c r="R147" s="83">
        <v>0</v>
      </c>
      <c r="S147" s="83">
        <v>0</v>
      </c>
      <c r="T147" s="83">
        <v>0</v>
      </c>
      <c r="U147" s="83">
        <v>0</v>
      </c>
      <c r="V147" s="83">
        <v>0</v>
      </c>
      <c r="W147" s="83">
        <v>152856.79917099999</v>
      </c>
      <c r="X147" s="84">
        <v>8.8220795548844197</v>
      </c>
      <c r="Y147" s="84">
        <v>0.15711497920047984</v>
      </c>
      <c r="Z147" s="84">
        <v>74.587000000000003</v>
      </c>
      <c r="AA147" s="84">
        <v>2.5848999505906201</v>
      </c>
      <c r="AB147" s="84">
        <v>0</v>
      </c>
      <c r="AC147" s="84" t="s">
        <v>434</v>
      </c>
      <c r="AD147" s="83">
        <v>77753</v>
      </c>
      <c r="AE147" s="83">
        <v>100</v>
      </c>
      <c r="AF147" s="85" t="s">
        <v>434</v>
      </c>
      <c r="AG147" s="84">
        <v>6.3529999999999998</v>
      </c>
      <c r="AH147" s="84">
        <v>0.91198415899999996</v>
      </c>
      <c r="AI147" s="84">
        <v>0.58656066299999998</v>
      </c>
      <c r="AJ147" s="83">
        <v>0</v>
      </c>
      <c r="AK147" s="83">
        <v>0</v>
      </c>
      <c r="AL147" s="84">
        <v>0.82400000095367398</v>
      </c>
      <c r="AM147" s="224" t="s">
        <v>434</v>
      </c>
      <c r="AN147" s="224">
        <v>0.323625</v>
      </c>
      <c r="AO147" s="84">
        <v>0</v>
      </c>
      <c r="AP147" s="84">
        <v>0</v>
      </c>
      <c r="AQ147" s="84" t="s">
        <v>434</v>
      </c>
      <c r="AR147" s="84">
        <v>0.61371985058625433</v>
      </c>
      <c r="AS147" s="85">
        <v>5.8000001907348597</v>
      </c>
      <c r="AT147" s="85" t="s">
        <v>434</v>
      </c>
      <c r="AU147" s="83">
        <v>50</v>
      </c>
      <c r="AV147" s="85" t="s">
        <v>434</v>
      </c>
      <c r="AW147" s="84" t="s">
        <v>434</v>
      </c>
      <c r="AX147" s="84" t="s">
        <v>434</v>
      </c>
      <c r="AY147" s="83">
        <v>1</v>
      </c>
      <c r="AZ147" s="84">
        <v>0.22499999403953599</v>
      </c>
      <c r="BA147" s="84">
        <v>37.5</v>
      </c>
      <c r="BB147" s="83">
        <v>14975</v>
      </c>
      <c r="BC147" s="83">
        <v>50204</v>
      </c>
      <c r="BD147" s="83">
        <v>0</v>
      </c>
      <c r="BE147" s="83">
        <v>0</v>
      </c>
      <c r="BF147" s="83">
        <v>1800</v>
      </c>
      <c r="BG147" s="83">
        <v>29529</v>
      </c>
      <c r="BH147" s="83">
        <v>5</v>
      </c>
      <c r="BI147" s="83">
        <v>137</v>
      </c>
      <c r="BJ147" s="85">
        <v>2.4</v>
      </c>
      <c r="BK147" s="84" t="s">
        <v>434</v>
      </c>
      <c r="BL147" s="84">
        <v>0.15036487579345703</v>
      </c>
      <c r="BM147" s="83">
        <v>30</v>
      </c>
      <c r="BN147" s="85">
        <v>100</v>
      </c>
      <c r="BO147" s="84">
        <v>99.730056762695298</v>
      </c>
      <c r="BP147" s="84">
        <v>82.642158508300795</v>
      </c>
      <c r="BQ147" s="85">
        <v>164.38763427734401</v>
      </c>
      <c r="BR147" s="83">
        <v>1900000</v>
      </c>
      <c r="BS147" s="85">
        <v>90.482230000000001</v>
      </c>
      <c r="BT147" s="85">
        <v>97.089910000000003</v>
      </c>
      <c r="BU147" s="84">
        <v>40.138999999999996</v>
      </c>
      <c r="BV147" s="83">
        <v>97</v>
      </c>
      <c r="BW147" s="83">
        <v>97</v>
      </c>
      <c r="BX147" s="83">
        <v>82</v>
      </c>
      <c r="BY147" s="84">
        <v>1488.31701660156</v>
      </c>
      <c r="BZ147" s="84">
        <v>17</v>
      </c>
      <c r="CA147" s="83">
        <v>11584.9951171875</v>
      </c>
      <c r="CB147" s="83">
        <v>145934460</v>
      </c>
      <c r="CC147" s="83">
        <v>143463427</v>
      </c>
      <c r="CD147" s="83">
        <v>16376870</v>
      </c>
      <c r="CE147" s="83"/>
    </row>
    <row r="148" spans="1:83" x14ac:dyDescent="0.3">
      <c r="A148" s="100" t="s">
        <v>264</v>
      </c>
      <c r="B148" s="86" t="s">
        <v>263</v>
      </c>
      <c r="C148" s="83">
        <v>14489.248215494736</v>
      </c>
      <c r="D148" s="83">
        <v>0</v>
      </c>
      <c r="E148" s="83">
        <v>32010.6535</v>
      </c>
      <c r="F148" s="83">
        <v>0</v>
      </c>
      <c r="G148" s="83">
        <v>0</v>
      </c>
      <c r="H148" s="83">
        <v>0</v>
      </c>
      <c r="I148" s="83">
        <v>0</v>
      </c>
      <c r="J148" s="83">
        <v>70187</v>
      </c>
      <c r="K148" s="84">
        <v>0.14299999999999999</v>
      </c>
      <c r="L148" s="84">
        <v>8.3333333333333329E-2</v>
      </c>
      <c r="M148" s="83">
        <v>3559246.56152</v>
      </c>
      <c r="N148" s="83">
        <v>50111.843868299999</v>
      </c>
      <c r="O148" s="83">
        <v>0</v>
      </c>
      <c r="P148" s="83">
        <v>1869816.4439000001</v>
      </c>
      <c r="Q148" s="83">
        <v>10018631</v>
      </c>
      <c r="R148" s="83">
        <v>0</v>
      </c>
      <c r="S148" s="83">
        <v>0</v>
      </c>
      <c r="T148" s="83">
        <v>8285477</v>
      </c>
      <c r="U148" s="83">
        <v>7061341</v>
      </c>
      <c r="V148" s="83">
        <v>5383534.6682799999</v>
      </c>
      <c r="W148" s="83">
        <v>1408190.4318299999</v>
      </c>
      <c r="X148" s="84">
        <v>498.65987028779892</v>
      </c>
      <c r="Y148" s="84">
        <v>3.1985411937244077</v>
      </c>
      <c r="Z148" s="84">
        <v>17.312999999999999</v>
      </c>
      <c r="AA148" s="84">
        <v>4.2592924568413499</v>
      </c>
      <c r="AB148" s="84">
        <v>2.1901199999999998</v>
      </c>
      <c r="AC148" s="84">
        <v>4.6172800000000001</v>
      </c>
      <c r="AD148" s="83">
        <v>4221</v>
      </c>
      <c r="AE148" s="83">
        <v>100</v>
      </c>
      <c r="AF148" s="85">
        <v>42.1</v>
      </c>
      <c r="AG148" s="84">
        <v>14.554</v>
      </c>
      <c r="AH148" s="84">
        <v>0.45799254700000003</v>
      </c>
      <c r="AI148" s="84">
        <v>3.9826497000000002E-2</v>
      </c>
      <c r="AJ148" s="83">
        <v>0</v>
      </c>
      <c r="AK148" s="83">
        <v>0</v>
      </c>
      <c r="AL148" s="84">
        <v>0.54299998283386197</v>
      </c>
      <c r="AM148" s="224">
        <v>0.25867765999999998</v>
      </c>
      <c r="AN148" s="224">
        <v>64.519188</v>
      </c>
      <c r="AO148" s="84">
        <v>497.87</v>
      </c>
      <c r="AP148" s="84">
        <v>560.05999999999995</v>
      </c>
      <c r="AQ148" s="84">
        <v>11.896548271179199</v>
      </c>
      <c r="AR148" s="84">
        <v>2.5178653365610657</v>
      </c>
      <c r="AS148" s="85">
        <v>34.299999237060497</v>
      </c>
      <c r="AT148" s="85">
        <v>8.8999996185302699</v>
      </c>
      <c r="AU148" s="83">
        <v>57</v>
      </c>
      <c r="AV148" s="85">
        <v>2.5999999046325701</v>
      </c>
      <c r="AW148" s="84">
        <v>0.75999999046325695</v>
      </c>
      <c r="AX148" s="84">
        <v>486.48733520507801</v>
      </c>
      <c r="AY148" s="83">
        <v>5015979</v>
      </c>
      <c r="AZ148" s="84">
        <v>0.40200001001357999</v>
      </c>
      <c r="BA148" s="84">
        <v>43.700000762939503</v>
      </c>
      <c r="BB148" s="83">
        <v>26423</v>
      </c>
      <c r="BC148" s="83">
        <v>5958</v>
      </c>
      <c r="BD148" s="83">
        <v>22455</v>
      </c>
      <c r="BE148" s="83">
        <v>0</v>
      </c>
      <c r="BF148" s="83">
        <v>0</v>
      </c>
      <c r="BG148" s="83">
        <v>133285</v>
      </c>
      <c r="BH148" s="83">
        <v>2149</v>
      </c>
      <c r="BI148" s="83">
        <v>97</v>
      </c>
      <c r="BJ148" s="85">
        <v>35.6</v>
      </c>
      <c r="BK148" s="84">
        <v>3.8</v>
      </c>
      <c r="BL148" s="84">
        <v>0.18502268195152283</v>
      </c>
      <c r="BM148" s="83">
        <v>54</v>
      </c>
      <c r="BN148" s="85">
        <v>34.7165718078613</v>
      </c>
      <c r="BO148" s="84">
        <v>73.215591430664105</v>
      </c>
      <c r="BP148" s="84">
        <v>21.767633438110401</v>
      </c>
      <c r="BQ148" s="85">
        <v>76.491539001464801</v>
      </c>
      <c r="BR148" s="83">
        <v>8100</v>
      </c>
      <c r="BS148" s="85">
        <v>66.573840000000004</v>
      </c>
      <c r="BT148" s="85">
        <v>57.713279999999997</v>
      </c>
      <c r="BU148" s="84">
        <v>1.3460000000000001</v>
      </c>
      <c r="BV148" s="83">
        <v>97</v>
      </c>
      <c r="BW148" s="83">
        <v>96</v>
      </c>
      <c r="BX148" s="83">
        <v>97</v>
      </c>
      <c r="BY148" s="84">
        <v>169.82418823242199</v>
      </c>
      <c r="BZ148" s="84">
        <v>248</v>
      </c>
      <c r="CA148" s="83">
        <v>801.65618896484398</v>
      </c>
      <c r="CB148" s="83">
        <v>12952209</v>
      </c>
      <c r="CC148" s="83">
        <v>11607317</v>
      </c>
      <c r="CD148" s="83">
        <v>24670</v>
      </c>
      <c r="CE148" s="83"/>
    </row>
    <row r="149" spans="1:83" x14ac:dyDescent="0.3">
      <c r="A149" s="100" t="s">
        <v>266</v>
      </c>
      <c r="B149" s="86" t="s">
        <v>265</v>
      </c>
      <c r="C149" s="83">
        <v>99.295740294105258</v>
      </c>
      <c r="D149" s="83">
        <v>0</v>
      </c>
      <c r="E149" s="83" t="s">
        <v>434</v>
      </c>
      <c r="F149" s="83">
        <v>0</v>
      </c>
      <c r="G149" s="83">
        <v>1054.1959999999999</v>
      </c>
      <c r="H149" s="83">
        <v>332.904</v>
      </c>
      <c r="I149" s="83">
        <v>307.39799999999997</v>
      </c>
      <c r="J149" s="83">
        <v>0</v>
      </c>
      <c r="K149" s="84">
        <v>0</v>
      </c>
      <c r="L149" s="84">
        <v>8.3333333333333329E-2</v>
      </c>
      <c r="M149" s="83" t="s">
        <v>434</v>
      </c>
      <c r="N149" s="83" t="s">
        <v>434</v>
      </c>
      <c r="O149" s="83" t="s">
        <v>434</v>
      </c>
      <c r="P149" s="83" t="s">
        <v>434</v>
      </c>
      <c r="Q149" s="83">
        <v>0</v>
      </c>
      <c r="R149" s="83">
        <v>0</v>
      </c>
      <c r="S149" s="83">
        <v>0</v>
      </c>
      <c r="T149" s="83">
        <v>0</v>
      </c>
      <c r="U149" s="83">
        <v>11240</v>
      </c>
      <c r="V149" s="83">
        <v>23493.974409099999</v>
      </c>
      <c r="W149" s="83">
        <v>32472.3569231</v>
      </c>
      <c r="X149" s="84">
        <v>201.69615384615383</v>
      </c>
      <c r="Y149" s="84">
        <v>0.82690998798894222</v>
      </c>
      <c r="Z149" s="84">
        <v>30.798999999999999</v>
      </c>
      <c r="AA149" s="84" t="s">
        <v>434</v>
      </c>
      <c r="AB149" s="84">
        <v>0.44413000000000002</v>
      </c>
      <c r="AC149" s="84" t="s">
        <v>434</v>
      </c>
      <c r="AD149" s="83" t="s">
        <v>434</v>
      </c>
      <c r="AE149" s="83">
        <v>80</v>
      </c>
      <c r="AF149" s="85" t="s">
        <v>434</v>
      </c>
      <c r="AG149" s="84" t="s">
        <v>434</v>
      </c>
      <c r="AH149" s="84">
        <v>3.96E-5</v>
      </c>
      <c r="AI149" s="84">
        <v>4.2500000000000003E-5</v>
      </c>
      <c r="AJ149" s="83">
        <v>0</v>
      </c>
      <c r="AK149" s="83">
        <v>0</v>
      </c>
      <c r="AL149" s="84">
        <v>0.778999984264374</v>
      </c>
      <c r="AM149" s="224" t="s">
        <v>434</v>
      </c>
      <c r="AN149" s="224">
        <v>0.28628599999999998</v>
      </c>
      <c r="AO149" s="84">
        <v>0</v>
      </c>
      <c r="AP149" s="84">
        <v>0</v>
      </c>
      <c r="AQ149" s="84" t="s">
        <v>434</v>
      </c>
      <c r="AR149" s="84">
        <v>2.4550169823547638</v>
      </c>
      <c r="AS149" s="85">
        <v>15.3999996185303</v>
      </c>
      <c r="AT149" s="85" t="s">
        <v>434</v>
      </c>
      <c r="AU149" s="83">
        <v>1.5</v>
      </c>
      <c r="AV149" s="85" t="s">
        <v>434</v>
      </c>
      <c r="AW149" s="84" t="s">
        <v>434</v>
      </c>
      <c r="AX149" s="84" t="s">
        <v>434</v>
      </c>
      <c r="AY149" s="83">
        <v>46</v>
      </c>
      <c r="AZ149" s="84" t="s">
        <v>434</v>
      </c>
      <c r="BA149" s="84" t="s">
        <v>434</v>
      </c>
      <c r="BB149" s="83">
        <v>0</v>
      </c>
      <c r="BC149" s="83">
        <v>0</v>
      </c>
      <c r="BD149" s="83">
        <v>0</v>
      </c>
      <c r="BE149" s="83">
        <v>0</v>
      </c>
      <c r="BF149" s="83">
        <v>0</v>
      </c>
      <c r="BG149" s="83">
        <v>5</v>
      </c>
      <c r="BH149" s="83">
        <v>0</v>
      </c>
      <c r="BI149" s="83">
        <v>102</v>
      </c>
      <c r="BJ149" s="85">
        <v>5.7</v>
      </c>
      <c r="BK149" s="84">
        <v>3.4</v>
      </c>
      <c r="BL149" s="84">
        <v>0.54259264469146729</v>
      </c>
      <c r="BM149" s="83" t="s">
        <v>434</v>
      </c>
      <c r="BN149" s="85">
        <v>100</v>
      </c>
      <c r="BO149" s="84" t="s">
        <v>434</v>
      </c>
      <c r="BP149" s="84">
        <v>80.710189819335895</v>
      </c>
      <c r="BQ149" s="85">
        <v>147.71447753906301</v>
      </c>
      <c r="BR149" s="83">
        <v>430</v>
      </c>
      <c r="BS149" s="85">
        <v>91.609129999999993</v>
      </c>
      <c r="BT149" s="85">
        <v>98.967600000000004</v>
      </c>
      <c r="BU149" s="84">
        <v>25.23</v>
      </c>
      <c r="BV149" s="83">
        <v>97</v>
      </c>
      <c r="BW149" s="83">
        <v>96</v>
      </c>
      <c r="BX149" s="83" t="s">
        <v>434</v>
      </c>
      <c r="BY149" s="84">
        <v>1555.556640625</v>
      </c>
      <c r="BZ149" s="84" t="s">
        <v>434</v>
      </c>
      <c r="CA149" s="83">
        <v>19896.49609375</v>
      </c>
      <c r="CB149" s="83">
        <v>53192</v>
      </c>
      <c r="CC149" s="83">
        <v>55572</v>
      </c>
      <c r="CD149" s="83">
        <v>260</v>
      </c>
      <c r="CE149" s="83"/>
    </row>
    <row r="150" spans="1:83" x14ac:dyDescent="0.3">
      <c r="A150" s="100" t="s">
        <v>268</v>
      </c>
      <c r="B150" s="86" t="s">
        <v>267</v>
      </c>
      <c r="C150" s="83">
        <v>321.18517528210526</v>
      </c>
      <c r="D150" s="83">
        <v>0</v>
      </c>
      <c r="E150" s="83" t="s">
        <v>434</v>
      </c>
      <c r="F150" s="83">
        <v>0</v>
      </c>
      <c r="G150" s="83">
        <v>2587.83</v>
      </c>
      <c r="H150" s="83">
        <v>369.69</v>
      </c>
      <c r="I150" s="83">
        <v>559.39200000000005</v>
      </c>
      <c r="J150" s="83">
        <v>0</v>
      </c>
      <c r="K150" s="84">
        <v>2.9000000000000001E-2</v>
      </c>
      <c r="L150" s="84">
        <v>8.3333333333333329E-2</v>
      </c>
      <c r="M150" s="83" t="s">
        <v>434</v>
      </c>
      <c r="N150" s="83" t="s">
        <v>434</v>
      </c>
      <c r="O150" s="83" t="s">
        <v>434</v>
      </c>
      <c r="P150" s="83" t="s">
        <v>434</v>
      </c>
      <c r="Q150" s="83">
        <v>0</v>
      </c>
      <c r="R150" s="83">
        <v>0</v>
      </c>
      <c r="S150" s="83">
        <v>0</v>
      </c>
      <c r="T150" s="83">
        <v>0</v>
      </c>
      <c r="U150" s="83">
        <v>158035</v>
      </c>
      <c r="V150" s="83">
        <v>172947.55188000001</v>
      </c>
      <c r="W150" s="83">
        <v>156667.26029499999</v>
      </c>
      <c r="X150" s="84">
        <v>298.17868852459014</v>
      </c>
      <c r="Y150" s="84">
        <v>0.89960022389241279</v>
      </c>
      <c r="Z150" s="84">
        <v>18.754000000000001</v>
      </c>
      <c r="AA150" s="84" t="s">
        <v>434</v>
      </c>
      <c r="AB150" s="84">
        <v>0.79705999999999999</v>
      </c>
      <c r="AC150" s="84">
        <v>87.20196</v>
      </c>
      <c r="AD150" s="83">
        <v>25</v>
      </c>
      <c r="AE150" s="83">
        <v>80</v>
      </c>
      <c r="AF150" s="85">
        <v>11.2</v>
      </c>
      <c r="AG150" s="84">
        <v>5.8959999999999999</v>
      </c>
      <c r="AH150" s="84">
        <v>8.2150699999999997E-4</v>
      </c>
      <c r="AI150" s="84">
        <v>1.158825E-3</v>
      </c>
      <c r="AJ150" s="83">
        <v>0</v>
      </c>
      <c r="AK150" s="83">
        <v>0</v>
      </c>
      <c r="AL150" s="84">
        <v>0.75900000333786</v>
      </c>
      <c r="AM150" s="224">
        <v>7.20186E-3</v>
      </c>
      <c r="AN150" s="224">
        <v>0.38220900000000002</v>
      </c>
      <c r="AO150" s="84">
        <v>2.44</v>
      </c>
      <c r="AP150" s="84">
        <v>5.72</v>
      </c>
      <c r="AQ150" s="84">
        <v>1.60778367519379</v>
      </c>
      <c r="AR150" s="84">
        <v>2.0251835765387098</v>
      </c>
      <c r="AS150" s="85">
        <v>22.299999237060501</v>
      </c>
      <c r="AT150" s="85">
        <v>2.7999999523162802</v>
      </c>
      <c r="AU150" s="83">
        <v>3.7999999523162802</v>
      </c>
      <c r="AV150" s="85" t="s">
        <v>434</v>
      </c>
      <c r="AW150" s="84" t="s">
        <v>434</v>
      </c>
      <c r="AX150" s="84" t="s">
        <v>434</v>
      </c>
      <c r="AY150" s="83">
        <v>26</v>
      </c>
      <c r="AZ150" s="84">
        <v>0.40099999308586098</v>
      </c>
      <c r="BA150" s="84">
        <v>51.200000762939503</v>
      </c>
      <c r="BB150" s="83">
        <v>0</v>
      </c>
      <c r="BC150" s="83">
        <v>0</v>
      </c>
      <c r="BD150" s="83">
        <v>801</v>
      </c>
      <c r="BE150" s="83">
        <v>0</v>
      </c>
      <c r="BF150" s="83">
        <v>0</v>
      </c>
      <c r="BG150" s="83">
        <v>0</v>
      </c>
      <c r="BH150" s="83">
        <v>0</v>
      </c>
      <c r="BI150" s="83">
        <v>106</v>
      </c>
      <c r="BJ150" s="85">
        <v>16.7</v>
      </c>
      <c r="BK150" s="84">
        <v>2.916666666666667</v>
      </c>
      <c r="BL150" s="84">
        <v>0.22584962844848633</v>
      </c>
      <c r="BM150" s="83">
        <v>56</v>
      </c>
      <c r="BN150" s="85">
        <v>99.537498474121094</v>
      </c>
      <c r="BO150" s="84" t="s">
        <v>434</v>
      </c>
      <c r="BP150" s="84">
        <v>50.8152465820313</v>
      </c>
      <c r="BQ150" s="85">
        <v>101.67959594726599</v>
      </c>
      <c r="BR150" s="83">
        <v>690</v>
      </c>
      <c r="BS150" s="85">
        <v>88.352909999999994</v>
      </c>
      <c r="BT150" s="85">
        <v>98.162000000000006</v>
      </c>
      <c r="BU150" s="84" t="s">
        <v>434</v>
      </c>
      <c r="BV150" s="83">
        <v>95</v>
      </c>
      <c r="BW150" s="83">
        <v>68</v>
      </c>
      <c r="BX150" s="83" t="s">
        <v>434</v>
      </c>
      <c r="BY150" s="84">
        <v>610.52154541015602</v>
      </c>
      <c r="BZ150" s="84">
        <v>117</v>
      </c>
      <c r="CA150" s="83">
        <v>11611.4150390625</v>
      </c>
      <c r="CB150" s="83">
        <v>183629</v>
      </c>
      <c r="CC150" s="83">
        <v>184999</v>
      </c>
      <c r="CD150" s="83">
        <v>610</v>
      </c>
      <c r="CE150" s="83"/>
    </row>
    <row r="151" spans="1:83" x14ac:dyDescent="0.3">
      <c r="A151" s="100" t="s">
        <v>270</v>
      </c>
      <c r="B151" s="86" t="s">
        <v>269</v>
      </c>
      <c r="C151" s="83">
        <v>212.84397038105263</v>
      </c>
      <c r="D151" s="83">
        <v>0</v>
      </c>
      <c r="E151" s="83" t="s">
        <v>434</v>
      </c>
      <c r="F151" s="83">
        <v>0</v>
      </c>
      <c r="G151" s="83">
        <v>1530.9139999999998</v>
      </c>
      <c r="H151" s="83">
        <v>216.29450000000003</v>
      </c>
      <c r="I151" s="83">
        <v>268.32</v>
      </c>
      <c r="J151" s="83">
        <v>0</v>
      </c>
      <c r="K151" s="84">
        <v>2.9000000000000001E-2</v>
      </c>
      <c r="L151" s="84" t="s">
        <v>434</v>
      </c>
      <c r="M151" s="83" t="s">
        <v>434</v>
      </c>
      <c r="N151" s="83" t="s">
        <v>434</v>
      </c>
      <c r="O151" s="83" t="s">
        <v>434</v>
      </c>
      <c r="P151" s="83" t="s">
        <v>434</v>
      </c>
      <c r="Q151" s="83">
        <v>0</v>
      </c>
      <c r="R151" s="83">
        <v>0</v>
      </c>
      <c r="S151" s="83">
        <v>0</v>
      </c>
      <c r="T151" s="83">
        <v>0</v>
      </c>
      <c r="U151" s="83">
        <v>44579</v>
      </c>
      <c r="V151" s="83">
        <v>97011.272409700003</v>
      </c>
      <c r="W151" s="83">
        <v>67852.068111200002</v>
      </c>
      <c r="X151" s="84">
        <v>282.58974358974359</v>
      </c>
      <c r="Y151" s="84">
        <v>1.1373186750591289</v>
      </c>
      <c r="Z151" s="84">
        <v>52.613999999999997</v>
      </c>
      <c r="AA151" s="84" t="s">
        <v>434</v>
      </c>
      <c r="AB151" s="84">
        <v>3.3587899999999999</v>
      </c>
      <c r="AC151" s="84" t="s">
        <v>434</v>
      </c>
      <c r="AD151" s="83">
        <v>40</v>
      </c>
      <c r="AE151" s="83">
        <v>80</v>
      </c>
      <c r="AF151" s="85" t="s">
        <v>434</v>
      </c>
      <c r="AG151" s="84">
        <v>6.9459999999999997</v>
      </c>
      <c r="AH151" s="84">
        <v>3.2738599999999999E-4</v>
      </c>
      <c r="AI151" s="84">
        <v>9.9010900000000008E-4</v>
      </c>
      <c r="AJ151" s="83">
        <v>0</v>
      </c>
      <c r="AK151" s="83">
        <v>0</v>
      </c>
      <c r="AL151" s="84">
        <v>0.73799997568130504</v>
      </c>
      <c r="AM151" s="224" t="s">
        <v>434</v>
      </c>
      <c r="AN151" s="224">
        <v>1.286286</v>
      </c>
      <c r="AO151" s="84">
        <v>0.55000000000000004</v>
      </c>
      <c r="AP151" s="84">
        <v>5.0999999999999996</v>
      </c>
      <c r="AQ151" s="84">
        <v>10.325964927673301</v>
      </c>
      <c r="AR151" s="84">
        <v>5.6711387675048179</v>
      </c>
      <c r="AS151" s="85">
        <v>14.6000003814697</v>
      </c>
      <c r="AT151" s="85" t="s">
        <v>434</v>
      </c>
      <c r="AU151" s="83">
        <v>4.1999998092651403</v>
      </c>
      <c r="AV151" s="85" t="s">
        <v>434</v>
      </c>
      <c r="AW151" s="84" t="s">
        <v>434</v>
      </c>
      <c r="AX151" s="84" t="s">
        <v>434</v>
      </c>
      <c r="AY151" s="83">
        <v>702</v>
      </c>
      <c r="AZ151" s="84" t="s">
        <v>434</v>
      </c>
      <c r="BA151" s="84" t="s">
        <v>434</v>
      </c>
      <c r="BB151" s="83">
        <v>0</v>
      </c>
      <c r="BC151" s="83">
        <v>0</v>
      </c>
      <c r="BD151" s="83">
        <v>1155</v>
      </c>
      <c r="BE151" s="83">
        <v>0</v>
      </c>
      <c r="BF151" s="83">
        <v>0</v>
      </c>
      <c r="BG151" s="83">
        <v>38</v>
      </c>
      <c r="BH151" s="83">
        <v>0</v>
      </c>
      <c r="BI151" s="83">
        <v>120</v>
      </c>
      <c r="BJ151" s="85">
        <v>5.7</v>
      </c>
      <c r="BK151" s="84" t="s">
        <v>434</v>
      </c>
      <c r="BL151" s="84">
        <v>0.22584962844848633</v>
      </c>
      <c r="BM151" s="83">
        <v>59</v>
      </c>
      <c r="BN151" s="85">
        <v>100</v>
      </c>
      <c r="BO151" s="84" t="s">
        <v>434</v>
      </c>
      <c r="BP151" s="84">
        <v>20.689435958862301</v>
      </c>
      <c r="BQ151" s="85">
        <v>92.866378784179702</v>
      </c>
      <c r="BR151" s="83">
        <v>410</v>
      </c>
      <c r="BS151" s="85">
        <v>87.184340000000006</v>
      </c>
      <c r="BT151" s="85">
        <v>95.145219999999995</v>
      </c>
      <c r="BU151" s="84" t="s">
        <v>434</v>
      </c>
      <c r="BV151" s="83">
        <v>97</v>
      </c>
      <c r="BW151" s="83">
        <v>99</v>
      </c>
      <c r="BX151" s="83" t="s">
        <v>434</v>
      </c>
      <c r="BY151" s="84">
        <v>549.60974121093795</v>
      </c>
      <c r="BZ151" s="84">
        <v>68</v>
      </c>
      <c r="CA151" s="83">
        <v>7463.53759765625</v>
      </c>
      <c r="CB151" s="83">
        <v>110947</v>
      </c>
      <c r="CC151" s="83">
        <v>109462</v>
      </c>
      <c r="CD151" s="83">
        <v>390</v>
      </c>
      <c r="CE151" s="83"/>
    </row>
    <row r="152" spans="1:83" x14ac:dyDescent="0.3">
      <c r="A152" s="100" t="s">
        <v>272</v>
      </c>
      <c r="B152" s="86" t="s">
        <v>271</v>
      </c>
      <c r="C152" s="83">
        <v>337.49091137894737</v>
      </c>
      <c r="D152" s="83">
        <v>0</v>
      </c>
      <c r="E152" s="83" t="s">
        <v>434</v>
      </c>
      <c r="F152" s="83">
        <v>4.1459999999999999</v>
      </c>
      <c r="G152" s="83">
        <v>3667.8739999999998</v>
      </c>
      <c r="H152" s="83">
        <v>386.09199999999998</v>
      </c>
      <c r="I152" s="83">
        <v>0</v>
      </c>
      <c r="J152" s="83">
        <v>0</v>
      </c>
      <c r="K152" s="84">
        <v>2.9000000000000001E-2</v>
      </c>
      <c r="L152" s="84" t="s">
        <v>434</v>
      </c>
      <c r="M152" s="83" t="s">
        <v>434</v>
      </c>
      <c r="N152" s="83" t="s">
        <v>434</v>
      </c>
      <c r="O152" s="83" t="s">
        <v>434</v>
      </c>
      <c r="P152" s="83" t="s">
        <v>434</v>
      </c>
      <c r="Q152" s="83">
        <v>0</v>
      </c>
      <c r="R152" s="83">
        <v>0</v>
      </c>
      <c r="S152" s="83">
        <v>0</v>
      </c>
      <c r="T152" s="83">
        <v>0</v>
      </c>
      <c r="U152" s="83">
        <v>24406</v>
      </c>
      <c r="V152" s="83">
        <v>26429.168429900001</v>
      </c>
      <c r="W152" s="83">
        <v>125734.406527</v>
      </c>
      <c r="X152" s="84">
        <v>69.303886925795055</v>
      </c>
      <c r="Y152" s="84">
        <v>-0.53805756980521713</v>
      </c>
      <c r="Z152" s="84">
        <v>18.056000000000001</v>
      </c>
      <c r="AA152" s="84" t="s">
        <v>434</v>
      </c>
      <c r="AB152" s="84">
        <v>0.10414</v>
      </c>
      <c r="AC152" s="84" t="s">
        <v>434</v>
      </c>
      <c r="AD152" s="83">
        <v>12</v>
      </c>
      <c r="AE152" s="83">
        <v>100</v>
      </c>
      <c r="AF152" s="85" t="s">
        <v>434</v>
      </c>
      <c r="AG152" s="84">
        <v>13.603</v>
      </c>
      <c r="AH152" s="84">
        <v>2.2137139999999999E-3</v>
      </c>
      <c r="AI152" s="84">
        <v>3.06368E-4</v>
      </c>
      <c r="AJ152" s="83">
        <v>0</v>
      </c>
      <c r="AK152" s="83">
        <v>0</v>
      </c>
      <c r="AL152" s="84">
        <v>0.71499997377395597</v>
      </c>
      <c r="AM152" s="224" t="s">
        <v>434</v>
      </c>
      <c r="AN152" s="224">
        <v>15.070131999999999</v>
      </c>
      <c r="AO152" s="84">
        <v>74.36</v>
      </c>
      <c r="AP152" s="84">
        <v>78.81</v>
      </c>
      <c r="AQ152" s="84">
        <v>15.1817302703857</v>
      </c>
      <c r="AR152" s="84">
        <v>17.221939541518946</v>
      </c>
      <c r="AS152" s="85">
        <v>15</v>
      </c>
      <c r="AT152" s="85">
        <v>3.2000000476837198</v>
      </c>
      <c r="AU152" s="83">
        <v>11</v>
      </c>
      <c r="AV152" s="85" t="s">
        <v>434</v>
      </c>
      <c r="AW152" s="84" t="s">
        <v>434</v>
      </c>
      <c r="AX152" s="84" t="s">
        <v>434</v>
      </c>
      <c r="AY152" s="83">
        <v>191219</v>
      </c>
      <c r="AZ152" s="84">
        <v>0.36000001430511502</v>
      </c>
      <c r="BA152" s="84">
        <v>38.700000762939503</v>
      </c>
      <c r="BB152" s="83">
        <v>0</v>
      </c>
      <c r="BC152" s="83">
        <v>2936</v>
      </c>
      <c r="BD152" s="83">
        <v>0</v>
      </c>
      <c r="BE152" s="83">
        <v>0</v>
      </c>
      <c r="BF152" s="83">
        <v>0</v>
      </c>
      <c r="BG152" s="83">
        <v>0</v>
      </c>
      <c r="BH152" s="83">
        <v>0</v>
      </c>
      <c r="BI152" s="83">
        <v>131</v>
      </c>
      <c r="BJ152" s="85">
        <v>2.4</v>
      </c>
      <c r="BK152" s="84">
        <v>3.15</v>
      </c>
      <c r="BL152" s="84">
        <v>0.43641301989555359</v>
      </c>
      <c r="BM152" s="83" t="s">
        <v>434</v>
      </c>
      <c r="BN152" s="85">
        <v>100</v>
      </c>
      <c r="BO152" s="84">
        <v>99.095771789550795</v>
      </c>
      <c r="BP152" s="84">
        <v>33.610939025878899</v>
      </c>
      <c r="BQ152" s="85">
        <v>63.583171844482401</v>
      </c>
      <c r="BR152" s="83">
        <v>1600</v>
      </c>
      <c r="BS152" s="85">
        <v>98.167940000000002</v>
      </c>
      <c r="BT152" s="85">
        <v>97.382599999999996</v>
      </c>
      <c r="BU152" s="84">
        <v>3.4089999999999998</v>
      </c>
      <c r="BV152" s="83">
        <v>34</v>
      </c>
      <c r="BW152" s="83">
        <v>13</v>
      </c>
      <c r="BX152" s="83" t="s">
        <v>434</v>
      </c>
      <c r="BY152" s="84">
        <v>355.18405151367199</v>
      </c>
      <c r="BZ152" s="84">
        <v>43</v>
      </c>
      <c r="CA152" s="83">
        <v>4315.9208984375</v>
      </c>
      <c r="CB152" s="83">
        <v>198410</v>
      </c>
      <c r="CC152" s="83">
        <v>193228</v>
      </c>
      <c r="CD152" s="83">
        <v>2830</v>
      </c>
      <c r="CE152" s="83"/>
    </row>
    <row r="153" spans="1:83" x14ac:dyDescent="0.3">
      <c r="A153" s="100" t="s">
        <v>274</v>
      </c>
      <c r="B153" s="86" t="s">
        <v>273</v>
      </c>
      <c r="C153" s="83">
        <v>0</v>
      </c>
      <c r="D153" s="83">
        <v>0</v>
      </c>
      <c r="E153" s="83" t="s">
        <v>434</v>
      </c>
      <c r="F153" s="83">
        <v>0</v>
      </c>
      <c r="G153" s="83">
        <v>0</v>
      </c>
      <c r="H153" s="83">
        <v>0</v>
      </c>
      <c r="I153" s="83">
        <v>0</v>
      </c>
      <c r="J153" s="83">
        <v>0</v>
      </c>
      <c r="K153" s="84">
        <v>0</v>
      </c>
      <c r="L153" s="84">
        <v>0.33333333333333331</v>
      </c>
      <c r="M153" s="83">
        <v>41318.449078799997</v>
      </c>
      <c r="N153" s="83">
        <v>0</v>
      </c>
      <c r="O153" s="83">
        <v>0</v>
      </c>
      <c r="P153" s="83">
        <v>27563.566226999999</v>
      </c>
      <c r="Q153" s="83">
        <v>171996</v>
      </c>
      <c r="R153" s="83">
        <v>0</v>
      </c>
      <c r="S153" s="83">
        <v>0</v>
      </c>
      <c r="T153" s="83">
        <v>164931</v>
      </c>
      <c r="U153" s="83">
        <v>67527</v>
      </c>
      <c r="V153" s="83">
        <v>60719.752788099999</v>
      </c>
      <c r="W153" s="83">
        <v>170698.06606400001</v>
      </c>
      <c r="X153" s="84">
        <v>219.82083333333333</v>
      </c>
      <c r="Y153" s="84">
        <v>2.9767003245041783</v>
      </c>
      <c r="Z153" s="84">
        <v>73.597999999999999</v>
      </c>
      <c r="AA153" s="84">
        <v>3.8364511228465501</v>
      </c>
      <c r="AB153" s="84">
        <v>47.433819999999997</v>
      </c>
      <c r="AC153" s="84">
        <v>41.339869999999998</v>
      </c>
      <c r="AD153" s="83">
        <v>65</v>
      </c>
      <c r="AE153" s="83">
        <v>40</v>
      </c>
      <c r="AF153" s="85">
        <v>85.7</v>
      </c>
      <c r="AG153" s="84">
        <v>14.489000000000001</v>
      </c>
      <c r="AH153" s="84">
        <v>2.5101139999999999E-3</v>
      </c>
      <c r="AI153" s="84">
        <v>2.476467E-3</v>
      </c>
      <c r="AJ153" s="83">
        <v>0</v>
      </c>
      <c r="AK153" s="83">
        <v>0</v>
      </c>
      <c r="AL153" s="84">
        <v>0.625</v>
      </c>
      <c r="AM153" s="224">
        <v>9.1964879999999999E-2</v>
      </c>
      <c r="AN153" s="224">
        <v>1.2984739999999999</v>
      </c>
      <c r="AO153" s="84">
        <v>18.57</v>
      </c>
      <c r="AP153" s="84">
        <v>16.36</v>
      </c>
      <c r="AQ153" s="84">
        <v>12.321123123168899</v>
      </c>
      <c r="AR153" s="84">
        <v>2.6549060511586324</v>
      </c>
      <c r="AS153" s="85">
        <v>29.799999237060501</v>
      </c>
      <c r="AT153" s="85">
        <v>8.8000001907348597</v>
      </c>
      <c r="AU153" s="83">
        <v>114</v>
      </c>
      <c r="AV153" s="85" t="s">
        <v>434</v>
      </c>
      <c r="AW153" s="84" t="s">
        <v>434</v>
      </c>
      <c r="AX153" s="84">
        <v>13.917320251464799</v>
      </c>
      <c r="AY153" s="83">
        <v>201114</v>
      </c>
      <c r="AZ153" s="84">
        <v>0.53700000047683705</v>
      </c>
      <c r="BA153" s="84">
        <v>56.299999237060497</v>
      </c>
      <c r="BB153" s="83">
        <v>0</v>
      </c>
      <c r="BC153" s="83">
        <v>0</v>
      </c>
      <c r="BD153" s="83">
        <v>0</v>
      </c>
      <c r="BE153" s="83">
        <v>0</v>
      </c>
      <c r="BF153" s="83">
        <v>0</v>
      </c>
      <c r="BG153" s="83">
        <v>0</v>
      </c>
      <c r="BH153" s="83">
        <v>0</v>
      </c>
      <c r="BI153" s="83">
        <v>108</v>
      </c>
      <c r="BJ153" s="85">
        <v>12</v>
      </c>
      <c r="BK153" s="84" t="s">
        <v>434</v>
      </c>
      <c r="BL153" s="84">
        <v>-0.62691396474838257</v>
      </c>
      <c r="BM153" s="83">
        <v>47</v>
      </c>
      <c r="BN153" s="85">
        <v>71</v>
      </c>
      <c r="BO153" s="84">
        <v>92.816642761230497</v>
      </c>
      <c r="BP153" s="84">
        <v>29.931228637695298</v>
      </c>
      <c r="BQ153" s="85">
        <v>77.078063964843807</v>
      </c>
      <c r="BR153" s="83">
        <v>640</v>
      </c>
      <c r="BS153" s="85">
        <v>42.974939999999997</v>
      </c>
      <c r="BT153" s="85">
        <v>84.29016</v>
      </c>
      <c r="BU153" s="84">
        <v>3.2</v>
      </c>
      <c r="BV153" s="83">
        <v>95</v>
      </c>
      <c r="BW153" s="83">
        <v>76</v>
      </c>
      <c r="BX153" s="83">
        <v>95</v>
      </c>
      <c r="BY153" s="84">
        <v>213.92353820800801</v>
      </c>
      <c r="BZ153" s="84">
        <v>130</v>
      </c>
      <c r="CA153" s="83">
        <v>1994.90649414063</v>
      </c>
      <c r="CB153" s="83">
        <v>219161</v>
      </c>
      <c r="CC153" s="83">
        <v>190344</v>
      </c>
      <c r="CD153" s="83">
        <v>960</v>
      </c>
      <c r="CE153" s="83"/>
    </row>
    <row r="154" spans="1:83" x14ac:dyDescent="0.3">
      <c r="A154" s="100" t="s">
        <v>276</v>
      </c>
      <c r="B154" s="86" t="s">
        <v>275</v>
      </c>
      <c r="C154" s="83">
        <v>2534.3603270315789</v>
      </c>
      <c r="D154" s="83">
        <v>21.301569546105267</v>
      </c>
      <c r="E154" s="83">
        <v>24029.805500000002</v>
      </c>
      <c r="F154" s="83">
        <v>0</v>
      </c>
      <c r="G154" s="83">
        <v>0</v>
      </c>
      <c r="H154" s="83">
        <v>0</v>
      </c>
      <c r="I154" s="83">
        <v>0</v>
      </c>
      <c r="J154" s="83">
        <v>0</v>
      </c>
      <c r="K154" s="84">
        <v>0</v>
      </c>
      <c r="L154" s="84">
        <v>0.3888888888888889</v>
      </c>
      <c r="M154" s="83">
        <v>19351918.555</v>
      </c>
      <c r="N154" s="83" t="s">
        <v>434</v>
      </c>
      <c r="O154" s="83" t="s">
        <v>434</v>
      </c>
      <c r="P154" s="83" t="s">
        <v>434</v>
      </c>
      <c r="Q154" s="83">
        <v>323824</v>
      </c>
      <c r="R154" s="83">
        <v>0</v>
      </c>
      <c r="S154" s="83">
        <v>1274116</v>
      </c>
      <c r="T154" s="83">
        <v>609524</v>
      </c>
      <c r="U154" s="83">
        <v>5286783</v>
      </c>
      <c r="V154" s="83">
        <v>18991147.6708</v>
      </c>
      <c r="W154" s="83">
        <v>10303863.024900001</v>
      </c>
      <c r="X154" s="84">
        <v>15.676654308295614</v>
      </c>
      <c r="Y154" s="84">
        <v>1.9363479388419</v>
      </c>
      <c r="Z154" s="84">
        <v>84.064999999999998</v>
      </c>
      <c r="AA154" s="84" t="s">
        <v>434</v>
      </c>
      <c r="AB154" s="84">
        <v>0</v>
      </c>
      <c r="AC154" s="84" t="s">
        <v>434</v>
      </c>
      <c r="AD154" s="83">
        <v>2925</v>
      </c>
      <c r="AE154" s="83">
        <v>80</v>
      </c>
      <c r="AF154" s="85">
        <v>16.2</v>
      </c>
      <c r="AG154" s="84">
        <v>8.5549999999999997</v>
      </c>
      <c r="AH154" s="84">
        <v>0.73129852299999998</v>
      </c>
      <c r="AI154" s="84">
        <v>0.43101858500000001</v>
      </c>
      <c r="AJ154" s="83">
        <v>0</v>
      </c>
      <c r="AK154" s="83">
        <v>0</v>
      </c>
      <c r="AL154" s="84">
        <v>0.85399997234344505</v>
      </c>
      <c r="AM154" s="224" t="s">
        <v>434</v>
      </c>
      <c r="AN154" s="224">
        <v>0.205682</v>
      </c>
      <c r="AO154" s="84">
        <v>0</v>
      </c>
      <c r="AP154" s="84">
        <v>0</v>
      </c>
      <c r="AQ154" s="84" t="s">
        <v>434</v>
      </c>
      <c r="AR154" s="84">
        <v>4.212399778378071E-2</v>
      </c>
      <c r="AS154" s="85">
        <v>6.5999999046325701</v>
      </c>
      <c r="AT154" s="85" t="s">
        <v>434</v>
      </c>
      <c r="AU154" s="83">
        <v>9.8999996185302699</v>
      </c>
      <c r="AV154" s="85" t="s">
        <v>434</v>
      </c>
      <c r="AW154" s="84" t="s">
        <v>434</v>
      </c>
      <c r="AX154" s="84">
        <v>2.2593203932046901E-2</v>
      </c>
      <c r="AY154" s="83">
        <v>1113</v>
      </c>
      <c r="AZ154" s="84">
        <v>0.25200000405311601</v>
      </c>
      <c r="BA154" s="84" t="s">
        <v>434</v>
      </c>
      <c r="BB154" s="83">
        <v>0</v>
      </c>
      <c r="BC154" s="83">
        <v>1418</v>
      </c>
      <c r="BD154" s="83">
        <v>600</v>
      </c>
      <c r="BE154" s="83">
        <v>0</v>
      </c>
      <c r="BF154" s="83">
        <v>0</v>
      </c>
      <c r="BG154" s="83">
        <v>2926</v>
      </c>
      <c r="BH154" s="83">
        <v>0</v>
      </c>
      <c r="BI154" s="83">
        <v>132</v>
      </c>
      <c r="BJ154" s="85">
        <v>4.8</v>
      </c>
      <c r="BK154" s="84" t="s">
        <v>434</v>
      </c>
      <c r="BL154" s="84">
        <v>0.30644488334655762</v>
      </c>
      <c r="BM154" s="83">
        <v>53</v>
      </c>
      <c r="BN154" s="85">
        <v>100</v>
      </c>
      <c r="BO154" s="84">
        <v>95.328628540039105</v>
      </c>
      <c r="BP154" s="84">
        <v>95.724739074707003</v>
      </c>
      <c r="BQ154" s="85">
        <v>120.51474761962901</v>
      </c>
      <c r="BR154" s="83">
        <v>130000</v>
      </c>
      <c r="BS154" s="85">
        <v>100</v>
      </c>
      <c r="BT154" s="85">
        <v>100</v>
      </c>
      <c r="BU154" s="84">
        <v>23.900000000000002</v>
      </c>
      <c r="BV154" s="83">
        <v>96</v>
      </c>
      <c r="BW154" s="83">
        <v>97</v>
      </c>
      <c r="BX154" s="83">
        <v>98</v>
      </c>
      <c r="BY154" s="84">
        <v>3519.9072265625</v>
      </c>
      <c r="BZ154" s="84">
        <v>17</v>
      </c>
      <c r="CA154" s="83">
        <v>23139.798828125</v>
      </c>
      <c r="CB154" s="83">
        <v>34813867</v>
      </c>
      <c r="CC154" s="83">
        <v>31550877</v>
      </c>
      <c r="CD154" s="83">
        <v>2149690</v>
      </c>
      <c r="CE154" s="83"/>
    </row>
    <row r="155" spans="1:83" x14ac:dyDescent="0.3">
      <c r="A155" s="100" t="s">
        <v>278</v>
      </c>
      <c r="B155" s="86" t="s">
        <v>277</v>
      </c>
      <c r="C155" s="83">
        <v>0</v>
      </c>
      <c r="D155" s="83">
        <v>0</v>
      </c>
      <c r="E155" s="83">
        <v>49271.836499999998</v>
      </c>
      <c r="F155" s="83">
        <v>43.514000000000003</v>
      </c>
      <c r="G155" s="83">
        <v>0</v>
      </c>
      <c r="H155" s="83">
        <v>0</v>
      </c>
      <c r="I155" s="83">
        <v>0</v>
      </c>
      <c r="J155" s="83">
        <v>50677</v>
      </c>
      <c r="K155" s="84">
        <v>8.5999999999999993E-2</v>
      </c>
      <c r="L155" s="84">
        <v>0.25</v>
      </c>
      <c r="M155" s="83">
        <v>6316966.0351999998</v>
      </c>
      <c r="N155" s="83">
        <v>0</v>
      </c>
      <c r="O155" s="83">
        <v>183644.60959599999</v>
      </c>
      <c r="P155" s="83">
        <v>0</v>
      </c>
      <c r="Q155" s="83">
        <v>14762128</v>
      </c>
      <c r="R155" s="83">
        <v>0</v>
      </c>
      <c r="S155" s="83">
        <v>238765</v>
      </c>
      <c r="T155" s="83">
        <v>14523363</v>
      </c>
      <c r="U155" s="83">
        <v>3363938</v>
      </c>
      <c r="V155" s="83">
        <v>14088499.3025</v>
      </c>
      <c r="W155" s="83">
        <v>13859725.286699999</v>
      </c>
      <c r="X155" s="84">
        <v>82.347478315067775</v>
      </c>
      <c r="Y155" s="84">
        <v>3.7218573882030364</v>
      </c>
      <c r="Z155" s="84">
        <v>47.652999999999999</v>
      </c>
      <c r="AA155" s="84">
        <v>8.6616402414962899</v>
      </c>
      <c r="AB155" s="84">
        <v>13.754429999999999</v>
      </c>
      <c r="AC155" s="84">
        <v>20.858720000000002</v>
      </c>
      <c r="AD155" s="83">
        <v>1453</v>
      </c>
      <c r="AE155" s="83">
        <v>80</v>
      </c>
      <c r="AF155" s="85">
        <v>29.5</v>
      </c>
      <c r="AG155" s="84">
        <v>15.62</v>
      </c>
      <c r="AH155" s="84">
        <v>0.47143221400000002</v>
      </c>
      <c r="AI155" s="84">
        <v>1.3779201E-2</v>
      </c>
      <c r="AJ155" s="83">
        <v>0</v>
      </c>
      <c r="AK155" s="83">
        <v>0</v>
      </c>
      <c r="AL155" s="84">
        <v>0.51200002431869496</v>
      </c>
      <c r="AM155" s="224">
        <v>0.28798049999999997</v>
      </c>
      <c r="AN155" s="224">
        <v>27.378471999999999</v>
      </c>
      <c r="AO155" s="84">
        <v>636.73</v>
      </c>
      <c r="AP155" s="84">
        <v>662.38</v>
      </c>
      <c r="AQ155" s="84">
        <v>6.2548542022705096</v>
      </c>
      <c r="AR155" s="84">
        <v>10.697246049831092</v>
      </c>
      <c r="AS155" s="85">
        <v>45.299999237060497</v>
      </c>
      <c r="AT155" s="85">
        <v>13.300000190734901</v>
      </c>
      <c r="AU155" s="83">
        <v>117</v>
      </c>
      <c r="AV155" s="85">
        <v>0.40000000596046398</v>
      </c>
      <c r="AW155" s="84">
        <v>0.140000000596046</v>
      </c>
      <c r="AX155" s="84">
        <v>55.752552032470703</v>
      </c>
      <c r="AY155" s="83">
        <v>8815619</v>
      </c>
      <c r="AZ155" s="84">
        <v>0.53299999237060502</v>
      </c>
      <c r="BA155" s="84">
        <v>40.299999237060497</v>
      </c>
      <c r="BB155" s="83">
        <v>0</v>
      </c>
      <c r="BC155" s="83">
        <v>8968</v>
      </c>
      <c r="BD155" s="83">
        <v>16798</v>
      </c>
      <c r="BE155" s="83">
        <v>0</v>
      </c>
      <c r="BF155" s="83">
        <v>8400</v>
      </c>
      <c r="BG155" s="83">
        <v>16193</v>
      </c>
      <c r="BH155" s="83">
        <v>0</v>
      </c>
      <c r="BI155" s="83">
        <v>112</v>
      </c>
      <c r="BJ155" s="85">
        <v>9.4</v>
      </c>
      <c r="BK155" s="84">
        <v>3.1166666666666667</v>
      </c>
      <c r="BL155" s="84">
        <v>-5.7369384914636612E-2</v>
      </c>
      <c r="BM155" s="83">
        <v>45</v>
      </c>
      <c r="BN155" s="85">
        <v>66.959449768066406</v>
      </c>
      <c r="BO155" s="84">
        <v>51.900421142578097</v>
      </c>
      <c r="BP155" s="84">
        <v>29.643123626708999</v>
      </c>
      <c r="BQ155" s="85">
        <v>109.72137451171901</v>
      </c>
      <c r="BR155" s="83">
        <v>23000</v>
      </c>
      <c r="BS155" s="85">
        <v>51.473990000000001</v>
      </c>
      <c r="BT155" s="85">
        <v>80.677850000000007</v>
      </c>
      <c r="BU155" s="84">
        <v>0.69199999999999995</v>
      </c>
      <c r="BV155" s="83">
        <v>81</v>
      </c>
      <c r="BW155" s="83">
        <v>63</v>
      </c>
      <c r="BX155" s="83">
        <v>81</v>
      </c>
      <c r="BY155" s="84">
        <v>146.39419555664099</v>
      </c>
      <c r="BZ155" s="84">
        <v>315</v>
      </c>
      <c r="CA155" s="83">
        <v>1446.83093261719</v>
      </c>
      <c r="CB155" s="83">
        <v>16743930</v>
      </c>
      <c r="CC155" s="83">
        <v>15094183</v>
      </c>
      <c r="CD155" s="83">
        <v>192530</v>
      </c>
      <c r="CE155" s="83"/>
    </row>
    <row r="156" spans="1:83" x14ac:dyDescent="0.3">
      <c r="A156" s="100" t="s">
        <v>280</v>
      </c>
      <c r="B156" s="86" t="s">
        <v>279</v>
      </c>
      <c r="C156" s="83">
        <v>12237.548309768421</v>
      </c>
      <c r="D156" s="83">
        <v>0</v>
      </c>
      <c r="E156" s="83">
        <v>101726.91750000001</v>
      </c>
      <c r="F156" s="83">
        <v>0</v>
      </c>
      <c r="G156" s="83">
        <v>0</v>
      </c>
      <c r="H156" s="83">
        <v>0</v>
      </c>
      <c r="I156" s="83">
        <v>0</v>
      </c>
      <c r="J156" s="83">
        <v>0</v>
      </c>
      <c r="K156" s="84">
        <v>0</v>
      </c>
      <c r="L156" s="84">
        <v>0.19444444444444445</v>
      </c>
      <c r="M156" s="83">
        <v>4783542.3629299998</v>
      </c>
      <c r="N156" s="83" t="s">
        <v>434</v>
      </c>
      <c r="O156" s="83" t="s">
        <v>434</v>
      </c>
      <c r="P156" s="83" t="s">
        <v>434</v>
      </c>
      <c r="Q156" s="83">
        <v>0</v>
      </c>
      <c r="R156" s="83">
        <v>0</v>
      </c>
      <c r="S156" s="83">
        <v>0</v>
      </c>
      <c r="T156" s="83">
        <v>0</v>
      </c>
      <c r="U156" s="83">
        <v>0</v>
      </c>
      <c r="V156" s="83">
        <v>0</v>
      </c>
      <c r="W156" s="83">
        <v>0</v>
      </c>
      <c r="X156" s="84">
        <v>79.831740224102447</v>
      </c>
      <c r="Y156" s="84">
        <v>-0.23754908077902215</v>
      </c>
      <c r="Z156" s="84">
        <v>56.26</v>
      </c>
      <c r="AA156" s="84">
        <v>2.87916488134907</v>
      </c>
      <c r="AB156" s="84">
        <v>7.7100000000000002E-2</v>
      </c>
      <c r="AC156" s="84">
        <v>97.71893</v>
      </c>
      <c r="AD156" s="83">
        <v>5910</v>
      </c>
      <c r="AE156" s="83">
        <v>80</v>
      </c>
      <c r="AF156" s="85">
        <v>3.6</v>
      </c>
      <c r="AG156" s="84">
        <v>4.7960000000000003</v>
      </c>
      <c r="AH156" s="84">
        <v>0.42631539400000001</v>
      </c>
      <c r="AI156" s="84">
        <v>6.0423274999999999E-2</v>
      </c>
      <c r="AJ156" s="83">
        <v>0</v>
      </c>
      <c r="AK156" s="83">
        <v>0</v>
      </c>
      <c r="AL156" s="84">
        <v>0.80599999427795399</v>
      </c>
      <c r="AM156" s="224">
        <v>1.43994E-3</v>
      </c>
      <c r="AN156" s="224">
        <v>9.6328359999999993</v>
      </c>
      <c r="AO156" s="84">
        <v>237.06</v>
      </c>
      <c r="AP156" s="84">
        <v>210.64</v>
      </c>
      <c r="AQ156" s="84">
        <v>1.1718884706497199</v>
      </c>
      <c r="AR156" s="84">
        <v>8.2329762791985104</v>
      </c>
      <c r="AS156" s="85">
        <v>5.3000001907348597</v>
      </c>
      <c r="AT156" s="85">
        <v>1.79999995231628</v>
      </c>
      <c r="AU156" s="83">
        <v>14</v>
      </c>
      <c r="AV156" s="85">
        <v>0.10000000149011599</v>
      </c>
      <c r="AW156" s="84">
        <v>5.0000000745058101E-2</v>
      </c>
      <c r="AX156" s="84" t="s">
        <v>434</v>
      </c>
      <c r="AY156" s="83">
        <v>0</v>
      </c>
      <c r="AZ156" s="84">
        <v>0.13199999928474401</v>
      </c>
      <c r="BA156" s="84">
        <v>36.200000762939503</v>
      </c>
      <c r="BB156" s="83">
        <v>231</v>
      </c>
      <c r="BC156" s="83">
        <v>11650</v>
      </c>
      <c r="BD156" s="83">
        <v>2100</v>
      </c>
      <c r="BE156" s="83">
        <v>0</v>
      </c>
      <c r="BF156" s="83">
        <v>0</v>
      </c>
      <c r="BG156" s="83">
        <v>26300</v>
      </c>
      <c r="BH156" s="83">
        <v>39</v>
      </c>
      <c r="BI156" s="83">
        <v>111</v>
      </c>
      <c r="BJ156" s="85">
        <v>4.5999999999999996</v>
      </c>
      <c r="BK156" s="84">
        <v>3.0333333333333332</v>
      </c>
      <c r="BL156" s="84">
        <v>1.9078735262155533E-2</v>
      </c>
      <c r="BM156" s="83">
        <v>38</v>
      </c>
      <c r="BN156" s="85">
        <v>100</v>
      </c>
      <c r="BO156" s="84">
        <v>98.841506958007798</v>
      </c>
      <c r="BP156" s="84">
        <v>77.416770935058594</v>
      </c>
      <c r="BQ156" s="85">
        <v>96.370956420898395</v>
      </c>
      <c r="BR156" s="83">
        <v>66000</v>
      </c>
      <c r="BS156" s="85">
        <v>97.5672</v>
      </c>
      <c r="BT156" s="85">
        <v>85.522109999999998</v>
      </c>
      <c r="BU156" s="84">
        <v>31.25</v>
      </c>
      <c r="BV156" s="83">
        <v>96</v>
      </c>
      <c r="BW156" s="83">
        <v>90</v>
      </c>
      <c r="BX156" s="83">
        <v>48</v>
      </c>
      <c r="BY156" s="84">
        <v>1484.64892578125</v>
      </c>
      <c r="BZ156" s="84">
        <v>12</v>
      </c>
      <c r="CA156" s="83">
        <v>7402.3544921875</v>
      </c>
      <c r="CB156" s="83">
        <v>8737370</v>
      </c>
      <c r="CC156" s="83">
        <v>6976627</v>
      </c>
      <c r="CD156" s="83">
        <v>87460</v>
      </c>
      <c r="CE156" s="83"/>
    </row>
    <row r="157" spans="1:83" x14ac:dyDescent="0.3">
      <c r="A157" s="100" t="s">
        <v>282</v>
      </c>
      <c r="B157" s="86" t="s">
        <v>281</v>
      </c>
      <c r="C157" s="83">
        <v>0</v>
      </c>
      <c r="D157" s="83">
        <v>0</v>
      </c>
      <c r="E157" s="83" t="s">
        <v>434</v>
      </c>
      <c r="F157" s="83">
        <v>15.134</v>
      </c>
      <c r="G157" s="83">
        <v>0</v>
      </c>
      <c r="H157" s="83">
        <v>0</v>
      </c>
      <c r="I157" s="83">
        <v>0</v>
      </c>
      <c r="J157" s="83">
        <v>0</v>
      </c>
      <c r="K157" s="84">
        <v>0</v>
      </c>
      <c r="L157" s="84" t="s">
        <v>434</v>
      </c>
      <c r="M157" s="83">
        <v>0</v>
      </c>
      <c r="N157" s="83">
        <v>0</v>
      </c>
      <c r="O157" s="83">
        <v>0</v>
      </c>
      <c r="P157" s="83">
        <v>0</v>
      </c>
      <c r="Q157" s="83">
        <v>0</v>
      </c>
      <c r="R157" s="83">
        <v>0</v>
      </c>
      <c r="S157" s="83">
        <v>0</v>
      </c>
      <c r="T157" s="83">
        <v>0</v>
      </c>
      <c r="U157" s="83">
        <v>26106</v>
      </c>
      <c r="V157" s="83">
        <v>54213.107862800003</v>
      </c>
      <c r="W157" s="83">
        <v>33563.757316000003</v>
      </c>
      <c r="X157" s="84">
        <v>210.35217391304349</v>
      </c>
      <c r="Y157" s="84">
        <v>1.6399293545311635</v>
      </c>
      <c r="Z157" s="84">
        <v>57.119</v>
      </c>
      <c r="AA157" s="84" t="s">
        <v>434</v>
      </c>
      <c r="AB157" s="84">
        <v>0</v>
      </c>
      <c r="AC157" s="84" t="s">
        <v>434</v>
      </c>
      <c r="AD157" s="83" t="s">
        <v>434</v>
      </c>
      <c r="AE157" s="83">
        <v>80</v>
      </c>
      <c r="AF157" s="85" t="s">
        <v>434</v>
      </c>
      <c r="AG157" s="84">
        <v>8.1020000000000003</v>
      </c>
      <c r="AH157" s="84">
        <v>4.6458300000000002E-4</v>
      </c>
      <c r="AI157" s="84">
        <v>7.6146299999999998E-4</v>
      </c>
      <c r="AJ157" s="83">
        <v>0</v>
      </c>
      <c r="AK157" s="83">
        <v>0</v>
      </c>
      <c r="AL157" s="84">
        <v>0.79600000381469704</v>
      </c>
      <c r="AM157" s="224">
        <v>2.9635E-3</v>
      </c>
      <c r="AN157" s="224">
        <v>1.8</v>
      </c>
      <c r="AO157" s="84">
        <v>0</v>
      </c>
      <c r="AP157" s="84">
        <v>0</v>
      </c>
      <c r="AQ157" s="84">
        <v>1.1476745605468801</v>
      </c>
      <c r="AR157" s="84">
        <v>1.388305413309088</v>
      </c>
      <c r="AS157" s="85">
        <v>14.199999809265099</v>
      </c>
      <c r="AT157" s="85">
        <v>3.5999999046325701</v>
      </c>
      <c r="AU157" s="83">
        <v>16</v>
      </c>
      <c r="AV157" s="85" t="s">
        <v>434</v>
      </c>
      <c r="AW157" s="84" t="s">
        <v>434</v>
      </c>
      <c r="AX157" s="84" t="s">
        <v>434</v>
      </c>
      <c r="AY157" s="83">
        <v>0</v>
      </c>
      <c r="AZ157" s="84" t="s">
        <v>434</v>
      </c>
      <c r="BA157" s="84">
        <v>32.099998474121101</v>
      </c>
      <c r="BB157" s="83">
        <v>0</v>
      </c>
      <c r="BC157" s="83">
        <v>0</v>
      </c>
      <c r="BD157" s="83">
        <v>0</v>
      </c>
      <c r="BE157" s="83">
        <v>0</v>
      </c>
      <c r="BF157" s="83">
        <v>0</v>
      </c>
      <c r="BG157" s="83">
        <v>0</v>
      </c>
      <c r="BH157" s="83">
        <v>0</v>
      </c>
      <c r="BI157" s="83">
        <v>126</v>
      </c>
      <c r="BJ157" s="85">
        <v>5.3</v>
      </c>
      <c r="BK157" s="84">
        <v>3.2833333333333328</v>
      </c>
      <c r="BL157" s="84">
        <v>0.51794135570526123</v>
      </c>
      <c r="BM157" s="83">
        <v>66</v>
      </c>
      <c r="BN157" s="85">
        <v>100</v>
      </c>
      <c r="BO157" s="84">
        <v>95.867706298828097</v>
      </c>
      <c r="BP157" s="84">
        <v>58.769809722900398</v>
      </c>
      <c r="BQ157" s="85">
        <v>198.15222167968801</v>
      </c>
      <c r="BR157" s="83">
        <v>380</v>
      </c>
      <c r="BS157" s="85">
        <v>100</v>
      </c>
      <c r="BT157" s="85">
        <v>96.249009999999998</v>
      </c>
      <c r="BU157" s="84">
        <v>9.4580000000000002</v>
      </c>
      <c r="BV157" s="83">
        <v>99</v>
      </c>
      <c r="BW157" s="83">
        <v>97</v>
      </c>
      <c r="BX157" s="83">
        <v>16</v>
      </c>
      <c r="BY157" s="84">
        <v>1548.97497558594</v>
      </c>
      <c r="BZ157" s="84">
        <v>53</v>
      </c>
      <c r="CA157" s="83">
        <v>17401.720703125</v>
      </c>
      <c r="CB157" s="83">
        <v>98340</v>
      </c>
      <c r="CC157" s="83">
        <v>96471</v>
      </c>
      <c r="CD157" s="83">
        <v>460</v>
      </c>
      <c r="CE157" s="83"/>
    </row>
    <row r="158" spans="1:83" x14ac:dyDescent="0.3">
      <c r="A158" s="100" t="s">
        <v>284</v>
      </c>
      <c r="B158" s="86" t="s">
        <v>283</v>
      </c>
      <c r="C158" s="83">
        <v>0</v>
      </c>
      <c r="D158" s="83">
        <v>0</v>
      </c>
      <c r="E158" s="83">
        <v>25930.852999999996</v>
      </c>
      <c r="F158" s="83">
        <v>14.401999999999999</v>
      </c>
      <c r="G158" s="83">
        <v>0</v>
      </c>
      <c r="H158" s="83">
        <v>0</v>
      </c>
      <c r="I158" s="83">
        <v>0</v>
      </c>
      <c r="J158" s="83">
        <v>0</v>
      </c>
      <c r="K158" s="84">
        <v>0</v>
      </c>
      <c r="L158" s="84">
        <v>5.5555555555555552E-2</v>
      </c>
      <c r="M158" s="83">
        <v>1420810.8178300001</v>
      </c>
      <c r="N158" s="83">
        <v>589278.92882999999</v>
      </c>
      <c r="O158" s="83">
        <v>4259908.1006699996</v>
      </c>
      <c r="P158" s="83">
        <v>65845.683172300007</v>
      </c>
      <c r="Q158" s="83">
        <v>6245714</v>
      </c>
      <c r="R158" s="83">
        <v>0</v>
      </c>
      <c r="S158" s="83">
        <v>0</v>
      </c>
      <c r="T158" s="83">
        <v>6245714</v>
      </c>
      <c r="U158" s="83">
        <v>5103757</v>
      </c>
      <c r="V158" s="83">
        <v>4838601.8388299998</v>
      </c>
      <c r="W158" s="83">
        <v>6218485.6310599996</v>
      </c>
      <c r="X158" s="84">
        <v>105.98717096148518</v>
      </c>
      <c r="Y158" s="84">
        <v>3.1240005330638048</v>
      </c>
      <c r="Z158" s="84">
        <v>42.484000000000002</v>
      </c>
      <c r="AA158" s="84">
        <v>5.8990749876049096</v>
      </c>
      <c r="AB158" s="84">
        <v>17.622330000000002</v>
      </c>
      <c r="AC158" s="84">
        <v>19.27514</v>
      </c>
      <c r="AD158" s="83">
        <v>246</v>
      </c>
      <c r="AE158" s="83">
        <v>20</v>
      </c>
      <c r="AF158" s="85">
        <v>59.1</v>
      </c>
      <c r="AG158" s="84">
        <v>14.525</v>
      </c>
      <c r="AH158" s="84">
        <v>0.63767158000000002</v>
      </c>
      <c r="AI158" s="84">
        <v>0.11339086299999999</v>
      </c>
      <c r="AJ158" s="83">
        <v>0</v>
      </c>
      <c r="AK158" s="83">
        <v>0</v>
      </c>
      <c r="AL158" s="84">
        <v>0.451999992132187</v>
      </c>
      <c r="AM158" s="224">
        <v>0.29669847999999999</v>
      </c>
      <c r="AN158" s="224">
        <v>42.233907000000002</v>
      </c>
      <c r="AO158" s="84">
        <v>255.11</v>
      </c>
      <c r="AP158" s="84">
        <v>253.47</v>
      </c>
      <c r="AQ158" s="84">
        <v>14.6091222763062</v>
      </c>
      <c r="AR158" s="84">
        <v>1.2853890785086726</v>
      </c>
      <c r="AS158" s="85">
        <v>109.199996948242</v>
      </c>
      <c r="AT158" s="85">
        <v>13.6000003814697</v>
      </c>
      <c r="AU158" s="83">
        <v>295</v>
      </c>
      <c r="AV158" s="85">
        <v>1.6000000238418599</v>
      </c>
      <c r="AW158" s="84">
        <v>0.92000001668930098</v>
      </c>
      <c r="AX158" s="84">
        <v>320.40029907226602</v>
      </c>
      <c r="AY158" s="83">
        <v>6910107</v>
      </c>
      <c r="AZ158" s="84">
        <v>0.64399999380111705</v>
      </c>
      <c r="BA158" s="84">
        <v>35.700000762939503</v>
      </c>
      <c r="BB158" s="83">
        <v>0</v>
      </c>
      <c r="BC158" s="83">
        <v>10381</v>
      </c>
      <c r="BD158" s="83">
        <v>0</v>
      </c>
      <c r="BE158" s="83">
        <v>0</v>
      </c>
      <c r="BF158" s="83">
        <v>0</v>
      </c>
      <c r="BG158" s="83">
        <v>371</v>
      </c>
      <c r="BH158" s="83">
        <v>0</v>
      </c>
      <c r="BI158" s="83">
        <v>104</v>
      </c>
      <c r="BJ158" s="85">
        <v>26</v>
      </c>
      <c r="BK158" s="84">
        <v>3.6166666666666671</v>
      </c>
      <c r="BL158" s="84">
        <v>-1.126595139503479</v>
      </c>
      <c r="BM158" s="83">
        <v>33</v>
      </c>
      <c r="BN158" s="85">
        <v>26.100000381469702</v>
      </c>
      <c r="BO158" s="84">
        <v>43.206329345703097</v>
      </c>
      <c r="BP158" s="84">
        <v>13.236930847168001</v>
      </c>
      <c r="BQ158" s="85">
        <v>86.133605957031307</v>
      </c>
      <c r="BR158" s="83">
        <v>15000</v>
      </c>
      <c r="BS158" s="85">
        <v>15.652660000000001</v>
      </c>
      <c r="BT158" s="85">
        <v>60.806989999999999</v>
      </c>
      <c r="BU158" s="84">
        <v>0.25</v>
      </c>
      <c r="BV158" s="83">
        <v>90</v>
      </c>
      <c r="BW158" s="83">
        <v>55</v>
      </c>
      <c r="BX158" s="83">
        <v>90</v>
      </c>
      <c r="BY158" s="84">
        <v>257.32653808593801</v>
      </c>
      <c r="BZ158" s="84">
        <v>1120</v>
      </c>
      <c r="CA158" s="83">
        <v>504.46255493164102</v>
      </c>
      <c r="CB158" s="83">
        <v>7976985</v>
      </c>
      <c r="CC158" s="83">
        <v>6449098</v>
      </c>
      <c r="CD158" s="83">
        <v>71620</v>
      </c>
      <c r="CE158" s="83"/>
    </row>
    <row r="159" spans="1:83" x14ac:dyDescent="0.3">
      <c r="A159" s="100" t="s">
        <v>286</v>
      </c>
      <c r="B159" s="86" t="s">
        <v>285</v>
      </c>
      <c r="C159" s="83">
        <v>0</v>
      </c>
      <c r="D159" s="83">
        <v>0</v>
      </c>
      <c r="E159" s="83" t="s">
        <v>434</v>
      </c>
      <c r="F159" s="83">
        <v>0</v>
      </c>
      <c r="G159" s="83">
        <v>0</v>
      </c>
      <c r="H159" s="83">
        <v>0</v>
      </c>
      <c r="I159" s="83">
        <v>0</v>
      </c>
      <c r="J159" s="83">
        <v>0</v>
      </c>
      <c r="K159" s="84">
        <v>0</v>
      </c>
      <c r="L159" s="84">
        <v>0.27777777777777779</v>
      </c>
      <c r="M159" s="83">
        <v>0</v>
      </c>
      <c r="N159" s="83" t="s">
        <v>434</v>
      </c>
      <c r="O159" s="83" t="s">
        <v>434</v>
      </c>
      <c r="P159" s="83" t="s">
        <v>434</v>
      </c>
      <c r="Q159" s="83">
        <v>193</v>
      </c>
      <c r="R159" s="83">
        <v>0</v>
      </c>
      <c r="S159" s="83">
        <v>193</v>
      </c>
      <c r="T159" s="83">
        <v>0</v>
      </c>
      <c r="U159" s="83">
        <v>4719815</v>
      </c>
      <c r="V159" s="83">
        <v>5244697.1886600005</v>
      </c>
      <c r="W159" s="83">
        <v>5111988.0390999997</v>
      </c>
      <c r="X159" s="84">
        <v>7952.9984184017976</v>
      </c>
      <c r="Y159" s="84">
        <v>1.1442833068892873</v>
      </c>
      <c r="Z159" s="84">
        <v>100</v>
      </c>
      <c r="AA159" s="84">
        <v>3.2914348296565201</v>
      </c>
      <c r="AB159" s="84">
        <v>0</v>
      </c>
      <c r="AC159" s="84" t="s">
        <v>434</v>
      </c>
      <c r="AD159" s="83">
        <v>1208</v>
      </c>
      <c r="AE159" s="83">
        <v>80</v>
      </c>
      <c r="AF159" s="85" t="s">
        <v>434</v>
      </c>
      <c r="AG159" s="84">
        <v>4.4130000000000003</v>
      </c>
      <c r="AH159" s="84">
        <v>7.305293E-3</v>
      </c>
      <c r="AI159" s="84">
        <v>3.214209E-3</v>
      </c>
      <c r="AJ159" s="83">
        <v>0</v>
      </c>
      <c r="AK159" s="83">
        <v>0</v>
      </c>
      <c r="AL159" s="84">
        <v>0.93800002336502097</v>
      </c>
      <c r="AM159" s="224" t="s">
        <v>434</v>
      </c>
      <c r="AN159" s="224">
        <v>0.10786900000000001</v>
      </c>
      <c r="AO159" s="84">
        <v>0</v>
      </c>
      <c r="AP159" s="84">
        <v>0</v>
      </c>
      <c r="AQ159" s="84" t="s">
        <v>434</v>
      </c>
      <c r="AR159" s="84">
        <v>0</v>
      </c>
      <c r="AS159" s="85">
        <v>2.5</v>
      </c>
      <c r="AT159" s="85" t="s">
        <v>434</v>
      </c>
      <c r="AU159" s="83">
        <v>41</v>
      </c>
      <c r="AV159" s="85">
        <v>0.20000000298023199</v>
      </c>
      <c r="AW159" s="84">
        <v>3.9999999105930301E-2</v>
      </c>
      <c r="AX159" s="84" t="s">
        <v>434</v>
      </c>
      <c r="AY159" s="83">
        <v>15998</v>
      </c>
      <c r="AZ159" s="84">
        <v>6.4999997615814195E-2</v>
      </c>
      <c r="BA159" s="84" t="s">
        <v>434</v>
      </c>
      <c r="BB159" s="83">
        <v>0</v>
      </c>
      <c r="BC159" s="83">
        <v>0</v>
      </c>
      <c r="BD159" s="83">
        <v>0</v>
      </c>
      <c r="BE159" s="83">
        <v>0</v>
      </c>
      <c r="BF159" s="83">
        <v>0</v>
      </c>
      <c r="BG159" s="83">
        <v>0</v>
      </c>
      <c r="BH159" s="83">
        <v>0</v>
      </c>
      <c r="BI159" s="83">
        <v>121</v>
      </c>
      <c r="BJ159" s="85">
        <v>2.4</v>
      </c>
      <c r="BK159" s="84">
        <v>4.5333333333333332</v>
      </c>
      <c r="BL159" s="84">
        <v>2.2210860252380371</v>
      </c>
      <c r="BM159" s="83">
        <v>85</v>
      </c>
      <c r="BN159" s="85">
        <v>100</v>
      </c>
      <c r="BO159" s="84">
        <v>97.344856262207003</v>
      </c>
      <c r="BP159" s="84">
        <v>88.949249267578097</v>
      </c>
      <c r="BQ159" s="85">
        <v>155.64739990234401</v>
      </c>
      <c r="BR159" s="83">
        <v>5600</v>
      </c>
      <c r="BS159" s="85">
        <v>100</v>
      </c>
      <c r="BT159" s="85">
        <v>100</v>
      </c>
      <c r="BU159" s="84">
        <v>23.062999999999999</v>
      </c>
      <c r="BV159" s="83">
        <v>96</v>
      </c>
      <c r="BW159" s="83">
        <v>84</v>
      </c>
      <c r="BX159" s="83">
        <v>82</v>
      </c>
      <c r="BY159" s="84">
        <v>4439.28173828125</v>
      </c>
      <c r="BZ159" s="84">
        <v>8</v>
      </c>
      <c r="CA159" s="83">
        <v>65233.28125</v>
      </c>
      <c r="CB159" s="83">
        <v>5850343</v>
      </c>
      <c r="CC159" s="83">
        <v>5603926</v>
      </c>
      <c r="CD159" s="83">
        <v>700</v>
      </c>
      <c r="CE159" s="83"/>
    </row>
    <row r="160" spans="1:83" x14ac:dyDescent="0.3">
      <c r="A160" s="100" t="s">
        <v>288</v>
      </c>
      <c r="B160" s="86" t="s">
        <v>287</v>
      </c>
      <c r="C160" s="83">
        <v>6897.6736865263156</v>
      </c>
      <c r="D160" s="83">
        <v>0</v>
      </c>
      <c r="E160" s="83">
        <v>52554.519499999995</v>
      </c>
      <c r="F160" s="83">
        <v>0</v>
      </c>
      <c r="G160" s="83">
        <v>0</v>
      </c>
      <c r="H160" s="83">
        <v>0</v>
      </c>
      <c r="I160" s="83">
        <v>0</v>
      </c>
      <c r="J160" s="83">
        <v>0</v>
      </c>
      <c r="K160" s="84">
        <v>0</v>
      </c>
      <c r="L160" s="84">
        <v>8.3333333333333329E-2</v>
      </c>
      <c r="M160" s="83">
        <v>8312.9062149500005</v>
      </c>
      <c r="N160" s="83" t="s">
        <v>434</v>
      </c>
      <c r="O160" s="83" t="s">
        <v>434</v>
      </c>
      <c r="P160" s="83" t="s">
        <v>434</v>
      </c>
      <c r="Q160" s="83">
        <v>0</v>
      </c>
      <c r="R160" s="83">
        <v>0</v>
      </c>
      <c r="S160" s="83">
        <v>0</v>
      </c>
      <c r="T160" s="83">
        <v>0</v>
      </c>
      <c r="U160" s="83">
        <v>0</v>
      </c>
      <c r="V160" s="83">
        <v>0</v>
      </c>
      <c r="W160" s="83">
        <v>0</v>
      </c>
      <c r="X160" s="84">
        <v>113.29057820299501</v>
      </c>
      <c r="Y160" s="84">
        <v>0.14093044068214347</v>
      </c>
      <c r="Z160" s="84">
        <v>53.728999999999999</v>
      </c>
      <c r="AA160" s="84">
        <v>2.8958627353152901</v>
      </c>
      <c r="AB160" s="84">
        <v>0</v>
      </c>
      <c r="AC160" s="84" t="s">
        <v>434</v>
      </c>
      <c r="AD160" s="83">
        <v>3171</v>
      </c>
      <c r="AE160" s="83">
        <v>60</v>
      </c>
      <c r="AF160" s="85" t="s">
        <v>434</v>
      </c>
      <c r="AG160" s="84">
        <v>5.1959999999999997</v>
      </c>
      <c r="AH160" s="84">
        <v>2.5116215000000001E-2</v>
      </c>
      <c r="AI160" s="84">
        <v>2.9557820000000001E-3</v>
      </c>
      <c r="AJ160" s="83">
        <v>0</v>
      </c>
      <c r="AK160" s="83">
        <v>0</v>
      </c>
      <c r="AL160" s="84">
        <v>0.86000001430511497</v>
      </c>
      <c r="AM160" s="224" t="s">
        <v>434</v>
      </c>
      <c r="AN160" s="224">
        <v>0</v>
      </c>
      <c r="AO160" s="84">
        <v>0</v>
      </c>
      <c r="AP160" s="84">
        <v>0</v>
      </c>
      <c r="AQ160" s="84" t="s">
        <v>434</v>
      </c>
      <c r="AR160" s="84">
        <v>1.9861112847630564</v>
      </c>
      <c r="AS160" s="85">
        <v>5.8000001907348597</v>
      </c>
      <c r="AT160" s="85" t="s">
        <v>434</v>
      </c>
      <c r="AU160" s="83">
        <v>4.5</v>
      </c>
      <c r="AV160" s="85" t="s">
        <v>434</v>
      </c>
      <c r="AW160" s="84" t="s">
        <v>434</v>
      </c>
      <c r="AX160" s="84" t="s">
        <v>434</v>
      </c>
      <c r="AY160" s="83">
        <v>11</v>
      </c>
      <c r="AZ160" s="84">
        <v>0.19099999964237199</v>
      </c>
      <c r="BA160" s="84">
        <v>25</v>
      </c>
      <c r="BB160" s="83">
        <v>0</v>
      </c>
      <c r="BC160" s="83">
        <v>0</v>
      </c>
      <c r="BD160" s="83">
        <v>250</v>
      </c>
      <c r="BE160" s="83">
        <v>0</v>
      </c>
      <c r="BF160" s="83">
        <v>0</v>
      </c>
      <c r="BG160" s="83">
        <v>1017</v>
      </c>
      <c r="BH160" s="83">
        <v>0</v>
      </c>
      <c r="BI160" s="83">
        <v>108</v>
      </c>
      <c r="BJ160" s="85">
        <v>6.1</v>
      </c>
      <c r="BK160" s="84">
        <v>3.65</v>
      </c>
      <c r="BL160" s="84">
        <v>0.67390167713165283</v>
      </c>
      <c r="BM160" s="83">
        <v>49</v>
      </c>
      <c r="BN160" s="85">
        <v>100</v>
      </c>
      <c r="BO160" s="84" t="s">
        <v>434</v>
      </c>
      <c r="BP160" s="84">
        <v>82.853660583496094</v>
      </c>
      <c r="BQ160" s="85">
        <v>135.59678649902301</v>
      </c>
      <c r="BR160" s="83">
        <v>84000</v>
      </c>
      <c r="BS160" s="85">
        <v>97.938130000000001</v>
      </c>
      <c r="BT160" s="85">
        <v>99.787729999999996</v>
      </c>
      <c r="BU160" s="84">
        <v>24.643000000000001</v>
      </c>
      <c r="BV160" s="83">
        <v>96</v>
      </c>
      <c r="BW160" s="83">
        <v>97</v>
      </c>
      <c r="BX160" s="83">
        <v>96</v>
      </c>
      <c r="BY160" s="84">
        <v>2179.54223632813</v>
      </c>
      <c r="BZ160" s="84">
        <v>5</v>
      </c>
      <c r="CA160" s="83">
        <v>19329.09765625</v>
      </c>
      <c r="CB160" s="83">
        <v>5459643</v>
      </c>
      <c r="CC160" s="83">
        <v>5424156</v>
      </c>
      <c r="CD160" s="83">
        <v>48088</v>
      </c>
      <c r="CE160" s="83"/>
    </row>
    <row r="161" spans="1:83" x14ac:dyDescent="0.3">
      <c r="A161" s="100" t="s">
        <v>290</v>
      </c>
      <c r="B161" s="86" t="s">
        <v>289</v>
      </c>
      <c r="C161" s="83">
        <v>4204.1292666947365</v>
      </c>
      <c r="D161" s="83">
        <v>0</v>
      </c>
      <c r="E161" s="83">
        <v>8919.3114999999998</v>
      </c>
      <c r="F161" s="83">
        <v>5.8120000000000003</v>
      </c>
      <c r="G161" s="83">
        <v>0</v>
      </c>
      <c r="H161" s="83">
        <v>0</v>
      </c>
      <c r="I161" s="83">
        <v>0</v>
      </c>
      <c r="J161" s="83">
        <v>0</v>
      </c>
      <c r="K161" s="84">
        <v>0</v>
      </c>
      <c r="L161" s="84">
        <v>5.5555555555555552E-2</v>
      </c>
      <c r="M161" s="83">
        <v>260.22295248500001</v>
      </c>
      <c r="N161" s="83" t="s">
        <v>434</v>
      </c>
      <c r="O161" s="83" t="s">
        <v>434</v>
      </c>
      <c r="P161" s="83" t="s">
        <v>434</v>
      </c>
      <c r="Q161" s="83">
        <v>0</v>
      </c>
      <c r="R161" s="83">
        <v>0</v>
      </c>
      <c r="S161" s="83">
        <v>0</v>
      </c>
      <c r="T161" s="83">
        <v>0</v>
      </c>
      <c r="U161" s="83">
        <v>0</v>
      </c>
      <c r="V161" s="83">
        <v>3677.8385238599999</v>
      </c>
      <c r="W161" s="83">
        <v>0</v>
      </c>
      <c r="X161" s="84">
        <v>102.63985950338169</v>
      </c>
      <c r="Y161" s="84">
        <v>1.2101111765107693</v>
      </c>
      <c r="Z161" s="84">
        <v>54.822000000000003</v>
      </c>
      <c r="AA161" s="84">
        <v>2.4674013851836798</v>
      </c>
      <c r="AB161" s="84">
        <v>0</v>
      </c>
      <c r="AC161" s="84" t="s">
        <v>434</v>
      </c>
      <c r="AD161" s="83">
        <v>1202</v>
      </c>
      <c r="AE161" s="83">
        <v>100</v>
      </c>
      <c r="AF161" s="85">
        <v>3.7</v>
      </c>
      <c r="AG161" s="84">
        <v>4.8710000000000004</v>
      </c>
      <c r="AH161" s="84">
        <v>1.174423E-3</v>
      </c>
      <c r="AI161" s="84">
        <v>4.6649099999999998E-4</v>
      </c>
      <c r="AJ161" s="83">
        <v>0</v>
      </c>
      <c r="AK161" s="83">
        <v>0</v>
      </c>
      <c r="AL161" s="84">
        <v>0.91699999570846602</v>
      </c>
      <c r="AM161" s="224" t="s">
        <v>434</v>
      </c>
      <c r="AN161" s="224">
        <v>0</v>
      </c>
      <c r="AO161" s="84">
        <v>0</v>
      </c>
      <c r="AP161" s="84">
        <v>0</v>
      </c>
      <c r="AQ161" s="84" t="s">
        <v>434</v>
      </c>
      <c r="AR161" s="84">
        <v>1.1269405245193058</v>
      </c>
      <c r="AS161" s="85">
        <v>2.0999999046325701</v>
      </c>
      <c r="AT161" s="85" t="s">
        <v>434</v>
      </c>
      <c r="AU161" s="83">
        <v>5.4000000953674299</v>
      </c>
      <c r="AV161" s="85" t="s">
        <v>434</v>
      </c>
      <c r="AW161" s="84" t="s">
        <v>434</v>
      </c>
      <c r="AX161" s="84" t="s">
        <v>434</v>
      </c>
      <c r="AY161" s="83">
        <v>1</v>
      </c>
      <c r="AZ161" s="84">
        <v>6.3000001013279003E-2</v>
      </c>
      <c r="BA161" s="84">
        <v>24.600000381469702</v>
      </c>
      <c r="BB161" s="83">
        <v>0</v>
      </c>
      <c r="BC161" s="83">
        <v>0</v>
      </c>
      <c r="BD161" s="83">
        <v>0</v>
      </c>
      <c r="BE161" s="83">
        <v>0</v>
      </c>
      <c r="BF161" s="83">
        <v>0</v>
      </c>
      <c r="BG161" s="83">
        <v>1266</v>
      </c>
      <c r="BH161" s="83">
        <v>0</v>
      </c>
      <c r="BI161" s="83">
        <v>129</v>
      </c>
      <c r="BJ161" s="85">
        <v>2.4</v>
      </c>
      <c r="BK161" s="84">
        <v>4.6500000000000004</v>
      </c>
      <c r="BL161" s="84">
        <v>1.081404447555542</v>
      </c>
      <c r="BM161" s="83">
        <v>60</v>
      </c>
      <c r="BN161" s="85">
        <v>100</v>
      </c>
      <c r="BO161" s="84">
        <v>99.699996948242202</v>
      </c>
      <c r="BP161" s="84">
        <v>83.108360290527301</v>
      </c>
      <c r="BQ161" s="85">
        <v>120.84642028808599</v>
      </c>
      <c r="BR161" s="83">
        <v>36000</v>
      </c>
      <c r="BS161" s="85">
        <v>99.109560000000002</v>
      </c>
      <c r="BT161" s="85">
        <v>99.535020000000003</v>
      </c>
      <c r="BU161" s="84">
        <v>29.952999999999999</v>
      </c>
      <c r="BV161" s="83">
        <v>93</v>
      </c>
      <c r="BW161" s="83">
        <v>94</v>
      </c>
      <c r="BX161" s="83">
        <v>60</v>
      </c>
      <c r="BY161" s="84">
        <v>3158.38500976563</v>
      </c>
      <c r="BZ161" s="84">
        <v>7</v>
      </c>
      <c r="CA161" s="83">
        <v>25739.248046875</v>
      </c>
      <c r="CB161" s="83">
        <v>2078932</v>
      </c>
      <c r="CC161" s="83">
        <v>2039019</v>
      </c>
      <c r="CD161" s="83">
        <v>20140</v>
      </c>
      <c r="CE161" s="83"/>
    </row>
    <row r="162" spans="1:83" x14ac:dyDescent="0.3">
      <c r="A162" s="100" t="s">
        <v>292</v>
      </c>
      <c r="B162" s="86" t="s">
        <v>291</v>
      </c>
      <c r="C162" s="83">
        <v>1069.1984974147369</v>
      </c>
      <c r="D162" s="83">
        <v>929.43561973894737</v>
      </c>
      <c r="E162" s="83" t="s">
        <v>434</v>
      </c>
      <c r="F162" s="83">
        <v>51.87</v>
      </c>
      <c r="G162" s="83">
        <v>3042.3579999999997</v>
      </c>
      <c r="H162" s="83">
        <v>150.95600000000002</v>
      </c>
      <c r="I162" s="83">
        <v>2450.8740000000003</v>
      </c>
      <c r="J162" s="83">
        <v>10</v>
      </c>
      <c r="K162" s="84">
        <v>8.5999999999999993E-2</v>
      </c>
      <c r="L162" s="84">
        <v>0.1388888888888889</v>
      </c>
      <c r="M162" s="83">
        <v>97477.266951199999</v>
      </c>
      <c r="N162" s="83" t="s">
        <v>434</v>
      </c>
      <c r="O162" s="83" t="s">
        <v>434</v>
      </c>
      <c r="P162" s="83" t="s">
        <v>434</v>
      </c>
      <c r="Q162" s="83">
        <v>0</v>
      </c>
      <c r="R162" s="83">
        <v>410947</v>
      </c>
      <c r="S162" s="83">
        <v>0</v>
      </c>
      <c r="T162" s="83">
        <v>410585</v>
      </c>
      <c r="U162" s="83">
        <v>204508</v>
      </c>
      <c r="V162" s="83">
        <v>168716.392789</v>
      </c>
      <c r="W162" s="83">
        <v>396012.74166599999</v>
      </c>
      <c r="X162" s="84">
        <v>23.324687388352984</v>
      </c>
      <c r="Y162" s="84">
        <v>4.4879872073034415</v>
      </c>
      <c r="Z162" s="84">
        <v>24.21</v>
      </c>
      <c r="AA162" s="84" t="s">
        <v>434</v>
      </c>
      <c r="AB162" s="84">
        <v>53.689839999999997</v>
      </c>
      <c r="AC162" s="84">
        <v>35.889670000000002</v>
      </c>
      <c r="AD162" s="83" t="s">
        <v>434</v>
      </c>
      <c r="AE162" s="83">
        <v>20</v>
      </c>
      <c r="AF162" s="85" t="s">
        <v>434</v>
      </c>
      <c r="AG162" s="84">
        <v>15.018000000000001</v>
      </c>
      <c r="AH162" s="84">
        <v>9.3959913000000006E-2</v>
      </c>
      <c r="AI162" s="84">
        <v>1.1351266E-2</v>
      </c>
      <c r="AJ162" s="83">
        <v>0</v>
      </c>
      <c r="AK162" s="83">
        <v>0</v>
      </c>
      <c r="AL162" s="84">
        <v>0.566999971866608</v>
      </c>
      <c r="AM162" s="224" t="s">
        <v>434</v>
      </c>
      <c r="AN162" s="224">
        <v>4.6836679999999999</v>
      </c>
      <c r="AO162" s="84">
        <v>166.09</v>
      </c>
      <c r="AP162" s="84">
        <v>176.26</v>
      </c>
      <c r="AQ162" s="84">
        <v>14.228613853454601</v>
      </c>
      <c r="AR162" s="84">
        <v>1.6022335049896204</v>
      </c>
      <c r="AS162" s="85">
        <v>19.700000762939499</v>
      </c>
      <c r="AT162" s="85">
        <v>16.200000762939499</v>
      </c>
      <c r="AU162" s="83">
        <v>66</v>
      </c>
      <c r="AV162" s="85" t="s">
        <v>434</v>
      </c>
      <c r="AW162" s="84" t="s">
        <v>434</v>
      </c>
      <c r="AX162" s="84">
        <v>133.59027099609401</v>
      </c>
      <c r="AY162" s="83">
        <v>493611</v>
      </c>
      <c r="AZ162" s="84" t="s">
        <v>434</v>
      </c>
      <c r="BA162" s="84">
        <v>37.099998474121101</v>
      </c>
      <c r="BB162" s="83">
        <v>1000</v>
      </c>
      <c r="BC162" s="83">
        <v>0</v>
      </c>
      <c r="BD162" s="83">
        <v>0</v>
      </c>
      <c r="BE162" s="83">
        <v>0</v>
      </c>
      <c r="BF162" s="83">
        <v>0</v>
      </c>
      <c r="BG162" s="83">
        <v>0</v>
      </c>
      <c r="BH162" s="83">
        <v>0</v>
      </c>
      <c r="BI162" s="83">
        <v>110</v>
      </c>
      <c r="BJ162" s="85">
        <v>13.2</v>
      </c>
      <c r="BK162" s="84">
        <v>2.35</v>
      </c>
      <c r="BL162" s="84">
        <v>-0.99720156192779541</v>
      </c>
      <c r="BM162" s="83">
        <v>42</v>
      </c>
      <c r="BN162" s="85">
        <v>66.666099548339801</v>
      </c>
      <c r="BO162" s="84">
        <v>76.599998474121094</v>
      </c>
      <c r="BP162" s="84">
        <v>11.9242286682129</v>
      </c>
      <c r="BQ162" s="85">
        <v>71.379455566406307</v>
      </c>
      <c r="BR162" s="83">
        <v>1000</v>
      </c>
      <c r="BS162" s="85">
        <v>33.528350000000003</v>
      </c>
      <c r="BT162" s="85">
        <v>67.775959999999998</v>
      </c>
      <c r="BU162" s="84">
        <v>1.9989999999999999</v>
      </c>
      <c r="BV162" s="83">
        <v>85</v>
      </c>
      <c r="BW162" s="83">
        <v>54</v>
      </c>
      <c r="BX162" s="83">
        <v>84</v>
      </c>
      <c r="BY162" s="84">
        <v>107.63027954101599</v>
      </c>
      <c r="BZ162" s="84">
        <v>104</v>
      </c>
      <c r="CA162" s="83">
        <v>2127.53857421875</v>
      </c>
      <c r="CB162" s="83">
        <v>686878</v>
      </c>
      <c r="CC162" s="83">
        <v>583591</v>
      </c>
      <c r="CD162" s="83">
        <v>27990</v>
      </c>
      <c r="CE162" s="83"/>
    </row>
    <row r="163" spans="1:83" x14ac:dyDescent="0.3">
      <c r="A163" s="100" t="s">
        <v>294</v>
      </c>
      <c r="B163" s="86" t="s">
        <v>293</v>
      </c>
      <c r="C163" s="83">
        <v>890.6929000189474</v>
      </c>
      <c r="D163" s="83">
        <v>0</v>
      </c>
      <c r="E163" s="83">
        <v>117452.038</v>
      </c>
      <c r="F163" s="83">
        <v>273.74</v>
      </c>
      <c r="G163" s="83">
        <v>0</v>
      </c>
      <c r="H163" s="83">
        <v>0</v>
      </c>
      <c r="I163" s="83">
        <v>505.03700000000009</v>
      </c>
      <c r="J163" s="83">
        <v>542546</v>
      </c>
      <c r="K163" s="84">
        <v>0.314</v>
      </c>
      <c r="L163" s="84">
        <v>0.52777777777777779</v>
      </c>
      <c r="M163" s="83">
        <v>4491622.3062300002</v>
      </c>
      <c r="N163" s="83">
        <v>0</v>
      </c>
      <c r="O163" s="83">
        <v>0</v>
      </c>
      <c r="P163" s="83">
        <v>0</v>
      </c>
      <c r="Q163" s="83">
        <v>10127877</v>
      </c>
      <c r="R163" s="83">
        <v>489117</v>
      </c>
      <c r="S163" s="83">
        <v>1308840</v>
      </c>
      <c r="T163" s="83">
        <v>9269841</v>
      </c>
      <c r="U163" s="83">
        <v>1296115</v>
      </c>
      <c r="V163" s="83">
        <v>8608908.6276500002</v>
      </c>
      <c r="W163" s="83">
        <v>7998404.1770500001</v>
      </c>
      <c r="X163" s="84">
        <v>23.923476902477127</v>
      </c>
      <c r="Y163" s="84">
        <v>4.14366174403649</v>
      </c>
      <c r="Z163" s="84">
        <v>45.554000000000002</v>
      </c>
      <c r="AA163" s="84" t="s">
        <v>434</v>
      </c>
      <c r="AB163" s="84">
        <v>27.527159999999999</v>
      </c>
      <c r="AC163" s="84">
        <v>9.8312500000000007</v>
      </c>
      <c r="AD163" s="83">
        <v>4361</v>
      </c>
      <c r="AE163" s="83">
        <v>20</v>
      </c>
      <c r="AF163" s="85">
        <v>72.099999999999994</v>
      </c>
      <c r="AG163" s="84">
        <v>17.783999999999999</v>
      </c>
      <c r="AH163" s="84">
        <v>0.98433161700000005</v>
      </c>
      <c r="AI163" s="84">
        <v>0.97182979800000002</v>
      </c>
      <c r="AJ163" s="83">
        <v>5</v>
      </c>
      <c r="AK163" s="83">
        <v>0</v>
      </c>
      <c r="AL163" s="84" t="s">
        <v>434</v>
      </c>
      <c r="AM163" s="224" t="s">
        <v>434</v>
      </c>
      <c r="AN163" s="224">
        <v>2256.6967020000002</v>
      </c>
      <c r="AO163" s="84">
        <v>1144.3499999999999</v>
      </c>
      <c r="AP163" s="84">
        <v>1221.0999999999999</v>
      </c>
      <c r="AQ163" s="84" t="s">
        <v>434</v>
      </c>
      <c r="AR163" s="84">
        <v>0</v>
      </c>
      <c r="AS163" s="85">
        <v>117</v>
      </c>
      <c r="AT163" s="85">
        <v>22.5</v>
      </c>
      <c r="AU163" s="83">
        <v>258</v>
      </c>
      <c r="AV163" s="85">
        <v>0.10000000149011599</v>
      </c>
      <c r="AW163" s="84">
        <v>3.9999999105930301E-2</v>
      </c>
      <c r="AX163" s="84">
        <v>34.2742729187012</v>
      </c>
      <c r="AY163" s="83">
        <v>2286299</v>
      </c>
      <c r="AZ163" s="84" t="s">
        <v>434</v>
      </c>
      <c r="BA163" s="84">
        <v>36.799999237060497</v>
      </c>
      <c r="BB163" s="83">
        <v>928000</v>
      </c>
      <c r="BC163" s="83">
        <v>2030000</v>
      </c>
      <c r="BD163" s="83">
        <v>1311020</v>
      </c>
      <c r="BE163" s="83">
        <v>0</v>
      </c>
      <c r="BF163" s="83">
        <v>2648000</v>
      </c>
      <c r="BG163" s="83">
        <v>29993</v>
      </c>
      <c r="BH163" s="83">
        <v>6243</v>
      </c>
      <c r="BI163" s="83">
        <v>76</v>
      </c>
      <c r="BJ163" s="85">
        <v>19.7</v>
      </c>
      <c r="BK163" s="84" t="s">
        <v>434</v>
      </c>
      <c r="BL163" s="84">
        <v>-2.2371490001678467</v>
      </c>
      <c r="BM163" s="83">
        <v>12</v>
      </c>
      <c r="BN163" s="85">
        <v>35.255535125732401</v>
      </c>
      <c r="BO163" s="84" t="s">
        <v>434</v>
      </c>
      <c r="BP163" s="84">
        <v>2.0040485858917201</v>
      </c>
      <c r="BQ163" s="85">
        <v>50.992301940917997</v>
      </c>
      <c r="BR163" s="83">
        <v>190000</v>
      </c>
      <c r="BS163" s="85">
        <v>38.336379999999998</v>
      </c>
      <c r="BT163" s="85">
        <v>52.436190000000003</v>
      </c>
      <c r="BU163" s="84">
        <v>0.22900000000000001</v>
      </c>
      <c r="BV163" s="83">
        <v>42</v>
      </c>
      <c r="BW163" s="83" t="s">
        <v>434</v>
      </c>
      <c r="BX163" s="83" t="s">
        <v>434</v>
      </c>
      <c r="BY163" s="84" t="s">
        <v>434</v>
      </c>
      <c r="BZ163" s="84">
        <v>829</v>
      </c>
      <c r="CA163" s="83">
        <v>314.54000000000002</v>
      </c>
      <c r="CB163" s="83">
        <v>15893219</v>
      </c>
      <c r="CC163" s="83">
        <v>10794026</v>
      </c>
      <c r="CD163" s="83">
        <v>627340</v>
      </c>
      <c r="CE163" s="83"/>
    </row>
    <row r="164" spans="1:83" x14ac:dyDescent="0.3">
      <c r="A164" s="100" t="s">
        <v>296</v>
      </c>
      <c r="B164" s="86" t="s">
        <v>295</v>
      </c>
      <c r="C164" s="83">
        <v>2062.1192220147368</v>
      </c>
      <c r="D164" s="83">
        <v>0</v>
      </c>
      <c r="E164" s="83">
        <v>94026.545500000007</v>
      </c>
      <c r="F164" s="83">
        <v>15.678000000000001</v>
      </c>
      <c r="G164" s="83">
        <v>1393.2055</v>
      </c>
      <c r="H164" s="83">
        <v>0</v>
      </c>
      <c r="I164" s="83">
        <v>0</v>
      </c>
      <c r="J164" s="83">
        <v>576285</v>
      </c>
      <c r="K164" s="84">
        <v>0.2</v>
      </c>
      <c r="L164" s="84">
        <v>0.44444444444444442</v>
      </c>
      <c r="M164" s="83">
        <v>44310740.265199997</v>
      </c>
      <c r="N164" s="83">
        <v>0</v>
      </c>
      <c r="O164" s="83">
        <v>0</v>
      </c>
      <c r="P164" s="83">
        <v>17363.183800999999</v>
      </c>
      <c r="Q164" s="83">
        <v>17293125</v>
      </c>
      <c r="R164" s="83">
        <v>238322</v>
      </c>
      <c r="S164" s="83">
        <v>11070839</v>
      </c>
      <c r="T164" s="83">
        <v>6132281</v>
      </c>
      <c r="U164" s="83">
        <v>1023942</v>
      </c>
      <c r="V164" s="83">
        <v>24081220.4012</v>
      </c>
      <c r="W164" s="83">
        <v>1147350.73083</v>
      </c>
      <c r="X164" s="84">
        <v>47.630119776768417</v>
      </c>
      <c r="Y164" s="84">
        <v>2.0684848045310167</v>
      </c>
      <c r="Z164" s="84">
        <v>66.855999999999995</v>
      </c>
      <c r="AA164" s="84">
        <v>3.3622031591958499</v>
      </c>
      <c r="AB164" s="84">
        <v>1.44546</v>
      </c>
      <c r="AC164" s="84">
        <v>43.992570000000001</v>
      </c>
      <c r="AD164" s="83">
        <v>4451</v>
      </c>
      <c r="AE164" s="83">
        <v>100</v>
      </c>
      <c r="AF164" s="85">
        <v>25.6</v>
      </c>
      <c r="AG164" s="84">
        <v>9.7200000000000006</v>
      </c>
      <c r="AH164" s="84">
        <v>0.82134080799999998</v>
      </c>
      <c r="AI164" s="84">
        <v>0.48686909299999998</v>
      </c>
      <c r="AJ164" s="83">
        <v>0</v>
      </c>
      <c r="AK164" s="83">
        <v>0</v>
      </c>
      <c r="AL164" s="84">
        <v>0.70899999141693104</v>
      </c>
      <c r="AM164" s="224">
        <v>2.4890639999999999E-2</v>
      </c>
      <c r="AN164" s="224">
        <v>10.25403</v>
      </c>
      <c r="AO164" s="84">
        <v>771.85</v>
      </c>
      <c r="AP164" s="84">
        <v>718.9</v>
      </c>
      <c r="AQ164" s="84">
        <v>0.28445515036582902</v>
      </c>
      <c r="AR164" s="84">
        <v>0.2532666866087307</v>
      </c>
      <c r="AS164" s="85">
        <v>34.5</v>
      </c>
      <c r="AT164" s="85">
        <v>5.9000000953674299</v>
      </c>
      <c r="AU164" s="83">
        <v>615</v>
      </c>
      <c r="AV164" s="85">
        <v>19</v>
      </c>
      <c r="AW164" s="84">
        <v>6.9000000953674299</v>
      </c>
      <c r="AX164" s="84">
        <v>1.6507326364517201</v>
      </c>
      <c r="AY164" s="83">
        <v>18807465</v>
      </c>
      <c r="AZ164" s="84">
        <v>0.40599998831749001</v>
      </c>
      <c r="BA164" s="84">
        <v>63</v>
      </c>
      <c r="BB164" s="83">
        <v>0</v>
      </c>
      <c r="BC164" s="83">
        <v>754520</v>
      </c>
      <c r="BD164" s="83">
        <v>410</v>
      </c>
      <c r="BE164" s="83">
        <v>3600</v>
      </c>
      <c r="BF164" s="83">
        <v>250</v>
      </c>
      <c r="BG164" s="83">
        <v>267025</v>
      </c>
      <c r="BH164" s="83">
        <v>0</v>
      </c>
      <c r="BI164" s="83">
        <v>120</v>
      </c>
      <c r="BJ164" s="85">
        <v>5.7</v>
      </c>
      <c r="BK164" s="84">
        <v>3.45</v>
      </c>
      <c r="BL164" s="84">
        <v>0.36738023161888123</v>
      </c>
      <c r="BM164" s="83">
        <v>44</v>
      </c>
      <c r="BN164" s="85">
        <v>91.229873657226605</v>
      </c>
      <c r="BO164" s="84">
        <v>87.046669006347699</v>
      </c>
      <c r="BP164" s="84">
        <v>56.167392730712898</v>
      </c>
      <c r="BQ164" s="85">
        <v>165.59994506835901</v>
      </c>
      <c r="BR164" s="83">
        <v>300000</v>
      </c>
      <c r="BS164" s="85">
        <v>75.747100000000003</v>
      </c>
      <c r="BT164" s="85">
        <v>92.678700000000006</v>
      </c>
      <c r="BU164" s="84">
        <v>9.1010000000000009</v>
      </c>
      <c r="BV164" s="83">
        <v>74</v>
      </c>
      <c r="BW164" s="83">
        <v>50</v>
      </c>
      <c r="BX164" s="83">
        <v>73</v>
      </c>
      <c r="BY164" s="84">
        <v>1129.38391113281</v>
      </c>
      <c r="BZ164" s="84">
        <v>119</v>
      </c>
      <c r="CA164" s="83">
        <v>6001.40087890625</v>
      </c>
      <c r="CB164" s="83">
        <v>59308690</v>
      </c>
      <c r="CC164" s="83">
        <v>54512273</v>
      </c>
      <c r="CD164" s="83">
        <v>1213090</v>
      </c>
      <c r="CE164" s="83"/>
    </row>
    <row r="165" spans="1:83" x14ac:dyDescent="0.3">
      <c r="A165" s="100" t="s">
        <v>299</v>
      </c>
      <c r="B165" s="86" t="s">
        <v>298</v>
      </c>
      <c r="C165" s="83">
        <v>5362.4674531578949</v>
      </c>
      <c r="D165" s="83">
        <v>0</v>
      </c>
      <c r="E165" s="83">
        <v>118139.95850000001</v>
      </c>
      <c r="F165" s="83">
        <v>0</v>
      </c>
      <c r="G165" s="83">
        <v>0</v>
      </c>
      <c r="H165" s="83">
        <v>0</v>
      </c>
      <c r="I165" s="83">
        <v>0</v>
      </c>
      <c r="J165" s="83">
        <v>225714</v>
      </c>
      <c r="K165" s="84">
        <v>5.7000000000000002E-2</v>
      </c>
      <c r="L165" s="84">
        <v>2.7777777777777776E-2</v>
      </c>
      <c r="M165" s="83">
        <v>5063351.3255799999</v>
      </c>
      <c r="N165" s="83">
        <v>234117.569479</v>
      </c>
      <c r="O165" s="83">
        <v>0</v>
      </c>
      <c r="P165" s="83">
        <v>513863.75959899998</v>
      </c>
      <c r="Q165" s="83">
        <v>4839085</v>
      </c>
      <c r="R165" s="83">
        <v>7412352</v>
      </c>
      <c r="S165" s="83">
        <v>20873</v>
      </c>
      <c r="T165" s="83">
        <v>12230564</v>
      </c>
      <c r="U165" s="83">
        <v>2285674</v>
      </c>
      <c r="V165" s="83">
        <v>12238915.2914</v>
      </c>
      <c r="W165" s="83">
        <v>8125044.8746600002</v>
      </c>
      <c r="X165" s="161">
        <f>CB165/CD165</f>
        <v>17.372691590786694</v>
      </c>
      <c r="Y165" s="84">
        <v>2.2197069198307235</v>
      </c>
      <c r="Z165" s="84">
        <v>19.899000000000001</v>
      </c>
      <c r="AA165" s="84">
        <v>5.9479727880002997</v>
      </c>
      <c r="AB165" s="84">
        <v>62.815869999999997</v>
      </c>
      <c r="AC165" s="84" t="s">
        <v>434</v>
      </c>
      <c r="AD165" s="83">
        <v>2872</v>
      </c>
      <c r="AE165" s="83">
        <v>20</v>
      </c>
      <c r="AF165" s="85">
        <v>91.4</v>
      </c>
      <c r="AG165" s="84">
        <v>15.253</v>
      </c>
      <c r="AH165" s="84">
        <v>0.99294383600000002</v>
      </c>
      <c r="AI165" s="84">
        <v>0.96366449700000001</v>
      </c>
      <c r="AJ165" s="83">
        <v>4</v>
      </c>
      <c r="AK165" s="83">
        <v>5</v>
      </c>
      <c r="AL165" s="84">
        <v>0.43299999833107</v>
      </c>
      <c r="AM165" s="224">
        <v>0.58015746000000001</v>
      </c>
      <c r="AN165" s="224">
        <v>3019.4520769999999</v>
      </c>
      <c r="AO165" s="84">
        <v>1373.52</v>
      </c>
      <c r="AP165" s="84">
        <v>1318.33</v>
      </c>
      <c r="AQ165" s="84">
        <v>15.9161996841431</v>
      </c>
      <c r="AR165" s="84">
        <v>9.4910727620611262</v>
      </c>
      <c r="AS165" s="85">
        <v>96.199996948242202</v>
      </c>
      <c r="AT165" s="85">
        <v>27.700000762939499</v>
      </c>
      <c r="AU165" s="83">
        <v>227</v>
      </c>
      <c r="AV165" s="85">
        <v>2.5</v>
      </c>
      <c r="AW165" s="84">
        <v>2.5299999713897701</v>
      </c>
      <c r="AX165" s="84">
        <v>235.92027282714801</v>
      </c>
      <c r="AY165" s="83">
        <v>8472338</v>
      </c>
      <c r="AZ165" s="84" t="s">
        <v>434</v>
      </c>
      <c r="BA165" s="84">
        <v>44.099998474121101</v>
      </c>
      <c r="BB165" s="83">
        <v>0</v>
      </c>
      <c r="BC165" s="83">
        <v>935749</v>
      </c>
      <c r="BD165" s="83">
        <v>1042000</v>
      </c>
      <c r="BE165" s="83">
        <v>0</v>
      </c>
      <c r="BF165" s="83">
        <v>1615765</v>
      </c>
      <c r="BG165" s="83">
        <v>306475</v>
      </c>
      <c r="BH165" s="83">
        <v>99817</v>
      </c>
      <c r="BI165" s="83">
        <v>92</v>
      </c>
      <c r="BJ165" s="85">
        <v>26.9</v>
      </c>
      <c r="BK165" s="84" t="s">
        <v>434</v>
      </c>
      <c r="BL165" s="84">
        <v>-2.4515552520751953</v>
      </c>
      <c r="BM165" s="83">
        <v>12</v>
      </c>
      <c r="BN165" s="85">
        <v>28.201856613159201</v>
      </c>
      <c r="BO165" s="84">
        <v>34.522758483886697</v>
      </c>
      <c r="BP165" s="84">
        <v>7.9774289131164604</v>
      </c>
      <c r="BQ165" s="85">
        <v>20.086280822753899</v>
      </c>
      <c r="BR165" s="83">
        <v>39000</v>
      </c>
      <c r="BS165" s="85">
        <v>11.321680000000001</v>
      </c>
      <c r="BT165" s="85">
        <v>40.676009999999998</v>
      </c>
      <c r="BU165" s="84" t="s">
        <v>434</v>
      </c>
      <c r="BV165" s="83">
        <v>49</v>
      </c>
      <c r="BW165" s="83" t="s">
        <v>434</v>
      </c>
      <c r="BX165" s="83" t="s">
        <v>434</v>
      </c>
      <c r="BY165" s="84">
        <v>113.77922821044901</v>
      </c>
      <c r="BZ165" s="84">
        <v>1150</v>
      </c>
      <c r="CA165" s="83">
        <v>1119.6513671875</v>
      </c>
      <c r="CB165" s="83">
        <v>11193729</v>
      </c>
      <c r="CC165" s="83">
        <v>12271544</v>
      </c>
      <c r="CD165" s="83">
        <v>644329</v>
      </c>
      <c r="CE165" s="83"/>
    </row>
    <row r="166" spans="1:83" x14ac:dyDescent="0.3">
      <c r="A166" s="100" t="s">
        <v>301</v>
      </c>
      <c r="B166" s="86" t="s">
        <v>300</v>
      </c>
      <c r="C166" s="83">
        <v>16889.926963178947</v>
      </c>
      <c r="D166" s="83">
        <v>0</v>
      </c>
      <c r="E166" s="83">
        <v>118408.2055</v>
      </c>
      <c r="F166" s="83">
        <v>191.006</v>
      </c>
      <c r="G166" s="83">
        <v>0</v>
      </c>
      <c r="H166" s="83">
        <v>0</v>
      </c>
      <c r="I166" s="83">
        <v>0</v>
      </c>
      <c r="J166" s="83">
        <v>171428</v>
      </c>
      <c r="K166" s="84">
        <v>5.7000000000000002E-2</v>
      </c>
      <c r="L166" s="84">
        <v>0.1111111111111111</v>
      </c>
      <c r="M166" s="83">
        <v>0</v>
      </c>
      <c r="N166" s="83" t="s">
        <v>434</v>
      </c>
      <c r="O166" s="83" t="s">
        <v>434</v>
      </c>
      <c r="P166" s="83" t="s">
        <v>434</v>
      </c>
      <c r="Q166" s="83">
        <v>0</v>
      </c>
      <c r="R166" s="83">
        <v>0</v>
      </c>
      <c r="S166" s="83">
        <v>0</v>
      </c>
      <c r="T166" s="83">
        <v>0</v>
      </c>
      <c r="U166" s="83">
        <v>58747</v>
      </c>
      <c r="V166" s="83">
        <v>7580690.6853799997</v>
      </c>
      <c r="W166" s="83">
        <v>1227933.89928</v>
      </c>
      <c r="X166" s="84">
        <v>93.529058261587181</v>
      </c>
      <c r="Y166" s="84">
        <v>1.0182436683659413</v>
      </c>
      <c r="Z166" s="84">
        <v>80.564999999999998</v>
      </c>
      <c r="AA166" s="84">
        <v>2.6945177557428601</v>
      </c>
      <c r="AB166" s="84">
        <v>0</v>
      </c>
      <c r="AC166" s="84" t="s">
        <v>434</v>
      </c>
      <c r="AD166" s="83">
        <v>53636</v>
      </c>
      <c r="AE166" s="83">
        <v>80</v>
      </c>
      <c r="AF166" s="85">
        <v>5.5</v>
      </c>
      <c r="AG166" s="84">
        <v>4.2560000000000002</v>
      </c>
      <c r="AH166" s="84">
        <v>3.4360354000000003E-2</v>
      </c>
      <c r="AI166" s="84">
        <v>8.1184110000000007E-3</v>
      </c>
      <c r="AJ166" s="83">
        <v>0</v>
      </c>
      <c r="AK166" s="83">
        <v>0</v>
      </c>
      <c r="AL166" s="84">
        <v>0.903999984264374</v>
      </c>
      <c r="AM166" s="224" t="s">
        <v>434</v>
      </c>
      <c r="AN166" s="224">
        <v>5.5188000000000001E-2</v>
      </c>
      <c r="AO166" s="84">
        <v>0</v>
      </c>
      <c r="AP166" s="84">
        <v>0</v>
      </c>
      <c r="AQ166" s="84" t="s">
        <v>434</v>
      </c>
      <c r="AR166" s="84">
        <v>0.23021470665003213</v>
      </c>
      <c r="AS166" s="85">
        <v>3.0999999046325701</v>
      </c>
      <c r="AT166" s="85" t="s">
        <v>434</v>
      </c>
      <c r="AU166" s="83">
        <v>9.3000001907348597</v>
      </c>
      <c r="AV166" s="85">
        <v>0.40000000596046398</v>
      </c>
      <c r="AW166" s="84">
        <v>0.119999997317791</v>
      </c>
      <c r="AX166" s="84" t="s">
        <v>434</v>
      </c>
      <c r="AY166" s="83">
        <v>7</v>
      </c>
      <c r="AZ166" s="84">
        <v>7.0000000298023196E-2</v>
      </c>
      <c r="BA166" s="84">
        <v>34.700000762939503</v>
      </c>
      <c r="BB166" s="83">
        <v>0</v>
      </c>
      <c r="BC166" s="83">
        <v>3823</v>
      </c>
      <c r="BD166" s="83">
        <v>2000</v>
      </c>
      <c r="BE166" s="83">
        <v>0</v>
      </c>
      <c r="BF166" s="83">
        <v>0</v>
      </c>
      <c r="BG166" s="83">
        <v>199188</v>
      </c>
      <c r="BH166" s="83">
        <v>0</v>
      </c>
      <c r="BI166" s="83">
        <v>131</v>
      </c>
      <c r="BJ166" s="85">
        <v>2.4</v>
      </c>
      <c r="BK166" s="84">
        <v>4.1333333333333337</v>
      </c>
      <c r="BL166" s="84">
        <v>0.99904465675354004</v>
      </c>
      <c r="BM166" s="83">
        <v>62</v>
      </c>
      <c r="BN166" s="85">
        <v>100</v>
      </c>
      <c r="BO166" s="84">
        <v>98.436500549316406</v>
      </c>
      <c r="BP166" s="84">
        <v>90.718666076660199</v>
      </c>
      <c r="BQ166" s="85">
        <v>118.43979644775401</v>
      </c>
      <c r="BR166" s="83">
        <v>720000</v>
      </c>
      <c r="BS166" s="85">
        <v>99.904229999999998</v>
      </c>
      <c r="BT166" s="85">
        <v>99.926280000000006</v>
      </c>
      <c r="BU166" s="84">
        <v>40.690999999999995</v>
      </c>
      <c r="BV166" s="83">
        <v>93</v>
      </c>
      <c r="BW166" s="83">
        <v>94</v>
      </c>
      <c r="BX166" s="83">
        <v>93</v>
      </c>
      <c r="BY166" s="84">
        <v>3576.49194335938</v>
      </c>
      <c r="BZ166" s="84">
        <v>4</v>
      </c>
      <c r="CA166" s="83">
        <v>29613.671875</v>
      </c>
      <c r="CB166" s="83">
        <v>46754783</v>
      </c>
      <c r="CC166" s="83">
        <v>46113870</v>
      </c>
      <c r="CD166" s="83">
        <v>498800</v>
      </c>
      <c r="CE166" s="83"/>
    </row>
    <row r="167" spans="1:83" x14ac:dyDescent="0.3">
      <c r="A167" s="100" t="s">
        <v>303</v>
      </c>
      <c r="B167" s="86" t="s">
        <v>302</v>
      </c>
      <c r="C167" s="83">
        <v>0</v>
      </c>
      <c r="D167" s="83">
        <v>0</v>
      </c>
      <c r="E167" s="83">
        <v>117807.747</v>
      </c>
      <c r="F167" s="83">
        <v>644.41999999999996</v>
      </c>
      <c r="G167" s="83">
        <v>38089.501499999998</v>
      </c>
      <c r="H167" s="83">
        <v>0</v>
      </c>
      <c r="I167" s="83">
        <v>27459.300999999999</v>
      </c>
      <c r="J167" s="83">
        <v>243028</v>
      </c>
      <c r="K167" s="84">
        <v>0.17100000000000001</v>
      </c>
      <c r="L167" s="84">
        <v>0</v>
      </c>
      <c r="M167" s="83">
        <v>5391903.2847100003</v>
      </c>
      <c r="N167" s="83" t="s">
        <v>434</v>
      </c>
      <c r="O167" s="83" t="s">
        <v>434</v>
      </c>
      <c r="P167" s="83" t="s">
        <v>434</v>
      </c>
      <c r="Q167" s="83">
        <v>8462255</v>
      </c>
      <c r="R167" s="83">
        <v>3502811</v>
      </c>
      <c r="S167" s="83">
        <v>10215279</v>
      </c>
      <c r="T167" s="83">
        <v>0</v>
      </c>
      <c r="U167" s="83">
        <v>14961863</v>
      </c>
      <c r="V167" s="83">
        <v>18579745.6723</v>
      </c>
      <c r="W167" s="83">
        <v>19429962.743999999</v>
      </c>
      <c r="X167" s="84">
        <v>345.55892202200607</v>
      </c>
      <c r="Y167" s="84">
        <v>1.2001131645542991</v>
      </c>
      <c r="Z167" s="84">
        <v>18.585000000000001</v>
      </c>
      <c r="AA167" s="84" t="s">
        <v>434</v>
      </c>
      <c r="AB167" s="84">
        <v>0.55947000000000002</v>
      </c>
      <c r="AC167" s="84" t="s">
        <v>434</v>
      </c>
      <c r="AD167" s="83">
        <v>3700</v>
      </c>
      <c r="AE167" s="83">
        <v>40</v>
      </c>
      <c r="AF167" s="85" t="s">
        <v>434</v>
      </c>
      <c r="AG167" s="84">
        <v>7.7539999999999996</v>
      </c>
      <c r="AH167" s="84">
        <v>0.37551548400000001</v>
      </c>
      <c r="AI167" s="84">
        <v>0.107298726</v>
      </c>
      <c r="AJ167" s="83">
        <v>0</v>
      </c>
      <c r="AK167" s="83">
        <v>0</v>
      </c>
      <c r="AL167" s="84">
        <v>0.78200000524520896</v>
      </c>
      <c r="AM167" s="224">
        <v>1.1184700000000001E-2</v>
      </c>
      <c r="AN167" s="224">
        <v>26.473087</v>
      </c>
      <c r="AO167" s="84">
        <v>125.68</v>
      </c>
      <c r="AP167" s="84">
        <v>165.26</v>
      </c>
      <c r="AQ167" s="84">
        <v>0.24187855422496801</v>
      </c>
      <c r="AR167" s="84">
        <v>8.0333290670462016</v>
      </c>
      <c r="AS167" s="85">
        <v>7.0999999046325701</v>
      </c>
      <c r="AT167" s="85">
        <v>20.5</v>
      </c>
      <c r="AU167" s="83">
        <v>64</v>
      </c>
      <c r="AV167" s="85">
        <v>0.10000000149011599</v>
      </c>
      <c r="AW167" s="84">
        <v>9.9999997764825804E-3</v>
      </c>
      <c r="AX167" s="84">
        <v>0</v>
      </c>
      <c r="AY167" s="83">
        <v>106353</v>
      </c>
      <c r="AZ167" s="84">
        <v>0.40099999308586098</v>
      </c>
      <c r="BA167" s="84">
        <v>39.299999237060497</v>
      </c>
      <c r="BB167" s="83">
        <v>303712</v>
      </c>
      <c r="BC167" s="83">
        <v>772717</v>
      </c>
      <c r="BD167" s="83">
        <v>152765</v>
      </c>
      <c r="BE167" s="83">
        <v>0</v>
      </c>
      <c r="BF167" s="83">
        <v>27000</v>
      </c>
      <c r="BG167" s="83">
        <v>1256</v>
      </c>
      <c r="BH167" s="83">
        <v>1068</v>
      </c>
      <c r="BI167" s="83">
        <v>116</v>
      </c>
      <c r="BJ167" s="85">
        <v>7.6</v>
      </c>
      <c r="BK167" s="84">
        <v>3.55</v>
      </c>
      <c r="BL167" s="84">
        <v>-0.11354987323284149</v>
      </c>
      <c r="BM167" s="83">
        <v>38</v>
      </c>
      <c r="BN167" s="85">
        <v>99.583404541015597</v>
      </c>
      <c r="BO167" s="84">
        <v>91.709823608398395</v>
      </c>
      <c r="BP167" s="84">
        <v>34.113346099853501</v>
      </c>
      <c r="BQ167" s="85">
        <v>144.33955383300801</v>
      </c>
      <c r="BR167" s="83">
        <v>26000</v>
      </c>
      <c r="BS167" s="85">
        <v>95.781729999999996</v>
      </c>
      <c r="BT167" s="85">
        <v>89.416290000000004</v>
      </c>
      <c r="BU167" s="84">
        <v>9.58</v>
      </c>
      <c r="BV167" s="83">
        <v>99</v>
      </c>
      <c r="BW167" s="83">
        <v>99</v>
      </c>
      <c r="BX167" s="83" t="s">
        <v>434</v>
      </c>
      <c r="BY167" s="84">
        <v>516.92150878906295</v>
      </c>
      <c r="BZ167" s="84">
        <v>36</v>
      </c>
      <c r="CA167" s="83">
        <v>3853.08374023438</v>
      </c>
      <c r="CB167" s="83">
        <v>21413250</v>
      </c>
      <c r="CC167" s="83">
        <v>20715006</v>
      </c>
      <c r="CD167" s="83">
        <v>62710</v>
      </c>
      <c r="CE167" s="83"/>
    </row>
    <row r="168" spans="1:83" x14ac:dyDescent="0.3">
      <c r="A168" s="100" t="s">
        <v>305</v>
      </c>
      <c r="B168" s="86" t="s">
        <v>304</v>
      </c>
      <c r="C168" s="83">
        <v>0</v>
      </c>
      <c r="D168" s="83">
        <v>0</v>
      </c>
      <c r="E168" s="83">
        <v>384799.3980000001</v>
      </c>
      <c r="F168" s="83">
        <v>0</v>
      </c>
      <c r="G168" s="83">
        <v>0</v>
      </c>
      <c r="H168" s="83">
        <v>0</v>
      </c>
      <c r="I168" s="83">
        <v>0</v>
      </c>
      <c r="J168" s="83">
        <v>537428</v>
      </c>
      <c r="K168" s="84">
        <v>0.2</v>
      </c>
      <c r="L168" s="84">
        <v>0.1388888888888889</v>
      </c>
      <c r="M168" s="83">
        <v>25732164.607099999</v>
      </c>
      <c r="N168" s="83">
        <v>0</v>
      </c>
      <c r="O168" s="83">
        <v>0</v>
      </c>
      <c r="P168" s="83">
        <v>0</v>
      </c>
      <c r="Q168" s="83">
        <v>39921336</v>
      </c>
      <c r="R168" s="83">
        <v>230472</v>
      </c>
      <c r="S168" s="83">
        <v>6056642</v>
      </c>
      <c r="T168" s="83">
        <v>34095166</v>
      </c>
      <c r="U168" s="83">
        <v>11267410</v>
      </c>
      <c r="V168" s="83">
        <v>38253170.979800001</v>
      </c>
      <c r="W168" s="83">
        <v>13019550.972899999</v>
      </c>
      <c r="X168" s="161">
        <f>CB168/CD168</f>
        <v>18.455079545454545</v>
      </c>
      <c r="Y168" s="84">
        <v>3.2365353558572578</v>
      </c>
      <c r="Z168" s="84">
        <v>34.936</v>
      </c>
      <c r="AA168" s="84">
        <v>5.5903759281281404</v>
      </c>
      <c r="AB168" s="84">
        <v>24.312619999999999</v>
      </c>
      <c r="AC168" s="84">
        <v>23.437360000000002</v>
      </c>
      <c r="AD168" s="83">
        <v>11628</v>
      </c>
      <c r="AE168" s="83">
        <v>80</v>
      </c>
      <c r="AF168" s="85">
        <v>88.4</v>
      </c>
      <c r="AG168" s="84">
        <v>14.457000000000001</v>
      </c>
      <c r="AH168" s="84">
        <v>0.97669402699999996</v>
      </c>
      <c r="AI168" s="84">
        <v>0.87992956099999997</v>
      </c>
      <c r="AJ168" s="83">
        <v>0</v>
      </c>
      <c r="AK168" s="83">
        <v>4</v>
      </c>
      <c r="AL168" s="84">
        <v>0.50999999046325695</v>
      </c>
      <c r="AM168" s="224">
        <v>0.27943960000000001</v>
      </c>
      <c r="AN168" s="224">
        <v>1874.973741</v>
      </c>
      <c r="AO168" s="84">
        <v>560.6</v>
      </c>
      <c r="AP168" s="84">
        <v>638.09</v>
      </c>
      <c r="AQ168" s="84">
        <v>5.6231241226196298</v>
      </c>
      <c r="AR168" s="84">
        <v>1.7117604977425052</v>
      </c>
      <c r="AS168" s="85">
        <v>58.400001525878899</v>
      </c>
      <c r="AT168" s="85">
        <v>33</v>
      </c>
      <c r="AU168" s="83">
        <v>67</v>
      </c>
      <c r="AV168" s="85">
        <v>0.20000000298023199</v>
      </c>
      <c r="AW168" s="84">
        <v>0.129999995231628</v>
      </c>
      <c r="AX168" s="84">
        <v>46.751922607421903</v>
      </c>
      <c r="AY168" s="83">
        <v>12015065</v>
      </c>
      <c r="AZ168" s="84">
        <v>0.54500001668930098</v>
      </c>
      <c r="BA168" s="84">
        <v>34.200000762939503</v>
      </c>
      <c r="BB168" s="83">
        <v>127476</v>
      </c>
      <c r="BC168" s="83">
        <v>353008</v>
      </c>
      <c r="BD168" s="83">
        <v>875013</v>
      </c>
      <c r="BE168" s="83">
        <v>0</v>
      </c>
      <c r="BF168" s="83">
        <v>2134000</v>
      </c>
      <c r="BG168" s="83">
        <v>1023213</v>
      </c>
      <c r="BH168" s="83">
        <v>2191</v>
      </c>
      <c r="BI168" s="83">
        <v>114</v>
      </c>
      <c r="BJ168" s="85">
        <v>12.4</v>
      </c>
      <c r="BK168" s="84">
        <v>3.0533333333333332</v>
      </c>
      <c r="BL168" s="84">
        <v>-1.621904730796814</v>
      </c>
      <c r="BM168" s="83">
        <v>16</v>
      </c>
      <c r="BN168" s="85">
        <v>59.783535003662102</v>
      </c>
      <c r="BO168" s="84">
        <v>60.697181701660199</v>
      </c>
      <c r="BP168" s="84">
        <v>30.870296478271499</v>
      </c>
      <c r="BQ168" s="85">
        <v>77.112037658691406</v>
      </c>
      <c r="BR168" s="83">
        <v>50000</v>
      </c>
      <c r="BS168" s="85">
        <v>36.575029999999998</v>
      </c>
      <c r="BT168" s="85">
        <v>60.267090000000003</v>
      </c>
      <c r="BU168" s="84">
        <v>4.0999999999999996</v>
      </c>
      <c r="BV168" s="83">
        <v>93</v>
      </c>
      <c r="BW168" s="83">
        <v>72</v>
      </c>
      <c r="BX168" s="83">
        <v>93</v>
      </c>
      <c r="BY168" s="84">
        <v>293.05581665039102</v>
      </c>
      <c r="BZ168" s="84">
        <v>295</v>
      </c>
      <c r="CA168" s="83">
        <v>441.505615234375</v>
      </c>
      <c r="CB168" s="83">
        <v>43849269</v>
      </c>
      <c r="CC168" s="83">
        <v>40278556</v>
      </c>
      <c r="CD168" s="83">
        <v>2376000</v>
      </c>
      <c r="CE168" s="83"/>
    </row>
    <row r="169" spans="1:83" x14ac:dyDescent="0.3">
      <c r="A169" s="100" t="s">
        <v>307</v>
      </c>
      <c r="B169" s="86" t="s">
        <v>306</v>
      </c>
      <c r="C169" s="83">
        <v>0</v>
      </c>
      <c r="D169" s="83">
        <v>0</v>
      </c>
      <c r="E169" s="83">
        <v>14977.762499999997</v>
      </c>
      <c r="F169" s="83">
        <v>0.14199999999999999</v>
      </c>
      <c r="G169" s="83">
        <v>0</v>
      </c>
      <c r="H169" s="83">
        <v>0</v>
      </c>
      <c r="I169" s="83">
        <v>0</v>
      </c>
      <c r="J169" s="83">
        <v>0</v>
      </c>
      <c r="K169" s="84">
        <v>0</v>
      </c>
      <c r="L169" s="84">
        <v>8.3333333333333329E-2</v>
      </c>
      <c r="M169" s="83" t="s">
        <v>434</v>
      </c>
      <c r="N169" s="83" t="s">
        <v>434</v>
      </c>
      <c r="O169" s="83" t="s">
        <v>434</v>
      </c>
      <c r="P169" s="83" t="s">
        <v>434</v>
      </c>
      <c r="Q169" s="83">
        <v>0</v>
      </c>
      <c r="R169" s="83">
        <v>45343</v>
      </c>
      <c r="S169" s="83">
        <v>0</v>
      </c>
      <c r="T169" s="83">
        <v>45343</v>
      </c>
      <c r="U169" s="83">
        <v>539669</v>
      </c>
      <c r="V169" s="83">
        <v>531429.42305400001</v>
      </c>
      <c r="W169" s="83">
        <v>541351.94094200002</v>
      </c>
      <c r="X169" s="84">
        <v>3.69225</v>
      </c>
      <c r="Y169" s="84">
        <v>0.98202944418788807</v>
      </c>
      <c r="Z169" s="84">
        <v>66.094999999999999</v>
      </c>
      <c r="AA169" s="84" t="s">
        <v>434</v>
      </c>
      <c r="AB169" s="84">
        <v>2.8108</v>
      </c>
      <c r="AC169" s="84">
        <v>67.778970000000001</v>
      </c>
      <c r="AD169" s="83">
        <v>68</v>
      </c>
      <c r="AE169" s="83">
        <v>80</v>
      </c>
      <c r="AF169" s="85">
        <v>5.9</v>
      </c>
      <c r="AG169" s="84">
        <v>8.8960000000000008</v>
      </c>
      <c r="AH169" s="84">
        <v>2.4732704000000001E-2</v>
      </c>
      <c r="AI169" s="84">
        <v>2.4702578999999999E-2</v>
      </c>
      <c r="AJ169" s="83">
        <v>0</v>
      </c>
      <c r="AK169" s="83">
        <v>0</v>
      </c>
      <c r="AL169" s="84">
        <v>0.73799997568130504</v>
      </c>
      <c r="AM169" s="224">
        <v>1.1232499999999999E-2</v>
      </c>
      <c r="AN169" s="224">
        <v>0.46032299999999998</v>
      </c>
      <c r="AO169" s="84">
        <v>4.1100000000000003</v>
      </c>
      <c r="AP169" s="84">
        <v>7.58</v>
      </c>
      <c r="AQ169" s="84">
        <v>0.71263706684112504</v>
      </c>
      <c r="AR169" s="84">
        <v>2.6012363815312369</v>
      </c>
      <c r="AS169" s="85">
        <v>18</v>
      </c>
      <c r="AT169" s="85">
        <v>5.8000001907348597</v>
      </c>
      <c r="AU169" s="83">
        <v>29</v>
      </c>
      <c r="AV169" s="85">
        <v>1.29999995231628</v>
      </c>
      <c r="AW169" s="84">
        <v>0.75</v>
      </c>
      <c r="AX169" s="84">
        <v>0.34088370203971902</v>
      </c>
      <c r="AY169" s="83">
        <v>241</v>
      </c>
      <c r="AZ169" s="84">
        <v>0.43599998950958302</v>
      </c>
      <c r="BA169" s="84" t="s">
        <v>434</v>
      </c>
      <c r="BB169" s="83">
        <v>0</v>
      </c>
      <c r="BC169" s="83">
        <v>0</v>
      </c>
      <c r="BD169" s="83">
        <v>0</v>
      </c>
      <c r="BE169" s="83">
        <v>0</v>
      </c>
      <c r="BF169" s="83">
        <v>0</v>
      </c>
      <c r="BG169" s="83">
        <v>1899</v>
      </c>
      <c r="BH169" s="83">
        <v>0</v>
      </c>
      <c r="BI169" s="83">
        <v>114</v>
      </c>
      <c r="BJ169" s="85">
        <v>8.1</v>
      </c>
      <c r="BK169" s="84" t="s">
        <v>434</v>
      </c>
      <c r="BL169" s="84">
        <v>-0.59006136655807495</v>
      </c>
      <c r="BM169" s="83">
        <v>38</v>
      </c>
      <c r="BN169" s="85">
        <v>97.400001525878906</v>
      </c>
      <c r="BO169" s="84">
        <v>94.383270263671903</v>
      </c>
      <c r="BP169" s="84">
        <v>48.945175170898402</v>
      </c>
      <c r="BQ169" s="85">
        <v>139.98678588867199</v>
      </c>
      <c r="BR169" s="83">
        <v>6800</v>
      </c>
      <c r="BS169" s="85">
        <v>84.457579999999993</v>
      </c>
      <c r="BT169" s="85">
        <v>95.42474</v>
      </c>
      <c r="BU169" s="84">
        <v>12.264999999999999</v>
      </c>
      <c r="BV169" s="83">
        <v>95</v>
      </c>
      <c r="BW169" s="83">
        <v>39</v>
      </c>
      <c r="BX169" s="83" t="s">
        <v>434</v>
      </c>
      <c r="BY169" s="84">
        <v>1179.64086914063</v>
      </c>
      <c r="BZ169" s="84">
        <v>120</v>
      </c>
      <c r="CA169" s="83">
        <v>6854.90673828125</v>
      </c>
      <c r="CB169" s="83">
        <v>586634</v>
      </c>
      <c r="CC169" s="83">
        <v>541749</v>
      </c>
      <c r="CD169" s="83">
        <v>156000</v>
      </c>
      <c r="CE169" s="83"/>
    </row>
    <row r="170" spans="1:83" x14ac:dyDescent="0.3">
      <c r="A170" s="100" t="s">
        <v>310</v>
      </c>
      <c r="B170" s="86" t="s">
        <v>309</v>
      </c>
      <c r="C170" s="83">
        <v>0</v>
      </c>
      <c r="D170" s="83">
        <v>0</v>
      </c>
      <c r="E170" s="83">
        <v>11306.486000000001</v>
      </c>
      <c r="F170" s="83">
        <v>0</v>
      </c>
      <c r="G170" s="83">
        <v>0</v>
      </c>
      <c r="H170" s="83">
        <v>0</v>
      </c>
      <c r="I170" s="83">
        <v>0</v>
      </c>
      <c r="J170" s="83">
        <v>0</v>
      </c>
      <c r="K170" s="84">
        <v>0</v>
      </c>
      <c r="L170" s="84">
        <v>5.5555555555555552E-2</v>
      </c>
      <c r="M170" s="83">
        <v>0</v>
      </c>
      <c r="N170" s="83" t="s">
        <v>434</v>
      </c>
      <c r="O170" s="83" t="s">
        <v>434</v>
      </c>
      <c r="P170" s="83" t="s">
        <v>434</v>
      </c>
      <c r="Q170" s="83">
        <v>0</v>
      </c>
      <c r="R170" s="83">
        <v>0</v>
      </c>
      <c r="S170" s="83">
        <v>0</v>
      </c>
      <c r="T170" s="83">
        <v>0</v>
      </c>
      <c r="U170" s="83">
        <v>0</v>
      </c>
      <c r="V170" s="83">
        <v>0</v>
      </c>
      <c r="W170" s="83">
        <v>0</v>
      </c>
      <c r="X170" s="84">
        <v>25.00104343129312</v>
      </c>
      <c r="Y170" s="84">
        <v>1.330044338805618</v>
      </c>
      <c r="Z170" s="84">
        <v>87.707999999999998</v>
      </c>
      <c r="AA170" s="84" t="s">
        <v>434</v>
      </c>
      <c r="AB170" s="84">
        <v>0</v>
      </c>
      <c r="AC170" s="84" t="s">
        <v>434</v>
      </c>
      <c r="AD170" s="83">
        <v>4135</v>
      </c>
      <c r="AE170" s="83">
        <v>80</v>
      </c>
      <c r="AF170" s="85">
        <v>1E-3</v>
      </c>
      <c r="AG170" s="84">
        <v>5.9550000000000001</v>
      </c>
      <c r="AH170" s="84">
        <v>5.986852E-3</v>
      </c>
      <c r="AI170" s="84">
        <v>4.0869230000000001E-3</v>
      </c>
      <c r="AJ170" s="83">
        <v>0</v>
      </c>
      <c r="AK170" s="83">
        <v>0</v>
      </c>
      <c r="AL170" s="84">
        <v>0.94499999284744296</v>
      </c>
      <c r="AM170" s="224" t="s">
        <v>434</v>
      </c>
      <c r="AN170" s="224">
        <v>-20.26154</v>
      </c>
      <c r="AO170" s="84">
        <v>0</v>
      </c>
      <c r="AP170" s="84">
        <v>0</v>
      </c>
      <c r="AQ170" s="84" t="s">
        <v>434</v>
      </c>
      <c r="AR170" s="84">
        <v>0.59992725653086465</v>
      </c>
      <c r="AS170" s="85">
        <v>2.5999999046325701</v>
      </c>
      <c r="AT170" s="85" t="s">
        <v>434</v>
      </c>
      <c r="AU170" s="83">
        <v>5.5</v>
      </c>
      <c r="AV170" s="85" t="s">
        <v>434</v>
      </c>
      <c r="AW170" s="84" t="s">
        <v>434</v>
      </c>
      <c r="AX170" s="84" t="s">
        <v>434</v>
      </c>
      <c r="AY170" s="83">
        <v>28</v>
      </c>
      <c r="AZ170" s="84">
        <v>3.9000000804662698E-2</v>
      </c>
      <c r="BA170" s="84">
        <v>30</v>
      </c>
      <c r="BB170" s="83">
        <v>0</v>
      </c>
      <c r="BC170" s="83">
        <v>0</v>
      </c>
      <c r="BD170" s="83">
        <v>0</v>
      </c>
      <c r="BE170" s="83">
        <v>0</v>
      </c>
      <c r="BF170" s="83">
        <v>0</v>
      </c>
      <c r="BG170" s="83">
        <v>273931</v>
      </c>
      <c r="BH170" s="83">
        <v>0</v>
      </c>
      <c r="BI170" s="83">
        <v>127</v>
      </c>
      <c r="BJ170" s="85">
        <v>2.4</v>
      </c>
      <c r="BK170" s="84">
        <v>3.9833333333333329</v>
      </c>
      <c r="BL170" s="84">
        <v>1.8299006223678589</v>
      </c>
      <c r="BM170" s="83">
        <v>85</v>
      </c>
      <c r="BN170" s="85">
        <v>100</v>
      </c>
      <c r="BO170" s="84" t="s">
        <v>434</v>
      </c>
      <c r="BP170" s="84">
        <v>94.493446350097699</v>
      </c>
      <c r="BQ170" s="85">
        <v>128.49110412597699</v>
      </c>
      <c r="BR170" s="83">
        <v>300000</v>
      </c>
      <c r="BS170" s="85">
        <v>99.295519999999996</v>
      </c>
      <c r="BT170" s="85">
        <v>100</v>
      </c>
      <c r="BU170" s="84">
        <v>53.996000000000002</v>
      </c>
      <c r="BV170" s="83">
        <v>97</v>
      </c>
      <c r="BW170" s="83">
        <v>95</v>
      </c>
      <c r="BX170" s="83">
        <v>97</v>
      </c>
      <c r="BY170" s="84">
        <v>5828.40966796875</v>
      </c>
      <c r="BZ170" s="84">
        <v>4</v>
      </c>
      <c r="CA170" s="83">
        <v>51610.06640625</v>
      </c>
      <c r="CB170" s="83">
        <v>10099270</v>
      </c>
      <c r="CC170" s="83">
        <v>9780300</v>
      </c>
      <c r="CD170" s="83">
        <v>410340</v>
      </c>
      <c r="CE170" s="83"/>
    </row>
    <row r="171" spans="1:83" x14ac:dyDescent="0.3">
      <c r="A171" s="100" t="s">
        <v>312</v>
      </c>
      <c r="B171" s="86" t="s">
        <v>311</v>
      </c>
      <c r="C171" s="83">
        <v>12687.496481852631</v>
      </c>
      <c r="D171" s="83">
        <v>0</v>
      </c>
      <c r="E171" s="83">
        <v>26125.339499999998</v>
      </c>
      <c r="F171" s="83">
        <v>0</v>
      </c>
      <c r="G171" s="83">
        <v>0</v>
      </c>
      <c r="H171" s="83">
        <v>0</v>
      </c>
      <c r="I171" s="83">
        <v>0</v>
      </c>
      <c r="J171" s="83">
        <v>0</v>
      </c>
      <c r="K171" s="84">
        <v>0</v>
      </c>
      <c r="L171" s="84">
        <v>5.5555555555555552E-2</v>
      </c>
      <c r="M171" s="83">
        <v>0</v>
      </c>
      <c r="N171" s="83" t="s">
        <v>434</v>
      </c>
      <c r="O171" s="83" t="s">
        <v>434</v>
      </c>
      <c r="P171" s="83" t="s">
        <v>434</v>
      </c>
      <c r="Q171" s="83">
        <v>0</v>
      </c>
      <c r="R171" s="83">
        <v>0</v>
      </c>
      <c r="S171" s="83">
        <v>0</v>
      </c>
      <c r="T171" s="83">
        <v>0</v>
      </c>
      <c r="U171" s="83">
        <v>0</v>
      </c>
      <c r="V171" s="83">
        <v>0</v>
      </c>
      <c r="W171" s="83">
        <v>0</v>
      </c>
      <c r="X171" s="84">
        <v>215.52137841709444</v>
      </c>
      <c r="Y171" s="84">
        <v>0.78376581195432704</v>
      </c>
      <c r="Z171" s="84">
        <v>73.849000000000004</v>
      </c>
      <c r="AA171" s="84" t="s">
        <v>434</v>
      </c>
      <c r="AB171" s="84">
        <v>0</v>
      </c>
      <c r="AC171" s="84" t="s">
        <v>434</v>
      </c>
      <c r="AD171" s="83">
        <v>3455</v>
      </c>
      <c r="AE171" s="83">
        <v>80</v>
      </c>
      <c r="AF171" s="85" t="s">
        <v>434</v>
      </c>
      <c r="AG171" s="84">
        <v>5.2210000000000001</v>
      </c>
      <c r="AH171" s="84">
        <v>7.3141400000000002E-3</v>
      </c>
      <c r="AI171" s="84">
        <v>1.843337E-3</v>
      </c>
      <c r="AJ171" s="83">
        <v>0</v>
      </c>
      <c r="AK171" s="83">
        <v>0</v>
      </c>
      <c r="AL171" s="84">
        <v>0.95499998331069902</v>
      </c>
      <c r="AM171" s="224" t="s">
        <v>434</v>
      </c>
      <c r="AN171" s="224">
        <v>-2.1771820000000002</v>
      </c>
      <c r="AO171" s="84">
        <v>0</v>
      </c>
      <c r="AP171" s="84">
        <v>0</v>
      </c>
      <c r="AQ171" s="84" t="s">
        <v>434</v>
      </c>
      <c r="AR171" s="84">
        <v>0.34324669080267589</v>
      </c>
      <c r="AS171" s="85">
        <v>4</v>
      </c>
      <c r="AT171" s="85" t="s">
        <v>434</v>
      </c>
      <c r="AU171" s="83">
        <v>5.4000000953674299</v>
      </c>
      <c r="AV171" s="85">
        <v>0.20000000298023199</v>
      </c>
      <c r="AW171" s="84">
        <v>5.0000000745058101E-2</v>
      </c>
      <c r="AX171" s="84" t="s">
        <v>434</v>
      </c>
      <c r="AY171" s="83">
        <v>0</v>
      </c>
      <c r="AZ171" s="84">
        <v>2.5000000372528999E-2</v>
      </c>
      <c r="BA171" s="84">
        <v>33.099998474121101</v>
      </c>
      <c r="BB171" s="83">
        <v>16</v>
      </c>
      <c r="BC171" s="83">
        <v>0</v>
      </c>
      <c r="BD171" s="83">
        <v>13</v>
      </c>
      <c r="BE171" s="83">
        <v>0</v>
      </c>
      <c r="BF171" s="83">
        <v>0</v>
      </c>
      <c r="BG171" s="83">
        <v>122906</v>
      </c>
      <c r="BH171" s="83">
        <v>0</v>
      </c>
      <c r="BI171" s="83">
        <v>134</v>
      </c>
      <c r="BJ171" s="85">
        <v>2.4</v>
      </c>
      <c r="BK171" s="84">
        <v>4.6500000000000004</v>
      </c>
      <c r="BL171" s="84">
        <v>1.9521200656890869</v>
      </c>
      <c r="BM171" s="83">
        <v>85</v>
      </c>
      <c r="BN171" s="85">
        <v>100</v>
      </c>
      <c r="BO171" s="84" t="s">
        <v>434</v>
      </c>
      <c r="BP171" s="84">
        <v>93.146087646484403</v>
      </c>
      <c r="BQ171" s="85">
        <v>126.045524597168</v>
      </c>
      <c r="BR171" s="83">
        <v>160000</v>
      </c>
      <c r="BS171" s="85">
        <v>99.890370000000004</v>
      </c>
      <c r="BT171" s="85">
        <v>100</v>
      </c>
      <c r="BU171" s="84">
        <v>42.363</v>
      </c>
      <c r="BV171" s="83">
        <v>96</v>
      </c>
      <c r="BW171" s="83">
        <v>89</v>
      </c>
      <c r="BX171" s="83">
        <v>85</v>
      </c>
      <c r="BY171" s="84">
        <v>8113.943359375</v>
      </c>
      <c r="BZ171" s="84">
        <v>5</v>
      </c>
      <c r="CA171" s="83">
        <v>81993.7265625</v>
      </c>
      <c r="CB171" s="83">
        <v>8654618</v>
      </c>
      <c r="CC171" s="83">
        <v>8272141</v>
      </c>
      <c r="CD171" s="83">
        <v>40000</v>
      </c>
      <c r="CE171" s="83"/>
    </row>
    <row r="172" spans="1:83" x14ac:dyDescent="0.3">
      <c r="A172" s="100" t="s">
        <v>793</v>
      </c>
      <c r="B172" s="86" t="s">
        <v>313</v>
      </c>
      <c r="C172" s="83">
        <v>32574.849164210525</v>
      </c>
      <c r="D172" s="83">
        <v>3887.3047287157892</v>
      </c>
      <c r="E172" s="83">
        <v>69829.046500000011</v>
      </c>
      <c r="F172" s="83">
        <v>20.244</v>
      </c>
      <c r="G172" s="83">
        <v>0</v>
      </c>
      <c r="H172" s="83">
        <v>0</v>
      </c>
      <c r="I172" s="83">
        <v>0</v>
      </c>
      <c r="J172" s="83">
        <v>46542</v>
      </c>
      <c r="K172" s="84">
        <v>5.7000000000000002E-2</v>
      </c>
      <c r="L172" s="84">
        <v>0.41666666666666669</v>
      </c>
      <c r="M172" s="83">
        <v>14030954.017899999</v>
      </c>
      <c r="N172" s="83" t="s">
        <v>434</v>
      </c>
      <c r="O172" s="83" t="s">
        <v>434</v>
      </c>
      <c r="P172" s="83" t="s">
        <v>434</v>
      </c>
      <c r="Q172" s="83">
        <v>430</v>
      </c>
      <c r="R172" s="83">
        <v>0</v>
      </c>
      <c r="S172" s="83">
        <v>0</v>
      </c>
      <c r="T172" s="83">
        <v>0</v>
      </c>
      <c r="U172" s="83">
        <v>357231</v>
      </c>
      <c r="V172" s="83">
        <v>13177759.557700001</v>
      </c>
      <c r="W172" s="83">
        <v>880563.75783300004</v>
      </c>
      <c r="X172" s="84">
        <v>92.067107771061373</v>
      </c>
      <c r="Y172" s="84">
        <v>2.1738925080465399</v>
      </c>
      <c r="Z172" s="84">
        <v>54.820999999999998</v>
      </c>
      <c r="AA172" s="84" t="s">
        <v>434</v>
      </c>
      <c r="AB172" s="84">
        <v>0.67603000000000002</v>
      </c>
      <c r="AC172" s="84">
        <v>70.598089999999999</v>
      </c>
      <c r="AD172" s="83">
        <v>14374</v>
      </c>
      <c r="AE172" s="83">
        <v>40</v>
      </c>
      <c r="AF172" s="85">
        <v>37.9</v>
      </c>
      <c r="AG172" s="84">
        <v>10.965999999999999</v>
      </c>
      <c r="AH172" s="84">
        <v>0.97624805699999995</v>
      </c>
      <c r="AI172" s="84">
        <v>0.90051935900000002</v>
      </c>
      <c r="AJ172" s="83">
        <v>5</v>
      </c>
      <c r="AK172" s="83">
        <v>5</v>
      </c>
      <c r="AL172" s="84">
        <v>0.566999971866608</v>
      </c>
      <c r="AM172" s="224">
        <v>2.8774330000000001E-2</v>
      </c>
      <c r="AN172" s="224">
        <v>5539.9936550000002</v>
      </c>
      <c r="AO172" s="84">
        <v>2504.39</v>
      </c>
      <c r="AP172" s="84">
        <v>2324.91</v>
      </c>
      <c r="AQ172" s="84" t="s">
        <v>434</v>
      </c>
      <c r="AR172" s="84" t="s">
        <v>434</v>
      </c>
      <c r="AS172" s="85">
        <v>21.5</v>
      </c>
      <c r="AT172" s="85">
        <v>10.3999996185303</v>
      </c>
      <c r="AU172" s="83">
        <v>19</v>
      </c>
      <c r="AV172" s="85">
        <v>0.10000000149011599</v>
      </c>
      <c r="AW172" s="84">
        <v>9.9999997764825804E-3</v>
      </c>
      <c r="AX172" s="84">
        <v>0</v>
      </c>
      <c r="AY172" s="83">
        <v>2440286</v>
      </c>
      <c r="AZ172" s="84">
        <v>0.48199999332428001</v>
      </c>
      <c r="BA172" s="84" t="s">
        <v>434</v>
      </c>
      <c r="BB172" s="83">
        <v>0</v>
      </c>
      <c r="BC172" s="83">
        <v>235000</v>
      </c>
      <c r="BD172" s="83">
        <v>140079</v>
      </c>
      <c r="BE172" s="83">
        <v>142003</v>
      </c>
      <c r="BF172" s="83">
        <v>6495000</v>
      </c>
      <c r="BG172" s="83">
        <v>586396</v>
      </c>
      <c r="BH172" s="83">
        <v>94977</v>
      </c>
      <c r="BI172" s="83">
        <v>125</v>
      </c>
      <c r="BJ172" s="85">
        <v>23.7</v>
      </c>
      <c r="BK172" s="84">
        <v>3.15</v>
      </c>
      <c r="BL172" s="84">
        <v>-1.7112792730331421</v>
      </c>
      <c r="BM172" s="83">
        <v>14</v>
      </c>
      <c r="BN172" s="85">
        <v>86</v>
      </c>
      <c r="BO172" s="84" t="s">
        <v>434</v>
      </c>
      <c r="BP172" s="84">
        <v>34.253402709960902</v>
      </c>
      <c r="BQ172" s="85">
        <v>113.576164245605</v>
      </c>
      <c r="BR172" s="83">
        <v>65000</v>
      </c>
      <c r="BS172" s="85">
        <v>91.22287</v>
      </c>
      <c r="BT172" s="85">
        <v>97.21651</v>
      </c>
      <c r="BU172" s="84">
        <v>12.2</v>
      </c>
      <c r="BV172" s="83">
        <v>47</v>
      </c>
      <c r="BW172" s="83">
        <v>54</v>
      </c>
      <c r="BX172" s="83" t="s">
        <v>434</v>
      </c>
      <c r="BY172" s="84" t="s">
        <v>434</v>
      </c>
      <c r="BZ172" s="84">
        <v>31</v>
      </c>
      <c r="CA172" s="83" t="s">
        <v>434</v>
      </c>
      <c r="CB172" s="83">
        <v>17500657</v>
      </c>
      <c r="CC172" s="83">
        <v>18509529</v>
      </c>
      <c r="CD172" s="83">
        <v>183630</v>
      </c>
      <c r="CE172" s="83"/>
    </row>
    <row r="173" spans="1:83" x14ac:dyDescent="0.3">
      <c r="A173" s="100" t="s">
        <v>316</v>
      </c>
      <c r="B173" s="86" t="s">
        <v>315</v>
      </c>
      <c r="C173" s="83">
        <v>17861.190740968421</v>
      </c>
      <c r="D173" s="83">
        <v>7620.1697402947366</v>
      </c>
      <c r="E173" s="83">
        <v>48382.262000000002</v>
      </c>
      <c r="F173" s="83">
        <v>0</v>
      </c>
      <c r="G173" s="83">
        <v>0</v>
      </c>
      <c r="H173" s="83">
        <v>0</v>
      </c>
      <c r="I173" s="83">
        <v>0</v>
      </c>
      <c r="J173" s="83">
        <v>108571</v>
      </c>
      <c r="K173" s="84">
        <v>5.7000000000000002E-2</v>
      </c>
      <c r="L173" s="84">
        <v>0.3611111111111111</v>
      </c>
      <c r="M173" s="83">
        <v>7090611.4871699996</v>
      </c>
      <c r="N173" s="83" t="s">
        <v>434</v>
      </c>
      <c r="O173" s="83" t="s">
        <v>434</v>
      </c>
      <c r="P173" s="83" t="s">
        <v>434</v>
      </c>
      <c r="Q173" s="83">
        <v>3904087</v>
      </c>
      <c r="R173" s="83">
        <v>1389125</v>
      </c>
      <c r="S173" s="83">
        <v>1395891</v>
      </c>
      <c r="T173" s="83">
        <v>271</v>
      </c>
      <c r="U173" s="83">
        <v>591611</v>
      </c>
      <c r="V173" s="83">
        <v>4616336.5501600001</v>
      </c>
      <c r="W173" s="83">
        <v>558650.28695400001</v>
      </c>
      <c r="X173" s="84">
        <v>65.572714172490819</v>
      </c>
      <c r="Y173" s="84">
        <v>3.0334348561087117</v>
      </c>
      <c r="Z173" s="84">
        <v>27.309000000000001</v>
      </c>
      <c r="AA173" s="84">
        <v>5.9931391776258804</v>
      </c>
      <c r="AB173" s="84">
        <v>6.5920000000000006E-2</v>
      </c>
      <c r="AC173" s="84">
        <v>72.703500000000005</v>
      </c>
      <c r="AD173" s="83" t="s">
        <v>434</v>
      </c>
      <c r="AE173" s="83">
        <v>40</v>
      </c>
      <c r="AF173" s="85">
        <v>26</v>
      </c>
      <c r="AG173" s="84">
        <v>14.225</v>
      </c>
      <c r="AH173" s="84">
        <v>0.62667653599999995</v>
      </c>
      <c r="AI173" s="84">
        <v>0.164516366</v>
      </c>
      <c r="AJ173" s="83">
        <v>0</v>
      </c>
      <c r="AK173" s="83">
        <v>0</v>
      </c>
      <c r="AL173" s="84">
        <v>0.66799998283386197</v>
      </c>
      <c r="AM173" s="224">
        <v>2.9005920000000001E-2</v>
      </c>
      <c r="AN173" s="224">
        <v>23.566914000000001</v>
      </c>
      <c r="AO173" s="84">
        <v>140.72999999999999</v>
      </c>
      <c r="AP173" s="84">
        <v>110.32</v>
      </c>
      <c r="AQ173" s="84">
        <v>3.88011622428894</v>
      </c>
      <c r="AR173" s="84">
        <v>28.606522194472213</v>
      </c>
      <c r="AS173" s="85">
        <v>33.799999237060497</v>
      </c>
      <c r="AT173" s="85">
        <v>7.5999999046325701</v>
      </c>
      <c r="AU173" s="83">
        <v>83</v>
      </c>
      <c r="AV173" s="85">
        <v>0.20000000298023199</v>
      </c>
      <c r="AW173" s="84">
        <v>0.25</v>
      </c>
      <c r="AX173" s="84">
        <v>0</v>
      </c>
      <c r="AY173" s="83">
        <v>3161746</v>
      </c>
      <c r="AZ173" s="84">
        <v>0.31400001049041698</v>
      </c>
      <c r="BA173" s="84">
        <v>34</v>
      </c>
      <c r="BB173" s="83">
        <v>5725</v>
      </c>
      <c r="BC173" s="83">
        <v>6750</v>
      </c>
      <c r="BD173" s="83">
        <v>2690</v>
      </c>
      <c r="BE173" s="83">
        <v>0</v>
      </c>
      <c r="BF173" s="83">
        <v>0</v>
      </c>
      <c r="BG173" s="83">
        <v>5828</v>
      </c>
      <c r="BH173" s="83">
        <v>0</v>
      </c>
      <c r="BI173" s="83">
        <v>92</v>
      </c>
      <c r="BJ173" s="85">
        <v>1.8463009156827519</v>
      </c>
      <c r="BK173" s="84">
        <v>3.166666666666667</v>
      </c>
      <c r="BL173" s="84">
        <v>-1.049005389213562</v>
      </c>
      <c r="BM173" s="83">
        <v>25</v>
      </c>
      <c r="BN173" s="85">
        <v>99.300003051757798</v>
      </c>
      <c r="BO173" s="84">
        <v>99.800003051757798</v>
      </c>
      <c r="BP173" s="84">
        <v>21.959999084472699</v>
      </c>
      <c r="BQ173" s="85">
        <v>111.52816772460901</v>
      </c>
      <c r="BR173" s="83">
        <v>14000</v>
      </c>
      <c r="BS173" s="85">
        <v>97.023060000000001</v>
      </c>
      <c r="BT173" s="85">
        <v>81.196280000000002</v>
      </c>
      <c r="BU173" s="84">
        <v>17.003</v>
      </c>
      <c r="BV173" s="83">
        <v>96</v>
      </c>
      <c r="BW173" s="83">
        <v>97</v>
      </c>
      <c r="BX173" s="83" t="s">
        <v>434</v>
      </c>
      <c r="BY173" s="84">
        <v>249.74613952636699</v>
      </c>
      <c r="BZ173" s="84">
        <v>17</v>
      </c>
      <c r="CA173" s="83">
        <v>870.78759765625</v>
      </c>
      <c r="CB173" s="83">
        <v>9537642</v>
      </c>
      <c r="CC173" s="83">
        <v>8484066</v>
      </c>
      <c r="CD173" s="83">
        <v>139960</v>
      </c>
      <c r="CE173" s="83"/>
    </row>
    <row r="174" spans="1:83" x14ac:dyDescent="0.3">
      <c r="A174" s="100" t="s">
        <v>794</v>
      </c>
      <c r="B174" s="86" t="s">
        <v>317</v>
      </c>
      <c r="C174" s="83">
        <v>46122.105981473687</v>
      </c>
      <c r="D174" s="83">
        <v>0</v>
      </c>
      <c r="E174" s="83">
        <v>162087.94399999999</v>
      </c>
      <c r="F174" s="83">
        <v>51.625999999999998</v>
      </c>
      <c r="G174" s="83">
        <v>480.35700000000003</v>
      </c>
      <c r="H174" s="83">
        <v>0</v>
      </c>
      <c r="I174" s="83">
        <v>120.48400000000001</v>
      </c>
      <c r="J174" s="83">
        <v>361828</v>
      </c>
      <c r="K174" s="84">
        <v>0.22900000000000001</v>
      </c>
      <c r="L174" s="84">
        <v>8.3333333333333329E-2</v>
      </c>
      <c r="M174" s="83">
        <v>22366047.341800001</v>
      </c>
      <c r="N174" s="83">
        <v>280912.06005999999</v>
      </c>
      <c r="O174" s="83">
        <v>0</v>
      </c>
      <c r="P174" s="83">
        <v>1778417.7252700001</v>
      </c>
      <c r="Q174" s="83">
        <v>52663712</v>
      </c>
      <c r="R174" s="83">
        <v>0</v>
      </c>
      <c r="S174" s="83">
        <v>16333</v>
      </c>
      <c r="T174" s="83">
        <v>51410017</v>
      </c>
      <c r="U174" s="83">
        <v>22695349</v>
      </c>
      <c r="V174" s="83">
        <v>45761087.497400001</v>
      </c>
      <c r="W174" s="83">
        <v>31741156.0702</v>
      </c>
      <c r="X174" s="84">
        <v>63.579078798825918</v>
      </c>
      <c r="Y174" s="84">
        <v>5.0725674497022233</v>
      </c>
      <c r="Z174" s="84">
        <v>34.5</v>
      </c>
      <c r="AA174" s="84">
        <v>4.8515478517615502</v>
      </c>
      <c r="AB174" s="84">
        <v>11.74872</v>
      </c>
      <c r="AC174" s="84">
        <v>47.952689999999997</v>
      </c>
      <c r="AD174" s="83">
        <v>5424</v>
      </c>
      <c r="AE174" s="83">
        <v>60</v>
      </c>
      <c r="AF174" s="85">
        <v>40.1</v>
      </c>
      <c r="AG174" s="84">
        <v>16.303000000000001</v>
      </c>
      <c r="AH174" s="84">
        <v>0.50081245399999996</v>
      </c>
      <c r="AI174" s="84">
        <v>8.3942719999999998E-2</v>
      </c>
      <c r="AJ174" s="83">
        <v>0</v>
      </c>
      <c r="AK174" s="83">
        <v>0</v>
      </c>
      <c r="AL174" s="84">
        <v>0.528999984264374</v>
      </c>
      <c r="AM174" s="224">
        <v>0.27343149999999999</v>
      </c>
      <c r="AN174" s="224">
        <v>112.008572</v>
      </c>
      <c r="AO174" s="84">
        <v>1501.8</v>
      </c>
      <c r="AP174" s="84">
        <v>1148.8800000000001</v>
      </c>
      <c r="AQ174" s="84">
        <v>3.49661064147949</v>
      </c>
      <c r="AR174" s="84">
        <v>0.68616387512679133</v>
      </c>
      <c r="AS174" s="85">
        <v>50.299999237060497</v>
      </c>
      <c r="AT174" s="85">
        <v>14.6000003814697</v>
      </c>
      <c r="AU174" s="83">
        <v>237</v>
      </c>
      <c r="AV174" s="85">
        <v>4.8000001907348597</v>
      </c>
      <c r="AW174" s="84">
        <v>2.5699999332428001</v>
      </c>
      <c r="AX174" s="84">
        <v>124.265335083008</v>
      </c>
      <c r="AY174" s="83">
        <v>27086592</v>
      </c>
      <c r="AZ174" s="84">
        <v>0.55599999427795399</v>
      </c>
      <c r="BA174" s="84">
        <v>40.5</v>
      </c>
      <c r="BB174" s="83">
        <v>15873</v>
      </c>
      <c r="BC174" s="83">
        <v>2005216</v>
      </c>
      <c r="BD174" s="83">
        <v>55758</v>
      </c>
      <c r="BE174" s="83">
        <v>0</v>
      </c>
      <c r="BF174" s="83">
        <v>0</v>
      </c>
      <c r="BG174" s="83">
        <v>225471</v>
      </c>
      <c r="BH174" s="83">
        <v>0</v>
      </c>
      <c r="BI174" s="83">
        <v>109</v>
      </c>
      <c r="BJ174" s="85">
        <v>25</v>
      </c>
      <c r="BK174" s="84">
        <v>3.583333333333333</v>
      </c>
      <c r="BL174" s="84">
        <v>-0.87905043363571167</v>
      </c>
      <c r="BM174" s="83">
        <v>38</v>
      </c>
      <c r="BN174" s="85">
        <v>35.5589790344238</v>
      </c>
      <c r="BO174" s="84">
        <v>77.887229919433594</v>
      </c>
      <c r="BP174" s="84">
        <v>15.9999990463257</v>
      </c>
      <c r="BQ174" s="85">
        <v>82.208175659179702</v>
      </c>
      <c r="BR174" s="83">
        <v>72000</v>
      </c>
      <c r="BS174" s="85">
        <v>29.913439999999998</v>
      </c>
      <c r="BT174" s="85">
        <v>56.72645</v>
      </c>
      <c r="BU174" s="84">
        <v>0.39899999999999997</v>
      </c>
      <c r="BV174" s="83">
        <v>98</v>
      </c>
      <c r="BW174" s="83">
        <v>84</v>
      </c>
      <c r="BX174" s="83">
        <v>98</v>
      </c>
      <c r="BY174" s="84">
        <v>112.45636749267599</v>
      </c>
      <c r="BZ174" s="84">
        <v>524</v>
      </c>
      <c r="CA174" s="83">
        <v>1122.12182617188</v>
      </c>
      <c r="CB174" s="83">
        <v>59734213</v>
      </c>
      <c r="CC174" s="83">
        <v>53399383</v>
      </c>
      <c r="CD174" s="83">
        <v>885800</v>
      </c>
      <c r="CE174" s="83"/>
    </row>
    <row r="175" spans="1:83" x14ac:dyDescent="0.3">
      <c r="A175" s="100" t="s">
        <v>319</v>
      </c>
      <c r="B175" s="86" t="s">
        <v>318</v>
      </c>
      <c r="C175" s="83">
        <v>3247.1981131157895</v>
      </c>
      <c r="D175" s="83">
        <v>0</v>
      </c>
      <c r="E175" s="83">
        <v>753363.89150000003</v>
      </c>
      <c r="F175" s="83">
        <v>271.822</v>
      </c>
      <c r="G175" s="83">
        <v>146985.86700000003</v>
      </c>
      <c r="H175" s="83">
        <v>2756.5545000000002</v>
      </c>
      <c r="I175" s="83">
        <v>28346.964000000004</v>
      </c>
      <c r="J175" s="83">
        <v>1199502</v>
      </c>
      <c r="K175" s="84">
        <v>0.314</v>
      </c>
      <c r="L175" s="84">
        <v>5.5555555555555552E-2</v>
      </c>
      <c r="M175" s="83">
        <v>72272.163816500004</v>
      </c>
      <c r="N175" s="83" t="s">
        <v>434</v>
      </c>
      <c r="O175" s="83" t="s">
        <v>434</v>
      </c>
      <c r="P175" s="83" t="s">
        <v>434</v>
      </c>
      <c r="Q175" s="83">
        <v>21889568</v>
      </c>
      <c r="R175" s="83">
        <v>15780721</v>
      </c>
      <c r="S175" s="83">
        <v>20426074</v>
      </c>
      <c r="T175" s="83">
        <v>16236457</v>
      </c>
      <c r="U175" s="83">
        <v>56650072</v>
      </c>
      <c r="V175" s="83">
        <v>65540945.520300001</v>
      </c>
      <c r="W175" s="83">
        <v>67036816.655699998</v>
      </c>
      <c r="X175" s="84">
        <v>135.89720683513085</v>
      </c>
      <c r="Y175" s="84">
        <v>1.7599900185580948</v>
      </c>
      <c r="Z175" s="84">
        <v>50.692</v>
      </c>
      <c r="AA175" s="84" t="s">
        <v>434</v>
      </c>
      <c r="AB175" s="84">
        <v>0</v>
      </c>
      <c r="AC175" s="84">
        <v>90.67013</v>
      </c>
      <c r="AD175" s="83">
        <v>10590</v>
      </c>
      <c r="AE175" s="83">
        <v>80</v>
      </c>
      <c r="AF175" s="85">
        <v>23.7</v>
      </c>
      <c r="AG175" s="84">
        <v>5.1520000000000001</v>
      </c>
      <c r="AH175" s="84">
        <v>0.75954421400000005</v>
      </c>
      <c r="AI175" s="84">
        <v>0.14302735899999999</v>
      </c>
      <c r="AJ175" s="83">
        <v>0</v>
      </c>
      <c r="AK175" s="83">
        <v>0</v>
      </c>
      <c r="AL175" s="84">
        <v>0.77700001001357999</v>
      </c>
      <c r="AM175" s="224">
        <v>3.0710400000000001E-3</v>
      </c>
      <c r="AN175" s="224">
        <v>73.654884999999993</v>
      </c>
      <c r="AO175" s="84">
        <v>-457.99</v>
      </c>
      <c r="AP175" s="84">
        <v>-388.23</v>
      </c>
      <c r="AQ175" s="84">
        <v>-6.4581513404846205E-2</v>
      </c>
      <c r="AR175" s="84">
        <v>1.5016425386572667</v>
      </c>
      <c r="AS175" s="85">
        <v>9</v>
      </c>
      <c r="AT175" s="85">
        <v>6.6999998092651403</v>
      </c>
      <c r="AU175" s="83">
        <v>150</v>
      </c>
      <c r="AV175" s="85">
        <v>1</v>
      </c>
      <c r="AW175" s="84">
        <v>0.15000000596046401</v>
      </c>
      <c r="AX175" s="84">
        <v>0.36296722292900102</v>
      </c>
      <c r="AY175" s="83">
        <v>129102</v>
      </c>
      <c r="AZ175" s="84">
        <v>0.35899999737739602</v>
      </c>
      <c r="BA175" s="84">
        <v>34.900001525878899</v>
      </c>
      <c r="BB175" s="83">
        <v>0</v>
      </c>
      <c r="BC175" s="83">
        <v>878885</v>
      </c>
      <c r="BD175" s="83">
        <v>1196084</v>
      </c>
      <c r="BE175" s="83">
        <v>0</v>
      </c>
      <c r="BF175" s="83">
        <v>41000</v>
      </c>
      <c r="BG175" s="83">
        <v>98525</v>
      </c>
      <c r="BH175" s="83">
        <v>0</v>
      </c>
      <c r="BI175" s="83">
        <v>112</v>
      </c>
      <c r="BJ175" s="85">
        <v>9.3000000000000007</v>
      </c>
      <c r="BK175" s="84">
        <v>3.1166666666666667</v>
      </c>
      <c r="BL175" s="84">
        <v>0.35705634951591492</v>
      </c>
      <c r="BM175" s="83">
        <v>36</v>
      </c>
      <c r="BN175" s="85">
        <v>100</v>
      </c>
      <c r="BO175" s="84">
        <v>93.767761230468807</v>
      </c>
      <c r="BP175" s="84">
        <v>66.652412414550795</v>
      </c>
      <c r="BQ175" s="85">
        <v>186.15858459472699</v>
      </c>
      <c r="BR175" s="83">
        <v>230000</v>
      </c>
      <c r="BS175" s="85">
        <v>98.750730000000004</v>
      </c>
      <c r="BT175" s="85">
        <v>99.930710000000005</v>
      </c>
      <c r="BU175" s="84">
        <v>8.0960000000000001</v>
      </c>
      <c r="BV175" s="83">
        <v>97</v>
      </c>
      <c r="BW175" s="83">
        <v>87</v>
      </c>
      <c r="BX175" s="83" t="s">
        <v>434</v>
      </c>
      <c r="BY175" s="84">
        <v>722.69683837890602</v>
      </c>
      <c r="BZ175" s="84">
        <v>37</v>
      </c>
      <c r="CA175" s="83">
        <v>7808.19287109375</v>
      </c>
      <c r="CB175" s="83">
        <v>69799978</v>
      </c>
      <c r="CC175" s="83">
        <v>68083396</v>
      </c>
      <c r="CD175" s="83">
        <v>510890</v>
      </c>
      <c r="CE175" s="83"/>
    </row>
    <row r="176" spans="1:83" x14ac:dyDescent="0.3">
      <c r="A176" s="100" t="s">
        <v>372</v>
      </c>
      <c r="B176" s="86" t="s">
        <v>91</v>
      </c>
      <c r="C176" s="83">
        <v>2291.0791277263156</v>
      </c>
      <c r="D176" s="83">
        <v>146.20146692926315</v>
      </c>
      <c r="E176" s="83">
        <v>1073.9865</v>
      </c>
      <c r="F176" s="83">
        <v>5.8579999999999997</v>
      </c>
      <c r="G176" s="83">
        <v>7090.3680000000004</v>
      </c>
      <c r="H176" s="83">
        <v>589.87199999999996</v>
      </c>
      <c r="I176" s="83">
        <v>1546.1760000000004</v>
      </c>
      <c r="J176" s="83">
        <v>3428</v>
      </c>
      <c r="K176" s="84">
        <v>5.7000000000000002E-2</v>
      </c>
      <c r="L176" s="84">
        <v>2.7777777777777776E-2</v>
      </c>
      <c r="M176" s="83">
        <v>401760.90961899998</v>
      </c>
      <c r="N176" s="83" t="s">
        <v>434</v>
      </c>
      <c r="O176" s="83" t="s">
        <v>434</v>
      </c>
      <c r="P176" s="83" t="s">
        <v>434</v>
      </c>
      <c r="Q176" s="83">
        <v>0</v>
      </c>
      <c r="R176" s="83">
        <v>1109930</v>
      </c>
      <c r="S176" s="83">
        <v>0</v>
      </c>
      <c r="T176" s="83">
        <v>1092075</v>
      </c>
      <c r="U176" s="83">
        <v>694617</v>
      </c>
      <c r="V176" s="83">
        <v>865154.61418000003</v>
      </c>
      <c r="W176" s="83">
        <v>1110504.6949499999</v>
      </c>
      <c r="X176" s="84">
        <v>85.270477471418971</v>
      </c>
      <c r="Y176" s="84">
        <v>3.1636014002462827</v>
      </c>
      <c r="Z176" s="84">
        <v>30.946999999999999</v>
      </c>
      <c r="AA176" s="84">
        <v>5.26791911327593</v>
      </c>
      <c r="AB176" s="84">
        <v>19.515039999999999</v>
      </c>
      <c r="AC176" s="84">
        <v>28.178229999999999</v>
      </c>
      <c r="AD176" s="83" t="s">
        <v>434</v>
      </c>
      <c r="AE176" s="83">
        <v>40</v>
      </c>
      <c r="AF176" s="85">
        <v>33.4</v>
      </c>
      <c r="AG176" s="84">
        <v>13.507</v>
      </c>
      <c r="AH176" s="84">
        <v>5.7853151999999998E-2</v>
      </c>
      <c r="AI176" s="84">
        <v>1.058951E-2</v>
      </c>
      <c r="AJ176" s="83">
        <v>0</v>
      </c>
      <c r="AK176" s="83">
        <v>0</v>
      </c>
      <c r="AL176" s="84">
        <v>0.60600000619888295</v>
      </c>
      <c r="AM176" s="224">
        <v>0.20961753999999999</v>
      </c>
      <c r="AN176" s="224">
        <v>13.696597000000001</v>
      </c>
      <c r="AO176" s="84">
        <v>157.84</v>
      </c>
      <c r="AP176" s="84">
        <v>181.19</v>
      </c>
      <c r="AQ176" s="84">
        <v>8.7350406646728498</v>
      </c>
      <c r="AR176" s="84">
        <v>4.9746467593794499</v>
      </c>
      <c r="AS176" s="85">
        <v>44.200000762939503</v>
      </c>
      <c r="AT176" s="85">
        <v>37.5</v>
      </c>
      <c r="AU176" s="83">
        <v>498</v>
      </c>
      <c r="AV176" s="85">
        <v>0.20000000298023199</v>
      </c>
      <c r="AW176" s="84">
        <v>0.259999990463257</v>
      </c>
      <c r="AX176" s="84">
        <v>0</v>
      </c>
      <c r="AY176" s="83">
        <v>1327038</v>
      </c>
      <c r="AZ176" s="84" t="s">
        <v>434</v>
      </c>
      <c r="BA176" s="84">
        <v>28.700000762939499</v>
      </c>
      <c r="BB176" s="83">
        <v>0</v>
      </c>
      <c r="BC176" s="83">
        <v>0</v>
      </c>
      <c r="BD176" s="83">
        <v>9131</v>
      </c>
      <c r="BE176" s="83">
        <v>0</v>
      </c>
      <c r="BF176" s="83">
        <v>0</v>
      </c>
      <c r="BG176" s="83">
        <v>0</v>
      </c>
      <c r="BH176" s="83">
        <v>0</v>
      </c>
      <c r="BI176" s="83">
        <v>97</v>
      </c>
      <c r="BJ176" s="85">
        <v>30.9</v>
      </c>
      <c r="BK176" s="84">
        <v>2.4833333333333334</v>
      </c>
      <c r="BL176" s="84">
        <v>-0.88469237089157104</v>
      </c>
      <c r="BM176" s="83">
        <v>40</v>
      </c>
      <c r="BN176" s="85">
        <v>85.591835021972699</v>
      </c>
      <c r="BO176" s="84">
        <v>68.066833496093807</v>
      </c>
      <c r="BP176" s="84">
        <v>27.492731094360401</v>
      </c>
      <c r="BQ176" s="85">
        <v>110.218475341797</v>
      </c>
      <c r="BR176" s="83">
        <v>2900</v>
      </c>
      <c r="BS176" s="85">
        <v>53.519010000000002</v>
      </c>
      <c r="BT176" s="85">
        <v>78.343869999999995</v>
      </c>
      <c r="BU176" s="84">
        <v>7.1970000000000001</v>
      </c>
      <c r="BV176" s="83">
        <v>83</v>
      </c>
      <c r="BW176" s="83">
        <v>54</v>
      </c>
      <c r="BX176" s="83" t="s">
        <v>434</v>
      </c>
      <c r="BY176" s="84">
        <v>352.51229858398398</v>
      </c>
      <c r="BZ176" s="84">
        <v>142</v>
      </c>
      <c r="CA176" s="83">
        <v>1294.18896484375</v>
      </c>
      <c r="CB176" s="83">
        <v>1318442</v>
      </c>
      <c r="CC176" s="83">
        <v>1185524</v>
      </c>
      <c r="CD176" s="83">
        <v>14870</v>
      </c>
      <c r="CE176" s="83"/>
    </row>
    <row r="177" spans="1:83" x14ac:dyDescent="0.3">
      <c r="A177" s="100" t="s">
        <v>321</v>
      </c>
      <c r="B177" s="86" t="s">
        <v>320</v>
      </c>
      <c r="C177" s="83">
        <v>0</v>
      </c>
      <c r="D177" s="83">
        <v>0</v>
      </c>
      <c r="E177" s="83">
        <v>22786.5805</v>
      </c>
      <c r="F177" s="83">
        <v>0</v>
      </c>
      <c r="G177" s="83">
        <v>0</v>
      </c>
      <c r="H177" s="83">
        <v>0</v>
      </c>
      <c r="I177" s="83">
        <v>0</v>
      </c>
      <c r="J177" s="83">
        <v>11428</v>
      </c>
      <c r="K177" s="84">
        <v>2.9000000000000001E-2</v>
      </c>
      <c r="L177" s="84">
        <v>8.3333333333333329E-2</v>
      </c>
      <c r="M177" s="83">
        <v>3076382.1566499998</v>
      </c>
      <c r="N177" s="83">
        <v>226147.182042</v>
      </c>
      <c r="O177" s="83">
        <v>2115943.70633</v>
      </c>
      <c r="P177" s="83">
        <v>222712.405703</v>
      </c>
      <c r="Q177" s="83">
        <v>7261444</v>
      </c>
      <c r="R177" s="83">
        <v>0</v>
      </c>
      <c r="S177" s="83">
        <v>0</v>
      </c>
      <c r="T177" s="83">
        <v>7261444</v>
      </c>
      <c r="U177" s="83">
        <v>4694536</v>
      </c>
      <c r="V177" s="83">
        <v>6856614.0885800002</v>
      </c>
      <c r="W177" s="83">
        <v>7235096.29825</v>
      </c>
      <c r="X177" s="84">
        <v>145.04677330391615</v>
      </c>
      <c r="Y177" s="84">
        <v>3.7211275695779928</v>
      </c>
      <c r="Z177" s="84">
        <v>42.247999999999998</v>
      </c>
      <c r="AA177" s="84">
        <v>4.5513104055187199</v>
      </c>
      <c r="AB177" s="84">
        <v>47.690350000000002</v>
      </c>
      <c r="AC177" s="84">
        <v>10.47481</v>
      </c>
      <c r="AD177" s="83">
        <v>2438</v>
      </c>
      <c r="AE177" s="83">
        <v>40</v>
      </c>
      <c r="AF177" s="85">
        <v>54.3</v>
      </c>
      <c r="AG177" s="84">
        <v>14.737</v>
      </c>
      <c r="AH177" s="84">
        <v>0.42795237899999999</v>
      </c>
      <c r="AI177" s="84">
        <v>7.9806220999999997E-2</v>
      </c>
      <c r="AJ177" s="83">
        <v>0</v>
      </c>
      <c r="AK177" s="83">
        <v>0</v>
      </c>
      <c r="AL177" s="84">
        <v>0.51499998569488503</v>
      </c>
      <c r="AM177" s="224">
        <v>0.17961630000000001</v>
      </c>
      <c r="AN177" s="224">
        <v>9.6018910000000002</v>
      </c>
      <c r="AO177" s="84">
        <v>100.04</v>
      </c>
      <c r="AP177" s="84">
        <v>87.12</v>
      </c>
      <c r="AQ177" s="84">
        <v>7.4691071510314897</v>
      </c>
      <c r="AR177" s="84">
        <v>8.3507396375831036</v>
      </c>
      <c r="AS177" s="85">
        <v>66.900001525878906</v>
      </c>
      <c r="AT177" s="85">
        <v>15.199999809265099</v>
      </c>
      <c r="AU177" s="83">
        <v>37</v>
      </c>
      <c r="AV177" s="85">
        <v>2.2000000476837198</v>
      </c>
      <c r="AW177" s="84">
        <v>0.89999997615814198</v>
      </c>
      <c r="AX177" s="84">
        <v>267.30859375</v>
      </c>
      <c r="AY177" s="83">
        <v>4311460</v>
      </c>
      <c r="AZ177" s="84">
        <v>0.57300001382827803</v>
      </c>
      <c r="BA177" s="84">
        <v>43.099998474121101</v>
      </c>
      <c r="BB177" s="83">
        <v>0</v>
      </c>
      <c r="BC177" s="83">
        <v>0</v>
      </c>
      <c r="BD177" s="83">
        <v>57000</v>
      </c>
      <c r="BE177" s="83">
        <v>0</v>
      </c>
      <c r="BF177" s="83">
        <v>2000</v>
      </c>
      <c r="BG177" s="83">
        <v>12387</v>
      </c>
      <c r="BH177" s="83">
        <v>30</v>
      </c>
      <c r="BI177" s="83">
        <v>108</v>
      </c>
      <c r="BJ177" s="85">
        <v>20.7</v>
      </c>
      <c r="BK177" s="84">
        <v>1.3166666666666667</v>
      </c>
      <c r="BL177" s="84">
        <v>-0.91733467578887939</v>
      </c>
      <c r="BM177" s="83">
        <v>29</v>
      </c>
      <c r="BN177" s="85">
        <v>51.345283508300803</v>
      </c>
      <c r="BO177" s="84">
        <v>63.745620727539098</v>
      </c>
      <c r="BP177" s="84">
        <v>12.3602247238159</v>
      </c>
      <c r="BQ177" s="85">
        <v>77.195007324218807</v>
      </c>
      <c r="BR177" s="83">
        <v>13000</v>
      </c>
      <c r="BS177" s="85">
        <v>16.132100000000001</v>
      </c>
      <c r="BT177" s="85">
        <v>65.128839999999997</v>
      </c>
      <c r="BU177" s="84">
        <v>0.48699999999999999</v>
      </c>
      <c r="BV177" s="83">
        <v>88</v>
      </c>
      <c r="BW177" s="83" t="s">
        <v>434</v>
      </c>
      <c r="BX177" s="83">
        <v>88</v>
      </c>
      <c r="BY177" s="84">
        <v>109.359664916992</v>
      </c>
      <c r="BZ177" s="84">
        <v>396</v>
      </c>
      <c r="CA177" s="83">
        <v>675.542236328125</v>
      </c>
      <c r="CB177" s="83">
        <v>8278737</v>
      </c>
      <c r="CC177" s="83">
        <v>7264896</v>
      </c>
      <c r="CD177" s="83">
        <v>54390</v>
      </c>
      <c r="CE177" s="83"/>
    </row>
    <row r="178" spans="1:83" x14ac:dyDescent="0.3">
      <c r="A178" s="100" t="s">
        <v>323</v>
      </c>
      <c r="B178" s="86" t="s">
        <v>322</v>
      </c>
      <c r="C178" s="83">
        <v>187.49025647831579</v>
      </c>
      <c r="D178" s="83">
        <v>187.49025647831579</v>
      </c>
      <c r="E178" s="83" t="s">
        <v>434</v>
      </c>
      <c r="F178" s="83">
        <v>6.7560000000000002</v>
      </c>
      <c r="G178" s="83">
        <v>2014.893</v>
      </c>
      <c r="H178" s="83">
        <v>636.28200000000004</v>
      </c>
      <c r="I178" s="83">
        <v>97.488</v>
      </c>
      <c r="J178" s="83">
        <v>0</v>
      </c>
      <c r="K178" s="84">
        <v>2.9000000000000001E-2</v>
      </c>
      <c r="L178" s="84" t="s">
        <v>434</v>
      </c>
      <c r="M178" s="83" t="s">
        <v>434</v>
      </c>
      <c r="N178" s="83" t="s">
        <v>434</v>
      </c>
      <c r="O178" s="83" t="s">
        <v>434</v>
      </c>
      <c r="P178" s="83" t="s">
        <v>434</v>
      </c>
      <c r="Q178" s="83">
        <v>0</v>
      </c>
      <c r="R178" s="83">
        <v>0</v>
      </c>
      <c r="S178" s="83">
        <v>0</v>
      </c>
      <c r="T178" s="83">
        <v>0</v>
      </c>
      <c r="U178" s="83">
        <v>42929</v>
      </c>
      <c r="V178" s="83">
        <v>83341.631955699995</v>
      </c>
      <c r="W178" s="83">
        <v>87873.482652299994</v>
      </c>
      <c r="X178" s="84">
        <v>143.32916666666668</v>
      </c>
      <c r="Y178" s="84">
        <v>1.1454878974766385</v>
      </c>
      <c r="Z178" s="84">
        <v>23.106999999999999</v>
      </c>
      <c r="AA178" s="84" t="s">
        <v>434</v>
      </c>
      <c r="AB178" s="84">
        <v>0</v>
      </c>
      <c r="AC178" s="84" t="s">
        <v>434</v>
      </c>
      <c r="AD178" s="83">
        <v>18</v>
      </c>
      <c r="AE178" s="83">
        <v>80</v>
      </c>
      <c r="AF178" s="85" t="s">
        <v>434</v>
      </c>
      <c r="AG178" s="84">
        <v>11.545</v>
      </c>
      <c r="AH178" s="84">
        <v>5.3168299999999998E-3</v>
      </c>
      <c r="AI178" s="84">
        <v>4.2060399999999999E-4</v>
      </c>
      <c r="AJ178" s="83">
        <v>0</v>
      </c>
      <c r="AK178" s="83">
        <v>0</v>
      </c>
      <c r="AL178" s="84">
        <v>0.72500002384185802</v>
      </c>
      <c r="AM178" s="224" t="s">
        <v>434</v>
      </c>
      <c r="AN178" s="224">
        <v>3.855467</v>
      </c>
      <c r="AO178" s="84">
        <v>63.72</v>
      </c>
      <c r="AP178" s="84">
        <v>47.5</v>
      </c>
      <c r="AQ178" s="84">
        <v>20.077766418456999</v>
      </c>
      <c r="AR178" s="84">
        <v>37.155520303577511</v>
      </c>
      <c r="AS178" s="85">
        <v>16.600000381469702</v>
      </c>
      <c r="AT178" s="85">
        <v>1.8999999761581401</v>
      </c>
      <c r="AU178" s="83">
        <v>11</v>
      </c>
      <c r="AV178" s="85" t="s">
        <v>434</v>
      </c>
      <c r="AW178" s="84" t="s">
        <v>434</v>
      </c>
      <c r="AX178" s="84" t="s">
        <v>434</v>
      </c>
      <c r="AY178" s="83">
        <v>37131</v>
      </c>
      <c r="AZ178" s="84">
        <v>0.35400000214576699</v>
      </c>
      <c r="BA178" s="84">
        <v>37.599998474121101</v>
      </c>
      <c r="BB178" s="83">
        <v>87000</v>
      </c>
      <c r="BC178" s="83">
        <v>501</v>
      </c>
      <c r="BD178" s="83">
        <v>1289</v>
      </c>
      <c r="BE178" s="83">
        <v>0</v>
      </c>
      <c r="BF178" s="83">
        <v>0</v>
      </c>
      <c r="BG178" s="83">
        <v>0</v>
      </c>
      <c r="BH178" s="83">
        <v>0</v>
      </c>
      <c r="BI178" s="83">
        <v>88</v>
      </c>
      <c r="BJ178" s="85">
        <v>3</v>
      </c>
      <c r="BK178" s="84">
        <v>2.666666666666667</v>
      </c>
      <c r="BL178" s="84">
        <v>0.1627243310213089</v>
      </c>
      <c r="BM178" s="83" t="s">
        <v>434</v>
      </c>
      <c r="BN178" s="85">
        <v>98.892601013183594</v>
      </c>
      <c r="BO178" s="84">
        <v>99.414367675781307</v>
      </c>
      <c r="BP178" s="84">
        <v>41.248725891113303</v>
      </c>
      <c r="BQ178" s="85">
        <v>59.433078765869098</v>
      </c>
      <c r="BR178" s="83">
        <v>720</v>
      </c>
      <c r="BS178" s="85">
        <v>93.445269999999994</v>
      </c>
      <c r="BT178" s="85">
        <v>99.906829999999999</v>
      </c>
      <c r="BU178" s="84">
        <v>5.2229999999999999</v>
      </c>
      <c r="BV178" s="83">
        <v>81</v>
      </c>
      <c r="BW178" s="83">
        <v>85</v>
      </c>
      <c r="BX178" s="83" t="s">
        <v>434</v>
      </c>
      <c r="BY178" s="84">
        <v>355.33111572265602</v>
      </c>
      <c r="BZ178" s="84">
        <v>52</v>
      </c>
      <c r="CA178" s="83">
        <v>4364.015625</v>
      </c>
      <c r="CB178" s="83">
        <v>105697</v>
      </c>
      <c r="CC178" s="83">
        <v>106170</v>
      </c>
      <c r="CD178" s="83">
        <v>720</v>
      </c>
      <c r="CE178" s="83"/>
    </row>
    <row r="179" spans="1:83" x14ac:dyDescent="0.3">
      <c r="A179" s="100" t="s">
        <v>325</v>
      </c>
      <c r="B179" s="86" t="s">
        <v>324</v>
      </c>
      <c r="C179" s="83">
        <v>2494.8842488631576</v>
      </c>
      <c r="D179" s="83">
        <v>319.80969429052629</v>
      </c>
      <c r="E179" s="83">
        <v>163.00200000000001</v>
      </c>
      <c r="F179" s="83">
        <v>0</v>
      </c>
      <c r="G179" s="83">
        <v>2991.4539999999997</v>
      </c>
      <c r="H179" s="83">
        <v>0</v>
      </c>
      <c r="I179" s="83">
        <v>2146.1759999999999</v>
      </c>
      <c r="J179" s="83">
        <v>0</v>
      </c>
      <c r="K179" s="84">
        <v>2.9000000000000001E-2</v>
      </c>
      <c r="L179" s="84">
        <v>0.16666666666666666</v>
      </c>
      <c r="M179" s="83" t="s">
        <v>434</v>
      </c>
      <c r="N179" s="83" t="s">
        <v>434</v>
      </c>
      <c r="O179" s="83" t="s">
        <v>434</v>
      </c>
      <c r="P179" s="83" t="s">
        <v>434</v>
      </c>
      <c r="Q179" s="83">
        <v>0</v>
      </c>
      <c r="R179" s="83">
        <v>0</v>
      </c>
      <c r="S179" s="83">
        <v>0</v>
      </c>
      <c r="T179" s="83">
        <v>0</v>
      </c>
      <c r="U179" s="83">
        <v>1141668</v>
      </c>
      <c r="V179" s="83">
        <v>1214668.3044199999</v>
      </c>
      <c r="W179" s="83">
        <v>1268014.07984</v>
      </c>
      <c r="X179" s="84">
        <v>270.92748538011693</v>
      </c>
      <c r="Y179" s="84">
        <v>0.37295992394935218</v>
      </c>
      <c r="Z179" s="84">
        <v>53.186999999999998</v>
      </c>
      <c r="AA179" s="84">
        <v>3.29086780304119</v>
      </c>
      <c r="AB179" s="84">
        <v>7.4160000000000004E-2</v>
      </c>
      <c r="AC179" s="84">
        <v>89.443200000000004</v>
      </c>
      <c r="AD179" s="83">
        <v>445</v>
      </c>
      <c r="AE179" s="83">
        <v>40</v>
      </c>
      <c r="AF179" s="85">
        <v>5.4</v>
      </c>
      <c r="AG179" s="84">
        <v>6.3140000000000001</v>
      </c>
      <c r="AH179" s="84">
        <v>1.8946846999999999E-2</v>
      </c>
      <c r="AI179" s="84">
        <v>6.6685160000000002E-3</v>
      </c>
      <c r="AJ179" s="83">
        <v>0</v>
      </c>
      <c r="AK179" s="83">
        <v>0</v>
      </c>
      <c r="AL179" s="84">
        <v>0.79600000381469704</v>
      </c>
      <c r="AM179" s="224">
        <v>2.4179200000000001E-3</v>
      </c>
      <c r="AN179" s="224">
        <v>14.214185000000001</v>
      </c>
      <c r="AO179" s="84">
        <v>0</v>
      </c>
      <c r="AP179" s="84">
        <v>0</v>
      </c>
      <c r="AQ179" s="84" t="s">
        <v>434</v>
      </c>
      <c r="AR179" s="84">
        <v>0.59029715106078096</v>
      </c>
      <c r="AS179" s="85">
        <v>17.5</v>
      </c>
      <c r="AT179" s="85">
        <v>4.9000000953674299</v>
      </c>
      <c r="AU179" s="83">
        <v>18</v>
      </c>
      <c r="AV179" s="85">
        <v>0.69999998807907104</v>
      </c>
      <c r="AW179" s="84">
        <v>0.119999997317791</v>
      </c>
      <c r="AX179" s="84" t="s">
        <v>434</v>
      </c>
      <c r="AY179" s="83">
        <v>442</v>
      </c>
      <c r="AZ179" s="84">
        <v>0.32300001382827798</v>
      </c>
      <c r="BA179" s="84" t="s">
        <v>434</v>
      </c>
      <c r="BB179" s="83">
        <v>150000</v>
      </c>
      <c r="BC179" s="83">
        <v>0</v>
      </c>
      <c r="BD179" s="83">
        <v>0</v>
      </c>
      <c r="BE179" s="83">
        <v>0</v>
      </c>
      <c r="BF179" s="83">
        <v>0</v>
      </c>
      <c r="BG179" s="83">
        <v>26635</v>
      </c>
      <c r="BH179" s="83">
        <v>0</v>
      </c>
      <c r="BI179" s="83">
        <v>126</v>
      </c>
      <c r="BJ179" s="85">
        <v>5.5</v>
      </c>
      <c r="BK179" s="84">
        <v>3.2333333333333329</v>
      </c>
      <c r="BL179" s="84">
        <v>0.10015146434307098</v>
      </c>
      <c r="BM179" s="83">
        <v>40</v>
      </c>
      <c r="BN179" s="85">
        <v>100</v>
      </c>
      <c r="BO179" s="84">
        <v>98.699996948242202</v>
      </c>
      <c r="BP179" s="84">
        <v>77.3260498046875</v>
      </c>
      <c r="BQ179" s="85">
        <v>155.10873413085901</v>
      </c>
      <c r="BR179" s="83">
        <v>8900</v>
      </c>
      <c r="BS179" s="85">
        <v>93.398910000000001</v>
      </c>
      <c r="BT179" s="85">
        <v>98.184960000000004</v>
      </c>
      <c r="BU179" s="84">
        <v>26.697000000000003</v>
      </c>
      <c r="BV179" s="83">
        <v>99</v>
      </c>
      <c r="BW179" s="83">
        <v>92</v>
      </c>
      <c r="BX179" s="83">
        <v>99</v>
      </c>
      <c r="BY179" s="84">
        <v>2099.5966796875</v>
      </c>
      <c r="BZ179" s="84">
        <v>67</v>
      </c>
      <c r="CA179" s="83">
        <v>17276.46484375</v>
      </c>
      <c r="CB179" s="83">
        <v>1399491</v>
      </c>
      <c r="CC179" s="83">
        <v>1360088</v>
      </c>
      <c r="CD179" s="83">
        <v>5130</v>
      </c>
      <c r="CE179" s="83"/>
    </row>
    <row r="180" spans="1:83" x14ac:dyDescent="0.3">
      <c r="A180" s="100" t="s">
        <v>327</v>
      </c>
      <c r="B180" s="86" t="s">
        <v>326</v>
      </c>
      <c r="C180" s="83">
        <v>19656.139016905261</v>
      </c>
      <c r="D180" s="83">
        <v>0</v>
      </c>
      <c r="E180" s="83">
        <v>18320.093499999999</v>
      </c>
      <c r="F180" s="83">
        <v>135.55199999999999</v>
      </c>
      <c r="G180" s="83">
        <v>0</v>
      </c>
      <c r="H180" s="83">
        <v>0</v>
      </c>
      <c r="I180" s="83">
        <v>0</v>
      </c>
      <c r="J180" s="83">
        <v>0</v>
      </c>
      <c r="K180" s="84">
        <v>2.9000000000000001E-2</v>
      </c>
      <c r="L180" s="84">
        <v>0.25</v>
      </c>
      <c r="M180" s="83">
        <v>0</v>
      </c>
      <c r="N180" s="83">
        <v>0</v>
      </c>
      <c r="O180" s="83">
        <v>0</v>
      </c>
      <c r="P180" s="83">
        <v>0</v>
      </c>
      <c r="Q180" s="83">
        <v>0</v>
      </c>
      <c r="R180" s="83">
        <v>0</v>
      </c>
      <c r="S180" s="83">
        <v>0</v>
      </c>
      <c r="T180" s="83">
        <v>0</v>
      </c>
      <c r="U180" s="83">
        <v>0</v>
      </c>
      <c r="V180" s="83">
        <v>5555299.3718900001</v>
      </c>
      <c r="W180" s="83">
        <v>70045.680512999999</v>
      </c>
      <c r="X180" s="84">
        <v>74.44132337796087</v>
      </c>
      <c r="Y180" s="84">
        <v>1.5608281952533296</v>
      </c>
      <c r="Z180" s="84">
        <v>69.254000000000005</v>
      </c>
      <c r="AA180" s="84" t="s">
        <v>434</v>
      </c>
      <c r="AB180" s="84">
        <v>0</v>
      </c>
      <c r="AC180" s="84">
        <v>78.686890000000005</v>
      </c>
      <c r="AD180" s="83">
        <v>2030</v>
      </c>
      <c r="AE180" s="83">
        <v>60</v>
      </c>
      <c r="AF180" s="85">
        <v>8.1999999999999993</v>
      </c>
      <c r="AG180" s="84">
        <v>8.4960000000000004</v>
      </c>
      <c r="AH180" s="84">
        <v>0.32444709700000002</v>
      </c>
      <c r="AI180" s="84">
        <v>0.14113192799999999</v>
      </c>
      <c r="AJ180" s="83">
        <v>0</v>
      </c>
      <c r="AK180" s="83">
        <v>0</v>
      </c>
      <c r="AL180" s="84">
        <v>0.74000000953674305</v>
      </c>
      <c r="AM180" s="224">
        <v>2.8877E-3</v>
      </c>
      <c r="AN180" s="224">
        <v>28.500302000000001</v>
      </c>
      <c r="AO180" s="84">
        <v>428.84</v>
      </c>
      <c r="AP180" s="84">
        <v>733.88</v>
      </c>
      <c r="AQ180" s="84">
        <v>2.6255617141723602</v>
      </c>
      <c r="AR180" s="84">
        <v>5.2830881267455982</v>
      </c>
      <c r="AS180" s="85">
        <v>16.899999618530298</v>
      </c>
      <c r="AT180" s="85">
        <v>1.6000000238418599</v>
      </c>
      <c r="AU180" s="83">
        <v>35</v>
      </c>
      <c r="AV180" s="85">
        <v>0.10000000149011599</v>
      </c>
      <c r="AW180" s="84">
        <v>9.00000035762787E-2</v>
      </c>
      <c r="AX180" s="84" t="s">
        <v>434</v>
      </c>
      <c r="AY180" s="83">
        <v>7085</v>
      </c>
      <c r="AZ180" s="84">
        <v>0.29600000381469699</v>
      </c>
      <c r="BA180" s="84">
        <v>32.799999237060497</v>
      </c>
      <c r="BB180" s="83">
        <v>30000</v>
      </c>
      <c r="BC180" s="83">
        <v>0</v>
      </c>
      <c r="BD180" s="83">
        <v>40000</v>
      </c>
      <c r="BE180" s="83">
        <v>0</v>
      </c>
      <c r="BF180" s="83">
        <v>4</v>
      </c>
      <c r="BG180" s="83">
        <v>4666</v>
      </c>
      <c r="BH180" s="83">
        <v>0</v>
      </c>
      <c r="BI180" s="83">
        <v>149</v>
      </c>
      <c r="BJ180" s="85">
        <v>2.4</v>
      </c>
      <c r="BK180" s="84">
        <v>2.4333333333333331</v>
      </c>
      <c r="BL180" s="84">
        <v>-0.10227388888597488</v>
      </c>
      <c r="BM180" s="83">
        <v>44</v>
      </c>
      <c r="BN180" s="85">
        <v>99.800003051757798</v>
      </c>
      <c r="BO180" s="84">
        <v>79.036430358886705</v>
      </c>
      <c r="BP180" s="84">
        <v>66.699996948242202</v>
      </c>
      <c r="BQ180" s="85">
        <v>126.305282592773</v>
      </c>
      <c r="BR180" s="83">
        <v>55000</v>
      </c>
      <c r="BS180" s="85">
        <v>90.921390000000002</v>
      </c>
      <c r="BT180" s="85">
        <v>96.2547</v>
      </c>
      <c r="BU180" s="84">
        <v>12.722</v>
      </c>
      <c r="BV180" s="83">
        <v>97</v>
      </c>
      <c r="BW180" s="83">
        <v>99</v>
      </c>
      <c r="BX180" s="83" t="s">
        <v>434</v>
      </c>
      <c r="BY180" s="84">
        <v>912.25427246093795</v>
      </c>
      <c r="BZ180" s="84">
        <v>43</v>
      </c>
      <c r="CA180" s="83">
        <v>3317.541015625</v>
      </c>
      <c r="CB180" s="83">
        <v>11818618</v>
      </c>
      <c r="CC180" s="83">
        <v>11254715</v>
      </c>
      <c r="CD180" s="83">
        <v>155360</v>
      </c>
      <c r="CE180" s="83"/>
    </row>
    <row r="181" spans="1:83" x14ac:dyDescent="0.3">
      <c r="A181" s="100" t="s">
        <v>329</v>
      </c>
      <c r="B181" s="86" t="s">
        <v>328</v>
      </c>
      <c r="C181" s="83">
        <v>158865.82528463157</v>
      </c>
      <c r="D181" s="83">
        <v>66510.410494947369</v>
      </c>
      <c r="E181" s="83">
        <v>174433.64199999999</v>
      </c>
      <c r="F181" s="83">
        <v>231.11799999999999</v>
      </c>
      <c r="G181" s="83">
        <v>0</v>
      </c>
      <c r="H181" s="83">
        <v>0</v>
      </c>
      <c r="I181" s="83">
        <v>0</v>
      </c>
      <c r="J181" s="83">
        <v>0</v>
      </c>
      <c r="K181" s="84">
        <v>0</v>
      </c>
      <c r="L181" s="84">
        <v>0.16666666666666666</v>
      </c>
      <c r="M181" s="83">
        <v>61508730.336499996</v>
      </c>
      <c r="N181" s="83" t="s">
        <v>434</v>
      </c>
      <c r="O181" s="83" t="s">
        <v>434</v>
      </c>
      <c r="P181" s="83" t="s">
        <v>434</v>
      </c>
      <c r="Q181" s="83">
        <v>1053055</v>
      </c>
      <c r="R181" s="83">
        <v>232969</v>
      </c>
      <c r="S181" s="83">
        <v>0</v>
      </c>
      <c r="T181" s="83">
        <v>0</v>
      </c>
      <c r="U181" s="83">
        <v>1000248</v>
      </c>
      <c r="V181" s="83">
        <v>17306676.475900002</v>
      </c>
      <c r="W181" s="83">
        <v>5825579.0379400002</v>
      </c>
      <c r="X181" s="84">
        <v>106.96012889310448</v>
      </c>
      <c r="Y181" s="84">
        <v>1.985267465313324</v>
      </c>
      <c r="Z181" s="84">
        <v>75.63</v>
      </c>
      <c r="AA181" s="84" t="s">
        <v>434</v>
      </c>
      <c r="AB181" s="84">
        <v>0.31678000000000001</v>
      </c>
      <c r="AC181" s="84" t="s">
        <v>434</v>
      </c>
      <c r="AD181" s="83">
        <v>20144</v>
      </c>
      <c r="AE181" s="83">
        <v>60</v>
      </c>
      <c r="AF181" s="85">
        <v>8.6</v>
      </c>
      <c r="AG181" s="84">
        <v>7.7869999999999999</v>
      </c>
      <c r="AH181" s="84">
        <v>0.96480532900000004</v>
      </c>
      <c r="AI181" s="84">
        <v>0.82952165300000003</v>
      </c>
      <c r="AJ181" s="83">
        <v>0</v>
      </c>
      <c r="AK181" s="83">
        <v>5</v>
      </c>
      <c r="AL181" s="84">
        <v>0.81999999284744296</v>
      </c>
      <c r="AM181" s="224" t="s">
        <v>434</v>
      </c>
      <c r="AN181" s="224">
        <v>2529.516427</v>
      </c>
      <c r="AO181" s="84">
        <v>712.25</v>
      </c>
      <c r="AP181" s="84">
        <v>481.59</v>
      </c>
      <c r="AQ181" s="84">
        <v>0.110192000865936</v>
      </c>
      <c r="AR181" s="84">
        <v>0.10637941606667844</v>
      </c>
      <c r="AS181" s="85">
        <v>10</v>
      </c>
      <c r="AT181" s="85">
        <v>1.5</v>
      </c>
      <c r="AU181" s="83">
        <v>16</v>
      </c>
      <c r="AV181" s="85" t="s">
        <v>434</v>
      </c>
      <c r="AW181" s="84" t="s">
        <v>434</v>
      </c>
      <c r="AX181" s="84">
        <v>0</v>
      </c>
      <c r="AY181" s="83">
        <v>0</v>
      </c>
      <c r="AZ181" s="84">
        <v>0.30599999427795399</v>
      </c>
      <c r="BA181" s="84">
        <v>41.900001525878899</v>
      </c>
      <c r="BB181" s="83">
        <v>100</v>
      </c>
      <c r="BC181" s="83">
        <v>16743</v>
      </c>
      <c r="BD181" s="83">
        <v>87810</v>
      </c>
      <c r="BE181" s="83">
        <v>0</v>
      </c>
      <c r="BF181" s="83">
        <v>1099000</v>
      </c>
      <c r="BG181" s="83">
        <v>3994234</v>
      </c>
      <c r="BH181" s="83">
        <v>0</v>
      </c>
      <c r="BI181" s="83">
        <v>149</v>
      </c>
      <c r="BJ181" s="85">
        <v>2.4</v>
      </c>
      <c r="BK181" s="84">
        <v>4.1666666666666661</v>
      </c>
      <c r="BL181" s="84">
        <v>4.8385970294475555E-2</v>
      </c>
      <c r="BM181" s="83">
        <v>40</v>
      </c>
      <c r="BN181" s="85">
        <v>100</v>
      </c>
      <c r="BO181" s="84">
        <v>96.150527954101605</v>
      </c>
      <c r="BP181" s="84">
        <v>73.976707458496094</v>
      </c>
      <c r="BQ181" s="85">
        <v>96.837165832519503</v>
      </c>
      <c r="BR181" s="83">
        <v>400000</v>
      </c>
      <c r="BS181" s="85">
        <v>97.297239999999988</v>
      </c>
      <c r="BT181" s="85">
        <v>98.875720000000001</v>
      </c>
      <c r="BU181" s="84">
        <v>17.605</v>
      </c>
      <c r="BV181" s="83">
        <v>98</v>
      </c>
      <c r="BW181" s="83">
        <v>87</v>
      </c>
      <c r="BX181" s="83">
        <v>97</v>
      </c>
      <c r="BY181" s="84">
        <v>1170.77990722656</v>
      </c>
      <c r="BZ181" s="84">
        <v>17</v>
      </c>
      <c r="CA181" s="83">
        <v>9042.4931640625</v>
      </c>
      <c r="CB181" s="83">
        <v>84339067</v>
      </c>
      <c r="CC181" s="83">
        <v>78665398</v>
      </c>
      <c r="CD181" s="83">
        <v>769630</v>
      </c>
      <c r="CE181" s="83"/>
    </row>
    <row r="182" spans="1:83" x14ac:dyDescent="0.3">
      <c r="A182" s="100" t="s">
        <v>331</v>
      </c>
      <c r="B182" s="86" t="s">
        <v>330</v>
      </c>
      <c r="C182" s="83">
        <v>4624.2701971368424</v>
      </c>
      <c r="D182" s="83">
        <v>4.9940008866105265E-2</v>
      </c>
      <c r="E182" s="83">
        <v>48635.325000000004</v>
      </c>
      <c r="F182" s="83">
        <v>0</v>
      </c>
      <c r="G182" s="83">
        <v>0</v>
      </c>
      <c r="H182" s="83">
        <v>0</v>
      </c>
      <c r="I182" s="83">
        <v>0</v>
      </c>
      <c r="J182" s="83">
        <v>0</v>
      </c>
      <c r="K182" s="84">
        <v>0</v>
      </c>
      <c r="L182" s="84">
        <v>0.27777777777777779</v>
      </c>
      <c r="M182" s="83">
        <v>4905017.4827300003</v>
      </c>
      <c r="N182" s="83" t="s">
        <v>434</v>
      </c>
      <c r="O182" s="83" t="s">
        <v>434</v>
      </c>
      <c r="P182" s="83" t="s">
        <v>434</v>
      </c>
      <c r="Q182" s="83">
        <v>0</v>
      </c>
      <c r="R182" s="83">
        <v>0</v>
      </c>
      <c r="S182" s="83">
        <v>0</v>
      </c>
      <c r="T182" s="83">
        <v>0</v>
      </c>
      <c r="U182" s="83">
        <v>0</v>
      </c>
      <c r="V182" s="83">
        <v>2608701.4527500002</v>
      </c>
      <c r="W182" s="83">
        <v>47190.205779999997</v>
      </c>
      <c r="X182" s="84">
        <v>12.450594769433746</v>
      </c>
      <c r="Y182" s="84">
        <v>2.4244089674400602</v>
      </c>
      <c r="Z182" s="84">
        <v>52.048000000000002</v>
      </c>
      <c r="AA182" s="84" t="s">
        <v>434</v>
      </c>
      <c r="AB182" s="84">
        <v>0</v>
      </c>
      <c r="AC182" s="84">
        <v>100</v>
      </c>
      <c r="AD182" s="83">
        <v>2939</v>
      </c>
      <c r="AE182" s="83">
        <v>60</v>
      </c>
      <c r="AF182" s="85" t="s">
        <v>434</v>
      </c>
      <c r="AG182" s="84">
        <v>10.961</v>
      </c>
      <c r="AH182" s="84">
        <v>8.1359915000000005E-2</v>
      </c>
      <c r="AI182" s="84">
        <v>8.5618080000000006E-3</v>
      </c>
      <c r="AJ182" s="83">
        <v>0</v>
      </c>
      <c r="AK182" s="83">
        <v>0</v>
      </c>
      <c r="AL182" s="84">
        <v>0.71499997377395597</v>
      </c>
      <c r="AM182" s="224">
        <v>1.45477E-3</v>
      </c>
      <c r="AN182" s="224">
        <v>5.8806250000000002</v>
      </c>
      <c r="AO182" s="84">
        <v>5.94</v>
      </c>
      <c r="AP182" s="84">
        <v>11.51</v>
      </c>
      <c r="AQ182" s="84">
        <v>5.2402168512344402E-2</v>
      </c>
      <c r="AR182" s="84">
        <v>4.9066337688554919E-3</v>
      </c>
      <c r="AS182" s="85">
        <v>42</v>
      </c>
      <c r="AT182" s="85">
        <v>3.2000000476837198</v>
      </c>
      <c r="AU182" s="83">
        <v>45</v>
      </c>
      <c r="AV182" s="85" t="s">
        <v>434</v>
      </c>
      <c r="AW182" s="84" t="s">
        <v>434</v>
      </c>
      <c r="AX182" s="84">
        <v>0</v>
      </c>
      <c r="AY182" s="83">
        <v>105</v>
      </c>
      <c r="AZ182" s="84" t="s">
        <v>434</v>
      </c>
      <c r="BA182" s="84" t="s">
        <v>434</v>
      </c>
      <c r="BB182" s="83">
        <v>0</v>
      </c>
      <c r="BC182" s="83">
        <v>0</v>
      </c>
      <c r="BD182" s="83">
        <v>0</v>
      </c>
      <c r="BE182" s="83">
        <v>0</v>
      </c>
      <c r="BF182" s="83">
        <v>0</v>
      </c>
      <c r="BG182" s="83">
        <v>20</v>
      </c>
      <c r="BH182" s="83">
        <v>0</v>
      </c>
      <c r="BI182" s="83">
        <v>123</v>
      </c>
      <c r="BJ182" s="85">
        <v>4</v>
      </c>
      <c r="BK182" s="84" t="s">
        <v>434</v>
      </c>
      <c r="BL182" s="84">
        <v>-1.1562397480010986</v>
      </c>
      <c r="BM182" s="83">
        <v>19</v>
      </c>
      <c r="BN182" s="85">
        <v>100</v>
      </c>
      <c r="BO182" s="84">
        <v>99.699996948242202</v>
      </c>
      <c r="BP182" s="84">
        <v>21.250997543335</v>
      </c>
      <c r="BQ182" s="85">
        <v>162.86109924316401</v>
      </c>
      <c r="BR182" s="83">
        <v>20000</v>
      </c>
      <c r="BS182" s="85">
        <v>98.699200000000005</v>
      </c>
      <c r="BT182" s="85">
        <v>98.814329999999998</v>
      </c>
      <c r="BU182" s="84">
        <v>22.248000000000001</v>
      </c>
      <c r="BV182" s="83">
        <v>99</v>
      </c>
      <c r="BW182" s="83">
        <v>99</v>
      </c>
      <c r="BX182" s="83" t="s">
        <v>434</v>
      </c>
      <c r="BY182" s="84">
        <v>1275.11584472656</v>
      </c>
      <c r="BZ182" s="84">
        <v>7</v>
      </c>
      <c r="CA182" s="83">
        <v>6966.63525390625</v>
      </c>
      <c r="CB182" s="83">
        <v>6031187</v>
      </c>
      <c r="CC182" s="83">
        <v>5395326</v>
      </c>
      <c r="CD182" s="83">
        <v>469930</v>
      </c>
      <c r="CE182" s="83"/>
    </row>
    <row r="183" spans="1:83" x14ac:dyDescent="0.3">
      <c r="A183" s="100" t="s">
        <v>333</v>
      </c>
      <c r="B183" s="86" t="s">
        <v>332</v>
      </c>
      <c r="C183" s="83">
        <v>0</v>
      </c>
      <c r="D183" s="83">
        <v>0</v>
      </c>
      <c r="E183" s="83" t="s">
        <v>434</v>
      </c>
      <c r="F183" s="83">
        <v>1.962</v>
      </c>
      <c r="G183" s="83">
        <v>13.0655</v>
      </c>
      <c r="H183" s="83">
        <v>0</v>
      </c>
      <c r="I183" s="83">
        <v>0</v>
      </c>
      <c r="J183" s="83">
        <v>0</v>
      </c>
      <c r="K183" s="84">
        <v>2.9000000000000001E-2</v>
      </c>
      <c r="L183" s="84" t="s">
        <v>434</v>
      </c>
      <c r="M183" s="83" t="s">
        <v>434</v>
      </c>
      <c r="N183" s="83" t="s">
        <v>434</v>
      </c>
      <c r="O183" s="83" t="s">
        <v>434</v>
      </c>
      <c r="P183" s="83" t="s">
        <v>434</v>
      </c>
      <c r="Q183" s="83">
        <v>0</v>
      </c>
      <c r="R183" s="83">
        <v>0</v>
      </c>
      <c r="S183" s="83">
        <v>0</v>
      </c>
      <c r="T183" s="83">
        <v>0</v>
      </c>
      <c r="U183" s="83">
        <v>0</v>
      </c>
      <c r="V183" s="83">
        <v>1055.00875473</v>
      </c>
      <c r="W183" s="83">
        <v>5149.7409286499997</v>
      </c>
      <c r="X183" s="84">
        <v>383.6</v>
      </c>
      <c r="Y183" s="84">
        <v>2.5171537362483525</v>
      </c>
      <c r="Z183" s="84">
        <v>63.215000000000003</v>
      </c>
      <c r="AA183" s="84" t="s">
        <v>434</v>
      </c>
      <c r="AB183" s="84">
        <v>7.03843</v>
      </c>
      <c r="AC183" s="84" t="s">
        <v>434</v>
      </c>
      <c r="AD183" s="83" t="s">
        <v>434</v>
      </c>
      <c r="AE183" s="83">
        <v>20</v>
      </c>
      <c r="AF183" s="85" t="s">
        <v>434</v>
      </c>
      <c r="AG183" s="84" t="s">
        <v>434</v>
      </c>
      <c r="AH183" s="84">
        <v>4.0000000000000003E-5</v>
      </c>
      <c r="AI183" s="84">
        <v>3.8699999999999999E-5</v>
      </c>
      <c r="AJ183" s="83">
        <v>0</v>
      </c>
      <c r="AK183" s="83">
        <v>0</v>
      </c>
      <c r="AL183" s="84" t="s">
        <v>434</v>
      </c>
      <c r="AM183" s="224" t="s">
        <v>434</v>
      </c>
      <c r="AN183" s="224">
        <v>1.456796</v>
      </c>
      <c r="AO183" s="84">
        <v>12.2</v>
      </c>
      <c r="AP183" s="84">
        <v>19.829999999999998</v>
      </c>
      <c r="AQ183" s="84">
        <v>55.842617034912102</v>
      </c>
      <c r="AR183" s="84" t="s">
        <v>434</v>
      </c>
      <c r="AS183" s="85">
        <v>23.899999618530298</v>
      </c>
      <c r="AT183" s="85" t="s">
        <v>434</v>
      </c>
      <c r="AU183" s="83">
        <v>296</v>
      </c>
      <c r="AV183" s="85" t="s">
        <v>434</v>
      </c>
      <c r="AW183" s="84" t="s">
        <v>434</v>
      </c>
      <c r="AX183" s="84" t="s">
        <v>434</v>
      </c>
      <c r="AY183" s="83">
        <v>11500</v>
      </c>
      <c r="AZ183" s="84" t="s">
        <v>434</v>
      </c>
      <c r="BA183" s="84">
        <v>39.099998474121101</v>
      </c>
      <c r="BB183" s="83">
        <v>0</v>
      </c>
      <c r="BC183" s="83">
        <v>0</v>
      </c>
      <c r="BD183" s="83">
        <v>5500</v>
      </c>
      <c r="BE183" s="83">
        <v>0</v>
      </c>
      <c r="BF183" s="83">
        <v>0</v>
      </c>
      <c r="BG183" s="83">
        <v>0</v>
      </c>
      <c r="BH183" s="83">
        <v>0</v>
      </c>
      <c r="BI183" s="83">
        <v>88</v>
      </c>
      <c r="BJ183" s="85">
        <v>3</v>
      </c>
      <c r="BK183" s="84" t="s">
        <v>434</v>
      </c>
      <c r="BL183" s="84">
        <v>-0.64663213491439819</v>
      </c>
      <c r="BM183" s="83" t="s">
        <v>434</v>
      </c>
      <c r="BN183" s="85">
        <v>100</v>
      </c>
      <c r="BO183" s="84" t="s">
        <v>434</v>
      </c>
      <c r="BP183" s="84">
        <v>49.3183403015137</v>
      </c>
      <c r="BQ183" s="85">
        <v>70.360595703125</v>
      </c>
      <c r="BR183" s="83">
        <v>47</v>
      </c>
      <c r="BS183" s="85">
        <v>84.078469999999996</v>
      </c>
      <c r="BT183" s="85">
        <v>99.272239999999996</v>
      </c>
      <c r="BU183" s="84">
        <v>9.1739999999999995</v>
      </c>
      <c r="BV183" s="83">
        <v>89</v>
      </c>
      <c r="BW183" s="83">
        <v>81</v>
      </c>
      <c r="BX183" s="83" t="s">
        <v>434</v>
      </c>
      <c r="BY183" s="84">
        <v>757.80279541015602</v>
      </c>
      <c r="BZ183" s="84" t="s">
        <v>434</v>
      </c>
      <c r="CA183" s="83">
        <v>4059.03002929688</v>
      </c>
      <c r="CB183" s="83">
        <v>11792</v>
      </c>
      <c r="CC183" s="83">
        <v>9916</v>
      </c>
      <c r="CD183" s="83">
        <v>30</v>
      </c>
      <c r="CE183" s="83"/>
    </row>
    <row r="184" spans="1:83" x14ac:dyDescent="0.3">
      <c r="A184" s="100" t="s">
        <v>335</v>
      </c>
      <c r="B184" s="86" t="s">
        <v>334</v>
      </c>
      <c r="C184" s="83">
        <v>24641.960995999998</v>
      </c>
      <c r="D184" s="83">
        <v>0</v>
      </c>
      <c r="E184" s="83">
        <v>87717.372499999983</v>
      </c>
      <c r="F184" s="83">
        <v>0</v>
      </c>
      <c r="G184" s="83">
        <v>0</v>
      </c>
      <c r="H184" s="83">
        <v>0</v>
      </c>
      <c r="I184" s="83">
        <v>0</v>
      </c>
      <c r="J184" s="83">
        <v>127142</v>
      </c>
      <c r="K184" s="84">
        <v>0.2</v>
      </c>
      <c r="L184" s="84">
        <v>0.1388888888888889</v>
      </c>
      <c r="M184" s="83">
        <v>8554600.3891499992</v>
      </c>
      <c r="N184" s="83">
        <v>3777986.0006900001</v>
      </c>
      <c r="O184" s="83">
        <v>0</v>
      </c>
      <c r="P184" s="83">
        <v>22695373.823600002</v>
      </c>
      <c r="Q184" s="83">
        <v>36951519</v>
      </c>
      <c r="R184" s="83">
        <v>1820510</v>
      </c>
      <c r="S184" s="83">
        <v>23677</v>
      </c>
      <c r="T184" s="83">
        <v>37971511</v>
      </c>
      <c r="U184" s="83">
        <v>33098318</v>
      </c>
      <c r="V184" s="83">
        <v>31811401.322799999</v>
      </c>
      <c r="W184" s="83">
        <v>23145076.807500001</v>
      </c>
      <c r="X184" s="84">
        <v>213.06173449032516</v>
      </c>
      <c r="Y184" s="84">
        <v>5.9948377186837574</v>
      </c>
      <c r="Z184" s="84">
        <v>24.361000000000001</v>
      </c>
      <c r="AA184" s="84">
        <v>4.5343375628240601</v>
      </c>
      <c r="AB184" s="84">
        <v>5.6236699999999997</v>
      </c>
      <c r="AC184" s="84">
        <v>21.222490000000001</v>
      </c>
      <c r="AD184" s="83">
        <v>854</v>
      </c>
      <c r="AE184" s="83">
        <v>40</v>
      </c>
      <c r="AF184" s="85">
        <v>48.3</v>
      </c>
      <c r="AG184" s="84">
        <v>17.044</v>
      </c>
      <c r="AH184" s="84">
        <v>0.88914879999999996</v>
      </c>
      <c r="AI184" s="84">
        <v>0.34866046899999997</v>
      </c>
      <c r="AJ184" s="83">
        <v>0</v>
      </c>
      <c r="AK184" s="83">
        <v>0</v>
      </c>
      <c r="AL184" s="84">
        <v>0.54400002956390403</v>
      </c>
      <c r="AM184" s="224">
        <v>0.26884636000000001</v>
      </c>
      <c r="AN184" s="224">
        <v>521.91553199999998</v>
      </c>
      <c r="AO184" s="84">
        <v>1232.3499999999999</v>
      </c>
      <c r="AP184" s="84">
        <v>1154.81</v>
      </c>
      <c r="AQ184" s="84">
        <v>6.1315569877624503</v>
      </c>
      <c r="AR184" s="84">
        <v>4.0509094328394459</v>
      </c>
      <c r="AS184" s="85">
        <v>45.799999237060497</v>
      </c>
      <c r="AT184" s="85">
        <v>10.3999996185303</v>
      </c>
      <c r="AU184" s="83">
        <v>200</v>
      </c>
      <c r="AV184" s="85">
        <v>5.8000001907348597</v>
      </c>
      <c r="AW184" s="84">
        <v>2.6099998950958301</v>
      </c>
      <c r="AX184" s="84">
        <v>289.1845703125</v>
      </c>
      <c r="AY184" s="83">
        <v>24639995</v>
      </c>
      <c r="AZ184" s="84">
        <v>0.53500002622604403</v>
      </c>
      <c r="BA184" s="84">
        <v>42.799999237060497</v>
      </c>
      <c r="BB184" s="83">
        <v>1000</v>
      </c>
      <c r="BC184" s="83">
        <v>209553</v>
      </c>
      <c r="BD184" s="83">
        <v>140200</v>
      </c>
      <c r="BE184" s="83">
        <v>0</v>
      </c>
      <c r="BF184" s="83">
        <v>32000</v>
      </c>
      <c r="BG184" s="83">
        <v>1459310</v>
      </c>
      <c r="BH184" s="83">
        <v>3</v>
      </c>
      <c r="BI184" s="83">
        <v>90</v>
      </c>
      <c r="BJ184" s="85">
        <v>35.6</v>
      </c>
      <c r="BK184" s="84" t="s">
        <v>434</v>
      </c>
      <c r="BL184" s="84">
        <v>-0.58520013093948364</v>
      </c>
      <c r="BM184" s="83">
        <v>27</v>
      </c>
      <c r="BN184" s="85">
        <v>42.650001525878899</v>
      </c>
      <c r="BO184" s="84">
        <v>76.527496337890597</v>
      </c>
      <c r="BP184" s="84">
        <v>23.7065315246582</v>
      </c>
      <c r="BQ184" s="85">
        <v>57.365566253662102</v>
      </c>
      <c r="BR184" s="83">
        <v>46000</v>
      </c>
      <c r="BS184" s="85">
        <v>18.47232</v>
      </c>
      <c r="BT184" s="85">
        <v>49.104030000000002</v>
      </c>
      <c r="BU184" s="84">
        <v>0.90800000000000003</v>
      </c>
      <c r="BV184" s="83">
        <v>93</v>
      </c>
      <c r="BW184" s="83" t="s">
        <v>434</v>
      </c>
      <c r="BX184" s="83">
        <v>92</v>
      </c>
      <c r="BY184" s="84">
        <v>139.33383178710901</v>
      </c>
      <c r="BZ184" s="84">
        <v>375</v>
      </c>
      <c r="CA184" s="83">
        <v>776.7685546875</v>
      </c>
      <c r="CB184" s="83">
        <v>45741000</v>
      </c>
      <c r="CC184" s="83">
        <v>39170819</v>
      </c>
      <c r="CD184" s="83">
        <v>199810</v>
      </c>
      <c r="CE184" s="83"/>
    </row>
    <row r="185" spans="1:83" x14ac:dyDescent="0.3">
      <c r="A185" s="100" t="s">
        <v>337</v>
      </c>
      <c r="B185" s="86" t="s">
        <v>336</v>
      </c>
      <c r="C185" s="83">
        <v>5568.0728434315788</v>
      </c>
      <c r="D185" s="83">
        <v>0</v>
      </c>
      <c r="E185" s="83">
        <v>308055.6605</v>
      </c>
      <c r="F185" s="83">
        <v>0</v>
      </c>
      <c r="G185" s="83">
        <v>0</v>
      </c>
      <c r="H185" s="83">
        <v>0</v>
      </c>
      <c r="I185" s="83">
        <v>0</v>
      </c>
      <c r="J185" s="83">
        <v>0</v>
      </c>
      <c r="K185" s="84">
        <v>2.9000000000000001E-2</v>
      </c>
      <c r="L185" s="84">
        <v>0.1388888888888889</v>
      </c>
      <c r="M185" s="83">
        <v>23758509.3739</v>
      </c>
      <c r="N185" s="83" t="s">
        <v>434</v>
      </c>
      <c r="O185" s="83" t="s">
        <v>434</v>
      </c>
      <c r="P185" s="83" t="s">
        <v>434</v>
      </c>
      <c r="Q185" s="83">
        <v>0</v>
      </c>
      <c r="R185" s="83">
        <v>0</v>
      </c>
      <c r="S185" s="83">
        <v>0</v>
      </c>
      <c r="T185" s="83">
        <v>0</v>
      </c>
      <c r="U185" s="83">
        <v>0</v>
      </c>
      <c r="V185" s="83">
        <v>0</v>
      </c>
      <c r="W185" s="83">
        <v>0</v>
      </c>
      <c r="X185" s="84">
        <v>77.02966735141294</v>
      </c>
      <c r="Y185" s="84">
        <v>-0.35667433632792295</v>
      </c>
      <c r="Z185" s="84">
        <v>69.472999999999999</v>
      </c>
      <c r="AA185" s="84" t="s">
        <v>434</v>
      </c>
      <c r="AB185" s="84">
        <v>1.1800000000000001E-3</v>
      </c>
      <c r="AC185" s="84" t="s">
        <v>434</v>
      </c>
      <c r="AD185" s="83">
        <v>16551</v>
      </c>
      <c r="AE185" s="83">
        <v>60</v>
      </c>
      <c r="AF185" s="85">
        <v>19</v>
      </c>
      <c r="AG185" s="84">
        <v>4.8330000000000002</v>
      </c>
      <c r="AH185" s="84">
        <v>0.977639382</v>
      </c>
      <c r="AI185" s="84">
        <v>0.93724793699999998</v>
      </c>
      <c r="AJ185" s="83">
        <v>0</v>
      </c>
      <c r="AK185" s="83">
        <v>4</v>
      </c>
      <c r="AL185" s="84">
        <v>0.778999984264374</v>
      </c>
      <c r="AM185" s="224">
        <v>8.2671999999999997E-4</v>
      </c>
      <c r="AN185" s="224">
        <v>416.458617</v>
      </c>
      <c r="AO185" s="84">
        <v>776.94</v>
      </c>
      <c r="AP185" s="84">
        <v>614.24</v>
      </c>
      <c r="AQ185" s="84">
        <v>0.72429227828979503</v>
      </c>
      <c r="AR185" s="84">
        <v>10.266543268645316</v>
      </c>
      <c r="AS185" s="85">
        <v>8.3999996185302699</v>
      </c>
      <c r="AT185" s="85" t="s">
        <v>434</v>
      </c>
      <c r="AU185" s="83">
        <v>77</v>
      </c>
      <c r="AV185" s="85">
        <v>1</v>
      </c>
      <c r="AW185" s="84">
        <v>0.56000000238418601</v>
      </c>
      <c r="AX185" s="84" t="s">
        <v>434</v>
      </c>
      <c r="AY185" s="83">
        <v>0</v>
      </c>
      <c r="AZ185" s="84">
        <v>0.23399999737739599</v>
      </c>
      <c r="BA185" s="84">
        <v>26.600000381469702</v>
      </c>
      <c r="BB185" s="83">
        <v>600</v>
      </c>
      <c r="BC185" s="83">
        <v>0</v>
      </c>
      <c r="BD185" s="83">
        <v>45318</v>
      </c>
      <c r="BE185" s="83">
        <v>0</v>
      </c>
      <c r="BF185" s="83">
        <v>730000</v>
      </c>
      <c r="BG185" s="83">
        <v>4444</v>
      </c>
      <c r="BH185" s="83">
        <v>1</v>
      </c>
      <c r="BI185" s="83">
        <v>118</v>
      </c>
      <c r="BJ185" s="85">
        <v>3.5</v>
      </c>
      <c r="BK185" s="84" t="s">
        <v>434</v>
      </c>
      <c r="BL185" s="84">
        <v>-0.29658252000808716</v>
      </c>
      <c r="BM185" s="83">
        <v>33</v>
      </c>
      <c r="BN185" s="85">
        <v>100</v>
      </c>
      <c r="BO185" s="84">
        <v>99.974349975585895</v>
      </c>
      <c r="BP185" s="84">
        <v>62.553153991699197</v>
      </c>
      <c r="BQ185" s="85">
        <v>130.62944030761699</v>
      </c>
      <c r="BR185" s="83">
        <v>430000</v>
      </c>
      <c r="BS185" s="85">
        <v>96.224360000000004</v>
      </c>
      <c r="BT185" s="85">
        <v>93.790819999999997</v>
      </c>
      <c r="BU185" s="84">
        <v>30.074999999999999</v>
      </c>
      <c r="BV185" s="83">
        <v>50</v>
      </c>
      <c r="BW185" s="83">
        <v>90</v>
      </c>
      <c r="BX185" s="83" t="s">
        <v>434</v>
      </c>
      <c r="BY185" s="84">
        <v>682.509521484375</v>
      </c>
      <c r="BZ185" s="84">
        <v>19</v>
      </c>
      <c r="CA185" s="83">
        <v>3659.03125</v>
      </c>
      <c r="CB185" s="83">
        <v>43733759</v>
      </c>
      <c r="CC185" s="83">
        <v>44819394</v>
      </c>
      <c r="CD185" s="83">
        <v>579320</v>
      </c>
      <c r="CE185" s="83"/>
    </row>
    <row r="186" spans="1:83" x14ac:dyDescent="0.3">
      <c r="A186" s="100" t="s">
        <v>339</v>
      </c>
      <c r="B186" s="86" t="s">
        <v>338</v>
      </c>
      <c r="C186" s="83">
        <v>0</v>
      </c>
      <c r="D186" s="83">
        <v>0</v>
      </c>
      <c r="E186" s="83">
        <v>18380.936000000002</v>
      </c>
      <c r="F186" s="83">
        <v>66.17</v>
      </c>
      <c r="G186" s="83">
        <v>920.39549999999997</v>
      </c>
      <c r="H186" s="83">
        <v>0</v>
      </c>
      <c r="I186" s="83">
        <v>1945.95</v>
      </c>
      <c r="J186" s="83">
        <v>0</v>
      </c>
      <c r="K186" s="84">
        <v>0</v>
      </c>
      <c r="L186" s="84">
        <v>0.3611111111111111</v>
      </c>
      <c r="M186" s="83">
        <v>4703395.0826199995</v>
      </c>
      <c r="N186" s="83" t="s">
        <v>434</v>
      </c>
      <c r="O186" s="83" t="s">
        <v>434</v>
      </c>
      <c r="P186" s="83" t="s">
        <v>434</v>
      </c>
      <c r="Q186" s="83">
        <v>0</v>
      </c>
      <c r="R186" s="83">
        <v>0</v>
      </c>
      <c r="S186" s="83">
        <v>0</v>
      </c>
      <c r="T186" s="83">
        <v>0</v>
      </c>
      <c r="U186" s="83">
        <v>3354813</v>
      </c>
      <c r="V186" s="83">
        <v>6913816.3025900004</v>
      </c>
      <c r="W186" s="83">
        <v>7506701.8178200005</v>
      </c>
      <c r="X186" s="84">
        <v>135.60911010982821</v>
      </c>
      <c r="Y186" s="84">
        <v>1.7468965833344392</v>
      </c>
      <c r="Z186" s="84">
        <v>86.789000000000001</v>
      </c>
      <c r="AA186" s="84" t="s">
        <v>434</v>
      </c>
      <c r="AB186" s="84">
        <v>5.8700000000000002E-2</v>
      </c>
      <c r="AC186" s="84" t="s">
        <v>434</v>
      </c>
      <c r="AD186" s="83">
        <v>1233</v>
      </c>
      <c r="AE186" s="83">
        <v>100</v>
      </c>
      <c r="AF186" s="85" t="s">
        <v>434</v>
      </c>
      <c r="AG186" s="84">
        <v>5.0469999999999997</v>
      </c>
      <c r="AH186" s="84">
        <v>8.9536249999999998E-3</v>
      </c>
      <c r="AI186" s="84">
        <v>7.7640979999999997E-3</v>
      </c>
      <c r="AJ186" s="83">
        <v>0</v>
      </c>
      <c r="AK186" s="83">
        <v>0</v>
      </c>
      <c r="AL186" s="84">
        <v>0.88999998569488503</v>
      </c>
      <c r="AM186" s="224" t="s">
        <v>434</v>
      </c>
      <c r="AN186" s="224">
        <v>-0.1</v>
      </c>
      <c r="AO186" s="84">
        <v>0</v>
      </c>
      <c r="AP186" s="84">
        <v>0</v>
      </c>
      <c r="AQ186" s="84" t="s">
        <v>434</v>
      </c>
      <c r="AR186" s="84" t="s">
        <v>434</v>
      </c>
      <c r="AS186" s="85">
        <v>7.5</v>
      </c>
      <c r="AT186" s="85" t="s">
        <v>434</v>
      </c>
      <c r="AU186" s="83">
        <v>1</v>
      </c>
      <c r="AV186" s="85" t="s">
        <v>434</v>
      </c>
      <c r="AW186" s="84" t="s">
        <v>434</v>
      </c>
      <c r="AX186" s="84">
        <v>0</v>
      </c>
      <c r="AY186" s="83">
        <v>55</v>
      </c>
      <c r="AZ186" s="84">
        <v>7.9000003635883304E-2</v>
      </c>
      <c r="BA186" s="84">
        <v>26</v>
      </c>
      <c r="BB186" s="83">
        <v>0</v>
      </c>
      <c r="BC186" s="83">
        <v>0</v>
      </c>
      <c r="BD186" s="83">
        <v>0</v>
      </c>
      <c r="BE186" s="83">
        <v>0</v>
      </c>
      <c r="BF186" s="83">
        <v>0</v>
      </c>
      <c r="BG186" s="83">
        <v>8513</v>
      </c>
      <c r="BH186" s="83">
        <v>0</v>
      </c>
      <c r="BI186" s="83">
        <v>125</v>
      </c>
      <c r="BJ186" s="85">
        <v>3.1</v>
      </c>
      <c r="BK186" s="84">
        <v>4.1500000000000004</v>
      </c>
      <c r="BL186" s="84">
        <v>1.3772208690643311</v>
      </c>
      <c r="BM186" s="83">
        <v>71</v>
      </c>
      <c r="BN186" s="85">
        <v>100</v>
      </c>
      <c r="BO186" s="84">
        <v>93.227142333984403</v>
      </c>
      <c r="BP186" s="84">
        <v>99.150001525878906</v>
      </c>
      <c r="BQ186" s="85">
        <v>200.632080078125</v>
      </c>
      <c r="BR186" s="83">
        <v>40000</v>
      </c>
      <c r="BS186" s="85">
        <v>98.585999999999999</v>
      </c>
      <c r="BT186" s="85">
        <v>98.045509999999993</v>
      </c>
      <c r="BU186" s="84">
        <v>23.944000000000003</v>
      </c>
      <c r="BV186" s="83">
        <v>99</v>
      </c>
      <c r="BW186" s="83">
        <v>99</v>
      </c>
      <c r="BX186" s="83">
        <v>99</v>
      </c>
      <c r="BY186" s="84">
        <v>3172.60766601563</v>
      </c>
      <c r="BZ186" s="84">
        <v>3</v>
      </c>
      <c r="CA186" s="83">
        <v>43103.32421875</v>
      </c>
      <c r="CB186" s="83">
        <v>9890400</v>
      </c>
      <c r="CC186" s="83">
        <v>9144171</v>
      </c>
      <c r="CD186" s="83">
        <v>83600</v>
      </c>
      <c r="CE186" s="83"/>
    </row>
    <row r="187" spans="1:83" x14ac:dyDescent="0.3">
      <c r="A187" s="100" t="s">
        <v>795</v>
      </c>
      <c r="B187" s="86" t="s">
        <v>340</v>
      </c>
      <c r="C187" s="83">
        <v>65.015626768631577</v>
      </c>
      <c r="D187" s="83">
        <v>0</v>
      </c>
      <c r="E187" s="83">
        <v>76865.536500000002</v>
      </c>
      <c r="F187" s="83">
        <v>18.47</v>
      </c>
      <c r="G187" s="83">
        <v>0</v>
      </c>
      <c r="H187" s="83">
        <v>0</v>
      </c>
      <c r="I187" s="83">
        <v>0</v>
      </c>
      <c r="J187" s="83">
        <v>0</v>
      </c>
      <c r="K187" s="84">
        <v>0</v>
      </c>
      <c r="L187" s="84">
        <v>5.5555555555555552E-2</v>
      </c>
      <c r="M187" s="83">
        <v>0</v>
      </c>
      <c r="N187" s="83" t="s">
        <v>434</v>
      </c>
      <c r="O187" s="83" t="s">
        <v>434</v>
      </c>
      <c r="P187" s="83" t="s">
        <v>434</v>
      </c>
      <c r="Q187" s="83">
        <v>0</v>
      </c>
      <c r="R187" s="83">
        <v>0</v>
      </c>
      <c r="S187" s="83">
        <v>0</v>
      </c>
      <c r="T187" s="83">
        <v>0</v>
      </c>
      <c r="U187" s="83">
        <v>0</v>
      </c>
      <c r="V187" s="83">
        <v>0</v>
      </c>
      <c r="W187" s="83">
        <v>0</v>
      </c>
      <c r="X187" s="84">
        <v>274.82739222089032</v>
      </c>
      <c r="Y187" s="84">
        <v>0.86823088687679639</v>
      </c>
      <c r="Z187" s="84">
        <v>83.652000000000001</v>
      </c>
      <c r="AA187" s="84">
        <v>2.3468577528801</v>
      </c>
      <c r="AB187" s="84">
        <v>0</v>
      </c>
      <c r="AC187" s="84" t="s">
        <v>434</v>
      </c>
      <c r="AD187" s="83">
        <v>31913</v>
      </c>
      <c r="AE187" s="83">
        <v>100</v>
      </c>
      <c r="AF187" s="85" t="s">
        <v>434</v>
      </c>
      <c r="AG187" s="84">
        <v>5.7809999999999997</v>
      </c>
      <c r="AH187" s="84">
        <v>0.48266771600000002</v>
      </c>
      <c r="AI187" s="84">
        <v>7.9134916999999999E-2</v>
      </c>
      <c r="AJ187" s="83">
        <v>0</v>
      </c>
      <c r="AK187" s="83">
        <v>0</v>
      </c>
      <c r="AL187" s="84">
        <v>0.93199998140335105</v>
      </c>
      <c r="AM187" s="224" t="s">
        <v>434</v>
      </c>
      <c r="AN187" s="224">
        <v>4.2222000000000003E-2</v>
      </c>
      <c r="AO187" s="84">
        <v>0</v>
      </c>
      <c r="AP187" s="84">
        <v>0</v>
      </c>
      <c r="AQ187" s="84" t="s">
        <v>434</v>
      </c>
      <c r="AR187" s="84">
        <v>0.14898032283888696</v>
      </c>
      <c r="AS187" s="85">
        <v>4.3000001907348597</v>
      </c>
      <c r="AT187" s="85" t="s">
        <v>434</v>
      </c>
      <c r="AU187" s="83">
        <v>8</v>
      </c>
      <c r="AV187" s="85" t="s">
        <v>434</v>
      </c>
      <c r="AW187" s="84" t="s">
        <v>434</v>
      </c>
      <c r="AX187" s="84" t="s">
        <v>434</v>
      </c>
      <c r="AY187" s="83">
        <v>5</v>
      </c>
      <c r="AZ187" s="84">
        <v>0.118000000715256</v>
      </c>
      <c r="BA187" s="84">
        <v>35.099998474121101</v>
      </c>
      <c r="BB187" s="83">
        <v>4</v>
      </c>
      <c r="BC187" s="83">
        <v>100</v>
      </c>
      <c r="BD187" s="83">
        <v>480</v>
      </c>
      <c r="BE187" s="83">
        <v>0</v>
      </c>
      <c r="BF187" s="83">
        <v>0</v>
      </c>
      <c r="BG187" s="83">
        <v>191362</v>
      </c>
      <c r="BH187" s="83">
        <v>0</v>
      </c>
      <c r="BI187" s="83">
        <v>137</v>
      </c>
      <c r="BJ187" s="85">
        <v>2.4</v>
      </c>
      <c r="BK187" s="84">
        <v>4.1500000000000004</v>
      </c>
      <c r="BL187" s="84">
        <v>1.4359085559844971</v>
      </c>
      <c r="BM187" s="83">
        <v>77</v>
      </c>
      <c r="BN187" s="85">
        <v>100</v>
      </c>
      <c r="BO187" s="84" t="s">
        <v>434</v>
      </c>
      <c r="BP187" s="84">
        <v>92.516632080078097</v>
      </c>
      <c r="BQ187" s="85">
        <v>119.897514343262</v>
      </c>
      <c r="BR187" s="83">
        <v>650000</v>
      </c>
      <c r="BS187" s="85">
        <v>99.110289999999992</v>
      </c>
      <c r="BT187" s="85">
        <v>100</v>
      </c>
      <c r="BU187" s="84">
        <v>28.058</v>
      </c>
      <c r="BV187" s="83">
        <v>94</v>
      </c>
      <c r="BW187" s="83">
        <v>88</v>
      </c>
      <c r="BX187" s="83">
        <v>92</v>
      </c>
      <c r="BY187" s="84">
        <v>4619.5732421875</v>
      </c>
      <c r="BZ187" s="84">
        <v>7</v>
      </c>
      <c r="CA187" s="83">
        <v>42300.265625</v>
      </c>
      <c r="CB187" s="83">
        <v>67886004</v>
      </c>
      <c r="CC187" s="83">
        <v>64703126</v>
      </c>
      <c r="CD187" s="83">
        <v>241930</v>
      </c>
      <c r="CE187" s="83"/>
    </row>
    <row r="188" spans="1:83" x14ac:dyDescent="0.3">
      <c r="A188" s="100" t="s">
        <v>342</v>
      </c>
      <c r="B188" s="86" t="s">
        <v>341</v>
      </c>
      <c r="C188" s="83">
        <v>125614.44071705262</v>
      </c>
      <c r="D188" s="83">
        <v>56886.224822736847</v>
      </c>
      <c r="E188" s="83">
        <v>386392.353</v>
      </c>
      <c r="F188" s="83">
        <v>1383.6659999999999</v>
      </c>
      <c r="G188" s="83">
        <v>1059927.7945000001</v>
      </c>
      <c r="H188" s="83">
        <v>98444.48550000001</v>
      </c>
      <c r="I188" s="83">
        <v>585120.22900000005</v>
      </c>
      <c r="J188" s="83">
        <v>0</v>
      </c>
      <c r="K188" s="84">
        <v>0.42899999999999999</v>
      </c>
      <c r="L188" s="84">
        <v>0.1111111111111111</v>
      </c>
      <c r="M188" s="83" t="s">
        <v>434</v>
      </c>
      <c r="N188" s="83" t="s">
        <v>434</v>
      </c>
      <c r="O188" s="83" t="s">
        <v>434</v>
      </c>
      <c r="P188" s="83" t="s">
        <v>434</v>
      </c>
      <c r="Q188" s="83">
        <v>0</v>
      </c>
      <c r="R188" s="83">
        <v>0</v>
      </c>
      <c r="S188" s="83">
        <v>0</v>
      </c>
      <c r="T188" s="83">
        <v>0</v>
      </c>
      <c r="U188" s="83">
        <v>52512118</v>
      </c>
      <c r="V188" s="83">
        <v>167510449.382</v>
      </c>
      <c r="W188" s="83">
        <v>34957235.908</v>
      </c>
      <c r="X188" s="84">
        <v>35.76608858016796</v>
      </c>
      <c r="Y188" s="84">
        <v>0.72043985339091066</v>
      </c>
      <c r="Z188" s="84">
        <v>82.459000000000003</v>
      </c>
      <c r="AA188" s="84">
        <v>2.49113173309193</v>
      </c>
      <c r="AB188" s="84">
        <v>0</v>
      </c>
      <c r="AC188" s="84" t="s">
        <v>434</v>
      </c>
      <c r="AD188" s="83">
        <v>180244</v>
      </c>
      <c r="AE188" s="83">
        <v>100</v>
      </c>
      <c r="AF188" s="85" t="s">
        <v>434</v>
      </c>
      <c r="AG188" s="84">
        <v>5.944</v>
      </c>
      <c r="AH188" s="84">
        <v>0.83186703100000003</v>
      </c>
      <c r="AI188" s="84">
        <v>0.66325946700000005</v>
      </c>
      <c r="AJ188" s="83">
        <v>0</v>
      </c>
      <c r="AK188" s="83">
        <v>0</v>
      </c>
      <c r="AL188" s="84">
        <v>0.92599999904632602</v>
      </c>
      <c r="AM188" s="224" t="s">
        <v>434</v>
      </c>
      <c r="AN188" s="224">
        <v>-9.1415710000000008</v>
      </c>
      <c r="AO188" s="84">
        <v>0</v>
      </c>
      <c r="AP188" s="84">
        <v>0</v>
      </c>
      <c r="AQ188" s="84" t="s">
        <v>434</v>
      </c>
      <c r="AR188" s="84">
        <v>3.1371852282059638E-2</v>
      </c>
      <c r="AS188" s="85">
        <v>6.5</v>
      </c>
      <c r="AT188" s="85">
        <v>0.5</v>
      </c>
      <c r="AU188" s="83">
        <v>3</v>
      </c>
      <c r="AV188" s="85">
        <v>0.40000000596046398</v>
      </c>
      <c r="AW188" s="84">
        <v>0.21999999880790699</v>
      </c>
      <c r="AX188" s="84" t="s">
        <v>434</v>
      </c>
      <c r="AY188" s="83">
        <v>1158</v>
      </c>
      <c r="AZ188" s="84">
        <v>0.20399999618530301</v>
      </c>
      <c r="BA188" s="84">
        <v>41.400001525878899</v>
      </c>
      <c r="BB188" s="83">
        <v>1763777</v>
      </c>
      <c r="BC188" s="83">
        <v>19489</v>
      </c>
      <c r="BD188" s="83">
        <v>41431</v>
      </c>
      <c r="BE188" s="83">
        <v>10</v>
      </c>
      <c r="BF188" s="83">
        <v>0</v>
      </c>
      <c r="BG188" s="83">
        <v>1274019</v>
      </c>
      <c r="BH188" s="83">
        <v>0</v>
      </c>
      <c r="BI188" s="83">
        <v>148</v>
      </c>
      <c r="BJ188" s="85">
        <v>2.4</v>
      </c>
      <c r="BK188" s="84">
        <v>3.8</v>
      </c>
      <c r="BL188" s="84">
        <v>1.4891815185546875</v>
      </c>
      <c r="BM188" s="83">
        <v>67</v>
      </c>
      <c r="BN188" s="85">
        <v>100</v>
      </c>
      <c r="BO188" s="84" t="s">
        <v>434</v>
      </c>
      <c r="BP188" s="84">
        <v>88.4989013671875</v>
      </c>
      <c r="BQ188" s="85">
        <v>134.45887756347699</v>
      </c>
      <c r="BR188" s="83">
        <v>6600000</v>
      </c>
      <c r="BS188" s="85">
        <v>99.970020000000005</v>
      </c>
      <c r="BT188" s="85">
        <v>99.269189999999995</v>
      </c>
      <c r="BU188" s="84">
        <v>25.948</v>
      </c>
      <c r="BV188" s="83">
        <v>94</v>
      </c>
      <c r="BW188" s="83">
        <v>94</v>
      </c>
      <c r="BX188" s="83">
        <v>92</v>
      </c>
      <c r="BY188" s="84">
        <v>10623.849609375</v>
      </c>
      <c r="BZ188" s="84">
        <v>19</v>
      </c>
      <c r="CA188" s="83">
        <v>65118.359375</v>
      </c>
      <c r="CB188" s="83">
        <v>331002647</v>
      </c>
      <c r="CC188" s="83">
        <v>321736632</v>
      </c>
      <c r="CD188" s="83">
        <v>9147420</v>
      </c>
      <c r="CE188" s="83"/>
    </row>
    <row r="189" spans="1:83" x14ac:dyDescent="0.3">
      <c r="A189" s="100" t="s">
        <v>344</v>
      </c>
      <c r="B189" s="86" t="s">
        <v>343</v>
      </c>
      <c r="C189" s="83">
        <v>28.182204410105264</v>
      </c>
      <c r="D189" s="83">
        <v>0</v>
      </c>
      <c r="E189" s="83">
        <v>12233.434000000003</v>
      </c>
      <c r="F189" s="83">
        <v>0</v>
      </c>
      <c r="G189" s="83">
        <v>0</v>
      </c>
      <c r="H189" s="83">
        <v>0</v>
      </c>
      <c r="I189" s="83">
        <v>0</v>
      </c>
      <c r="J189" s="83">
        <v>318</v>
      </c>
      <c r="K189" s="84">
        <v>5.7000000000000002E-2</v>
      </c>
      <c r="L189" s="84">
        <v>5.5555555555555552E-2</v>
      </c>
      <c r="M189" s="83" t="s">
        <v>434</v>
      </c>
      <c r="N189" s="83" t="s">
        <v>434</v>
      </c>
      <c r="O189" s="83" t="s">
        <v>434</v>
      </c>
      <c r="P189" s="83" t="s">
        <v>434</v>
      </c>
      <c r="Q189" s="83">
        <v>0</v>
      </c>
      <c r="R189" s="83">
        <v>0</v>
      </c>
      <c r="S189" s="83">
        <v>0</v>
      </c>
      <c r="T189" s="83">
        <v>0</v>
      </c>
      <c r="U189" s="83">
        <v>110518</v>
      </c>
      <c r="V189" s="83">
        <v>2392945.5347600002</v>
      </c>
      <c r="W189" s="83">
        <v>171044.412254</v>
      </c>
      <c r="X189" s="84">
        <v>19.708027653982402</v>
      </c>
      <c r="Y189" s="84">
        <v>0.456298505713716</v>
      </c>
      <c r="Z189" s="84">
        <v>95.426000000000002</v>
      </c>
      <c r="AA189" s="84">
        <v>2.7955466661792601</v>
      </c>
      <c r="AB189" s="84">
        <v>0.39860000000000001</v>
      </c>
      <c r="AC189" s="84" t="s">
        <v>434</v>
      </c>
      <c r="AD189" s="83">
        <v>4523</v>
      </c>
      <c r="AE189" s="83">
        <v>80</v>
      </c>
      <c r="AF189" s="85" t="s">
        <v>434</v>
      </c>
      <c r="AG189" s="84">
        <v>6.8129999999999997</v>
      </c>
      <c r="AH189" s="84">
        <v>5.1282380000000002E-3</v>
      </c>
      <c r="AI189" s="84">
        <v>9.2170040000000009E-3</v>
      </c>
      <c r="AJ189" s="83">
        <v>0</v>
      </c>
      <c r="AK189" s="83">
        <v>0</v>
      </c>
      <c r="AL189" s="84">
        <v>0.816999971866608</v>
      </c>
      <c r="AM189" s="224" t="s">
        <v>434</v>
      </c>
      <c r="AN189" s="224">
        <v>3.681864</v>
      </c>
      <c r="AO189" s="84">
        <v>0</v>
      </c>
      <c r="AP189" s="84">
        <v>0</v>
      </c>
      <c r="AQ189" s="84">
        <v>7.4373818933963803E-2</v>
      </c>
      <c r="AR189" s="84">
        <v>0.18260438120059366</v>
      </c>
      <c r="AS189" s="85">
        <v>7.0999999046325701</v>
      </c>
      <c r="AT189" s="85">
        <v>4</v>
      </c>
      <c r="AU189" s="83">
        <v>35</v>
      </c>
      <c r="AV189" s="85" t="s">
        <v>434</v>
      </c>
      <c r="AW189" s="84" t="s">
        <v>434</v>
      </c>
      <c r="AX189" s="84" t="s">
        <v>434</v>
      </c>
      <c r="AY189" s="83">
        <v>13</v>
      </c>
      <c r="AZ189" s="84">
        <v>0.287999987602234</v>
      </c>
      <c r="BA189" s="84">
        <v>39.700000762939503</v>
      </c>
      <c r="BB189" s="83">
        <v>11135</v>
      </c>
      <c r="BC189" s="83">
        <v>13103</v>
      </c>
      <c r="BD189" s="83">
        <v>720</v>
      </c>
      <c r="BE189" s="83">
        <v>0</v>
      </c>
      <c r="BF189" s="83">
        <v>0</v>
      </c>
      <c r="BG189" s="83">
        <v>26505</v>
      </c>
      <c r="BH189" s="83">
        <v>0</v>
      </c>
      <c r="BI189" s="83">
        <v>131</v>
      </c>
      <c r="BJ189" s="85">
        <v>2.4</v>
      </c>
      <c r="BK189" s="84">
        <v>3.416666666666667</v>
      </c>
      <c r="BL189" s="84">
        <v>0.69573879241943359</v>
      </c>
      <c r="BM189" s="83">
        <v>71</v>
      </c>
      <c r="BN189" s="85">
        <v>100</v>
      </c>
      <c r="BO189" s="84">
        <v>98.703857421875</v>
      </c>
      <c r="BP189" s="84">
        <v>76.949554443359403</v>
      </c>
      <c r="BQ189" s="85">
        <v>138.07493591308599</v>
      </c>
      <c r="BR189" s="83">
        <v>58000</v>
      </c>
      <c r="BS189" s="85">
        <v>96.596190000000007</v>
      </c>
      <c r="BT189" s="85">
        <v>99.402360000000002</v>
      </c>
      <c r="BU189" s="84">
        <v>50.499000000000002</v>
      </c>
      <c r="BV189" s="83">
        <v>91</v>
      </c>
      <c r="BW189" s="83">
        <v>91</v>
      </c>
      <c r="BX189" s="83">
        <v>93</v>
      </c>
      <c r="BY189" s="84">
        <v>2169.28540039063</v>
      </c>
      <c r="BZ189" s="84">
        <v>17</v>
      </c>
      <c r="CA189" s="83">
        <v>16190.126953125</v>
      </c>
      <c r="CB189" s="83">
        <v>3473727</v>
      </c>
      <c r="CC189" s="83">
        <v>3428821</v>
      </c>
      <c r="CD189" s="83">
        <v>175020</v>
      </c>
      <c r="CE189" s="83"/>
    </row>
    <row r="190" spans="1:83" x14ac:dyDescent="0.3">
      <c r="A190" s="100" t="s">
        <v>346</v>
      </c>
      <c r="B190" s="86" t="s">
        <v>345</v>
      </c>
      <c r="C190" s="83">
        <v>44012.257646947372</v>
      </c>
      <c r="D190" s="83">
        <v>8422.7054076421064</v>
      </c>
      <c r="E190" s="83">
        <v>161619.459</v>
      </c>
      <c r="F190" s="83">
        <v>0</v>
      </c>
      <c r="G190" s="83">
        <v>0</v>
      </c>
      <c r="H190" s="83">
        <v>0</v>
      </c>
      <c r="I190" s="83">
        <v>0</v>
      </c>
      <c r="J190" s="83">
        <v>17142</v>
      </c>
      <c r="K190" s="84">
        <v>2.9000000000000001E-2</v>
      </c>
      <c r="L190" s="84">
        <v>0.41666666666666669</v>
      </c>
      <c r="M190" s="83">
        <v>26791305.673300002</v>
      </c>
      <c r="N190" s="83" t="s">
        <v>434</v>
      </c>
      <c r="O190" s="83" t="s">
        <v>434</v>
      </c>
      <c r="P190" s="83" t="s">
        <v>434</v>
      </c>
      <c r="Q190" s="83">
        <v>521193</v>
      </c>
      <c r="R190" s="83">
        <v>0</v>
      </c>
      <c r="S190" s="83">
        <v>0</v>
      </c>
      <c r="T190" s="83">
        <v>0</v>
      </c>
      <c r="U190" s="83">
        <v>0</v>
      </c>
      <c r="V190" s="83">
        <v>14103357.446799999</v>
      </c>
      <c r="W190" s="83">
        <v>245455.52692999999</v>
      </c>
      <c r="X190" s="84">
        <v>77.469205453690648</v>
      </c>
      <c r="Y190" s="84">
        <v>1.7872841077775763</v>
      </c>
      <c r="Z190" s="84">
        <v>50.433</v>
      </c>
      <c r="AA190" s="84" t="s">
        <v>434</v>
      </c>
      <c r="AB190" s="84">
        <v>0</v>
      </c>
      <c r="AC190" s="84" t="s">
        <v>434</v>
      </c>
      <c r="AD190" s="83">
        <v>19961</v>
      </c>
      <c r="AE190" s="83">
        <v>20</v>
      </c>
      <c r="AF190" s="85">
        <v>52.2</v>
      </c>
      <c r="AG190" s="84">
        <v>10.253</v>
      </c>
      <c r="AH190" s="84">
        <v>0.360120039</v>
      </c>
      <c r="AI190" s="84">
        <v>5.0613538999999999E-2</v>
      </c>
      <c r="AJ190" s="83">
        <v>0</v>
      </c>
      <c r="AK190" s="83">
        <v>0</v>
      </c>
      <c r="AL190" s="84">
        <v>0.72000002861022905</v>
      </c>
      <c r="AM190" s="224" t="s">
        <v>434</v>
      </c>
      <c r="AN190" s="224">
        <v>13.399504</v>
      </c>
      <c r="AO190" s="84">
        <v>255.71</v>
      </c>
      <c r="AP190" s="84">
        <v>667.35</v>
      </c>
      <c r="AQ190" s="84">
        <v>1.9669291973114</v>
      </c>
      <c r="AR190" s="84">
        <v>14.754183879214242</v>
      </c>
      <c r="AS190" s="85">
        <v>17.399999618530298</v>
      </c>
      <c r="AT190" s="85">
        <v>2.9000000953674299</v>
      </c>
      <c r="AU190" s="83">
        <v>67</v>
      </c>
      <c r="AV190" s="85">
        <v>0.20000000298023199</v>
      </c>
      <c r="AW190" s="84">
        <v>0.18000000715255701</v>
      </c>
      <c r="AX190" s="84">
        <v>0</v>
      </c>
      <c r="AY190" s="83">
        <v>405951</v>
      </c>
      <c r="AZ190" s="84">
        <v>0.287999987602234</v>
      </c>
      <c r="BA190" s="84" t="s">
        <v>434</v>
      </c>
      <c r="BB190" s="83">
        <v>0</v>
      </c>
      <c r="BC190" s="83">
        <v>0</v>
      </c>
      <c r="BD190" s="83">
        <v>70050</v>
      </c>
      <c r="BE190" s="83">
        <v>0</v>
      </c>
      <c r="BF190" s="83">
        <v>0</v>
      </c>
      <c r="BG190" s="83">
        <v>13</v>
      </c>
      <c r="BH190" s="83">
        <v>1</v>
      </c>
      <c r="BI190" s="83">
        <v>126</v>
      </c>
      <c r="BJ190" s="85">
        <v>2.6</v>
      </c>
      <c r="BK190" s="84">
        <v>3.95</v>
      </c>
      <c r="BL190" s="84">
        <v>-0.51464903354644775</v>
      </c>
      <c r="BM190" s="83">
        <v>26</v>
      </c>
      <c r="BN190" s="85">
        <v>100</v>
      </c>
      <c r="BO190" s="84">
        <v>99.992889404296903</v>
      </c>
      <c r="BP190" s="84">
        <v>55.200000762939503</v>
      </c>
      <c r="BQ190" s="85">
        <v>101.20758819580099</v>
      </c>
      <c r="BR190" s="83">
        <v>81000</v>
      </c>
      <c r="BS190" s="85">
        <v>100</v>
      </c>
      <c r="BT190" s="85">
        <v>97.833460000000002</v>
      </c>
      <c r="BU190" s="84">
        <v>23.685000000000002</v>
      </c>
      <c r="BV190" s="83">
        <v>98</v>
      </c>
      <c r="BW190" s="83">
        <v>99</v>
      </c>
      <c r="BX190" s="83">
        <v>96</v>
      </c>
      <c r="BY190" s="84">
        <v>459.42245483398398</v>
      </c>
      <c r="BZ190" s="84">
        <v>29</v>
      </c>
      <c r="CA190" s="83">
        <v>1724.84118652344</v>
      </c>
      <c r="CB190" s="83">
        <v>33469199</v>
      </c>
      <c r="CC190" s="83">
        <v>30035907</v>
      </c>
      <c r="CD190" s="83">
        <v>425400</v>
      </c>
      <c r="CE190" s="83"/>
    </row>
    <row r="191" spans="1:83" x14ac:dyDescent="0.3">
      <c r="A191" s="100" t="s">
        <v>348</v>
      </c>
      <c r="B191" s="86" t="s">
        <v>347</v>
      </c>
      <c r="C191" s="83">
        <v>422.52237854947367</v>
      </c>
      <c r="D191" s="83">
        <v>422.52237854947367</v>
      </c>
      <c r="E191" s="83" t="s">
        <v>434</v>
      </c>
      <c r="F191" s="83">
        <v>24.224</v>
      </c>
      <c r="G191" s="83">
        <v>3635.0859999999998</v>
      </c>
      <c r="H191" s="83">
        <v>139.19499999999999</v>
      </c>
      <c r="I191" s="83">
        <v>913.84900000000016</v>
      </c>
      <c r="J191" s="83">
        <v>0</v>
      </c>
      <c r="K191" s="84">
        <v>0</v>
      </c>
      <c r="L191" s="84">
        <v>0.3611111111111111</v>
      </c>
      <c r="M191" s="83">
        <v>0</v>
      </c>
      <c r="N191" s="83" t="s">
        <v>434</v>
      </c>
      <c r="O191" s="83" t="s">
        <v>434</v>
      </c>
      <c r="P191" s="83" t="s">
        <v>434</v>
      </c>
      <c r="Q191" s="83">
        <v>112</v>
      </c>
      <c r="R191" s="83">
        <v>205691</v>
      </c>
      <c r="S191" s="83">
        <v>112</v>
      </c>
      <c r="T191" s="83">
        <v>205644</v>
      </c>
      <c r="U191" s="83">
        <v>116075</v>
      </c>
      <c r="V191" s="83">
        <v>148381.052635</v>
      </c>
      <c r="W191" s="83">
        <v>183934.41721099999</v>
      </c>
      <c r="X191" s="84">
        <v>24.009844134536504</v>
      </c>
      <c r="Y191" s="84">
        <v>2.9044699726374001</v>
      </c>
      <c r="Z191" s="84">
        <v>25.393999999999998</v>
      </c>
      <c r="AA191" s="84" t="s">
        <v>434</v>
      </c>
      <c r="AB191" s="84">
        <v>0.55081999999999998</v>
      </c>
      <c r="AC191" s="84">
        <v>25.209150000000001</v>
      </c>
      <c r="AD191" s="83">
        <v>20</v>
      </c>
      <c r="AE191" s="83">
        <v>20</v>
      </c>
      <c r="AF191" s="85" t="s">
        <v>434</v>
      </c>
      <c r="AG191" s="84">
        <v>13.701000000000001</v>
      </c>
      <c r="AH191" s="84">
        <v>5.9336179999999999E-3</v>
      </c>
      <c r="AI191" s="84">
        <v>7.3186099999999999E-4</v>
      </c>
      <c r="AJ191" s="83">
        <v>0</v>
      </c>
      <c r="AK191" s="83">
        <v>0</v>
      </c>
      <c r="AL191" s="84">
        <v>0.60900002717971802</v>
      </c>
      <c r="AM191" s="224" t="s">
        <v>434</v>
      </c>
      <c r="AN191" s="224">
        <v>14.124404</v>
      </c>
      <c r="AO191" s="84">
        <v>82.78</v>
      </c>
      <c r="AP191" s="84">
        <v>75.81</v>
      </c>
      <c r="AQ191" s="84">
        <v>13.846244812011699</v>
      </c>
      <c r="AR191" s="84">
        <v>3.7697648124163625</v>
      </c>
      <c r="AS191" s="85">
        <v>25.899999618530298</v>
      </c>
      <c r="AT191" s="85">
        <v>11.699999809265099</v>
      </c>
      <c r="AU191" s="83">
        <v>41</v>
      </c>
      <c r="AV191" s="85" t="s">
        <v>434</v>
      </c>
      <c r="AW191" s="84" t="s">
        <v>434</v>
      </c>
      <c r="AX191" s="84">
        <v>3.9873580932617201</v>
      </c>
      <c r="AY191" s="83">
        <v>291481</v>
      </c>
      <c r="AZ191" s="84" t="s">
        <v>434</v>
      </c>
      <c r="BA191" s="84">
        <v>37.599998474121101</v>
      </c>
      <c r="BB191" s="83">
        <v>7286</v>
      </c>
      <c r="BC191" s="83">
        <v>0</v>
      </c>
      <c r="BD191" s="83">
        <v>83837</v>
      </c>
      <c r="BE191" s="83">
        <v>0</v>
      </c>
      <c r="BF191" s="83">
        <v>0</v>
      </c>
      <c r="BG191" s="83">
        <v>0</v>
      </c>
      <c r="BH191" s="83">
        <v>0</v>
      </c>
      <c r="BI191" s="83">
        <v>120</v>
      </c>
      <c r="BJ191" s="85">
        <v>9.8000000000000007</v>
      </c>
      <c r="BK191" s="84">
        <v>2.85</v>
      </c>
      <c r="BL191" s="84">
        <v>-0.5464751124382019</v>
      </c>
      <c r="BM191" s="83">
        <v>43</v>
      </c>
      <c r="BN191" s="85">
        <v>61.864768981933601</v>
      </c>
      <c r="BO191" s="84">
        <v>87.506309509277301</v>
      </c>
      <c r="BP191" s="84">
        <v>25.7197875976563</v>
      </c>
      <c r="BQ191" s="85">
        <v>88.441123962402301</v>
      </c>
      <c r="BR191" s="83">
        <v>1000</v>
      </c>
      <c r="BS191" s="85">
        <v>34.067059999999998</v>
      </c>
      <c r="BT191" s="85">
        <v>91.256810000000002</v>
      </c>
      <c r="BU191" s="84">
        <v>1.706</v>
      </c>
      <c r="BV191" s="83">
        <v>85</v>
      </c>
      <c r="BW191" s="83" t="s">
        <v>434</v>
      </c>
      <c r="BX191" s="83" t="s">
        <v>434</v>
      </c>
      <c r="BY191" s="84">
        <v>108.67279052734401</v>
      </c>
      <c r="BZ191" s="84">
        <v>72</v>
      </c>
      <c r="CA191" s="83">
        <v>3058.06567382813</v>
      </c>
      <c r="CB191" s="83">
        <v>307150</v>
      </c>
      <c r="CC191" s="83">
        <v>264645</v>
      </c>
      <c r="CD191" s="83">
        <v>12190</v>
      </c>
      <c r="CE191" s="83"/>
    </row>
    <row r="192" spans="1:83" x14ac:dyDescent="0.3">
      <c r="A192" s="100" t="s">
        <v>796</v>
      </c>
      <c r="B192" s="86" t="s">
        <v>349</v>
      </c>
      <c r="C192" s="83">
        <v>58290.058104421048</v>
      </c>
      <c r="D192" s="83">
        <v>20768.857066021053</v>
      </c>
      <c r="E192" s="83">
        <v>113901.955</v>
      </c>
      <c r="F192" s="83">
        <v>113.104</v>
      </c>
      <c r="G192" s="83">
        <v>37295.661</v>
      </c>
      <c r="H192" s="83">
        <v>23.084500000000002</v>
      </c>
      <c r="I192" s="83">
        <v>63812.089000000007</v>
      </c>
      <c r="J192" s="83">
        <v>0</v>
      </c>
      <c r="K192" s="84">
        <v>2.9000000000000001E-2</v>
      </c>
      <c r="L192" s="84">
        <v>0.1111111111111111</v>
      </c>
      <c r="M192" s="83" t="s">
        <v>434</v>
      </c>
      <c r="N192" s="83" t="s">
        <v>434</v>
      </c>
      <c r="O192" s="83" t="s">
        <v>434</v>
      </c>
      <c r="P192" s="83" t="s">
        <v>434</v>
      </c>
      <c r="Q192" s="83">
        <v>20932385</v>
      </c>
      <c r="R192" s="83">
        <v>4801190</v>
      </c>
      <c r="S192" s="83">
        <v>74</v>
      </c>
      <c r="T192" s="83">
        <v>1187249</v>
      </c>
      <c r="U192" s="83">
        <v>22567551</v>
      </c>
      <c r="V192" s="83">
        <v>27796955.2947</v>
      </c>
      <c r="W192" s="83">
        <v>24844716.027100001</v>
      </c>
      <c r="X192" s="84">
        <v>32.730791905220791</v>
      </c>
      <c r="Y192" s="84">
        <v>-1.1987694364532395</v>
      </c>
      <c r="Z192" s="84">
        <v>88.24</v>
      </c>
      <c r="AA192" s="84" t="s">
        <v>434</v>
      </c>
      <c r="AB192" s="84">
        <v>3.0238499999999999</v>
      </c>
      <c r="AC192" s="84" t="s">
        <v>434</v>
      </c>
      <c r="AD192" s="83">
        <v>14548</v>
      </c>
      <c r="AE192" s="83">
        <v>80</v>
      </c>
      <c r="AF192" s="85">
        <v>44.1</v>
      </c>
      <c r="AG192" s="84">
        <v>8.3109999999999999</v>
      </c>
      <c r="AH192" s="84">
        <v>0.670824796</v>
      </c>
      <c r="AI192" s="84">
        <v>0.23604143299999999</v>
      </c>
      <c r="AJ192" s="83">
        <v>0</v>
      </c>
      <c r="AK192" s="83">
        <v>0</v>
      </c>
      <c r="AL192" s="84">
        <v>0.71100002527236905</v>
      </c>
      <c r="AM192" s="224" t="s">
        <v>434</v>
      </c>
      <c r="AN192" s="224">
        <v>460.91076099999998</v>
      </c>
      <c r="AO192" s="84">
        <v>110.84</v>
      </c>
      <c r="AP192" s="84">
        <v>177.94</v>
      </c>
      <c r="AQ192" s="84" t="s">
        <v>434</v>
      </c>
      <c r="AR192" s="84" t="s">
        <v>434</v>
      </c>
      <c r="AS192" s="85">
        <v>24.200000762939499</v>
      </c>
      <c r="AT192" s="85">
        <v>2.9000000953674299</v>
      </c>
      <c r="AU192" s="83">
        <v>45</v>
      </c>
      <c r="AV192" s="85">
        <v>0.60000002384185802</v>
      </c>
      <c r="AW192" s="84">
        <v>0.33000001311302202</v>
      </c>
      <c r="AX192" s="84">
        <v>32.678581237792997</v>
      </c>
      <c r="AY192" s="83">
        <v>8062142</v>
      </c>
      <c r="AZ192" s="84">
        <v>0.47900000214576699</v>
      </c>
      <c r="BA192" s="84" t="s">
        <v>434</v>
      </c>
      <c r="BB192" s="83">
        <v>10700</v>
      </c>
      <c r="BC192" s="83">
        <v>2000</v>
      </c>
      <c r="BD192" s="83">
        <v>3690</v>
      </c>
      <c r="BE192" s="83">
        <v>0</v>
      </c>
      <c r="BF192" s="83">
        <v>0</v>
      </c>
      <c r="BG192" s="83">
        <v>67834</v>
      </c>
      <c r="BH192" s="83">
        <v>0</v>
      </c>
      <c r="BI192" s="83">
        <v>91</v>
      </c>
      <c r="BJ192" s="85">
        <v>31.4</v>
      </c>
      <c r="BK192" s="84">
        <v>4</v>
      </c>
      <c r="BL192" s="84">
        <v>-1.6583069562911987</v>
      </c>
      <c r="BM192" s="83">
        <v>15</v>
      </c>
      <c r="BN192" s="85">
        <v>100</v>
      </c>
      <c r="BO192" s="84">
        <v>97.127090454101605</v>
      </c>
      <c r="BP192" s="84">
        <v>64.313362121582003</v>
      </c>
      <c r="BQ192" s="85">
        <v>47.258968353271499</v>
      </c>
      <c r="BR192" s="83">
        <v>70000</v>
      </c>
      <c r="BS192" s="85">
        <v>93.935020000000009</v>
      </c>
      <c r="BT192" s="85">
        <v>95.723709999999997</v>
      </c>
      <c r="BU192" s="84" t="s">
        <v>434</v>
      </c>
      <c r="BV192" s="83">
        <v>60</v>
      </c>
      <c r="BW192" s="83">
        <v>39</v>
      </c>
      <c r="BX192" s="83">
        <v>0</v>
      </c>
      <c r="BY192" s="84">
        <v>383.508544921875</v>
      </c>
      <c r="BZ192" s="84">
        <v>125</v>
      </c>
      <c r="CA192" s="83" t="s">
        <v>434</v>
      </c>
      <c r="CB192" s="83">
        <v>28435943</v>
      </c>
      <c r="CC192" s="83">
        <v>31144629</v>
      </c>
      <c r="CD192" s="83">
        <v>882050</v>
      </c>
      <c r="CE192" s="83"/>
    </row>
    <row r="193" spans="1:83" x14ac:dyDescent="0.3">
      <c r="A193" s="100" t="s">
        <v>374</v>
      </c>
      <c r="B193" s="86" t="s">
        <v>350</v>
      </c>
      <c r="C193" s="83">
        <v>35679.940512421053</v>
      </c>
      <c r="D193" s="83">
        <v>0</v>
      </c>
      <c r="E193" s="83">
        <v>1754932.6030000004</v>
      </c>
      <c r="F193" s="83">
        <v>413.61599999999999</v>
      </c>
      <c r="G193" s="83">
        <v>837427.8324999999</v>
      </c>
      <c r="H193" s="83">
        <v>72120.209499999997</v>
      </c>
      <c r="I193" s="83">
        <v>464987.76000000007</v>
      </c>
      <c r="J193" s="83">
        <v>224571</v>
      </c>
      <c r="K193" s="84">
        <v>0.17100000000000001</v>
      </c>
      <c r="L193" s="84">
        <v>5.5555555555555552E-2</v>
      </c>
      <c r="M193" s="83">
        <v>39627837.580300003</v>
      </c>
      <c r="N193" s="83" t="s">
        <v>434</v>
      </c>
      <c r="O193" s="83" t="s">
        <v>434</v>
      </c>
      <c r="P193" s="83" t="s">
        <v>434</v>
      </c>
      <c r="Q193" s="83">
        <v>44491103</v>
      </c>
      <c r="R193" s="83">
        <v>5254699</v>
      </c>
      <c r="S193" s="83">
        <v>39983033</v>
      </c>
      <c r="T193" s="83">
        <v>13465327</v>
      </c>
      <c r="U193" s="83">
        <v>73453318</v>
      </c>
      <c r="V193" s="83">
        <v>88533410.416700006</v>
      </c>
      <c r="W193" s="83">
        <v>90180301.820800006</v>
      </c>
      <c r="X193" s="84">
        <v>308.12524591221336</v>
      </c>
      <c r="Y193" s="84">
        <v>2.9147685515377009</v>
      </c>
      <c r="Z193" s="84">
        <v>36.628</v>
      </c>
      <c r="AA193" s="84">
        <v>3.78309935825152</v>
      </c>
      <c r="AB193" s="84">
        <v>2.9892400000000001</v>
      </c>
      <c r="AC193" s="84">
        <v>85.846540000000005</v>
      </c>
      <c r="AD193" s="83">
        <v>29800</v>
      </c>
      <c r="AE193" s="83">
        <v>80</v>
      </c>
      <c r="AF193" s="85">
        <v>13.8</v>
      </c>
      <c r="AG193" s="84">
        <v>8.1080000000000005</v>
      </c>
      <c r="AH193" s="84">
        <v>0.30312742500000001</v>
      </c>
      <c r="AI193" s="84">
        <v>0.224388163</v>
      </c>
      <c r="AJ193" s="83">
        <v>0</v>
      </c>
      <c r="AK193" s="83">
        <v>0</v>
      </c>
      <c r="AL193" s="84">
        <v>0.70399999618530296</v>
      </c>
      <c r="AM193" s="224">
        <v>1.9334170000000001E-2</v>
      </c>
      <c r="AN193" s="224">
        <v>21.623946</v>
      </c>
      <c r="AO193" s="84">
        <v>777.99</v>
      </c>
      <c r="AP193" s="84">
        <v>715.43</v>
      </c>
      <c r="AQ193" s="84">
        <v>0.44367069005966198</v>
      </c>
      <c r="AR193" s="84">
        <v>6.4905006121893249</v>
      </c>
      <c r="AS193" s="85">
        <v>19.899999618530298</v>
      </c>
      <c r="AT193" s="85">
        <v>13.3999996185303</v>
      </c>
      <c r="AU193" s="83">
        <v>176</v>
      </c>
      <c r="AV193" s="85">
        <v>0.30000001192092901</v>
      </c>
      <c r="AW193" s="84">
        <v>9.00000035762787E-2</v>
      </c>
      <c r="AX193" s="84">
        <v>8.2282058894634205E-2</v>
      </c>
      <c r="AY193" s="83">
        <v>7368702</v>
      </c>
      <c r="AZ193" s="84">
        <v>0.29600000381469699</v>
      </c>
      <c r="BA193" s="84">
        <v>35.700000762939503</v>
      </c>
      <c r="BB193" s="83">
        <v>283756</v>
      </c>
      <c r="BC193" s="83">
        <v>832732</v>
      </c>
      <c r="BD193" s="83">
        <v>2198070</v>
      </c>
      <c r="BE193" s="83">
        <v>0</v>
      </c>
      <c r="BF193" s="83">
        <v>0</v>
      </c>
      <c r="BG193" s="83">
        <v>0</v>
      </c>
      <c r="BH193" s="83">
        <v>0</v>
      </c>
      <c r="BI193" s="83">
        <v>127</v>
      </c>
      <c r="BJ193" s="85">
        <v>6.4</v>
      </c>
      <c r="BK193" s="84">
        <v>3.3166666666666673</v>
      </c>
      <c r="BL193" s="84">
        <v>3.9076801389455795E-2</v>
      </c>
      <c r="BM193" s="83">
        <v>36</v>
      </c>
      <c r="BN193" s="85">
        <v>100</v>
      </c>
      <c r="BO193" s="84">
        <v>95.000381469726605</v>
      </c>
      <c r="BP193" s="84">
        <v>68.699996948242202</v>
      </c>
      <c r="BQ193" s="85">
        <v>141.22686767578099</v>
      </c>
      <c r="BR193" s="83">
        <v>77000</v>
      </c>
      <c r="BS193" s="85">
        <v>83.515050000000002</v>
      </c>
      <c r="BT193" s="85">
        <v>94.718810000000005</v>
      </c>
      <c r="BU193" s="84">
        <v>8.1989999999999998</v>
      </c>
      <c r="BV193" s="83">
        <v>75</v>
      </c>
      <c r="BW193" s="83">
        <v>90</v>
      </c>
      <c r="BX193" s="83" t="s">
        <v>434</v>
      </c>
      <c r="BY193" s="84">
        <v>440.16650390625</v>
      </c>
      <c r="BZ193" s="84">
        <v>43</v>
      </c>
      <c r="CA193" s="83">
        <v>2715.27612304688</v>
      </c>
      <c r="CB193" s="83">
        <v>97338583</v>
      </c>
      <c r="CC193" s="83">
        <v>93457550</v>
      </c>
      <c r="CD193" s="83">
        <v>310070</v>
      </c>
      <c r="CE193" s="83"/>
    </row>
    <row r="194" spans="1:83" x14ac:dyDescent="0.3">
      <c r="A194" s="100" t="s">
        <v>352</v>
      </c>
      <c r="B194" s="86" t="s">
        <v>351</v>
      </c>
      <c r="C194" s="83">
        <v>2553.4173537263155</v>
      </c>
      <c r="D194" s="83">
        <v>0</v>
      </c>
      <c r="E194" s="83">
        <v>60809.649999999994</v>
      </c>
      <c r="F194" s="83">
        <v>22.303999999999998</v>
      </c>
      <c r="G194" s="83">
        <v>0</v>
      </c>
      <c r="H194" s="83">
        <v>0</v>
      </c>
      <c r="I194" s="83">
        <v>0</v>
      </c>
      <c r="J194" s="83">
        <v>0</v>
      </c>
      <c r="K194" s="84">
        <v>0</v>
      </c>
      <c r="L194" s="84">
        <v>0.27777777777777779</v>
      </c>
      <c r="M194" s="83">
        <v>17259512.627300002</v>
      </c>
      <c r="N194" s="83" t="s">
        <v>434</v>
      </c>
      <c r="O194" s="83" t="s">
        <v>434</v>
      </c>
      <c r="P194" s="83" t="s">
        <v>434</v>
      </c>
      <c r="Q194" s="83">
        <v>23955260</v>
      </c>
      <c r="R194" s="83">
        <v>309</v>
      </c>
      <c r="S194" s="83">
        <v>13288133</v>
      </c>
      <c r="T194" s="83">
        <v>10674821</v>
      </c>
      <c r="U194" s="83">
        <v>1542970</v>
      </c>
      <c r="V194" s="83">
        <v>12719146.6239</v>
      </c>
      <c r="W194" s="83">
        <v>10033907.904200001</v>
      </c>
      <c r="X194" s="84">
        <v>53.977852908309181</v>
      </c>
      <c r="Y194" s="84">
        <v>4.0079853924514151</v>
      </c>
      <c r="Z194" s="84">
        <v>37.273000000000003</v>
      </c>
      <c r="AA194" s="84">
        <v>6.67268064092928</v>
      </c>
      <c r="AB194" s="84">
        <v>19.57348</v>
      </c>
      <c r="AC194" s="84">
        <v>49.542349999999999</v>
      </c>
      <c r="AD194" s="83">
        <v>763</v>
      </c>
      <c r="AE194" s="83">
        <v>40</v>
      </c>
      <c r="AF194" s="85">
        <v>66.2</v>
      </c>
      <c r="AG194" s="84">
        <v>13.798</v>
      </c>
      <c r="AH194" s="84">
        <v>0.99928430800000001</v>
      </c>
      <c r="AI194" s="84">
        <v>0.99647143599999999</v>
      </c>
      <c r="AJ194" s="83">
        <v>5</v>
      </c>
      <c r="AK194" s="83">
        <v>5</v>
      </c>
      <c r="AL194" s="84">
        <v>0.46999999880790699</v>
      </c>
      <c r="AM194" s="224">
        <v>0.24073454999999999</v>
      </c>
      <c r="AN194" s="224">
        <v>6928.5925550000002</v>
      </c>
      <c r="AO194" s="84">
        <v>1353.54</v>
      </c>
      <c r="AP194" s="84">
        <v>1532.62</v>
      </c>
      <c r="AQ194" s="84">
        <v>19.480710983276399</v>
      </c>
      <c r="AR194" s="84">
        <v>16.697977825026548</v>
      </c>
      <c r="AS194" s="85">
        <v>58.400001525878899</v>
      </c>
      <c r="AT194" s="85">
        <v>39.900001525878899</v>
      </c>
      <c r="AU194" s="83">
        <v>48</v>
      </c>
      <c r="AV194" s="85">
        <v>0.10000000149011599</v>
      </c>
      <c r="AW194" s="84">
        <v>7.0000000298023196E-2</v>
      </c>
      <c r="AX194" s="84">
        <v>45.8387451171875</v>
      </c>
      <c r="AY194" s="83">
        <v>10471813</v>
      </c>
      <c r="AZ194" s="84">
        <v>0.79500001668930098</v>
      </c>
      <c r="BA194" s="84">
        <v>36.700000762939503</v>
      </c>
      <c r="BB194" s="83">
        <v>15874</v>
      </c>
      <c r="BC194" s="83">
        <v>601528</v>
      </c>
      <c r="BD194" s="83">
        <v>182530</v>
      </c>
      <c r="BE194" s="83">
        <v>0</v>
      </c>
      <c r="BF194" s="83">
        <v>4002012</v>
      </c>
      <c r="BG194" s="83">
        <v>138021</v>
      </c>
      <c r="BH194" s="83">
        <v>3</v>
      </c>
      <c r="BI194" s="83">
        <v>96</v>
      </c>
      <c r="BJ194" s="85">
        <v>34.80359387491675</v>
      </c>
      <c r="BK194" s="84">
        <v>1.6</v>
      </c>
      <c r="BL194" s="84">
        <v>-2.2794215679168701</v>
      </c>
      <c r="BM194" s="83">
        <v>15</v>
      </c>
      <c r="BN194" s="85">
        <v>62</v>
      </c>
      <c r="BO194" s="84" t="s">
        <v>434</v>
      </c>
      <c r="BP194" s="84">
        <v>26.718355178833001</v>
      </c>
      <c r="BQ194" s="85">
        <v>53.678932189941399</v>
      </c>
      <c r="BR194" s="83">
        <v>22000</v>
      </c>
      <c r="BS194" s="85">
        <v>59.052999999999997</v>
      </c>
      <c r="BT194" s="85">
        <v>63.473469999999999</v>
      </c>
      <c r="BU194" s="84">
        <v>3.1040000000000001</v>
      </c>
      <c r="BV194" s="83">
        <v>65</v>
      </c>
      <c r="BW194" s="83">
        <v>46</v>
      </c>
      <c r="BX194" s="83">
        <v>64</v>
      </c>
      <c r="BY194" s="84">
        <v>140.59262084960901</v>
      </c>
      <c r="BZ194" s="84">
        <v>164</v>
      </c>
      <c r="CA194" s="83">
        <v>968.15905761718795</v>
      </c>
      <c r="CB194" s="83">
        <v>29825968</v>
      </c>
      <c r="CC194" s="83">
        <v>26827573</v>
      </c>
      <c r="CD194" s="83">
        <v>527970</v>
      </c>
      <c r="CE194" s="83"/>
    </row>
    <row r="195" spans="1:83" x14ac:dyDescent="0.3">
      <c r="A195" s="100" t="s">
        <v>354</v>
      </c>
      <c r="B195" s="86" t="s">
        <v>353</v>
      </c>
      <c r="C195" s="83">
        <v>5667.20676328421</v>
      </c>
      <c r="D195" s="83">
        <v>0</v>
      </c>
      <c r="E195" s="83">
        <v>72612.310500000007</v>
      </c>
      <c r="F195" s="83">
        <v>0</v>
      </c>
      <c r="G195" s="83">
        <v>0</v>
      </c>
      <c r="H195" s="83">
        <v>0</v>
      </c>
      <c r="I195" s="83">
        <v>0</v>
      </c>
      <c r="J195" s="83">
        <v>119234</v>
      </c>
      <c r="K195" s="84">
        <v>8.5999999999999993E-2</v>
      </c>
      <c r="L195" s="84">
        <v>8.3333333333333329E-2</v>
      </c>
      <c r="M195" s="83">
        <v>5390597.6914499998</v>
      </c>
      <c r="N195" s="83">
        <v>0</v>
      </c>
      <c r="O195" s="83">
        <v>0</v>
      </c>
      <c r="P195" s="83">
        <v>352724.38487100002</v>
      </c>
      <c r="Q195" s="83">
        <v>16178877</v>
      </c>
      <c r="R195" s="83">
        <v>0</v>
      </c>
      <c r="S195" s="83">
        <v>0</v>
      </c>
      <c r="T195" s="83">
        <v>16178877</v>
      </c>
      <c r="U195" s="83">
        <v>3734187</v>
      </c>
      <c r="V195" s="83">
        <v>15396521.364</v>
      </c>
      <c r="W195" s="83">
        <v>8850731.6824099999</v>
      </c>
      <c r="X195" s="84">
        <v>23.341478900711603</v>
      </c>
      <c r="Y195" s="84">
        <v>4.1504851163033836</v>
      </c>
      <c r="Z195" s="84">
        <v>44.072000000000003</v>
      </c>
      <c r="AA195" s="84">
        <v>5.1307888553671104</v>
      </c>
      <c r="AB195" s="84">
        <v>19.302869999999999</v>
      </c>
      <c r="AC195" s="84">
        <v>13.938079999999999</v>
      </c>
      <c r="AD195" s="83">
        <v>1667</v>
      </c>
      <c r="AE195" s="83">
        <v>40</v>
      </c>
      <c r="AF195" s="85">
        <v>54.6</v>
      </c>
      <c r="AG195" s="84">
        <v>16.027000000000001</v>
      </c>
      <c r="AH195" s="84">
        <v>0.22150004400000001</v>
      </c>
      <c r="AI195" s="84">
        <v>1.1775046000000001E-2</v>
      </c>
      <c r="AJ195" s="83">
        <v>0</v>
      </c>
      <c r="AK195" s="83">
        <v>0</v>
      </c>
      <c r="AL195" s="84">
        <v>0.58399999141693104</v>
      </c>
      <c r="AM195" s="224">
        <v>0.2316851</v>
      </c>
      <c r="AN195" s="224">
        <v>74.032995999999997</v>
      </c>
      <c r="AO195" s="84">
        <v>676.64</v>
      </c>
      <c r="AP195" s="84">
        <v>549.64</v>
      </c>
      <c r="AQ195" s="84">
        <v>4.2615246772766104</v>
      </c>
      <c r="AR195" s="84">
        <v>0.42153613817287439</v>
      </c>
      <c r="AS195" s="85">
        <v>61.700000762939503</v>
      </c>
      <c r="AT195" s="85">
        <v>11.800000190734901</v>
      </c>
      <c r="AU195" s="83">
        <v>333</v>
      </c>
      <c r="AV195" s="85">
        <v>11.5</v>
      </c>
      <c r="AW195" s="84">
        <v>6.0300002098083496</v>
      </c>
      <c r="AX195" s="84">
        <v>156.70129394531301</v>
      </c>
      <c r="AY195" s="83">
        <v>12032435</v>
      </c>
      <c r="AZ195" s="84">
        <v>0.53899997472763095</v>
      </c>
      <c r="BA195" s="84">
        <v>57.099998474121101</v>
      </c>
      <c r="BB195" s="83">
        <v>0</v>
      </c>
      <c r="BC195" s="83">
        <v>0</v>
      </c>
      <c r="BD195" s="83">
        <v>704500</v>
      </c>
      <c r="BE195" s="83">
        <v>0</v>
      </c>
      <c r="BF195" s="83">
        <v>0</v>
      </c>
      <c r="BG195" s="83">
        <v>71731</v>
      </c>
      <c r="BH195" s="83">
        <v>0</v>
      </c>
      <c r="BI195" s="83">
        <v>90</v>
      </c>
      <c r="BJ195" s="85">
        <v>26.9</v>
      </c>
      <c r="BK195" s="84">
        <v>3.5833333333333335</v>
      </c>
      <c r="BL195" s="84">
        <v>-0.67521452903747559</v>
      </c>
      <c r="BM195" s="83">
        <v>33</v>
      </c>
      <c r="BN195" s="85">
        <v>39.8126220703125</v>
      </c>
      <c r="BO195" s="84">
        <v>86.747962951660199</v>
      </c>
      <c r="BP195" s="84">
        <v>14.2999973297119</v>
      </c>
      <c r="BQ195" s="85">
        <v>96.414413452148395</v>
      </c>
      <c r="BR195" s="83">
        <v>31000</v>
      </c>
      <c r="BS195" s="85">
        <v>26.37012</v>
      </c>
      <c r="BT195" s="85">
        <v>59.963760000000001</v>
      </c>
      <c r="BU195" s="84">
        <v>0.91300000000000003</v>
      </c>
      <c r="BV195" s="83">
        <v>90</v>
      </c>
      <c r="BW195" s="83">
        <v>65</v>
      </c>
      <c r="BX195" s="83">
        <v>90</v>
      </c>
      <c r="BY195" s="84">
        <v>208.444412231445</v>
      </c>
      <c r="BZ195" s="84">
        <v>213</v>
      </c>
      <c r="CA195" s="83">
        <v>1291.34338378906</v>
      </c>
      <c r="CB195" s="83">
        <v>18383956</v>
      </c>
      <c r="CC195" s="83">
        <v>16185104</v>
      </c>
      <c r="CD195" s="83">
        <v>743390</v>
      </c>
      <c r="CE195" s="83"/>
    </row>
    <row r="196" spans="1:83" x14ac:dyDescent="0.3">
      <c r="A196" s="100" t="s">
        <v>356</v>
      </c>
      <c r="B196" s="86" t="s">
        <v>355</v>
      </c>
      <c r="C196" s="83">
        <v>2631.5099720421049</v>
      </c>
      <c r="D196" s="83">
        <v>0</v>
      </c>
      <c r="E196" s="83">
        <v>93451.054499999998</v>
      </c>
      <c r="F196" s="83">
        <v>0</v>
      </c>
      <c r="G196" s="83">
        <v>1189.3835000000001</v>
      </c>
      <c r="H196" s="83">
        <v>0</v>
      </c>
      <c r="I196" s="83">
        <v>0</v>
      </c>
      <c r="J196" s="83">
        <v>546360</v>
      </c>
      <c r="K196" s="84">
        <v>0.17100000000000001</v>
      </c>
      <c r="L196" s="84">
        <v>0.33333333333333331</v>
      </c>
      <c r="M196" s="83">
        <v>5489120.7650199998</v>
      </c>
      <c r="N196" s="83">
        <v>0</v>
      </c>
      <c r="O196" s="83">
        <v>0</v>
      </c>
      <c r="P196" s="83">
        <v>33381.825755600003</v>
      </c>
      <c r="Q196" s="83">
        <v>15585329</v>
      </c>
      <c r="R196" s="83">
        <v>0</v>
      </c>
      <c r="S196" s="83">
        <v>0</v>
      </c>
      <c r="T196" s="83">
        <v>15529218</v>
      </c>
      <c r="U196" s="83">
        <v>607983</v>
      </c>
      <c r="V196" s="83">
        <v>12764633.715</v>
      </c>
      <c r="W196" s="83">
        <v>680599.91834400001</v>
      </c>
      <c r="X196" s="84">
        <v>37.324590926715778</v>
      </c>
      <c r="Y196" s="84">
        <v>1.4227871872362619</v>
      </c>
      <c r="Z196" s="84">
        <v>32.21</v>
      </c>
      <c r="AA196" s="84">
        <v>4.0771793327345298</v>
      </c>
      <c r="AB196" s="84">
        <v>24.930720000000001</v>
      </c>
      <c r="AC196" s="84">
        <v>36.791260000000001</v>
      </c>
      <c r="AD196" s="83">
        <v>5339</v>
      </c>
      <c r="AE196" s="83">
        <v>80</v>
      </c>
      <c r="AF196" s="85">
        <v>33.5</v>
      </c>
      <c r="AG196" s="84">
        <v>14.112</v>
      </c>
      <c r="AH196" s="84">
        <v>0.66246702300000004</v>
      </c>
      <c r="AI196" s="84">
        <v>5.5553433999999999E-2</v>
      </c>
      <c r="AJ196" s="83">
        <v>0</v>
      </c>
      <c r="AK196" s="83">
        <v>0</v>
      </c>
      <c r="AL196" s="84">
        <v>0.57099997997283902</v>
      </c>
      <c r="AM196" s="224">
        <v>0.10994180000000001</v>
      </c>
      <c r="AN196" s="224">
        <v>534.36632499999996</v>
      </c>
      <c r="AO196" s="84">
        <v>469.62</v>
      </c>
      <c r="AP196" s="84">
        <v>524.79999999999995</v>
      </c>
      <c r="AQ196" s="84">
        <v>4.9147891998290998</v>
      </c>
      <c r="AR196" s="84">
        <v>8.0682024065110056</v>
      </c>
      <c r="AS196" s="85">
        <v>54.599998474121101</v>
      </c>
      <c r="AT196" s="85">
        <v>9.6999998092651403</v>
      </c>
      <c r="AU196" s="83">
        <v>199</v>
      </c>
      <c r="AV196" s="85">
        <v>12.800000190734901</v>
      </c>
      <c r="AW196" s="84">
        <v>4.8699998855590803</v>
      </c>
      <c r="AX196" s="84">
        <v>51.003780364990199</v>
      </c>
      <c r="AY196" s="83">
        <v>10660813</v>
      </c>
      <c r="AZ196" s="84">
        <v>0.52700001001357999</v>
      </c>
      <c r="BA196" s="84">
        <v>50.299999237060497</v>
      </c>
      <c r="BB196" s="83">
        <v>5164</v>
      </c>
      <c r="BC196" s="83">
        <v>7870186</v>
      </c>
      <c r="BD196" s="83">
        <v>0</v>
      </c>
      <c r="BE196" s="83">
        <v>1745</v>
      </c>
      <c r="BF196" s="83">
        <v>0</v>
      </c>
      <c r="BG196" s="83">
        <v>11245</v>
      </c>
      <c r="BH196" s="83">
        <v>132</v>
      </c>
      <c r="BI196" s="83">
        <v>84</v>
      </c>
      <c r="BJ196" s="85">
        <v>26.9</v>
      </c>
      <c r="BK196" s="84">
        <v>3.9666666666666672</v>
      </c>
      <c r="BL196" s="84">
        <v>-1.2053371667861938</v>
      </c>
      <c r="BM196" s="83">
        <v>24</v>
      </c>
      <c r="BN196" s="85">
        <v>41.041584014892599</v>
      </c>
      <c r="BO196" s="84">
        <v>88.693420410156307</v>
      </c>
      <c r="BP196" s="84">
        <v>27.055488586425799</v>
      </c>
      <c r="BQ196" s="85">
        <v>90.102287292480497</v>
      </c>
      <c r="BR196" s="83">
        <v>49000</v>
      </c>
      <c r="BS196" s="85">
        <v>36.221400000000003</v>
      </c>
      <c r="BT196" s="85">
        <v>64.051230000000004</v>
      </c>
      <c r="BU196" s="84">
        <v>0.76300000000000012</v>
      </c>
      <c r="BV196" s="83">
        <v>89</v>
      </c>
      <c r="BW196" s="83">
        <v>78</v>
      </c>
      <c r="BX196" s="83">
        <v>89</v>
      </c>
      <c r="BY196" s="84">
        <v>198.01686096191401</v>
      </c>
      <c r="BZ196" s="84">
        <v>458</v>
      </c>
      <c r="CA196" s="83">
        <v>1463.98596191406</v>
      </c>
      <c r="CB196" s="83">
        <v>14862927</v>
      </c>
      <c r="CC196" s="83">
        <v>15615363</v>
      </c>
      <c r="CD196" s="83">
        <v>386850</v>
      </c>
      <c r="CE196" s="83"/>
    </row>
  </sheetData>
  <sheetProtection formatCells="0" formatRows="0" insertColumns="0" insertRows="0" insertHyperlinks="0" deleteColumns="0" deleteRows="0" sort="0" autoFilter="0" pivotTables="0"/>
  <sortState ref="A6:BF196">
    <sortCondition ref="A6:A196"/>
  </sortState>
  <mergeCells count="1">
    <mergeCell ref="A1:CD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B194"/>
  <sheetViews>
    <sheetView showGridLines="0" zoomScale="80" zoomScaleNormal="80" workbookViewId="0">
      <pane xSplit="2" ySplit="3" topLeftCell="BC22" activePane="bottomRight" state="frozen"/>
      <selection pane="topRight" activeCell="C1" sqref="C1"/>
      <selection pane="bottomLeft" activeCell="A5" sqref="A5"/>
      <selection pane="bottomRight" activeCell="BT33" sqref="BT33"/>
    </sheetView>
  </sheetViews>
  <sheetFormatPr defaultColWidth="9.109375" defaultRowHeight="14.4" x14ac:dyDescent="0.3"/>
  <cols>
    <col min="1" max="1" width="49.44140625" style="2" bestFit="1" customWidth="1"/>
    <col min="2" max="2" width="5.5546875" style="2" bestFit="1" customWidth="1"/>
    <col min="3" max="32" width="11.44140625" style="2" customWidth="1"/>
    <col min="33" max="33" width="11.44140625" style="167" customWidth="1"/>
    <col min="34" max="50" width="11.44140625" style="2" customWidth="1"/>
    <col min="51" max="56" width="9.109375" style="2"/>
    <col min="57" max="57" width="11.5546875" style="2" bestFit="1" customWidth="1"/>
    <col min="58" max="58" width="12.6640625" style="2" customWidth="1"/>
    <col min="59" max="59" width="9.109375" style="169"/>
    <col min="60" max="16384" width="9.109375" style="2"/>
  </cols>
  <sheetData>
    <row r="1" spans="1:80" x14ac:dyDescent="0.3">
      <c r="A1" s="235"/>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row>
    <row r="2" spans="1:80"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EVD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Urban population (% of total population)</v>
      </c>
      <c r="AA2" s="110" t="str">
        <f>'Indicator Data'!AA2</f>
        <v>Household size</v>
      </c>
      <c r="AB2" s="110" t="str">
        <f>'Indicator Data'!AB2</f>
        <v>People practicing open defecation (% of population)</v>
      </c>
      <c r="AC2" s="110" t="str">
        <f>'Indicator Data'!AC2</f>
        <v>People with basic handwashing facilities including soap and water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Violent Conflict probability</v>
      </c>
      <c r="AI2" s="110" t="str">
        <f>'Indicator Data'!AI2</f>
        <v>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Incidence of HIV (per 1,000 uninfected population ages 15-49)</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Data'!BF2</f>
        <v>Internally displaced persons (IDPs)</v>
      </c>
      <c r="BF2" s="110" t="str">
        <f>'Indicator Data'!BG2</f>
        <v>Refugees and asylum-seekers by country of asylum</v>
      </c>
      <c r="BG2" s="110" t="str">
        <f>'Indicator Data'!BH2</f>
        <v>Returned Refugees</v>
      </c>
      <c r="BH2" s="110" t="str">
        <f>'Indicator Data'!BI2</f>
        <v>Average Dietary Energy Supply Adequacy</v>
      </c>
      <c r="BI2" s="110" t="str">
        <f>'Indicator Data'!BJ2</f>
        <v>Prevalence of Undernourishment</v>
      </c>
      <c r="BJ2" s="110" t="str">
        <f>'Indicator Data'!BK2</f>
        <v>HFA Scores Last recent</v>
      </c>
      <c r="BK2" s="110" t="str">
        <f>'Indicator Data'!BL2</f>
        <v>Government Effectiveness</v>
      </c>
      <c r="BL2" s="110" t="str">
        <f>'Indicator Data'!BM2</f>
        <v>Corruption Perception Index</v>
      </c>
      <c r="BM2" s="110" t="str">
        <f>'Indicator Data'!BN2</f>
        <v>Access to electricity</v>
      </c>
      <c r="BN2" s="110" t="str">
        <f>'Indicator Data'!BO2</f>
        <v>Adult literacy rate</v>
      </c>
      <c r="BO2" s="110" t="str">
        <f>'Indicator Data'!BP2</f>
        <v>Individuals using the Internet</v>
      </c>
      <c r="BP2" s="110" t="str">
        <f>'Indicator Data'!BQ2</f>
        <v>Mobile cellular subscriptions</v>
      </c>
      <c r="BQ2" s="110" t="str">
        <f>'Indicator Data'!BR2</f>
        <v>Road lenght</v>
      </c>
      <c r="BR2" s="110" t="str">
        <f>'Indicator Data'!BS2</f>
        <v>People using at least basic sanitation services (% of population)</v>
      </c>
      <c r="BS2" s="110" t="str">
        <f>'Indicator Data'!BT2</f>
        <v>People using at least basic drinking water services (% of population)</v>
      </c>
      <c r="BT2" s="110" t="str">
        <f>'Indicator Data'!BU2</f>
        <v>Physicians Density</v>
      </c>
      <c r="BU2" s="110" t="str">
        <f>'Indicator Data'!BV2</f>
        <v>Proportion of the target population with access to 3 doses of diphtheria-tetanus-pertussis (DTP3) (%)</v>
      </c>
      <c r="BV2" s="110" t="str">
        <f>'Indicator Data'!BW2</f>
        <v>Proportion of the target population with access to measles-containing-vaccine second-dose (MCV2) (%)</v>
      </c>
      <c r="BW2" s="110" t="str">
        <f>'Indicator Data'!BX2</f>
        <v>Proportion of the target population with access to pneumococcal conjugate 3rd dose (PCV3) (%)</v>
      </c>
      <c r="BX2" s="110" t="str">
        <f>'Indicator Data'!BY2</f>
        <v>Current health expenditure per capita</v>
      </c>
      <c r="BY2" s="110" t="str">
        <f>'Indicator Data'!BZ2</f>
        <v>Maternal Mortality Ratio (modeled estimate)</v>
      </c>
      <c r="BZ2" s="110" t="str">
        <f>'Indicator Data'!CA2</f>
        <v>GDP per capita (current US$)</v>
      </c>
      <c r="CA2" s="110" t="str">
        <f>'Indicator Data'!CB2</f>
        <v>Total Population</v>
      </c>
      <c r="CB2" s="110" t="str">
        <f>'Indicator Data'!CC2</f>
        <v>Total Population (GHS-POP-R2019)</v>
      </c>
    </row>
    <row r="3" spans="1:80" ht="26.4" x14ac:dyDescent="0.3">
      <c r="A3" s="101" t="s">
        <v>897</v>
      </c>
      <c r="B3" s="86"/>
      <c r="C3" s="118">
        <f>'Indicator Data'!C3</f>
        <v>2015</v>
      </c>
      <c r="D3" s="118">
        <f>'Indicator Data'!D3</f>
        <v>2015</v>
      </c>
      <c r="E3" s="118">
        <f>'Indicator Data'!E3</f>
        <v>2015</v>
      </c>
      <c r="F3" s="118">
        <f>'Indicator Data'!F3</f>
        <v>2015</v>
      </c>
      <c r="G3" s="118">
        <f>'Indicator Data'!G3</f>
        <v>2015</v>
      </c>
      <c r="H3" s="118">
        <f>'Indicator Data'!H3</f>
        <v>2015</v>
      </c>
      <c r="I3" s="118">
        <f>'Indicator Data'!I3</f>
        <v>2015</v>
      </c>
      <c r="J3" s="118" t="str">
        <f>'Indicator Data'!J3</f>
        <v>1984-2019</v>
      </c>
      <c r="K3" s="118" t="str">
        <f>'Indicator Data'!K3</f>
        <v>1984-2019</v>
      </c>
      <c r="L3" s="118" t="str">
        <f>'Indicator Data'!L3</f>
        <v>1984-2019</v>
      </c>
      <c r="M3" s="118">
        <f>'Indicator Data'!M3</f>
        <v>2015</v>
      </c>
      <c r="N3" s="118">
        <f>'Indicator Data'!N3</f>
        <v>2015</v>
      </c>
      <c r="O3" s="118">
        <f>'Indicator Data'!O3</f>
        <v>2015</v>
      </c>
      <c r="P3" s="118">
        <f>'Indicator Data'!P3</f>
        <v>2015</v>
      </c>
      <c r="Q3" s="118">
        <f>'Indicator Data'!Q3</f>
        <v>2010</v>
      </c>
      <c r="R3" s="118">
        <f>'Indicator Data'!R3</f>
        <v>2010</v>
      </c>
      <c r="S3" s="118">
        <f>'Indicator Data'!S3</f>
        <v>2010</v>
      </c>
      <c r="T3" s="118">
        <f>'Indicator Data'!T3</f>
        <v>2010</v>
      </c>
      <c r="U3" s="118">
        <f>'Indicator Data'!U3</f>
        <v>2015</v>
      </c>
      <c r="V3" s="118">
        <f>'Indicator Data'!V3</f>
        <v>2015</v>
      </c>
      <c r="W3" s="118">
        <f>'Indicator Data'!W3</f>
        <v>2015</v>
      </c>
      <c r="X3" s="118">
        <f>'Indicator Data'!X3</f>
        <v>2018</v>
      </c>
      <c r="Y3" s="118">
        <f>'Indicator Data'!Y3</f>
        <v>2019</v>
      </c>
      <c r="Z3" s="118">
        <f>'Indicator Data'!Z3</f>
        <v>2019</v>
      </c>
      <c r="AA3" s="118" t="str">
        <f>'Indicator Data'!AA3</f>
        <v>2008-2018</v>
      </c>
      <c r="AB3" s="118" t="str">
        <f>'Indicator Data'!AB3</f>
        <v>2007-2017</v>
      </c>
      <c r="AC3" s="118" t="str">
        <f>'Indicator Data'!AC3</f>
        <v>2010-2017</v>
      </c>
      <c r="AD3" s="118" t="str">
        <f>'Indicator Data'!AD3</f>
        <v>2015-2019</v>
      </c>
      <c r="AE3" s="118">
        <f>'Indicator Data'!AE3</f>
        <v>2019</v>
      </c>
      <c r="AF3" s="118">
        <f>'Indicator Data'!AF3</f>
        <v>2018</v>
      </c>
      <c r="AG3" s="118">
        <f>'Indicator Data'!AG3</f>
        <v>2020</v>
      </c>
      <c r="AH3" s="118">
        <f>'Indicator Data'!AH3</f>
        <v>2021</v>
      </c>
      <c r="AI3" s="118">
        <f>'Indicator Data'!AI3</f>
        <v>2021</v>
      </c>
      <c r="AJ3" s="118">
        <f>'Indicator Data'!AJ3</f>
        <v>2020</v>
      </c>
      <c r="AK3" s="118">
        <f>'Indicator Data'!AK3</f>
        <v>2020</v>
      </c>
      <c r="AL3" s="118">
        <f>'Indicator Data'!AL3</f>
        <v>2019</v>
      </c>
      <c r="AM3" s="118" t="str">
        <f>'Indicator Data'!AM3</f>
        <v>2008-2019</v>
      </c>
      <c r="AN3" s="118" t="str">
        <f>'Indicator Data'!AN3</f>
        <v>2019-2021</v>
      </c>
      <c r="AO3" s="118">
        <f>'Indicator Data'!AO3</f>
        <v>2018</v>
      </c>
      <c r="AP3" s="118">
        <f>'Indicator Data'!AP3</f>
        <v>2019</v>
      </c>
      <c r="AQ3" s="118">
        <f>'Indicator Data'!AQ3</f>
        <v>2019</v>
      </c>
      <c r="AR3" s="118" t="str">
        <f>'Indicator Data'!AR3</f>
        <v>2015-2019</v>
      </c>
      <c r="AS3" s="118">
        <f>'Indicator Data'!AS3</f>
        <v>2019</v>
      </c>
      <c r="AT3" s="118" t="str">
        <f>'Indicator Data'!AT3</f>
        <v>2009-2019</v>
      </c>
      <c r="AU3" s="118">
        <f>'Indicator Data'!AU3</f>
        <v>2019</v>
      </c>
      <c r="AV3" s="118">
        <f>'Indicator Data'!AV3</f>
        <v>2019</v>
      </c>
      <c r="AW3" s="118">
        <f>'Indicator Data'!AW3</f>
        <v>2019</v>
      </c>
      <c r="AX3" s="118">
        <f>'Indicator Data'!AX3</f>
        <v>2018</v>
      </c>
      <c r="AY3" s="118">
        <f>'Indicator Data'!AY3</f>
        <v>2019</v>
      </c>
      <c r="AZ3" s="118">
        <f>'Indicator Data'!AZ3</f>
        <v>2019</v>
      </c>
      <c r="BA3" s="118" t="str">
        <f>'Indicator Data'!BA3</f>
        <v>2006-2019</v>
      </c>
      <c r="BB3" s="118">
        <f>'Indicator Data'!BB3</f>
        <v>2018</v>
      </c>
      <c r="BC3" s="118">
        <f>'Indicator Data'!BC3</f>
        <v>2019</v>
      </c>
      <c r="BD3" s="118">
        <f>'Indicator Data'!BD3</f>
        <v>2020</v>
      </c>
      <c r="BE3" s="118">
        <f>'Indicator Data'!BF3</f>
        <v>2021</v>
      </c>
      <c r="BF3" s="118">
        <f>'Indicator Data'!BG3</f>
        <v>2021</v>
      </c>
      <c r="BG3" s="118">
        <f>'Indicator Data'!BH3</f>
        <v>2019</v>
      </c>
      <c r="BH3" s="118" t="str">
        <f>'Indicator Data'!BI3</f>
        <v>2017-2019</v>
      </c>
      <c r="BI3" s="118" t="str">
        <f>'Indicator Data'!BJ3</f>
        <v>2017-2019</v>
      </c>
      <c r="BJ3" s="118" t="str">
        <f>'Indicator Data'!BK3</f>
        <v>2007-2015</v>
      </c>
      <c r="BK3" s="118">
        <f>'Indicator Data'!BL3</f>
        <v>2019</v>
      </c>
      <c r="BL3" s="118">
        <f>'Indicator Data'!BM3</f>
        <v>2020</v>
      </c>
      <c r="BM3" s="118">
        <f>'Indicator Data'!BN3</f>
        <v>2018</v>
      </c>
      <c r="BN3" s="118" t="str">
        <f>'Indicator Data'!BO3</f>
        <v>2009-2019</v>
      </c>
      <c r="BO3" s="118">
        <f>'Indicator Data'!BP3</f>
        <v>2019</v>
      </c>
      <c r="BP3" s="118">
        <f>'Indicator Data'!BQ3</f>
        <v>2019</v>
      </c>
      <c r="BQ3" s="118">
        <f>'Indicator Data'!BR3</f>
        <v>2014</v>
      </c>
      <c r="BR3" s="118" t="str">
        <f>'Indicator Data'!BS3</f>
        <v>2013-2017</v>
      </c>
      <c r="BS3" s="118" t="str">
        <f>'Indicator Data'!BT3</f>
        <v>2013-2017</v>
      </c>
      <c r="BT3" s="118" t="str">
        <f>'Indicator Data'!BU3</f>
        <v>2011-2018</v>
      </c>
      <c r="BU3" s="118">
        <f>'Indicator Data'!BV3</f>
        <v>2018</v>
      </c>
      <c r="BV3" s="118">
        <f>'Indicator Data'!BW3</f>
        <v>2018</v>
      </c>
      <c r="BW3" s="118">
        <f>'Indicator Data'!BX3</f>
        <v>2018</v>
      </c>
      <c r="BX3" s="118" t="str">
        <f>'Indicator Data'!BY3</f>
        <v>2013-2018</v>
      </c>
      <c r="BY3" s="118">
        <f>'Indicator Data'!BZ3</f>
        <v>2017</v>
      </c>
      <c r="BZ3" s="118">
        <f>'Indicator Data'!CA3</f>
        <v>2019</v>
      </c>
      <c r="CA3" s="118">
        <f>'Indicator Data'!CB3</f>
        <v>2020</v>
      </c>
      <c r="CB3" s="118">
        <f>'Indicator Data'!CC3</f>
        <v>2015</v>
      </c>
    </row>
    <row r="4" spans="1:80" x14ac:dyDescent="0.3">
      <c r="A4" s="100" t="str">
        <f>'Indicator Data'!A6</f>
        <v>Afghanistan</v>
      </c>
      <c r="B4" s="86" t="str">
        <f>'Indicator Data'!B6</f>
        <v>AFG</v>
      </c>
      <c r="C4" s="119">
        <v>2015</v>
      </c>
      <c r="D4" s="119">
        <v>2015</v>
      </c>
      <c r="E4" s="119">
        <v>2015</v>
      </c>
      <c r="F4" s="119">
        <v>2015</v>
      </c>
      <c r="G4" s="119">
        <v>2015</v>
      </c>
      <c r="H4" s="119">
        <v>2015</v>
      </c>
      <c r="I4" s="119">
        <v>2015</v>
      </c>
      <c r="J4" s="119">
        <v>2019</v>
      </c>
      <c r="K4" s="119">
        <v>2019</v>
      </c>
      <c r="L4" s="119">
        <v>2019</v>
      </c>
      <c r="M4" s="121">
        <v>2015</v>
      </c>
      <c r="N4" s="121">
        <v>2015</v>
      </c>
      <c r="O4" s="121">
        <v>2015</v>
      </c>
      <c r="P4" s="121">
        <v>2015</v>
      </c>
      <c r="Q4" s="121">
        <v>2010</v>
      </c>
      <c r="R4" s="121">
        <v>2010</v>
      </c>
      <c r="S4" s="121">
        <v>2010</v>
      </c>
      <c r="T4" s="121">
        <v>2010</v>
      </c>
      <c r="U4" s="121">
        <v>2015</v>
      </c>
      <c r="V4" s="121">
        <v>2015</v>
      </c>
      <c r="W4" s="121">
        <v>2015</v>
      </c>
      <c r="X4" s="121">
        <v>2018</v>
      </c>
      <c r="Y4" s="121">
        <v>2019</v>
      </c>
      <c r="Z4" s="121">
        <v>2019</v>
      </c>
      <c r="AA4" s="121">
        <v>2015</v>
      </c>
      <c r="AB4" s="120">
        <v>2017</v>
      </c>
      <c r="AC4" s="121">
        <v>2017</v>
      </c>
      <c r="AD4" s="121">
        <v>2017</v>
      </c>
      <c r="AE4" s="121">
        <v>2019</v>
      </c>
      <c r="AF4" s="123">
        <v>2018</v>
      </c>
      <c r="AG4" s="123">
        <v>2019</v>
      </c>
      <c r="AH4" s="121">
        <v>2021</v>
      </c>
      <c r="AI4" s="121">
        <v>2021</v>
      </c>
      <c r="AJ4" s="121">
        <v>2020</v>
      </c>
      <c r="AK4" s="121">
        <v>2020</v>
      </c>
      <c r="AL4" s="121">
        <v>2018</v>
      </c>
      <c r="AM4" s="121" t="s">
        <v>1359</v>
      </c>
      <c r="AN4" s="121">
        <v>2021</v>
      </c>
      <c r="AO4" s="121">
        <v>2018</v>
      </c>
      <c r="AP4" s="121">
        <v>2019</v>
      </c>
      <c r="AQ4" s="180">
        <v>2019</v>
      </c>
      <c r="AR4" s="180">
        <v>2019</v>
      </c>
      <c r="AS4" s="121">
        <v>2019</v>
      </c>
      <c r="AT4" s="180">
        <v>2018</v>
      </c>
      <c r="AU4" s="131">
        <v>2019</v>
      </c>
      <c r="AV4" s="131">
        <v>2019</v>
      </c>
      <c r="AW4" s="121">
        <v>2019</v>
      </c>
      <c r="AX4" s="121">
        <v>2018</v>
      </c>
      <c r="AY4" s="121">
        <v>2019</v>
      </c>
      <c r="AZ4" s="168">
        <v>2019</v>
      </c>
      <c r="BA4" s="121" t="s">
        <v>880</v>
      </c>
      <c r="BB4" s="121">
        <v>2018</v>
      </c>
      <c r="BC4" s="121">
        <v>2019</v>
      </c>
      <c r="BD4" s="121">
        <v>2020</v>
      </c>
      <c r="BE4" s="181" t="s">
        <v>1421</v>
      </c>
      <c r="BF4" s="181" t="s">
        <v>1432</v>
      </c>
      <c r="BG4" s="121">
        <v>2019</v>
      </c>
      <c r="BH4" s="121">
        <v>2019</v>
      </c>
      <c r="BI4" s="121">
        <v>2019</v>
      </c>
      <c r="BJ4" s="121">
        <v>2015</v>
      </c>
      <c r="BK4" s="121">
        <v>2019</v>
      </c>
      <c r="BL4" s="121">
        <v>2020</v>
      </c>
      <c r="BM4" s="121">
        <v>2018</v>
      </c>
      <c r="BN4" s="180">
        <v>2018</v>
      </c>
      <c r="BO4" s="180">
        <v>2017</v>
      </c>
      <c r="BP4" s="180">
        <v>2019</v>
      </c>
      <c r="BQ4" s="121">
        <v>2014</v>
      </c>
      <c r="BR4" s="121">
        <v>2017</v>
      </c>
      <c r="BS4" s="121">
        <v>2017</v>
      </c>
      <c r="BT4" s="121">
        <v>2016</v>
      </c>
      <c r="BU4" s="121">
        <v>2018</v>
      </c>
      <c r="BV4" s="121">
        <v>2018</v>
      </c>
      <c r="BW4" s="121">
        <v>2018</v>
      </c>
      <c r="BX4" s="121">
        <v>2018</v>
      </c>
      <c r="BY4" s="121">
        <v>2017</v>
      </c>
      <c r="BZ4" s="121">
        <v>2019</v>
      </c>
      <c r="CA4" s="121">
        <v>2020</v>
      </c>
      <c r="CB4" s="121">
        <v>2015</v>
      </c>
    </row>
    <row r="5" spans="1:80" x14ac:dyDescent="0.3">
      <c r="A5" s="100" t="str">
        <f>'Indicator Data'!A7</f>
        <v>Albania</v>
      </c>
      <c r="B5" s="86" t="str">
        <f>'Indicator Data'!B7</f>
        <v>ALB</v>
      </c>
      <c r="C5" s="119">
        <v>2015</v>
      </c>
      <c r="D5" s="119">
        <v>2015</v>
      </c>
      <c r="E5" s="119">
        <v>2015</v>
      </c>
      <c r="F5" s="119">
        <v>2015</v>
      </c>
      <c r="G5" s="119">
        <v>2015</v>
      </c>
      <c r="H5" s="119">
        <v>2015</v>
      </c>
      <c r="I5" s="119">
        <v>2015</v>
      </c>
      <c r="J5" s="119">
        <v>2019</v>
      </c>
      <c r="K5" s="119">
        <v>2019</v>
      </c>
      <c r="L5" s="119">
        <v>2019</v>
      </c>
      <c r="M5" s="121">
        <v>2015</v>
      </c>
      <c r="N5" s="121">
        <v>2015</v>
      </c>
      <c r="O5" s="121">
        <v>2015</v>
      </c>
      <c r="P5" s="121">
        <v>2015</v>
      </c>
      <c r="Q5" s="121">
        <v>2010</v>
      </c>
      <c r="R5" s="121">
        <v>2010</v>
      </c>
      <c r="S5" s="121">
        <v>2010</v>
      </c>
      <c r="T5" s="121">
        <v>2010</v>
      </c>
      <c r="U5" s="121">
        <v>2015</v>
      </c>
      <c r="V5" s="121">
        <v>2015</v>
      </c>
      <c r="W5" s="121">
        <v>2015</v>
      </c>
      <c r="X5" s="121">
        <v>2018</v>
      </c>
      <c r="Y5" s="121">
        <v>2019</v>
      </c>
      <c r="Z5" s="121">
        <v>2019</v>
      </c>
      <c r="AA5" s="121">
        <v>2017</v>
      </c>
      <c r="AB5" s="120">
        <v>2017</v>
      </c>
      <c r="AC5" s="121" t="s">
        <v>880</v>
      </c>
      <c r="AD5" s="121">
        <v>2016</v>
      </c>
      <c r="AE5" s="121">
        <v>2019</v>
      </c>
      <c r="AF5" s="123" t="s">
        <v>880</v>
      </c>
      <c r="AG5" s="123">
        <v>2019</v>
      </c>
      <c r="AH5" s="121">
        <v>2021</v>
      </c>
      <c r="AI5" s="121">
        <v>2021</v>
      </c>
      <c r="AJ5" s="121">
        <v>2020</v>
      </c>
      <c r="AK5" s="121">
        <v>2020</v>
      </c>
      <c r="AL5" s="121">
        <v>2018</v>
      </c>
      <c r="AM5" s="121" t="s">
        <v>1360</v>
      </c>
      <c r="AN5" s="121">
        <v>2021</v>
      </c>
      <c r="AO5" s="121">
        <v>2018</v>
      </c>
      <c r="AP5" s="121">
        <v>2019</v>
      </c>
      <c r="AQ5" s="180">
        <v>2019</v>
      </c>
      <c r="AR5" s="180">
        <v>2019</v>
      </c>
      <c r="AS5" s="121">
        <v>2019</v>
      </c>
      <c r="AT5" s="180">
        <v>2017</v>
      </c>
      <c r="AU5" s="131">
        <v>2019</v>
      </c>
      <c r="AV5" s="131">
        <v>2019</v>
      </c>
      <c r="AW5" s="121">
        <v>2019</v>
      </c>
      <c r="AX5" s="121" t="s">
        <v>880</v>
      </c>
      <c r="AY5" s="121">
        <v>2019</v>
      </c>
      <c r="AZ5" s="168">
        <v>2019</v>
      </c>
      <c r="BA5" s="121">
        <v>2017</v>
      </c>
      <c r="BB5" s="121">
        <v>2018</v>
      </c>
      <c r="BC5" s="121">
        <v>2019</v>
      </c>
      <c r="BD5" s="121">
        <v>2020</v>
      </c>
      <c r="BE5" s="181" t="s">
        <v>880</v>
      </c>
      <c r="BF5" s="181" t="s">
        <v>1432</v>
      </c>
      <c r="BG5" s="121">
        <v>2019</v>
      </c>
      <c r="BH5" s="121">
        <v>2019</v>
      </c>
      <c r="BI5" s="121">
        <v>2019</v>
      </c>
      <c r="BJ5" s="121" t="s">
        <v>880</v>
      </c>
      <c r="BK5" s="121">
        <v>2019</v>
      </c>
      <c r="BL5" s="121">
        <v>2020</v>
      </c>
      <c r="BM5" s="121">
        <v>2018</v>
      </c>
      <c r="BN5" s="180">
        <v>2018</v>
      </c>
      <c r="BO5" s="180">
        <v>2019</v>
      </c>
      <c r="BP5" s="180">
        <v>2019</v>
      </c>
      <c r="BQ5" s="121">
        <v>2014</v>
      </c>
      <c r="BR5" s="121">
        <v>2017</v>
      </c>
      <c r="BS5" s="121">
        <v>2017</v>
      </c>
      <c r="BT5" s="121">
        <v>2016</v>
      </c>
      <c r="BU5" s="121">
        <v>2018</v>
      </c>
      <c r="BV5" s="121">
        <v>2018</v>
      </c>
      <c r="BW5" s="121">
        <v>2018</v>
      </c>
      <c r="BX5" s="121">
        <v>2018</v>
      </c>
      <c r="BY5" s="121">
        <v>2017</v>
      </c>
      <c r="BZ5" s="121">
        <v>2019</v>
      </c>
      <c r="CA5" s="121">
        <v>2020</v>
      </c>
      <c r="CB5" s="121">
        <v>2015</v>
      </c>
    </row>
    <row r="6" spans="1:80" x14ac:dyDescent="0.3">
      <c r="A6" s="100" t="str">
        <f>'Indicator Data'!A8</f>
        <v>Algeria</v>
      </c>
      <c r="B6" s="86" t="str">
        <f>'Indicator Data'!B8</f>
        <v>DZA</v>
      </c>
      <c r="C6" s="119">
        <v>2015</v>
      </c>
      <c r="D6" s="119">
        <v>2015</v>
      </c>
      <c r="E6" s="119">
        <v>2015</v>
      </c>
      <c r="F6" s="119">
        <v>2015</v>
      </c>
      <c r="G6" s="119">
        <v>2015</v>
      </c>
      <c r="H6" s="119">
        <v>2015</v>
      </c>
      <c r="I6" s="119">
        <v>2015</v>
      </c>
      <c r="J6" s="119">
        <v>2019</v>
      </c>
      <c r="K6" s="119">
        <v>2019</v>
      </c>
      <c r="L6" s="119">
        <v>2019</v>
      </c>
      <c r="M6" s="121">
        <v>2015</v>
      </c>
      <c r="N6" s="121">
        <v>2015</v>
      </c>
      <c r="O6" s="121">
        <v>2015</v>
      </c>
      <c r="P6" s="121">
        <v>2015</v>
      </c>
      <c r="Q6" s="121">
        <v>2010</v>
      </c>
      <c r="R6" s="121">
        <v>2010</v>
      </c>
      <c r="S6" s="121">
        <v>2010</v>
      </c>
      <c r="T6" s="121">
        <v>2010</v>
      </c>
      <c r="U6" s="121">
        <v>2015</v>
      </c>
      <c r="V6" s="121">
        <v>2015</v>
      </c>
      <c r="W6" s="121">
        <v>2015</v>
      </c>
      <c r="X6" s="121">
        <v>2018</v>
      </c>
      <c r="Y6" s="121">
        <v>2019</v>
      </c>
      <c r="Z6" s="121">
        <v>2019</v>
      </c>
      <c r="AA6" s="121" t="s">
        <v>880</v>
      </c>
      <c r="AB6" s="120">
        <v>2017</v>
      </c>
      <c r="AC6" s="121">
        <v>2017</v>
      </c>
      <c r="AD6" s="121">
        <v>2015</v>
      </c>
      <c r="AE6" s="121">
        <v>2019</v>
      </c>
      <c r="AF6" s="123" t="s">
        <v>880</v>
      </c>
      <c r="AG6" s="123">
        <v>2019</v>
      </c>
      <c r="AH6" s="121">
        <v>2021</v>
      </c>
      <c r="AI6" s="121">
        <v>2021</v>
      </c>
      <c r="AJ6" s="121">
        <v>2020</v>
      </c>
      <c r="AK6" s="121">
        <v>2020</v>
      </c>
      <c r="AL6" s="121">
        <v>2018</v>
      </c>
      <c r="AM6" s="121" t="s">
        <v>1361</v>
      </c>
      <c r="AN6" s="121">
        <v>2021</v>
      </c>
      <c r="AO6" s="121">
        <v>2018</v>
      </c>
      <c r="AP6" s="121">
        <v>2019</v>
      </c>
      <c r="AQ6" s="180">
        <v>2019</v>
      </c>
      <c r="AR6" s="180">
        <v>2019</v>
      </c>
      <c r="AS6" s="121">
        <v>2019</v>
      </c>
      <c r="AT6" s="180">
        <v>2012</v>
      </c>
      <c r="AU6" s="131">
        <v>2019</v>
      </c>
      <c r="AV6" s="131">
        <v>2019</v>
      </c>
      <c r="AW6" s="121">
        <v>2019</v>
      </c>
      <c r="AX6" s="121">
        <v>2018</v>
      </c>
      <c r="AY6" s="121">
        <v>2019</v>
      </c>
      <c r="AZ6" s="168">
        <v>2019</v>
      </c>
      <c r="BA6" s="121">
        <v>2011</v>
      </c>
      <c r="BB6" s="121">
        <v>2018</v>
      </c>
      <c r="BC6" s="121">
        <v>2019</v>
      </c>
      <c r="BD6" s="121">
        <v>2020</v>
      </c>
      <c r="BE6" s="181" t="s">
        <v>880</v>
      </c>
      <c r="BF6" s="181" t="s">
        <v>1432</v>
      </c>
      <c r="BG6" s="121">
        <v>2019</v>
      </c>
      <c r="BH6" s="121">
        <v>2019</v>
      </c>
      <c r="BI6" s="121">
        <v>2019</v>
      </c>
      <c r="BJ6" s="121">
        <v>2013</v>
      </c>
      <c r="BK6" s="121">
        <v>2019</v>
      </c>
      <c r="BL6" s="121">
        <v>2020</v>
      </c>
      <c r="BM6" s="121">
        <v>2018</v>
      </c>
      <c r="BN6" s="180">
        <v>2018</v>
      </c>
      <c r="BO6" s="180">
        <v>2018</v>
      </c>
      <c r="BP6" s="180">
        <v>2019</v>
      </c>
      <c r="BQ6" s="121">
        <v>2014</v>
      </c>
      <c r="BR6" s="121">
        <v>2017</v>
      </c>
      <c r="BS6" s="121">
        <v>2017</v>
      </c>
      <c r="BT6" s="121">
        <v>2016</v>
      </c>
      <c r="BU6" s="121">
        <v>2018</v>
      </c>
      <c r="BV6" s="121">
        <v>2018</v>
      </c>
      <c r="BW6" s="121">
        <v>2018</v>
      </c>
      <c r="BX6" s="121">
        <v>2018</v>
      </c>
      <c r="BY6" s="121">
        <v>2017</v>
      </c>
      <c r="BZ6" s="121">
        <v>2019</v>
      </c>
      <c r="CA6" s="121">
        <v>2020</v>
      </c>
      <c r="CB6" s="121">
        <v>2015</v>
      </c>
    </row>
    <row r="7" spans="1:80" x14ac:dyDescent="0.3">
      <c r="A7" s="100" t="str">
        <f>'Indicator Data'!A9</f>
        <v>Angola</v>
      </c>
      <c r="B7" s="86" t="str">
        <f>'Indicator Data'!B9</f>
        <v>AGO</v>
      </c>
      <c r="C7" s="119">
        <v>2015</v>
      </c>
      <c r="D7" s="119">
        <v>2015</v>
      </c>
      <c r="E7" s="119">
        <v>2015</v>
      </c>
      <c r="F7" s="119">
        <v>2015</v>
      </c>
      <c r="G7" s="119">
        <v>2015</v>
      </c>
      <c r="H7" s="119">
        <v>2015</v>
      </c>
      <c r="I7" s="119">
        <v>2015</v>
      </c>
      <c r="J7" s="119">
        <v>2019</v>
      </c>
      <c r="K7" s="119">
        <v>2019</v>
      </c>
      <c r="L7" s="119">
        <v>2019</v>
      </c>
      <c r="M7" s="121">
        <v>2015</v>
      </c>
      <c r="N7" s="121">
        <v>2015</v>
      </c>
      <c r="O7" s="121">
        <v>2015</v>
      </c>
      <c r="P7" s="121">
        <v>2015</v>
      </c>
      <c r="Q7" s="121">
        <v>2010</v>
      </c>
      <c r="R7" s="121">
        <v>2010</v>
      </c>
      <c r="S7" s="121">
        <v>2010</v>
      </c>
      <c r="T7" s="121">
        <v>2010</v>
      </c>
      <c r="U7" s="121">
        <v>2015</v>
      </c>
      <c r="V7" s="121">
        <v>2015</v>
      </c>
      <c r="W7" s="121">
        <v>2015</v>
      </c>
      <c r="X7" s="121">
        <v>2018</v>
      </c>
      <c r="Y7" s="121">
        <v>2019</v>
      </c>
      <c r="Z7" s="121">
        <v>2019</v>
      </c>
      <c r="AA7" s="121">
        <v>2016</v>
      </c>
      <c r="AB7" s="120">
        <v>2017</v>
      </c>
      <c r="AC7" s="121">
        <v>2017</v>
      </c>
      <c r="AD7" s="121">
        <v>2017</v>
      </c>
      <c r="AE7" s="121">
        <v>2019</v>
      </c>
      <c r="AF7" s="123">
        <v>2018</v>
      </c>
      <c r="AG7" s="123">
        <v>2019</v>
      </c>
      <c r="AH7" s="121">
        <v>2021</v>
      </c>
      <c r="AI7" s="121">
        <v>2021</v>
      </c>
      <c r="AJ7" s="121">
        <v>2020</v>
      </c>
      <c r="AK7" s="121">
        <v>2020</v>
      </c>
      <c r="AL7" s="121">
        <v>2018</v>
      </c>
      <c r="AM7" s="121" t="s">
        <v>1359</v>
      </c>
      <c r="AN7" s="121">
        <v>2021</v>
      </c>
      <c r="AO7" s="121">
        <v>2018</v>
      </c>
      <c r="AP7" s="121">
        <v>2019</v>
      </c>
      <c r="AQ7" s="180">
        <v>2019</v>
      </c>
      <c r="AR7" s="180">
        <v>2019</v>
      </c>
      <c r="AS7" s="121">
        <v>2019</v>
      </c>
      <c r="AT7" s="180">
        <v>2015</v>
      </c>
      <c r="AU7" s="131">
        <v>2019</v>
      </c>
      <c r="AV7" s="131">
        <v>2019</v>
      </c>
      <c r="AW7" s="121">
        <v>2019</v>
      </c>
      <c r="AX7" s="121">
        <v>2018</v>
      </c>
      <c r="AY7" s="121">
        <v>2019</v>
      </c>
      <c r="AZ7" s="168">
        <v>2019</v>
      </c>
      <c r="BA7" s="121">
        <v>2018</v>
      </c>
      <c r="BB7" s="121">
        <v>2018</v>
      </c>
      <c r="BC7" s="121">
        <v>2019</v>
      </c>
      <c r="BD7" s="121">
        <v>2020</v>
      </c>
      <c r="BE7" s="181" t="s">
        <v>880</v>
      </c>
      <c r="BF7" s="181">
        <v>44255</v>
      </c>
      <c r="BG7" s="121">
        <v>2019</v>
      </c>
      <c r="BH7" s="121">
        <v>2019</v>
      </c>
      <c r="BI7" s="121">
        <v>2019</v>
      </c>
      <c r="BJ7" s="121">
        <v>2013</v>
      </c>
      <c r="BK7" s="121">
        <v>2019</v>
      </c>
      <c r="BL7" s="121">
        <v>2020</v>
      </c>
      <c r="BM7" s="121">
        <v>2018</v>
      </c>
      <c r="BN7" s="180">
        <v>2014</v>
      </c>
      <c r="BO7" s="180">
        <v>2017</v>
      </c>
      <c r="BP7" s="180">
        <v>2019</v>
      </c>
      <c r="BQ7" s="121">
        <v>2014</v>
      </c>
      <c r="BR7" s="121">
        <v>2017</v>
      </c>
      <c r="BS7" s="121">
        <v>2017</v>
      </c>
      <c r="BT7" s="121">
        <v>2017</v>
      </c>
      <c r="BU7" s="121">
        <v>2018</v>
      </c>
      <c r="BV7" s="121">
        <v>2018</v>
      </c>
      <c r="BW7" s="121">
        <v>2018</v>
      </c>
      <c r="BX7" s="121">
        <v>2018</v>
      </c>
      <c r="BY7" s="121">
        <v>2017</v>
      </c>
      <c r="BZ7" s="121">
        <v>2019</v>
      </c>
      <c r="CA7" s="121">
        <v>2020</v>
      </c>
      <c r="CB7" s="121">
        <v>2015</v>
      </c>
    </row>
    <row r="8" spans="1:80" x14ac:dyDescent="0.3">
      <c r="A8" s="100" t="str">
        <f>'Indicator Data'!A10</f>
        <v>Antigua and Barbuda</v>
      </c>
      <c r="B8" s="86" t="str">
        <f>'Indicator Data'!B10</f>
        <v>ATG</v>
      </c>
      <c r="C8" s="119">
        <v>2015</v>
      </c>
      <c r="D8" s="119">
        <v>2015</v>
      </c>
      <c r="E8" s="119">
        <v>2015</v>
      </c>
      <c r="F8" s="119">
        <v>2015</v>
      </c>
      <c r="G8" s="119">
        <v>2015</v>
      </c>
      <c r="H8" s="119">
        <v>2015</v>
      </c>
      <c r="I8" s="119">
        <v>2015</v>
      </c>
      <c r="J8" s="119">
        <v>2019</v>
      </c>
      <c r="K8" s="119">
        <v>2019</v>
      </c>
      <c r="L8" s="119">
        <v>2019</v>
      </c>
      <c r="M8" s="121">
        <v>2015</v>
      </c>
      <c r="N8" s="121">
        <v>2015</v>
      </c>
      <c r="O8" s="121">
        <v>2015</v>
      </c>
      <c r="P8" s="121">
        <v>2015</v>
      </c>
      <c r="Q8" s="121">
        <v>2010</v>
      </c>
      <c r="R8" s="121">
        <v>2010</v>
      </c>
      <c r="S8" s="121">
        <v>2010</v>
      </c>
      <c r="T8" s="121">
        <v>2010</v>
      </c>
      <c r="U8" s="121">
        <v>2015</v>
      </c>
      <c r="V8" s="121">
        <v>2015</v>
      </c>
      <c r="W8" s="121">
        <v>2015</v>
      </c>
      <c r="X8" s="121">
        <v>2018</v>
      </c>
      <c r="Y8" s="121">
        <v>2019</v>
      </c>
      <c r="Z8" s="121">
        <v>2019</v>
      </c>
      <c r="AA8" s="121" t="s">
        <v>880</v>
      </c>
      <c r="AB8" s="120">
        <v>2017</v>
      </c>
      <c r="AC8" s="121" t="s">
        <v>880</v>
      </c>
      <c r="AD8" s="121" t="s">
        <v>880</v>
      </c>
      <c r="AE8" s="121">
        <v>2018</v>
      </c>
      <c r="AF8" s="123" t="s">
        <v>880</v>
      </c>
      <c r="AG8" s="123">
        <v>2019</v>
      </c>
      <c r="AH8" s="121">
        <v>2021</v>
      </c>
      <c r="AI8" s="121">
        <v>2021</v>
      </c>
      <c r="AJ8" s="121">
        <v>2020</v>
      </c>
      <c r="AK8" s="121">
        <v>2020</v>
      </c>
      <c r="AL8" s="121">
        <v>2018</v>
      </c>
      <c r="AM8" s="121" t="s">
        <v>880</v>
      </c>
      <c r="AN8" s="121">
        <v>2021</v>
      </c>
      <c r="AO8" s="121">
        <v>2018</v>
      </c>
      <c r="AP8" s="121">
        <v>2019</v>
      </c>
      <c r="AQ8" s="180">
        <v>2019</v>
      </c>
      <c r="AR8" s="180">
        <v>2019</v>
      </c>
      <c r="AS8" s="121">
        <v>2019</v>
      </c>
      <c r="AT8" s="180" t="s">
        <v>880</v>
      </c>
      <c r="AU8" s="131">
        <v>2019</v>
      </c>
      <c r="AV8" s="131" t="s">
        <v>880</v>
      </c>
      <c r="AW8" s="121" t="s">
        <v>880</v>
      </c>
      <c r="AX8" s="121" t="s">
        <v>880</v>
      </c>
      <c r="AY8" s="121">
        <v>2019</v>
      </c>
      <c r="AZ8" s="168" t="s">
        <v>880</v>
      </c>
      <c r="BA8" s="121" t="s">
        <v>880</v>
      </c>
      <c r="BB8" s="121">
        <v>2018</v>
      </c>
      <c r="BC8" s="121">
        <v>2019</v>
      </c>
      <c r="BD8" s="121">
        <v>2020</v>
      </c>
      <c r="BE8" s="181" t="s">
        <v>880</v>
      </c>
      <c r="BF8" s="181" t="s">
        <v>1432</v>
      </c>
      <c r="BG8" s="121">
        <v>2019</v>
      </c>
      <c r="BH8" s="121">
        <v>2019</v>
      </c>
      <c r="BI8" s="121">
        <v>2019</v>
      </c>
      <c r="BJ8" s="121">
        <v>2013</v>
      </c>
      <c r="BK8" s="121">
        <v>2019</v>
      </c>
      <c r="BL8" s="121" t="s">
        <v>880</v>
      </c>
      <c r="BM8" s="121">
        <v>2018</v>
      </c>
      <c r="BN8" s="180">
        <v>2015</v>
      </c>
      <c r="BO8" s="180">
        <v>2016</v>
      </c>
      <c r="BP8" s="180">
        <v>2017</v>
      </c>
      <c r="BQ8" s="121">
        <v>2014</v>
      </c>
      <c r="BR8" s="121">
        <v>2017</v>
      </c>
      <c r="BS8" s="121">
        <v>2017</v>
      </c>
      <c r="BT8" s="121">
        <v>2017</v>
      </c>
      <c r="BU8" s="121">
        <v>2018</v>
      </c>
      <c r="BV8" s="121">
        <v>2018</v>
      </c>
      <c r="BW8" s="121" t="s">
        <v>880</v>
      </c>
      <c r="BX8" s="121">
        <v>2018</v>
      </c>
      <c r="BY8" s="121">
        <v>2017</v>
      </c>
      <c r="BZ8" s="121">
        <v>2019</v>
      </c>
      <c r="CA8" s="121">
        <v>2020</v>
      </c>
      <c r="CB8" s="121">
        <v>2015</v>
      </c>
    </row>
    <row r="9" spans="1:80" x14ac:dyDescent="0.3">
      <c r="A9" s="100" t="str">
        <f>'Indicator Data'!A11</f>
        <v>Argentina</v>
      </c>
      <c r="B9" s="86" t="str">
        <f>'Indicator Data'!B11</f>
        <v>ARG</v>
      </c>
      <c r="C9" s="119">
        <v>2015</v>
      </c>
      <c r="D9" s="119">
        <v>2015</v>
      </c>
      <c r="E9" s="119">
        <v>2015</v>
      </c>
      <c r="F9" s="119">
        <v>2015</v>
      </c>
      <c r="G9" s="119">
        <v>2015</v>
      </c>
      <c r="H9" s="119">
        <v>2015</v>
      </c>
      <c r="I9" s="119">
        <v>2015</v>
      </c>
      <c r="J9" s="119">
        <v>2019</v>
      </c>
      <c r="K9" s="119">
        <v>2019</v>
      </c>
      <c r="L9" s="119">
        <v>2019</v>
      </c>
      <c r="M9" s="121">
        <v>2015</v>
      </c>
      <c r="N9" s="121">
        <v>2015</v>
      </c>
      <c r="O9" s="121">
        <v>2015</v>
      </c>
      <c r="P9" s="121">
        <v>2015</v>
      </c>
      <c r="Q9" s="121">
        <v>2010</v>
      </c>
      <c r="R9" s="121">
        <v>2010</v>
      </c>
      <c r="S9" s="121">
        <v>2010</v>
      </c>
      <c r="T9" s="121">
        <v>2010</v>
      </c>
      <c r="U9" s="121">
        <v>2015</v>
      </c>
      <c r="V9" s="121">
        <v>2015</v>
      </c>
      <c r="W9" s="121">
        <v>2015</v>
      </c>
      <c r="X9" s="121">
        <v>2018</v>
      </c>
      <c r="Y9" s="121">
        <v>2019</v>
      </c>
      <c r="Z9" s="121">
        <v>2019</v>
      </c>
      <c r="AA9" s="121">
        <v>2010</v>
      </c>
      <c r="AB9" s="120">
        <v>2014</v>
      </c>
      <c r="AC9" s="121" t="s">
        <v>880</v>
      </c>
      <c r="AD9" s="121">
        <v>2019</v>
      </c>
      <c r="AE9" s="121">
        <v>2019</v>
      </c>
      <c r="AF9" s="123">
        <v>2018</v>
      </c>
      <c r="AG9" s="123">
        <v>2019</v>
      </c>
      <c r="AH9" s="121">
        <v>2021</v>
      </c>
      <c r="AI9" s="121">
        <v>2021</v>
      </c>
      <c r="AJ9" s="121">
        <v>2020</v>
      </c>
      <c r="AK9" s="121">
        <v>2020</v>
      </c>
      <c r="AL9" s="121">
        <v>2018</v>
      </c>
      <c r="AM9" s="121" t="s">
        <v>880</v>
      </c>
      <c r="AN9" s="121">
        <v>2021</v>
      </c>
      <c r="AO9" s="121">
        <v>2018</v>
      </c>
      <c r="AP9" s="121">
        <v>2019</v>
      </c>
      <c r="AQ9" s="180">
        <v>2019</v>
      </c>
      <c r="AR9" s="180">
        <v>2019</v>
      </c>
      <c r="AS9" s="121">
        <v>2019</v>
      </c>
      <c r="AT9" s="180">
        <v>2019</v>
      </c>
      <c r="AU9" s="131">
        <v>2019</v>
      </c>
      <c r="AV9" s="131">
        <v>2019</v>
      </c>
      <c r="AW9" s="121">
        <v>2019</v>
      </c>
      <c r="AX9" s="121">
        <v>2018</v>
      </c>
      <c r="AY9" s="121">
        <v>2019</v>
      </c>
      <c r="AZ9" s="168">
        <v>2019</v>
      </c>
      <c r="BA9" s="121">
        <v>2019</v>
      </c>
      <c r="BB9" s="121">
        <v>2018</v>
      </c>
      <c r="BC9" s="121">
        <v>2019</v>
      </c>
      <c r="BD9" s="121">
        <v>2020</v>
      </c>
      <c r="BE9" s="181" t="s">
        <v>880</v>
      </c>
      <c r="BF9" s="181">
        <v>44037</v>
      </c>
      <c r="BG9" s="121">
        <v>2019</v>
      </c>
      <c r="BH9" s="121">
        <v>2019</v>
      </c>
      <c r="BI9" s="121">
        <v>2019</v>
      </c>
      <c r="BJ9" s="121">
        <v>2015</v>
      </c>
      <c r="BK9" s="121">
        <v>2019</v>
      </c>
      <c r="BL9" s="121">
        <v>2020</v>
      </c>
      <c r="BM9" s="121">
        <v>2018</v>
      </c>
      <c r="BN9" s="180">
        <v>2018</v>
      </c>
      <c r="BO9" s="180">
        <v>2017</v>
      </c>
      <c r="BP9" s="180">
        <v>2019</v>
      </c>
      <c r="BQ9" s="121">
        <v>2014</v>
      </c>
      <c r="BR9" s="121">
        <v>2016</v>
      </c>
      <c r="BS9" s="121">
        <v>2016</v>
      </c>
      <c r="BT9" s="121">
        <v>2017</v>
      </c>
      <c r="BU9" s="121">
        <v>2018</v>
      </c>
      <c r="BV9" s="121">
        <v>2018</v>
      </c>
      <c r="BW9" s="121">
        <v>2018</v>
      </c>
      <c r="BX9" s="121">
        <v>2018</v>
      </c>
      <c r="BY9" s="121">
        <v>2017</v>
      </c>
      <c r="BZ9" s="121">
        <v>2019</v>
      </c>
      <c r="CA9" s="121">
        <v>2020</v>
      </c>
      <c r="CB9" s="121">
        <v>2015</v>
      </c>
    </row>
    <row r="10" spans="1:80" x14ac:dyDescent="0.3">
      <c r="A10" s="100" t="str">
        <f>'Indicator Data'!A12</f>
        <v>Armenia</v>
      </c>
      <c r="B10" s="86" t="str">
        <f>'Indicator Data'!B12</f>
        <v>ARM</v>
      </c>
      <c r="C10" s="119">
        <v>2015</v>
      </c>
      <c r="D10" s="119">
        <v>2015</v>
      </c>
      <c r="E10" s="119">
        <v>2015</v>
      </c>
      <c r="F10" s="119">
        <v>2015</v>
      </c>
      <c r="G10" s="119">
        <v>2015</v>
      </c>
      <c r="H10" s="119">
        <v>2015</v>
      </c>
      <c r="I10" s="119">
        <v>2015</v>
      </c>
      <c r="J10" s="119">
        <v>2019</v>
      </c>
      <c r="K10" s="119">
        <v>2019</v>
      </c>
      <c r="L10" s="119">
        <v>2019</v>
      </c>
      <c r="M10" s="121">
        <v>2015</v>
      </c>
      <c r="N10" s="121">
        <v>2015</v>
      </c>
      <c r="O10" s="121">
        <v>2015</v>
      </c>
      <c r="P10" s="121">
        <v>2015</v>
      </c>
      <c r="Q10" s="121">
        <v>2010</v>
      </c>
      <c r="R10" s="121">
        <v>2010</v>
      </c>
      <c r="S10" s="121">
        <v>2010</v>
      </c>
      <c r="T10" s="121">
        <v>2010</v>
      </c>
      <c r="U10" s="121">
        <v>2015</v>
      </c>
      <c r="V10" s="121">
        <v>2015</v>
      </c>
      <c r="W10" s="121">
        <v>2015</v>
      </c>
      <c r="X10" s="121">
        <v>2018</v>
      </c>
      <c r="Y10" s="121">
        <v>2019</v>
      </c>
      <c r="Z10" s="121">
        <v>2019</v>
      </c>
      <c r="AA10" s="121">
        <v>2016</v>
      </c>
      <c r="AB10" s="120">
        <v>2017</v>
      </c>
      <c r="AC10" s="121">
        <v>2017</v>
      </c>
      <c r="AD10" s="121">
        <v>2019</v>
      </c>
      <c r="AE10" s="121">
        <v>2019</v>
      </c>
      <c r="AF10" s="123">
        <v>2018</v>
      </c>
      <c r="AG10" s="123">
        <v>2019</v>
      </c>
      <c r="AH10" s="121">
        <v>2021</v>
      </c>
      <c r="AI10" s="121">
        <v>2021</v>
      </c>
      <c r="AJ10" s="121">
        <v>2020</v>
      </c>
      <c r="AK10" s="121">
        <v>2020</v>
      </c>
      <c r="AL10" s="121">
        <v>2018</v>
      </c>
      <c r="AM10" s="121" t="s">
        <v>1359</v>
      </c>
      <c r="AN10" s="121">
        <v>2021</v>
      </c>
      <c r="AO10" s="121">
        <v>2018</v>
      </c>
      <c r="AP10" s="121">
        <v>2019</v>
      </c>
      <c r="AQ10" s="180">
        <v>2019</v>
      </c>
      <c r="AR10" s="180">
        <v>2019</v>
      </c>
      <c r="AS10" s="121">
        <v>2019</v>
      </c>
      <c r="AT10" s="180">
        <v>2016</v>
      </c>
      <c r="AU10" s="131">
        <v>2019</v>
      </c>
      <c r="AV10" s="131">
        <v>2019</v>
      </c>
      <c r="AW10" s="121">
        <v>2019</v>
      </c>
      <c r="AX10" s="121">
        <v>2018</v>
      </c>
      <c r="AY10" s="121">
        <v>2019</v>
      </c>
      <c r="AZ10" s="168">
        <v>2019</v>
      </c>
      <c r="BA10" s="121">
        <v>2019</v>
      </c>
      <c r="BB10" s="121">
        <v>2018</v>
      </c>
      <c r="BC10" s="121">
        <v>2019</v>
      </c>
      <c r="BD10" s="121">
        <v>2020</v>
      </c>
      <c r="BE10" s="181">
        <v>44196</v>
      </c>
      <c r="BF10" s="181" t="s">
        <v>1432</v>
      </c>
      <c r="BG10" s="121">
        <v>2019</v>
      </c>
      <c r="BH10" s="121">
        <v>2019</v>
      </c>
      <c r="BI10" s="121">
        <v>2019</v>
      </c>
      <c r="BJ10" s="121">
        <v>2013</v>
      </c>
      <c r="BK10" s="121">
        <v>2019</v>
      </c>
      <c r="BL10" s="121">
        <v>2020</v>
      </c>
      <c r="BM10" s="121">
        <v>2018</v>
      </c>
      <c r="BN10" s="180">
        <v>2017</v>
      </c>
      <c r="BO10" s="180">
        <v>2018</v>
      </c>
      <c r="BP10" s="180">
        <v>2019</v>
      </c>
      <c r="BQ10" s="121">
        <v>2014</v>
      </c>
      <c r="BR10" s="121">
        <v>2017</v>
      </c>
      <c r="BS10" s="121">
        <v>2017</v>
      </c>
      <c r="BT10" s="121">
        <v>2014</v>
      </c>
      <c r="BU10" s="121">
        <v>2018</v>
      </c>
      <c r="BV10" s="121">
        <v>2018</v>
      </c>
      <c r="BW10" s="121">
        <v>2018</v>
      </c>
      <c r="BX10" s="121">
        <v>2018</v>
      </c>
      <c r="BY10" s="121">
        <v>2017</v>
      </c>
      <c r="BZ10" s="121">
        <v>2019</v>
      </c>
      <c r="CA10" s="121">
        <v>2020</v>
      </c>
      <c r="CB10" s="121">
        <v>2015</v>
      </c>
    </row>
    <row r="11" spans="1:80" x14ac:dyDescent="0.3">
      <c r="A11" s="100" t="str">
        <f>'Indicator Data'!A13</f>
        <v>Australia</v>
      </c>
      <c r="B11" s="86" t="str">
        <f>'Indicator Data'!B13</f>
        <v>AUS</v>
      </c>
      <c r="C11" s="119">
        <v>2015</v>
      </c>
      <c r="D11" s="119">
        <v>2015</v>
      </c>
      <c r="E11" s="119">
        <v>2015</v>
      </c>
      <c r="F11" s="119">
        <v>2015</v>
      </c>
      <c r="G11" s="119">
        <v>2015</v>
      </c>
      <c r="H11" s="119">
        <v>2015</v>
      </c>
      <c r="I11" s="119">
        <v>2015</v>
      </c>
      <c r="J11" s="119">
        <v>2019</v>
      </c>
      <c r="K11" s="119">
        <v>2019</v>
      </c>
      <c r="L11" s="119">
        <v>2019</v>
      </c>
      <c r="M11" s="121">
        <v>2015</v>
      </c>
      <c r="N11" s="121">
        <v>2015</v>
      </c>
      <c r="O11" s="121">
        <v>2015</v>
      </c>
      <c r="P11" s="121">
        <v>2015</v>
      </c>
      <c r="Q11" s="121">
        <v>2010</v>
      </c>
      <c r="R11" s="121">
        <v>2010</v>
      </c>
      <c r="S11" s="121">
        <v>2010</v>
      </c>
      <c r="T11" s="121">
        <v>2010</v>
      </c>
      <c r="U11" s="121">
        <v>2015</v>
      </c>
      <c r="V11" s="121">
        <v>2015</v>
      </c>
      <c r="W11" s="121">
        <v>2015</v>
      </c>
      <c r="X11" s="121">
        <v>2018</v>
      </c>
      <c r="Y11" s="121">
        <v>2019</v>
      </c>
      <c r="Z11" s="121">
        <v>2019</v>
      </c>
      <c r="AA11" s="121">
        <v>2016</v>
      </c>
      <c r="AB11" s="120">
        <v>2017</v>
      </c>
      <c r="AC11" s="121" t="s">
        <v>880</v>
      </c>
      <c r="AD11" s="121">
        <v>2018</v>
      </c>
      <c r="AE11" s="121">
        <v>2019</v>
      </c>
      <c r="AF11" s="123" t="s">
        <v>880</v>
      </c>
      <c r="AG11" s="123">
        <v>2019</v>
      </c>
      <c r="AH11" s="121">
        <v>2021</v>
      </c>
      <c r="AI11" s="121">
        <v>2021</v>
      </c>
      <c r="AJ11" s="121">
        <v>2020</v>
      </c>
      <c r="AK11" s="121">
        <v>2020</v>
      </c>
      <c r="AL11" s="121">
        <v>2018</v>
      </c>
      <c r="AM11" s="121" t="s">
        <v>880</v>
      </c>
      <c r="AN11" s="121">
        <v>2021</v>
      </c>
      <c r="AO11" s="121">
        <v>2018</v>
      </c>
      <c r="AP11" s="121">
        <v>2019</v>
      </c>
      <c r="AQ11" s="180" t="s">
        <v>880</v>
      </c>
      <c r="AR11" s="180">
        <v>2019</v>
      </c>
      <c r="AS11" s="121">
        <v>2019</v>
      </c>
      <c r="AT11" s="180" t="s">
        <v>880</v>
      </c>
      <c r="AU11" s="131">
        <v>2019</v>
      </c>
      <c r="AV11" s="131">
        <v>2019</v>
      </c>
      <c r="AW11" s="121">
        <v>2019</v>
      </c>
      <c r="AX11" s="121" t="s">
        <v>880</v>
      </c>
      <c r="AY11" s="121">
        <v>2019</v>
      </c>
      <c r="AZ11" s="168">
        <v>2019</v>
      </c>
      <c r="BA11" s="121">
        <v>2014</v>
      </c>
      <c r="BB11" s="121">
        <v>2018</v>
      </c>
      <c r="BC11" s="121">
        <v>2019</v>
      </c>
      <c r="BD11" s="121">
        <v>2020</v>
      </c>
      <c r="BE11" s="181" t="s">
        <v>880</v>
      </c>
      <c r="BF11" s="181" t="s">
        <v>1432</v>
      </c>
      <c r="BG11" s="121">
        <v>2019</v>
      </c>
      <c r="BH11" s="121">
        <v>2019</v>
      </c>
      <c r="BI11" s="121">
        <v>2019</v>
      </c>
      <c r="BJ11" s="121">
        <v>2015</v>
      </c>
      <c r="BK11" s="121">
        <v>2019</v>
      </c>
      <c r="BL11" s="121">
        <v>2020</v>
      </c>
      <c r="BM11" s="121">
        <v>2018</v>
      </c>
      <c r="BN11" s="180" t="s">
        <v>880</v>
      </c>
      <c r="BO11" s="180">
        <v>2017</v>
      </c>
      <c r="BP11" s="180">
        <v>2019</v>
      </c>
      <c r="BQ11" s="121">
        <v>2014</v>
      </c>
      <c r="BR11" s="121">
        <v>2017</v>
      </c>
      <c r="BS11" s="121">
        <v>2017</v>
      </c>
      <c r="BT11" s="121">
        <v>2016</v>
      </c>
      <c r="BU11" s="121">
        <v>2018</v>
      </c>
      <c r="BV11" s="121">
        <v>2018</v>
      </c>
      <c r="BW11" s="121">
        <v>2018</v>
      </c>
      <c r="BX11" s="121">
        <v>2018</v>
      </c>
      <c r="BY11" s="121">
        <v>2017</v>
      </c>
      <c r="BZ11" s="121">
        <v>2019</v>
      </c>
      <c r="CA11" s="121">
        <v>2020</v>
      </c>
      <c r="CB11" s="121">
        <v>2015</v>
      </c>
    </row>
    <row r="12" spans="1:80" x14ac:dyDescent="0.3">
      <c r="A12" s="100" t="str">
        <f>'Indicator Data'!A14</f>
        <v>Austria</v>
      </c>
      <c r="B12" s="86" t="str">
        <f>'Indicator Data'!B14</f>
        <v>AUT</v>
      </c>
      <c r="C12" s="119">
        <v>2015</v>
      </c>
      <c r="D12" s="119">
        <v>2015</v>
      </c>
      <c r="E12" s="119">
        <v>2015</v>
      </c>
      <c r="F12" s="119">
        <v>2015</v>
      </c>
      <c r="G12" s="119">
        <v>2015</v>
      </c>
      <c r="H12" s="119">
        <v>2015</v>
      </c>
      <c r="I12" s="119">
        <v>2015</v>
      </c>
      <c r="J12" s="119">
        <v>2019</v>
      </c>
      <c r="K12" s="119">
        <v>2019</v>
      </c>
      <c r="L12" s="119">
        <v>2019</v>
      </c>
      <c r="M12" s="121">
        <v>2015</v>
      </c>
      <c r="N12" s="121">
        <v>2015</v>
      </c>
      <c r="O12" s="121">
        <v>2015</v>
      </c>
      <c r="P12" s="121">
        <v>2015</v>
      </c>
      <c r="Q12" s="121">
        <v>2010</v>
      </c>
      <c r="R12" s="121">
        <v>2010</v>
      </c>
      <c r="S12" s="121">
        <v>2010</v>
      </c>
      <c r="T12" s="121">
        <v>2010</v>
      </c>
      <c r="U12" s="121">
        <v>2015</v>
      </c>
      <c r="V12" s="121">
        <v>2015</v>
      </c>
      <c r="W12" s="121">
        <v>2015</v>
      </c>
      <c r="X12" s="121">
        <v>2018</v>
      </c>
      <c r="Y12" s="121">
        <v>2019</v>
      </c>
      <c r="Z12" s="121">
        <v>2019</v>
      </c>
      <c r="AA12" s="121">
        <v>2011</v>
      </c>
      <c r="AB12" s="120">
        <v>2017</v>
      </c>
      <c r="AC12" s="121" t="s">
        <v>880</v>
      </c>
      <c r="AD12" s="121">
        <v>2017</v>
      </c>
      <c r="AE12" s="121">
        <v>2019</v>
      </c>
      <c r="AF12" s="123" t="s">
        <v>880</v>
      </c>
      <c r="AG12" s="123">
        <v>2019</v>
      </c>
      <c r="AH12" s="121">
        <v>2021</v>
      </c>
      <c r="AI12" s="121">
        <v>2021</v>
      </c>
      <c r="AJ12" s="121">
        <v>2020</v>
      </c>
      <c r="AK12" s="121">
        <v>2020</v>
      </c>
      <c r="AL12" s="121">
        <v>2018</v>
      </c>
      <c r="AM12" s="121" t="s">
        <v>880</v>
      </c>
      <c r="AN12" s="121">
        <v>2021</v>
      </c>
      <c r="AO12" s="121">
        <v>2018</v>
      </c>
      <c r="AP12" s="121">
        <v>2019</v>
      </c>
      <c r="AQ12" s="180" t="s">
        <v>880</v>
      </c>
      <c r="AR12" s="180">
        <v>2019</v>
      </c>
      <c r="AS12" s="121">
        <v>2019</v>
      </c>
      <c r="AT12" s="180" t="s">
        <v>880</v>
      </c>
      <c r="AU12" s="131">
        <v>2019</v>
      </c>
      <c r="AV12" s="131" t="s">
        <v>880</v>
      </c>
      <c r="AW12" s="121" t="s">
        <v>880</v>
      </c>
      <c r="AX12" s="121" t="s">
        <v>880</v>
      </c>
      <c r="AY12" s="121">
        <v>2019</v>
      </c>
      <c r="AZ12" s="168">
        <v>2019</v>
      </c>
      <c r="BA12" s="121">
        <v>2018</v>
      </c>
      <c r="BB12" s="121">
        <v>2018</v>
      </c>
      <c r="BC12" s="121">
        <v>2019</v>
      </c>
      <c r="BD12" s="121">
        <v>2020</v>
      </c>
      <c r="BE12" s="181" t="s">
        <v>880</v>
      </c>
      <c r="BF12" s="181" t="s">
        <v>1432</v>
      </c>
      <c r="BG12" s="121">
        <v>2019</v>
      </c>
      <c r="BH12" s="121">
        <v>2019</v>
      </c>
      <c r="BI12" s="121">
        <v>2019</v>
      </c>
      <c r="BJ12" s="121">
        <v>2015</v>
      </c>
      <c r="BK12" s="121">
        <v>2019</v>
      </c>
      <c r="BL12" s="121">
        <v>2020</v>
      </c>
      <c r="BM12" s="121">
        <v>2018</v>
      </c>
      <c r="BN12" s="180" t="s">
        <v>880</v>
      </c>
      <c r="BO12" s="180">
        <v>2019</v>
      </c>
      <c r="BP12" s="180">
        <v>2019</v>
      </c>
      <c r="BQ12" s="121">
        <v>2014</v>
      </c>
      <c r="BR12" s="121">
        <v>2017</v>
      </c>
      <c r="BS12" s="121">
        <v>2017</v>
      </c>
      <c r="BT12" s="121">
        <v>2016</v>
      </c>
      <c r="BU12" s="121">
        <v>2018</v>
      </c>
      <c r="BV12" s="121">
        <v>2018</v>
      </c>
      <c r="BW12" s="121" t="s">
        <v>880</v>
      </c>
      <c r="BX12" s="121">
        <v>2018</v>
      </c>
      <c r="BY12" s="121">
        <v>2017</v>
      </c>
      <c r="BZ12" s="121">
        <v>2019</v>
      </c>
      <c r="CA12" s="121">
        <v>2020</v>
      </c>
      <c r="CB12" s="121">
        <v>2015</v>
      </c>
    </row>
    <row r="13" spans="1:80" x14ac:dyDescent="0.3">
      <c r="A13" s="100" t="str">
        <f>'Indicator Data'!A15</f>
        <v>Azerbaijan</v>
      </c>
      <c r="B13" s="86" t="str">
        <f>'Indicator Data'!B15</f>
        <v>AZE</v>
      </c>
      <c r="C13" s="119">
        <v>2015</v>
      </c>
      <c r="D13" s="119">
        <v>2015</v>
      </c>
      <c r="E13" s="119">
        <v>2015</v>
      </c>
      <c r="F13" s="119">
        <v>2015</v>
      </c>
      <c r="G13" s="119">
        <v>2015</v>
      </c>
      <c r="H13" s="119">
        <v>2015</v>
      </c>
      <c r="I13" s="119">
        <v>2015</v>
      </c>
      <c r="J13" s="119">
        <v>2019</v>
      </c>
      <c r="K13" s="119">
        <v>2019</v>
      </c>
      <c r="L13" s="119">
        <v>2019</v>
      </c>
      <c r="M13" s="121">
        <v>2015</v>
      </c>
      <c r="N13" s="121">
        <v>2015</v>
      </c>
      <c r="O13" s="121">
        <v>2015</v>
      </c>
      <c r="P13" s="121">
        <v>2015</v>
      </c>
      <c r="Q13" s="121">
        <v>2010</v>
      </c>
      <c r="R13" s="121">
        <v>2010</v>
      </c>
      <c r="S13" s="121">
        <v>2010</v>
      </c>
      <c r="T13" s="121">
        <v>2010</v>
      </c>
      <c r="U13" s="121">
        <v>2015</v>
      </c>
      <c r="V13" s="121">
        <v>2015</v>
      </c>
      <c r="W13" s="121">
        <v>2015</v>
      </c>
      <c r="X13" s="121">
        <v>2018</v>
      </c>
      <c r="Y13" s="121">
        <v>2019</v>
      </c>
      <c r="Z13" s="121">
        <v>2019</v>
      </c>
      <c r="AA13" s="121">
        <v>2009</v>
      </c>
      <c r="AB13" s="120">
        <v>2017</v>
      </c>
      <c r="AC13" s="121">
        <v>2017</v>
      </c>
      <c r="AD13" s="121">
        <v>2018</v>
      </c>
      <c r="AE13" s="121">
        <v>2019</v>
      </c>
      <c r="AF13" s="123" t="s">
        <v>880</v>
      </c>
      <c r="AG13" s="123">
        <v>2019</v>
      </c>
      <c r="AH13" s="121">
        <v>2021</v>
      </c>
      <c r="AI13" s="121">
        <v>2021</v>
      </c>
      <c r="AJ13" s="121">
        <v>2020</v>
      </c>
      <c r="AK13" s="121">
        <v>2020</v>
      </c>
      <c r="AL13" s="121">
        <v>2018</v>
      </c>
      <c r="AM13" s="121" t="s">
        <v>880</v>
      </c>
      <c r="AN13" s="121">
        <v>2021</v>
      </c>
      <c r="AO13" s="121">
        <v>2018</v>
      </c>
      <c r="AP13" s="121">
        <v>2019</v>
      </c>
      <c r="AQ13" s="180">
        <v>2019</v>
      </c>
      <c r="AR13" s="180">
        <v>2019</v>
      </c>
      <c r="AS13" s="121">
        <v>2019</v>
      </c>
      <c r="AT13" s="180">
        <v>2013</v>
      </c>
      <c r="AU13" s="131">
        <v>2019</v>
      </c>
      <c r="AV13" s="131">
        <v>2019</v>
      </c>
      <c r="AW13" s="121">
        <v>2019</v>
      </c>
      <c r="AX13" s="121">
        <v>2018</v>
      </c>
      <c r="AY13" s="121">
        <v>2019</v>
      </c>
      <c r="AZ13" s="168">
        <v>2019</v>
      </c>
      <c r="BA13" s="121" t="s">
        <v>880</v>
      </c>
      <c r="BB13" s="121">
        <v>2018</v>
      </c>
      <c r="BC13" s="121">
        <v>2019</v>
      </c>
      <c r="BD13" s="121">
        <v>2020</v>
      </c>
      <c r="BE13" s="181">
        <v>44012</v>
      </c>
      <c r="BF13" s="181" t="s">
        <v>1432</v>
      </c>
      <c r="BG13" s="121">
        <v>2019</v>
      </c>
      <c r="BH13" s="121">
        <v>2019</v>
      </c>
      <c r="BI13" s="121">
        <v>2019</v>
      </c>
      <c r="BJ13" s="121" t="s">
        <v>880</v>
      </c>
      <c r="BK13" s="121">
        <v>2019</v>
      </c>
      <c r="BL13" s="121">
        <v>2020</v>
      </c>
      <c r="BM13" s="121">
        <v>2018</v>
      </c>
      <c r="BN13" s="180">
        <v>2017</v>
      </c>
      <c r="BO13" s="180">
        <v>2018</v>
      </c>
      <c r="BP13" s="180">
        <v>2019</v>
      </c>
      <c r="BQ13" s="121">
        <v>2014</v>
      </c>
      <c r="BR13" s="121">
        <v>2017</v>
      </c>
      <c r="BS13" s="121">
        <v>2017</v>
      </c>
      <c r="BT13" s="121">
        <v>2014</v>
      </c>
      <c r="BU13" s="121">
        <v>2018</v>
      </c>
      <c r="BV13" s="121">
        <v>2018</v>
      </c>
      <c r="BW13" s="121">
        <v>2018</v>
      </c>
      <c r="BX13" s="121">
        <v>2018</v>
      </c>
      <c r="BY13" s="121">
        <v>2017</v>
      </c>
      <c r="BZ13" s="121">
        <v>2019</v>
      </c>
      <c r="CA13" s="121">
        <v>2020</v>
      </c>
      <c r="CB13" s="121">
        <v>2015</v>
      </c>
    </row>
    <row r="14" spans="1:80" x14ac:dyDescent="0.3">
      <c r="A14" s="100" t="str">
        <f>'Indicator Data'!A16</f>
        <v>Bahamas</v>
      </c>
      <c r="B14" s="86" t="str">
        <f>'Indicator Data'!B16</f>
        <v>BHS</v>
      </c>
      <c r="C14" s="119">
        <v>2015</v>
      </c>
      <c r="D14" s="119">
        <v>2015</v>
      </c>
      <c r="E14" s="119">
        <v>2015</v>
      </c>
      <c r="F14" s="119">
        <v>2015</v>
      </c>
      <c r="G14" s="119">
        <v>2015</v>
      </c>
      <c r="H14" s="119">
        <v>2015</v>
      </c>
      <c r="I14" s="119">
        <v>2015</v>
      </c>
      <c r="J14" s="119">
        <v>2019</v>
      </c>
      <c r="K14" s="119">
        <v>2019</v>
      </c>
      <c r="L14" s="119">
        <v>2019</v>
      </c>
      <c r="M14" s="121">
        <v>2015</v>
      </c>
      <c r="N14" s="121">
        <v>2015</v>
      </c>
      <c r="O14" s="121">
        <v>2015</v>
      </c>
      <c r="P14" s="121">
        <v>2015</v>
      </c>
      <c r="Q14" s="121">
        <v>2010</v>
      </c>
      <c r="R14" s="121">
        <v>2010</v>
      </c>
      <c r="S14" s="121">
        <v>2010</v>
      </c>
      <c r="T14" s="121">
        <v>2010</v>
      </c>
      <c r="U14" s="121">
        <v>2015</v>
      </c>
      <c r="V14" s="121">
        <v>2015</v>
      </c>
      <c r="W14" s="121">
        <v>2015</v>
      </c>
      <c r="X14" s="121">
        <v>2018</v>
      </c>
      <c r="Y14" s="121">
        <v>2019</v>
      </c>
      <c r="Z14" s="121">
        <v>2019</v>
      </c>
      <c r="AA14" s="121">
        <v>2010</v>
      </c>
      <c r="AB14" s="120">
        <v>2017</v>
      </c>
      <c r="AC14" s="121" t="s">
        <v>880</v>
      </c>
      <c r="AD14" s="121">
        <v>2017</v>
      </c>
      <c r="AE14" s="121">
        <v>2019</v>
      </c>
      <c r="AF14" s="123" t="s">
        <v>880</v>
      </c>
      <c r="AG14" s="123">
        <v>2019</v>
      </c>
      <c r="AH14" s="121">
        <v>2021</v>
      </c>
      <c r="AI14" s="121">
        <v>2021</v>
      </c>
      <c r="AJ14" s="121">
        <v>2020</v>
      </c>
      <c r="AK14" s="121">
        <v>2020</v>
      </c>
      <c r="AL14" s="121">
        <v>2018</v>
      </c>
      <c r="AM14" s="121" t="s">
        <v>880</v>
      </c>
      <c r="AN14" s="121">
        <v>2021</v>
      </c>
      <c r="AO14" s="121">
        <v>2018</v>
      </c>
      <c r="AP14" s="121">
        <v>2019</v>
      </c>
      <c r="AQ14" s="180" t="s">
        <v>880</v>
      </c>
      <c r="AR14" s="180" t="s">
        <v>880</v>
      </c>
      <c r="AS14" s="121">
        <v>2019</v>
      </c>
      <c r="AT14" s="180" t="s">
        <v>880</v>
      </c>
      <c r="AU14" s="131">
        <v>2019</v>
      </c>
      <c r="AV14" s="131" t="s">
        <v>880</v>
      </c>
      <c r="AW14" s="121" t="s">
        <v>880</v>
      </c>
      <c r="AX14" s="121" t="s">
        <v>880</v>
      </c>
      <c r="AY14" s="121">
        <v>2019</v>
      </c>
      <c r="AZ14" s="168">
        <v>2019</v>
      </c>
      <c r="BA14" s="121" t="s">
        <v>880</v>
      </c>
      <c r="BB14" s="121">
        <v>2018</v>
      </c>
      <c r="BC14" s="121">
        <v>2019</v>
      </c>
      <c r="BD14" s="121">
        <v>2020</v>
      </c>
      <c r="BE14" s="181" t="s">
        <v>880</v>
      </c>
      <c r="BF14" s="181" t="s">
        <v>1432</v>
      </c>
      <c r="BG14" s="121">
        <v>2019</v>
      </c>
      <c r="BH14" s="121">
        <v>2019</v>
      </c>
      <c r="BI14" s="121">
        <v>2019</v>
      </c>
      <c r="BJ14" s="121" t="s">
        <v>880</v>
      </c>
      <c r="BK14" s="121">
        <v>2019</v>
      </c>
      <c r="BL14" s="121">
        <v>2020</v>
      </c>
      <c r="BM14" s="121">
        <v>2018</v>
      </c>
      <c r="BN14" s="180" t="s">
        <v>880</v>
      </c>
      <c r="BO14" s="180">
        <v>2017</v>
      </c>
      <c r="BP14" s="180">
        <v>2019</v>
      </c>
      <c r="BQ14" s="121">
        <v>2014</v>
      </c>
      <c r="BR14" s="121">
        <v>2017</v>
      </c>
      <c r="BS14" s="121">
        <v>2017</v>
      </c>
      <c r="BT14" s="121">
        <v>2017</v>
      </c>
      <c r="BU14" s="121">
        <v>2018</v>
      </c>
      <c r="BV14" s="121">
        <v>2018</v>
      </c>
      <c r="BW14" s="121">
        <v>2018</v>
      </c>
      <c r="BX14" s="121">
        <v>2018</v>
      </c>
      <c r="BY14" s="121">
        <v>2017</v>
      </c>
      <c r="BZ14" s="121">
        <v>2019</v>
      </c>
      <c r="CA14" s="121">
        <v>2020</v>
      </c>
      <c r="CB14" s="121">
        <v>2015</v>
      </c>
    </row>
    <row r="15" spans="1:80" x14ac:dyDescent="0.3">
      <c r="A15" s="100" t="str">
        <f>'Indicator Data'!A17</f>
        <v>Bahrain</v>
      </c>
      <c r="B15" s="86" t="str">
        <f>'Indicator Data'!B17</f>
        <v>BHR</v>
      </c>
      <c r="C15" s="119">
        <v>2015</v>
      </c>
      <c r="D15" s="119">
        <v>2015</v>
      </c>
      <c r="E15" s="119">
        <v>2015</v>
      </c>
      <c r="F15" s="119">
        <v>2015</v>
      </c>
      <c r="G15" s="119">
        <v>2015</v>
      </c>
      <c r="H15" s="119">
        <v>2015</v>
      </c>
      <c r="I15" s="119">
        <v>2015</v>
      </c>
      <c r="J15" s="119">
        <v>2019</v>
      </c>
      <c r="K15" s="119">
        <v>2019</v>
      </c>
      <c r="L15" s="119" t="s">
        <v>880</v>
      </c>
      <c r="M15" s="121">
        <v>2015</v>
      </c>
      <c r="N15" s="121">
        <v>2015</v>
      </c>
      <c r="O15" s="121">
        <v>2015</v>
      </c>
      <c r="P15" s="121">
        <v>2015</v>
      </c>
      <c r="Q15" s="121">
        <v>2010</v>
      </c>
      <c r="R15" s="121">
        <v>2010</v>
      </c>
      <c r="S15" s="121">
        <v>2010</v>
      </c>
      <c r="T15" s="121">
        <v>2010</v>
      </c>
      <c r="U15" s="121">
        <v>2015</v>
      </c>
      <c r="V15" s="121">
        <v>2015</v>
      </c>
      <c r="W15" s="121">
        <v>2015</v>
      </c>
      <c r="X15" s="121">
        <v>2018</v>
      </c>
      <c r="Y15" s="121">
        <v>2019</v>
      </c>
      <c r="Z15" s="121">
        <v>2019</v>
      </c>
      <c r="AA15" s="121" t="s">
        <v>880</v>
      </c>
      <c r="AB15" s="120">
        <v>2017</v>
      </c>
      <c r="AC15" s="121" t="s">
        <v>880</v>
      </c>
      <c r="AD15" s="121">
        <v>2017</v>
      </c>
      <c r="AE15" s="121">
        <v>2019</v>
      </c>
      <c r="AF15" s="123" t="s">
        <v>880</v>
      </c>
      <c r="AG15" s="123">
        <v>2019</v>
      </c>
      <c r="AH15" s="121">
        <v>2021</v>
      </c>
      <c r="AI15" s="121">
        <v>2021</v>
      </c>
      <c r="AJ15" s="121">
        <v>2020</v>
      </c>
      <c r="AK15" s="121">
        <v>2020</v>
      </c>
      <c r="AL15" s="121">
        <v>2018</v>
      </c>
      <c r="AM15" s="121" t="s">
        <v>880</v>
      </c>
      <c r="AN15" s="121">
        <v>2021</v>
      </c>
      <c r="AO15" s="121">
        <v>2018</v>
      </c>
      <c r="AP15" s="121">
        <v>2019</v>
      </c>
      <c r="AQ15" s="180" t="s">
        <v>880</v>
      </c>
      <c r="AR15" s="180" t="s">
        <v>880</v>
      </c>
      <c r="AS15" s="121">
        <v>2019</v>
      </c>
      <c r="AT15" s="180" t="s">
        <v>880</v>
      </c>
      <c r="AU15" s="131">
        <v>2019</v>
      </c>
      <c r="AV15" s="131" t="s">
        <v>880</v>
      </c>
      <c r="AW15" s="121" t="s">
        <v>880</v>
      </c>
      <c r="AX15" s="121" t="s">
        <v>880</v>
      </c>
      <c r="AY15" s="121">
        <v>2019</v>
      </c>
      <c r="AZ15" s="168">
        <v>2019</v>
      </c>
      <c r="BA15" s="121" t="s">
        <v>880</v>
      </c>
      <c r="BB15" s="121">
        <v>2018</v>
      </c>
      <c r="BC15" s="121">
        <v>2019</v>
      </c>
      <c r="BD15" s="121">
        <v>2020</v>
      </c>
      <c r="BE15" s="181" t="s">
        <v>880</v>
      </c>
      <c r="BF15" s="181" t="s">
        <v>1432</v>
      </c>
      <c r="BG15" s="121">
        <v>2019</v>
      </c>
      <c r="BH15" s="121">
        <v>2019</v>
      </c>
      <c r="BI15" s="121">
        <v>2019</v>
      </c>
      <c r="BJ15" s="121">
        <v>2013</v>
      </c>
      <c r="BK15" s="121">
        <v>2019</v>
      </c>
      <c r="BL15" s="121">
        <v>2020</v>
      </c>
      <c r="BM15" s="121">
        <v>2018</v>
      </c>
      <c r="BN15" s="180">
        <v>2018</v>
      </c>
      <c r="BO15" s="180">
        <v>2019</v>
      </c>
      <c r="BP15" s="180">
        <v>2019</v>
      </c>
      <c r="BQ15" s="121">
        <v>2014</v>
      </c>
      <c r="BR15" s="121">
        <v>2017</v>
      </c>
      <c r="BS15" s="121">
        <v>2017</v>
      </c>
      <c r="BT15" s="121">
        <v>2015</v>
      </c>
      <c r="BU15" s="121">
        <v>2018</v>
      </c>
      <c r="BV15" s="121">
        <v>2018</v>
      </c>
      <c r="BW15" s="121">
        <v>2018</v>
      </c>
      <c r="BX15" s="121">
        <v>2018</v>
      </c>
      <c r="BY15" s="121">
        <v>2017</v>
      </c>
      <c r="BZ15" s="121">
        <v>2019</v>
      </c>
      <c r="CA15" s="121">
        <v>2020</v>
      </c>
      <c r="CB15" s="121">
        <v>2015</v>
      </c>
    </row>
    <row r="16" spans="1:80" x14ac:dyDescent="0.3">
      <c r="A16" s="100" t="str">
        <f>'Indicator Data'!A18</f>
        <v>Bangladesh</v>
      </c>
      <c r="B16" s="86" t="str">
        <f>'Indicator Data'!B18</f>
        <v>BGD</v>
      </c>
      <c r="C16" s="119">
        <v>2015</v>
      </c>
      <c r="D16" s="119">
        <v>2015</v>
      </c>
      <c r="E16" s="119">
        <v>2015</v>
      </c>
      <c r="F16" s="119">
        <v>2015</v>
      </c>
      <c r="G16" s="119">
        <v>2015</v>
      </c>
      <c r="H16" s="119">
        <v>2015</v>
      </c>
      <c r="I16" s="119">
        <v>2015</v>
      </c>
      <c r="J16" s="119">
        <v>2019</v>
      </c>
      <c r="K16" s="119">
        <v>2019</v>
      </c>
      <c r="L16" s="119">
        <v>2019</v>
      </c>
      <c r="M16" s="121">
        <v>2015</v>
      </c>
      <c r="N16" s="121">
        <v>2015</v>
      </c>
      <c r="O16" s="121">
        <v>2015</v>
      </c>
      <c r="P16" s="121">
        <v>2015</v>
      </c>
      <c r="Q16" s="121">
        <v>2010</v>
      </c>
      <c r="R16" s="121">
        <v>2010</v>
      </c>
      <c r="S16" s="121">
        <v>2010</v>
      </c>
      <c r="T16" s="121">
        <v>2010</v>
      </c>
      <c r="U16" s="121">
        <v>2015</v>
      </c>
      <c r="V16" s="121">
        <v>2015</v>
      </c>
      <c r="W16" s="121">
        <v>2015</v>
      </c>
      <c r="X16" s="121">
        <v>2018</v>
      </c>
      <c r="Y16" s="121">
        <v>2019</v>
      </c>
      <c r="Z16" s="121">
        <v>2019</v>
      </c>
      <c r="AA16" s="121">
        <v>2014</v>
      </c>
      <c r="AB16" s="120">
        <v>2017</v>
      </c>
      <c r="AC16" s="121">
        <v>2017</v>
      </c>
      <c r="AD16" s="121">
        <v>2018</v>
      </c>
      <c r="AE16" s="121">
        <v>2019</v>
      </c>
      <c r="AF16" s="123">
        <v>2018</v>
      </c>
      <c r="AG16" s="123">
        <v>2019</v>
      </c>
      <c r="AH16" s="121">
        <v>2021</v>
      </c>
      <c r="AI16" s="121">
        <v>2021</v>
      </c>
      <c r="AJ16" s="121">
        <v>2020</v>
      </c>
      <c r="AK16" s="121">
        <v>2020</v>
      </c>
      <c r="AL16" s="121">
        <v>2018</v>
      </c>
      <c r="AM16" s="121">
        <v>2019</v>
      </c>
      <c r="AN16" s="121">
        <v>2021</v>
      </c>
      <c r="AO16" s="121">
        <v>2018</v>
      </c>
      <c r="AP16" s="121">
        <v>2019</v>
      </c>
      <c r="AQ16" s="180">
        <v>2019</v>
      </c>
      <c r="AR16" s="180">
        <v>2019</v>
      </c>
      <c r="AS16" s="121">
        <v>2019</v>
      </c>
      <c r="AT16" s="180">
        <v>2018</v>
      </c>
      <c r="AU16" s="131">
        <v>2019</v>
      </c>
      <c r="AV16" s="131" t="s">
        <v>880</v>
      </c>
      <c r="AW16" s="121" t="s">
        <v>880</v>
      </c>
      <c r="AX16" s="121">
        <v>2018</v>
      </c>
      <c r="AY16" s="121">
        <v>2019</v>
      </c>
      <c r="AZ16" s="168">
        <v>2019</v>
      </c>
      <c r="BA16" s="121">
        <v>2016</v>
      </c>
      <c r="BB16" s="121">
        <v>2018</v>
      </c>
      <c r="BC16" s="121">
        <v>2019</v>
      </c>
      <c r="BD16" s="121">
        <v>2020</v>
      </c>
      <c r="BE16" s="181" t="s">
        <v>1421</v>
      </c>
      <c r="BF16" s="181">
        <v>44255</v>
      </c>
      <c r="BG16" s="121">
        <v>2019</v>
      </c>
      <c r="BH16" s="121">
        <v>2019</v>
      </c>
      <c r="BI16" s="121">
        <v>2019</v>
      </c>
      <c r="BJ16" s="121">
        <v>2015</v>
      </c>
      <c r="BK16" s="121">
        <v>2019</v>
      </c>
      <c r="BL16" s="121">
        <v>2020</v>
      </c>
      <c r="BM16" s="121">
        <v>2018</v>
      </c>
      <c r="BN16" s="180">
        <v>2019</v>
      </c>
      <c r="BO16" s="180">
        <v>2019</v>
      </c>
      <c r="BP16" s="180">
        <v>2019</v>
      </c>
      <c r="BQ16" s="121">
        <v>2014</v>
      </c>
      <c r="BR16" s="121">
        <v>2017</v>
      </c>
      <c r="BS16" s="121">
        <v>2017</v>
      </c>
      <c r="BT16" s="121">
        <v>2017</v>
      </c>
      <c r="BU16" s="121">
        <v>2018</v>
      </c>
      <c r="BV16" s="121">
        <v>2018</v>
      </c>
      <c r="BW16" s="121">
        <v>2018</v>
      </c>
      <c r="BX16" s="121">
        <v>2018</v>
      </c>
      <c r="BY16" s="121">
        <v>2017</v>
      </c>
      <c r="BZ16" s="121">
        <v>2019</v>
      </c>
      <c r="CA16" s="121">
        <v>2020</v>
      </c>
      <c r="CB16" s="121">
        <v>2015</v>
      </c>
    </row>
    <row r="17" spans="1:80" x14ac:dyDescent="0.3">
      <c r="A17" s="100" t="str">
        <f>'Indicator Data'!A19</f>
        <v>Barbados</v>
      </c>
      <c r="B17" s="86" t="str">
        <f>'Indicator Data'!B19</f>
        <v>BRB</v>
      </c>
      <c r="C17" s="119">
        <v>2015</v>
      </c>
      <c r="D17" s="119">
        <v>2015</v>
      </c>
      <c r="E17" s="119">
        <v>2015</v>
      </c>
      <c r="F17" s="119">
        <v>2015</v>
      </c>
      <c r="G17" s="119">
        <v>2015</v>
      </c>
      <c r="H17" s="119">
        <v>2015</v>
      </c>
      <c r="I17" s="119">
        <v>2015</v>
      </c>
      <c r="J17" s="119">
        <v>2019</v>
      </c>
      <c r="K17" s="119">
        <v>2019</v>
      </c>
      <c r="L17" s="119" t="s">
        <v>880</v>
      </c>
      <c r="M17" s="121">
        <v>2015</v>
      </c>
      <c r="N17" s="121">
        <v>2015</v>
      </c>
      <c r="O17" s="121">
        <v>2015</v>
      </c>
      <c r="P17" s="121">
        <v>2015</v>
      </c>
      <c r="Q17" s="121">
        <v>2010</v>
      </c>
      <c r="R17" s="121">
        <v>2010</v>
      </c>
      <c r="S17" s="121">
        <v>2010</v>
      </c>
      <c r="T17" s="121">
        <v>2010</v>
      </c>
      <c r="U17" s="121">
        <v>2015</v>
      </c>
      <c r="V17" s="121">
        <v>2015</v>
      </c>
      <c r="W17" s="121">
        <v>2015</v>
      </c>
      <c r="X17" s="121">
        <v>2018</v>
      </c>
      <c r="Y17" s="121">
        <v>2019</v>
      </c>
      <c r="Z17" s="121">
        <v>2019</v>
      </c>
      <c r="AA17" s="121" t="s">
        <v>880</v>
      </c>
      <c r="AB17" s="120">
        <v>2017</v>
      </c>
      <c r="AC17" s="121">
        <v>2016</v>
      </c>
      <c r="AD17" s="121">
        <v>2017</v>
      </c>
      <c r="AE17" s="121" t="s">
        <v>880</v>
      </c>
      <c r="AF17" s="123" t="s">
        <v>880</v>
      </c>
      <c r="AG17" s="123">
        <v>2019</v>
      </c>
      <c r="AH17" s="121">
        <v>2021</v>
      </c>
      <c r="AI17" s="121">
        <v>2021</v>
      </c>
      <c r="AJ17" s="121">
        <v>2020</v>
      </c>
      <c r="AK17" s="121">
        <v>2020</v>
      </c>
      <c r="AL17" s="121">
        <v>2018</v>
      </c>
      <c r="AM17" s="121">
        <v>2012</v>
      </c>
      <c r="AN17" s="121">
        <v>2021</v>
      </c>
      <c r="AO17" s="121">
        <v>2018</v>
      </c>
      <c r="AP17" s="121">
        <v>2019</v>
      </c>
      <c r="AQ17" s="180" t="s">
        <v>880</v>
      </c>
      <c r="AR17" s="180">
        <v>2019</v>
      </c>
      <c r="AS17" s="121">
        <v>2019</v>
      </c>
      <c r="AT17" s="180">
        <v>2012</v>
      </c>
      <c r="AU17" s="131">
        <v>2019</v>
      </c>
      <c r="AV17" s="131">
        <v>2019</v>
      </c>
      <c r="AW17" s="121">
        <v>2019</v>
      </c>
      <c r="AX17" s="121" t="s">
        <v>880</v>
      </c>
      <c r="AY17" s="121">
        <v>2019</v>
      </c>
      <c r="AZ17" s="168">
        <v>2019</v>
      </c>
      <c r="BA17" s="121" t="s">
        <v>880</v>
      </c>
      <c r="BB17" s="121">
        <v>2018</v>
      </c>
      <c r="BC17" s="121">
        <v>2019</v>
      </c>
      <c r="BD17" s="121">
        <v>2020</v>
      </c>
      <c r="BE17" s="181" t="s">
        <v>880</v>
      </c>
      <c r="BF17" s="181" t="s">
        <v>1432</v>
      </c>
      <c r="BG17" s="121">
        <v>2019</v>
      </c>
      <c r="BH17" s="121">
        <v>2019</v>
      </c>
      <c r="BI17" s="121">
        <v>2019</v>
      </c>
      <c r="BJ17" s="121">
        <v>2013</v>
      </c>
      <c r="BK17" s="121">
        <v>2019</v>
      </c>
      <c r="BL17" s="121">
        <v>2020</v>
      </c>
      <c r="BM17" s="121">
        <v>2018</v>
      </c>
      <c r="BN17" s="180">
        <v>2014</v>
      </c>
      <c r="BO17" s="180">
        <v>2017</v>
      </c>
      <c r="BP17" s="180">
        <v>2019</v>
      </c>
      <c r="BQ17" s="121">
        <v>2014</v>
      </c>
      <c r="BR17" s="121">
        <v>2017</v>
      </c>
      <c r="BS17" s="121">
        <v>2017</v>
      </c>
      <c r="BT17" s="121">
        <v>2017</v>
      </c>
      <c r="BU17" s="121">
        <v>2018</v>
      </c>
      <c r="BV17" s="121">
        <v>2018</v>
      </c>
      <c r="BW17" s="121">
        <v>2018</v>
      </c>
      <c r="BX17" s="121">
        <v>2018</v>
      </c>
      <c r="BY17" s="121">
        <v>2017</v>
      </c>
      <c r="BZ17" s="121">
        <v>2019</v>
      </c>
      <c r="CA17" s="121">
        <v>2020</v>
      </c>
      <c r="CB17" s="121">
        <v>2015</v>
      </c>
    </row>
    <row r="18" spans="1:80" x14ac:dyDescent="0.3">
      <c r="A18" s="100" t="str">
        <f>'Indicator Data'!A20</f>
        <v>Belarus</v>
      </c>
      <c r="B18" s="86" t="str">
        <f>'Indicator Data'!B20</f>
        <v>BLR</v>
      </c>
      <c r="C18" s="119">
        <v>2015</v>
      </c>
      <c r="D18" s="119">
        <v>2015</v>
      </c>
      <c r="E18" s="119">
        <v>2015</v>
      </c>
      <c r="F18" s="119">
        <v>2015</v>
      </c>
      <c r="G18" s="119">
        <v>2015</v>
      </c>
      <c r="H18" s="119">
        <v>2015</v>
      </c>
      <c r="I18" s="119">
        <v>2015</v>
      </c>
      <c r="J18" s="119">
        <v>2019</v>
      </c>
      <c r="K18" s="119">
        <v>2019</v>
      </c>
      <c r="L18" s="119">
        <v>2019</v>
      </c>
      <c r="M18" s="121">
        <v>2015</v>
      </c>
      <c r="N18" s="121">
        <v>2015</v>
      </c>
      <c r="O18" s="121">
        <v>2015</v>
      </c>
      <c r="P18" s="121">
        <v>2015</v>
      </c>
      <c r="Q18" s="121">
        <v>2010</v>
      </c>
      <c r="R18" s="121">
        <v>2010</v>
      </c>
      <c r="S18" s="121">
        <v>2010</v>
      </c>
      <c r="T18" s="121">
        <v>2010</v>
      </c>
      <c r="U18" s="121">
        <v>2015</v>
      </c>
      <c r="V18" s="121">
        <v>2015</v>
      </c>
      <c r="W18" s="121">
        <v>2015</v>
      </c>
      <c r="X18" s="121">
        <v>2018</v>
      </c>
      <c r="Y18" s="121">
        <v>2019</v>
      </c>
      <c r="Z18" s="121">
        <v>2019</v>
      </c>
      <c r="AA18" s="121">
        <v>2009</v>
      </c>
      <c r="AB18" s="120">
        <v>2017</v>
      </c>
      <c r="AC18" s="121" t="s">
        <v>880</v>
      </c>
      <c r="AD18" s="121" t="s">
        <v>880</v>
      </c>
      <c r="AE18" s="121" t="s">
        <v>880</v>
      </c>
      <c r="AF18" s="123">
        <v>2018</v>
      </c>
      <c r="AG18" s="123">
        <v>2019</v>
      </c>
      <c r="AH18" s="121">
        <v>2021</v>
      </c>
      <c r="AI18" s="121">
        <v>2021</v>
      </c>
      <c r="AJ18" s="121">
        <v>2020</v>
      </c>
      <c r="AK18" s="121">
        <v>2020</v>
      </c>
      <c r="AL18" s="121">
        <v>2018</v>
      </c>
      <c r="AM18" s="121" t="s">
        <v>880</v>
      </c>
      <c r="AN18" s="121">
        <v>2021</v>
      </c>
      <c r="AO18" s="121">
        <v>2018</v>
      </c>
      <c r="AP18" s="121">
        <v>2019</v>
      </c>
      <c r="AQ18" s="180">
        <v>2019</v>
      </c>
      <c r="AR18" s="180">
        <v>2019</v>
      </c>
      <c r="AS18" s="121">
        <v>2019</v>
      </c>
      <c r="AT18" s="180" t="s">
        <v>880</v>
      </c>
      <c r="AU18" s="131">
        <v>2019</v>
      </c>
      <c r="AV18" s="131">
        <v>2019</v>
      </c>
      <c r="AW18" s="121">
        <v>2019</v>
      </c>
      <c r="AX18" s="121" t="s">
        <v>880</v>
      </c>
      <c r="AY18" s="121">
        <v>2019</v>
      </c>
      <c r="AZ18" s="168">
        <v>2019</v>
      </c>
      <c r="BA18" s="121">
        <v>2019</v>
      </c>
      <c r="BB18" s="121">
        <v>2018</v>
      </c>
      <c r="BC18" s="121">
        <v>2019</v>
      </c>
      <c r="BD18" s="121">
        <v>2020</v>
      </c>
      <c r="BE18" s="181" t="s">
        <v>880</v>
      </c>
      <c r="BF18" s="181" t="s">
        <v>1432</v>
      </c>
      <c r="BG18" s="121">
        <v>2019</v>
      </c>
      <c r="BH18" s="121">
        <v>2019</v>
      </c>
      <c r="BI18" s="121">
        <v>2019</v>
      </c>
      <c r="BJ18" s="121">
        <v>2015</v>
      </c>
      <c r="BK18" s="121">
        <v>2019</v>
      </c>
      <c r="BL18" s="121">
        <v>2020</v>
      </c>
      <c r="BM18" s="121">
        <v>2018</v>
      </c>
      <c r="BN18" s="180">
        <v>2018</v>
      </c>
      <c r="BO18" s="180">
        <v>2019</v>
      </c>
      <c r="BP18" s="180">
        <v>2019</v>
      </c>
      <c r="BQ18" s="121">
        <v>2014</v>
      </c>
      <c r="BR18" s="121">
        <v>2017</v>
      </c>
      <c r="BS18" s="121">
        <v>2017</v>
      </c>
      <c r="BT18" s="121">
        <v>2014</v>
      </c>
      <c r="BU18" s="121">
        <v>2018</v>
      </c>
      <c r="BV18" s="121">
        <v>2018</v>
      </c>
      <c r="BW18" s="121" t="s">
        <v>880</v>
      </c>
      <c r="BX18" s="121">
        <v>2018</v>
      </c>
      <c r="BY18" s="121">
        <v>2017</v>
      </c>
      <c r="BZ18" s="121">
        <v>2019</v>
      </c>
      <c r="CA18" s="121">
        <v>2020</v>
      </c>
      <c r="CB18" s="121">
        <v>2015</v>
      </c>
    </row>
    <row r="19" spans="1:80" x14ac:dyDescent="0.3">
      <c r="A19" s="100" t="str">
        <f>'Indicator Data'!A21</f>
        <v>Belgium</v>
      </c>
      <c r="B19" s="86" t="str">
        <f>'Indicator Data'!B21</f>
        <v>BEL</v>
      </c>
      <c r="C19" s="119">
        <v>2015</v>
      </c>
      <c r="D19" s="119">
        <v>2015</v>
      </c>
      <c r="E19" s="119">
        <v>2015</v>
      </c>
      <c r="F19" s="119">
        <v>2015</v>
      </c>
      <c r="G19" s="119">
        <v>2015</v>
      </c>
      <c r="H19" s="119">
        <v>2015</v>
      </c>
      <c r="I19" s="119">
        <v>2015</v>
      </c>
      <c r="J19" s="119">
        <v>2019</v>
      </c>
      <c r="K19" s="119">
        <v>2019</v>
      </c>
      <c r="L19" s="119">
        <v>2019</v>
      </c>
      <c r="M19" s="121">
        <v>2015</v>
      </c>
      <c r="N19" s="121">
        <v>2015</v>
      </c>
      <c r="O19" s="121">
        <v>2015</v>
      </c>
      <c r="P19" s="121">
        <v>2015</v>
      </c>
      <c r="Q19" s="121">
        <v>2010</v>
      </c>
      <c r="R19" s="121">
        <v>2010</v>
      </c>
      <c r="S19" s="121">
        <v>2010</v>
      </c>
      <c r="T19" s="121">
        <v>2010</v>
      </c>
      <c r="U19" s="121">
        <v>2015</v>
      </c>
      <c r="V19" s="121">
        <v>2015</v>
      </c>
      <c r="W19" s="121">
        <v>2015</v>
      </c>
      <c r="X19" s="121">
        <v>2018</v>
      </c>
      <c r="Y19" s="121">
        <v>2019</v>
      </c>
      <c r="Z19" s="121">
        <v>2019</v>
      </c>
      <c r="AA19" s="121">
        <v>2011</v>
      </c>
      <c r="AB19" s="120">
        <v>2017</v>
      </c>
      <c r="AC19" s="121" t="s">
        <v>880</v>
      </c>
      <c r="AD19" s="121">
        <v>2018</v>
      </c>
      <c r="AE19" s="121">
        <v>2019</v>
      </c>
      <c r="AF19" s="123" t="s">
        <v>880</v>
      </c>
      <c r="AG19" s="123">
        <v>2019</v>
      </c>
      <c r="AH19" s="121">
        <v>2021</v>
      </c>
      <c r="AI19" s="121">
        <v>2021</v>
      </c>
      <c r="AJ19" s="121">
        <v>2020</v>
      </c>
      <c r="AK19" s="121">
        <v>2020</v>
      </c>
      <c r="AL19" s="121">
        <v>2018</v>
      </c>
      <c r="AM19" s="121" t="s">
        <v>880</v>
      </c>
      <c r="AN19" s="121">
        <v>2021</v>
      </c>
      <c r="AO19" s="121">
        <v>2018</v>
      </c>
      <c r="AP19" s="121">
        <v>2019</v>
      </c>
      <c r="AQ19" s="180" t="s">
        <v>880</v>
      </c>
      <c r="AR19" s="180">
        <v>2019</v>
      </c>
      <c r="AS19" s="121">
        <v>2019</v>
      </c>
      <c r="AT19" s="180" t="s">
        <v>880</v>
      </c>
      <c r="AU19" s="131">
        <v>2019</v>
      </c>
      <c r="AV19" s="131" t="s">
        <v>880</v>
      </c>
      <c r="AW19" s="121" t="s">
        <v>880</v>
      </c>
      <c r="AX19" s="121" t="s">
        <v>880</v>
      </c>
      <c r="AY19" s="121">
        <v>2019</v>
      </c>
      <c r="AZ19" s="168">
        <v>2019</v>
      </c>
      <c r="BA19" s="121">
        <v>2018</v>
      </c>
      <c r="BB19" s="121">
        <v>2018</v>
      </c>
      <c r="BC19" s="121">
        <v>2019</v>
      </c>
      <c r="BD19" s="121">
        <v>2020</v>
      </c>
      <c r="BE19" s="181" t="s">
        <v>880</v>
      </c>
      <c r="BF19" s="181" t="s">
        <v>1432</v>
      </c>
      <c r="BG19" s="121">
        <v>2019</v>
      </c>
      <c r="BH19" s="121">
        <v>2019</v>
      </c>
      <c r="BI19" s="121">
        <v>2019</v>
      </c>
      <c r="BJ19" s="121" t="s">
        <v>880</v>
      </c>
      <c r="BK19" s="121">
        <v>2019</v>
      </c>
      <c r="BL19" s="121">
        <v>2020</v>
      </c>
      <c r="BM19" s="121">
        <v>2018</v>
      </c>
      <c r="BN19" s="180" t="s">
        <v>880</v>
      </c>
      <c r="BO19" s="180">
        <v>2019</v>
      </c>
      <c r="BP19" s="180">
        <v>2019</v>
      </c>
      <c r="BQ19" s="121">
        <v>2014</v>
      </c>
      <c r="BR19" s="121">
        <v>2017</v>
      </c>
      <c r="BS19" s="121">
        <v>2017</v>
      </c>
      <c r="BT19" s="121">
        <v>2016</v>
      </c>
      <c r="BU19" s="121">
        <v>2018</v>
      </c>
      <c r="BV19" s="121">
        <v>2018</v>
      </c>
      <c r="BW19" s="121">
        <v>2018</v>
      </c>
      <c r="BX19" s="121">
        <v>2018</v>
      </c>
      <c r="BY19" s="121">
        <v>2017</v>
      </c>
      <c r="BZ19" s="121">
        <v>2019</v>
      </c>
      <c r="CA19" s="121">
        <v>2020</v>
      </c>
      <c r="CB19" s="121">
        <v>2015</v>
      </c>
    </row>
    <row r="20" spans="1:80" x14ac:dyDescent="0.3">
      <c r="A20" s="100" t="str">
        <f>'Indicator Data'!A22</f>
        <v>Belize</v>
      </c>
      <c r="B20" s="86" t="str">
        <f>'Indicator Data'!B22</f>
        <v>BLZ</v>
      </c>
      <c r="C20" s="119">
        <v>2015</v>
      </c>
      <c r="D20" s="119">
        <v>2015</v>
      </c>
      <c r="E20" s="119">
        <v>2015</v>
      </c>
      <c r="F20" s="119">
        <v>2015</v>
      </c>
      <c r="G20" s="119">
        <v>2015</v>
      </c>
      <c r="H20" s="119">
        <v>2015</v>
      </c>
      <c r="I20" s="119">
        <v>2015</v>
      </c>
      <c r="J20" s="119">
        <v>2019</v>
      </c>
      <c r="K20" s="119">
        <v>2019</v>
      </c>
      <c r="L20" s="119">
        <v>2019</v>
      </c>
      <c r="M20" s="121">
        <v>2015</v>
      </c>
      <c r="N20" s="121">
        <v>2015</v>
      </c>
      <c r="O20" s="121">
        <v>2015</v>
      </c>
      <c r="P20" s="121">
        <v>2015</v>
      </c>
      <c r="Q20" s="121">
        <v>2010</v>
      </c>
      <c r="R20" s="121">
        <v>2010</v>
      </c>
      <c r="S20" s="121">
        <v>2010</v>
      </c>
      <c r="T20" s="121">
        <v>2010</v>
      </c>
      <c r="U20" s="121">
        <v>2015</v>
      </c>
      <c r="V20" s="121">
        <v>2015</v>
      </c>
      <c r="W20" s="121">
        <v>2015</v>
      </c>
      <c r="X20" s="121">
        <v>2018</v>
      </c>
      <c r="Y20" s="121">
        <v>2019</v>
      </c>
      <c r="Z20" s="121">
        <v>2019</v>
      </c>
      <c r="AA20" s="121" t="s">
        <v>880</v>
      </c>
      <c r="AB20" s="120">
        <v>2017</v>
      </c>
      <c r="AC20" s="121">
        <v>2017</v>
      </c>
      <c r="AD20" s="121" t="s">
        <v>880</v>
      </c>
      <c r="AE20" s="121">
        <v>2018</v>
      </c>
      <c r="AF20" s="123">
        <v>2018</v>
      </c>
      <c r="AG20" s="123">
        <v>2019</v>
      </c>
      <c r="AH20" s="121">
        <v>2021</v>
      </c>
      <c r="AI20" s="121">
        <v>2021</v>
      </c>
      <c r="AJ20" s="121">
        <v>2020</v>
      </c>
      <c r="AK20" s="121">
        <v>2020</v>
      </c>
      <c r="AL20" s="121">
        <v>2018</v>
      </c>
      <c r="AM20" s="121" t="s">
        <v>1359</v>
      </c>
      <c r="AN20" s="121">
        <v>2021</v>
      </c>
      <c r="AO20" s="121">
        <v>2018</v>
      </c>
      <c r="AP20" s="121">
        <v>2019</v>
      </c>
      <c r="AQ20" s="180">
        <v>2019</v>
      </c>
      <c r="AR20" s="180">
        <v>2019</v>
      </c>
      <c r="AS20" s="121">
        <v>2019</v>
      </c>
      <c r="AT20" s="180">
        <v>2015</v>
      </c>
      <c r="AU20" s="131">
        <v>2019</v>
      </c>
      <c r="AV20" s="131" t="s">
        <v>880</v>
      </c>
      <c r="AW20" s="121" t="s">
        <v>880</v>
      </c>
      <c r="AX20" s="121">
        <v>2018</v>
      </c>
      <c r="AY20" s="121">
        <v>2019</v>
      </c>
      <c r="AZ20" s="168">
        <v>2019</v>
      </c>
      <c r="BA20" s="121" t="s">
        <v>880</v>
      </c>
      <c r="BB20" s="121">
        <v>2018</v>
      </c>
      <c r="BC20" s="121">
        <v>2019</v>
      </c>
      <c r="BD20" s="121">
        <v>2020</v>
      </c>
      <c r="BE20" s="181" t="s">
        <v>880</v>
      </c>
      <c r="BF20" s="181" t="s">
        <v>1432</v>
      </c>
      <c r="BG20" s="121">
        <v>2019</v>
      </c>
      <c r="BH20" s="121">
        <v>2019</v>
      </c>
      <c r="BI20" s="121">
        <v>2019</v>
      </c>
      <c r="BJ20" s="121" t="s">
        <v>880</v>
      </c>
      <c r="BK20" s="121">
        <v>2019</v>
      </c>
      <c r="BL20" s="121" t="s">
        <v>880</v>
      </c>
      <c r="BM20" s="121">
        <v>2018</v>
      </c>
      <c r="BN20" s="180" t="s">
        <v>880</v>
      </c>
      <c r="BO20" s="180">
        <v>2017</v>
      </c>
      <c r="BP20" s="180">
        <v>2019</v>
      </c>
      <c r="BQ20" s="121">
        <v>2014</v>
      </c>
      <c r="BR20" s="121">
        <v>2017</v>
      </c>
      <c r="BS20" s="121">
        <v>2017</v>
      </c>
      <c r="BT20" s="121">
        <v>2017</v>
      </c>
      <c r="BU20" s="121">
        <v>2018</v>
      </c>
      <c r="BV20" s="121">
        <v>2018</v>
      </c>
      <c r="BW20" s="121" t="s">
        <v>880</v>
      </c>
      <c r="BX20" s="121">
        <v>2018</v>
      </c>
      <c r="BY20" s="121">
        <v>2017</v>
      </c>
      <c r="BZ20" s="121">
        <v>2019</v>
      </c>
      <c r="CA20" s="121">
        <v>2020</v>
      </c>
      <c r="CB20" s="121">
        <v>2015</v>
      </c>
    </row>
    <row r="21" spans="1:80" x14ac:dyDescent="0.3">
      <c r="A21" s="100" t="str">
        <f>'Indicator Data'!A23</f>
        <v>Benin</v>
      </c>
      <c r="B21" s="86" t="str">
        <f>'Indicator Data'!B23</f>
        <v>BEN</v>
      </c>
      <c r="C21" s="119">
        <v>2015</v>
      </c>
      <c r="D21" s="119">
        <v>2015</v>
      </c>
      <c r="E21" s="119">
        <v>2015</v>
      </c>
      <c r="F21" s="119">
        <v>2015</v>
      </c>
      <c r="G21" s="119">
        <v>2015</v>
      </c>
      <c r="H21" s="119">
        <v>2015</v>
      </c>
      <c r="I21" s="119">
        <v>2015</v>
      </c>
      <c r="J21" s="119">
        <v>2019</v>
      </c>
      <c r="K21" s="119">
        <v>2019</v>
      </c>
      <c r="L21" s="119">
        <v>2019</v>
      </c>
      <c r="M21" s="121">
        <v>2015</v>
      </c>
      <c r="N21" s="121">
        <v>2015</v>
      </c>
      <c r="O21" s="121">
        <v>2015</v>
      </c>
      <c r="P21" s="121">
        <v>2015</v>
      </c>
      <c r="Q21" s="121">
        <v>2010</v>
      </c>
      <c r="R21" s="121">
        <v>2010</v>
      </c>
      <c r="S21" s="121">
        <v>2010</v>
      </c>
      <c r="T21" s="121">
        <v>2010</v>
      </c>
      <c r="U21" s="121">
        <v>2015</v>
      </c>
      <c r="V21" s="121">
        <v>2015</v>
      </c>
      <c r="W21" s="121">
        <v>2015</v>
      </c>
      <c r="X21" s="121">
        <v>2018</v>
      </c>
      <c r="Y21" s="121">
        <v>2019</v>
      </c>
      <c r="Z21" s="121">
        <v>2019</v>
      </c>
      <c r="AA21" s="121">
        <v>2018</v>
      </c>
      <c r="AB21" s="120">
        <v>2017</v>
      </c>
      <c r="AC21" s="121">
        <v>2017</v>
      </c>
      <c r="AD21" s="121">
        <v>2016</v>
      </c>
      <c r="AE21" s="121">
        <v>2019</v>
      </c>
      <c r="AF21" s="123">
        <v>2018</v>
      </c>
      <c r="AG21" s="123">
        <v>2019</v>
      </c>
      <c r="AH21" s="121">
        <v>2021</v>
      </c>
      <c r="AI21" s="121">
        <v>2021</v>
      </c>
      <c r="AJ21" s="121">
        <v>2020</v>
      </c>
      <c r="AK21" s="121">
        <v>2020</v>
      </c>
      <c r="AL21" s="121">
        <v>2018</v>
      </c>
      <c r="AM21" s="121" t="s">
        <v>1360</v>
      </c>
      <c r="AN21" s="121">
        <v>2021</v>
      </c>
      <c r="AO21" s="121">
        <v>2018</v>
      </c>
      <c r="AP21" s="121">
        <v>2019</v>
      </c>
      <c r="AQ21" s="180">
        <v>2019</v>
      </c>
      <c r="AR21" s="180">
        <v>2019</v>
      </c>
      <c r="AS21" s="121">
        <v>2019</v>
      </c>
      <c r="AT21" s="180">
        <v>2018</v>
      </c>
      <c r="AU21" s="131">
        <v>2019</v>
      </c>
      <c r="AV21" s="131">
        <v>2019</v>
      </c>
      <c r="AW21" s="121">
        <v>2019</v>
      </c>
      <c r="AX21" s="121">
        <v>2018</v>
      </c>
      <c r="AY21" s="121">
        <v>2019</v>
      </c>
      <c r="AZ21" s="168">
        <v>2019</v>
      </c>
      <c r="BA21" s="121">
        <v>2015</v>
      </c>
      <c r="BB21" s="121">
        <v>2018</v>
      </c>
      <c r="BC21" s="121">
        <v>2019</v>
      </c>
      <c r="BD21" s="121">
        <v>2020</v>
      </c>
      <c r="BE21" s="181" t="s">
        <v>880</v>
      </c>
      <c r="BF21" s="181" t="s">
        <v>1432</v>
      </c>
      <c r="BG21" s="121">
        <v>2019</v>
      </c>
      <c r="BH21" s="121">
        <v>2019</v>
      </c>
      <c r="BI21" s="121">
        <v>2019</v>
      </c>
      <c r="BJ21" s="121">
        <v>2015</v>
      </c>
      <c r="BK21" s="121">
        <v>2019</v>
      </c>
      <c r="BL21" s="121">
        <v>2020</v>
      </c>
      <c r="BM21" s="121">
        <v>2018</v>
      </c>
      <c r="BN21" s="180">
        <v>2018</v>
      </c>
      <c r="BO21" s="180">
        <v>2017</v>
      </c>
      <c r="BP21" s="180">
        <v>2019</v>
      </c>
      <c r="BQ21" s="121">
        <v>2014</v>
      </c>
      <c r="BR21" s="121">
        <v>2017</v>
      </c>
      <c r="BS21" s="121">
        <v>2017</v>
      </c>
      <c r="BT21" s="121">
        <v>2016</v>
      </c>
      <c r="BU21" s="121">
        <v>2018</v>
      </c>
      <c r="BV21" s="121" t="s">
        <v>880</v>
      </c>
      <c r="BW21" s="121">
        <v>2018</v>
      </c>
      <c r="BX21" s="121">
        <v>2018</v>
      </c>
      <c r="BY21" s="121">
        <v>2017</v>
      </c>
      <c r="BZ21" s="121">
        <v>2019</v>
      </c>
      <c r="CA21" s="121">
        <v>2020</v>
      </c>
      <c r="CB21" s="121">
        <v>2015</v>
      </c>
    </row>
    <row r="22" spans="1:80" x14ac:dyDescent="0.3">
      <c r="A22" s="100" t="str">
        <f>'Indicator Data'!A24</f>
        <v>Bhutan</v>
      </c>
      <c r="B22" s="86" t="str">
        <f>'Indicator Data'!B24</f>
        <v>BTN</v>
      </c>
      <c r="C22" s="119">
        <v>2015</v>
      </c>
      <c r="D22" s="119">
        <v>2015</v>
      </c>
      <c r="E22" s="119">
        <v>2015</v>
      </c>
      <c r="F22" s="119">
        <v>2015</v>
      </c>
      <c r="G22" s="119">
        <v>2015</v>
      </c>
      <c r="H22" s="119">
        <v>2015</v>
      </c>
      <c r="I22" s="119">
        <v>2015</v>
      </c>
      <c r="J22" s="119">
        <v>2019</v>
      </c>
      <c r="K22" s="119">
        <v>2019</v>
      </c>
      <c r="L22" s="119">
        <v>2019</v>
      </c>
      <c r="M22" s="121">
        <v>2015</v>
      </c>
      <c r="N22" s="121">
        <v>2015</v>
      </c>
      <c r="O22" s="121">
        <v>2015</v>
      </c>
      <c r="P22" s="121">
        <v>2015</v>
      </c>
      <c r="Q22" s="121">
        <v>2010</v>
      </c>
      <c r="R22" s="121">
        <v>2010</v>
      </c>
      <c r="S22" s="121">
        <v>2010</v>
      </c>
      <c r="T22" s="121">
        <v>2010</v>
      </c>
      <c r="U22" s="121">
        <v>2015</v>
      </c>
      <c r="V22" s="121">
        <v>2015</v>
      </c>
      <c r="W22" s="121">
        <v>2015</v>
      </c>
      <c r="X22" s="121">
        <v>2018</v>
      </c>
      <c r="Y22" s="121">
        <v>2019</v>
      </c>
      <c r="Z22" s="121">
        <v>2019</v>
      </c>
      <c r="AA22" s="121" t="s">
        <v>880</v>
      </c>
      <c r="AB22" s="120">
        <v>2017</v>
      </c>
      <c r="AC22" s="121">
        <v>2014</v>
      </c>
      <c r="AD22" s="121">
        <v>2018</v>
      </c>
      <c r="AE22" s="121">
        <v>2019</v>
      </c>
      <c r="AF22" s="123" t="s">
        <v>880</v>
      </c>
      <c r="AG22" s="123">
        <v>2019</v>
      </c>
      <c r="AH22" s="121">
        <v>2021</v>
      </c>
      <c r="AI22" s="121">
        <v>2021</v>
      </c>
      <c r="AJ22" s="121">
        <v>2020</v>
      </c>
      <c r="AK22" s="121">
        <v>2020</v>
      </c>
      <c r="AL22" s="121">
        <v>2018</v>
      </c>
      <c r="AM22" s="121">
        <v>2010</v>
      </c>
      <c r="AN22" s="121">
        <v>2021</v>
      </c>
      <c r="AO22" s="121">
        <v>2018</v>
      </c>
      <c r="AP22" s="121">
        <v>2019</v>
      </c>
      <c r="AQ22" s="180">
        <v>2019</v>
      </c>
      <c r="AR22" s="180">
        <v>2019</v>
      </c>
      <c r="AS22" s="121">
        <v>2019</v>
      </c>
      <c r="AT22" s="180">
        <v>2010</v>
      </c>
      <c r="AU22" s="131">
        <v>2019</v>
      </c>
      <c r="AV22" s="131" t="s">
        <v>880</v>
      </c>
      <c r="AW22" s="121" t="s">
        <v>880</v>
      </c>
      <c r="AX22" s="121">
        <v>2018</v>
      </c>
      <c r="AY22" s="121">
        <v>2019</v>
      </c>
      <c r="AZ22" s="168">
        <v>2019</v>
      </c>
      <c r="BA22" s="121">
        <v>2017</v>
      </c>
      <c r="BB22" s="121">
        <v>2018</v>
      </c>
      <c r="BC22" s="121">
        <v>2019</v>
      </c>
      <c r="BD22" s="121">
        <v>2020</v>
      </c>
      <c r="BE22" s="181" t="s">
        <v>880</v>
      </c>
      <c r="BF22" s="181" t="s">
        <v>1432</v>
      </c>
      <c r="BG22" s="121">
        <v>2019</v>
      </c>
      <c r="BH22" s="121">
        <v>2019</v>
      </c>
      <c r="BI22" s="121">
        <v>2019</v>
      </c>
      <c r="BJ22" s="121">
        <v>2015</v>
      </c>
      <c r="BK22" s="121">
        <v>2019</v>
      </c>
      <c r="BL22" s="121">
        <v>2020</v>
      </c>
      <c r="BM22" s="121">
        <v>2018</v>
      </c>
      <c r="BN22" s="180">
        <v>2017</v>
      </c>
      <c r="BO22" s="180">
        <v>2016</v>
      </c>
      <c r="BP22" s="180">
        <v>2019</v>
      </c>
      <c r="BQ22" s="121">
        <v>2014</v>
      </c>
      <c r="BR22" s="121">
        <v>2017</v>
      </c>
      <c r="BS22" s="121">
        <v>2017</v>
      </c>
      <c r="BT22" s="121">
        <v>2017</v>
      </c>
      <c r="BU22" s="121">
        <v>2018</v>
      </c>
      <c r="BV22" s="121">
        <v>2018</v>
      </c>
      <c r="BW22" s="121" t="s">
        <v>880</v>
      </c>
      <c r="BX22" s="121">
        <v>2018</v>
      </c>
      <c r="BY22" s="121">
        <v>2017</v>
      </c>
      <c r="BZ22" s="121">
        <v>2018</v>
      </c>
      <c r="CA22" s="121">
        <v>2020</v>
      </c>
      <c r="CB22" s="121">
        <v>2015</v>
      </c>
    </row>
    <row r="23" spans="1:80" x14ac:dyDescent="0.3">
      <c r="A23" s="100" t="str">
        <f>'Indicator Data'!A25</f>
        <v>Bolivia</v>
      </c>
      <c r="B23" s="86" t="str">
        <f>'Indicator Data'!B25</f>
        <v>BOL</v>
      </c>
      <c r="C23" s="119">
        <v>2015</v>
      </c>
      <c r="D23" s="119">
        <v>2015</v>
      </c>
      <c r="E23" s="119">
        <v>2015</v>
      </c>
      <c r="F23" s="119">
        <v>2015</v>
      </c>
      <c r="G23" s="119">
        <v>2015</v>
      </c>
      <c r="H23" s="119">
        <v>2015</v>
      </c>
      <c r="I23" s="119">
        <v>2015</v>
      </c>
      <c r="J23" s="119">
        <v>2019</v>
      </c>
      <c r="K23" s="119">
        <v>2019</v>
      </c>
      <c r="L23" s="119">
        <v>2019</v>
      </c>
      <c r="M23" s="121">
        <v>2015</v>
      </c>
      <c r="N23" s="121">
        <v>2015</v>
      </c>
      <c r="O23" s="121">
        <v>2015</v>
      </c>
      <c r="P23" s="121">
        <v>2015</v>
      </c>
      <c r="Q23" s="121">
        <v>2010</v>
      </c>
      <c r="R23" s="121">
        <v>2010</v>
      </c>
      <c r="S23" s="121">
        <v>2010</v>
      </c>
      <c r="T23" s="121">
        <v>2010</v>
      </c>
      <c r="U23" s="121">
        <v>2015</v>
      </c>
      <c r="V23" s="121">
        <v>2015</v>
      </c>
      <c r="W23" s="121">
        <v>2015</v>
      </c>
      <c r="X23" s="121">
        <v>2018</v>
      </c>
      <c r="Y23" s="121">
        <v>2019</v>
      </c>
      <c r="Z23" s="121">
        <v>2019</v>
      </c>
      <c r="AA23" s="121">
        <v>2012</v>
      </c>
      <c r="AB23" s="120">
        <v>2017</v>
      </c>
      <c r="AC23" s="121">
        <v>2017</v>
      </c>
      <c r="AD23" s="121">
        <v>2018</v>
      </c>
      <c r="AE23" s="121" t="s">
        <v>880</v>
      </c>
      <c r="AF23" s="123">
        <v>2018</v>
      </c>
      <c r="AG23" s="123">
        <v>2019</v>
      </c>
      <c r="AH23" s="121">
        <v>2021</v>
      </c>
      <c r="AI23" s="121">
        <v>2021</v>
      </c>
      <c r="AJ23" s="121">
        <v>2020</v>
      </c>
      <c r="AK23" s="121">
        <v>2020</v>
      </c>
      <c r="AL23" s="121">
        <v>2018</v>
      </c>
      <c r="AM23" s="121">
        <v>2008</v>
      </c>
      <c r="AN23" s="121">
        <v>2021</v>
      </c>
      <c r="AO23" s="121">
        <v>2018</v>
      </c>
      <c r="AP23" s="121">
        <v>2019</v>
      </c>
      <c r="AQ23" s="180">
        <v>2019</v>
      </c>
      <c r="AR23" s="180">
        <v>2019</v>
      </c>
      <c r="AS23" s="121">
        <v>2019</v>
      </c>
      <c r="AT23" s="180">
        <v>2016</v>
      </c>
      <c r="AU23" s="131">
        <v>2019</v>
      </c>
      <c r="AV23" s="131">
        <v>2019</v>
      </c>
      <c r="AW23" s="121">
        <v>2019</v>
      </c>
      <c r="AX23" s="121">
        <v>2018</v>
      </c>
      <c r="AY23" s="121">
        <v>2019</v>
      </c>
      <c r="AZ23" s="168">
        <v>2019</v>
      </c>
      <c r="BA23" s="121">
        <v>2019</v>
      </c>
      <c r="BB23" s="121">
        <v>2018</v>
      </c>
      <c r="BC23" s="121">
        <v>2019</v>
      </c>
      <c r="BD23" s="121">
        <v>2020</v>
      </c>
      <c r="BE23" s="181" t="s">
        <v>1421</v>
      </c>
      <c r="BF23" s="181">
        <v>44196</v>
      </c>
      <c r="BG23" s="121">
        <v>2019</v>
      </c>
      <c r="BH23" s="121">
        <v>2019</v>
      </c>
      <c r="BI23" s="121">
        <v>2019</v>
      </c>
      <c r="BJ23" s="121">
        <v>2013</v>
      </c>
      <c r="BK23" s="121">
        <v>2019</v>
      </c>
      <c r="BL23" s="121">
        <v>2020</v>
      </c>
      <c r="BM23" s="121">
        <v>2018</v>
      </c>
      <c r="BN23" s="180">
        <v>2015</v>
      </c>
      <c r="BO23" s="180">
        <v>2018</v>
      </c>
      <c r="BP23" s="180">
        <v>2019</v>
      </c>
      <c r="BQ23" s="121">
        <v>2014</v>
      </c>
      <c r="BR23" s="121">
        <v>2017</v>
      </c>
      <c r="BS23" s="121">
        <v>2017</v>
      </c>
      <c r="BT23" s="121">
        <v>2016</v>
      </c>
      <c r="BU23" s="121">
        <v>2018</v>
      </c>
      <c r="BV23" s="121">
        <v>2018</v>
      </c>
      <c r="BW23" s="121">
        <v>2018</v>
      </c>
      <c r="BX23" s="121">
        <v>2018</v>
      </c>
      <c r="BY23" s="121">
        <v>2017</v>
      </c>
      <c r="BZ23" s="121">
        <v>2019</v>
      </c>
      <c r="CA23" s="121">
        <v>2020</v>
      </c>
      <c r="CB23" s="121">
        <v>2015</v>
      </c>
    </row>
    <row r="24" spans="1:80" x14ac:dyDescent="0.3">
      <c r="A24" s="100" t="str">
        <f>'Indicator Data'!A26</f>
        <v>Bosnia and Herzegovina</v>
      </c>
      <c r="B24" s="86" t="str">
        <f>'Indicator Data'!B26</f>
        <v>BIH</v>
      </c>
      <c r="C24" s="119">
        <v>2015</v>
      </c>
      <c r="D24" s="119">
        <v>2015</v>
      </c>
      <c r="E24" s="119">
        <v>2015</v>
      </c>
      <c r="F24" s="119">
        <v>2015</v>
      </c>
      <c r="G24" s="119">
        <v>2015</v>
      </c>
      <c r="H24" s="119">
        <v>2015</v>
      </c>
      <c r="I24" s="119">
        <v>2015</v>
      </c>
      <c r="J24" s="119">
        <v>2019</v>
      </c>
      <c r="K24" s="119">
        <v>2019</v>
      </c>
      <c r="L24" s="119">
        <v>2019</v>
      </c>
      <c r="M24" s="121">
        <v>2015</v>
      </c>
      <c r="N24" s="121">
        <v>2015</v>
      </c>
      <c r="O24" s="121">
        <v>2015</v>
      </c>
      <c r="P24" s="121">
        <v>2015</v>
      </c>
      <c r="Q24" s="121">
        <v>2010</v>
      </c>
      <c r="R24" s="121">
        <v>2010</v>
      </c>
      <c r="S24" s="121">
        <v>2010</v>
      </c>
      <c r="T24" s="121">
        <v>2010</v>
      </c>
      <c r="U24" s="121">
        <v>2015</v>
      </c>
      <c r="V24" s="121">
        <v>2015</v>
      </c>
      <c r="W24" s="121">
        <v>2015</v>
      </c>
      <c r="X24" s="121">
        <v>2018</v>
      </c>
      <c r="Y24" s="121">
        <v>2019</v>
      </c>
      <c r="Z24" s="121">
        <v>2019</v>
      </c>
      <c r="AA24" s="121" t="s">
        <v>880</v>
      </c>
      <c r="AB24" s="120">
        <v>2017</v>
      </c>
      <c r="AC24" s="121">
        <v>2016</v>
      </c>
      <c r="AD24" s="121">
        <v>2017</v>
      </c>
      <c r="AE24" s="121">
        <v>2019</v>
      </c>
      <c r="AF24" s="123">
        <v>2018</v>
      </c>
      <c r="AG24" s="123">
        <v>2019</v>
      </c>
      <c r="AH24" s="121">
        <v>2021</v>
      </c>
      <c r="AI24" s="121">
        <v>2021</v>
      </c>
      <c r="AJ24" s="121">
        <v>2020</v>
      </c>
      <c r="AK24" s="121">
        <v>2020</v>
      </c>
      <c r="AL24" s="121">
        <v>2018</v>
      </c>
      <c r="AM24" s="121" t="s">
        <v>1365</v>
      </c>
      <c r="AN24" s="121">
        <v>2021</v>
      </c>
      <c r="AO24" s="121">
        <v>2018</v>
      </c>
      <c r="AP24" s="121">
        <v>2019</v>
      </c>
      <c r="AQ24" s="180">
        <v>2019</v>
      </c>
      <c r="AR24" s="180">
        <v>2019</v>
      </c>
      <c r="AS24" s="121">
        <v>2019</v>
      </c>
      <c r="AT24" s="180">
        <v>2012</v>
      </c>
      <c r="AU24" s="131">
        <v>2019</v>
      </c>
      <c r="AV24" s="131" t="s">
        <v>880</v>
      </c>
      <c r="AW24" s="121" t="s">
        <v>880</v>
      </c>
      <c r="AX24" s="121" t="s">
        <v>880</v>
      </c>
      <c r="AY24" s="121">
        <v>2019</v>
      </c>
      <c r="AZ24" s="168">
        <v>2019</v>
      </c>
      <c r="BA24" s="121">
        <v>2011</v>
      </c>
      <c r="BB24" s="121">
        <v>2018</v>
      </c>
      <c r="BC24" s="121">
        <v>2019</v>
      </c>
      <c r="BD24" s="121">
        <v>2020</v>
      </c>
      <c r="BE24" s="181" t="s">
        <v>1421</v>
      </c>
      <c r="BF24" s="181" t="s">
        <v>1432</v>
      </c>
      <c r="BG24" s="121">
        <v>2019</v>
      </c>
      <c r="BH24" s="121">
        <v>2019</v>
      </c>
      <c r="BI24" s="121">
        <v>2019</v>
      </c>
      <c r="BJ24" s="121" t="s">
        <v>880</v>
      </c>
      <c r="BK24" s="121">
        <v>2019</v>
      </c>
      <c r="BL24" s="121">
        <v>2020</v>
      </c>
      <c r="BM24" s="121">
        <v>2018</v>
      </c>
      <c r="BN24" s="180">
        <v>2013</v>
      </c>
      <c r="BO24" s="180">
        <v>2019</v>
      </c>
      <c r="BP24" s="180">
        <v>2019</v>
      </c>
      <c r="BQ24" s="121">
        <v>2014</v>
      </c>
      <c r="BR24" s="121">
        <v>2017</v>
      </c>
      <c r="BS24" s="121">
        <v>2017</v>
      </c>
      <c r="BT24" s="121">
        <v>2013</v>
      </c>
      <c r="BU24" s="121">
        <v>2018</v>
      </c>
      <c r="BV24" s="121">
        <v>2018</v>
      </c>
      <c r="BW24" s="121" t="s">
        <v>880</v>
      </c>
      <c r="BX24" s="121">
        <v>2018</v>
      </c>
      <c r="BY24" s="121">
        <v>2017</v>
      </c>
      <c r="BZ24" s="121">
        <v>2019</v>
      </c>
      <c r="CA24" s="121">
        <v>2020</v>
      </c>
      <c r="CB24" s="121">
        <v>2015</v>
      </c>
    </row>
    <row r="25" spans="1:80" x14ac:dyDescent="0.3">
      <c r="A25" s="100" t="str">
        <f>'Indicator Data'!A27</f>
        <v>Botswana</v>
      </c>
      <c r="B25" s="86" t="str">
        <f>'Indicator Data'!B27</f>
        <v>BWA</v>
      </c>
      <c r="C25" s="119">
        <v>2015</v>
      </c>
      <c r="D25" s="119">
        <v>2015</v>
      </c>
      <c r="E25" s="119">
        <v>2015</v>
      </c>
      <c r="F25" s="119">
        <v>2015</v>
      </c>
      <c r="G25" s="119">
        <v>2015</v>
      </c>
      <c r="H25" s="119">
        <v>2015</v>
      </c>
      <c r="I25" s="119">
        <v>2015</v>
      </c>
      <c r="J25" s="119">
        <v>2019</v>
      </c>
      <c r="K25" s="119">
        <v>2019</v>
      </c>
      <c r="L25" s="119">
        <v>2019</v>
      </c>
      <c r="M25" s="121">
        <v>2015</v>
      </c>
      <c r="N25" s="121">
        <v>2015</v>
      </c>
      <c r="O25" s="121">
        <v>2015</v>
      </c>
      <c r="P25" s="121">
        <v>2015</v>
      </c>
      <c r="Q25" s="121">
        <v>2010</v>
      </c>
      <c r="R25" s="121">
        <v>2010</v>
      </c>
      <c r="S25" s="121">
        <v>2010</v>
      </c>
      <c r="T25" s="121">
        <v>2010</v>
      </c>
      <c r="U25" s="121">
        <v>2015</v>
      </c>
      <c r="V25" s="121">
        <v>2015</v>
      </c>
      <c r="W25" s="121">
        <v>2015</v>
      </c>
      <c r="X25" s="121">
        <v>2018</v>
      </c>
      <c r="Y25" s="121">
        <v>2019</v>
      </c>
      <c r="Z25" s="121">
        <v>2019</v>
      </c>
      <c r="AA25" s="121">
        <v>2011</v>
      </c>
      <c r="AB25" s="120">
        <v>2017</v>
      </c>
      <c r="AC25" s="121" t="s">
        <v>880</v>
      </c>
      <c r="AD25" s="121">
        <v>2017</v>
      </c>
      <c r="AE25" s="121">
        <v>2019</v>
      </c>
      <c r="AF25" s="123" t="s">
        <v>880</v>
      </c>
      <c r="AG25" s="123">
        <v>2019</v>
      </c>
      <c r="AH25" s="121">
        <v>2021</v>
      </c>
      <c r="AI25" s="121">
        <v>2021</v>
      </c>
      <c r="AJ25" s="121">
        <v>2020</v>
      </c>
      <c r="AK25" s="121">
        <v>2020</v>
      </c>
      <c r="AL25" s="121">
        <v>2018</v>
      </c>
      <c r="AM25" s="121" t="s">
        <v>1359</v>
      </c>
      <c r="AN25" s="121">
        <v>2021</v>
      </c>
      <c r="AO25" s="121">
        <v>2018</v>
      </c>
      <c r="AP25" s="121">
        <v>2019</v>
      </c>
      <c r="AQ25" s="180">
        <v>2019</v>
      </c>
      <c r="AR25" s="180">
        <v>2019</v>
      </c>
      <c r="AS25" s="121">
        <v>2019</v>
      </c>
      <c r="AT25" s="180" t="s">
        <v>880</v>
      </c>
      <c r="AU25" s="131">
        <v>2019</v>
      </c>
      <c r="AV25" s="131">
        <v>2019</v>
      </c>
      <c r="AW25" s="121">
        <v>2019</v>
      </c>
      <c r="AX25" s="121">
        <v>2018</v>
      </c>
      <c r="AY25" s="121">
        <v>2019</v>
      </c>
      <c r="AZ25" s="168">
        <v>2019</v>
      </c>
      <c r="BA25" s="121">
        <v>2015</v>
      </c>
      <c r="BB25" s="121">
        <v>2018</v>
      </c>
      <c r="BC25" s="121">
        <v>2019</v>
      </c>
      <c r="BD25" s="121">
        <v>2020</v>
      </c>
      <c r="BE25" s="181" t="s">
        <v>880</v>
      </c>
      <c r="BF25" s="181" t="s">
        <v>1432</v>
      </c>
      <c r="BG25" s="121">
        <v>2019</v>
      </c>
      <c r="BH25" s="121">
        <v>2019</v>
      </c>
      <c r="BI25" s="121">
        <v>2019</v>
      </c>
      <c r="BJ25" s="121">
        <v>2015</v>
      </c>
      <c r="BK25" s="121">
        <v>2019</v>
      </c>
      <c r="BL25" s="121">
        <v>2020</v>
      </c>
      <c r="BM25" s="121">
        <v>2018</v>
      </c>
      <c r="BN25" s="180">
        <v>2013</v>
      </c>
      <c r="BO25" s="180">
        <v>2017</v>
      </c>
      <c r="BP25" s="180">
        <v>2019</v>
      </c>
      <c r="BQ25" s="121">
        <v>2014</v>
      </c>
      <c r="BR25" s="121">
        <v>2017</v>
      </c>
      <c r="BS25" s="121">
        <v>2017</v>
      </c>
      <c r="BT25" s="121">
        <v>2016</v>
      </c>
      <c r="BU25" s="121">
        <v>2018</v>
      </c>
      <c r="BV25" s="121">
        <v>2018</v>
      </c>
      <c r="BW25" s="121">
        <v>2018</v>
      </c>
      <c r="BX25" s="121">
        <v>2018</v>
      </c>
      <c r="BY25" s="121">
        <v>2017</v>
      </c>
      <c r="BZ25" s="121">
        <v>2019</v>
      </c>
      <c r="CA25" s="121">
        <v>2020</v>
      </c>
      <c r="CB25" s="121">
        <v>2015</v>
      </c>
    </row>
    <row r="26" spans="1:80" x14ac:dyDescent="0.3">
      <c r="A26" s="100" t="str">
        <f>'Indicator Data'!A28</f>
        <v>Brazil</v>
      </c>
      <c r="B26" s="86" t="str">
        <f>'Indicator Data'!B28</f>
        <v>BRA</v>
      </c>
      <c r="C26" s="119">
        <v>2015</v>
      </c>
      <c r="D26" s="119">
        <v>2015</v>
      </c>
      <c r="E26" s="119">
        <v>2015</v>
      </c>
      <c r="F26" s="119">
        <v>2015</v>
      </c>
      <c r="G26" s="119">
        <v>2015</v>
      </c>
      <c r="H26" s="119">
        <v>2015</v>
      </c>
      <c r="I26" s="119">
        <v>2015</v>
      </c>
      <c r="J26" s="119">
        <v>2019</v>
      </c>
      <c r="K26" s="119">
        <v>2019</v>
      </c>
      <c r="L26" s="119">
        <v>2019</v>
      </c>
      <c r="M26" s="121">
        <v>2015</v>
      </c>
      <c r="N26" s="121">
        <v>2015</v>
      </c>
      <c r="O26" s="121">
        <v>2015</v>
      </c>
      <c r="P26" s="121">
        <v>2015</v>
      </c>
      <c r="Q26" s="121">
        <v>2010</v>
      </c>
      <c r="R26" s="121">
        <v>2010</v>
      </c>
      <c r="S26" s="121">
        <v>2010</v>
      </c>
      <c r="T26" s="121">
        <v>2010</v>
      </c>
      <c r="U26" s="121">
        <v>2015</v>
      </c>
      <c r="V26" s="121">
        <v>2015</v>
      </c>
      <c r="W26" s="121">
        <v>2015</v>
      </c>
      <c r="X26" s="121">
        <v>2018</v>
      </c>
      <c r="Y26" s="121">
        <v>2019</v>
      </c>
      <c r="Z26" s="121">
        <v>2019</v>
      </c>
      <c r="AA26" s="121">
        <v>2010</v>
      </c>
      <c r="AB26" s="120">
        <v>2017</v>
      </c>
      <c r="AC26" s="121" t="s">
        <v>880</v>
      </c>
      <c r="AD26" s="121">
        <v>2018</v>
      </c>
      <c r="AE26" s="121">
        <v>2019</v>
      </c>
      <c r="AF26" s="123">
        <v>2018</v>
      </c>
      <c r="AG26" s="123">
        <v>2019</v>
      </c>
      <c r="AH26" s="121">
        <v>2021</v>
      </c>
      <c r="AI26" s="121">
        <v>2021</v>
      </c>
      <c r="AJ26" s="121">
        <v>2020</v>
      </c>
      <c r="AK26" s="121">
        <v>2020</v>
      </c>
      <c r="AL26" s="121">
        <v>2018</v>
      </c>
      <c r="AM26" s="121">
        <v>2015</v>
      </c>
      <c r="AN26" s="121">
        <v>2021</v>
      </c>
      <c r="AO26" s="121">
        <v>2018</v>
      </c>
      <c r="AP26" s="121">
        <v>2019</v>
      </c>
      <c r="AQ26" s="180">
        <v>2019</v>
      </c>
      <c r="AR26" s="180">
        <v>2019</v>
      </c>
      <c r="AS26" s="121">
        <v>2019</v>
      </c>
      <c r="AT26" s="180" t="s">
        <v>880</v>
      </c>
      <c r="AU26" s="131">
        <v>2019</v>
      </c>
      <c r="AV26" s="131">
        <v>2019</v>
      </c>
      <c r="AW26" s="121" t="s">
        <v>880</v>
      </c>
      <c r="AX26" s="121">
        <v>2018</v>
      </c>
      <c r="AY26" s="121">
        <v>2019</v>
      </c>
      <c r="AZ26" s="168">
        <v>2019</v>
      </c>
      <c r="BA26" s="121">
        <v>2019</v>
      </c>
      <c r="BB26" s="121">
        <v>2018</v>
      </c>
      <c r="BC26" s="121">
        <v>2019</v>
      </c>
      <c r="BD26" s="121">
        <v>2020</v>
      </c>
      <c r="BE26" s="181" t="s">
        <v>880</v>
      </c>
      <c r="BF26" s="181">
        <v>44135</v>
      </c>
      <c r="BG26" s="121">
        <v>2019</v>
      </c>
      <c r="BH26" s="121">
        <v>2019</v>
      </c>
      <c r="BI26" s="121">
        <v>2019</v>
      </c>
      <c r="BJ26" s="121">
        <v>2013</v>
      </c>
      <c r="BK26" s="121">
        <v>2019</v>
      </c>
      <c r="BL26" s="121">
        <v>2020</v>
      </c>
      <c r="BM26" s="121">
        <v>2018</v>
      </c>
      <c r="BN26" s="180">
        <v>2018</v>
      </c>
      <c r="BO26" s="180">
        <v>2018</v>
      </c>
      <c r="BP26" s="180">
        <v>2019</v>
      </c>
      <c r="BQ26" s="121">
        <v>2014</v>
      </c>
      <c r="BR26" s="121">
        <v>2017</v>
      </c>
      <c r="BS26" s="121">
        <v>2017</v>
      </c>
      <c r="BT26" s="121">
        <v>2018</v>
      </c>
      <c r="BU26" s="121">
        <v>2018</v>
      </c>
      <c r="BV26" s="121">
        <v>2018</v>
      </c>
      <c r="BW26" s="121">
        <v>2018</v>
      </c>
      <c r="BX26" s="121">
        <v>2018</v>
      </c>
      <c r="BY26" s="121">
        <v>2017</v>
      </c>
      <c r="BZ26" s="121">
        <v>2019</v>
      </c>
      <c r="CA26" s="121">
        <v>2020</v>
      </c>
      <c r="CB26" s="121">
        <v>2015</v>
      </c>
    </row>
    <row r="27" spans="1:80" x14ac:dyDescent="0.3">
      <c r="A27" s="100" t="str">
        <f>'Indicator Data'!A29</f>
        <v>Brunei Darussalam</v>
      </c>
      <c r="B27" s="86" t="str">
        <f>'Indicator Data'!B29</f>
        <v>BRN</v>
      </c>
      <c r="C27" s="119">
        <v>2015</v>
      </c>
      <c r="D27" s="119">
        <v>2015</v>
      </c>
      <c r="E27" s="119">
        <v>2015</v>
      </c>
      <c r="F27" s="119">
        <v>2015</v>
      </c>
      <c r="G27" s="119">
        <v>2015</v>
      </c>
      <c r="H27" s="119">
        <v>2015</v>
      </c>
      <c r="I27" s="119">
        <v>2015</v>
      </c>
      <c r="J27" s="119">
        <v>2019</v>
      </c>
      <c r="K27" s="119">
        <v>2019</v>
      </c>
      <c r="L27" s="119">
        <v>2019</v>
      </c>
      <c r="M27" s="121">
        <v>2015</v>
      </c>
      <c r="N27" s="121">
        <v>2015</v>
      </c>
      <c r="O27" s="121">
        <v>2015</v>
      </c>
      <c r="P27" s="121">
        <v>2015</v>
      </c>
      <c r="Q27" s="121">
        <v>2010</v>
      </c>
      <c r="R27" s="121">
        <v>2010</v>
      </c>
      <c r="S27" s="121">
        <v>2010</v>
      </c>
      <c r="T27" s="121">
        <v>2010</v>
      </c>
      <c r="U27" s="121">
        <v>2015</v>
      </c>
      <c r="V27" s="121">
        <v>2015</v>
      </c>
      <c r="W27" s="121">
        <v>2015</v>
      </c>
      <c r="X27" s="121">
        <v>2018</v>
      </c>
      <c r="Y27" s="121">
        <v>2019</v>
      </c>
      <c r="Z27" s="121">
        <v>2019</v>
      </c>
      <c r="AA27" s="121" t="s">
        <v>880</v>
      </c>
      <c r="AB27" s="120">
        <v>2015</v>
      </c>
      <c r="AC27" s="121" t="s">
        <v>880</v>
      </c>
      <c r="AD27" s="121">
        <v>2017</v>
      </c>
      <c r="AE27" s="121" t="s">
        <v>880</v>
      </c>
      <c r="AF27" s="123" t="s">
        <v>880</v>
      </c>
      <c r="AG27" s="123">
        <v>2019</v>
      </c>
      <c r="AH27" s="121">
        <v>2021</v>
      </c>
      <c r="AI27" s="121">
        <v>2021</v>
      </c>
      <c r="AJ27" s="121">
        <v>2020</v>
      </c>
      <c r="AK27" s="121">
        <v>2020</v>
      </c>
      <c r="AL27" s="121">
        <v>2018</v>
      </c>
      <c r="AM27" s="121" t="s">
        <v>880</v>
      </c>
      <c r="AN27" s="121">
        <v>2021</v>
      </c>
      <c r="AO27" s="121">
        <v>2018</v>
      </c>
      <c r="AP27" s="121">
        <v>2019</v>
      </c>
      <c r="AQ27" s="180" t="s">
        <v>880</v>
      </c>
      <c r="AR27" s="180" t="s">
        <v>880</v>
      </c>
      <c r="AS27" s="121">
        <v>2019</v>
      </c>
      <c r="AT27" s="180">
        <v>2009</v>
      </c>
      <c r="AU27" s="131">
        <v>2019</v>
      </c>
      <c r="AV27" s="131" t="s">
        <v>880</v>
      </c>
      <c r="AW27" s="121" t="s">
        <v>880</v>
      </c>
      <c r="AX27" s="121" t="s">
        <v>880</v>
      </c>
      <c r="AY27" s="121">
        <v>2019</v>
      </c>
      <c r="AZ27" s="168">
        <v>2019</v>
      </c>
      <c r="BA27" s="121" t="s">
        <v>880</v>
      </c>
      <c r="BB27" s="121">
        <v>2018</v>
      </c>
      <c r="BC27" s="121">
        <v>2019</v>
      </c>
      <c r="BD27" s="121">
        <v>2020</v>
      </c>
      <c r="BE27" s="181" t="s">
        <v>880</v>
      </c>
      <c r="BF27" s="181" t="s">
        <v>1432</v>
      </c>
      <c r="BG27" s="121">
        <v>2019</v>
      </c>
      <c r="BH27" s="121">
        <v>2019</v>
      </c>
      <c r="BI27" s="121">
        <v>2019</v>
      </c>
      <c r="BJ27" s="121">
        <v>2013</v>
      </c>
      <c r="BK27" s="121">
        <v>2019</v>
      </c>
      <c r="BL27" s="121">
        <v>2020</v>
      </c>
      <c r="BM27" s="121">
        <v>2018</v>
      </c>
      <c r="BN27" s="180">
        <v>2018</v>
      </c>
      <c r="BO27" s="180">
        <v>2019</v>
      </c>
      <c r="BP27" s="180">
        <v>2019</v>
      </c>
      <c r="BQ27" s="121">
        <v>2014</v>
      </c>
      <c r="BR27" s="121">
        <v>2015</v>
      </c>
      <c r="BS27" s="121">
        <v>2017</v>
      </c>
      <c r="BT27" s="121">
        <v>2015</v>
      </c>
      <c r="BU27" s="121">
        <v>2018</v>
      </c>
      <c r="BV27" s="121">
        <v>2018</v>
      </c>
      <c r="BW27" s="121" t="s">
        <v>880</v>
      </c>
      <c r="BX27" s="121">
        <v>2018</v>
      </c>
      <c r="BY27" s="121">
        <v>2017</v>
      </c>
      <c r="BZ27" s="121">
        <v>2019</v>
      </c>
      <c r="CA27" s="121">
        <v>2020</v>
      </c>
      <c r="CB27" s="121">
        <v>2015</v>
      </c>
    </row>
    <row r="28" spans="1:80" x14ac:dyDescent="0.3">
      <c r="A28" s="100" t="str">
        <f>'Indicator Data'!A30</f>
        <v>Bulgaria</v>
      </c>
      <c r="B28" s="86" t="str">
        <f>'Indicator Data'!B30</f>
        <v>BGR</v>
      </c>
      <c r="C28" s="119">
        <v>2015</v>
      </c>
      <c r="D28" s="119">
        <v>2015</v>
      </c>
      <c r="E28" s="119">
        <v>2015</v>
      </c>
      <c r="F28" s="119">
        <v>2015</v>
      </c>
      <c r="G28" s="119">
        <v>2015</v>
      </c>
      <c r="H28" s="119">
        <v>2015</v>
      </c>
      <c r="I28" s="119">
        <v>2015</v>
      </c>
      <c r="J28" s="119">
        <v>2019</v>
      </c>
      <c r="K28" s="119">
        <v>2019</v>
      </c>
      <c r="L28" s="119">
        <v>2019</v>
      </c>
      <c r="M28" s="121">
        <v>2015</v>
      </c>
      <c r="N28" s="121">
        <v>2015</v>
      </c>
      <c r="O28" s="121">
        <v>2015</v>
      </c>
      <c r="P28" s="121">
        <v>2015</v>
      </c>
      <c r="Q28" s="121">
        <v>2010</v>
      </c>
      <c r="R28" s="121">
        <v>2010</v>
      </c>
      <c r="S28" s="121">
        <v>2010</v>
      </c>
      <c r="T28" s="121">
        <v>2010</v>
      </c>
      <c r="U28" s="121">
        <v>2015</v>
      </c>
      <c r="V28" s="121">
        <v>2015</v>
      </c>
      <c r="W28" s="121">
        <v>2015</v>
      </c>
      <c r="X28" s="121">
        <v>2018</v>
      </c>
      <c r="Y28" s="121">
        <v>2019</v>
      </c>
      <c r="Z28" s="121">
        <v>2019</v>
      </c>
      <c r="AA28" s="121">
        <v>2011</v>
      </c>
      <c r="AB28" s="120">
        <v>2017</v>
      </c>
      <c r="AC28" s="121" t="s">
        <v>880</v>
      </c>
      <c r="AD28" s="121">
        <v>2018</v>
      </c>
      <c r="AE28" s="121">
        <v>2018</v>
      </c>
      <c r="AF28" s="123" t="s">
        <v>880</v>
      </c>
      <c r="AG28" s="123">
        <v>2019</v>
      </c>
      <c r="AH28" s="121">
        <v>2021</v>
      </c>
      <c r="AI28" s="121">
        <v>2021</v>
      </c>
      <c r="AJ28" s="121">
        <v>2020</v>
      </c>
      <c r="AK28" s="121">
        <v>2020</v>
      </c>
      <c r="AL28" s="121">
        <v>2018</v>
      </c>
      <c r="AM28" s="121" t="s">
        <v>880</v>
      </c>
      <c r="AN28" s="121">
        <v>2021</v>
      </c>
      <c r="AO28" s="121">
        <v>2018</v>
      </c>
      <c r="AP28" s="121">
        <v>2019</v>
      </c>
      <c r="AQ28" s="180" t="s">
        <v>880</v>
      </c>
      <c r="AR28" s="180">
        <v>2019</v>
      </c>
      <c r="AS28" s="121">
        <v>2019</v>
      </c>
      <c r="AT28" s="180">
        <v>2014</v>
      </c>
      <c r="AU28" s="131">
        <v>2019</v>
      </c>
      <c r="AV28" s="131">
        <v>2019</v>
      </c>
      <c r="AW28" s="121">
        <v>2019</v>
      </c>
      <c r="AX28" s="121" t="s">
        <v>880</v>
      </c>
      <c r="AY28" s="121">
        <v>2019</v>
      </c>
      <c r="AZ28" s="168">
        <v>2019</v>
      </c>
      <c r="BA28" s="121">
        <v>2018</v>
      </c>
      <c r="BB28" s="121">
        <v>2018</v>
      </c>
      <c r="BC28" s="121">
        <v>2019</v>
      </c>
      <c r="BD28" s="121">
        <v>2020</v>
      </c>
      <c r="BE28" s="181" t="s">
        <v>880</v>
      </c>
      <c r="BF28" s="181" t="s">
        <v>1432</v>
      </c>
      <c r="BG28" s="121">
        <v>2019</v>
      </c>
      <c r="BH28" s="121">
        <v>2019</v>
      </c>
      <c r="BI28" s="121">
        <v>2019</v>
      </c>
      <c r="BJ28" s="121">
        <v>2015</v>
      </c>
      <c r="BK28" s="121">
        <v>2019</v>
      </c>
      <c r="BL28" s="121">
        <v>2020</v>
      </c>
      <c r="BM28" s="121">
        <v>2018</v>
      </c>
      <c r="BN28" s="180">
        <v>2011</v>
      </c>
      <c r="BO28" s="180">
        <v>2019</v>
      </c>
      <c r="BP28" s="180">
        <v>2019</v>
      </c>
      <c r="BQ28" s="121">
        <v>2014</v>
      </c>
      <c r="BR28" s="121">
        <v>2017</v>
      </c>
      <c r="BS28" s="121">
        <v>2017</v>
      </c>
      <c r="BT28" s="121">
        <v>2014</v>
      </c>
      <c r="BU28" s="121">
        <v>2018</v>
      </c>
      <c r="BV28" s="121">
        <v>2018</v>
      </c>
      <c r="BW28" s="121">
        <v>2018</v>
      </c>
      <c r="BX28" s="121">
        <v>2018</v>
      </c>
      <c r="BY28" s="121">
        <v>2017</v>
      </c>
      <c r="BZ28" s="121">
        <v>2019</v>
      </c>
      <c r="CA28" s="121">
        <v>2020</v>
      </c>
      <c r="CB28" s="121">
        <v>2015</v>
      </c>
    </row>
    <row r="29" spans="1:80" x14ac:dyDescent="0.3">
      <c r="A29" s="100" t="str">
        <f>'Indicator Data'!A31</f>
        <v>Burkina Faso</v>
      </c>
      <c r="B29" s="86" t="str">
        <f>'Indicator Data'!B31</f>
        <v>BFA</v>
      </c>
      <c r="C29" s="119">
        <v>2015</v>
      </c>
      <c r="D29" s="119">
        <v>2015</v>
      </c>
      <c r="E29" s="119">
        <v>2015</v>
      </c>
      <c r="F29" s="119">
        <v>2015</v>
      </c>
      <c r="G29" s="119">
        <v>2015</v>
      </c>
      <c r="H29" s="119">
        <v>2015</v>
      </c>
      <c r="I29" s="119">
        <v>2015</v>
      </c>
      <c r="J29" s="119">
        <v>2019</v>
      </c>
      <c r="K29" s="119">
        <v>2019</v>
      </c>
      <c r="L29" s="119">
        <v>2019</v>
      </c>
      <c r="M29" s="121">
        <v>2015</v>
      </c>
      <c r="N29" s="121">
        <v>2015</v>
      </c>
      <c r="O29" s="121">
        <v>2015</v>
      </c>
      <c r="P29" s="121">
        <v>2015</v>
      </c>
      <c r="Q29" s="121">
        <v>2010</v>
      </c>
      <c r="R29" s="121">
        <v>2010</v>
      </c>
      <c r="S29" s="121">
        <v>2010</v>
      </c>
      <c r="T29" s="121">
        <v>2010</v>
      </c>
      <c r="U29" s="121">
        <v>2015</v>
      </c>
      <c r="V29" s="121">
        <v>2015</v>
      </c>
      <c r="W29" s="121">
        <v>2015</v>
      </c>
      <c r="X29" s="121">
        <v>2018</v>
      </c>
      <c r="Y29" s="121">
        <v>2019</v>
      </c>
      <c r="Z29" s="121">
        <v>2019</v>
      </c>
      <c r="AA29" s="121">
        <v>2014</v>
      </c>
      <c r="AB29" s="120">
        <v>2017</v>
      </c>
      <c r="AC29" s="121">
        <v>2017</v>
      </c>
      <c r="AD29" s="121">
        <v>2018</v>
      </c>
      <c r="AE29" s="121">
        <v>2019</v>
      </c>
      <c r="AF29" s="123">
        <v>2018</v>
      </c>
      <c r="AG29" s="123">
        <v>2019</v>
      </c>
      <c r="AH29" s="121">
        <v>2021</v>
      </c>
      <c r="AI29" s="121">
        <v>2021</v>
      </c>
      <c r="AJ29" s="121">
        <v>2020</v>
      </c>
      <c r="AK29" s="121">
        <v>2020</v>
      </c>
      <c r="AL29" s="121">
        <v>2018</v>
      </c>
      <c r="AM29" s="121">
        <v>2010</v>
      </c>
      <c r="AN29" s="121">
        <v>2021</v>
      </c>
      <c r="AO29" s="121">
        <v>2018</v>
      </c>
      <c r="AP29" s="121">
        <v>2019</v>
      </c>
      <c r="AQ29" s="180">
        <v>2019</v>
      </c>
      <c r="AR29" s="180">
        <v>2019</v>
      </c>
      <c r="AS29" s="121">
        <v>2019</v>
      </c>
      <c r="AT29" s="180">
        <v>2018</v>
      </c>
      <c r="AU29" s="131">
        <v>2019</v>
      </c>
      <c r="AV29" s="131">
        <v>2019</v>
      </c>
      <c r="AW29" s="121">
        <v>2019</v>
      </c>
      <c r="AX29" s="121">
        <v>2018</v>
      </c>
      <c r="AY29" s="121">
        <v>2019</v>
      </c>
      <c r="AZ29" s="168">
        <v>2019</v>
      </c>
      <c r="BA29" s="121">
        <v>2014</v>
      </c>
      <c r="BB29" s="121">
        <v>2018</v>
      </c>
      <c r="BC29" s="121">
        <v>2019</v>
      </c>
      <c r="BD29" s="121">
        <v>2020</v>
      </c>
      <c r="BE29" s="181">
        <v>44051</v>
      </c>
      <c r="BF29" s="181">
        <v>44255</v>
      </c>
      <c r="BG29" s="121">
        <v>2019</v>
      </c>
      <c r="BH29" s="121">
        <v>2019</v>
      </c>
      <c r="BI29" s="121">
        <v>2019</v>
      </c>
      <c r="BJ29" s="121">
        <v>2015</v>
      </c>
      <c r="BK29" s="121">
        <v>2019</v>
      </c>
      <c r="BL29" s="121">
        <v>2020</v>
      </c>
      <c r="BM29" s="121">
        <v>2018</v>
      </c>
      <c r="BN29" s="180">
        <v>2018</v>
      </c>
      <c r="BO29" s="180">
        <v>2017</v>
      </c>
      <c r="BP29" s="180">
        <v>2019</v>
      </c>
      <c r="BQ29" s="121">
        <v>2014</v>
      </c>
      <c r="BR29" s="121">
        <v>2017</v>
      </c>
      <c r="BS29" s="121">
        <v>2017</v>
      </c>
      <c r="BT29" s="121">
        <v>2016</v>
      </c>
      <c r="BU29" s="121">
        <v>2018</v>
      </c>
      <c r="BV29" s="121">
        <v>2018</v>
      </c>
      <c r="BW29" s="121">
        <v>2018</v>
      </c>
      <c r="BX29" s="121">
        <v>2018</v>
      </c>
      <c r="BY29" s="121">
        <v>2017</v>
      </c>
      <c r="BZ29" s="121">
        <v>2019</v>
      </c>
      <c r="CA29" s="121">
        <v>2020</v>
      </c>
      <c r="CB29" s="121">
        <v>2015</v>
      </c>
    </row>
    <row r="30" spans="1:80" x14ac:dyDescent="0.3">
      <c r="A30" s="100" t="str">
        <f>'Indicator Data'!A32</f>
        <v>Burundi</v>
      </c>
      <c r="B30" s="86" t="str">
        <f>'Indicator Data'!B32</f>
        <v>BDI</v>
      </c>
      <c r="C30" s="119">
        <v>2015</v>
      </c>
      <c r="D30" s="119">
        <v>2015</v>
      </c>
      <c r="E30" s="119">
        <v>2015</v>
      </c>
      <c r="F30" s="119">
        <v>2015</v>
      </c>
      <c r="G30" s="119">
        <v>2015</v>
      </c>
      <c r="H30" s="119">
        <v>2015</v>
      </c>
      <c r="I30" s="119">
        <v>2015</v>
      </c>
      <c r="J30" s="119">
        <v>2019</v>
      </c>
      <c r="K30" s="119">
        <v>2019</v>
      </c>
      <c r="L30" s="119">
        <v>2019</v>
      </c>
      <c r="M30" s="121">
        <v>2015</v>
      </c>
      <c r="N30" s="121">
        <v>2015</v>
      </c>
      <c r="O30" s="121">
        <v>2015</v>
      </c>
      <c r="P30" s="121">
        <v>2015</v>
      </c>
      <c r="Q30" s="121">
        <v>2010</v>
      </c>
      <c r="R30" s="121">
        <v>2010</v>
      </c>
      <c r="S30" s="121">
        <v>2010</v>
      </c>
      <c r="T30" s="121">
        <v>2010</v>
      </c>
      <c r="U30" s="121">
        <v>2015</v>
      </c>
      <c r="V30" s="121">
        <v>2015</v>
      </c>
      <c r="W30" s="121">
        <v>2015</v>
      </c>
      <c r="X30" s="121">
        <v>2018</v>
      </c>
      <c r="Y30" s="121">
        <v>2019</v>
      </c>
      <c r="Z30" s="121">
        <v>2019</v>
      </c>
      <c r="AA30" s="121">
        <v>2016</v>
      </c>
      <c r="AB30" s="120">
        <v>2017</v>
      </c>
      <c r="AC30" s="121">
        <v>2017</v>
      </c>
      <c r="AD30" s="121">
        <v>2017</v>
      </c>
      <c r="AE30" s="121">
        <v>2019</v>
      </c>
      <c r="AF30" s="123">
        <v>2018</v>
      </c>
      <c r="AG30" s="123">
        <v>2019</v>
      </c>
      <c r="AH30" s="121">
        <v>2021</v>
      </c>
      <c r="AI30" s="121">
        <v>2021</v>
      </c>
      <c r="AJ30" s="121">
        <v>2020</v>
      </c>
      <c r="AK30" s="121">
        <v>2020</v>
      </c>
      <c r="AL30" s="121">
        <v>2018</v>
      </c>
      <c r="AM30" s="121" t="s">
        <v>1362</v>
      </c>
      <c r="AN30" s="121">
        <v>2021</v>
      </c>
      <c r="AO30" s="121">
        <v>2018</v>
      </c>
      <c r="AP30" s="121">
        <v>2019</v>
      </c>
      <c r="AQ30" s="180">
        <v>2019</v>
      </c>
      <c r="AR30" s="180">
        <v>2019</v>
      </c>
      <c r="AS30" s="121">
        <v>2019</v>
      </c>
      <c r="AT30" s="180">
        <v>2019</v>
      </c>
      <c r="AU30" s="131">
        <v>2019</v>
      </c>
      <c r="AV30" s="131">
        <v>2019</v>
      </c>
      <c r="AW30" s="121">
        <v>2019</v>
      </c>
      <c r="AX30" s="121">
        <v>2018</v>
      </c>
      <c r="AY30" s="121">
        <v>2019</v>
      </c>
      <c r="AZ30" s="168">
        <v>2019</v>
      </c>
      <c r="BA30" s="121">
        <v>2013</v>
      </c>
      <c r="BB30" s="121">
        <v>2018</v>
      </c>
      <c r="BC30" s="121">
        <v>2019</v>
      </c>
      <c r="BD30" s="121">
        <v>2020</v>
      </c>
      <c r="BE30" s="181" t="s">
        <v>1421</v>
      </c>
      <c r="BF30" s="181">
        <v>44255</v>
      </c>
      <c r="BG30" s="121">
        <v>2019</v>
      </c>
      <c r="BH30" s="121">
        <v>2019</v>
      </c>
      <c r="BI30" s="121">
        <v>2019</v>
      </c>
      <c r="BJ30" s="121">
        <v>2015</v>
      </c>
      <c r="BK30" s="121">
        <v>2019</v>
      </c>
      <c r="BL30" s="121">
        <v>2020</v>
      </c>
      <c r="BM30" s="121">
        <v>2018</v>
      </c>
      <c r="BN30" s="180">
        <v>2017</v>
      </c>
      <c r="BO30" s="180">
        <v>2017</v>
      </c>
      <c r="BP30" s="180">
        <v>2019</v>
      </c>
      <c r="BQ30" s="121">
        <v>2014</v>
      </c>
      <c r="BR30" s="121">
        <v>2017</v>
      </c>
      <c r="BS30" s="121">
        <v>2017</v>
      </c>
      <c r="BT30" s="121">
        <v>2016</v>
      </c>
      <c r="BU30" s="121">
        <v>2018</v>
      </c>
      <c r="BV30" s="121">
        <v>2018</v>
      </c>
      <c r="BW30" s="121">
        <v>2018</v>
      </c>
      <c r="BX30" s="121">
        <v>2018</v>
      </c>
      <c r="BY30" s="121">
        <v>2017</v>
      </c>
      <c r="BZ30" s="121">
        <v>2019</v>
      </c>
      <c r="CA30" s="121">
        <v>2020</v>
      </c>
      <c r="CB30" s="121">
        <v>2015</v>
      </c>
    </row>
    <row r="31" spans="1:80" x14ac:dyDescent="0.3">
      <c r="A31" s="100" t="str">
        <f>'Indicator Data'!A33</f>
        <v>Cabo Verde</v>
      </c>
      <c r="B31" s="86" t="str">
        <f>'Indicator Data'!B33</f>
        <v>CPV</v>
      </c>
      <c r="C31" s="119">
        <v>2015</v>
      </c>
      <c r="D31" s="119">
        <v>2015</v>
      </c>
      <c r="E31" s="119">
        <v>2015</v>
      </c>
      <c r="F31" s="119">
        <v>2015</v>
      </c>
      <c r="G31" s="119">
        <v>2015</v>
      </c>
      <c r="H31" s="119">
        <v>2015</v>
      </c>
      <c r="I31" s="119">
        <v>2015</v>
      </c>
      <c r="J31" s="119">
        <v>2019</v>
      </c>
      <c r="K31" s="119">
        <v>2019</v>
      </c>
      <c r="L31" s="119" t="s">
        <v>880</v>
      </c>
      <c r="M31" s="121">
        <v>2015</v>
      </c>
      <c r="N31" s="121">
        <v>2015</v>
      </c>
      <c r="O31" s="121">
        <v>2015</v>
      </c>
      <c r="P31" s="121">
        <v>2015</v>
      </c>
      <c r="Q31" s="121">
        <v>2010</v>
      </c>
      <c r="R31" s="121">
        <v>2010</v>
      </c>
      <c r="S31" s="121">
        <v>2010</v>
      </c>
      <c r="T31" s="121">
        <v>2010</v>
      </c>
      <c r="U31" s="121">
        <v>2015</v>
      </c>
      <c r="V31" s="121">
        <v>2015</v>
      </c>
      <c r="W31" s="121">
        <v>2015</v>
      </c>
      <c r="X31" s="121">
        <v>2018</v>
      </c>
      <c r="Y31" s="121">
        <v>2019</v>
      </c>
      <c r="Z31" s="121">
        <v>2019</v>
      </c>
      <c r="AA31" s="121" t="s">
        <v>880</v>
      </c>
      <c r="AB31" s="120">
        <v>2017</v>
      </c>
      <c r="AC31" s="121" t="s">
        <v>880</v>
      </c>
      <c r="AD31" s="121">
        <v>2018</v>
      </c>
      <c r="AE31" s="121">
        <v>2019</v>
      </c>
      <c r="AF31" s="123" t="s">
        <v>880</v>
      </c>
      <c r="AG31" s="123">
        <v>2019</v>
      </c>
      <c r="AH31" s="121">
        <v>2021</v>
      </c>
      <c r="AI31" s="121">
        <v>2021</v>
      </c>
      <c r="AJ31" s="121">
        <v>2020</v>
      </c>
      <c r="AK31" s="121">
        <v>2020</v>
      </c>
      <c r="AL31" s="121">
        <v>2018</v>
      </c>
      <c r="AM31" s="121" t="s">
        <v>880</v>
      </c>
      <c r="AN31" s="121">
        <v>2021</v>
      </c>
      <c r="AO31" s="121">
        <v>2018</v>
      </c>
      <c r="AP31" s="121">
        <v>2019</v>
      </c>
      <c r="AQ31" s="180">
        <v>2019</v>
      </c>
      <c r="AR31" s="180">
        <v>2019</v>
      </c>
      <c r="AS31" s="121">
        <v>2019</v>
      </c>
      <c r="AT31" s="180" t="s">
        <v>880</v>
      </c>
      <c r="AU31" s="131">
        <v>2019</v>
      </c>
      <c r="AV31" s="131">
        <v>2019</v>
      </c>
      <c r="AW31" s="121">
        <v>2019</v>
      </c>
      <c r="AX31" s="121">
        <v>2018</v>
      </c>
      <c r="AY31" s="121">
        <v>2019</v>
      </c>
      <c r="AZ31" s="168">
        <v>2019</v>
      </c>
      <c r="BA31" s="121">
        <v>2015</v>
      </c>
      <c r="BB31" s="121">
        <v>2018</v>
      </c>
      <c r="BC31" s="121">
        <v>2019</v>
      </c>
      <c r="BD31" s="121">
        <v>2020</v>
      </c>
      <c r="BE31" s="181" t="s">
        <v>880</v>
      </c>
      <c r="BF31" s="181" t="s">
        <v>1432</v>
      </c>
      <c r="BG31" s="121">
        <v>2019</v>
      </c>
      <c r="BH31" s="121">
        <v>2019</v>
      </c>
      <c r="BI31" s="121">
        <v>2019</v>
      </c>
      <c r="BJ31" s="121">
        <v>2015</v>
      </c>
      <c r="BK31" s="121">
        <v>2019</v>
      </c>
      <c r="BL31" s="121">
        <v>2020</v>
      </c>
      <c r="BM31" s="121">
        <v>2018</v>
      </c>
      <c r="BN31" s="180">
        <v>2015</v>
      </c>
      <c r="BO31" s="180">
        <v>2017</v>
      </c>
      <c r="BP31" s="180">
        <v>2019</v>
      </c>
      <c r="BQ31" s="121">
        <v>2014</v>
      </c>
      <c r="BR31" s="121">
        <v>2017</v>
      </c>
      <c r="BS31" s="121">
        <v>2017</v>
      </c>
      <c r="BT31" s="121">
        <v>2015</v>
      </c>
      <c r="BU31" s="121">
        <v>2018</v>
      </c>
      <c r="BV31" s="121">
        <v>2018</v>
      </c>
      <c r="BW31" s="121" t="s">
        <v>880</v>
      </c>
      <c r="BX31" s="121">
        <v>2018</v>
      </c>
      <c r="BY31" s="121">
        <v>2017</v>
      </c>
      <c r="BZ31" s="121">
        <v>2019</v>
      </c>
      <c r="CA31" s="121">
        <v>2020</v>
      </c>
      <c r="CB31" s="121">
        <v>2015</v>
      </c>
    </row>
    <row r="32" spans="1:80" x14ac:dyDescent="0.3">
      <c r="A32" s="100" t="str">
        <f>'Indicator Data'!A34</f>
        <v>Cambodia</v>
      </c>
      <c r="B32" s="86" t="str">
        <f>'Indicator Data'!B34</f>
        <v>KHM</v>
      </c>
      <c r="C32" s="119">
        <v>2015</v>
      </c>
      <c r="D32" s="119">
        <v>2015</v>
      </c>
      <c r="E32" s="119">
        <v>2015</v>
      </c>
      <c r="F32" s="119">
        <v>2015</v>
      </c>
      <c r="G32" s="119">
        <v>2015</v>
      </c>
      <c r="H32" s="119">
        <v>2015</v>
      </c>
      <c r="I32" s="119">
        <v>2015</v>
      </c>
      <c r="J32" s="119">
        <v>2019</v>
      </c>
      <c r="K32" s="119">
        <v>2019</v>
      </c>
      <c r="L32" s="119">
        <v>2019</v>
      </c>
      <c r="M32" s="121">
        <v>2015</v>
      </c>
      <c r="N32" s="121">
        <v>2015</v>
      </c>
      <c r="O32" s="121">
        <v>2015</v>
      </c>
      <c r="P32" s="121">
        <v>2015</v>
      </c>
      <c r="Q32" s="121">
        <v>2010</v>
      </c>
      <c r="R32" s="121">
        <v>2010</v>
      </c>
      <c r="S32" s="121">
        <v>2010</v>
      </c>
      <c r="T32" s="121">
        <v>2010</v>
      </c>
      <c r="U32" s="121">
        <v>2015</v>
      </c>
      <c r="V32" s="121">
        <v>2015</v>
      </c>
      <c r="W32" s="121">
        <v>2015</v>
      </c>
      <c r="X32" s="121">
        <v>2018</v>
      </c>
      <c r="Y32" s="121">
        <v>2019</v>
      </c>
      <c r="Z32" s="121">
        <v>2019</v>
      </c>
      <c r="AA32" s="121">
        <v>2014</v>
      </c>
      <c r="AB32" s="120">
        <v>2017</v>
      </c>
      <c r="AC32" s="121">
        <v>2017</v>
      </c>
      <c r="AD32" s="121">
        <v>2019</v>
      </c>
      <c r="AE32" s="121">
        <v>2019</v>
      </c>
      <c r="AF32" s="123">
        <v>2018</v>
      </c>
      <c r="AG32" s="123">
        <v>2019</v>
      </c>
      <c r="AH32" s="121">
        <v>2021</v>
      </c>
      <c r="AI32" s="121">
        <v>2021</v>
      </c>
      <c r="AJ32" s="121">
        <v>2020</v>
      </c>
      <c r="AK32" s="121">
        <v>2020</v>
      </c>
      <c r="AL32" s="121">
        <v>2018</v>
      </c>
      <c r="AM32" s="121">
        <v>2014</v>
      </c>
      <c r="AN32" s="121">
        <v>2021</v>
      </c>
      <c r="AO32" s="121">
        <v>2018</v>
      </c>
      <c r="AP32" s="121">
        <v>2019</v>
      </c>
      <c r="AQ32" s="180">
        <v>2019</v>
      </c>
      <c r="AR32" s="180">
        <v>2019</v>
      </c>
      <c r="AS32" s="121">
        <v>2019</v>
      </c>
      <c r="AT32" s="180">
        <v>2014</v>
      </c>
      <c r="AU32" s="131">
        <v>2019</v>
      </c>
      <c r="AV32" s="131">
        <v>2019</v>
      </c>
      <c r="AW32" s="121">
        <v>2019</v>
      </c>
      <c r="AX32" s="121">
        <v>2018</v>
      </c>
      <c r="AY32" s="121">
        <v>2019</v>
      </c>
      <c r="AZ32" s="168">
        <v>2019</v>
      </c>
      <c r="BA32" s="121" t="s">
        <v>880</v>
      </c>
      <c r="BB32" s="121">
        <v>2018</v>
      </c>
      <c r="BC32" s="121">
        <v>2019</v>
      </c>
      <c r="BD32" s="121">
        <v>2020</v>
      </c>
      <c r="BE32" s="181" t="s">
        <v>880</v>
      </c>
      <c r="BF32" s="181" t="s">
        <v>1432</v>
      </c>
      <c r="BG32" s="121">
        <v>2019</v>
      </c>
      <c r="BH32" s="121">
        <v>2019</v>
      </c>
      <c r="BI32" s="121">
        <v>2019</v>
      </c>
      <c r="BJ32" s="121">
        <v>2013</v>
      </c>
      <c r="BK32" s="121">
        <v>2019</v>
      </c>
      <c r="BL32" s="121">
        <v>2020</v>
      </c>
      <c r="BM32" s="121">
        <v>2018</v>
      </c>
      <c r="BN32" s="180">
        <v>2015</v>
      </c>
      <c r="BO32" s="180">
        <v>2018</v>
      </c>
      <c r="BP32" s="180">
        <v>2019</v>
      </c>
      <c r="BQ32" s="121">
        <v>2014</v>
      </c>
      <c r="BR32" s="121">
        <v>2017</v>
      </c>
      <c r="BS32" s="121">
        <v>2017</v>
      </c>
      <c r="BT32" s="121">
        <v>2014</v>
      </c>
      <c r="BU32" s="121">
        <v>2018</v>
      </c>
      <c r="BV32" s="121">
        <v>2018</v>
      </c>
      <c r="BW32" s="121">
        <v>2018</v>
      </c>
      <c r="BX32" s="121">
        <v>2018</v>
      </c>
      <c r="BY32" s="121">
        <v>2017</v>
      </c>
      <c r="BZ32" s="121">
        <v>2019</v>
      </c>
      <c r="CA32" s="121">
        <v>2020</v>
      </c>
      <c r="CB32" s="121">
        <v>2015</v>
      </c>
    </row>
    <row r="33" spans="1:80" x14ac:dyDescent="0.3">
      <c r="A33" s="100" t="str">
        <f>'Indicator Data'!A35</f>
        <v>Cameroon</v>
      </c>
      <c r="B33" s="86" t="str">
        <f>'Indicator Data'!B35</f>
        <v>CMR</v>
      </c>
      <c r="C33" s="119">
        <v>2015</v>
      </c>
      <c r="D33" s="119">
        <v>2015</v>
      </c>
      <c r="E33" s="119">
        <v>2015</v>
      </c>
      <c r="F33" s="119">
        <v>2015</v>
      </c>
      <c r="G33" s="119">
        <v>2015</v>
      </c>
      <c r="H33" s="119">
        <v>2015</v>
      </c>
      <c r="I33" s="119">
        <v>2015</v>
      </c>
      <c r="J33" s="119">
        <v>2019</v>
      </c>
      <c r="K33" s="119">
        <v>2019</v>
      </c>
      <c r="L33" s="119">
        <v>2019</v>
      </c>
      <c r="M33" s="121">
        <v>2015</v>
      </c>
      <c r="N33" s="121">
        <v>2015</v>
      </c>
      <c r="O33" s="121">
        <v>2015</v>
      </c>
      <c r="P33" s="121">
        <v>2015</v>
      </c>
      <c r="Q33" s="121">
        <v>2010</v>
      </c>
      <c r="R33" s="121">
        <v>2010</v>
      </c>
      <c r="S33" s="121">
        <v>2010</v>
      </c>
      <c r="T33" s="121">
        <v>2010</v>
      </c>
      <c r="U33" s="121">
        <v>2015</v>
      </c>
      <c r="V33" s="121">
        <v>2015</v>
      </c>
      <c r="W33" s="121">
        <v>2015</v>
      </c>
      <c r="X33" s="121">
        <v>2018</v>
      </c>
      <c r="Y33" s="121">
        <v>2019</v>
      </c>
      <c r="Z33" s="121">
        <v>2019</v>
      </c>
      <c r="AA33" s="121">
        <v>2011</v>
      </c>
      <c r="AB33" s="120">
        <v>2017</v>
      </c>
      <c r="AC33" s="121">
        <v>2017</v>
      </c>
      <c r="AD33" s="121">
        <v>2016</v>
      </c>
      <c r="AE33" s="121">
        <v>2019</v>
      </c>
      <c r="AF33" s="123">
        <v>2018</v>
      </c>
      <c r="AG33" s="123">
        <v>2019</v>
      </c>
      <c r="AH33" s="121">
        <v>2021</v>
      </c>
      <c r="AI33" s="121">
        <v>2021</v>
      </c>
      <c r="AJ33" s="121">
        <v>2020</v>
      </c>
      <c r="AK33" s="121">
        <v>2020</v>
      </c>
      <c r="AL33" s="121">
        <v>2018</v>
      </c>
      <c r="AM33" s="121">
        <v>2014</v>
      </c>
      <c r="AN33" s="121">
        <v>2021</v>
      </c>
      <c r="AO33" s="121">
        <v>2018</v>
      </c>
      <c r="AP33" s="121">
        <v>2019</v>
      </c>
      <c r="AQ33" s="180">
        <v>2019</v>
      </c>
      <c r="AR33" s="180">
        <v>2019</v>
      </c>
      <c r="AS33" s="121">
        <v>2019</v>
      </c>
      <c r="AT33" s="180">
        <v>2018</v>
      </c>
      <c r="AU33" s="131">
        <v>2019</v>
      </c>
      <c r="AV33" s="131">
        <v>2019</v>
      </c>
      <c r="AW33" s="121">
        <v>2019</v>
      </c>
      <c r="AX33" s="121">
        <v>2018</v>
      </c>
      <c r="AY33" s="121">
        <v>2019</v>
      </c>
      <c r="AZ33" s="168">
        <v>2019</v>
      </c>
      <c r="BA33" s="121">
        <v>2014</v>
      </c>
      <c r="BB33" s="121">
        <v>2018</v>
      </c>
      <c r="BC33" s="121">
        <v>2019</v>
      </c>
      <c r="BD33" s="121">
        <v>2020</v>
      </c>
      <c r="BE33" s="181" t="s">
        <v>1421</v>
      </c>
      <c r="BF33" s="181">
        <v>44255</v>
      </c>
      <c r="BG33" s="121">
        <v>2019</v>
      </c>
      <c r="BH33" s="121">
        <v>2019</v>
      </c>
      <c r="BI33" s="121">
        <v>2019</v>
      </c>
      <c r="BJ33" s="121">
        <v>2015</v>
      </c>
      <c r="BK33" s="121">
        <v>2019</v>
      </c>
      <c r="BL33" s="121">
        <v>2020</v>
      </c>
      <c r="BM33" s="121">
        <v>2018</v>
      </c>
      <c r="BN33" s="180">
        <v>2018</v>
      </c>
      <c r="BO33" s="180">
        <v>2017</v>
      </c>
      <c r="BP33" s="180">
        <v>2019</v>
      </c>
      <c r="BQ33" s="121">
        <v>2014</v>
      </c>
      <c r="BR33" s="121">
        <v>2017</v>
      </c>
      <c r="BS33" s="121">
        <v>2017</v>
      </c>
      <c r="BT33" s="121">
        <v>2011</v>
      </c>
      <c r="BU33" s="121">
        <v>2018</v>
      </c>
      <c r="BV33" s="121" t="s">
        <v>880</v>
      </c>
      <c r="BW33" s="121">
        <v>2018</v>
      </c>
      <c r="BX33" s="121">
        <v>2018</v>
      </c>
      <c r="BY33" s="121">
        <v>2017</v>
      </c>
      <c r="BZ33" s="121">
        <v>2019</v>
      </c>
      <c r="CA33" s="121">
        <v>2020</v>
      </c>
      <c r="CB33" s="121">
        <v>2015</v>
      </c>
    </row>
    <row r="34" spans="1:80" x14ac:dyDescent="0.3">
      <c r="A34" s="100" t="str">
        <f>'Indicator Data'!A36</f>
        <v>Canada</v>
      </c>
      <c r="B34" s="86" t="str">
        <f>'Indicator Data'!B36</f>
        <v>CAN</v>
      </c>
      <c r="C34" s="119">
        <v>2015</v>
      </c>
      <c r="D34" s="119">
        <v>2015</v>
      </c>
      <c r="E34" s="119">
        <v>2015</v>
      </c>
      <c r="F34" s="119">
        <v>2015</v>
      </c>
      <c r="G34" s="119">
        <v>2015</v>
      </c>
      <c r="H34" s="119">
        <v>2015</v>
      </c>
      <c r="I34" s="119">
        <v>2015</v>
      </c>
      <c r="J34" s="119">
        <v>2019</v>
      </c>
      <c r="K34" s="119">
        <v>2019</v>
      </c>
      <c r="L34" s="119">
        <v>2019</v>
      </c>
      <c r="M34" s="121">
        <v>2015</v>
      </c>
      <c r="N34" s="121">
        <v>2015</v>
      </c>
      <c r="O34" s="121">
        <v>2015</v>
      </c>
      <c r="P34" s="121">
        <v>2015</v>
      </c>
      <c r="Q34" s="121">
        <v>2010</v>
      </c>
      <c r="R34" s="121">
        <v>2010</v>
      </c>
      <c r="S34" s="121">
        <v>2010</v>
      </c>
      <c r="T34" s="121">
        <v>2010</v>
      </c>
      <c r="U34" s="121">
        <v>2015</v>
      </c>
      <c r="V34" s="121">
        <v>2015</v>
      </c>
      <c r="W34" s="121">
        <v>2015</v>
      </c>
      <c r="X34" s="121">
        <v>2018</v>
      </c>
      <c r="Y34" s="121">
        <v>2019</v>
      </c>
      <c r="Z34" s="121">
        <v>2019</v>
      </c>
      <c r="AA34" s="121">
        <v>2016</v>
      </c>
      <c r="AB34" s="120">
        <v>2017</v>
      </c>
      <c r="AC34" s="121" t="s">
        <v>880</v>
      </c>
      <c r="AD34" s="121">
        <v>2017</v>
      </c>
      <c r="AE34" s="121">
        <v>2019</v>
      </c>
      <c r="AF34" s="123">
        <v>2018</v>
      </c>
      <c r="AG34" s="123">
        <v>2019</v>
      </c>
      <c r="AH34" s="121">
        <v>2021</v>
      </c>
      <c r="AI34" s="121">
        <v>2021</v>
      </c>
      <c r="AJ34" s="121">
        <v>2020</v>
      </c>
      <c r="AK34" s="121">
        <v>2020</v>
      </c>
      <c r="AL34" s="121">
        <v>2018</v>
      </c>
      <c r="AM34" s="121" t="s">
        <v>880</v>
      </c>
      <c r="AN34" s="121">
        <v>2021</v>
      </c>
      <c r="AO34" s="121">
        <v>2018</v>
      </c>
      <c r="AP34" s="121">
        <v>2019</v>
      </c>
      <c r="AQ34" s="180" t="s">
        <v>880</v>
      </c>
      <c r="AR34" s="180">
        <v>2019</v>
      </c>
      <c r="AS34" s="121">
        <v>2019</v>
      </c>
      <c r="AT34" s="180" t="s">
        <v>880</v>
      </c>
      <c r="AU34" s="131">
        <v>2019</v>
      </c>
      <c r="AV34" s="131" t="s">
        <v>880</v>
      </c>
      <c r="AW34" s="121" t="s">
        <v>880</v>
      </c>
      <c r="AX34" s="121" t="s">
        <v>880</v>
      </c>
      <c r="AY34" s="121">
        <v>2019</v>
      </c>
      <c r="AZ34" s="168">
        <v>2019</v>
      </c>
      <c r="BA34" s="121">
        <v>2017</v>
      </c>
      <c r="BB34" s="121">
        <v>2018</v>
      </c>
      <c r="BC34" s="121">
        <v>2019</v>
      </c>
      <c r="BD34" s="121">
        <v>2020</v>
      </c>
      <c r="BE34" s="181" t="s">
        <v>880</v>
      </c>
      <c r="BF34" s="181">
        <v>44012</v>
      </c>
      <c r="BG34" s="121">
        <v>2019</v>
      </c>
      <c r="BH34" s="121">
        <v>2019</v>
      </c>
      <c r="BI34" s="121">
        <v>2019</v>
      </c>
      <c r="BJ34" s="121">
        <v>2013</v>
      </c>
      <c r="BK34" s="121">
        <v>2019</v>
      </c>
      <c r="BL34" s="121">
        <v>2020</v>
      </c>
      <c r="BM34" s="121">
        <v>2018</v>
      </c>
      <c r="BN34" s="180" t="s">
        <v>880</v>
      </c>
      <c r="BO34" s="180">
        <v>2017</v>
      </c>
      <c r="BP34" s="180">
        <v>2019</v>
      </c>
      <c r="BQ34" s="121">
        <v>2014</v>
      </c>
      <c r="BR34" s="121">
        <v>2017</v>
      </c>
      <c r="BS34" s="121">
        <v>2017</v>
      </c>
      <c r="BT34" s="121">
        <v>2017</v>
      </c>
      <c r="BU34" s="121">
        <v>2018</v>
      </c>
      <c r="BV34" s="121">
        <v>2018</v>
      </c>
      <c r="BW34" s="121">
        <v>2018</v>
      </c>
      <c r="BX34" s="121">
        <v>2018</v>
      </c>
      <c r="BY34" s="121">
        <v>2017</v>
      </c>
      <c r="BZ34" s="121">
        <v>2019</v>
      </c>
      <c r="CA34" s="121">
        <v>2020</v>
      </c>
      <c r="CB34" s="121">
        <v>2015</v>
      </c>
    </row>
    <row r="35" spans="1:80" x14ac:dyDescent="0.3">
      <c r="A35" s="100" t="str">
        <f>'Indicator Data'!A37</f>
        <v>Central African Republic</v>
      </c>
      <c r="B35" s="86" t="str">
        <f>'Indicator Data'!B37</f>
        <v>CAF</v>
      </c>
      <c r="C35" s="119">
        <v>2015</v>
      </c>
      <c r="D35" s="119">
        <v>2015</v>
      </c>
      <c r="E35" s="119">
        <v>2015</v>
      </c>
      <c r="F35" s="119">
        <v>2015</v>
      </c>
      <c r="G35" s="119">
        <v>2015</v>
      </c>
      <c r="H35" s="119">
        <v>2015</v>
      </c>
      <c r="I35" s="119">
        <v>2015</v>
      </c>
      <c r="J35" s="119">
        <v>2019</v>
      </c>
      <c r="K35" s="119">
        <v>2019</v>
      </c>
      <c r="L35" s="119">
        <v>2019</v>
      </c>
      <c r="M35" s="121">
        <v>2015</v>
      </c>
      <c r="N35" s="121">
        <v>2015</v>
      </c>
      <c r="O35" s="121">
        <v>2015</v>
      </c>
      <c r="P35" s="121">
        <v>2015</v>
      </c>
      <c r="Q35" s="121">
        <v>2010</v>
      </c>
      <c r="R35" s="121">
        <v>2010</v>
      </c>
      <c r="S35" s="121">
        <v>2010</v>
      </c>
      <c r="T35" s="121">
        <v>2010</v>
      </c>
      <c r="U35" s="121">
        <v>2015</v>
      </c>
      <c r="V35" s="121">
        <v>2015</v>
      </c>
      <c r="W35" s="121">
        <v>2015</v>
      </c>
      <c r="X35" s="121">
        <v>2018</v>
      </c>
      <c r="Y35" s="121">
        <v>2019</v>
      </c>
      <c r="Z35" s="121">
        <v>2019</v>
      </c>
      <c r="AA35" s="121" t="s">
        <v>880</v>
      </c>
      <c r="AB35" s="120">
        <v>2016</v>
      </c>
      <c r="AC35" s="121">
        <v>2014</v>
      </c>
      <c r="AD35" s="121">
        <v>2017</v>
      </c>
      <c r="AE35" s="121">
        <v>2019</v>
      </c>
      <c r="AF35" s="123">
        <v>2018</v>
      </c>
      <c r="AG35" s="123">
        <v>2019</v>
      </c>
      <c r="AH35" s="121">
        <v>2021</v>
      </c>
      <c r="AI35" s="121">
        <v>2021</v>
      </c>
      <c r="AJ35" s="121">
        <v>2020</v>
      </c>
      <c r="AK35" s="121">
        <v>2020</v>
      </c>
      <c r="AL35" s="121">
        <v>2018</v>
      </c>
      <c r="AM35" s="121">
        <v>2010</v>
      </c>
      <c r="AN35" s="121">
        <v>2021</v>
      </c>
      <c r="AO35" s="121">
        <v>2018</v>
      </c>
      <c r="AP35" s="121">
        <v>2019</v>
      </c>
      <c r="AQ35" s="180">
        <v>2019</v>
      </c>
      <c r="AR35" s="180" t="s">
        <v>880</v>
      </c>
      <c r="AS35" s="121">
        <v>2019</v>
      </c>
      <c r="AT35" s="180">
        <v>2018</v>
      </c>
      <c r="AU35" s="131">
        <v>2019</v>
      </c>
      <c r="AV35" s="131">
        <v>2019</v>
      </c>
      <c r="AW35" s="121">
        <v>2019</v>
      </c>
      <c r="AX35" s="121">
        <v>2018</v>
      </c>
      <c r="AY35" s="121">
        <v>2019</v>
      </c>
      <c r="AZ35" s="168">
        <v>2019</v>
      </c>
      <c r="BA35" s="121">
        <v>2008</v>
      </c>
      <c r="BB35" s="121">
        <v>2018</v>
      </c>
      <c r="BC35" s="121">
        <v>2019</v>
      </c>
      <c r="BD35" s="121">
        <v>2020</v>
      </c>
      <c r="BE35" s="181">
        <v>44255</v>
      </c>
      <c r="BF35" s="181">
        <v>44227</v>
      </c>
      <c r="BG35" s="121">
        <v>2019</v>
      </c>
      <c r="BH35" s="121">
        <v>2019</v>
      </c>
      <c r="BI35" s="121">
        <v>2019</v>
      </c>
      <c r="BJ35" s="121" t="s">
        <v>880</v>
      </c>
      <c r="BK35" s="121">
        <v>2019</v>
      </c>
      <c r="BL35" s="121">
        <v>2020</v>
      </c>
      <c r="BM35" s="121">
        <v>2018</v>
      </c>
      <c r="BN35" s="180">
        <v>2018</v>
      </c>
      <c r="BO35" s="180">
        <v>2017</v>
      </c>
      <c r="BP35" s="180">
        <v>2019</v>
      </c>
      <c r="BQ35" s="121">
        <v>2014</v>
      </c>
      <c r="BR35" s="121">
        <v>2016</v>
      </c>
      <c r="BS35" s="121">
        <v>2016</v>
      </c>
      <c r="BT35" s="121">
        <v>2015</v>
      </c>
      <c r="BU35" s="121">
        <v>2018</v>
      </c>
      <c r="BV35" s="121" t="s">
        <v>880</v>
      </c>
      <c r="BW35" s="121">
        <v>2018</v>
      </c>
      <c r="BX35" s="121">
        <v>2018</v>
      </c>
      <c r="BY35" s="121">
        <v>2017</v>
      </c>
      <c r="BZ35" s="121">
        <v>2019</v>
      </c>
      <c r="CA35" s="121">
        <v>2020</v>
      </c>
      <c r="CB35" s="121">
        <v>2015</v>
      </c>
    </row>
    <row r="36" spans="1:80" x14ac:dyDescent="0.3">
      <c r="A36" s="100" t="str">
        <f>'Indicator Data'!A38</f>
        <v>Chad</v>
      </c>
      <c r="B36" s="86" t="str">
        <f>'Indicator Data'!B38</f>
        <v>TCD</v>
      </c>
      <c r="C36" s="119">
        <v>2015</v>
      </c>
      <c r="D36" s="119">
        <v>2015</v>
      </c>
      <c r="E36" s="119">
        <v>2015</v>
      </c>
      <c r="F36" s="119">
        <v>2015</v>
      </c>
      <c r="G36" s="119">
        <v>2015</v>
      </c>
      <c r="H36" s="119">
        <v>2015</v>
      </c>
      <c r="I36" s="119">
        <v>2015</v>
      </c>
      <c r="J36" s="119">
        <v>2019</v>
      </c>
      <c r="K36" s="119">
        <v>2019</v>
      </c>
      <c r="L36" s="119">
        <v>2019</v>
      </c>
      <c r="M36" s="121">
        <v>2015</v>
      </c>
      <c r="N36" s="121">
        <v>2015</v>
      </c>
      <c r="O36" s="121">
        <v>2015</v>
      </c>
      <c r="P36" s="121">
        <v>2015</v>
      </c>
      <c r="Q36" s="121">
        <v>2010</v>
      </c>
      <c r="R36" s="121">
        <v>2010</v>
      </c>
      <c r="S36" s="121">
        <v>2010</v>
      </c>
      <c r="T36" s="121">
        <v>2010</v>
      </c>
      <c r="U36" s="121">
        <v>2015</v>
      </c>
      <c r="V36" s="121">
        <v>2015</v>
      </c>
      <c r="W36" s="121">
        <v>2015</v>
      </c>
      <c r="X36" s="121">
        <v>2018</v>
      </c>
      <c r="Y36" s="121">
        <v>2019</v>
      </c>
      <c r="Z36" s="121">
        <v>2019</v>
      </c>
      <c r="AA36" s="121">
        <v>2015</v>
      </c>
      <c r="AB36" s="120">
        <v>2017</v>
      </c>
      <c r="AC36" s="121">
        <v>2017</v>
      </c>
      <c r="AD36" s="121">
        <v>2018</v>
      </c>
      <c r="AE36" s="121">
        <v>2019</v>
      </c>
      <c r="AF36" s="123">
        <v>2018</v>
      </c>
      <c r="AG36" s="123">
        <v>2019</v>
      </c>
      <c r="AH36" s="121">
        <v>2021</v>
      </c>
      <c r="AI36" s="121">
        <v>2021</v>
      </c>
      <c r="AJ36" s="121">
        <v>2020</v>
      </c>
      <c r="AK36" s="121">
        <v>2020</v>
      </c>
      <c r="AL36" s="121">
        <v>2018</v>
      </c>
      <c r="AM36" s="121" t="s">
        <v>1363</v>
      </c>
      <c r="AN36" s="121">
        <v>2021</v>
      </c>
      <c r="AO36" s="121">
        <v>2018</v>
      </c>
      <c r="AP36" s="121">
        <v>2019</v>
      </c>
      <c r="AQ36" s="180">
        <v>2019</v>
      </c>
      <c r="AR36" s="180" t="s">
        <v>880</v>
      </c>
      <c r="AS36" s="121">
        <v>2019</v>
      </c>
      <c r="AT36" s="180">
        <v>2015</v>
      </c>
      <c r="AU36" s="131">
        <v>2019</v>
      </c>
      <c r="AV36" s="131">
        <v>2019</v>
      </c>
      <c r="AW36" s="121">
        <v>2019</v>
      </c>
      <c r="AX36" s="121">
        <v>2018</v>
      </c>
      <c r="AY36" s="121">
        <v>2019</v>
      </c>
      <c r="AZ36" s="168">
        <v>2019</v>
      </c>
      <c r="BA36" s="121">
        <v>2011</v>
      </c>
      <c r="BB36" s="121">
        <v>2018</v>
      </c>
      <c r="BC36" s="121">
        <v>2019</v>
      </c>
      <c r="BD36" s="121">
        <v>2020</v>
      </c>
      <c r="BE36" s="181">
        <v>44255</v>
      </c>
      <c r="BF36" s="181">
        <v>44255</v>
      </c>
      <c r="BG36" s="121">
        <v>2019</v>
      </c>
      <c r="BH36" s="121">
        <v>2019</v>
      </c>
      <c r="BI36" s="121">
        <v>2019</v>
      </c>
      <c r="BJ36" s="121" t="s">
        <v>880</v>
      </c>
      <c r="BK36" s="121">
        <v>2019</v>
      </c>
      <c r="BL36" s="121">
        <v>2020</v>
      </c>
      <c r="BM36" s="121">
        <v>2018</v>
      </c>
      <c r="BN36" s="180">
        <v>2016</v>
      </c>
      <c r="BO36" s="180">
        <v>2017</v>
      </c>
      <c r="BP36" s="180">
        <v>2019</v>
      </c>
      <c r="BQ36" s="121">
        <v>2014</v>
      </c>
      <c r="BR36" s="121">
        <v>2017</v>
      </c>
      <c r="BS36" s="121">
        <v>2017</v>
      </c>
      <c r="BT36" s="121">
        <v>2016</v>
      </c>
      <c r="BU36" s="121">
        <v>2018</v>
      </c>
      <c r="BV36" s="121" t="s">
        <v>880</v>
      </c>
      <c r="BW36" s="121" t="s">
        <v>880</v>
      </c>
      <c r="BX36" s="121">
        <v>2018</v>
      </c>
      <c r="BY36" s="121">
        <v>2017</v>
      </c>
      <c r="BZ36" s="121">
        <v>2019</v>
      </c>
      <c r="CA36" s="121">
        <v>2020</v>
      </c>
      <c r="CB36" s="121">
        <v>2015</v>
      </c>
    </row>
    <row r="37" spans="1:80" x14ac:dyDescent="0.3">
      <c r="A37" s="100" t="str">
        <f>'Indicator Data'!A39</f>
        <v>Chile</v>
      </c>
      <c r="B37" s="86" t="str">
        <f>'Indicator Data'!B39</f>
        <v>CHL</v>
      </c>
      <c r="C37" s="119">
        <v>2015</v>
      </c>
      <c r="D37" s="119">
        <v>2015</v>
      </c>
      <c r="E37" s="119">
        <v>2015</v>
      </c>
      <c r="F37" s="119">
        <v>2015</v>
      </c>
      <c r="G37" s="119">
        <v>2015</v>
      </c>
      <c r="H37" s="119">
        <v>2015</v>
      </c>
      <c r="I37" s="119">
        <v>2015</v>
      </c>
      <c r="J37" s="119">
        <v>2019</v>
      </c>
      <c r="K37" s="119">
        <v>2019</v>
      </c>
      <c r="L37" s="119">
        <v>2019</v>
      </c>
      <c r="M37" s="121">
        <v>2015</v>
      </c>
      <c r="N37" s="121">
        <v>2015</v>
      </c>
      <c r="O37" s="121">
        <v>2015</v>
      </c>
      <c r="P37" s="121">
        <v>2015</v>
      </c>
      <c r="Q37" s="121">
        <v>2010</v>
      </c>
      <c r="R37" s="121">
        <v>2010</v>
      </c>
      <c r="S37" s="121">
        <v>2010</v>
      </c>
      <c r="T37" s="121">
        <v>2010</v>
      </c>
      <c r="U37" s="121">
        <v>2015</v>
      </c>
      <c r="V37" s="121">
        <v>2015</v>
      </c>
      <c r="W37" s="121">
        <v>2015</v>
      </c>
      <c r="X37" s="121">
        <v>2018</v>
      </c>
      <c r="Y37" s="121">
        <v>2019</v>
      </c>
      <c r="Z37" s="121">
        <v>2019</v>
      </c>
      <c r="AA37" s="121" t="s">
        <v>880</v>
      </c>
      <c r="AB37" s="120">
        <v>2017</v>
      </c>
      <c r="AC37" s="121" t="s">
        <v>880</v>
      </c>
      <c r="AD37" s="121">
        <v>2018</v>
      </c>
      <c r="AE37" s="121">
        <v>2019</v>
      </c>
      <c r="AF37" s="123">
        <v>2018</v>
      </c>
      <c r="AG37" s="123">
        <v>2019</v>
      </c>
      <c r="AH37" s="121">
        <v>2021</v>
      </c>
      <c r="AI37" s="121">
        <v>2021</v>
      </c>
      <c r="AJ37" s="121">
        <v>2020</v>
      </c>
      <c r="AK37" s="121">
        <v>2020</v>
      </c>
      <c r="AL37" s="121">
        <v>2018</v>
      </c>
      <c r="AM37" s="121" t="s">
        <v>880</v>
      </c>
      <c r="AN37" s="121">
        <v>2021</v>
      </c>
      <c r="AO37" s="121">
        <v>2018</v>
      </c>
      <c r="AP37" s="121">
        <v>2019</v>
      </c>
      <c r="AQ37" s="180">
        <v>2017</v>
      </c>
      <c r="AR37" s="180">
        <v>2019</v>
      </c>
      <c r="AS37" s="121">
        <v>2019</v>
      </c>
      <c r="AT37" s="180">
        <v>2014</v>
      </c>
      <c r="AU37" s="131">
        <v>2019</v>
      </c>
      <c r="AV37" s="131">
        <v>2019</v>
      </c>
      <c r="AW37" s="121">
        <v>2019</v>
      </c>
      <c r="AX37" s="121" t="s">
        <v>880</v>
      </c>
      <c r="AY37" s="121">
        <v>2019</v>
      </c>
      <c r="AZ37" s="168">
        <v>2019</v>
      </c>
      <c r="BA37" s="121">
        <v>2017</v>
      </c>
      <c r="BB37" s="121">
        <v>2018</v>
      </c>
      <c r="BC37" s="121">
        <v>2019</v>
      </c>
      <c r="BD37" s="121">
        <v>2020</v>
      </c>
      <c r="BE37" s="181" t="s">
        <v>880</v>
      </c>
      <c r="BF37" s="181">
        <v>44225</v>
      </c>
      <c r="BG37" s="121">
        <v>2019</v>
      </c>
      <c r="BH37" s="121">
        <v>2019</v>
      </c>
      <c r="BI37" s="121">
        <v>2019</v>
      </c>
      <c r="BJ37" s="121">
        <v>2013</v>
      </c>
      <c r="BK37" s="121">
        <v>2019</v>
      </c>
      <c r="BL37" s="121">
        <v>2020</v>
      </c>
      <c r="BM37" s="121">
        <v>2018</v>
      </c>
      <c r="BN37" s="180">
        <v>2017</v>
      </c>
      <c r="BO37" s="180">
        <v>2017</v>
      </c>
      <c r="BP37" s="180">
        <v>2019</v>
      </c>
      <c r="BQ37" s="121">
        <v>2014</v>
      </c>
      <c r="BR37" s="121">
        <v>2017</v>
      </c>
      <c r="BS37" s="121">
        <v>2017</v>
      </c>
      <c r="BT37" s="121">
        <v>2016</v>
      </c>
      <c r="BU37" s="121">
        <v>2018</v>
      </c>
      <c r="BV37" s="121">
        <v>2018</v>
      </c>
      <c r="BW37" s="121">
        <v>2018</v>
      </c>
      <c r="BX37" s="121">
        <v>2018</v>
      </c>
      <c r="BY37" s="121">
        <v>2017</v>
      </c>
      <c r="BZ37" s="121">
        <v>2019</v>
      </c>
      <c r="CA37" s="121">
        <v>2020</v>
      </c>
      <c r="CB37" s="121">
        <v>2015</v>
      </c>
    </row>
    <row r="38" spans="1:80" x14ac:dyDescent="0.3">
      <c r="A38" s="100" t="str">
        <f>'Indicator Data'!A40</f>
        <v>China</v>
      </c>
      <c r="B38" s="86" t="str">
        <f>'Indicator Data'!B40</f>
        <v>CHN</v>
      </c>
      <c r="C38" s="119">
        <v>2015</v>
      </c>
      <c r="D38" s="119">
        <v>2015</v>
      </c>
      <c r="E38" s="119">
        <v>2015</v>
      </c>
      <c r="F38" s="119">
        <v>2015</v>
      </c>
      <c r="G38" s="119">
        <v>2015</v>
      </c>
      <c r="H38" s="119">
        <v>2015</v>
      </c>
      <c r="I38" s="119">
        <v>2015</v>
      </c>
      <c r="J38" s="119">
        <v>2019</v>
      </c>
      <c r="K38" s="119">
        <v>2019</v>
      </c>
      <c r="L38" s="119">
        <v>2019</v>
      </c>
      <c r="M38" s="121">
        <v>2015</v>
      </c>
      <c r="N38" s="121">
        <v>2015</v>
      </c>
      <c r="O38" s="121">
        <v>2015</v>
      </c>
      <c r="P38" s="121">
        <v>2015</v>
      </c>
      <c r="Q38" s="121">
        <v>2010</v>
      </c>
      <c r="R38" s="121">
        <v>2010</v>
      </c>
      <c r="S38" s="121">
        <v>2010</v>
      </c>
      <c r="T38" s="121">
        <v>2010</v>
      </c>
      <c r="U38" s="121">
        <v>2015</v>
      </c>
      <c r="V38" s="121">
        <v>2015</v>
      </c>
      <c r="W38" s="121">
        <v>2015</v>
      </c>
      <c r="X38" s="121">
        <v>2018</v>
      </c>
      <c r="Y38" s="121">
        <v>2019</v>
      </c>
      <c r="Z38" s="121">
        <v>2019</v>
      </c>
      <c r="AA38" s="121" t="s">
        <v>880</v>
      </c>
      <c r="AB38" s="120">
        <v>2017</v>
      </c>
      <c r="AC38" s="121" t="s">
        <v>880</v>
      </c>
      <c r="AD38" s="121" t="s">
        <v>880</v>
      </c>
      <c r="AE38" s="121">
        <v>2019</v>
      </c>
      <c r="AF38" s="123">
        <v>2018</v>
      </c>
      <c r="AG38" s="123">
        <v>2019</v>
      </c>
      <c r="AH38" s="121">
        <v>2021</v>
      </c>
      <c r="AI38" s="121">
        <v>2021</v>
      </c>
      <c r="AJ38" s="121">
        <v>2020</v>
      </c>
      <c r="AK38" s="121">
        <v>2020</v>
      </c>
      <c r="AL38" s="121">
        <v>2018</v>
      </c>
      <c r="AM38" s="121">
        <v>2014</v>
      </c>
      <c r="AN38" s="121">
        <v>2021</v>
      </c>
      <c r="AO38" s="121">
        <v>2018</v>
      </c>
      <c r="AP38" s="121">
        <v>2019</v>
      </c>
      <c r="AQ38" s="180">
        <v>2019</v>
      </c>
      <c r="AR38" s="180">
        <v>2019</v>
      </c>
      <c r="AS38" s="121">
        <v>2019</v>
      </c>
      <c r="AT38" s="180">
        <v>2013</v>
      </c>
      <c r="AU38" s="131">
        <v>2019</v>
      </c>
      <c r="AV38" s="131" t="s">
        <v>880</v>
      </c>
      <c r="AW38" s="121" t="s">
        <v>880</v>
      </c>
      <c r="AX38" s="121">
        <v>2018</v>
      </c>
      <c r="AY38" s="121">
        <v>2019</v>
      </c>
      <c r="AZ38" s="168">
        <v>2019</v>
      </c>
      <c r="BA38" s="121">
        <v>2016</v>
      </c>
      <c r="BB38" s="121">
        <v>2018</v>
      </c>
      <c r="BC38" s="121">
        <v>2019</v>
      </c>
      <c r="BD38" s="121">
        <v>2020</v>
      </c>
      <c r="BE38" s="181" t="s">
        <v>880</v>
      </c>
      <c r="BF38" s="181" t="s">
        <v>1432</v>
      </c>
      <c r="BG38" s="121">
        <v>2019</v>
      </c>
      <c r="BH38" s="121">
        <v>2019</v>
      </c>
      <c r="BI38" s="121">
        <v>2019</v>
      </c>
      <c r="BJ38" s="121">
        <v>2013</v>
      </c>
      <c r="BK38" s="121">
        <v>2019</v>
      </c>
      <c r="BL38" s="121">
        <v>2020</v>
      </c>
      <c r="BM38" s="121">
        <v>2018</v>
      </c>
      <c r="BN38" s="180">
        <v>2018</v>
      </c>
      <c r="BO38" s="180">
        <v>2017</v>
      </c>
      <c r="BP38" s="180">
        <v>2019</v>
      </c>
      <c r="BQ38" s="121">
        <v>2014</v>
      </c>
      <c r="BR38" s="121">
        <v>2017</v>
      </c>
      <c r="BS38" s="121">
        <v>2017</v>
      </c>
      <c r="BT38" s="121">
        <v>2015</v>
      </c>
      <c r="BU38" s="121">
        <v>2018</v>
      </c>
      <c r="BV38" s="121">
        <v>2018</v>
      </c>
      <c r="BW38" s="121" t="s">
        <v>880</v>
      </c>
      <c r="BX38" s="121">
        <v>2018</v>
      </c>
      <c r="BY38" s="121">
        <v>2017</v>
      </c>
      <c r="BZ38" s="121">
        <v>2019</v>
      </c>
      <c r="CA38" s="121">
        <v>2020</v>
      </c>
      <c r="CB38" s="121">
        <v>2015</v>
      </c>
    </row>
    <row r="39" spans="1:80" x14ac:dyDescent="0.3">
      <c r="A39" s="100" t="str">
        <f>'Indicator Data'!A41</f>
        <v>Colombia</v>
      </c>
      <c r="B39" s="86" t="str">
        <f>'Indicator Data'!B41</f>
        <v>COL</v>
      </c>
      <c r="C39" s="119">
        <v>2015</v>
      </c>
      <c r="D39" s="119">
        <v>2015</v>
      </c>
      <c r="E39" s="119">
        <v>2015</v>
      </c>
      <c r="F39" s="119">
        <v>2015</v>
      </c>
      <c r="G39" s="119">
        <v>2015</v>
      </c>
      <c r="H39" s="119">
        <v>2015</v>
      </c>
      <c r="I39" s="119">
        <v>2015</v>
      </c>
      <c r="J39" s="119">
        <v>2019</v>
      </c>
      <c r="K39" s="119">
        <v>2019</v>
      </c>
      <c r="L39" s="119">
        <v>2019</v>
      </c>
      <c r="M39" s="121">
        <v>2015</v>
      </c>
      <c r="N39" s="121">
        <v>2015</v>
      </c>
      <c r="O39" s="121">
        <v>2015</v>
      </c>
      <c r="P39" s="121">
        <v>2015</v>
      </c>
      <c r="Q39" s="121">
        <v>2010</v>
      </c>
      <c r="R39" s="121">
        <v>2010</v>
      </c>
      <c r="S39" s="121">
        <v>2010</v>
      </c>
      <c r="T39" s="121">
        <v>2010</v>
      </c>
      <c r="U39" s="121">
        <v>2015</v>
      </c>
      <c r="V39" s="121">
        <v>2015</v>
      </c>
      <c r="W39" s="121">
        <v>2015</v>
      </c>
      <c r="X39" s="121">
        <v>2018</v>
      </c>
      <c r="Y39" s="121">
        <v>2019</v>
      </c>
      <c r="Z39" s="121">
        <v>2019</v>
      </c>
      <c r="AA39" s="121">
        <v>2015</v>
      </c>
      <c r="AB39" s="120">
        <v>2017</v>
      </c>
      <c r="AC39" s="121">
        <v>2017</v>
      </c>
      <c r="AD39" s="121">
        <v>2018</v>
      </c>
      <c r="AE39" s="121">
        <v>2019</v>
      </c>
      <c r="AF39" s="123">
        <v>2018</v>
      </c>
      <c r="AG39" s="123">
        <v>2019</v>
      </c>
      <c r="AH39" s="121">
        <v>2021</v>
      </c>
      <c r="AI39" s="121">
        <v>2021</v>
      </c>
      <c r="AJ39" s="121">
        <v>2020</v>
      </c>
      <c r="AK39" s="121">
        <v>2020</v>
      </c>
      <c r="AL39" s="121">
        <v>2018</v>
      </c>
      <c r="AM39" s="121" t="s">
        <v>1359</v>
      </c>
      <c r="AN39" s="121">
        <v>2021</v>
      </c>
      <c r="AO39" s="121">
        <v>2018</v>
      </c>
      <c r="AP39" s="121">
        <v>2019</v>
      </c>
      <c r="AQ39" s="180">
        <v>2019</v>
      </c>
      <c r="AR39" s="180">
        <v>2019</v>
      </c>
      <c r="AS39" s="121">
        <v>2019</v>
      </c>
      <c r="AT39" s="180">
        <v>2016</v>
      </c>
      <c r="AU39" s="131">
        <v>2019</v>
      </c>
      <c r="AV39" s="131">
        <v>2019</v>
      </c>
      <c r="AW39" s="121">
        <v>2019</v>
      </c>
      <c r="AX39" s="121">
        <v>2018</v>
      </c>
      <c r="AY39" s="121">
        <v>2019</v>
      </c>
      <c r="AZ39" s="168">
        <v>2019</v>
      </c>
      <c r="BA39" s="121">
        <v>2019</v>
      </c>
      <c r="BB39" s="121">
        <v>2018</v>
      </c>
      <c r="BC39" s="121">
        <v>2019</v>
      </c>
      <c r="BD39" s="121">
        <v>2020</v>
      </c>
      <c r="BE39" s="181" t="s">
        <v>1421</v>
      </c>
      <c r="BF39" s="181">
        <v>44227</v>
      </c>
      <c r="BG39" s="121">
        <v>2019</v>
      </c>
      <c r="BH39" s="121">
        <v>2019</v>
      </c>
      <c r="BI39" s="121">
        <v>2019</v>
      </c>
      <c r="BJ39" s="121">
        <v>2015</v>
      </c>
      <c r="BK39" s="121">
        <v>2019</v>
      </c>
      <c r="BL39" s="121">
        <v>2020</v>
      </c>
      <c r="BM39" s="121">
        <v>2018</v>
      </c>
      <c r="BN39" s="180">
        <v>2018</v>
      </c>
      <c r="BO39" s="180">
        <v>2019</v>
      </c>
      <c r="BP39" s="180">
        <v>2019</v>
      </c>
      <c r="BQ39" s="121">
        <v>2014</v>
      </c>
      <c r="BR39" s="121">
        <v>2017</v>
      </c>
      <c r="BS39" s="121">
        <v>2017</v>
      </c>
      <c r="BT39" s="121">
        <v>2017</v>
      </c>
      <c r="BU39" s="121">
        <v>2018</v>
      </c>
      <c r="BV39" s="121">
        <v>2018</v>
      </c>
      <c r="BW39" s="121">
        <v>2018</v>
      </c>
      <c r="BX39" s="121">
        <v>2018</v>
      </c>
      <c r="BY39" s="121">
        <v>2017</v>
      </c>
      <c r="BZ39" s="121">
        <v>2019</v>
      </c>
      <c r="CA39" s="121">
        <v>2020</v>
      </c>
      <c r="CB39" s="121">
        <v>2015</v>
      </c>
    </row>
    <row r="40" spans="1:80" x14ac:dyDescent="0.3">
      <c r="A40" s="100" t="str">
        <f>'Indicator Data'!A42</f>
        <v>Comoros</v>
      </c>
      <c r="B40" s="86" t="str">
        <f>'Indicator Data'!B42</f>
        <v>COM</v>
      </c>
      <c r="C40" s="119">
        <v>2015</v>
      </c>
      <c r="D40" s="119">
        <v>2015</v>
      </c>
      <c r="E40" s="119">
        <v>2015</v>
      </c>
      <c r="F40" s="119">
        <v>2015</v>
      </c>
      <c r="G40" s="119">
        <v>2015</v>
      </c>
      <c r="H40" s="119">
        <v>2015</v>
      </c>
      <c r="I40" s="119">
        <v>2015</v>
      </c>
      <c r="J40" s="119">
        <v>2019</v>
      </c>
      <c r="K40" s="119">
        <v>2019</v>
      </c>
      <c r="L40" s="119">
        <v>2019</v>
      </c>
      <c r="M40" s="121">
        <v>2015</v>
      </c>
      <c r="N40" s="121">
        <v>2015</v>
      </c>
      <c r="O40" s="121">
        <v>2015</v>
      </c>
      <c r="P40" s="121">
        <v>2015</v>
      </c>
      <c r="Q40" s="121">
        <v>2010</v>
      </c>
      <c r="R40" s="121">
        <v>2010</v>
      </c>
      <c r="S40" s="121">
        <v>2010</v>
      </c>
      <c r="T40" s="121">
        <v>2010</v>
      </c>
      <c r="U40" s="121">
        <v>2015</v>
      </c>
      <c r="V40" s="121">
        <v>2015</v>
      </c>
      <c r="W40" s="121">
        <v>2015</v>
      </c>
      <c r="X40" s="121">
        <v>2018</v>
      </c>
      <c r="Y40" s="121">
        <v>2019</v>
      </c>
      <c r="Z40" s="121">
        <v>2019</v>
      </c>
      <c r="AA40" s="121">
        <v>2012</v>
      </c>
      <c r="AB40" s="120">
        <v>2017</v>
      </c>
      <c r="AC40" s="121">
        <v>2016</v>
      </c>
      <c r="AD40" s="121">
        <v>2017</v>
      </c>
      <c r="AE40" s="121">
        <v>2019</v>
      </c>
      <c r="AF40" s="123">
        <v>2018</v>
      </c>
      <c r="AG40" s="123">
        <v>2019</v>
      </c>
      <c r="AH40" s="121">
        <v>2021</v>
      </c>
      <c r="AI40" s="121">
        <v>2021</v>
      </c>
      <c r="AJ40" s="121">
        <v>2020</v>
      </c>
      <c r="AK40" s="121">
        <v>2020</v>
      </c>
      <c r="AL40" s="121">
        <v>2018</v>
      </c>
      <c r="AM40" s="121">
        <v>2012</v>
      </c>
      <c r="AN40" s="121">
        <v>2021</v>
      </c>
      <c r="AO40" s="121">
        <v>2018</v>
      </c>
      <c r="AP40" s="121">
        <v>2019</v>
      </c>
      <c r="AQ40" s="180">
        <v>2019</v>
      </c>
      <c r="AR40" s="180">
        <v>2019</v>
      </c>
      <c r="AS40" s="121">
        <v>2019</v>
      </c>
      <c r="AT40" s="180">
        <v>2012</v>
      </c>
      <c r="AU40" s="131">
        <v>2019</v>
      </c>
      <c r="AV40" s="131">
        <v>2019</v>
      </c>
      <c r="AW40" s="121">
        <v>2019</v>
      </c>
      <c r="AX40" s="121">
        <v>2018</v>
      </c>
      <c r="AY40" s="121">
        <v>2019</v>
      </c>
      <c r="AZ40" s="168" t="s">
        <v>880</v>
      </c>
      <c r="BA40" s="121">
        <v>2014</v>
      </c>
      <c r="BB40" s="121">
        <v>2018</v>
      </c>
      <c r="BC40" s="121">
        <v>2019</v>
      </c>
      <c r="BD40" s="121">
        <v>2020</v>
      </c>
      <c r="BE40" s="181" t="s">
        <v>880</v>
      </c>
      <c r="BF40" s="181" t="s">
        <v>1432</v>
      </c>
      <c r="BG40" s="121">
        <v>2019</v>
      </c>
      <c r="BH40" s="121">
        <v>2019</v>
      </c>
      <c r="BI40" s="121">
        <v>2019</v>
      </c>
      <c r="BJ40" s="121">
        <v>2013</v>
      </c>
      <c r="BK40" s="121">
        <v>2019</v>
      </c>
      <c r="BL40" s="121">
        <v>2020</v>
      </c>
      <c r="BM40" s="121">
        <v>2018</v>
      </c>
      <c r="BN40" s="180">
        <v>2018</v>
      </c>
      <c r="BO40" s="180">
        <v>2017</v>
      </c>
      <c r="BP40" s="180">
        <v>2019</v>
      </c>
      <c r="BQ40" s="121">
        <v>2014</v>
      </c>
      <c r="BR40" s="121">
        <v>2017</v>
      </c>
      <c r="BS40" s="121">
        <v>2017</v>
      </c>
      <c r="BT40" s="121">
        <v>2012</v>
      </c>
      <c r="BU40" s="121">
        <v>2018</v>
      </c>
      <c r="BV40" s="121" t="s">
        <v>880</v>
      </c>
      <c r="BW40" s="121" t="s">
        <v>880</v>
      </c>
      <c r="BX40" s="121">
        <v>2018</v>
      </c>
      <c r="BY40" s="121">
        <v>2017</v>
      </c>
      <c r="BZ40" s="121">
        <v>2019</v>
      </c>
      <c r="CA40" s="121">
        <v>2020</v>
      </c>
      <c r="CB40" s="121">
        <v>2015</v>
      </c>
    </row>
    <row r="41" spans="1:80" x14ac:dyDescent="0.3">
      <c r="A41" s="100" t="str">
        <f>'Indicator Data'!A43</f>
        <v>Congo</v>
      </c>
      <c r="B41" s="86" t="str">
        <f>'Indicator Data'!B43</f>
        <v>COG</v>
      </c>
      <c r="C41" s="119">
        <v>2015</v>
      </c>
      <c r="D41" s="119">
        <v>2015</v>
      </c>
      <c r="E41" s="119">
        <v>2015</v>
      </c>
      <c r="F41" s="119">
        <v>2015</v>
      </c>
      <c r="G41" s="119">
        <v>2015</v>
      </c>
      <c r="H41" s="119">
        <v>2015</v>
      </c>
      <c r="I41" s="119">
        <v>2015</v>
      </c>
      <c r="J41" s="119">
        <v>2019</v>
      </c>
      <c r="K41" s="119">
        <v>2019</v>
      </c>
      <c r="L41" s="119">
        <v>2019</v>
      </c>
      <c r="M41" s="121">
        <v>2015</v>
      </c>
      <c r="N41" s="121">
        <v>2015</v>
      </c>
      <c r="O41" s="121">
        <v>2015</v>
      </c>
      <c r="P41" s="121">
        <v>2015</v>
      </c>
      <c r="Q41" s="121">
        <v>2010</v>
      </c>
      <c r="R41" s="121">
        <v>2010</v>
      </c>
      <c r="S41" s="121">
        <v>2010</v>
      </c>
      <c r="T41" s="121">
        <v>2010</v>
      </c>
      <c r="U41" s="121">
        <v>2015</v>
      </c>
      <c r="V41" s="121">
        <v>2015</v>
      </c>
      <c r="W41" s="121">
        <v>2015</v>
      </c>
      <c r="X41" s="121">
        <v>2018</v>
      </c>
      <c r="Y41" s="121">
        <v>2019</v>
      </c>
      <c r="Z41" s="121">
        <v>2019</v>
      </c>
      <c r="AA41" s="121">
        <v>2011</v>
      </c>
      <c r="AB41" s="120">
        <v>2017</v>
      </c>
      <c r="AC41" s="121">
        <v>2017</v>
      </c>
      <c r="AD41" s="121">
        <v>2016</v>
      </c>
      <c r="AE41" s="121">
        <v>2019</v>
      </c>
      <c r="AF41" s="123">
        <v>2018</v>
      </c>
      <c r="AG41" s="123">
        <v>2019</v>
      </c>
      <c r="AH41" s="121">
        <v>2021</v>
      </c>
      <c r="AI41" s="121">
        <v>2021</v>
      </c>
      <c r="AJ41" s="121">
        <v>2020</v>
      </c>
      <c r="AK41" s="121">
        <v>2020</v>
      </c>
      <c r="AL41" s="121">
        <v>2018</v>
      </c>
      <c r="AM41" s="121" t="s">
        <v>1363</v>
      </c>
      <c r="AN41" s="121">
        <v>2021</v>
      </c>
      <c r="AO41" s="121">
        <v>2018</v>
      </c>
      <c r="AP41" s="121">
        <v>2019</v>
      </c>
      <c r="AQ41" s="180">
        <v>2019</v>
      </c>
      <c r="AR41" s="180">
        <v>2019</v>
      </c>
      <c r="AS41" s="121">
        <v>2019</v>
      </c>
      <c r="AT41" s="180">
        <v>2014</v>
      </c>
      <c r="AU41" s="131">
        <v>2019</v>
      </c>
      <c r="AV41" s="131">
        <v>2019</v>
      </c>
      <c r="AW41" s="121">
        <v>2019</v>
      </c>
      <c r="AX41" s="121">
        <v>2018</v>
      </c>
      <c r="AY41" s="121">
        <v>2019</v>
      </c>
      <c r="AZ41" s="168">
        <v>2019</v>
      </c>
      <c r="BA41" s="121">
        <v>2011</v>
      </c>
      <c r="BB41" s="121">
        <v>2018</v>
      </c>
      <c r="BC41" s="121">
        <v>2019</v>
      </c>
      <c r="BD41" s="121">
        <v>2020</v>
      </c>
      <c r="BE41" s="181" t="s">
        <v>1421</v>
      </c>
      <c r="BF41" s="181">
        <v>44255</v>
      </c>
      <c r="BG41" s="121">
        <v>2019</v>
      </c>
      <c r="BH41" s="121">
        <v>2019</v>
      </c>
      <c r="BI41" s="121">
        <v>2019</v>
      </c>
      <c r="BJ41" s="121" t="s">
        <v>880</v>
      </c>
      <c r="BK41" s="121">
        <v>2019</v>
      </c>
      <c r="BL41" s="121">
        <v>2020</v>
      </c>
      <c r="BM41" s="121">
        <v>2018</v>
      </c>
      <c r="BN41" s="180">
        <v>2018</v>
      </c>
      <c r="BO41" s="180">
        <v>2017</v>
      </c>
      <c r="BP41" s="180">
        <v>2018</v>
      </c>
      <c r="BQ41" s="121">
        <v>2014</v>
      </c>
      <c r="BR41" s="121">
        <v>2017</v>
      </c>
      <c r="BS41" s="121">
        <v>2017</v>
      </c>
      <c r="BT41" s="121">
        <v>2011</v>
      </c>
      <c r="BU41" s="121">
        <v>2018</v>
      </c>
      <c r="BV41" s="121" t="s">
        <v>880</v>
      </c>
      <c r="BW41" s="121">
        <v>2018</v>
      </c>
      <c r="BX41" s="121">
        <v>2018</v>
      </c>
      <c r="BY41" s="121">
        <v>2017</v>
      </c>
      <c r="BZ41" s="121">
        <v>2019</v>
      </c>
      <c r="CA41" s="121">
        <v>2020</v>
      </c>
      <c r="CB41" s="121">
        <v>2015</v>
      </c>
    </row>
    <row r="42" spans="1:80" x14ac:dyDescent="0.3">
      <c r="A42" s="100" t="str">
        <f>'Indicator Data'!A44</f>
        <v>Congo DR</v>
      </c>
      <c r="B42" s="86" t="str">
        <f>'Indicator Data'!B44</f>
        <v>COD</v>
      </c>
      <c r="C42" s="119">
        <v>2015</v>
      </c>
      <c r="D42" s="119">
        <v>2015</v>
      </c>
      <c r="E42" s="119">
        <v>2015</v>
      </c>
      <c r="F42" s="119">
        <v>2015</v>
      </c>
      <c r="G42" s="119">
        <v>2015</v>
      </c>
      <c r="H42" s="119">
        <v>2015</v>
      </c>
      <c r="I42" s="119">
        <v>2015</v>
      </c>
      <c r="J42" s="119">
        <v>2019</v>
      </c>
      <c r="K42" s="119">
        <v>2019</v>
      </c>
      <c r="L42" s="119">
        <v>2019</v>
      </c>
      <c r="M42" s="121">
        <v>2015</v>
      </c>
      <c r="N42" s="121">
        <v>2015</v>
      </c>
      <c r="O42" s="121">
        <v>2015</v>
      </c>
      <c r="P42" s="121">
        <v>2015</v>
      </c>
      <c r="Q42" s="121">
        <v>2010</v>
      </c>
      <c r="R42" s="121">
        <v>2010</v>
      </c>
      <c r="S42" s="121">
        <v>2010</v>
      </c>
      <c r="T42" s="121">
        <v>2010</v>
      </c>
      <c r="U42" s="121">
        <v>2015</v>
      </c>
      <c r="V42" s="121">
        <v>2015</v>
      </c>
      <c r="W42" s="121">
        <v>2015</v>
      </c>
      <c r="X42" s="121">
        <v>2018</v>
      </c>
      <c r="Y42" s="121">
        <v>2019</v>
      </c>
      <c r="Z42" s="121">
        <v>2019</v>
      </c>
      <c r="AA42" s="121">
        <v>2013</v>
      </c>
      <c r="AB42" s="120">
        <v>2017</v>
      </c>
      <c r="AC42" s="121">
        <v>2017</v>
      </c>
      <c r="AD42" s="121">
        <v>2017</v>
      </c>
      <c r="AE42" s="121">
        <v>2019</v>
      </c>
      <c r="AF42" s="123">
        <v>2018</v>
      </c>
      <c r="AG42" s="123">
        <v>2019</v>
      </c>
      <c r="AH42" s="121">
        <v>2021</v>
      </c>
      <c r="AI42" s="121">
        <v>2021</v>
      </c>
      <c r="AJ42" s="121">
        <v>2020</v>
      </c>
      <c r="AK42" s="121">
        <v>2020</v>
      </c>
      <c r="AL42" s="121">
        <v>2018</v>
      </c>
      <c r="AM42" s="121" t="s">
        <v>1360</v>
      </c>
      <c r="AN42" s="121">
        <v>2021</v>
      </c>
      <c r="AO42" s="121">
        <v>2018</v>
      </c>
      <c r="AP42" s="121">
        <v>2019</v>
      </c>
      <c r="AQ42" s="180">
        <v>2019</v>
      </c>
      <c r="AR42" s="180">
        <v>2019</v>
      </c>
      <c r="AS42" s="121">
        <v>2019</v>
      </c>
      <c r="AT42" s="180">
        <v>2013</v>
      </c>
      <c r="AU42" s="131">
        <v>2019</v>
      </c>
      <c r="AV42" s="131">
        <v>2019</v>
      </c>
      <c r="AW42" s="121">
        <v>2019</v>
      </c>
      <c r="AX42" s="121">
        <v>2018</v>
      </c>
      <c r="AY42" s="121">
        <v>2019</v>
      </c>
      <c r="AZ42" s="168">
        <v>2019</v>
      </c>
      <c r="BA42" s="121">
        <v>2012</v>
      </c>
      <c r="BB42" s="121">
        <v>2018</v>
      </c>
      <c r="BC42" s="121">
        <v>2019</v>
      </c>
      <c r="BD42" s="121">
        <v>2020</v>
      </c>
      <c r="BE42" s="181" t="s">
        <v>1421</v>
      </c>
      <c r="BF42" s="181">
        <v>44255</v>
      </c>
      <c r="BG42" s="121">
        <v>2019</v>
      </c>
      <c r="BH42" s="121">
        <v>2019</v>
      </c>
      <c r="BI42" s="121">
        <v>2019</v>
      </c>
      <c r="BJ42" s="121">
        <v>2015</v>
      </c>
      <c r="BK42" s="121">
        <v>2019</v>
      </c>
      <c r="BL42" s="121">
        <v>2020</v>
      </c>
      <c r="BM42" s="121">
        <v>2018</v>
      </c>
      <c r="BN42" s="180">
        <v>2016</v>
      </c>
      <c r="BO42" s="180">
        <v>2017</v>
      </c>
      <c r="BP42" s="180">
        <v>2019</v>
      </c>
      <c r="BQ42" s="121">
        <v>2014</v>
      </c>
      <c r="BR42" s="121">
        <v>2017</v>
      </c>
      <c r="BS42" s="121">
        <v>2017</v>
      </c>
      <c r="BT42" s="121">
        <v>2013</v>
      </c>
      <c r="BU42" s="121">
        <v>2018</v>
      </c>
      <c r="BV42" s="121" t="s">
        <v>880</v>
      </c>
      <c r="BW42" s="121">
        <v>2018</v>
      </c>
      <c r="BX42" s="121">
        <v>2018</v>
      </c>
      <c r="BY42" s="121">
        <v>2017</v>
      </c>
      <c r="BZ42" s="121">
        <v>2019</v>
      </c>
      <c r="CA42" s="121">
        <v>2020</v>
      </c>
      <c r="CB42" s="121">
        <v>2015</v>
      </c>
    </row>
    <row r="43" spans="1:80" x14ac:dyDescent="0.3">
      <c r="A43" s="100" t="str">
        <f>'Indicator Data'!A45</f>
        <v>Costa Rica</v>
      </c>
      <c r="B43" s="86" t="str">
        <f>'Indicator Data'!B45</f>
        <v>CRI</v>
      </c>
      <c r="C43" s="119">
        <v>2015</v>
      </c>
      <c r="D43" s="119">
        <v>2015</v>
      </c>
      <c r="E43" s="119">
        <v>2015</v>
      </c>
      <c r="F43" s="119">
        <v>2015</v>
      </c>
      <c r="G43" s="119">
        <v>2015</v>
      </c>
      <c r="H43" s="119">
        <v>2015</v>
      </c>
      <c r="I43" s="119">
        <v>2015</v>
      </c>
      <c r="J43" s="119">
        <v>2019</v>
      </c>
      <c r="K43" s="119">
        <v>2019</v>
      </c>
      <c r="L43" s="119">
        <v>2019</v>
      </c>
      <c r="M43" s="121">
        <v>2015</v>
      </c>
      <c r="N43" s="121">
        <v>2015</v>
      </c>
      <c r="O43" s="121">
        <v>2015</v>
      </c>
      <c r="P43" s="121">
        <v>2015</v>
      </c>
      <c r="Q43" s="121">
        <v>2010</v>
      </c>
      <c r="R43" s="121">
        <v>2010</v>
      </c>
      <c r="S43" s="121">
        <v>2010</v>
      </c>
      <c r="T43" s="121">
        <v>2010</v>
      </c>
      <c r="U43" s="121">
        <v>2015</v>
      </c>
      <c r="V43" s="121">
        <v>2015</v>
      </c>
      <c r="W43" s="121">
        <v>2015</v>
      </c>
      <c r="X43" s="121">
        <v>2018</v>
      </c>
      <c r="Y43" s="121">
        <v>2019</v>
      </c>
      <c r="Z43" s="121">
        <v>2019</v>
      </c>
      <c r="AA43" s="121">
        <v>2011</v>
      </c>
      <c r="AB43" s="120">
        <v>2017</v>
      </c>
      <c r="AC43" s="121">
        <v>2015</v>
      </c>
      <c r="AD43" s="121">
        <v>2017</v>
      </c>
      <c r="AE43" s="121">
        <v>2019</v>
      </c>
      <c r="AF43" s="123">
        <v>2018</v>
      </c>
      <c r="AG43" s="123">
        <v>2019</v>
      </c>
      <c r="AH43" s="121">
        <v>2021</v>
      </c>
      <c r="AI43" s="121">
        <v>2021</v>
      </c>
      <c r="AJ43" s="121">
        <v>2020</v>
      </c>
      <c r="AK43" s="121">
        <v>2020</v>
      </c>
      <c r="AL43" s="121">
        <v>2018</v>
      </c>
      <c r="AM43" s="121" t="s">
        <v>880</v>
      </c>
      <c r="AN43" s="121">
        <v>2021</v>
      </c>
      <c r="AO43" s="121">
        <v>2018</v>
      </c>
      <c r="AP43" s="121">
        <v>2019</v>
      </c>
      <c r="AQ43" s="180">
        <v>2019</v>
      </c>
      <c r="AR43" s="180">
        <v>2019</v>
      </c>
      <c r="AS43" s="121">
        <v>2019</v>
      </c>
      <c r="AT43" s="180" t="s">
        <v>880</v>
      </c>
      <c r="AU43" s="131">
        <v>2019</v>
      </c>
      <c r="AV43" s="131">
        <v>2019</v>
      </c>
      <c r="AW43" s="121">
        <v>2019</v>
      </c>
      <c r="AX43" s="121">
        <v>2018</v>
      </c>
      <c r="AY43" s="121">
        <v>2019</v>
      </c>
      <c r="AZ43" s="168">
        <v>2019</v>
      </c>
      <c r="BA43" s="121">
        <v>2019</v>
      </c>
      <c r="BB43" s="121">
        <v>2018</v>
      </c>
      <c r="BC43" s="121">
        <v>2019</v>
      </c>
      <c r="BD43" s="121">
        <v>2020</v>
      </c>
      <c r="BE43" s="181" t="s">
        <v>880</v>
      </c>
      <c r="BF43" s="181">
        <v>44196</v>
      </c>
      <c r="BG43" s="121">
        <v>2019</v>
      </c>
      <c r="BH43" s="121">
        <v>2019</v>
      </c>
      <c r="BI43" s="121">
        <v>2019</v>
      </c>
      <c r="BJ43" s="121">
        <v>2013</v>
      </c>
      <c r="BK43" s="121">
        <v>2019</v>
      </c>
      <c r="BL43" s="121">
        <v>2020</v>
      </c>
      <c r="BM43" s="121">
        <v>2018</v>
      </c>
      <c r="BN43" s="180">
        <v>2018</v>
      </c>
      <c r="BO43" s="180">
        <v>2019</v>
      </c>
      <c r="BP43" s="180">
        <v>2019</v>
      </c>
      <c r="BQ43" s="121">
        <v>2014</v>
      </c>
      <c r="BR43" s="121">
        <v>2017</v>
      </c>
      <c r="BS43" s="121">
        <v>2017</v>
      </c>
      <c r="BT43" s="121">
        <v>2013</v>
      </c>
      <c r="BU43" s="121">
        <v>2018</v>
      </c>
      <c r="BV43" s="121">
        <v>2018</v>
      </c>
      <c r="BW43" s="121">
        <v>2018</v>
      </c>
      <c r="BX43" s="121">
        <v>2018</v>
      </c>
      <c r="BY43" s="121">
        <v>2017</v>
      </c>
      <c r="BZ43" s="121">
        <v>2019</v>
      </c>
      <c r="CA43" s="121">
        <v>2020</v>
      </c>
      <c r="CB43" s="121">
        <v>2015</v>
      </c>
    </row>
    <row r="44" spans="1:80" x14ac:dyDescent="0.3">
      <c r="A44" s="100" t="str">
        <f>'Indicator Data'!A46</f>
        <v>Côte d'Ivoire</v>
      </c>
      <c r="B44" s="86" t="str">
        <f>'Indicator Data'!B46</f>
        <v>CIV</v>
      </c>
      <c r="C44" s="119">
        <v>2015</v>
      </c>
      <c r="D44" s="119">
        <v>2015</v>
      </c>
      <c r="E44" s="119">
        <v>2015</v>
      </c>
      <c r="F44" s="119">
        <v>2015</v>
      </c>
      <c r="G44" s="119">
        <v>2015</v>
      </c>
      <c r="H44" s="119">
        <v>2015</v>
      </c>
      <c r="I44" s="119">
        <v>2015</v>
      </c>
      <c r="J44" s="119">
        <v>2019</v>
      </c>
      <c r="K44" s="119">
        <v>2019</v>
      </c>
      <c r="L44" s="119">
        <v>2019</v>
      </c>
      <c r="M44" s="121">
        <v>2015</v>
      </c>
      <c r="N44" s="121">
        <v>2015</v>
      </c>
      <c r="O44" s="121">
        <v>2015</v>
      </c>
      <c r="P44" s="121">
        <v>2015</v>
      </c>
      <c r="Q44" s="121">
        <v>2010</v>
      </c>
      <c r="R44" s="121">
        <v>2010</v>
      </c>
      <c r="S44" s="121">
        <v>2010</v>
      </c>
      <c r="T44" s="121">
        <v>2010</v>
      </c>
      <c r="U44" s="121">
        <v>2015</v>
      </c>
      <c r="V44" s="121">
        <v>2015</v>
      </c>
      <c r="W44" s="121">
        <v>2015</v>
      </c>
      <c r="X44" s="121">
        <v>2018</v>
      </c>
      <c r="Y44" s="121">
        <v>2019</v>
      </c>
      <c r="Z44" s="121">
        <v>2019</v>
      </c>
      <c r="AA44" s="121">
        <v>2012</v>
      </c>
      <c r="AB44" s="120">
        <v>2017</v>
      </c>
      <c r="AC44" s="121">
        <v>2017</v>
      </c>
      <c r="AD44" s="121">
        <v>2017</v>
      </c>
      <c r="AE44" s="121">
        <v>2019</v>
      </c>
      <c r="AF44" s="123">
        <v>2018</v>
      </c>
      <c r="AG44" s="123">
        <v>2019</v>
      </c>
      <c r="AH44" s="121">
        <v>2021</v>
      </c>
      <c r="AI44" s="121">
        <v>2021</v>
      </c>
      <c r="AJ44" s="121">
        <v>2020</v>
      </c>
      <c r="AK44" s="121">
        <v>2020</v>
      </c>
      <c r="AL44" s="121">
        <v>2018</v>
      </c>
      <c r="AM44" s="121">
        <v>2016</v>
      </c>
      <c r="AN44" s="121">
        <v>2021</v>
      </c>
      <c r="AO44" s="121">
        <v>2018</v>
      </c>
      <c r="AP44" s="121">
        <v>2019</v>
      </c>
      <c r="AQ44" s="180">
        <v>2019</v>
      </c>
      <c r="AR44" s="180">
        <v>2019</v>
      </c>
      <c r="AS44" s="121">
        <v>2019</v>
      </c>
      <c r="AT44" s="180">
        <v>2016</v>
      </c>
      <c r="AU44" s="131">
        <v>2019</v>
      </c>
      <c r="AV44" s="131">
        <v>2019</v>
      </c>
      <c r="AW44" s="121">
        <v>2019</v>
      </c>
      <c r="AX44" s="121">
        <v>2018</v>
      </c>
      <c r="AY44" s="121">
        <v>2019</v>
      </c>
      <c r="AZ44" s="168">
        <v>2019</v>
      </c>
      <c r="BA44" s="121">
        <v>2015</v>
      </c>
      <c r="BB44" s="121">
        <v>2018</v>
      </c>
      <c r="BC44" s="121">
        <v>2019</v>
      </c>
      <c r="BD44" s="121">
        <v>2020</v>
      </c>
      <c r="BE44" s="181" t="s">
        <v>1421</v>
      </c>
      <c r="BF44" s="181" t="s">
        <v>1432</v>
      </c>
      <c r="BG44" s="121">
        <v>2019</v>
      </c>
      <c r="BH44" s="121">
        <v>2019</v>
      </c>
      <c r="BI44" s="121">
        <v>2019</v>
      </c>
      <c r="BJ44" s="121">
        <v>2015</v>
      </c>
      <c r="BK44" s="121">
        <v>2019</v>
      </c>
      <c r="BL44" s="121">
        <v>2020</v>
      </c>
      <c r="BM44" s="121">
        <v>2018</v>
      </c>
      <c r="BN44" s="180">
        <v>2018</v>
      </c>
      <c r="BO44" s="180">
        <v>2019</v>
      </c>
      <c r="BP44" s="180">
        <v>2019</v>
      </c>
      <c r="BQ44" s="121">
        <v>2014</v>
      </c>
      <c r="BR44" s="121">
        <v>2017</v>
      </c>
      <c r="BS44" s="121">
        <v>2017</v>
      </c>
      <c r="BT44" s="121">
        <v>2014</v>
      </c>
      <c r="BU44" s="121">
        <v>2018</v>
      </c>
      <c r="BV44" s="121" t="s">
        <v>880</v>
      </c>
      <c r="BW44" s="121">
        <v>2018</v>
      </c>
      <c r="BX44" s="121">
        <v>2018</v>
      </c>
      <c r="BY44" s="121">
        <v>2017</v>
      </c>
      <c r="BZ44" s="121">
        <v>2019</v>
      </c>
      <c r="CA44" s="121">
        <v>2020</v>
      </c>
      <c r="CB44" s="121">
        <v>2015</v>
      </c>
    </row>
    <row r="45" spans="1:80" x14ac:dyDescent="0.3">
      <c r="A45" s="100" t="str">
        <f>'Indicator Data'!A47</f>
        <v>Croatia</v>
      </c>
      <c r="B45" s="86" t="str">
        <f>'Indicator Data'!B47</f>
        <v>HRV</v>
      </c>
      <c r="C45" s="119">
        <v>2015</v>
      </c>
      <c r="D45" s="119">
        <v>2015</v>
      </c>
      <c r="E45" s="119">
        <v>2015</v>
      </c>
      <c r="F45" s="119">
        <v>2015</v>
      </c>
      <c r="G45" s="119">
        <v>2015</v>
      </c>
      <c r="H45" s="119">
        <v>2015</v>
      </c>
      <c r="I45" s="119">
        <v>2015</v>
      </c>
      <c r="J45" s="119">
        <v>2019</v>
      </c>
      <c r="K45" s="119">
        <v>2019</v>
      </c>
      <c r="L45" s="119">
        <v>2019</v>
      </c>
      <c r="M45" s="121">
        <v>2015</v>
      </c>
      <c r="N45" s="121">
        <v>2015</v>
      </c>
      <c r="O45" s="121">
        <v>2015</v>
      </c>
      <c r="P45" s="121">
        <v>2015</v>
      </c>
      <c r="Q45" s="121">
        <v>2010</v>
      </c>
      <c r="R45" s="121">
        <v>2010</v>
      </c>
      <c r="S45" s="121">
        <v>2010</v>
      </c>
      <c r="T45" s="121">
        <v>2010</v>
      </c>
      <c r="U45" s="121">
        <v>2015</v>
      </c>
      <c r="V45" s="121">
        <v>2015</v>
      </c>
      <c r="W45" s="121">
        <v>2015</v>
      </c>
      <c r="X45" s="121">
        <v>2018</v>
      </c>
      <c r="Y45" s="121">
        <v>2019</v>
      </c>
      <c r="Z45" s="121">
        <v>2019</v>
      </c>
      <c r="AA45" s="121">
        <v>2011</v>
      </c>
      <c r="AB45" s="120">
        <v>2007</v>
      </c>
      <c r="AC45" s="121" t="s">
        <v>880</v>
      </c>
      <c r="AD45" s="121">
        <v>2018</v>
      </c>
      <c r="AE45" s="121">
        <v>2019</v>
      </c>
      <c r="AF45" s="123" t="s">
        <v>880</v>
      </c>
      <c r="AG45" s="123">
        <v>2019</v>
      </c>
      <c r="AH45" s="121">
        <v>2021</v>
      </c>
      <c r="AI45" s="121">
        <v>2021</v>
      </c>
      <c r="AJ45" s="121">
        <v>2020</v>
      </c>
      <c r="AK45" s="121">
        <v>2020</v>
      </c>
      <c r="AL45" s="121">
        <v>2018</v>
      </c>
      <c r="AM45" s="121">
        <v>2017</v>
      </c>
      <c r="AN45" s="121">
        <v>2021</v>
      </c>
      <c r="AO45" s="121">
        <v>2018</v>
      </c>
      <c r="AP45" s="121">
        <v>2019</v>
      </c>
      <c r="AQ45" s="180" t="s">
        <v>880</v>
      </c>
      <c r="AR45" s="180">
        <v>2019</v>
      </c>
      <c r="AS45" s="121">
        <v>2019</v>
      </c>
      <c r="AT45" s="180" t="s">
        <v>880</v>
      </c>
      <c r="AU45" s="131">
        <v>2019</v>
      </c>
      <c r="AV45" s="131">
        <v>2019</v>
      </c>
      <c r="AW45" s="121">
        <v>2019</v>
      </c>
      <c r="AX45" s="121" t="s">
        <v>880</v>
      </c>
      <c r="AY45" s="121">
        <v>2019</v>
      </c>
      <c r="AZ45" s="168">
        <v>2019</v>
      </c>
      <c r="BA45" s="121">
        <v>2018</v>
      </c>
      <c r="BB45" s="121">
        <v>2018</v>
      </c>
      <c r="BC45" s="121">
        <v>2019</v>
      </c>
      <c r="BD45" s="121">
        <v>2020</v>
      </c>
      <c r="BE45" s="181" t="s">
        <v>880</v>
      </c>
      <c r="BF45" s="181" t="s">
        <v>1432</v>
      </c>
      <c r="BG45" s="121">
        <v>2019</v>
      </c>
      <c r="BH45" s="121">
        <v>2019</v>
      </c>
      <c r="BI45" s="121">
        <v>2019</v>
      </c>
      <c r="BJ45" s="121">
        <v>2015</v>
      </c>
      <c r="BK45" s="121">
        <v>2019</v>
      </c>
      <c r="BL45" s="121">
        <v>2020</v>
      </c>
      <c r="BM45" s="121">
        <v>2018</v>
      </c>
      <c r="BN45" s="180">
        <v>2011</v>
      </c>
      <c r="BO45" s="180">
        <v>2019</v>
      </c>
      <c r="BP45" s="180">
        <v>2019</v>
      </c>
      <c r="BQ45" s="121">
        <v>2014</v>
      </c>
      <c r="BR45" s="121">
        <v>2017</v>
      </c>
      <c r="BS45" s="121">
        <v>2017</v>
      </c>
      <c r="BT45" s="121">
        <v>2016</v>
      </c>
      <c r="BU45" s="121">
        <v>2018</v>
      </c>
      <c r="BV45" s="121">
        <v>2018</v>
      </c>
      <c r="BW45" s="121" t="s">
        <v>880</v>
      </c>
      <c r="BX45" s="121">
        <v>2018</v>
      </c>
      <c r="BY45" s="121">
        <v>2017</v>
      </c>
      <c r="BZ45" s="121">
        <v>2019</v>
      </c>
      <c r="CA45" s="121">
        <v>2020</v>
      </c>
      <c r="CB45" s="121">
        <v>2015</v>
      </c>
    </row>
    <row r="46" spans="1:80" x14ac:dyDescent="0.3">
      <c r="A46" s="100" t="str">
        <f>'Indicator Data'!A48</f>
        <v>Cuba</v>
      </c>
      <c r="B46" s="86" t="str">
        <f>'Indicator Data'!B48</f>
        <v>CUB</v>
      </c>
      <c r="C46" s="119">
        <v>2015</v>
      </c>
      <c r="D46" s="119">
        <v>2015</v>
      </c>
      <c r="E46" s="119">
        <v>2015</v>
      </c>
      <c r="F46" s="119">
        <v>2015</v>
      </c>
      <c r="G46" s="119">
        <v>2015</v>
      </c>
      <c r="H46" s="119">
        <v>2015</v>
      </c>
      <c r="I46" s="119">
        <v>2015</v>
      </c>
      <c r="J46" s="119">
        <v>2019</v>
      </c>
      <c r="K46" s="119">
        <v>2019</v>
      </c>
      <c r="L46" s="119">
        <v>2019</v>
      </c>
      <c r="M46" s="121">
        <v>2015</v>
      </c>
      <c r="N46" s="121">
        <v>2015</v>
      </c>
      <c r="O46" s="121">
        <v>2015</v>
      </c>
      <c r="P46" s="121">
        <v>2015</v>
      </c>
      <c r="Q46" s="121">
        <v>2010</v>
      </c>
      <c r="R46" s="121">
        <v>2010</v>
      </c>
      <c r="S46" s="121">
        <v>2010</v>
      </c>
      <c r="T46" s="121">
        <v>2010</v>
      </c>
      <c r="U46" s="121">
        <v>2015</v>
      </c>
      <c r="V46" s="121">
        <v>2015</v>
      </c>
      <c r="W46" s="121">
        <v>2015</v>
      </c>
      <c r="X46" s="121">
        <v>2018</v>
      </c>
      <c r="Y46" s="121">
        <v>2019</v>
      </c>
      <c r="Z46" s="121">
        <v>2019</v>
      </c>
      <c r="AA46" s="121" t="s">
        <v>880</v>
      </c>
      <c r="AB46" s="120">
        <v>2017</v>
      </c>
      <c r="AC46" s="121">
        <v>2017</v>
      </c>
      <c r="AD46" s="121">
        <v>2018</v>
      </c>
      <c r="AE46" s="121">
        <v>2019</v>
      </c>
      <c r="AF46" s="123">
        <v>2018</v>
      </c>
      <c r="AG46" s="123">
        <v>2019</v>
      </c>
      <c r="AH46" s="121">
        <v>2021</v>
      </c>
      <c r="AI46" s="121">
        <v>2021</v>
      </c>
      <c r="AJ46" s="121">
        <v>2020</v>
      </c>
      <c r="AK46" s="121">
        <v>2020</v>
      </c>
      <c r="AL46" s="121">
        <v>2018</v>
      </c>
      <c r="AM46" s="121" t="s">
        <v>880</v>
      </c>
      <c r="AN46" s="121">
        <v>2021</v>
      </c>
      <c r="AO46" s="121">
        <v>2018</v>
      </c>
      <c r="AP46" s="121">
        <v>2019</v>
      </c>
      <c r="AQ46" s="180">
        <v>2016</v>
      </c>
      <c r="AR46" s="180" t="s">
        <v>880</v>
      </c>
      <c r="AS46" s="121">
        <v>2019</v>
      </c>
      <c r="AT46" s="180" t="s">
        <v>880</v>
      </c>
      <c r="AU46" s="131">
        <v>2019</v>
      </c>
      <c r="AV46" s="131">
        <v>2019</v>
      </c>
      <c r="AW46" s="121">
        <v>2019</v>
      </c>
      <c r="AX46" s="121" t="s">
        <v>880</v>
      </c>
      <c r="AY46" s="121">
        <v>2019</v>
      </c>
      <c r="AZ46" s="168">
        <v>2019</v>
      </c>
      <c r="BA46" s="121" t="s">
        <v>880</v>
      </c>
      <c r="BB46" s="121">
        <v>2018</v>
      </c>
      <c r="BC46" s="121">
        <v>2019</v>
      </c>
      <c r="BD46" s="121">
        <v>2020</v>
      </c>
      <c r="BE46" s="181" t="s">
        <v>880</v>
      </c>
      <c r="BF46" s="181" t="s">
        <v>1432</v>
      </c>
      <c r="BG46" s="121">
        <v>2019</v>
      </c>
      <c r="BH46" s="121">
        <v>2019</v>
      </c>
      <c r="BI46" s="121">
        <v>2019</v>
      </c>
      <c r="BJ46" s="121">
        <v>2013</v>
      </c>
      <c r="BK46" s="121">
        <v>2019</v>
      </c>
      <c r="BL46" s="121">
        <v>2020</v>
      </c>
      <c r="BM46" s="121">
        <v>2018</v>
      </c>
      <c r="BN46" s="180">
        <v>2012</v>
      </c>
      <c r="BO46" s="180">
        <v>2019</v>
      </c>
      <c r="BP46" s="180">
        <v>2019</v>
      </c>
      <c r="BQ46" s="121">
        <v>2014</v>
      </c>
      <c r="BR46" s="121">
        <v>2017</v>
      </c>
      <c r="BS46" s="121">
        <v>2017</v>
      </c>
      <c r="BT46" s="121">
        <v>2017</v>
      </c>
      <c r="BU46" s="121">
        <v>2018</v>
      </c>
      <c r="BV46" s="121">
        <v>2018</v>
      </c>
      <c r="BW46" s="121" t="s">
        <v>880</v>
      </c>
      <c r="BX46" s="121">
        <v>2018</v>
      </c>
      <c r="BY46" s="121">
        <v>2017</v>
      </c>
      <c r="BZ46" s="121">
        <v>2018</v>
      </c>
      <c r="CA46" s="121">
        <v>2020</v>
      </c>
      <c r="CB46" s="121">
        <v>2015</v>
      </c>
    </row>
    <row r="47" spans="1:80" x14ac:dyDescent="0.3">
      <c r="A47" s="100" t="str">
        <f>'Indicator Data'!A49</f>
        <v>Cyprus</v>
      </c>
      <c r="B47" s="86" t="str">
        <f>'Indicator Data'!B49</f>
        <v>CYP</v>
      </c>
      <c r="C47" s="119">
        <v>2015</v>
      </c>
      <c r="D47" s="119">
        <v>2015</v>
      </c>
      <c r="E47" s="119">
        <v>2015</v>
      </c>
      <c r="F47" s="119">
        <v>2015</v>
      </c>
      <c r="G47" s="119">
        <v>2015</v>
      </c>
      <c r="H47" s="119">
        <v>2015</v>
      </c>
      <c r="I47" s="119">
        <v>2015</v>
      </c>
      <c r="J47" s="119">
        <v>2019</v>
      </c>
      <c r="K47" s="119">
        <v>2019</v>
      </c>
      <c r="L47" s="119">
        <v>2019</v>
      </c>
      <c r="M47" s="121">
        <v>2015</v>
      </c>
      <c r="N47" s="121">
        <v>2015</v>
      </c>
      <c r="O47" s="121">
        <v>2015</v>
      </c>
      <c r="P47" s="121">
        <v>2015</v>
      </c>
      <c r="Q47" s="121">
        <v>2010</v>
      </c>
      <c r="R47" s="121">
        <v>2010</v>
      </c>
      <c r="S47" s="121">
        <v>2010</v>
      </c>
      <c r="T47" s="121">
        <v>2010</v>
      </c>
      <c r="U47" s="121">
        <v>2015</v>
      </c>
      <c r="V47" s="121">
        <v>2015</v>
      </c>
      <c r="W47" s="121">
        <v>2015</v>
      </c>
      <c r="X47" s="121">
        <v>2018</v>
      </c>
      <c r="Y47" s="121">
        <v>2019</v>
      </c>
      <c r="Z47" s="121">
        <v>2019</v>
      </c>
      <c r="AA47" s="121">
        <v>2011</v>
      </c>
      <c r="AB47" s="120">
        <v>2017</v>
      </c>
      <c r="AC47" s="121" t="s">
        <v>880</v>
      </c>
      <c r="AD47" s="121">
        <v>2019</v>
      </c>
      <c r="AE47" s="121">
        <v>2019</v>
      </c>
      <c r="AF47" s="123" t="s">
        <v>880</v>
      </c>
      <c r="AG47" s="123">
        <v>2019</v>
      </c>
      <c r="AH47" s="121">
        <v>2021</v>
      </c>
      <c r="AI47" s="121">
        <v>2021</v>
      </c>
      <c r="AJ47" s="121">
        <v>2020</v>
      </c>
      <c r="AK47" s="121">
        <v>2020</v>
      </c>
      <c r="AL47" s="121">
        <v>2018</v>
      </c>
      <c r="AM47" s="121" t="s">
        <v>880</v>
      </c>
      <c r="AN47" s="121">
        <v>2021</v>
      </c>
      <c r="AO47" s="121">
        <v>2018</v>
      </c>
      <c r="AP47" s="121">
        <v>2019</v>
      </c>
      <c r="AQ47" s="180" t="s">
        <v>880</v>
      </c>
      <c r="AR47" s="180">
        <v>2019</v>
      </c>
      <c r="AS47" s="121">
        <v>2019</v>
      </c>
      <c r="AT47" s="180" t="s">
        <v>880</v>
      </c>
      <c r="AU47" s="131">
        <v>2019</v>
      </c>
      <c r="AV47" s="131" t="s">
        <v>880</v>
      </c>
      <c r="AW47" s="121" t="s">
        <v>880</v>
      </c>
      <c r="AX47" s="121" t="s">
        <v>880</v>
      </c>
      <c r="AY47" s="121">
        <v>2019</v>
      </c>
      <c r="AZ47" s="168">
        <v>2019</v>
      </c>
      <c r="BA47" s="121">
        <v>2018</v>
      </c>
      <c r="BB47" s="121">
        <v>2018</v>
      </c>
      <c r="BC47" s="121">
        <v>2019</v>
      </c>
      <c r="BD47" s="121">
        <v>2020</v>
      </c>
      <c r="BE47" s="181" t="s">
        <v>1421</v>
      </c>
      <c r="BF47" s="181" t="s">
        <v>1432</v>
      </c>
      <c r="BG47" s="121">
        <v>2019</v>
      </c>
      <c r="BH47" s="121">
        <v>2019</v>
      </c>
      <c r="BI47" s="121">
        <v>2019</v>
      </c>
      <c r="BJ47" s="121" t="s">
        <v>880</v>
      </c>
      <c r="BK47" s="121">
        <v>2019</v>
      </c>
      <c r="BL47" s="121">
        <v>2020</v>
      </c>
      <c r="BM47" s="121">
        <v>2018</v>
      </c>
      <c r="BN47" s="180">
        <v>2011</v>
      </c>
      <c r="BO47" s="180">
        <v>2019</v>
      </c>
      <c r="BP47" s="180">
        <v>2019</v>
      </c>
      <c r="BQ47" s="121">
        <v>2014</v>
      </c>
      <c r="BR47" s="121">
        <v>2017</v>
      </c>
      <c r="BS47" s="121">
        <v>2017</v>
      </c>
      <c r="BT47" s="121">
        <v>2016</v>
      </c>
      <c r="BU47" s="121">
        <v>2018</v>
      </c>
      <c r="BV47" s="121">
        <v>2018</v>
      </c>
      <c r="BW47" s="121">
        <v>2018</v>
      </c>
      <c r="BX47" s="121">
        <v>2018</v>
      </c>
      <c r="BY47" s="121">
        <v>2017</v>
      </c>
      <c r="BZ47" s="121">
        <v>2019</v>
      </c>
      <c r="CA47" s="121">
        <v>2020</v>
      </c>
      <c r="CB47" s="121">
        <v>2015</v>
      </c>
    </row>
    <row r="48" spans="1:80" x14ac:dyDescent="0.3">
      <c r="A48" s="100" t="str">
        <f>'Indicator Data'!A50</f>
        <v>Czech Republic</v>
      </c>
      <c r="B48" s="86" t="str">
        <f>'Indicator Data'!B50</f>
        <v>CZE</v>
      </c>
      <c r="C48" s="119">
        <v>2015</v>
      </c>
      <c r="D48" s="119">
        <v>2015</v>
      </c>
      <c r="E48" s="119">
        <v>2015</v>
      </c>
      <c r="F48" s="119">
        <v>2015</v>
      </c>
      <c r="G48" s="119">
        <v>2015</v>
      </c>
      <c r="H48" s="119">
        <v>2015</v>
      </c>
      <c r="I48" s="119">
        <v>2015</v>
      </c>
      <c r="J48" s="119">
        <v>2019</v>
      </c>
      <c r="K48" s="119">
        <v>2019</v>
      </c>
      <c r="L48" s="119">
        <v>2019</v>
      </c>
      <c r="M48" s="121">
        <v>2015</v>
      </c>
      <c r="N48" s="121">
        <v>2015</v>
      </c>
      <c r="O48" s="121">
        <v>2015</v>
      </c>
      <c r="P48" s="121">
        <v>2015</v>
      </c>
      <c r="Q48" s="121">
        <v>2010</v>
      </c>
      <c r="R48" s="121">
        <v>2010</v>
      </c>
      <c r="S48" s="121">
        <v>2010</v>
      </c>
      <c r="T48" s="121">
        <v>2010</v>
      </c>
      <c r="U48" s="121">
        <v>2015</v>
      </c>
      <c r="V48" s="121">
        <v>2015</v>
      </c>
      <c r="W48" s="121">
        <v>2015</v>
      </c>
      <c r="X48" s="121">
        <v>2018</v>
      </c>
      <c r="Y48" s="121">
        <v>2019</v>
      </c>
      <c r="Z48" s="121">
        <v>2019</v>
      </c>
      <c r="AA48" s="121">
        <v>2011</v>
      </c>
      <c r="AB48" s="120">
        <v>2017</v>
      </c>
      <c r="AC48" s="121" t="s">
        <v>880</v>
      </c>
      <c r="AD48" s="121">
        <v>2018</v>
      </c>
      <c r="AE48" s="121">
        <v>2019</v>
      </c>
      <c r="AF48" s="123" t="s">
        <v>880</v>
      </c>
      <c r="AG48" s="123">
        <v>2019</v>
      </c>
      <c r="AH48" s="121">
        <v>2021</v>
      </c>
      <c r="AI48" s="121">
        <v>2021</v>
      </c>
      <c r="AJ48" s="121">
        <v>2020</v>
      </c>
      <c r="AK48" s="121">
        <v>2020</v>
      </c>
      <c r="AL48" s="121">
        <v>2018</v>
      </c>
      <c r="AM48" s="121" t="s">
        <v>880</v>
      </c>
      <c r="AN48" s="121">
        <v>2021</v>
      </c>
      <c r="AO48" s="121">
        <v>2018</v>
      </c>
      <c r="AP48" s="121">
        <v>2019</v>
      </c>
      <c r="AQ48" s="180" t="s">
        <v>880</v>
      </c>
      <c r="AR48" s="180">
        <v>2019</v>
      </c>
      <c r="AS48" s="121">
        <v>2019</v>
      </c>
      <c r="AT48" s="180" t="s">
        <v>880</v>
      </c>
      <c r="AU48" s="131">
        <v>2019</v>
      </c>
      <c r="AV48" s="131" t="s">
        <v>880</v>
      </c>
      <c r="AW48" s="121" t="s">
        <v>880</v>
      </c>
      <c r="AX48" s="121" t="s">
        <v>880</v>
      </c>
      <c r="AY48" s="121">
        <v>2019</v>
      </c>
      <c r="AZ48" s="168">
        <v>2019</v>
      </c>
      <c r="BA48" s="121">
        <v>2018</v>
      </c>
      <c r="BB48" s="121">
        <v>2018</v>
      </c>
      <c r="BC48" s="121">
        <v>2019</v>
      </c>
      <c r="BD48" s="121">
        <v>2020</v>
      </c>
      <c r="BE48" s="181" t="s">
        <v>880</v>
      </c>
      <c r="BF48" s="181" t="s">
        <v>1432</v>
      </c>
      <c r="BG48" s="121">
        <v>2019</v>
      </c>
      <c r="BH48" s="121">
        <v>2019</v>
      </c>
      <c r="BI48" s="121">
        <v>2019</v>
      </c>
      <c r="BJ48" s="121">
        <v>2015</v>
      </c>
      <c r="BK48" s="121">
        <v>2019</v>
      </c>
      <c r="BL48" s="121">
        <v>2020</v>
      </c>
      <c r="BM48" s="121">
        <v>2018</v>
      </c>
      <c r="BN48" s="180">
        <v>2016</v>
      </c>
      <c r="BO48" s="180">
        <v>2019</v>
      </c>
      <c r="BP48" s="180">
        <v>2019</v>
      </c>
      <c r="BQ48" s="121">
        <v>2014</v>
      </c>
      <c r="BR48" s="121">
        <v>2017</v>
      </c>
      <c r="BS48" s="121">
        <v>2017</v>
      </c>
      <c r="BT48" s="121">
        <v>2016</v>
      </c>
      <c r="BU48" s="121">
        <v>2018</v>
      </c>
      <c r="BV48" s="121">
        <v>2018</v>
      </c>
      <c r="BW48" s="121" t="s">
        <v>880</v>
      </c>
      <c r="BX48" s="121">
        <v>2018</v>
      </c>
      <c r="BY48" s="121">
        <v>2017</v>
      </c>
      <c r="BZ48" s="121">
        <v>2019</v>
      </c>
      <c r="CA48" s="121">
        <v>2020</v>
      </c>
      <c r="CB48" s="121">
        <v>2015</v>
      </c>
    </row>
    <row r="49" spans="1:80" x14ac:dyDescent="0.3">
      <c r="A49" s="100" t="str">
        <f>'Indicator Data'!A51</f>
        <v>Denmark</v>
      </c>
      <c r="B49" s="86" t="str">
        <f>'Indicator Data'!B51</f>
        <v>DNK</v>
      </c>
      <c r="C49" s="119">
        <v>2015</v>
      </c>
      <c r="D49" s="119">
        <v>2015</v>
      </c>
      <c r="E49" s="119">
        <v>2015</v>
      </c>
      <c r="F49" s="119">
        <v>2015</v>
      </c>
      <c r="G49" s="119">
        <v>2015</v>
      </c>
      <c r="H49" s="119">
        <v>2015</v>
      </c>
      <c r="I49" s="119">
        <v>2015</v>
      </c>
      <c r="J49" s="119">
        <v>2019</v>
      </c>
      <c r="K49" s="119">
        <v>2019</v>
      </c>
      <c r="L49" s="119">
        <v>2019</v>
      </c>
      <c r="M49" s="121">
        <v>2015</v>
      </c>
      <c r="N49" s="121">
        <v>2015</v>
      </c>
      <c r="O49" s="121">
        <v>2015</v>
      </c>
      <c r="P49" s="121">
        <v>2015</v>
      </c>
      <c r="Q49" s="121">
        <v>2010</v>
      </c>
      <c r="R49" s="121">
        <v>2010</v>
      </c>
      <c r="S49" s="121">
        <v>2010</v>
      </c>
      <c r="T49" s="121">
        <v>2010</v>
      </c>
      <c r="U49" s="121">
        <v>2015</v>
      </c>
      <c r="V49" s="121">
        <v>2015</v>
      </c>
      <c r="W49" s="121">
        <v>2015</v>
      </c>
      <c r="X49" s="121">
        <v>2018</v>
      </c>
      <c r="Y49" s="121">
        <v>2019</v>
      </c>
      <c r="Z49" s="121">
        <v>2019</v>
      </c>
      <c r="AA49" s="121" t="s">
        <v>880</v>
      </c>
      <c r="AB49" s="120">
        <v>2017</v>
      </c>
      <c r="AC49" s="121" t="s">
        <v>880</v>
      </c>
      <c r="AD49" s="121">
        <v>2018</v>
      </c>
      <c r="AE49" s="121">
        <v>2019</v>
      </c>
      <c r="AF49" s="123">
        <v>2018</v>
      </c>
      <c r="AG49" s="123">
        <v>2019</v>
      </c>
      <c r="AH49" s="121">
        <v>2021</v>
      </c>
      <c r="AI49" s="121">
        <v>2021</v>
      </c>
      <c r="AJ49" s="121">
        <v>2020</v>
      </c>
      <c r="AK49" s="121">
        <v>2020</v>
      </c>
      <c r="AL49" s="121">
        <v>2018</v>
      </c>
      <c r="AM49" s="121" t="s">
        <v>880</v>
      </c>
      <c r="AN49" s="121">
        <v>2021</v>
      </c>
      <c r="AO49" s="121">
        <v>2018</v>
      </c>
      <c r="AP49" s="121">
        <v>2019</v>
      </c>
      <c r="AQ49" s="180" t="s">
        <v>880</v>
      </c>
      <c r="AR49" s="180">
        <v>2019</v>
      </c>
      <c r="AS49" s="121">
        <v>2019</v>
      </c>
      <c r="AT49" s="180" t="s">
        <v>880</v>
      </c>
      <c r="AU49" s="131">
        <v>2019</v>
      </c>
      <c r="AV49" s="131" t="s">
        <v>880</v>
      </c>
      <c r="AW49" s="121" t="s">
        <v>880</v>
      </c>
      <c r="AX49" s="121" t="s">
        <v>880</v>
      </c>
      <c r="AY49" s="121">
        <v>2019</v>
      </c>
      <c r="AZ49" s="168">
        <v>2019</v>
      </c>
      <c r="BA49" s="121">
        <v>2018</v>
      </c>
      <c r="BB49" s="121">
        <v>2018</v>
      </c>
      <c r="BC49" s="121">
        <v>2019</v>
      </c>
      <c r="BD49" s="121">
        <v>2020</v>
      </c>
      <c r="BE49" s="181" t="s">
        <v>880</v>
      </c>
      <c r="BF49" s="181" t="s">
        <v>1432</v>
      </c>
      <c r="BG49" s="121">
        <v>2019</v>
      </c>
      <c r="BH49" s="121">
        <v>2019</v>
      </c>
      <c r="BI49" s="121">
        <v>2019</v>
      </c>
      <c r="BJ49" s="121">
        <v>2015</v>
      </c>
      <c r="BK49" s="121">
        <v>2019</v>
      </c>
      <c r="BL49" s="121">
        <v>2020</v>
      </c>
      <c r="BM49" s="121">
        <v>2018</v>
      </c>
      <c r="BN49" s="180" t="s">
        <v>880</v>
      </c>
      <c r="BO49" s="180">
        <v>2019</v>
      </c>
      <c r="BP49" s="180">
        <v>2019</v>
      </c>
      <c r="BQ49" s="121">
        <v>2014</v>
      </c>
      <c r="BR49" s="121">
        <v>2017</v>
      </c>
      <c r="BS49" s="121">
        <v>2017</v>
      </c>
      <c r="BT49" s="121">
        <v>2016</v>
      </c>
      <c r="BU49" s="121">
        <v>2018</v>
      </c>
      <c r="BV49" s="121">
        <v>2018</v>
      </c>
      <c r="BW49" s="121">
        <v>2018</v>
      </c>
      <c r="BX49" s="121">
        <v>2018</v>
      </c>
      <c r="BY49" s="121">
        <v>2017</v>
      </c>
      <c r="BZ49" s="121">
        <v>2019</v>
      </c>
      <c r="CA49" s="121">
        <v>2020</v>
      </c>
      <c r="CB49" s="121">
        <v>2015</v>
      </c>
    </row>
    <row r="50" spans="1:80" x14ac:dyDescent="0.3">
      <c r="A50" s="100" t="str">
        <f>'Indicator Data'!A52</f>
        <v>Djibouti</v>
      </c>
      <c r="B50" s="86" t="str">
        <f>'Indicator Data'!B52</f>
        <v>DJI</v>
      </c>
      <c r="C50" s="119">
        <v>2015</v>
      </c>
      <c r="D50" s="119">
        <v>2015</v>
      </c>
      <c r="E50" s="119">
        <v>2015</v>
      </c>
      <c r="F50" s="119">
        <v>2015</v>
      </c>
      <c r="G50" s="119">
        <v>2015</v>
      </c>
      <c r="H50" s="119">
        <v>2015</v>
      </c>
      <c r="I50" s="119">
        <v>2015</v>
      </c>
      <c r="J50" s="119">
        <v>2019</v>
      </c>
      <c r="K50" s="119">
        <v>2019</v>
      </c>
      <c r="L50" s="119" t="s">
        <v>880</v>
      </c>
      <c r="M50" s="121">
        <v>2015</v>
      </c>
      <c r="N50" s="121">
        <v>2015</v>
      </c>
      <c r="O50" s="121">
        <v>2015</v>
      </c>
      <c r="P50" s="121">
        <v>2015</v>
      </c>
      <c r="Q50" s="121">
        <v>2010</v>
      </c>
      <c r="R50" s="121">
        <v>2010</v>
      </c>
      <c r="S50" s="121">
        <v>2010</v>
      </c>
      <c r="T50" s="121">
        <v>2010</v>
      </c>
      <c r="U50" s="121">
        <v>2015</v>
      </c>
      <c r="V50" s="121">
        <v>2015</v>
      </c>
      <c r="W50" s="121">
        <v>2015</v>
      </c>
      <c r="X50" s="121">
        <v>2018</v>
      </c>
      <c r="Y50" s="121">
        <v>2019</v>
      </c>
      <c r="Z50" s="121">
        <v>2019</v>
      </c>
      <c r="AA50" s="121" t="s">
        <v>880</v>
      </c>
      <c r="AB50" s="120">
        <v>2017</v>
      </c>
      <c r="AC50" s="121" t="s">
        <v>880</v>
      </c>
      <c r="AD50" s="121">
        <v>2019</v>
      </c>
      <c r="AE50" s="121">
        <v>2019</v>
      </c>
      <c r="AF50" s="123">
        <v>2018</v>
      </c>
      <c r="AG50" s="123">
        <v>2019</v>
      </c>
      <c r="AH50" s="121">
        <v>2021</v>
      </c>
      <c r="AI50" s="121">
        <v>2021</v>
      </c>
      <c r="AJ50" s="121">
        <v>2020</v>
      </c>
      <c r="AK50" s="121">
        <v>2020</v>
      </c>
      <c r="AL50" s="121">
        <v>2018</v>
      </c>
      <c r="AM50" s="121" t="s">
        <v>880</v>
      </c>
      <c r="AN50" s="121">
        <v>2021</v>
      </c>
      <c r="AO50" s="121">
        <v>2018</v>
      </c>
      <c r="AP50" s="121">
        <v>2019</v>
      </c>
      <c r="AQ50" s="180">
        <v>2019</v>
      </c>
      <c r="AR50" s="180">
        <v>2019</v>
      </c>
      <c r="AS50" s="121">
        <v>2019</v>
      </c>
      <c r="AT50" s="180">
        <v>2012</v>
      </c>
      <c r="AU50" s="131">
        <v>2019</v>
      </c>
      <c r="AV50" s="131">
        <v>2019</v>
      </c>
      <c r="AW50" s="121">
        <v>2019</v>
      </c>
      <c r="AX50" s="121">
        <v>2018</v>
      </c>
      <c r="AY50" s="121">
        <v>2019</v>
      </c>
      <c r="AZ50" s="168" t="s">
        <v>880</v>
      </c>
      <c r="BA50" s="121">
        <v>2017</v>
      </c>
      <c r="BB50" s="121">
        <v>2018</v>
      </c>
      <c r="BC50" s="121">
        <v>2019</v>
      </c>
      <c r="BD50" s="121">
        <v>2020</v>
      </c>
      <c r="BE50" s="181" t="s">
        <v>880</v>
      </c>
      <c r="BF50" s="181">
        <v>44255</v>
      </c>
      <c r="BG50" s="121">
        <v>2019</v>
      </c>
      <c r="BH50" s="121">
        <v>2019</v>
      </c>
      <c r="BI50" s="121">
        <v>2019</v>
      </c>
      <c r="BJ50" s="121">
        <v>2013</v>
      </c>
      <c r="BK50" s="121">
        <v>2019</v>
      </c>
      <c r="BL50" s="121">
        <v>2020</v>
      </c>
      <c r="BM50" s="121">
        <v>2018</v>
      </c>
      <c r="BN50" s="180" t="s">
        <v>880</v>
      </c>
      <c r="BO50" s="180">
        <v>2017</v>
      </c>
      <c r="BP50" s="180">
        <v>2019</v>
      </c>
      <c r="BQ50" s="121">
        <v>2014</v>
      </c>
      <c r="BR50" s="121">
        <v>2017</v>
      </c>
      <c r="BS50" s="121">
        <v>2017</v>
      </c>
      <c r="BT50" s="121">
        <v>2014</v>
      </c>
      <c r="BU50" s="121">
        <v>2018</v>
      </c>
      <c r="BV50" s="121">
        <v>2018</v>
      </c>
      <c r="BW50" s="121">
        <v>2018</v>
      </c>
      <c r="BX50" s="121">
        <v>2018</v>
      </c>
      <c r="BY50" s="121">
        <v>2017</v>
      </c>
      <c r="BZ50" s="121">
        <v>2019</v>
      </c>
      <c r="CA50" s="121">
        <v>2020</v>
      </c>
      <c r="CB50" s="121">
        <v>2015</v>
      </c>
    </row>
    <row r="51" spans="1:80" x14ac:dyDescent="0.3">
      <c r="A51" s="100" t="str">
        <f>'Indicator Data'!A53</f>
        <v>Dominica</v>
      </c>
      <c r="B51" s="86" t="str">
        <f>'Indicator Data'!B53</f>
        <v>DMA</v>
      </c>
      <c r="C51" s="119">
        <v>2015</v>
      </c>
      <c r="D51" s="119">
        <v>2015</v>
      </c>
      <c r="E51" s="119">
        <v>2015</v>
      </c>
      <c r="F51" s="119">
        <v>2015</v>
      </c>
      <c r="G51" s="119">
        <v>2015</v>
      </c>
      <c r="H51" s="119">
        <v>2015</v>
      </c>
      <c r="I51" s="119">
        <v>2015</v>
      </c>
      <c r="J51" s="119">
        <v>2019</v>
      </c>
      <c r="K51" s="119">
        <v>2019</v>
      </c>
      <c r="L51" s="119">
        <v>2019</v>
      </c>
      <c r="M51" s="121">
        <v>2015</v>
      </c>
      <c r="N51" s="121">
        <v>2015</v>
      </c>
      <c r="O51" s="121">
        <v>2015</v>
      </c>
      <c r="P51" s="121">
        <v>2015</v>
      </c>
      <c r="Q51" s="121">
        <v>2010</v>
      </c>
      <c r="R51" s="121">
        <v>2010</v>
      </c>
      <c r="S51" s="121">
        <v>2010</v>
      </c>
      <c r="T51" s="121">
        <v>2010</v>
      </c>
      <c r="U51" s="121">
        <v>2015</v>
      </c>
      <c r="V51" s="121">
        <v>2015</v>
      </c>
      <c r="W51" s="121">
        <v>2015</v>
      </c>
      <c r="X51" s="121">
        <v>2018</v>
      </c>
      <c r="Y51" s="121">
        <v>2019</v>
      </c>
      <c r="Z51" s="121">
        <v>2019</v>
      </c>
      <c r="AA51" s="121" t="s">
        <v>880</v>
      </c>
      <c r="AB51" s="120">
        <v>2015</v>
      </c>
      <c r="AC51" s="121" t="s">
        <v>880</v>
      </c>
      <c r="AD51" s="121" t="s">
        <v>880</v>
      </c>
      <c r="AE51" s="121">
        <v>2019</v>
      </c>
      <c r="AF51" s="123" t="s">
        <v>880</v>
      </c>
      <c r="AG51" s="123">
        <v>2019</v>
      </c>
      <c r="AH51" s="121">
        <v>2021</v>
      </c>
      <c r="AI51" s="121">
        <v>2021</v>
      </c>
      <c r="AJ51" s="121">
        <v>2020</v>
      </c>
      <c r="AK51" s="121">
        <v>2020</v>
      </c>
      <c r="AL51" s="121">
        <v>2018</v>
      </c>
      <c r="AM51" s="121" t="s">
        <v>880</v>
      </c>
      <c r="AN51" s="121">
        <v>2021</v>
      </c>
      <c r="AO51" s="121">
        <v>2018</v>
      </c>
      <c r="AP51" s="121">
        <v>2019</v>
      </c>
      <c r="AQ51" s="180">
        <v>2019</v>
      </c>
      <c r="AR51" s="180">
        <v>2019</v>
      </c>
      <c r="AS51" s="121">
        <v>2019</v>
      </c>
      <c r="AT51" s="180" t="s">
        <v>880</v>
      </c>
      <c r="AU51" s="131">
        <v>2019</v>
      </c>
      <c r="AV51" s="131" t="s">
        <v>880</v>
      </c>
      <c r="AW51" s="121" t="s">
        <v>880</v>
      </c>
      <c r="AX51" s="121" t="s">
        <v>880</v>
      </c>
      <c r="AY51" s="121">
        <v>2019</v>
      </c>
      <c r="AZ51" s="168" t="s">
        <v>880</v>
      </c>
      <c r="BA51" s="121" t="s">
        <v>880</v>
      </c>
      <c r="BB51" s="121">
        <v>2018</v>
      </c>
      <c r="BC51" s="121">
        <v>2019</v>
      </c>
      <c r="BD51" s="121">
        <v>2020</v>
      </c>
      <c r="BE51" s="181" t="s">
        <v>880</v>
      </c>
      <c r="BF51" s="181" t="s">
        <v>1432</v>
      </c>
      <c r="BG51" s="121">
        <v>2019</v>
      </c>
      <c r="BH51" s="121">
        <v>2019</v>
      </c>
      <c r="BI51" s="121">
        <v>2019</v>
      </c>
      <c r="BJ51" s="121" t="s">
        <v>880</v>
      </c>
      <c r="BK51" s="121">
        <v>2019</v>
      </c>
      <c r="BL51" s="121">
        <v>2020</v>
      </c>
      <c r="BM51" s="121">
        <v>2018</v>
      </c>
      <c r="BN51" s="180" t="s">
        <v>880</v>
      </c>
      <c r="BO51" s="180">
        <v>2017</v>
      </c>
      <c r="BP51" s="180">
        <v>2018</v>
      </c>
      <c r="BQ51" s="121">
        <v>2014</v>
      </c>
      <c r="BR51" s="121">
        <v>2015</v>
      </c>
      <c r="BS51" s="121">
        <v>2015</v>
      </c>
      <c r="BT51" s="121">
        <v>2017</v>
      </c>
      <c r="BU51" s="121">
        <v>2018</v>
      </c>
      <c r="BV51" s="121">
        <v>2018</v>
      </c>
      <c r="BW51" s="121" t="s">
        <v>880</v>
      </c>
      <c r="BX51" s="121">
        <v>2018</v>
      </c>
      <c r="BY51" s="121" t="s">
        <v>880</v>
      </c>
      <c r="BZ51" s="121">
        <v>2019</v>
      </c>
      <c r="CA51" s="121">
        <v>2020</v>
      </c>
      <c r="CB51" s="121">
        <v>2015</v>
      </c>
    </row>
    <row r="52" spans="1:80" x14ac:dyDescent="0.3">
      <c r="A52" s="100" t="str">
        <f>'Indicator Data'!A54</f>
        <v>Dominican Republic</v>
      </c>
      <c r="B52" s="86" t="str">
        <f>'Indicator Data'!B54</f>
        <v>DOM</v>
      </c>
      <c r="C52" s="119">
        <v>2015</v>
      </c>
      <c r="D52" s="119">
        <v>2015</v>
      </c>
      <c r="E52" s="119">
        <v>2015</v>
      </c>
      <c r="F52" s="119">
        <v>2015</v>
      </c>
      <c r="G52" s="119">
        <v>2015</v>
      </c>
      <c r="H52" s="119">
        <v>2015</v>
      </c>
      <c r="I52" s="119">
        <v>2015</v>
      </c>
      <c r="J52" s="119">
        <v>2019</v>
      </c>
      <c r="K52" s="119">
        <v>2019</v>
      </c>
      <c r="L52" s="119">
        <v>2019</v>
      </c>
      <c r="M52" s="121">
        <v>2015</v>
      </c>
      <c r="N52" s="121">
        <v>2015</v>
      </c>
      <c r="O52" s="121">
        <v>2015</v>
      </c>
      <c r="P52" s="121">
        <v>2015</v>
      </c>
      <c r="Q52" s="121">
        <v>2010</v>
      </c>
      <c r="R52" s="121">
        <v>2010</v>
      </c>
      <c r="S52" s="121">
        <v>2010</v>
      </c>
      <c r="T52" s="121">
        <v>2010</v>
      </c>
      <c r="U52" s="121">
        <v>2015</v>
      </c>
      <c r="V52" s="121">
        <v>2015</v>
      </c>
      <c r="W52" s="121">
        <v>2015</v>
      </c>
      <c r="X52" s="121">
        <v>2018</v>
      </c>
      <c r="Y52" s="121">
        <v>2019</v>
      </c>
      <c r="Z52" s="121">
        <v>2019</v>
      </c>
      <c r="AA52" s="121">
        <v>2013</v>
      </c>
      <c r="AB52" s="120">
        <v>2017</v>
      </c>
      <c r="AC52" s="121">
        <v>2017</v>
      </c>
      <c r="AD52" s="121">
        <v>2017</v>
      </c>
      <c r="AE52" s="121">
        <v>2019</v>
      </c>
      <c r="AF52" s="123">
        <v>2018</v>
      </c>
      <c r="AG52" s="123">
        <v>2019</v>
      </c>
      <c r="AH52" s="121">
        <v>2021</v>
      </c>
      <c r="AI52" s="121">
        <v>2021</v>
      </c>
      <c r="AJ52" s="121">
        <v>2020</v>
      </c>
      <c r="AK52" s="121">
        <v>2020</v>
      </c>
      <c r="AL52" s="121">
        <v>2018</v>
      </c>
      <c r="AM52" s="121">
        <v>2014</v>
      </c>
      <c r="AN52" s="121">
        <v>2021</v>
      </c>
      <c r="AO52" s="121">
        <v>2018</v>
      </c>
      <c r="AP52" s="121">
        <v>2019</v>
      </c>
      <c r="AQ52" s="180">
        <v>2019</v>
      </c>
      <c r="AR52" s="180">
        <v>2019</v>
      </c>
      <c r="AS52" s="121">
        <v>2019</v>
      </c>
      <c r="AT52" s="180">
        <v>2013</v>
      </c>
      <c r="AU52" s="131">
        <v>2019</v>
      </c>
      <c r="AV52" s="131">
        <v>2019</v>
      </c>
      <c r="AW52" s="121">
        <v>2019</v>
      </c>
      <c r="AX52" s="121">
        <v>2018</v>
      </c>
      <c r="AY52" s="121">
        <v>2019</v>
      </c>
      <c r="AZ52" s="168">
        <v>2019</v>
      </c>
      <c r="BA52" s="121">
        <v>2019</v>
      </c>
      <c r="BB52" s="121">
        <v>2018</v>
      </c>
      <c r="BC52" s="121">
        <v>2019</v>
      </c>
      <c r="BD52" s="121">
        <v>2020</v>
      </c>
      <c r="BE52" s="181" t="s">
        <v>880</v>
      </c>
      <c r="BF52" s="181">
        <v>43845</v>
      </c>
      <c r="BG52" s="121">
        <v>2019</v>
      </c>
      <c r="BH52" s="121">
        <v>2019</v>
      </c>
      <c r="BI52" s="121">
        <v>2019</v>
      </c>
      <c r="BJ52" s="121">
        <v>2015</v>
      </c>
      <c r="BK52" s="121">
        <v>2019</v>
      </c>
      <c r="BL52" s="121">
        <v>2020</v>
      </c>
      <c r="BM52" s="121">
        <v>2018</v>
      </c>
      <c r="BN52" s="180">
        <v>2016</v>
      </c>
      <c r="BO52" s="180">
        <v>2018</v>
      </c>
      <c r="BP52" s="180">
        <v>2019</v>
      </c>
      <c r="BQ52" s="121">
        <v>2014</v>
      </c>
      <c r="BR52" s="121">
        <v>2017</v>
      </c>
      <c r="BS52" s="121">
        <v>2017</v>
      </c>
      <c r="BT52" s="121">
        <v>2017</v>
      </c>
      <c r="BU52" s="121">
        <v>2018</v>
      </c>
      <c r="BV52" s="121">
        <v>2018</v>
      </c>
      <c r="BW52" s="121">
        <v>2018</v>
      </c>
      <c r="BX52" s="121">
        <v>2018</v>
      </c>
      <c r="BY52" s="121">
        <v>2017</v>
      </c>
      <c r="BZ52" s="121">
        <v>2019</v>
      </c>
      <c r="CA52" s="121">
        <v>2020</v>
      </c>
      <c r="CB52" s="121">
        <v>2015</v>
      </c>
    </row>
    <row r="53" spans="1:80" x14ac:dyDescent="0.3">
      <c r="A53" s="100" t="str">
        <f>'Indicator Data'!A55</f>
        <v>Ecuador</v>
      </c>
      <c r="B53" s="86" t="str">
        <f>'Indicator Data'!B55</f>
        <v>ECU</v>
      </c>
      <c r="C53" s="119">
        <v>2015</v>
      </c>
      <c r="D53" s="119">
        <v>2015</v>
      </c>
      <c r="E53" s="119">
        <v>2015</v>
      </c>
      <c r="F53" s="119">
        <v>2015</v>
      </c>
      <c r="G53" s="119">
        <v>2015</v>
      </c>
      <c r="H53" s="119">
        <v>2015</v>
      </c>
      <c r="I53" s="119">
        <v>2015</v>
      </c>
      <c r="J53" s="119">
        <v>2019</v>
      </c>
      <c r="K53" s="119">
        <v>2019</v>
      </c>
      <c r="L53" s="119">
        <v>2019</v>
      </c>
      <c r="M53" s="121">
        <v>2015</v>
      </c>
      <c r="N53" s="121">
        <v>2015</v>
      </c>
      <c r="O53" s="121">
        <v>2015</v>
      </c>
      <c r="P53" s="121">
        <v>2015</v>
      </c>
      <c r="Q53" s="121">
        <v>2010</v>
      </c>
      <c r="R53" s="121">
        <v>2010</v>
      </c>
      <c r="S53" s="121">
        <v>2010</v>
      </c>
      <c r="T53" s="121">
        <v>2010</v>
      </c>
      <c r="U53" s="121">
        <v>2015</v>
      </c>
      <c r="V53" s="121">
        <v>2015</v>
      </c>
      <c r="W53" s="121">
        <v>2015</v>
      </c>
      <c r="X53" s="121">
        <v>2018</v>
      </c>
      <c r="Y53" s="121">
        <v>2019</v>
      </c>
      <c r="Z53" s="121">
        <v>2019</v>
      </c>
      <c r="AA53" s="121">
        <v>2010</v>
      </c>
      <c r="AB53" s="120">
        <v>2017</v>
      </c>
      <c r="AC53" s="121">
        <v>2017</v>
      </c>
      <c r="AD53" s="121">
        <v>2018</v>
      </c>
      <c r="AE53" s="121">
        <v>2019</v>
      </c>
      <c r="AF53" s="123">
        <v>2018</v>
      </c>
      <c r="AG53" s="123">
        <v>2019</v>
      </c>
      <c r="AH53" s="121">
        <v>2021</v>
      </c>
      <c r="AI53" s="121">
        <v>2021</v>
      </c>
      <c r="AJ53" s="121">
        <v>2020</v>
      </c>
      <c r="AK53" s="121">
        <v>2020</v>
      </c>
      <c r="AL53" s="121">
        <v>2018</v>
      </c>
      <c r="AM53" s="121" t="s">
        <v>1364</v>
      </c>
      <c r="AN53" s="121">
        <v>2021</v>
      </c>
      <c r="AO53" s="121">
        <v>2018</v>
      </c>
      <c r="AP53" s="121">
        <v>2019</v>
      </c>
      <c r="AQ53" s="180">
        <v>2019</v>
      </c>
      <c r="AR53" s="180">
        <v>2019</v>
      </c>
      <c r="AS53" s="121">
        <v>2019</v>
      </c>
      <c r="AT53" s="180">
        <v>2014</v>
      </c>
      <c r="AU53" s="131">
        <v>2019</v>
      </c>
      <c r="AV53" s="131">
        <v>2019</v>
      </c>
      <c r="AW53" s="121">
        <v>2019</v>
      </c>
      <c r="AX53" s="121">
        <v>2018</v>
      </c>
      <c r="AY53" s="121">
        <v>2019</v>
      </c>
      <c r="AZ53" s="168">
        <v>2019</v>
      </c>
      <c r="BA53" s="121">
        <v>2019</v>
      </c>
      <c r="BB53" s="121">
        <v>2018</v>
      </c>
      <c r="BC53" s="121">
        <v>2019</v>
      </c>
      <c r="BD53" s="121">
        <v>2020</v>
      </c>
      <c r="BE53" s="181" t="s">
        <v>880</v>
      </c>
      <c r="BF53" s="181">
        <v>44073</v>
      </c>
      <c r="BG53" s="121">
        <v>2019</v>
      </c>
      <c r="BH53" s="121">
        <v>2019</v>
      </c>
      <c r="BI53" s="121">
        <v>2019</v>
      </c>
      <c r="BJ53" s="121">
        <v>2015</v>
      </c>
      <c r="BK53" s="121">
        <v>2019</v>
      </c>
      <c r="BL53" s="121">
        <v>2020</v>
      </c>
      <c r="BM53" s="121">
        <v>2018</v>
      </c>
      <c r="BN53" s="180">
        <v>2017</v>
      </c>
      <c r="BO53" s="180">
        <v>2016</v>
      </c>
      <c r="BP53" s="180">
        <v>2019</v>
      </c>
      <c r="BQ53" s="121">
        <v>2014</v>
      </c>
      <c r="BR53" s="121">
        <v>2017</v>
      </c>
      <c r="BS53" s="121">
        <v>2017</v>
      </c>
      <c r="BT53" s="121">
        <v>2016</v>
      </c>
      <c r="BU53" s="121">
        <v>2018</v>
      </c>
      <c r="BV53" s="121">
        <v>2018</v>
      </c>
      <c r="BW53" s="121">
        <v>2018</v>
      </c>
      <c r="BX53" s="121">
        <v>2018</v>
      </c>
      <c r="BY53" s="121">
        <v>2017</v>
      </c>
      <c r="BZ53" s="121">
        <v>2019</v>
      </c>
      <c r="CA53" s="121">
        <v>2020</v>
      </c>
      <c r="CB53" s="121">
        <v>2015</v>
      </c>
    </row>
    <row r="54" spans="1:80" x14ac:dyDescent="0.3">
      <c r="A54" s="100" t="str">
        <f>'Indicator Data'!A56</f>
        <v>Egypt</v>
      </c>
      <c r="B54" s="86" t="str">
        <f>'Indicator Data'!B56</f>
        <v>EGY</v>
      </c>
      <c r="C54" s="119">
        <v>2015</v>
      </c>
      <c r="D54" s="119">
        <v>2015</v>
      </c>
      <c r="E54" s="119">
        <v>2015</v>
      </c>
      <c r="F54" s="119">
        <v>2015</v>
      </c>
      <c r="G54" s="119">
        <v>2015</v>
      </c>
      <c r="H54" s="119">
        <v>2015</v>
      </c>
      <c r="I54" s="119">
        <v>2015</v>
      </c>
      <c r="J54" s="119">
        <v>2019</v>
      </c>
      <c r="K54" s="119">
        <v>2019</v>
      </c>
      <c r="L54" s="119">
        <v>2019</v>
      </c>
      <c r="M54" s="121">
        <v>2015</v>
      </c>
      <c r="N54" s="121">
        <v>2015</v>
      </c>
      <c r="O54" s="121">
        <v>2015</v>
      </c>
      <c r="P54" s="121">
        <v>2015</v>
      </c>
      <c r="Q54" s="121">
        <v>2010</v>
      </c>
      <c r="R54" s="121">
        <v>2010</v>
      </c>
      <c r="S54" s="121">
        <v>2010</v>
      </c>
      <c r="T54" s="121">
        <v>2010</v>
      </c>
      <c r="U54" s="121">
        <v>2015</v>
      </c>
      <c r="V54" s="121">
        <v>2015</v>
      </c>
      <c r="W54" s="121">
        <v>2015</v>
      </c>
      <c r="X54" s="121">
        <v>2018</v>
      </c>
      <c r="Y54" s="121">
        <v>2019</v>
      </c>
      <c r="Z54" s="121">
        <v>2019</v>
      </c>
      <c r="AA54" s="121">
        <v>2014</v>
      </c>
      <c r="AB54" s="120">
        <v>2017</v>
      </c>
      <c r="AC54" s="121">
        <v>2017</v>
      </c>
      <c r="AD54" s="121">
        <v>2019</v>
      </c>
      <c r="AE54" s="121">
        <v>2019</v>
      </c>
      <c r="AF54" s="123">
        <v>2018</v>
      </c>
      <c r="AG54" s="123">
        <v>2019</v>
      </c>
      <c r="AH54" s="121">
        <v>2021</v>
      </c>
      <c r="AI54" s="121">
        <v>2021</v>
      </c>
      <c r="AJ54" s="121">
        <v>2020</v>
      </c>
      <c r="AK54" s="121">
        <v>2020</v>
      </c>
      <c r="AL54" s="121">
        <v>2018</v>
      </c>
      <c r="AM54" s="121">
        <v>2014</v>
      </c>
      <c r="AN54" s="121">
        <v>2021</v>
      </c>
      <c r="AO54" s="121">
        <v>2018</v>
      </c>
      <c r="AP54" s="121">
        <v>2019</v>
      </c>
      <c r="AQ54" s="180">
        <v>2019</v>
      </c>
      <c r="AR54" s="180">
        <v>2019</v>
      </c>
      <c r="AS54" s="121">
        <v>2019</v>
      </c>
      <c r="AT54" s="180">
        <v>2014</v>
      </c>
      <c r="AU54" s="131">
        <v>2019</v>
      </c>
      <c r="AV54" s="131">
        <v>2019</v>
      </c>
      <c r="AW54" s="121">
        <v>2019</v>
      </c>
      <c r="AX54" s="121">
        <v>2018</v>
      </c>
      <c r="AY54" s="121">
        <v>2019</v>
      </c>
      <c r="AZ54" s="168">
        <v>2019</v>
      </c>
      <c r="BA54" s="121">
        <v>2017</v>
      </c>
      <c r="BB54" s="121">
        <v>2018</v>
      </c>
      <c r="BC54" s="121">
        <v>2019</v>
      </c>
      <c r="BD54" s="121">
        <v>2020</v>
      </c>
      <c r="BE54" s="181" t="s">
        <v>1421</v>
      </c>
      <c r="BF54" s="181">
        <v>44255</v>
      </c>
      <c r="BG54" s="121">
        <v>2019</v>
      </c>
      <c r="BH54" s="121">
        <v>2019</v>
      </c>
      <c r="BI54" s="121">
        <v>2019</v>
      </c>
      <c r="BJ54" s="121">
        <v>2015</v>
      </c>
      <c r="BK54" s="121">
        <v>2019</v>
      </c>
      <c r="BL54" s="121">
        <v>2020</v>
      </c>
      <c r="BM54" s="121">
        <v>2018</v>
      </c>
      <c r="BN54" s="180">
        <v>2017</v>
      </c>
      <c r="BO54" s="180">
        <v>2019</v>
      </c>
      <c r="BP54" s="180">
        <v>2019</v>
      </c>
      <c r="BQ54" s="121">
        <v>2014</v>
      </c>
      <c r="BR54" s="121">
        <v>2017</v>
      </c>
      <c r="BS54" s="121">
        <v>2017</v>
      </c>
      <c r="BT54" s="121">
        <v>2017</v>
      </c>
      <c r="BU54" s="121">
        <v>2018</v>
      </c>
      <c r="BV54" s="121">
        <v>2018</v>
      </c>
      <c r="BW54" s="121" t="s">
        <v>880</v>
      </c>
      <c r="BX54" s="121">
        <v>2018</v>
      </c>
      <c r="BY54" s="121">
        <v>2017</v>
      </c>
      <c r="BZ54" s="121">
        <v>2019</v>
      </c>
      <c r="CA54" s="121">
        <v>2020</v>
      </c>
      <c r="CB54" s="121">
        <v>2015</v>
      </c>
    </row>
    <row r="55" spans="1:80" x14ac:dyDescent="0.3">
      <c r="A55" s="100" t="str">
        <f>'Indicator Data'!A57</f>
        <v>El Salvador</v>
      </c>
      <c r="B55" s="86" t="str">
        <f>'Indicator Data'!B57</f>
        <v>SLV</v>
      </c>
      <c r="C55" s="119">
        <v>2015</v>
      </c>
      <c r="D55" s="119">
        <v>2015</v>
      </c>
      <c r="E55" s="119">
        <v>2015</v>
      </c>
      <c r="F55" s="119">
        <v>2015</v>
      </c>
      <c r="G55" s="119">
        <v>2015</v>
      </c>
      <c r="H55" s="119">
        <v>2015</v>
      </c>
      <c r="I55" s="119">
        <v>2015</v>
      </c>
      <c r="J55" s="119">
        <v>2019</v>
      </c>
      <c r="K55" s="119">
        <v>2019</v>
      </c>
      <c r="L55" s="119">
        <v>2019</v>
      </c>
      <c r="M55" s="121">
        <v>2015</v>
      </c>
      <c r="N55" s="121">
        <v>2015</v>
      </c>
      <c r="O55" s="121">
        <v>2015</v>
      </c>
      <c r="P55" s="121">
        <v>2015</v>
      </c>
      <c r="Q55" s="121">
        <v>2010</v>
      </c>
      <c r="R55" s="121">
        <v>2010</v>
      </c>
      <c r="S55" s="121">
        <v>2010</v>
      </c>
      <c r="T55" s="121">
        <v>2010</v>
      </c>
      <c r="U55" s="121">
        <v>2015</v>
      </c>
      <c r="V55" s="121">
        <v>2015</v>
      </c>
      <c r="W55" s="121">
        <v>2015</v>
      </c>
      <c r="X55" s="121">
        <v>2018</v>
      </c>
      <c r="Y55" s="121">
        <v>2019</v>
      </c>
      <c r="Z55" s="121">
        <v>2019</v>
      </c>
      <c r="AA55" s="121" t="s">
        <v>880</v>
      </c>
      <c r="AB55" s="120">
        <v>2017</v>
      </c>
      <c r="AC55" s="121">
        <v>2017</v>
      </c>
      <c r="AD55" s="121">
        <v>2015</v>
      </c>
      <c r="AE55" s="121">
        <v>2019</v>
      </c>
      <c r="AF55" s="123">
        <v>2018</v>
      </c>
      <c r="AG55" s="123">
        <v>2019</v>
      </c>
      <c r="AH55" s="121">
        <v>2021</v>
      </c>
      <c r="AI55" s="121">
        <v>2021</v>
      </c>
      <c r="AJ55" s="121">
        <v>2020</v>
      </c>
      <c r="AK55" s="121">
        <v>2020</v>
      </c>
      <c r="AL55" s="121">
        <v>2018</v>
      </c>
      <c r="AM55" s="121">
        <v>2014</v>
      </c>
      <c r="AN55" s="121">
        <v>2021</v>
      </c>
      <c r="AO55" s="121">
        <v>2018</v>
      </c>
      <c r="AP55" s="121">
        <v>2019</v>
      </c>
      <c r="AQ55" s="180">
        <v>2019</v>
      </c>
      <c r="AR55" s="180">
        <v>2019</v>
      </c>
      <c r="AS55" s="121">
        <v>2019</v>
      </c>
      <c r="AT55" s="180">
        <v>2014</v>
      </c>
      <c r="AU55" s="131">
        <v>2019</v>
      </c>
      <c r="AV55" s="131">
        <v>2019</v>
      </c>
      <c r="AW55" s="121">
        <v>2019</v>
      </c>
      <c r="AX55" s="121">
        <v>2018</v>
      </c>
      <c r="AY55" s="121">
        <v>2019</v>
      </c>
      <c r="AZ55" s="168">
        <v>2019</v>
      </c>
      <c r="BA55" s="121">
        <v>2019</v>
      </c>
      <c r="BB55" s="121">
        <v>2018</v>
      </c>
      <c r="BC55" s="121">
        <v>2019</v>
      </c>
      <c r="BD55" s="121">
        <v>2020</v>
      </c>
      <c r="BE55" s="181">
        <v>44012</v>
      </c>
      <c r="BF55" s="181" t="s">
        <v>1432</v>
      </c>
      <c r="BG55" s="121">
        <v>2019</v>
      </c>
      <c r="BH55" s="121">
        <v>2019</v>
      </c>
      <c r="BI55" s="121">
        <v>2019</v>
      </c>
      <c r="BJ55" s="121">
        <v>2013</v>
      </c>
      <c r="BK55" s="121">
        <v>2019</v>
      </c>
      <c r="BL55" s="121">
        <v>2020</v>
      </c>
      <c r="BM55" s="121">
        <v>2018</v>
      </c>
      <c r="BN55" s="180">
        <v>2018</v>
      </c>
      <c r="BO55" s="180">
        <v>2017</v>
      </c>
      <c r="BP55" s="180">
        <v>2018</v>
      </c>
      <c r="BQ55" s="121">
        <v>2014</v>
      </c>
      <c r="BR55" s="121">
        <v>2017</v>
      </c>
      <c r="BS55" s="121">
        <v>2017</v>
      </c>
      <c r="BT55" s="121">
        <v>2016</v>
      </c>
      <c r="BU55" s="121">
        <v>2018</v>
      </c>
      <c r="BV55" s="121">
        <v>2018</v>
      </c>
      <c r="BW55" s="121">
        <v>2018</v>
      </c>
      <c r="BX55" s="121">
        <v>2018</v>
      </c>
      <c r="BY55" s="121">
        <v>2017</v>
      </c>
      <c r="BZ55" s="121">
        <v>2019</v>
      </c>
      <c r="CA55" s="121">
        <v>2020</v>
      </c>
      <c r="CB55" s="121">
        <v>2015</v>
      </c>
    </row>
    <row r="56" spans="1:80" x14ac:dyDescent="0.3">
      <c r="A56" s="100" t="str">
        <f>'Indicator Data'!A58</f>
        <v>Equatorial Guinea</v>
      </c>
      <c r="B56" s="86" t="str">
        <f>'Indicator Data'!B58</f>
        <v>GNQ</v>
      </c>
      <c r="C56" s="119">
        <v>2015</v>
      </c>
      <c r="D56" s="119">
        <v>2015</v>
      </c>
      <c r="E56" s="119">
        <v>2015</v>
      </c>
      <c r="F56" s="119">
        <v>2015</v>
      </c>
      <c r="G56" s="119">
        <v>2015</v>
      </c>
      <c r="H56" s="119">
        <v>2015</v>
      </c>
      <c r="I56" s="119">
        <v>2015</v>
      </c>
      <c r="J56" s="119">
        <v>2019</v>
      </c>
      <c r="K56" s="119">
        <v>2019</v>
      </c>
      <c r="L56" s="119">
        <v>2019</v>
      </c>
      <c r="M56" s="121">
        <v>2015</v>
      </c>
      <c r="N56" s="121">
        <v>2015</v>
      </c>
      <c r="O56" s="121">
        <v>2015</v>
      </c>
      <c r="P56" s="121">
        <v>2015</v>
      </c>
      <c r="Q56" s="121">
        <v>2010</v>
      </c>
      <c r="R56" s="121">
        <v>2010</v>
      </c>
      <c r="S56" s="121">
        <v>2010</v>
      </c>
      <c r="T56" s="121">
        <v>2010</v>
      </c>
      <c r="U56" s="121">
        <v>2015</v>
      </c>
      <c r="V56" s="121">
        <v>2015</v>
      </c>
      <c r="W56" s="121">
        <v>2015</v>
      </c>
      <c r="X56" s="121">
        <v>2018</v>
      </c>
      <c r="Y56" s="121">
        <v>2019</v>
      </c>
      <c r="Z56" s="121">
        <v>2019</v>
      </c>
      <c r="AA56" s="121" t="s">
        <v>880</v>
      </c>
      <c r="AB56" s="120">
        <v>2017</v>
      </c>
      <c r="AC56" s="121">
        <v>2015</v>
      </c>
      <c r="AD56" s="121" t="s">
        <v>880</v>
      </c>
      <c r="AE56" s="121">
        <v>2019</v>
      </c>
      <c r="AF56" s="123">
        <v>2018</v>
      </c>
      <c r="AG56" s="123">
        <v>2019</v>
      </c>
      <c r="AH56" s="121">
        <v>2021</v>
      </c>
      <c r="AI56" s="121">
        <v>2021</v>
      </c>
      <c r="AJ56" s="121">
        <v>2020</v>
      </c>
      <c r="AK56" s="121">
        <v>2020</v>
      </c>
      <c r="AL56" s="121">
        <v>2018</v>
      </c>
      <c r="AM56" s="121" t="s">
        <v>880</v>
      </c>
      <c r="AN56" s="121">
        <v>2021</v>
      </c>
      <c r="AO56" s="121">
        <v>2018</v>
      </c>
      <c r="AP56" s="121">
        <v>2019</v>
      </c>
      <c r="AQ56" s="180">
        <v>2019</v>
      </c>
      <c r="AR56" s="180" t="s">
        <v>880</v>
      </c>
      <c r="AS56" s="121">
        <v>2019</v>
      </c>
      <c r="AT56" s="180">
        <v>2011</v>
      </c>
      <c r="AU56" s="131">
        <v>2019</v>
      </c>
      <c r="AV56" s="131">
        <v>2019</v>
      </c>
      <c r="AW56" s="121">
        <v>2019</v>
      </c>
      <c r="AX56" s="121">
        <v>2018</v>
      </c>
      <c r="AY56" s="121">
        <v>2019</v>
      </c>
      <c r="AZ56" s="168" t="s">
        <v>880</v>
      </c>
      <c r="BA56" s="121" t="s">
        <v>880</v>
      </c>
      <c r="BB56" s="121">
        <v>2018</v>
      </c>
      <c r="BC56" s="121">
        <v>2019</v>
      </c>
      <c r="BD56" s="121">
        <v>2020</v>
      </c>
      <c r="BE56" s="181" t="s">
        <v>880</v>
      </c>
      <c r="BF56" s="181" t="s">
        <v>1432</v>
      </c>
      <c r="BG56" s="121">
        <v>2019</v>
      </c>
      <c r="BH56" s="121">
        <v>2019</v>
      </c>
      <c r="BI56" s="121">
        <v>2019</v>
      </c>
      <c r="BJ56" s="121" t="s">
        <v>880</v>
      </c>
      <c r="BK56" s="121">
        <v>2019</v>
      </c>
      <c r="BL56" s="121">
        <v>2020</v>
      </c>
      <c r="BM56" s="121">
        <v>2018</v>
      </c>
      <c r="BN56" s="180">
        <v>2010</v>
      </c>
      <c r="BO56" s="180">
        <v>2017</v>
      </c>
      <c r="BP56" s="180">
        <v>2018</v>
      </c>
      <c r="BQ56" s="121">
        <v>2014</v>
      </c>
      <c r="BR56" s="121">
        <v>2017</v>
      </c>
      <c r="BS56" s="121">
        <v>2017</v>
      </c>
      <c r="BT56" s="121">
        <v>2017</v>
      </c>
      <c r="BU56" s="121">
        <v>2018</v>
      </c>
      <c r="BV56" s="121" t="s">
        <v>880</v>
      </c>
      <c r="BW56" s="121" t="s">
        <v>880</v>
      </c>
      <c r="BX56" s="121">
        <v>2018</v>
      </c>
      <c r="BY56" s="121">
        <v>2017</v>
      </c>
      <c r="BZ56" s="121">
        <v>2019</v>
      </c>
      <c r="CA56" s="121">
        <v>2020</v>
      </c>
      <c r="CB56" s="121">
        <v>2015</v>
      </c>
    </row>
    <row r="57" spans="1:80" x14ac:dyDescent="0.3">
      <c r="A57" s="100" t="str">
        <f>'Indicator Data'!A59</f>
        <v>Eritrea</v>
      </c>
      <c r="B57" s="86" t="str">
        <f>'Indicator Data'!B59</f>
        <v>ERI</v>
      </c>
      <c r="C57" s="119">
        <v>2015</v>
      </c>
      <c r="D57" s="119">
        <v>2015</v>
      </c>
      <c r="E57" s="119">
        <v>2015</v>
      </c>
      <c r="F57" s="119">
        <v>2015</v>
      </c>
      <c r="G57" s="119">
        <v>2015</v>
      </c>
      <c r="H57" s="119">
        <v>2015</v>
      </c>
      <c r="I57" s="119">
        <v>2015</v>
      </c>
      <c r="J57" s="119">
        <v>2019</v>
      </c>
      <c r="K57" s="119">
        <v>2019</v>
      </c>
      <c r="L57" s="119">
        <v>2019</v>
      </c>
      <c r="M57" s="121">
        <v>2015</v>
      </c>
      <c r="N57" s="121">
        <v>2015</v>
      </c>
      <c r="O57" s="121">
        <v>2015</v>
      </c>
      <c r="P57" s="121">
        <v>2015</v>
      </c>
      <c r="Q57" s="121">
        <v>2010</v>
      </c>
      <c r="R57" s="121">
        <v>2010</v>
      </c>
      <c r="S57" s="121">
        <v>2010</v>
      </c>
      <c r="T57" s="121">
        <v>2010</v>
      </c>
      <c r="U57" s="121">
        <v>2015</v>
      </c>
      <c r="V57" s="121">
        <v>2015</v>
      </c>
      <c r="W57" s="121">
        <v>2015</v>
      </c>
      <c r="X57" s="121">
        <v>2018</v>
      </c>
      <c r="Y57" s="121"/>
      <c r="Z57" s="121"/>
      <c r="AA57" s="121" t="s">
        <v>880</v>
      </c>
      <c r="AB57" s="120">
        <v>2016</v>
      </c>
      <c r="AC57" s="121" t="s">
        <v>880</v>
      </c>
      <c r="AD57" s="121">
        <v>2018</v>
      </c>
      <c r="AE57" s="121">
        <v>2019</v>
      </c>
      <c r="AF57" s="123" t="s">
        <v>880</v>
      </c>
      <c r="AG57" s="123">
        <v>2019</v>
      </c>
      <c r="AH57" s="121">
        <v>2021</v>
      </c>
      <c r="AI57" s="121">
        <v>2021</v>
      </c>
      <c r="AJ57" s="121">
        <v>2020</v>
      </c>
      <c r="AK57" s="121">
        <v>2020</v>
      </c>
      <c r="AL57" s="121">
        <v>2018</v>
      </c>
      <c r="AM57" s="121" t="s">
        <v>880</v>
      </c>
      <c r="AN57" s="121">
        <v>2021</v>
      </c>
      <c r="AO57" s="121">
        <v>2018</v>
      </c>
      <c r="AP57" s="121">
        <v>2019</v>
      </c>
      <c r="AQ57" s="180" t="s">
        <v>880</v>
      </c>
      <c r="AR57" s="180" t="s">
        <v>880</v>
      </c>
      <c r="AS57" s="121">
        <v>2019</v>
      </c>
      <c r="AT57" s="180">
        <v>2010</v>
      </c>
      <c r="AU57" s="131">
        <v>2019</v>
      </c>
      <c r="AV57" s="131">
        <v>2019</v>
      </c>
      <c r="AW57" s="121">
        <v>2019</v>
      </c>
      <c r="AX57" s="121">
        <v>2018</v>
      </c>
      <c r="AY57" s="121">
        <v>2019</v>
      </c>
      <c r="AZ57" s="168" t="s">
        <v>880</v>
      </c>
      <c r="BA57" s="121" t="s">
        <v>880</v>
      </c>
      <c r="BB57" s="121">
        <v>2018</v>
      </c>
      <c r="BC57" s="121">
        <v>2019</v>
      </c>
      <c r="BD57" s="121">
        <v>2020</v>
      </c>
      <c r="BE57" s="181" t="s">
        <v>880</v>
      </c>
      <c r="BF57" s="181" t="s">
        <v>1432</v>
      </c>
      <c r="BG57" s="121">
        <v>2019</v>
      </c>
      <c r="BH57" s="121">
        <v>2019</v>
      </c>
      <c r="BI57" s="121">
        <v>2019</v>
      </c>
      <c r="BJ57" s="121" t="s">
        <v>880</v>
      </c>
      <c r="BK57" s="121">
        <v>2019</v>
      </c>
      <c r="BL57" s="121">
        <v>2020</v>
      </c>
      <c r="BM57" s="121">
        <v>2018</v>
      </c>
      <c r="BN57" s="180">
        <v>2018</v>
      </c>
      <c r="BO57" s="180">
        <v>2017</v>
      </c>
      <c r="BP57" s="180">
        <v>2017</v>
      </c>
      <c r="BQ57" s="121">
        <v>2014</v>
      </c>
      <c r="BR57" s="121">
        <v>2016</v>
      </c>
      <c r="BS57" s="121">
        <v>2016</v>
      </c>
      <c r="BT57" s="121" t="s">
        <v>880</v>
      </c>
      <c r="BU57" s="121">
        <v>2018</v>
      </c>
      <c r="BV57" s="121">
        <v>2018</v>
      </c>
      <c r="BW57" s="121">
        <v>2018</v>
      </c>
      <c r="BX57" s="121">
        <v>2018</v>
      </c>
      <c r="BY57" s="121">
        <v>2017</v>
      </c>
      <c r="BZ57" s="121" t="s">
        <v>880</v>
      </c>
      <c r="CA57" s="121">
        <v>2020</v>
      </c>
      <c r="CB57" s="121">
        <v>2015</v>
      </c>
    </row>
    <row r="58" spans="1:80" x14ac:dyDescent="0.3">
      <c r="A58" s="100" t="str">
        <f>'Indicator Data'!A60</f>
        <v>Estonia</v>
      </c>
      <c r="B58" s="86" t="str">
        <f>'Indicator Data'!B60</f>
        <v>EST</v>
      </c>
      <c r="C58" s="119">
        <v>2015</v>
      </c>
      <c r="D58" s="119">
        <v>2015</v>
      </c>
      <c r="E58" s="119">
        <v>2015</v>
      </c>
      <c r="F58" s="119">
        <v>2015</v>
      </c>
      <c r="G58" s="119">
        <v>2015</v>
      </c>
      <c r="H58" s="119">
        <v>2015</v>
      </c>
      <c r="I58" s="119">
        <v>2015</v>
      </c>
      <c r="J58" s="119">
        <v>2019</v>
      </c>
      <c r="K58" s="119">
        <v>2019</v>
      </c>
      <c r="L58" s="119">
        <v>2019</v>
      </c>
      <c r="M58" s="121">
        <v>2015</v>
      </c>
      <c r="N58" s="121">
        <v>2015</v>
      </c>
      <c r="O58" s="121">
        <v>2015</v>
      </c>
      <c r="P58" s="121">
        <v>2015</v>
      </c>
      <c r="Q58" s="121">
        <v>2010</v>
      </c>
      <c r="R58" s="121">
        <v>2010</v>
      </c>
      <c r="S58" s="121">
        <v>2010</v>
      </c>
      <c r="T58" s="121">
        <v>2010</v>
      </c>
      <c r="U58" s="121">
        <v>2015</v>
      </c>
      <c r="V58" s="121">
        <v>2015</v>
      </c>
      <c r="W58" s="121">
        <v>2015</v>
      </c>
      <c r="X58" s="121">
        <v>2018</v>
      </c>
      <c r="Y58" s="121">
        <v>2019</v>
      </c>
      <c r="Z58" s="121">
        <v>2019</v>
      </c>
      <c r="AA58" s="121">
        <v>2011</v>
      </c>
      <c r="AB58" s="120">
        <v>2017</v>
      </c>
      <c r="AC58" s="121" t="s">
        <v>880</v>
      </c>
      <c r="AD58" s="121">
        <v>2019</v>
      </c>
      <c r="AE58" s="121">
        <v>2018</v>
      </c>
      <c r="AF58" s="123" t="s">
        <v>880</v>
      </c>
      <c r="AG58" s="123">
        <v>2019</v>
      </c>
      <c r="AH58" s="121">
        <v>2021</v>
      </c>
      <c r="AI58" s="121">
        <v>2021</v>
      </c>
      <c r="AJ58" s="121">
        <v>2020</v>
      </c>
      <c r="AK58" s="121">
        <v>2020</v>
      </c>
      <c r="AL58" s="121">
        <v>2018</v>
      </c>
      <c r="AM58" s="121" t="s">
        <v>880</v>
      </c>
      <c r="AN58" s="121">
        <v>2021</v>
      </c>
      <c r="AO58" s="121">
        <v>2018</v>
      </c>
      <c r="AP58" s="121">
        <v>2019</v>
      </c>
      <c r="AQ58" s="180" t="s">
        <v>880</v>
      </c>
      <c r="AR58" s="180">
        <v>2019</v>
      </c>
      <c r="AS58" s="121">
        <v>2019</v>
      </c>
      <c r="AT58" s="180" t="s">
        <v>880</v>
      </c>
      <c r="AU58" s="131">
        <v>2019</v>
      </c>
      <c r="AV58" s="131" t="s">
        <v>880</v>
      </c>
      <c r="AW58" s="121" t="s">
        <v>880</v>
      </c>
      <c r="AX58" s="121" t="s">
        <v>880</v>
      </c>
      <c r="AY58" s="121">
        <v>2019</v>
      </c>
      <c r="AZ58" s="168">
        <v>2019</v>
      </c>
      <c r="BA58" s="121">
        <v>2018</v>
      </c>
      <c r="BB58" s="121">
        <v>2018</v>
      </c>
      <c r="BC58" s="121">
        <v>2019</v>
      </c>
      <c r="BD58" s="121">
        <v>2020</v>
      </c>
      <c r="BE58" s="181" t="s">
        <v>880</v>
      </c>
      <c r="BF58" s="181" t="s">
        <v>1432</v>
      </c>
      <c r="BG58" s="121">
        <v>2019</v>
      </c>
      <c r="BH58" s="121">
        <v>2019</v>
      </c>
      <c r="BI58" s="121">
        <v>2019</v>
      </c>
      <c r="BJ58" s="121" t="s">
        <v>880</v>
      </c>
      <c r="BK58" s="121">
        <v>2019</v>
      </c>
      <c r="BL58" s="121">
        <v>2020</v>
      </c>
      <c r="BM58" s="121">
        <v>2018</v>
      </c>
      <c r="BN58" s="180">
        <v>2011</v>
      </c>
      <c r="BO58" s="180">
        <v>2019</v>
      </c>
      <c r="BP58" s="180">
        <v>2019</v>
      </c>
      <c r="BQ58" s="121">
        <v>2014</v>
      </c>
      <c r="BR58" s="121">
        <v>2017</v>
      </c>
      <c r="BS58" s="121">
        <v>2017</v>
      </c>
      <c r="BT58" s="121">
        <v>2016</v>
      </c>
      <c r="BU58" s="121">
        <v>2018</v>
      </c>
      <c r="BV58" s="121">
        <v>2018</v>
      </c>
      <c r="BW58" s="121" t="s">
        <v>880</v>
      </c>
      <c r="BX58" s="121">
        <v>2018</v>
      </c>
      <c r="BY58" s="121">
        <v>2017</v>
      </c>
      <c r="BZ58" s="121">
        <v>2019</v>
      </c>
      <c r="CA58" s="121">
        <v>2020</v>
      </c>
      <c r="CB58" s="121">
        <v>2015</v>
      </c>
    </row>
    <row r="59" spans="1:80" x14ac:dyDescent="0.3">
      <c r="A59" s="100" t="str">
        <f>'Indicator Data'!A61</f>
        <v>Eswatini</v>
      </c>
      <c r="B59" s="86" t="str">
        <f>'Indicator Data'!B61</f>
        <v>SWZ</v>
      </c>
      <c r="C59" s="119">
        <v>2015</v>
      </c>
      <c r="D59" s="119">
        <v>2015</v>
      </c>
      <c r="E59" s="119">
        <v>2015</v>
      </c>
      <c r="F59" s="119">
        <v>2015</v>
      </c>
      <c r="G59" s="119">
        <v>2015</v>
      </c>
      <c r="H59" s="119">
        <v>2015</v>
      </c>
      <c r="I59" s="119">
        <v>2015</v>
      </c>
      <c r="J59" s="119">
        <v>2019</v>
      </c>
      <c r="K59" s="119">
        <v>2019</v>
      </c>
      <c r="L59" s="119">
        <v>2019</v>
      </c>
      <c r="M59" s="121">
        <v>2015</v>
      </c>
      <c r="N59" s="121">
        <v>2015</v>
      </c>
      <c r="O59" s="121">
        <v>2015</v>
      </c>
      <c r="P59" s="121">
        <v>2015</v>
      </c>
      <c r="Q59" s="121">
        <v>2010</v>
      </c>
      <c r="R59" s="121">
        <v>2010</v>
      </c>
      <c r="S59" s="121">
        <v>2010</v>
      </c>
      <c r="T59" s="121">
        <v>2010</v>
      </c>
      <c r="U59" s="121">
        <v>2015</v>
      </c>
      <c r="V59" s="121">
        <v>2015</v>
      </c>
      <c r="W59" s="121">
        <v>2015</v>
      </c>
      <c r="X59" s="121">
        <v>2018</v>
      </c>
      <c r="Y59" s="121">
        <v>2019</v>
      </c>
      <c r="Z59" s="121">
        <v>2019</v>
      </c>
      <c r="AA59" s="121" t="s">
        <v>880</v>
      </c>
      <c r="AB59" s="120">
        <v>2017</v>
      </c>
      <c r="AC59" s="121">
        <v>2017</v>
      </c>
      <c r="AD59" s="121">
        <v>2018</v>
      </c>
      <c r="AE59" s="121">
        <v>2019</v>
      </c>
      <c r="AF59" s="123">
        <v>2018</v>
      </c>
      <c r="AG59" s="123">
        <v>2019</v>
      </c>
      <c r="AH59" s="121">
        <v>2021</v>
      </c>
      <c r="AI59" s="121">
        <v>2021</v>
      </c>
      <c r="AJ59" s="121">
        <v>2020</v>
      </c>
      <c r="AK59" s="121">
        <v>2020</v>
      </c>
      <c r="AL59" s="121">
        <v>2018</v>
      </c>
      <c r="AM59" s="121">
        <v>2014</v>
      </c>
      <c r="AN59" s="121">
        <v>2021</v>
      </c>
      <c r="AO59" s="121">
        <v>2018</v>
      </c>
      <c r="AP59" s="121">
        <v>2019</v>
      </c>
      <c r="AQ59" s="180">
        <v>2019</v>
      </c>
      <c r="AR59" s="180">
        <v>2019</v>
      </c>
      <c r="AS59" s="121">
        <v>2019</v>
      </c>
      <c r="AT59" s="180">
        <v>2014</v>
      </c>
      <c r="AU59" s="131">
        <v>2019</v>
      </c>
      <c r="AV59" s="131">
        <v>2019</v>
      </c>
      <c r="AW59" s="121">
        <v>2019</v>
      </c>
      <c r="AX59" s="121">
        <v>2018</v>
      </c>
      <c r="AY59" s="121">
        <v>2019</v>
      </c>
      <c r="AZ59" s="168">
        <v>2019</v>
      </c>
      <c r="BA59" s="121">
        <v>2016</v>
      </c>
      <c r="BB59" s="121">
        <v>2018</v>
      </c>
      <c r="BC59" s="121">
        <v>2019</v>
      </c>
      <c r="BD59" s="121">
        <v>2020</v>
      </c>
      <c r="BE59" s="181" t="s">
        <v>880</v>
      </c>
      <c r="BF59" s="181" t="s">
        <v>1432</v>
      </c>
      <c r="BG59" s="121">
        <v>2019</v>
      </c>
      <c r="BH59" s="121">
        <v>2019</v>
      </c>
      <c r="BI59" s="121">
        <v>2019</v>
      </c>
      <c r="BJ59" s="121">
        <v>2015</v>
      </c>
      <c r="BK59" s="121">
        <v>2019</v>
      </c>
      <c r="BL59" s="121">
        <v>2020</v>
      </c>
      <c r="BM59" s="121">
        <v>2018</v>
      </c>
      <c r="BN59" s="180">
        <v>2018</v>
      </c>
      <c r="BO59" s="180">
        <v>2017</v>
      </c>
      <c r="BP59" s="180">
        <v>2017</v>
      </c>
      <c r="BQ59" s="121">
        <v>2014</v>
      </c>
      <c r="BR59" s="121">
        <v>2017</v>
      </c>
      <c r="BS59" s="121">
        <v>2017</v>
      </c>
      <c r="BT59" s="121">
        <v>2016</v>
      </c>
      <c r="BU59" s="121">
        <v>2018</v>
      </c>
      <c r="BV59" s="121">
        <v>2018</v>
      </c>
      <c r="BW59" s="121">
        <v>2018</v>
      </c>
      <c r="BX59" s="121">
        <v>2018</v>
      </c>
      <c r="BY59" s="121">
        <v>2017</v>
      </c>
      <c r="BZ59" s="121">
        <v>2019</v>
      </c>
      <c r="CA59" s="121">
        <v>2020</v>
      </c>
      <c r="CB59" s="121">
        <v>2015</v>
      </c>
    </row>
    <row r="60" spans="1:80" x14ac:dyDescent="0.3">
      <c r="A60" s="100" t="str">
        <f>'Indicator Data'!A62</f>
        <v>Ethiopia</v>
      </c>
      <c r="B60" s="86" t="str">
        <f>'Indicator Data'!B62</f>
        <v>ETH</v>
      </c>
      <c r="C60" s="119">
        <v>2015</v>
      </c>
      <c r="D60" s="119">
        <v>2015</v>
      </c>
      <c r="E60" s="119">
        <v>2015</v>
      </c>
      <c r="F60" s="119">
        <v>2015</v>
      </c>
      <c r="G60" s="119">
        <v>2015</v>
      </c>
      <c r="H60" s="119">
        <v>2015</v>
      </c>
      <c r="I60" s="119">
        <v>2015</v>
      </c>
      <c r="J60" s="119">
        <v>2019</v>
      </c>
      <c r="K60" s="119">
        <v>2019</v>
      </c>
      <c r="L60" s="119">
        <v>2019</v>
      </c>
      <c r="M60" s="121">
        <v>2015</v>
      </c>
      <c r="N60" s="121">
        <v>2015</v>
      </c>
      <c r="O60" s="121">
        <v>2015</v>
      </c>
      <c r="P60" s="121">
        <v>2015</v>
      </c>
      <c r="Q60" s="121">
        <v>2010</v>
      </c>
      <c r="R60" s="121">
        <v>2010</v>
      </c>
      <c r="S60" s="121">
        <v>2010</v>
      </c>
      <c r="T60" s="121">
        <v>2010</v>
      </c>
      <c r="U60" s="121">
        <v>2015</v>
      </c>
      <c r="V60" s="121">
        <v>2015</v>
      </c>
      <c r="W60" s="121">
        <v>2015</v>
      </c>
      <c r="X60" s="121">
        <v>2018</v>
      </c>
      <c r="Y60" s="121">
        <v>2019</v>
      </c>
      <c r="Z60" s="121">
        <v>2019</v>
      </c>
      <c r="AA60" s="121">
        <v>2016</v>
      </c>
      <c r="AB60" s="120">
        <v>2017</v>
      </c>
      <c r="AC60" s="121">
        <v>2017</v>
      </c>
      <c r="AD60" s="121">
        <v>2017</v>
      </c>
      <c r="AE60" s="121">
        <v>2019</v>
      </c>
      <c r="AF60" s="123">
        <v>2018</v>
      </c>
      <c r="AG60" s="123">
        <v>2019</v>
      </c>
      <c r="AH60" s="121">
        <v>2021</v>
      </c>
      <c r="AI60" s="121">
        <v>2021</v>
      </c>
      <c r="AJ60" s="121">
        <v>2020</v>
      </c>
      <c r="AK60" s="121">
        <v>2020</v>
      </c>
      <c r="AL60" s="121">
        <v>2018</v>
      </c>
      <c r="AM60" s="121">
        <v>2016</v>
      </c>
      <c r="AN60" s="121">
        <v>2021</v>
      </c>
      <c r="AO60" s="121">
        <v>2018</v>
      </c>
      <c r="AP60" s="121">
        <v>2019</v>
      </c>
      <c r="AQ60" s="180">
        <v>2019</v>
      </c>
      <c r="AR60" s="180">
        <v>2019</v>
      </c>
      <c r="AS60" s="121">
        <v>2019</v>
      </c>
      <c r="AT60" s="180">
        <v>2019</v>
      </c>
      <c r="AU60" s="131">
        <v>2019</v>
      </c>
      <c r="AV60" s="131">
        <v>2019</v>
      </c>
      <c r="AW60" s="121">
        <v>2019</v>
      </c>
      <c r="AX60" s="121">
        <v>2018</v>
      </c>
      <c r="AY60" s="121">
        <v>2019</v>
      </c>
      <c r="AZ60" s="168">
        <v>2019</v>
      </c>
      <c r="BA60" s="121">
        <v>2015</v>
      </c>
      <c r="BB60" s="121">
        <v>2018</v>
      </c>
      <c r="BC60" s="121">
        <v>2019</v>
      </c>
      <c r="BD60" s="121">
        <v>2020</v>
      </c>
      <c r="BE60" s="181">
        <v>44104</v>
      </c>
      <c r="BF60" s="181">
        <v>44255</v>
      </c>
      <c r="BG60" s="121">
        <v>2019</v>
      </c>
      <c r="BH60" s="121">
        <v>2019</v>
      </c>
      <c r="BI60" s="121">
        <v>2019</v>
      </c>
      <c r="BJ60" s="121">
        <v>2015</v>
      </c>
      <c r="BK60" s="121">
        <v>2019</v>
      </c>
      <c r="BL60" s="121">
        <v>2020</v>
      </c>
      <c r="BM60" s="121">
        <v>2018</v>
      </c>
      <c r="BN60" s="180">
        <v>2017</v>
      </c>
      <c r="BO60" s="180">
        <v>2017</v>
      </c>
      <c r="BP60" s="180">
        <v>2017</v>
      </c>
      <c r="BQ60" s="121">
        <v>2014</v>
      </c>
      <c r="BR60" s="121">
        <v>2017</v>
      </c>
      <c r="BS60" s="121">
        <v>2017</v>
      </c>
      <c r="BT60" s="121">
        <v>2017</v>
      </c>
      <c r="BU60" s="121">
        <v>2018</v>
      </c>
      <c r="BV60" s="121" t="s">
        <v>880</v>
      </c>
      <c r="BW60" s="121">
        <v>2018</v>
      </c>
      <c r="BX60" s="121">
        <v>2018</v>
      </c>
      <c r="BY60" s="121">
        <v>2017</v>
      </c>
      <c r="BZ60" s="121">
        <v>2019</v>
      </c>
      <c r="CA60" s="121">
        <v>2020</v>
      </c>
      <c r="CB60" s="121">
        <v>2015</v>
      </c>
    </row>
    <row r="61" spans="1:80" x14ac:dyDescent="0.3">
      <c r="A61" s="100" t="str">
        <f>'Indicator Data'!A63</f>
        <v>Fiji</v>
      </c>
      <c r="B61" s="86" t="str">
        <f>'Indicator Data'!B63</f>
        <v>FJI</v>
      </c>
      <c r="C61" s="119">
        <v>2015</v>
      </c>
      <c r="D61" s="119">
        <v>2015</v>
      </c>
      <c r="E61" s="119">
        <v>2015</v>
      </c>
      <c r="F61" s="119">
        <v>2015</v>
      </c>
      <c r="G61" s="119">
        <v>2015</v>
      </c>
      <c r="H61" s="119">
        <v>2015</v>
      </c>
      <c r="I61" s="119">
        <v>2015</v>
      </c>
      <c r="J61" s="119">
        <v>2019</v>
      </c>
      <c r="K61" s="119">
        <v>2019</v>
      </c>
      <c r="L61" s="119">
        <v>2019</v>
      </c>
      <c r="M61" s="121">
        <v>2015</v>
      </c>
      <c r="N61" s="121">
        <v>2015</v>
      </c>
      <c r="O61" s="121">
        <v>2015</v>
      </c>
      <c r="P61" s="121">
        <v>2015</v>
      </c>
      <c r="Q61" s="121">
        <v>2010</v>
      </c>
      <c r="R61" s="121">
        <v>2010</v>
      </c>
      <c r="S61" s="121">
        <v>2010</v>
      </c>
      <c r="T61" s="121">
        <v>2010</v>
      </c>
      <c r="U61" s="121">
        <v>2015</v>
      </c>
      <c r="V61" s="121">
        <v>2015</v>
      </c>
      <c r="W61" s="121">
        <v>2015</v>
      </c>
      <c r="X61" s="121">
        <v>2018</v>
      </c>
      <c r="Y61" s="121">
        <v>2019</v>
      </c>
      <c r="Z61" s="121">
        <v>2019</v>
      </c>
      <c r="AA61" s="121">
        <v>2014</v>
      </c>
      <c r="AB61" s="120">
        <v>2017</v>
      </c>
      <c r="AC61" s="121" t="s">
        <v>880</v>
      </c>
      <c r="AD61" s="121">
        <v>2018</v>
      </c>
      <c r="AE61" s="121">
        <v>2018</v>
      </c>
      <c r="AF61" s="123">
        <v>2018</v>
      </c>
      <c r="AG61" s="123">
        <v>2019</v>
      </c>
      <c r="AH61" s="121">
        <v>2021</v>
      </c>
      <c r="AI61" s="121">
        <v>2021</v>
      </c>
      <c r="AJ61" s="121">
        <v>2020</v>
      </c>
      <c r="AK61" s="121">
        <v>2020</v>
      </c>
      <c r="AL61" s="121">
        <v>2018</v>
      </c>
      <c r="AM61" s="121" t="s">
        <v>880</v>
      </c>
      <c r="AN61" s="121">
        <v>2021</v>
      </c>
      <c r="AO61" s="121">
        <v>2018</v>
      </c>
      <c r="AP61" s="121">
        <v>2019</v>
      </c>
      <c r="AQ61" s="180">
        <v>2019</v>
      </c>
      <c r="AR61" s="180">
        <v>2019</v>
      </c>
      <c r="AS61" s="121">
        <v>2019</v>
      </c>
      <c r="AT61" s="180" t="s">
        <v>880</v>
      </c>
      <c r="AU61" s="131">
        <v>2019</v>
      </c>
      <c r="AV61" s="131">
        <v>2019</v>
      </c>
      <c r="AW61" s="121">
        <v>2019</v>
      </c>
      <c r="AX61" s="121" t="s">
        <v>880</v>
      </c>
      <c r="AY61" s="121">
        <v>2019</v>
      </c>
      <c r="AZ61" s="168">
        <v>2019</v>
      </c>
      <c r="BA61" s="121">
        <v>2013</v>
      </c>
      <c r="BB61" s="121">
        <v>2018</v>
      </c>
      <c r="BC61" s="121">
        <v>2019</v>
      </c>
      <c r="BD61" s="121">
        <v>2020</v>
      </c>
      <c r="BE61" s="181" t="s">
        <v>880</v>
      </c>
      <c r="BF61" s="181" t="s">
        <v>1432</v>
      </c>
      <c r="BG61" s="121">
        <v>2019</v>
      </c>
      <c r="BH61" s="121">
        <v>2019</v>
      </c>
      <c r="BI61" s="121">
        <v>2019</v>
      </c>
      <c r="BJ61" s="121">
        <v>2015</v>
      </c>
      <c r="BK61" s="121">
        <v>2019</v>
      </c>
      <c r="BL61" s="121" t="s">
        <v>880</v>
      </c>
      <c r="BM61" s="121">
        <v>2018</v>
      </c>
      <c r="BN61" s="180">
        <v>2017</v>
      </c>
      <c r="BO61" s="180">
        <v>2017</v>
      </c>
      <c r="BP61" s="180">
        <v>2017</v>
      </c>
      <c r="BQ61" s="121">
        <v>2014</v>
      </c>
      <c r="BR61" s="121">
        <v>2017</v>
      </c>
      <c r="BS61" s="121">
        <v>2017</v>
      </c>
      <c r="BT61" s="121">
        <v>2015</v>
      </c>
      <c r="BU61" s="121">
        <v>2018</v>
      </c>
      <c r="BV61" s="121">
        <v>2018</v>
      </c>
      <c r="BW61" s="121">
        <v>2018</v>
      </c>
      <c r="BX61" s="121">
        <v>2018</v>
      </c>
      <c r="BY61" s="121">
        <v>2017</v>
      </c>
      <c r="BZ61" s="121">
        <v>2019</v>
      </c>
      <c r="CA61" s="121">
        <v>2020</v>
      </c>
      <c r="CB61" s="121">
        <v>2015</v>
      </c>
    </row>
    <row r="62" spans="1:80" x14ac:dyDescent="0.3">
      <c r="A62" s="100" t="str">
        <f>'Indicator Data'!A64</f>
        <v>Finland</v>
      </c>
      <c r="B62" s="86" t="str">
        <f>'Indicator Data'!B64</f>
        <v>FIN</v>
      </c>
      <c r="C62" s="119">
        <v>2015</v>
      </c>
      <c r="D62" s="119">
        <v>2015</v>
      </c>
      <c r="E62" s="119">
        <v>2015</v>
      </c>
      <c r="F62" s="119">
        <v>2015</v>
      </c>
      <c r="G62" s="119">
        <v>2015</v>
      </c>
      <c r="H62" s="119">
        <v>2015</v>
      </c>
      <c r="I62" s="119">
        <v>2015</v>
      </c>
      <c r="J62" s="119">
        <v>2019</v>
      </c>
      <c r="K62" s="119">
        <v>2019</v>
      </c>
      <c r="L62" s="119">
        <v>2019</v>
      </c>
      <c r="M62" s="121">
        <v>2015</v>
      </c>
      <c r="N62" s="121">
        <v>2015</v>
      </c>
      <c r="O62" s="121">
        <v>2015</v>
      </c>
      <c r="P62" s="121">
        <v>2015</v>
      </c>
      <c r="Q62" s="121">
        <v>2010</v>
      </c>
      <c r="R62" s="121">
        <v>2010</v>
      </c>
      <c r="S62" s="121">
        <v>2010</v>
      </c>
      <c r="T62" s="121">
        <v>2010</v>
      </c>
      <c r="U62" s="121">
        <v>2015</v>
      </c>
      <c r="V62" s="121">
        <v>2015</v>
      </c>
      <c r="W62" s="121">
        <v>2015</v>
      </c>
      <c r="X62" s="121">
        <v>2018</v>
      </c>
      <c r="Y62" s="121">
        <v>2019</v>
      </c>
      <c r="Z62" s="121">
        <v>2019</v>
      </c>
      <c r="AA62" s="121">
        <v>2010</v>
      </c>
      <c r="AB62" s="120">
        <v>2017</v>
      </c>
      <c r="AC62" s="121" t="s">
        <v>880</v>
      </c>
      <c r="AD62" s="121">
        <v>2018</v>
      </c>
      <c r="AE62" s="121">
        <v>2018</v>
      </c>
      <c r="AF62" s="123" t="s">
        <v>880</v>
      </c>
      <c r="AG62" s="123">
        <v>2019</v>
      </c>
      <c r="AH62" s="121">
        <v>2021</v>
      </c>
      <c r="AI62" s="121">
        <v>2021</v>
      </c>
      <c r="AJ62" s="121">
        <v>2020</v>
      </c>
      <c r="AK62" s="121">
        <v>2020</v>
      </c>
      <c r="AL62" s="121">
        <v>2018</v>
      </c>
      <c r="AM62" s="121" t="s">
        <v>880</v>
      </c>
      <c r="AN62" s="121">
        <v>2021</v>
      </c>
      <c r="AO62" s="121">
        <v>2018</v>
      </c>
      <c r="AP62" s="121">
        <v>2019</v>
      </c>
      <c r="AQ62" s="180" t="s">
        <v>880</v>
      </c>
      <c r="AR62" s="180">
        <v>2019</v>
      </c>
      <c r="AS62" s="121">
        <v>2019</v>
      </c>
      <c r="AT62" s="180" t="s">
        <v>880</v>
      </c>
      <c r="AU62" s="131">
        <v>2019</v>
      </c>
      <c r="AV62" s="131" t="s">
        <v>880</v>
      </c>
      <c r="AW62" s="121" t="s">
        <v>880</v>
      </c>
      <c r="AX62" s="121" t="s">
        <v>880</v>
      </c>
      <c r="AY62" s="121">
        <v>2019</v>
      </c>
      <c r="AZ62" s="168">
        <v>2019</v>
      </c>
      <c r="BA62" s="121">
        <v>2018</v>
      </c>
      <c r="BB62" s="121">
        <v>2018</v>
      </c>
      <c r="BC62" s="121">
        <v>2019</v>
      </c>
      <c r="BD62" s="121">
        <v>2020</v>
      </c>
      <c r="BE62" s="181" t="s">
        <v>880</v>
      </c>
      <c r="BF62" s="181" t="s">
        <v>1432</v>
      </c>
      <c r="BG62" s="121">
        <v>2019</v>
      </c>
      <c r="BH62" s="121">
        <v>2019</v>
      </c>
      <c r="BI62" s="121">
        <v>2019</v>
      </c>
      <c r="BJ62" s="121">
        <v>2015</v>
      </c>
      <c r="BK62" s="121">
        <v>2019</v>
      </c>
      <c r="BL62" s="121">
        <v>2020</v>
      </c>
      <c r="BM62" s="121">
        <v>2018</v>
      </c>
      <c r="BN62" s="180" t="s">
        <v>880</v>
      </c>
      <c r="BO62" s="180">
        <v>2019</v>
      </c>
      <c r="BP62" s="180">
        <v>2019</v>
      </c>
      <c r="BQ62" s="121">
        <v>2014</v>
      </c>
      <c r="BR62" s="121">
        <v>2017</v>
      </c>
      <c r="BS62" s="121">
        <v>2017</v>
      </c>
      <c r="BT62" s="121">
        <v>2016</v>
      </c>
      <c r="BU62" s="121">
        <v>2018</v>
      </c>
      <c r="BV62" s="121">
        <v>2018</v>
      </c>
      <c r="BW62" s="121">
        <v>2018</v>
      </c>
      <c r="BX62" s="121">
        <v>2018</v>
      </c>
      <c r="BY62" s="121">
        <v>2017</v>
      </c>
      <c r="BZ62" s="121">
        <v>2019</v>
      </c>
      <c r="CA62" s="121">
        <v>2020</v>
      </c>
      <c r="CB62" s="121">
        <v>2015</v>
      </c>
    </row>
    <row r="63" spans="1:80" x14ac:dyDescent="0.3">
      <c r="A63" s="100" t="str">
        <f>'Indicator Data'!A65</f>
        <v>France</v>
      </c>
      <c r="B63" s="86" t="str">
        <f>'Indicator Data'!B65</f>
        <v>FRA</v>
      </c>
      <c r="C63" s="119">
        <v>2015</v>
      </c>
      <c r="D63" s="119">
        <v>2015</v>
      </c>
      <c r="E63" s="119">
        <v>2015</v>
      </c>
      <c r="F63" s="119">
        <v>2015</v>
      </c>
      <c r="G63" s="119">
        <v>2015</v>
      </c>
      <c r="H63" s="119">
        <v>2015</v>
      </c>
      <c r="I63" s="119">
        <v>2015</v>
      </c>
      <c r="J63" s="119">
        <v>2019</v>
      </c>
      <c r="K63" s="119">
        <v>2019</v>
      </c>
      <c r="L63" s="119">
        <v>2019</v>
      </c>
      <c r="M63" s="121">
        <v>2015</v>
      </c>
      <c r="N63" s="121">
        <v>2015</v>
      </c>
      <c r="O63" s="121">
        <v>2015</v>
      </c>
      <c r="P63" s="121">
        <v>2015</v>
      </c>
      <c r="Q63" s="121">
        <v>2010</v>
      </c>
      <c r="R63" s="121">
        <v>2010</v>
      </c>
      <c r="S63" s="121">
        <v>2010</v>
      </c>
      <c r="T63" s="121">
        <v>2010</v>
      </c>
      <c r="U63" s="121">
        <v>2015</v>
      </c>
      <c r="V63" s="121">
        <v>2015</v>
      </c>
      <c r="W63" s="121">
        <v>2015</v>
      </c>
      <c r="X63" s="121">
        <v>2018</v>
      </c>
      <c r="Y63" s="121">
        <v>2019</v>
      </c>
      <c r="Z63" s="121">
        <v>2019</v>
      </c>
      <c r="AA63" s="121">
        <v>2015</v>
      </c>
      <c r="AB63" s="120">
        <v>2017</v>
      </c>
      <c r="AC63" s="121" t="s">
        <v>880</v>
      </c>
      <c r="AD63" s="121">
        <v>2017</v>
      </c>
      <c r="AE63" s="121">
        <v>2019</v>
      </c>
      <c r="AF63" s="123" t="s">
        <v>880</v>
      </c>
      <c r="AG63" s="123">
        <v>2019</v>
      </c>
      <c r="AH63" s="121">
        <v>2021</v>
      </c>
      <c r="AI63" s="121">
        <v>2021</v>
      </c>
      <c r="AJ63" s="121">
        <v>2020</v>
      </c>
      <c r="AK63" s="121">
        <v>2020</v>
      </c>
      <c r="AL63" s="121">
        <v>2018</v>
      </c>
      <c r="AM63" s="121" t="s">
        <v>880</v>
      </c>
      <c r="AN63" s="121">
        <v>2021</v>
      </c>
      <c r="AO63" s="121">
        <v>2018</v>
      </c>
      <c r="AP63" s="121">
        <v>2019</v>
      </c>
      <c r="AQ63" s="180" t="s">
        <v>880</v>
      </c>
      <c r="AR63" s="180">
        <v>2019</v>
      </c>
      <c r="AS63" s="121">
        <v>2019</v>
      </c>
      <c r="AT63" s="180" t="s">
        <v>880</v>
      </c>
      <c r="AU63" s="131">
        <v>2019</v>
      </c>
      <c r="AV63" s="131">
        <v>2019</v>
      </c>
      <c r="AW63" s="121" t="s">
        <v>880</v>
      </c>
      <c r="AX63" s="121" t="s">
        <v>880</v>
      </c>
      <c r="AY63" s="121">
        <v>2019</v>
      </c>
      <c r="AZ63" s="168">
        <v>2019</v>
      </c>
      <c r="BA63" s="121">
        <v>2018</v>
      </c>
      <c r="BB63" s="121">
        <v>2018</v>
      </c>
      <c r="BC63" s="121">
        <v>2019</v>
      </c>
      <c r="BD63" s="121">
        <v>2020</v>
      </c>
      <c r="BE63" s="181" t="s">
        <v>880</v>
      </c>
      <c r="BF63" s="181" t="s">
        <v>1432</v>
      </c>
      <c r="BG63" s="121">
        <v>2019</v>
      </c>
      <c r="BH63" s="121">
        <v>2019</v>
      </c>
      <c r="BI63" s="121">
        <v>2019</v>
      </c>
      <c r="BJ63" s="121">
        <v>2015</v>
      </c>
      <c r="BK63" s="121">
        <v>2019</v>
      </c>
      <c r="BL63" s="121">
        <v>2020</v>
      </c>
      <c r="BM63" s="121">
        <v>2018</v>
      </c>
      <c r="BN63" s="180" t="s">
        <v>880</v>
      </c>
      <c r="BO63" s="180">
        <v>2019</v>
      </c>
      <c r="BP63" s="180">
        <v>2019</v>
      </c>
      <c r="BQ63" s="121">
        <v>2014</v>
      </c>
      <c r="BR63" s="121">
        <v>2017</v>
      </c>
      <c r="BS63" s="121">
        <v>2017</v>
      </c>
      <c r="BT63" s="121">
        <v>2016</v>
      </c>
      <c r="BU63" s="121">
        <v>2018</v>
      </c>
      <c r="BV63" s="121">
        <v>2018</v>
      </c>
      <c r="BW63" s="121">
        <v>2018</v>
      </c>
      <c r="BX63" s="121">
        <v>2018</v>
      </c>
      <c r="BY63" s="121">
        <v>2017</v>
      </c>
      <c r="BZ63" s="121">
        <v>2019</v>
      </c>
      <c r="CA63" s="121">
        <v>2020</v>
      </c>
      <c r="CB63" s="121">
        <v>2015</v>
      </c>
    </row>
    <row r="64" spans="1:80" x14ac:dyDescent="0.3">
      <c r="A64" s="100" t="str">
        <f>'Indicator Data'!A66</f>
        <v>Gabon</v>
      </c>
      <c r="B64" s="86" t="str">
        <f>'Indicator Data'!B66</f>
        <v>GAB</v>
      </c>
      <c r="C64" s="119">
        <v>2015</v>
      </c>
      <c r="D64" s="119">
        <v>2015</v>
      </c>
      <c r="E64" s="119">
        <v>2015</v>
      </c>
      <c r="F64" s="119">
        <v>2015</v>
      </c>
      <c r="G64" s="119">
        <v>2015</v>
      </c>
      <c r="H64" s="119">
        <v>2015</v>
      </c>
      <c r="I64" s="119">
        <v>2015</v>
      </c>
      <c r="J64" s="119">
        <v>2019</v>
      </c>
      <c r="K64" s="119">
        <v>2019</v>
      </c>
      <c r="L64" s="119">
        <v>2019</v>
      </c>
      <c r="M64" s="121">
        <v>2015</v>
      </c>
      <c r="N64" s="121">
        <v>2015</v>
      </c>
      <c r="O64" s="121">
        <v>2015</v>
      </c>
      <c r="P64" s="121">
        <v>2015</v>
      </c>
      <c r="Q64" s="121">
        <v>2010</v>
      </c>
      <c r="R64" s="121">
        <v>2010</v>
      </c>
      <c r="S64" s="121">
        <v>2010</v>
      </c>
      <c r="T64" s="121">
        <v>2010</v>
      </c>
      <c r="U64" s="121">
        <v>2015</v>
      </c>
      <c r="V64" s="121">
        <v>2015</v>
      </c>
      <c r="W64" s="121">
        <v>2015</v>
      </c>
      <c r="X64" s="121">
        <v>2018</v>
      </c>
      <c r="Y64" s="121">
        <v>2019</v>
      </c>
      <c r="Z64" s="121">
        <v>2019</v>
      </c>
      <c r="AA64" s="121">
        <v>2012</v>
      </c>
      <c r="AB64" s="120">
        <v>2017</v>
      </c>
      <c r="AC64" s="121" t="s">
        <v>880</v>
      </c>
      <c r="AD64" s="121" t="s">
        <v>880</v>
      </c>
      <c r="AE64" s="121">
        <v>2019</v>
      </c>
      <c r="AF64" s="123">
        <v>2018</v>
      </c>
      <c r="AG64" s="123">
        <v>2019</v>
      </c>
      <c r="AH64" s="121">
        <v>2021</v>
      </c>
      <c r="AI64" s="121">
        <v>2021</v>
      </c>
      <c r="AJ64" s="121">
        <v>2020</v>
      </c>
      <c r="AK64" s="121">
        <v>2020</v>
      </c>
      <c r="AL64" s="121">
        <v>2018</v>
      </c>
      <c r="AM64" s="121">
        <v>2012</v>
      </c>
      <c r="AN64" s="121">
        <v>2021</v>
      </c>
      <c r="AO64" s="121">
        <v>2018</v>
      </c>
      <c r="AP64" s="121">
        <v>2019</v>
      </c>
      <c r="AQ64" s="180">
        <v>2019</v>
      </c>
      <c r="AR64" s="180">
        <v>2019</v>
      </c>
      <c r="AS64" s="121">
        <v>2019</v>
      </c>
      <c r="AT64" s="180">
        <v>2012</v>
      </c>
      <c r="AU64" s="131">
        <v>2019</v>
      </c>
      <c r="AV64" s="131">
        <v>2019</v>
      </c>
      <c r="AW64" s="121">
        <v>2019</v>
      </c>
      <c r="AX64" s="121">
        <v>2018</v>
      </c>
      <c r="AY64" s="121">
        <v>2019</v>
      </c>
      <c r="AZ64" s="168">
        <v>2019</v>
      </c>
      <c r="BA64" s="121">
        <v>2017</v>
      </c>
      <c r="BB64" s="121">
        <v>2018</v>
      </c>
      <c r="BC64" s="121">
        <v>2019</v>
      </c>
      <c r="BD64" s="121">
        <v>2020</v>
      </c>
      <c r="BE64" s="181" t="s">
        <v>880</v>
      </c>
      <c r="BF64" s="181" t="s">
        <v>1432</v>
      </c>
      <c r="BG64" s="121">
        <v>2019</v>
      </c>
      <c r="BH64" s="121">
        <v>2019</v>
      </c>
      <c r="BI64" s="121">
        <v>2019</v>
      </c>
      <c r="BJ64" s="121">
        <v>2015</v>
      </c>
      <c r="BK64" s="121">
        <v>2019</v>
      </c>
      <c r="BL64" s="121">
        <v>2020</v>
      </c>
      <c r="BM64" s="121">
        <v>2018</v>
      </c>
      <c r="BN64" s="180">
        <v>2018</v>
      </c>
      <c r="BO64" s="180">
        <v>2017</v>
      </c>
      <c r="BP64" s="180">
        <v>2019</v>
      </c>
      <c r="BQ64" s="121">
        <v>2014</v>
      </c>
      <c r="BR64" s="121">
        <v>2017</v>
      </c>
      <c r="BS64" s="121">
        <v>2017</v>
      </c>
      <c r="BT64" s="121">
        <v>2016</v>
      </c>
      <c r="BU64" s="121">
        <v>2018</v>
      </c>
      <c r="BV64" s="121" t="s">
        <v>880</v>
      </c>
      <c r="BW64" s="121" t="s">
        <v>880</v>
      </c>
      <c r="BX64" s="121">
        <v>2018</v>
      </c>
      <c r="BY64" s="121">
        <v>2017</v>
      </c>
      <c r="BZ64" s="121">
        <v>2019</v>
      </c>
      <c r="CA64" s="121">
        <v>2020</v>
      </c>
      <c r="CB64" s="121">
        <v>2015</v>
      </c>
    </row>
    <row r="65" spans="1:80" x14ac:dyDescent="0.3">
      <c r="A65" s="100" t="str">
        <f>'Indicator Data'!A67</f>
        <v>Gambia</v>
      </c>
      <c r="B65" s="86" t="str">
        <f>'Indicator Data'!B67</f>
        <v>GMB</v>
      </c>
      <c r="C65" s="119">
        <v>2015</v>
      </c>
      <c r="D65" s="119">
        <v>2015</v>
      </c>
      <c r="E65" s="119">
        <v>2015</v>
      </c>
      <c r="F65" s="119">
        <v>2015</v>
      </c>
      <c r="G65" s="119">
        <v>2015</v>
      </c>
      <c r="H65" s="119">
        <v>2015</v>
      </c>
      <c r="I65" s="119">
        <v>2015</v>
      </c>
      <c r="J65" s="119">
        <v>2019</v>
      </c>
      <c r="K65" s="119">
        <v>2019</v>
      </c>
      <c r="L65" s="119">
        <v>2019</v>
      </c>
      <c r="M65" s="121">
        <v>2015</v>
      </c>
      <c r="N65" s="121">
        <v>2015</v>
      </c>
      <c r="O65" s="121">
        <v>2015</v>
      </c>
      <c r="P65" s="121">
        <v>2015</v>
      </c>
      <c r="Q65" s="121">
        <v>2010</v>
      </c>
      <c r="R65" s="121">
        <v>2010</v>
      </c>
      <c r="S65" s="121">
        <v>2010</v>
      </c>
      <c r="T65" s="121">
        <v>2010</v>
      </c>
      <c r="U65" s="121">
        <v>2015</v>
      </c>
      <c r="V65" s="121">
        <v>2015</v>
      </c>
      <c r="W65" s="121">
        <v>2015</v>
      </c>
      <c r="X65" s="121">
        <v>2018</v>
      </c>
      <c r="Y65" s="121">
        <v>2019</v>
      </c>
      <c r="Z65" s="121">
        <v>2019</v>
      </c>
      <c r="AA65" s="121">
        <v>2013</v>
      </c>
      <c r="AB65" s="120">
        <v>2017</v>
      </c>
      <c r="AC65" s="121">
        <v>2017</v>
      </c>
      <c r="AD65" s="121">
        <v>2018</v>
      </c>
      <c r="AE65" s="121">
        <v>2019</v>
      </c>
      <c r="AF65" s="123">
        <v>2018</v>
      </c>
      <c r="AG65" s="123">
        <v>2019</v>
      </c>
      <c r="AH65" s="121">
        <v>2021</v>
      </c>
      <c r="AI65" s="121">
        <v>2021</v>
      </c>
      <c r="AJ65" s="121">
        <v>2020</v>
      </c>
      <c r="AK65" s="121">
        <v>2020</v>
      </c>
      <c r="AL65" s="121">
        <v>2018</v>
      </c>
      <c r="AM65" s="121">
        <v>2018</v>
      </c>
      <c r="AN65" s="121">
        <v>2021</v>
      </c>
      <c r="AO65" s="121">
        <v>2018</v>
      </c>
      <c r="AP65" s="121">
        <v>2019</v>
      </c>
      <c r="AQ65" s="180">
        <v>2019</v>
      </c>
      <c r="AR65" s="180">
        <v>2019</v>
      </c>
      <c r="AS65" s="121">
        <v>2019</v>
      </c>
      <c r="AT65" s="180">
        <v>2018</v>
      </c>
      <c r="AU65" s="131">
        <v>2019</v>
      </c>
      <c r="AV65" s="131">
        <v>2019</v>
      </c>
      <c r="AW65" s="121">
        <v>2019</v>
      </c>
      <c r="AX65" s="121">
        <v>2018</v>
      </c>
      <c r="AY65" s="121">
        <v>2019</v>
      </c>
      <c r="AZ65" s="168">
        <v>2019</v>
      </c>
      <c r="BA65" s="121">
        <v>2015</v>
      </c>
      <c r="BB65" s="121">
        <v>2018</v>
      </c>
      <c r="BC65" s="121">
        <v>2019</v>
      </c>
      <c r="BD65" s="121">
        <v>2020</v>
      </c>
      <c r="BE65" s="181" t="s">
        <v>880</v>
      </c>
      <c r="BF65" s="181" t="s">
        <v>1432</v>
      </c>
      <c r="BG65" s="121">
        <v>2019</v>
      </c>
      <c r="BH65" s="121">
        <v>2019</v>
      </c>
      <c r="BI65" s="121">
        <v>2019</v>
      </c>
      <c r="BJ65" s="121">
        <v>2015</v>
      </c>
      <c r="BK65" s="121">
        <v>2019</v>
      </c>
      <c r="BL65" s="121">
        <v>2020</v>
      </c>
      <c r="BM65" s="121">
        <v>2018</v>
      </c>
      <c r="BN65" s="180">
        <v>2015</v>
      </c>
      <c r="BO65" s="180">
        <v>2017</v>
      </c>
      <c r="BP65" s="180">
        <v>2018</v>
      </c>
      <c r="BQ65" s="121">
        <v>2014</v>
      </c>
      <c r="BR65" s="121">
        <v>2017</v>
      </c>
      <c r="BS65" s="121">
        <v>2017</v>
      </c>
      <c r="BT65" s="121">
        <v>2015</v>
      </c>
      <c r="BU65" s="121">
        <v>2018</v>
      </c>
      <c r="BV65" s="121">
        <v>2018</v>
      </c>
      <c r="BW65" s="121">
        <v>2018</v>
      </c>
      <c r="BX65" s="121">
        <v>2018</v>
      </c>
      <c r="BY65" s="121">
        <v>2017</v>
      </c>
      <c r="BZ65" s="121">
        <v>2019</v>
      </c>
      <c r="CA65" s="121">
        <v>2020</v>
      </c>
      <c r="CB65" s="121">
        <v>2015</v>
      </c>
    </row>
    <row r="66" spans="1:80" x14ac:dyDescent="0.3">
      <c r="A66" s="100" t="str">
        <f>'Indicator Data'!A68</f>
        <v>Georgia</v>
      </c>
      <c r="B66" s="86" t="str">
        <f>'Indicator Data'!B68</f>
        <v>GEO</v>
      </c>
      <c r="C66" s="119">
        <v>2015</v>
      </c>
      <c r="D66" s="119">
        <v>2015</v>
      </c>
      <c r="E66" s="119">
        <v>2015</v>
      </c>
      <c r="F66" s="119">
        <v>2015</v>
      </c>
      <c r="G66" s="119">
        <v>2015</v>
      </c>
      <c r="H66" s="119">
        <v>2015</v>
      </c>
      <c r="I66" s="119">
        <v>2015</v>
      </c>
      <c r="J66" s="119">
        <v>2019</v>
      </c>
      <c r="K66" s="119">
        <v>2019</v>
      </c>
      <c r="L66" s="119">
        <v>2019</v>
      </c>
      <c r="M66" s="121">
        <v>2015</v>
      </c>
      <c r="N66" s="121">
        <v>2015</v>
      </c>
      <c r="O66" s="121">
        <v>2015</v>
      </c>
      <c r="P66" s="121">
        <v>2015</v>
      </c>
      <c r="Q66" s="121">
        <v>2010</v>
      </c>
      <c r="R66" s="121">
        <v>2010</v>
      </c>
      <c r="S66" s="121">
        <v>2010</v>
      </c>
      <c r="T66" s="121">
        <v>2010</v>
      </c>
      <c r="U66" s="121">
        <v>2015</v>
      </c>
      <c r="V66" s="121">
        <v>2015</v>
      </c>
      <c r="W66" s="121">
        <v>2015</v>
      </c>
      <c r="X66" s="121">
        <v>2018</v>
      </c>
      <c r="Y66" s="121">
        <v>2019</v>
      </c>
      <c r="Z66" s="121">
        <v>2019</v>
      </c>
      <c r="AA66" s="121">
        <v>2014</v>
      </c>
      <c r="AB66" s="120">
        <v>2017</v>
      </c>
      <c r="AC66" s="121" t="s">
        <v>880</v>
      </c>
      <c r="AD66" s="121">
        <v>2019</v>
      </c>
      <c r="AE66" s="121">
        <v>2019</v>
      </c>
      <c r="AF66" s="123">
        <v>2018</v>
      </c>
      <c r="AG66" s="123">
        <v>2019</v>
      </c>
      <c r="AH66" s="121">
        <v>2021</v>
      </c>
      <c r="AI66" s="121">
        <v>2021</v>
      </c>
      <c r="AJ66" s="121">
        <v>2020</v>
      </c>
      <c r="AK66" s="121">
        <v>2020</v>
      </c>
      <c r="AL66" s="121">
        <v>2018</v>
      </c>
      <c r="AM66" s="121">
        <v>2018</v>
      </c>
      <c r="AN66" s="121">
        <v>2021</v>
      </c>
      <c r="AO66" s="121">
        <v>2018</v>
      </c>
      <c r="AP66" s="121">
        <v>2019</v>
      </c>
      <c r="AQ66" s="180">
        <v>2019</v>
      </c>
      <c r="AR66" s="180">
        <v>2019</v>
      </c>
      <c r="AS66" s="121">
        <v>2019</v>
      </c>
      <c r="AT66" s="180">
        <v>2009</v>
      </c>
      <c r="AU66" s="131">
        <v>2019</v>
      </c>
      <c r="AV66" s="131">
        <v>2019</v>
      </c>
      <c r="AW66" s="121" t="s">
        <v>880</v>
      </c>
      <c r="AX66" s="121">
        <v>2018</v>
      </c>
      <c r="AY66" s="121">
        <v>2019</v>
      </c>
      <c r="AZ66" s="168">
        <v>2019</v>
      </c>
      <c r="BA66" s="121">
        <v>2019</v>
      </c>
      <c r="BB66" s="121">
        <v>2018</v>
      </c>
      <c r="BC66" s="121">
        <v>2019</v>
      </c>
      <c r="BD66" s="121">
        <v>2020</v>
      </c>
      <c r="BE66" s="181" t="s">
        <v>1421</v>
      </c>
      <c r="BF66" s="181" t="s">
        <v>1432</v>
      </c>
      <c r="BG66" s="121">
        <v>2019</v>
      </c>
      <c r="BH66" s="121">
        <v>2019</v>
      </c>
      <c r="BI66" s="121">
        <v>2019</v>
      </c>
      <c r="BJ66" s="121">
        <v>2015</v>
      </c>
      <c r="BK66" s="121">
        <v>2019</v>
      </c>
      <c r="BL66" s="121">
        <v>2020</v>
      </c>
      <c r="BM66" s="121">
        <v>2018</v>
      </c>
      <c r="BN66" s="180">
        <v>2017</v>
      </c>
      <c r="BO66" s="180">
        <v>2019</v>
      </c>
      <c r="BP66" s="180">
        <v>2019</v>
      </c>
      <c r="BQ66" s="121">
        <v>2014</v>
      </c>
      <c r="BR66" s="121">
        <v>2017</v>
      </c>
      <c r="BS66" s="121">
        <v>2017</v>
      </c>
      <c r="BT66" s="121">
        <v>2015</v>
      </c>
      <c r="BU66" s="121">
        <v>2018</v>
      </c>
      <c r="BV66" s="121">
        <v>2018</v>
      </c>
      <c r="BW66" s="121">
        <v>2018</v>
      </c>
      <c r="BX66" s="121">
        <v>2018</v>
      </c>
      <c r="BY66" s="121">
        <v>2017</v>
      </c>
      <c r="BZ66" s="121">
        <v>2019</v>
      </c>
      <c r="CA66" s="121">
        <v>2020</v>
      </c>
      <c r="CB66" s="121">
        <v>2015</v>
      </c>
    </row>
    <row r="67" spans="1:80" x14ac:dyDescent="0.3">
      <c r="A67" s="100" t="str">
        <f>'Indicator Data'!A69</f>
        <v>Germany</v>
      </c>
      <c r="B67" s="86" t="str">
        <f>'Indicator Data'!B69</f>
        <v>DEU</v>
      </c>
      <c r="C67" s="119">
        <v>2015</v>
      </c>
      <c r="D67" s="119">
        <v>2015</v>
      </c>
      <c r="E67" s="119">
        <v>2015</v>
      </c>
      <c r="F67" s="119">
        <v>2015</v>
      </c>
      <c r="G67" s="119">
        <v>2015</v>
      </c>
      <c r="H67" s="119">
        <v>2015</v>
      </c>
      <c r="I67" s="119">
        <v>2015</v>
      </c>
      <c r="J67" s="119">
        <v>2019</v>
      </c>
      <c r="K67" s="119">
        <v>2019</v>
      </c>
      <c r="L67" s="119">
        <v>2019</v>
      </c>
      <c r="M67" s="121">
        <v>2015</v>
      </c>
      <c r="N67" s="121">
        <v>2015</v>
      </c>
      <c r="O67" s="121">
        <v>2015</v>
      </c>
      <c r="P67" s="121">
        <v>2015</v>
      </c>
      <c r="Q67" s="121">
        <v>2010</v>
      </c>
      <c r="R67" s="121">
        <v>2010</v>
      </c>
      <c r="S67" s="121">
        <v>2010</v>
      </c>
      <c r="T67" s="121">
        <v>2010</v>
      </c>
      <c r="U67" s="121">
        <v>2015</v>
      </c>
      <c r="V67" s="121">
        <v>2015</v>
      </c>
      <c r="W67" s="121">
        <v>2015</v>
      </c>
      <c r="X67" s="121">
        <v>2018</v>
      </c>
      <c r="Y67" s="121">
        <v>2019</v>
      </c>
      <c r="Z67" s="121">
        <v>2019</v>
      </c>
      <c r="AA67" s="121">
        <v>2011</v>
      </c>
      <c r="AB67" s="120">
        <v>2017</v>
      </c>
      <c r="AC67" s="121" t="s">
        <v>880</v>
      </c>
      <c r="AD67" s="121">
        <v>2019</v>
      </c>
      <c r="AE67" s="121">
        <v>2019</v>
      </c>
      <c r="AF67" s="123">
        <v>2018</v>
      </c>
      <c r="AG67" s="123">
        <v>2019</v>
      </c>
      <c r="AH67" s="121">
        <v>2021</v>
      </c>
      <c r="AI67" s="121">
        <v>2021</v>
      </c>
      <c r="AJ67" s="121">
        <v>2020</v>
      </c>
      <c r="AK67" s="121">
        <v>2020</v>
      </c>
      <c r="AL67" s="121">
        <v>2018</v>
      </c>
      <c r="AM67" s="121" t="s">
        <v>880</v>
      </c>
      <c r="AN67" s="121">
        <v>2021</v>
      </c>
      <c r="AO67" s="121">
        <v>2018</v>
      </c>
      <c r="AP67" s="121">
        <v>2019</v>
      </c>
      <c r="AQ67" s="180" t="s">
        <v>880</v>
      </c>
      <c r="AR67" s="180">
        <v>2019</v>
      </c>
      <c r="AS67" s="121">
        <v>2019</v>
      </c>
      <c r="AT67" s="180">
        <v>2016</v>
      </c>
      <c r="AU67" s="131">
        <v>2019</v>
      </c>
      <c r="AV67" s="131" t="s">
        <v>880</v>
      </c>
      <c r="AW67" s="121" t="s">
        <v>880</v>
      </c>
      <c r="AX67" s="121" t="s">
        <v>880</v>
      </c>
      <c r="AY67" s="121">
        <v>2019</v>
      </c>
      <c r="AZ67" s="168">
        <v>2019</v>
      </c>
      <c r="BA67" s="121">
        <v>2016</v>
      </c>
      <c r="BB67" s="121">
        <v>2018</v>
      </c>
      <c r="BC67" s="121">
        <v>2019</v>
      </c>
      <c r="BD67" s="121">
        <v>2020</v>
      </c>
      <c r="BE67" s="181" t="s">
        <v>880</v>
      </c>
      <c r="BF67" s="181" t="s">
        <v>1432</v>
      </c>
      <c r="BG67" s="121">
        <v>2019</v>
      </c>
      <c r="BH67" s="121">
        <v>2019</v>
      </c>
      <c r="BI67" s="121">
        <v>2019</v>
      </c>
      <c r="BJ67" s="121">
        <v>2015</v>
      </c>
      <c r="BK67" s="121">
        <v>2019</v>
      </c>
      <c r="BL67" s="121">
        <v>2020</v>
      </c>
      <c r="BM67" s="121">
        <v>2018</v>
      </c>
      <c r="BN67" s="180" t="s">
        <v>880</v>
      </c>
      <c r="BO67" s="180">
        <v>2019</v>
      </c>
      <c r="BP67" s="180">
        <v>2019</v>
      </c>
      <c r="BQ67" s="121">
        <v>2014</v>
      </c>
      <c r="BR67" s="121">
        <v>2017</v>
      </c>
      <c r="BS67" s="121">
        <v>2017</v>
      </c>
      <c r="BT67" s="121">
        <v>2016</v>
      </c>
      <c r="BU67" s="121">
        <v>2018</v>
      </c>
      <c r="BV67" s="121">
        <v>2018</v>
      </c>
      <c r="BW67" s="121">
        <v>2018</v>
      </c>
      <c r="BX67" s="121">
        <v>2018</v>
      </c>
      <c r="BY67" s="121">
        <v>2017</v>
      </c>
      <c r="BZ67" s="121">
        <v>2019</v>
      </c>
      <c r="CA67" s="121">
        <v>2020</v>
      </c>
      <c r="CB67" s="121">
        <v>2015</v>
      </c>
    </row>
    <row r="68" spans="1:80" x14ac:dyDescent="0.3">
      <c r="A68" s="100" t="str">
        <f>'Indicator Data'!A70</f>
        <v>Ghana</v>
      </c>
      <c r="B68" s="86" t="str">
        <f>'Indicator Data'!B70</f>
        <v>GHA</v>
      </c>
      <c r="C68" s="119">
        <v>2015</v>
      </c>
      <c r="D68" s="119">
        <v>2015</v>
      </c>
      <c r="E68" s="119">
        <v>2015</v>
      </c>
      <c r="F68" s="119">
        <v>2015</v>
      </c>
      <c r="G68" s="119">
        <v>2015</v>
      </c>
      <c r="H68" s="119">
        <v>2015</v>
      </c>
      <c r="I68" s="119">
        <v>2015</v>
      </c>
      <c r="J68" s="119">
        <v>2019</v>
      </c>
      <c r="K68" s="119">
        <v>2019</v>
      </c>
      <c r="L68" s="119">
        <v>2019</v>
      </c>
      <c r="M68" s="121">
        <v>2015</v>
      </c>
      <c r="N68" s="121">
        <v>2015</v>
      </c>
      <c r="O68" s="121">
        <v>2015</v>
      </c>
      <c r="P68" s="121">
        <v>2015</v>
      </c>
      <c r="Q68" s="121">
        <v>2010</v>
      </c>
      <c r="R68" s="121">
        <v>2010</v>
      </c>
      <c r="S68" s="121">
        <v>2010</v>
      </c>
      <c r="T68" s="121">
        <v>2010</v>
      </c>
      <c r="U68" s="121">
        <v>2015</v>
      </c>
      <c r="V68" s="121">
        <v>2015</v>
      </c>
      <c r="W68" s="121">
        <v>2015</v>
      </c>
      <c r="X68" s="121">
        <v>2018</v>
      </c>
      <c r="Y68" s="121">
        <v>2019</v>
      </c>
      <c r="Z68" s="121">
        <v>2019</v>
      </c>
      <c r="AA68" s="121">
        <v>2014</v>
      </c>
      <c r="AB68" s="120">
        <v>2017</v>
      </c>
      <c r="AC68" s="121">
        <v>2017</v>
      </c>
      <c r="AD68" s="121">
        <v>2017</v>
      </c>
      <c r="AE68" s="121">
        <v>2019</v>
      </c>
      <c r="AF68" s="123">
        <v>2018</v>
      </c>
      <c r="AG68" s="123">
        <v>2019</v>
      </c>
      <c r="AH68" s="121">
        <v>2021</v>
      </c>
      <c r="AI68" s="121">
        <v>2021</v>
      </c>
      <c r="AJ68" s="121">
        <v>2020</v>
      </c>
      <c r="AK68" s="121">
        <v>2020</v>
      </c>
      <c r="AL68" s="121">
        <v>2018</v>
      </c>
      <c r="AM68" s="121">
        <v>2014</v>
      </c>
      <c r="AN68" s="121">
        <v>2021</v>
      </c>
      <c r="AO68" s="121">
        <v>2018</v>
      </c>
      <c r="AP68" s="121">
        <v>2019</v>
      </c>
      <c r="AQ68" s="180">
        <v>2019</v>
      </c>
      <c r="AR68" s="180">
        <v>2019</v>
      </c>
      <c r="AS68" s="121">
        <v>2019</v>
      </c>
      <c r="AT68" s="180">
        <v>2017</v>
      </c>
      <c r="AU68" s="131">
        <v>2019</v>
      </c>
      <c r="AV68" s="131">
        <v>2019</v>
      </c>
      <c r="AW68" s="121">
        <v>2019</v>
      </c>
      <c r="AX68" s="121">
        <v>2018</v>
      </c>
      <c r="AY68" s="121">
        <v>2019</v>
      </c>
      <c r="AZ68" s="168">
        <v>2019</v>
      </c>
      <c r="BA68" s="121">
        <v>2016</v>
      </c>
      <c r="BB68" s="121">
        <v>2018</v>
      </c>
      <c r="BC68" s="121">
        <v>2019</v>
      </c>
      <c r="BD68" s="121">
        <v>2020</v>
      </c>
      <c r="BE68" s="181" t="s">
        <v>1421</v>
      </c>
      <c r="BF68" s="181">
        <v>44255</v>
      </c>
      <c r="BG68" s="121">
        <v>2019</v>
      </c>
      <c r="BH68" s="121">
        <v>2019</v>
      </c>
      <c r="BI68" s="121">
        <v>2019</v>
      </c>
      <c r="BJ68" s="121">
        <v>2015</v>
      </c>
      <c r="BK68" s="121">
        <v>2019</v>
      </c>
      <c r="BL68" s="121">
        <v>2020</v>
      </c>
      <c r="BM68" s="121">
        <v>2018</v>
      </c>
      <c r="BN68" s="180">
        <v>2018</v>
      </c>
      <c r="BO68" s="180">
        <v>2017</v>
      </c>
      <c r="BP68" s="180">
        <v>2019</v>
      </c>
      <c r="BQ68" s="121">
        <v>2014</v>
      </c>
      <c r="BR68" s="121">
        <v>2017</v>
      </c>
      <c r="BS68" s="121">
        <v>2017</v>
      </c>
      <c r="BT68" s="121">
        <v>2017</v>
      </c>
      <c r="BU68" s="121">
        <v>2018</v>
      </c>
      <c r="BV68" s="121">
        <v>2018</v>
      </c>
      <c r="BW68" s="121">
        <v>2018</v>
      </c>
      <c r="BX68" s="121">
        <v>2018</v>
      </c>
      <c r="BY68" s="121">
        <v>2017</v>
      </c>
      <c r="BZ68" s="121">
        <v>2019</v>
      </c>
      <c r="CA68" s="121">
        <v>2020</v>
      </c>
      <c r="CB68" s="121">
        <v>2015</v>
      </c>
    </row>
    <row r="69" spans="1:80" x14ac:dyDescent="0.3">
      <c r="A69" s="100" t="str">
        <f>'Indicator Data'!A71</f>
        <v>Greece</v>
      </c>
      <c r="B69" s="86" t="str">
        <f>'Indicator Data'!B71</f>
        <v>GRC</v>
      </c>
      <c r="C69" s="119">
        <v>2015</v>
      </c>
      <c r="D69" s="119">
        <v>2015</v>
      </c>
      <c r="E69" s="119">
        <v>2015</v>
      </c>
      <c r="F69" s="119">
        <v>2015</v>
      </c>
      <c r="G69" s="119">
        <v>2015</v>
      </c>
      <c r="H69" s="119">
        <v>2015</v>
      </c>
      <c r="I69" s="119">
        <v>2015</v>
      </c>
      <c r="J69" s="119">
        <v>2019</v>
      </c>
      <c r="K69" s="119">
        <v>2019</v>
      </c>
      <c r="L69" s="119">
        <v>2019</v>
      </c>
      <c r="M69" s="121">
        <v>2015</v>
      </c>
      <c r="N69" s="121">
        <v>2015</v>
      </c>
      <c r="O69" s="121">
        <v>2015</v>
      </c>
      <c r="P69" s="121">
        <v>2015</v>
      </c>
      <c r="Q69" s="121">
        <v>2010</v>
      </c>
      <c r="R69" s="121">
        <v>2010</v>
      </c>
      <c r="S69" s="121">
        <v>2010</v>
      </c>
      <c r="T69" s="121">
        <v>2010</v>
      </c>
      <c r="U69" s="121">
        <v>2015</v>
      </c>
      <c r="V69" s="121">
        <v>2015</v>
      </c>
      <c r="W69" s="121">
        <v>2015</v>
      </c>
      <c r="X69" s="121">
        <v>2018</v>
      </c>
      <c r="Y69" s="121">
        <v>2019</v>
      </c>
      <c r="Z69" s="121">
        <v>2019</v>
      </c>
      <c r="AA69" s="121">
        <v>2011</v>
      </c>
      <c r="AB69" s="120">
        <v>2017</v>
      </c>
      <c r="AC69" s="121" t="s">
        <v>880</v>
      </c>
      <c r="AD69" s="121">
        <v>2015</v>
      </c>
      <c r="AE69" s="121">
        <v>2019</v>
      </c>
      <c r="AF69" s="123">
        <v>2018</v>
      </c>
      <c r="AG69" s="123">
        <v>2019</v>
      </c>
      <c r="AH69" s="121">
        <v>2021</v>
      </c>
      <c r="AI69" s="121">
        <v>2021</v>
      </c>
      <c r="AJ69" s="121">
        <v>2020</v>
      </c>
      <c r="AK69" s="121">
        <v>2020</v>
      </c>
      <c r="AL69" s="121">
        <v>2018</v>
      </c>
      <c r="AM69" s="121" t="s">
        <v>880</v>
      </c>
      <c r="AN69" s="121">
        <v>2021</v>
      </c>
      <c r="AO69" s="121">
        <v>2018</v>
      </c>
      <c r="AP69" s="121">
        <v>2019</v>
      </c>
      <c r="AQ69" s="180" t="s">
        <v>880</v>
      </c>
      <c r="AR69" s="180">
        <v>2019</v>
      </c>
      <c r="AS69" s="121">
        <v>2019</v>
      </c>
      <c r="AT69" s="180" t="s">
        <v>880</v>
      </c>
      <c r="AU69" s="131">
        <v>2019</v>
      </c>
      <c r="AV69" s="131" t="s">
        <v>880</v>
      </c>
      <c r="AW69" s="121" t="s">
        <v>880</v>
      </c>
      <c r="AX69" s="121" t="s">
        <v>880</v>
      </c>
      <c r="AY69" s="121">
        <v>2019</v>
      </c>
      <c r="AZ69" s="168">
        <v>2019</v>
      </c>
      <c r="BA69" s="121">
        <v>2018</v>
      </c>
      <c r="BB69" s="121">
        <v>2018</v>
      </c>
      <c r="BC69" s="121">
        <v>2019</v>
      </c>
      <c r="BD69" s="121">
        <v>2020</v>
      </c>
      <c r="BE69" s="181" t="s">
        <v>880</v>
      </c>
      <c r="BF69" s="181" t="s">
        <v>1432</v>
      </c>
      <c r="BG69" s="121">
        <v>2019</v>
      </c>
      <c r="BH69" s="121">
        <v>2019</v>
      </c>
      <c r="BI69" s="121">
        <v>2019</v>
      </c>
      <c r="BJ69" s="121">
        <v>2015</v>
      </c>
      <c r="BK69" s="121">
        <v>2019</v>
      </c>
      <c r="BL69" s="121">
        <v>2020</v>
      </c>
      <c r="BM69" s="121">
        <v>2018</v>
      </c>
      <c r="BN69" s="180">
        <v>2018</v>
      </c>
      <c r="BO69" s="180">
        <v>2019</v>
      </c>
      <c r="BP69" s="180">
        <v>2019</v>
      </c>
      <c r="BQ69" s="121">
        <v>2014</v>
      </c>
      <c r="BR69" s="121">
        <v>2017</v>
      </c>
      <c r="BS69" s="121">
        <v>2017</v>
      </c>
      <c r="BT69" s="121">
        <v>2016</v>
      </c>
      <c r="BU69" s="121">
        <v>2018</v>
      </c>
      <c r="BV69" s="121">
        <v>2018</v>
      </c>
      <c r="BW69" s="121">
        <v>2018</v>
      </c>
      <c r="BX69" s="121">
        <v>2018</v>
      </c>
      <c r="BY69" s="121">
        <v>2017</v>
      </c>
      <c r="BZ69" s="121">
        <v>2019</v>
      </c>
      <c r="CA69" s="121">
        <v>2020</v>
      </c>
      <c r="CB69" s="121">
        <v>2015</v>
      </c>
    </row>
    <row r="70" spans="1:80" x14ac:dyDescent="0.3">
      <c r="A70" s="100" t="str">
        <f>'Indicator Data'!A72</f>
        <v>Grenada</v>
      </c>
      <c r="B70" s="86" t="str">
        <f>'Indicator Data'!B72</f>
        <v>GRD</v>
      </c>
      <c r="C70" s="119">
        <v>2015</v>
      </c>
      <c r="D70" s="119">
        <v>2015</v>
      </c>
      <c r="E70" s="119">
        <v>2015</v>
      </c>
      <c r="F70" s="119">
        <v>2015</v>
      </c>
      <c r="G70" s="119">
        <v>2015</v>
      </c>
      <c r="H70" s="119">
        <v>2015</v>
      </c>
      <c r="I70" s="119">
        <v>2015</v>
      </c>
      <c r="J70" s="119">
        <v>2019</v>
      </c>
      <c r="K70" s="119">
        <v>2019</v>
      </c>
      <c r="L70" s="119" t="s">
        <v>880</v>
      </c>
      <c r="M70" s="121">
        <v>2015</v>
      </c>
      <c r="N70" s="121">
        <v>2015</v>
      </c>
      <c r="O70" s="121">
        <v>2015</v>
      </c>
      <c r="P70" s="121">
        <v>2015</v>
      </c>
      <c r="Q70" s="121">
        <v>2010</v>
      </c>
      <c r="R70" s="121">
        <v>2010</v>
      </c>
      <c r="S70" s="121">
        <v>2010</v>
      </c>
      <c r="T70" s="121">
        <v>2010</v>
      </c>
      <c r="U70" s="121">
        <v>2015</v>
      </c>
      <c r="V70" s="121">
        <v>2015</v>
      </c>
      <c r="W70" s="121">
        <v>2015</v>
      </c>
      <c r="X70" s="121">
        <v>2018</v>
      </c>
      <c r="Y70" s="121">
        <v>2019</v>
      </c>
      <c r="Z70" s="121">
        <v>2019</v>
      </c>
      <c r="AA70" s="121" t="s">
        <v>880</v>
      </c>
      <c r="AB70" s="120">
        <v>2017</v>
      </c>
      <c r="AC70" s="121" t="s">
        <v>880</v>
      </c>
      <c r="AD70" s="121" t="s">
        <v>880</v>
      </c>
      <c r="AE70" s="121" t="s">
        <v>880</v>
      </c>
      <c r="AF70" s="123">
        <v>2018</v>
      </c>
      <c r="AG70" s="123">
        <v>2019</v>
      </c>
      <c r="AH70" s="121">
        <v>2021</v>
      </c>
      <c r="AI70" s="121">
        <v>2021</v>
      </c>
      <c r="AJ70" s="121">
        <v>2020</v>
      </c>
      <c r="AK70" s="121">
        <v>2020</v>
      </c>
      <c r="AL70" s="121">
        <v>2018</v>
      </c>
      <c r="AM70" s="121" t="s">
        <v>880</v>
      </c>
      <c r="AN70" s="121">
        <v>2021</v>
      </c>
      <c r="AO70" s="121">
        <v>2018</v>
      </c>
      <c r="AP70" s="121">
        <v>2019</v>
      </c>
      <c r="AQ70" s="180">
        <v>2019</v>
      </c>
      <c r="AR70" s="180">
        <v>2019</v>
      </c>
      <c r="AS70" s="121">
        <v>2019</v>
      </c>
      <c r="AT70" s="180" t="s">
        <v>880</v>
      </c>
      <c r="AU70" s="131">
        <v>2019</v>
      </c>
      <c r="AV70" s="131" t="s">
        <v>880</v>
      </c>
      <c r="AW70" s="121" t="s">
        <v>880</v>
      </c>
      <c r="AX70" s="121" t="s">
        <v>880</v>
      </c>
      <c r="AY70" s="121">
        <v>2019</v>
      </c>
      <c r="AZ70" s="168" t="s">
        <v>880</v>
      </c>
      <c r="BA70" s="121" t="s">
        <v>880</v>
      </c>
      <c r="BB70" s="121">
        <v>2018</v>
      </c>
      <c r="BC70" s="121">
        <v>2019</v>
      </c>
      <c r="BD70" s="121">
        <v>2020</v>
      </c>
      <c r="BE70" s="181" t="s">
        <v>880</v>
      </c>
      <c r="BF70" s="181" t="s">
        <v>1432</v>
      </c>
      <c r="BG70" s="121">
        <v>2019</v>
      </c>
      <c r="BH70" s="121">
        <v>2019</v>
      </c>
      <c r="BI70" s="121">
        <v>2019</v>
      </c>
      <c r="BJ70" s="121">
        <v>2013</v>
      </c>
      <c r="BK70" s="121">
        <v>2019</v>
      </c>
      <c r="BL70" s="121">
        <v>2020</v>
      </c>
      <c r="BM70" s="121">
        <v>2018</v>
      </c>
      <c r="BN70" s="180">
        <v>2014</v>
      </c>
      <c r="BO70" s="180">
        <v>2017</v>
      </c>
      <c r="BP70" s="180">
        <v>2018</v>
      </c>
      <c r="BQ70" s="121">
        <v>2014</v>
      </c>
      <c r="BR70" s="121">
        <v>2017</v>
      </c>
      <c r="BS70" s="121">
        <v>2017</v>
      </c>
      <c r="BT70" s="121">
        <v>2017</v>
      </c>
      <c r="BU70" s="121">
        <v>2018</v>
      </c>
      <c r="BV70" s="121">
        <v>2018</v>
      </c>
      <c r="BW70" s="121" t="s">
        <v>880</v>
      </c>
      <c r="BX70" s="121">
        <v>2018</v>
      </c>
      <c r="BY70" s="121">
        <v>2017</v>
      </c>
      <c r="BZ70" s="121">
        <v>2019</v>
      </c>
      <c r="CA70" s="121">
        <v>2020</v>
      </c>
      <c r="CB70" s="121">
        <v>2015</v>
      </c>
    </row>
    <row r="71" spans="1:80" x14ac:dyDescent="0.3">
      <c r="A71" s="100" t="str">
        <f>'Indicator Data'!A73</f>
        <v>Guatemala</v>
      </c>
      <c r="B71" s="86" t="str">
        <f>'Indicator Data'!B73</f>
        <v>GTM</v>
      </c>
      <c r="C71" s="119">
        <v>2015</v>
      </c>
      <c r="D71" s="119">
        <v>2015</v>
      </c>
      <c r="E71" s="119">
        <v>2015</v>
      </c>
      <c r="F71" s="119">
        <v>2015</v>
      </c>
      <c r="G71" s="119">
        <v>2015</v>
      </c>
      <c r="H71" s="119">
        <v>2015</v>
      </c>
      <c r="I71" s="119">
        <v>2015</v>
      </c>
      <c r="J71" s="119">
        <v>2019</v>
      </c>
      <c r="K71" s="119">
        <v>2019</v>
      </c>
      <c r="L71" s="119">
        <v>2019</v>
      </c>
      <c r="M71" s="121">
        <v>2015</v>
      </c>
      <c r="N71" s="121">
        <v>2015</v>
      </c>
      <c r="O71" s="121">
        <v>2015</v>
      </c>
      <c r="P71" s="121">
        <v>2015</v>
      </c>
      <c r="Q71" s="121">
        <v>2010</v>
      </c>
      <c r="R71" s="121">
        <v>2010</v>
      </c>
      <c r="S71" s="121">
        <v>2010</v>
      </c>
      <c r="T71" s="121">
        <v>2010</v>
      </c>
      <c r="U71" s="121">
        <v>2015</v>
      </c>
      <c r="V71" s="121">
        <v>2015</v>
      </c>
      <c r="W71" s="121">
        <v>2015</v>
      </c>
      <c r="X71" s="121">
        <v>2018</v>
      </c>
      <c r="Y71" s="121">
        <v>2019</v>
      </c>
      <c r="Z71" s="121">
        <v>2019</v>
      </c>
      <c r="AA71" s="121">
        <v>2015</v>
      </c>
      <c r="AB71" s="120">
        <v>2017</v>
      </c>
      <c r="AC71" s="121">
        <v>2017</v>
      </c>
      <c r="AD71" s="121">
        <v>2017</v>
      </c>
      <c r="AE71" s="121">
        <v>2019</v>
      </c>
      <c r="AF71" s="123">
        <v>2018</v>
      </c>
      <c r="AG71" s="123">
        <v>2019</v>
      </c>
      <c r="AH71" s="121">
        <v>2021</v>
      </c>
      <c r="AI71" s="121">
        <v>2021</v>
      </c>
      <c r="AJ71" s="121">
        <v>2020</v>
      </c>
      <c r="AK71" s="121">
        <v>2020</v>
      </c>
      <c r="AL71" s="121">
        <v>2018</v>
      </c>
      <c r="AM71" s="121" t="s">
        <v>1363</v>
      </c>
      <c r="AN71" s="121">
        <v>2021</v>
      </c>
      <c r="AO71" s="121">
        <v>2018</v>
      </c>
      <c r="AP71" s="121">
        <v>2019</v>
      </c>
      <c r="AQ71" s="180">
        <v>2019</v>
      </c>
      <c r="AR71" s="180">
        <v>2019</v>
      </c>
      <c r="AS71" s="121">
        <v>2019</v>
      </c>
      <c r="AT71" s="180">
        <v>2015</v>
      </c>
      <c r="AU71" s="131">
        <v>2019</v>
      </c>
      <c r="AV71" s="131">
        <v>2019</v>
      </c>
      <c r="AW71" s="121">
        <v>2019</v>
      </c>
      <c r="AX71" s="121">
        <v>2018</v>
      </c>
      <c r="AY71" s="121">
        <v>2019</v>
      </c>
      <c r="AZ71" s="168">
        <v>2019</v>
      </c>
      <c r="BA71" s="121">
        <v>2014</v>
      </c>
      <c r="BB71" s="121">
        <v>2018</v>
      </c>
      <c r="BC71" s="121">
        <v>2019</v>
      </c>
      <c r="BD71" s="121">
        <v>2020</v>
      </c>
      <c r="BE71" s="181" t="s">
        <v>1421</v>
      </c>
      <c r="BF71" s="181" t="s">
        <v>1432</v>
      </c>
      <c r="BG71" s="121">
        <v>2019</v>
      </c>
      <c r="BH71" s="121">
        <v>2019</v>
      </c>
      <c r="BI71" s="121">
        <v>2019</v>
      </c>
      <c r="BJ71" s="121">
        <v>2015</v>
      </c>
      <c r="BK71" s="121">
        <v>2019</v>
      </c>
      <c r="BL71" s="121">
        <v>2020</v>
      </c>
      <c r="BM71" s="121">
        <v>2018</v>
      </c>
      <c r="BN71" s="180">
        <v>2014</v>
      </c>
      <c r="BO71" s="180">
        <v>2017</v>
      </c>
      <c r="BP71" s="180">
        <v>2019</v>
      </c>
      <c r="BQ71" s="121">
        <v>2014</v>
      </c>
      <c r="BR71" s="121">
        <v>2017</v>
      </c>
      <c r="BS71" s="121">
        <v>2017</v>
      </c>
      <c r="BT71" s="121">
        <v>2018</v>
      </c>
      <c r="BU71" s="121">
        <v>2018</v>
      </c>
      <c r="BV71" s="121">
        <v>2018</v>
      </c>
      <c r="BW71" s="121">
        <v>2018</v>
      </c>
      <c r="BX71" s="121">
        <v>2018</v>
      </c>
      <c r="BY71" s="121">
        <v>2017</v>
      </c>
      <c r="BZ71" s="121">
        <v>2019</v>
      </c>
      <c r="CA71" s="121">
        <v>2020</v>
      </c>
      <c r="CB71" s="121">
        <v>2015</v>
      </c>
    </row>
    <row r="72" spans="1:80" x14ac:dyDescent="0.3">
      <c r="A72" s="100" t="str">
        <f>'Indicator Data'!A74</f>
        <v>Guinea</v>
      </c>
      <c r="B72" s="86" t="str">
        <f>'Indicator Data'!B74</f>
        <v>GIN</v>
      </c>
      <c r="C72" s="119">
        <v>2015</v>
      </c>
      <c r="D72" s="119">
        <v>2015</v>
      </c>
      <c r="E72" s="119">
        <v>2015</v>
      </c>
      <c r="F72" s="119">
        <v>2015</v>
      </c>
      <c r="G72" s="119">
        <v>2015</v>
      </c>
      <c r="H72" s="119">
        <v>2015</v>
      </c>
      <c r="I72" s="119">
        <v>2015</v>
      </c>
      <c r="J72" s="119">
        <v>2019</v>
      </c>
      <c r="K72" s="119">
        <v>2019</v>
      </c>
      <c r="L72" s="119">
        <v>2019</v>
      </c>
      <c r="M72" s="121">
        <v>2015</v>
      </c>
      <c r="N72" s="121">
        <v>2015</v>
      </c>
      <c r="O72" s="121">
        <v>2015</v>
      </c>
      <c r="P72" s="121">
        <v>2015</v>
      </c>
      <c r="Q72" s="121">
        <v>2010</v>
      </c>
      <c r="R72" s="121">
        <v>2010</v>
      </c>
      <c r="S72" s="121">
        <v>2010</v>
      </c>
      <c r="T72" s="121">
        <v>2010</v>
      </c>
      <c r="U72" s="121">
        <v>2015</v>
      </c>
      <c r="V72" s="121">
        <v>2015</v>
      </c>
      <c r="W72" s="121">
        <v>2015</v>
      </c>
      <c r="X72" s="121">
        <v>2018</v>
      </c>
      <c r="Y72" s="121">
        <v>2019</v>
      </c>
      <c r="Z72" s="121">
        <v>2019</v>
      </c>
      <c r="AA72" s="121">
        <v>2012</v>
      </c>
      <c r="AB72" s="120">
        <v>2017</v>
      </c>
      <c r="AC72" s="121">
        <v>2017</v>
      </c>
      <c r="AD72" s="121">
        <v>2017</v>
      </c>
      <c r="AE72" s="121">
        <v>2019</v>
      </c>
      <c r="AF72" s="123">
        <v>2018</v>
      </c>
      <c r="AG72" s="123">
        <v>2019</v>
      </c>
      <c r="AH72" s="121">
        <v>2021</v>
      </c>
      <c r="AI72" s="121">
        <v>2021</v>
      </c>
      <c r="AJ72" s="121">
        <v>2020</v>
      </c>
      <c r="AK72" s="121">
        <v>2020</v>
      </c>
      <c r="AL72" s="121">
        <v>2018</v>
      </c>
      <c r="AM72" s="121">
        <v>2018</v>
      </c>
      <c r="AN72" s="121">
        <v>2021</v>
      </c>
      <c r="AO72" s="121">
        <v>2018</v>
      </c>
      <c r="AP72" s="121">
        <v>2019</v>
      </c>
      <c r="AQ72" s="180">
        <v>2019</v>
      </c>
      <c r="AR72" s="180">
        <v>2019</v>
      </c>
      <c r="AS72" s="121">
        <v>2019</v>
      </c>
      <c r="AT72" s="180">
        <v>2018</v>
      </c>
      <c r="AU72" s="131">
        <v>2019</v>
      </c>
      <c r="AV72" s="131">
        <v>2019</v>
      </c>
      <c r="AW72" s="121">
        <v>2019</v>
      </c>
      <c r="AX72" s="121">
        <v>2018</v>
      </c>
      <c r="AY72" s="121">
        <v>2019</v>
      </c>
      <c r="AZ72" s="168" t="s">
        <v>880</v>
      </c>
      <c r="BA72" s="121">
        <v>2012</v>
      </c>
      <c r="BB72" s="121">
        <v>2018</v>
      </c>
      <c r="BC72" s="121">
        <v>2019</v>
      </c>
      <c r="BD72" s="121">
        <v>2020</v>
      </c>
      <c r="BE72" s="181" t="s">
        <v>880</v>
      </c>
      <c r="BF72" s="181">
        <v>44255</v>
      </c>
      <c r="BG72" s="121">
        <v>2019</v>
      </c>
      <c r="BH72" s="121">
        <v>2019</v>
      </c>
      <c r="BI72" s="121">
        <v>2019</v>
      </c>
      <c r="BJ72" s="121">
        <v>2015</v>
      </c>
      <c r="BK72" s="121">
        <v>2019</v>
      </c>
      <c r="BL72" s="121">
        <v>2020</v>
      </c>
      <c r="BM72" s="121">
        <v>2018</v>
      </c>
      <c r="BN72" s="180">
        <v>2014</v>
      </c>
      <c r="BO72" s="180">
        <v>2018</v>
      </c>
      <c r="BP72" s="180">
        <v>2019</v>
      </c>
      <c r="BQ72" s="121">
        <v>2014</v>
      </c>
      <c r="BR72" s="121">
        <v>2017</v>
      </c>
      <c r="BS72" s="121">
        <v>2017</v>
      </c>
      <c r="BT72" s="121">
        <v>2016</v>
      </c>
      <c r="BU72" s="121">
        <v>2018</v>
      </c>
      <c r="BV72" s="121" t="s">
        <v>880</v>
      </c>
      <c r="BW72" s="121" t="s">
        <v>880</v>
      </c>
      <c r="BX72" s="121">
        <v>2018</v>
      </c>
      <c r="BY72" s="121">
        <v>2017</v>
      </c>
      <c r="BZ72" s="121">
        <v>2019</v>
      </c>
      <c r="CA72" s="121">
        <v>2020</v>
      </c>
      <c r="CB72" s="121">
        <v>2015</v>
      </c>
    </row>
    <row r="73" spans="1:80" x14ac:dyDescent="0.3">
      <c r="A73" s="100" t="str">
        <f>'Indicator Data'!A75</f>
        <v>Guinea-Bissau</v>
      </c>
      <c r="B73" s="86" t="str">
        <f>'Indicator Data'!B75</f>
        <v>GNB</v>
      </c>
      <c r="C73" s="119">
        <v>2015</v>
      </c>
      <c r="D73" s="119">
        <v>2015</v>
      </c>
      <c r="E73" s="119">
        <v>2015</v>
      </c>
      <c r="F73" s="119">
        <v>2015</v>
      </c>
      <c r="G73" s="119">
        <v>2015</v>
      </c>
      <c r="H73" s="119">
        <v>2015</v>
      </c>
      <c r="I73" s="119">
        <v>2015</v>
      </c>
      <c r="J73" s="119">
        <v>2019</v>
      </c>
      <c r="K73" s="119">
        <v>2019</v>
      </c>
      <c r="L73" s="119">
        <v>2019</v>
      </c>
      <c r="M73" s="121">
        <v>2015</v>
      </c>
      <c r="N73" s="121">
        <v>2015</v>
      </c>
      <c r="O73" s="121">
        <v>2015</v>
      </c>
      <c r="P73" s="121">
        <v>2015</v>
      </c>
      <c r="Q73" s="121">
        <v>2010</v>
      </c>
      <c r="R73" s="121">
        <v>2010</v>
      </c>
      <c r="S73" s="121">
        <v>2010</v>
      </c>
      <c r="T73" s="121">
        <v>2010</v>
      </c>
      <c r="U73" s="121">
        <v>2015</v>
      </c>
      <c r="V73" s="121">
        <v>2015</v>
      </c>
      <c r="W73" s="121">
        <v>2015</v>
      </c>
      <c r="X73" s="121">
        <v>2018</v>
      </c>
      <c r="Y73" s="121">
        <v>2019</v>
      </c>
      <c r="Z73" s="121">
        <v>2019</v>
      </c>
      <c r="AA73" s="121" t="s">
        <v>880</v>
      </c>
      <c r="AB73" s="120">
        <v>2017</v>
      </c>
      <c r="AC73" s="121">
        <v>2017</v>
      </c>
      <c r="AD73" s="121">
        <v>2018</v>
      </c>
      <c r="AE73" s="121">
        <v>2019</v>
      </c>
      <c r="AF73" s="123">
        <v>2018</v>
      </c>
      <c r="AG73" s="123">
        <v>2019</v>
      </c>
      <c r="AH73" s="121">
        <v>2021</v>
      </c>
      <c r="AI73" s="121">
        <v>2021</v>
      </c>
      <c r="AJ73" s="121">
        <v>2020</v>
      </c>
      <c r="AK73" s="121">
        <v>2020</v>
      </c>
      <c r="AL73" s="121">
        <v>2018</v>
      </c>
      <c r="AM73" s="121">
        <v>2014</v>
      </c>
      <c r="AN73" s="121">
        <v>2021</v>
      </c>
      <c r="AO73" s="121">
        <v>2018</v>
      </c>
      <c r="AP73" s="121">
        <v>2019</v>
      </c>
      <c r="AQ73" s="180">
        <v>2019</v>
      </c>
      <c r="AR73" s="180">
        <v>2019</v>
      </c>
      <c r="AS73" s="121">
        <v>2019</v>
      </c>
      <c r="AT73" s="180">
        <v>2014</v>
      </c>
      <c r="AU73" s="131">
        <v>2019</v>
      </c>
      <c r="AV73" s="131">
        <v>2019</v>
      </c>
      <c r="AW73" s="121">
        <v>2019</v>
      </c>
      <c r="AX73" s="121">
        <v>2018</v>
      </c>
      <c r="AY73" s="121">
        <v>2019</v>
      </c>
      <c r="AZ73" s="168" t="s">
        <v>880</v>
      </c>
      <c r="BA73" s="121">
        <v>2010</v>
      </c>
      <c r="BB73" s="121">
        <v>2018</v>
      </c>
      <c r="BC73" s="121">
        <v>2019</v>
      </c>
      <c r="BD73" s="121">
        <v>2020</v>
      </c>
      <c r="BE73" s="181" t="s">
        <v>880</v>
      </c>
      <c r="BF73" s="181" t="s">
        <v>1432</v>
      </c>
      <c r="BG73" s="121">
        <v>2019</v>
      </c>
      <c r="BH73" s="121">
        <v>2019</v>
      </c>
      <c r="BI73" s="121">
        <v>2019</v>
      </c>
      <c r="BJ73" s="121">
        <v>2015</v>
      </c>
      <c r="BK73" s="121">
        <v>2019</v>
      </c>
      <c r="BL73" s="121">
        <v>2020</v>
      </c>
      <c r="BM73" s="121">
        <v>2018</v>
      </c>
      <c r="BN73" s="180">
        <v>2014</v>
      </c>
      <c r="BO73" s="180">
        <v>2017</v>
      </c>
      <c r="BP73" s="180">
        <v>2019</v>
      </c>
      <c r="BQ73" s="121">
        <v>2014</v>
      </c>
      <c r="BR73" s="121">
        <v>2017</v>
      </c>
      <c r="BS73" s="121">
        <v>2017</v>
      </c>
      <c r="BT73" s="121">
        <v>2015</v>
      </c>
      <c r="BU73" s="121">
        <v>2018</v>
      </c>
      <c r="BV73" s="121" t="s">
        <v>880</v>
      </c>
      <c r="BW73" s="121">
        <v>2018</v>
      </c>
      <c r="BX73" s="121">
        <v>2018</v>
      </c>
      <c r="BY73" s="121">
        <v>2017</v>
      </c>
      <c r="BZ73" s="121">
        <v>2019</v>
      </c>
      <c r="CA73" s="121">
        <v>2020</v>
      </c>
      <c r="CB73" s="121">
        <v>2015</v>
      </c>
    </row>
    <row r="74" spans="1:80" x14ac:dyDescent="0.3">
      <c r="A74" s="100" t="str">
        <f>'Indicator Data'!A76</f>
        <v>Guyana</v>
      </c>
      <c r="B74" s="86" t="str">
        <f>'Indicator Data'!B76</f>
        <v>GUY</v>
      </c>
      <c r="C74" s="119">
        <v>2015</v>
      </c>
      <c r="D74" s="119">
        <v>2015</v>
      </c>
      <c r="E74" s="119">
        <v>2015</v>
      </c>
      <c r="F74" s="119">
        <v>2015</v>
      </c>
      <c r="G74" s="119">
        <v>2015</v>
      </c>
      <c r="H74" s="119">
        <v>2015</v>
      </c>
      <c r="I74" s="119">
        <v>2015</v>
      </c>
      <c r="J74" s="119">
        <v>2019</v>
      </c>
      <c r="K74" s="119">
        <v>2019</v>
      </c>
      <c r="L74" s="119">
        <v>2019</v>
      </c>
      <c r="M74" s="121">
        <v>2015</v>
      </c>
      <c r="N74" s="121">
        <v>2015</v>
      </c>
      <c r="O74" s="121">
        <v>2015</v>
      </c>
      <c r="P74" s="121">
        <v>2015</v>
      </c>
      <c r="Q74" s="121">
        <v>2010</v>
      </c>
      <c r="R74" s="121">
        <v>2010</v>
      </c>
      <c r="S74" s="121">
        <v>2010</v>
      </c>
      <c r="T74" s="121">
        <v>2010</v>
      </c>
      <c r="U74" s="121">
        <v>2015</v>
      </c>
      <c r="V74" s="121">
        <v>2015</v>
      </c>
      <c r="W74" s="121">
        <v>2015</v>
      </c>
      <c r="X74" s="121">
        <v>2018</v>
      </c>
      <c r="Y74" s="121">
        <v>2019</v>
      </c>
      <c r="Z74" s="121">
        <v>2019</v>
      </c>
      <c r="AA74" s="121">
        <v>2009</v>
      </c>
      <c r="AB74" s="120">
        <v>2017</v>
      </c>
      <c r="AC74" s="121">
        <v>2017</v>
      </c>
      <c r="AD74" s="121">
        <v>2018</v>
      </c>
      <c r="AE74" s="121">
        <v>2019</v>
      </c>
      <c r="AF74" s="123">
        <v>2018</v>
      </c>
      <c r="AG74" s="123">
        <v>2019</v>
      </c>
      <c r="AH74" s="121">
        <v>2021</v>
      </c>
      <c r="AI74" s="121">
        <v>2021</v>
      </c>
      <c r="AJ74" s="121">
        <v>2020</v>
      </c>
      <c r="AK74" s="121">
        <v>2020</v>
      </c>
      <c r="AL74" s="121">
        <v>2018</v>
      </c>
      <c r="AM74" s="121">
        <v>2014</v>
      </c>
      <c r="AN74" s="121">
        <v>2021</v>
      </c>
      <c r="AO74" s="121">
        <v>2018</v>
      </c>
      <c r="AP74" s="121">
        <v>2019</v>
      </c>
      <c r="AQ74" s="180">
        <v>2019</v>
      </c>
      <c r="AR74" s="180">
        <v>2019</v>
      </c>
      <c r="AS74" s="121">
        <v>2019</v>
      </c>
      <c r="AT74" s="180">
        <v>2014</v>
      </c>
      <c r="AU74" s="131">
        <v>2019</v>
      </c>
      <c r="AV74" s="131">
        <v>2019</v>
      </c>
      <c r="AW74" s="121">
        <v>2019</v>
      </c>
      <c r="AX74" s="121">
        <v>2018</v>
      </c>
      <c r="AY74" s="121">
        <v>2019</v>
      </c>
      <c r="AZ74" s="168">
        <v>2019</v>
      </c>
      <c r="BA74" s="121" t="s">
        <v>880</v>
      </c>
      <c r="BB74" s="121">
        <v>2018</v>
      </c>
      <c r="BC74" s="121">
        <v>2019</v>
      </c>
      <c r="BD74" s="121">
        <v>2020</v>
      </c>
      <c r="BE74" s="181" t="s">
        <v>880</v>
      </c>
      <c r="BF74" s="181">
        <v>43861</v>
      </c>
      <c r="BG74" s="121">
        <v>2019</v>
      </c>
      <c r="BH74" s="121">
        <v>2019</v>
      </c>
      <c r="BI74" s="121">
        <v>2019</v>
      </c>
      <c r="BJ74" s="121" t="s">
        <v>880</v>
      </c>
      <c r="BK74" s="121">
        <v>2019</v>
      </c>
      <c r="BL74" s="121">
        <v>2020</v>
      </c>
      <c r="BM74" s="121">
        <v>2018</v>
      </c>
      <c r="BN74" s="180">
        <v>2014</v>
      </c>
      <c r="BO74" s="180">
        <v>2017</v>
      </c>
      <c r="BP74" s="180">
        <v>2017</v>
      </c>
      <c r="BQ74" s="121">
        <v>2014</v>
      </c>
      <c r="BR74" s="121">
        <v>2017</v>
      </c>
      <c r="BS74" s="121">
        <v>2017</v>
      </c>
      <c r="BT74" s="121">
        <v>2018</v>
      </c>
      <c r="BU74" s="121">
        <v>2018</v>
      </c>
      <c r="BV74" s="121">
        <v>2018</v>
      </c>
      <c r="BW74" s="121">
        <v>2018</v>
      </c>
      <c r="BX74" s="121">
        <v>2018</v>
      </c>
      <c r="BY74" s="121">
        <v>2017</v>
      </c>
      <c r="BZ74" s="121">
        <v>2019</v>
      </c>
      <c r="CA74" s="121">
        <v>2020</v>
      </c>
      <c r="CB74" s="121">
        <v>2015</v>
      </c>
    </row>
    <row r="75" spans="1:80" x14ac:dyDescent="0.3">
      <c r="A75" s="100" t="str">
        <f>'Indicator Data'!A77</f>
        <v>Haiti</v>
      </c>
      <c r="B75" s="86" t="str">
        <f>'Indicator Data'!B77</f>
        <v>HTI</v>
      </c>
      <c r="C75" s="119">
        <v>2015</v>
      </c>
      <c r="D75" s="119">
        <v>2015</v>
      </c>
      <c r="E75" s="119">
        <v>2015</v>
      </c>
      <c r="F75" s="119">
        <v>2015</v>
      </c>
      <c r="G75" s="119">
        <v>2015</v>
      </c>
      <c r="H75" s="119">
        <v>2015</v>
      </c>
      <c r="I75" s="119">
        <v>2015</v>
      </c>
      <c r="J75" s="119">
        <v>2019</v>
      </c>
      <c r="K75" s="119">
        <v>2019</v>
      </c>
      <c r="L75" s="119">
        <v>2019</v>
      </c>
      <c r="M75" s="121">
        <v>2015</v>
      </c>
      <c r="N75" s="121">
        <v>2015</v>
      </c>
      <c r="O75" s="121">
        <v>2015</v>
      </c>
      <c r="P75" s="121">
        <v>2015</v>
      </c>
      <c r="Q75" s="121">
        <v>2010</v>
      </c>
      <c r="R75" s="121">
        <v>2010</v>
      </c>
      <c r="S75" s="121">
        <v>2010</v>
      </c>
      <c r="T75" s="121">
        <v>2010</v>
      </c>
      <c r="U75" s="121">
        <v>2015</v>
      </c>
      <c r="V75" s="121">
        <v>2015</v>
      </c>
      <c r="W75" s="121">
        <v>2015</v>
      </c>
      <c r="X75" s="121">
        <v>2018</v>
      </c>
      <c r="Y75" s="121">
        <v>2019</v>
      </c>
      <c r="Z75" s="121">
        <v>2019</v>
      </c>
      <c r="AA75" s="121">
        <v>2017</v>
      </c>
      <c r="AB75" s="120">
        <v>2017</v>
      </c>
      <c r="AC75" s="121">
        <v>2017</v>
      </c>
      <c r="AD75" s="121">
        <v>2018</v>
      </c>
      <c r="AE75" s="121">
        <v>2018</v>
      </c>
      <c r="AF75" s="123">
        <v>2018</v>
      </c>
      <c r="AG75" s="123">
        <v>2019</v>
      </c>
      <c r="AH75" s="121">
        <v>2021</v>
      </c>
      <c r="AI75" s="121">
        <v>2021</v>
      </c>
      <c r="AJ75" s="121">
        <v>2020</v>
      </c>
      <c r="AK75" s="121">
        <v>2020</v>
      </c>
      <c r="AL75" s="121">
        <v>2018</v>
      </c>
      <c r="AM75" s="121" t="s">
        <v>1362</v>
      </c>
      <c r="AN75" s="121">
        <v>2021</v>
      </c>
      <c r="AO75" s="121">
        <v>2018</v>
      </c>
      <c r="AP75" s="121">
        <v>2019</v>
      </c>
      <c r="AQ75" s="180">
        <v>2019</v>
      </c>
      <c r="AR75" s="180">
        <v>2019</v>
      </c>
      <c r="AS75" s="121">
        <v>2019</v>
      </c>
      <c r="AT75" s="180">
        <v>2017</v>
      </c>
      <c r="AU75" s="131">
        <v>2019</v>
      </c>
      <c r="AV75" s="131">
        <v>2019</v>
      </c>
      <c r="AW75" s="121">
        <v>2019</v>
      </c>
      <c r="AX75" s="121">
        <v>2018</v>
      </c>
      <c r="AY75" s="121">
        <v>2019</v>
      </c>
      <c r="AZ75" s="168">
        <v>2019</v>
      </c>
      <c r="BA75" s="121">
        <v>2012</v>
      </c>
      <c r="BB75" s="121">
        <v>2018</v>
      </c>
      <c r="BC75" s="121">
        <v>2019</v>
      </c>
      <c r="BD75" s="121">
        <v>2020</v>
      </c>
      <c r="BE75" s="181" t="s">
        <v>1421</v>
      </c>
      <c r="BF75" s="181" t="s">
        <v>1432</v>
      </c>
      <c r="BG75" s="121">
        <v>2019</v>
      </c>
      <c r="BH75" s="121">
        <v>2019</v>
      </c>
      <c r="BI75" s="121">
        <v>2019</v>
      </c>
      <c r="BJ75" s="121">
        <v>2013</v>
      </c>
      <c r="BK75" s="121">
        <v>2019</v>
      </c>
      <c r="BL75" s="121">
        <v>2020</v>
      </c>
      <c r="BM75" s="121">
        <v>2018</v>
      </c>
      <c r="BN75" s="180">
        <v>2016</v>
      </c>
      <c r="BO75" s="180">
        <v>2018</v>
      </c>
      <c r="BP75" s="180">
        <v>2019</v>
      </c>
      <c r="BQ75" s="121">
        <v>2014</v>
      </c>
      <c r="BR75" s="121">
        <v>2017</v>
      </c>
      <c r="BS75" s="121">
        <v>2017</v>
      </c>
      <c r="BT75" s="121">
        <v>2018</v>
      </c>
      <c r="BU75" s="121">
        <v>2018</v>
      </c>
      <c r="BV75" s="121">
        <v>2018</v>
      </c>
      <c r="BW75" s="121">
        <v>2018</v>
      </c>
      <c r="BX75" s="121">
        <v>2018</v>
      </c>
      <c r="BY75" s="121">
        <v>2017</v>
      </c>
      <c r="BZ75" s="121">
        <v>2019</v>
      </c>
      <c r="CA75" s="121">
        <v>2020</v>
      </c>
      <c r="CB75" s="121">
        <v>2015</v>
      </c>
    </row>
    <row r="76" spans="1:80" x14ac:dyDescent="0.3">
      <c r="A76" s="100" t="str">
        <f>'Indicator Data'!A78</f>
        <v>Honduras</v>
      </c>
      <c r="B76" s="86" t="str">
        <f>'Indicator Data'!B78</f>
        <v>HND</v>
      </c>
      <c r="C76" s="119">
        <v>2015</v>
      </c>
      <c r="D76" s="119">
        <v>2015</v>
      </c>
      <c r="E76" s="119">
        <v>2015</v>
      </c>
      <c r="F76" s="119">
        <v>2015</v>
      </c>
      <c r="G76" s="119">
        <v>2015</v>
      </c>
      <c r="H76" s="119">
        <v>2015</v>
      </c>
      <c r="I76" s="119">
        <v>2015</v>
      </c>
      <c r="J76" s="119">
        <v>2019</v>
      </c>
      <c r="K76" s="119">
        <v>2019</v>
      </c>
      <c r="L76" s="119">
        <v>2019</v>
      </c>
      <c r="M76" s="121">
        <v>2015</v>
      </c>
      <c r="N76" s="121">
        <v>2015</v>
      </c>
      <c r="O76" s="121">
        <v>2015</v>
      </c>
      <c r="P76" s="121">
        <v>2015</v>
      </c>
      <c r="Q76" s="121">
        <v>2010</v>
      </c>
      <c r="R76" s="121">
        <v>2010</v>
      </c>
      <c r="S76" s="121">
        <v>2010</v>
      </c>
      <c r="T76" s="121">
        <v>2010</v>
      </c>
      <c r="U76" s="121">
        <v>2015</v>
      </c>
      <c r="V76" s="121">
        <v>2015</v>
      </c>
      <c r="W76" s="121">
        <v>2015</v>
      </c>
      <c r="X76" s="121">
        <v>2018</v>
      </c>
      <c r="Y76" s="121">
        <v>2019</v>
      </c>
      <c r="Z76" s="121">
        <v>2019</v>
      </c>
      <c r="AA76" s="121">
        <v>2012</v>
      </c>
      <c r="AB76" s="120">
        <v>2017</v>
      </c>
      <c r="AC76" s="121">
        <v>2016</v>
      </c>
      <c r="AD76" s="121">
        <v>2015</v>
      </c>
      <c r="AE76" s="121">
        <v>2019</v>
      </c>
      <c r="AF76" s="123">
        <v>2018</v>
      </c>
      <c r="AG76" s="123">
        <v>2019</v>
      </c>
      <c r="AH76" s="121">
        <v>2021</v>
      </c>
      <c r="AI76" s="121">
        <v>2021</v>
      </c>
      <c r="AJ76" s="121">
        <v>2020</v>
      </c>
      <c r="AK76" s="121">
        <v>2020</v>
      </c>
      <c r="AL76" s="121">
        <v>2018</v>
      </c>
      <c r="AM76" s="121" t="s">
        <v>1365</v>
      </c>
      <c r="AN76" s="121">
        <v>2021</v>
      </c>
      <c r="AO76" s="121">
        <v>2018</v>
      </c>
      <c r="AP76" s="121">
        <v>2019</v>
      </c>
      <c r="AQ76" s="180">
        <v>2019</v>
      </c>
      <c r="AR76" s="180">
        <v>2019</v>
      </c>
      <c r="AS76" s="121">
        <v>2019</v>
      </c>
      <c r="AT76" s="180">
        <v>2012</v>
      </c>
      <c r="AU76" s="131">
        <v>2019</v>
      </c>
      <c r="AV76" s="131">
        <v>2019</v>
      </c>
      <c r="AW76" s="121">
        <v>2019</v>
      </c>
      <c r="AX76" s="121">
        <v>2018</v>
      </c>
      <c r="AY76" s="121">
        <v>2019</v>
      </c>
      <c r="AZ76" s="168">
        <v>2019</v>
      </c>
      <c r="BA76" s="121">
        <v>2019</v>
      </c>
      <c r="BB76" s="121">
        <v>2018</v>
      </c>
      <c r="BC76" s="121">
        <v>2019</v>
      </c>
      <c r="BD76" s="121">
        <v>2020</v>
      </c>
      <c r="BE76" s="181" t="s">
        <v>1421</v>
      </c>
      <c r="BF76" s="181" t="s">
        <v>1432</v>
      </c>
      <c r="BG76" s="121">
        <v>2019</v>
      </c>
      <c r="BH76" s="121">
        <v>2019</v>
      </c>
      <c r="BI76" s="121">
        <v>2019</v>
      </c>
      <c r="BJ76" s="121">
        <v>2013</v>
      </c>
      <c r="BK76" s="121">
        <v>2019</v>
      </c>
      <c r="BL76" s="121">
        <v>2020</v>
      </c>
      <c r="BM76" s="121">
        <v>2018</v>
      </c>
      <c r="BN76" s="180">
        <v>2018</v>
      </c>
      <c r="BO76" s="180">
        <v>2017</v>
      </c>
      <c r="BP76" s="180">
        <v>2019</v>
      </c>
      <c r="BQ76" s="121">
        <v>2014</v>
      </c>
      <c r="BR76" s="121">
        <v>2017</v>
      </c>
      <c r="BS76" s="121">
        <v>2017</v>
      </c>
      <c r="BT76" s="121">
        <v>2017</v>
      </c>
      <c r="BU76" s="121">
        <v>2018</v>
      </c>
      <c r="BV76" s="121">
        <v>2018</v>
      </c>
      <c r="BW76" s="121">
        <v>2018</v>
      </c>
      <c r="BX76" s="121">
        <v>2018</v>
      </c>
      <c r="BY76" s="121">
        <v>2017</v>
      </c>
      <c r="BZ76" s="121">
        <v>2019</v>
      </c>
      <c r="CA76" s="121">
        <v>2020</v>
      </c>
      <c r="CB76" s="121">
        <v>2015</v>
      </c>
    </row>
    <row r="77" spans="1:80" x14ac:dyDescent="0.3">
      <c r="A77" s="100" t="str">
        <f>'Indicator Data'!A79</f>
        <v>Hungary</v>
      </c>
      <c r="B77" s="86" t="str">
        <f>'Indicator Data'!B79</f>
        <v>HUN</v>
      </c>
      <c r="C77" s="119">
        <v>2015</v>
      </c>
      <c r="D77" s="119">
        <v>2015</v>
      </c>
      <c r="E77" s="119">
        <v>2015</v>
      </c>
      <c r="F77" s="119">
        <v>2015</v>
      </c>
      <c r="G77" s="119">
        <v>2015</v>
      </c>
      <c r="H77" s="119">
        <v>2015</v>
      </c>
      <c r="I77" s="119">
        <v>2015</v>
      </c>
      <c r="J77" s="119">
        <v>2019</v>
      </c>
      <c r="K77" s="119">
        <v>2019</v>
      </c>
      <c r="L77" s="119">
        <v>2019</v>
      </c>
      <c r="M77" s="121">
        <v>2015</v>
      </c>
      <c r="N77" s="121">
        <v>2015</v>
      </c>
      <c r="O77" s="121">
        <v>2015</v>
      </c>
      <c r="P77" s="121">
        <v>2015</v>
      </c>
      <c r="Q77" s="121">
        <v>2010</v>
      </c>
      <c r="R77" s="121">
        <v>2010</v>
      </c>
      <c r="S77" s="121">
        <v>2010</v>
      </c>
      <c r="T77" s="121">
        <v>2010</v>
      </c>
      <c r="U77" s="121">
        <v>2015</v>
      </c>
      <c r="V77" s="121">
        <v>2015</v>
      </c>
      <c r="W77" s="121">
        <v>2015</v>
      </c>
      <c r="X77" s="121">
        <v>2018</v>
      </c>
      <c r="Y77" s="121">
        <v>2019</v>
      </c>
      <c r="Z77" s="121">
        <v>2019</v>
      </c>
      <c r="AA77" s="121">
        <v>2011</v>
      </c>
      <c r="AB77" s="120">
        <v>2017</v>
      </c>
      <c r="AC77" s="121" t="s">
        <v>880</v>
      </c>
      <c r="AD77" s="121">
        <v>2018</v>
      </c>
      <c r="AE77" s="121">
        <v>2019</v>
      </c>
      <c r="AF77" s="123">
        <v>2018</v>
      </c>
      <c r="AG77" s="123">
        <v>2019</v>
      </c>
      <c r="AH77" s="121">
        <v>2021</v>
      </c>
      <c r="AI77" s="121">
        <v>2021</v>
      </c>
      <c r="AJ77" s="121">
        <v>2020</v>
      </c>
      <c r="AK77" s="121">
        <v>2020</v>
      </c>
      <c r="AL77" s="121">
        <v>2018</v>
      </c>
      <c r="AM77" s="121" t="s">
        <v>880</v>
      </c>
      <c r="AN77" s="121">
        <v>2021</v>
      </c>
      <c r="AO77" s="121">
        <v>2018</v>
      </c>
      <c r="AP77" s="121">
        <v>2019</v>
      </c>
      <c r="AQ77" s="180" t="s">
        <v>880</v>
      </c>
      <c r="AR77" s="180">
        <v>2019</v>
      </c>
      <c r="AS77" s="121">
        <v>2019</v>
      </c>
      <c r="AT77" s="180" t="s">
        <v>880</v>
      </c>
      <c r="AU77" s="131">
        <v>2019</v>
      </c>
      <c r="AV77" s="131" t="s">
        <v>880</v>
      </c>
      <c r="AW77" s="121" t="s">
        <v>880</v>
      </c>
      <c r="AX77" s="121" t="s">
        <v>880</v>
      </c>
      <c r="AY77" s="121">
        <v>2019</v>
      </c>
      <c r="AZ77" s="168">
        <v>2019</v>
      </c>
      <c r="BA77" s="121">
        <v>2018</v>
      </c>
      <c r="BB77" s="121">
        <v>2018</v>
      </c>
      <c r="BC77" s="121">
        <v>2019</v>
      </c>
      <c r="BD77" s="121">
        <v>2020</v>
      </c>
      <c r="BE77" s="181" t="s">
        <v>880</v>
      </c>
      <c r="BF77" s="181" t="s">
        <v>1432</v>
      </c>
      <c r="BG77" s="121">
        <v>2019</v>
      </c>
      <c r="BH77" s="121">
        <v>2019</v>
      </c>
      <c r="BI77" s="121">
        <v>2019</v>
      </c>
      <c r="BJ77" s="121">
        <v>2015</v>
      </c>
      <c r="BK77" s="121">
        <v>2019</v>
      </c>
      <c r="BL77" s="121">
        <v>2020</v>
      </c>
      <c r="BM77" s="121">
        <v>2018</v>
      </c>
      <c r="BN77" s="180">
        <v>2014</v>
      </c>
      <c r="BO77" s="180">
        <v>2019</v>
      </c>
      <c r="BP77" s="180">
        <v>2019</v>
      </c>
      <c r="BQ77" s="121">
        <v>2014</v>
      </c>
      <c r="BR77" s="121">
        <v>2017</v>
      </c>
      <c r="BS77" s="121">
        <v>2017</v>
      </c>
      <c r="BT77" s="121">
        <v>2016</v>
      </c>
      <c r="BU77" s="121">
        <v>2018</v>
      </c>
      <c r="BV77" s="121">
        <v>2018</v>
      </c>
      <c r="BW77" s="121">
        <v>2018</v>
      </c>
      <c r="BX77" s="121">
        <v>2018</v>
      </c>
      <c r="BY77" s="121">
        <v>2017</v>
      </c>
      <c r="BZ77" s="121">
        <v>2019</v>
      </c>
      <c r="CA77" s="121">
        <v>2020</v>
      </c>
      <c r="CB77" s="121">
        <v>2015</v>
      </c>
    </row>
    <row r="78" spans="1:80" x14ac:dyDescent="0.3">
      <c r="A78" s="100" t="str">
        <f>'Indicator Data'!A80</f>
        <v>Iceland</v>
      </c>
      <c r="B78" s="86" t="str">
        <f>'Indicator Data'!B80</f>
        <v>ISL</v>
      </c>
      <c r="C78" s="119">
        <v>2015</v>
      </c>
      <c r="D78" s="119">
        <v>2015</v>
      </c>
      <c r="E78" s="119">
        <v>2015</v>
      </c>
      <c r="F78" s="119">
        <v>2015</v>
      </c>
      <c r="G78" s="119">
        <v>2015</v>
      </c>
      <c r="H78" s="119">
        <v>2015</v>
      </c>
      <c r="I78" s="119">
        <v>2015</v>
      </c>
      <c r="J78" s="119">
        <v>2019</v>
      </c>
      <c r="K78" s="119">
        <v>2019</v>
      </c>
      <c r="L78" s="119">
        <v>2019</v>
      </c>
      <c r="M78" s="121">
        <v>2015</v>
      </c>
      <c r="N78" s="121">
        <v>2015</v>
      </c>
      <c r="O78" s="121">
        <v>2015</v>
      </c>
      <c r="P78" s="121">
        <v>2015</v>
      </c>
      <c r="Q78" s="121">
        <v>2010</v>
      </c>
      <c r="R78" s="121">
        <v>2010</v>
      </c>
      <c r="S78" s="121">
        <v>2010</v>
      </c>
      <c r="T78" s="121">
        <v>2010</v>
      </c>
      <c r="U78" s="121">
        <v>2015</v>
      </c>
      <c r="V78" s="121">
        <v>2015</v>
      </c>
      <c r="W78" s="121">
        <v>2015</v>
      </c>
      <c r="X78" s="121">
        <v>2018</v>
      </c>
      <c r="Y78" s="121">
        <v>2019</v>
      </c>
      <c r="Z78" s="121">
        <v>2019</v>
      </c>
      <c r="AA78" s="121" t="s">
        <v>880</v>
      </c>
      <c r="AB78" s="120">
        <v>2017</v>
      </c>
      <c r="AC78" s="121" t="s">
        <v>880</v>
      </c>
      <c r="AD78" s="121">
        <v>2019</v>
      </c>
      <c r="AE78" s="121">
        <v>2019</v>
      </c>
      <c r="AF78" s="123" t="s">
        <v>880</v>
      </c>
      <c r="AG78" s="123">
        <v>2019</v>
      </c>
      <c r="AH78" s="121">
        <v>2021</v>
      </c>
      <c r="AI78" s="121">
        <v>2021</v>
      </c>
      <c r="AJ78" s="121">
        <v>2020</v>
      </c>
      <c r="AK78" s="121">
        <v>2020</v>
      </c>
      <c r="AL78" s="121">
        <v>2018</v>
      </c>
      <c r="AM78" s="121" t="s">
        <v>880</v>
      </c>
      <c r="AN78" s="121">
        <v>2021</v>
      </c>
      <c r="AO78" s="121">
        <v>2018</v>
      </c>
      <c r="AP78" s="121">
        <v>2019</v>
      </c>
      <c r="AQ78" s="180" t="s">
        <v>880</v>
      </c>
      <c r="AR78" s="180">
        <v>2019</v>
      </c>
      <c r="AS78" s="121">
        <v>2019</v>
      </c>
      <c r="AT78" s="180" t="s">
        <v>880</v>
      </c>
      <c r="AU78" s="131">
        <v>2019</v>
      </c>
      <c r="AV78" s="131" t="s">
        <v>880</v>
      </c>
      <c r="AW78" s="121" t="s">
        <v>880</v>
      </c>
      <c r="AX78" s="121" t="s">
        <v>880</v>
      </c>
      <c r="AY78" s="121">
        <v>2019</v>
      </c>
      <c r="AZ78" s="168">
        <v>2019</v>
      </c>
      <c r="BA78" s="121">
        <v>2017</v>
      </c>
      <c r="BB78" s="121">
        <v>2018</v>
      </c>
      <c r="BC78" s="121">
        <v>2019</v>
      </c>
      <c r="BD78" s="121">
        <v>2020</v>
      </c>
      <c r="BE78" s="181" t="s">
        <v>880</v>
      </c>
      <c r="BF78" s="181" t="s">
        <v>1432</v>
      </c>
      <c r="BG78" s="121">
        <v>2019</v>
      </c>
      <c r="BH78" s="121">
        <v>2019</v>
      </c>
      <c r="BI78" s="121">
        <v>2019</v>
      </c>
      <c r="BJ78" s="121" t="s">
        <v>880</v>
      </c>
      <c r="BK78" s="121">
        <v>2019</v>
      </c>
      <c r="BL78" s="121">
        <v>2020</v>
      </c>
      <c r="BM78" s="121">
        <v>2018</v>
      </c>
      <c r="BN78" s="180" t="s">
        <v>880</v>
      </c>
      <c r="BO78" s="180">
        <v>2018</v>
      </c>
      <c r="BP78" s="180">
        <v>2019</v>
      </c>
      <c r="BQ78" s="121">
        <v>2014</v>
      </c>
      <c r="BR78" s="121">
        <v>2017</v>
      </c>
      <c r="BS78" s="121">
        <v>2017</v>
      </c>
      <c r="BT78" s="121">
        <v>2017</v>
      </c>
      <c r="BU78" s="121">
        <v>2018</v>
      </c>
      <c r="BV78" s="121">
        <v>2018</v>
      </c>
      <c r="BW78" s="121">
        <v>2018</v>
      </c>
      <c r="BX78" s="121">
        <v>2018</v>
      </c>
      <c r="BY78" s="121">
        <v>2017</v>
      </c>
      <c r="BZ78" s="121">
        <v>2019</v>
      </c>
      <c r="CA78" s="121">
        <v>2020</v>
      </c>
      <c r="CB78" s="121">
        <v>2015</v>
      </c>
    </row>
    <row r="79" spans="1:80" x14ac:dyDescent="0.3">
      <c r="A79" s="100" t="str">
        <f>'Indicator Data'!A81</f>
        <v>India</v>
      </c>
      <c r="B79" s="86" t="str">
        <f>'Indicator Data'!B81</f>
        <v>IND</v>
      </c>
      <c r="C79" s="119">
        <v>2015</v>
      </c>
      <c r="D79" s="119">
        <v>2015</v>
      </c>
      <c r="E79" s="119">
        <v>2015</v>
      </c>
      <c r="F79" s="119">
        <v>2015</v>
      </c>
      <c r="G79" s="119">
        <v>2015</v>
      </c>
      <c r="H79" s="119">
        <v>2015</v>
      </c>
      <c r="I79" s="119">
        <v>2015</v>
      </c>
      <c r="J79" s="119">
        <v>2019</v>
      </c>
      <c r="K79" s="119">
        <v>2019</v>
      </c>
      <c r="L79" s="119">
        <v>2019</v>
      </c>
      <c r="M79" s="121">
        <v>2015</v>
      </c>
      <c r="N79" s="121">
        <v>2015</v>
      </c>
      <c r="O79" s="121">
        <v>2015</v>
      </c>
      <c r="P79" s="121">
        <v>2015</v>
      </c>
      <c r="Q79" s="121">
        <v>2010</v>
      </c>
      <c r="R79" s="121">
        <v>2010</v>
      </c>
      <c r="S79" s="121">
        <v>2010</v>
      </c>
      <c r="T79" s="121">
        <v>2010</v>
      </c>
      <c r="U79" s="121">
        <v>2015</v>
      </c>
      <c r="V79" s="121">
        <v>2015</v>
      </c>
      <c r="W79" s="121">
        <v>2015</v>
      </c>
      <c r="X79" s="121">
        <v>2018</v>
      </c>
      <c r="Y79" s="121">
        <v>2019</v>
      </c>
      <c r="Z79" s="121">
        <v>2019</v>
      </c>
      <c r="AA79" s="121">
        <v>2015</v>
      </c>
      <c r="AB79" s="120">
        <v>2017</v>
      </c>
      <c r="AC79" s="121">
        <v>2017</v>
      </c>
      <c r="AD79" s="121">
        <v>2017</v>
      </c>
      <c r="AE79" s="121">
        <v>2019</v>
      </c>
      <c r="AF79" s="123">
        <v>2018</v>
      </c>
      <c r="AG79" s="123">
        <v>2019</v>
      </c>
      <c r="AH79" s="121">
        <v>2021</v>
      </c>
      <c r="AI79" s="121">
        <v>2021</v>
      </c>
      <c r="AJ79" s="121">
        <v>2020</v>
      </c>
      <c r="AK79" s="121">
        <v>2020</v>
      </c>
      <c r="AL79" s="121">
        <v>2018</v>
      </c>
      <c r="AM79" s="121" t="s">
        <v>1359</v>
      </c>
      <c r="AN79" s="121">
        <v>2021</v>
      </c>
      <c r="AO79" s="121">
        <v>2018</v>
      </c>
      <c r="AP79" s="121">
        <v>2019</v>
      </c>
      <c r="AQ79" s="180">
        <v>2019</v>
      </c>
      <c r="AR79" s="180">
        <v>2019</v>
      </c>
      <c r="AS79" s="121">
        <v>2019</v>
      </c>
      <c r="AT79" s="180">
        <v>2017</v>
      </c>
      <c r="AU79" s="131">
        <v>2019</v>
      </c>
      <c r="AV79" s="131" t="s">
        <v>880</v>
      </c>
      <c r="AW79" s="121" t="s">
        <v>880</v>
      </c>
      <c r="AX79" s="121">
        <v>2018</v>
      </c>
      <c r="AY79" s="121">
        <v>2019</v>
      </c>
      <c r="AZ79" s="168">
        <v>2019</v>
      </c>
      <c r="BA79" s="121">
        <v>2011</v>
      </c>
      <c r="BB79" s="121">
        <v>2018</v>
      </c>
      <c r="BC79" s="121">
        <v>2019</v>
      </c>
      <c r="BD79" s="121">
        <v>2020</v>
      </c>
      <c r="BE79" s="181" t="s">
        <v>1421</v>
      </c>
      <c r="BF79" s="181" t="s">
        <v>1432</v>
      </c>
      <c r="BG79" s="121">
        <v>2019</v>
      </c>
      <c r="BH79" s="121">
        <v>2019</v>
      </c>
      <c r="BI79" s="121">
        <v>2019</v>
      </c>
      <c r="BJ79" s="121">
        <v>2015</v>
      </c>
      <c r="BK79" s="121">
        <v>2019</v>
      </c>
      <c r="BL79" s="121">
        <v>2020</v>
      </c>
      <c r="BM79" s="121">
        <v>2018</v>
      </c>
      <c r="BN79" s="180">
        <v>2018</v>
      </c>
      <c r="BO79" s="180">
        <v>2018</v>
      </c>
      <c r="BP79" s="180">
        <v>2019</v>
      </c>
      <c r="BQ79" s="121">
        <v>2014</v>
      </c>
      <c r="BR79" s="121">
        <v>2017</v>
      </c>
      <c r="BS79" s="121">
        <v>2017</v>
      </c>
      <c r="BT79" s="121">
        <v>2017</v>
      </c>
      <c r="BU79" s="121">
        <v>2018</v>
      </c>
      <c r="BV79" s="121">
        <v>2018</v>
      </c>
      <c r="BW79" s="121">
        <v>2018</v>
      </c>
      <c r="BX79" s="121">
        <v>2018</v>
      </c>
      <c r="BY79" s="121">
        <v>2017</v>
      </c>
      <c r="BZ79" s="121">
        <v>2019</v>
      </c>
      <c r="CA79" s="121">
        <v>2020</v>
      </c>
      <c r="CB79" s="121">
        <v>2015</v>
      </c>
    </row>
    <row r="80" spans="1:80" x14ac:dyDescent="0.3">
      <c r="A80" s="100" t="str">
        <f>'Indicator Data'!A82</f>
        <v>Indonesia</v>
      </c>
      <c r="B80" s="86" t="str">
        <f>'Indicator Data'!B82</f>
        <v>IDN</v>
      </c>
      <c r="C80" s="119">
        <v>2015</v>
      </c>
      <c r="D80" s="119">
        <v>2015</v>
      </c>
      <c r="E80" s="119">
        <v>2015</v>
      </c>
      <c r="F80" s="119">
        <v>2015</v>
      </c>
      <c r="G80" s="119">
        <v>2015</v>
      </c>
      <c r="H80" s="119">
        <v>2015</v>
      </c>
      <c r="I80" s="119">
        <v>2015</v>
      </c>
      <c r="J80" s="119">
        <v>2019</v>
      </c>
      <c r="K80" s="119">
        <v>2019</v>
      </c>
      <c r="L80" s="119">
        <v>2019</v>
      </c>
      <c r="M80" s="121">
        <v>2015</v>
      </c>
      <c r="N80" s="121">
        <v>2015</v>
      </c>
      <c r="O80" s="121">
        <v>2015</v>
      </c>
      <c r="P80" s="121">
        <v>2015</v>
      </c>
      <c r="Q80" s="121">
        <v>2010</v>
      </c>
      <c r="R80" s="121">
        <v>2010</v>
      </c>
      <c r="S80" s="121">
        <v>2010</v>
      </c>
      <c r="T80" s="121">
        <v>2010</v>
      </c>
      <c r="U80" s="121">
        <v>2015</v>
      </c>
      <c r="V80" s="121">
        <v>2015</v>
      </c>
      <c r="W80" s="121">
        <v>2015</v>
      </c>
      <c r="X80" s="121">
        <v>2018</v>
      </c>
      <c r="Y80" s="121">
        <v>2019</v>
      </c>
      <c r="Z80" s="121">
        <v>2019</v>
      </c>
      <c r="AA80" s="121">
        <v>2017</v>
      </c>
      <c r="AB80" s="120">
        <v>2017</v>
      </c>
      <c r="AC80" s="121">
        <v>2017</v>
      </c>
      <c r="AD80" s="121">
        <v>2018</v>
      </c>
      <c r="AE80" s="121">
        <v>2019</v>
      </c>
      <c r="AF80" s="123">
        <v>2018</v>
      </c>
      <c r="AG80" s="123">
        <v>2019</v>
      </c>
      <c r="AH80" s="121">
        <v>2021</v>
      </c>
      <c r="AI80" s="121">
        <v>2021</v>
      </c>
      <c r="AJ80" s="121">
        <v>2020</v>
      </c>
      <c r="AK80" s="121">
        <v>2020</v>
      </c>
      <c r="AL80" s="121">
        <v>2018</v>
      </c>
      <c r="AM80" s="121">
        <v>2017</v>
      </c>
      <c r="AN80" s="121">
        <v>2021</v>
      </c>
      <c r="AO80" s="121">
        <v>2018</v>
      </c>
      <c r="AP80" s="121">
        <v>2019</v>
      </c>
      <c r="AQ80" s="180">
        <v>2019</v>
      </c>
      <c r="AR80" s="180">
        <v>2019</v>
      </c>
      <c r="AS80" s="121">
        <v>2019</v>
      </c>
      <c r="AT80" s="180">
        <v>2018</v>
      </c>
      <c r="AU80" s="131">
        <v>2019</v>
      </c>
      <c r="AV80" s="131" t="s">
        <v>880</v>
      </c>
      <c r="AW80" s="121" t="s">
        <v>880</v>
      </c>
      <c r="AX80" s="121">
        <v>2018</v>
      </c>
      <c r="AY80" s="121">
        <v>2019</v>
      </c>
      <c r="AZ80" s="168">
        <v>2019</v>
      </c>
      <c r="BA80" s="121">
        <v>2019</v>
      </c>
      <c r="BB80" s="121">
        <v>2018</v>
      </c>
      <c r="BC80" s="121">
        <v>2019</v>
      </c>
      <c r="BD80" s="121">
        <v>2020</v>
      </c>
      <c r="BE80" s="181" t="s">
        <v>1421</v>
      </c>
      <c r="BF80" s="181" t="s">
        <v>1432</v>
      </c>
      <c r="BG80" s="121">
        <v>2019</v>
      </c>
      <c r="BH80" s="121">
        <v>2019</v>
      </c>
      <c r="BI80" s="121">
        <v>2019</v>
      </c>
      <c r="BJ80" s="121">
        <v>2015</v>
      </c>
      <c r="BK80" s="121">
        <v>2019</v>
      </c>
      <c r="BL80" s="121">
        <v>2020</v>
      </c>
      <c r="BM80" s="121">
        <v>2018</v>
      </c>
      <c r="BN80" s="180">
        <v>2018</v>
      </c>
      <c r="BO80" s="180">
        <v>2019</v>
      </c>
      <c r="BP80" s="180">
        <v>2019</v>
      </c>
      <c r="BQ80" s="121">
        <v>2014</v>
      </c>
      <c r="BR80" s="121">
        <v>2017</v>
      </c>
      <c r="BS80" s="121">
        <v>2017</v>
      </c>
      <c r="BT80" s="121">
        <v>2017</v>
      </c>
      <c r="BU80" s="121">
        <v>2018</v>
      </c>
      <c r="BV80" s="121">
        <v>2018</v>
      </c>
      <c r="BW80" s="121">
        <v>2018</v>
      </c>
      <c r="BX80" s="121">
        <v>2018</v>
      </c>
      <c r="BY80" s="121">
        <v>2017</v>
      </c>
      <c r="BZ80" s="121">
        <v>2019</v>
      </c>
      <c r="CA80" s="121">
        <v>2020</v>
      </c>
      <c r="CB80" s="121">
        <v>2015</v>
      </c>
    </row>
    <row r="81" spans="1:80" x14ac:dyDescent="0.3">
      <c r="A81" s="100" t="str">
        <f>'Indicator Data'!A83</f>
        <v>Iran</v>
      </c>
      <c r="B81" s="86" t="str">
        <f>'Indicator Data'!B83</f>
        <v>IRN</v>
      </c>
      <c r="C81" s="119">
        <v>2015</v>
      </c>
      <c r="D81" s="119">
        <v>2015</v>
      </c>
      <c r="E81" s="119">
        <v>2015</v>
      </c>
      <c r="F81" s="119">
        <v>2015</v>
      </c>
      <c r="G81" s="119">
        <v>2015</v>
      </c>
      <c r="H81" s="119">
        <v>2015</v>
      </c>
      <c r="I81" s="119">
        <v>2015</v>
      </c>
      <c r="J81" s="119">
        <v>2019</v>
      </c>
      <c r="K81" s="119">
        <v>2019</v>
      </c>
      <c r="L81" s="119">
        <v>2019</v>
      </c>
      <c r="M81" s="121">
        <v>2015</v>
      </c>
      <c r="N81" s="121">
        <v>2015</v>
      </c>
      <c r="O81" s="121">
        <v>2015</v>
      </c>
      <c r="P81" s="121">
        <v>2015</v>
      </c>
      <c r="Q81" s="121">
        <v>2010</v>
      </c>
      <c r="R81" s="121">
        <v>2010</v>
      </c>
      <c r="S81" s="121">
        <v>2010</v>
      </c>
      <c r="T81" s="121">
        <v>2010</v>
      </c>
      <c r="U81" s="121">
        <v>2015</v>
      </c>
      <c r="V81" s="121">
        <v>2015</v>
      </c>
      <c r="W81" s="121">
        <v>2015</v>
      </c>
      <c r="X81" s="121">
        <v>2018</v>
      </c>
      <c r="Y81" s="121">
        <v>2019</v>
      </c>
      <c r="Z81" s="121">
        <v>2019</v>
      </c>
      <c r="AA81" s="121">
        <v>2011</v>
      </c>
      <c r="AB81" s="120">
        <v>2016</v>
      </c>
      <c r="AC81" s="121" t="s">
        <v>880</v>
      </c>
      <c r="AD81" s="121">
        <v>2017</v>
      </c>
      <c r="AE81" s="121">
        <v>2018</v>
      </c>
      <c r="AF81" s="123">
        <v>2018</v>
      </c>
      <c r="AG81" s="123">
        <v>2019</v>
      </c>
      <c r="AH81" s="121">
        <v>2021</v>
      </c>
      <c r="AI81" s="121">
        <v>2021</v>
      </c>
      <c r="AJ81" s="121">
        <v>2020</v>
      </c>
      <c r="AK81" s="121">
        <v>2020</v>
      </c>
      <c r="AL81" s="121">
        <v>2018</v>
      </c>
      <c r="AM81" s="121" t="s">
        <v>880</v>
      </c>
      <c r="AN81" s="121">
        <v>2021</v>
      </c>
      <c r="AO81" s="121">
        <v>2018</v>
      </c>
      <c r="AP81" s="121">
        <v>2019</v>
      </c>
      <c r="AQ81" s="180">
        <v>2018</v>
      </c>
      <c r="AR81" s="180">
        <v>2018</v>
      </c>
      <c r="AS81" s="121">
        <v>2019</v>
      </c>
      <c r="AT81" s="180">
        <v>2011</v>
      </c>
      <c r="AU81" s="131">
        <v>2019</v>
      </c>
      <c r="AV81" s="131">
        <v>2019</v>
      </c>
      <c r="AW81" s="121">
        <v>2019</v>
      </c>
      <c r="AX81" s="121">
        <v>2018</v>
      </c>
      <c r="AY81" s="121">
        <v>2019</v>
      </c>
      <c r="AZ81" s="168">
        <v>2019</v>
      </c>
      <c r="BA81" s="121">
        <v>2018</v>
      </c>
      <c r="BB81" s="121">
        <v>2018</v>
      </c>
      <c r="BC81" s="121">
        <v>2019</v>
      </c>
      <c r="BD81" s="121">
        <v>2020</v>
      </c>
      <c r="BE81" s="181" t="s">
        <v>880</v>
      </c>
      <c r="BF81" s="181" t="s">
        <v>1432</v>
      </c>
      <c r="BG81" s="121">
        <v>2019</v>
      </c>
      <c r="BH81" s="121">
        <v>2019</v>
      </c>
      <c r="BI81" s="121">
        <v>2019</v>
      </c>
      <c r="BJ81" s="121">
        <v>2013</v>
      </c>
      <c r="BK81" s="121">
        <v>2019</v>
      </c>
      <c r="BL81" s="121">
        <v>2020</v>
      </c>
      <c r="BM81" s="121">
        <v>2018</v>
      </c>
      <c r="BN81" s="180">
        <v>2016</v>
      </c>
      <c r="BO81" s="180">
        <v>2018</v>
      </c>
      <c r="BP81" s="180">
        <v>2019</v>
      </c>
      <c r="BQ81" s="121">
        <v>2014</v>
      </c>
      <c r="BR81" s="121">
        <v>2017</v>
      </c>
      <c r="BS81" s="121">
        <v>2017</v>
      </c>
      <c r="BT81" s="121">
        <v>2015</v>
      </c>
      <c r="BU81" s="121">
        <v>2018</v>
      </c>
      <c r="BV81" s="121">
        <v>2018</v>
      </c>
      <c r="BW81" s="121" t="s">
        <v>880</v>
      </c>
      <c r="BX81" s="121">
        <v>2018</v>
      </c>
      <c r="BY81" s="121">
        <v>2017</v>
      </c>
      <c r="BZ81" s="121">
        <v>2017</v>
      </c>
      <c r="CA81" s="121">
        <v>2020</v>
      </c>
      <c r="CB81" s="121">
        <v>2015</v>
      </c>
    </row>
    <row r="82" spans="1:80" x14ac:dyDescent="0.3">
      <c r="A82" s="100" t="str">
        <f>'Indicator Data'!A84</f>
        <v>Iraq</v>
      </c>
      <c r="B82" s="86" t="str">
        <f>'Indicator Data'!B84</f>
        <v>IRQ</v>
      </c>
      <c r="C82" s="119">
        <v>2015</v>
      </c>
      <c r="D82" s="119">
        <v>2015</v>
      </c>
      <c r="E82" s="119">
        <v>2015</v>
      </c>
      <c r="F82" s="119">
        <v>2015</v>
      </c>
      <c r="G82" s="119">
        <v>2015</v>
      </c>
      <c r="H82" s="119">
        <v>2015</v>
      </c>
      <c r="I82" s="119">
        <v>2015</v>
      </c>
      <c r="J82" s="119">
        <v>2019</v>
      </c>
      <c r="K82" s="119">
        <v>2019</v>
      </c>
      <c r="L82" s="119">
        <v>2019</v>
      </c>
      <c r="M82" s="121">
        <v>2015</v>
      </c>
      <c r="N82" s="121">
        <v>2015</v>
      </c>
      <c r="O82" s="121">
        <v>2015</v>
      </c>
      <c r="P82" s="121">
        <v>2015</v>
      </c>
      <c r="Q82" s="121">
        <v>2010</v>
      </c>
      <c r="R82" s="121">
        <v>2010</v>
      </c>
      <c r="S82" s="121">
        <v>2010</v>
      </c>
      <c r="T82" s="121">
        <v>2010</v>
      </c>
      <c r="U82" s="121">
        <v>2015</v>
      </c>
      <c r="V82" s="121">
        <v>2015</v>
      </c>
      <c r="W82" s="121">
        <v>2015</v>
      </c>
      <c r="X82" s="121">
        <v>2018</v>
      </c>
      <c r="Y82" s="121">
        <v>2019</v>
      </c>
      <c r="Z82" s="121">
        <v>2019</v>
      </c>
      <c r="AA82" s="121" t="s">
        <v>880</v>
      </c>
      <c r="AB82" s="120">
        <v>2017</v>
      </c>
      <c r="AC82" s="121">
        <v>2017</v>
      </c>
      <c r="AD82" s="121">
        <v>2018</v>
      </c>
      <c r="AE82" s="121">
        <v>2019</v>
      </c>
      <c r="AF82" s="123">
        <v>2018</v>
      </c>
      <c r="AG82" s="123">
        <v>2019</v>
      </c>
      <c r="AH82" s="121">
        <v>2021</v>
      </c>
      <c r="AI82" s="121">
        <v>2021</v>
      </c>
      <c r="AJ82" s="121">
        <v>2020</v>
      </c>
      <c r="AK82" s="121">
        <v>2020</v>
      </c>
      <c r="AL82" s="121">
        <v>2018</v>
      </c>
      <c r="AM82" s="121">
        <v>2018</v>
      </c>
      <c r="AN82" s="121">
        <v>2021</v>
      </c>
      <c r="AO82" s="121">
        <v>2018</v>
      </c>
      <c r="AP82" s="121">
        <v>2019</v>
      </c>
      <c r="AQ82" s="180">
        <v>2019</v>
      </c>
      <c r="AR82" s="180">
        <v>2019</v>
      </c>
      <c r="AS82" s="121">
        <v>2019</v>
      </c>
      <c r="AT82" s="180">
        <v>2018</v>
      </c>
      <c r="AU82" s="131">
        <v>2019</v>
      </c>
      <c r="AV82" s="131" t="s">
        <v>880</v>
      </c>
      <c r="AW82" s="121" t="s">
        <v>880</v>
      </c>
      <c r="AX82" s="121">
        <v>2018</v>
      </c>
      <c r="AY82" s="121">
        <v>2019</v>
      </c>
      <c r="AZ82" s="168">
        <v>2019</v>
      </c>
      <c r="BA82" s="121">
        <v>2012</v>
      </c>
      <c r="BB82" s="121">
        <v>2018</v>
      </c>
      <c r="BC82" s="121">
        <v>2019</v>
      </c>
      <c r="BD82" s="121">
        <v>2020</v>
      </c>
      <c r="BE82" s="181">
        <v>44255</v>
      </c>
      <c r="BF82" s="181">
        <v>44255</v>
      </c>
      <c r="BG82" s="121">
        <v>2019</v>
      </c>
      <c r="BH82" s="121">
        <v>2019</v>
      </c>
      <c r="BI82" s="121">
        <v>2019</v>
      </c>
      <c r="BJ82" s="121">
        <v>2015</v>
      </c>
      <c r="BK82" s="121">
        <v>2019</v>
      </c>
      <c r="BL82" s="121">
        <v>2020</v>
      </c>
      <c r="BM82" s="121">
        <v>2018</v>
      </c>
      <c r="BN82" s="180">
        <v>2017</v>
      </c>
      <c r="BO82" s="180">
        <v>2018</v>
      </c>
      <c r="BP82" s="180">
        <v>2019</v>
      </c>
      <c r="BQ82" s="121">
        <v>2014</v>
      </c>
      <c r="BR82" s="121">
        <v>2017</v>
      </c>
      <c r="BS82" s="121">
        <v>2017</v>
      </c>
      <c r="BT82" s="121">
        <v>2017</v>
      </c>
      <c r="BU82" s="121">
        <v>2018</v>
      </c>
      <c r="BV82" s="121">
        <v>2018</v>
      </c>
      <c r="BW82" s="121">
        <v>2018</v>
      </c>
      <c r="BX82" s="121">
        <v>2018</v>
      </c>
      <c r="BY82" s="121">
        <v>2017</v>
      </c>
      <c r="BZ82" s="121">
        <v>2019</v>
      </c>
      <c r="CA82" s="121">
        <v>2020</v>
      </c>
      <c r="CB82" s="121">
        <v>2015</v>
      </c>
    </row>
    <row r="83" spans="1:80" x14ac:dyDescent="0.3">
      <c r="A83" s="100" t="str">
        <f>'Indicator Data'!A85</f>
        <v>Ireland</v>
      </c>
      <c r="B83" s="86" t="str">
        <f>'Indicator Data'!B85</f>
        <v>IRL</v>
      </c>
      <c r="C83" s="119">
        <v>2015</v>
      </c>
      <c r="D83" s="119">
        <v>2015</v>
      </c>
      <c r="E83" s="119">
        <v>2015</v>
      </c>
      <c r="F83" s="119">
        <v>2015</v>
      </c>
      <c r="G83" s="119">
        <v>2015</v>
      </c>
      <c r="H83" s="119">
        <v>2015</v>
      </c>
      <c r="I83" s="119">
        <v>2015</v>
      </c>
      <c r="J83" s="119">
        <v>2019</v>
      </c>
      <c r="K83" s="119">
        <v>2019</v>
      </c>
      <c r="L83" s="119">
        <v>2019</v>
      </c>
      <c r="M83" s="121">
        <v>2015</v>
      </c>
      <c r="N83" s="121">
        <v>2015</v>
      </c>
      <c r="O83" s="121">
        <v>2015</v>
      </c>
      <c r="P83" s="121">
        <v>2015</v>
      </c>
      <c r="Q83" s="121">
        <v>2010</v>
      </c>
      <c r="R83" s="121">
        <v>2010</v>
      </c>
      <c r="S83" s="121">
        <v>2010</v>
      </c>
      <c r="T83" s="121">
        <v>2010</v>
      </c>
      <c r="U83" s="121">
        <v>2015</v>
      </c>
      <c r="V83" s="121">
        <v>2015</v>
      </c>
      <c r="W83" s="121">
        <v>2015</v>
      </c>
      <c r="X83" s="121">
        <v>2018</v>
      </c>
      <c r="Y83" s="121">
        <v>2019</v>
      </c>
      <c r="Z83" s="121">
        <v>2019</v>
      </c>
      <c r="AA83" s="121">
        <v>2011</v>
      </c>
      <c r="AB83" s="120">
        <v>2017</v>
      </c>
      <c r="AC83" s="121" t="s">
        <v>880</v>
      </c>
      <c r="AD83" s="121">
        <v>2018</v>
      </c>
      <c r="AE83" s="121">
        <v>2019</v>
      </c>
      <c r="AF83" s="123" t="s">
        <v>880</v>
      </c>
      <c r="AG83" s="123">
        <v>2019</v>
      </c>
      <c r="AH83" s="121">
        <v>2021</v>
      </c>
      <c r="AI83" s="121">
        <v>2021</v>
      </c>
      <c r="AJ83" s="121">
        <v>2020</v>
      </c>
      <c r="AK83" s="121">
        <v>2020</v>
      </c>
      <c r="AL83" s="121">
        <v>2018</v>
      </c>
      <c r="AM83" s="121" t="s">
        <v>880</v>
      </c>
      <c r="AN83" s="121">
        <v>2021</v>
      </c>
      <c r="AO83" s="121">
        <v>2018</v>
      </c>
      <c r="AP83" s="121">
        <v>2019</v>
      </c>
      <c r="AQ83" s="180" t="s">
        <v>880</v>
      </c>
      <c r="AR83" s="180">
        <v>2019</v>
      </c>
      <c r="AS83" s="121">
        <v>2019</v>
      </c>
      <c r="AT83" s="180" t="s">
        <v>880</v>
      </c>
      <c r="AU83" s="131">
        <v>2019</v>
      </c>
      <c r="AV83" s="131">
        <v>2019</v>
      </c>
      <c r="AW83" s="121" t="s">
        <v>880</v>
      </c>
      <c r="AX83" s="121" t="s">
        <v>880</v>
      </c>
      <c r="AY83" s="121">
        <v>2019</v>
      </c>
      <c r="AZ83" s="168">
        <v>2019</v>
      </c>
      <c r="BA83" s="121">
        <v>2017</v>
      </c>
      <c r="BB83" s="121">
        <v>2018</v>
      </c>
      <c r="BC83" s="121">
        <v>2019</v>
      </c>
      <c r="BD83" s="121">
        <v>2020</v>
      </c>
      <c r="BE83" s="181" t="s">
        <v>880</v>
      </c>
      <c r="BF83" s="181" t="s">
        <v>1432</v>
      </c>
      <c r="BG83" s="121">
        <v>2019</v>
      </c>
      <c r="BH83" s="121">
        <v>2019</v>
      </c>
      <c r="BI83" s="121">
        <v>2019</v>
      </c>
      <c r="BJ83" s="121" t="s">
        <v>880</v>
      </c>
      <c r="BK83" s="121">
        <v>2019</v>
      </c>
      <c r="BL83" s="121">
        <v>2020</v>
      </c>
      <c r="BM83" s="121">
        <v>2018</v>
      </c>
      <c r="BN83" s="180" t="s">
        <v>880</v>
      </c>
      <c r="BO83" s="180">
        <v>2018</v>
      </c>
      <c r="BP83" s="180">
        <v>2019</v>
      </c>
      <c r="BQ83" s="121">
        <v>2014</v>
      </c>
      <c r="BR83" s="121">
        <v>2017</v>
      </c>
      <c r="BS83" s="121">
        <v>2017</v>
      </c>
      <c r="BT83" s="121">
        <v>2017</v>
      </c>
      <c r="BU83" s="121">
        <v>2018</v>
      </c>
      <c r="BV83" s="121" t="s">
        <v>880</v>
      </c>
      <c r="BW83" s="121">
        <v>2018</v>
      </c>
      <c r="BX83" s="121">
        <v>2018</v>
      </c>
      <c r="BY83" s="121">
        <v>2017</v>
      </c>
      <c r="BZ83" s="121">
        <v>2019</v>
      </c>
      <c r="CA83" s="121">
        <v>2020</v>
      </c>
      <c r="CB83" s="121">
        <v>2015</v>
      </c>
    </row>
    <row r="84" spans="1:80" x14ac:dyDescent="0.3">
      <c r="A84" s="100" t="str">
        <f>'Indicator Data'!A86</f>
        <v>Israel</v>
      </c>
      <c r="B84" s="86" t="str">
        <f>'Indicator Data'!B86</f>
        <v>ISR</v>
      </c>
      <c r="C84" s="119">
        <v>2015</v>
      </c>
      <c r="D84" s="119">
        <v>2015</v>
      </c>
      <c r="E84" s="119">
        <v>2015</v>
      </c>
      <c r="F84" s="119">
        <v>2015</v>
      </c>
      <c r="G84" s="119">
        <v>2015</v>
      </c>
      <c r="H84" s="119">
        <v>2015</v>
      </c>
      <c r="I84" s="119">
        <v>2015</v>
      </c>
      <c r="J84" s="119">
        <v>2019</v>
      </c>
      <c r="K84" s="119">
        <v>2019</v>
      </c>
      <c r="L84" s="119">
        <v>2019</v>
      </c>
      <c r="M84" s="121">
        <v>2015</v>
      </c>
      <c r="N84" s="121">
        <v>2015</v>
      </c>
      <c r="O84" s="121">
        <v>2015</v>
      </c>
      <c r="P84" s="121">
        <v>2015</v>
      </c>
      <c r="Q84" s="121">
        <v>2010</v>
      </c>
      <c r="R84" s="121">
        <v>2010</v>
      </c>
      <c r="S84" s="121">
        <v>2010</v>
      </c>
      <c r="T84" s="121">
        <v>2010</v>
      </c>
      <c r="U84" s="121">
        <v>2015</v>
      </c>
      <c r="V84" s="121">
        <v>2015</v>
      </c>
      <c r="W84" s="121">
        <v>2015</v>
      </c>
      <c r="X84" s="121">
        <v>2018</v>
      </c>
      <c r="Y84" s="121">
        <v>2019</v>
      </c>
      <c r="Z84" s="121">
        <v>2019</v>
      </c>
      <c r="AA84" s="121">
        <v>2008</v>
      </c>
      <c r="AB84" s="120">
        <v>2017</v>
      </c>
      <c r="AC84" s="121" t="s">
        <v>880</v>
      </c>
      <c r="AD84" s="121">
        <v>2019</v>
      </c>
      <c r="AE84" s="121">
        <v>2019</v>
      </c>
      <c r="AF84" s="123" t="s">
        <v>880</v>
      </c>
      <c r="AG84" s="123">
        <v>2019</v>
      </c>
      <c r="AH84" s="121">
        <v>2021</v>
      </c>
      <c r="AI84" s="121">
        <v>2021</v>
      </c>
      <c r="AJ84" s="121">
        <v>2020</v>
      </c>
      <c r="AK84" s="121">
        <v>2020</v>
      </c>
      <c r="AL84" s="121">
        <v>2018</v>
      </c>
      <c r="AM84" s="121" t="s">
        <v>880</v>
      </c>
      <c r="AN84" s="121">
        <v>2021</v>
      </c>
      <c r="AO84" s="121">
        <v>2018</v>
      </c>
      <c r="AP84" s="121">
        <v>2019</v>
      </c>
      <c r="AQ84" s="180" t="s">
        <v>880</v>
      </c>
      <c r="AR84" s="180">
        <v>2019</v>
      </c>
      <c r="AS84" s="121">
        <v>2019</v>
      </c>
      <c r="AT84" s="180" t="s">
        <v>880</v>
      </c>
      <c r="AU84" s="131">
        <v>2019</v>
      </c>
      <c r="AV84" s="131" t="s">
        <v>880</v>
      </c>
      <c r="AW84" s="121" t="s">
        <v>880</v>
      </c>
      <c r="AX84" s="121" t="s">
        <v>880</v>
      </c>
      <c r="AY84" s="121">
        <v>2019</v>
      </c>
      <c r="AZ84" s="168">
        <v>2019</v>
      </c>
      <c r="BA84" s="121">
        <v>2016</v>
      </c>
      <c r="BB84" s="121">
        <v>2018</v>
      </c>
      <c r="BC84" s="121">
        <v>2019</v>
      </c>
      <c r="BD84" s="121">
        <v>2020</v>
      </c>
      <c r="BE84" s="181" t="s">
        <v>880</v>
      </c>
      <c r="BF84" s="181" t="s">
        <v>1432</v>
      </c>
      <c r="BG84" s="121">
        <v>2019</v>
      </c>
      <c r="BH84" s="121">
        <v>2019</v>
      </c>
      <c r="BI84" s="121">
        <v>2019</v>
      </c>
      <c r="BJ84" s="121" t="s">
        <v>880</v>
      </c>
      <c r="BK84" s="121">
        <v>2019</v>
      </c>
      <c r="BL84" s="121">
        <v>2020</v>
      </c>
      <c r="BM84" s="121">
        <v>2018</v>
      </c>
      <c r="BN84" s="180" t="s">
        <v>880</v>
      </c>
      <c r="BO84" s="180">
        <v>2019</v>
      </c>
      <c r="BP84" s="180">
        <v>2019</v>
      </c>
      <c r="BQ84" s="121">
        <v>2014</v>
      </c>
      <c r="BR84" s="121">
        <v>2017</v>
      </c>
      <c r="BS84" s="121">
        <v>2017</v>
      </c>
      <c r="BT84" s="121">
        <v>2016</v>
      </c>
      <c r="BU84" s="121">
        <v>2018</v>
      </c>
      <c r="BV84" s="121">
        <v>2018</v>
      </c>
      <c r="BW84" s="121">
        <v>2018</v>
      </c>
      <c r="BX84" s="121">
        <v>2018</v>
      </c>
      <c r="BY84" s="121">
        <v>2017</v>
      </c>
      <c r="BZ84" s="121">
        <v>2019</v>
      </c>
      <c r="CA84" s="121">
        <v>2020</v>
      </c>
      <c r="CB84" s="121">
        <v>2015</v>
      </c>
    </row>
    <row r="85" spans="1:80" x14ac:dyDescent="0.3">
      <c r="A85" s="100" t="str">
        <f>'Indicator Data'!A87</f>
        <v>Italy</v>
      </c>
      <c r="B85" s="86" t="str">
        <f>'Indicator Data'!B87</f>
        <v>ITA</v>
      </c>
      <c r="C85" s="119">
        <v>2015</v>
      </c>
      <c r="D85" s="119">
        <v>2015</v>
      </c>
      <c r="E85" s="119">
        <v>2015</v>
      </c>
      <c r="F85" s="119">
        <v>2015</v>
      </c>
      <c r="G85" s="119">
        <v>2015</v>
      </c>
      <c r="H85" s="119">
        <v>2015</v>
      </c>
      <c r="I85" s="119">
        <v>2015</v>
      </c>
      <c r="J85" s="119">
        <v>2019</v>
      </c>
      <c r="K85" s="119">
        <v>2019</v>
      </c>
      <c r="L85" s="119">
        <v>2019</v>
      </c>
      <c r="M85" s="121">
        <v>2015</v>
      </c>
      <c r="N85" s="121">
        <v>2015</v>
      </c>
      <c r="O85" s="121">
        <v>2015</v>
      </c>
      <c r="P85" s="121">
        <v>2015</v>
      </c>
      <c r="Q85" s="121">
        <v>2010</v>
      </c>
      <c r="R85" s="121">
        <v>2010</v>
      </c>
      <c r="S85" s="121">
        <v>2010</v>
      </c>
      <c r="T85" s="121">
        <v>2010</v>
      </c>
      <c r="U85" s="121">
        <v>2015</v>
      </c>
      <c r="V85" s="121">
        <v>2015</v>
      </c>
      <c r="W85" s="121">
        <v>2015</v>
      </c>
      <c r="X85" s="121">
        <v>2018</v>
      </c>
      <c r="Y85" s="121">
        <v>2019</v>
      </c>
      <c r="Z85" s="121">
        <v>2019</v>
      </c>
      <c r="AA85" s="121">
        <v>2011</v>
      </c>
      <c r="AB85" s="120">
        <v>2017</v>
      </c>
      <c r="AC85" s="121" t="s">
        <v>880</v>
      </c>
      <c r="AD85" s="121">
        <v>2018</v>
      </c>
      <c r="AE85" s="121">
        <v>2018</v>
      </c>
      <c r="AF85" s="123" t="s">
        <v>880</v>
      </c>
      <c r="AG85" s="123">
        <v>2019</v>
      </c>
      <c r="AH85" s="121">
        <v>2021</v>
      </c>
      <c r="AI85" s="121">
        <v>2021</v>
      </c>
      <c r="AJ85" s="121">
        <v>2020</v>
      </c>
      <c r="AK85" s="121">
        <v>2020</v>
      </c>
      <c r="AL85" s="121">
        <v>2018</v>
      </c>
      <c r="AM85" s="121" t="s">
        <v>880</v>
      </c>
      <c r="AN85" s="121">
        <v>2021</v>
      </c>
      <c r="AO85" s="121">
        <v>2018</v>
      </c>
      <c r="AP85" s="121">
        <v>2019</v>
      </c>
      <c r="AQ85" s="180" t="s">
        <v>880</v>
      </c>
      <c r="AR85" s="180">
        <v>2019</v>
      </c>
      <c r="AS85" s="121">
        <v>2019</v>
      </c>
      <c r="AT85" s="180" t="s">
        <v>880</v>
      </c>
      <c r="AU85" s="131">
        <v>2019</v>
      </c>
      <c r="AV85" s="131">
        <v>2019</v>
      </c>
      <c r="AW85" s="121">
        <v>2019</v>
      </c>
      <c r="AX85" s="121" t="s">
        <v>880</v>
      </c>
      <c r="AY85" s="121">
        <v>2019</v>
      </c>
      <c r="AZ85" s="168">
        <v>2019</v>
      </c>
      <c r="BA85" s="121">
        <v>2017</v>
      </c>
      <c r="BB85" s="121">
        <v>2018</v>
      </c>
      <c r="BC85" s="121">
        <v>2019</v>
      </c>
      <c r="BD85" s="121">
        <v>2020</v>
      </c>
      <c r="BE85" s="181" t="s">
        <v>880</v>
      </c>
      <c r="BF85" s="181" t="s">
        <v>1432</v>
      </c>
      <c r="BG85" s="121">
        <v>2019</v>
      </c>
      <c r="BH85" s="121">
        <v>2019</v>
      </c>
      <c r="BI85" s="121">
        <v>2019</v>
      </c>
      <c r="BJ85" s="121">
        <v>2015</v>
      </c>
      <c r="BK85" s="121">
        <v>2019</v>
      </c>
      <c r="BL85" s="121">
        <v>2020</v>
      </c>
      <c r="BM85" s="121">
        <v>2018</v>
      </c>
      <c r="BN85" s="180">
        <v>2018</v>
      </c>
      <c r="BO85" s="180">
        <v>2018</v>
      </c>
      <c r="BP85" s="180">
        <v>2019</v>
      </c>
      <c r="BQ85" s="121">
        <v>2014</v>
      </c>
      <c r="BR85" s="121">
        <v>2017</v>
      </c>
      <c r="BS85" s="121">
        <v>2017</v>
      </c>
      <c r="BT85" s="121">
        <v>2017</v>
      </c>
      <c r="BU85" s="121">
        <v>2018</v>
      </c>
      <c r="BV85" s="121">
        <v>2018</v>
      </c>
      <c r="BW85" s="121">
        <v>2018</v>
      </c>
      <c r="BX85" s="121">
        <v>2018</v>
      </c>
      <c r="BY85" s="121">
        <v>2017</v>
      </c>
      <c r="BZ85" s="121">
        <v>2019</v>
      </c>
      <c r="CA85" s="121">
        <v>2020</v>
      </c>
      <c r="CB85" s="121">
        <v>2015</v>
      </c>
    </row>
    <row r="86" spans="1:80" x14ac:dyDescent="0.3">
      <c r="A86" s="100" t="str">
        <f>'Indicator Data'!A88</f>
        <v>Jamaica</v>
      </c>
      <c r="B86" s="86" t="str">
        <f>'Indicator Data'!B88</f>
        <v>JAM</v>
      </c>
      <c r="C86" s="119">
        <v>2015</v>
      </c>
      <c r="D86" s="119">
        <v>2015</v>
      </c>
      <c r="E86" s="119">
        <v>2015</v>
      </c>
      <c r="F86" s="119">
        <v>2015</v>
      </c>
      <c r="G86" s="119">
        <v>2015</v>
      </c>
      <c r="H86" s="119">
        <v>2015</v>
      </c>
      <c r="I86" s="119">
        <v>2015</v>
      </c>
      <c r="J86" s="119">
        <v>2019</v>
      </c>
      <c r="K86" s="119">
        <v>2019</v>
      </c>
      <c r="L86" s="119">
        <v>2019</v>
      </c>
      <c r="M86" s="121">
        <v>2015</v>
      </c>
      <c r="N86" s="121">
        <v>2015</v>
      </c>
      <c r="O86" s="121">
        <v>2015</v>
      </c>
      <c r="P86" s="121">
        <v>2015</v>
      </c>
      <c r="Q86" s="121">
        <v>2010</v>
      </c>
      <c r="R86" s="121">
        <v>2010</v>
      </c>
      <c r="S86" s="121">
        <v>2010</v>
      </c>
      <c r="T86" s="121">
        <v>2010</v>
      </c>
      <c r="U86" s="121">
        <v>2015</v>
      </c>
      <c r="V86" s="121">
        <v>2015</v>
      </c>
      <c r="W86" s="121">
        <v>2015</v>
      </c>
      <c r="X86" s="121">
        <v>2018</v>
      </c>
      <c r="Y86" s="121">
        <v>2019</v>
      </c>
      <c r="Z86" s="121">
        <v>2019</v>
      </c>
      <c r="AA86" s="121">
        <v>2011</v>
      </c>
      <c r="AB86" s="120">
        <v>2017</v>
      </c>
      <c r="AC86" s="121">
        <v>2015</v>
      </c>
      <c r="AD86" s="121">
        <v>2018</v>
      </c>
      <c r="AE86" s="121">
        <v>2019</v>
      </c>
      <c r="AF86" s="123">
        <v>2018</v>
      </c>
      <c r="AG86" s="123">
        <v>2019</v>
      </c>
      <c r="AH86" s="121">
        <v>2021</v>
      </c>
      <c r="AI86" s="121">
        <v>2021</v>
      </c>
      <c r="AJ86" s="121">
        <v>2020</v>
      </c>
      <c r="AK86" s="121">
        <v>2020</v>
      </c>
      <c r="AL86" s="121">
        <v>2018</v>
      </c>
      <c r="AM86" s="121">
        <v>2014</v>
      </c>
      <c r="AN86" s="121">
        <v>2021</v>
      </c>
      <c r="AO86" s="121">
        <v>2018</v>
      </c>
      <c r="AP86" s="121">
        <v>2019</v>
      </c>
      <c r="AQ86" s="180">
        <v>2019</v>
      </c>
      <c r="AR86" s="180">
        <v>2019</v>
      </c>
      <c r="AS86" s="121">
        <v>2019</v>
      </c>
      <c r="AT86" s="180">
        <v>2014</v>
      </c>
      <c r="AU86" s="131">
        <v>2019</v>
      </c>
      <c r="AV86" s="131">
        <v>2019</v>
      </c>
      <c r="AW86" s="121">
        <v>2019</v>
      </c>
      <c r="AX86" s="121" t="s">
        <v>880</v>
      </c>
      <c r="AY86" s="121">
        <v>2019</v>
      </c>
      <c r="AZ86" s="168">
        <v>2019</v>
      </c>
      <c r="BA86" s="121" t="s">
        <v>880</v>
      </c>
      <c r="BB86" s="121">
        <v>2018</v>
      </c>
      <c r="BC86" s="121">
        <v>2019</v>
      </c>
      <c r="BD86" s="121">
        <v>2020</v>
      </c>
      <c r="BE86" s="181" t="s">
        <v>880</v>
      </c>
      <c r="BF86" s="181" t="s">
        <v>1432</v>
      </c>
      <c r="BG86" s="121">
        <v>2019</v>
      </c>
      <c r="BH86" s="121">
        <v>2019</v>
      </c>
      <c r="BI86" s="121">
        <v>2019</v>
      </c>
      <c r="BJ86" s="121">
        <v>2013</v>
      </c>
      <c r="BK86" s="121">
        <v>2019</v>
      </c>
      <c r="BL86" s="121">
        <v>2020</v>
      </c>
      <c r="BM86" s="121">
        <v>2018</v>
      </c>
      <c r="BN86" s="180">
        <v>2014</v>
      </c>
      <c r="BO86" s="180">
        <v>2017</v>
      </c>
      <c r="BP86" s="180">
        <v>2019</v>
      </c>
      <c r="BQ86" s="121">
        <v>2014</v>
      </c>
      <c r="BR86" s="121">
        <v>2017</v>
      </c>
      <c r="BS86" s="121">
        <v>2017</v>
      </c>
      <c r="BT86" s="121">
        <v>2017</v>
      </c>
      <c r="BU86" s="121">
        <v>2018</v>
      </c>
      <c r="BV86" s="121">
        <v>2018</v>
      </c>
      <c r="BW86" s="121" t="s">
        <v>880</v>
      </c>
      <c r="BX86" s="121">
        <v>2018</v>
      </c>
      <c r="BY86" s="121">
        <v>2017</v>
      </c>
      <c r="BZ86" s="121">
        <v>2019</v>
      </c>
      <c r="CA86" s="121">
        <v>2020</v>
      </c>
      <c r="CB86" s="121">
        <v>2015</v>
      </c>
    </row>
    <row r="87" spans="1:80" x14ac:dyDescent="0.3">
      <c r="A87" s="100" t="str">
        <f>'Indicator Data'!A89</f>
        <v>Japan</v>
      </c>
      <c r="B87" s="86" t="str">
        <f>'Indicator Data'!B89</f>
        <v>JPN</v>
      </c>
      <c r="C87" s="119">
        <v>2015</v>
      </c>
      <c r="D87" s="119">
        <v>2015</v>
      </c>
      <c r="E87" s="119">
        <v>2015</v>
      </c>
      <c r="F87" s="119">
        <v>2015</v>
      </c>
      <c r="G87" s="119">
        <v>2015</v>
      </c>
      <c r="H87" s="119">
        <v>2015</v>
      </c>
      <c r="I87" s="119">
        <v>2015</v>
      </c>
      <c r="J87" s="119">
        <v>2019</v>
      </c>
      <c r="K87" s="119">
        <v>2019</v>
      </c>
      <c r="L87" s="119">
        <v>2019</v>
      </c>
      <c r="M87" s="121">
        <v>2015</v>
      </c>
      <c r="N87" s="121">
        <v>2015</v>
      </c>
      <c r="O87" s="121">
        <v>2015</v>
      </c>
      <c r="P87" s="121">
        <v>2015</v>
      </c>
      <c r="Q87" s="121">
        <v>2010</v>
      </c>
      <c r="R87" s="121">
        <v>2010</v>
      </c>
      <c r="S87" s="121">
        <v>2010</v>
      </c>
      <c r="T87" s="121">
        <v>2010</v>
      </c>
      <c r="U87" s="121">
        <v>2015</v>
      </c>
      <c r="V87" s="121">
        <v>2015</v>
      </c>
      <c r="W87" s="121">
        <v>2015</v>
      </c>
      <c r="X87" s="121">
        <v>2018</v>
      </c>
      <c r="Y87" s="121">
        <v>2019</v>
      </c>
      <c r="Z87" s="121">
        <v>2019</v>
      </c>
      <c r="AA87" s="121">
        <v>2015</v>
      </c>
      <c r="AB87" s="120">
        <v>2017</v>
      </c>
      <c r="AC87" s="121" t="s">
        <v>880</v>
      </c>
      <c r="AD87" s="121">
        <v>2017</v>
      </c>
      <c r="AE87" s="121">
        <v>2019</v>
      </c>
      <c r="AF87" s="123" t="s">
        <v>880</v>
      </c>
      <c r="AG87" s="123">
        <v>2019</v>
      </c>
      <c r="AH87" s="121">
        <v>2021</v>
      </c>
      <c r="AI87" s="121">
        <v>2021</v>
      </c>
      <c r="AJ87" s="121">
        <v>2020</v>
      </c>
      <c r="AK87" s="121">
        <v>2020</v>
      </c>
      <c r="AL87" s="121">
        <v>2018</v>
      </c>
      <c r="AM87" s="121" t="s">
        <v>880</v>
      </c>
      <c r="AN87" s="121">
        <v>2021</v>
      </c>
      <c r="AO87" s="121">
        <v>2018</v>
      </c>
      <c r="AP87" s="121">
        <v>2019</v>
      </c>
      <c r="AQ87" s="180" t="s">
        <v>880</v>
      </c>
      <c r="AR87" s="180">
        <v>2019</v>
      </c>
      <c r="AS87" s="121">
        <v>2019</v>
      </c>
      <c r="AT87" s="180">
        <v>2010</v>
      </c>
      <c r="AU87" s="131">
        <v>2019</v>
      </c>
      <c r="AV87" s="131" t="s">
        <v>880</v>
      </c>
      <c r="AW87" s="121" t="s">
        <v>880</v>
      </c>
      <c r="AX87" s="121" t="s">
        <v>880</v>
      </c>
      <c r="AY87" s="121">
        <v>2019</v>
      </c>
      <c r="AZ87" s="168">
        <v>2019</v>
      </c>
      <c r="BA87" s="121">
        <v>2013</v>
      </c>
      <c r="BB87" s="121">
        <v>2018</v>
      </c>
      <c r="BC87" s="121">
        <v>2019</v>
      </c>
      <c r="BD87" s="121">
        <v>2020</v>
      </c>
      <c r="BE87" s="181" t="s">
        <v>880</v>
      </c>
      <c r="BF87" s="181" t="s">
        <v>1432</v>
      </c>
      <c r="BG87" s="121">
        <v>2019</v>
      </c>
      <c r="BH87" s="121">
        <v>2019</v>
      </c>
      <c r="BI87" s="121">
        <v>2019</v>
      </c>
      <c r="BJ87" s="121">
        <v>2013</v>
      </c>
      <c r="BK87" s="121">
        <v>2019</v>
      </c>
      <c r="BL87" s="121">
        <v>2020</v>
      </c>
      <c r="BM87" s="121">
        <v>2018</v>
      </c>
      <c r="BN87" s="180" t="s">
        <v>880</v>
      </c>
      <c r="BO87" s="180">
        <v>2018</v>
      </c>
      <c r="BP87" s="180">
        <v>2019</v>
      </c>
      <c r="BQ87" s="121">
        <v>2014</v>
      </c>
      <c r="BR87" s="121">
        <v>2017</v>
      </c>
      <c r="BS87" s="121">
        <v>2017</v>
      </c>
      <c r="BT87" s="121">
        <v>2016</v>
      </c>
      <c r="BU87" s="121">
        <v>2018</v>
      </c>
      <c r="BV87" s="121">
        <v>2018</v>
      </c>
      <c r="BW87" s="121">
        <v>2018</v>
      </c>
      <c r="BX87" s="121">
        <v>2018</v>
      </c>
      <c r="BY87" s="121">
        <v>2017</v>
      </c>
      <c r="BZ87" s="121">
        <v>2019</v>
      </c>
      <c r="CA87" s="121">
        <v>2020</v>
      </c>
      <c r="CB87" s="121">
        <v>2015</v>
      </c>
    </row>
    <row r="88" spans="1:80" x14ac:dyDescent="0.3">
      <c r="A88" s="100" t="str">
        <f>'Indicator Data'!A90</f>
        <v>Jordan</v>
      </c>
      <c r="B88" s="86" t="str">
        <f>'Indicator Data'!B90</f>
        <v>JOR</v>
      </c>
      <c r="C88" s="119">
        <v>2015</v>
      </c>
      <c r="D88" s="119">
        <v>2015</v>
      </c>
      <c r="E88" s="119">
        <v>2015</v>
      </c>
      <c r="F88" s="119">
        <v>2015</v>
      </c>
      <c r="G88" s="119">
        <v>2015</v>
      </c>
      <c r="H88" s="119">
        <v>2015</v>
      </c>
      <c r="I88" s="119">
        <v>2015</v>
      </c>
      <c r="J88" s="119">
        <v>2019</v>
      </c>
      <c r="K88" s="119">
        <v>2019</v>
      </c>
      <c r="L88" s="119">
        <v>2019</v>
      </c>
      <c r="M88" s="121">
        <v>2015</v>
      </c>
      <c r="N88" s="121">
        <v>2015</v>
      </c>
      <c r="O88" s="121">
        <v>2015</v>
      </c>
      <c r="P88" s="121">
        <v>2015</v>
      </c>
      <c r="Q88" s="121">
        <v>2010</v>
      </c>
      <c r="R88" s="121">
        <v>2010</v>
      </c>
      <c r="S88" s="121">
        <v>2010</v>
      </c>
      <c r="T88" s="121">
        <v>2010</v>
      </c>
      <c r="U88" s="121">
        <v>2015</v>
      </c>
      <c r="V88" s="121">
        <v>2015</v>
      </c>
      <c r="W88" s="121">
        <v>2015</v>
      </c>
      <c r="X88" s="121">
        <v>2018</v>
      </c>
      <c r="Y88" s="121">
        <v>2019</v>
      </c>
      <c r="Z88" s="121">
        <v>2019</v>
      </c>
      <c r="AA88" s="121">
        <v>2017</v>
      </c>
      <c r="AB88" s="120">
        <v>2017</v>
      </c>
      <c r="AC88" s="121" t="s">
        <v>880</v>
      </c>
      <c r="AD88" s="121">
        <v>2017</v>
      </c>
      <c r="AE88" s="121">
        <v>2019</v>
      </c>
      <c r="AF88" s="123">
        <v>2018</v>
      </c>
      <c r="AG88" s="123">
        <v>2019</v>
      </c>
      <c r="AH88" s="121">
        <v>2021</v>
      </c>
      <c r="AI88" s="121">
        <v>2021</v>
      </c>
      <c r="AJ88" s="121">
        <v>2020</v>
      </c>
      <c r="AK88" s="121">
        <v>2020</v>
      </c>
      <c r="AL88" s="121">
        <v>2018</v>
      </c>
      <c r="AM88" s="121" t="s">
        <v>1360</v>
      </c>
      <c r="AN88" s="121">
        <v>2021</v>
      </c>
      <c r="AO88" s="121">
        <v>2018</v>
      </c>
      <c r="AP88" s="121">
        <v>2019</v>
      </c>
      <c r="AQ88" s="180">
        <v>2019</v>
      </c>
      <c r="AR88" s="180">
        <v>2019</v>
      </c>
      <c r="AS88" s="121">
        <v>2019</v>
      </c>
      <c r="AT88" s="180">
        <v>2012</v>
      </c>
      <c r="AU88" s="131">
        <v>2019</v>
      </c>
      <c r="AV88" s="131" t="s">
        <v>880</v>
      </c>
      <c r="AW88" s="121" t="s">
        <v>880</v>
      </c>
      <c r="AX88" s="121" t="s">
        <v>880</v>
      </c>
      <c r="AY88" s="121">
        <v>2019</v>
      </c>
      <c r="AZ88" s="168">
        <v>2019</v>
      </c>
      <c r="BA88" s="121">
        <v>2010</v>
      </c>
      <c r="BB88" s="121">
        <v>2018</v>
      </c>
      <c r="BC88" s="121">
        <v>2019</v>
      </c>
      <c r="BD88" s="121">
        <v>2020</v>
      </c>
      <c r="BE88" s="181" t="s">
        <v>880</v>
      </c>
      <c r="BF88" s="181">
        <v>44255</v>
      </c>
      <c r="BG88" s="121">
        <v>2019</v>
      </c>
      <c r="BH88" s="121">
        <v>2019</v>
      </c>
      <c r="BI88" s="121">
        <v>2019</v>
      </c>
      <c r="BJ88" s="121">
        <v>2013</v>
      </c>
      <c r="BK88" s="121">
        <v>2019</v>
      </c>
      <c r="BL88" s="121">
        <v>2020</v>
      </c>
      <c r="BM88" s="121">
        <v>2018</v>
      </c>
      <c r="BN88" s="180">
        <v>2018</v>
      </c>
      <c r="BO88" s="180">
        <v>2017</v>
      </c>
      <c r="BP88" s="180">
        <v>2019</v>
      </c>
      <c r="BQ88" s="121">
        <v>2014</v>
      </c>
      <c r="BR88" s="121">
        <v>2017</v>
      </c>
      <c r="BS88" s="121">
        <v>2017</v>
      </c>
      <c r="BT88" s="121">
        <v>2017</v>
      </c>
      <c r="BU88" s="121">
        <v>2018</v>
      </c>
      <c r="BV88" s="121">
        <v>2018</v>
      </c>
      <c r="BW88" s="121" t="s">
        <v>880</v>
      </c>
      <c r="BX88" s="121">
        <v>2018</v>
      </c>
      <c r="BY88" s="121">
        <v>2017</v>
      </c>
      <c r="BZ88" s="121">
        <v>2019</v>
      </c>
      <c r="CA88" s="121">
        <v>2020</v>
      </c>
      <c r="CB88" s="121">
        <v>2015</v>
      </c>
    </row>
    <row r="89" spans="1:80" x14ac:dyDescent="0.3">
      <c r="A89" s="100" t="str">
        <f>'Indicator Data'!A91</f>
        <v>Kazakhstan</v>
      </c>
      <c r="B89" s="86" t="str">
        <f>'Indicator Data'!B91</f>
        <v>KAZ</v>
      </c>
      <c r="C89" s="119">
        <v>2015</v>
      </c>
      <c r="D89" s="119">
        <v>2015</v>
      </c>
      <c r="E89" s="119">
        <v>2015</v>
      </c>
      <c r="F89" s="119">
        <v>2015</v>
      </c>
      <c r="G89" s="119">
        <v>2015</v>
      </c>
      <c r="H89" s="119">
        <v>2015</v>
      </c>
      <c r="I89" s="119">
        <v>2015</v>
      </c>
      <c r="J89" s="119">
        <v>2019</v>
      </c>
      <c r="K89" s="119">
        <v>2019</v>
      </c>
      <c r="L89" s="119">
        <v>2019</v>
      </c>
      <c r="M89" s="121">
        <v>2015</v>
      </c>
      <c r="N89" s="121">
        <v>2015</v>
      </c>
      <c r="O89" s="121">
        <v>2015</v>
      </c>
      <c r="P89" s="121">
        <v>2015</v>
      </c>
      <c r="Q89" s="121">
        <v>2010</v>
      </c>
      <c r="R89" s="121">
        <v>2010</v>
      </c>
      <c r="S89" s="121">
        <v>2010</v>
      </c>
      <c r="T89" s="121">
        <v>2010</v>
      </c>
      <c r="U89" s="121">
        <v>2015</v>
      </c>
      <c r="V89" s="121">
        <v>2015</v>
      </c>
      <c r="W89" s="121">
        <v>2015</v>
      </c>
      <c r="X89" s="121">
        <v>2018</v>
      </c>
      <c r="Y89" s="121">
        <v>2019</v>
      </c>
      <c r="Z89" s="121">
        <v>2019</v>
      </c>
      <c r="AA89" s="121">
        <v>2009</v>
      </c>
      <c r="AB89" s="120">
        <v>2017</v>
      </c>
      <c r="AC89" s="121">
        <v>2017</v>
      </c>
      <c r="AD89" s="121">
        <v>2019</v>
      </c>
      <c r="AE89" s="121">
        <v>2019</v>
      </c>
      <c r="AF89" s="123" t="s">
        <v>880</v>
      </c>
      <c r="AG89" s="123">
        <v>2019</v>
      </c>
      <c r="AH89" s="121">
        <v>2021</v>
      </c>
      <c r="AI89" s="121">
        <v>2021</v>
      </c>
      <c r="AJ89" s="121">
        <v>2020</v>
      </c>
      <c r="AK89" s="121">
        <v>2020</v>
      </c>
      <c r="AL89" s="121">
        <v>2018</v>
      </c>
      <c r="AM89" s="121">
        <v>2015</v>
      </c>
      <c r="AN89" s="121">
        <v>2021</v>
      </c>
      <c r="AO89" s="121">
        <v>2018</v>
      </c>
      <c r="AP89" s="121">
        <v>2019</v>
      </c>
      <c r="AQ89" s="180">
        <v>2019</v>
      </c>
      <c r="AR89" s="180">
        <v>2019</v>
      </c>
      <c r="AS89" s="121">
        <v>2019</v>
      </c>
      <c r="AT89" s="180">
        <v>2015</v>
      </c>
      <c r="AU89" s="131">
        <v>2019</v>
      </c>
      <c r="AV89" s="131">
        <v>2019</v>
      </c>
      <c r="AW89" s="121">
        <v>2019</v>
      </c>
      <c r="AX89" s="121">
        <v>2018</v>
      </c>
      <c r="AY89" s="121">
        <v>2019</v>
      </c>
      <c r="AZ89" s="168">
        <v>2019</v>
      </c>
      <c r="BA89" s="121">
        <v>2018</v>
      </c>
      <c r="BB89" s="121">
        <v>2018</v>
      </c>
      <c r="BC89" s="121">
        <v>2019</v>
      </c>
      <c r="BD89" s="121">
        <v>2020</v>
      </c>
      <c r="BE89" s="181" t="s">
        <v>880</v>
      </c>
      <c r="BF89" s="181" t="s">
        <v>1432</v>
      </c>
      <c r="BG89" s="121">
        <v>2019</v>
      </c>
      <c r="BH89" s="121">
        <v>2019</v>
      </c>
      <c r="BI89" s="121">
        <v>2019</v>
      </c>
      <c r="BJ89" s="121">
        <v>2013</v>
      </c>
      <c r="BK89" s="121">
        <v>2019</v>
      </c>
      <c r="BL89" s="121">
        <v>2020</v>
      </c>
      <c r="BM89" s="121">
        <v>2018</v>
      </c>
      <c r="BN89" s="180">
        <v>2018</v>
      </c>
      <c r="BO89" s="180">
        <v>2019</v>
      </c>
      <c r="BP89" s="180">
        <v>2019</v>
      </c>
      <c r="BQ89" s="121">
        <v>2014</v>
      </c>
      <c r="BR89" s="121">
        <v>2017</v>
      </c>
      <c r="BS89" s="121">
        <v>2017</v>
      </c>
      <c r="BT89" s="121">
        <v>2014</v>
      </c>
      <c r="BU89" s="121">
        <v>2018</v>
      </c>
      <c r="BV89" s="121">
        <v>2018</v>
      </c>
      <c r="BW89" s="121">
        <v>2018</v>
      </c>
      <c r="BX89" s="121">
        <v>2018</v>
      </c>
      <c r="BY89" s="121">
        <v>2017</v>
      </c>
      <c r="BZ89" s="121">
        <v>2019</v>
      </c>
      <c r="CA89" s="121">
        <v>2020</v>
      </c>
      <c r="CB89" s="121">
        <v>2015</v>
      </c>
    </row>
    <row r="90" spans="1:80" x14ac:dyDescent="0.3">
      <c r="A90" s="100" t="str">
        <f>'Indicator Data'!A92</f>
        <v>Kenya</v>
      </c>
      <c r="B90" s="86" t="str">
        <f>'Indicator Data'!B92</f>
        <v>KEN</v>
      </c>
      <c r="C90" s="119">
        <v>2015</v>
      </c>
      <c r="D90" s="119">
        <v>2015</v>
      </c>
      <c r="E90" s="119">
        <v>2015</v>
      </c>
      <c r="F90" s="119">
        <v>2015</v>
      </c>
      <c r="G90" s="119">
        <v>2015</v>
      </c>
      <c r="H90" s="119">
        <v>2015</v>
      </c>
      <c r="I90" s="119">
        <v>2015</v>
      </c>
      <c r="J90" s="119">
        <v>2019</v>
      </c>
      <c r="K90" s="119">
        <v>2019</v>
      </c>
      <c r="L90" s="119">
        <v>2019</v>
      </c>
      <c r="M90" s="121">
        <v>2015</v>
      </c>
      <c r="N90" s="121">
        <v>2015</v>
      </c>
      <c r="O90" s="121">
        <v>2015</v>
      </c>
      <c r="P90" s="121">
        <v>2015</v>
      </c>
      <c r="Q90" s="121">
        <v>2010</v>
      </c>
      <c r="R90" s="121">
        <v>2010</v>
      </c>
      <c r="S90" s="121">
        <v>2010</v>
      </c>
      <c r="T90" s="121">
        <v>2010</v>
      </c>
      <c r="U90" s="121">
        <v>2015</v>
      </c>
      <c r="V90" s="121">
        <v>2015</v>
      </c>
      <c r="W90" s="121">
        <v>2015</v>
      </c>
      <c r="X90" s="121">
        <v>2018</v>
      </c>
      <c r="Y90" s="121">
        <v>2019</v>
      </c>
      <c r="Z90" s="121">
        <v>2019</v>
      </c>
      <c r="AA90" s="121">
        <v>2015</v>
      </c>
      <c r="AB90" s="120">
        <v>2017</v>
      </c>
      <c r="AC90" s="121">
        <v>2017</v>
      </c>
      <c r="AD90" s="121">
        <v>2018</v>
      </c>
      <c r="AE90" s="121">
        <v>2019</v>
      </c>
      <c r="AF90" s="123">
        <v>2018</v>
      </c>
      <c r="AG90" s="123">
        <v>2019</v>
      </c>
      <c r="AH90" s="121">
        <v>2021</v>
      </c>
      <c r="AI90" s="121">
        <v>2021</v>
      </c>
      <c r="AJ90" s="121">
        <v>2020</v>
      </c>
      <c r="AK90" s="121">
        <v>2020</v>
      </c>
      <c r="AL90" s="121">
        <v>2018</v>
      </c>
      <c r="AM90" s="121">
        <v>2014</v>
      </c>
      <c r="AN90" s="121">
        <v>2021</v>
      </c>
      <c r="AO90" s="121">
        <v>2018</v>
      </c>
      <c r="AP90" s="121">
        <v>2019</v>
      </c>
      <c r="AQ90" s="180">
        <v>2019</v>
      </c>
      <c r="AR90" s="180">
        <v>2019</v>
      </c>
      <c r="AS90" s="121">
        <v>2019</v>
      </c>
      <c r="AT90" s="180">
        <v>2014</v>
      </c>
      <c r="AU90" s="131">
        <v>2019</v>
      </c>
      <c r="AV90" s="131">
        <v>2019</v>
      </c>
      <c r="AW90" s="121">
        <v>2019</v>
      </c>
      <c r="AX90" s="121">
        <v>2018</v>
      </c>
      <c r="AY90" s="121">
        <v>2019</v>
      </c>
      <c r="AZ90" s="168">
        <v>2019</v>
      </c>
      <c r="BA90" s="121">
        <v>2015</v>
      </c>
      <c r="BB90" s="121">
        <v>2018</v>
      </c>
      <c r="BC90" s="121">
        <v>2019</v>
      </c>
      <c r="BD90" s="121">
        <v>2020</v>
      </c>
      <c r="BE90" s="181" t="s">
        <v>1421</v>
      </c>
      <c r="BF90" s="181">
        <v>44255</v>
      </c>
      <c r="BG90" s="121">
        <v>2019</v>
      </c>
      <c r="BH90" s="121">
        <v>2019</v>
      </c>
      <c r="BI90" s="121">
        <v>2019</v>
      </c>
      <c r="BJ90" s="121">
        <v>2015</v>
      </c>
      <c r="BK90" s="121">
        <v>2019</v>
      </c>
      <c r="BL90" s="121">
        <v>2020</v>
      </c>
      <c r="BM90" s="121">
        <v>2018</v>
      </c>
      <c r="BN90" s="180">
        <v>2018</v>
      </c>
      <c r="BO90" s="180">
        <v>2019</v>
      </c>
      <c r="BP90" s="180">
        <v>2019</v>
      </c>
      <c r="BQ90" s="121">
        <v>2014</v>
      </c>
      <c r="BR90" s="121">
        <v>2017</v>
      </c>
      <c r="BS90" s="121">
        <v>2017</v>
      </c>
      <c r="BT90" s="121">
        <v>2014</v>
      </c>
      <c r="BU90" s="121">
        <v>2018</v>
      </c>
      <c r="BV90" s="121">
        <v>2018</v>
      </c>
      <c r="BW90" s="121">
        <v>2018</v>
      </c>
      <c r="BX90" s="121">
        <v>2018</v>
      </c>
      <c r="BY90" s="121">
        <v>2017</v>
      </c>
      <c r="BZ90" s="121">
        <v>2019</v>
      </c>
      <c r="CA90" s="121">
        <v>2020</v>
      </c>
      <c r="CB90" s="121">
        <v>2015</v>
      </c>
    </row>
    <row r="91" spans="1:80" x14ac:dyDescent="0.3">
      <c r="A91" s="100" t="str">
        <f>'Indicator Data'!A93</f>
        <v>Kiribati</v>
      </c>
      <c r="B91" s="86" t="str">
        <f>'Indicator Data'!B93</f>
        <v>KIR</v>
      </c>
      <c r="C91" s="119">
        <v>2015</v>
      </c>
      <c r="D91" s="119">
        <v>2015</v>
      </c>
      <c r="E91" s="119">
        <v>2015</v>
      </c>
      <c r="F91" s="119">
        <v>2015</v>
      </c>
      <c r="G91" s="119">
        <v>2015</v>
      </c>
      <c r="H91" s="119">
        <v>2015</v>
      </c>
      <c r="I91" s="119">
        <v>2015</v>
      </c>
      <c r="J91" s="119">
        <v>2019</v>
      </c>
      <c r="K91" s="119">
        <v>2019</v>
      </c>
      <c r="L91" s="119" t="s">
        <v>880</v>
      </c>
      <c r="M91" s="121">
        <v>2015</v>
      </c>
      <c r="N91" s="121">
        <v>2015</v>
      </c>
      <c r="O91" s="121">
        <v>2015</v>
      </c>
      <c r="P91" s="121">
        <v>2015</v>
      </c>
      <c r="Q91" s="121">
        <v>2010</v>
      </c>
      <c r="R91" s="121">
        <v>2010</v>
      </c>
      <c r="S91" s="121">
        <v>2010</v>
      </c>
      <c r="T91" s="121">
        <v>2010</v>
      </c>
      <c r="U91" s="121">
        <v>2015</v>
      </c>
      <c r="V91" s="121">
        <v>2015</v>
      </c>
      <c r="W91" s="121">
        <v>2015</v>
      </c>
      <c r="X91" s="121">
        <v>2018</v>
      </c>
      <c r="Y91" s="121">
        <v>2019</v>
      </c>
      <c r="Z91" s="121">
        <v>2019</v>
      </c>
      <c r="AA91" s="121" t="s">
        <v>880</v>
      </c>
      <c r="AB91" s="120">
        <v>2017</v>
      </c>
      <c r="AC91" s="121" t="s">
        <v>880</v>
      </c>
      <c r="AD91" s="121" t="s">
        <v>880</v>
      </c>
      <c r="AE91" s="121">
        <v>2018</v>
      </c>
      <c r="AF91" s="123" t="s">
        <v>880</v>
      </c>
      <c r="AG91" s="123">
        <v>2019</v>
      </c>
      <c r="AH91" s="121">
        <v>2021</v>
      </c>
      <c r="AI91" s="121">
        <v>2021</v>
      </c>
      <c r="AJ91" s="121">
        <v>2020</v>
      </c>
      <c r="AK91" s="121">
        <v>2020</v>
      </c>
      <c r="AL91" s="121">
        <v>2018</v>
      </c>
      <c r="AM91" s="121" t="s">
        <v>1392</v>
      </c>
      <c r="AN91" s="121">
        <v>2021</v>
      </c>
      <c r="AO91" s="121">
        <v>2018</v>
      </c>
      <c r="AP91" s="121">
        <v>2019</v>
      </c>
      <c r="AQ91" s="180">
        <v>2019</v>
      </c>
      <c r="AR91" s="180">
        <v>2019</v>
      </c>
      <c r="AS91" s="121">
        <v>2019</v>
      </c>
      <c r="AT91" s="180">
        <v>2009</v>
      </c>
      <c r="AU91" s="131">
        <v>2019</v>
      </c>
      <c r="AV91" s="131" t="s">
        <v>880</v>
      </c>
      <c r="AW91" s="121" t="s">
        <v>880</v>
      </c>
      <c r="AX91" s="121" t="s">
        <v>880</v>
      </c>
      <c r="AY91" s="121">
        <v>2019</v>
      </c>
      <c r="AZ91" s="168" t="s">
        <v>880</v>
      </c>
      <c r="BA91" s="121"/>
      <c r="BB91" s="121">
        <v>2018</v>
      </c>
      <c r="BC91" s="121">
        <v>2019</v>
      </c>
      <c r="BD91" s="121">
        <v>2020</v>
      </c>
      <c r="BE91" s="181" t="s">
        <v>880</v>
      </c>
      <c r="BF91" s="181" t="s">
        <v>880</v>
      </c>
      <c r="BG91" s="121">
        <v>2019</v>
      </c>
      <c r="BH91" s="121">
        <v>2019</v>
      </c>
      <c r="BI91" s="121">
        <v>2019</v>
      </c>
      <c r="BJ91" s="121" t="s">
        <v>880</v>
      </c>
      <c r="BK91" s="121">
        <v>2019</v>
      </c>
      <c r="BL91" s="121" t="s">
        <v>880</v>
      </c>
      <c r="BM91" s="121">
        <v>2018</v>
      </c>
      <c r="BN91" s="180" t="s">
        <v>880</v>
      </c>
      <c r="BO91" s="180">
        <v>2017</v>
      </c>
      <c r="BP91" s="180">
        <v>2019</v>
      </c>
      <c r="BQ91" s="121">
        <v>2014</v>
      </c>
      <c r="BR91" s="121">
        <v>2017</v>
      </c>
      <c r="BS91" s="121">
        <v>2017</v>
      </c>
      <c r="BT91" s="121">
        <v>2013</v>
      </c>
      <c r="BU91" s="121">
        <v>2018</v>
      </c>
      <c r="BV91" s="121">
        <v>2018</v>
      </c>
      <c r="BW91" s="121">
        <v>2018</v>
      </c>
      <c r="BX91" s="121">
        <v>2018</v>
      </c>
      <c r="BY91" s="121">
        <v>2017</v>
      </c>
      <c r="BZ91" s="121">
        <v>2019</v>
      </c>
      <c r="CA91" s="121">
        <v>2020</v>
      </c>
      <c r="CB91" s="121">
        <v>2015</v>
      </c>
    </row>
    <row r="92" spans="1:80" x14ac:dyDescent="0.3">
      <c r="A92" s="100" t="str">
        <f>'Indicator Data'!A94</f>
        <v>Korea DPR</v>
      </c>
      <c r="B92" s="86" t="str">
        <f>'Indicator Data'!B94</f>
        <v>PRK</v>
      </c>
      <c r="C92" s="119">
        <v>2015</v>
      </c>
      <c r="D92" s="119">
        <v>2015</v>
      </c>
      <c r="E92" s="119">
        <v>2015</v>
      </c>
      <c r="F92" s="119">
        <v>2015</v>
      </c>
      <c r="G92" s="119">
        <v>2015</v>
      </c>
      <c r="H92" s="119">
        <v>2015</v>
      </c>
      <c r="I92" s="119">
        <v>2015</v>
      </c>
      <c r="J92" s="119">
        <v>2019</v>
      </c>
      <c r="K92" s="119">
        <v>2019</v>
      </c>
      <c r="L92" s="119">
        <v>2019</v>
      </c>
      <c r="M92" s="121">
        <v>2015</v>
      </c>
      <c r="N92" s="121">
        <v>2015</v>
      </c>
      <c r="O92" s="121">
        <v>2015</v>
      </c>
      <c r="P92" s="121">
        <v>2015</v>
      </c>
      <c r="Q92" s="121">
        <v>2010</v>
      </c>
      <c r="R92" s="121">
        <v>2010</v>
      </c>
      <c r="S92" s="121">
        <v>2010</v>
      </c>
      <c r="T92" s="121">
        <v>2010</v>
      </c>
      <c r="U92" s="121">
        <v>2015</v>
      </c>
      <c r="V92" s="121">
        <v>2015</v>
      </c>
      <c r="W92" s="121">
        <v>2015</v>
      </c>
      <c r="X92" s="121">
        <v>2018</v>
      </c>
      <c r="Y92" s="121">
        <v>2019</v>
      </c>
      <c r="Z92" s="121">
        <v>2019</v>
      </c>
      <c r="AA92" s="121">
        <v>2008</v>
      </c>
      <c r="AB92" s="120">
        <v>2017</v>
      </c>
      <c r="AC92" s="121" t="s">
        <v>880</v>
      </c>
      <c r="AD92" s="121" t="s">
        <v>880</v>
      </c>
      <c r="AE92" s="121">
        <v>2019</v>
      </c>
      <c r="AF92" s="123" t="s">
        <v>880</v>
      </c>
      <c r="AG92" s="123">
        <v>2019</v>
      </c>
      <c r="AH92" s="121">
        <v>2021</v>
      </c>
      <c r="AI92" s="121">
        <v>2021</v>
      </c>
      <c r="AJ92" s="121">
        <v>2020</v>
      </c>
      <c r="AK92" s="121">
        <v>2020</v>
      </c>
      <c r="AL92" s="121" t="s">
        <v>880</v>
      </c>
      <c r="AM92" s="121" t="s">
        <v>880</v>
      </c>
      <c r="AN92" s="121">
        <v>2021</v>
      </c>
      <c r="AO92" s="121">
        <v>2018</v>
      </c>
      <c r="AP92" s="121">
        <v>2019</v>
      </c>
      <c r="AQ92" s="180" t="s">
        <v>880</v>
      </c>
      <c r="AR92" s="180" t="s">
        <v>880</v>
      </c>
      <c r="AS92" s="121">
        <v>2019</v>
      </c>
      <c r="AT92" s="180">
        <v>2017</v>
      </c>
      <c r="AU92" s="131">
        <v>2019</v>
      </c>
      <c r="AV92" s="131" t="s">
        <v>880</v>
      </c>
      <c r="AW92" s="121" t="s">
        <v>880</v>
      </c>
      <c r="AX92" s="121">
        <v>2018</v>
      </c>
      <c r="AY92" s="121">
        <v>2019</v>
      </c>
      <c r="AZ92" s="168" t="s">
        <v>880</v>
      </c>
      <c r="BA92" s="121" t="s">
        <v>880</v>
      </c>
      <c r="BB92" s="121">
        <v>2018</v>
      </c>
      <c r="BC92" s="121">
        <v>2019</v>
      </c>
      <c r="BD92" s="121">
        <v>2020</v>
      </c>
      <c r="BE92" s="181" t="s">
        <v>880</v>
      </c>
      <c r="BF92" s="181" t="s">
        <v>880</v>
      </c>
      <c r="BG92" s="121">
        <v>2019</v>
      </c>
      <c r="BH92" s="121">
        <v>2019</v>
      </c>
      <c r="BI92" s="121">
        <v>2019</v>
      </c>
      <c r="BJ92" s="121" t="s">
        <v>880</v>
      </c>
      <c r="BK92" s="121">
        <v>2019</v>
      </c>
      <c r="BL92" s="121">
        <v>2020</v>
      </c>
      <c r="BM92" s="121">
        <v>2018</v>
      </c>
      <c r="BN92" s="180" t="s">
        <v>880</v>
      </c>
      <c r="BO92" s="180"/>
      <c r="BP92" s="180">
        <v>2017</v>
      </c>
      <c r="BQ92" s="121">
        <v>2014</v>
      </c>
      <c r="BR92" s="121">
        <v>2017</v>
      </c>
      <c r="BS92" s="121">
        <v>2017</v>
      </c>
      <c r="BT92" s="121">
        <v>2017</v>
      </c>
      <c r="BU92" s="121">
        <v>2018</v>
      </c>
      <c r="BV92" s="121">
        <v>2018</v>
      </c>
      <c r="BW92" s="121" t="s">
        <v>880</v>
      </c>
      <c r="BX92" s="121" t="s">
        <v>880</v>
      </c>
      <c r="BY92" s="121">
        <v>2017</v>
      </c>
      <c r="BZ92" s="121" t="s">
        <v>880</v>
      </c>
      <c r="CA92" s="121">
        <v>2020</v>
      </c>
      <c r="CB92" s="121">
        <v>2015</v>
      </c>
    </row>
    <row r="93" spans="1:80" x14ac:dyDescent="0.3">
      <c r="A93" s="100" t="str">
        <f>'Indicator Data'!A95</f>
        <v>Korea Republic of</v>
      </c>
      <c r="B93" s="86" t="str">
        <f>'Indicator Data'!B95</f>
        <v>KOR</v>
      </c>
      <c r="C93" s="119">
        <v>2015</v>
      </c>
      <c r="D93" s="119">
        <v>2015</v>
      </c>
      <c r="E93" s="119">
        <v>2015</v>
      </c>
      <c r="F93" s="119">
        <v>2015</v>
      </c>
      <c r="G93" s="119">
        <v>2015</v>
      </c>
      <c r="H93" s="119">
        <v>2015</v>
      </c>
      <c r="I93" s="119">
        <v>2015</v>
      </c>
      <c r="J93" s="119">
        <v>2019</v>
      </c>
      <c r="K93" s="119">
        <v>2019</v>
      </c>
      <c r="L93" s="119">
        <v>2019</v>
      </c>
      <c r="M93" s="121">
        <v>2015</v>
      </c>
      <c r="N93" s="121">
        <v>2015</v>
      </c>
      <c r="O93" s="121">
        <v>2015</v>
      </c>
      <c r="P93" s="121">
        <v>2015</v>
      </c>
      <c r="Q93" s="121">
        <v>2010</v>
      </c>
      <c r="R93" s="121">
        <v>2010</v>
      </c>
      <c r="S93" s="121">
        <v>2010</v>
      </c>
      <c r="T93" s="121">
        <v>2010</v>
      </c>
      <c r="U93" s="121">
        <v>2015</v>
      </c>
      <c r="V93" s="121">
        <v>2015</v>
      </c>
      <c r="W93" s="121">
        <v>2015</v>
      </c>
      <c r="X93" s="121">
        <v>2018</v>
      </c>
      <c r="Y93" s="121">
        <v>2019</v>
      </c>
      <c r="Z93" s="121">
        <v>2019</v>
      </c>
      <c r="AA93" s="121">
        <v>2015</v>
      </c>
      <c r="AB93" s="120">
        <v>2017</v>
      </c>
      <c r="AC93" s="121" t="s">
        <v>880</v>
      </c>
      <c r="AD93" s="121">
        <v>2015</v>
      </c>
      <c r="AE93" s="121">
        <v>2019</v>
      </c>
      <c r="AF93" s="123" t="s">
        <v>880</v>
      </c>
      <c r="AG93" s="123">
        <v>2019</v>
      </c>
      <c r="AH93" s="121">
        <v>2021</v>
      </c>
      <c r="AI93" s="121">
        <v>2021</v>
      </c>
      <c r="AJ93" s="121">
        <v>2020</v>
      </c>
      <c r="AK93" s="121">
        <v>2020</v>
      </c>
      <c r="AL93" s="121">
        <v>2018</v>
      </c>
      <c r="AM93" s="121" t="s">
        <v>880</v>
      </c>
      <c r="AN93" s="121">
        <v>2021</v>
      </c>
      <c r="AO93" s="121">
        <v>2018</v>
      </c>
      <c r="AP93" s="121">
        <v>2019</v>
      </c>
      <c r="AQ93" s="180" t="s">
        <v>880</v>
      </c>
      <c r="AR93" s="180">
        <v>2019</v>
      </c>
      <c r="AS93" s="121">
        <v>2019</v>
      </c>
      <c r="AT93" s="180">
        <v>2010</v>
      </c>
      <c r="AU93" s="131">
        <v>2019</v>
      </c>
      <c r="AV93" s="131" t="s">
        <v>880</v>
      </c>
      <c r="AW93" s="121" t="s">
        <v>880</v>
      </c>
      <c r="AX93" s="121">
        <v>2018</v>
      </c>
      <c r="AY93" s="121">
        <v>2019</v>
      </c>
      <c r="AZ93" s="168">
        <v>2019</v>
      </c>
      <c r="BA93" s="121">
        <v>2016</v>
      </c>
      <c r="BB93" s="121">
        <v>2018</v>
      </c>
      <c r="BC93" s="121">
        <v>2019</v>
      </c>
      <c r="BD93" s="121">
        <v>2020</v>
      </c>
      <c r="BE93" s="181" t="s">
        <v>880</v>
      </c>
      <c r="BF93" s="181" t="s">
        <v>1432</v>
      </c>
      <c r="BG93" s="121">
        <v>2019</v>
      </c>
      <c r="BH93" s="121">
        <v>2019</v>
      </c>
      <c r="BI93" s="121">
        <v>2019</v>
      </c>
      <c r="BJ93" s="121">
        <v>2013</v>
      </c>
      <c r="BK93" s="121">
        <v>2019</v>
      </c>
      <c r="BL93" s="121">
        <v>2020</v>
      </c>
      <c r="BM93" s="121">
        <v>2018</v>
      </c>
      <c r="BN93" s="180" t="s">
        <v>880</v>
      </c>
      <c r="BO93" s="180">
        <v>2019</v>
      </c>
      <c r="BP93" s="180">
        <v>2019</v>
      </c>
      <c r="BQ93" s="121">
        <v>2014</v>
      </c>
      <c r="BR93" s="121">
        <v>2017</v>
      </c>
      <c r="BS93" s="121">
        <v>2017</v>
      </c>
      <c r="BT93" s="121">
        <v>2017</v>
      </c>
      <c r="BU93" s="121">
        <v>2018</v>
      </c>
      <c r="BV93" s="121">
        <v>2018</v>
      </c>
      <c r="BW93" s="121">
        <v>2018</v>
      </c>
      <c r="BX93" s="121">
        <v>2018</v>
      </c>
      <c r="BY93" s="121">
        <v>2017</v>
      </c>
      <c r="BZ93" s="121">
        <v>2019</v>
      </c>
      <c r="CA93" s="121">
        <v>2020</v>
      </c>
      <c r="CB93" s="121">
        <v>2015</v>
      </c>
    </row>
    <row r="94" spans="1:80" x14ac:dyDescent="0.3">
      <c r="A94" s="100" t="str">
        <f>'Indicator Data'!A96</f>
        <v>Kuwait</v>
      </c>
      <c r="B94" s="86" t="str">
        <f>'Indicator Data'!B96</f>
        <v>KWT</v>
      </c>
      <c r="C94" s="119">
        <v>2015</v>
      </c>
      <c r="D94" s="119">
        <v>2015</v>
      </c>
      <c r="E94" s="119">
        <v>2015</v>
      </c>
      <c r="F94" s="119">
        <v>2015</v>
      </c>
      <c r="G94" s="119">
        <v>2015</v>
      </c>
      <c r="H94" s="119">
        <v>2015</v>
      </c>
      <c r="I94" s="119">
        <v>2015</v>
      </c>
      <c r="J94" s="119">
        <v>2019</v>
      </c>
      <c r="K94" s="119">
        <v>2019</v>
      </c>
      <c r="L94" s="119">
        <v>2019</v>
      </c>
      <c r="M94" s="121">
        <v>2015</v>
      </c>
      <c r="N94" s="121">
        <v>2015</v>
      </c>
      <c r="O94" s="121">
        <v>2015</v>
      </c>
      <c r="P94" s="121">
        <v>2015</v>
      </c>
      <c r="Q94" s="121">
        <v>2010</v>
      </c>
      <c r="R94" s="121">
        <v>2010</v>
      </c>
      <c r="S94" s="121">
        <v>2010</v>
      </c>
      <c r="T94" s="121">
        <v>2010</v>
      </c>
      <c r="U94" s="121">
        <v>2015</v>
      </c>
      <c r="V94" s="121">
        <v>2015</v>
      </c>
      <c r="W94" s="121">
        <v>2015</v>
      </c>
      <c r="X94" s="121">
        <v>2018</v>
      </c>
      <c r="Y94" s="121">
        <v>2019</v>
      </c>
      <c r="Z94" s="121">
        <v>2019</v>
      </c>
      <c r="AA94" s="121" t="s">
        <v>880</v>
      </c>
      <c r="AB94" s="120">
        <v>2017</v>
      </c>
      <c r="AC94" s="121" t="s">
        <v>880</v>
      </c>
      <c r="AD94" s="121">
        <v>2018</v>
      </c>
      <c r="AE94" s="121">
        <v>2019</v>
      </c>
      <c r="AF94" s="123" t="s">
        <v>880</v>
      </c>
      <c r="AG94" s="123">
        <v>2019</v>
      </c>
      <c r="AH94" s="121">
        <v>2021</v>
      </c>
      <c r="AI94" s="121">
        <v>2021</v>
      </c>
      <c r="AJ94" s="121">
        <v>2020</v>
      </c>
      <c r="AK94" s="121">
        <v>2020</v>
      </c>
      <c r="AL94" s="121">
        <v>2018</v>
      </c>
      <c r="AM94" s="121" t="s">
        <v>880</v>
      </c>
      <c r="AN94" s="121">
        <v>2021</v>
      </c>
      <c r="AO94" s="121">
        <v>2018</v>
      </c>
      <c r="AP94" s="121">
        <v>2019</v>
      </c>
      <c r="AQ94" s="180" t="s">
        <v>880</v>
      </c>
      <c r="AR94" s="180">
        <v>2019</v>
      </c>
      <c r="AS94" s="121">
        <v>2019</v>
      </c>
      <c r="AT94" s="180">
        <v>2014</v>
      </c>
      <c r="AU94" s="131">
        <v>2019</v>
      </c>
      <c r="AV94" s="131" t="s">
        <v>880</v>
      </c>
      <c r="AW94" s="121" t="s">
        <v>880</v>
      </c>
      <c r="AX94" s="121" t="s">
        <v>880</v>
      </c>
      <c r="AY94" s="121">
        <v>2019</v>
      </c>
      <c r="AZ94" s="168">
        <v>2019</v>
      </c>
      <c r="BA94" s="121" t="s">
        <v>880</v>
      </c>
      <c r="BB94" s="121">
        <v>2018</v>
      </c>
      <c r="BC94" s="121">
        <v>2019</v>
      </c>
      <c r="BD94" s="121">
        <v>2020</v>
      </c>
      <c r="BE94" s="181" t="s">
        <v>880</v>
      </c>
      <c r="BF94" s="181" t="s">
        <v>1432</v>
      </c>
      <c r="BG94" s="121">
        <v>2019</v>
      </c>
      <c r="BH94" s="121">
        <v>2019</v>
      </c>
      <c r="BI94" s="121">
        <v>2019</v>
      </c>
      <c r="BJ94" s="121" t="s">
        <v>880</v>
      </c>
      <c r="BK94" s="121">
        <v>2019</v>
      </c>
      <c r="BL94" s="121">
        <v>2020</v>
      </c>
      <c r="BM94" s="121">
        <v>2018</v>
      </c>
      <c r="BN94" s="180">
        <v>2018</v>
      </c>
      <c r="BO94" s="180">
        <v>2019</v>
      </c>
      <c r="BP94" s="180">
        <v>2019</v>
      </c>
      <c r="BQ94" s="121">
        <v>2014</v>
      </c>
      <c r="BR94" s="121">
        <v>2017</v>
      </c>
      <c r="BS94" s="121">
        <v>2017</v>
      </c>
      <c r="BT94" s="121">
        <v>2015</v>
      </c>
      <c r="BU94" s="121">
        <v>2018</v>
      </c>
      <c r="BV94" s="121">
        <v>2018</v>
      </c>
      <c r="BW94" s="121">
        <v>2018</v>
      </c>
      <c r="BX94" s="121">
        <v>2018</v>
      </c>
      <c r="BY94" s="121">
        <v>2017</v>
      </c>
      <c r="BZ94" s="121">
        <v>2019</v>
      </c>
      <c r="CA94" s="121">
        <v>2020</v>
      </c>
      <c r="CB94" s="121">
        <v>2015</v>
      </c>
    </row>
    <row r="95" spans="1:80" x14ac:dyDescent="0.3">
      <c r="A95" s="100" t="str">
        <f>'Indicator Data'!A97</f>
        <v>Kyrgyzstan</v>
      </c>
      <c r="B95" s="86" t="str">
        <f>'Indicator Data'!B97</f>
        <v>KGZ</v>
      </c>
      <c r="C95" s="119">
        <v>2015</v>
      </c>
      <c r="D95" s="119">
        <v>2015</v>
      </c>
      <c r="E95" s="119">
        <v>2015</v>
      </c>
      <c r="F95" s="119">
        <v>2015</v>
      </c>
      <c r="G95" s="119">
        <v>2015</v>
      </c>
      <c r="H95" s="119">
        <v>2015</v>
      </c>
      <c r="I95" s="119">
        <v>2015</v>
      </c>
      <c r="J95" s="119">
        <v>2019</v>
      </c>
      <c r="K95" s="119">
        <v>2019</v>
      </c>
      <c r="L95" s="119">
        <v>2019</v>
      </c>
      <c r="M95" s="121">
        <v>2015</v>
      </c>
      <c r="N95" s="121">
        <v>2015</v>
      </c>
      <c r="O95" s="121">
        <v>2015</v>
      </c>
      <c r="P95" s="121">
        <v>2015</v>
      </c>
      <c r="Q95" s="121">
        <v>2010</v>
      </c>
      <c r="R95" s="121">
        <v>2010</v>
      </c>
      <c r="S95" s="121">
        <v>2010</v>
      </c>
      <c r="T95" s="121">
        <v>2010</v>
      </c>
      <c r="U95" s="121">
        <v>2015</v>
      </c>
      <c r="V95" s="121">
        <v>2015</v>
      </c>
      <c r="W95" s="121">
        <v>2015</v>
      </c>
      <c r="X95" s="121">
        <v>2018</v>
      </c>
      <c r="Y95" s="121">
        <v>2019</v>
      </c>
      <c r="Z95" s="121">
        <v>2019</v>
      </c>
      <c r="AA95" s="121">
        <v>2012</v>
      </c>
      <c r="AB95" s="120">
        <v>2017</v>
      </c>
      <c r="AC95" s="121">
        <v>2017</v>
      </c>
      <c r="AD95" s="121">
        <v>2018</v>
      </c>
      <c r="AE95" s="121">
        <v>2019</v>
      </c>
      <c r="AF95" s="123">
        <v>2018</v>
      </c>
      <c r="AG95" s="123">
        <v>2019</v>
      </c>
      <c r="AH95" s="121">
        <v>2021</v>
      </c>
      <c r="AI95" s="121">
        <v>2021</v>
      </c>
      <c r="AJ95" s="121">
        <v>2020</v>
      </c>
      <c r="AK95" s="121">
        <v>2020</v>
      </c>
      <c r="AL95" s="121">
        <v>2018</v>
      </c>
      <c r="AM95" s="121">
        <v>2018</v>
      </c>
      <c r="AN95" s="121">
        <v>2021</v>
      </c>
      <c r="AO95" s="121">
        <v>2018</v>
      </c>
      <c r="AP95" s="121">
        <v>2019</v>
      </c>
      <c r="AQ95" s="180">
        <v>2019</v>
      </c>
      <c r="AR95" s="180">
        <v>2019</v>
      </c>
      <c r="AS95" s="121">
        <v>2019</v>
      </c>
      <c r="AT95" s="180">
        <v>2018</v>
      </c>
      <c r="AU95" s="131">
        <v>2019</v>
      </c>
      <c r="AV95" s="131">
        <v>2019</v>
      </c>
      <c r="AW95" s="121">
        <v>2019</v>
      </c>
      <c r="AX95" s="121">
        <v>2018</v>
      </c>
      <c r="AY95" s="121">
        <v>2019</v>
      </c>
      <c r="AZ95" s="168">
        <v>2019</v>
      </c>
      <c r="BA95" s="121">
        <v>2019</v>
      </c>
      <c r="BB95" s="121">
        <v>2018</v>
      </c>
      <c r="BC95" s="121">
        <v>2019</v>
      </c>
      <c r="BD95" s="121">
        <v>2020</v>
      </c>
      <c r="BE95" s="181" t="s">
        <v>880</v>
      </c>
      <c r="BF95" s="181" t="s">
        <v>1432</v>
      </c>
      <c r="BG95" s="121">
        <v>2019</v>
      </c>
      <c r="BH95" s="121">
        <v>2019</v>
      </c>
      <c r="BI95" s="121">
        <v>2019</v>
      </c>
      <c r="BJ95" s="121">
        <v>2015</v>
      </c>
      <c r="BK95" s="121">
        <v>2019</v>
      </c>
      <c r="BL95" s="121">
        <v>2020</v>
      </c>
      <c r="BM95" s="121">
        <v>2018</v>
      </c>
      <c r="BN95" s="180">
        <v>2018</v>
      </c>
      <c r="BO95" s="180">
        <v>2017</v>
      </c>
      <c r="BP95" s="180">
        <v>2019</v>
      </c>
      <c r="BQ95" s="121">
        <v>2014</v>
      </c>
      <c r="BR95" s="121">
        <v>2017</v>
      </c>
      <c r="BS95" s="121">
        <v>2017</v>
      </c>
      <c r="BT95" s="121">
        <v>2014</v>
      </c>
      <c r="BU95" s="121">
        <v>2018</v>
      </c>
      <c r="BV95" s="121">
        <v>2018</v>
      </c>
      <c r="BW95" s="121">
        <v>2018</v>
      </c>
      <c r="BX95" s="121">
        <v>2018</v>
      </c>
      <c r="BY95" s="121">
        <v>2017</v>
      </c>
      <c r="BZ95" s="121">
        <v>2019</v>
      </c>
      <c r="CA95" s="121">
        <v>2020</v>
      </c>
      <c r="CB95" s="121">
        <v>2015</v>
      </c>
    </row>
    <row r="96" spans="1:80" x14ac:dyDescent="0.3">
      <c r="A96" s="100" t="str">
        <f>'Indicator Data'!A98</f>
        <v>Lao PDR</v>
      </c>
      <c r="B96" s="86" t="str">
        <f>'Indicator Data'!B98</f>
        <v>LAO</v>
      </c>
      <c r="C96" s="119">
        <v>2015</v>
      </c>
      <c r="D96" s="119">
        <v>2015</v>
      </c>
      <c r="E96" s="119">
        <v>2015</v>
      </c>
      <c r="F96" s="119">
        <v>2015</v>
      </c>
      <c r="G96" s="119">
        <v>2015</v>
      </c>
      <c r="H96" s="119">
        <v>2015</v>
      </c>
      <c r="I96" s="119">
        <v>2015</v>
      </c>
      <c r="J96" s="119">
        <v>2019</v>
      </c>
      <c r="K96" s="119">
        <v>2019</v>
      </c>
      <c r="L96" s="119">
        <v>2019</v>
      </c>
      <c r="M96" s="121">
        <v>2015</v>
      </c>
      <c r="N96" s="121">
        <v>2015</v>
      </c>
      <c r="O96" s="121">
        <v>2015</v>
      </c>
      <c r="P96" s="121">
        <v>2015</v>
      </c>
      <c r="Q96" s="121">
        <v>2010</v>
      </c>
      <c r="R96" s="121">
        <v>2010</v>
      </c>
      <c r="S96" s="121">
        <v>2010</v>
      </c>
      <c r="T96" s="121">
        <v>2010</v>
      </c>
      <c r="U96" s="121">
        <v>2015</v>
      </c>
      <c r="V96" s="121">
        <v>2015</v>
      </c>
      <c r="W96" s="121">
        <v>2015</v>
      </c>
      <c r="X96" s="121">
        <v>2018</v>
      </c>
      <c r="Y96" s="121">
        <v>2019</v>
      </c>
      <c r="Z96" s="121">
        <v>2019</v>
      </c>
      <c r="AA96" s="121" t="s">
        <v>880</v>
      </c>
      <c r="AB96" s="120">
        <v>2017</v>
      </c>
      <c r="AC96" s="121">
        <v>2017</v>
      </c>
      <c r="AD96" s="121">
        <v>2017</v>
      </c>
      <c r="AE96" s="121">
        <v>2019</v>
      </c>
      <c r="AF96" s="123">
        <v>2018</v>
      </c>
      <c r="AG96" s="123">
        <v>2019</v>
      </c>
      <c r="AH96" s="121">
        <v>2021</v>
      </c>
      <c r="AI96" s="121">
        <v>2021</v>
      </c>
      <c r="AJ96" s="121">
        <v>2020</v>
      </c>
      <c r="AK96" s="121">
        <v>2020</v>
      </c>
      <c r="AL96" s="121">
        <v>2018</v>
      </c>
      <c r="AM96" s="121">
        <v>2017</v>
      </c>
      <c r="AN96" s="121">
        <v>2021</v>
      </c>
      <c r="AO96" s="121">
        <v>2018</v>
      </c>
      <c r="AP96" s="121">
        <v>2019</v>
      </c>
      <c r="AQ96" s="180">
        <v>2019</v>
      </c>
      <c r="AR96" s="180">
        <v>2019</v>
      </c>
      <c r="AS96" s="121">
        <v>2019</v>
      </c>
      <c r="AT96" s="180">
        <v>2017</v>
      </c>
      <c r="AU96" s="131">
        <v>2019</v>
      </c>
      <c r="AV96" s="131">
        <v>2019</v>
      </c>
      <c r="AW96" s="121">
        <v>2019</v>
      </c>
      <c r="AX96" s="121">
        <v>2018</v>
      </c>
      <c r="AY96" s="121">
        <v>2019</v>
      </c>
      <c r="AZ96" s="168">
        <v>2019</v>
      </c>
      <c r="BA96" s="121">
        <v>2018</v>
      </c>
      <c r="BB96" s="121">
        <v>2018</v>
      </c>
      <c r="BC96" s="121">
        <v>2019</v>
      </c>
      <c r="BD96" s="121">
        <v>2020</v>
      </c>
      <c r="BE96" s="181" t="s">
        <v>880</v>
      </c>
      <c r="BF96" s="181" t="s">
        <v>1432</v>
      </c>
      <c r="BG96" s="121">
        <v>2019</v>
      </c>
      <c r="BH96" s="121">
        <v>2019</v>
      </c>
      <c r="BI96" s="121">
        <v>2019</v>
      </c>
      <c r="BJ96" s="121">
        <v>2015</v>
      </c>
      <c r="BK96" s="121">
        <v>2019</v>
      </c>
      <c r="BL96" s="121">
        <v>2020</v>
      </c>
      <c r="BM96" s="121">
        <v>2018</v>
      </c>
      <c r="BN96" s="180">
        <v>2015</v>
      </c>
      <c r="BO96" s="180">
        <v>2017</v>
      </c>
      <c r="BP96" s="180">
        <v>2019</v>
      </c>
      <c r="BQ96" s="121">
        <v>2014</v>
      </c>
      <c r="BR96" s="121">
        <v>2017</v>
      </c>
      <c r="BS96" s="121">
        <v>2017</v>
      </c>
      <c r="BT96" s="121">
        <v>2014</v>
      </c>
      <c r="BU96" s="121">
        <v>2018</v>
      </c>
      <c r="BV96" s="121">
        <v>2018</v>
      </c>
      <c r="BW96" s="121">
        <v>2018</v>
      </c>
      <c r="BX96" s="121">
        <v>2018</v>
      </c>
      <c r="BY96" s="121">
        <v>2017</v>
      </c>
      <c r="BZ96" s="121">
        <v>2019</v>
      </c>
      <c r="CA96" s="121">
        <v>2020</v>
      </c>
      <c r="CB96" s="121">
        <v>2015</v>
      </c>
    </row>
    <row r="97" spans="1:80" x14ac:dyDescent="0.3">
      <c r="A97" s="100" t="str">
        <f>'Indicator Data'!A99</f>
        <v>Latvia</v>
      </c>
      <c r="B97" s="86" t="str">
        <f>'Indicator Data'!B99</f>
        <v>LVA</v>
      </c>
      <c r="C97" s="119">
        <v>2015</v>
      </c>
      <c r="D97" s="119">
        <v>2015</v>
      </c>
      <c r="E97" s="119">
        <v>2015</v>
      </c>
      <c r="F97" s="119">
        <v>2015</v>
      </c>
      <c r="G97" s="119">
        <v>2015</v>
      </c>
      <c r="H97" s="119">
        <v>2015</v>
      </c>
      <c r="I97" s="119">
        <v>2015</v>
      </c>
      <c r="J97" s="119">
        <v>2019</v>
      </c>
      <c r="K97" s="119">
        <v>2019</v>
      </c>
      <c r="L97" s="119">
        <v>2019</v>
      </c>
      <c r="M97" s="121">
        <v>2015</v>
      </c>
      <c r="N97" s="121">
        <v>2015</v>
      </c>
      <c r="O97" s="121">
        <v>2015</v>
      </c>
      <c r="P97" s="121">
        <v>2015</v>
      </c>
      <c r="Q97" s="121">
        <v>2010</v>
      </c>
      <c r="R97" s="121">
        <v>2010</v>
      </c>
      <c r="S97" s="121">
        <v>2010</v>
      </c>
      <c r="T97" s="121">
        <v>2010</v>
      </c>
      <c r="U97" s="121">
        <v>2015</v>
      </c>
      <c r="V97" s="121">
        <v>2015</v>
      </c>
      <c r="W97" s="121">
        <v>2015</v>
      </c>
      <c r="X97" s="121">
        <v>2018</v>
      </c>
      <c r="Y97" s="121">
        <v>2019</v>
      </c>
      <c r="Z97" s="121">
        <v>2019</v>
      </c>
      <c r="AA97" s="121">
        <v>2011</v>
      </c>
      <c r="AB97" s="120">
        <v>2017</v>
      </c>
      <c r="AC97" s="121" t="s">
        <v>880</v>
      </c>
      <c r="AD97" s="121">
        <v>2018</v>
      </c>
      <c r="AE97" s="121">
        <v>2019</v>
      </c>
      <c r="AF97" s="123" t="s">
        <v>880</v>
      </c>
      <c r="AG97" s="123">
        <v>2019</v>
      </c>
      <c r="AH97" s="121">
        <v>2021</v>
      </c>
      <c r="AI97" s="121">
        <v>2021</v>
      </c>
      <c r="AJ97" s="121">
        <v>2020</v>
      </c>
      <c r="AK97" s="121">
        <v>2020</v>
      </c>
      <c r="AL97" s="121">
        <v>2018</v>
      </c>
      <c r="AM97" s="121" t="s">
        <v>880</v>
      </c>
      <c r="AN97" s="121">
        <v>2021</v>
      </c>
      <c r="AO97" s="121">
        <v>2018</v>
      </c>
      <c r="AP97" s="121">
        <v>2019</v>
      </c>
      <c r="AQ97" s="180" t="s">
        <v>880</v>
      </c>
      <c r="AR97" s="180">
        <v>2019</v>
      </c>
      <c r="AS97" s="121">
        <v>2019</v>
      </c>
      <c r="AT97" s="180" t="s">
        <v>880</v>
      </c>
      <c r="AU97" s="131">
        <v>2019</v>
      </c>
      <c r="AV97" s="131">
        <v>2019</v>
      </c>
      <c r="AW97" s="121">
        <v>2019</v>
      </c>
      <c r="AX97" s="121" t="s">
        <v>880</v>
      </c>
      <c r="AY97" s="121">
        <v>2019</v>
      </c>
      <c r="AZ97" s="168">
        <v>2019</v>
      </c>
      <c r="BA97" s="121">
        <v>2018</v>
      </c>
      <c r="BB97" s="121">
        <v>2018</v>
      </c>
      <c r="BC97" s="121">
        <v>2019</v>
      </c>
      <c r="BD97" s="121">
        <v>2020</v>
      </c>
      <c r="BE97" s="181" t="s">
        <v>880</v>
      </c>
      <c r="BF97" s="181" t="s">
        <v>1432</v>
      </c>
      <c r="BG97" s="121">
        <v>2019</v>
      </c>
      <c r="BH97" s="121">
        <v>2019</v>
      </c>
      <c r="BI97" s="121">
        <v>2019</v>
      </c>
      <c r="BJ97" s="121" t="s">
        <v>880</v>
      </c>
      <c r="BK97" s="121">
        <v>2019</v>
      </c>
      <c r="BL97" s="121">
        <v>2020</v>
      </c>
      <c r="BM97" s="121">
        <v>2018</v>
      </c>
      <c r="BN97" s="180">
        <v>2018</v>
      </c>
      <c r="BO97" s="180">
        <v>2019</v>
      </c>
      <c r="BP97" s="180">
        <v>2019</v>
      </c>
      <c r="BQ97" s="121">
        <v>2014</v>
      </c>
      <c r="BR97" s="121">
        <v>2017</v>
      </c>
      <c r="BS97" s="121">
        <v>2017</v>
      </c>
      <c r="BT97" s="121">
        <v>2016</v>
      </c>
      <c r="BU97" s="121">
        <v>2018</v>
      </c>
      <c r="BV97" s="121">
        <v>2018</v>
      </c>
      <c r="BW97" s="121">
        <v>2018</v>
      </c>
      <c r="BX97" s="121">
        <v>2018</v>
      </c>
      <c r="BY97" s="121">
        <v>2017</v>
      </c>
      <c r="BZ97" s="121">
        <v>2019</v>
      </c>
      <c r="CA97" s="121">
        <v>2020</v>
      </c>
      <c r="CB97" s="121">
        <v>2015</v>
      </c>
    </row>
    <row r="98" spans="1:80" x14ac:dyDescent="0.3">
      <c r="A98" s="100" t="str">
        <f>'Indicator Data'!A100</f>
        <v>Lebanon</v>
      </c>
      <c r="B98" s="86" t="str">
        <f>'Indicator Data'!B100</f>
        <v>LBN</v>
      </c>
      <c r="C98" s="119">
        <v>2015</v>
      </c>
      <c r="D98" s="119">
        <v>2015</v>
      </c>
      <c r="E98" s="119">
        <v>2015</v>
      </c>
      <c r="F98" s="119">
        <v>2015</v>
      </c>
      <c r="G98" s="119">
        <v>2015</v>
      </c>
      <c r="H98" s="119">
        <v>2015</v>
      </c>
      <c r="I98" s="119">
        <v>2015</v>
      </c>
      <c r="J98" s="119">
        <v>2019</v>
      </c>
      <c r="K98" s="119">
        <v>2019</v>
      </c>
      <c r="L98" s="119">
        <v>2019</v>
      </c>
      <c r="M98" s="121">
        <v>2015</v>
      </c>
      <c r="N98" s="121">
        <v>2015</v>
      </c>
      <c r="O98" s="121">
        <v>2015</v>
      </c>
      <c r="P98" s="121">
        <v>2015</v>
      </c>
      <c r="Q98" s="121">
        <v>2010</v>
      </c>
      <c r="R98" s="121">
        <v>2010</v>
      </c>
      <c r="S98" s="121">
        <v>2010</v>
      </c>
      <c r="T98" s="121">
        <v>2010</v>
      </c>
      <c r="U98" s="121">
        <v>2015</v>
      </c>
      <c r="V98" s="121">
        <v>2015</v>
      </c>
      <c r="W98" s="121">
        <v>2015</v>
      </c>
      <c r="X98" s="121">
        <v>2018</v>
      </c>
      <c r="Y98" s="121">
        <v>2019</v>
      </c>
      <c r="Z98" s="121">
        <v>2019</v>
      </c>
      <c r="AA98" s="121" t="s">
        <v>880</v>
      </c>
      <c r="AB98" s="120">
        <v>2017</v>
      </c>
      <c r="AC98" s="121" t="s">
        <v>880</v>
      </c>
      <c r="AD98" s="121" t="s">
        <v>880</v>
      </c>
      <c r="AE98" s="121">
        <v>2019</v>
      </c>
      <c r="AF98" s="123">
        <v>2018</v>
      </c>
      <c r="AG98" s="123">
        <v>2019</v>
      </c>
      <c r="AH98" s="121">
        <v>2021</v>
      </c>
      <c r="AI98" s="121">
        <v>2021</v>
      </c>
      <c r="AJ98" s="121">
        <v>2020</v>
      </c>
      <c r="AK98" s="121">
        <v>2020</v>
      </c>
      <c r="AL98" s="121">
        <v>2018</v>
      </c>
      <c r="AM98" s="121" t="s">
        <v>880</v>
      </c>
      <c r="AN98" s="121">
        <v>2021</v>
      </c>
      <c r="AO98" s="121">
        <v>2018</v>
      </c>
      <c r="AP98" s="121">
        <v>2019</v>
      </c>
      <c r="AQ98" s="180">
        <v>2019</v>
      </c>
      <c r="AR98" s="180">
        <v>2019</v>
      </c>
      <c r="AS98" s="121">
        <v>2019</v>
      </c>
      <c r="AT98" s="180" t="s">
        <v>880</v>
      </c>
      <c r="AU98" s="131">
        <v>2019</v>
      </c>
      <c r="AV98" s="131">
        <v>2019</v>
      </c>
      <c r="AW98" s="121">
        <v>2019</v>
      </c>
      <c r="AX98" s="121" t="s">
        <v>880</v>
      </c>
      <c r="AY98" s="121">
        <v>2019</v>
      </c>
      <c r="AZ98" s="168">
        <v>2019</v>
      </c>
      <c r="BA98" s="121">
        <v>2011</v>
      </c>
      <c r="BB98" s="121">
        <v>2018</v>
      </c>
      <c r="BC98" s="121">
        <v>2019</v>
      </c>
      <c r="BD98" s="121">
        <v>2020</v>
      </c>
      <c r="BE98" s="181" t="s">
        <v>1421</v>
      </c>
      <c r="BF98" s="181">
        <v>44196</v>
      </c>
      <c r="BG98" s="121">
        <v>2019</v>
      </c>
      <c r="BH98" s="121">
        <v>2019</v>
      </c>
      <c r="BI98" s="121">
        <v>2019</v>
      </c>
      <c r="BJ98" s="121">
        <v>2015</v>
      </c>
      <c r="BK98" s="121">
        <v>2019</v>
      </c>
      <c r="BL98" s="121">
        <v>2020</v>
      </c>
      <c r="BM98" s="121">
        <v>2018</v>
      </c>
      <c r="BN98" s="180">
        <v>2018</v>
      </c>
      <c r="BO98" s="180">
        <v>2017</v>
      </c>
      <c r="BP98" s="180">
        <v>2019</v>
      </c>
      <c r="BQ98" s="121">
        <v>2014</v>
      </c>
      <c r="BR98" s="121">
        <v>2017</v>
      </c>
      <c r="BS98" s="121">
        <v>2017</v>
      </c>
      <c r="BT98" s="121">
        <v>2017</v>
      </c>
      <c r="BU98" s="121">
        <v>2018</v>
      </c>
      <c r="BV98" s="121">
        <v>2018</v>
      </c>
      <c r="BW98" s="121">
        <v>2018</v>
      </c>
      <c r="BX98" s="121">
        <v>2018</v>
      </c>
      <c r="BY98" s="121">
        <v>2017</v>
      </c>
      <c r="BZ98" s="121">
        <v>2019</v>
      </c>
      <c r="CA98" s="121">
        <v>2020</v>
      </c>
      <c r="CB98" s="121">
        <v>2015</v>
      </c>
    </row>
    <row r="99" spans="1:80" x14ac:dyDescent="0.3">
      <c r="A99" s="100" t="str">
        <f>'Indicator Data'!A101</f>
        <v>Lesotho</v>
      </c>
      <c r="B99" s="86" t="str">
        <f>'Indicator Data'!B101</f>
        <v>LSO</v>
      </c>
      <c r="C99" s="119">
        <v>2015</v>
      </c>
      <c r="D99" s="119">
        <v>2015</v>
      </c>
      <c r="E99" s="119">
        <v>2015</v>
      </c>
      <c r="F99" s="119">
        <v>2015</v>
      </c>
      <c r="G99" s="119">
        <v>2015</v>
      </c>
      <c r="H99" s="119">
        <v>2015</v>
      </c>
      <c r="I99" s="119">
        <v>2015</v>
      </c>
      <c r="J99" s="119">
        <v>2019</v>
      </c>
      <c r="K99" s="119">
        <v>2019</v>
      </c>
      <c r="L99" s="119">
        <v>2019</v>
      </c>
      <c r="M99" s="121">
        <v>2015</v>
      </c>
      <c r="N99" s="121">
        <v>2015</v>
      </c>
      <c r="O99" s="121">
        <v>2015</v>
      </c>
      <c r="P99" s="121">
        <v>2015</v>
      </c>
      <c r="Q99" s="121">
        <v>2010</v>
      </c>
      <c r="R99" s="121">
        <v>2010</v>
      </c>
      <c r="S99" s="121">
        <v>2010</v>
      </c>
      <c r="T99" s="121">
        <v>2010</v>
      </c>
      <c r="U99" s="121">
        <v>2015</v>
      </c>
      <c r="V99" s="121">
        <v>2015</v>
      </c>
      <c r="W99" s="121">
        <v>2015</v>
      </c>
      <c r="X99" s="121">
        <v>2018</v>
      </c>
      <c r="Y99" s="121">
        <v>2019</v>
      </c>
      <c r="Z99" s="121">
        <v>2019</v>
      </c>
      <c r="AA99" s="121">
        <v>2014</v>
      </c>
      <c r="AB99" s="120">
        <v>2017</v>
      </c>
      <c r="AC99" s="121">
        <v>2017</v>
      </c>
      <c r="AD99" s="121">
        <v>2015</v>
      </c>
      <c r="AE99" s="121">
        <v>2019</v>
      </c>
      <c r="AF99" s="123">
        <v>2018</v>
      </c>
      <c r="AG99" s="123">
        <v>2019</v>
      </c>
      <c r="AH99" s="121">
        <v>2021</v>
      </c>
      <c r="AI99" s="121">
        <v>2021</v>
      </c>
      <c r="AJ99" s="121">
        <v>2020</v>
      </c>
      <c r="AK99" s="121">
        <v>2020</v>
      </c>
      <c r="AL99" s="121">
        <v>2018</v>
      </c>
      <c r="AM99" s="121">
        <v>2014</v>
      </c>
      <c r="AN99" s="121">
        <v>2021</v>
      </c>
      <c r="AO99" s="121">
        <v>2018</v>
      </c>
      <c r="AP99" s="121">
        <v>2019</v>
      </c>
      <c r="AQ99" s="180">
        <v>2019</v>
      </c>
      <c r="AR99" s="180">
        <v>2019</v>
      </c>
      <c r="AS99" s="121">
        <v>2019</v>
      </c>
      <c r="AT99" s="180">
        <v>2018</v>
      </c>
      <c r="AU99" s="131">
        <v>2019</v>
      </c>
      <c r="AV99" s="131">
        <v>2019</v>
      </c>
      <c r="AW99" s="121">
        <v>2019</v>
      </c>
      <c r="AX99" s="121" t="s">
        <v>880</v>
      </c>
      <c r="AY99" s="121">
        <v>2019</v>
      </c>
      <c r="AZ99" s="168">
        <v>2019</v>
      </c>
      <c r="BA99" s="121">
        <v>2017</v>
      </c>
      <c r="BB99" s="121">
        <v>2018</v>
      </c>
      <c r="BC99" s="121">
        <v>2019</v>
      </c>
      <c r="BD99" s="121">
        <v>2020</v>
      </c>
      <c r="BE99" s="181" t="s">
        <v>880</v>
      </c>
      <c r="BF99" s="181" t="s">
        <v>1432</v>
      </c>
      <c r="BG99" s="121">
        <v>2019</v>
      </c>
      <c r="BH99" s="121">
        <v>2019</v>
      </c>
      <c r="BI99" s="121">
        <v>2019</v>
      </c>
      <c r="BJ99" s="121">
        <v>2015</v>
      </c>
      <c r="BK99" s="121">
        <v>2019</v>
      </c>
      <c r="BL99" s="121">
        <v>2020</v>
      </c>
      <c r="BM99" s="121">
        <v>2018</v>
      </c>
      <c r="BN99" s="180">
        <v>2014</v>
      </c>
      <c r="BO99" s="180">
        <v>2017</v>
      </c>
      <c r="BP99" s="180">
        <v>2019</v>
      </c>
      <c r="BQ99" s="121">
        <v>2014</v>
      </c>
      <c r="BR99" s="121">
        <v>2017</v>
      </c>
      <c r="BS99" s="121">
        <v>2017</v>
      </c>
      <c r="BT99" s="121" t="s">
        <v>880</v>
      </c>
      <c r="BU99" s="121">
        <v>2018</v>
      </c>
      <c r="BV99" s="121">
        <v>2018</v>
      </c>
      <c r="BW99" s="121">
        <v>2018</v>
      </c>
      <c r="BX99" s="121">
        <v>2018</v>
      </c>
      <c r="BY99" s="121">
        <v>2017</v>
      </c>
      <c r="BZ99" s="121">
        <v>2019</v>
      </c>
      <c r="CA99" s="121">
        <v>2020</v>
      </c>
      <c r="CB99" s="121">
        <v>2015</v>
      </c>
    </row>
    <row r="100" spans="1:80" x14ac:dyDescent="0.3">
      <c r="A100" s="100" t="str">
        <f>'Indicator Data'!A102</f>
        <v>Liberia</v>
      </c>
      <c r="B100" s="86" t="str">
        <f>'Indicator Data'!B102</f>
        <v>LBR</v>
      </c>
      <c r="C100" s="119">
        <v>2015</v>
      </c>
      <c r="D100" s="119">
        <v>2015</v>
      </c>
      <c r="E100" s="119">
        <v>2015</v>
      </c>
      <c r="F100" s="119">
        <v>2015</v>
      </c>
      <c r="G100" s="119">
        <v>2015</v>
      </c>
      <c r="H100" s="119">
        <v>2015</v>
      </c>
      <c r="I100" s="119">
        <v>2015</v>
      </c>
      <c r="J100" s="119">
        <v>2019</v>
      </c>
      <c r="K100" s="119">
        <v>2019</v>
      </c>
      <c r="L100" s="119">
        <v>2019</v>
      </c>
      <c r="M100" s="121">
        <v>2015</v>
      </c>
      <c r="N100" s="121">
        <v>2015</v>
      </c>
      <c r="O100" s="121">
        <v>2015</v>
      </c>
      <c r="P100" s="121">
        <v>2015</v>
      </c>
      <c r="Q100" s="121">
        <v>2010</v>
      </c>
      <c r="R100" s="121">
        <v>2010</v>
      </c>
      <c r="S100" s="121">
        <v>2010</v>
      </c>
      <c r="T100" s="121">
        <v>2010</v>
      </c>
      <c r="U100" s="121">
        <v>2015</v>
      </c>
      <c r="V100" s="121">
        <v>2015</v>
      </c>
      <c r="W100" s="121">
        <v>2015</v>
      </c>
      <c r="X100" s="121">
        <v>2018</v>
      </c>
      <c r="Y100" s="121">
        <v>2019</v>
      </c>
      <c r="Z100" s="121">
        <v>2019</v>
      </c>
      <c r="AA100" s="121">
        <v>2013</v>
      </c>
      <c r="AB100" s="120">
        <v>2017</v>
      </c>
      <c r="AC100" s="121">
        <v>2017</v>
      </c>
      <c r="AD100" s="121" t="s">
        <v>880</v>
      </c>
      <c r="AE100" s="121">
        <v>2019</v>
      </c>
      <c r="AF100" s="123">
        <v>2018</v>
      </c>
      <c r="AG100" s="123">
        <v>2019</v>
      </c>
      <c r="AH100" s="121">
        <v>2021</v>
      </c>
      <c r="AI100" s="121">
        <v>2021</v>
      </c>
      <c r="AJ100" s="121">
        <v>2020</v>
      </c>
      <c r="AK100" s="121">
        <v>2020</v>
      </c>
      <c r="AL100" s="121">
        <v>2018</v>
      </c>
      <c r="AM100" s="121">
        <v>2013</v>
      </c>
      <c r="AN100" s="121">
        <v>2021</v>
      </c>
      <c r="AO100" s="121">
        <v>2018</v>
      </c>
      <c r="AP100" s="121">
        <v>2019</v>
      </c>
      <c r="AQ100" s="180">
        <v>2019</v>
      </c>
      <c r="AR100" s="180">
        <v>2019</v>
      </c>
      <c r="AS100" s="121">
        <v>2019</v>
      </c>
      <c r="AT100" s="180">
        <v>2016</v>
      </c>
      <c r="AU100" s="131">
        <v>2019</v>
      </c>
      <c r="AV100" s="131">
        <v>2019</v>
      </c>
      <c r="AW100" s="121">
        <v>2019</v>
      </c>
      <c r="AX100" s="121">
        <v>2018</v>
      </c>
      <c r="AY100" s="121">
        <v>2019</v>
      </c>
      <c r="AZ100" s="168">
        <v>2019</v>
      </c>
      <c r="BA100" s="121">
        <v>2016</v>
      </c>
      <c r="BB100" s="121">
        <v>2018</v>
      </c>
      <c r="BC100" s="121">
        <v>2019</v>
      </c>
      <c r="BD100" s="121">
        <v>2020</v>
      </c>
      <c r="BE100" s="181" t="s">
        <v>880</v>
      </c>
      <c r="BF100" s="181">
        <v>44135</v>
      </c>
      <c r="BG100" s="121">
        <v>2019</v>
      </c>
      <c r="BH100" s="121">
        <v>2019</v>
      </c>
      <c r="BI100" s="121">
        <v>2019</v>
      </c>
      <c r="BJ100" s="121" t="s">
        <v>880</v>
      </c>
      <c r="BK100" s="121">
        <v>2019</v>
      </c>
      <c r="BL100" s="121">
        <v>2020</v>
      </c>
      <c r="BM100" s="121">
        <v>2018</v>
      </c>
      <c r="BN100" s="180">
        <v>2017</v>
      </c>
      <c r="BO100" s="180">
        <v>2017</v>
      </c>
      <c r="BP100" s="180">
        <v>2017</v>
      </c>
      <c r="BQ100" s="121">
        <v>2014</v>
      </c>
      <c r="BR100" s="121">
        <v>2017</v>
      </c>
      <c r="BS100" s="121">
        <v>2017</v>
      </c>
      <c r="BT100" s="121">
        <v>2015</v>
      </c>
      <c r="BU100" s="121">
        <v>2018</v>
      </c>
      <c r="BV100" s="121" t="s">
        <v>880</v>
      </c>
      <c r="BW100" s="121">
        <v>2018</v>
      </c>
      <c r="BX100" s="121">
        <v>2018</v>
      </c>
      <c r="BY100" s="121">
        <v>2017</v>
      </c>
      <c r="BZ100" s="121">
        <v>2019</v>
      </c>
      <c r="CA100" s="121">
        <v>2020</v>
      </c>
      <c r="CB100" s="121">
        <v>2015</v>
      </c>
    </row>
    <row r="101" spans="1:80" x14ac:dyDescent="0.3">
      <c r="A101" s="100" t="str">
        <f>'Indicator Data'!A103</f>
        <v>Libya</v>
      </c>
      <c r="B101" s="86" t="str">
        <f>'Indicator Data'!B103</f>
        <v>LBY</v>
      </c>
      <c r="C101" s="119">
        <v>2015</v>
      </c>
      <c r="D101" s="119">
        <v>2015</v>
      </c>
      <c r="E101" s="119">
        <v>2015</v>
      </c>
      <c r="F101" s="119">
        <v>2015</v>
      </c>
      <c r="G101" s="119">
        <v>2015</v>
      </c>
      <c r="H101" s="119">
        <v>2015</v>
      </c>
      <c r="I101" s="119">
        <v>2015</v>
      </c>
      <c r="J101" s="119">
        <v>2019</v>
      </c>
      <c r="K101" s="119">
        <v>2019</v>
      </c>
      <c r="L101" s="119">
        <v>2019</v>
      </c>
      <c r="M101" s="121">
        <v>2015</v>
      </c>
      <c r="N101" s="121">
        <v>2015</v>
      </c>
      <c r="O101" s="121">
        <v>2015</v>
      </c>
      <c r="P101" s="121">
        <v>2015</v>
      </c>
      <c r="Q101" s="121">
        <v>2010</v>
      </c>
      <c r="R101" s="121">
        <v>2010</v>
      </c>
      <c r="S101" s="121">
        <v>2010</v>
      </c>
      <c r="T101" s="121">
        <v>2010</v>
      </c>
      <c r="U101" s="121">
        <v>2015</v>
      </c>
      <c r="V101" s="121">
        <v>2015</v>
      </c>
      <c r="W101" s="121">
        <v>2015</v>
      </c>
      <c r="X101" s="121">
        <v>2018</v>
      </c>
      <c r="Y101" s="121">
        <v>2019</v>
      </c>
      <c r="Z101" s="121">
        <v>2019</v>
      </c>
      <c r="AA101" s="121" t="s">
        <v>880</v>
      </c>
      <c r="AB101" s="120">
        <v>2017</v>
      </c>
      <c r="AC101" s="121" t="s">
        <v>880</v>
      </c>
      <c r="AD101" s="121">
        <v>2016</v>
      </c>
      <c r="AE101" s="121">
        <v>2019</v>
      </c>
      <c r="AF101" s="123" t="s">
        <v>880</v>
      </c>
      <c r="AG101" s="123">
        <v>2019</v>
      </c>
      <c r="AH101" s="121">
        <v>2021</v>
      </c>
      <c r="AI101" s="121">
        <v>2021</v>
      </c>
      <c r="AJ101" s="121">
        <v>2020</v>
      </c>
      <c r="AK101" s="121">
        <v>2020</v>
      </c>
      <c r="AL101" s="121">
        <v>2018</v>
      </c>
      <c r="AM101" s="121">
        <v>2014</v>
      </c>
      <c r="AN101" s="121">
        <v>2021</v>
      </c>
      <c r="AO101" s="121">
        <v>2018</v>
      </c>
      <c r="AP101" s="121">
        <v>2019</v>
      </c>
      <c r="AQ101" s="180">
        <v>2019</v>
      </c>
      <c r="AR101" s="180" t="s">
        <v>880</v>
      </c>
      <c r="AS101" s="121">
        <v>2019</v>
      </c>
      <c r="AT101" s="180">
        <v>2014</v>
      </c>
      <c r="AU101" s="131">
        <v>2019</v>
      </c>
      <c r="AV101" s="131">
        <v>2019</v>
      </c>
      <c r="AW101" s="121">
        <v>2019</v>
      </c>
      <c r="AX101" s="121" t="s">
        <v>880</v>
      </c>
      <c r="AY101" s="121">
        <v>2019</v>
      </c>
      <c r="AZ101" s="168">
        <v>2019</v>
      </c>
      <c r="BA101" s="121" t="s">
        <v>880</v>
      </c>
      <c r="BB101" s="121">
        <v>2018</v>
      </c>
      <c r="BC101" s="121">
        <v>2019</v>
      </c>
      <c r="BD101" s="121">
        <v>2020</v>
      </c>
      <c r="BE101" s="181">
        <v>44196</v>
      </c>
      <c r="BF101" s="181" t="s">
        <v>1432</v>
      </c>
      <c r="BG101" s="121">
        <v>2019</v>
      </c>
      <c r="BH101" s="121">
        <v>2019</v>
      </c>
      <c r="BI101" s="121">
        <v>2019</v>
      </c>
      <c r="BJ101" s="121" t="s">
        <v>880</v>
      </c>
      <c r="BK101" s="121">
        <v>2019</v>
      </c>
      <c r="BL101" s="121">
        <v>2020</v>
      </c>
      <c r="BM101" s="121">
        <v>2018</v>
      </c>
      <c r="BN101" s="180" t="s">
        <v>880</v>
      </c>
      <c r="BO101" s="180">
        <v>2017</v>
      </c>
      <c r="BP101" s="180">
        <v>2017</v>
      </c>
      <c r="BQ101" s="121">
        <v>2014</v>
      </c>
      <c r="BR101" s="121">
        <v>2017</v>
      </c>
      <c r="BS101" s="121">
        <v>2017</v>
      </c>
      <c r="BT101" s="121">
        <v>2017</v>
      </c>
      <c r="BU101" s="121">
        <v>2018</v>
      </c>
      <c r="BV101" s="121">
        <v>2018</v>
      </c>
      <c r="BW101" s="121">
        <v>2018</v>
      </c>
      <c r="BX101" s="121" t="s">
        <v>880</v>
      </c>
      <c r="BY101" s="121">
        <v>2017</v>
      </c>
      <c r="BZ101" s="121">
        <v>2019</v>
      </c>
      <c r="CA101" s="121">
        <v>2020</v>
      </c>
      <c r="CB101" s="121">
        <v>2015</v>
      </c>
    </row>
    <row r="102" spans="1:80" x14ac:dyDescent="0.3">
      <c r="A102" s="100" t="str">
        <f>'Indicator Data'!A104</f>
        <v>Liechtenstein</v>
      </c>
      <c r="B102" s="86" t="str">
        <f>'Indicator Data'!B104</f>
        <v>LIE</v>
      </c>
      <c r="C102" s="119">
        <v>2015</v>
      </c>
      <c r="D102" s="119">
        <v>2015</v>
      </c>
      <c r="E102" s="119">
        <v>2015</v>
      </c>
      <c r="F102" s="119">
        <v>2015</v>
      </c>
      <c r="G102" s="119">
        <v>2015</v>
      </c>
      <c r="H102" s="119">
        <v>2015</v>
      </c>
      <c r="I102" s="119">
        <v>2015</v>
      </c>
      <c r="J102" s="119">
        <v>2019</v>
      </c>
      <c r="K102" s="119">
        <v>2019</v>
      </c>
      <c r="L102" s="119">
        <v>2019</v>
      </c>
      <c r="M102" s="121">
        <v>2015</v>
      </c>
      <c r="N102" s="121">
        <v>2015</v>
      </c>
      <c r="O102" s="121">
        <v>2015</v>
      </c>
      <c r="P102" s="121">
        <v>2015</v>
      </c>
      <c r="Q102" s="121">
        <v>2010</v>
      </c>
      <c r="R102" s="121">
        <v>2010</v>
      </c>
      <c r="S102" s="121">
        <v>2010</v>
      </c>
      <c r="T102" s="121">
        <v>2010</v>
      </c>
      <c r="U102" s="121">
        <v>2015</v>
      </c>
      <c r="V102" s="121">
        <v>2015</v>
      </c>
      <c r="W102" s="121">
        <v>2015</v>
      </c>
      <c r="X102" s="121">
        <v>2018</v>
      </c>
      <c r="Y102" s="121">
        <v>2019</v>
      </c>
      <c r="Z102" s="121">
        <v>2019</v>
      </c>
      <c r="AA102" s="121">
        <v>2010</v>
      </c>
      <c r="AB102" s="120">
        <v>2017</v>
      </c>
      <c r="AC102" s="121" t="s">
        <v>880</v>
      </c>
      <c r="AD102" s="121">
        <v>2019</v>
      </c>
      <c r="AE102" s="121" t="s">
        <v>880</v>
      </c>
      <c r="AF102" s="123" t="s">
        <v>880</v>
      </c>
      <c r="AG102" s="123">
        <v>2019</v>
      </c>
      <c r="AH102" s="121">
        <v>2021</v>
      </c>
      <c r="AI102" s="121">
        <v>2021</v>
      </c>
      <c r="AJ102" s="121">
        <v>2020</v>
      </c>
      <c r="AK102" s="121">
        <v>2020</v>
      </c>
      <c r="AL102" s="121">
        <v>2018</v>
      </c>
      <c r="AM102" s="121" t="s">
        <v>880</v>
      </c>
      <c r="AN102" s="121">
        <v>2021</v>
      </c>
      <c r="AO102" s="121">
        <v>2018</v>
      </c>
      <c r="AP102" s="121">
        <v>2019</v>
      </c>
      <c r="AQ102" s="180" t="s">
        <v>880</v>
      </c>
      <c r="AR102" s="180" t="s">
        <v>880</v>
      </c>
      <c r="AS102" s="121"/>
      <c r="AT102" s="180" t="s">
        <v>880</v>
      </c>
      <c r="AU102" s="131">
        <v>2019</v>
      </c>
      <c r="AV102" s="131" t="s">
        <v>880</v>
      </c>
      <c r="AW102" s="121" t="s">
        <v>880</v>
      </c>
      <c r="AX102" s="121" t="s">
        <v>880</v>
      </c>
      <c r="AY102" s="121">
        <v>2019</v>
      </c>
      <c r="AZ102" s="168" t="s">
        <v>880</v>
      </c>
      <c r="BA102" s="121" t="s">
        <v>880</v>
      </c>
      <c r="BB102" s="121">
        <v>2018</v>
      </c>
      <c r="BC102" s="121">
        <v>2019</v>
      </c>
      <c r="BD102" s="121">
        <v>2020</v>
      </c>
      <c r="BE102" s="181" t="s">
        <v>880</v>
      </c>
      <c r="BF102" s="181" t="s">
        <v>1432</v>
      </c>
      <c r="BG102" s="121">
        <v>2019</v>
      </c>
      <c r="BH102" s="121">
        <v>2019</v>
      </c>
      <c r="BI102" s="121">
        <v>2019</v>
      </c>
      <c r="BJ102" s="121" t="s">
        <v>880</v>
      </c>
      <c r="BK102" s="121">
        <v>2019</v>
      </c>
      <c r="BL102" s="121" t="s">
        <v>880</v>
      </c>
      <c r="BM102" s="121">
        <v>2018</v>
      </c>
      <c r="BN102" s="180" t="s">
        <v>880</v>
      </c>
      <c r="BO102" s="180">
        <v>2017</v>
      </c>
      <c r="BP102" s="180">
        <v>2019</v>
      </c>
      <c r="BQ102" s="121">
        <v>2014</v>
      </c>
      <c r="BR102" s="121">
        <v>2017</v>
      </c>
      <c r="BS102" s="121">
        <v>2017</v>
      </c>
      <c r="BT102" s="121"/>
      <c r="BU102" s="121" t="s">
        <v>880</v>
      </c>
      <c r="BV102" s="121" t="s">
        <v>880</v>
      </c>
      <c r="BW102" s="121" t="s">
        <v>880</v>
      </c>
      <c r="BX102" s="121" t="s">
        <v>880</v>
      </c>
      <c r="BY102" s="121" t="s">
        <v>880</v>
      </c>
      <c r="BZ102" s="121">
        <v>2017</v>
      </c>
      <c r="CA102" s="121">
        <v>2020</v>
      </c>
      <c r="CB102" s="121">
        <v>2015</v>
      </c>
    </row>
    <row r="103" spans="1:80" x14ac:dyDescent="0.3">
      <c r="A103" s="100" t="str">
        <f>'Indicator Data'!A105</f>
        <v>Lithuania</v>
      </c>
      <c r="B103" s="86" t="str">
        <f>'Indicator Data'!B105</f>
        <v>LTU</v>
      </c>
      <c r="C103" s="119">
        <v>2015</v>
      </c>
      <c r="D103" s="119">
        <v>2015</v>
      </c>
      <c r="E103" s="119">
        <v>2015</v>
      </c>
      <c r="F103" s="119">
        <v>2015</v>
      </c>
      <c r="G103" s="119">
        <v>2015</v>
      </c>
      <c r="H103" s="119">
        <v>2015</v>
      </c>
      <c r="I103" s="119">
        <v>2015</v>
      </c>
      <c r="J103" s="119">
        <v>2019</v>
      </c>
      <c r="K103" s="119">
        <v>2019</v>
      </c>
      <c r="L103" s="119">
        <v>2019</v>
      </c>
      <c r="M103" s="121">
        <v>2015</v>
      </c>
      <c r="N103" s="121">
        <v>2015</v>
      </c>
      <c r="O103" s="121">
        <v>2015</v>
      </c>
      <c r="P103" s="121">
        <v>2015</v>
      </c>
      <c r="Q103" s="121">
        <v>2010</v>
      </c>
      <c r="R103" s="121">
        <v>2010</v>
      </c>
      <c r="S103" s="121">
        <v>2010</v>
      </c>
      <c r="T103" s="121">
        <v>2010</v>
      </c>
      <c r="U103" s="121">
        <v>2015</v>
      </c>
      <c r="V103" s="121">
        <v>2015</v>
      </c>
      <c r="W103" s="121">
        <v>2015</v>
      </c>
      <c r="X103" s="121">
        <v>2018</v>
      </c>
      <c r="Y103" s="121">
        <v>2019</v>
      </c>
      <c r="Z103" s="121">
        <v>2019</v>
      </c>
      <c r="AA103" s="121">
        <v>2011</v>
      </c>
      <c r="AB103" s="120">
        <v>2017</v>
      </c>
      <c r="AC103" s="121" t="s">
        <v>880</v>
      </c>
      <c r="AD103" s="121">
        <v>2018</v>
      </c>
      <c r="AE103" s="121">
        <v>2019</v>
      </c>
      <c r="AF103" s="123" t="s">
        <v>880</v>
      </c>
      <c r="AG103" s="123">
        <v>2019</v>
      </c>
      <c r="AH103" s="121">
        <v>2021</v>
      </c>
      <c r="AI103" s="121">
        <v>2021</v>
      </c>
      <c r="AJ103" s="121">
        <v>2020</v>
      </c>
      <c r="AK103" s="121">
        <v>2020</v>
      </c>
      <c r="AL103" s="121">
        <v>2018</v>
      </c>
      <c r="AM103" s="121" t="s">
        <v>880</v>
      </c>
      <c r="AN103" s="121">
        <v>2021</v>
      </c>
      <c r="AO103" s="121">
        <v>2018</v>
      </c>
      <c r="AP103" s="121">
        <v>2019</v>
      </c>
      <c r="AQ103" s="180" t="s">
        <v>880</v>
      </c>
      <c r="AR103" s="180">
        <v>2019</v>
      </c>
      <c r="AS103" s="121">
        <v>2019</v>
      </c>
      <c r="AT103" s="180" t="s">
        <v>880</v>
      </c>
      <c r="AU103" s="131">
        <v>2019</v>
      </c>
      <c r="AV103" s="131">
        <v>2019</v>
      </c>
      <c r="AW103" s="121">
        <v>2019</v>
      </c>
      <c r="AX103" s="121" t="s">
        <v>880</v>
      </c>
      <c r="AY103" s="121">
        <v>2019</v>
      </c>
      <c r="AZ103" s="168">
        <v>2019</v>
      </c>
      <c r="BA103" s="121">
        <v>2018</v>
      </c>
      <c r="BB103" s="121">
        <v>2018</v>
      </c>
      <c r="BC103" s="121">
        <v>2019</v>
      </c>
      <c r="BD103" s="121">
        <v>2020</v>
      </c>
      <c r="BE103" s="181" t="s">
        <v>880</v>
      </c>
      <c r="BF103" s="181" t="s">
        <v>1432</v>
      </c>
      <c r="BG103" s="121">
        <v>2019</v>
      </c>
      <c r="BH103" s="121">
        <v>2019</v>
      </c>
      <c r="BI103" s="121">
        <v>2019</v>
      </c>
      <c r="BJ103" s="121" t="s">
        <v>880</v>
      </c>
      <c r="BK103" s="121">
        <v>2019</v>
      </c>
      <c r="BL103" s="121">
        <v>2020</v>
      </c>
      <c r="BM103" s="121">
        <v>2018</v>
      </c>
      <c r="BN103" s="180">
        <v>2011</v>
      </c>
      <c r="BO103" s="180">
        <v>2019</v>
      </c>
      <c r="BP103" s="180">
        <v>2019</v>
      </c>
      <c r="BQ103" s="121">
        <v>2014</v>
      </c>
      <c r="BR103" s="121">
        <v>2017</v>
      </c>
      <c r="BS103" s="121">
        <v>2017</v>
      </c>
      <c r="BT103" s="121">
        <v>2016</v>
      </c>
      <c r="BU103" s="121">
        <v>2018</v>
      </c>
      <c r="BV103" s="121">
        <v>2018</v>
      </c>
      <c r="BW103" s="121">
        <v>2018</v>
      </c>
      <c r="BX103" s="121">
        <v>2018</v>
      </c>
      <c r="BY103" s="121">
        <v>2017</v>
      </c>
      <c r="BZ103" s="121">
        <v>2019</v>
      </c>
      <c r="CA103" s="121">
        <v>2020</v>
      </c>
      <c r="CB103" s="121">
        <v>2015</v>
      </c>
    </row>
    <row r="104" spans="1:80" x14ac:dyDescent="0.3">
      <c r="A104" s="100" t="str">
        <f>'Indicator Data'!A106</f>
        <v>Luxembourg</v>
      </c>
      <c r="B104" s="86" t="str">
        <f>'Indicator Data'!B106</f>
        <v>LUX</v>
      </c>
      <c r="C104" s="119">
        <v>2015</v>
      </c>
      <c r="D104" s="119">
        <v>2015</v>
      </c>
      <c r="E104" s="119">
        <v>2015</v>
      </c>
      <c r="F104" s="119">
        <v>2015</v>
      </c>
      <c r="G104" s="119">
        <v>2015</v>
      </c>
      <c r="H104" s="119">
        <v>2015</v>
      </c>
      <c r="I104" s="119">
        <v>2015</v>
      </c>
      <c r="J104" s="119">
        <v>2019</v>
      </c>
      <c r="K104" s="119">
        <v>2019</v>
      </c>
      <c r="L104" s="119">
        <v>2019</v>
      </c>
      <c r="M104" s="121">
        <v>2015</v>
      </c>
      <c r="N104" s="121">
        <v>2015</v>
      </c>
      <c r="O104" s="121">
        <v>2015</v>
      </c>
      <c r="P104" s="121">
        <v>2015</v>
      </c>
      <c r="Q104" s="121">
        <v>2010</v>
      </c>
      <c r="R104" s="121">
        <v>2010</v>
      </c>
      <c r="S104" s="121">
        <v>2010</v>
      </c>
      <c r="T104" s="121">
        <v>2010</v>
      </c>
      <c r="U104" s="121">
        <v>2015</v>
      </c>
      <c r="V104" s="121">
        <v>2015</v>
      </c>
      <c r="W104" s="121">
        <v>2015</v>
      </c>
      <c r="X104" s="121">
        <v>2018</v>
      </c>
      <c r="Y104" s="121">
        <v>2019</v>
      </c>
      <c r="Z104" s="121">
        <v>2019</v>
      </c>
      <c r="AA104" s="121">
        <v>2011</v>
      </c>
      <c r="AB104" s="120">
        <v>2017</v>
      </c>
      <c r="AC104" s="121" t="s">
        <v>880</v>
      </c>
      <c r="AD104" s="121" t="s">
        <v>880</v>
      </c>
      <c r="AE104" s="121">
        <v>2019</v>
      </c>
      <c r="AF104" s="123" t="s">
        <v>880</v>
      </c>
      <c r="AG104" s="123">
        <v>2019</v>
      </c>
      <c r="AH104" s="121">
        <v>2021</v>
      </c>
      <c r="AI104" s="121">
        <v>2021</v>
      </c>
      <c r="AJ104" s="121">
        <v>2020</v>
      </c>
      <c r="AK104" s="121">
        <v>2020</v>
      </c>
      <c r="AL104" s="121">
        <v>2018</v>
      </c>
      <c r="AM104" s="121" t="s">
        <v>880</v>
      </c>
      <c r="AN104" s="121">
        <v>2021</v>
      </c>
      <c r="AO104" s="121">
        <v>2018</v>
      </c>
      <c r="AP104" s="121">
        <v>2019</v>
      </c>
      <c r="AQ104" s="180" t="s">
        <v>880</v>
      </c>
      <c r="AR104" s="180">
        <v>2019</v>
      </c>
      <c r="AS104" s="121">
        <v>2019</v>
      </c>
      <c r="AT104" s="180" t="s">
        <v>880</v>
      </c>
      <c r="AU104" s="131">
        <v>2019</v>
      </c>
      <c r="AV104" s="131" t="s">
        <v>880</v>
      </c>
      <c r="AW104" s="121" t="s">
        <v>880</v>
      </c>
      <c r="AX104" s="121" t="s">
        <v>880</v>
      </c>
      <c r="AY104" s="121">
        <v>2019</v>
      </c>
      <c r="AZ104" s="168">
        <v>2019</v>
      </c>
      <c r="BA104" s="121">
        <v>2018</v>
      </c>
      <c r="BB104" s="121">
        <v>2018</v>
      </c>
      <c r="BC104" s="121">
        <v>2019</v>
      </c>
      <c r="BD104" s="121">
        <v>2020</v>
      </c>
      <c r="BE104" s="181" t="s">
        <v>880</v>
      </c>
      <c r="BF104" s="181" t="s">
        <v>1432</v>
      </c>
      <c r="BG104" s="121">
        <v>2019</v>
      </c>
      <c r="BH104" s="121">
        <v>2019</v>
      </c>
      <c r="BI104" s="121">
        <v>2019</v>
      </c>
      <c r="BJ104" s="121" t="s">
        <v>880</v>
      </c>
      <c r="BK104" s="121">
        <v>2019</v>
      </c>
      <c r="BL104" s="121">
        <v>2020</v>
      </c>
      <c r="BM104" s="121">
        <v>2018</v>
      </c>
      <c r="BN104" s="180" t="s">
        <v>880</v>
      </c>
      <c r="BO104" s="180">
        <v>2018</v>
      </c>
      <c r="BP104" s="180">
        <v>2019</v>
      </c>
      <c r="BQ104" s="121">
        <v>2014</v>
      </c>
      <c r="BR104" s="121">
        <v>2017</v>
      </c>
      <c r="BS104" s="121">
        <v>2017</v>
      </c>
      <c r="BT104" s="121">
        <v>2017</v>
      </c>
      <c r="BU104" s="121">
        <v>2018</v>
      </c>
      <c r="BV104" s="121">
        <v>2018</v>
      </c>
      <c r="BW104" s="121">
        <v>2018</v>
      </c>
      <c r="BX104" s="121">
        <v>2018</v>
      </c>
      <c r="BY104" s="121">
        <v>2017</v>
      </c>
      <c r="BZ104" s="121">
        <v>2019</v>
      </c>
      <c r="CA104" s="121">
        <v>2020</v>
      </c>
      <c r="CB104" s="121">
        <v>2015</v>
      </c>
    </row>
    <row r="105" spans="1:80" x14ac:dyDescent="0.3">
      <c r="A105" s="100" t="str">
        <f>'Indicator Data'!A107</f>
        <v>Madagascar</v>
      </c>
      <c r="B105" s="86" t="str">
        <f>'Indicator Data'!B107</f>
        <v>MDG</v>
      </c>
      <c r="C105" s="119">
        <v>2015</v>
      </c>
      <c r="D105" s="119">
        <v>2015</v>
      </c>
      <c r="E105" s="119">
        <v>2015</v>
      </c>
      <c r="F105" s="119">
        <v>2015</v>
      </c>
      <c r="G105" s="119">
        <v>2015</v>
      </c>
      <c r="H105" s="119">
        <v>2015</v>
      </c>
      <c r="I105" s="119">
        <v>2015</v>
      </c>
      <c r="J105" s="119">
        <v>2019</v>
      </c>
      <c r="K105" s="119">
        <v>2019</v>
      </c>
      <c r="L105" s="119">
        <v>2019</v>
      </c>
      <c r="M105" s="121">
        <v>2015</v>
      </c>
      <c r="N105" s="121">
        <v>2015</v>
      </c>
      <c r="O105" s="121">
        <v>2015</v>
      </c>
      <c r="P105" s="121">
        <v>2015</v>
      </c>
      <c r="Q105" s="121">
        <v>2010</v>
      </c>
      <c r="R105" s="121">
        <v>2010</v>
      </c>
      <c r="S105" s="121">
        <v>2010</v>
      </c>
      <c r="T105" s="121">
        <v>2010</v>
      </c>
      <c r="U105" s="121">
        <v>2015</v>
      </c>
      <c r="V105" s="121">
        <v>2015</v>
      </c>
      <c r="W105" s="121">
        <v>2015</v>
      </c>
      <c r="X105" s="121">
        <v>2018</v>
      </c>
      <c r="Y105" s="121">
        <v>2019</v>
      </c>
      <c r="Z105" s="121">
        <v>2019</v>
      </c>
      <c r="AA105" s="121">
        <v>2011</v>
      </c>
      <c r="AB105" s="120">
        <v>2017</v>
      </c>
      <c r="AC105" s="121">
        <v>2015</v>
      </c>
      <c r="AD105" s="121">
        <v>2018</v>
      </c>
      <c r="AE105" s="121">
        <v>2019</v>
      </c>
      <c r="AF105" s="123">
        <v>2018</v>
      </c>
      <c r="AG105" s="123">
        <v>2019</v>
      </c>
      <c r="AH105" s="121">
        <v>2021</v>
      </c>
      <c r="AI105" s="121">
        <v>2021</v>
      </c>
      <c r="AJ105" s="121">
        <v>2020</v>
      </c>
      <c r="AK105" s="121">
        <v>2020</v>
      </c>
      <c r="AL105" s="121">
        <v>2018</v>
      </c>
      <c r="AM105" s="121">
        <v>2018</v>
      </c>
      <c r="AN105" s="121">
        <v>2021</v>
      </c>
      <c r="AO105" s="121">
        <v>2018</v>
      </c>
      <c r="AP105" s="121">
        <v>2019</v>
      </c>
      <c r="AQ105" s="180">
        <v>2019</v>
      </c>
      <c r="AR105" s="180">
        <v>2019</v>
      </c>
      <c r="AS105" s="121">
        <v>2019</v>
      </c>
      <c r="AT105" s="180">
        <v>2018</v>
      </c>
      <c r="AU105" s="131">
        <v>2019</v>
      </c>
      <c r="AV105" s="131">
        <v>2019</v>
      </c>
      <c r="AW105" s="121">
        <v>2019</v>
      </c>
      <c r="AX105" s="121">
        <v>2018</v>
      </c>
      <c r="AY105" s="121">
        <v>2019</v>
      </c>
      <c r="AZ105" s="168" t="s">
        <v>880</v>
      </c>
      <c r="BA105" s="121">
        <v>2012</v>
      </c>
      <c r="BB105" s="121">
        <v>2018</v>
      </c>
      <c r="BC105" s="121">
        <v>2019</v>
      </c>
      <c r="BD105" s="121">
        <v>2020</v>
      </c>
      <c r="BE105" s="181" t="s">
        <v>1421</v>
      </c>
      <c r="BF105" s="181" t="s">
        <v>1432</v>
      </c>
      <c r="BG105" s="121">
        <v>2019</v>
      </c>
      <c r="BH105" s="121">
        <v>2019</v>
      </c>
      <c r="BI105" s="121">
        <v>2019</v>
      </c>
      <c r="BJ105" s="121">
        <v>2015</v>
      </c>
      <c r="BK105" s="121">
        <v>2019</v>
      </c>
      <c r="BL105" s="121">
        <v>2020</v>
      </c>
      <c r="BM105" s="121">
        <v>2018</v>
      </c>
      <c r="BN105" s="180">
        <v>2018</v>
      </c>
      <c r="BO105" s="180">
        <v>2016</v>
      </c>
      <c r="BP105" s="180">
        <v>2018</v>
      </c>
      <c r="BQ105" s="121">
        <v>2014</v>
      </c>
      <c r="BR105" s="121">
        <v>2017</v>
      </c>
      <c r="BS105" s="121">
        <v>2017</v>
      </c>
      <c r="BT105" s="121">
        <v>2014</v>
      </c>
      <c r="BU105" s="121">
        <v>2018</v>
      </c>
      <c r="BV105" s="121" t="s">
        <v>880</v>
      </c>
      <c r="BW105" s="121">
        <v>2018</v>
      </c>
      <c r="BX105" s="121">
        <v>2018</v>
      </c>
      <c r="BY105" s="121">
        <v>2017</v>
      </c>
      <c r="BZ105" s="121">
        <v>2019</v>
      </c>
      <c r="CA105" s="121">
        <v>2020</v>
      </c>
      <c r="CB105" s="121">
        <v>2015</v>
      </c>
    </row>
    <row r="106" spans="1:80" x14ac:dyDescent="0.3">
      <c r="A106" s="100" t="str">
        <f>'Indicator Data'!A108</f>
        <v>Malawi</v>
      </c>
      <c r="B106" s="86" t="str">
        <f>'Indicator Data'!B108</f>
        <v>MWI</v>
      </c>
      <c r="C106" s="119">
        <v>2015</v>
      </c>
      <c r="D106" s="119">
        <v>2015</v>
      </c>
      <c r="E106" s="119">
        <v>2015</v>
      </c>
      <c r="F106" s="119">
        <v>2015</v>
      </c>
      <c r="G106" s="119">
        <v>2015</v>
      </c>
      <c r="H106" s="119">
        <v>2015</v>
      </c>
      <c r="I106" s="119">
        <v>2015</v>
      </c>
      <c r="J106" s="119">
        <v>2019</v>
      </c>
      <c r="K106" s="119">
        <v>2019</v>
      </c>
      <c r="L106" s="119">
        <v>2019</v>
      </c>
      <c r="M106" s="121">
        <v>2015</v>
      </c>
      <c r="N106" s="121">
        <v>2015</v>
      </c>
      <c r="O106" s="121">
        <v>2015</v>
      </c>
      <c r="P106" s="121">
        <v>2015</v>
      </c>
      <c r="Q106" s="121">
        <v>2010</v>
      </c>
      <c r="R106" s="121">
        <v>2010</v>
      </c>
      <c r="S106" s="121">
        <v>2010</v>
      </c>
      <c r="T106" s="121">
        <v>2010</v>
      </c>
      <c r="U106" s="121">
        <v>2015</v>
      </c>
      <c r="V106" s="121">
        <v>2015</v>
      </c>
      <c r="W106" s="121">
        <v>2015</v>
      </c>
      <c r="X106" s="121">
        <v>2018</v>
      </c>
      <c r="Y106" s="121">
        <v>2019</v>
      </c>
      <c r="Z106" s="121">
        <v>2019</v>
      </c>
      <c r="AA106" s="121">
        <v>2015</v>
      </c>
      <c r="AB106" s="120">
        <v>2017</v>
      </c>
      <c r="AC106" s="121">
        <v>2017</v>
      </c>
      <c r="AD106" s="121">
        <v>2018</v>
      </c>
      <c r="AE106" s="121">
        <v>2019</v>
      </c>
      <c r="AF106" s="123">
        <v>2018</v>
      </c>
      <c r="AG106" s="123">
        <v>2019</v>
      </c>
      <c r="AH106" s="121">
        <v>2021</v>
      </c>
      <c r="AI106" s="121">
        <v>2021</v>
      </c>
      <c r="AJ106" s="121">
        <v>2020</v>
      </c>
      <c r="AK106" s="121">
        <v>2020</v>
      </c>
      <c r="AL106" s="121">
        <v>2018</v>
      </c>
      <c r="AM106" s="121" t="s">
        <v>1359</v>
      </c>
      <c r="AN106" s="121">
        <v>2021</v>
      </c>
      <c r="AO106" s="121">
        <v>2018</v>
      </c>
      <c r="AP106" s="121">
        <v>2019</v>
      </c>
      <c r="AQ106" s="180">
        <v>2019</v>
      </c>
      <c r="AR106" s="180">
        <v>2019</v>
      </c>
      <c r="AS106" s="121">
        <v>2019</v>
      </c>
      <c r="AT106" s="180">
        <v>2018</v>
      </c>
      <c r="AU106" s="131">
        <v>2019</v>
      </c>
      <c r="AV106" s="131">
        <v>2019</v>
      </c>
      <c r="AW106" s="121">
        <v>2019</v>
      </c>
      <c r="AX106" s="121">
        <v>2018</v>
      </c>
      <c r="AY106" s="121">
        <v>2019</v>
      </c>
      <c r="AZ106" s="168">
        <v>2019</v>
      </c>
      <c r="BA106" s="121">
        <v>2016</v>
      </c>
      <c r="BB106" s="121">
        <v>2018</v>
      </c>
      <c r="BC106" s="121">
        <v>2019</v>
      </c>
      <c r="BD106" s="121">
        <v>2020</v>
      </c>
      <c r="BE106" s="181" t="s">
        <v>1421</v>
      </c>
      <c r="BF106" s="181">
        <v>44255</v>
      </c>
      <c r="BG106" s="121">
        <v>2019</v>
      </c>
      <c r="BH106" s="121">
        <v>2019</v>
      </c>
      <c r="BI106" s="121">
        <v>2019</v>
      </c>
      <c r="BJ106" s="121">
        <v>2015</v>
      </c>
      <c r="BK106" s="121">
        <v>2019</v>
      </c>
      <c r="BL106" s="121">
        <v>2020</v>
      </c>
      <c r="BM106" s="121">
        <v>2018</v>
      </c>
      <c r="BN106" s="180">
        <v>2015</v>
      </c>
      <c r="BO106" s="180">
        <v>2017</v>
      </c>
      <c r="BP106" s="180">
        <v>2019</v>
      </c>
      <c r="BQ106" s="121">
        <v>2014</v>
      </c>
      <c r="BR106" s="121">
        <v>2017</v>
      </c>
      <c r="BS106" s="121">
        <v>2017</v>
      </c>
      <c r="BT106" s="121">
        <v>2016</v>
      </c>
      <c r="BU106" s="121">
        <v>2018</v>
      </c>
      <c r="BV106" s="121">
        <v>2018</v>
      </c>
      <c r="BW106" s="121">
        <v>2018</v>
      </c>
      <c r="BX106" s="121">
        <v>2018</v>
      </c>
      <c r="BY106" s="121">
        <v>2017</v>
      </c>
      <c r="BZ106" s="121">
        <v>2019</v>
      </c>
      <c r="CA106" s="121">
        <v>2020</v>
      </c>
      <c r="CB106" s="121">
        <v>2015</v>
      </c>
    </row>
    <row r="107" spans="1:80" x14ac:dyDescent="0.3">
      <c r="A107" s="100" t="str">
        <f>'Indicator Data'!A109</f>
        <v>Malaysia</v>
      </c>
      <c r="B107" s="86" t="str">
        <f>'Indicator Data'!B109</f>
        <v>MYS</v>
      </c>
      <c r="C107" s="119">
        <v>2015</v>
      </c>
      <c r="D107" s="119">
        <v>2015</v>
      </c>
      <c r="E107" s="119">
        <v>2015</v>
      </c>
      <c r="F107" s="119">
        <v>2015</v>
      </c>
      <c r="G107" s="119">
        <v>2015</v>
      </c>
      <c r="H107" s="119">
        <v>2015</v>
      </c>
      <c r="I107" s="119">
        <v>2015</v>
      </c>
      <c r="J107" s="119">
        <v>2019</v>
      </c>
      <c r="K107" s="119">
        <v>2019</v>
      </c>
      <c r="L107" s="119">
        <v>2019</v>
      </c>
      <c r="M107" s="121">
        <v>2015</v>
      </c>
      <c r="N107" s="121">
        <v>2015</v>
      </c>
      <c r="O107" s="121">
        <v>2015</v>
      </c>
      <c r="P107" s="121">
        <v>2015</v>
      </c>
      <c r="Q107" s="121">
        <v>2010</v>
      </c>
      <c r="R107" s="121">
        <v>2010</v>
      </c>
      <c r="S107" s="121">
        <v>2010</v>
      </c>
      <c r="T107" s="121">
        <v>2010</v>
      </c>
      <c r="U107" s="121">
        <v>2015</v>
      </c>
      <c r="V107" s="121">
        <v>2015</v>
      </c>
      <c r="W107" s="121">
        <v>2015</v>
      </c>
      <c r="X107" s="121">
        <v>2018</v>
      </c>
      <c r="Y107" s="121">
        <v>2019</v>
      </c>
      <c r="Z107" s="121">
        <v>2019</v>
      </c>
      <c r="AA107" s="121" t="s">
        <v>880</v>
      </c>
      <c r="AB107" s="120">
        <v>2016</v>
      </c>
      <c r="AC107" s="121" t="s">
        <v>880</v>
      </c>
      <c r="AD107" s="121">
        <v>2017</v>
      </c>
      <c r="AE107" s="121">
        <v>2018</v>
      </c>
      <c r="AF107" s="123" t="s">
        <v>880</v>
      </c>
      <c r="AG107" s="123">
        <v>2019</v>
      </c>
      <c r="AH107" s="121">
        <v>2021</v>
      </c>
      <c r="AI107" s="121">
        <v>2021</v>
      </c>
      <c r="AJ107" s="121">
        <v>2020</v>
      </c>
      <c r="AK107" s="121">
        <v>2020</v>
      </c>
      <c r="AL107" s="121">
        <v>2018</v>
      </c>
      <c r="AM107" s="121" t="s">
        <v>880</v>
      </c>
      <c r="AN107" s="121">
        <v>2021</v>
      </c>
      <c r="AO107" s="121">
        <v>2018</v>
      </c>
      <c r="AP107" s="121">
        <v>2019</v>
      </c>
      <c r="AQ107" s="180">
        <v>2019</v>
      </c>
      <c r="AR107" s="180">
        <v>2019</v>
      </c>
      <c r="AS107" s="121">
        <v>2019</v>
      </c>
      <c r="AT107" s="180">
        <v>2016</v>
      </c>
      <c r="AU107" s="131">
        <v>2019</v>
      </c>
      <c r="AV107" s="131">
        <v>2019</v>
      </c>
      <c r="AW107" s="121">
        <v>2019</v>
      </c>
      <c r="AX107" s="121">
        <v>2018</v>
      </c>
      <c r="AY107" s="121">
        <v>2019</v>
      </c>
      <c r="AZ107" s="168">
        <v>2019</v>
      </c>
      <c r="BA107" s="121">
        <v>2015</v>
      </c>
      <c r="BB107" s="121">
        <v>2018</v>
      </c>
      <c r="BC107" s="121">
        <v>2019</v>
      </c>
      <c r="BD107" s="121">
        <v>2020</v>
      </c>
      <c r="BE107" s="181" t="s">
        <v>880</v>
      </c>
      <c r="BF107" s="181" t="s">
        <v>1432</v>
      </c>
      <c r="BG107" s="121">
        <v>2019</v>
      </c>
      <c r="BH107" s="121">
        <v>2019</v>
      </c>
      <c r="BI107" s="121">
        <v>2019</v>
      </c>
      <c r="BJ107" s="121">
        <v>2013</v>
      </c>
      <c r="BK107" s="121">
        <v>2019</v>
      </c>
      <c r="BL107" s="121">
        <v>2020</v>
      </c>
      <c r="BM107" s="121">
        <v>2018</v>
      </c>
      <c r="BN107" s="180">
        <v>2018</v>
      </c>
      <c r="BO107" s="180">
        <v>2019</v>
      </c>
      <c r="BP107" s="180">
        <v>2019</v>
      </c>
      <c r="BQ107" s="121">
        <v>2014</v>
      </c>
      <c r="BR107" s="121">
        <v>2017</v>
      </c>
      <c r="BS107" s="121">
        <v>2017</v>
      </c>
      <c r="BT107" s="121">
        <v>2015</v>
      </c>
      <c r="BU107" s="121">
        <v>2018</v>
      </c>
      <c r="BV107" s="121">
        <v>2018</v>
      </c>
      <c r="BW107" s="121" t="s">
        <v>880</v>
      </c>
      <c r="BX107" s="121">
        <v>2018</v>
      </c>
      <c r="BY107" s="121">
        <v>2017</v>
      </c>
      <c r="BZ107" s="121">
        <v>2019</v>
      </c>
      <c r="CA107" s="121">
        <v>2020</v>
      </c>
      <c r="CB107" s="121">
        <v>2015</v>
      </c>
    </row>
    <row r="108" spans="1:80" x14ac:dyDescent="0.3">
      <c r="A108" s="100" t="str">
        <f>'Indicator Data'!A110</f>
        <v>Maldives</v>
      </c>
      <c r="B108" s="86" t="str">
        <f>'Indicator Data'!B110</f>
        <v>MDV</v>
      </c>
      <c r="C108" s="119">
        <v>2015</v>
      </c>
      <c r="D108" s="119">
        <v>2015</v>
      </c>
      <c r="E108" s="119">
        <v>2015</v>
      </c>
      <c r="F108" s="119">
        <v>2015</v>
      </c>
      <c r="G108" s="119">
        <v>2015</v>
      </c>
      <c r="H108" s="119">
        <v>2015</v>
      </c>
      <c r="I108" s="119">
        <v>2015</v>
      </c>
      <c r="J108" s="119">
        <v>2019</v>
      </c>
      <c r="K108" s="119">
        <v>2019</v>
      </c>
      <c r="L108" s="119" t="s">
        <v>880</v>
      </c>
      <c r="M108" s="121">
        <v>2015</v>
      </c>
      <c r="N108" s="121">
        <v>2015</v>
      </c>
      <c r="O108" s="121">
        <v>2015</v>
      </c>
      <c r="P108" s="121">
        <v>2015</v>
      </c>
      <c r="Q108" s="121">
        <v>2010</v>
      </c>
      <c r="R108" s="121">
        <v>2010</v>
      </c>
      <c r="S108" s="121">
        <v>2010</v>
      </c>
      <c r="T108" s="121">
        <v>2010</v>
      </c>
      <c r="U108" s="121">
        <v>2015</v>
      </c>
      <c r="V108" s="121">
        <v>2015</v>
      </c>
      <c r="W108" s="121">
        <v>2015</v>
      </c>
      <c r="X108" s="121">
        <v>2018</v>
      </c>
      <c r="Y108" s="121">
        <v>2019</v>
      </c>
      <c r="Z108" s="121">
        <v>2019</v>
      </c>
      <c r="AA108" s="121">
        <v>2017</v>
      </c>
      <c r="AB108" s="120">
        <v>2017</v>
      </c>
      <c r="AC108" s="121">
        <v>2017</v>
      </c>
      <c r="AD108" s="121" t="s">
        <v>880</v>
      </c>
      <c r="AE108" s="121">
        <v>2019</v>
      </c>
      <c r="AF108" s="123">
        <v>2018</v>
      </c>
      <c r="AG108" s="123">
        <v>2019</v>
      </c>
      <c r="AH108" s="121">
        <v>2021</v>
      </c>
      <c r="AI108" s="121">
        <v>2021</v>
      </c>
      <c r="AJ108" s="121">
        <v>2020</v>
      </c>
      <c r="AK108" s="121">
        <v>2020</v>
      </c>
      <c r="AL108" s="121">
        <v>2018</v>
      </c>
      <c r="AM108" s="121" t="s">
        <v>1362</v>
      </c>
      <c r="AN108" s="121">
        <v>2021</v>
      </c>
      <c r="AO108" s="121">
        <v>2018</v>
      </c>
      <c r="AP108" s="121">
        <v>2019</v>
      </c>
      <c r="AQ108" s="180">
        <v>2019</v>
      </c>
      <c r="AR108" s="180">
        <v>2019</v>
      </c>
      <c r="AS108" s="121">
        <v>2019</v>
      </c>
      <c r="AT108" s="180">
        <v>2009</v>
      </c>
      <c r="AU108" s="131">
        <v>2019</v>
      </c>
      <c r="AV108" s="131" t="s">
        <v>880</v>
      </c>
      <c r="AW108" s="121" t="s">
        <v>880</v>
      </c>
      <c r="AX108" s="121" t="s">
        <v>880</v>
      </c>
      <c r="AY108" s="121">
        <v>2019</v>
      </c>
      <c r="AZ108" s="168">
        <v>2019</v>
      </c>
      <c r="BA108" s="121">
        <v>2016</v>
      </c>
      <c r="BB108" s="121">
        <v>2018</v>
      </c>
      <c r="BC108" s="121">
        <v>2019</v>
      </c>
      <c r="BD108" s="121">
        <v>2020</v>
      </c>
      <c r="BE108" s="181" t="s">
        <v>880</v>
      </c>
      <c r="BF108" s="181" t="s">
        <v>880</v>
      </c>
      <c r="BG108" s="121">
        <v>2019</v>
      </c>
      <c r="BH108" s="121">
        <v>2019</v>
      </c>
      <c r="BI108" s="121">
        <v>2019</v>
      </c>
      <c r="BJ108" s="121">
        <v>2013</v>
      </c>
      <c r="BK108" s="121">
        <v>2019</v>
      </c>
      <c r="BL108" s="121">
        <v>2020</v>
      </c>
      <c r="BM108" s="121">
        <v>2018</v>
      </c>
      <c r="BN108" s="180">
        <v>2016</v>
      </c>
      <c r="BO108" s="180">
        <v>2017</v>
      </c>
      <c r="BP108" s="180">
        <v>2019</v>
      </c>
      <c r="BQ108" s="121">
        <v>2014</v>
      </c>
      <c r="BR108" s="121">
        <v>2017</v>
      </c>
      <c r="BS108" s="121">
        <v>2017</v>
      </c>
      <c r="BT108" s="121">
        <v>2016</v>
      </c>
      <c r="BU108" s="121">
        <v>2018</v>
      </c>
      <c r="BV108" s="121">
        <v>2018</v>
      </c>
      <c r="BW108" s="121" t="s">
        <v>880</v>
      </c>
      <c r="BX108" s="121">
        <v>2018</v>
      </c>
      <c r="BY108" s="121">
        <v>2017</v>
      </c>
      <c r="BZ108" s="121">
        <v>2019</v>
      </c>
      <c r="CA108" s="121">
        <v>2020</v>
      </c>
      <c r="CB108" s="121">
        <v>2015</v>
      </c>
    </row>
    <row r="109" spans="1:80" x14ac:dyDescent="0.3">
      <c r="A109" s="100" t="str">
        <f>'Indicator Data'!A111</f>
        <v>Mali</v>
      </c>
      <c r="B109" s="86" t="str">
        <f>'Indicator Data'!B111</f>
        <v>MLI</v>
      </c>
      <c r="C109" s="119">
        <v>2015</v>
      </c>
      <c r="D109" s="119">
        <v>2015</v>
      </c>
      <c r="E109" s="119">
        <v>2015</v>
      </c>
      <c r="F109" s="119">
        <v>2015</v>
      </c>
      <c r="G109" s="119">
        <v>2015</v>
      </c>
      <c r="H109" s="119">
        <v>2015</v>
      </c>
      <c r="I109" s="119">
        <v>2015</v>
      </c>
      <c r="J109" s="119">
        <v>2019</v>
      </c>
      <c r="K109" s="119">
        <v>2019</v>
      </c>
      <c r="L109" s="119">
        <v>2019</v>
      </c>
      <c r="M109" s="121">
        <v>2015</v>
      </c>
      <c r="N109" s="121">
        <v>2015</v>
      </c>
      <c r="O109" s="121">
        <v>2015</v>
      </c>
      <c r="P109" s="121">
        <v>2015</v>
      </c>
      <c r="Q109" s="121">
        <v>2010</v>
      </c>
      <c r="R109" s="121">
        <v>2010</v>
      </c>
      <c r="S109" s="121">
        <v>2010</v>
      </c>
      <c r="T109" s="121">
        <v>2010</v>
      </c>
      <c r="U109" s="121">
        <v>2015</v>
      </c>
      <c r="V109" s="121">
        <v>2015</v>
      </c>
      <c r="W109" s="121">
        <v>2015</v>
      </c>
      <c r="X109" s="121">
        <v>2018</v>
      </c>
      <c r="Y109" s="121">
        <v>2019</v>
      </c>
      <c r="Z109" s="121">
        <v>2019</v>
      </c>
      <c r="AA109" s="121">
        <v>2018</v>
      </c>
      <c r="AB109" s="120">
        <v>2017</v>
      </c>
      <c r="AC109" s="121">
        <v>2017</v>
      </c>
      <c r="AD109" s="121">
        <v>2018</v>
      </c>
      <c r="AE109" s="121">
        <v>2019</v>
      </c>
      <c r="AF109" s="123">
        <v>2018</v>
      </c>
      <c r="AG109" s="123">
        <v>2019</v>
      </c>
      <c r="AH109" s="121">
        <v>2021</v>
      </c>
      <c r="AI109" s="121">
        <v>2021</v>
      </c>
      <c r="AJ109" s="121">
        <v>2020</v>
      </c>
      <c r="AK109" s="121">
        <v>2020</v>
      </c>
      <c r="AL109" s="121">
        <v>2018</v>
      </c>
      <c r="AM109" s="121">
        <v>2018</v>
      </c>
      <c r="AN109" s="121">
        <v>2021</v>
      </c>
      <c r="AO109" s="121">
        <v>2018</v>
      </c>
      <c r="AP109" s="121">
        <v>2019</v>
      </c>
      <c r="AQ109" s="180">
        <v>2019</v>
      </c>
      <c r="AR109" s="180">
        <v>2019</v>
      </c>
      <c r="AS109" s="121">
        <v>2019</v>
      </c>
      <c r="AT109" s="180">
        <v>2018</v>
      </c>
      <c r="AU109" s="131">
        <v>2019</v>
      </c>
      <c r="AV109" s="131">
        <v>2019</v>
      </c>
      <c r="AW109" s="121" t="s">
        <v>880</v>
      </c>
      <c r="AX109" s="121">
        <v>2018</v>
      </c>
      <c r="AY109" s="121">
        <v>2019</v>
      </c>
      <c r="AZ109" s="168">
        <v>2019</v>
      </c>
      <c r="BA109" s="121">
        <v>2009</v>
      </c>
      <c r="BB109" s="121">
        <v>2018</v>
      </c>
      <c r="BC109" s="121">
        <v>2019</v>
      </c>
      <c r="BD109" s="121">
        <v>2020</v>
      </c>
      <c r="BE109" s="181">
        <v>44196</v>
      </c>
      <c r="BF109" s="181" t="s">
        <v>1432</v>
      </c>
      <c r="BG109" s="121">
        <v>2019</v>
      </c>
      <c r="BH109" s="121">
        <v>2019</v>
      </c>
      <c r="BI109" s="121">
        <v>2019</v>
      </c>
      <c r="BJ109" s="121">
        <v>2015</v>
      </c>
      <c r="BK109" s="121">
        <v>2019</v>
      </c>
      <c r="BL109" s="121">
        <v>2020</v>
      </c>
      <c r="BM109" s="121">
        <v>2018</v>
      </c>
      <c r="BN109" s="180">
        <v>2018</v>
      </c>
      <c r="BO109" s="180">
        <v>2017</v>
      </c>
      <c r="BP109" s="180">
        <v>2019</v>
      </c>
      <c r="BQ109" s="121">
        <v>2014</v>
      </c>
      <c r="BR109" s="121">
        <v>2017</v>
      </c>
      <c r="BS109" s="121">
        <v>2017</v>
      </c>
      <c r="BT109" s="121">
        <v>2016</v>
      </c>
      <c r="BU109" s="121">
        <v>2018</v>
      </c>
      <c r="BV109" s="121" t="s">
        <v>880</v>
      </c>
      <c r="BW109" s="121">
        <v>2018</v>
      </c>
      <c r="BX109" s="121">
        <v>2018</v>
      </c>
      <c r="BY109" s="121">
        <v>2017</v>
      </c>
      <c r="BZ109" s="121">
        <v>2019</v>
      </c>
      <c r="CA109" s="121">
        <v>2020</v>
      </c>
      <c r="CB109" s="121">
        <v>2015</v>
      </c>
    </row>
    <row r="110" spans="1:80" x14ac:dyDescent="0.3">
      <c r="A110" s="100" t="str">
        <f>'Indicator Data'!A112</f>
        <v>Malta</v>
      </c>
      <c r="B110" s="86" t="str">
        <f>'Indicator Data'!B112</f>
        <v>MLT</v>
      </c>
      <c r="C110" s="119">
        <v>2015</v>
      </c>
      <c r="D110" s="119">
        <v>2015</v>
      </c>
      <c r="E110" s="119">
        <v>2015</v>
      </c>
      <c r="F110" s="119">
        <v>2015</v>
      </c>
      <c r="G110" s="119">
        <v>2015</v>
      </c>
      <c r="H110" s="119">
        <v>2015</v>
      </c>
      <c r="I110" s="119">
        <v>2015</v>
      </c>
      <c r="J110" s="119">
        <v>2019</v>
      </c>
      <c r="K110" s="119">
        <v>2019</v>
      </c>
      <c r="L110" s="119">
        <v>2019</v>
      </c>
      <c r="M110" s="121">
        <v>2015</v>
      </c>
      <c r="N110" s="121">
        <v>2015</v>
      </c>
      <c r="O110" s="121">
        <v>2015</v>
      </c>
      <c r="P110" s="121">
        <v>2015</v>
      </c>
      <c r="Q110" s="121">
        <v>2010</v>
      </c>
      <c r="R110" s="121">
        <v>2010</v>
      </c>
      <c r="S110" s="121">
        <v>2010</v>
      </c>
      <c r="T110" s="121">
        <v>2010</v>
      </c>
      <c r="U110" s="121">
        <v>2015</v>
      </c>
      <c r="V110" s="121">
        <v>2015</v>
      </c>
      <c r="W110" s="121">
        <v>2015</v>
      </c>
      <c r="X110" s="121">
        <v>2018</v>
      </c>
      <c r="Y110" s="121">
        <v>2019</v>
      </c>
      <c r="Z110" s="121">
        <v>2019</v>
      </c>
      <c r="AA110" s="121">
        <v>2011</v>
      </c>
      <c r="AB110" s="120">
        <v>2017</v>
      </c>
      <c r="AC110" s="121" t="s">
        <v>880</v>
      </c>
      <c r="AD110" s="121">
        <v>2015</v>
      </c>
      <c r="AE110" s="121">
        <v>2019</v>
      </c>
      <c r="AF110" s="123" t="s">
        <v>880</v>
      </c>
      <c r="AG110" s="123">
        <v>2019</v>
      </c>
      <c r="AH110" s="121">
        <v>2021</v>
      </c>
      <c r="AI110" s="121">
        <v>2021</v>
      </c>
      <c r="AJ110" s="121">
        <v>2020</v>
      </c>
      <c r="AK110" s="121">
        <v>2020</v>
      </c>
      <c r="AL110" s="121">
        <v>2018</v>
      </c>
      <c r="AM110" s="121" t="s">
        <v>880</v>
      </c>
      <c r="AN110" s="121">
        <v>2021</v>
      </c>
      <c r="AO110" s="121">
        <v>2018</v>
      </c>
      <c r="AP110" s="121">
        <v>2019</v>
      </c>
      <c r="AQ110" s="180" t="s">
        <v>880</v>
      </c>
      <c r="AR110" s="180">
        <v>2019</v>
      </c>
      <c r="AS110" s="121">
        <v>2019</v>
      </c>
      <c r="AT110" s="180" t="s">
        <v>880</v>
      </c>
      <c r="AU110" s="131">
        <v>2019</v>
      </c>
      <c r="AV110" s="131" t="s">
        <v>880</v>
      </c>
      <c r="AW110" s="121" t="s">
        <v>880</v>
      </c>
      <c r="AX110" s="121" t="s">
        <v>880</v>
      </c>
      <c r="AY110" s="121">
        <v>2019</v>
      </c>
      <c r="AZ110" s="168">
        <v>2019</v>
      </c>
      <c r="BA110" s="121">
        <v>2018</v>
      </c>
      <c r="BB110" s="121">
        <v>2018</v>
      </c>
      <c r="BC110" s="121">
        <v>2019</v>
      </c>
      <c r="BD110" s="121">
        <v>2020</v>
      </c>
      <c r="BE110" s="181" t="s">
        <v>880</v>
      </c>
      <c r="BF110" s="181" t="s">
        <v>1432</v>
      </c>
      <c r="BG110" s="121">
        <v>2019</v>
      </c>
      <c r="BH110" s="121">
        <v>2019</v>
      </c>
      <c r="BI110" s="121">
        <v>2019</v>
      </c>
      <c r="BJ110" s="121" t="s">
        <v>880</v>
      </c>
      <c r="BK110" s="121">
        <v>2019</v>
      </c>
      <c r="BL110" s="121">
        <v>2020</v>
      </c>
      <c r="BM110" s="121">
        <v>2018</v>
      </c>
      <c r="BN110" s="180">
        <v>2018</v>
      </c>
      <c r="BO110" s="180">
        <v>2019</v>
      </c>
      <c r="BP110" s="180">
        <v>2019</v>
      </c>
      <c r="BQ110" s="121">
        <v>2014</v>
      </c>
      <c r="BR110" s="121">
        <v>2017</v>
      </c>
      <c r="BS110" s="121">
        <v>2017</v>
      </c>
      <c r="BT110" s="121">
        <v>2015</v>
      </c>
      <c r="BU110" s="121">
        <v>2018</v>
      </c>
      <c r="BV110" s="121">
        <v>2018</v>
      </c>
      <c r="BW110" s="121" t="s">
        <v>880</v>
      </c>
      <c r="BX110" s="121">
        <v>2018</v>
      </c>
      <c r="BY110" s="121">
        <v>2017</v>
      </c>
      <c r="BZ110" s="121">
        <v>2019</v>
      </c>
      <c r="CA110" s="121">
        <v>2020</v>
      </c>
      <c r="CB110" s="121">
        <v>2015</v>
      </c>
    </row>
    <row r="111" spans="1:80" x14ac:dyDescent="0.3">
      <c r="A111" s="100" t="str">
        <f>'Indicator Data'!A113</f>
        <v>Marshall Islands</v>
      </c>
      <c r="B111" s="86" t="str">
        <f>'Indicator Data'!B113</f>
        <v>MHL</v>
      </c>
      <c r="C111" s="119">
        <v>2015</v>
      </c>
      <c r="D111" s="119">
        <v>2015</v>
      </c>
      <c r="E111" s="119">
        <v>2015</v>
      </c>
      <c r="F111" s="119">
        <v>2015</v>
      </c>
      <c r="G111" s="119">
        <v>2015</v>
      </c>
      <c r="H111" s="119">
        <v>2015</v>
      </c>
      <c r="I111" s="119">
        <v>2015</v>
      </c>
      <c r="J111" s="119">
        <v>2019</v>
      </c>
      <c r="K111" s="119">
        <v>2019</v>
      </c>
      <c r="L111" s="119" t="s">
        <v>880</v>
      </c>
      <c r="M111" s="121">
        <v>2015</v>
      </c>
      <c r="N111" s="121">
        <v>2015</v>
      </c>
      <c r="O111" s="121">
        <v>2015</v>
      </c>
      <c r="P111" s="121">
        <v>2015</v>
      </c>
      <c r="Q111" s="121">
        <v>2010</v>
      </c>
      <c r="R111" s="121">
        <v>2010</v>
      </c>
      <c r="S111" s="121">
        <v>2010</v>
      </c>
      <c r="T111" s="121">
        <v>2010</v>
      </c>
      <c r="U111" s="121">
        <v>2015</v>
      </c>
      <c r="V111" s="121">
        <v>2015</v>
      </c>
      <c r="W111" s="121">
        <v>2015</v>
      </c>
      <c r="X111" s="121">
        <v>2018</v>
      </c>
      <c r="Y111" s="121">
        <v>2019</v>
      </c>
      <c r="Z111" s="121">
        <v>2019</v>
      </c>
      <c r="AA111" s="121" t="s">
        <v>880</v>
      </c>
      <c r="AB111" s="120">
        <v>2017</v>
      </c>
      <c r="AC111" s="121">
        <v>2017</v>
      </c>
      <c r="AD111" s="121" t="s">
        <v>880</v>
      </c>
      <c r="AE111" s="121">
        <v>2018</v>
      </c>
      <c r="AF111" s="123" t="s">
        <v>880</v>
      </c>
      <c r="AG111" s="123">
        <v>2019</v>
      </c>
      <c r="AH111" s="121">
        <v>2021</v>
      </c>
      <c r="AI111" s="121">
        <v>2021</v>
      </c>
      <c r="AJ111" s="121">
        <v>2020</v>
      </c>
      <c r="AK111" s="121">
        <v>2020</v>
      </c>
      <c r="AL111" s="121">
        <v>2018</v>
      </c>
      <c r="AM111" s="121" t="s">
        <v>880</v>
      </c>
      <c r="AN111" s="121">
        <v>2021</v>
      </c>
      <c r="AO111" s="121">
        <v>2018</v>
      </c>
      <c r="AP111" s="121">
        <v>2019</v>
      </c>
      <c r="AQ111" s="180">
        <v>2018</v>
      </c>
      <c r="AR111" s="180">
        <v>2018</v>
      </c>
      <c r="AS111" s="121">
        <v>2019</v>
      </c>
      <c r="AT111" s="180">
        <v>2017</v>
      </c>
      <c r="AU111" s="131">
        <v>2019</v>
      </c>
      <c r="AV111" s="131" t="s">
        <v>880</v>
      </c>
      <c r="AW111" s="121" t="s">
        <v>880</v>
      </c>
      <c r="AX111" s="121" t="s">
        <v>880</v>
      </c>
      <c r="AY111" s="121">
        <v>2019</v>
      </c>
      <c r="AZ111" s="168" t="s">
        <v>880</v>
      </c>
      <c r="BA111" s="121" t="s">
        <v>880</v>
      </c>
      <c r="BB111" s="121">
        <v>2018</v>
      </c>
      <c r="BC111" s="121">
        <v>2019</v>
      </c>
      <c r="BD111" s="121">
        <v>2020</v>
      </c>
      <c r="BE111" s="181" t="s">
        <v>880</v>
      </c>
      <c r="BF111" s="181" t="s">
        <v>880</v>
      </c>
      <c r="BG111" s="121">
        <v>2019</v>
      </c>
      <c r="BH111" s="121">
        <v>2019</v>
      </c>
      <c r="BI111" s="121">
        <v>2019</v>
      </c>
      <c r="BJ111" s="121">
        <v>2013</v>
      </c>
      <c r="BK111" s="121">
        <v>2019</v>
      </c>
      <c r="BL111" s="121" t="s">
        <v>880</v>
      </c>
      <c r="BM111" s="121">
        <v>2018</v>
      </c>
      <c r="BN111" s="180">
        <v>2011</v>
      </c>
      <c r="BO111" s="180">
        <v>2017</v>
      </c>
      <c r="BP111" s="180">
        <v>2017</v>
      </c>
      <c r="BQ111" s="121">
        <v>2014</v>
      </c>
      <c r="BR111" s="121">
        <v>2017</v>
      </c>
      <c r="BS111" s="121">
        <v>2017</v>
      </c>
      <c r="BT111" s="121">
        <v>2012</v>
      </c>
      <c r="BU111" s="121">
        <v>2018</v>
      </c>
      <c r="BV111" s="121">
        <v>2018</v>
      </c>
      <c r="BW111" s="121">
        <v>2018</v>
      </c>
      <c r="BX111" s="121">
        <v>2018</v>
      </c>
      <c r="BY111" s="121" t="s">
        <v>880</v>
      </c>
      <c r="BZ111" s="121">
        <v>2018</v>
      </c>
      <c r="CA111" s="121">
        <v>2020</v>
      </c>
      <c r="CB111" s="121">
        <v>2015</v>
      </c>
    </row>
    <row r="112" spans="1:80" x14ac:dyDescent="0.3">
      <c r="A112" s="100" t="str">
        <f>'Indicator Data'!A114</f>
        <v>Mauritania</v>
      </c>
      <c r="B112" s="86" t="str">
        <f>'Indicator Data'!B114</f>
        <v>MRT</v>
      </c>
      <c r="C112" s="119">
        <v>2015</v>
      </c>
      <c r="D112" s="119">
        <v>2015</v>
      </c>
      <c r="E112" s="119">
        <v>2015</v>
      </c>
      <c r="F112" s="119">
        <v>2015</v>
      </c>
      <c r="G112" s="119">
        <v>2015</v>
      </c>
      <c r="H112" s="119">
        <v>2015</v>
      </c>
      <c r="I112" s="119">
        <v>2015</v>
      </c>
      <c r="J112" s="119">
        <v>2019</v>
      </c>
      <c r="K112" s="119">
        <v>2019</v>
      </c>
      <c r="L112" s="119">
        <v>2019</v>
      </c>
      <c r="M112" s="121">
        <v>2015</v>
      </c>
      <c r="N112" s="121">
        <v>2015</v>
      </c>
      <c r="O112" s="121">
        <v>2015</v>
      </c>
      <c r="P112" s="121">
        <v>2015</v>
      </c>
      <c r="Q112" s="121">
        <v>2010</v>
      </c>
      <c r="R112" s="121">
        <v>2010</v>
      </c>
      <c r="S112" s="121">
        <v>2010</v>
      </c>
      <c r="T112" s="121">
        <v>2010</v>
      </c>
      <c r="U112" s="121">
        <v>2015</v>
      </c>
      <c r="V112" s="121">
        <v>2015</v>
      </c>
      <c r="W112" s="121">
        <v>2015</v>
      </c>
      <c r="X112" s="121">
        <v>2018</v>
      </c>
      <c r="Y112" s="121">
        <v>2019</v>
      </c>
      <c r="Z112" s="121">
        <v>2019</v>
      </c>
      <c r="AA112" s="121" t="s">
        <v>880</v>
      </c>
      <c r="AB112" s="120">
        <v>2017</v>
      </c>
      <c r="AC112" s="121">
        <v>2017</v>
      </c>
      <c r="AD112" s="121" t="s">
        <v>880</v>
      </c>
      <c r="AE112" s="121">
        <v>2019</v>
      </c>
      <c r="AF112" s="123">
        <v>2018</v>
      </c>
      <c r="AG112" s="123">
        <v>2019</v>
      </c>
      <c r="AH112" s="121">
        <v>2021</v>
      </c>
      <c r="AI112" s="121">
        <v>2021</v>
      </c>
      <c r="AJ112" s="121">
        <v>2020</v>
      </c>
      <c r="AK112" s="121">
        <v>2020</v>
      </c>
      <c r="AL112" s="121">
        <v>2018</v>
      </c>
      <c r="AM112" s="121">
        <v>2015</v>
      </c>
      <c r="AN112" s="121">
        <v>2021</v>
      </c>
      <c r="AO112" s="121">
        <v>2018</v>
      </c>
      <c r="AP112" s="121">
        <v>2019</v>
      </c>
      <c r="AQ112" s="180">
        <v>2019</v>
      </c>
      <c r="AR112" s="180">
        <v>2019</v>
      </c>
      <c r="AS112" s="121">
        <v>2019</v>
      </c>
      <c r="AT112" s="180">
        <v>2018</v>
      </c>
      <c r="AU112" s="131">
        <v>2019</v>
      </c>
      <c r="AV112" s="131">
        <v>2019</v>
      </c>
      <c r="AW112" s="121" t="s">
        <v>880</v>
      </c>
      <c r="AX112" s="121">
        <v>2018</v>
      </c>
      <c r="AY112" s="121">
        <v>2019</v>
      </c>
      <c r="AZ112" s="168">
        <v>2019</v>
      </c>
      <c r="BA112" s="121">
        <v>2014</v>
      </c>
      <c r="BB112" s="121">
        <v>2018</v>
      </c>
      <c r="BC112" s="121">
        <v>2019</v>
      </c>
      <c r="BD112" s="121">
        <v>2020</v>
      </c>
      <c r="BE112" s="181" t="s">
        <v>880</v>
      </c>
      <c r="BF112" s="181">
        <v>44255</v>
      </c>
      <c r="BG112" s="121">
        <v>2019</v>
      </c>
      <c r="BH112" s="121">
        <v>2019</v>
      </c>
      <c r="BI112" s="121">
        <v>2019</v>
      </c>
      <c r="BJ112" s="121">
        <v>2013</v>
      </c>
      <c r="BK112" s="121">
        <v>2019</v>
      </c>
      <c r="BL112" s="121">
        <v>2020</v>
      </c>
      <c r="BM112" s="121">
        <v>2018</v>
      </c>
      <c r="BN112" s="180">
        <v>2017</v>
      </c>
      <c r="BO112" s="180">
        <v>2017</v>
      </c>
      <c r="BP112" s="180">
        <v>2019</v>
      </c>
      <c r="BQ112" s="121">
        <v>2014</v>
      </c>
      <c r="BR112" s="121">
        <v>2017</v>
      </c>
      <c r="BS112" s="121">
        <v>2017</v>
      </c>
      <c r="BT112" s="121">
        <v>2017</v>
      </c>
      <c r="BU112" s="121">
        <v>2018</v>
      </c>
      <c r="BV112" s="121" t="s">
        <v>880</v>
      </c>
      <c r="BW112" s="121">
        <v>2018</v>
      </c>
      <c r="BX112" s="121">
        <v>2018</v>
      </c>
      <c r="BY112" s="121">
        <v>2017</v>
      </c>
      <c r="BZ112" s="121">
        <v>2019</v>
      </c>
      <c r="CA112" s="121">
        <v>2020</v>
      </c>
      <c r="CB112" s="121">
        <v>2015</v>
      </c>
    </row>
    <row r="113" spans="1:80" x14ac:dyDescent="0.3">
      <c r="A113" s="100" t="str">
        <f>'Indicator Data'!A115</f>
        <v>Mauritius</v>
      </c>
      <c r="B113" s="86" t="str">
        <f>'Indicator Data'!B115</f>
        <v>MUS</v>
      </c>
      <c r="C113" s="119">
        <v>2015</v>
      </c>
      <c r="D113" s="119">
        <v>2015</v>
      </c>
      <c r="E113" s="119">
        <v>2015</v>
      </c>
      <c r="F113" s="119">
        <v>2015</v>
      </c>
      <c r="G113" s="119">
        <v>2015</v>
      </c>
      <c r="H113" s="119">
        <v>2015</v>
      </c>
      <c r="I113" s="119">
        <v>2015</v>
      </c>
      <c r="J113" s="119">
        <v>2019</v>
      </c>
      <c r="K113" s="119">
        <v>2019</v>
      </c>
      <c r="L113" s="119">
        <v>2019</v>
      </c>
      <c r="M113" s="121">
        <v>2015</v>
      </c>
      <c r="N113" s="121">
        <v>2015</v>
      </c>
      <c r="O113" s="121">
        <v>2015</v>
      </c>
      <c r="P113" s="121">
        <v>2015</v>
      </c>
      <c r="Q113" s="121">
        <v>2010</v>
      </c>
      <c r="R113" s="121">
        <v>2010</v>
      </c>
      <c r="S113" s="121">
        <v>2010</v>
      </c>
      <c r="T113" s="121">
        <v>2010</v>
      </c>
      <c r="U113" s="121">
        <v>2015</v>
      </c>
      <c r="V113" s="121">
        <v>2015</v>
      </c>
      <c r="W113" s="121">
        <v>2015</v>
      </c>
      <c r="X113" s="121">
        <v>2018</v>
      </c>
      <c r="Y113" s="121">
        <v>2019</v>
      </c>
      <c r="Z113" s="121">
        <v>2019</v>
      </c>
      <c r="AA113" s="121">
        <v>2011</v>
      </c>
      <c r="AB113" s="120">
        <v>2017</v>
      </c>
      <c r="AC113" s="121" t="s">
        <v>880</v>
      </c>
      <c r="AD113" s="121">
        <v>2018</v>
      </c>
      <c r="AE113" s="121">
        <v>2019</v>
      </c>
      <c r="AF113" s="123" t="s">
        <v>880</v>
      </c>
      <c r="AG113" s="123">
        <v>2019</v>
      </c>
      <c r="AH113" s="121">
        <v>2021</v>
      </c>
      <c r="AI113" s="121">
        <v>2021</v>
      </c>
      <c r="AJ113" s="121">
        <v>2020</v>
      </c>
      <c r="AK113" s="121">
        <v>2020</v>
      </c>
      <c r="AL113" s="121">
        <v>2018</v>
      </c>
      <c r="AM113" s="121" t="s">
        <v>880</v>
      </c>
      <c r="AN113" s="121">
        <v>2021</v>
      </c>
      <c r="AO113" s="121">
        <v>2018</v>
      </c>
      <c r="AP113" s="121">
        <v>2019</v>
      </c>
      <c r="AQ113" s="180">
        <v>2019</v>
      </c>
      <c r="AR113" s="180">
        <v>2019</v>
      </c>
      <c r="AS113" s="121">
        <v>2019</v>
      </c>
      <c r="AT113" s="180" t="s">
        <v>880</v>
      </c>
      <c r="AU113" s="131">
        <v>2019</v>
      </c>
      <c r="AV113" s="131">
        <v>2019</v>
      </c>
      <c r="AW113" s="121">
        <v>2019</v>
      </c>
      <c r="AX113" s="121" t="s">
        <v>880</v>
      </c>
      <c r="AY113" s="121">
        <v>2019</v>
      </c>
      <c r="AZ113" s="168">
        <v>2019</v>
      </c>
      <c r="BA113" s="121">
        <v>2017</v>
      </c>
      <c r="BB113" s="121">
        <v>2018</v>
      </c>
      <c r="BC113" s="121">
        <v>2019</v>
      </c>
      <c r="BD113" s="121">
        <v>2020</v>
      </c>
      <c r="BE113" s="181" t="s">
        <v>880</v>
      </c>
      <c r="BF113" s="181" t="s">
        <v>1432</v>
      </c>
      <c r="BG113" s="121">
        <v>2019</v>
      </c>
      <c r="BH113" s="121">
        <v>2019</v>
      </c>
      <c r="BI113" s="121">
        <v>2019</v>
      </c>
      <c r="BJ113" s="121">
        <v>2015</v>
      </c>
      <c r="BK113" s="121">
        <v>2019</v>
      </c>
      <c r="BL113" s="121">
        <v>2020</v>
      </c>
      <c r="BM113" s="121">
        <v>2018</v>
      </c>
      <c r="BN113" s="180">
        <v>2018</v>
      </c>
      <c r="BO113" s="180">
        <v>2019</v>
      </c>
      <c r="BP113" s="180">
        <v>2019</v>
      </c>
      <c r="BQ113" s="121">
        <v>2014</v>
      </c>
      <c r="BR113" s="121">
        <v>2017</v>
      </c>
      <c r="BS113" s="121">
        <v>2017</v>
      </c>
      <c r="BT113" s="121">
        <v>2015</v>
      </c>
      <c r="BU113" s="121">
        <v>2018</v>
      </c>
      <c r="BV113" s="121">
        <v>2018</v>
      </c>
      <c r="BW113" s="121">
        <v>2018</v>
      </c>
      <c r="BX113" s="121">
        <v>2018</v>
      </c>
      <c r="BY113" s="121">
        <v>2017</v>
      </c>
      <c r="BZ113" s="121">
        <v>2019</v>
      </c>
      <c r="CA113" s="121">
        <v>2020</v>
      </c>
      <c r="CB113" s="121">
        <v>2015</v>
      </c>
    </row>
    <row r="114" spans="1:80" x14ac:dyDescent="0.3">
      <c r="A114" s="100" t="str">
        <f>'Indicator Data'!A116</f>
        <v>Mexico</v>
      </c>
      <c r="B114" s="86" t="str">
        <f>'Indicator Data'!B116</f>
        <v>MEX</v>
      </c>
      <c r="C114" s="119">
        <v>2015</v>
      </c>
      <c r="D114" s="119">
        <v>2015</v>
      </c>
      <c r="E114" s="119">
        <v>2015</v>
      </c>
      <c r="F114" s="119">
        <v>2015</v>
      </c>
      <c r="G114" s="119">
        <v>2015</v>
      </c>
      <c r="H114" s="119">
        <v>2015</v>
      </c>
      <c r="I114" s="119">
        <v>2015</v>
      </c>
      <c r="J114" s="119">
        <v>2019</v>
      </c>
      <c r="K114" s="119">
        <v>2019</v>
      </c>
      <c r="L114" s="119">
        <v>2019</v>
      </c>
      <c r="M114" s="121">
        <v>2015</v>
      </c>
      <c r="N114" s="121">
        <v>2015</v>
      </c>
      <c r="O114" s="121">
        <v>2015</v>
      </c>
      <c r="P114" s="121">
        <v>2015</v>
      </c>
      <c r="Q114" s="121">
        <v>2010</v>
      </c>
      <c r="R114" s="121">
        <v>2010</v>
      </c>
      <c r="S114" s="121">
        <v>2010</v>
      </c>
      <c r="T114" s="121">
        <v>2010</v>
      </c>
      <c r="U114" s="121">
        <v>2015</v>
      </c>
      <c r="V114" s="121">
        <v>2015</v>
      </c>
      <c r="W114" s="121">
        <v>2015</v>
      </c>
      <c r="X114" s="121">
        <v>2018</v>
      </c>
      <c r="Y114" s="121">
        <v>2019</v>
      </c>
      <c r="Z114" s="121">
        <v>2019</v>
      </c>
      <c r="AA114" s="121">
        <v>2015</v>
      </c>
      <c r="AB114" s="120">
        <v>2017</v>
      </c>
      <c r="AC114" s="121">
        <v>2017</v>
      </c>
      <c r="AD114" s="121">
        <v>2018</v>
      </c>
      <c r="AE114" s="121">
        <v>2019</v>
      </c>
      <c r="AF114" s="123">
        <v>2018</v>
      </c>
      <c r="AG114" s="123">
        <v>2019</v>
      </c>
      <c r="AH114" s="121">
        <v>2021</v>
      </c>
      <c r="AI114" s="121">
        <v>2021</v>
      </c>
      <c r="AJ114" s="121">
        <v>2020</v>
      </c>
      <c r="AK114" s="121">
        <v>2020</v>
      </c>
      <c r="AL114" s="121">
        <v>2018</v>
      </c>
      <c r="AM114" s="121">
        <v>2016</v>
      </c>
      <c r="AN114" s="121">
        <v>2021</v>
      </c>
      <c r="AO114" s="121">
        <v>2018</v>
      </c>
      <c r="AP114" s="121">
        <v>2019</v>
      </c>
      <c r="AQ114" s="180">
        <v>2019</v>
      </c>
      <c r="AR114" s="180">
        <v>2019</v>
      </c>
      <c r="AS114" s="121">
        <v>2019</v>
      </c>
      <c r="AT114" s="180">
        <v>2016</v>
      </c>
      <c r="AU114" s="131">
        <v>2019</v>
      </c>
      <c r="AV114" s="131" t="s">
        <v>880</v>
      </c>
      <c r="AW114" s="121" t="s">
        <v>880</v>
      </c>
      <c r="AX114" s="121">
        <v>2018</v>
      </c>
      <c r="AY114" s="121">
        <v>2019</v>
      </c>
      <c r="AZ114" s="168">
        <v>2019</v>
      </c>
      <c r="BA114" s="121">
        <v>2018</v>
      </c>
      <c r="BB114" s="121">
        <v>2018</v>
      </c>
      <c r="BC114" s="121">
        <v>2019</v>
      </c>
      <c r="BD114" s="121">
        <v>2020</v>
      </c>
      <c r="BE114" s="181" t="s">
        <v>1421</v>
      </c>
      <c r="BF114" s="181">
        <v>44012</v>
      </c>
      <c r="BG114" s="121">
        <v>2019</v>
      </c>
      <c r="BH114" s="121">
        <v>2019</v>
      </c>
      <c r="BI114" s="121">
        <v>2019</v>
      </c>
      <c r="BJ114" s="121">
        <v>2015</v>
      </c>
      <c r="BK114" s="121">
        <v>2019</v>
      </c>
      <c r="BL114" s="121">
        <v>2020</v>
      </c>
      <c r="BM114" s="121">
        <v>2018</v>
      </c>
      <c r="BN114" s="180">
        <v>2018</v>
      </c>
      <c r="BO114" s="180">
        <v>2019</v>
      </c>
      <c r="BP114" s="180">
        <v>2019</v>
      </c>
      <c r="BQ114" s="121">
        <v>2014</v>
      </c>
      <c r="BR114" s="121">
        <v>2017</v>
      </c>
      <c r="BS114" s="121">
        <v>2017</v>
      </c>
      <c r="BT114" s="121">
        <v>2016</v>
      </c>
      <c r="BU114" s="121">
        <v>2018</v>
      </c>
      <c r="BV114" s="121">
        <v>2018</v>
      </c>
      <c r="BW114" s="121">
        <v>2018</v>
      </c>
      <c r="BX114" s="121">
        <v>2018</v>
      </c>
      <c r="BY114" s="121">
        <v>2017</v>
      </c>
      <c r="BZ114" s="121">
        <v>2019</v>
      </c>
      <c r="CA114" s="121">
        <v>2020</v>
      </c>
      <c r="CB114" s="121">
        <v>2015</v>
      </c>
    </row>
    <row r="115" spans="1:80" x14ac:dyDescent="0.3">
      <c r="A115" s="100" t="str">
        <f>'Indicator Data'!A117</f>
        <v>Micronesia</v>
      </c>
      <c r="B115" s="86" t="str">
        <f>'Indicator Data'!B117</f>
        <v>FSM</v>
      </c>
      <c r="C115" s="119">
        <v>2015</v>
      </c>
      <c r="D115" s="119">
        <v>2015</v>
      </c>
      <c r="E115" s="119">
        <v>2015</v>
      </c>
      <c r="F115" s="119">
        <v>2015</v>
      </c>
      <c r="G115" s="119">
        <v>2015</v>
      </c>
      <c r="H115" s="119">
        <v>2015</v>
      </c>
      <c r="I115" s="119">
        <v>2015</v>
      </c>
      <c r="J115" s="119">
        <v>2019</v>
      </c>
      <c r="K115" s="119">
        <v>2019</v>
      </c>
      <c r="L115" s="119" t="s">
        <v>880</v>
      </c>
      <c r="M115" s="121">
        <v>2015</v>
      </c>
      <c r="N115" s="121">
        <v>2015</v>
      </c>
      <c r="O115" s="121">
        <v>2015</v>
      </c>
      <c r="P115" s="121">
        <v>2015</v>
      </c>
      <c r="Q115" s="121">
        <v>2010</v>
      </c>
      <c r="R115" s="121">
        <v>2010</v>
      </c>
      <c r="S115" s="121">
        <v>2010</v>
      </c>
      <c r="T115" s="121">
        <v>2010</v>
      </c>
      <c r="U115" s="121">
        <v>2015</v>
      </c>
      <c r="V115" s="121">
        <v>2015</v>
      </c>
      <c r="W115" s="121">
        <v>2015</v>
      </c>
      <c r="X115" s="121">
        <v>2018</v>
      </c>
      <c r="Y115" s="121">
        <v>2019</v>
      </c>
      <c r="Z115" s="121">
        <v>2019</v>
      </c>
      <c r="AA115" s="121" t="s">
        <v>880</v>
      </c>
      <c r="AB115" s="120">
        <v>2014</v>
      </c>
      <c r="AC115" s="121" t="s">
        <v>880</v>
      </c>
      <c r="AD115" s="121">
        <v>2017</v>
      </c>
      <c r="AE115" s="121">
        <v>2019</v>
      </c>
      <c r="AF115" s="123" t="s">
        <v>880</v>
      </c>
      <c r="AG115" s="123">
        <v>2019</v>
      </c>
      <c r="AH115" s="121">
        <v>2021</v>
      </c>
      <c r="AI115" s="121">
        <v>2021</v>
      </c>
      <c r="AJ115" s="121">
        <v>2020</v>
      </c>
      <c r="AK115" s="121">
        <v>2020</v>
      </c>
      <c r="AL115" s="121">
        <v>2018</v>
      </c>
      <c r="AM115" s="121">
        <v>2018</v>
      </c>
      <c r="AN115" s="121">
        <v>2021</v>
      </c>
      <c r="AO115" s="121">
        <v>2018</v>
      </c>
      <c r="AP115" s="121">
        <v>2019</v>
      </c>
      <c r="AQ115" s="180">
        <v>2018</v>
      </c>
      <c r="AR115" s="180">
        <v>2018</v>
      </c>
      <c r="AS115" s="121">
        <v>2019</v>
      </c>
      <c r="AT115" s="180" t="s">
        <v>880</v>
      </c>
      <c r="AU115" s="131">
        <v>2019</v>
      </c>
      <c r="AV115" s="131" t="s">
        <v>880</v>
      </c>
      <c r="AW115" s="121" t="s">
        <v>880</v>
      </c>
      <c r="AX115" s="121" t="s">
        <v>880</v>
      </c>
      <c r="AY115" s="121">
        <v>2019</v>
      </c>
      <c r="AZ115" s="168" t="s">
        <v>880</v>
      </c>
      <c r="BA115" s="121">
        <v>2013</v>
      </c>
      <c r="BB115" s="121">
        <v>2018</v>
      </c>
      <c r="BC115" s="121">
        <v>2019</v>
      </c>
      <c r="BD115" s="121">
        <v>2020</v>
      </c>
      <c r="BE115" s="181" t="s">
        <v>880</v>
      </c>
      <c r="BF115" s="181" t="s">
        <v>1432</v>
      </c>
      <c r="BG115" s="121">
        <v>2019</v>
      </c>
      <c r="BH115" s="121">
        <v>2019</v>
      </c>
      <c r="BI115" s="121">
        <v>2019</v>
      </c>
      <c r="BJ115" s="121">
        <v>2013</v>
      </c>
      <c r="BK115" s="121">
        <v>2019</v>
      </c>
      <c r="BL115" s="121" t="s">
        <v>880</v>
      </c>
      <c r="BM115" s="121">
        <v>2018</v>
      </c>
      <c r="BN115" s="180" t="s">
        <v>880</v>
      </c>
      <c r="BO115" s="180">
        <v>2017</v>
      </c>
      <c r="BP115" s="180">
        <v>2017</v>
      </c>
      <c r="BQ115" s="121">
        <v>2014</v>
      </c>
      <c r="BR115" s="121">
        <v>2017</v>
      </c>
      <c r="BS115" s="121">
        <v>2017</v>
      </c>
      <c r="BT115" s="121" t="s">
        <v>880</v>
      </c>
      <c r="BU115" s="121">
        <v>2018</v>
      </c>
      <c r="BV115" s="121">
        <v>2018</v>
      </c>
      <c r="BW115" s="121">
        <v>2018</v>
      </c>
      <c r="BX115" s="121">
        <v>2018</v>
      </c>
      <c r="BY115" s="121">
        <v>2017</v>
      </c>
      <c r="BZ115" s="121">
        <v>2018</v>
      </c>
      <c r="CA115" s="121">
        <v>2020</v>
      </c>
      <c r="CB115" s="121">
        <v>2015</v>
      </c>
    </row>
    <row r="116" spans="1:80" x14ac:dyDescent="0.3">
      <c r="A116" s="100" t="str">
        <f>'Indicator Data'!A118</f>
        <v>Moldova Republic of</v>
      </c>
      <c r="B116" s="86" t="str">
        <f>'Indicator Data'!B118</f>
        <v>MDA</v>
      </c>
      <c r="C116" s="119">
        <v>2015</v>
      </c>
      <c r="D116" s="119">
        <v>2015</v>
      </c>
      <c r="E116" s="119">
        <v>2015</v>
      </c>
      <c r="F116" s="119">
        <v>2015</v>
      </c>
      <c r="G116" s="119">
        <v>2015</v>
      </c>
      <c r="H116" s="119">
        <v>2015</v>
      </c>
      <c r="I116" s="119">
        <v>2015</v>
      </c>
      <c r="J116" s="119">
        <v>2019</v>
      </c>
      <c r="K116" s="119">
        <v>2019</v>
      </c>
      <c r="L116" s="119">
        <v>2019</v>
      </c>
      <c r="M116" s="121">
        <v>2015</v>
      </c>
      <c r="N116" s="121">
        <v>2015</v>
      </c>
      <c r="O116" s="121">
        <v>2015</v>
      </c>
      <c r="P116" s="121">
        <v>2015</v>
      </c>
      <c r="Q116" s="121">
        <v>2010</v>
      </c>
      <c r="R116" s="121">
        <v>2010</v>
      </c>
      <c r="S116" s="121">
        <v>2010</v>
      </c>
      <c r="T116" s="121">
        <v>2010</v>
      </c>
      <c r="U116" s="121">
        <v>2015</v>
      </c>
      <c r="V116" s="121">
        <v>2015</v>
      </c>
      <c r="W116" s="121">
        <v>2015</v>
      </c>
      <c r="X116" s="121">
        <v>2018</v>
      </c>
      <c r="Y116" s="121">
        <v>2019</v>
      </c>
      <c r="Z116" s="121">
        <v>2019</v>
      </c>
      <c r="AA116" s="121">
        <v>2014</v>
      </c>
      <c r="AB116" s="120">
        <v>2017</v>
      </c>
      <c r="AC116" s="121">
        <v>2016</v>
      </c>
      <c r="AD116" s="121">
        <v>2019</v>
      </c>
      <c r="AE116" s="121">
        <v>2019</v>
      </c>
      <c r="AF116" s="123">
        <v>2018</v>
      </c>
      <c r="AG116" s="123">
        <v>2019</v>
      </c>
      <c r="AH116" s="121">
        <v>2021</v>
      </c>
      <c r="AI116" s="121">
        <v>2021</v>
      </c>
      <c r="AJ116" s="121">
        <v>2020</v>
      </c>
      <c r="AK116" s="121">
        <v>2020</v>
      </c>
      <c r="AL116" s="121">
        <v>2018</v>
      </c>
      <c r="AM116" s="121">
        <v>2012</v>
      </c>
      <c r="AN116" s="121">
        <v>2021</v>
      </c>
      <c r="AO116" s="121">
        <v>2018</v>
      </c>
      <c r="AP116" s="121">
        <v>2019</v>
      </c>
      <c r="AQ116" s="180">
        <v>2019</v>
      </c>
      <c r="AR116" s="180">
        <v>2019</v>
      </c>
      <c r="AS116" s="121">
        <v>2019</v>
      </c>
      <c r="AT116" s="180">
        <v>2012</v>
      </c>
      <c r="AU116" s="131">
        <v>2019</v>
      </c>
      <c r="AV116" s="131">
        <v>2019</v>
      </c>
      <c r="AW116" s="121">
        <v>2019</v>
      </c>
      <c r="AX116" s="121" t="s">
        <v>880</v>
      </c>
      <c r="AY116" s="121">
        <v>2019</v>
      </c>
      <c r="AZ116" s="168">
        <v>2019</v>
      </c>
      <c r="BA116" s="121">
        <v>2018</v>
      </c>
      <c r="BB116" s="121">
        <v>2018</v>
      </c>
      <c r="BC116" s="121">
        <v>2019</v>
      </c>
      <c r="BD116" s="121">
        <v>2020</v>
      </c>
      <c r="BE116" s="181" t="s">
        <v>880</v>
      </c>
      <c r="BF116" s="181" t="s">
        <v>1432</v>
      </c>
      <c r="BG116" s="121">
        <v>2019</v>
      </c>
      <c r="BH116" s="121">
        <v>2019</v>
      </c>
      <c r="BI116" s="121">
        <v>2019</v>
      </c>
      <c r="BJ116" s="121">
        <v>2013</v>
      </c>
      <c r="BK116" s="121">
        <v>2019</v>
      </c>
      <c r="BL116" s="121">
        <v>2020</v>
      </c>
      <c r="BM116" s="121">
        <v>2018</v>
      </c>
      <c r="BN116" s="180">
        <v>2014</v>
      </c>
      <c r="BO116" s="180">
        <v>2017</v>
      </c>
      <c r="BP116" s="180">
        <v>2019</v>
      </c>
      <c r="BQ116" s="121">
        <v>2014</v>
      </c>
      <c r="BR116" s="121">
        <v>2017</v>
      </c>
      <c r="BS116" s="121">
        <v>2017</v>
      </c>
      <c r="BT116" s="121">
        <v>2015</v>
      </c>
      <c r="BU116" s="121">
        <v>2018</v>
      </c>
      <c r="BV116" s="121">
        <v>2018</v>
      </c>
      <c r="BW116" s="121">
        <v>2018</v>
      </c>
      <c r="BX116" s="121">
        <v>2018</v>
      </c>
      <c r="BY116" s="121">
        <v>2017</v>
      </c>
      <c r="BZ116" s="121">
        <v>2019</v>
      </c>
      <c r="CA116" s="121">
        <v>2020</v>
      </c>
      <c r="CB116" s="121">
        <v>2015</v>
      </c>
    </row>
    <row r="117" spans="1:80" x14ac:dyDescent="0.3">
      <c r="A117" s="100" t="str">
        <f>'Indicator Data'!A119</f>
        <v>Mongolia</v>
      </c>
      <c r="B117" s="86" t="str">
        <f>'Indicator Data'!B119</f>
        <v>MNG</v>
      </c>
      <c r="C117" s="119">
        <v>2015</v>
      </c>
      <c r="D117" s="119">
        <v>2015</v>
      </c>
      <c r="E117" s="119">
        <v>2015</v>
      </c>
      <c r="F117" s="119">
        <v>2015</v>
      </c>
      <c r="G117" s="119">
        <v>2015</v>
      </c>
      <c r="H117" s="119">
        <v>2015</v>
      </c>
      <c r="I117" s="119">
        <v>2015</v>
      </c>
      <c r="J117" s="119">
        <v>2019</v>
      </c>
      <c r="K117" s="119">
        <v>2019</v>
      </c>
      <c r="L117" s="119">
        <v>2019</v>
      </c>
      <c r="M117" s="121">
        <v>2015</v>
      </c>
      <c r="N117" s="121">
        <v>2015</v>
      </c>
      <c r="O117" s="121">
        <v>2015</v>
      </c>
      <c r="P117" s="121">
        <v>2015</v>
      </c>
      <c r="Q117" s="121">
        <v>2010</v>
      </c>
      <c r="R117" s="121">
        <v>2010</v>
      </c>
      <c r="S117" s="121">
        <v>2010</v>
      </c>
      <c r="T117" s="121">
        <v>2010</v>
      </c>
      <c r="U117" s="121">
        <v>2015</v>
      </c>
      <c r="V117" s="121">
        <v>2015</v>
      </c>
      <c r="W117" s="121">
        <v>2015</v>
      </c>
      <c r="X117" s="121">
        <v>2018</v>
      </c>
      <c r="Y117" s="121">
        <v>2019</v>
      </c>
      <c r="Z117" s="121">
        <v>2019</v>
      </c>
      <c r="AA117" s="121" t="s">
        <v>880</v>
      </c>
      <c r="AB117" s="120">
        <v>2017</v>
      </c>
      <c r="AC117" s="121">
        <v>2017</v>
      </c>
      <c r="AD117" s="121">
        <v>2018</v>
      </c>
      <c r="AE117" s="121">
        <v>2019</v>
      </c>
      <c r="AF117" s="123">
        <v>2018</v>
      </c>
      <c r="AG117" s="123">
        <v>2019</v>
      </c>
      <c r="AH117" s="121">
        <v>2021</v>
      </c>
      <c r="AI117" s="121">
        <v>2021</v>
      </c>
      <c r="AJ117" s="121">
        <v>2020</v>
      </c>
      <c r="AK117" s="121">
        <v>2020</v>
      </c>
      <c r="AL117" s="121">
        <v>2018</v>
      </c>
      <c r="AM117" s="121">
        <v>2013</v>
      </c>
      <c r="AN117" s="121">
        <v>2021</v>
      </c>
      <c r="AO117" s="121">
        <v>2018</v>
      </c>
      <c r="AP117" s="121">
        <v>2019</v>
      </c>
      <c r="AQ117" s="180">
        <v>2019</v>
      </c>
      <c r="AR117" s="180">
        <v>2019</v>
      </c>
      <c r="AS117" s="121">
        <v>2019</v>
      </c>
      <c r="AT117" s="180">
        <v>2018</v>
      </c>
      <c r="AU117" s="131">
        <v>2019</v>
      </c>
      <c r="AV117" s="131">
        <v>2019</v>
      </c>
      <c r="AW117" s="121">
        <v>2019</v>
      </c>
      <c r="AX117" s="121" t="s">
        <v>880</v>
      </c>
      <c r="AY117" s="121">
        <v>2019</v>
      </c>
      <c r="AZ117" s="168">
        <v>2019</v>
      </c>
      <c r="BA117" s="121">
        <v>2018</v>
      </c>
      <c r="BB117" s="121">
        <v>2018</v>
      </c>
      <c r="BC117" s="121">
        <v>2019</v>
      </c>
      <c r="BD117" s="121">
        <v>2020</v>
      </c>
      <c r="BE117" s="181" t="s">
        <v>880</v>
      </c>
      <c r="BF117" s="181" t="s">
        <v>1432</v>
      </c>
      <c r="BG117" s="121">
        <v>2019</v>
      </c>
      <c r="BH117" s="121">
        <v>2019</v>
      </c>
      <c r="BI117" s="121">
        <v>2019</v>
      </c>
      <c r="BJ117" s="121">
        <v>2015</v>
      </c>
      <c r="BK117" s="121">
        <v>2019</v>
      </c>
      <c r="BL117" s="121">
        <v>2020</v>
      </c>
      <c r="BM117" s="121">
        <v>2018</v>
      </c>
      <c r="BN117" s="180">
        <v>2018</v>
      </c>
      <c r="BO117" s="180">
        <v>2019</v>
      </c>
      <c r="BP117" s="180">
        <v>2019</v>
      </c>
      <c r="BQ117" s="121">
        <v>2014</v>
      </c>
      <c r="BR117" s="121">
        <v>2017</v>
      </c>
      <c r="BS117" s="121">
        <v>2017</v>
      </c>
      <c r="BT117" s="121">
        <v>2016</v>
      </c>
      <c r="BU117" s="121">
        <v>2018</v>
      </c>
      <c r="BV117" s="121">
        <v>2018</v>
      </c>
      <c r="BW117" s="121">
        <v>2018</v>
      </c>
      <c r="BX117" s="121">
        <v>2018</v>
      </c>
      <c r="BY117" s="121">
        <v>2017</v>
      </c>
      <c r="BZ117" s="121">
        <v>2019</v>
      </c>
      <c r="CA117" s="121">
        <v>2020</v>
      </c>
      <c r="CB117" s="121">
        <v>2015</v>
      </c>
    </row>
    <row r="118" spans="1:80" x14ac:dyDescent="0.3">
      <c r="A118" s="100" t="str">
        <f>'Indicator Data'!A120</f>
        <v>Montenegro</v>
      </c>
      <c r="B118" s="86" t="str">
        <f>'Indicator Data'!B120</f>
        <v>MNE</v>
      </c>
      <c r="C118" s="119">
        <v>2015</v>
      </c>
      <c r="D118" s="119">
        <v>2015</v>
      </c>
      <c r="E118" s="119">
        <v>2015</v>
      </c>
      <c r="F118" s="119">
        <v>2015</v>
      </c>
      <c r="G118" s="119">
        <v>2015</v>
      </c>
      <c r="H118" s="119">
        <v>2015</v>
      </c>
      <c r="I118" s="119">
        <v>2015</v>
      </c>
      <c r="J118" s="119">
        <v>2019</v>
      </c>
      <c r="K118" s="119">
        <v>2019</v>
      </c>
      <c r="L118" s="119">
        <v>2019</v>
      </c>
      <c r="M118" s="121">
        <v>2015</v>
      </c>
      <c r="N118" s="121">
        <v>2015</v>
      </c>
      <c r="O118" s="121">
        <v>2015</v>
      </c>
      <c r="P118" s="121">
        <v>2015</v>
      </c>
      <c r="Q118" s="121">
        <v>2010</v>
      </c>
      <c r="R118" s="121">
        <v>2010</v>
      </c>
      <c r="S118" s="121">
        <v>2010</v>
      </c>
      <c r="T118" s="121">
        <v>2010</v>
      </c>
      <c r="U118" s="121">
        <v>2015</v>
      </c>
      <c r="V118" s="121">
        <v>2015</v>
      </c>
      <c r="W118" s="121">
        <v>2015</v>
      </c>
      <c r="X118" s="121">
        <v>2018</v>
      </c>
      <c r="Y118" s="121">
        <v>2019</v>
      </c>
      <c r="Z118" s="121">
        <v>2019</v>
      </c>
      <c r="AA118" s="121">
        <v>2011</v>
      </c>
      <c r="AB118" s="120">
        <v>2017</v>
      </c>
      <c r="AC118" s="121" t="s">
        <v>880</v>
      </c>
      <c r="AD118" s="121">
        <v>2018</v>
      </c>
      <c r="AE118" s="121">
        <v>2018</v>
      </c>
      <c r="AF118" s="123">
        <v>2018</v>
      </c>
      <c r="AG118" s="123">
        <v>2019</v>
      </c>
      <c r="AH118" s="121">
        <v>2021</v>
      </c>
      <c r="AI118" s="121">
        <v>2021</v>
      </c>
      <c r="AJ118" s="121">
        <v>2020</v>
      </c>
      <c r="AK118" s="121">
        <v>2020</v>
      </c>
      <c r="AL118" s="121">
        <v>2018</v>
      </c>
      <c r="AM118" s="121">
        <v>2018</v>
      </c>
      <c r="AN118" s="121">
        <v>2021</v>
      </c>
      <c r="AO118" s="121">
        <v>2018</v>
      </c>
      <c r="AP118" s="121">
        <v>2019</v>
      </c>
      <c r="AQ118" s="180">
        <v>2019</v>
      </c>
      <c r="AR118" s="180">
        <v>2019</v>
      </c>
      <c r="AS118" s="121">
        <v>2019</v>
      </c>
      <c r="AT118" s="180">
        <v>2013</v>
      </c>
      <c r="AU118" s="131">
        <v>2019</v>
      </c>
      <c r="AV118" s="131">
        <v>2019</v>
      </c>
      <c r="AW118" s="121">
        <v>2019</v>
      </c>
      <c r="AX118" s="121" t="s">
        <v>880</v>
      </c>
      <c r="AY118" s="121">
        <v>2019</v>
      </c>
      <c r="AZ118" s="168">
        <v>2019</v>
      </c>
      <c r="BA118" s="121">
        <v>2016</v>
      </c>
      <c r="BB118" s="121">
        <v>2018</v>
      </c>
      <c r="BC118" s="121">
        <v>2019</v>
      </c>
      <c r="BD118" s="121">
        <v>2020</v>
      </c>
      <c r="BE118" s="181" t="s">
        <v>880</v>
      </c>
      <c r="BF118" s="181" t="s">
        <v>1432</v>
      </c>
      <c r="BG118" s="121">
        <v>2019</v>
      </c>
      <c r="BH118" s="121">
        <v>2019</v>
      </c>
      <c r="BI118" s="121">
        <v>2019</v>
      </c>
      <c r="BJ118" s="121">
        <v>2013</v>
      </c>
      <c r="BK118" s="121">
        <v>2019</v>
      </c>
      <c r="BL118" s="121">
        <v>2020</v>
      </c>
      <c r="BM118" s="121">
        <v>2018</v>
      </c>
      <c r="BN118" s="180">
        <v>2018</v>
      </c>
      <c r="BO118" s="180">
        <v>2019</v>
      </c>
      <c r="BP118" s="180">
        <v>2019</v>
      </c>
      <c r="BQ118" s="121">
        <v>2014</v>
      </c>
      <c r="BR118" s="121">
        <v>2017</v>
      </c>
      <c r="BS118" s="121">
        <v>2017</v>
      </c>
      <c r="BT118" s="121">
        <v>2015</v>
      </c>
      <c r="BU118" s="121">
        <v>2018</v>
      </c>
      <c r="BV118" s="121">
        <v>2018</v>
      </c>
      <c r="BW118" s="121" t="s">
        <v>880</v>
      </c>
      <c r="BX118" s="121">
        <v>2018</v>
      </c>
      <c r="BY118" s="121">
        <v>2017</v>
      </c>
      <c r="BZ118" s="121">
        <v>2019</v>
      </c>
      <c r="CA118" s="121">
        <v>2020</v>
      </c>
      <c r="CB118" s="121">
        <v>2015</v>
      </c>
    </row>
    <row r="119" spans="1:80" x14ac:dyDescent="0.3">
      <c r="A119" s="100" t="str">
        <f>'Indicator Data'!A121</f>
        <v>Morocco</v>
      </c>
      <c r="B119" s="86" t="str">
        <f>'Indicator Data'!B121</f>
        <v>MAR</v>
      </c>
      <c r="C119" s="119">
        <v>2015</v>
      </c>
      <c r="D119" s="119">
        <v>2015</v>
      </c>
      <c r="E119" s="119">
        <v>2015</v>
      </c>
      <c r="F119" s="119">
        <v>2015</v>
      </c>
      <c r="G119" s="119">
        <v>2015</v>
      </c>
      <c r="H119" s="119">
        <v>2015</v>
      </c>
      <c r="I119" s="119">
        <v>2015</v>
      </c>
      <c r="J119" s="119">
        <v>2019</v>
      </c>
      <c r="K119" s="119">
        <v>2019</v>
      </c>
      <c r="L119" s="119">
        <v>2019</v>
      </c>
      <c r="M119" s="121">
        <v>2015</v>
      </c>
      <c r="N119" s="121">
        <v>2015</v>
      </c>
      <c r="O119" s="121">
        <v>2015</v>
      </c>
      <c r="P119" s="121">
        <v>2015</v>
      </c>
      <c r="Q119" s="121">
        <v>2010</v>
      </c>
      <c r="R119" s="121">
        <v>2010</v>
      </c>
      <c r="S119" s="121">
        <v>2010</v>
      </c>
      <c r="T119" s="121">
        <v>2010</v>
      </c>
      <c r="U119" s="121">
        <v>2015</v>
      </c>
      <c r="V119" s="121">
        <v>2015</v>
      </c>
      <c r="W119" s="121">
        <v>2015</v>
      </c>
      <c r="X119" s="121">
        <v>2018</v>
      </c>
      <c r="Y119" s="121">
        <v>2019</v>
      </c>
      <c r="Z119" s="121">
        <v>2019</v>
      </c>
      <c r="AA119" s="121" t="s">
        <v>880</v>
      </c>
      <c r="AB119" s="120">
        <v>2017</v>
      </c>
      <c r="AC119" s="121" t="s">
        <v>880</v>
      </c>
      <c r="AD119" s="121">
        <v>2017</v>
      </c>
      <c r="AE119" s="121">
        <v>2019</v>
      </c>
      <c r="AF119" s="123">
        <v>2018</v>
      </c>
      <c r="AG119" s="123">
        <v>2019</v>
      </c>
      <c r="AH119" s="121">
        <v>2021</v>
      </c>
      <c r="AI119" s="121">
        <v>2021</v>
      </c>
      <c r="AJ119" s="121">
        <v>2020</v>
      </c>
      <c r="AK119" s="121">
        <v>2020</v>
      </c>
      <c r="AL119" s="121">
        <v>2018</v>
      </c>
      <c r="AM119" s="121">
        <v>2011</v>
      </c>
      <c r="AN119" s="121">
        <v>2021</v>
      </c>
      <c r="AO119" s="121">
        <v>2018</v>
      </c>
      <c r="AP119" s="121">
        <v>2019</v>
      </c>
      <c r="AQ119" s="180">
        <v>2019</v>
      </c>
      <c r="AR119" s="180">
        <v>2019</v>
      </c>
      <c r="AS119" s="121">
        <v>2019</v>
      </c>
      <c r="AT119" s="180">
        <v>2017</v>
      </c>
      <c r="AU119" s="131">
        <v>2019</v>
      </c>
      <c r="AV119" s="131">
        <v>2019</v>
      </c>
      <c r="AW119" s="121">
        <v>2019</v>
      </c>
      <c r="AX119" s="121">
        <v>2018</v>
      </c>
      <c r="AY119" s="121">
        <v>2019</v>
      </c>
      <c r="AZ119" s="168">
        <v>2019</v>
      </c>
      <c r="BA119" s="121">
        <v>2013</v>
      </c>
      <c r="BB119" s="121">
        <v>2018</v>
      </c>
      <c r="BC119" s="121">
        <v>2019</v>
      </c>
      <c r="BD119" s="121">
        <v>2020</v>
      </c>
      <c r="BE119" s="181" t="s">
        <v>880</v>
      </c>
      <c r="BF119" s="181" t="s">
        <v>1432</v>
      </c>
      <c r="BG119" s="121">
        <v>2019</v>
      </c>
      <c r="BH119" s="121">
        <v>2019</v>
      </c>
      <c r="BI119" s="121">
        <v>2019</v>
      </c>
      <c r="BJ119" s="121">
        <v>2013</v>
      </c>
      <c r="BK119" s="121">
        <v>2019</v>
      </c>
      <c r="BL119" s="121">
        <v>2020</v>
      </c>
      <c r="BM119" s="121">
        <v>2018</v>
      </c>
      <c r="BN119" s="180">
        <v>2018</v>
      </c>
      <c r="BO119" s="180">
        <v>2019</v>
      </c>
      <c r="BP119" s="180">
        <v>2019</v>
      </c>
      <c r="BQ119" s="121">
        <v>2014</v>
      </c>
      <c r="BR119" s="121">
        <v>2017</v>
      </c>
      <c r="BS119" s="121">
        <v>2017</v>
      </c>
      <c r="BT119" s="121">
        <v>2017</v>
      </c>
      <c r="BU119" s="121">
        <v>2018</v>
      </c>
      <c r="BV119" s="121">
        <v>2018</v>
      </c>
      <c r="BW119" s="121">
        <v>2018</v>
      </c>
      <c r="BX119" s="121">
        <v>2018</v>
      </c>
      <c r="BY119" s="121">
        <v>2017</v>
      </c>
      <c r="BZ119" s="121">
        <v>2019</v>
      </c>
      <c r="CA119" s="121">
        <v>2020</v>
      </c>
      <c r="CB119" s="121">
        <v>2015</v>
      </c>
    </row>
    <row r="120" spans="1:80" x14ac:dyDescent="0.3">
      <c r="A120" s="100" t="str">
        <f>'Indicator Data'!A122</f>
        <v>Mozambique</v>
      </c>
      <c r="B120" s="86" t="str">
        <f>'Indicator Data'!B122</f>
        <v>MOZ</v>
      </c>
      <c r="C120" s="119">
        <v>2015</v>
      </c>
      <c r="D120" s="119">
        <v>2015</v>
      </c>
      <c r="E120" s="119">
        <v>2015</v>
      </c>
      <c r="F120" s="119">
        <v>2015</v>
      </c>
      <c r="G120" s="119">
        <v>2015</v>
      </c>
      <c r="H120" s="119">
        <v>2015</v>
      </c>
      <c r="I120" s="119">
        <v>2015</v>
      </c>
      <c r="J120" s="119">
        <v>2019</v>
      </c>
      <c r="K120" s="119">
        <v>2019</v>
      </c>
      <c r="L120" s="119">
        <v>2019</v>
      </c>
      <c r="M120" s="121">
        <v>2015</v>
      </c>
      <c r="N120" s="121">
        <v>2015</v>
      </c>
      <c r="O120" s="121">
        <v>2015</v>
      </c>
      <c r="P120" s="121">
        <v>2015</v>
      </c>
      <c r="Q120" s="121">
        <v>2010</v>
      </c>
      <c r="R120" s="121">
        <v>2010</v>
      </c>
      <c r="S120" s="121">
        <v>2010</v>
      </c>
      <c r="T120" s="121">
        <v>2010</v>
      </c>
      <c r="U120" s="121">
        <v>2015</v>
      </c>
      <c r="V120" s="121">
        <v>2015</v>
      </c>
      <c r="W120" s="121">
        <v>2015</v>
      </c>
      <c r="X120" s="121">
        <v>2018</v>
      </c>
      <c r="Y120" s="121">
        <v>2019</v>
      </c>
      <c r="Z120" s="121">
        <v>2019</v>
      </c>
      <c r="AA120" s="121">
        <v>2011</v>
      </c>
      <c r="AB120" s="120">
        <v>2017</v>
      </c>
      <c r="AC120" s="121">
        <v>2015</v>
      </c>
      <c r="AD120" s="121">
        <v>2018</v>
      </c>
      <c r="AE120" s="121">
        <v>2019</v>
      </c>
      <c r="AF120" s="123">
        <v>2018</v>
      </c>
      <c r="AG120" s="123">
        <v>2019</v>
      </c>
      <c r="AH120" s="121">
        <v>2021</v>
      </c>
      <c r="AI120" s="121">
        <v>2021</v>
      </c>
      <c r="AJ120" s="121">
        <v>2020</v>
      </c>
      <c r="AK120" s="121">
        <v>2020</v>
      </c>
      <c r="AL120" s="121">
        <v>2018</v>
      </c>
      <c r="AM120" s="121">
        <v>2011</v>
      </c>
      <c r="AN120" s="121">
        <v>2021</v>
      </c>
      <c r="AO120" s="121">
        <v>2018</v>
      </c>
      <c r="AP120" s="121">
        <v>2019</v>
      </c>
      <c r="AQ120" s="180">
        <v>2019</v>
      </c>
      <c r="AR120" s="180">
        <v>2019</v>
      </c>
      <c r="AS120" s="121">
        <v>2019</v>
      </c>
      <c r="AT120" s="180">
        <v>2015</v>
      </c>
      <c r="AU120" s="131">
        <v>2019</v>
      </c>
      <c r="AV120" s="131">
        <v>2019</v>
      </c>
      <c r="AW120" s="121">
        <v>2019</v>
      </c>
      <c r="AX120" s="121">
        <v>2018</v>
      </c>
      <c r="AY120" s="121">
        <v>2019</v>
      </c>
      <c r="AZ120" s="168">
        <v>2019</v>
      </c>
      <c r="BA120" s="121">
        <v>2014</v>
      </c>
      <c r="BB120" s="121">
        <v>2018</v>
      </c>
      <c r="BC120" s="121">
        <v>2019</v>
      </c>
      <c r="BD120" s="121">
        <v>2020</v>
      </c>
      <c r="BE120" s="181" t="s">
        <v>1421</v>
      </c>
      <c r="BF120" s="181">
        <v>44255</v>
      </c>
      <c r="BG120" s="121">
        <v>2019</v>
      </c>
      <c r="BH120" s="121">
        <v>2019</v>
      </c>
      <c r="BI120" s="121">
        <v>2019</v>
      </c>
      <c r="BJ120" s="121">
        <v>2015</v>
      </c>
      <c r="BK120" s="121">
        <v>2019</v>
      </c>
      <c r="BL120" s="121">
        <v>2020</v>
      </c>
      <c r="BM120" s="121">
        <v>2018</v>
      </c>
      <c r="BN120" s="180">
        <v>2017</v>
      </c>
      <c r="BO120" s="180">
        <v>2017</v>
      </c>
      <c r="BP120" s="180">
        <v>2019</v>
      </c>
      <c r="BQ120" s="121">
        <v>2014</v>
      </c>
      <c r="BR120" s="121">
        <v>2017</v>
      </c>
      <c r="BS120" s="121">
        <v>2017</v>
      </c>
      <c r="BT120" s="121">
        <v>2017</v>
      </c>
      <c r="BU120" s="121">
        <v>2018</v>
      </c>
      <c r="BV120" s="121">
        <v>2018</v>
      </c>
      <c r="BW120" s="121">
        <v>2018</v>
      </c>
      <c r="BX120" s="121">
        <v>2018</v>
      </c>
      <c r="BY120" s="121">
        <v>2017</v>
      </c>
      <c r="BZ120" s="121">
        <v>2019</v>
      </c>
      <c r="CA120" s="121">
        <v>2020</v>
      </c>
      <c r="CB120" s="121">
        <v>2015</v>
      </c>
    </row>
    <row r="121" spans="1:80" x14ac:dyDescent="0.3">
      <c r="A121" s="100" t="str">
        <f>'Indicator Data'!A123</f>
        <v>Myanmar</v>
      </c>
      <c r="B121" s="86" t="str">
        <f>'Indicator Data'!B123</f>
        <v>MMR</v>
      </c>
      <c r="C121" s="119">
        <v>2015</v>
      </c>
      <c r="D121" s="119">
        <v>2015</v>
      </c>
      <c r="E121" s="119">
        <v>2015</v>
      </c>
      <c r="F121" s="119">
        <v>2015</v>
      </c>
      <c r="G121" s="119">
        <v>2015</v>
      </c>
      <c r="H121" s="119">
        <v>2015</v>
      </c>
      <c r="I121" s="119">
        <v>2015</v>
      </c>
      <c r="J121" s="119">
        <v>2019</v>
      </c>
      <c r="K121" s="119">
        <v>2019</v>
      </c>
      <c r="L121" s="119">
        <v>2019</v>
      </c>
      <c r="M121" s="121">
        <v>2015</v>
      </c>
      <c r="N121" s="121">
        <v>2015</v>
      </c>
      <c r="O121" s="121">
        <v>2015</v>
      </c>
      <c r="P121" s="121">
        <v>2015</v>
      </c>
      <c r="Q121" s="121">
        <v>2010</v>
      </c>
      <c r="R121" s="121">
        <v>2010</v>
      </c>
      <c r="S121" s="121">
        <v>2010</v>
      </c>
      <c r="T121" s="121">
        <v>2010</v>
      </c>
      <c r="U121" s="121">
        <v>2015</v>
      </c>
      <c r="V121" s="121">
        <v>2015</v>
      </c>
      <c r="W121" s="121">
        <v>2015</v>
      </c>
      <c r="X121" s="121">
        <v>2018</v>
      </c>
      <c r="Y121" s="121">
        <v>2019</v>
      </c>
      <c r="Z121" s="121">
        <v>2019</v>
      </c>
      <c r="AA121" s="121">
        <v>2016</v>
      </c>
      <c r="AB121" s="120">
        <v>2017</v>
      </c>
      <c r="AC121" s="121">
        <v>2017</v>
      </c>
      <c r="AD121" s="121">
        <v>2018</v>
      </c>
      <c r="AE121" s="121">
        <v>2019</v>
      </c>
      <c r="AF121" s="123">
        <v>2018</v>
      </c>
      <c r="AG121" s="123">
        <v>2019</v>
      </c>
      <c r="AH121" s="121">
        <v>2021</v>
      </c>
      <c r="AI121" s="121">
        <v>2021</v>
      </c>
      <c r="AJ121" s="121">
        <v>2020</v>
      </c>
      <c r="AK121" s="121">
        <v>2020</v>
      </c>
      <c r="AL121" s="121">
        <v>2018</v>
      </c>
      <c r="AM121" s="121" t="s">
        <v>1359</v>
      </c>
      <c r="AN121" s="121">
        <v>2021</v>
      </c>
      <c r="AO121" s="121">
        <v>2018</v>
      </c>
      <c r="AP121" s="121">
        <v>2019</v>
      </c>
      <c r="AQ121" s="180">
        <v>2019</v>
      </c>
      <c r="AR121" s="180">
        <v>2019</v>
      </c>
      <c r="AS121" s="121">
        <v>2019</v>
      </c>
      <c r="AT121" s="180">
        <v>2016</v>
      </c>
      <c r="AU121" s="131">
        <v>2019</v>
      </c>
      <c r="AV121" s="131">
        <v>2019</v>
      </c>
      <c r="AW121" s="121">
        <v>2019</v>
      </c>
      <c r="AX121" s="121">
        <v>2018</v>
      </c>
      <c r="AY121" s="121">
        <v>2019</v>
      </c>
      <c r="AZ121" s="168">
        <v>2019</v>
      </c>
      <c r="BA121" s="121">
        <v>2017</v>
      </c>
      <c r="BB121" s="121">
        <v>2018</v>
      </c>
      <c r="BC121" s="121">
        <v>2019</v>
      </c>
      <c r="BD121" s="121">
        <v>2020</v>
      </c>
      <c r="BE121" s="181" t="s">
        <v>1421</v>
      </c>
      <c r="BF121" s="181" t="s">
        <v>1432</v>
      </c>
      <c r="BG121" s="121">
        <v>2019</v>
      </c>
      <c r="BH121" s="121">
        <v>2019</v>
      </c>
      <c r="BI121" s="121">
        <v>2019</v>
      </c>
      <c r="BJ121" s="121">
        <v>2013</v>
      </c>
      <c r="BK121" s="121">
        <v>2019</v>
      </c>
      <c r="BL121" s="121">
        <v>2020</v>
      </c>
      <c r="BM121" s="121">
        <v>2018</v>
      </c>
      <c r="BN121" s="180">
        <v>2016</v>
      </c>
      <c r="BO121" s="180">
        <v>2017</v>
      </c>
      <c r="BP121" s="180">
        <v>2018</v>
      </c>
      <c r="BQ121" s="121">
        <v>2014</v>
      </c>
      <c r="BR121" s="121">
        <v>2017</v>
      </c>
      <c r="BS121" s="121">
        <v>2017</v>
      </c>
      <c r="BT121" s="121">
        <v>2017</v>
      </c>
      <c r="BU121" s="121">
        <v>2018</v>
      </c>
      <c r="BV121" s="121">
        <v>2018</v>
      </c>
      <c r="BW121" s="121">
        <v>2018</v>
      </c>
      <c r="BX121" s="121">
        <v>2018</v>
      </c>
      <c r="BY121" s="121">
        <v>2017</v>
      </c>
      <c r="BZ121" s="121">
        <v>2019</v>
      </c>
      <c r="CA121" s="121">
        <v>2020</v>
      </c>
      <c r="CB121" s="121">
        <v>2015</v>
      </c>
    </row>
    <row r="122" spans="1:80" x14ac:dyDescent="0.3">
      <c r="A122" s="100" t="str">
        <f>'Indicator Data'!A124</f>
        <v>Namibia</v>
      </c>
      <c r="B122" s="86" t="str">
        <f>'Indicator Data'!B124</f>
        <v>NAM</v>
      </c>
      <c r="C122" s="119">
        <v>2015</v>
      </c>
      <c r="D122" s="119">
        <v>2015</v>
      </c>
      <c r="E122" s="119">
        <v>2015</v>
      </c>
      <c r="F122" s="119">
        <v>2015</v>
      </c>
      <c r="G122" s="119">
        <v>2015</v>
      </c>
      <c r="H122" s="119">
        <v>2015</v>
      </c>
      <c r="I122" s="119">
        <v>2015</v>
      </c>
      <c r="J122" s="119">
        <v>2019</v>
      </c>
      <c r="K122" s="119">
        <v>2019</v>
      </c>
      <c r="L122" s="119">
        <v>2019</v>
      </c>
      <c r="M122" s="121">
        <v>2015</v>
      </c>
      <c r="N122" s="121">
        <v>2015</v>
      </c>
      <c r="O122" s="121">
        <v>2015</v>
      </c>
      <c r="P122" s="121">
        <v>2015</v>
      </c>
      <c r="Q122" s="121">
        <v>2010</v>
      </c>
      <c r="R122" s="121">
        <v>2010</v>
      </c>
      <c r="S122" s="121">
        <v>2010</v>
      </c>
      <c r="T122" s="121">
        <v>2010</v>
      </c>
      <c r="U122" s="121">
        <v>2015</v>
      </c>
      <c r="V122" s="121">
        <v>2015</v>
      </c>
      <c r="W122" s="121">
        <v>2015</v>
      </c>
      <c r="X122" s="121">
        <v>2018</v>
      </c>
      <c r="Y122" s="121">
        <v>2019</v>
      </c>
      <c r="Z122" s="121">
        <v>2019</v>
      </c>
      <c r="AA122" s="121">
        <v>2013</v>
      </c>
      <c r="AB122" s="120">
        <v>2017</v>
      </c>
      <c r="AC122" s="121">
        <v>2017</v>
      </c>
      <c r="AD122" s="121">
        <v>2018</v>
      </c>
      <c r="AE122" s="121">
        <v>2019</v>
      </c>
      <c r="AF122" s="123">
        <v>2018</v>
      </c>
      <c r="AG122" s="123">
        <v>2019</v>
      </c>
      <c r="AH122" s="121">
        <v>2021</v>
      </c>
      <c r="AI122" s="121">
        <v>2021</v>
      </c>
      <c r="AJ122" s="121">
        <v>2020</v>
      </c>
      <c r="AK122" s="121">
        <v>2020</v>
      </c>
      <c r="AL122" s="121">
        <v>2018</v>
      </c>
      <c r="AM122" s="121">
        <v>2013</v>
      </c>
      <c r="AN122" s="121">
        <v>2021</v>
      </c>
      <c r="AO122" s="121">
        <v>2018</v>
      </c>
      <c r="AP122" s="121">
        <v>2019</v>
      </c>
      <c r="AQ122" s="180">
        <v>2019</v>
      </c>
      <c r="AR122" s="180">
        <v>2019</v>
      </c>
      <c r="AS122" s="121">
        <v>2019</v>
      </c>
      <c r="AT122" s="180">
        <v>2013</v>
      </c>
      <c r="AU122" s="131">
        <v>2019</v>
      </c>
      <c r="AV122" s="131">
        <v>2019</v>
      </c>
      <c r="AW122" s="121">
        <v>2019</v>
      </c>
      <c r="AX122" s="121">
        <v>2018</v>
      </c>
      <c r="AY122" s="121">
        <v>2019</v>
      </c>
      <c r="AZ122" s="168">
        <v>2019</v>
      </c>
      <c r="BA122" s="121">
        <v>2015</v>
      </c>
      <c r="BB122" s="121">
        <v>2018</v>
      </c>
      <c r="BC122" s="121">
        <v>2019</v>
      </c>
      <c r="BD122" s="121">
        <v>2020</v>
      </c>
      <c r="BE122" s="181" t="s">
        <v>880</v>
      </c>
      <c r="BF122" s="181" t="s">
        <v>1432</v>
      </c>
      <c r="BG122" s="121">
        <v>2019</v>
      </c>
      <c r="BH122" s="121">
        <v>2019</v>
      </c>
      <c r="BI122" s="121">
        <v>2019</v>
      </c>
      <c r="BJ122" s="121">
        <v>2013</v>
      </c>
      <c r="BK122" s="121">
        <v>2019</v>
      </c>
      <c r="BL122" s="121">
        <v>2020</v>
      </c>
      <c r="BM122" s="121">
        <v>2018</v>
      </c>
      <c r="BN122" s="180">
        <v>2018</v>
      </c>
      <c r="BO122" s="180">
        <v>2017</v>
      </c>
      <c r="BP122" s="180">
        <v>2019</v>
      </c>
      <c r="BQ122" s="121">
        <v>2014</v>
      </c>
      <c r="BR122" s="121">
        <v>2017</v>
      </c>
      <c r="BS122" s="121">
        <v>2017</v>
      </c>
      <c r="BT122" s="121" t="s">
        <v>880</v>
      </c>
      <c r="BU122" s="121">
        <v>2018</v>
      </c>
      <c r="BV122" s="121">
        <v>2018</v>
      </c>
      <c r="BW122" s="121">
        <v>2018</v>
      </c>
      <c r="BX122" s="121">
        <v>2018</v>
      </c>
      <c r="BY122" s="121">
        <v>2017</v>
      </c>
      <c r="BZ122" s="121">
        <v>2019</v>
      </c>
      <c r="CA122" s="121">
        <v>2020</v>
      </c>
      <c r="CB122" s="121">
        <v>2015</v>
      </c>
    </row>
    <row r="123" spans="1:80" x14ac:dyDescent="0.3">
      <c r="A123" s="100" t="str">
        <f>'Indicator Data'!A125</f>
        <v>Nauru</v>
      </c>
      <c r="B123" s="86" t="str">
        <f>'Indicator Data'!B125</f>
        <v>NRU</v>
      </c>
      <c r="C123" s="119">
        <v>2015</v>
      </c>
      <c r="D123" s="119">
        <v>2015</v>
      </c>
      <c r="E123" s="119">
        <v>2015</v>
      </c>
      <c r="F123" s="119">
        <v>2015</v>
      </c>
      <c r="G123" s="119">
        <v>2015</v>
      </c>
      <c r="H123" s="119">
        <v>2015</v>
      </c>
      <c r="I123" s="119">
        <v>2015</v>
      </c>
      <c r="J123" s="119">
        <v>2019</v>
      </c>
      <c r="K123" s="119">
        <v>2019</v>
      </c>
      <c r="L123" s="119" t="s">
        <v>880</v>
      </c>
      <c r="M123" s="121">
        <v>2015</v>
      </c>
      <c r="N123" s="121">
        <v>2015</v>
      </c>
      <c r="O123" s="121">
        <v>2015</v>
      </c>
      <c r="P123" s="121">
        <v>2015</v>
      </c>
      <c r="Q123" s="121">
        <v>2010</v>
      </c>
      <c r="R123" s="121">
        <v>2010</v>
      </c>
      <c r="S123" s="121">
        <v>2010</v>
      </c>
      <c r="T123" s="121">
        <v>2010</v>
      </c>
      <c r="U123" s="121">
        <v>2015</v>
      </c>
      <c r="V123" s="121">
        <v>2015</v>
      </c>
      <c r="W123" s="121">
        <v>2015</v>
      </c>
      <c r="X123" s="121">
        <v>2018</v>
      </c>
      <c r="Y123" s="121">
        <v>2019</v>
      </c>
      <c r="Z123" s="121">
        <v>2019</v>
      </c>
      <c r="AA123" s="121" t="s">
        <v>880</v>
      </c>
      <c r="AB123" s="120">
        <v>2017</v>
      </c>
      <c r="AC123" s="121" t="s">
        <v>880</v>
      </c>
      <c r="AD123" s="121" t="s">
        <v>880</v>
      </c>
      <c r="AE123" s="121">
        <v>2018</v>
      </c>
      <c r="AF123" s="123" t="s">
        <v>880</v>
      </c>
      <c r="AG123" s="123">
        <v>2019</v>
      </c>
      <c r="AH123" s="121">
        <v>2021</v>
      </c>
      <c r="AI123" s="121">
        <v>2021</v>
      </c>
      <c r="AJ123" s="121">
        <v>2020</v>
      </c>
      <c r="AK123" s="121">
        <v>2020</v>
      </c>
      <c r="AL123" s="121" t="s">
        <v>880</v>
      </c>
      <c r="AM123" s="121" t="s">
        <v>880</v>
      </c>
      <c r="AN123" s="121">
        <v>2021</v>
      </c>
      <c r="AO123" s="121">
        <v>2018</v>
      </c>
      <c r="AP123" s="121">
        <v>2019</v>
      </c>
      <c r="AQ123" s="180">
        <v>2019</v>
      </c>
      <c r="AR123" s="180">
        <v>2018</v>
      </c>
      <c r="AS123" s="121">
        <v>2019</v>
      </c>
      <c r="AT123" s="180" t="s">
        <v>880</v>
      </c>
      <c r="AU123" s="131">
        <v>2019</v>
      </c>
      <c r="AV123" s="131" t="s">
        <v>880</v>
      </c>
      <c r="AW123" s="121" t="s">
        <v>880</v>
      </c>
      <c r="AX123" s="121" t="s">
        <v>880</v>
      </c>
      <c r="AY123" s="121">
        <v>2019</v>
      </c>
      <c r="AZ123" s="168" t="s">
        <v>880</v>
      </c>
      <c r="BA123" s="121">
        <v>2012</v>
      </c>
      <c r="BB123" s="121">
        <v>2018</v>
      </c>
      <c r="BC123" s="121">
        <v>2019</v>
      </c>
      <c r="BD123" s="121">
        <v>2020</v>
      </c>
      <c r="BE123" s="181" t="s">
        <v>880</v>
      </c>
      <c r="BF123" s="181" t="s">
        <v>1432</v>
      </c>
      <c r="BG123" s="121">
        <v>2019</v>
      </c>
      <c r="BH123" s="121">
        <v>2019</v>
      </c>
      <c r="BI123" s="121">
        <v>2019</v>
      </c>
      <c r="BJ123" s="121">
        <v>2013</v>
      </c>
      <c r="BK123" s="121">
        <v>2019</v>
      </c>
      <c r="BL123" s="121" t="s">
        <v>880</v>
      </c>
      <c r="BM123" s="121">
        <v>2018</v>
      </c>
      <c r="BN123" s="180" t="s">
        <v>880</v>
      </c>
      <c r="BO123" s="180">
        <v>2017</v>
      </c>
      <c r="BP123" s="180">
        <v>2017</v>
      </c>
      <c r="BQ123" s="121">
        <v>2014</v>
      </c>
      <c r="BR123" s="121">
        <v>2017</v>
      </c>
      <c r="BS123" s="121">
        <v>2017</v>
      </c>
      <c r="BT123" s="121">
        <v>2015</v>
      </c>
      <c r="BU123" s="121">
        <v>2018</v>
      </c>
      <c r="BV123" s="121">
        <v>2018</v>
      </c>
      <c r="BW123" s="121" t="s">
        <v>880</v>
      </c>
      <c r="BX123" s="121">
        <v>2018</v>
      </c>
      <c r="BY123" s="121" t="s">
        <v>880</v>
      </c>
      <c r="BZ123" s="121">
        <v>2019</v>
      </c>
      <c r="CA123" s="121">
        <v>2020</v>
      </c>
      <c r="CB123" s="121">
        <v>2015</v>
      </c>
    </row>
    <row r="124" spans="1:80" x14ac:dyDescent="0.3">
      <c r="A124" s="100" t="str">
        <f>'Indicator Data'!A126</f>
        <v>Nepal</v>
      </c>
      <c r="B124" s="86" t="str">
        <f>'Indicator Data'!B126</f>
        <v>NPL</v>
      </c>
      <c r="C124" s="119">
        <v>2015</v>
      </c>
      <c r="D124" s="119">
        <v>2015</v>
      </c>
      <c r="E124" s="119">
        <v>2015</v>
      </c>
      <c r="F124" s="119">
        <v>2015</v>
      </c>
      <c r="G124" s="119">
        <v>2015</v>
      </c>
      <c r="H124" s="119">
        <v>2015</v>
      </c>
      <c r="I124" s="119">
        <v>2015</v>
      </c>
      <c r="J124" s="119">
        <v>2019</v>
      </c>
      <c r="K124" s="119">
        <v>2019</v>
      </c>
      <c r="L124" s="119">
        <v>2019</v>
      </c>
      <c r="M124" s="121">
        <v>2015</v>
      </c>
      <c r="N124" s="121">
        <v>2015</v>
      </c>
      <c r="O124" s="121">
        <v>2015</v>
      </c>
      <c r="P124" s="121">
        <v>2015</v>
      </c>
      <c r="Q124" s="121">
        <v>2010</v>
      </c>
      <c r="R124" s="121">
        <v>2010</v>
      </c>
      <c r="S124" s="121">
        <v>2010</v>
      </c>
      <c r="T124" s="121">
        <v>2010</v>
      </c>
      <c r="U124" s="121">
        <v>2015</v>
      </c>
      <c r="V124" s="121">
        <v>2015</v>
      </c>
      <c r="W124" s="121">
        <v>2015</v>
      </c>
      <c r="X124" s="121">
        <v>2018</v>
      </c>
      <c r="Y124" s="121">
        <v>2019</v>
      </c>
      <c r="Z124" s="121">
        <v>2019</v>
      </c>
      <c r="AA124" s="121">
        <v>2016</v>
      </c>
      <c r="AB124" s="120">
        <v>2017</v>
      </c>
      <c r="AC124" s="121">
        <v>2017</v>
      </c>
      <c r="AD124" s="121">
        <v>2018</v>
      </c>
      <c r="AE124" s="121">
        <v>2019</v>
      </c>
      <c r="AF124" s="123">
        <v>2018</v>
      </c>
      <c r="AG124" s="123">
        <v>2019</v>
      </c>
      <c r="AH124" s="121">
        <v>2021</v>
      </c>
      <c r="AI124" s="121">
        <v>2021</v>
      </c>
      <c r="AJ124" s="121">
        <v>2020</v>
      </c>
      <c r="AK124" s="121">
        <v>2020</v>
      </c>
      <c r="AL124" s="121">
        <v>2018</v>
      </c>
      <c r="AM124" s="121">
        <v>2016</v>
      </c>
      <c r="AN124" s="121">
        <v>2021</v>
      </c>
      <c r="AO124" s="121">
        <v>2018</v>
      </c>
      <c r="AP124" s="121">
        <v>2019</v>
      </c>
      <c r="AQ124" s="180">
        <v>2019</v>
      </c>
      <c r="AR124" s="180">
        <v>2019</v>
      </c>
      <c r="AS124" s="121">
        <v>2019</v>
      </c>
      <c r="AT124" s="180">
        <v>2016</v>
      </c>
      <c r="AU124" s="131">
        <v>2019</v>
      </c>
      <c r="AV124" s="131">
        <v>2019</v>
      </c>
      <c r="AW124" s="121">
        <v>2019</v>
      </c>
      <c r="AX124" s="121">
        <v>2018</v>
      </c>
      <c r="AY124" s="121">
        <v>2019</v>
      </c>
      <c r="AZ124" s="168">
        <v>2019</v>
      </c>
      <c r="BA124" s="121">
        <v>2010</v>
      </c>
      <c r="BB124" s="121">
        <v>2018</v>
      </c>
      <c r="BC124" s="121">
        <v>2019</v>
      </c>
      <c r="BD124" s="121">
        <v>2020</v>
      </c>
      <c r="BE124" s="181" t="s">
        <v>880</v>
      </c>
      <c r="BF124" s="181" t="s">
        <v>1432</v>
      </c>
      <c r="BG124" s="121">
        <v>2019</v>
      </c>
      <c r="BH124" s="121">
        <v>2019</v>
      </c>
      <c r="BI124" s="121">
        <v>2019</v>
      </c>
      <c r="BJ124" s="121">
        <v>2015</v>
      </c>
      <c r="BK124" s="121">
        <v>2019</v>
      </c>
      <c r="BL124" s="121">
        <v>2020</v>
      </c>
      <c r="BM124" s="121">
        <v>2018</v>
      </c>
      <c r="BN124" s="180">
        <v>2018</v>
      </c>
      <c r="BO124" s="180">
        <v>2017</v>
      </c>
      <c r="BP124" s="180">
        <v>2018</v>
      </c>
      <c r="BQ124" s="121">
        <v>2014</v>
      </c>
      <c r="BR124" s="121">
        <v>2017</v>
      </c>
      <c r="BS124" s="121">
        <v>2017</v>
      </c>
      <c r="BT124" s="121">
        <v>2017</v>
      </c>
      <c r="BU124" s="121">
        <v>2018</v>
      </c>
      <c r="BV124" s="121">
        <v>2018</v>
      </c>
      <c r="BW124" s="121">
        <v>2018</v>
      </c>
      <c r="BX124" s="121">
        <v>2018</v>
      </c>
      <c r="BY124" s="121">
        <v>2017</v>
      </c>
      <c r="BZ124" s="121">
        <v>2019</v>
      </c>
      <c r="CA124" s="121">
        <v>2020</v>
      </c>
      <c r="CB124" s="121">
        <v>2015</v>
      </c>
    </row>
    <row r="125" spans="1:80" x14ac:dyDescent="0.3">
      <c r="A125" s="100" t="str">
        <f>'Indicator Data'!A127</f>
        <v>Netherlands</v>
      </c>
      <c r="B125" s="86" t="str">
        <f>'Indicator Data'!B127</f>
        <v>NLD</v>
      </c>
      <c r="C125" s="119">
        <v>2015</v>
      </c>
      <c r="D125" s="119">
        <v>2015</v>
      </c>
      <c r="E125" s="119">
        <v>2015</v>
      </c>
      <c r="F125" s="119">
        <v>2015</v>
      </c>
      <c r="G125" s="119">
        <v>2015</v>
      </c>
      <c r="H125" s="119">
        <v>2015</v>
      </c>
      <c r="I125" s="119">
        <v>2015</v>
      </c>
      <c r="J125" s="119">
        <v>2019</v>
      </c>
      <c r="K125" s="119">
        <v>2019</v>
      </c>
      <c r="L125" s="119">
        <v>2019</v>
      </c>
      <c r="M125" s="121">
        <v>2015</v>
      </c>
      <c r="N125" s="121">
        <v>2015</v>
      </c>
      <c r="O125" s="121">
        <v>2015</v>
      </c>
      <c r="P125" s="121">
        <v>2015</v>
      </c>
      <c r="Q125" s="121">
        <v>2010</v>
      </c>
      <c r="R125" s="121">
        <v>2010</v>
      </c>
      <c r="S125" s="121">
        <v>2010</v>
      </c>
      <c r="T125" s="121">
        <v>2010</v>
      </c>
      <c r="U125" s="121">
        <v>2015</v>
      </c>
      <c r="V125" s="121">
        <v>2015</v>
      </c>
      <c r="W125" s="121">
        <v>2015</v>
      </c>
      <c r="X125" s="121">
        <v>2018</v>
      </c>
      <c r="Y125" s="121">
        <v>2019</v>
      </c>
      <c r="Z125" s="121">
        <v>2019</v>
      </c>
      <c r="AA125" s="121">
        <v>2011</v>
      </c>
      <c r="AB125" s="120">
        <v>2017</v>
      </c>
      <c r="AC125" s="121" t="s">
        <v>880</v>
      </c>
      <c r="AD125" s="121">
        <v>2018</v>
      </c>
      <c r="AE125" s="121">
        <v>2019</v>
      </c>
      <c r="AF125" s="123" t="s">
        <v>880</v>
      </c>
      <c r="AG125" s="123">
        <v>2019</v>
      </c>
      <c r="AH125" s="121">
        <v>2021</v>
      </c>
      <c r="AI125" s="121">
        <v>2021</v>
      </c>
      <c r="AJ125" s="121">
        <v>2020</v>
      </c>
      <c r="AK125" s="121">
        <v>2020</v>
      </c>
      <c r="AL125" s="121">
        <v>2018</v>
      </c>
      <c r="AM125" s="121" t="s">
        <v>880</v>
      </c>
      <c r="AN125" s="121">
        <v>2021</v>
      </c>
      <c r="AO125" s="121">
        <v>2018</v>
      </c>
      <c r="AP125" s="121">
        <v>2019</v>
      </c>
      <c r="AQ125" s="180" t="s">
        <v>880</v>
      </c>
      <c r="AR125" s="180">
        <v>2019</v>
      </c>
      <c r="AS125" s="121">
        <v>2019</v>
      </c>
      <c r="AT125" s="180" t="s">
        <v>880</v>
      </c>
      <c r="AU125" s="131">
        <v>2019</v>
      </c>
      <c r="AV125" s="131">
        <v>2019</v>
      </c>
      <c r="AW125" s="121">
        <v>2019</v>
      </c>
      <c r="AX125" s="121" t="s">
        <v>880</v>
      </c>
      <c r="AY125" s="121">
        <v>2019</v>
      </c>
      <c r="AZ125" s="168">
        <v>2019</v>
      </c>
      <c r="BA125" s="121">
        <v>2018</v>
      </c>
      <c r="BB125" s="121">
        <v>2018</v>
      </c>
      <c r="BC125" s="121">
        <v>2019</v>
      </c>
      <c r="BD125" s="121">
        <v>2020</v>
      </c>
      <c r="BE125" s="181" t="s">
        <v>880</v>
      </c>
      <c r="BF125" s="181" t="s">
        <v>1432</v>
      </c>
      <c r="BG125" s="121">
        <v>2019</v>
      </c>
      <c r="BH125" s="121">
        <v>2019</v>
      </c>
      <c r="BI125" s="121">
        <v>2019</v>
      </c>
      <c r="BJ125" s="121">
        <v>2015</v>
      </c>
      <c r="BK125" s="121">
        <v>2019</v>
      </c>
      <c r="BL125" s="121">
        <v>2020</v>
      </c>
      <c r="BM125" s="121">
        <v>2018</v>
      </c>
      <c r="BN125" s="180" t="s">
        <v>880</v>
      </c>
      <c r="BO125" s="180">
        <v>2019</v>
      </c>
      <c r="BP125" s="180">
        <v>2019</v>
      </c>
      <c r="BQ125" s="121">
        <v>2014</v>
      </c>
      <c r="BR125" s="121">
        <v>2017</v>
      </c>
      <c r="BS125" s="121">
        <v>2017</v>
      </c>
      <c r="BT125" s="121">
        <v>2016</v>
      </c>
      <c r="BU125" s="121">
        <v>2018</v>
      </c>
      <c r="BV125" s="121">
        <v>2018</v>
      </c>
      <c r="BW125" s="121">
        <v>2018</v>
      </c>
      <c r="BX125" s="121">
        <v>2018</v>
      </c>
      <c r="BY125" s="121">
        <v>2017</v>
      </c>
      <c r="BZ125" s="121">
        <v>2019</v>
      </c>
      <c r="CA125" s="121">
        <v>2020</v>
      </c>
      <c r="CB125" s="121">
        <v>2015</v>
      </c>
    </row>
    <row r="126" spans="1:80" x14ac:dyDescent="0.3">
      <c r="A126" s="100" t="str">
        <f>'Indicator Data'!A128</f>
        <v>New Zealand</v>
      </c>
      <c r="B126" s="86" t="str">
        <f>'Indicator Data'!B128</f>
        <v>NZL</v>
      </c>
      <c r="C126" s="119">
        <v>2015</v>
      </c>
      <c r="D126" s="119">
        <v>2015</v>
      </c>
      <c r="E126" s="119">
        <v>2015</v>
      </c>
      <c r="F126" s="119">
        <v>2015</v>
      </c>
      <c r="G126" s="119">
        <v>2015</v>
      </c>
      <c r="H126" s="119">
        <v>2015</v>
      </c>
      <c r="I126" s="119">
        <v>2015</v>
      </c>
      <c r="J126" s="119">
        <v>2019</v>
      </c>
      <c r="K126" s="119">
        <v>2019</v>
      </c>
      <c r="L126" s="119">
        <v>2019</v>
      </c>
      <c r="M126" s="121">
        <v>2015</v>
      </c>
      <c r="N126" s="121">
        <v>2015</v>
      </c>
      <c r="O126" s="121">
        <v>2015</v>
      </c>
      <c r="P126" s="121">
        <v>2015</v>
      </c>
      <c r="Q126" s="121">
        <v>2010</v>
      </c>
      <c r="R126" s="121">
        <v>2010</v>
      </c>
      <c r="S126" s="121">
        <v>2010</v>
      </c>
      <c r="T126" s="121">
        <v>2010</v>
      </c>
      <c r="U126" s="121">
        <v>2015</v>
      </c>
      <c r="V126" s="121">
        <v>2015</v>
      </c>
      <c r="W126" s="121">
        <v>2015</v>
      </c>
      <c r="X126" s="121">
        <v>2018</v>
      </c>
      <c r="Y126" s="121">
        <v>2019</v>
      </c>
      <c r="Z126" s="121">
        <v>2019</v>
      </c>
      <c r="AA126" s="121">
        <v>2013</v>
      </c>
      <c r="AB126" s="120">
        <v>2017</v>
      </c>
      <c r="AC126" s="121" t="s">
        <v>880</v>
      </c>
      <c r="AD126" s="121">
        <v>2018</v>
      </c>
      <c r="AE126" s="121">
        <v>2018</v>
      </c>
      <c r="AF126" s="123" t="s">
        <v>880</v>
      </c>
      <c r="AG126" s="123">
        <v>2019</v>
      </c>
      <c r="AH126" s="121">
        <v>2021</v>
      </c>
      <c r="AI126" s="121">
        <v>2021</v>
      </c>
      <c r="AJ126" s="121">
        <v>2020</v>
      </c>
      <c r="AK126" s="121">
        <v>2020</v>
      </c>
      <c r="AL126" s="121">
        <v>2018</v>
      </c>
      <c r="AM126" s="121" t="s">
        <v>880</v>
      </c>
      <c r="AN126" s="121">
        <v>2021</v>
      </c>
      <c r="AO126" s="121">
        <v>2018</v>
      </c>
      <c r="AP126" s="121">
        <v>2019</v>
      </c>
      <c r="AQ126" s="180" t="s">
        <v>880</v>
      </c>
      <c r="AR126" s="180">
        <v>2019</v>
      </c>
      <c r="AS126" s="121">
        <v>2019</v>
      </c>
      <c r="AT126" s="180" t="s">
        <v>880</v>
      </c>
      <c r="AU126" s="131">
        <v>2019</v>
      </c>
      <c r="AV126" s="131">
        <v>2019</v>
      </c>
      <c r="AW126" s="121">
        <v>2019</v>
      </c>
      <c r="AX126" s="121" t="s">
        <v>880</v>
      </c>
      <c r="AY126" s="121">
        <v>2019</v>
      </c>
      <c r="AZ126" s="168">
        <v>2019</v>
      </c>
      <c r="BA126" s="121" t="s">
        <v>880</v>
      </c>
      <c r="BB126" s="121">
        <v>2018</v>
      </c>
      <c r="BC126" s="121">
        <v>2019</v>
      </c>
      <c r="BD126" s="121">
        <v>2020</v>
      </c>
      <c r="BE126" s="181" t="s">
        <v>880</v>
      </c>
      <c r="BF126" s="181" t="s">
        <v>1432</v>
      </c>
      <c r="BG126" s="121">
        <v>2019</v>
      </c>
      <c r="BH126" s="121">
        <v>2019</v>
      </c>
      <c r="BI126" s="121">
        <v>2019</v>
      </c>
      <c r="BJ126" s="121">
        <v>2015</v>
      </c>
      <c r="BK126" s="121">
        <v>2019</v>
      </c>
      <c r="BL126" s="121">
        <v>2020</v>
      </c>
      <c r="BM126" s="121">
        <v>2018</v>
      </c>
      <c r="BN126" s="180" t="s">
        <v>880</v>
      </c>
      <c r="BO126" s="180">
        <v>2017</v>
      </c>
      <c r="BP126" s="180">
        <v>2018</v>
      </c>
      <c r="BQ126" s="121">
        <v>2014</v>
      </c>
      <c r="BR126" s="121">
        <v>2017</v>
      </c>
      <c r="BS126" s="121">
        <v>2017</v>
      </c>
      <c r="BT126" s="121">
        <v>2016</v>
      </c>
      <c r="BU126" s="121">
        <v>2018</v>
      </c>
      <c r="BV126" s="121">
        <v>2018</v>
      </c>
      <c r="BW126" s="121">
        <v>2018</v>
      </c>
      <c r="BX126" s="121">
        <v>2018</v>
      </c>
      <c r="BY126" s="121">
        <v>2017</v>
      </c>
      <c r="BZ126" s="121">
        <v>2019</v>
      </c>
      <c r="CA126" s="121">
        <v>2020</v>
      </c>
      <c r="CB126" s="121">
        <v>2015</v>
      </c>
    </row>
    <row r="127" spans="1:80" x14ac:dyDescent="0.3">
      <c r="A127" s="100" t="str">
        <f>'Indicator Data'!A129</f>
        <v>Nicaragua</v>
      </c>
      <c r="B127" s="86" t="str">
        <f>'Indicator Data'!B129</f>
        <v>NIC</v>
      </c>
      <c r="C127" s="119">
        <v>2015</v>
      </c>
      <c r="D127" s="119">
        <v>2015</v>
      </c>
      <c r="E127" s="119">
        <v>2015</v>
      </c>
      <c r="F127" s="119">
        <v>2015</v>
      </c>
      <c r="G127" s="119">
        <v>2015</v>
      </c>
      <c r="H127" s="119">
        <v>2015</v>
      </c>
      <c r="I127" s="119">
        <v>2015</v>
      </c>
      <c r="J127" s="119">
        <v>2019</v>
      </c>
      <c r="K127" s="119">
        <v>2019</v>
      </c>
      <c r="L127" s="119">
        <v>2019</v>
      </c>
      <c r="M127" s="121">
        <v>2015</v>
      </c>
      <c r="N127" s="121">
        <v>2015</v>
      </c>
      <c r="O127" s="121">
        <v>2015</v>
      </c>
      <c r="P127" s="121">
        <v>2015</v>
      </c>
      <c r="Q127" s="121">
        <v>2010</v>
      </c>
      <c r="R127" s="121">
        <v>2010</v>
      </c>
      <c r="S127" s="121">
        <v>2010</v>
      </c>
      <c r="T127" s="121">
        <v>2010</v>
      </c>
      <c r="U127" s="121">
        <v>2015</v>
      </c>
      <c r="V127" s="121">
        <v>2015</v>
      </c>
      <c r="W127" s="121">
        <v>2015</v>
      </c>
      <c r="X127" s="121">
        <v>2018</v>
      </c>
      <c r="Y127" s="121">
        <v>2019</v>
      </c>
      <c r="Z127" s="121">
        <v>2019</v>
      </c>
      <c r="AA127" s="121" t="s">
        <v>880</v>
      </c>
      <c r="AB127" s="120">
        <v>2017</v>
      </c>
      <c r="AC127" s="121" t="s">
        <v>880</v>
      </c>
      <c r="AD127" s="121">
        <v>2018</v>
      </c>
      <c r="AE127" s="121">
        <v>2019</v>
      </c>
      <c r="AF127" s="123">
        <v>2018</v>
      </c>
      <c r="AG127" s="123">
        <v>2019</v>
      </c>
      <c r="AH127" s="121">
        <v>2021</v>
      </c>
      <c r="AI127" s="121">
        <v>2021</v>
      </c>
      <c r="AJ127" s="121">
        <v>2020</v>
      </c>
      <c r="AK127" s="121">
        <v>2020</v>
      </c>
      <c r="AL127" s="121">
        <v>2018</v>
      </c>
      <c r="AM127" s="121" t="s">
        <v>1365</v>
      </c>
      <c r="AN127" s="121">
        <v>2021</v>
      </c>
      <c r="AO127" s="121">
        <v>2018</v>
      </c>
      <c r="AP127" s="121">
        <v>2019</v>
      </c>
      <c r="AQ127" s="180">
        <v>2019</v>
      </c>
      <c r="AR127" s="180">
        <v>2019</v>
      </c>
      <c r="AS127" s="121">
        <v>2019</v>
      </c>
      <c r="AT127" s="180">
        <v>2012</v>
      </c>
      <c r="AU127" s="131">
        <v>2019</v>
      </c>
      <c r="AV127" s="131">
        <v>2019</v>
      </c>
      <c r="AW127" s="121">
        <v>2019</v>
      </c>
      <c r="AX127" s="121">
        <v>2018</v>
      </c>
      <c r="AY127" s="121">
        <v>2019</v>
      </c>
      <c r="AZ127" s="168">
        <v>2019</v>
      </c>
      <c r="BA127" s="121">
        <v>2014</v>
      </c>
      <c r="BB127" s="121">
        <v>2018</v>
      </c>
      <c r="BC127" s="121">
        <v>2019</v>
      </c>
      <c r="BD127" s="121">
        <v>2020</v>
      </c>
      <c r="BE127" s="181" t="s">
        <v>880</v>
      </c>
      <c r="BF127" s="181" t="s">
        <v>1432</v>
      </c>
      <c r="BG127" s="121">
        <v>2019</v>
      </c>
      <c r="BH127" s="121">
        <v>2019</v>
      </c>
      <c r="BI127" s="121">
        <v>2019</v>
      </c>
      <c r="BJ127" s="121">
        <v>2013</v>
      </c>
      <c r="BK127" s="121">
        <v>2019</v>
      </c>
      <c r="BL127" s="121">
        <v>2020</v>
      </c>
      <c r="BM127" s="121">
        <v>2018</v>
      </c>
      <c r="BN127" s="180">
        <v>2015</v>
      </c>
      <c r="BO127" s="180">
        <v>2017</v>
      </c>
      <c r="BP127" s="180">
        <v>2019</v>
      </c>
      <c r="BQ127" s="121">
        <v>2014</v>
      </c>
      <c r="BR127" s="121">
        <v>2017</v>
      </c>
      <c r="BS127" s="121">
        <v>2017</v>
      </c>
      <c r="BT127" s="121">
        <v>2018</v>
      </c>
      <c r="BU127" s="121">
        <v>2018</v>
      </c>
      <c r="BV127" s="121">
        <v>2018</v>
      </c>
      <c r="BW127" s="121">
        <v>2018</v>
      </c>
      <c r="BX127" s="121">
        <v>2018</v>
      </c>
      <c r="BY127" s="121">
        <v>2017</v>
      </c>
      <c r="BZ127" s="121">
        <v>2019</v>
      </c>
      <c r="CA127" s="121">
        <v>2020</v>
      </c>
      <c r="CB127" s="121">
        <v>2015</v>
      </c>
    </row>
    <row r="128" spans="1:80" x14ac:dyDescent="0.3">
      <c r="A128" s="100" t="str">
        <f>'Indicator Data'!A130</f>
        <v>Niger</v>
      </c>
      <c r="B128" s="86" t="str">
        <f>'Indicator Data'!B130</f>
        <v>NER</v>
      </c>
      <c r="C128" s="119">
        <v>2015</v>
      </c>
      <c r="D128" s="119">
        <v>2015</v>
      </c>
      <c r="E128" s="119">
        <v>2015</v>
      </c>
      <c r="F128" s="119">
        <v>2015</v>
      </c>
      <c r="G128" s="119">
        <v>2015</v>
      </c>
      <c r="H128" s="119">
        <v>2015</v>
      </c>
      <c r="I128" s="119">
        <v>2015</v>
      </c>
      <c r="J128" s="119">
        <v>2019</v>
      </c>
      <c r="K128" s="119">
        <v>2019</v>
      </c>
      <c r="L128" s="119">
        <v>2019</v>
      </c>
      <c r="M128" s="121">
        <v>2015</v>
      </c>
      <c r="N128" s="121">
        <v>2015</v>
      </c>
      <c r="O128" s="121">
        <v>2015</v>
      </c>
      <c r="P128" s="121">
        <v>2015</v>
      </c>
      <c r="Q128" s="121">
        <v>2010</v>
      </c>
      <c r="R128" s="121">
        <v>2010</v>
      </c>
      <c r="S128" s="121">
        <v>2010</v>
      </c>
      <c r="T128" s="121">
        <v>2010</v>
      </c>
      <c r="U128" s="121">
        <v>2015</v>
      </c>
      <c r="V128" s="121">
        <v>2015</v>
      </c>
      <c r="W128" s="121">
        <v>2015</v>
      </c>
      <c r="X128" s="121">
        <v>2018</v>
      </c>
      <c r="Y128" s="121">
        <v>2019</v>
      </c>
      <c r="Z128" s="121">
        <v>2019</v>
      </c>
      <c r="AA128" s="121">
        <v>2012</v>
      </c>
      <c r="AB128" s="120">
        <v>2017</v>
      </c>
      <c r="AC128" s="121">
        <v>2010</v>
      </c>
      <c r="AD128" s="121" t="s">
        <v>880</v>
      </c>
      <c r="AE128" s="121">
        <v>2019</v>
      </c>
      <c r="AF128" s="123">
        <v>2018</v>
      </c>
      <c r="AG128" s="123">
        <v>2019</v>
      </c>
      <c r="AH128" s="121">
        <v>2021</v>
      </c>
      <c r="AI128" s="121">
        <v>2021</v>
      </c>
      <c r="AJ128" s="121">
        <v>2020</v>
      </c>
      <c r="AK128" s="121">
        <v>2020</v>
      </c>
      <c r="AL128" s="121">
        <v>2018</v>
      </c>
      <c r="AM128" s="121">
        <v>2012</v>
      </c>
      <c r="AN128" s="121">
        <v>2021</v>
      </c>
      <c r="AO128" s="121">
        <v>2018</v>
      </c>
      <c r="AP128" s="121">
        <v>2019</v>
      </c>
      <c r="AQ128" s="180">
        <v>2019</v>
      </c>
      <c r="AR128" s="180">
        <v>2019</v>
      </c>
      <c r="AS128" s="121">
        <v>2019</v>
      </c>
      <c r="AT128" s="180">
        <v>2018</v>
      </c>
      <c r="AU128" s="131">
        <v>2019</v>
      </c>
      <c r="AV128" s="131">
        <v>2019</v>
      </c>
      <c r="AW128" s="121">
        <v>2019</v>
      </c>
      <c r="AX128" s="121">
        <v>2018</v>
      </c>
      <c r="AY128" s="121">
        <v>2019</v>
      </c>
      <c r="AZ128" s="168">
        <v>2019</v>
      </c>
      <c r="BA128" s="121">
        <v>2014</v>
      </c>
      <c r="BB128" s="121">
        <v>2018</v>
      </c>
      <c r="BC128" s="121">
        <v>2019</v>
      </c>
      <c r="BD128" s="121">
        <v>2020</v>
      </c>
      <c r="BE128" s="181" t="s">
        <v>1421</v>
      </c>
      <c r="BF128" s="181">
        <v>44255</v>
      </c>
      <c r="BG128" s="121">
        <v>2019</v>
      </c>
      <c r="BH128" s="121">
        <v>2019</v>
      </c>
      <c r="BI128" s="121">
        <v>2019</v>
      </c>
      <c r="BJ128" s="121">
        <v>2015</v>
      </c>
      <c r="BK128" s="121">
        <v>2019</v>
      </c>
      <c r="BL128" s="121">
        <v>2020</v>
      </c>
      <c r="BM128" s="121">
        <v>2018</v>
      </c>
      <c r="BN128" s="180">
        <v>2018</v>
      </c>
      <c r="BO128" s="180">
        <v>2018</v>
      </c>
      <c r="BP128" s="180">
        <v>2017</v>
      </c>
      <c r="BQ128" s="121">
        <v>2014</v>
      </c>
      <c r="BR128" s="121">
        <v>2017</v>
      </c>
      <c r="BS128" s="121">
        <v>2017</v>
      </c>
      <c r="BT128" s="121">
        <v>2014</v>
      </c>
      <c r="BU128" s="121">
        <v>2018</v>
      </c>
      <c r="BV128" s="121">
        <v>2018</v>
      </c>
      <c r="BW128" s="121">
        <v>2018</v>
      </c>
      <c r="BX128" s="121">
        <v>2018</v>
      </c>
      <c r="BY128" s="121">
        <v>2017</v>
      </c>
      <c r="BZ128" s="121">
        <v>2019</v>
      </c>
      <c r="CA128" s="121">
        <v>2020</v>
      </c>
      <c r="CB128" s="121">
        <v>2015</v>
      </c>
    </row>
    <row r="129" spans="1:80" x14ac:dyDescent="0.3">
      <c r="A129" s="100" t="str">
        <f>'Indicator Data'!A131</f>
        <v>Nigeria</v>
      </c>
      <c r="B129" s="86" t="str">
        <f>'Indicator Data'!B131</f>
        <v>NGA</v>
      </c>
      <c r="C129" s="119">
        <v>2015</v>
      </c>
      <c r="D129" s="119">
        <v>2015</v>
      </c>
      <c r="E129" s="119">
        <v>2015</v>
      </c>
      <c r="F129" s="119">
        <v>2015</v>
      </c>
      <c r="G129" s="119">
        <v>2015</v>
      </c>
      <c r="H129" s="119">
        <v>2015</v>
      </c>
      <c r="I129" s="119">
        <v>2015</v>
      </c>
      <c r="J129" s="119">
        <v>2019</v>
      </c>
      <c r="K129" s="119">
        <v>2019</v>
      </c>
      <c r="L129" s="119">
        <v>2019</v>
      </c>
      <c r="M129" s="121">
        <v>2015</v>
      </c>
      <c r="N129" s="121">
        <v>2015</v>
      </c>
      <c r="O129" s="121">
        <v>2015</v>
      </c>
      <c r="P129" s="121">
        <v>2015</v>
      </c>
      <c r="Q129" s="121">
        <v>2010</v>
      </c>
      <c r="R129" s="121">
        <v>2010</v>
      </c>
      <c r="S129" s="121">
        <v>2010</v>
      </c>
      <c r="T129" s="121">
        <v>2010</v>
      </c>
      <c r="U129" s="121">
        <v>2015</v>
      </c>
      <c r="V129" s="121">
        <v>2015</v>
      </c>
      <c r="W129" s="121">
        <v>2015</v>
      </c>
      <c r="X129" s="121">
        <v>2018</v>
      </c>
      <c r="Y129" s="121">
        <v>2019</v>
      </c>
      <c r="Z129" s="121">
        <v>2019</v>
      </c>
      <c r="AA129" s="121">
        <v>2015</v>
      </c>
      <c r="AB129" s="120">
        <v>2017</v>
      </c>
      <c r="AC129" s="121">
        <v>2017</v>
      </c>
      <c r="AD129" s="121">
        <v>2018</v>
      </c>
      <c r="AE129" s="121">
        <v>2019</v>
      </c>
      <c r="AF129" s="123">
        <v>2018</v>
      </c>
      <c r="AG129" s="123">
        <v>2019</v>
      </c>
      <c r="AH129" s="121">
        <v>2021</v>
      </c>
      <c r="AI129" s="121">
        <v>2021</v>
      </c>
      <c r="AJ129" s="121">
        <v>2020</v>
      </c>
      <c r="AK129" s="121">
        <v>2020</v>
      </c>
      <c r="AL129" s="121">
        <v>2018</v>
      </c>
      <c r="AM129" s="121">
        <v>2018</v>
      </c>
      <c r="AN129" s="121">
        <v>2021</v>
      </c>
      <c r="AO129" s="121">
        <v>2018</v>
      </c>
      <c r="AP129" s="121">
        <v>2019</v>
      </c>
      <c r="AQ129" s="180">
        <v>2019</v>
      </c>
      <c r="AR129" s="180">
        <v>2019</v>
      </c>
      <c r="AS129" s="121">
        <v>2019</v>
      </c>
      <c r="AT129" s="180">
        <v>2018</v>
      </c>
      <c r="AU129" s="131">
        <v>2019</v>
      </c>
      <c r="AV129" s="131">
        <v>2019</v>
      </c>
      <c r="AW129" s="121">
        <v>2019</v>
      </c>
      <c r="AX129" s="121">
        <v>2018</v>
      </c>
      <c r="AY129" s="121">
        <v>2019</v>
      </c>
      <c r="AZ129" s="168" t="s">
        <v>880</v>
      </c>
      <c r="BA129" s="121">
        <v>2018</v>
      </c>
      <c r="BB129" s="121">
        <v>2018</v>
      </c>
      <c r="BC129" s="121">
        <v>2019</v>
      </c>
      <c r="BD129" s="121">
        <v>2020</v>
      </c>
      <c r="BE129" s="181" t="s">
        <v>1421</v>
      </c>
      <c r="BF129" s="181" t="s">
        <v>1432</v>
      </c>
      <c r="BG129" s="121">
        <v>2019</v>
      </c>
      <c r="BH129" s="121">
        <v>2019</v>
      </c>
      <c r="BI129" s="121">
        <v>2019</v>
      </c>
      <c r="BJ129" s="121">
        <v>2015</v>
      </c>
      <c r="BK129" s="121">
        <v>2019</v>
      </c>
      <c r="BL129" s="121">
        <v>2020</v>
      </c>
      <c r="BM129" s="121">
        <v>2018</v>
      </c>
      <c r="BN129" s="180">
        <v>2018</v>
      </c>
      <c r="BO129" s="180">
        <v>2017</v>
      </c>
      <c r="BP129" s="180">
        <v>2019</v>
      </c>
      <c r="BQ129" s="121">
        <v>2014</v>
      </c>
      <c r="BR129" s="121">
        <v>2017</v>
      </c>
      <c r="BS129" s="121">
        <v>2017</v>
      </c>
      <c r="BT129" s="121">
        <v>2013</v>
      </c>
      <c r="BU129" s="121">
        <v>2018</v>
      </c>
      <c r="BV129" s="121" t="s">
        <v>880</v>
      </c>
      <c r="BW129" s="121">
        <v>2018</v>
      </c>
      <c r="BX129" s="121">
        <v>2018</v>
      </c>
      <c r="BY129" s="121">
        <v>2017</v>
      </c>
      <c r="BZ129" s="121">
        <v>2019</v>
      </c>
      <c r="CA129" s="121">
        <v>2020</v>
      </c>
      <c r="CB129" s="121">
        <v>2015</v>
      </c>
    </row>
    <row r="130" spans="1:80" x14ac:dyDescent="0.3">
      <c r="A130" s="100" t="str">
        <f>'Indicator Data'!A132</f>
        <v>North Macedonia</v>
      </c>
      <c r="B130" s="86" t="str">
        <f>'Indicator Data'!B132</f>
        <v>MKD</v>
      </c>
      <c r="C130" s="119">
        <v>2015</v>
      </c>
      <c r="D130" s="119">
        <v>2015</v>
      </c>
      <c r="E130" s="119">
        <v>2015</v>
      </c>
      <c r="F130" s="119">
        <v>2015</v>
      </c>
      <c r="G130" s="119">
        <v>2015</v>
      </c>
      <c r="H130" s="119">
        <v>2015</v>
      </c>
      <c r="I130" s="119">
        <v>2015</v>
      </c>
      <c r="J130" s="119">
        <v>2019</v>
      </c>
      <c r="K130" s="119">
        <v>2019</v>
      </c>
      <c r="L130" s="119">
        <v>2019</v>
      </c>
      <c r="M130" s="121">
        <v>2015</v>
      </c>
      <c r="N130" s="121">
        <v>2015</v>
      </c>
      <c r="O130" s="121">
        <v>2015</v>
      </c>
      <c r="P130" s="121">
        <v>2015</v>
      </c>
      <c r="Q130" s="121">
        <v>2010</v>
      </c>
      <c r="R130" s="121">
        <v>2010</v>
      </c>
      <c r="S130" s="121">
        <v>2010</v>
      </c>
      <c r="T130" s="121">
        <v>2010</v>
      </c>
      <c r="U130" s="121">
        <v>2015</v>
      </c>
      <c r="V130" s="121">
        <v>2015</v>
      </c>
      <c r="W130" s="121">
        <v>2015</v>
      </c>
      <c r="X130" s="121">
        <v>2018</v>
      </c>
      <c r="Y130" s="121">
        <v>2019</v>
      </c>
      <c r="Z130" s="121">
        <v>2019</v>
      </c>
      <c r="AA130" s="121" t="s">
        <v>880</v>
      </c>
      <c r="AB130" s="120">
        <v>2017</v>
      </c>
      <c r="AC130" s="121" t="s">
        <v>880</v>
      </c>
      <c r="AD130" s="121">
        <v>2018</v>
      </c>
      <c r="AE130" s="121">
        <v>2019</v>
      </c>
      <c r="AF130" s="123">
        <v>2018</v>
      </c>
      <c r="AG130" s="123">
        <v>2019</v>
      </c>
      <c r="AH130" s="121">
        <v>2021</v>
      </c>
      <c r="AI130" s="121">
        <v>2021</v>
      </c>
      <c r="AJ130" s="121">
        <v>2020</v>
      </c>
      <c r="AK130" s="121">
        <v>2020</v>
      </c>
      <c r="AL130" s="121">
        <v>2018</v>
      </c>
      <c r="AM130" s="121">
        <v>2011</v>
      </c>
      <c r="AN130" s="121">
        <v>2021</v>
      </c>
      <c r="AO130" s="121">
        <v>2018</v>
      </c>
      <c r="AP130" s="121">
        <v>2019</v>
      </c>
      <c r="AQ130" s="180">
        <v>2019</v>
      </c>
      <c r="AR130" s="180">
        <v>2019</v>
      </c>
      <c r="AS130" s="121">
        <v>2019</v>
      </c>
      <c r="AT130" s="180">
        <v>2011</v>
      </c>
      <c r="AU130" s="131">
        <v>2019</v>
      </c>
      <c r="AV130" s="131" t="s">
        <v>880</v>
      </c>
      <c r="AW130" s="121" t="s">
        <v>880</v>
      </c>
      <c r="AX130" s="121" t="s">
        <v>880</v>
      </c>
      <c r="AY130" s="121">
        <v>2019</v>
      </c>
      <c r="AZ130" s="168">
        <v>2019</v>
      </c>
      <c r="BA130" s="121">
        <v>2018</v>
      </c>
      <c r="BB130" s="121">
        <v>2018</v>
      </c>
      <c r="BC130" s="121">
        <v>2019</v>
      </c>
      <c r="BD130" s="121">
        <v>2020</v>
      </c>
      <c r="BE130" s="181" t="s">
        <v>1421</v>
      </c>
      <c r="BF130" s="181" t="s">
        <v>1432</v>
      </c>
      <c r="BG130" s="121">
        <v>2019</v>
      </c>
      <c r="BH130" s="121">
        <v>2019</v>
      </c>
      <c r="BI130" s="121">
        <v>2019</v>
      </c>
      <c r="BJ130" s="121">
        <v>2015</v>
      </c>
      <c r="BK130" s="121">
        <v>2019</v>
      </c>
      <c r="BL130" s="121">
        <v>2020</v>
      </c>
      <c r="BM130" s="121">
        <v>2018</v>
      </c>
      <c r="BN130" s="180">
        <v>2014</v>
      </c>
      <c r="BO130" s="180">
        <v>2018</v>
      </c>
      <c r="BP130" s="180">
        <v>2019</v>
      </c>
      <c r="BQ130" s="121">
        <v>2014</v>
      </c>
      <c r="BR130" s="121">
        <v>2017</v>
      </c>
      <c r="BS130" s="121">
        <v>2017</v>
      </c>
      <c r="BT130" s="121">
        <v>2015</v>
      </c>
      <c r="BU130" s="121">
        <v>2018</v>
      </c>
      <c r="BV130" s="121">
        <v>2018</v>
      </c>
      <c r="BW130" s="121" t="s">
        <v>880</v>
      </c>
      <c r="BX130" s="121">
        <v>2018</v>
      </c>
      <c r="BY130" s="121">
        <v>2017</v>
      </c>
      <c r="BZ130" s="121">
        <v>2019</v>
      </c>
      <c r="CA130" s="121">
        <v>2020</v>
      </c>
      <c r="CB130" s="121">
        <v>2015</v>
      </c>
    </row>
    <row r="131" spans="1:80" x14ac:dyDescent="0.3">
      <c r="A131" s="100" t="str">
        <f>'Indicator Data'!A133</f>
        <v>Norway</v>
      </c>
      <c r="B131" s="86" t="str">
        <f>'Indicator Data'!B133</f>
        <v>NOR</v>
      </c>
      <c r="C131" s="119">
        <v>2015</v>
      </c>
      <c r="D131" s="119">
        <v>2015</v>
      </c>
      <c r="E131" s="119">
        <v>2015</v>
      </c>
      <c r="F131" s="119">
        <v>2015</v>
      </c>
      <c r="G131" s="119">
        <v>2015</v>
      </c>
      <c r="H131" s="119">
        <v>2015</v>
      </c>
      <c r="I131" s="119">
        <v>2015</v>
      </c>
      <c r="J131" s="119">
        <v>2019</v>
      </c>
      <c r="K131" s="119">
        <v>2019</v>
      </c>
      <c r="L131" s="119">
        <v>2019</v>
      </c>
      <c r="M131" s="121">
        <v>2015</v>
      </c>
      <c r="N131" s="121">
        <v>2015</v>
      </c>
      <c r="O131" s="121">
        <v>2015</v>
      </c>
      <c r="P131" s="121">
        <v>2015</v>
      </c>
      <c r="Q131" s="121">
        <v>2010</v>
      </c>
      <c r="R131" s="121">
        <v>2010</v>
      </c>
      <c r="S131" s="121">
        <v>2010</v>
      </c>
      <c r="T131" s="121">
        <v>2010</v>
      </c>
      <c r="U131" s="121">
        <v>2015</v>
      </c>
      <c r="V131" s="121">
        <v>2015</v>
      </c>
      <c r="W131" s="121">
        <v>2015</v>
      </c>
      <c r="X131" s="121">
        <v>2018</v>
      </c>
      <c r="Y131" s="121">
        <v>2019</v>
      </c>
      <c r="Z131" s="121">
        <v>2019</v>
      </c>
      <c r="AA131" s="121">
        <v>2011</v>
      </c>
      <c r="AB131" s="120">
        <v>2017</v>
      </c>
      <c r="AC131" s="121" t="s">
        <v>880</v>
      </c>
      <c r="AD131" s="121">
        <v>2017</v>
      </c>
      <c r="AE131" s="121">
        <v>2019</v>
      </c>
      <c r="AF131" s="123">
        <v>2018</v>
      </c>
      <c r="AG131" s="123">
        <v>2019</v>
      </c>
      <c r="AH131" s="121">
        <v>2021</v>
      </c>
      <c r="AI131" s="121">
        <v>2021</v>
      </c>
      <c r="AJ131" s="121">
        <v>2020</v>
      </c>
      <c r="AK131" s="121">
        <v>2020</v>
      </c>
      <c r="AL131" s="121">
        <v>2018</v>
      </c>
      <c r="AM131" s="121" t="s">
        <v>880</v>
      </c>
      <c r="AN131" s="121">
        <v>2021</v>
      </c>
      <c r="AO131" s="121">
        <v>2018</v>
      </c>
      <c r="AP131" s="121">
        <v>2019</v>
      </c>
      <c r="AQ131" s="180" t="s">
        <v>880</v>
      </c>
      <c r="AR131" s="180">
        <v>2019</v>
      </c>
      <c r="AS131" s="121">
        <v>2019</v>
      </c>
      <c r="AT131" s="180" t="s">
        <v>880</v>
      </c>
      <c r="AU131" s="131">
        <v>2019</v>
      </c>
      <c r="AV131" s="131" t="s">
        <v>880</v>
      </c>
      <c r="AW131" s="121" t="s">
        <v>880</v>
      </c>
      <c r="AX131" s="121" t="s">
        <v>880</v>
      </c>
      <c r="AY131" s="121">
        <v>2019</v>
      </c>
      <c r="AZ131" s="168">
        <v>2019</v>
      </c>
      <c r="BA131" s="121">
        <v>2018</v>
      </c>
      <c r="BB131" s="121">
        <v>2018</v>
      </c>
      <c r="BC131" s="121">
        <v>2019</v>
      </c>
      <c r="BD131" s="121">
        <v>2020</v>
      </c>
      <c r="BE131" s="181" t="s">
        <v>880</v>
      </c>
      <c r="BF131" s="181" t="s">
        <v>1432</v>
      </c>
      <c r="BG131" s="121">
        <v>2019</v>
      </c>
      <c r="BH131" s="121">
        <v>2019</v>
      </c>
      <c r="BI131" s="121">
        <v>2019</v>
      </c>
      <c r="BJ131" s="121">
        <v>2015</v>
      </c>
      <c r="BK131" s="121">
        <v>2019</v>
      </c>
      <c r="BL131" s="121">
        <v>2020</v>
      </c>
      <c r="BM131" s="121">
        <v>2018</v>
      </c>
      <c r="BN131" s="180" t="s">
        <v>880</v>
      </c>
      <c r="BO131" s="180">
        <v>2019</v>
      </c>
      <c r="BP131" s="180">
        <v>2019</v>
      </c>
      <c r="BQ131" s="121">
        <v>2014</v>
      </c>
      <c r="BR131" s="121">
        <v>2017</v>
      </c>
      <c r="BS131" s="121">
        <v>2017</v>
      </c>
      <c r="BT131" s="121">
        <v>2017</v>
      </c>
      <c r="BU131" s="121">
        <v>2018</v>
      </c>
      <c r="BV131" s="121">
        <v>2018</v>
      </c>
      <c r="BW131" s="121">
        <v>2018</v>
      </c>
      <c r="BX131" s="121">
        <v>2018</v>
      </c>
      <c r="BY131" s="121">
        <v>2017</v>
      </c>
      <c r="BZ131" s="121">
        <v>2019</v>
      </c>
      <c r="CA131" s="121">
        <v>2020</v>
      </c>
      <c r="CB131" s="121">
        <v>2015</v>
      </c>
    </row>
    <row r="132" spans="1:80" x14ac:dyDescent="0.3">
      <c r="A132" s="100" t="str">
        <f>'Indicator Data'!A134</f>
        <v>Oman</v>
      </c>
      <c r="B132" s="86" t="str">
        <f>'Indicator Data'!B134</f>
        <v>OMN</v>
      </c>
      <c r="C132" s="119">
        <v>2015</v>
      </c>
      <c r="D132" s="119">
        <v>2015</v>
      </c>
      <c r="E132" s="119">
        <v>2015</v>
      </c>
      <c r="F132" s="119">
        <v>2015</v>
      </c>
      <c r="G132" s="119">
        <v>2015</v>
      </c>
      <c r="H132" s="119">
        <v>2015</v>
      </c>
      <c r="I132" s="119">
        <v>2015</v>
      </c>
      <c r="J132" s="119">
        <v>2019</v>
      </c>
      <c r="K132" s="119">
        <v>2019</v>
      </c>
      <c r="L132" s="119">
        <v>2019</v>
      </c>
      <c r="M132" s="121">
        <v>2015</v>
      </c>
      <c r="N132" s="121">
        <v>2015</v>
      </c>
      <c r="O132" s="121">
        <v>2015</v>
      </c>
      <c r="P132" s="121">
        <v>2015</v>
      </c>
      <c r="Q132" s="121">
        <v>2010</v>
      </c>
      <c r="R132" s="121">
        <v>2010</v>
      </c>
      <c r="S132" s="121">
        <v>2010</v>
      </c>
      <c r="T132" s="121">
        <v>2010</v>
      </c>
      <c r="U132" s="121">
        <v>2015</v>
      </c>
      <c r="V132" s="121">
        <v>2015</v>
      </c>
      <c r="W132" s="121">
        <v>2015</v>
      </c>
      <c r="X132" s="121">
        <v>2018</v>
      </c>
      <c r="Y132" s="121">
        <v>2019</v>
      </c>
      <c r="Z132" s="121">
        <v>2019</v>
      </c>
      <c r="AA132" s="121" t="s">
        <v>880</v>
      </c>
      <c r="AB132" s="120">
        <v>2017</v>
      </c>
      <c r="AC132" s="121">
        <v>2017</v>
      </c>
      <c r="AD132" s="121">
        <v>2018</v>
      </c>
      <c r="AE132" s="121">
        <v>2019</v>
      </c>
      <c r="AF132" s="123" t="s">
        <v>880</v>
      </c>
      <c r="AG132" s="123">
        <v>2019</v>
      </c>
      <c r="AH132" s="121">
        <v>2021</v>
      </c>
      <c r="AI132" s="121">
        <v>2021</v>
      </c>
      <c r="AJ132" s="121">
        <v>2020</v>
      </c>
      <c r="AK132" s="121">
        <v>2020</v>
      </c>
      <c r="AL132" s="121">
        <v>2018</v>
      </c>
      <c r="AM132" s="121" t="s">
        <v>880</v>
      </c>
      <c r="AN132" s="121">
        <v>2021</v>
      </c>
      <c r="AO132" s="121">
        <v>2018</v>
      </c>
      <c r="AP132" s="121">
        <v>2019</v>
      </c>
      <c r="AQ132" s="180" t="s">
        <v>880</v>
      </c>
      <c r="AR132" s="180">
        <v>2019</v>
      </c>
      <c r="AS132" s="121">
        <v>2019</v>
      </c>
      <c r="AT132" s="180">
        <v>2017</v>
      </c>
      <c r="AU132" s="131">
        <v>2019</v>
      </c>
      <c r="AV132" s="131">
        <v>2019</v>
      </c>
      <c r="AW132" s="121">
        <v>2019</v>
      </c>
      <c r="AX132" s="121">
        <v>2018</v>
      </c>
      <c r="AY132" s="121">
        <v>2019</v>
      </c>
      <c r="AZ132" s="168">
        <v>2019</v>
      </c>
      <c r="BA132" s="121" t="s">
        <v>880</v>
      </c>
      <c r="BB132" s="121">
        <v>2018</v>
      </c>
      <c r="BC132" s="121">
        <v>2019</v>
      </c>
      <c r="BD132" s="121">
        <v>2020</v>
      </c>
      <c r="BE132" s="181" t="s">
        <v>880</v>
      </c>
      <c r="BF132" s="181">
        <v>44069</v>
      </c>
      <c r="BG132" s="121">
        <v>2019</v>
      </c>
      <c r="BH132" s="121">
        <v>2019</v>
      </c>
      <c r="BI132" s="121">
        <v>2019</v>
      </c>
      <c r="BJ132" s="121" t="s">
        <v>880</v>
      </c>
      <c r="BK132" s="121">
        <v>2019</v>
      </c>
      <c r="BL132" s="121">
        <v>2020</v>
      </c>
      <c r="BM132" s="121">
        <v>2018</v>
      </c>
      <c r="BN132" s="180">
        <v>2018</v>
      </c>
      <c r="BO132" s="180">
        <v>2019</v>
      </c>
      <c r="BP132" s="180">
        <v>2019</v>
      </c>
      <c r="BQ132" s="121">
        <v>2014</v>
      </c>
      <c r="BR132" s="121">
        <v>2017</v>
      </c>
      <c r="BS132" s="121">
        <v>2017</v>
      </c>
      <c r="BT132" s="121">
        <v>2017</v>
      </c>
      <c r="BU132" s="121">
        <v>2018</v>
      </c>
      <c r="BV132" s="121">
        <v>2018</v>
      </c>
      <c r="BW132" s="121">
        <v>2018</v>
      </c>
      <c r="BX132" s="121">
        <v>2018</v>
      </c>
      <c r="BY132" s="121">
        <v>2017</v>
      </c>
      <c r="BZ132" s="121">
        <v>2019</v>
      </c>
      <c r="CA132" s="121">
        <v>2020</v>
      </c>
      <c r="CB132" s="121">
        <v>2015</v>
      </c>
    </row>
    <row r="133" spans="1:80" x14ac:dyDescent="0.3">
      <c r="A133" s="100" t="str">
        <f>'Indicator Data'!A135</f>
        <v>Pakistan</v>
      </c>
      <c r="B133" s="86" t="str">
        <f>'Indicator Data'!B135</f>
        <v>PAK</v>
      </c>
      <c r="C133" s="119">
        <v>2015</v>
      </c>
      <c r="D133" s="119">
        <v>2015</v>
      </c>
      <c r="E133" s="119">
        <v>2015</v>
      </c>
      <c r="F133" s="119">
        <v>2015</v>
      </c>
      <c r="G133" s="119">
        <v>2015</v>
      </c>
      <c r="H133" s="119">
        <v>2015</v>
      </c>
      <c r="I133" s="119">
        <v>2015</v>
      </c>
      <c r="J133" s="119">
        <v>2019</v>
      </c>
      <c r="K133" s="119">
        <v>2019</v>
      </c>
      <c r="L133" s="119">
        <v>2019</v>
      </c>
      <c r="M133" s="121">
        <v>2015</v>
      </c>
      <c r="N133" s="121">
        <v>2015</v>
      </c>
      <c r="O133" s="121">
        <v>2015</v>
      </c>
      <c r="P133" s="121">
        <v>2015</v>
      </c>
      <c r="Q133" s="121">
        <v>2010</v>
      </c>
      <c r="R133" s="121">
        <v>2010</v>
      </c>
      <c r="S133" s="121">
        <v>2010</v>
      </c>
      <c r="T133" s="121">
        <v>2010</v>
      </c>
      <c r="U133" s="121">
        <v>2015</v>
      </c>
      <c r="V133" s="121">
        <v>2015</v>
      </c>
      <c r="W133" s="121">
        <v>2015</v>
      </c>
      <c r="X133" s="121">
        <v>2018</v>
      </c>
      <c r="Y133" s="121">
        <v>2019</v>
      </c>
      <c r="Z133" s="121">
        <v>2019</v>
      </c>
      <c r="AA133" s="121">
        <v>2013</v>
      </c>
      <c r="AB133" s="120">
        <v>2017</v>
      </c>
      <c r="AC133" s="121">
        <v>2017</v>
      </c>
      <c r="AD133" s="121">
        <v>2017</v>
      </c>
      <c r="AE133" s="121">
        <v>2019</v>
      </c>
      <c r="AF133" s="123">
        <v>2018</v>
      </c>
      <c r="AG133" s="123">
        <v>2019</v>
      </c>
      <c r="AH133" s="121">
        <v>2021</v>
      </c>
      <c r="AI133" s="121">
        <v>2021</v>
      </c>
      <c r="AJ133" s="121">
        <v>2020</v>
      </c>
      <c r="AK133" s="121">
        <v>2020</v>
      </c>
      <c r="AL133" s="121">
        <v>2018</v>
      </c>
      <c r="AM133" s="121" t="s">
        <v>1360</v>
      </c>
      <c r="AN133" s="121">
        <v>2021</v>
      </c>
      <c r="AO133" s="121">
        <v>2018</v>
      </c>
      <c r="AP133" s="121">
        <v>2019</v>
      </c>
      <c r="AQ133" s="180">
        <v>2019</v>
      </c>
      <c r="AR133" s="180">
        <v>2019</v>
      </c>
      <c r="AS133" s="121">
        <v>2019</v>
      </c>
      <c r="AT133" s="180">
        <v>2018</v>
      </c>
      <c r="AU133" s="131">
        <v>2019</v>
      </c>
      <c r="AV133" s="131">
        <v>2019</v>
      </c>
      <c r="AW133" s="121">
        <v>2019</v>
      </c>
      <c r="AX133" s="121">
        <v>2018</v>
      </c>
      <c r="AY133" s="121">
        <v>2019</v>
      </c>
      <c r="AZ133" s="168">
        <v>2019</v>
      </c>
      <c r="BA133" s="121">
        <v>2018</v>
      </c>
      <c r="BB133" s="121">
        <v>2018</v>
      </c>
      <c r="BC133" s="121">
        <v>2019</v>
      </c>
      <c r="BD133" s="121">
        <v>2020</v>
      </c>
      <c r="BE133" s="181" t="s">
        <v>1421</v>
      </c>
      <c r="BF133" s="181" t="s">
        <v>1432</v>
      </c>
      <c r="BG133" s="121">
        <v>2019</v>
      </c>
      <c r="BH133" s="121">
        <v>2019</v>
      </c>
      <c r="BI133" s="121">
        <v>2019</v>
      </c>
      <c r="BJ133" s="121">
        <v>2015</v>
      </c>
      <c r="BK133" s="121">
        <v>2019</v>
      </c>
      <c r="BL133" s="121">
        <v>2020</v>
      </c>
      <c r="BM133" s="121">
        <v>2018</v>
      </c>
      <c r="BN133" s="180">
        <v>2017</v>
      </c>
      <c r="BO133" s="180">
        <v>2019</v>
      </c>
      <c r="BP133" s="180">
        <v>2019</v>
      </c>
      <c r="BQ133" s="121">
        <v>2014</v>
      </c>
      <c r="BR133" s="121">
        <v>2017</v>
      </c>
      <c r="BS133" s="121">
        <v>2017</v>
      </c>
      <c r="BT133" s="121">
        <v>2015</v>
      </c>
      <c r="BU133" s="121">
        <v>2018</v>
      </c>
      <c r="BV133" s="121">
        <v>2018</v>
      </c>
      <c r="BW133" s="121">
        <v>2018</v>
      </c>
      <c r="BX133" s="121">
        <v>2018</v>
      </c>
      <c r="BY133" s="121">
        <v>2017</v>
      </c>
      <c r="BZ133" s="121">
        <v>2019</v>
      </c>
      <c r="CA133" s="121">
        <v>2020</v>
      </c>
      <c r="CB133" s="121">
        <v>2015</v>
      </c>
    </row>
    <row r="134" spans="1:80" x14ac:dyDescent="0.3">
      <c r="A134" s="100" t="str">
        <f>'Indicator Data'!A136</f>
        <v>Palau</v>
      </c>
      <c r="B134" s="86" t="str">
        <f>'Indicator Data'!B136</f>
        <v>PLW</v>
      </c>
      <c r="C134" s="119">
        <v>2015</v>
      </c>
      <c r="D134" s="119">
        <v>2015</v>
      </c>
      <c r="E134" s="119">
        <v>2015</v>
      </c>
      <c r="F134" s="119">
        <v>2015</v>
      </c>
      <c r="G134" s="119">
        <v>2015</v>
      </c>
      <c r="H134" s="119">
        <v>2015</v>
      </c>
      <c r="I134" s="119">
        <v>2015</v>
      </c>
      <c r="J134" s="119">
        <v>2019</v>
      </c>
      <c r="K134" s="119">
        <v>2019</v>
      </c>
      <c r="L134" s="119" t="s">
        <v>880</v>
      </c>
      <c r="M134" s="121">
        <v>2015</v>
      </c>
      <c r="N134" s="121">
        <v>2015</v>
      </c>
      <c r="O134" s="121">
        <v>2015</v>
      </c>
      <c r="P134" s="121">
        <v>2015</v>
      </c>
      <c r="Q134" s="121">
        <v>2010</v>
      </c>
      <c r="R134" s="121">
        <v>2010</v>
      </c>
      <c r="S134" s="121">
        <v>2010</v>
      </c>
      <c r="T134" s="121">
        <v>2010</v>
      </c>
      <c r="U134" s="121">
        <v>2015</v>
      </c>
      <c r="V134" s="121">
        <v>2015</v>
      </c>
      <c r="W134" s="121">
        <v>2015</v>
      </c>
      <c r="X134" s="121">
        <v>2018</v>
      </c>
      <c r="Y134" s="121">
        <v>2019</v>
      </c>
      <c r="Z134" s="121">
        <v>2019</v>
      </c>
      <c r="AA134" s="121" t="s">
        <v>880</v>
      </c>
      <c r="AB134" s="120">
        <v>2017</v>
      </c>
      <c r="AC134" s="121" t="s">
        <v>880</v>
      </c>
      <c r="AD134" s="121">
        <v>2015</v>
      </c>
      <c r="AE134" s="121">
        <v>2019</v>
      </c>
      <c r="AF134" s="123" t="s">
        <v>880</v>
      </c>
      <c r="AG134" s="123">
        <v>2019</v>
      </c>
      <c r="AH134" s="121">
        <v>2021</v>
      </c>
      <c r="AI134" s="121">
        <v>2021</v>
      </c>
      <c r="AJ134" s="121">
        <v>2020</v>
      </c>
      <c r="AK134" s="121">
        <v>2020</v>
      </c>
      <c r="AL134" s="121">
        <v>2018</v>
      </c>
      <c r="AM134" s="121" t="s">
        <v>880</v>
      </c>
      <c r="AN134" s="121">
        <v>2021</v>
      </c>
      <c r="AO134" s="121">
        <v>2018</v>
      </c>
      <c r="AP134" s="121">
        <v>2019</v>
      </c>
      <c r="AQ134" s="180">
        <v>2019</v>
      </c>
      <c r="AR134" s="180">
        <v>2019</v>
      </c>
      <c r="AS134" s="121">
        <v>2019</v>
      </c>
      <c r="AT134" s="180" t="s">
        <v>880</v>
      </c>
      <c r="AU134" s="131">
        <v>2019</v>
      </c>
      <c r="AV134" s="131" t="s">
        <v>880</v>
      </c>
      <c r="AW134" s="121" t="s">
        <v>880</v>
      </c>
      <c r="AX134" s="121" t="s">
        <v>880</v>
      </c>
      <c r="AY134" s="121">
        <v>2019</v>
      </c>
      <c r="AZ134" s="168" t="s">
        <v>880</v>
      </c>
      <c r="BA134" s="121" t="s">
        <v>880</v>
      </c>
      <c r="BB134" s="121">
        <v>2018</v>
      </c>
      <c r="BC134" s="121">
        <v>2019</v>
      </c>
      <c r="BD134" s="121">
        <v>2020</v>
      </c>
      <c r="BE134" s="181" t="s">
        <v>880</v>
      </c>
      <c r="BF134" s="181" t="s">
        <v>1432</v>
      </c>
      <c r="BG134" s="121">
        <v>2019</v>
      </c>
      <c r="BH134" s="121">
        <v>2019</v>
      </c>
      <c r="BI134" s="121">
        <v>2019</v>
      </c>
      <c r="BJ134" s="121">
        <v>2013</v>
      </c>
      <c r="BK134" s="121">
        <v>2019</v>
      </c>
      <c r="BL134" s="121" t="s">
        <v>880</v>
      </c>
      <c r="BM134" s="121">
        <v>2018</v>
      </c>
      <c r="BN134" s="180">
        <v>2015</v>
      </c>
      <c r="BO134" s="180" t="s">
        <v>880</v>
      </c>
      <c r="BP134" s="180" t="s">
        <v>880</v>
      </c>
      <c r="BQ134" s="121">
        <v>2014</v>
      </c>
      <c r="BR134" s="121">
        <v>2017</v>
      </c>
      <c r="BS134" s="121">
        <v>2017</v>
      </c>
      <c r="BT134" s="121">
        <v>2014</v>
      </c>
      <c r="BU134" s="121">
        <v>2018</v>
      </c>
      <c r="BV134" s="121">
        <v>2018</v>
      </c>
      <c r="BW134" s="121">
        <v>2018</v>
      </c>
      <c r="BX134" s="121">
        <v>2018</v>
      </c>
      <c r="BY134" s="121" t="s">
        <v>880</v>
      </c>
      <c r="BZ134" s="121">
        <v>2018</v>
      </c>
      <c r="CA134" s="121">
        <v>2020</v>
      </c>
      <c r="CB134" s="121">
        <v>2015</v>
      </c>
    </row>
    <row r="135" spans="1:80" x14ac:dyDescent="0.3">
      <c r="A135" s="100" t="str">
        <f>'Indicator Data'!A137</f>
        <v>Palestine</v>
      </c>
      <c r="B135" s="86" t="str">
        <f>'Indicator Data'!B137</f>
        <v>PSE</v>
      </c>
      <c r="C135" s="119">
        <v>2015</v>
      </c>
      <c r="D135" s="119">
        <v>2015</v>
      </c>
      <c r="E135" s="119">
        <v>2015</v>
      </c>
      <c r="F135" s="119">
        <v>2015</v>
      </c>
      <c r="G135" s="119">
        <v>2015</v>
      </c>
      <c r="H135" s="119">
        <v>2015</v>
      </c>
      <c r="I135" s="119">
        <v>2015</v>
      </c>
      <c r="J135" s="119">
        <v>2019</v>
      </c>
      <c r="K135" s="119">
        <v>2019</v>
      </c>
      <c r="L135" s="119" t="s">
        <v>880</v>
      </c>
      <c r="M135" s="121">
        <v>2015</v>
      </c>
      <c r="N135" s="121">
        <v>2015</v>
      </c>
      <c r="O135" s="121">
        <v>2015</v>
      </c>
      <c r="P135" s="121">
        <v>2015</v>
      </c>
      <c r="Q135" s="121">
        <v>2010</v>
      </c>
      <c r="R135" s="121">
        <v>2010</v>
      </c>
      <c r="S135" s="121">
        <v>2010</v>
      </c>
      <c r="T135" s="121">
        <v>2010</v>
      </c>
      <c r="U135" s="121">
        <v>2015</v>
      </c>
      <c r="V135" s="121">
        <v>2015</v>
      </c>
      <c r="W135" s="121">
        <v>2015</v>
      </c>
      <c r="X135" s="121">
        <v>2018</v>
      </c>
      <c r="Y135" s="121">
        <v>2019</v>
      </c>
      <c r="Z135" s="121">
        <v>2019</v>
      </c>
      <c r="AA135" s="121" t="s">
        <v>880</v>
      </c>
      <c r="AB135" s="120">
        <v>2017</v>
      </c>
      <c r="AC135" s="121" t="s">
        <v>880</v>
      </c>
      <c r="AD135" s="121">
        <v>2019</v>
      </c>
      <c r="AE135" s="121" t="s">
        <v>880</v>
      </c>
      <c r="AF135" s="123">
        <v>2018</v>
      </c>
      <c r="AG135" s="123">
        <v>2019</v>
      </c>
      <c r="AH135" s="121">
        <v>2021</v>
      </c>
      <c r="AI135" s="121">
        <v>2021</v>
      </c>
      <c r="AJ135" s="121">
        <v>2020</v>
      </c>
      <c r="AK135" s="121">
        <v>2020</v>
      </c>
      <c r="AL135" s="121">
        <v>2018</v>
      </c>
      <c r="AM135" s="121">
        <v>2014</v>
      </c>
      <c r="AN135" s="121">
        <v>2021</v>
      </c>
      <c r="AO135" s="121">
        <v>2018</v>
      </c>
      <c r="AP135" s="121">
        <v>2019</v>
      </c>
      <c r="AQ135" s="180">
        <v>2018</v>
      </c>
      <c r="AR135" s="180">
        <v>2018</v>
      </c>
      <c r="AS135" s="121">
        <v>2019</v>
      </c>
      <c r="AT135" s="180">
        <v>2014</v>
      </c>
      <c r="AU135" s="131">
        <v>2019</v>
      </c>
      <c r="AV135" s="131" t="s">
        <v>880</v>
      </c>
      <c r="AW135" s="121" t="s">
        <v>880</v>
      </c>
      <c r="AX135" s="121" t="s">
        <v>880</v>
      </c>
      <c r="AY135" s="121">
        <v>2019</v>
      </c>
      <c r="AZ135" s="168" t="s">
        <v>880</v>
      </c>
      <c r="BA135" s="121">
        <v>2016</v>
      </c>
      <c r="BB135" s="121">
        <v>2018</v>
      </c>
      <c r="BC135" s="121">
        <v>2019</v>
      </c>
      <c r="BD135" s="121">
        <v>2020</v>
      </c>
      <c r="BE135" s="181" t="s">
        <v>1421</v>
      </c>
      <c r="BF135" s="181" t="s">
        <v>1432</v>
      </c>
      <c r="BG135" s="121">
        <v>2019</v>
      </c>
      <c r="BH135" s="121">
        <v>2019</v>
      </c>
      <c r="BI135" s="121">
        <v>2019</v>
      </c>
      <c r="BJ135" s="121">
        <v>2015</v>
      </c>
      <c r="BK135" s="121">
        <v>2019</v>
      </c>
      <c r="BL135" s="121" t="s">
        <v>880</v>
      </c>
      <c r="BM135" s="121">
        <v>2018</v>
      </c>
      <c r="BN135" s="180">
        <v>2018</v>
      </c>
      <c r="BO135" s="180">
        <v>2019</v>
      </c>
      <c r="BP135" s="180">
        <v>2019</v>
      </c>
      <c r="BQ135" s="121">
        <v>2014</v>
      </c>
      <c r="BR135" s="121">
        <v>2017</v>
      </c>
      <c r="BS135" s="121">
        <v>2017</v>
      </c>
      <c r="BT135" s="121"/>
      <c r="BU135" s="121">
        <v>2018</v>
      </c>
      <c r="BV135" s="121">
        <v>2018</v>
      </c>
      <c r="BW135" s="121">
        <v>2018</v>
      </c>
      <c r="BX135" s="121" t="s">
        <v>880</v>
      </c>
      <c r="BY135" s="121">
        <v>2017</v>
      </c>
      <c r="BZ135" s="121">
        <v>2018</v>
      </c>
      <c r="CA135" s="121">
        <v>2020</v>
      </c>
      <c r="CB135" s="121">
        <v>2015</v>
      </c>
    </row>
    <row r="136" spans="1:80" x14ac:dyDescent="0.3">
      <c r="A136" s="100" t="str">
        <f>'Indicator Data'!A138</f>
        <v>Panama</v>
      </c>
      <c r="B136" s="86" t="str">
        <f>'Indicator Data'!B138</f>
        <v>PAN</v>
      </c>
      <c r="C136" s="119">
        <v>2015</v>
      </c>
      <c r="D136" s="119">
        <v>2015</v>
      </c>
      <c r="E136" s="119">
        <v>2015</v>
      </c>
      <c r="F136" s="119">
        <v>2015</v>
      </c>
      <c r="G136" s="119">
        <v>2015</v>
      </c>
      <c r="H136" s="119">
        <v>2015</v>
      </c>
      <c r="I136" s="119">
        <v>2015</v>
      </c>
      <c r="J136" s="119">
        <v>2019</v>
      </c>
      <c r="K136" s="119">
        <v>2019</v>
      </c>
      <c r="L136" s="119">
        <v>2019</v>
      </c>
      <c r="M136" s="121">
        <v>2015</v>
      </c>
      <c r="N136" s="121">
        <v>2015</v>
      </c>
      <c r="O136" s="121">
        <v>2015</v>
      </c>
      <c r="P136" s="121">
        <v>2015</v>
      </c>
      <c r="Q136" s="121">
        <v>2010</v>
      </c>
      <c r="R136" s="121">
        <v>2010</v>
      </c>
      <c r="S136" s="121">
        <v>2010</v>
      </c>
      <c r="T136" s="121">
        <v>2010</v>
      </c>
      <c r="U136" s="121">
        <v>2015</v>
      </c>
      <c r="V136" s="121">
        <v>2015</v>
      </c>
      <c r="W136" s="121">
        <v>2015</v>
      </c>
      <c r="X136" s="121">
        <v>2018</v>
      </c>
      <c r="Y136" s="121">
        <v>2019</v>
      </c>
      <c r="Z136" s="121">
        <v>2019</v>
      </c>
      <c r="AA136" s="121">
        <v>2010</v>
      </c>
      <c r="AB136" s="120">
        <v>2017</v>
      </c>
      <c r="AC136" s="121" t="s">
        <v>880</v>
      </c>
      <c r="AD136" s="121">
        <v>2017</v>
      </c>
      <c r="AE136" s="121">
        <v>2019</v>
      </c>
      <c r="AF136" s="123">
        <v>2018</v>
      </c>
      <c r="AG136" s="123">
        <v>2019</v>
      </c>
      <c r="AH136" s="121">
        <v>2021</v>
      </c>
      <c r="AI136" s="121">
        <v>2021</v>
      </c>
      <c r="AJ136" s="121">
        <v>2020</v>
      </c>
      <c r="AK136" s="121">
        <v>2020</v>
      </c>
      <c r="AL136" s="121">
        <v>2018</v>
      </c>
      <c r="AM136" s="121" t="s">
        <v>880</v>
      </c>
      <c r="AN136" s="121">
        <v>2021</v>
      </c>
      <c r="AO136" s="121">
        <v>2018</v>
      </c>
      <c r="AP136" s="121">
        <v>2019</v>
      </c>
      <c r="AQ136" s="180">
        <v>2019</v>
      </c>
      <c r="AR136" s="180">
        <v>2019</v>
      </c>
      <c r="AS136" s="121">
        <v>2019</v>
      </c>
      <c r="AT136" s="180" t="s">
        <v>880</v>
      </c>
      <c r="AU136" s="131">
        <v>2019</v>
      </c>
      <c r="AV136" s="131" t="s">
        <v>880</v>
      </c>
      <c r="AW136" s="121" t="s">
        <v>880</v>
      </c>
      <c r="AX136" s="121">
        <v>2018</v>
      </c>
      <c r="AY136" s="121">
        <v>2019</v>
      </c>
      <c r="AZ136" s="168">
        <v>2019</v>
      </c>
      <c r="BA136" s="121">
        <v>2019</v>
      </c>
      <c r="BB136" s="121">
        <v>2018</v>
      </c>
      <c r="BC136" s="121">
        <v>2019</v>
      </c>
      <c r="BD136" s="121">
        <v>2020</v>
      </c>
      <c r="BE136" s="181" t="s">
        <v>880</v>
      </c>
      <c r="BF136" s="181">
        <v>44196</v>
      </c>
      <c r="BG136" s="121">
        <v>2019</v>
      </c>
      <c r="BH136" s="121">
        <v>2019</v>
      </c>
      <c r="BI136" s="121">
        <v>2019</v>
      </c>
      <c r="BJ136" s="121">
        <v>2013</v>
      </c>
      <c r="BK136" s="121">
        <v>2019</v>
      </c>
      <c r="BL136" s="121">
        <v>2020</v>
      </c>
      <c r="BM136" s="121">
        <v>2018</v>
      </c>
      <c r="BN136" s="180">
        <v>2018</v>
      </c>
      <c r="BO136" s="180">
        <v>2019</v>
      </c>
      <c r="BP136" s="180">
        <v>2019</v>
      </c>
      <c r="BQ136" s="121">
        <v>2014</v>
      </c>
      <c r="BR136" s="121">
        <v>2017</v>
      </c>
      <c r="BS136" s="121">
        <v>2017</v>
      </c>
      <c r="BT136" s="121">
        <v>2016</v>
      </c>
      <c r="BU136" s="121">
        <v>2018</v>
      </c>
      <c r="BV136" s="121">
        <v>2018</v>
      </c>
      <c r="BW136" s="121">
        <v>2018</v>
      </c>
      <c r="BX136" s="121">
        <v>2018</v>
      </c>
      <c r="BY136" s="121">
        <v>2017</v>
      </c>
      <c r="BZ136" s="121">
        <v>2019</v>
      </c>
      <c r="CA136" s="121">
        <v>2020</v>
      </c>
      <c r="CB136" s="121">
        <v>2015</v>
      </c>
    </row>
    <row r="137" spans="1:80" x14ac:dyDescent="0.3">
      <c r="A137" s="100" t="str">
        <f>'Indicator Data'!A139</f>
        <v>Papua New Guinea</v>
      </c>
      <c r="B137" s="86" t="str">
        <f>'Indicator Data'!B139</f>
        <v>PNG</v>
      </c>
      <c r="C137" s="119">
        <v>2015</v>
      </c>
      <c r="D137" s="119">
        <v>2015</v>
      </c>
      <c r="E137" s="119">
        <v>2015</v>
      </c>
      <c r="F137" s="119">
        <v>2015</v>
      </c>
      <c r="G137" s="119">
        <v>2015</v>
      </c>
      <c r="H137" s="119">
        <v>2015</v>
      </c>
      <c r="I137" s="119">
        <v>2015</v>
      </c>
      <c r="J137" s="119">
        <v>2019</v>
      </c>
      <c r="K137" s="119">
        <v>2019</v>
      </c>
      <c r="L137" s="119">
        <v>2019</v>
      </c>
      <c r="M137" s="121">
        <v>2015</v>
      </c>
      <c r="N137" s="121">
        <v>2015</v>
      </c>
      <c r="O137" s="121">
        <v>2015</v>
      </c>
      <c r="P137" s="121">
        <v>2015</v>
      </c>
      <c r="Q137" s="121">
        <v>2010</v>
      </c>
      <c r="R137" s="121">
        <v>2010</v>
      </c>
      <c r="S137" s="121">
        <v>2010</v>
      </c>
      <c r="T137" s="121">
        <v>2010</v>
      </c>
      <c r="U137" s="121">
        <v>2015</v>
      </c>
      <c r="V137" s="121">
        <v>2015</v>
      </c>
      <c r="W137" s="121">
        <v>2015</v>
      </c>
      <c r="X137" s="121">
        <v>2018</v>
      </c>
      <c r="Y137" s="121">
        <v>2019</v>
      </c>
      <c r="Z137" s="121">
        <v>2019</v>
      </c>
      <c r="AA137" s="121" t="s">
        <v>880</v>
      </c>
      <c r="AB137" s="120">
        <v>2017</v>
      </c>
      <c r="AC137" s="121" t="s">
        <v>880</v>
      </c>
      <c r="AD137" s="121">
        <v>2018</v>
      </c>
      <c r="AE137" s="121">
        <v>2018</v>
      </c>
      <c r="AF137" s="123" t="s">
        <v>880</v>
      </c>
      <c r="AG137" s="123">
        <v>2019</v>
      </c>
      <c r="AH137" s="121">
        <v>2021</v>
      </c>
      <c r="AI137" s="121">
        <v>2021</v>
      </c>
      <c r="AJ137" s="121">
        <v>2020</v>
      </c>
      <c r="AK137" s="121">
        <v>2020</v>
      </c>
      <c r="AL137" s="121">
        <v>2018</v>
      </c>
      <c r="AM137" s="121" t="s">
        <v>1393</v>
      </c>
      <c r="AN137" s="121">
        <v>2021</v>
      </c>
      <c r="AO137" s="121">
        <v>2018</v>
      </c>
      <c r="AP137" s="121">
        <v>2019</v>
      </c>
      <c r="AQ137" s="180">
        <v>2019</v>
      </c>
      <c r="AR137" s="180">
        <v>2019</v>
      </c>
      <c r="AS137" s="121">
        <v>2019</v>
      </c>
      <c r="AT137" s="180">
        <v>2010</v>
      </c>
      <c r="AU137" s="131">
        <v>2019</v>
      </c>
      <c r="AV137" s="131">
        <v>2019</v>
      </c>
      <c r="AW137" s="121">
        <v>2019</v>
      </c>
      <c r="AX137" s="121">
        <v>2018</v>
      </c>
      <c r="AY137" s="121">
        <v>2019</v>
      </c>
      <c r="AZ137" s="168">
        <v>2019</v>
      </c>
      <c r="BA137" s="121">
        <v>2009</v>
      </c>
      <c r="BB137" s="121">
        <v>2018</v>
      </c>
      <c r="BC137" s="121">
        <v>2019</v>
      </c>
      <c r="BD137" s="121">
        <v>2020</v>
      </c>
      <c r="BE137" s="181" t="s">
        <v>1421</v>
      </c>
      <c r="BF137" s="181" t="s">
        <v>1432</v>
      </c>
      <c r="BG137" s="121">
        <v>2019</v>
      </c>
      <c r="BH137" s="121">
        <v>2019</v>
      </c>
      <c r="BI137" s="121">
        <v>2019</v>
      </c>
      <c r="BJ137" s="121">
        <v>2013</v>
      </c>
      <c r="BK137" s="121">
        <v>2019</v>
      </c>
      <c r="BL137" s="121">
        <v>2020</v>
      </c>
      <c r="BM137" s="121">
        <v>2018</v>
      </c>
      <c r="BN137" s="180">
        <v>2010</v>
      </c>
      <c r="BO137" s="180">
        <v>2017</v>
      </c>
      <c r="BP137" s="180">
        <v>2017</v>
      </c>
      <c r="BQ137" s="121">
        <v>2014</v>
      </c>
      <c r="BR137" s="121">
        <v>2017</v>
      </c>
      <c r="BS137" s="121">
        <v>2017</v>
      </c>
      <c r="BT137" s="121" t="s">
        <v>880</v>
      </c>
      <c r="BU137" s="121">
        <v>2018</v>
      </c>
      <c r="BV137" s="121" t="s">
        <v>880</v>
      </c>
      <c r="BW137" s="121">
        <v>2018</v>
      </c>
      <c r="BX137" s="121">
        <v>2018</v>
      </c>
      <c r="BY137" s="121">
        <v>2017</v>
      </c>
      <c r="BZ137" s="121">
        <v>2019</v>
      </c>
      <c r="CA137" s="121">
        <v>2020</v>
      </c>
      <c r="CB137" s="121">
        <v>2015</v>
      </c>
    </row>
    <row r="138" spans="1:80" x14ac:dyDescent="0.3">
      <c r="A138" s="100" t="str">
        <f>'Indicator Data'!A140</f>
        <v>Paraguay</v>
      </c>
      <c r="B138" s="86" t="str">
        <f>'Indicator Data'!B140</f>
        <v>PRY</v>
      </c>
      <c r="C138" s="119">
        <v>2015</v>
      </c>
      <c r="D138" s="119">
        <v>2015</v>
      </c>
      <c r="E138" s="119">
        <v>2015</v>
      </c>
      <c r="F138" s="119">
        <v>2015</v>
      </c>
      <c r="G138" s="119">
        <v>2015</v>
      </c>
      <c r="H138" s="119">
        <v>2015</v>
      </c>
      <c r="I138" s="119">
        <v>2015</v>
      </c>
      <c r="J138" s="119">
        <v>2019</v>
      </c>
      <c r="K138" s="119">
        <v>2019</v>
      </c>
      <c r="L138" s="119">
        <v>2019</v>
      </c>
      <c r="M138" s="121">
        <v>2015</v>
      </c>
      <c r="N138" s="121">
        <v>2015</v>
      </c>
      <c r="O138" s="121">
        <v>2015</v>
      </c>
      <c r="P138" s="121">
        <v>2015</v>
      </c>
      <c r="Q138" s="121">
        <v>2010</v>
      </c>
      <c r="R138" s="121">
        <v>2010</v>
      </c>
      <c r="S138" s="121">
        <v>2010</v>
      </c>
      <c r="T138" s="121">
        <v>2010</v>
      </c>
      <c r="U138" s="121">
        <v>2015</v>
      </c>
      <c r="V138" s="121">
        <v>2015</v>
      </c>
      <c r="W138" s="121">
        <v>2015</v>
      </c>
      <c r="X138" s="121">
        <v>2018</v>
      </c>
      <c r="Y138" s="121">
        <v>2019</v>
      </c>
      <c r="Z138" s="121">
        <v>2019</v>
      </c>
      <c r="AA138" s="121" t="s">
        <v>880</v>
      </c>
      <c r="AB138" s="120">
        <v>2017</v>
      </c>
      <c r="AC138" s="121">
        <v>2017</v>
      </c>
      <c r="AD138" s="121">
        <v>2019</v>
      </c>
      <c r="AE138" s="121">
        <v>2019</v>
      </c>
      <c r="AF138" s="123">
        <v>2018</v>
      </c>
      <c r="AG138" s="123">
        <v>2019</v>
      </c>
      <c r="AH138" s="121">
        <v>2021</v>
      </c>
      <c r="AI138" s="121">
        <v>2021</v>
      </c>
      <c r="AJ138" s="121">
        <v>2020</v>
      </c>
      <c r="AK138" s="121">
        <v>2020</v>
      </c>
      <c r="AL138" s="121">
        <v>2018</v>
      </c>
      <c r="AM138" s="121">
        <v>2016</v>
      </c>
      <c r="AN138" s="121">
        <v>2021</v>
      </c>
      <c r="AO138" s="121">
        <v>2018</v>
      </c>
      <c r="AP138" s="121">
        <v>2019</v>
      </c>
      <c r="AQ138" s="180">
        <v>2019</v>
      </c>
      <c r="AR138" s="180">
        <v>2019</v>
      </c>
      <c r="AS138" s="121">
        <v>2019</v>
      </c>
      <c r="AT138" s="180">
        <v>2016</v>
      </c>
      <c r="AU138" s="131">
        <v>2019</v>
      </c>
      <c r="AV138" s="131">
        <v>2019</v>
      </c>
      <c r="AW138" s="121">
        <v>2019</v>
      </c>
      <c r="AX138" s="121">
        <v>2018</v>
      </c>
      <c r="AY138" s="121">
        <v>2019</v>
      </c>
      <c r="AZ138" s="168">
        <v>2019</v>
      </c>
      <c r="BA138" s="121">
        <v>2019</v>
      </c>
      <c r="BB138" s="121">
        <v>2018</v>
      </c>
      <c r="BC138" s="121">
        <v>2019</v>
      </c>
      <c r="BD138" s="121">
        <v>2020</v>
      </c>
      <c r="BE138" s="181" t="s">
        <v>880</v>
      </c>
      <c r="BF138" s="181">
        <v>44196</v>
      </c>
      <c r="BG138" s="121">
        <v>2019</v>
      </c>
      <c r="BH138" s="121">
        <v>2019</v>
      </c>
      <c r="BI138" s="121">
        <v>2019</v>
      </c>
      <c r="BJ138" s="121">
        <v>2013</v>
      </c>
      <c r="BK138" s="121">
        <v>2019</v>
      </c>
      <c r="BL138" s="121">
        <v>2020</v>
      </c>
      <c r="BM138" s="121">
        <v>2018</v>
      </c>
      <c r="BN138" s="180">
        <v>2018</v>
      </c>
      <c r="BO138" s="180">
        <v>2019</v>
      </c>
      <c r="BP138" s="180">
        <v>2019</v>
      </c>
      <c r="BQ138" s="121">
        <v>2014</v>
      </c>
      <c r="BR138" s="121">
        <v>2017</v>
      </c>
      <c r="BS138" s="121">
        <v>2017</v>
      </c>
      <c r="BT138" s="121">
        <v>2018</v>
      </c>
      <c r="BU138" s="121">
        <v>2018</v>
      </c>
      <c r="BV138" s="121">
        <v>2018</v>
      </c>
      <c r="BW138" s="121">
        <v>2018</v>
      </c>
      <c r="BX138" s="121">
        <v>2018</v>
      </c>
      <c r="BY138" s="121">
        <v>2017</v>
      </c>
      <c r="BZ138" s="121">
        <v>2019</v>
      </c>
      <c r="CA138" s="121">
        <v>2020</v>
      </c>
      <c r="CB138" s="121">
        <v>2015</v>
      </c>
    </row>
    <row r="139" spans="1:80" x14ac:dyDescent="0.3">
      <c r="A139" s="100" t="str">
        <f>'Indicator Data'!A141</f>
        <v>Peru</v>
      </c>
      <c r="B139" s="86" t="str">
        <f>'Indicator Data'!B141</f>
        <v>PER</v>
      </c>
      <c r="C139" s="119">
        <v>2015</v>
      </c>
      <c r="D139" s="119">
        <v>2015</v>
      </c>
      <c r="E139" s="119">
        <v>2015</v>
      </c>
      <c r="F139" s="119">
        <v>2015</v>
      </c>
      <c r="G139" s="119">
        <v>2015</v>
      </c>
      <c r="H139" s="119">
        <v>2015</v>
      </c>
      <c r="I139" s="119">
        <v>2015</v>
      </c>
      <c r="J139" s="119">
        <v>2019</v>
      </c>
      <c r="K139" s="119">
        <v>2019</v>
      </c>
      <c r="L139" s="119">
        <v>2019</v>
      </c>
      <c r="M139" s="121">
        <v>2015</v>
      </c>
      <c r="N139" s="121">
        <v>2015</v>
      </c>
      <c r="O139" s="121">
        <v>2015</v>
      </c>
      <c r="P139" s="121">
        <v>2015</v>
      </c>
      <c r="Q139" s="121">
        <v>2010</v>
      </c>
      <c r="R139" s="121">
        <v>2010</v>
      </c>
      <c r="S139" s="121">
        <v>2010</v>
      </c>
      <c r="T139" s="121">
        <v>2010</v>
      </c>
      <c r="U139" s="121">
        <v>2015</v>
      </c>
      <c r="V139" s="121">
        <v>2015</v>
      </c>
      <c r="W139" s="121">
        <v>2015</v>
      </c>
      <c r="X139" s="121">
        <v>2018</v>
      </c>
      <c r="Y139" s="121">
        <v>2019</v>
      </c>
      <c r="Z139" s="121">
        <v>2019</v>
      </c>
      <c r="AA139" s="121">
        <v>2012</v>
      </c>
      <c r="AB139" s="120">
        <v>2017</v>
      </c>
      <c r="AC139" s="121" t="s">
        <v>880</v>
      </c>
      <c r="AD139" s="121">
        <v>2017</v>
      </c>
      <c r="AE139" s="121">
        <v>2019</v>
      </c>
      <c r="AF139" s="123">
        <v>2018</v>
      </c>
      <c r="AG139" s="123">
        <v>2019</v>
      </c>
      <c r="AH139" s="121">
        <v>2021</v>
      </c>
      <c r="AI139" s="121">
        <v>2021</v>
      </c>
      <c r="AJ139" s="121">
        <v>2020</v>
      </c>
      <c r="AK139" s="121">
        <v>2020</v>
      </c>
      <c r="AL139" s="121">
        <v>2018</v>
      </c>
      <c r="AM139" s="121">
        <v>2018</v>
      </c>
      <c r="AN139" s="121">
        <v>2021</v>
      </c>
      <c r="AO139" s="121">
        <v>2018</v>
      </c>
      <c r="AP139" s="121">
        <v>2019</v>
      </c>
      <c r="AQ139" s="180">
        <v>2019</v>
      </c>
      <c r="AR139" s="180">
        <v>2019</v>
      </c>
      <c r="AS139" s="121">
        <v>2019</v>
      </c>
      <c r="AT139" s="180">
        <v>2018</v>
      </c>
      <c r="AU139" s="131">
        <v>2019</v>
      </c>
      <c r="AV139" s="131">
        <v>2019</v>
      </c>
      <c r="AW139" s="121">
        <v>2019</v>
      </c>
      <c r="AX139" s="121">
        <v>2018</v>
      </c>
      <c r="AY139" s="121">
        <v>2019</v>
      </c>
      <c r="AZ139" s="168">
        <v>2019</v>
      </c>
      <c r="BA139" s="121">
        <v>2019</v>
      </c>
      <c r="BB139" s="121">
        <v>2018</v>
      </c>
      <c r="BC139" s="121">
        <v>2019</v>
      </c>
      <c r="BD139" s="121">
        <v>2020</v>
      </c>
      <c r="BE139" s="181" t="s">
        <v>1421</v>
      </c>
      <c r="BF139" s="181">
        <v>44046</v>
      </c>
      <c r="BG139" s="121">
        <v>2019</v>
      </c>
      <c r="BH139" s="121">
        <v>2019</v>
      </c>
      <c r="BI139" s="121">
        <v>2019</v>
      </c>
      <c r="BJ139" s="121">
        <v>2015</v>
      </c>
      <c r="BK139" s="121">
        <v>2019</v>
      </c>
      <c r="BL139" s="121">
        <v>2020</v>
      </c>
      <c r="BM139" s="121">
        <v>2018</v>
      </c>
      <c r="BN139" s="180">
        <v>2018</v>
      </c>
      <c r="BO139" s="180">
        <v>2019</v>
      </c>
      <c r="BP139" s="180">
        <v>2018</v>
      </c>
      <c r="BQ139" s="121">
        <v>2014</v>
      </c>
      <c r="BR139" s="121">
        <v>2017</v>
      </c>
      <c r="BS139" s="121">
        <v>2017</v>
      </c>
      <c r="BT139" s="121">
        <v>2016</v>
      </c>
      <c r="BU139" s="121">
        <v>2018</v>
      </c>
      <c r="BV139" s="121">
        <v>2018</v>
      </c>
      <c r="BW139" s="121">
        <v>2018</v>
      </c>
      <c r="BX139" s="121">
        <v>2018</v>
      </c>
      <c r="BY139" s="121">
        <v>2017</v>
      </c>
      <c r="BZ139" s="121">
        <v>2019</v>
      </c>
      <c r="CA139" s="121">
        <v>2020</v>
      </c>
      <c r="CB139" s="121">
        <v>2015</v>
      </c>
    </row>
    <row r="140" spans="1:80" x14ac:dyDescent="0.3">
      <c r="A140" s="100" t="str">
        <f>'Indicator Data'!A142</f>
        <v>Philippines</v>
      </c>
      <c r="B140" s="86" t="str">
        <f>'Indicator Data'!B142</f>
        <v>PHL</v>
      </c>
      <c r="C140" s="119">
        <v>2015</v>
      </c>
      <c r="D140" s="119">
        <v>2015</v>
      </c>
      <c r="E140" s="119">
        <v>2015</v>
      </c>
      <c r="F140" s="119">
        <v>2015</v>
      </c>
      <c r="G140" s="119">
        <v>2015</v>
      </c>
      <c r="H140" s="119">
        <v>2015</v>
      </c>
      <c r="I140" s="119">
        <v>2015</v>
      </c>
      <c r="J140" s="119">
        <v>2019</v>
      </c>
      <c r="K140" s="119">
        <v>2019</v>
      </c>
      <c r="L140" s="119">
        <v>2019</v>
      </c>
      <c r="M140" s="121">
        <v>2015</v>
      </c>
      <c r="N140" s="121">
        <v>2015</v>
      </c>
      <c r="O140" s="121">
        <v>2015</v>
      </c>
      <c r="P140" s="121">
        <v>2015</v>
      </c>
      <c r="Q140" s="121">
        <v>2010</v>
      </c>
      <c r="R140" s="121">
        <v>2010</v>
      </c>
      <c r="S140" s="121">
        <v>2010</v>
      </c>
      <c r="T140" s="121">
        <v>2010</v>
      </c>
      <c r="U140" s="121">
        <v>2015</v>
      </c>
      <c r="V140" s="121">
        <v>2015</v>
      </c>
      <c r="W140" s="121">
        <v>2015</v>
      </c>
      <c r="X140" s="121">
        <v>2018</v>
      </c>
      <c r="Y140" s="121">
        <v>2019</v>
      </c>
      <c r="Z140" s="121">
        <v>2019</v>
      </c>
      <c r="AA140" s="121">
        <v>2017</v>
      </c>
      <c r="AB140" s="120">
        <v>2017</v>
      </c>
      <c r="AC140" s="121">
        <v>2017</v>
      </c>
      <c r="AD140" s="121">
        <v>2017</v>
      </c>
      <c r="AE140" s="121">
        <v>2019</v>
      </c>
      <c r="AF140" s="123">
        <v>2018</v>
      </c>
      <c r="AG140" s="123">
        <v>2019</v>
      </c>
      <c r="AH140" s="121">
        <v>2021</v>
      </c>
      <c r="AI140" s="121">
        <v>2021</v>
      </c>
      <c r="AJ140" s="121">
        <v>2020</v>
      </c>
      <c r="AK140" s="121">
        <v>2020</v>
      </c>
      <c r="AL140" s="121">
        <v>2018</v>
      </c>
      <c r="AM140" s="121">
        <v>2017</v>
      </c>
      <c r="AN140" s="121">
        <v>2021</v>
      </c>
      <c r="AO140" s="121">
        <v>2018</v>
      </c>
      <c r="AP140" s="121">
        <v>2019</v>
      </c>
      <c r="AQ140" s="180">
        <v>2019</v>
      </c>
      <c r="AR140" s="180">
        <v>2019</v>
      </c>
      <c r="AS140" s="121">
        <v>2019</v>
      </c>
      <c r="AT140" s="180">
        <v>2018</v>
      </c>
      <c r="AU140" s="131">
        <v>2019</v>
      </c>
      <c r="AV140" s="131">
        <v>2019</v>
      </c>
      <c r="AW140" s="121">
        <v>2019</v>
      </c>
      <c r="AX140" s="121">
        <v>2018</v>
      </c>
      <c r="AY140" s="121">
        <v>2019</v>
      </c>
      <c r="AZ140" s="168">
        <v>2019</v>
      </c>
      <c r="BA140" s="121">
        <v>2018</v>
      </c>
      <c r="BB140" s="121">
        <v>2018</v>
      </c>
      <c r="BC140" s="121">
        <v>2019</v>
      </c>
      <c r="BD140" s="121">
        <v>2020</v>
      </c>
      <c r="BE140" s="181" t="s">
        <v>1421</v>
      </c>
      <c r="BF140" s="181" t="s">
        <v>1432</v>
      </c>
      <c r="BG140" s="121">
        <v>2019</v>
      </c>
      <c r="BH140" s="121">
        <v>2019</v>
      </c>
      <c r="BI140" s="121">
        <v>2019</v>
      </c>
      <c r="BJ140" s="121">
        <v>2015</v>
      </c>
      <c r="BK140" s="121">
        <v>2019</v>
      </c>
      <c r="BL140" s="121">
        <v>2020</v>
      </c>
      <c r="BM140" s="121">
        <v>2018</v>
      </c>
      <c r="BN140" s="180">
        <v>2015</v>
      </c>
      <c r="BO140" s="180">
        <v>2019</v>
      </c>
      <c r="BP140" s="180">
        <v>2019</v>
      </c>
      <c r="BQ140" s="121">
        <v>2014</v>
      </c>
      <c r="BR140" s="121">
        <v>2017</v>
      </c>
      <c r="BS140" s="121">
        <v>2017</v>
      </c>
      <c r="BT140" s="121" t="s">
        <v>880</v>
      </c>
      <c r="BU140" s="121">
        <v>2018</v>
      </c>
      <c r="BV140" s="121">
        <v>2018</v>
      </c>
      <c r="BW140" s="121">
        <v>2018</v>
      </c>
      <c r="BX140" s="121">
        <v>2018</v>
      </c>
      <c r="BY140" s="121">
        <v>2017</v>
      </c>
      <c r="BZ140" s="121">
        <v>2019</v>
      </c>
      <c r="CA140" s="121">
        <v>2020</v>
      </c>
      <c r="CB140" s="121">
        <v>2015</v>
      </c>
    </row>
    <row r="141" spans="1:80" x14ac:dyDescent="0.3">
      <c r="A141" s="100" t="str">
        <f>'Indicator Data'!A143</f>
        <v>Poland</v>
      </c>
      <c r="B141" s="86" t="str">
        <f>'Indicator Data'!B143</f>
        <v>POL</v>
      </c>
      <c r="C141" s="119">
        <v>2015</v>
      </c>
      <c r="D141" s="119">
        <v>2015</v>
      </c>
      <c r="E141" s="119">
        <v>2015</v>
      </c>
      <c r="F141" s="119">
        <v>2015</v>
      </c>
      <c r="G141" s="119">
        <v>2015</v>
      </c>
      <c r="H141" s="119">
        <v>2015</v>
      </c>
      <c r="I141" s="119">
        <v>2015</v>
      </c>
      <c r="J141" s="119">
        <v>2019</v>
      </c>
      <c r="K141" s="119">
        <v>2019</v>
      </c>
      <c r="L141" s="119">
        <v>2019</v>
      </c>
      <c r="M141" s="121">
        <v>2015</v>
      </c>
      <c r="N141" s="121">
        <v>2015</v>
      </c>
      <c r="O141" s="121">
        <v>2015</v>
      </c>
      <c r="P141" s="121">
        <v>2015</v>
      </c>
      <c r="Q141" s="121">
        <v>2010</v>
      </c>
      <c r="R141" s="121">
        <v>2010</v>
      </c>
      <c r="S141" s="121">
        <v>2010</v>
      </c>
      <c r="T141" s="121">
        <v>2010</v>
      </c>
      <c r="U141" s="121">
        <v>2015</v>
      </c>
      <c r="V141" s="121">
        <v>2015</v>
      </c>
      <c r="W141" s="121">
        <v>2015</v>
      </c>
      <c r="X141" s="121">
        <v>2018</v>
      </c>
      <c r="Y141" s="121">
        <v>2019</v>
      </c>
      <c r="Z141" s="121">
        <v>2019</v>
      </c>
      <c r="AA141" s="121">
        <v>2011</v>
      </c>
      <c r="AB141" s="120">
        <v>2017</v>
      </c>
      <c r="AC141" s="121" t="s">
        <v>880</v>
      </c>
      <c r="AD141" s="121">
        <v>2018</v>
      </c>
      <c r="AE141" s="121">
        <v>2019</v>
      </c>
      <c r="AF141" s="123">
        <v>2018</v>
      </c>
      <c r="AG141" s="123">
        <v>2019</v>
      </c>
      <c r="AH141" s="121">
        <v>2021</v>
      </c>
      <c r="AI141" s="121">
        <v>2021</v>
      </c>
      <c r="AJ141" s="121">
        <v>2020</v>
      </c>
      <c r="AK141" s="121">
        <v>2020</v>
      </c>
      <c r="AL141" s="121">
        <v>2018</v>
      </c>
      <c r="AM141" s="121" t="s">
        <v>880</v>
      </c>
      <c r="AN141" s="121">
        <v>2021</v>
      </c>
      <c r="AO141" s="121">
        <v>2018</v>
      </c>
      <c r="AP141" s="121">
        <v>2019</v>
      </c>
      <c r="AQ141" s="180" t="s">
        <v>880</v>
      </c>
      <c r="AR141" s="180">
        <v>2019</v>
      </c>
      <c r="AS141" s="121">
        <v>2019</v>
      </c>
      <c r="AT141" s="180" t="s">
        <v>880</v>
      </c>
      <c r="AU141" s="131">
        <v>2019</v>
      </c>
      <c r="AV141" s="131" t="s">
        <v>880</v>
      </c>
      <c r="AW141" s="121" t="s">
        <v>880</v>
      </c>
      <c r="AX141" s="121" t="s">
        <v>880</v>
      </c>
      <c r="AY141" s="121">
        <v>2019</v>
      </c>
      <c r="AZ141" s="168">
        <v>2019</v>
      </c>
      <c r="BA141" s="121">
        <v>2018</v>
      </c>
      <c r="BB141" s="121">
        <v>2018</v>
      </c>
      <c r="BC141" s="121">
        <v>2019</v>
      </c>
      <c r="BD141" s="121">
        <v>2020</v>
      </c>
      <c r="BE141" s="181" t="s">
        <v>880</v>
      </c>
      <c r="BF141" s="181" t="s">
        <v>1432</v>
      </c>
      <c r="BG141" s="121">
        <v>2019</v>
      </c>
      <c r="BH141" s="121">
        <v>2019</v>
      </c>
      <c r="BI141" s="121">
        <v>2019</v>
      </c>
      <c r="BJ141" s="121">
        <v>2015</v>
      </c>
      <c r="BK141" s="121">
        <v>2019</v>
      </c>
      <c r="BL141" s="121">
        <v>2020</v>
      </c>
      <c r="BM141" s="121">
        <v>2018</v>
      </c>
      <c r="BN141" s="180" t="s">
        <v>880</v>
      </c>
      <c r="BO141" s="180">
        <v>2019</v>
      </c>
      <c r="BP141" s="180">
        <v>2019</v>
      </c>
      <c r="BQ141" s="121">
        <v>2014</v>
      </c>
      <c r="BR141" s="121">
        <v>2017</v>
      </c>
      <c r="BS141" s="121">
        <v>2017</v>
      </c>
      <c r="BT141" s="121">
        <v>2016</v>
      </c>
      <c r="BU141" s="121">
        <v>2018</v>
      </c>
      <c r="BV141" s="121">
        <v>2018</v>
      </c>
      <c r="BW141" s="121">
        <v>2018</v>
      </c>
      <c r="BX141" s="121">
        <v>2018</v>
      </c>
      <c r="BY141" s="121">
        <v>2017</v>
      </c>
      <c r="BZ141" s="121">
        <v>2019</v>
      </c>
      <c r="CA141" s="121">
        <v>2020</v>
      </c>
      <c r="CB141" s="121">
        <v>2015</v>
      </c>
    </row>
    <row r="142" spans="1:80" x14ac:dyDescent="0.3">
      <c r="A142" s="100" t="str">
        <f>'Indicator Data'!A144</f>
        <v>Portugal</v>
      </c>
      <c r="B142" s="86" t="str">
        <f>'Indicator Data'!B144</f>
        <v>PRT</v>
      </c>
      <c r="C142" s="119">
        <v>2015</v>
      </c>
      <c r="D142" s="119">
        <v>2015</v>
      </c>
      <c r="E142" s="119">
        <v>2015</v>
      </c>
      <c r="F142" s="119">
        <v>2015</v>
      </c>
      <c r="G142" s="119">
        <v>2015</v>
      </c>
      <c r="H142" s="119">
        <v>2015</v>
      </c>
      <c r="I142" s="119">
        <v>2015</v>
      </c>
      <c r="J142" s="119">
        <v>2019</v>
      </c>
      <c r="K142" s="119">
        <v>2019</v>
      </c>
      <c r="L142" s="119">
        <v>2019</v>
      </c>
      <c r="M142" s="121">
        <v>2015</v>
      </c>
      <c r="N142" s="121">
        <v>2015</v>
      </c>
      <c r="O142" s="121">
        <v>2015</v>
      </c>
      <c r="P142" s="121">
        <v>2015</v>
      </c>
      <c r="Q142" s="121">
        <v>2010</v>
      </c>
      <c r="R142" s="121">
        <v>2010</v>
      </c>
      <c r="S142" s="121">
        <v>2010</v>
      </c>
      <c r="T142" s="121">
        <v>2010</v>
      </c>
      <c r="U142" s="121">
        <v>2015</v>
      </c>
      <c r="V142" s="121">
        <v>2015</v>
      </c>
      <c r="W142" s="121">
        <v>2015</v>
      </c>
      <c r="X142" s="121">
        <v>2018</v>
      </c>
      <c r="Y142" s="121">
        <v>2019</v>
      </c>
      <c r="Z142" s="121">
        <v>2019</v>
      </c>
      <c r="AA142" s="121">
        <v>2011</v>
      </c>
      <c r="AB142" s="120">
        <v>2017</v>
      </c>
      <c r="AC142" s="121" t="s">
        <v>880</v>
      </c>
      <c r="AD142" s="121">
        <v>2017</v>
      </c>
      <c r="AE142" s="121">
        <v>2019</v>
      </c>
      <c r="AF142" s="123">
        <v>2018</v>
      </c>
      <c r="AG142" s="123">
        <v>2019</v>
      </c>
      <c r="AH142" s="121">
        <v>2021</v>
      </c>
      <c r="AI142" s="121">
        <v>2021</v>
      </c>
      <c r="AJ142" s="121">
        <v>2020</v>
      </c>
      <c r="AK142" s="121">
        <v>2020</v>
      </c>
      <c r="AL142" s="121">
        <v>2018</v>
      </c>
      <c r="AM142" s="121" t="s">
        <v>880</v>
      </c>
      <c r="AN142" s="121">
        <v>2021</v>
      </c>
      <c r="AO142" s="121">
        <v>2018</v>
      </c>
      <c r="AP142" s="121">
        <v>2019</v>
      </c>
      <c r="AQ142" s="180" t="s">
        <v>880</v>
      </c>
      <c r="AR142" s="180">
        <v>2019</v>
      </c>
      <c r="AS142" s="121">
        <v>2019</v>
      </c>
      <c r="AT142" s="180" t="s">
        <v>880</v>
      </c>
      <c r="AU142" s="131">
        <v>2019</v>
      </c>
      <c r="AV142" s="131" t="s">
        <v>880</v>
      </c>
      <c r="AW142" s="121" t="s">
        <v>880</v>
      </c>
      <c r="AX142" s="121" t="s">
        <v>880</v>
      </c>
      <c r="AY142" s="121">
        <v>2019</v>
      </c>
      <c r="AZ142" s="168">
        <v>2019</v>
      </c>
      <c r="BA142" s="121">
        <v>2018</v>
      </c>
      <c r="BB142" s="121">
        <v>2018</v>
      </c>
      <c r="BC142" s="121">
        <v>2019</v>
      </c>
      <c r="BD142" s="121">
        <v>2020</v>
      </c>
      <c r="BE142" s="181" t="s">
        <v>880</v>
      </c>
      <c r="BF142" s="181" t="s">
        <v>1432</v>
      </c>
      <c r="BG142" s="121">
        <v>2019</v>
      </c>
      <c r="BH142" s="121">
        <v>2019</v>
      </c>
      <c r="BI142" s="121">
        <v>2019</v>
      </c>
      <c r="BJ142" s="121">
        <v>2015</v>
      </c>
      <c r="BK142" s="121">
        <v>2019</v>
      </c>
      <c r="BL142" s="121">
        <v>2020</v>
      </c>
      <c r="BM142" s="121">
        <v>2018</v>
      </c>
      <c r="BN142" s="180">
        <v>2018</v>
      </c>
      <c r="BO142" s="180">
        <v>2019</v>
      </c>
      <c r="BP142" s="180">
        <v>2019</v>
      </c>
      <c r="BQ142" s="121">
        <v>2014</v>
      </c>
      <c r="BR142" s="121">
        <v>2017</v>
      </c>
      <c r="BS142" s="121">
        <v>2017</v>
      </c>
      <c r="BT142" s="121">
        <v>2016</v>
      </c>
      <c r="BU142" s="121">
        <v>2018</v>
      </c>
      <c r="BV142" s="121">
        <v>2018</v>
      </c>
      <c r="BW142" s="121">
        <v>2018</v>
      </c>
      <c r="BX142" s="121">
        <v>2018</v>
      </c>
      <c r="BY142" s="121">
        <v>2017</v>
      </c>
      <c r="BZ142" s="121">
        <v>2019</v>
      </c>
      <c r="CA142" s="121">
        <v>2020</v>
      </c>
      <c r="CB142" s="121">
        <v>2015</v>
      </c>
    </row>
    <row r="143" spans="1:80" x14ac:dyDescent="0.3">
      <c r="A143" s="100" t="str">
        <f>'Indicator Data'!A145</f>
        <v>Qatar</v>
      </c>
      <c r="B143" s="86" t="str">
        <f>'Indicator Data'!B145</f>
        <v>QAT</v>
      </c>
      <c r="C143" s="119">
        <v>2015</v>
      </c>
      <c r="D143" s="119">
        <v>2015</v>
      </c>
      <c r="E143" s="119">
        <v>2015</v>
      </c>
      <c r="F143" s="119">
        <v>2015</v>
      </c>
      <c r="G143" s="119">
        <v>2015</v>
      </c>
      <c r="H143" s="119">
        <v>2015</v>
      </c>
      <c r="I143" s="119">
        <v>2015</v>
      </c>
      <c r="J143" s="119">
        <v>2019</v>
      </c>
      <c r="K143" s="119">
        <v>2019</v>
      </c>
      <c r="L143" s="119">
        <v>2019</v>
      </c>
      <c r="M143" s="121">
        <v>2015</v>
      </c>
      <c r="N143" s="121">
        <v>2015</v>
      </c>
      <c r="O143" s="121">
        <v>2015</v>
      </c>
      <c r="P143" s="121">
        <v>2015</v>
      </c>
      <c r="Q143" s="121">
        <v>2010</v>
      </c>
      <c r="R143" s="121">
        <v>2010</v>
      </c>
      <c r="S143" s="121">
        <v>2010</v>
      </c>
      <c r="T143" s="121">
        <v>2010</v>
      </c>
      <c r="U143" s="121">
        <v>2015</v>
      </c>
      <c r="V143" s="121">
        <v>2015</v>
      </c>
      <c r="W143" s="121">
        <v>2015</v>
      </c>
      <c r="X143" s="121">
        <v>2018</v>
      </c>
      <c r="Y143" s="121">
        <v>2019</v>
      </c>
      <c r="Z143" s="121">
        <v>2019</v>
      </c>
      <c r="AA143" s="121" t="s">
        <v>880</v>
      </c>
      <c r="AB143" s="120">
        <v>2017</v>
      </c>
      <c r="AC143" s="121" t="s">
        <v>880</v>
      </c>
      <c r="AD143" s="121">
        <v>2019</v>
      </c>
      <c r="AE143" s="121">
        <v>2019</v>
      </c>
      <c r="AF143" s="123" t="s">
        <v>880</v>
      </c>
      <c r="AG143" s="123">
        <v>2019</v>
      </c>
      <c r="AH143" s="121">
        <v>2021</v>
      </c>
      <c r="AI143" s="121">
        <v>2021</v>
      </c>
      <c r="AJ143" s="121">
        <v>2020</v>
      </c>
      <c r="AK143" s="121">
        <v>2020</v>
      </c>
      <c r="AL143" s="121">
        <v>2018</v>
      </c>
      <c r="AM143" s="121" t="s">
        <v>880</v>
      </c>
      <c r="AN143" s="121">
        <v>2021</v>
      </c>
      <c r="AO143" s="121">
        <v>2018</v>
      </c>
      <c r="AP143" s="121">
        <v>2019</v>
      </c>
      <c r="AQ143" s="180" t="s">
        <v>880</v>
      </c>
      <c r="AR143" s="180">
        <v>2019</v>
      </c>
      <c r="AS143" s="121">
        <v>2019</v>
      </c>
      <c r="AT143" s="180" t="s">
        <v>880</v>
      </c>
      <c r="AU143" s="131">
        <v>2019</v>
      </c>
      <c r="AV143" s="131" t="s">
        <v>880</v>
      </c>
      <c r="AW143" s="121" t="s">
        <v>880</v>
      </c>
      <c r="AX143" s="121" t="s">
        <v>880</v>
      </c>
      <c r="AY143" s="121">
        <v>2019</v>
      </c>
      <c r="AZ143" s="168">
        <v>2019</v>
      </c>
      <c r="BA143" s="121" t="s">
        <v>880</v>
      </c>
      <c r="BB143" s="121">
        <v>2018</v>
      </c>
      <c r="BC143" s="121">
        <v>2019</v>
      </c>
      <c r="BD143" s="121">
        <v>2020</v>
      </c>
      <c r="BE143" s="181" t="s">
        <v>880</v>
      </c>
      <c r="BF143" s="181" t="s">
        <v>1432</v>
      </c>
      <c r="BG143" s="121">
        <v>2019</v>
      </c>
      <c r="BH143" s="121">
        <v>2019</v>
      </c>
      <c r="BI143" s="121">
        <v>2019</v>
      </c>
      <c r="BJ143" s="121">
        <v>2015</v>
      </c>
      <c r="BK143" s="121">
        <v>2019</v>
      </c>
      <c r="BL143" s="121">
        <v>2020</v>
      </c>
      <c r="BM143" s="121">
        <v>2018</v>
      </c>
      <c r="BN143" s="180">
        <v>2017</v>
      </c>
      <c r="BO143" s="180">
        <v>2019</v>
      </c>
      <c r="BP143" s="180">
        <v>2019</v>
      </c>
      <c r="BQ143" s="121">
        <v>2014</v>
      </c>
      <c r="BR143" s="121">
        <v>2017</v>
      </c>
      <c r="BS143" s="121">
        <v>2017</v>
      </c>
      <c r="BT143" s="121">
        <v>2017</v>
      </c>
      <c r="BU143" s="121">
        <v>2018</v>
      </c>
      <c r="BV143" s="121">
        <v>2018</v>
      </c>
      <c r="BW143" s="121">
        <v>2018</v>
      </c>
      <c r="BX143" s="121">
        <v>2018</v>
      </c>
      <c r="BY143" s="121">
        <v>2017</v>
      </c>
      <c r="BZ143" s="121">
        <v>2019</v>
      </c>
      <c r="CA143" s="121">
        <v>2020</v>
      </c>
      <c r="CB143" s="121">
        <v>2015</v>
      </c>
    </row>
    <row r="144" spans="1:80" x14ac:dyDescent="0.3">
      <c r="A144" s="100" t="str">
        <f>'Indicator Data'!A146</f>
        <v>Romania</v>
      </c>
      <c r="B144" s="86" t="str">
        <f>'Indicator Data'!B146</f>
        <v>ROU</v>
      </c>
      <c r="C144" s="119">
        <v>2015</v>
      </c>
      <c r="D144" s="119">
        <v>2015</v>
      </c>
      <c r="E144" s="119">
        <v>2015</v>
      </c>
      <c r="F144" s="119">
        <v>2015</v>
      </c>
      <c r="G144" s="119">
        <v>2015</v>
      </c>
      <c r="H144" s="119">
        <v>2015</v>
      </c>
      <c r="I144" s="119">
        <v>2015</v>
      </c>
      <c r="J144" s="119">
        <v>2019</v>
      </c>
      <c r="K144" s="119">
        <v>2019</v>
      </c>
      <c r="L144" s="119">
        <v>2019</v>
      </c>
      <c r="M144" s="121">
        <v>2015</v>
      </c>
      <c r="N144" s="121">
        <v>2015</v>
      </c>
      <c r="O144" s="121">
        <v>2015</v>
      </c>
      <c r="P144" s="121">
        <v>2015</v>
      </c>
      <c r="Q144" s="121">
        <v>2010</v>
      </c>
      <c r="R144" s="121">
        <v>2010</v>
      </c>
      <c r="S144" s="121">
        <v>2010</v>
      </c>
      <c r="T144" s="121">
        <v>2010</v>
      </c>
      <c r="U144" s="121">
        <v>2015</v>
      </c>
      <c r="V144" s="121">
        <v>2015</v>
      </c>
      <c r="W144" s="121">
        <v>2015</v>
      </c>
      <c r="X144" s="121">
        <v>2018</v>
      </c>
      <c r="Y144" s="121">
        <v>2019</v>
      </c>
      <c r="Z144" s="121">
        <v>2019</v>
      </c>
      <c r="AA144" s="121">
        <v>2011</v>
      </c>
      <c r="AB144" s="120">
        <v>2017</v>
      </c>
      <c r="AC144" s="121" t="s">
        <v>880</v>
      </c>
      <c r="AD144" s="121">
        <v>2018</v>
      </c>
      <c r="AE144" s="121">
        <v>2019</v>
      </c>
      <c r="AF144" s="123">
        <v>2018</v>
      </c>
      <c r="AG144" s="123">
        <v>2019</v>
      </c>
      <c r="AH144" s="121">
        <v>2021</v>
      </c>
      <c r="AI144" s="121">
        <v>2021</v>
      </c>
      <c r="AJ144" s="121">
        <v>2020</v>
      </c>
      <c r="AK144" s="121">
        <v>2020</v>
      </c>
      <c r="AL144" s="121">
        <v>2018</v>
      </c>
      <c r="AM144" s="121" t="s">
        <v>880</v>
      </c>
      <c r="AN144" s="121">
        <v>2021</v>
      </c>
      <c r="AO144" s="121">
        <v>2018</v>
      </c>
      <c r="AP144" s="121">
        <v>2019</v>
      </c>
      <c r="AQ144" s="180" t="s">
        <v>880</v>
      </c>
      <c r="AR144" s="180">
        <v>2019</v>
      </c>
      <c r="AS144" s="121">
        <v>2019</v>
      </c>
      <c r="AT144" s="180" t="s">
        <v>880</v>
      </c>
      <c r="AU144" s="131">
        <v>2019</v>
      </c>
      <c r="AV144" s="131">
        <v>2019</v>
      </c>
      <c r="AW144" s="121">
        <v>2019</v>
      </c>
      <c r="AX144" s="121" t="s">
        <v>880</v>
      </c>
      <c r="AY144" s="121">
        <v>2019</v>
      </c>
      <c r="AZ144" s="168">
        <v>2019</v>
      </c>
      <c r="BA144" s="121">
        <v>2018</v>
      </c>
      <c r="BB144" s="121">
        <v>2018</v>
      </c>
      <c r="BC144" s="121">
        <v>2019</v>
      </c>
      <c r="BD144" s="121">
        <v>2020</v>
      </c>
      <c r="BE144" s="181" t="s">
        <v>880</v>
      </c>
      <c r="BF144" s="181" t="s">
        <v>1432</v>
      </c>
      <c r="BG144" s="121">
        <v>2019</v>
      </c>
      <c r="BH144" s="121">
        <v>2019</v>
      </c>
      <c r="BI144" s="121">
        <v>2019</v>
      </c>
      <c r="BJ144" s="121">
        <v>2015</v>
      </c>
      <c r="BK144" s="121">
        <v>2019</v>
      </c>
      <c r="BL144" s="121">
        <v>2020</v>
      </c>
      <c r="BM144" s="121">
        <v>2018</v>
      </c>
      <c r="BN144" s="180">
        <v>2018</v>
      </c>
      <c r="BO144" s="180">
        <v>2019</v>
      </c>
      <c r="BP144" s="180">
        <v>2019</v>
      </c>
      <c r="BQ144" s="121">
        <v>2014</v>
      </c>
      <c r="BR144" s="121">
        <v>2017</v>
      </c>
      <c r="BS144" s="121">
        <v>2017</v>
      </c>
      <c r="BT144" s="121">
        <v>2016</v>
      </c>
      <c r="BU144" s="121">
        <v>2018</v>
      </c>
      <c r="BV144" s="121">
        <v>2018</v>
      </c>
      <c r="BW144" s="121" t="s">
        <v>880</v>
      </c>
      <c r="BX144" s="121">
        <v>2018</v>
      </c>
      <c r="BY144" s="121">
        <v>2017</v>
      </c>
      <c r="BZ144" s="121">
        <v>2019</v>
      </c>
      <c r="CA144" s="121">
        <v>2020</v>
      </c>
      <c r="CB144" s="121">
        <v>2015</v>
      </c>
    </row>
    <row r="145" spans="1:80" x14ac:dyDescent="0.3">
      <c r="A145" s="100" t="str">
        <f>'Indicator Data'!A147</f>
        <v>Russian Federation</v>
      </c>
      <c r="B145" s="86" t="str">
        <f>'Indicator Data'!B147</f>
        <v>RUS</v>
      </c>
      <c r="C145" s="119">
        <v>2015</v>
      </c>
      <c r="D145" s="119">
        <v>2015</v>
      </c>
      <c r="E145" s="119">
        <v>2015</v>
      </c>
      <c r="F145" s="119">
        <v>2015</v>
      </c>
      <c r="G145" s="119">
        <v>2015</v>
      </c>
      <c r="H145" s="119">
        <v>2015</v>
      </c>
      <c r="I145" s="119">
        <v>2015</v>
      </c>
      <c r="J145" s="119">
        <v>2019</v>
      </c>
      <c r="K145" s="119">
        <v>2019</v>
      </c>
      <c r="L145" s="119">
        <v>2019</v>
      </c>
      <c r="M145" s="121">
        <v>2015</v>
      </c>
      <c r="N145" s="121">
        <v>2015</v>
      </c>
      <c r="O145" s="121">
        <v>2015</v>
      </c>
      <c r="P145" s="121">
        <v>2015</v>
      </c>
      <c r="Q145" s="121">
        <v>2010</v>
      </c>
      <c r="R145" s="121">
        <v>2010</v>
      </c>
      <c r="S145" s="121">
        <v>2010</v>
      </c>
      <c r="T145" s="121">
        <v>2010</v>
      </c>
      <c r="U145" s="121">
        <v>2015</v>
      </c>
      <c r="V145" s="121">
        <v>2015</v>
      </c>
      <c r="W145" s="121">
        <v>2015</v>
      </c>
      <c r="X145" s="121">
        <v>2018</v>
      </c>
      <c r="Y145" s="121">
        <v>2019</v>
      </c>
      <c r="Z145" s="121">
        <v>2019</v>
      </c>
      <c r="AA145" s="121">
        <v>2010</v>
      </c>
      <c r="AB145" s="120">
        <v>2017</v>
      </c>
      <c r="AC145" s="121" t="s">
        <v>880</v>
      </c>
      <c r="AD145" s="121">
        <v>2019</v>
      </c>
      <c r="AE145" s="121">
        <v>2019</v>
      </c>
      <c r="AF145" s="123" t="s">
        <v>880</v>
      </c>
      <c r="AG145" s="123">
        <v>2019</v>
      </c>
      <c r="AH145" s="121">
        <v>2021</v>
      </c>
      <c r="AI145" s="121">
        <v>2021</v>
      </c>
      <c r="AJ145" s="121">
        <v>2020</v>
      </c>
      <c r="AK145" s="121">
        <v>2020</v>
      </c>
      <c r="AL145" s="121">
        <v>2018</v>
      </c>
      <c r="AM145" s="121" t="s">
        <v>880</v>
      </c>
      <c r="AN145" s="121">
        <v>2021</v>
      </c>
      <c r="AO145" s="121">
        <v>2018</v>
      </c>
      <c r="AP145" s="121">
        <v>2019</v>
      </c>
      <c r="AQ145" s="180" t="s">
        <v>880</v>
      </c>
      <c r="AR145" s="180">
        <v>2019</v>
      </c>
      <c r="AS145" s="121">
        <v>2019</v>
      </c>
      <c r="AT145" s="180" t="s">
        <v>880</v>
      </c>
      <c r="AU145" s="131">
        <v>2019</v>
      </c>
      <c r="AV145" s="131" t="s">
        <v>880</v>
      </c>
      <c r="AW145" s="121" t="s">
        <v>880</v>
      </c>
      <c r="AX145" s="121" t="s">
        <v>880</v>
      </c>
      <c r="AY145" s="121">
        <v>2019</v>
      </c>
      <c r="AZ145" s="168">
        <v>2019</v>
      </c>
      <c r="BA145" s="121">
        <v>2018</v>
      </c>
      <c r="BB145" s="121">
        <v>2018</v>
      </c>
      <c r="BC145" s="121">
        <v>2019</v>
      </c>
      <c r="BD145" s="121">
        <v>2020</v>
      </c>
      <c r="BE145" s="181" t="s">
        <v>1421</v>
      </c>
      <c r="BF145" s="181" t="s">
        <v>1432</v>
      </c>
      <c r="BG145" s="121">
        <v>2019</v>
      </c>
      <c r="BH145" s="121">
        <v>2019</v>
      </c>
      <c r="BI145" s="121">
        <v>2019</v>
      </c>
      <c r="BJ145" s="121" t="s">
        <v>880</v>
      </c>
      <c r="BK145" s="121">
        <v>2019</v>
      </c>
      <c r="BL145" s="121">
        <v>2020</v>
      </c>
      <c r="BM145" s="121">
        <v>2018</v>
      </c>
      <c r="BN145" s="180">
        <v>2018</v>
      </c>
      <c r="BO145" s="180">
        <v>2019</v>
      </c>
      <c r="BP145" s="180">
        <v>2019</v>
      </c>
      <c r="BQ145" s="121">
        <v>2014</v>
      </c>
      <c r="BR145" s="121">
        <v>2017</v>
      </c>
      <c r="BS145" s="121">
        <v>2017</v>
      </c>
      <c r="BT145" s="121">
        <v>2016</v>
      </c>
      <c r="BU145" s="121">
        <v>2018</v>
      </c>
      <c r="BV145" s="121">
        <v>2018</v>
      </c>
      <c r="BW145" s="121">
        <v>2018</v>
      </c>
      <c r="BX145" s="121">
        <v>2018</v>
      </c>
      <c r="BY145" s="121">
        <v>2017</v>
      </c>
      <c r="BZ145" s="121">
        <v>2019</v>
      </c>
      <c r="CA145" s="121">
        <v>2020</v>
      </c>
      <c r="CB145" s="121">
        <v>2015</v>
      </c>
    </row>
    <row r="146" spans="1:80" x14ac:dyDescent="0.3">
      <c r="A146" s="100" t="str">
        <f>'Indicator Data'!A148</f>
        <v>Rwanda</v>
      </c>
      <c r="B146" s="86" t="str">
        <f>'Indicator Data'!B148</f>
        <v>RWA</v>
      </c>
      <c r="C146" s="119">
        <v>2015</v>
      </c>
      <c r="D146" s="119">
        <v>2015</v>
      </c>
      <c r="E146" s="119">
        <v>2015</v>
      </c>
      <c r="F146" s="119">
        <v>2015</v>
      </c>
      <c r="G146" s="119">
        <v>2015</v>
      </c>
      <c r="H146" s="119">
        <v>2015</v>
      </c>
      <c r="I146" s="119">
        <v>2015</v>
      </c>
      <c r="J146" s="119">
        <v>2019</v>
      </c>
      <c r="K146" s="119">
        <v>2019</v>
      </c>
      <c r="L146" s="119">
        <v>2019</v>
      </c>
      <c r="M146" s="121">
        <v>2015</v>
      </c>
      <c r="N146" s="121">
        <v>2015</v>
      </c>
      <c r="O146" s="121">
        <v>2015</v>
      </c>
      <c r="P146" s="121">
        <v>2015</v>
      </c>
      <c r="Q146" s="121">
        <v>2010</v>
      </c>
      <c r="R146" s="121">
        <v>2010</v>
      </c>
      <c r="S146" s="121">
        <v>2010</v>
      </c>
      <c r="T146" s="121">
        <v>2010</v>
      </c>
      <c r="U146" s="121">
        <v>2015</v>
      </c>
      <c r="V146" s="121">
        <v>2015</v>
      </c>
      <c r="W146" s="121">
        <v>2015</v>
      </c>
      <c r="X146" s="121">
        <v>2018</v>
      </c>
      <c r="Y146" s="121">
        <v>2019</v>
      </c>
      <c r="Z146" s="121">
        <v>2019</v>
      </c>
      <c r="AA146" s="121">
        <v>2015</v>
      </c>
      <c r="AB146" s="120">
        <v>2017</v>
      </c>
      <c r="AC146" s="121">
        <v>2017</v>
      </c>
      <c r="AD146" s="121">
        <v>2018</v>
      </c>
      <c r="AE146" s="121">
        <v>2019</v>
      </c>
      <c r="AF146" s="123">
        <v>2018</v>
      </c>
      <c r="AG146" s="123">
        <v>2019</v>
      </c>
      <c r="AH146" s="121">
        <v>2021</v>
      </c>
      <c r="AI146" s="121">
        <v>2021</v>
      </c>
      <c r="AJ146" s="121">
        <v>2020</v>
      </c>
      <c r="AK146" s="121">
        <v>2020</v>
      </c>
      <c r="AL146" s="121">
        <v>2018</v>
      </c>
      <c r="AM146" s="121" t="s">
        <v>1363</v>
      </c>
      <c r="AN146" s="121">
        <v>2021</v>
      </c>
      <c r="AO146" s="121">
        <v>2018</v>
      </c>
      <c r="AP146" s="121">
        <v>2019</v>
      </c>
      <c r="AQ146" s="180">
        <v>2019</v>
      </c>
      <c r="AR146" s="180">
        <v>2019</v>
      </c>
      <c r="AS146" s="121">
        <v>2019</v>
      </c>
      <c r="AT146" s="180">
        <v>2015</v>
      </c>
      <c r="AU146" s="131">
        <v>2019</v>
      </c>
      <c r="AV146" s="131">
        <v>2019</v>
      </c>
      <c r="AW146" s="121">
        <v>2019</v>
      </c>
      <c r="AX146" s="121">
        <v>2018</v>
      </c>
      <c r="AY146" s="121">
        <v>2019</v>
      </c>
      <c r="AZ146" s="168">
        <v>2019</v>
      </c>
      <c r="BA146" s="121">
        <v>2016</v>
      </c>
      <c r="BB146" s="121">
        <v>2018</v>
      </c>
      <c r="BC146" s="121">
        <v>2019</v>
      </c>
      <c r="BD146" s="121">
        <v>2020</v>
      </c>
      <c r="BE146" s="181" t="s">
        <v>880</v>
      </c>
      <c r="BF146" s="181">
        <v>44283</v>
      </c>
      <c r="BG146" s="121">
        <v>2019</v>
      </c>
      <c r="BH146" s="121">
        <v>2019</v>
      </c>
      <c r="BI146" s="121">
        <v>2019</v>
      </c>
      <c r="BJ146" s="121">
        <v>2015</v>
      </c>
      <c r="BK146" s="121">
        <v>2019</v>
      </c>
      <c r="BL146" s="121">
        <v>2020</v>
      </c>
      <c r="BM146" s="121">
        <v>2018</v>
      </c>
      <c r="BN146" s="180">
        <v>2018</v>
      </c>
      <c r="BO146" s="180">
        <v>2017</v>
      </c>
      <c r="BP146" s="180">
        <v>2019</v>
      </c>
      <c r="BQ146" s="121">
        <v>2014</v>
      </c>
      <c r="BR146" s="121">
        <v>2017</v>
      </c>
      <c r="BS146" s="121">
        <v>2017</v>
      </c>
      <c r="BT146" s="121">
        <v>2017</v>
      </c>
      <c r="BU146" s="121">
        <v>2018</v>
      </c>
      <c r="BV146" s="121">
        <v>2018</v>
      </c>
      <c r="BW146" s="121">
        <v>2018</v>
      </c>
      <c r="BX146" s="121">
        <v>2018</v>
      </c>
      <c r="BY146" s="121">
        <v>2017</v>
      </c>
      <c r="BZ146" s="121">
        <v>2019</v>
      </c>
      <c r="CA146" s="121">
        <v>2020</v>
      </c>
      <c r="CB146" s="121">
        <v>2015</v>
      </c>
    </row>
    <row r="147" spans="1:80" x14ac:dyDescent="0.3">
      <c r="A147" s="100" t="str">
        <f>'Indicator Data'!A149</f>
        <v>Saint Kitts and Nevis</v>
      </c>
      <c r="B147" s="86" t="str">
        <f>'Indicator Data'!B149</f>
        <v>KNA</v>
      </c>
      <c r="C147" s="119">
        <v>2015</v>
      </c>
      <c r="D147" s="119">
        <v>2015</v>
      </c>
      <c r="E147" s="119">
        <v>2015</v>
      </c>
      <c r="F147" s="119">
        <v>2015</v>
      </c>
      <c r="G147" s="119">
        <v>2015</v>
      </c>
      <c r="H147" s="119">
        <v>2015</v>
      </c>
      <c r="I147" s="119">
        <v>2015</v>
      </c>
      <c r="J147" s="119">
        <v>2019</v>
      </c>
      <c r="K147" s="119">
        <v>2019</v>
      </c>
      <c r="L147" s="119">
        <v>2019</v>
      </c>
      <c r="M147" s="121">
        <v>2015</v>
      </c>
      <c r="N147" s="121">
        <v>2015</v>
      </c>
      <c r="O147" s="121">
        <v>2015</v>
      </c>
      <c r="P147" s="121">
        <v>2015</v>
      </c>
      <c r="Q147" s="121">
        <v>2010</v>
      </c>
      <c r="R147" s="121">
        <v>2010</v>
      </c>
      <c r="S147" s="121">
        <v>2010</v>
      </c>
      <c r="T147" s="121">
        <v>2010</v>
      </c>
      <c r="U147" s="121">
        <v>2015</v>
      </c>
      <c r="V147" s="121">
        <v>2015</v>
      </c>
      <c r="W147" s="121">
        <v>2015</v>
      </c>
      <c r="X147" s="121">
        <v>2018</v>
      </c>
      <c r="Y147" s="121">
        <v>2019</v>
      </c>
      <c r="Z147" s="121">
        <v>2019</v>
      </c>
      <c r="AA147" s="121" t="s">
        <v>880</v>
      </c>
      <c r="AB147" s="120">
        <v>2013</v>
      </c>
      <c r="AC147" s="121" t="s">
        <v>880</v>
      </c>
      <c r="AD147" s="121" t="s">
        <v>880</v>
      </c>
      <c r="AE147" s="121">
        <v>2019</v>
      </c>
      <c r="AF147" s="123" t="s">
        <v>880</v>
      </c>
      <c r="AG147" s="123">
        <v>2019</v>
      </c>
      <c r="AH147" s="121">
        <v>2021</v>
      </c>
      <c r="AI147" s="121">
        <v>2021</v>
      </c>
      <c r="AJ147" s="121">
        <v>2020</v>
      </c>
      <c r="AK147" s="121">
        <v>2020</v>
      </c>
      <c r="AL147" s="121">
        <v>2018</v>
      </c>
      <c r="AM147" s="121" t="s">
        <v>880</v>
      </c>
      <c r="AN147" s="121">
        <v>2021</v>
      </c>
      <c r="AO147" s="121">
        <v>2018</v>
      </c>
      <c r="AP147" s="121">
        <v>2019</v>
      </c>
      <c r="AQ147" s="180" t="s">
        <v>880</v>
      </c>
      <c r="AR147" s="180">
        <v>2019</v>
      </c>
      <c r="AS147" s="121">
        <v>2019</v>
      </c>
      <c r="AT147" s="180" t="s">
        <v>880</v>
      </c>
      <c r="AU147" s="131">
        <v>2019</v>
      </c>
      <c r="AV147" s="131" t="s">
        <v>880</v>
      </c>
      <c r="AW147" s="121" t="s">
        <v>880</v>
      </c>
      <c r="AX147" s="121" t="s">
        <v>880</v>
      </c>
      <c r="AY147" s="121">
        <v>2019</v>
      </c>
      <c r="AZ147" s="168" t="s">
        <v>880</v>
      </c>
      <c r="BA147" s="121" t="s">
        <v>880</v>
      </c>
      <c r="BB147" s="121">
        <v>2018</v>
      </c>
      <c r="BC147" s="121">
        <v>2019</v>
      </c>
      <c r="BD147" s="121">
        <v>2020</v>
      </c>
      <c r="BE147" s="181" t="s">
        <v>880</v>
      </c>
      <c r="BF147" s="181" t="s">
        <v>1432</v>
      </c>
      <c r="BG147" s="121">
        <v>2019</v>
      </c>
      <c r="BH147" s="121">
        <v>2019</v>
      </c>
      <c r="BI147" s="121">
        <v>2019</v>
      </c>
      <c r="BJ147" s="121">
        <v>2015</v>
      </c>
      <c r="BK147" s="121">
        <v>2019</v>
      </c>
      <c r="BL147" s="121" t="s">
        <v>880</v>
      </c>
      <c r="BM147" s="121">
        <v>2018</v>
      </c>
      <c r="BN147" s="180" t="s">
        <v>880</v>
      </c>
      <c r="BO147" s="180">
        <v>2017</v>
      </c>
      <c r="BP147" s="180">
        <v>2017</v>
      </c>
      <c r="BQ147" s="121">
        <v>2014</v>
      </c>
      <c r="BR147" s="121">
        <v>2013</v>
      </c>
      <c r="BS147" s="121">
        <v>2013</v>
      </c>
      <c r="BT147" s="121">
        <v>2015</v>
      </c>
      <c r="BU147" s="121">
        <v>2018</v>
      </c>
      <c r="BV147" s="121">
        <v>2018</v>
      </c>
      <c r="BW147" s="121" t="s">
        <v>880</v>
      </c>
      <c r="BX147" s="121">
        <v>2018</v>
      </c>
      <c r="BY147" s="121" t="s">
        <v>880</v>
      </c>
      <c r="BZ147" s="121">
        <v>2019</v>
      </c>
      <c r="CA147" s="121">
        <v>2020</v>
      </c>
      <c r="CB147" s="121">
        <v>2015</v>
      </c>
    </row>
    <row r="148" spans="1:80" x14ac:dyDescent="0.3">
      <c r="A148" s="100" t="str">
        <f>'Indicator Data'!A150</f>
        <v>Saint Lucia</v>
      </c>
      <c r="B148" s="86" t="str">
        <f>'Indicator Data'!B150</f>
        <v>LCA</v>
      </c>
      <c r="C148" s="119">
        <v>2015</v>
      </c>
      <c r="D148" s="119">
        <v>2015</v>
      </c>
      <c r="E148" s="119">
        <v>2015</v>
      </c>
      <c r="F148" s="119">
        <v>2015</v>
      </c>
      <c r="G148" s="119">
        <v>2015</v>
      </c>
      <c r="H148" s="119">
        <v>2015</v>
      </c>
      <c r="I148" s="119">
        <v>2015</v>
      </c>
      <c r="J148" s="119">
        <v>2019</v>
      </c>
      <c r="K148" s="119">
        <v>2019</v>
      </c>
      <c r="L148" s="119">
        <v>2019</v>
      </c>
      <c r="M148" s="121">
        <v>2015</v>
      </c>
      <c r="N148" s="121">
        <v>2015</v>
      </c>
      <c r="O148" s="121">
        <v>2015</v>
      </c>
      <c r="P148" s="121">
        <v>2015</v>
      </c>
      <c r="Q148" s="121">
        <v>2010</v>
      </c>
      <c r="R148" s="121">
        <v>2010</v>
      </c>
      <c r="S148" s="121">
        <v>2010</v>
      </c>
      <c r="T148" s="121">
        <v>2010</v>
      </c>
      <c r="U148" s="121">
        <v>2015</v>
      </c>
      <c r="V148" s="121">
        <v>2015</v>
      </c>
      <c r="W148" s="121">
        <v>2015</v>
      </c>
      <c r="X148" s="121">
        <v>2018</v>
      </c>
      <c r="Y148" s="121">
        <v>2019</v>
      </c>
      <c r="Z148" s="121">
        <v>2019</v>
      </c>
      <c r="AA148" s="121" t="s">
        <v>880</v>
      </c>
      <c r="AB148" s="120">
        <v>2017</v>
      </c>
      <c r="AC148" s="121">
        <v>2016</v>
      </c>
      <c r="AD148" s="121">
        <v>2018</v>
      </c>
      <c r="AE148" s="121">
        <v>2019</v>
      </c>
      <c r="AF148" s="123">
        <v>2018</v>
      </c>
      <c r="AG148" s="123">
        <v>2019</v>
      </c>
      <c r="AH148" s="121">
        <v>2021</v>
      </c>
      <c r="AI148" s="121">
        <v>2021</v>
      </c>
      <c r="AJ148" s="121">
        <v>2020</v>
      </c>
      <c r="AK148" s="121">
        <v>2020</v>
      </c>
      <c r="AL148" s="121">
        <v>2018</v>
      </c>
      <c r="AM148" s="121">
        <v>2012</v>
      </c>
      <c r="AN148" s="121">
        <v>2021</v>
      </c>
      <c r="AO148" s="121">
        <v>2018</v>
      </c>
      <c r="AP148" s="121">
        <v>2019</v>
      </c>
      <c r="AQ148" s="180">
        <v>2019</v>
      </c>
      <c r="AR148" s="180">
        <v>2019</v>
      </c>
      <c r="AS148" s="121">
        <v>2019</v>
      </c>
      <c r="AT148" s="180">
        <v>2012</v>
      </c>
      <c r="AU148" s="131">
        <v>2019</v>
      </c>
      <c r="AV148" s="131" t="s">
        <v>880</v>
      </c>
      <c r="AW148" s="121" t="s">
        <v>880</v>
      </c>
      <c r="AX148" s="121" t="s">
        <v>880</v>
      </c>
      <c r="AY148" s="121">
        <v>2019</v>
      </c>
      <c r="AZ148" s="168">
        <v>2019</v>
      </c>
      <c r="BA148" s="121">
        <v>2016</v>
      </c>
      <c r="BB148" s="121">
        <v>2018</v>
      </c>
      <c r="BC148" s="121">
        <v>2019</v>
      </c>
      <c r="BD148" s="121">
        <v>2020</v>
      </c>
      <c r="BE148" s="181" t="s">
        <v>880</v>
      </c>
      <c r="BF148" s="181" t="s">
        <v>1432</v>
      </c>
      <c r="BG148" s="121">
        <v>2019</v>
      </c>
      <c r="BH148" s="121">
        <v>2019</v>
      </c>
      <c r="BI148" s="121">
        <v>2019</v>
      </c>
      <c r="BJ148" s="121">
        <v>2013</v>
      </c>
      <c r="BK148" s="121">
        <v>2019</v>
      </c>
      <c r="BL148" s="121">
        <v>2020</v>
      </c>
      <c r="BM148" s="121">
        <v>2018</v>
      </c>
      <c r="BN148" s="180" t="s">
        <v>880</v>
      </c>
      <c r="BO148" s="180">
        <v>2017</v>
      </c>
      <c r="BP148" s="180">
        <v>2018</v>
      </c>
      <c r="BQ148" s="121">
        <v>2014</v>
      </c>
      <c r="BR148" s="121">
        <v>2017</v>
      </c>
      <c r="BS148" s="121">
        <v>2017</v>
      </c>
      <c r="BT148" s="121" t="s">
        <v>880</v>
      </c>
      <c r="BU148" s="121">
        <v>2018</v>
      </c>
      <c r="BV148" s="121">
        <v>2018</v>
      </c>
      <c r="BW148" s="121" t="s">
        <v>880</v>
      </c>
      <c r="BX148" s="121">
        <v>2018</v>
      </c>
      <c r="BY148" s="121">
        <v>2017</v>
      </c>
      <c r="BZ148" s="121">
        <v>2019</v>
      </c>
      <c r="CA148" s="121">
        <v>2020</v>
      </c>
      <c r="CB148" s="121">
        <v>2015</v>
      </c>
    </row>
    <row r="149" spans="1:80" x14ac:dyDescent="0.3">
      <c r="A149" s="100" t="str">
        <f>'Indicator Data'!A151</f>
        <v>Saint Vincent and the Grenadines</v>
      </c>
      <c r="B149" s="86" t="str">
        <f>'Indicator Data'!B151</f>
        <v>VCT</v>
      </c>
      <c r="C149" s="119">
        <v>2015</v>
      </c>
      <c r="D149" s="119">
        <v>2015</v>
      </c>
      <c r="E149" s="119">
        <v>2015</v>
      </c>
      <c r="F149" s="119">
        <v>2015</v>
      </c>
      <c r="G149" s="119">
        <v>2015</v>
      </c>
      <c r="H149" s="119">
        <v>2015</v>
      </c>
      <c r="I149" s="119">
        <v>2015</v>
      </c>
      <c r="J149" s="119">
        <v>2019</v>
      </c>
      <c r="K149" s="119">
        <v>2019</v>
      </c>
      <c r="L149" s="119" t="s">
        <v>880</v>
      </c>
      <c r="M149" s="121">
        <v>2015</v>
      </c>
      <c r="N149" s="121">
        <v>2015</v>
      </c>
      <c r="O149" s="121">
        <v>2015</v>
      </c>
      <c r="P149" s="121">
        <v>2015</v>
      </c>
      <c r="Q149" s="121">
        <v>2010</v>
      </c>
      <c r="R149" s="121">
        <v>2010</v>
      </c>
      <c r="S149" s="121">
        <v>2010</v>
      </c>
      <c r="T149" s="121">
        <v>2010</v>
      </c>
      <c r="U149" s="121">
        <v>2015</v>
      </c>
      <c r="V149" s="121">
        <v>2015</v>
      </c>
      <c r="W149" s="121">
        <v>2015</v>
      </c>
      <c r="X149" s="121">
        <v>2018</v>
      </c>
      <c r="Y149" s="121">
        <v>2019</v>
      </c>
      <c r="Z149" s="121">
        <v>2019</v>
      </c>
      <c r="AA149" s="121" t="s">
        <v>880</v>
      </c>
      <c r="AB149" s="120">
        <v>2017</v>
      </c>
      <c r="AC149" s="121" t="s">
        <v>880</v>
      </c>
      <c r="AD149" s="121">
        <v>2017</v>
      </c>
      <c r="AE149" s="121">
        <v>2019</v>
      </c>
      <c r="AF149" s="123" t="s">
        <v>880</v>
      </c>
      <c r="AG149" s="123">
        <v>2019</v>
      </c>
      <c r="AH149" s="121">
        <v>2021</v>
      </c>
      <c r="AI149" s="121">
        <v>2021</v>
      </c>
      <c r="AJ149" s="121">
        <v>2020</v>
      </c>
      <c r="AK149" s="121">
        <v>2020</v>
      </c>
      <c r="AL149" s="121">
        <v>2018</v>
      </c>
      <c r="AM149" s="121" t="s">
        <v>880</v>
      </c>
      <c r="AN149" s="121">
        <v>2021</v>
      </c>
      <c r="AO149" s="121">
        <v>2018</v>
      </c>
      <c r="AP149" s="121">
        <v>2019</v>
      </c>
      <c r="AQ149" s="180">
        <v>2019</v>
      </c>
      <c r="AR149" s="180">
        <v>2019</v>
      </c>
      <c r="AS149" s="121">
        <v>2019</v>
      </c>
      <c r="AT149" s="180" t="s">
        <v>880</v>
      </c>
      <c r="AU149" s="131">
        <v>2019</v>
      </c>
      <c r="AV149" s="131" t="s">
        <v>880</v>
      </c>
      <c r="AW149" s="121" t="s">
        <v>880</v>
      </c>
      <c r="AX149" s="121" t="s">
        <v>880</v>
      </c>
      <c r="AY149" s="121">
        <v>2019</v>
      </c>
      <c r="AZ149" s="168" t="s">
        <v>880</v>
      </c>
      <c r="BA149" s="121" t="s">
        <v>880</v>
      </c>
      <c r="BB149" s="121">
        <v>2018</v>
      </c>
      <c r="BC149" s="121">
        <v>2019</v>
      </c>
      <c r="BD149" s="121">
        <v>2020</v>
      </c>
      <c r="BE149" s="181" t="s">
        <v>880</v>
      </c>
      <c r="BF149" s="181" t="s">
        <v>1432</v>
      </c>
      <c r="BG149" s="121">
        <v>2019</v>
      </c>
      <c r="BH149" s="121">
        <v>2019</v>
      </c>
      <c r="BI149" s="121">
        <v>2019</v>
      </c>
      <c r="BJ149" s="121" t="s">
        <v>880</v>
      </c>
      <c r="BK149" s="121">
        <v>2019</v>
      </c>
      <c r="BL149" s="121">
        <v>2020</v>
      </c>
      <c r="BM149" s="121">
        <v>2018</v>
      </c>
      <c r="BN149" s="180" t="s">
        <v>880</v>
      </c>
      <c r="BO149" s="180">
        <v>2016</v>
      </c>
      <c r="BP149" s="180">
        <v>2019</v>
      </c>
      <c r="BQ149" s="121">
        <v>2014</v>
      </c>
      <c r="BR149" s="121">
        <v>2017</v>
      </c>
      <c r="BS149" s="121">
        <v>2017</v>
      </c>
      <c r="BT149" s="121" t="s">
        <v>880</v>
      </c>
      <c r="BU149" s="121">
        <v>2018</v>
      </c>
      <c r="BV149" s="121">
        <v>2018</v>
      </c>
      <c r="BW149" s="121" t="s">
        <v>880</v>
      </c>
      <c r="BX149" s="121">
        <v>2018</v>
      </c>
      <c r="BY149" s="121">
        <v>2017</v>
      </c>
      <c r="BZ149" s="121">
        <v>2019</v>
      </c>
      <c r="CA149" s="121">
        <v>2020</v>
      </c>
      <c r="CB149" s="121">
        <v>2015</v>
      </c>
    </row>
    <row r="150" spans="1:80" x14ac:dyDescent="0.3">
      <c r="A150" s="100" t="str">
        <f>'Indicator Data'!A152</f>
        <v>Samoa</v>
      </c>
      <c r="B150" s="86" t="str">
        <f>'Indicator Data'!B152</f>
        <v>WSM</v>
      </c>
      <c r="C150" s="119">
        <v>2015</v>
      </c>
      <c r="D150" s="119">
        <v>2015</v>
      </c>
      <c r="E150" s="119">
        <v>2015</v>
      </c>
      <c r="F150" s="119">
        <v>2015</v>
      </c>
      <c r="G150" s="119">
        <v>2015</v>
      </c>
      <c r="H150" s="119">
        <v>2015</v>
      </c>
      <c r="I150" s="119">
        <v>2015</v>
      </c>
      <c r="J150" s="119">
        <v>2019</v>
      </c>
      <c r="K150" s="119">
        <v>2019</v>
      </c>
      <c r="L150" s="119" t="s">
        <v>880</v>
      </c>
      <c r="M150" s="121">
        <v>2015</v>
      </c>
      <c r="N150" s="121">
        <v>2015</v>
      </c>
      <c r="O150" s="121">
        <v>2015</v>
      </c>
      <c r="P150" s="121">
        <v>2015</v>
      </c>
      <c r="Q150" s="121">
        <v>2010</v>
      </c>
      <c r="R150" s="121">
        <v>2010</v>
      </c>
      <c r="S150" s="121">
        <v>2010</v>
      </c>
      <c r="T150" s="121">
        <v>2010</v>
      </c>
      <c r="U150" s="121">
        <v>2015</v>
      </c>
      <c r="V150" s="121">
        <v>2015</v>
      </c>
      <c r="W150" s="121">
        <v>2015</v>
      </c>
      <c r="X150" s="121">
        <v>2018</v>
      </c>
      <c r="Y150" s="121">
        <v>2019</v>
      </c>
      <c r="Z150" s="121">
        <v>2019</v>
      </c>
      <c r="AA150" s="121" t="s">
        <v>880</v>
      </c>
      <c r="AB150" s="120">
        <v>2017</v>
      </c>
      <c r="AC150" s="121" t="s">
        <v>880</v>
      </c>
      <c r="AD150" s="121">
        <v>2018</v>
      </c>
      <c r="AE150" s="121">
        <v>2018</v>
      </c>
      <c r="AF150" s="123" t="s">
        <v>880</v>
      </c>
      <c r="AG150" s="123">
        <v>2019</v>
      </c>
      <c r="AH150" s="121">
        <v>2021</v>
      </c>
      <c r="AI150" s="121">
        <v>2021</v>
      </c>
      <c r="AJ150" s="121">
        <v>2020</v>
      </c>
      <c r="AK150" s="121">
        <v>2020</v>
      </c>
      <c r="AL150" s="121">
        <v>2018</v>
      </c>
      <c r="AM150" s="121" t="s">
        <v>880</v>
      </c>
      <c r="AN150" s="121">
        <v>2021</v>
      </c>
      <c r="AO150" s="121">
        <v>2018</v>
      </c>
      <c r="AP150" s="121">
        <v>2019</v>
      </c>
      <c r="AQ150" s="180">
        <v>2019</v>
      </c>
      <c r="AR150" s="180">
        <v>2019</v>
      </c>
      <c r="AS150" s="121">
        <v>2019</v>
      </c>
      <c r="AT150" s="180">
        <v>2014</v>
      </c>
      <c r="AU150" s="131">
        <v>2019</v>
      </c>
      <c r="AV150" s="131" t="s">
        <v>880</v>
      </c>
      <c r="AW150" s="121" t="s">
        <v>880</v>
      </c>
      <c r="AX150" s="121" t="s">
        <v>880</v>
      </c>
      <c r="AY150" s="121">
        <v>2019</v>
      </c>
      <c r="AZ150" s="168">
        <v>2019</v>
      </c>
      <c r="BA150" s="121">
        <v>2013</v>
      </c>
      <c r="BB150" s="121">
        <v>2018</v>
      </c>
      <c r="BC150" s="121">
        <v>2019</v>
      </c>
      <c r="BD150" s="121">
        <v>2020</v>
      </c>
      <c r="BE150" s="181" t="s">
        <v>880</v>
      </c>
      <c r="BF150" s="181" t="s">
        <v>1432</v>
      </c>
      <c r="BG150" s="121">
        <v>2019</v>
      </c>
      <c r="BH150" s="121">
        <v>2019</v>
      </c>
      <c r="BI150" s="121">
        <v>2019</v>
      </c>
      <c r="BJ150" s="121">
        <v>2013</v>
      </c>
      <c r="BK150" s="121">
        <v>2019</v>
      </c>
      <c r="BL150" s="121" t="s">
        <v>880</v>
      </c>
      <c r="BM150" s="121">
        <v>2018</v>
      </c>
      <c r="BN150" s="180">
        <v>2018</v>
      </c>
      <c r="BO150" s="180">
        <v>2017</v>
      </c>
      <c r="BP150" s="180">
        <v>2017</v>
      </c>
      <c r="BQ150" s="121">
        <v>2014</v>
      </c>
      <c r="BR150" s="121">
        <v>2017</v>
      </c>
      <c r="BS150" s="121">
        <v>2017</v>
      </c>
      <c r="BT150" s="121">
        <v>2016</v>
      </c>
      <c r="BU150" s="121">
        <v>2018</v>
      </c>
      <c r="BV150" s="121">
        <v>2018</v>
      </c>
      <c r="BW150" s="121" t="s">
        <v>880</v>
      </c>
      <c r="BX150" s="121">
        <v>2018</v>
      </c>
      <c r="BY150" s="121">
        <v>2017</v>
      </c>
      <c r="BZ150" s="121">
        <v>2019</v>
      </c>
      <c r="CA150" s="121">
        <v>2020</v>
      </c>
      <c r="CB150" s="121">
        <v>2015</v>
      </c>
    </row>
    <row r="151" spans="1:80" x14ac:dyDescent="0.3">
      <c r="A151" s="100" t="str">
        <f>'Indicator Data'!A153</f>
        <v>Sao Tome and Principe</v>
      </c>
      <c r="B151" s="86" t="str">
        <f>'Indicator Data'!B153</f>
        <v>STP</v>
      </c>
      <c r="C151" s="119">
        <v>2015</v>
      </c>
      <c r="D151" s="119">
        <v>2015</v>
      </c>
      <c r="E151" s="119">
        <v>2015</v>
      </c>
      <c r="F151" s="119">
        <v>2015</v>
      </c>
      <c r="G151" s="119">
        <v>2015</v>
      </c>
      <c r="H151" s="119">
        <v>2015</v>
      </c>
      <c r="I151" s="119">
        <v>2015</v>
      </c>
      <c r="J151" s="119">
        <v>2019</v>
      </c>
      <c r="K151" s="119">
        <v>2019</v>
      </c>
      <c r="L151" s="119">
        <v>2019</v>
      </c>
      <c r="M151" s="121">
        <v>2015</v>
      </c>
      <c r="N151" s="121">
        <v>2015</v>
      </c>
      <c r="O151" s="121">
        <v>2015</v>
      </c>
      <c r="P151" s="121">
        <v>2015</v>
      </c>
      <c r="Q151" s="121">
        <v>2010</v>
      </c>
      <c r="R151" s="121">
        <v>2010</v>
      </c>
      <c r="S151" s="121">
        <v>2010</v>
      </c>
      <c r="T151" s="121">
        <v>2010</v>
      </c>
      <c r="U151" s="121">
        <v>2015</v>
      </c>
      <c r="V151" s="121">
        <v>2015</v>
      </c>
      <c r="W151" s="121">
        <v>2015</v>
      </c>
      <c r="X151" s="121">
        <v>2018</v>
      </c>
      <c r="Y151" s="121">
        <v>2019</v>
      </c>
      <c r="Z151" s="121">
        <v>2019</v>
      </c>
      <c r="AA151" s="121">
        <v>2008</v>
      </c>
      <c r="AB151" s="120">
        <v>2017</v>
      </c>
      <c r="AC151" s="121">
        <v>2017</v>
      </c>
      <c r="AD151" s="121">
        <v>2018</v>
      </c>
      <c r="AE151" s="121">
        <v>2019</v>
      </c>
      <c r="AF151" s="123">
        <v>2018</v>
      </c>
      <c r="AG151" s="123">
        <v>2019</v>
      </c>
      <c r="AH151" s="121">
        <v>2021</v>
      </c>
      <c r="AI151" s="121">
        <v>2021</v>
      </c>
      <c r="AJ151" s="121">
        <v>2020</v>
      </c>
      <c r="AK151" s="121">
        <v>2020</v>
      </c>
      <c r="AL151" s="121">
        <v>2018</v>
      </c>
      <c r="AM151" s="121">
        <v>2014</v>
      </c>
      <c r="AN151" s="121">
        <v>2021</v>
      </c>
      <c r="AO151" s="121">
        <v>2018</v>
      </c>
      <c r="AP151" s="121">
        <v>2019</v>
      </c>
      <c r="AQ151" s="180">
        <v>2019</v>
      </c>
      <c r="AR151" s="180">
        <v>2019</v>
      </c>
      <c r="AS151" s="121">
        <v>2019</v>
      </c>
      <c r="AT151" s="180">
        <v>2014</v>
      </c>
      <c r="AU151" s="131">
        <v>2019</v>
      </c>
      <c r="AV151" s="131" t="s">
        <v>880</v>
      </c>
      <c r="AW151" s="121" t="s">
        <v>880</v>
      </c>
      <c r="AX151" s="121">
        <v>2018</v>
      </c>
      <c r="AY151" s="121">
        <v>2019</v>
      </c>
      <c r="AZ151" s="168">
        <v>2019</v>
      </c>
      <c r="BA151" s="121">
        <v>2017</v>
      </c>
      <c r="BB151" s="121">
        <v>2018</v>
      </c>
      <c r="BC151" s="121">
        <v>2019</v>
      </c>
      <c r="BD151" s="121">
        <v>2020</v>
      </c>
      <c r="BE151" s="181" t="s">
        <v>880</v>
      </c>
      <c r="BF151" s="181" t="s">
        <v>1432</v>
      </c>
      <c r="BG151" s="121">
        <v>2019</v>
      </c>
      <c r="BH151" s="121">
        <v>2019</v>
      </c>
      <c r="BI151" s="121">
        <v>2019</v>
      </c>
      <c r="BJ151" s="121" t="s">
        <v>880</v>
      </c>
      <c r="BK151" s="121">
        <v>2019</v>
      </c>
      <c r="BL151" s="121">
        <v>2020</v>
      </c>
      <c r="BM151" s="121">
        <v>2018</v>
      </c>
      <c r="BN151" s="180">
        <v>2018</v>
      </c>
      <c r="BO151" s="180">
        <v>2017</v>
      </c>
      <c r="BP151" s="180">
        <v>2019</v>
      </c>
      <c r="BQ151" s="121">
        <v>2014</v>
      </c>
      <c r="BR151" s="121">
        <v>2017</v>
      </c>
      <c r="BS151" s="121">
        <v>2017</v>
      </c>
      <c r="BT151" s="121">
        <v>2015</v>
      </c>
      <c r="BU151" s="121">
        <v>2018</v>
      </c>
      <c r="BV151" s="121">
        <v>2018</v>
      </c>
      <c r="BW151" s="121">
        <v>2018</v>
      </c>
      <c r="BX151" s="121">
        <v>2018</v>
      </c>
      <c r="BY151" s="121">
        <v>2017</v>
      </c>
      <c r="BZ151" s="121">
        <v>2019</v>
      </c>
      <c r="CA151" s="121">
        <v>2020</v>
      </c>
      <c r="CB151" s="121">
        <v>2015</v>
      </c>
    </row>
    <row r="152" spans="1:80" x14ac:dyDescent="0.3">
      <c r="A152" s="100" t="str">
        <f>'Indicator Data'!A154</f>
        <v>Saudi Arabia</v>
      </c>
      <c r="B152" s="86" t="str">
        <f>'Indicator Data'!B154</f>
        <v>SAU</v>
      </c>
      <c r="C152" s="119">
        <v>2015</v>
      </c>
      <c r="D152" s="119">
        <v>2015</v>
      </c>
      <c r="E152" s="119">
        <v>2015</v>
      </c>
      <c r="F152" s="119">
        <v>2015</v>
      </c>
      <c r="G152" s="119">
        <v>2015</v>
      </c>
      <c r="H152" s="119">
        <v>2015</v>
      </c>
      <c r="I152" s="119">
        <v>2015</v>
      </c>
      <c r="J152" s="119">
        <v>2019</v>
      </c>
      <c r="K152" s="119">
        <v>2019</v>
      </c>
      <c r="L152" s="119">
        <v>2019</v>
      </c>
      <c r="M152" s="121">
        <v>2015</v>
      </c>
      <c r="N152" s="121">
        <v>2015</v>
      </c>
      <c r="O152" s="121">
        <v>2015</v>
      </c>
      <c r="P152" s="121">
        <v>2015</v>
      </c>
      <c r="Q152" s="121">
        <v>2010</v>
      </c>
      <c r="R152" s="121">
        <v>2010</v>
      </c>
      <c r="S152" s="121">
        <v>2010</v>
      </c>
      <c r="T152" s="121">
        <v>2010</v>
      </c>
      <c r="U152" s="121">
        <v>2015</v>
      </c>
      <c r="V152" s="121">
        <v>2015</v>
      </c>
      <c r="W152" s="121">
        <v>2015</v>
      </c>
      <c r="X152" s="121">
        <v>2018</v>
      </c>
      <c r="Y152" s="121">
        <v>2019</v>
      </c>
      <c r="Z152" s="121">
        <v>2019</v>
      </c>
      <c r="AA152" s="121" t="s">
        <v>880</v>
      </c>
      <c r="AB152" s="120">
        <v>2017</v>
      </c>
      <c r="AC152" s="121" t="s">
        <v>880</v>
      </c>
      <c r="AD152" s="121">
        <v>2018</v>
      </c>
      <c r="AE152" s="121">
        <v>2019</v>
      </c>
      <c r="AF152" s="123">
        <v>2018</v>
      </c>
      <c r="AG152" s="123">
        <v>2019</v>
      </c>
      <c r="AH152" s="121">
        <v>2021</v>
      </c>
      <c r="AI152" s="121">
        <v>2021</v>
      </c>
      <c r="AJ152" s="121">
        <v>2020</v>
      </c>
      <c r="AK152" s="121">
        <v>2020</v>
      </c>
      <c r="AL152" s="121">
        <v>2018</v>
      </c>
      <c r="AM152" s="121" t="s">
        <v>880</v>
      </c>
      <c r="AN152" s="121">
        <v>2021</v>
      </c>
      <c r="AO152" s="121">
        <v>2018</v>
      </c>
      <c r="AP152" s="121">
        <v>2019</v>
      </c>
      <c r="AQ152" s="180" t="s">
        <v>880</v>
      </c>
      <c r="AR152" s="180">
        <v>2019</v>
      </c>
      <c r="AS152" s="121">
        <v>2019</v>
      </c>
      <c r="AT152" s="180" t="s">
        <v>880</v>
      </c>
      <c r="AU152" s="131">
        <v>2019</v>
      </c>
      <c r="AV152" s="131" t="s">
        <v>880</v>
      </c>
      <c r="AW152" s="121" t="s">
        <v>880</v>
      </c>
      <c r="AX152" s="121">
        <v>2018</v>
      </c>
      <c r="AY152" s="121">
        <v>2019</v>
      </c>
      <c r="AZ152" s="168">
        <v>2019</v>
      </c>
      <c r="BA152" s="121" t="s">
        <v>880</v>
      </c>
      <c r="BB152" s="121">
        <v>2018</v>
      </c>
      <c r="BC152" s="121">
        <v>2019</v>
      </c>
      <c r="BD152" s="121">
        <v>2020</v>
      </c>
      <c r="BE152" s="181" t="s">
        <v>880</v>
      </c>
      <c r="BF152" s="181">
        <v>44069</v>
      </c>
      <c r="BG152" s="121">
        <v>2019</v>
      </c>
      <c r="BH152" s="121">
        <v>2019</v>
      </c>
      <c r="BI152" s="121">
        <v>2019</v>
      </c>
      <c r="BJ152" s="121" t="s">
        <v>880</v>
      </c>
      <c r="BK152" s="121">
        <v>2019</v>
      </c>
      <c r="BL152" s="121">
        <v>2020</v>
      </c>
      <c r="BM152" s="121">
        <v>2018</v>
      </c>
      <c r="BN152" s="180">
        <v>2017</v>
      </c>
      <c r="BO152" s="180">
        <v>2019</v>
      </c>
      <c r="BP152" s="180">
        <v>2019</v>
      </c>
      <c r="BQ152" s="121">
        <v>2014</v>
      </c>
      <c r="BR152" s="121">
        <v>2017</v>
      </c>
      <c r="BS152" s="121">
        <v>2017</v>
      </c>
      <c r="BT152" s="121">
        <v>2016</v>
      </c>
      <c r="BU152" s="121">
        <v>2018</v>
      </c>
      <c r="BV152" s="121">
        <v>2018</v>
      </c>
      <c r="BW152" s="121">
        <v>2018</v>
      </c>
      <c r="BX152" s="121">
        <v>2018</v>
      </c>
      <c r="BY152" s="121">
        <v>2017</v>
      </c>
      <c r="BZ152" s="121">
        <v>2019</v>
      </c>
      <c r="CA152" s="121">
        <v>2020</v>
      </c>
      <c r="CB152" s="121">
        <v>2015</v>
      </c>
    </row>
    <row r="153" spans="1:80" x14ac:dyDescent="0.3">
      <c r="A153" s="100" t="str">
        <f>'Indicator Data'!A155</f>
        <v>Senegal</v>
      </c>
      <c r="B153" s="86" t="str">
        <f>'Indicator Data'!B155</f>
        <v>SEN</v>
      </c>
      <c r="C153" s="119">
        <v>2015</v>
      </c>
      <c r="D153" s="119">
        <v>2015</v>
      </c>
      <c r="E153" s="119">
        <v>2015</v>
      </c>
      <c r="F153" s="119">
        <v>2015</v>
      </c>
      <c r="G153" s="119">
        <v>2015</v>
      </c>
      <c r="H153" s="119">
        <v>2015</v>
      </c>
      <c r="I153" s="119">
        <v>2015</v>
      </c>
      <c r="J153" s="119">
        <v>2019</v>
      </c>
      <c r="K153" s="119">
        <v>2019</v>
      </c>
      <c r="L153" s="119">
        <v>2019</v>
      </c>
      <c r="M153" s="121">
        <v>2015</v>
      </c>
      <c r="N153" s="121">
        <v>2015</v>
      </c>
      <c r="O153" s="121">
        <v>2015</v>
      </c>
      <c r="P153" s="121">
        <v>2015</v>
      </c>
      <c r="Q153" s="121">
        <v>2010</v>
      </c>
      <c r="R153" s="121">
        <v>2010</v>
      </c>
      <c r="S153" s="121">
        <v>2010</v>
      </c>
      <c r="T153" s="121">
        <v>2010</v>
      </c>
      <c r="U153" s="121">
        <v>2015</v>
      </c>
      <c r="V153" s="121">
        <v>2015</v>
      </c>
      <c r="W153" s="121">
        <v>2015</v>
      </c>
      <c r="X153" s="121">
        <v>2018</v>
      </c>
      <c r="Y153" s="121">
        <v>2019</v>
      </c>
      <c r="Z153" s="121">
        <v>2019</v>
      </c>
      <c r="AA153" s="121">
        <v>2017</v>
      </c>
      <c r="AB153" s="120">
        <v>2017</v>
      </c>
      <c r="AC153" s="121">
        <v>2017</v>
      </c>
      <c r="AD153" s="121">
        <v>2017</v>
      </c>
      <c r="AE153" s="121">
        <v>2019</v>
      </c>
      <c r="AF153" s="123">
        <v>2018</v>
      </c>
      <c r="AG153" s="123">
        <v>2019</v>
      </c>
      <c r="AH153" s="121">
        <v>2021</v>
      </c>
      <c r="AI153" s="121">
        <v>2021</v>
      </c>
      <c r="AJ153" s="121">
        <v>2020</v>
      </c>
      <c r="AK153" s="121">
        <v>2020</v>
      </c>
      <c r="AL153" s="121">
        <v>2018</v>
      </c>
      <c r="AM153" s="121">
        <v>2017</v>
      </c>
      <c r="AN153" s="121">
        <v>2021</v>
      </c>
      <c r="AO153" s="121">
        <v>2018</v>
      </c>
      <c r="AP153" s="121">
        <v>2019</v>
      </c>
      <c r="AQ153" s="180">
        <v>2019</v>
      </c>
      <c r="AR153" s="180">
        <v>2019</v>
      </c>
      <c r="AS153" s="121">
        <v>2019</v>
      </c>
      <c r="AT153" s="180">
        <v>2019</v>
      </c>
      <c r="AU153" s="131">
        <v>2019</v>
      </c>
      <c r="AV153" s="131">
        <v>2019</v>
      </c>
      <c r="AW153" s="121">
        <v>2019</v>
      </c>
      <c r="AX153" s="121">
        <v>2018</v>
      </c>
      <c r="AY153" s="121">
        <v>2019</v>
      </c>
      <c r="AZ153" s="168">
        <v>2019</v>
      </c>
      <c r="BA153" s="121">
        <v>2011</v>
      </c>
      <c r="BB153" s="121">
        <v>2018</v>
      </c>
      <c r="BC153" s="121">
        <v>2019</v>
      </c>
      <c r="BD153" s="121">
        <v>2020</v>
      </c>
      <c r="BE153" s="181" t="s">
        <v>1421</v>
      </c>
      <c r="BF153" s="181" t="s">
        <v>1432</v>
      </c>
      <c r="BG153" s="121">
        <v>2019</v>
      </c>
      <c r="BH153" s="121">
        <v>2019</v>
      </c>
      <c r="BI153" s="121">
        <v>2019</v>
      </c>
      <c r="BJ153" s="121">
        <v>2015</v>
      </c>
      <c r="BK153" s="121">
        <v>2019</v>
      </c>
      <c r="BL153" s="121">
        <v>2020</v>
      </c>
      <c r="BM153" s="121">
        <v>2018</v>
      </c>
      <c r="BN153" s="180">
        <v>2017</v>
      </c>
      <c r="BO153" s="180">
        <v>2017</v>
      </c>
      <c r="BP153" s="180">
        <v>2019</v>
      </c>
      <c r="BQ153" s="121">
        <v>2014</v>
      </c>
      <c r="BR153" s="121">
        <v>2017</v>
      </c>
      <c r="BS153" s="121">
        <v>2017</v>
      </c>
      <c r="BT153" s="121">
        <v>2016</v>
      </c>
      <c r="BU153" s="121">
        <v>2018</v>
      </c>
      <c r="BV153" s="121">
        <v>2018</v>
      </c>
      <c r="BW153" s="121">
        <v>2018</v>
      </c>
      <c r="BX153" s="121">
        <v>2018</v>
      </c>
      <c r="BY153" s="121">
        <v>2017</v>
      </c>
      <c r="BZ153" s="121">
        <v>2019</v>
      </c>
      <c r="CA153" s="121">
        <v>2020</v>
      </c>
      <c r="CB153" s="121">
        <v>2015</v>
      </c>
    </row>
    <row r="154" spans="1:80" x14ac:dyDescent="0.3">
      <c r="A154" s="100" t="str">
        <f>'Indicator Data'!A156</f>
        <v>Serbia</v>
      </c>
      <c r="B154" s="86" t="str">
        <f>'Indicator Data'!B156</f>
        <v>SRB</v>
      </c>
      <c r="C154" s="119">
        <v>2015</v>
      </c>
      <c r="D154" s="119">
        <v>2015</v>
      </c>
      <c r="E154" s="119">
        <v>2015</v>
      </c>
      <c r="F154" s="119">
        <v>2015</v>
      </c>
      <c r="G154" s="119">
        <v>2015</v>
      </c>
      <c r="H154" s="119">
        <v>2015</v>
      </c>
      <c r="I154" s="119">
        <v>2015</v>
      </c>
      <c r="J154" s="119">
        <v>2019</v>
      </c>
      <c r="K154" s="119">
        <v>2019</v>
      </c>
      <c r="L154" s="119">
        <v>2019</v>
      </c>
      <c r="M154" s="121">
        <v>2015</v>
      </c>
      <c r="N154" s="121">
        <v>2015</v>
      </c>
      <c r="O154" s="121">
        <v>2015</v>
      </c>
      <c r="P154" s="121">
        <v>2015</v>
      </c>
      <c r="Q154" s="121">
        <v>2010</v>
      </c>
      <c r="R154" s="121">
        <v>2010</v>
      </c>
      <c r="S154" s="121">
        <v>2010</v>
      </c>
      <c r="T154" s="121">
        <v>2010</v>
      </c>
      <c r="U154" s="121">
        <v>2015</v>
      </c>
      <c r="V154" s="121">
        <v>2015</v>
      </c>
      <c r="W154" s="121">
        <v>2015</v>
      </c>
      <c r="X154" s="121">
        <v>2018</v>
      </c>
      <c r="Y154" s="121">
        <v>2019</v>
      </c>
      <c r="Z154" s="121">
        <v>2019</v>
      </c>
      <c r="AA154" s="121">
        <v>2011</v>
      </c>
      <c r="AB154" s="120">
        <v>2017</v>
      </c>
      <c r="AC154" s="121">
        <v>2014</v>
      </c>
      <c r="AD154" s="121">
        <v>2018</v>
      </c>
      <c r="AE154" s="121">
        <v>2019</v>
      </c>
      <c r="AF154" s="123">
        <v>2018</v>
      </c>
      <c r="AG154" s="123">
        <v>2019</v>
      </c>
      <c r="AH154" s="121">
        <v>2021</v>
      </c>
      <c r="AI154" s="121">
        <v>2021</v>
      </c>
      <c r="AJ154" s="121">
        <v>2020</v>
      </c>
      <c r="AK154" s="121">
        <v>2020</v>
      </c>
      <c r="AL154" s="121">
        <v>2018</v>
      </c>
      <c r="AM154" s="121">
        <v>2014</v>
      </c>
      <c r="AN154" s="121">
        <v>2021</v>
      </c>
      <c r="AO154" s="121">
        <v>2018</v>
      </c>
      <c r="AP154" s="121">
        <v>2019</v>
      </c>
      <c r="AQ154" s="180">
        <v>2019</v>
      </c>
      <c r="AR154" s="180">
        <v>2019</v>
      </c>
      <c r="AS154" s="121">
        <v>2019</v>
      </c>
      <c r="AT154" s="180">
        <v>2014</v>
      </c>
      <c r="AU154" s="131">
        <v>2019</v>
      </c>
      <c r="AV154" s="131">
        <v>2019</v>
      </c>
      <c r="AW154" s="121">
        <v>2019</v>
      </c>
      <c r="AX154" s="121" t="s">
        <v>880</v>
      </c>
      <c r="AY154" s="121">
        <v>2019</v>
      </c>
      <c r="AZ154" s="168">
        <v>2019</v>
      </c>
      <c r="BA154" s="121">
        <v>2017</v>
      </c>
      <c r="BB154" s="121">
        <v>2018</v>
      </c>
      <c r="BC154" s="121">
        <v>2019</v>
      </c>
      <c r="BD154" s="121">
        <v>2020</v>
      </c>
      <c r="BE154" s="181" t="s">
        <v>880</v>
      </c>
      <c r="BF154" s="181" t="s">
        <v>1432</v>
      </c>
      <c r="BG154" s="121">
        <v>2019</v>
      </c>
      <c r="BH154" s="121">
        <v>2019</v>
      </c>
      <c r="BI154" s="121">
        <v>2019</v>
      </c>
      <c r="BJ154" s="121">
        <v>2015</v>
      </c>
      <c r="BK154" s="121">
        <v>2019</v>
      </c>
      <c r="BL154" s="121">
        <v>2020</v>
      </c>
      <c r="BM154" s="121">
        <v>2018</v>
      </c>
      <c r="BN154" s="180">
        <v>2016</v>
      </c>
      <c r="BO154" s="180">
        <v>2019</v>
      </c>
      <c r="BP154" s="180">
        <v>2019</v>
      </c>
      <c r="BQ154" s="121">
        <v>2014</v>
      </c>
      <c r="BR154" s="121">
        <v>2017</v>
      </c>
      <c r="BS154" s="121">
        <v>2017</v>
      </c>
      <c r="BT154" s="121">
        <v>2016</v>
      </c>
      <c r="BU154" s="121">
        <v>2018</v>
      </c>
      <c r="BV154" s="121">
        <v>2018</v>
      </c>
      <c r="BW154" s="121">
        <v>2018</v>
      </c>
      <c r="BX154" s="121">
        <v>2018</v>
      </c>
      <c r="BY154" s="121">
        <v>2017</v>
      </c>
      <c r="BZ154" s="121">
        <v>2019</v>
      </c>
      <c r="CA154" s="121">
        <v>2020</v>
      </c>
      <c r="CB154" s="121">
        <v>2015</v>
      </c>
    </row>
    <row r="155" spans="1:80" x14ac:dyDescent="0.3">
      <c r="A155" s="100" t="str">
        <f>'Indicator Data'!A157</f>
        <v>Seychelles</v>
      </c>
      <c r="B155" s="86" t="str">
        <f>'Indicator Data'!B157</f>
        <v>SYC</v>
      </c>
      <c r="C155" s="119">
        <v>2015</v>
      </c>
      <c r="D155" s="119">
        <v>2015</v>
      </c>
      <c r="E155" s="119">
        <v>2015</v>
      </c>
      <c r="F155" s="119">
        <v>2015</v>
      </c>
      <c r="G155" s="119">
        <v>2015</v>
      </c>
      <c r="H155" s="119">
        <v>2015</v>
      </c>
      <c r="I155" s="119">
        <v>2015</v>
      </c>
      <c r="J155" s="119">
        <v>2019</v>
      </c>
      <c r="K155" s="119">
        <v>2019</v>
      </c>
      <c r="L155" s="119" t="s">
        <v>880</v>
      </c>
      <c r="M155" s="121">
        <v>2015</v>
      </c>
      <c r="N155" s="121">
        <v>2015</v>
      </c>
      <c r="O155" s="121">
        <v>2015</v>
      </c>
      <c r="P155" s="121">
        <v>2015</v>
      </c>
      <c r="Q155" s="121">
        <v>2010</v>
      </c>
      <c r="R155" s="121">
        <v>2010</v>
      </c>
      <c r="S155" s="121">
        <v>2010</v>
      </c>
      <c r="T155" s="121">
        <v>2010</v>
      </c>
      <c r="U155" s="121">
        <v>2015</v>
      </c>
      <c r="V155" s="121">
        <v>2015</v>
      </c>
      <c r="W155" s="121">
        <v>2015</v>
      </c>
      <c r="X155" s="121">
        <v>2018</v>
      </c>
      <c r="Y155" s="121">
        <v>2019</v>
      </c>
      <c r="Z155" s="121">
        <v>2019</v>
      </c>
      <c r="AA155" s="121" t="s">
        <v>880</v>
      </c>
      <c r="AB155" s="120">
        <v>2017</v>
      </c>
      <c r="AC155" s="121" t="s">
        <v>880</v>
      </c>
      <c r="AD155" s="121" t="s">
        <v>880</v>
      </c>
      <c r="AE155" s="121">
        <v>2019</v>
      </c>
      <c r="AF155" s="123" t="s">
        <v>880</v>
      </c>
      <c r="AG155" s="123">
        <v>2019</v>
      </c>
      <c r="AH155" s="121">
        <v>2021</v>
      </c>
      <c r="AI155" s="121">
        <v>2021</v>
      </c>
      <c r="AJ155" s="121">
        <v>2020</v>
      </c>
      <c r="AK155" s="121">
        <v>2020</v>
      </c>
      <c r="AL155" s="121">
        <v>2018</v>
      </c>
      <c r="AM155" s="121">
        <v>2019</v>
      </c>
      <c r="AN155" s="121">
        <v>2021</v>
      </c>
      <c r="AO155" s="121">
        <v>2018</v>
      </c>
      <c r="AP155" s="121">
        <v>2019</v>
      </c>
      <c r="AQ155" s="180">
        <v>2017</v>
      </c>
      <c r="AR155" s="180">
        <v>2019</v>
      </c>
      <c r="AS155" s="121">
        <v>2019</v>
      </c>
      <c r="AT155" s="180">
        <v>2012</v>
      </c>
      <c r="AU155" s="131">
        <v>2019</v>
      </c>
      <c r="AV155" s="131" t="s">
        <v>880</v>
      </c>
      <c r="AW155" s="121" t="s">
        <v>880</v>
      </c>
      <c r="AX155" s="121" t="s">
        <v>880</v>
      </c>
      <c r="AY155" s="121">
        <v>2019</v>
      </c>
      <c r="AZ155" s="168" t="s">
        <v>880</v>
      </c>
      <c r="BA155" s="121">
        <v>2018</v>
      </c>
      <c r="BB155" s="121">
        <v>2018</v>
      </c>
      <c r="BC155" s="121">
        <v>2019</v>
      </c>
      <c r="BD155" s="121">
        <v>2020</v>
      </c>
      <c r="BE155" s="181" t="s">
        <v>880</v>
      </c>
      <c r="BF155" s="181" t="s">
        <v>1432</v>
      </c>
      <c r="BG155" s="121">
        <v>2019</v>
      </c>
      <c r="BH155" s="121">
        <v>2019</v>
      </c>
      <c r="BI155" s="121">
        <v>2019</v>
      </c>
      <c r="BJ155" s="121">
        <v>2015</v>
      </c>
      <c r="BK155" s="121">
        <v>2019</v>
      </c>
      <c r="BL155" s="121">
        <v>2020</v>
      </c>
      <c r="BM155" s="121">
        <v>2018</v>
      </c>
      <c r="BN155" s="180">
        <v>2018</v>
      </c>
      <c r="BO155" s="180">
        <v>2017</v>
      </c>
      <c r="BP155" s="180">
        <v>2019</v>
      </c>
      <c r="BQ155" s="121">
        <v>2014</v>
      </c>
      <c r="BR155" s="121">
        <v>2017</v>
      </c>
      <c r="BS155" s="121">
        <v>2017</v>
      </c>
      <c r="BT155" s="121">
        <v>2016</v>
      </c>
      <c r="BU155" s="121">
        <v>2018</v>
      </c>
      <c r="BV155" s="121">
        <v>2018</v>
      </c>
      <c r="BW155" s="121">
        <v>2018</v>
      </c>
      <c r="BX155" s="121">
        <v>2018</v>
      </c>
      <c r="BY155" s="121">
        <v>2017</v>
      </c>
      <c r="BZ155" s="121">
        <v>2019</v>
      </c>
      <c r="CA155" s="121">
        <v>2020</v>
      </c>
      <c r="CB155" s="121">
        <v>2015</v>
      </c>
    </row>
    <row r="156" spans="1:80" x14ac:dyDescent="0.3">
      <c r="A156" s="100" t="str">
        <f>'Indicator Data'!A158</f>
        <v>Sierra Leone</v>
      </c>
      <c r="B156" s="86" t="str">
        <f>'Indicator Data'!B158</f>
        <v>SLE</v>
      </c>
      <c r="C156" s="119">
        <v>2015</v>
      </c>
      <c r="D156" s="119">
        <v>2015</v>
      </c>
      <c r="E156" s="119">
        <v>2015</v>
      </c>
      <c r="F156" s="119">
        <v>2015</v>
      </c>
      <c r="G156" s="119">
        <v>2015</v>
      </c>
      <c r="H156" s="119">
        <v>2015</v>
      </c>
      <c r="I156" s="119">
        <v>2015</v>
      </c>
      <c r="J156" s="119">
        <v>2019</v>
      </c>
      <c r="K156" s="119">
        <v>2019</v>
      </c>
      <c r="L156" s="119">
        <v>2019</v>
      </c>
      <c r="M156" s="121">
        <v>2015</v>
      </c>
      <c r="N156" s="121">
        <v>2015</v>
      </c>
      <c r="O156" s="121">
        <v>2015</v>
      </c>
      <c r="P156" s="121">
        <v>2015</v>
      </c>
      <c r="Q156" s="121">
        <v>2010</v>
      </c>
      <c r="R156" s="121">
        <v>2010</v>
      </c>
      <c r="S156" s="121">
        <v>2010</v>
      </c>
      <c r="T156" s="121">
        <v>2010</v>
      </c>
      <c r="U156" s="121">
        <v>2015</v>
      </c>
      <c r="V156" s="121">
        <v>2015</v>
      </c>
      <c r="W156" s="121">
        <v>2015</v>
      </c>
      <c r="X156" s="121">
        <v>2018</v>
      </c>
      <c r="Y156" s="121">
        <v>2019</v>
      </c>
      <c r="Z156" s="121">
        <v>2019</v>
      </c>
      <c r="AA156" s="121">
        <v>2013</v>
      </c>
      <c r="AB156" s="120">
        <v>2017</v>
      </c>
      <c r="AC156" s="121">
        <v>2017</v>
      </c>
      <c r="AD156" s="121">
        <v>2015</v>
      </c>
      <c r="AE156" s="121">
        <v>2019</v>
      </c>
      <c r="AF156" s="123">
        <v>2018</v>
      </c>
      <c r="AG156" s="123">
        <v>2019</v>
      </c>
      <c r="AH156" s="121">
        <v>2021</v>
      </c>
      <c r="AI156" s="121">
        <v>2021</v>
      </c>
      <c r="AJ156" s="121">
        <v>2020</v>
      </c>
      <c r="AK156" s="121">
        <v>2020</v>
      </c>
      <c r="AL156" s="121">
        <v>2018</v>
      </c>
      <c r="AM156" s="121">
        <v>2017</v>
      </c>
      <c r="AN156" s="121">
        <v>2021</v>
      </c>
      <c r="AO156" s="121">
        <v>2018</v>
      </c>
      <c r="AP156" s="121">
        <v>2019</v>
      </c>
      <c r="AQ156" s="180">
        <v>2019</v>
      </c>
      <c r="AR156" s="180">
        <v>2019</v>
      </c>
      <c r="AS156" s="121">
        <v>2019</v>
      </c>
      <c r="AT156" s="180">
        <v>2019</v>
      </c>
      <c r="AU156" s="131">
        <v>2019</v>
      </c>
      <c r="AV156" s="131">
        <v>2019</v>
      </c>
      <c r="AW156" s="121">
        <v>2019</v>
      </c>
      <c r="AX156" s="121">
        <v>2018</v>
      </c>
      <c r="AY156" s="121">
        <v>2019</v>
      </c>
      <c r="AZ156" s="168">
        <v>2019</v>
      </c>
      <c r="BA156" s="121">
        <v>2018</v>
      </c>
      <c r="BB156" s="121">
        <v>2018</v>
      </c>
      <c r="BC156" s="121">
        <v>2019</v>
      </c>
      <c r="BD156" s="121">
        <v>2020</v>
      </c>
      <c r="BE156" s="181" t="s">
        <v>880</v>
      </c>
      <c r="BF156" s="181" t="s">
        <v>1432</v>
      </c>
      <c r="BG156" s="121">
        <v>2019</v>
      </c>
      <c r="BH156" s="121">
        <v>2019</v>
      </c>
      <c r="BI156" s="121">
        <v>2019</v>
      </c>
      <c r="BJ156" s="121">
        <v>2013</v>
      </c>
      <c r="BK156" s="121">
        <v>2019</v>
      </c>
      <c r="BL156" s="121">
        <v>2020</v>
      </c>
      <c r="BM156" s="121">
        <v>2018</v>
      </c>
      <c r="BN156" s="180">
        <v>2018</v>
      </c>
      <c r="BO156" s="180">
        <v>2017</v>
      </c>
      <c r="BP156" s="180">
        <v>2019</v>
      </c>
      <c r="BQ156" s="121">
        <v>2014</v>
      </c>
      <c r="BR156" s="121">
        <v>2017</v>
      </c>
      <c r="BS156" s="121">
        <v>2017</v>
      </c>
      <c r="BT156" s="121">
        <v>2011</v>
      </c>
      <c r="BU156" s="121">
        <v>2018</v>
      </c>
      <c r="BV156" s="121">
        <v>2018</v>
      </c>
      <c r="BW156" s="121">
        <v>2018</v>
      </c>
      <c r="BX156" s="121">
        <v>2018</v>
      </c>
      <c r="BY156" s="121">
        <v>2017</v>
      </c>
      <c r="BZ156" s="121">
        <v>2019</v>
      </c>
      <c r="CA156" s="121">
        <v>2020</v>
      </c>
      <c r="CB156" s="121">
        <v>2015</v>
      </c>
    </row>
    <row r="157" spans="1:80" x14ac:dyDescent="0.3">
      <c r="A157" s="100" t="str">
        <f>'Indicator Data'!A159</f>
        <v>Singapore</v>
      </c>
      <c r="B157" s="86" t="str">
        <f>'Indicator Data'!B159</f>
        <v>SGP</v>
      </c>
      <c r="C157" s="119">
        <v>2015</v>
      </c>
      <c r="D157" s="119">
        <v>2015</v>
      </c>
      <c r="E157" s="119">
        <v>2015</v>
      </c>
      <c r="F157" s="119">
        <v>2015</v>
      </c>
      <c r="G157" s="119">
        <v>2015</v>
      </c>
      <c r="H157" s="119">
        <v>2015</v>
      </c>
      <c r="I157" s="119">
        <v>2015</v>
      </c>
      <c r="J157" s="119">
        <v>2019</v>
      </c>
      <c r="K157" s="119">
        <v>2019</v>
      </c>
      <c r="L157" s="119">
        <v>2019</v>
      </c>
      <c r="M157" s="121">
        <v>2015</v>
      </c>
      <c r="N157" s="121">
        <v>2015</v>
      </c>
      <c r="O157" s="121">
        <v>2015</v>
      </c>
      <c r="P157" s="121">
        <v>2015</v>
      </c>
      <c r="Q157" s="121">
        <v>2010</v>
      </c>
      <c r="R157" s="121">
        <v>2010</v>
      </c>
      <c r="S157" s="121">
        <v>2010</v>
      </c>
      <c r="T157" s="121">
        <v>2010</v>
      </c>
      <c r="U157" s="121">
        <v>2015</v>
      </c>
      <c r="V157" s="121">
        <v>2015</v>
      </c>
      <c r="W157" s="121">
        <v>2015</v>
      </c>
      <c r="X157" s="121">
        <v>2018</v>
      </c>
      <c r="Y157" s="121">
        <v>2019</v>
      </c>
      <c r="Z157" s="121">
        <v>2019</v>
      </c>
      <c r="AA157" s="121">
        <v>2010</v>
      </c>
      <c r="AB157" s="120">
        <v>2017</v>
      </c>
      <c r="AC157" s="121" t="s">
        <v>880</v>
      </c>
      <c r="AD157" s="121">
        <v>2018</v>
      </c>
      <c r="AE157" s="121">
        <v>2019</v>
      </c>
      <c r="AF157" s="123" t="s">
        <v>880</v>
      </c>
      <c r="AG157" s="123">
        <v>2019</v>
      </c>
      <c r="AH157" s="121">
        <v>2021</v>
      </c>
      <c r="AI157" s="121">
        <v>2021</v>
      </c>
      <c r="AJ157" s="121">
        <v>2020</v>
      </c>
      <c r="AK157" s="121">
        <v>2020</v>
      </c>
      <c r="AL157" s="121">
        <v>2018</v>
      </c>
      <c r="AM157" s="121" t="s">
        <v>880</v>
      </c>
      <c r="AN157" s="121">
        <v>2021</v>
      </c>
      <c r="AO157" s="121">
        <v>2018</v>
      </c>
      <c r="AP157" s="121">
        <v>2019</v>
      </c>
      <c r="AQ157" s="180" t="s">
        <v>880</v>
      </c>
      <c r="AR157" s="180">
        <v>2019</v>
      </c>
      <c r="AS157" s="121">
        <v>2019</v>
      </c>
      <c r="AT157" s="180" t="s">
        <v>880</v>
      </c>
      <c r="AU157" s="131">
        <v>2019</v>
      </c>
      <c r="AV157" s="131">
        <v>2019</v>
      </c>
      <c r="AW157" s="121">
        <v>2019</v>
      </c>
      <c r="AX157" s="121" t="s">
        <v>880</v>
      </c>
      <c r="AY157" s="121">
        <v>2019</v>
      </c>
      <c r="AZ157" s="168">
        <v>2019</v>
      </c>
      <c r="BA157" s="121" t="s">
        <v>880</v>
      </c>
      <c r="BB157" s="121">
        <v>2018</v>
      </c>
      <c r="BC157" s="121">
        <v>2019</v>
      </c>
      <c r="BD157" s="121">
        <v>2020</v>
      </c>
      <c r="BE157" s="181" t="s">
        <v>880</v>
      </c>
      <c r="BF157" s="181" t="s">
        <v>1432</v>
      </c>
      <c r="BG157" s="121">
        <v>2019</v>
      </c>
      <c r="BH157" s="121">
        <v>2019</v>
      </c>
      <c r="BI157" s="121">
        <v>2019</v>
      </c>
      <c r="BJ157" s="121">
        <v>2013</v>
      </c>
      <c r="BK157" s="121">
        <v>2019</v>
      </c>
      <c r="BL157" s="121">
        <v>2020</v>
      </c>
      <c r="BM157" s="121">
        <v>2018</v>
      </c>
      <c r="BN157" s="180">
        <v>2018</v>
      </c>
      <c r="BO157" s="180">
        <v>2019</v>
      </c>
      <c r="BP157" s="180">
        <v>2019</v>
      </c>
      <c r="BQ157" s="121">
        <v>2014</v>
      </c>
      <c r="BR157" s="121">
        <v>2017</v>
      </c>
      <c r="BS157" s="121">
        <v>2017</v>
      </c>
      <c r="BT157" s="121">
        <v>2016</v>
      </c>
      <c r="BU157" s="121">
        <v>2018</v>
      </c>
      <c r="BV157" s="121">
        <v>2018</v>
      </c>
      <c r="BW157" s="121">
        <v>2018</v>
      </c>
      <c r="BX157" s="121">
        <v>2018</v>
      </c>
      <c r="BY157" s="121">
        <v>2017</v>
      </c>
      <c r="BZ157" s="121">
        <v>2019</v>
      </c>
      <c r="CA157" s="121">
        <v>2020</v>
      </c>
      <c r="CB157" s="121">
        <v>2015</v>
      </c>
    </row>
    <row r="158" spans="1:80" x14ac:dyDescent="0.3">
      <c r="A158" s="100" t="str">
        <f>'Indicator Data'!A160</f>
        <v>Slovakia</v>
      </c>
      <c r="B158" s="86" t="str">
        <f>'Indicator Data'!B160</f>
        <v>SVK</v>
      </c>
      <c r="C158" s="119">
        <v>2015</v>
      </c>
      <c r="D158" s="119">
        <v>2015</v>
      </c>
      <c r="E158" s="119">
        <v>2015</v>
      </c>
      <c r="F158" s="119">
        <v>2015</v>
      </c>
      <c r="G158" s="119">
        <v>2015</v>
      </c>
      <c r="H158" s="119">
        <v>2015</v>
      </c>
      <c r="I158" s="119">
        <v>2015</v>
      </c>
      <c r="J158" s="119">
        <v>2019</v>
      </c>
      <c r="K158" s="119">
        <v>2019</v>
      </c>
      <c r="L158" s="119">
        <v>2019</v>
      </c>
      <c r="M158" s="121">
        <v>2015</v>
      </c>
      <c r="N158" s="121">
        <v>2015</v>
      </c>
      <c r="O158" s="121">
        <v>2015</v>
      </c>
      <c r="P158" s="121">
        <v>2015</v>
      </c>
      <c r="Q158" s="121">
        <v>2010</v>
      </c>
      <c r="R158" s="121">
        <v>2010</v>
      </c>
      <c r="S158" s="121">
        <v>2010</v>
      </c>
      <c r="T158" s="121">
        <v>2010</v>
      </c>
      <c r="U158" s="121">
        <v>2015</v>
      </c>
      <c r="V158" s="121">
        <v>2015</v>
      </c>
      <c r="W158" s="121">
        <v>2015</v>
      </c>
      <c r="X158" s="121">
        <v>2018</v>
      </c>
      <c r="Y158" s="121">
        <v>2019</v>
      </c>
      <c r="Z158" s="121">
        <v>2019</v>
      </c>
      <c r="AA158" s="121">
        <v>2011</v>
      </c>
      <c r="AB158" s="120">
        <v>2017</v>
      </c>
      <c r="AC158" s="121" t="s">
        <v>880</v>
      </c>
      <c r="AD158" s="121">
        <v>2018</v>
      </c>
      <c r="AE158" s="121">
        <v>2019</v>
      </c>
      <c r="AF158" s="123" t="s">
        <v>880</v>
      </c>
      <c r="AG158" s="123">
        <v>2019</v>
      </c>
      <c r="AH158" s="121">
        <v>2021</v>
      </c>
      <c r="AI158" s="121">
        <v>2021</v>
      </c>
      <c r="AJ158" s="121">
        <v>2020</v>
      </c>
      <c r="AK158" s="121">
        <v>2020</v>
      </c>
      <c r="AL158" s="121">
        <v>2018</v>
      </c>
      <c r="AM158" s="121" t="s">
        <v>880</v>
      </c>
      <c r="AN158" s="121">
        <v>2021</v>
      </c>
      <c r="AO158" s="121">
        <v>2018</v>
      </c>
      <c r="AP158" s="121">
        <v>2019</v>
      </c>
      <c r="AQ158" s="180" t="s">
        <v>880</v>
      </c>
      <c r="AR158" s="180">
        <v>2019</v>
      </c>
      <c r="AS158" s="121">
        <v>2019</v>
      </c>
      <c r="AT158" s="180" t="s">
        <v>880</v>
      </c>
      <c r="AU158" s="131">
        <v>2019</v>
      </c>
      <c r="AV158" s="131" t="s">
        <v>880</v>
      </c>
      <c r="AW158" s="121" t="s">
        <v>880</v>
      </c>
      <c r="AX158" s="121" t="s">
        <v>880</v>
      </c>
      <c r="AY158" s="121">
        <v>2019</v>
      </c>
      <c r="AZ158" s="168">
        <v>2019</v>
      </c>
      <c r="BA158" s="121">
        <v>2018</v>
      </c>
      <c r="BB158" s="121">
        <v>2018</v>
      </c>
      <c r="BC158" s="121">
        <v>2019</v>
      </c>
      <c r="BD158" s="121">
        <v>2020</v>
      </c>
      <c r="BE158" s="181" t="s">
        <v>880</v>
      </c>
      <c r="BF158" s="181" t="s">
        <v>1432</v>
      </c>
      <c r="BG158" s="121">
        <v>2019</v>
      </c>
      <c r="BH158" s="121">
        <v>2019</v>
      </c>
      <c r="BI158" s="121">
        <v>2019</v>
      </c>
      <c r="BJ158" s="121">
        <v>2015</v>
      </c>
      <c r="BK158" s="121">
        <v>2019</v>
      </c>
      <c r="BL158" s="121">
        <v>2020</v>
      </c>
      <c r="BM158" s="121">
        <v>2018</v>
      </c>
      <c r="BN158" s="180" t="s">
        <v>880</v>
      </c>
      <c r="BO158" s="180">
        <v>2019</v>
      </c>
      <c r="BP158" s="180">
        <v>2019</v>
      </c>
      <c r="BQ158" s="121">
        <v>2014</v>
      </c>
      <c r="BR158" s="121">
        <v>2017</v>
      </c>
      <c r="BS158" s="121">
        <v>2017</v>
      </c>
      <c r="BT158" s="121">
        <v>2016</v>
      </c>
      <c r="BU158" s="121">
        <v>2018</v>
      </c>
      <c r="BV158" s="121">
        <v>2018</v>
      </c>
      <c r="BW158" s="121">
        <v>2018</v>
      </c>
      <c r="BX158" s="121">
        <v>2018</v>
      </c>
      <c r="BY158" s="121">
        <v>2017</v>
      </c>
      <c r="BZ158" s="121">
        <v>2019</v>
      </c>
      <c r="CA158" s="121">
        <v>2020</v>
      </c>
      <c r="CB158" s="121">
        <v>2015</v>
      </c>
    </row>
    <row r="159" spans="1:80" x14ac:dyDescent="0.3">
      <c r="A159" s="100" t="str">
        <f>'Indicator Data'!A161</f>
        <v>Slovenia</v>
      </c>
      <c r="B159" s="86" t="str">
        <f>'Indicator Data'!B161</f>
        <v>SVN</v>
      </c>
      <c r="C159" s="119">
        <v>2015</v>
      </c>
      <c r="D159" s="119">
        <v>2015</v>
      </c>
      <c r="E159" s="119">
        <v>2015</v>
      </c>
      <c r="F159" s="119">
        <v>2015</v>
      </c>
      <c r="G159" s="119">
        <v>2015</v>
      </c>
      <c r="H159" s="119">
        <v>2015</v>
      </c>
      <c r="I159" s="119">
        <v>2015</v>
      </c>
      <c r="J159" s="119">
        <v>2019</v>
      </c>
      <c r="K159" s="119">
        <v>2019</v>
      </c>
      <c r="L159" s="119">
        <v>2019</v>
      </c>
      <c r="M159" s="121">
        <v>2015</v>
      </c>
      <c r="N159" s="121">
        <v>2015</v>
      </c>
      <c r="O159" s="121">
        <v>2015</v>
      </c>
      <c r="P159" s="121">
        <v>2015</v>
      </c>
      <c r="Q159" s="121">
        <v>2010</v>
      </c>
      <c r="R159" s="121">
        <v>2010</v>
      </c>
      <c r="S159" s="121">
        <v>2010</v>
      </c>
      <c r="T159" s="121">
        <v>2010</v>
      </c>
      <c r="U159" s="121">
        <v>2015</v>
      </c>
      <c r="V159" s="121">
        <v>2015</v>
      </c>
      <c r="W159" s="121">
        <v>2015</v>
      </c>
      <c r="X159" s="121">
        <v>2018</v>
      </c>
      <c r="Y159" s="121">
        <v>2019</v>
      </c>
      <c r="Z159" s="121">
        <v>2019</v>
      </c>
      <c r="AA159" s="121">
        <v>2015</v>
      </c>
      <c r="AB159" s="120">
        <v>2017</v>
      </c>
      <c r="AC159" s="121" t="s">
        <v>880</v>
      </c>
      <c r="AD159" s="121">
        <v>2018</v>
      </c>
      <c r="AE159" s="121">
        <v>2019</v>
      </c>
      <c r="AF159" s="123">
        <v>2018</v>
      </c>
      <c r="AG159" s="123">
        <v>2019</v>
      </c>
      <c r="AH159" s="121">
        <v>2021</v>
      </c>
      <c r="AI159" s="121">
        <v>2021</v>
      </c>
      <c r="AJ159" s="121">
        <v>2020</v>
      </c>
      <c r="AK159" s="121">
        <v>2020</v>
      </c>
      <c r="AL159" s="121">
        <v>2018</v>
      </c>
      <c r="AM159" s="121" t="s">
        <v>880</v>
      </c>
      <c r="AN159" s="121">
        <v>2021</v>
      </c>
      <c r="AO159" s="121">
        <v>2018</v>
      </c>
      <c r="AP159" s="121">
        <v>2019</v>
      </c>
      <c r="AQ159" s="180" t="s">
        <v>880</v>
      </c>
      <c r="AR159" s="180">
        <v>2019</v>
      </c>
      <c r="AS159" s="121">
        <v>2019</v>
      </c>
      <c r="AT159" s="180" t="s">
        <v>880</v>
      </c>
      <c r="AU159" s="131">
        <v>2019</v>
      </c>
      <c r="AV159" s="131" t="s">
        <v>880</v>
      </c>
      <c r="AW159" s="121" t="s">
        <v>880</v>
      </c>
      <c r="AX159" s="121" t="s">
        <v>880</v>
      </c>
      <c r="AY159" s="121">
        <v>2019</v>
      </c>
      <c r="AZ159" s="168">
        <v>2019</v>
      </c>
      <c r="BA159" s="121">
        <v>2018</v>
      </c>
      <c r="BB159" s="121">
        <v>2018</v>
      </c>
      <c r="BC159" s="121">
        <v>2019</v>
      </c>
      <c r="BD159" s="121">
        <v>2020</v>
      </c>
      <c r="BE159" s="181" t="s">
        <v>880</v>
      </c>
      <c r="BF159" s="181" t="s">
        <v>1432</v>
      </c>
      <c r="BG159" s="121">
        <v>2019</v>
      </c>
      <c r="BH159" s="121">
        <v>2019</v>
      </c>
      <c r="BI159" s="121">
        <v>2019</v>
      </c>
      <c r="BJ159" s="121">
        <v>2015</v>
      </c>
      <c r="BK159" s="121">
        <v>2019</v>
      </c>
      <c r="BL159" s="121">
        <v>2020</v>
      </c>
      <c r="BM159" s="121">
        <v>2018</v>
      </c>
      <c r="BN159" s="180">
        <v>2014</v>
      </c>
      <c r="BO159" s="180">
        <v>2019</v>
      </c>
      <c r="BP159" s="180">
        <v>2019</v>
      </c>
      <c r="BQ159" s="121">
        <v>2014</v>
      </c>
      <c r="BR159" s="121">
        <v>2017</v>
      </c>
      <c r="BS159" s="121">
        <v>2017</v>
      </c>
      <c r="BT159" s="121">
        <v>2016</v>
      </c>
      <c r="BU159" s="121">
        <v>2018</v>
      </c>
      <c r="BV159" s="121">
        <v>2018</v>
      </c>
      <c r="BW159" s="121">
        <v>2018</v>
      </c>
      <c r="BX159" s="121">
        <v>2018</v>
      </c>
      <c r="BY159" s="121">
        <v>2017</v>
      </c>
      <c r="BZ159" s="121">
        <v>2019</v>
      </c>
      <c r="CA159" s="121">
        <v>2020</v>
      </c>
      <c r="CB159" s="121">
        <v>2015</v>
      </c>
    </row>
    <row r="160" spans="1:80" x14ac:dyDescent="0.3">
      <c r="A160" s="100" t="str">
        <f>'Indicator Data'!A162</f>
        <v>Solomon Islands</v>
      </c>
      <c r="B160" s="86" t="str">
        <f>'Indicator Data'!B162</f>
        <v>SLB</v>
      </c>
      <c r="C160" s="119">
        <v>2015</v>
      </c>
      <c r="D160" s="119">
        <v>2015</v>
      </c>
      <c r="E160" s="119">
        <v>2015</v>
      </c>
      <c r="F160" s="119">
        <v>2015</v>
      </c>
      <c r="G160" s="119">
        <v>2015</v>
      </c>
      <c r="H160" s="119">
        <v>2015</v>
      </c>
      <c r="I160" s="119">
        <v>2015</v>
      </c>
      <c r="J160" s="119">
        <v>2019</v>
      </c>
      <c r="K160" s="119">
        <v>2019</v>
      </c>
      <c r="L160" s="119">
        <v>2019</v>
      </c>
      <c r="M160" s="121">
        <v>2015</v>
      </c>
      <c r="N160" s="121">
        <v>2015</v>
      </c>
      <c r="O160" s="121">
        <v>2015</v>
      </c>
      <c r="P160" s="121">
        <v>2015</v>
      </c>
      <c r="Q160" s="121">
        <v>2010</v>
      </c>
      <c r="R160" s="121">
        <v>2010</v>
      </c>
      <c r="S160" s="121">
        <v>2010</v>
      </c>
      <c r="T160" s="121">
        <v>2010</v>
      </c>
      <c r="U160" s="121">
        <v>2015</v>
      </c>
      <c r="V160" s="121">
        <v>2015</v>
      </c>
      <c r="W160" s="121">
        <v>2015</v>
      </c>
      <c r="X160" s="121">
        <v>2018</v>
      </c>
      <c r="Y160" s="121">
        <v>2019</v>
      </c>
      <c r="Z160" s="121">
        <v>2019</v>
      </c>
      <c r="AA160" s="121" t="s">
        <v>880</v>
      </c>
      <c r="AB160" s="120">
        <v>2017</v>
      </c>
      <c r="AC160" s="121">
        <v>2017</v>
      </c>
      <c r="AD160" s="121" t="s">
        <v>880</v>
      </c>
      <c r="AE160" s="121">
        <v>2018</v>
      </c>
      <c r="AF160" s="123" t="s">
        <v>880</v>
      </c>
      <c r="AG160" s="123">
        <v>2019</v>
      </c>
      <c r="AH160" s="121">
        <v>2021</v>
      </c>
      <c r="AI160" s="121">
        <v>2021</v>
      </c>
      <c r="AJ160" s="121">
        <v>2020</v>
      </c>
      <c r="AK160" s="121">
        <v>2020</v>
      </c>
      <c r="AL160" s="121">
        <v>2018</v>
      </c>
      <c r="AM160" s="121" t="s">
        <v>880</v>
      </c>
      <c r="AN160" s="121">
        <v>2021</v>
      </c>
      <c r="AO160" s="121">
        <v>2018</v>
      </c>
      <c r="AP160" s="121">
        <v>2019</v>
      </c>
      <c r="AQ160" s="180">
        <v>2019</v>
      </c>
      <c r="AR160" s="180">
        <v>2019</v>
      </c>
      <c r="AS160" s="121">
        <v>2019</v>
      </c>
      <c r="AT160" s="180">
        <v>2015</v>
      </c>
      <c r="AU160" s="131">
        <v>2019</v>
      </c>
      <c r="AV160" s="131" t="s">
        <v>880</v>
      </c>
      <c r="AW160" s="121" t="s">
        <v>880</v>
      </c>
      <c r="AX160" s="121">
        <v>2018</v>
      </c>
      <c r="AY160" s="121">
        <v>2019</v>
      </c>
      <c r="AZ160" s="168" t="s">
        <v>880</v>
      </c>
      <c r="BA160" s="121">
        <v>2012</v>
      </c>
      <c r="BB160" s="121">
        <v>2018</v>
      </c>
      <c r="BC160" s="121">
        <v>2019</v>
      </c>
      <c r="BD160" s="121">
        <v>2020</v>
      </c>
      <c r="BE160" s="181" t="s">
        <v>880</v>
      </c>
      <c r="BF160" s="181" t="s">
        <v>1432</v>
      </c>
      <c r="BG160" s="121">
        <v>2019</v>
      </c>
      <c r="BH160" s="121">
        <v>2019</v>
      </c>
      <c r="BI160" s="121">
        <v>2019</v>
      </c>
      <c r="BJ160" s="121">
        <v>2013</v>
      </c>
      <c r="BK160" s="121">
        <v>2019</v>
      </c>
      <c r="BL160" s="121">
        <v>2020</v>
      </c>
      <c r="BM160" s="121">
        <v>2018</v>
      </c>
      <c r="BN160" s="180">
        <v>2009</v>
      </c>
      <c r="BO160" s="180">
        <v>2017</v>
      </c>
      <c r="BP160" s="180">
        <v>2019</v>
      </c>
      <c r="BQ160" s="121">
        <v>2014</v>
      </c>
      <c r="BR160" s="121">
        <v>2017</v>
      </c>
      <c r="BS160" s="121">
        <v>2017</v>
      </c>
      <c r="BT160" s="121">
        <v>2016</v>
      </c>
      <c r="BU160" s="121">
        <v>2018</v>
      </c>
      <c r="BV160" s="121">
        <v>2018</v>
      </c>
      <c r="BW160" s="121">
        <v>2018</v>
      </c>
      <c r="BX160" s="121">
        <v>2018</v>
      </c>
      <c r="BY160" s="121">
        <v>2017</v>
      </c>
      <c r="BZ160" s="121">
        <v>2019</v>
      </c>
      <c r="CA160" s="121">
        <v>2020</v>
      </c>
      <c r="CB160" s="121">
        <v>2015</v>
      </c>
    </row>
    <row r="161" spans="1:80" x14ac:dyDescent="0.3">
      <c r="A161" s="100" t="str">
        <f>'Indicator Data'!A163</f>
        <v>Somalia</v>
      </c>
      <c r="B161" s="86" t="str">
        <f>'Indicator Data'!B163</f>
        <v>SOM</v>
      </c>
      <c r="C161" s="119">
        <v>2015</v>
      </c>
      <c r="D161" s="119">
        <v>2015</v>
      </c>
      <c r="E161" s="119">
        <v>2015</v>
      </c>
      <c r="F161" s="119">
        <v>2015</v>
      </c>
      <c r="G161" s="119">
        <v>2015</v>
      </c>
      <c r="H161" s="119">
        <v>2015</v>
      </c>
      <c r="I161" s="119">
        <v>2015</v>
      </c>
      <c r="J161" s="119">
        <v>2019</v>
      </c>
      <c r="K161" s="119">
        <v>2019</v>
      </c>
      <c r="L161" s="119">
        <v>2019</v>
      </c>
      <c r="M161" s="121">
        <v>2015</v>
      </c>
      <c r="N161" s="121">
        <v>2015</v>
      </c>
      <c r="O161" s="121">
        <v>2015</v>
      </c>
      <c r="P161" s="121">
        <v>2015</v>
      </c>
      <c r="Q161" s="121">
        <v>2010</v>
      </c>
      <c r="R161" s="121">
        <v>2010</v>
      </c>
      <c r="S161" s="121">
        <v>2010</v>
      </c>
      <c r="T161" s="121">
        <v>2010</v>
      </c>
      <c r="U161" s="121">
        <v>2015</v>
      </c>
      <c r="V161" s="121">
        <v>2015</v>
      </c>
      <c r="W161" s="121">
        <v>2015</v>
      </c>
      <c r="X161" s="121">
        <v>2018</v>
      </c>
      <c r="Y161" s="121">
        <v>2019</v>
      </c>
      <c r="Z161" s="121">
        <v>2019</v>
      </c>
      <c r="AA161" s="121" t="s">
        <v>880</v>
      </c>
      <c r="AB161" s="120">
        <v>2017</v>
      </c>
      <c r="AC161" s="121">
        <v>2017</v>
      </c>
      <c r="AD161" s="121">
        <v>2019</v>
      </c>
      <c r="AE161" s="121">
        <v>2018</v>
      </c>
      <c r="AF161" s="123">
        <v>2018</v>
      </c>
      <c r="AG161" s="123">
        <v>2019</v>
      </c>
      <c r="AH161" s="121">
        <v>2021</v>
      </c>
      <c r="AI161" s="121">
        <v>2021</v>
      </c>
      <c r="AJ161" s="121">
        <v>2020</v>
      </c>
      <c r="AK161" s="121">
        <v>2020</v>
      </c>
      <c r="AL161" s="121" t="s">
        <v>880</v>
      </c>
      <c r="AM161" s="121" t="s">
        <v>880</v>
      </c>
      <c r="AN161" s="121">
        <v>2021</v>
      </c>
      <c r="AO161" s="121">
        <v>2018</v>
      </c>
      <c r="AP161" s="121">
        <v>2019</v>
      </c>
      <c r="AQ161" s="180" t="s">
        <v>880</v>
      </c>
      <c r="AR161" s="180">
        <v>2019</v>
      </c>
      <c r="AS161" s="121">
        <v>2019</v>
      </c>
      <c r="AT161" s="180">
        <v>2009</v>
      </c>
      <c r="AU161" s="131">
        <v>2019</v>
      </c>
      <c r="AV161" s="131">
        <v>2019</v>
      </c>
      <c r="AW161" s="121">
        <v>2019</v>
      </c>
      <c r="AX161" s="121">
        <v>2018</v>
      </c>
      <c r="AY161" s="121">
        <v>2019</v>
      </c>
      <c r="AZ161" s="168" t="s">
        <v>880</v>
      </c>
      <c r="BA161" s="121">
        <v>2017</v>
      </c>
      <c r="BB161" s="121">
        <v>2018</v>
      </c>
      <c r="BC161" s="121">
        <v>2019</v>
      </c>
      <c r="BD161" s="121">
        <v>2020</v>
      </c>
      <c r="BE161" s="181" t="s">
        <v>1421</v>
      </c>
      <c r="BF161" s="181">
        <v>44069</v>
      </c>
      <c r="BG161" s="121">
        <v>2019</v>
      </c>
      <c r="BH161" s="121">
        <v>2019</v>
      </c>
      <c r="BI161" s="121">
        <v>2019</v>
      </c>
      <c r="BJ161" s="121" t="s">
        <v>880</v>
      </c>
      <c r="BK161" s="121">
        <v>2019</v>
      </c>
      <c r="BL161" s="121">
        <v>2020</v>
      </c>
      <c r="BM161" s="121">
        <v>2018</v>
      </c>
      <c r="BN161" s="180" t="s">
        <v>880</v>
      </c>
      <c r="BO161" s="180">
        <v>2017</v>
      </c>
      <c r="BP161" s="180">
        <v>2018</v>
      </c>
      <c r="BQ161" s="121">
        <v>2014</v>
      </c>
      <c r="BR161" s="121">
        <v>2017</v>
      </c>
      <c r="BS161" s="121">
        <v>2017</v>
      </c>
      <c r="BT161" s="121">
        <v>2014</v>
      </c>
      <c r="BU161" s="121">
        <v>2018</v>
      </c>
      <c r="BV161" s="121" t="s">
        <v>880</v>
      </c>
      <c r="BW161" s="121" t="s">
        <v>880</v>
      </c>
      <c r="BX161" s="121" t="s">
        <v>880</v>
      </c>
      <c r="BY161" s="121">
        <v>2017</v>
      </c>
      <c r="BZ161" s="121">
        <v>2018</v>
      </c>
      <c r="CA161" s="121">
        <v>2020</v>
      </c>
      <c r="CB161" s="121">
        <v>2015</v>
      </c>
    </row>
    <row r="162" spans="1:80" x14ac:dyDescent="0.3">
      <c r="A162" s="100" t="str">
        <f>'Indicator Data'!A164</f>
        <v>South Africa</v>
      </c>
      <c r="B162" s="86" t="str">
        <f>'Indicator Data'!B164</f>
        <v>ZAF</v>
      </c>
      <c r="C162" s="119">
        <v>2015</v>
      </c>
      <c r="D162" s="119">
        <v>2015</v>
      </c>
      <c r="E162" s="119">
        <v>2015</v>
      </c>
      <c r="F162" s="119">
        <v>2015</v>
      </c>
      <c r="G162" s="119">
        <v>2015</v>
      </c>
      <c r="H162" s="119">
        <v>2015</v>
      </c>
      <c r="I162" s="119">
        <v>2015</v>
      </c>
      <c r="J162" s="119">
        <v>2019</v>
      </c>
      <c r="K162" s="119">
        <v>2019</v>
      </c>
      <c r="L162" s="119">
        <v>2019</v>
      </c>
      <c r="M162" s="121">
        <v>2015</v>
      </c>
      <c r="N162" s="121">
        <v>2015</v>
      </c>
      <c r="O162" s="121">
        <v>2015</v>
      </c>
      <c r="P162" s="121">
        <v>2015</v>
      </c>
      <c r="Q162" s="121">
        <v>2010</v>
      </c>
      <c r="R162" s="121">
        <v>2010</v>
      </c>
      <c r="S162" s="121">
        <v>2010</v>
      </c>
      <c r="T162" s="121">
        <v>2010</v>
      </c>
      <c r="U162" s="121">
        <v>2015</v>
      </c>
      <c r="V162" s="121">
        <v>2015</v>
      </c>
      <c r="W162" s="121">
        <v>2015</v>
      </c>
      <c r="X162" s="121">
        <v>2018</v>
      </c>
      <c r="Y162" s="121">
        <v>2019</v>
      </c>
      <c r="Z162" s="121">
        <v>2019</v>
      </c>
      <c r="AA162" s="121">
        <v>2016</v>
      </c>
      <c r="AB162" s="120">
        <v>2017</v>
      </c>
      <c r="AC162" s="121">
        <v>2017</v>
      </c>
      <c r="AD162" s="121">
        <v>2018</v>
      </c>
      <c r="AE162" s="121">
        <v>2019</v>
      </c>
      <c r="AF162" s="123">
        <v>2018</v>
      </c>
      <c r="AG162" s="123">
        <v>2019</v>
      </c>
      <c r="AH162" s="121">
        <v>2021</v>
      </c>
      <c r="AI162" s="121">
        <v>2021</v>
      </c>
      <c r="AJ162" s="121">
        <v>2020</v>
      </c>
      <c r="AK162" s="121">
        <v>2020</v>
      </c>
      <c r="AL162" s="121">
        <v>2018</v>
      </c>
      <c r="AM162" s="121">
        <v>2016</v>
      </c>
      <c r="AN162" s="121">
        <v>2021</v>
      </c>
      <c r="AO162" s="121">
        <v>2018</v>
      </c>
      <c r="AP162" s="121">
        <v>2019</v>
      </c>
      <c r="AQ162" s="180">
        <v>2019</v>
      </c>
      <c r="AR162" s="180">
        <v>2019</v>
      </c>
      <c r="AS162" s="121">
        <v>2019</v>
      </c>
      <c r="AT162" s="180">
        <v>2016</v>
      </c>
      <c r="AU162" s="131">
        <v>2019</v>
      </c>
      <c r="AV162" s="131">
        <v>2019</v>
      </c>
      <c r="AW162" s="121">
        <v>2019</v>
      </c>
      <c r="AX162" s="121">
        <v>2018</v>
      </c>
      <c r="AY162" s="121">
        <v>2019</v>
      </c>
      <c r="AZ162" s="168">
        <v>2019</v>
      </c>
      <c r="BA162" s="121">
        <v>2014</v>
      </c>
      <c r="BB162" s="121">
        <v>2018</v>
      </c>
      <c r="BC162" s="121">
        <v>2019</v>
      </c>
      <c r="BD162" s="121">
        <v>2020</v>
      </c>
      <c r="BE162" s="181" t="s">
        <v>1421</v>
      </c>
      <c r="BF162" s="181">
        <v>44255</v>
      </c>
      <c r="BG162" s="121">
        <v>2019</v>
      </c>
      <c r="BH162" s="121">
        <v>2019</v>
      </c>
      <c r="BI162" s="121">
        <v>2019</v>
      </c>
      <c r="BJ162" s="121">
        <v>2015</v>
      </c>
      <c r="BK162" s="121">
        <v>2019</v>
      </c>
      <c r="BL162" s="121">
        <v>2020</v>
      </c>
      <c r="BM162" s="121">
        <v>2018</v>
      </c>
      <c r="BN162" s="180">
        <v>2017</v>
      </c>
      <c r="BO162" s="180">
        <v>2017</v>
      </c>
      <c r="BP162" s="180">
        <v>2019</v>
      </c>
      <c r="BQ162" s="121">
        <v>2014</v>
      </c>
      <c r="BR162" s="121">
        <v>2017</v>
      </c>
      <c r="BS162" s="121">
        <v>2017</v>
      </c>
      <c r="BT162" s="121">
        <v>2017</v>
      </c>
      <c r="BU162" s="121">
        <v>2018</v>
      </c>
      <c r="BV162" s="121">
        <v>2018</v>
      </c>
      <c r="BW162" s="121">
        <v>2018</v>
      </c>
      <c r="BX162" s="121">
        <v>2018</v>
      </c>
      <c r="BY162" s="121">
        <v>2017</v>
      </c>
      <c r="BZ162" s="121">
        <v>2019</v>
      </c>
      <c r="CA162" s="121">
        <v>2020</v>
      </c>
      <c r="CB162" s="121">
        <v>2015</v>
      </c>
    </row>
    <row r="163" spans="1:80" x14ac:dyDescent="0.3">
      <c r="A163" s="100" t="str">
        <f>'Indicator Data'!A165</f>
        <v>South Sudan</v>
      </c>
      <c r="B163" s="86" t="str">
        <f>'Indicator Data'!B165</f>
        <v>SSD</v>
      </c>
      <c r="C163" s="119">
        <v>2015</v>
      </c>
      <c r="D163" s="119">
        <v>2015</v>
      </c>
      <c r="E163" s="119">
        <v>2015</v>
      </c>
      <c r="F163" s="119">
        <v>2015</v>
      </c>
      <c r="G163" s="119">
        <v>2015</v>
      </c>
      <c r="H163" s="119">
        <v>2015</v>
      </c>
      <c r="I163" s="119">
        <v>2015</v>
      </c>
      <c r="J163" s="119">
        <v>2019</v>
      </c>
      <c r="K163" s="119">
        <v>2019</v>
      </c>
      <c r="L163" s="119">
        <v>2019</v>
      </c>
      <c r="M163" s="121">
        <v>2015</v>
      </c>
      <c r="N163" s="121">
        <v>2015</v>
      </c>
      <c r="O163" s="121">
        <v>2015</v>
      </c>
      <c r="P163" s="121">
        <v>2015</v>
      </c>
      <c r="Q163" s="121">
        <v>2010</v>
      </c>
      <c r="R163" s="121">
        <v>2010</v>
      </c>
      <c r="S163" s="121">
        <v>2010</v>
      </c>
      <c r="T163" s="121">
        <v>2010</v>
      </c>
      <c r="U163" s="121">
        <v>2015</v>
      </c>
      <c r="V163" s="121">
        <v>2015</v>
      </c>
      <c r="W163" s="121">
        <v>2015</v>
      </c>
      <c r="X163" s="121">
        <v>2018</v>
      </c>
      <c r="Y163" s="121">
        <v>2019</v>
      </c>
      <c r="Z163" s="121">
        <v>2019</v>
      </c>
      <c r="AA163" s="121">
        <v>2008</v>
      </c>
      <c r="AB163" s="120">
        <v>2017</v>
      </c>
      <c r="AC163" s="121" t="s">
        <v>880</v>
      </c>
      <c r="AD163" s="121">
        <v>2017</v>
      </c>
      <c r="AE163" s="121">
        <v>2019</v>
      </c>
      <c r="AF163" s="123">
        <v>2018</v>
      </c>
      <c r="AG163" s="123">
        <v>2019</v>
      </c>
      <c r="AH163" s="121">
        <v>2021</v>
      </c>
      <c r="AI163" s="121">
        <v>2021</v>
      </c>
      <c r="AJ163" s="121">
        <v>2020</v>
      </c>
      <c r="AK163" s="121">
        <v>2020</v>
      </c>
      <c r="AL163" s="121">
        <v>2018</v>
      </c>
      <c r="AM163" s="121">
        <v>2010</v>
      </c>
      <c r="AN163" s="121">
        <v>2021</v>
      </c>
      <c r="AO163" s="121">
        <v>2018</v>
      </c>
      <c r="AP163" s="121">
        <v>2019</v>
      </c>
      <c r="AQ163" s="180">
        <v>2015</v>
      </c>
      <c r="AR163" s="180">
        <v>2015</v>
      </c>
      <c r="AS163" s="121">
        <v>2019</v>
      </c>
      <c r="AT163" s="180">
        <v>2010</v>
      </c>
      <c r="AU163" s="131">
        <v>2019</v>
      </c>
      <c r="AV163" s="131">
        <v>2019</v>
      </c>
      <c r="AW163" s="121">
        <v>2019</v>
      </c>
      <c r="AX163" s="121">
        <v>2018</v>
      </c>
      <c r="AY163" s="121">
        <v>2019</v>
      </c>
      <c r="AZ163" s="168" t="s">
        <v>880</v>
      </c>
      <c r="BA163" s="121">
        <v>2016</v>
      </c>
      <c r="BB163" s="121">
        <v>2018</v>
      </c>
      <c r="BC163" s="121">
        <v>2019</v>
      </c>
      <c r="BD163" s="121">
        <v>2020</v>
      </c>
      <c r="BE163" s="181">
        <v>44104</v>
      </c>
      <c r="BF163" s="181">
        <v>44255</v>
      </c>
      <c r="BG163" s="121">
        <v>2019</v>
      </c>
      <c r="BH163" s="121">
        <v>2019</v>
      </c>
      <c r="BI163" s="121">
        <v>2019</v>
      </c>
      <c r="BJ163" s="121" t="s">
        <v>880</v>
      </c>
      <c r="BK163" s="121">
        <v>2019</v>
      </c>
      <c r="BL163" s="121">
        <v>2020</v>
      </c>
      <c r="BM163" s="121">
        <v>2018</v>
      </c>
      <c r="BN163" s="180">
        <v>2018</v>
      </c>
      <c r="BO163" s="180">
        <v>2017</v>
      </c>
      <c r="BP163" s="180">
        <v>2019</v>
      </c>
      <c r="BQ163" s="121">
        <v>2014</v>
      </c>
      <c r="BR163" s="121">
        <v>2017</v>
      </c>
      <c r="BS163" s="121">
        <v>2017</v>
      </c>
      <c r="BT163" s="121"/>
      <c r="BU163" s="121">
        <v>2018</v>
      </c>
      <c r="BV163" s="121" t="s">
        <v>880</v>
      </c>
      <c r="BW163" s="121" t="s">
        <v>880</v>
      </c>
      <c r="BX163" s="121">
        <v>2018</v>
      </c>
      <c r="BY163" s="121">
        <v>2017</v>
      </c>
      <c r="BZ163" s="121">
        <v>2015</v>
      </c>
      <c r="CA163" s="121">
        <v>2020</v>
      </c>
      <c r="CB163" s="121">
        <v>2015</v>
      </c>
    </row>
    <row r="164" spans="1:80" x14ac:dyDescent="0.3">
      <c r="A164" s="100" t="str">
        <f>'Indicator Data'!A166</f>
        <v>Spain</v>
      </c>
      <c r="B164" s="86" t="str">
        <f>'Indicator Data'!B166</f>
        <v>ESP</v>
      </c>
      <c r="C164" s="119">
        <v>2015</v>
      </c>
      <c r="D164" s="119">
        <v>2015</v>
      </c>
      <c r="E164" s="119">
        <v>2015</v>
      </c>
      <c r="F164" s="119">
        <v>2015</v>
      </c>
      <c r="G164" s="119">
        <v>2015</v>
      </c>
      <c r="H164" s="119">
        <v>2015</v>
      </c>
      <c r="I164" s="119">
        <v>2015</v>
      </c>
      <c r="J164" s="119">
        <v>2019</v>
      </c>
      <c r="K164" s="119">
        <v>2019</v>
      </c>
      <c r="L164" s="119">
        <v>2019</v>
      </c>
      <c r="M164" s="121">
        <v>2015</v>
      </c>
      <c r="N164" s="121">
        <v>2015</v>
      </c>
      <c r="O164" s="121">
        <v>2015</v>
      </c>
      <c r="P164" s="121">
        <v>2015</v>
      </c>
      <c r="Q164" s="121">
        <v>2010</v>
      </c>
      <c r="R164" s="121">
        <v>2010</v>
      </c>
      <c r="S164" s="121">
        <v>2010</v>
      </c>
      <c r="T164" s="121">
        <v>2010</v>
      </c>
      <c r="U164" s="121">
        <v>2015</v>
      </c>
      <c r="V164" s="121">
        <v>2015</v>
      </c>
      <c r="W164" s="121">
        <v>2015</v>
      </c>
      <c r="X164" s="121">
        <v>2018</v>
      </c>
      <c r="Y164" s="121">
        <v>2019</v>
      </c>
      <c r="Z164" s="121">
        <v>2019</v>
      </c>
      <c r="AA164" s="121">
        <v>2011</v>
      </c>
      <c r="AB164" s="120">
        <v>2017</v>
      </c>
      <c r="AC164" s="121" t="s">
        <v>880</v>
      </c>
      <c r="AD164" s="121">
        <v>2019</v>
      </c>
      <c r="AE164" s="121">
        <v>2019</v>
      </c>
      <c r="AF164" s="123">
        <v>2018</v>
      </c>
      <c r="AG164" s="123">
        <v>2019</v>
      </c>
      <c r="AH164" s="121">
        <v>2021</v>
      </c>
      <c r="AI164" s="121">
        <v>2021</v>
      </c>
      <c r="AJ164" s="121">
        <v>2020</v>
      </c>
      <c r="AK164" s="121">
        <v>2020</v>
      </c>
      <c r="AL164" s="121">
        <v>2018</v>
      </c>
      <c r="AM164" s="121" t="s">
        <v>880</v>
      </c>
      <c r="AN164" s="121">
        <v>2021</v>
      </c>
      <c r="AO164" s="121">
        <v>2018</v>
      </c>
      <c r="AP164" s="121">
        <v>2019</v>
      </c>
      <c r="AQ164" s="180" t="s">
        <v>880</v>
      </c>
      <c r="AR164" s="180">
        <v>2019</v>
      </c>
      <c r="AS164" s="121">
        <v>2019</v>
      </c>
      <c r="AT164" s="180" t="s">
        <v>880</v>
      </c>
      <c r="AU164" s="131">
        <v>2019</v>
      </c>
      <c r="AV164" s="131">
        <v>2019</v>
      </c>
      <c r="AW164" s="121">
        <v>2019</v>
      </c>
      <c r="AX164" s="121" t="s">
        <v>880</v>
      </c>
      <c r="AY164" s="121">
        <v>2019</v>
      </c>
      <c r="AZ164" s="168">
        <v>2019</v>
      </c>
      <c r="BA164" s="121">
        <v>2018</v>
      </c>
      <c r="BB164" s="121">
        <v>2018</v>
      </c>
      <c r="BC164" s="121">
        <v>2019</v>
      </c>
      <c r="BD164" s="121">
        <v>2020</v>
      </c>
      <c r="BE164" s="181" t="s">
        <v>880</v>
      </c>
      <c r="BF164" s="181">
        <v>44106</v>
      </c>
      <c r="BG164" s="121">
        <v>2019</v>
      </c>
      <c r="BH164" s="121">
        <v>2019</v>
      </c>
      <c r="BI164" s="121">
        <v>2019</v>
      </c>
      <c r="BJ164" s="121">
        <v>2015</v>
      </c>
      <c r="BK164" s="121">
        <v>2019</v>
      </c>
      <c r="BL164" s="121">
        <v>2020</v>
      </c>
      <c r="BM164" s="121">
        <v>2018</v>
      </c>
      <c r="BN164" s="180">
        <v>2018</v>
      </c>
      <c r="BO164" s="180">
        <v>2019</v>
      </c>
      <c r="BP164" s="180">
        <v>2019</v>
      </c>
      <c r="BQ164" s="121">
        <v>2014</v>
      </c>
      <c r="BR164" s="121">
        <v>2017</v>
      </c>
      <c r="BS164" s="121">
        <v>2017</v>
      </c>
      <c r="BT164" s="121">
        <v>2016</v>
      </c>
      <c r="BU164" s="121">
        <v>2018</v>
      </c>
      <c r="BV164" s="121">
        <v>2018</v>
      </c>
      <c r="BW164" s="121">
        <v>2018</v>
      </c>
      <c r="BX164" s="121">
        <v>2018</v>
      </c>
      <c r="BY164" s="121">
        <v>2017</v>
      </c>
      <c r="BZ164" s="121">
        <v>2019</v>
      </c>
      <c r="CA164" s="121">
        <v>2020</v>
      </c>
      <c r="CB164" s="121">
        <v>2015</v>
      </c>
    </row>
    <row r="165" spans="1:80" x14ac:dyDescent="0.3">
      <c r="A165" s="100" t="str">
        <f>'Indicator Data'!A167</f>
        <v>Sri Lanka</v>
      </c>
      <c r="B165" s="86" t="str">
        <f>'Indicator Data'!B167</f>
        <v>LKA</v>
      </c>
      <c r="C165" s="119">
        <v>2015</v>
      </c>
      <c r="D165" s="119">
        <v>2015</v>
      </c>
      <c r="E165" s="119">
        <v>2015</v>
      </c>
      <c r="F165" s="119">
        <v>2015</v>
      </c>
      <c r="G165" s="119">
        <v>2015</v>
      </c>
      <c r="H165" s="119">
        <v>2015</v>
      </c>
      <c r="I165" s="119">
        <v>2015</v>
      </c>
      <c r="J165" s="119">
        <v>2019</v>
      </c>
      <c r="K165" s="119">
        <v>2019</v>
      </c>
      <c r="L165" s="119">
        <v>2019</v>
      </c>
      <c r="M165" s="121">
        <v>2015</v>
      </c>
      <c r="N165" s="121">
        <v>2015</v>
      </c>
      <c r="O165" s="121">
        <v>2015</v>
      </c>
      <c r="P165" s="121">
        <v>2015</v>
      </c>
      <c r="Q165" s="121">
        <v>2010</v>
      </c>
      <c r="R165" s="121">
        <v>2010</v>
      </c>
      <c r="S165" s="121">
        <v>2010</v>
      </c>
      <c r="T165" s="121">
        <v>2010</v>
      </c>
      <c r="U165" s="121">
        <v>2015</v>
      </c>
      <c r="V165" s="121">
        <v>2015</v>
      </c>
      <c r="W165" s="121">
        <v>2015</v>
      </c>
      <c r="X165" s="121">
        <v>2018</v>
      </c>
      <c r="Y165" s="121">
        <v>2019</v>
      </c>
      <c r="Z165" s="121">
        <v>2019</v>
      </c>
      <c r="AA165" s="121" t="s">
        <v>880</v>
      </c>
      <c r="AB165" s="120">
        <v>2017</v>
      </c>
      <c r="AC165" s="121" t="s">
        <v>880</v>
      </c>
      <c r="AD165" s="121">
        <v>2018</v>
      </c>
      <c r="AE165" s="121">
        <v>2019</v>
      </c>
      <c r="AF165" s="123" t="s">
        <v>880</v>
      </c>
      <c r="AG165" s="123">
        <v>2019</v>
      </c>
      <c r="AH165" s="121">
        <v>2021</v>
      </c>
      <c r="AI165" s="121">
        <v>2021</v>
      </c>
      <c r="AJ165" s="121">
        <v>2020</v>
      </c>
      <c r="AK165" s="121">
        <v>2020</v>
      </c>
      <c r="AL165" s="121">
        <v>2018</v>
      </c>
      <c r="AM165" s="121">
        <v>2016</v>
      </c>
      <c r="AN165" s="121">
        <v>2021</v>
      </c>
      <c r="AO165" s="121">
        <v>2018</v>
      </c>
      <c r="AP165" s="121">
        <v>2019</v>
      </c>
      <c r="AQ165" s="180">
        <v>2019</v>
      </c>
      <c r="AR165" s="180">
        <v>2019</v>
      </c>
      <c r="AS165" s="121">
        <v>2019</v>
      </c>
      <c r="AT165" s="180">
        <v>2016</v>
      </c>
      <c r="AU165" s="131">
        <v>2019</v>
      </c>
      <c r="AV165" s="131">
        <v>2019</v>
      </c>
      <c r="AW165" s="121">
        <v>2019</v>
      </c>
      <c r="AX165" s="121">
        <v>2018</v>
      </c>
      <c r="AY165" s="121">
        <v>2019</v>
      </c>
      <c r="AZ165" s="168">
        <v>2019</v>
      </c>
      <c r="BA165" s="121">
        <v>2016</v>
      </c>
      <c r="BB165" s="121">
        <v>2018</v>
      </c>
      <c r="BC165" s="121">
        <v>2019</v>
      </c>
      <c r="BD165" s="121">
        <v>2020</v>
      </c>
      <c r="BE165" s="181" t="s">
        <v>1421</v>
      </c>
      <c r="BF165" s="181" t="s">
        <v>1432</v>
      </c>
      <c r="BG165" s="121">
        <v>2019</v>
      </c>
      <c r="BH165" s="121">
        <v>2019</v>
      </c>
      <c r="BI165" s="121">
        <v>2019</v>
      </c>
      <c r="BJ165" s="121">
        <v>2015</v>
      </c>
      <c r="BK165" s="121">
        <v>2019</v>
      </c>
      <c r="BL165" s="121">
        <v>2020</v>
      </c>
      <c r="BM165" s="121">
        <v>2018</v>
      </c>
      <c r="BN165" s="180">
        <v>2018</v>
      </c>
      <c r="BO165" s="180">
        <v>2017</v>
      </c>
      <c r="BP165" s="180">
        <v>2019</v>
      </c>
      <c r="BQ165" s="121">
        <v>2014</v>
      </c>
      <c r="BR165" s="121">
        <v>2017</v>
      </c>
      <c r="BS165" s="121">
        <v>2017</v>
      </c>
      <c r="BT165" s="121">
        <v>2017</v>
      </c>
      <c r="BU165" s="121">
        <v>2018</v>
      </c>
      <c r="BV165" s="121">
        <v>2018</v>
      </c>
      <c r="BW165" s="121" t="s">
        <v>880</v>
      </c>
      <c r="BX165" s="121">
        <v>2018</v>
      </c>
      <c r="BY165" s="121">
        <v>2017</v>
      </c>
      <c r="BZ165" s="121">
        <v>2019</v>
      </c>
      <c r="CA165" s="121">
        <v>2020</v>
      </c>
      <c r="CB165" s="121">
        <v>2015</v>
      </c>
    </row>
    <row r="166" spans="1:80" x14ac:dyDescent="0.3">
      <c r="A166" s="100" t="str">
        <f>'Indicator Data'!A168</f>
        <v>Sudan</v>
      </c>
      <c r="B166" s="86" t="str">
        <f>'Indicator Data'!B168</f>
        <v>SDN</v>
      </c>
      <c r="C166" s="119">
        <v>2015</v>
      </c>
      <c r="D166" s="119">
        <v>2015</v>
      </c>
      <c r="E166" s="119">
        <v>2015</v>
      </c>
      <c r="F166" s="119">
        <v>2015</v>
      </c>
      <c r="G166" s="119">
        <v>2015</v>
      </c>
      <c r="H166" s="119">
        <v>2015</v>
      </c>
      <c r="I166" s="119">
        <v>2015</v>
      </c>
      <c r="J166" s="119">
        <v>2019</v>
      </c>
      <c r="K166" s="119">
        <v>2019</v>
      </c>
      <c r="L166" s="119">
        <v>2019</v>
      </c>
      <c r="M166" s="121">
        <v>2015</v>
      </c>
      <c r="N166" s="121">
        <v>2015</v>
      </c>
      <c r="O166" s="121">
        <v>2015</v>
      </c>
      <c r="P166" s="121">
        <v>2015</v>
      </c>
      <c r="Q166" s="121">
        <v>2010</v>
      </c>
      <c r="R166" s="121">
        <v>2010</v>
      </c>
      <c r="S166" s="121">
        <v>2010</v>
      </c>
      <c r="T166" s="121">
        <v>2010</v>
      </c>
      <c r="U166" s="121">
        <v>2015</v>
      </c>
      <c r="V166" s="121">
        <v>2015</v>
      </c>
      <c r="W166" s="121">
        <v>2015</v>
      </c>
      <c r="X166" s="121">
        <v>2018</v>
      </c>
      <c r="Y166" s="121">
        <v>2019</v>
      </c>
      <c r="Z166" s="121">
        <v>2019</v>
      </c>
      <c r="AA166" s="121">
        <v>2008</v>
      </c>
      <c r="AB166" s="120">
        <v>2017</v>
      </c>
      <c r="AC166" s="121">
        <v>2017</v>
      </c>
      <c r="AD166" s="121">
        <v>2019</v>
      </c>
      <c r="AE166" s="121">
        <v>2019</v>
      </c>
      <c r="AF166" s="123">
        <v>2018</v>
      </c>
      <c r="AG166" s="123">
        <v>2019</v>
      </c>
      <c r="AH166" s="121">
        <v>2021</v>
      </c>
      <c r="AI166" s="121">
        <v>2021</v>
      </c>
      <c r="AJ166" s="121">
        <v>2020</v>
      </c>
      <c r="AK166" s="121">
        <v>2020</v>
      </c>
      <c r="AL166" s="121">
        <v>2018</v>
      </c>
      <c r="AM166" s="121">
        <v>2014</v>
      </c>
      <c r="AN166" s="121">
        <v>2021</v>
      </c>
      <c r="AO166" s="121">
        <v>2018</v>
      </c>
      <c r="AP166" s="121">
        <v>2019</v>
      </c>
      <c r="AQ166" s="180">
        <v>2019</v>
      </c>
      <c r="AR166" s="180">
        <v>2019</v>
      </c>
      <c r="AS166" s="121">
        <v>2019</v>
      </c>
      <c r="AT166" s="180">
        <v>2014</v>
      </c>
      <c r="AU166" s="131">
        <v>2019</v>
      </c>
      <c r="AV166" s="131">
        <v>2019</v>
      </c>
      <c r="AW166" s="121">
        <v>2019</v>
      </c>
      <c r="AX166" s="121">
        <v>2018</v>
      </c>
      <c r="AY166" s="121">
        <v>2019</v>
      </c>
      <c r="AZ166" s="168">
        <v>2019</v>
      </c>
      <c r="BA166" s="121">
        <v>2014</v>
      </c>
      <c r="BB166" s="121">
        <v>2018</v>
      </c>
      <c r="BC166" s="121">
        <v>2019</v>
      </c>
      <c r="BD166" s="121">
        <v>2020</v>
      </c>
      <c r="BE166" s="181" t="s">
        <v>1421</v>
      </c>
      <c r="BF166" s="181">
        <v>44255</v>
      </c>
      <c r="BG166" s="121">
        <v>2019</v>
      </c>
      <c r="BH166" s="121">
        <v>2019</v>
      </c>
      <c r="BI166" s="121">
        <v>2019</v>
      </c>
      <c r="BJ166" s="121">
        <v>2013</v>
      </c>
      <c r="BK166" s="121">
        <v>2019</v>
      </c>
      <c r="BL166" s="121">
        <v>2020</v>
      </c>
      <c r="BM166" s="121">
        <v>2018</v>
      </c>
      <c r="BN166" s="180">
        <v>2018</v>
      </c>
      <c r="BO166" s="180">
        <v>2017</v>
      </c>
      <c r="BP166" s="180">
        <v>2019</v>
      </c>
      <c r="BQ166" s="121">
        <v>2014</v>
      </c>
      <c r="BR166" s="121">
        <v>2017</v>
      </c>
      <c r="BS166" s="121">
        <v>2017</v>
      </c>
      <c r="BT166" s="121">
        <v>2015</v>
      </c>
      <c r="BU166" s="121">
        <v>2018</v>
      </c>
      <c r="BV166" s="121">
        <v>2018</v>
      </c>
      <c r="BW166" s="121">
        <v>2018</v>
      </c>
      <c r="BX166" s="121">
        <v>2018</v>
      </c>
      <c r="BY166" s="121">
        <v>2017</v>
      </c>
      <c r="BZ166" s="121">
        <v>2019</v>
      </c>
      <c r="CA166" s="121">
        <v>2020</v>
      </c>
      <c r="CB166" s="121">
        <v>2015</v>
      </c>
    </row>
    <row r="167" spans="1:80" x14ac:dyDescent="0.3">
      <c r="A167" s="100" t="str">
        <f>'Indicator Data'!A169</f>
        <v>Suriname</v>
      </c>
      <c r="B167" s="86" t="str">
        <f>'Indicator Data'!B169</f>
        <v>SUR</v>
      </c>
      <c r="C167" s="119">
        <v>2015</v>
      </c>
      <c r="D167" s="119">
        <v>2015</v>
      </c>
      <c r="E167" s="119">
        <v>2015</v>
      </c>
      <c r="F167" s="119">
        <v>2015</v>
      </c>
      <c r="G167" s="119">
        <v>2015</v>
      </c>
      <c r="H167" s="119">
        <v>2015</v>
      </c>
      <c r="I167" s="119">
        <v>2015</v>
      </c>
      <c r="J167" s="119">
        <v>2019</v>
      </c>
      <c r="K167" s="119">
        <v>2019</v>
      </c>
      <c r="L167" s="119">
        <v>2019</v>
      </c>
      <c r="M167" s="121">
        <v>2015</v>
      </c>
      <c r="N167" s="121">
        <v>2015</v>
      </c>
      <c r="O167" s="121">
        <v>2015</v>
      </c>
      <c r="P167" s="121">
        <v>2015</v>
      </c>
      <c r="Q167" s="121">
        <v>2010</v>
      </c>
      <c r="R167" s="121">
        <v>2010</v>
      </c>
      <c r="S167" s="121">
        <v>2010</v>
      </c>
      <c r="T167" s="121">
        <v>2010</v>
      </c>
      <c r="U167" s="121">
        <v>2015</v>
      </c>
      <c r="V167" s="121">
        <v>2015</v>
      </c>
      <c r="W167" s="121">
        <v>2015</v>
      </c>
      <c r="X167" s="121">
        <v>2018</v>
      </c>
      <c r="Y167" s="121">
        <v>2019</v>
      </c>
      <c r="Z167" s="121">
        <v>2019</v>
      </c>
      <c r="AA167" s="121" t="s">
        <v>880</v>
      </c>
      <c r="AB167" s="120">
        <v>2017</v>
      </c>
      <c r="AC167" s="121">
        <v>2014</v>
      </c>
      <c r="AD167" s="121">
        <v>2018</v>
      </c>
      <c r="AE167" s="121">
        <v>2019</v>
      </c>
      <c r="AF167" s="123">
        <v>2018</v>
      </c>
      <c r="AG167" s="123">
        <v>2019</v>
      </c>
      <c r="AH167" s="121">
        <v>2021</v>
      </c>
      <c r="AI167" s="121">
        <v>2021</v>
      </c>
      <c r="AJ167" s="121">
        <v>2020</v>
      </c>
      <c r="AK167" s="121">
        <v>2020</v>
      </c>
      <c r="AL167" s="121">
        <v>2018</v>
      </c>
      <c r="AM167" s="121">
        <v>2018</v>
      </c>
      <c r="AN167" s="121">
        <v>2021</v>
      </c>
      <c r="AO167" s="121">
        <v>2018</v>
      </c>
      <c r="AP167" s="121">
        <v>2019</v>
      </c>
      <c r="AQ167" s="180">
        <v>2019</v>
      </c>
      <c r="AR167" s="180">
        <v>2019</v>
      </c>
      <c r="AS167" s="121">
        <v>2019</v>
      </c>
      <c r="AT167" s="180">
        <v>2010</v>
      </c>
      <c r="AU167" s="131">
        <v>2019</v>
      </c>
      <c r="AV167" s="131">
        <v>2019</v>
      </c>
      <c r="AW167" s="121">
        <v>2019</v>
      </c>
      <c r="AX167" s="121">
        <v>2018</v>
      </c>
      <c r="AY167" s="121">
        <v>2019</v>
      </c>
      <c r="AZ167" s="168">
        <v>2019</v>
      </c>
      <c r="BA167" s="121" t="s">
        <v>880</v>
      </c>
      <c r="BB167" s="121">
        <v>2018</v>
      </c>
      <c r="BC167" s="121">
        <v>2019</v>
      </c>
      <c r="BD167" s="121">
        <v>2020</v>
      </c>
      <c r="BE167" s="181" t="s">
        <v>880</v>
      </c>
      <c r="BF167" s="181" t="s">
        <v>1432</v>
      </c>
      <c r="BG167" s="121">
        <v>2019</v>
      </c>
      <c r="BH167" s="121">
        <v>2019</v>
      </c>
      <c r="BI167" s="121">
        <v>2019</v>
      </c>
      <c r="BJ167" s="121" t="s">
        <v>880</v>
      </c>
      <c r="BK167" s="121">
        <v>2019</v>
      </c>
      <c r="BL167" s="121">
        <v>2020</v>
      </c>
      <c r="BM167" s="121">
        <v>2018</v>
      </c>
      <c r="BN167" s="180">
        <v>2018</v>
      </c>
      <c r="BO167" s="180">
        <v>2017</v>
      </c>
      <c r="BP167" s="180">
        <v>2019</v>
      </c>
      <c r="BQ167" s="121">
        <v>2014</v>
      </c>
      <c r="BR167" s="121">
        <v>2017</v>
      </c>
      <c r="BS167" s="121">
        <v>2017</v>
      </c>
      <c r="BT167" s="121">
        <v>2018</v>
      </c>
      <c r="BU167" s="121">
        <v>2018</v>
      </c>
      <c r="BV167" s="121">
        <v>2018</v>
      </c>
      <c r="BW167" s="121" t="s">
        <v>880</v>
      </c>
      <c r="BX167" s="121">
        <v>2018</v>
      </c>
      <c r="BY167" s="121">
        <v>2017</v>
      </c>
      <c r="BZ167" s="121">
        <v>2019</v>
      </c>
      <c r="CA167" s="121">
        <v>2020</v>
      </c>
      <c r="CB167" s="121">
        <v>2015</v>
      </c>
    </row>
    <row r="168" spans="1:80" x14ac:dyDescent="0.3">
      <c r="A168" s="100" t="str">
        <f>'Indicator Data'!A170</f>
        <v>Sweden</v>
      </c>
      <c r="B168" s="86" t="str">
        <f>'Indicator Data'!B170</f>
        <v>SWE</v>
      </c>
      <c r="C168" s="119">
        <v>2015</v>
      </c>
      <c r="D168" s="119">
        <v>2015</v>
      </c>
      <c r="E168" s="119">
        <v>2015</v>
      </c>
      <c r="F168" s="119">
        <v>2015</v>
      </c>
      <c r="G168" s="119">
        <v>2015</v>
      </c>
      <c r="H168" s="119">
        <v>2015</v>
      </c>
      <c r="I168" s="119">
        <v>2015</v>
      </c>
      <c r="J168" s="119">
        <v>2019</v>
      </c>
      <c r="K168" s="119">
        <v>2019</v>
      </c>
      <c r="L168" s="119">
        <v>2019</v>
      </c>
      <c r="M168" s="121">
        <v>2015</v>
      </c>
      <c r="N168" s="121">
        <v>2015</v>
      </c>
      <c r="O168" s="121">
        <v>2015</v>
      </c>
      <c r="P168" s="121">
        <v>2015</v>
      </c>
      <c r="Q168" s="121">
        <v>2010</v>
      </c>
      <c r="R168" s="121">
        <v>2010</v>
      </c>
      <c r="S168" s="121">
        <v>2010</v>
      </c>
      <c r="T168" s="121">
        <v>2010</v>
      </c>
      <c r="U168" s="121">
        <v>2015</v>
      </c>
      <c r="V168" s="121">
        <v>2015</v>
      </c>
      <c r="W168" s="121">
        <v>2015</v>
      </c>
      <c r="X168" s="121">
        <v>2018</v>
      </c>
      <c r="Y168" s="121">
        <v>2019</v>
      </c>
      <c r="Z168" s="121">
        <v>2019</v>
      </c>
      <c r="AA168" s="121" t="s">
        <v>880</v>
      </c>
      <c r="AB168" s="120">
        <v>2017</v>
      </c>
      <c r="AC168" s="121" t="s">
        <v>880</v>
      </c>
      <c r="AD168" s="121">
        <v>2018</v>
      </c>
      <c r="AE168" s="121">
        <v>2019</v>
      </c>
      <c r="AF168" s="123">
        <v>2018</v>
      </c>
      <c r="AG168" s="123">
        <v>2019</v>
      </c>
      <c r="AH168" s="121">
        <v>2021</v>
      </c>
      <c r="AI168" s="121">
        <v>2021</v>
      </c>
      <c r="AJ168" s="121">
        <v>2020</v>
      </c>
      <c r="AK168" s="121">
        <v>2020</v>
      </c>
      <c r="AL168" s="121">
        <v>2018</v>
      </c>
      <c r="AM168" s="121" t="s">
        <v>880</v>
      </c>
      <c r="AN168" s="121">
        <v>2021</v>
      </c>
      <c r="AO168" s="121">
        <v>2018</v>
      </c>
      <c r="AP168" s="121">
        <v>2019</v>
      </c>
      <c r="AQ168" s="180" t="s">
        <v>880</v>
      </c>
      <c r="AR168" s="180">
        <v>2019</v>
      </c>
      <c r="AS168" s="121">
        <v>2019</v>
      </c>
      <c r="AT168" s="180" t="s">
        <v>880</v>
      </c>
      <c r="AU168" s="131">
        <v>2019</v>
      </c>
      <c r="AV168" s="131" t="s">
        <v>880</v>
      </c>
      <c r="AW168" s="121" t="s">
        <v>880</v>
      </c>
      <c r="AX168" s="121" t="s">
        <v>880</v>
      </c>
      <c r="AY168" s="121">
        <v>2019</v>
      </c>
      <c r="AZ168" s="168">
        <v>2019</v>
      </c>
      <c r="BA168" s="121">
        <v>2018</v>
      </c>
      <c r="BB168" s="121">
        <v>2018</v>
      </c>
      <c r="BC168" s="121">
        <v>2019</v>
      </c>
      <c r="BD168" s="121">
        <v>2020</v>
      </c>
      <c r="BE168" s="181" t="s">
        <v>880</v>
      </c>
      <c r="BF168" s="181" t="s">
        <v>1432</v>
      </c>
      <c r="BG168" s="121">
        <v>2019</v>
      </c>
      <c r="BH168" s="121">
        <v>2019</v>
      </c>
      <c r="BI168" s="121">
        <v>2019</v>
      </c>
      <c r="BJ168" s="121">
        <v>2015</v>
      </c>
      <c r="BK168" s="121">
        <v>2019</v>
      </c>
      <c r="BL168" s="121">
        <v>2020</v>
      </c>
      <c r="BM168" s="121">
        <v>2018</v>
      </c>
      <c r="BN168" s="180" t="s">
        <v>880</v>
      </c>
      <c r="BO168" s="180">
        <v>2019</v>
      </c>
      <c r="BP168" s="180">
        <v>2019</v>
      </c>
      <c r="BQ168" s="121">
        <v>2014</v>
      </c>
      <c r="BR168" s="121">
        <v>2017</v>
      </c>
      <c r="BS168" s="121">
        <v>2017</v>
      </c>
      <c r="BT168" s="121">
        <v>2016</v>
      </c>
      <c r="BU168" s="121">
        <v>2018</v>
      </c>
      <c r="BV168" s="121">
        <v>2018</v>
      </c>
      <c r="BW168" s="121">
        <v>2018</v>
      </c>
      <c r="BX168" s="121">
        <v>2018</v>
      </c>
      <c r="BY168" s="121">
        <v>2017</v>
      </c>
      <c r="BZ168" s="121">
        <v>2019</v>
      </c>
      <c r="CA168" s="121">
        <v>2020</v>
      </c>
      <c r="CB168" s="121">
        <v>2015</v>
      </c>
    </row>
    <row r="169" spans="1:80" x14ac:dyDescent="0.3">
      <c r="A169" s="100" t="str">
        <f>'Indicator Data'!A171</f>
        <v>Switzerland</v>
      </c>
      <c r="B169" s="86" t="str">
        <f>'Indicator Data'!B171</f>
        <v>CHE</v>
      </c>
      <c r="C169" s="119">
        <v>2015</v>
      </c>
      <c r="D169" s="119">
        <v>2015</v>
      </c>
      <c r="E169" s="119">
        <v>2015</v>
      </c>
      <c r="F169" s="119">
        <v>2015</v>
      </c>
      <c r="G169" s="119">
        <v>2015</v>
      </c>
      <c r="H169" s="119">
        <v>2015</v>
      </c>
      <c r="I169" s="119">
        <v>2015</v>
      </c>
      <c r="J169" s="119">
        <v>2019</v>
      </c>
      <c r="K169" s="119">
        <v>2019</v>
      </c>
      <c r="L169" s="119">
        <v>2019</v>
      </c>
      <c r="M169" s="121">
        <v>2015</v>
      </c>
      <c r="N169" s="121">
        <v>2015</v>
      </c>
      <c r="O169" s="121">
        <v>2015</v>
      </c>
      <c r="P169" s="121">
        <v>2015</v>
      </c>
      <c r="Q169" s="121">
        <v>2010</v>
      </c>
      <c r="R169" s="121">
        <v>2010</v>
      </c>
      <c r="S169" s="121">
        <v>2010</v>
      </c>
      <c r="T169" s="121">
        <v>2010</v>
      </c>
      <c r="U169" s="121">
        <v>2015</v>
      </c>
      <c r="V169" s="121">
        <v>2015</v>
      </c>
      <c r="W169" s="121">
        <v>2015</v>
      </c>
      <c r="X169" s="121">
        <v>2018</v>
      </c>
      <c r="Y169" s="121">
        <v>2019</v>
      </c>
      <c r="Z169" s="121">
        <v>2019</v>
      </c>
      <c r="AA169" s="121" t="s">
        <v>880</v>
      </c>
      <c r="AB169" s="120">
        <v>2017</v>
      </c>
      <c r="AC169" s="121" t="s">
        <v>880</v>
      </c>
      <c r="AD169" s="121">
        <v>2018</v>
      </c>
      <c r="AE169" s="121">
        <v>2019</v>
      </c>
      <c r="AF169" s="123" t="s">
        <v>880</v>
      </c>
      <c r="AG169" s="123">
        <v>2019</v>
      </c>
      <c r="AH169" s="121">
        <v>2021</v>
      </c>
      <c r="AI169" s="121">
        <v>2021</v>
      </c>
      <c r="AJ169" s="121">
        <v>2020</v>
      </c>
      <c r="AK169" s="121">
        <v>2020</v>
      </c>
      <c r="AL169" s="121">
        <v>2018</v>
      </c>
      <c r="AM169" s="121" t="s">
        <v>880</v>
      </c>
      <c r="AN169" s="121">
        <v>2021</v>
      </c>
      <c r="AO169" s="121">
        <v>2018</v>
      </c>
      <c r="AP169" s="121">
        <v>2019</v>
      </c>
      <c r="AQ169" s="180" t="s">
        <v>880</v>
      </c>
      <c r="AR169" s="180">
        <v>2019</v>
      </c>
      <c r="AS169" s="121">
        <v>2019</v>
      </c>
      <c r="AT169" s="180" t="s">
        <v>880</v>
      </c>
      <c r="AU169" s="131">
        <v>2019</v>
      </c>
      <c r="AV169" s="131">
        <v>2019</v>
      </c>
      <c r="AW169" s="121">
        <v>2019</v>
      </c>
      <c r="AX169" s="121" t="s">
        <v>880</v>
      </c>
      <c r="AY169" s="121">
        <v>2019</v>
      </c>
      <c r="AZ169" s="168">
        <v>2019</v>
      </c>
      <c r="BA169" s="121">
        <v>2018</v>
      </c>
      <c r="BB169" s="121">
        <v>2018</v>
      </c>
      <c r="BC169" s="121">
        <v>2019</v>
      </c>
      <c r="BD169" s="121">
        <v>2020</v>
      </c>
      <c r="BE169" s="181" t="s">
        <v>880</v>
      </c>
      <c r="BF169" s="181" t="s">
        <v>1432</v>
      </c>
      <c r="BG169" s="121">
        <v>2019</v>
      </c>
      <c r="BH169" s="121">
        <v>2019</v>
      </c>
      <c r="BI169" s="121">
        <v>2019</v>
      </c>
      <c r="BJ169" s="121">
        <v>2015</v>
      </c>
      <c r="BK169" s="121">
        <v>2019</v>
      </c>
      <c r="BL169" s="121">
        <v>2020</v>
      </c>
      <c r="BM169" s="121">
        <v>2018</v>
      </c>
      <c r="BN169" s="180" t="s">
        <v>880</v>
      </c>
      <c r="BO169" s="180">
        <v>2019</v>
      </c>
      <c r="BP169" s="180">
        <v>2019</v>
      </c>
      <c r="BQ169" s="121">
        <v>2014</v>
      </c>
      <c r="BR169" s="121">
        <v>2017</v>
      </c>
      <c r="BS169" s="121">
        <v>2017</v>
      </c>
      <c r="BT169" s="121">
        <v>2016</v>
      </c>
      <c r="BU169" s="121">
        <v>2018</v>
      </c>
      <c r="BV169" s="121">
        <v>2018</v>
      </c>
      <c r="BW169" s="121">
        <v>2018</v>
      </c>
      <c r="BX169" s="121">
        <v>2018</v>
      </c>
      <c r="BY169" s="121">
        <v>2017</v>
      </c>
      <c r="BZ169" s="121">
        <v>2019</v>
      </c>
      <c r="CA169" s="121">
        <v>2020</v>
      </c>
      <c r="CB169" s="121">
        <v>2015</v>
      </c>
    </row>
    <row r="170" spans="1:80" x14ac:dyDescent="0.3">
      <c r="A170" s="100" t="str">
        <f>'Indicator Data'!A172</f>
        <v>Syria</v>
      </c>
      <c r="B170" s="86" t="str">
        <f>'Indicator Data'!B172</f>
        <v>SYR</v>
      </c>
      <c r="C170" s="119">
        <v>2015</v>
      </c>
      <c r="D170" s="119">
        <v>2015</v>
      </c>
      <c r="E170" s="119">
        <v>2015</v>
      </c>
      <c r="F170" s="119">
        <v>2015</v>
      </c>
      <c r="G170" s="119">
        <v>2015</v>
      </c>
      <c r="H170" s="119">
        <v>2015</v>
      </c>
      <c r="I170" s="119">
        <v>2015</v>
      </c>
      <c r="J170" s="119">
        <v>2019</v>
      </c>
      <c r="K170" s="119">
        <v>2019</v>
      </c>
      <c r="L170" s="119">
        <v>2019</v>
      </c>
      <c r="M170" s="121">
        <v>2015</v>
      </c>
      <c r="N170" s="121">
        <v>2015</v>
      </c>
      <c r="O170" s="121">
        <v>2015</v>
      </c>
      <c r="P170" s="121">
        <v>2015</v>
      </c>
      <c r="Q170" s="121">
        <v>2010</v>
      </c>
      <c r="R170" s="121">
        <v>2010</v>
      </c>
      <c r="S170" s="121">
        <v>2010</v>
      </c>
      <c r="T170" s="121">
        <v>2010</v>
      </c>
      <c r="U170" s="121">
        <v>2015</v>
      </c>
      <c r="V170" s="121">
        <v>2015</v>
      </c>
      <c r="W170" s="121">
        <v>2015</v>
      </c>
      <c r="X170" s="121">
        <v>2018</v>
      </c>
      <c r="Y170" s="121">
        <v>2019</v>
      </c>
      <c r="Z170" s="121">
        <v>2019</v>
      </c>
      <c r="AA170" s="121" t="s">
        <v>880</v>
      </c>
      <c r="AB170" s="120">
        <v>2016</v>
      </c>
      <c r="AC170" s="121">
        <v>2017</v>
      </c>
      <c r="AD170" s="121">
        <v>2019</v>
      </c>
      <c r="AE170" s="121">
        <v>2019</v>
      </c>
      <c r="AF170" s="123">
        <v>2018</v>
      </c>
      <c r="AG170" s="123">
        <v>2019</v>
      </c>
      <c r="AH170" s="121">
        <v>2021</v>
      </c>
      <c r="AI170" s="121">
        <v>2021</v>
      </c>
      <c r="AJ170" s="121">
        <v>2020</v>
      </c>
      <c r="AK170" s="121">
        <v>2020</v>
      </c>
      <c r="AL170" s="121">
        <v>2018</v>
      </c>
      <c r="AM170" s="121">
        <v>2009</v>
      </c>
      <c r="AN170" s="121">
        <v>2021</v>
      </c>
      <c r="AO170" s="121">
        <v>2018</v>
      </c>
      <c r="AP170" s="121">
        <v>2019</v>
      </c>
      <c r="AQ170" s="180" t="s">
        <v>880</v>
      </c>
      <c r="AR170" s="180" t="s">
        <v>880</v>
      </c>
      <c r="AS170" s="121">
        <v>2019</v>
      </c>
      <c r="AT170" s="180">
        <v>2010</v>
      </c>
      <c r="AU170" s="131">
        <v>2019</v>
      </c>
      <c r="AV170" s="131">
        <v>2019</v>
      </c>
      <c r="AW170" s="121">
        <v>2019</v>
      </c>
      <c r="AX170" s="121">
        <v>2018</v>
      </c>
      <c r="AY170" s="121">
        <v>2019</v>
      </c>
      <c r="AZ170" s="168">
        <v>2019</v>
      </c>
      <c r="BA170" s="121" t="s">
        <v>880</v>
      </c>
      <c r="BB170" s="121">
        <v>2018</v>
      </c>
      <c r="BC170" s="121">
        <v>2019</v>
      </c>
      <c r="BD170" s="121">
        <v>2020</v>
      </c>
      <c r="BE170" s="181" t="s">
        <v>1421</v>
      </c>
      <c r="BF170" s="181" t="s">
        <v>1432</v>
      </c>
      <c r="BG170" s="121">
        <v>2019</v>
      </c>
      <c r="BH170" s="121">
        <v>2019</v>
      </c>
      <c r="BI170" s="121">
        <v>2019</v>
      </c>
      <c r="BJ170" s="121">
        <v>2013</v>
      </c>
      <c r="BK170" s="121">
        <v>2019</v>
      </c>
      <c r="BL170" s="121">
        <v>2020</v>
      </c>
      <c r="BM170" s="121">
        <v>2018</v>
      </c>
      <c r="BN170" s="180" t="s">
        <v>880</v>
      </c>
      <c r="BO170" s="180">
        <v>2017</v>
      </c>
      <c r="BP170" s="180">
        <v>2019</v>
      </c>
      <c r="BQ170" s="121">
        <v>2014</v>
      </c>
      <c r="BR170" s="121">
        <v>2017</v>
      </c>
      <c r="BS170" s="121">
        <v>2017</v>
      </c>
      <c r="BT170" s="121">
        <v>2016</v>
      </c>
      <c r="BU170" s="121">
        <v>2018</v>
      </c>
      <c r="BV170" s="121">
        <v>2018</v>
      </c>
      <c r="BW170" s="121" t="s">
        <v>880</v>
      </c>
      <c r="BX170" s="121" t="s">
        <v>880</v>
      </c>
      <c r="BY170" s="121">
        <v>2017</v>
      </c>
      <c r="BZ170" s="121" t="s">
        <v>880</v>
      </c>
      <c r="CA170" s="121">
        <v>2020</v>
      </c>
      <c r="CB170" s="121">
        <v>2015</v>
      </c>
    </row>
    <row r="171" spans="1:80" x14ac:dyDescent="0.3">
      <c r="A171" s="100" t="str">
        <f>'Indicator Data'!A173</f>
        <v>Tajikistan</v>
      </c>
      <c r="B171" s="86" t="str">
        <f>'Indicator Data'!B173</f>
        <v>TJK</v>
      </c>
      <c r="C171" s="119">
        <v>2015</v>
      </c>
      <c r="D171" s="119">
        <v>2015</v>
      </c>
      <c r="E171" s="119">
        <v>2015</v>
      </c>
      <c r="F171" s="119">
        <v>2015</v>
      </c>
      <c r="G171" s="119">
        <v>2015</v>
      </c>
      <c r="H171" s="119">
        <v>2015</v>
      </c>
      <c r="I171" s="119">
        <v>2015</v>
      </c>
      <c r="J171" s="119">
        <v>2019</v>
      </c>
      <c r="K171" s="119">
        <v>2019</v>
      </c>
      <c r="L171" s="119">
        <v>2019</v>
      </c>
      <c r="M171" s="121">
        <v>2015</v>
      </c>
      <c r="N171" s="121">
        <v>2015</v>
      </c>
      <c r="O171" s="121">
        <v>2015</v>
      </c>
      <c r="P171" s="121">
        <v>2015</v>
      </c>
      <c r="Q171" s="121">
        <v>2010</v>
      </c>
      <c r="R171" s="121">
        <v>2010</v>
      </c>
      <c r="S171" s="121">
        <v>2010</v>
      </c>
      <c r="T171" s="121">
        <v>2010</v>
      </c>
      <c r="U171" s="121">
        <v>2015</v>
      </c>
      <c r="V171" s="121">
        <v>2015</v>
      </c>
      <c r="W171" s="121">
        <v>2015</v>
      </c>
      <c r="X171" s="121">
        <v>2018</v>
      </c>
      <c r="Y171" s="121">
        <v>2019</v>
      </c>
      <c r="Z171" s="121">
        <v>2019</v>
      </c>
      <c r="AA171" s="121">
        <v>2017</v>
      </c>
      <c r="AB171" s="120">
        <v>2017</v>
      </c>
      <c r="AC171" s="121">
        <v>2017</v>
      </c>
      <c r="AD171" s="121" t="s">
        <v>880</v>
      </c>
      <c r="AE171" s="121">
        <v>2019</v>
      </c>
      <c r="AF171" s="123">
        <v>2018</v>
      </c>
      <c r="AG171" s="123">
        <v>2019</v>
      </c>
      <c r="AH171" s="121">
        <v>2021</v>
      </c>
      <c r="AI171" s="121">
        <v>2021</v>
      </c>
      <c r="AJ171" s="121">
        <v>2020</v>
      </c>
      <c r="AK171" s="121">
        <v>2020</v>
      </c>
      <c r="AL171" s="121">
        <v>2018</v>
      </c>
      <c r="AM171" s="121">
        <v>2017</v>
      </c>
      <c r="AN171" s="121">
        <v>2021</v>
      </c>
      <c r="AO171" s="121">
        <v>2018</v>
      </c>
      <c r="AP171" s="121">
        <v>2019</v>
      </c>
      <c r="AQ171" s="180">
        <v>2019</v>
      </c>
      <c r="AR171" s="180">
        <v>2019</v>
      </c>
      <c r="AS171" s="121">
        <v>2019</v>
      </c>
      <c r="AT171" s="180">
        <v>2017</v>
      </c>
      <c r="AU171" s="131">
        <v>2019</v>
      </c>
      <c r="AV171" s="131">
        <v>2019</v>
      </c>
      <c r="AW171" s="121">
        <v>2019</v>
      </c>
      <c r="AX171" s="121">
        <v>2018</v>
      </c>
      <c r="AY171" s="121">
        <v>2019</v>
      </c>
      <c r="AZ171" s="168">
        <v>2019</v>
      </c>
      <c r="BA171" s="121">
        <v>2015</v>
      </c>
      <c r="BB171" s="121">
        <v>2018</v>
      </c>
      <c r="BC171" s="121">
        <v>2019</v>
      </c>
      <c r="BD171" s="121">
        <v>2020</v>
      </c>
      <c r="BE171" s="181" t="s">
        <v>880</v>
      </c>
      <c r="BF171" s="181" t="s">
        <v>1432</v>
      </c>
      <c r="BG171" s="121">
        <v>2019</v>
      </c>
      <c r="BH171" s="121">
        <v>2019</v>
      </c>
      <c r="BI171" s="121">
        <v>2019</v>
      </c>
      <c r="BJ171" s="121">
        <v>2013</v>
      </c>
      <c r="BK171" s="121">
        <v>2019</v>
      </c>
      <c r="BL171" s="121">
        <v>2020</v>
      </c>
      <c r="BM171" s="121">
        <v>2018</v>
      </c>
      <c r="BN171" s="180">
        <v>2014</v>
      </c>
      <c r="BO171" s="180">
        <v>2017</v>
      </c>
      <c r="BP171" s="180">
        <v>2017</v>
      </c>
      <c r="BQ171" s="121">
        <v>2014</v>
      </c>
      <c r="BR171" s="121">
        <v>2017</v>
      </c>
      <c r="BS171" s="121">
        <v>2017</v>
      </c>
      <c r="BT171" s="121">
        <v>2014</v>
      </c>
      <c r="BU171" s="121">
        <v>2018</v>
      </c>
      <c r="BV171" s="121">
        <v>2018</v>
      </c>
      <c r="BW171" s="121" t="s">
        <v>880</v>
      </c>
      <c r="BX171" s="121">
        <v>2018</v>
      </c>
      <c r="BY171" s="121">
        <v>2017</v>
      </c>
      <c r="BZ171" s="121">
        <v>2019</v>
      </c>
      <c r="CA171" s="121">
        <v>2020</v>
      </c>
      <c r="CB171" s="121">
        <v>2015</v>
      </c>
    </row>
    <row r="172" spans="1:80" x14ac:dyDescent="0.3">
      <c r="A172" s="100" t="str">
        <f>'Indicator Data'!A174</f>
        <v>Tanzania</v>
      </c>
      <c r="B172" s="86" t="str">
        <f>'Indicator Data'!B174</f>
        <v>TZA</v>
      </c>
      <c r="C172" s="119">
        <v>2015</v>
      </c>
      <c r="D172" s="119">
        <v>2015</v>
      </c>
      <c r="E172" s="119">
        <v>2015</v>
      </c>
      <c r="F172" s="119">
        <v>2015</v>
      </c>
      <c r="G172" s="119">
        <v>2015</v>
      </c>
      <c r="H172" s="119">
        <v>2015</v>
      </c>
      <c r="I172" s="119">
        <v>2015</v>
      </c>
      <c r="J172" s="119">
        <v>2019</v>
      </c>
      <c r="K172" s="119">
        <v>2019</v>
      </c>
      <c r="L172" s="119">
        <v>2019</v>
      </c>
      <c r="M172" s="121">
        <v>2015</v>
      </c>
      <c r="N172" s="121">
        <v>2015</v>
      </c>
      <c r="O172" s="121">
        <v>2015</v>
      </c>
      <c r="P172" s="121">
        <v>2015</v>
      </c>
      <c r="Q172" s="121">
        <v>2010</v>
      </c>
      <c r="R172" s="121">
        <v>2010</v>
      </c>
      <c r="S172" s="121">
        <v>2010</v>
      </c>
      <c r="T172" s="121">
        <v>2010</v>
      </c>
      <c r="U172" s="121">
        <v>2015</v>
      </c>
      <c r="V172" s="121">
        <v>2015</v>
      </c>
      <c r="W172" s="121">
        <v>2015</v>
      </c>
      <c r="X172" s="121">
        <v>2018</v>
      </c>
      <c r="Y172" s="121">
        <v>2019</v>
      </c>
      <c r="Z172" s="121">
        <v>2019</v>
      </c>
      <c r="AA172" s="121">
        <v>2015</v>
      </c>
      <c r="AB172" s="120">
        <v>2017</v>
      </c>
      <c r="AC172" s="121">
        <v>2017</v>
      </c>
      <c r="AD172" s="121">
        <v>2018</v>
      </c>
      <c r="AE172" s="121">
        <v>2019</v>
      </c>
      <c r="AF172" s="123">
        <v>2018</v>
      </c>
      <c r="AG172" s="123">
        <v>2019</v>
      </c>
      <c r="AH172" s="121">
        <v>2021</v>
      </c>
      <c r="AI172" s="121">
        <v>2021</v>
      </c>
      <c r="AJ172" s="121">
        <v>2020</v>
      </c>
      <c r="AK172" s="121">
        <v>2020</v>
      </c>
      <c r="AL172" s="121">
        <v>2018</v>
      </c>
      <c r="AM172" s="121" t="s">
        <v>1359</v>
      </c>
      <c r="AN172" s="121">
        <v>2021</v>
      </c>
      <c r="AO172" s="121">
        <v>2018</v>
      </c>
      <c r="AP172" s="121">
        <v>2019</v>
      </c>
      <c r="AQ172" s="180">
        <v>2019</v>
      </c>
      <c r="AR172" s="180">
        <v>2019</v>
      </c>
      <c r="AS172" s="121">
        <v>2019</v>
      </c>
      <c r="AT172" s="180">
        <v>2018</v>
      </c>
      <c r="AU172" s="131">
        <v>2019</v>
      </c>
      <c r="AV172" s="131">
        <v>2019</v>
      </c>
      <c r="AW172" s="121">
        <v>2019</v>
      </c>
      <c r="AX172" s="121">
        <v>2018</v>
      </c>
      <c r="AY172" s="121">
        <v>2019</v>
      </c>
      <c r="AZ172" s="168">
        <v>2019</v>
      </c>
      <c r="BA172" s="121">
        <v>2017</v>
      </c>
      <c r="BB172" s="121">
        <v>2018</v>
      </c>
      <c r="BC172" s="121">
        <v>2019</v>
      </c>
      <c r="BD172" s="121">
        <v>2020</v>
      </c>
      <c r="BE172" s="181" t="s">
        <v>880</v>
      </c>
      <c r="BF172" s="181">
        <v>44283</v>
      </c>
      <c r="BG172" s="121">
        <v>2019</v>
      </c>
      <c r="BH172" s="121">
        <v>2019</v>
      </c>
      <c r="BI172" s="121">
        <v>2019</v>
      </c>
      <c r="BJ172" s="121">
        <v>2015</v>
      </c>
      <c r="BK172" s="121">
        <v>2019</v>
      </c>
      <c r="BL172" s="121">
        <v>2020</v>
      </c>
      <c r="BM172" s="121">
        <v>2018</v>
      </c>
      <c r="BN172" s="180">
        <v>2015</v>
      </c>
      <c r="BO172" s="180">
        <v>2017</v>
      </c>
      <c r="BP172" s="180">
        <v>2019</v>
      </c>
      <c r="BQ172" s="121">
        <v>2014</v>
      </c>
      <c r="BR172" s="121">
        <v>2017</v>
      </c>
      <c r="BS172" s="121">
        <v>2017</v>
      </c>
      <c r="BT172" s="121">
        <v>2014</v>
      </c>
      <c r="BU172" s="121">
        <v>2018</v>
      </c>
      <c r="BV172" s="121">
        <v>2018</v>
      </c>
      <c r="BW172" s="121">
        <v>2018</v>
      </c>
      <c r="BX172" s="121">
        <v>2018</v>
      </c>
      <c r="BY172" s="121">
        <v>2017</v>
      </c>
      <c r="BZ172" s="121">
        <v>2019</v>
      </c>
      <c r="CA172" s="121">
        <v>2020</v>
      </c>
      <c r="CB172" s="121">
        <v>2015</v>
      </c>
    </row>
    <row r="173" spans="1:80" x14ac:dyDescent="0.3">
      <c r="A173" s="100" t="str">
        <f>'Indicator Data'!A175</f>
        <v>Thailand</v>
      </c>
      <c r="B173" s="86" t="str">
        <f>'Indicator Data'!B175</f>
        <v>THA</v>
      </c>
      <c r="C173" s="119">
        <v>2015</v>
      </c>
      <c r="D173" s="119">
        <v>2015</v>
      </c>
      <c r="E173" s="119">
        <v>2015</v>
      </c>
      <c r="F173" s="119">
        <v>2015</v>
      </c>
      <c r="G173" s="119">
        <v>2015</v>
      </c>
      <c r="H173" s="119">
        <v>2015</v>
      </c>
      <c r="I173" s="119">
        <v>2015</v>
      </c>
      <c r="J173" s="119">
        <v>2019</v>
      </c>
      <c r="K173" s="119">
        <v>2019</v>
      </c>
      <c r="L173" s="119">
        <v>2019</v>
      </c>
      <c r="M173" s="121">
        <v>2015</v>
      </c>
      <c r="N173" s="121">
        <v>2015</v>
      </c>
      <c r="O173" s="121">
        <v>2015</v>
      </c>
      <c r="P173" s="121">
        <v>2015</v>
      </c>
      <c r="Q173" s="121">
        <v>2010</v>
      </c>
      <c r="R173" s="121">
        <v>2010</v>
      </c>
      <c r="S173" s="121">
        <v>2010</v>
      </c>
      <c r="T173" s="121">
        <v>2010</v>
      </c>
      <c r="U173" s="121">
        <v>2015</v>
      </c>
      <c r="V173" s="121">
        <v>2015</v>
      </c>
      <c r="W173" s="121">
        <v>2015</v>
      </c>
      <c r="X173" s="121">
        <v>2018</v>
      </c>
      <c r="Y173" s="121">
        <v>2019</v>
      </c>
      <c r="Z173" s="121">
        <v>2019</v>
      </c>
      <c r="AA173" s="121" t="s">
        <v>880</v>
      </c>
      <c r="AB173" s="120">
        <v>2017</v>
      </c>
      <c r="AC173" s="121">
        <v>2017</v>
      </c>
      <c r="AD173" s="121">
        <v>2019</v>
      </c>
      <c r="AE173" s="121">
        <v>2019</v>
      </c>
      <c r="AF173" s="123">
        <v>2018</v>
      </c>
      <c r="AG173" s="123">
        <v>2019</v>
      </c>
      <c r="AH173" s="121">
        <v>2021</v>
      </c>
      <c r="AI173" s="121">
        <v>2021</v>
      </c>
      <c r="AJ173" s="121">
        <v>2020</v>
      </c>
      <c r="AK173" s="121">
        <v>2020</v>
      </c>
      <c r="AL173" s="121">
        <v>2018</v>
      </c>
      <c r="AM173" s="121" t="s">
        <v>1359</v>
      </c>
      <c r="AN173" s="121">
        <v>2021</v>
      </c>
      <c r="AO173" s="121">
        <v>2018</v>
      </c>
      <c r="AP173" s="121">
        <v>2019</v>
      </c>
      <c r="AQ173" s="180">
        <v>2019</v>
      </c>
      <c r="AR173" s="180">
        <v>2019</v>
      </c>
      <c r="AS173" s="121">
        <v>2019</v>
      </c>
      <c r="AT173" s="180">
        <v>2016</v>
      </c>
      <c r="AU173" s="131">
        <v>2019</v>
      </c>
      <c r="AV173" s="131">
        <v>2019</v>
      </c>
      <c r="AW173" s="121">
        <v>2019</v>
      </c>
      <c r="AX173" s="121">
        <v>2018</v>
      </c>
      <c r="AY173" s="121">
        <v>2019</v>
      </c>
      <c r="AZ173" s="168">
        <v>2019</v>
      </c>
      <c r="BA173" s="121">
        <v>2019</v>
      </c>
      <c r="BB173" s="121">
        <v>2018</v>
      </c>
      <c r="BC173" s="121">
        <v>2019</v>
      </c>
      <c r="BD173" s="121">
        <v>2020</v>
      </c>
      <c r="BE173" s="181" t="s">
        <v>1421</v>
      </c>
      <c r="BF173" s="181" t="s">
        <v>1432</v>
      </c>
      <c r="BG173" s="121">
        <v>2019</v>
      </c>
      <c r="BH173" s="121">
        <v>2019</v>
      </c>
      <c r="BI173" s="121">
        <v>2019</v>
      </c>
      <c r="BJ173" s="121">
        <v>2015</v>
      </c>
      <c r="BK173" s="121">
        <v>2019</v>
      </c>
      <c r="BL173" s="121">
        <v>2020</v>
      </c>
      <c r="BM173" s="121">
        <v>2018</v>
      </c>
      <c r="BN173" s="180">
        <v>2018</v>
      </c>
      <c r="BO173" s="180">
        <v>2019</v>
      </c>
      <c r="BP173" s="180">
        <v>2019</v>
      </c>
      <c r="BQ173" s="121">
        <v>2014</v>
      </c>
      <c r="BR173" s="121">
        <v>2017</v>
      </c>
      <c r="BS173" s="121">
        <v>2017</v>
      </c>
      <c r="BT173" s="121">
        <v>2017</v>
      </c>
      <c r="BU173" s="121">
        <v>2018</v>
      </c>
      <c r="BV173" s="121">
        <v>2018</v>
      </c>
      <c r="BW173" s="121" t="s">
        <v>880</v>
      </c>
      <c r="BX173" s="121">
        <v>2018</v>
      </c>
      <c r="BY173" s="121">
        <v>2017</v>
      </c>
      <c r="BZ173" s="121">
        <v>2019</v>
      </c>
      <c r="CA173" s="121">
        <v>2020</v>
      </c>
      <c r="CB173" s="121">
        <v>2015</v>
      </c>
    </row>
    <row r="174" spans="1:80" x14ac:dyDescent="0.3">
      <c r="A174" s="100" t="str">
        <f>'Indicator Data'!A176</f>
        <v>Timor-Leste</v>
      </c>
      <c r="B174" s="86" t="str">
        <f>'Indicator Data'!B176</f>
        <v>TLS</v>
      </c>
      <c r="C174" s="119">
        <v>2015</v>
      </c>
      <c r="D174" s="119">
        <v>2015</v>
      </c>
      <c r="E174" s="119">
        <v>2015</v>
      </c>
      <c r="F174" s="119">
        <v>2015</v>
      </c>
      <c r="G174" s="119">
        <v>2015</v>
      </c>
      <c r="H174" s="119">
        <v>2015</v>
      </c>
      <c r="I174" s="119">
        <v>2015</v>
      </c>
      <c r="J174" s="119">
        <v>2019</v>
      </c>
      <c r="K174" s="119">
        <v>2019</v>
      </c>
      <c r="L174" s="119">
        <v>2019</v>
      </c>
      <c r="M174" s="121">
        <v>2015</v>
      </c>
      <c r="N174" s="121">
        <v>2015</v>
      </c>
      <c r="O174" s="121">
        <v>2015</v>
      </c>
      <c r="P174" s="121">
        <v>2015</v>
      </c>
      <c r="Q174" s="121">
        <v>2010</v>
      </c>
      <c r="R174" s="121">
        <v>2010</v>
      </c>
      <c r="S174" s="121">
        <v>2010</v>
      </c>
      <c r="T174" s="121">
        <v>2010</v>
      </c>
      <c r="U174" s="121">
        <v>2015</v>
      </c>
      <c r="V174" s="121">
        <v>2015</v>
      </c>
      <c r="W174" s="121">
        <v>2015</v>
      </c>
      <c r="X174" s="121">
        <v>2018</v>
      </c>
      <c r="Y174" s="121">
        <v>2019</v>
      </c>
      <c r="Z174" s="121">
        <v>2019</v>
      </c>
      <c r="AA174" s="121">
        <v>2016</v>
      </c>
      <c r="AB174" s="120">
        <v>2017</v>
      </c>
      <c r="AC174" s="121">
        <v>2017</v>
      </c>
      <c r="AD174" s="121" t="s">
        <v>880</v>
      </c>
      <c r="AE174" s="121">
        <v>2019</v>
      </c>
      <c r="AF174" s="123">
        <v>2018</v>
      </c>
      <c r="AG174" s="123">
        <v>2019</v>
      </c>
      <c r="AH174" s="121">
        <v>2021</v>
      </c>
      <c r="AI174" s="121">
        <v>2021</v>
      </c>
      <c r="AJ174" s="121">
        <v>2020</v>
      </c>
      <c r="AK174" s="121">
        <v>2020</v>
      </c>
      <c r="AL174" s="121">
        <v>2018</v>
      </c>
      <c r="AM174" s="121">
        <v>2016</v>
      </c>
      <c r="AN174" s="121">
        <v>2021</v>
      </c>
      <c r="AO174" s="121">
        <v>2018</v>
      </c>
      <c r="AP174" s="121">
        <v>2019</v>
      </c>
      <c r="AQ174" s="180">
        <v>2019</v>
      </c>
      <c r="AR174" s="180">
        <v>2019</v>
      </c>
      <c r="AS174" s="121">
        <v>2019</v>
      </c>
      <c r="AT174" s="180">
        <v>2013</v>
      </c>
      <c r="AU174" s="131">
        <v>2019</v>
      </c>
      <c r="AV174" s="131">
        <v>2019</v>
      </c>
      <c r="AW174" s="121">
        <v>2019</v>
      </c>
      <c r="AX174" s="121">
        <v>2018</v>
      </c>
      <c r="AY174" s="121">
        <v>2019</v>
      </c>
      <c r="AZ174" s="168" t="s">
        <v>880</v>
      </c>
      <c r="BA174" s="121">
        <v>2014</v>
      </c>
      <c r="BB174" s="121">
        <v>2018</v>
      </c>
      <c r="BC174" s="121">
        <v>2019</v>
      </c>
      <c r="BD174" s="121">
        <v>2020</v>
      </c>
      <c r="BE174" s="181" t="s">
        <v>880</v>
      </c>
      <c r="BF174" s="181" t="s">
        <v>1432</v>
      </c>
      <c r="BG174" s="121">
        <v>2019</v>
      </c>
      <c r="BH174" s="121">
        <v>2019</v>
      </c>
      <c r="BI174" s="121">
        <v>2019</v>
      </c>
      <c r="BJ174" s="121">
        <v>2013</v>
      </c>
      <c r="BK174" s="121">
        <v>2019</v>
      </c>
      <c r="BL174" s="121">
        <v>2020</v>
      </c>
      <c r="BM174" s="121">
        <v>2018</v>
      </c>
      <c r="BN174" s="180">
        <v>2018</v>
      </c>
      <c r="BO174" s="180">
        <v>2017</v>
      </c>
      <c r="BP174" s="180">
        <v>2019</v>
      </c>
      <c r="BQ174" s="121">
        <v>2014</v>
      </c>
      <c r="BR174" s="121">
        <v>2017</v>
      </c>
      <c r="BS174" s="121">
        <v>2017</v>
      </c>
      <c r="BT174" s="121">
        <v>2017</v>
      </c>
      <c r="BU174" s="121">
        <v>2018</v>
      </c>
      <c r="BV174" s="121">
        <v>2018</v>
      </c>
      <c r="BW174" s="121" t="s">
        <v>880</v>
      </c>
      <c r="BX174" s="121">
        <v>2018</v>
      </c>
      <c r="BY174" s="121">
        <v>2017</v>
      </c>
      <c r="BZ174" s="121">
        <v>2019</v>
      </c>
      <c r="CA174" s="121">
        <v>2020</v>
      </c>
      <c r="CB174" s="121">
        <v>2015</v>
      </c>
    </row>
    <row r="175" spans="1:80" x14ac:dyDescent="0.3">
      <c r="A175" s="100" t="str">
        <f>'Indicator Data'!A177</f>
        <v>Togo</v>
      </c>
      <c r="B175" s="86" t="str">
        <f>'Indicator Data'!B177</f>
        <v>TGO</v>
      </c>
      <c r="C175" s="119">
        <v>2015</v>
      </c>
      <c r="D175" s="119">
        <v>2015</v>
      </c>
      <c r="E175" s="119">
        <v>2015</v>
      </c>
      <c r="F175" s="119">
        <v>2015</v>
      </c>
      <c r="G175" s="119">
        <v>2015</v>
      </c>
      <c r="H175" s="119">
        <v>2015</v>
      </c>
      <c r="I175" s="119">
        <v>2015</v>
      </c>
      <c r="J175" s="119">
        <v>2019</v>
      </c>
      <c r="K175" s="119">
        <v>2019</v>
      </c>
      <c r="L175" s="119">
        <v>2019</v>
      </c>
      <c r="M175" s="121">
        <v>2015</v>
      </c>
      <c r="N175" s="121">
        <v>2015</v>
      </c>
      <c r="O175" s="121">
        <v>2015</v>
      </c>
      <c r="P175" s="121">
        <v>2015</v>
      </c>
      <c r="Q175" s="121">
        <v>2010</v>
      </c>
      <c r="R175" s="121">
        <v>2010</v>
      </c>
      <c r="S175" s="121">
        <v>2010</v>
      </c>
      <c r="T175" s="121">
        <v>2010</v>
      </c>
      <c r="U175" s="121">
        <v>2015</v>
      </c>
      <c r="V175" s="121">
        <v>2015</v>
      </c>
      <c r="W175" s="121">
        <v>2015</v>
      </c>
      <c r="X175" s="121">
        <v>2018</v>
      </c>
      <c r="Y175" s="121">
        <v>2019</v>
      </c>
      <c r="Z175" s="121">
        <v>2019</v>
      </c>
      <c r="AA175" s="121">
        <v>2014</v>
      </c>
      <c r="AB175" s="120">
        <v>2017</v>
      </c>
      <c r="AC175" s="121">
        <v>2017</v>
      </c>
      <c r="AD175" s="121">
        <v>2017</v>
      </c>
      <c r="AE175" s="121">
        <v>2019</v>
      </c>
      <c r="AF175" s="123">
        <v>2018</v>
      </c>
      <c r="AG175" s="123">
        <v>2019</v>
      </c>
      <c r="AH175" s="121">
        <v>2021</v>
      </c>
      <c r="AI175" s="121">
        <v>2021</v>
      </c>
      <c r="AJ175" s="121">
        <v>2020</v>
      </c>
      <c r="AK175" s="121">
        <v>2020</v>
      </c>
      <c r="AL175" s="121">
        <v>2018</v>
      </c>
      <c r="AM175" s="121">
        <v>2017</v>
      </c>
      <c r="AN175" s="121">
        <v>2021</v>
      </c>
      <c r="AO175" s="121">
        <v>2018</v>
      </c>
      <c r="AP175" s="121">
        <v>2019</v>
      </c>
      <c r="AQ175" s="180">
        <v>2019</v>
      </c>
      <c r="AR175" s="180">
        <v>2019</v>
      </c>
      <c r="AS175" s="121">
        <v>2019</v>
      </c>
      <c r="AT175" s="180">
        <v>2017</v>
      </c>
      <c r="AU175" s="131">
        <v>2019</v>
      </c>
      <c r="AV175" s="131">
        <v>2019</v>
      </c>
      <c r="AW175" s="121">
        <v>2019</v>
      </c>
      <c r="AX175" s="121">
        <v>2018</v>
      </c>
      <c r="AY175" s="121">
        <v>2019</v>
      </c>
      <c r="AZ175" s="168">
        <v>2019</v>
      </c>
      <c r="BA175" s="121">
        <v>2015</v>
      </c>
      <c r="BB175" s="121">
        <v>2018</v>
      </c>
      <c r="BC175" s="121">
        <v>2019</v>
      </c>
      <c r="BD175" s="121">
        <v>2020</v>
      </c>
      <c r="BE175" s="181" t="s">
        <v>1421</v>
      </c>
      <c r="BF175" s="181">
        <v>44227</v>
      </c>
      <c r="BG175" s="121">
        <v>2019</v>
      </c>
      <c r="BH175" s="121">
        <v>2019</v>
      </c>
      <c r="BI175" s="121">
        <v>2019</v>
      </c>
      <c r="BJ175" s="121">
        <v>2015</v>
      </c>
      <c r="BK175" s="121">
        <v>2019</v>
      </c>
      <c r="BL175" s="121">
        <v>2020</v>
      </c>
      <c r="BM175" s="121">
        <v>2018</v>
      </c>
      <c r="BN175" s="180">
        <v>2015</v>
      </c>
      <c r="BO175" s="180">
        <v>2017</v>
      </c>
      <c r="BP175" s="180">
        <v>2019</v>
      </c>
      <c r="BQ175" s="121">
        <v>2014</v>
      </c>
      <c r="BR175" s="121">
        <v>2017</v>
      </c>
      <c r="BS175" s="121">
        <v>2017</v>
      </c>
      <c r="BT175" s="121">
        <v>2015</v>
      </c>
      <c r="BU175" s="121">
        <v>2018</v>
      </c>
      <c r="BV175" s="121" t="s">
        <v>880</v>
      </c>
      <c r="BW175" s="121">
        <v>2018</v>
      </c>
      <c r="BX175" s="121">
        <v>2018</v>
      </c>
      <c r="BY175" s="121">
        <v>2017</v>
      </c>
      <c r="BZ175" s="121">
        <v>2019</v>
      </c>
      <c r="CA175" s="121">
        <v>2020</v>
      </c>
      <c r="CB175" s="121">
        <v>2015</v>
      </c>
    </row>
    <row r="176" spans="1:80" x14ac:dyDescent="0.3">
      <c r="A176" s="100" t="str">
        <f>'Indicator Data'!A178</f>
        <v>Tonga</v>
      </c>
      <c r="B176" s="86" t="str">
        <f>'Indicator Data'!B178</f>
        <v>TON</v>
      </c>
      <c r="C176" s="119">
        <v>2015</v>
      </c>
      <c r="D176" s="119">
        <v>2015</v>
      </c>
      <c r="E176" s="119">
        <v>2015</v>
      </c>
      <c r="F176" s="119">
        <v>2015</v>
      </c>
      <c r="G176" s="119">
        <v>2015</v>
      </c>
      <c r="H176" s="119">
        <v>2015</v>
      </c>
      <c r="I176" s="119">
        <v>2015</v>
      </c>
      <c r="J176" s="119">
        <v>2019</v>
      </c>
      <c r="K176" s="119">
        <v>2019</v>
      </c>
      <c r="L176" s="119" t="s">
        <v>880</v>
      </c>
      <c r="M176" s="121">
        <v>2015</v>
      </c>
      <c r="N176" s="121">
        <v>2015</v>
      </c>
      <c r="O176" s="121">
        <v>2015</v>
      </c>
      <c r="P176" s="121">
        <v>2015</v>
      </c>
      <c r="Q176" s="121">
        <v>2010</v>
      </c>
      <c r="R176" s="121">
        <v>2010</v>
      </c>
      <c r="S176" s="121">
        <v>2010</v>
      </c>
      <c r="T176" s="121">
        <v>2010</v>
      </c>
      <c r="U176" s="121">
        <v>2015</v>
      </c>
      <c r="V176" s="121">
        <v>2015</v>
      </c>
      <c r="W176" s="121">
        <v>2015</v>
      </c>
      <c r="X176" s="121">
        <v>2018</v>
      </c>
      <c r="Y176" s="121">
        <v>2019</v>
      </c>
      <c r="Z176" s="121">
        <v>2019</v>
      </c>
      <c r="AA176" s="121" t="s">
        <v>880</v>
      </c>
      <c r="AB176" s="120">
        <v>2017</v>
      </c>
      <c r="AC176" s="121" t="s">
        <v>880</v>
      </c>
      <c r="AD176" s="121">
        <v>2018</v>
      </c>
      <c r="AE176" s="121">
        <v>2018</v>
      </c>
      <c r="AF176" s="123" t="s">
        <v>880</v>
      </c>
      <c r="AG176" s="123">
        <v>2019</v>
      </c>
      <c r="AH176" s="121">
        <v>2021</v>
      </c>
      <c r="AI176" s="121">
        <v>2021</v>
      </c>
      <c r="AJ176" s="121">
        <v>2020</v>
      </c>
      <c r="AK176" s="121">
        <v>2020</v>
      </c>
      <c r="AL176" s="121">
        <v>2018</v>
      </c>
      <c r="AM176" s="121" t="s">
        <v>880</v>
      </c>
      <c r="AN176" s="121">
        <v>2021</v>
      </c>
      <c r="AO176" s="121">
        <v>2018</v>
      </c>
      <c r="AP176" s="121">
        <v>2019</v>
      </c>
      <c r="AQ176" s="180">
        <v>2019</v>
      </c>
      <c r="AR176" s="180">
        <v>2019</v>
      </c>
      <c r="AS176" s="121">
        <v>2019</v>
      </c>
      <c r="AT176" s="180">
        <v>2012</v>
      </c>
      <c r="AU176" s="131">
        <v>2019</v>
      </c>
      <c r="AV176" s="131" t="s">
        <v>880</v>
      </c>
      <c r="AW176" s="121" t="s">
        <v>880</v>
      </c>
      <c r="AX176" s="121" t="s">
        <v>880</v>
      </c>
      <c r="AY176" s="121">
        <v>2019</v>
      </c>
      <c r="AZ176" s="168">
        <v>2019</v>
      </c>
      <c r="BA176" s="121">
        <v>2015</v>
      </c>
      <c r="BB176" s="121">
        <v>2018</v>
      </c>
      <c r="BC176" s="121">
        <v>2019</v>
      </c>
      <c r="BD176" s="121">
        <v>2020</v>
      </c>
      <c r="BE176" s="181" t="s">
        <v>880</v>
      </c>
      <c r="BF176" s="181" t="s">
        <v>1432</v>
      </c>
      <c r="BG176" s="121">
        <v>2019</v>
      </c>
      <c r="BH176" s="121">
        <v>2019</v>
      </c>
      <c r="BI176" s="121">
        <v>2019</v>
      </c>
      <c r="BJ176" s="121">
        <v>2013</v>
      </c>
      <c r="BK176" s="121">
        <v>2019</v>
      </c>
      <c r="BL176" s="121" t="s">
        <v>880</v>
      </c>
      <c r="BM176" s="121">
        <v>2018</v>
      </c>
      <c r="BN176" s="180">
        <v>2018</v>
      </c>
      <c r="BO176" s="180">
        <v>2017</v>
      </c>
      <c r="BP176" s="180">
        <v>2019</v>
      </c>
      <c r="BQ176" s="121">
        <v>2014</v>
      </c>
      <c r="BR176" s="121">
        <v>2017</v>
      </c>
      <c r="BS176" s="121">
        <v>2017</v>
      </c>
      <c r="BT176" s="121">
        <v>2013</v>
      </c>
      <c r="BU176" s="121">
        <v>2018</v>
      </c>
      <c r="BV176" s="121">
        <v>2018</v>
      </c>
      <c r="BW176" s="121" t="s">
        <v>880</v>
      </c>
      <c r="BX176" s="121">
        <v>2018</v>
      </c>
      <c r="BY176" s="121">
        <v>2017</v>
      </c>
      <c r="BZ176" s="121">
        <v>2018</v>
      </c>
      <c r="CA176" s="121">
        <v>2020</v>
      </c>
      <c r="CB176" s="121">
        <v>2015</v>
      </c>
    </row>
    <row r="177" spans="1:80" x14ac:dyDescent="0.3">
      <c r="A177" s="100" t="str">
        <f>'Indicator Data'!A179</f>
        <v>Trinidad and Tobago</v>
      </c>
      <c r="B177" s="86" t="str">
        <f>'Indicator Data'!B179</f>
        <v>TTO</v>
      </c>
      <c r="C177" s="119">
        <v>2015</v>
      </c>
      <c r="D177" s="119">
        <v>2015</v>
      </c>
      <c r="E177" s="119">
        <v>2015</v>
      </c>
      <c r="F177" s="119">
        <v>2015</v>
      </c>
      <c r="G177" s="119">
        <v>2015</v>
      </c>
      <c r="H177" s="119">
        <v>2015</v>
      </c>
      <c r="I177" s="119">
        <v>2015</v>
      </c>
      <c r="J177" s="119">
        <v>2019</v>
      </c>
      <c r="K177" s="119">
        <v>2019</v>
      </c>
      <c r="L177" s="119">
        <v>2019</v>
      </c>
      <c r="M177" s="121">
        <v>2015</v>
      </c>
      <c r="N177" s="121">
        <v>2015</v>
      </c>
      <c r="O177" s="121">
        <v>2015</v>
      </c>
      <c r="P177" s="121">
        <v>2015</v>
      </c>
      <c r="Q177" s="121">
        <v>2010</v>
      </c>
      <c r="R177" s="121">
        <v>2010</v>
      </c>
      <c r="S177" s="121">
        <v>2010</v>
      </c>
      <c r="T177" s="121">
        <v>2010</v>
      </c>
      <c r="U177" s="121">
        <v>2015</v>
      </c>
      <c r="V177" s="121">
        <v>2015</v>
      </c>
      <c r="W177" s="121">
        <v>2015</v>
      </c>
      <c r="X177" s="121">
        <v>2018</v>
      </c>
      <c r="Y177" s="121">
        <v>2019</v>
      </c>
      <c r="Z177" s="121">
        <v>2019</v>
      </c>
      <c r="AA177" s="121">
        <v>2011</v>
      </c>
      <c r="AB177" s="120">
        <v>2017</v>
      </c>
      <c r="AC177" s="121">
        <v>2015</v>
      </c>
      <c r="AD177" s="121">
        <v>2017</v>
      </c>
      <c r="AE177" s="121">
        <v>2019</v>
      </c>
      <c r="AF177" s="123">
        <v>2018</v>
      </c>
      <c r="AG177" s="123">
        <v>2019</v>
      </c>
      <c r="AH177" s="121">
        <v>2021</v>
      </c>
      <c r="AI177" s="121">
        <v>2021</v>
      </c>
      <c r="AJ177" s="121">
        <v>2020</v>
      </c>
      <c r="AK177" s="121">
        <v>2020</v>
      </c>
      <c r="AL177" s="121">
        <v>2018</v>
      </c>
      <c r="AM177" s="121">
        <v>2011</v>
      </c>
      <c r="AN177" s="121">
        <v>2021</v>
      </c>
      <c r="AO177" s="121">
        <v>2018</v>
      </c>
      <c r="AP177" s="121">
        <v>2019</v>
      </c>
      <c r="AQ177" s="180" t="s">
        <v>880</v>
      </c>
      <c r="AR177" s="180">
        <v>2019</v>
      </c>
      <c r="AS177" s="121">
        <v>2019</v>
      </c>
      <c r="AT177" s="180">
        <v>2011</v>
      </c>
      <c r="AU177" s="131">
        <v>2019</v>
      </c>
      <c r="AV177" s="131">
        <v>2019</v>
      </c>
      <c r="AW177" s="121">
        <v>2019</v>
      </c>
      <c r="AX177" s="121" t="s">
        <v>880</v>
      </c>
      <c r="AY177" s="121">
        <v>2019</v>
      </c>
      <c r="AZ177" s="168">
        <v>2019</v>
      </c>
      <c r="BA177" s="121" t="s">
        <v>880</v>
      </c>
      <c r="BB177" s="121">
        <v>2018</v>
      </c>
      <c r="BC177" s="121">
        <v>2019</v>
      </c>
      <c r="BD177" s="121">
        <v>2020</v>
      </c>
      <c r="BE177" s="181" t="s">
        <v>880</v>
      </c>
      <c r="BF177" s="181">
        <v>44104</v>
      </c>
      <c r="BG177" s="121">
        <v>2019</v>
      </c>
      <c r="BH177" s="121">
        <v>2019</v>
      </c>
      <c r="BI177" s="121">
        <v>2019</v>
      </c>
      <c r="BJ177" s="121">
        <v>2013</v>
      </c>
      <c r="BK177" s="121">
        <v>2019</v>
      </c>
      <c r="BL177" s="121">
        <v>2020</v>
      </c>
      <c r="BM177" s="121">
        <v>2018</v>
      </c>
      <c r="BN177" s="180">
        <v>2010</v>
      </c>
      <c r="BO177" s="180">
        <v>2017</v>
      </c>
      <c r="BP177" s="180">
        <v>2019</v>
      </c>
      <c r="BQ177" s="121">
        <v>2014</v>
      </c>
      <c r="BR177" s="121">
        <v>2017</v>
      </c>
      <c r="BS177" s="121">
        <v>2017</v>
      </c>
      <c r="BT177" s="121">
        <v>2015</v>
      </c>
      <c r="BU177" s="121">
        <v>2018</v>
      </c>
      <c r="BV177" s="121">
        <v>2018</v>
      </c>
      <c r="BW177" s="121">
        <v>2018</v>
      </c>
      <c r="BX177" s="121">
        <v>2018</v>
      </c>
      <c r="BY177" s="121">
        <v>2017</v>
      </c>
      <c r="BZ177" s="121">
        <v>2019</v>
      </c>
      <c r="CA177" s="121">
        <v>2020</v>
      </c>
      <c r="CB177" s="121">
        <v>2015</v>
      </c>
    </row>
    <row r="178" spans="1:80" x14ac:dyDescent="0.3">
      <c r="A178" s="100" t="str">
        <f>'Indicator Data'!A180</f>
        <v>Tunisia</v>
      </c>
      <c r="B178" s="86" t="str">
        <f>'Indicator Data'!B180</f>
        <v>TUN</v>
      </c>
      <c r="C178" s="119">
        <v>2015</v>
      </c>
      <c r="D178" s="119">
        <v>2015</v>
      </c>
      <c r="E178" s="119">
        <v>2015</v>
      </c>
      <c r="F178" s="119">
        <v>2015</v>
      </c>
      <c r="G178" s="119">
        <v>2015</v>
      </c>
      <c r="H178" s="119">
        <v>2015</v>
      </c>
      <c r="I178" s="119">
        <v>2015</v>
      </c>
      <c r="J178" s="119">
        <v>2019</v>
      </c>
      <c r="K178" s="119">
        <v>2019</v>
      </c>
      <c r="L178" s="119">
        <v>2019</v>
      </c>
      <c r="M178" s="121">
        <v>2015</v>
      </c>
      <c r="N178" s="121">
        <v>2015</v>
      </c>
      <c r="O178" s="121">
        <v>2015</v>
      </c>
      <c r="P178" s="121">
        <v>2015</v>
      </c>
      <c r="Q178" s="121">
        <v>2010</v>
      </c>
      <c r="R178" s="121">
        <v>2010</v>
      </c>
      <c r="S178" s="121">
        <v>2010</v>
      </c>
      <c r="T178" s="121">
        <v>2010</v>
      </c>
      <c r="U178" s="121">
        <v>2015</v>
      </c>
      <c r="V178" s="121">
        <v>2015</v>
      </c>
      <c r="W178" s="121">
        <v>2015</v>
      </c>
      <c r="X178" s="121">
        <v>2018</v>
      </c>
      <c r="Y178" s="121">
        <v>2019</v>
      </c>
      <c r="Z178" s="121">
        <v>2019</v>
      </c>
      <c r="AA178" s="121" t="s">
        <v>880</v>
      </c>
      <c r="AB178" s="120">
        <v>2017</v>
      </c>
      <c r="AC178" s="121">
        <v>2017</v>
      </c>
      <c r="AD178" s="121">
        <v>2018</v>
      </c>
      <c r="AE178" s="121">
        <v>2019</v>
      </c>
      <c r="AF178" s="123">
        <v>2018</v>
      </c>
      <c r="AG178" s="123">
        <v>2019</v>
      </c>
      <c r="AH178" s="121">
        <v>2021</v>
      </c>
      <c r="AI178" s="121">
        <v>2021</v>
      </c>
      <c r="AJ178" s="121">
        <v>2020</v>
      </c>
      <c r="AK178" s="121">
        <v>2020</v>
      </c>
      <c r="AL178" s="121">
        <v>2018</v>
      </c>
      <c r="AM178" s="121">
        <v>2018</v>
      </c>
      <c r="AN178" s="121">
        <v>2021</v>
      </c>
      <c r="AO178" s="121">
        <v>2018</v>
      </c>
      <c r="AP178" s="121">
        <v>2019</v>
      </c>
      <c r="AQ178" s="180">
        <v>2019</v>
      </c>
      <c r="AR178" s="180">
        <v>2019</v>
      </c>
      <c r="AS178" s="121">
        <v>2019</v>
      </c>
      <c r="AT178" s="180">
        <v>2018</v>
      </c>
      <c r="AU178" s="131">
        <v>2019</v>
      </c>
      <c r="AV178" s="131">
        <v>2019</v>
      </c>
      <c r="AW178" s="121">
        <v>2019</v>
      </c>
      <c r="AX178" s="121" t="s">
        <v>880</v>
      </c>
      <c r="AY178" s="121">
        <v>2019</v>
      </c>
      <c r="AZ178" s="168">
        <v>2019</v>
      </c>
      <c r="BA178" s="121">
        <v>2015</v>
      </c>
      <c r="BB178" s="121">
        <v>2018</v>
      </c>
      <c r="BC178" s="121">
        <v>2019</v>
      </c>
      <c r="BD178" s="121">
        <v>2020</v>
      </c>
      <c r="BE178" s="181" t="s">
        <v>1421</v>
      </c>
      <c r="BF178" s="181" t="s">
        <v>1432</v>
      </c>
      <c r="BG178" s="121">
        <v>2019</v>
      </c>
      <c r="BH178" s="121">
        <v>2019</v>
      </c>
      <c r="BI178" s="121">
        <v>2019</v>
      </c>
      <c r="BJ178" s="121">
        <v>2013</v>
      </c>
      <c r="BK178" s="121">
        <v>2019</v>
      </c>
      <c r="BL178" s="121">
        <v>2020</v>
      </c>
      <c r="BM178" s="121">
        <v>2018</v>
      </c>
      <c r="BN178" s="180">
        <v>2014</v>
      </c>
      <c r="BO178" s="180">
        <v>2019</v>
      </c>
      <c r="BP178" s="180">
        <v>2019</v>
      </c>
      <c r="BQ178" s="121">
        <v>2014</v>
      </c>
      <c r="BR178" s="121">
        <v>2017</v>
      </c>
      <c r="BS178" s="121">
        <v>2017</v>
      </c>
      <c r="BT178" s="121">
        <v>2016</v>
      </c>
      <c r="BU178" s="121">
        <v>2018</v>
      </c>
      <c r="BV178" s="121">
        <v>2018</v>
      </c>
      <c r="BW178" s="121" t="s">
        <v>880</v>
      </c>
      <c r="BX178" s="121">
        <v>2018</v>
      </c>
      <c r="BY178" s="121">
        <v>2017</v>
      </c>
      <c r="BZ178" s="121">
        <v>2019</v>
      </c>
      <c r="CA178" s="121">
        <v>2020</v>
      </c>
      <c r="CB178" s="121">
        <v>2015</v>
      </c>
    </row>
    <row r="179" spans="1:80" x14ac:dyDescent="0.3">
      <c r="A179" s="100" t="str">
        <f>'Indicator Data'!A181</f>
        <v>Turkey</v>
      </c>
      <c r="B179" s="86" t="str">
        <f>'Indicator Data'!B181</f>
        <v>TUR</v>
      </c>
      <c r="C179" s="119">
        <v>2015</v>
      </c>
      <c r="D179" s="119">
        <v>2015</v>
      </c>
      <c r="E179" s="119">
        <v>2015</v>
      </c>
      <c r="F179" s="119">
        <v>2015</v>
      </c>
      <c r="G179" s="119">
        <v>2015</v>
      </c>
      <c r="H179" s="119">
        <v>2015</v>
      </c>
      <c r="I179" s="119">
        <v>2015</v>
      </c>
      <c r="J179" s="119">
        <v>2019</v>
      </c>
      <c r="K179" s="119">
        <v>2019</v>
      </c>
      <c r="L179" s="119">
        <v>2019</v>
      </c>
      <c r="M179" s="121">
        <v>2015</v>
      </c>
      <c r="N179" s="121">
        <v>2015</v>
      </c>
      <c r="O179" s="121">
        <v>2015</v>
      </c>
      <c r="P179" s="121">
        <v>2015</v>
      </c>
      <c r="Q179" s="121">
        <v>2010</v>
      </c>
      <c r="R179" s="121">
        <v>2010</v>
      </c>
      <c r="S179" s="121">
        <v>2010</v>
      </c>
      <c r="T179" s="121">
        <v>2010</v>
      </c>
      <c r="U179" s="121">
        <v>2015</v>
      </c>
      <c r="V179" s="121">
        <v>2015</v>
      </c>
      <c r="W179" s="121">
        <v>2015</v>
      </c>
      <c r="X179" s="121">
        <v>2018</v>
      </c>
      <c r="Y179" s="121">
        <v>2019</v>
      </c>
      <c r="Z179" s="121">
        <v>2019</v>
      </c>
      <c r="AA179" s="121" t="s">
        <v>880</v>
      </c>
      <c r="AB179" s="120">
        <v>2017</v>
      </c>
      <c r="AC179" s="121" t="s">
        <v>880</v>
      </c>
      <c r="AD179" s="121">
        <v>2019</v>
      </c>
      <c r="AE179" s="121">
        <v>2019</v>
      </c>
      <c r="AF179" s="123">
        <v>2018</v>
      </c>
      <c r="AG179" s="123">
        <v>2019</v>
      </c>
      <c r="AH179" s="121">
        <v>2021</v>
      </c>
      <c r="AI179" s="121">
        <v>2021</v>
      </c>
      <c r="AJ179" s="121">
        <v>2020</v>
      </c>
      <c r="AK179" s="121">
        <v>2020</v>
      </c>
      <c r="AL179" s="121">
        <v>2018</v>
      </c>
      <c r="AM179" s="121" t="s">
        <v>880</v>
      </c>
      <c r="AN179" s="121">
        <v>2021</v>
      </c>
      <c r="AO179" s="121">
        <v>2018</v>
      </c>
      <c r="AP179" s="121">
        <v>2019</v>
      </c>
      <c r="AQ179" s="180">
        <v>2019</v>
      </c>
      <c r="AR179" s="180">
        <v>2019</v>
      </c>
      <c r="AS179" s="121">
        <v>2019</v>
      </c>
      <c r="AT179" s="180">
        <v>2018</v>
      </c>
      <c r="AU179" s="131">
        <v>2019</v>
      </c>
      <c r="AV179" s="131" t="s">
        <v>880</v>
      </c>
      <c r="AW179" s="121" t="s">
        <v>880</v>
      </c>
      <c r="AX179" s="121">
        <v>2018</v>
      </c>
      <c r="AY179" s="121">
        <v>2019</v>
      </c>
      <c r="AZ179" s="168">
        <v>2019</v>
      </c>
      <c r="BA179" s="121">
        <v>2019</v>
      </c>
      <c r="BB179" s="121">
        <v>2018</v>
      </c>
      <c r="BC179" s="121">
        <v>2019</v>
      </c>
      <c r="BD179" s="121">
        <v>2020</v>
      </c>
      <c r="BE179" s="181" t="s">
        <v>1421</v>
      </c>
      <c r="BF179" s="181">
        <v>44272</v>
      </c>
      <c r="BG179" s="121">
        <v>2019</v>
      </c>
      <c r="BH179" s="121">
        <v>2019</v>
      </c>
      <c r="BI179" s="121">
        <v>2019</v>
      </c>
      <c r="BJ179" s="121">
        <v>2015</v>
      </c>
      <c r="BK179" s="121">
        <v>2019</v>
      </c>
      <c r="BL179" s="121">
        <v>2020</v>
      </c>
      <c r="BM179" s="121">
        <v>2018</v>
      </c>
      <c r="BN179" s="180">
        <v>2017</v>
      </c>
      <c r="BO179" s="180">
        <v>2019</v>
      </c>
      <c r="BP179" s="180">
        <v>2019</v>
      </c>
      <c r="BQ179" s="121">
        <v>2014</v>
      </c>
      <c r="BR179" s="121">
        <v>2017</v>
      </c>
      <c r="BS179" s="121">
        <v>2017</v>
      </c>
      <c r="BT179" s="121">
        <v>2014</v>
      </c>
      <c r="BU179" s="121">
        <v>2018</v>
      </c>
      <c r="BV179" s="121">
        <v>2018</v>
      </c>
      <c r="BW179" s="121">
        <v>2018</v>
      </c>
      <c r="BX179" s="121">
        <v>2018</v>
      </c>
      <c r="BY179" s="121">
        <v>2017</v>
      </c>
      <c r="BZ179" s="121">
        <v>2019</v>
      </c>
      <c r="CA179" s="121">
        <v>2020</v>
      </c>
      <c r="CB179" s="121">
        <v>2015</v>
      </c>
    </row>
    <row r="180" spans="1:80" x14ac:dyDescent="0.3">
      <c r="A180" s="100" t="str">
        <f>'Indicator Data'!A182</f>
        <v>Turkmenistan</v>
      </c>
      <c r="B180" s="86" t="str">
        <f>'Indicator Data'!B182</f>
        <v>TKM</v>
      </c>
      <c r="C180" s="119">
        <v>2015</v>
      </c>
      <c r="D180" s="119">
        <v>2015</v>
      </c>
      <c r="E180" s="119">
        <v>2015</v>
      </c>
      <c r="F180" s="119">
        <v>2015</v>
      </c>
      <c r="G180" s="119">
        <v>2015</v>
      </c>
      <c r="H180" s="119">
        <v>2015</v>
      </c>
      <c r="I180" s="119">
        <v>2015</v>
      </c>
      <c r="J180" s="119">
        <v>2019</v>
      </c>
      <c r="K180" s="119">
        <v>2019</v>
      </c>
      <c r="L180" s="119">
        <v>2019</v>
      </c>
      <c r="M180" s="121">
        <v>2015</v>
      </c>
      <c r="N180" s="121">
        <v>2015</v>
      </c>
      <c r="O180" s="121">
        <v>2015</v>
      </c>
      <c r="P180" s="121">
        <v>2015</v>
      </c>
      <c r="Q180" s="121">
        <v>2010</v>
      </c>
      <c r="R180" s="121">
        <v>2010</v>
      </c>
      <c r="S180" s="121">
        <v>2010</v>
      </c>
      <c r="T180" s="121">
        <v>2010</v>
      </c>
      <c r="U180" s="121">
        <v>2015</v>
      </c>
      <c r="V180" s="121">
        <v>2015</v>
      </c>
      <c r="W180" s="121">
        <v>2015</v>
      </c>
      <c r="X180" s="121">
        <v>2018</v>
      </c>
      <c r="Y180" s="121">
        <v>2019</v>
      </c>
      <c r="Z180" s="121">
        <v>2019</v>
      </c>
      <c r="AA180" s="121" t="s">
        <v>880</v>
      </c>
      <c r="AB180" s="120">
        <v>2017</v>
      </c>
      <c r="AC180" s="121">
        <v>2017</v>
      </c>
      <c r="AD180" s="121">
        <v>2018</v>
      </c>
      <c r="AE180" s="121">
        <v>2019</v>
      </c>
      <c r="AF180" s="123" t="s">
        <v>880</v>
      </c>
      <c r="AG180" s="123">
        <v>2019</v>
      </c>
      <c r="AH180" s="121">
        <v>2021</v>
      </c>
      <c r="AI180" s="121">
        <v>2021</v>
      </c>
      <c r="AJ180" s="121">
        <v>2020</v>
      </c>
      <c r="AK180" s="121">
        <v>2020</v>
      </c>
      <c r="AL180" s="121">
        <v>2018</v>
      </c>
      <c r="AM180" s="121" t="s">
        <v>1359</v>
      </c>
      <c r="AN180" s="121">
        <v>2021</v>
      </c>
      <c r="AO180" s="121">
        <v>2018</v>
      </c>
      <c r="AP180" s="121">
        <v>2019</v>
      </c>
      <c r="AQ180" s="180">
        <v>2018</v>
      </c>
      <c r="AR180" s="180">
        <v>2018</v>
      </c>
      <c r="AS180" s="121">
        <v>2019</v>
      </c>
      <c r="AT180" s="180">
        <v>2015</v>
      </c>
      <c r="AU180" s="131">
        <v>2019</v>
      </c>
      <c r="AV180" s="131" t="s">
        <v>880</v>
      </c>
      <c r="AW180" s="121" t="s">
        <v>880</v>
      </c>
      <c r="AX180" s="121">
        <v>2018</v>
      </c>
      <c r="AY180" s="121">
        <v>2019</v>
      </c>
      <c r="AZ180" s="168" t="s">
        <v>880</v>
      </c>
      <c r="BA180" s="121" t="s">
        <v>880</v>
      </c>
      <c r="BB180" s="121">
        <v>2018</v>
      </c>
      <c r="BC180" s="121">
        <v>2019</v>
      </c>
      <c r="BD180" s="121">
        <v>2020</v>
      </c>
      <c r="BE180" s="181" t="s">
        <v>880</v>
      </c>
      <c r="BF180" s="181" t="s">
        <v>1432</v>
      </c>
      <c r="BG180" s="121">
        <v>2019</v>
      </c>
      <c r="BH180" s="121">
        <v>2019</v>
      </c>
      <c r="BI180" s="121">
        <v>2019</v>
      </c>
      <c r="BJ180" s="121" t="s">
        <v>880</v>
      </c>
      <c r="BK180" s="121">
        <v>2019</v>
      </c>
      <c r="BL180" s="121">
        <v>2020</v>
      </c>
      <c r="BM180" s="121">
        <v>2018</v>
      </c>
      <c r="BN180" s="180">
        <v>2014</v>
      </c>
      <c r="BO180" s="180">
        <v>2017</v>
      </c>
      <c r="BP180" s="180">
        <v>2017</v>
      </c>
      <c r="BQ180" s="121">
        <v>2014</v>
      </c>
      <c r="BR180" s="121">
        <v>2017</v>
      </c>
      <c r="BS180" s="121">
        <v>2017</v>
      </c>
      <c r="BT180" s="121">
        <v>2014</v>
      </c>
      <c r="BU180" s="121">
        <v>2018</v>
      </c>
      <c r="BV180" s="121">
        <v>2018</v>
      </c>
      <c r="BW180" s="121" t="s">
        <v>880</v>
      </c>
      <c r="BX180" s="121">
        <v>2018</v>
      </c>
      <c r="BY180" s="121">
        <v>2017</v>
      </c>
      <c r="BZ180" s="121">
        <v>2018</v>
      </c>
      <c r="CA180" s="121">
        <v>2020</v>
      </c>
      <c r="CB180" s="121">
        <v>2015</v>
      </c>
    </row>
    <row r="181" spans="1:80" x14ac:dyDescent="0.3">
      <c r="A181" s="100" t="str">
        <f>'Indicator Data'!A183</f>
        <v>Tuvalu</v>
      </c>
      <c r="B181" s="86" t="str">
        <f>'Indicator Data'!B183</f>
        <v>TUV</v>
      </c>
      <c r="C181" s="119">
        <v>2015</v>
      </c>
      <c r="D181" s="119">
        <v>2015</v>
      </c>
      <c r="E181" s="119">
        <v>2015</v>
      </c>
      <c r="F181" s="119">
        <v>2015</v>
      </c>
      <c r="G181" s="119">
        <v>2015</v>
      </c>
      <c r="H181" s="119">
        <v>2015</v>
      </c>
      <c r="I181" s="119">
        <v>2015</v>
      </c>
      <c r="J181" s="119">
        <v>2019</v>
      </c>
      <c r="K181" s="119">
        <v>2019</v>
      </c>
      <c r="L181" s="119" t="s">
        <v>880</v>
      </c>
      <c r="M181" s="121">
        <v>2015</v>
      </c>
      <c r="N181" s="121">
        <v>2015</v>
      </c>
      <c r="O181" s="121">
        <v>2015</v>
      </c>
      <c r="P181" s="121">
        <v>2015</v>
      </c>
      <c r="Q181" s="121">
        <v>2010</v>
      </c>
      <c r="R181" s="121">
        <v>2010</v>
      </c>
      <c r="S181" s="121">
        <v>2010</v>
      </c>
      <c r="T181" s="121">
        <v>2010</v>
      </c>
      <c r="U181" s="121">
        <v>2015</v>
      </c>
      <c r="V181" s="121">
        <v>2015</v>
      </c>
      <c r="W181" s="121">
        <v>2015</v>
      </c>
      <c r="X181" s="121">
        <v>2018</v>
      </c>
      <c r="Y181" s="121">
        <v>2019</v>
      </c>
      <c r="Z181" s="121">
        <v>2019</v>
      </c>
      <c r="AA181" s="121" t="s">
        <v>880</v>
      </c>
      <c r="AB181" s="120">
        <v>2017</v>
      </c>
      <c r="AC181" s="121" t="s">
        <v>880</v>
      </c>
      <c r="AD181" s="121" t="s">
        <v>880</v>
      </c>
      <c r="AE181" s="121">
        <v>2018</v>
      </c>
      <c r="AF181" s="123" t="s">
        <v>880</v>
      </c>
      <c r="AG181" s="123">
        <v>2019</v>
      </c>
      <c r="AH181" s="121">
        <v>2021</v>
      </c>
      <c r="AI181" s="121">
        <v>2021</v>
      </c>
      <c r="AJ181" s="121">
        <v>2020</v>
      </c>
      <c r="AK181" s="121">
        <v>2020</v>
      </c>
      <c r="AL181" s="121" t="s">
        <v>880</v>
      </c>
      <c r="AM181" s="121" t="s">
        <v>880</v>
      </c>
      <c r="AN181" s="121">
        <v>2021</v>
      </c>
      <c r="AO181" s="121">
        <v>2018</v>
      </c>
      <c r="AP181" s="121">
        <v>2019</v>
      </c>
      <c r="AQ181" s="180">
        <v>2019</v>
      </c>
      <c r="AR181" s="180" t="s">
        <v>880</v>
      </c>
      <c r="AS181" s="121">
        <v>2019</v>
      </c>
      <c r="AT181" s="180" t="s">
        <v>880</v>
      </c>
      <c r="AU181" s="131">
        <v>2019</v>
      </c>
      <c r="AV181" s="131" t="s">
        <v>880</v>
      </c>
      <c r="AW181" s="121" t="s">
        <v>880</v>
      </c>
      <c r="AX181" s="121" t="s">
        <v>880</v>
      </c>
      <c r="AY181" s="121">
        <v>2019</v>
      </c>
      <c r="AZ181" s="168" t="s">
        <v>880</v>
      </c>
      <c r="BA181" s="121">
        <v>2010</v>
      </c>
      <c r="BB181" s="121">
        <v>2018</v>
      </c>
      <c r="BC181" s="121">
        <v>2019</v>
      </c>
      <c r="BD181" s="121">
        <v>2020</v>
      </c>
      <c r="BE181" s="181" t="s">
        <v>880</v>
      </c>
      <c r="BF181" s="181" t="s">
        <v>880</v>
      </c>
      <c r="BG181" s="121">
        <v>2019</v>
      </c>
      <c r="BH181" s="121">
        <v>2019</v>
      </c>
      <c r="BI181" s="121">
        <v>2019</v>
      </c>
      <c r="BJ181" s="121" t="s">
        <v>880</v>
      </c>
      <c r="BK181" s="121">
        <v>2019</v>
      </c>
      <c r="BL181" s="121" t="s">
        <v>880</v>
      </c>
      <c r="BM181" s="121">
        <v>2018</v>
      </c>
      <c r="BN181" s="180" t="s">
        <v>880</v>
      </c>
      <c r="BO181" s="180">
        <v>2017</v>
      </c>
      <c r="BP181" s="180">
        <v>2017</v>
      </c>
      <c r="BQ181" s="121">
        <v>2014</v>
      </c>
      <c r="BR181" s="121">
        <v>2017</v>
      </c>
      <c r="BS181" s="121">
        <v>2017</v>
      </c>
      <c r="BT181" s="121">
        <v>2014</v>
      </c>
      <c r="BU181" s="121">
        <v>2018</v>
      </c>
      <c r="BV181" s="121">
        <v>2018</v>
      </c>
      <c r="BW181" s="121" t="s">
        <v>880</v>
      </c>
      <c r="BX181" s="121">
        <v>2018</v>
      </c>
      <c r="BY181" s="121" t="s">
        <v>880</v>
      </c>
      <c r="BZ181" s="121">
        <v>2019</v>
      </c>
      <c r="CA181" s="121">
        <v>2020</v>
      </c>
      <c r="CB181" s="121">
        <v>2015</v>
      </c>
    </row>
    <row r="182" spans="1:80" x14ac:dyDescent="0.3">
      <c r="A182" s="100" t="str">
        <f>'Indicator Data'!A184</f>
        <v>Uganda</v>
      </c>
      <c r="B182" s="86" t="str">
        <f>'Indicator Data'!B184</f>
        <v>UGA</v>
      </c>
      <c r="C182" s="119">
        <v>2015</v>
      </c>
      <c r="D182" s="119">
        <v>2015</v>
      </c>
      <c r="E182" s="119">
        <v>2015</v>
      </c>
      <c r="F182" s="119">
        <v>2015</v>
      </c>
      <c r="G182" s="119">
        <v>2015</v>
      </c>
      <c r="H182" s="119">
        <v>2015</v>
      </c>
      <c r="I182" s="119">
        <v>2015</v>
      </c>
      <c r="J182" s="119">
        <v>2019</v>
      </c>
      <c r="K182" s="119">
        <v>2019</v>
      </c>
      <c r="L182" s="119">
        <v>2019</v>
      </c>
      <c r="M182" s="121">
        <v>2015</v>
      </c>
      <c r="N182" s="121">
        <v>2015</v>
      </c>
      <c r="O182" s="121">
        <v>2015</v>
      </c>
      <c r="P182" s="121">
        <v>2015</v>
      </c>
      <c r="Q182" s="121">
        <v>2010</v>
      </c>
      <c r="R182" s="121">
        <v>2010</v>
      </c>
      <c r="S182" s="121">
        <v>2010</v>
      </c>
      <c r="T182" s="121">
        <v>2010</v>
      </c>
      <c r="U182" s="121">
        <v>2015</v>
      </c>
      <c r="V182" s="121">
        <v>2015</v>
      </c>
      <c r="W182" s="121">
        <v>2015</v>
      </c>
      <c r="X182" s="121">
        <v>2018</v>
      </c>
      <c r="Y182" s="121">
        <v>2019</v>
      </c>
      <c r="Z182" s="121">
        <v>2019</v>
      </c>
      <c r="AA182" s="121">
        <v>2016</v>
      </c>
      <c r="AB182" s="120">
        <v>2017</v>
      </c>
      <c r="AC182" s="121">
        <v>2017</v>
      </c>
      <c r="AD182" s="121">
        <v>2017</v>
      </c>
      <c r="AE182" s="121">
        <v>2019</v>
      </c>
      <c r="AF182" s="123">
        <v>2018</v>
      </c>
      <c r="AG182" s="123">
        <v>2019</v>
      </c>
      <c r="AH182" s="121">
        <v>2021</v>
      </c>
      <c r="AI182" s="121">
        <v>2021</v>
      </c>
      <c r="AJ182" s="121">
        <v>2020</v>
      </c>
      <c r="AK182" s="121">
        <v>2020</v>
      </c>
      <c r="AL182" s="121">
        <v>2018</v>
      </c>
      <c r="AM182" s="121">
        <v>2016</v>
      </c>
      <c r="AN182" s="121">
        <v>2021</v>
      </c>
      <c r="AO182" s="121">
        <v>2018</v>
      </c>
      <c r="AP182" s="121">
        <v>2019</v>
      </c>
      <c r="AQ182" s="180">
        <v>2019</v>
      </c>
      <c r="AR182" s="180">
        <v>2019</v>
      </c>
      <c r="AS182" s="121">
        <v>2019</v>
      </c>
      <c r="AT182" s="180">
        <v>2016</v>
      </c>
      <c r="AU182" s="131">
        <v>2019</v>
      </c>
      <c r="AV182" s="131">
        <v>2019</v>
      </c>
      <c r="AW182" s="121">
        <v>2019</v>
      </c>
      <c r="AX182" s="121">
        <v>2018</v>
      </c>
      <c r="AY182" s="121">
        <v>2019</v>
      </c>
      <c r="AZ182" s="168">
        <v>2019</v>
      </c>
      <c r="BA182" s="121">
        <v>2016</v>
      </c>
      <c r="BB182" s="121">
        <v>2018</v>
      </c>
      <c r="BC182" s="121">
        <v>2019</v>
      </c>
      <c r="BD182" s="121">
        <v>2020</v>
      </c>
      <c r="BE182" s="181" t="s">
        <v>1421</v>
      </c>
      <c r="BF182" s="181">
        <v>44283</v>
      </c>
      <c r="BG182" s="121">
        <v>2019</v>
      </c>
      <c r="BH182" s="121">
        <v>2019</v>
      </c>
      <c r="BI182" s="121">
        <v>2019</v>
      </c>
      <c r="BJ182" s="121" t="s">
        <v>880</v>
      </c>
      <c r="BK182" s="121">
        <v>2019</v>
      </c>
      <c r="BL182" s="121">
        <v>2020</v>
      </c>
      <c r="BM182" s="121">
        <v>2018</v>
      </c>
      <c r="BN182" s="180">
        <v>2018</v>
      </c>
      <c r="BO182" s="180">
        <v>2017</v>
      </c>
      <c r="BP182" s="180">
        <v>2019</v>
      </c>
      <c r="BQ182" s="121">
        <v>2014</v>
      </c>
      <c r="BR182" s="121">
        <v>2017</v>
      </c>
      <c r="BS182" s="121">
        <v>2017</v>
      </c>
      <c r="BT182" s="121">
        <v>2015</v>
      </c>
      <c r="BU182" s="121">
        <v>2018</v>
      </c>
      <c r="BV182" s="121" t="s">
        <v>880</v>
      </c>
      <c r="BW182" s="121">
        <v>2018</v>
      </c>
      <c r="BX182" s="121">
        <v>2018</v>
      </c>
      <c r="BY182" s="121">
        <v>2017</v>
      </c>
      <c r="BZ182" s="121">
        <v>2019</v>
      </c>
      <c r="CA182" s="121">
        <v>2020</v>
      </c>
      <c r="CB182" s="121">
        <v>2015</v>
      </c>
    </row>
    <row r="183" spans="1:80" x14ac:dyDescent="0.3">
      <c r="A183" s="100" t="str">
        <f>'Indicator Data'!A185</f>
        <v>Ukraine</v>
      </c>
      <c r="B183" s="86" t="str">
        <f>'Indicator Data'!B185</f>
        <v>UKR</v>
      </c>
      <c r="C183" s="119">
        <v>2015</v>
      </c>
      <c r="D183" s="119">
        <v>2015</v>
      </c>
      <c r="E183" s="119">
        <v>2015</v>
      </c>
      <c r="F183" s="119">
        <v>2015</v>
      </c>
      <c r="G183" s="119">
        <v>2015</v>
      </c>
      <c r="H183" s="119">
        <v>2015</v>
      </c>
      <c r="I183" s="119">
        <v>2015</v>
      </c>
      <c r="J183" s="119">
        <v>2019</v>
      </c>
      <c r="K183" s="119">
        <v>2019</v>
      </c>
      <c r="L183" s="119">
        <v>2019</v>
      </c>
      <c r="M183" s="121">
        <v>2015</v>
      </c>
      <c r="N183" s="121">
        <v>2015</v>
      </c>
      <c r="O183" s="121">
        <v>2015</v>
      </c>
      <c r="P183" s="121">
        <v>2015</v>
      </c>
      <c r="Q183" s="121">
        <v>2010</v>
      </c>
      <c r="R183" s="121">
        <v>2010</v>
      </c>
      <c r="S183" s="121">
        <v>2010</v>
      </c>
      <c r="T183" s="121">
        <v>2010</v>
      </c>
      <c r="U183" s="121">
        <v>2015</v>
      </c>
      <c r="V183" s="121">
        <v>2015</v>
      </c>
      <c r="W183" s="121">
        <v>2015</v>
      </c>
      <c r="X183" s="121">
        <v>2018</v>
      </c>
      <c r="Y183" s="121">
        <v>2019</v>
      </c>
      <c r="Z183" s="121">
        <v>2019</v>
      </c>
      <c r="AA183" s="121" t="s">
        <v>880</v>
      </c>
      <c r="AB183" s="120">
        <v>2017</v>
      </c>
      <c r="AC183" s="121" t="s">
        <v>880</v>
      </c>
      <c r="AD183" s="121">
        <v>2018</v>
      </c>
      <c r="AE183" s="121">
        <v>2019</v>
      </c>
      <c r="AF183" s="123">
        <v>2018</v>
      </c>
      <c r="AG183" s="123">
        <v>2019</v>
      </c>
      <c r="AH183" s="121">
        <v>2021</v>
      </c>
      <c r="AI183" s="121">
        <v>2021</v>
      </c>
      <c r="AJ183" s="121">
        <v>2020</v>
      </c>
      <c r="AK183" s="121">
        <v>2020</v>
      </c>
      <c r="AL183" s="121">
        <v>2018</v>
      </c>
      <c r="AM183" s="121">
        <v>2012</v>
      </c>
      <c r="AN183" s="121">
        <v>2021</v>
      </c>
      <c r="AO183" s="121">
        <v>2018</v>
      </c>
      <c r="AP183" s="121">
        <v>2019</v>
      </c>
      <c r="AQ183" s="180">
        <v>2019</v>
      </c>
      <c r="AR183" s="180">
        <v>2019</v>
      </c>
      <c r="AS183" s="121">
        <v>2019</v>
      </c>
      <c r="AT183" s="180" t="s">
        <v>880</v>
      </c>
      <c r="AU183" s="131">
        <v>2019</v>
      </c>
      <c r="AV183" s="131">
        <v>2019</v>
      </c>
      <c r="AW183" s="121">
        <v>2019</v>
      </c>
      <c r="AX183" s="121" t="s">
        <v>880</v>
      </c>
      <c r="AY183" s="121">
        <v>2019</v>
      </c>
      <c r="AZ183" s="168">
        <v>2019</v>
      </c>
      <c r="BA183" s="121">
        <v>2019</v>
      </c>
      <c r="BB183" s="121">
        <v>2018</v>
      </c>
      <c r="BC183" s="121">
        <v>2019</v>
      </c>
      <c r="BD183" s="121">
        <v>2020</v>
      </c>
      <c r="BE183" s="181" t="s">
        <v>1421</v>
      </c>
      <c r="BF183" s="181" t="s">
        <v>1432</v>
      </c>
      <c r="BG183" s="121">
        <v>2019</v>
      </c>
      <c r="BH183" s="121">
        <v>2019</v>
      </c>
      <c r="BI183" s="121">
        <v>2019</v>
      </c>
      <c r="BJ183" s="121" t="s">
        <v>880</v>
      </c>
      <c r="BK183" s="121">
        <v>2019</v>
      </c>
      <c r="BL183" s="121">
        <v>2020</v>
      </c>
      <c r="BM183" s="121">
        <v>2018</v>
      </c>
      <c r="BN183" s="180">
        <v>2012</v>
      </c>
      <c r="BO183" s="180">
        <v>2018</v>
      </c>
      <c r="BP183" s="180">
        <v>2019</v>
      </c>
      <c r="BQ183" s="121">
        <v>2014</v>
      </c>
      <c r="BR183" s="121">
        <v>2017</v>
      </c>
      <c r="BS183" s="121">
        <v>2017</v>
      </c>
      <c r="BT183" s="121">
        <v>2014</v>
      </c>
      <c r="BU183" s="121">
        <v>2018</v>
      </c>
      <c r="BV183" s="121">
        <v>2018</v>
      </c>
      <c r="BW183" s="121" t="s">
        <v>880</v>
      </c>
      <c r="BX183" s="121">
        <v>2018</v>
      </c>
      <c r="BY183" s="121">
        <v>2017</v>
      </c>
      <c r="BZ183" s="121">
        <v>2019</v>
      </c>
      <c r="CA183" s="121">
        <v>2020</v>
      </c>
      <c r="CB183" s="121">
        <v>2015</v>
      </c>
    </row>
    <row r="184" spans="1:80" x14ac:dyDescent="0.3">
      <c r="A184" s="100" t="str">
        <f>'Indicator Data'!A186</f>
        <v>United Arab Emirates</v>
      </c>
      <c r="B184" s="86" t="str">
        <f>'Indicator Data'!B186</f>
        <v>ARE</v>
      </c>
      <c r="C184" s="119">
        <v>2015</v>
      </c>
      <c r="D184" s="119">
        <v>2015</v>
      </c>
      <c r="E184" s="119">
        <v>2015</v>
      </c>
      <c r="F184" s="119">
        <v>2015</v>
      </c>
      <c r="G184" s="119">
        <v>2015</v>
      </c>
      <c r="H184" s="119">
        <v>2015</v>
      </c>
      <c r="I184" s="119">
        <v>2015</v>
      </c>
      <c r="J184" s="119">
        <v>2019</v>
      </c>
      <c r="K184" s="119">
        <v>2019</v>
      </c>
      <c r="L184" s="119">
        <v>2019</v>
      </c>
      <c r="M184" s="121">
        <v>2015</v>
      </c>
      <c r="N184" s="121">
        <v>2015</v>
      </c>
      <c r="O184" s="121">
        <v>2015</v>
      </c>
      <c r="P184" s="121">
        <v>2015</v>
      </c>
      <c r="Q184" s="121">
        <v>2010</v>
      </c>
      <c r="R184" s="121">
        <v>2010</v>
      </c>
      <c r="S184" s="121">
        <v>2010</v>
      </c>
      <c r="T184" s="121">
        <v>2010</v>
      </c>
      <c r="U184" s="121">
        <v>2015</v>
      </c>
      <c r="V184" s="121">
        <v>2015</v>
      </c>
      <c r="W184" s="121">
        <v>2015</v>
      </c>
      <c r="X184" s="121">
        <v>2018</v>
      </c>
      <c r="Y184" s="121">
        <v>2019</v>
      </c>
      <c r="Z184" s="121">
        <v>2019</v>
      </c>
      <c r="AA184" s="121" t="s">
        <v>880</v>
      </c>
      <c r="AB184" s="120">
        <v>2017</v>
      </c>
      <c r="AC184" s="121" t="s">
        <v>880</v>
      </c>
      <c r="AD184" s="121">
        <v>2019</v>
      </c>
      <c r="AE184" s="121">
        <v>2019</v>
      </c>
      <c r="AF184" s="123" t="s">
        <v>880</v>
      </c>
      <c r="AG184" s="123">
        <v>2019</v>
      </c>
      <c r="AH184" s="121">
        <v>2021</v>
      </c>
      <c r="AI184" s="121">
        <v>2021</v>
      </c>
      <c r="AJ184" s="121">
        <v>2020</v>
      </c>
      <c r="AK184" s="121">
        <v>2020</v>
      </c>
      <c r="AL184" s="121">
        <v>2018</v>
      </c>
      <c r="AM184" s="121" t="s">
        <v>880</v>
      </c>
      <c r="AN184" s="121">
        <v>2021</v>
      </c>
      <c r="AO184" s="121">
        <v>2018</v>
      </c>
      <c r="AP184" s="121">
        <v>2019</v>
      </c>
      <c r="AQ184" s="180" t="s">
        <v>880</v>
      </c>
      <c r="AR184" s="180" t="s">
        <v>880</v>
      </c>
      <c r="AS184" s="121">
        <v>2019</v>
      </c>
      <c r="AT184" s="180" t="s">
        <v>880</v>
      </c>
      <c r="AU184" s="131">
        <v>2019</v>
      </c>
      <c r="AV184" s="131" t="s">
        <v>880</v>
      </c>
      <c r="AW184" s="121" t="s">
        <v>880</v>
      </c>
      <c r="AX184" s="121">
        <v>2018</v>
      </c>
      <c r="AY184" s="121">
        <v>2019</v>
      </c>
      <c r="AZ184" s="168">
        <v>2019</v>
      </c>
      <c r="BA184" s="121">
        <v>2018</v>
      </c>
      <c r="BB184" s="121">
        <v>2018</v>
      </c>
      <c r="BC184" s="121">
        <v>2019</v>
      </c>
      <c r="BD184" s="121">
        <v>2020</v>
      </c>
      <c r="BE184" s="181" t="s">
        <v>880</v>
      </c>
      <c r="BF184" s="181" t="s">
        <v>1432</v>
      </c>
      <c r="BG184" s="121">
        <v>2019</v>
      </c>
      <c r="BH184" s="121">
        <v>2019</v>
      </c>
      <c r="BI184" s="121">
        <v>2019</v>
      </c>
      <c r="BJ184" s="121">
        <v>2015</v>
      </c>
      <c r="BK184" s="121">
        <v>2019</v>
      </c>
      <c r="BL184" s="121">
        <v>2020</v>
      </c>
      <c r="BM184" s="121">
        <v>2018</v>
      </c>
      <c r="BN184" s="180">
        <v>2015</v>
      </c>
      <c r="BO184" s="180">
        <v>2019</v>
      </c>
      <c r="BP184" s="180">
        <v>2019</v>
      </c>
      <c r="BQ184" s="121">
        <v>2014</v>
      </c>
      <c r="BR184" s="121">
        <v>2017</v>
      </c>
      <c r="BS184" s="121">
        <v>2017</v>
      </c>
      <c r="BT184" s="121">
        <v>2016</v>
      </c>
      <c r="BU184" s="121">
        <v>2018</v>
      </c>
      <c r="BV184" s="121">
        <v>2018</v>
      </c>
      <c r="BW184" s="121">
        <v>2018</v>
      </c>
      <c r="BX184" s="121">
        <v>2018</v>
      </c>
      <c r="BY184" s="121">
        <v>2017</v>
      </c>
      <c r="BZ184" s="121">
        <v>2019</v>
      </c>
      <c r="CA184" s="121">
        <v>2020</v>
      </c>
      <c r="CB184" s="121">
        <v>2015</v>
      </c>
    </row>
    <row r="185" spans="1:80" x14ac:dyDescent="0.3">
      <c r="A185" s="100" t="str">
        <f>'Indicator Data'!A187</f>
        <v>United Kingdom</v>
      </c>
      <c r="B185" s="86" t="str">
        <f>'Indicator Data'!B187</f>
        <v>GBR</v>
      </c>
      <c r="C185" s="119">
        <v>2015</v>
      </c>
      <c r="D185" s="119">
        <v>2015</v>
      </c>
      <c r="E185" s="119">
        <v>2015</v>
      </c>
      <c r="F185" s="119">
        <v>2015</v>
      </c>
      <c r="G185" s="119">
        <v>2015</v>
      </c>
      <c r="H185" s="119">
        <v>2015</v>
      </c>
      <c r="I185" s="119">
        <v>2015</v>
      </c>
      <c r="J185" s="119">
        <v>2019</v>
      </c>
      <c r="K185" s="119">
        <v>2019</v>
      </c>
      <c r="L185" s="119">
        <v>2019</v>
      </c>
      <c r="M185" s="121">
        <v>2015</v>
      </c>
      <c r="N185" s="121">
        <v>2015</v>
      </c>
      <c r="O185" s="121">
        <v>2015</v>
      </c>
      <c r="P185" s="121">
        <v>2015</v>
      </c>
      <c r="Q185" s="121">
        <v>2010</v>
      </c>
      <c r="R185" s="121">
        <v>2010</v>
      </c>
      <c r="S185" s="121">
        <v>2010</v>
      </c>
      <c r="T185" s="121">
        <v>2010</v>
      </c>
      <c r="U185" s="121">
        <v>2015</v>
      </c>
      <c r="V185" s="121">
        <v>2015</v>
      </c>
      <c r="W185" s="121">
        <v>2015</v>
      </c>
      <c r="X185" s="121">
        <v>2018</v>
      </c>
      <c r="Y185" s="121">
        <v>2019</v>
      </c>
      <c r="Z185" s="121">
        <v>2019</v>
      </c>
      <c r="AA185" s="121">
        <v>2011</v>
      </c>
      <c r="AB185" s="120">
        <v>2017</v>
      </c>
      <c r="AC185" s="121" t="s">
        <v>880</v>
      </c>
      <c r="AD185" s="121">
        <v>2017</v>
      </c>
      <c r="AE185" s="121">
        <v>2019</v>
      </c>
      <c r="AF185" s="123" t="s">
        <v>880</v>
      </c>
      <c r="AG185" s="123">
        <v>2019</v>
      </c>
      <c r="AH185" s="121">
        <v>2021</v>
      </c>
      <c r="AI185" s="121">
        <v>2021</v>
      </c>
      <c r="AJ185" s="121">
        <v>2020</v>
      </c>
      <c r="AK185" s="121">
        <v>2020</v>
      </c>
      <c r="AL185" s="121">
        <v>2018</v>
      </c>
      <c r="AM185" s="121" t="s">
        <v>880</v>
      </c>
      <c r="AN185" s="121">
        <v>2021</v>
      </c>
      <c r="AO185" s="121">
        <v>2018</v>
      </c>
      <c r="AP185" s="121">
        <v>2019</v>
      </c>
      <c r="AQ185" s="180" t="s">
        <v>880</v>
      </c>
      <c r="AR185" s="180">
        <v>2019</v>
      </c>
      <c r="AS185" s="121">
        <v>2019</v>
      </c>
      <c r="AT185" s="180" t="s">
        <v>880</v>
      </c>
      <c r="AU185" s="131">
        <v>2019</v>
      </c>
      <c r="AV185" s="131" t="s">
        <v>880</v>
      </c>
      <c r="AW185" s="121" t="s">
        <v>880</v>
      </c>
      <c r="AX185" s="121" t="s">
        <v>880</v>
      </c>
      <c r="AY185" s="121">
        <v>2019</v>
      </c>
      <c r="AZ185" s="168">
        <v>2019</v>
      </c>
      <c r="BA185" s="121">
        <v>2017</v>
      </c>
      <c r="BB185" s="121">
        <v>2018</v>
      </c>
      <c r="BC185" s="121">
        <v>2019</v>
      </c>
      <c r="BD185" s="121">
        <v>2020</v>
      </c>
      <c r="BE185" s="181" t="s">
        <v>880</v>
      </c>
      <c r="BF185" s="181" t="s">
        <v>1432</v>
      </c>
      <c r="BG185" s="121">
        <v>2019</v>
      </c>
      <c r="BH185" s="121">
        <v>2019</v>
      </c>
      <c r="BI185" s="121">
        <v>2019</v>
      </c>
      <c r="BJ185" s="121">
        <v>2015</v>
      </c>
      <c r="BK185" s="121">
        <v>2019</v>
      </c>
      <c r="BL185" s="121">
        <v>2020</v>
      </c>
      <c r="BM185" s="121">
        <v>2018</v>
      </c>
      <c r="BN185" s="180" t="s">
        <v>880</v>
      </c>
      <c r="BO185" s="180">
        <v>2019</v>
      </c>
      <c r="BP185" s="180">
        <v>2019</v>
      </c>
      <c r="BQ185" s="121">
        <v>2014</v>
      </c>
      <c r="BR185" s="121">
        <v>2017</v>
      </c>
      <c r="BS185" s="121">
        <v>2017</v>
      </c>
      <c r="BT185" s="121">
        <v>2017</v>
      </c>
      <c r="BU185" s="121">
        <v>2018</v>
      </c>
      <c r="BV185" s="121">
        <v>2018</v>
      </c>
      <c r="BW185" s="121">
        <v>2018</v>
      </c>
      <c r="BX185" s="121">
        <v>2018</v>
      </c>
      <c r="BY185" s="121">
        <v>2017</v>
      </c>
      <c r="BZ185" s="121">
        <v>2019</v>
      </c>
      <c r="CA185" s="121">
        <v>2020</v>
      </c>
      <c r="CB185" s="121">
        <v>2015</v>
      </c>
    </row>
    <row r="186" spans="1:80" x14ac:dyDescent="0.3">
      <c r="A186" s="100" t="str">
        <f>'Indicator Data'!A188</f>
        <v>United States of America</v>
      </c>
      <c r="B186" s="86" t="str">
        <f>'Indicator Data'!B188</f>
        <v>USA</v>
      </c>
      <c r="C186" s="119">
        <v>2015</v>
      </c>
      <c r="D186" s="119">
        <v>2015</v>
      </c>
      <c r="E186" s="119">
        <v>2015</v>
      </c>
      <c r="F186" s="119">
        <v>2015</v>
      </c>
      <c r="G186" s="119">
        <v>2015</v>
      </c>
      <c r="H186" s="119">
        <v>2015</v>
      </c>
      <c r="I186" s="119">
        <v>2015</v>
      </c>
      <c r="J186" s="119">
        <v>2019</v>
      </c>
      <c r="K186" s="119">
        <v>2019</v>
      </c>
      <c r="L186" s="119">
        <v>2019</v>
      </c>
      <c r="M186" s="121">
        <v>2015</v>
      </c>
      <c r="N186" s="121">
        <v>2015</v>
      </c>
      <c r="O186" s="121">
        <v>2015</v>
      </c>
      <c r="P186" s="121">
        <v>2015</v>
      </c>
      <c r="Q186" s="121">
        <v>2010</v>
      </c>
      <c r="R186" s="121">
        <v>2010</v>
      </c>
      <c r="S186" s="121">
        <v>2010</v>
      </c>
      <c r="T186" s="121">
        <v>2010</v>
      </c>
      <c r="U186" s="121">
        <v>2015</v>
      </c>
      <c r="V186" s="121">
        <v>2015</v>
      </c>
      <c r="W186" s="121">
        <v>2015</v>
      </c>
      <c r="X186" s="121">
        <v>2018</v>
      </c>
      <c r="Y186" s="121">
        <v>2019</v>
      </c>
      <c r="Z186" s="121">
        <v>2019</v>
      </c>
      <c r="AA186" s="121">
        <v>2015</v>
      </c>
      <c r="AB186" s="120">
        <v>2017</v>
      </c>
      <c r="AC186" s="121" t="s">
        <v>880</v>
      </c>
      <c r="AD186" s="121">
        <v>2018</v>
      </c>
      <c r="AE186" s="121">
        <v>2019</v>
      </c>
      <c r="AF186" s="123" t="s">
        <v>880</v>
      </c>
      <c r="AG186" s="123">
        <v>2019</v>
      </c>
      <c r="AH186" s="121">
        <v>2021</v>
      </c>
      <c r="AI186" s="121">
        <v>2021</v>
      </c>
      <c r="AJ186" s="121">
        <v>2020</v>
      </c>
      <c r="AK186" s="121">
        <v>2020</v>
      </c>
      <c r="AL186" s="121">
        <v>2018</v>
      </c>
      <c r="AM186" s="121" t="s">
        <v>880</v>
      </c>
      <c r="AN186" s="121">
        <v>2021</v>
      </c>
      <c r="AO186" s="121">
        <v>2018</v>
      </c>
      <c r="AP186" s="121">
        <v>2019</v>
      </c>
      <c r="AQ186" s="180" t="s">
        <v>880</v>
      </c>
      <c r="AR186" s="180">
        <v>2019</v>
      </c>
      <c r="AS186" s="121">
        <v>2019</v>
      </c>
      <c r="AT186" s="180">
        <v>2012</v>
      </c>
      <c r="AU186" s="131">
        <v>2019</v>
      </c>
      <c r="AV186" s="131">
        <v>2018</v>
      </c>
      <c r="AW186" s="121">
        <v>2018</v>
      </c>
      <c r="AX186" s="121" t="s">
        <v>880</v>
      </c>
      <c r="AY186" s="121">
        <v>2019</v>
      </c>
      <c r="AZ186" s="168">
        <v>2019</v>
      </c>
      <c r="BA186" s="121">
        <v>2018</v>
      </c>
      <c r="BB186" s="121">
        <v>2018</v>
      </c>
      <c r="BC186" s="121">
        <v>2019</v>
      </c>
      <c r="BD186" s="121">
        <v>2020</v>
      </c>
      <c r="BE186" s="181" t="s">
        <v>880</v>
      </c>
      <c r="BF186" s="181">
        <v>44012</v>
      </c>
      <c r="BG186" s="121">
        <v>2019</v>
      </c>
      <c r="BH186" s="121">
        <v>2019</v>
      </c>
      <c r="BI186" s="121">
        <v>2019</v>
      </c>
      <c r="BJ186" s="121">
        <v>2013</v>
      </c>
      <c r="BK186" s="121">
        <v>2019</v>
      </c>
      <c r="BL186" s="121">
        <v>2020</v>
      </c>
      <c r="BM186" s="121">
        <v>2018</v>
      </c>
      <c r="BN186" s="180" t="s">
        <v>880</v>
      </c>
      <c r="BO186" s="180">
        <v>2018</v>
      </c>
      <c r="BP186" s="180">
        <v>2019</v>
      </c>
      <c r="BQ186" s="121">
        <v>2013</v>
      </c>
      <c r="BR186" s="121">
        <v>2017</v>
      </c>
      <c r="BS186" s="121">
        <v>2017</v>
      </c>
      <c r="BT186" s="121">
        <v>2016</v>
      </c>
      <c r="BU186" s="121">
        <v>2018</v>
      </c>
      <c r="BV186" s="121">
        <v>2018</v>
      </c>
      <c r="BW186" s="121">
        <v>2018</v>
      </c>
      <c r="BX186" s="121">
        <v>2018</v>
      </c>
      <c r="BY186" s="121">
        <v>2017</v>
      </c>
      <c r="BZ186" s="121">
        <v>2019</v>
      </c>
      <c r="CA186" s="121">
        <v>2020</v>
      </c>
      <c r="CB186" s="121">
        <v>2015</v>
      </c>
    </row>
    <row r="187" spans="1:80" x14ac:dyDescent="0.3">
      <c r="A187" s="100" t="str">
        <f>'Indicator Data'!A189</f>
        <v>Uruguay</v>
      </c>
      <c r="B187" s="86" t="str">
        <f>'Indicator Data'!B189</f>
        <v>URY</v>
      </c>
      <c r="C187" s="119">
        <v>2015</v>
      </c>
      <c r="D187" s="119">
        <v>2015</v>
      </c>
      <c r="E187" s="119">
        <v>2015</v>
      </c>
      <c r="F187" s="119">
        <v>2015</v>
      </c>
      <c r="G187" s="119">
        <v>2015</v>
      </c>
      <c r="H187" s="119">
        <v>2015</v>
      </c>
      <c r="I187" s="119">
        <v>2015</v>
      </c>
      <c r="J187" s="119">
        <v>2019</v>
      </c>
      <c r="K187" s="119">
        <v>2019</v>
      </c>
      <c r="L187" s="119">
        <v>2019</v>
      </c>
      <c r="M187" s="121">
        <v>2015</v>
      </c>
      <c r="N187" s="121">
        <v>2015</v>
      </c>
      <c r="O187" s="121">
        <v>2015</v>
      </c>
      <c r="P187" s="121">
        <v>2015</v>
      </c>
      <c r="Q187" s="121">
        <v>2010</v>
      </c>
      <c r="R187" s="121">
        <v>2010</v>
      </c>
      <c r="S187" s="121">
        <v>2010</v>
      </c>
      <c r="T187" s="121">
        <v>2010</v>
      </c>
      <c r="U187" s="121">
        <v>2015</v>
      </c>
      <c r="V187" s="121">
        <v>2015</v>
      </c>
      <c r="W187" s="121">
        <v>2015</v>
      </c>
      <c r="X187" s="121">
        <v>2018</v>
      </c>
      <c r="Y187" s="121">
        <v>2019</v>
      </c>
      <c r="Z187" s="121">
        <v>2019</v>
      </c>
      <c r="AA187" s="121">
        <v>2011</v>
      </c>
      <c r="AB187" s="120">
        <v>2017</v>
      </c>
      <c r="AC187" s="121" t="s">
        <v>880</v>
      </c>
      <c r="AD187" s="121">
        <v>2019</v>
      </c>
      <c r="AE187" s="121">
        <v>2019</v>
      </c>
      <c r="AF187" s="123" t="s">
        <v>880</v>
      </c>
      <c r="AG187" s="123">
        <v>2019</v>
      </c>
      <c r="AH187" s="121">
        <v>2021</v>
      </c>
      <c r="AI187" s="121">
        <v>2021</v>
      </c>
      <c r="AJ187" s="121">
        <v>2020</v>
      </c>
      <c r="AK187" s="121">
        <v>2020</v>
      </c>
      <c r="AL187" s="121">
        <v>2018</v>
      </c>
      <c r="AM187" s="121" t="s">
        <v>880</v>
      </c>
      <c r="AN187" s="121">
        <v>2021</v>
      </c>
      <c r="AO187" s="121">
        <v>2018</v>
      </c>
      <c r="AP187" s="121">
        <v>2019</v>
      </c>
      <c r="AQ187" s="180">
        <v>2017</v>
      </c>
      <c r="AR187" s="180">
        <v>2019</v>
      </c>
      <c r="AS187" s="121">
        <v>2019</v>
      </c>
      <c r="AT187" s="180">
        <v>2011</v>
      </c>
      <c r="AU187" s="131">
        <v>2019</v>
      </c>
      <c r="AV187" s="131" t="s">
        <v>880</v>
      </c>
      <c r="AW187" s="121" t="s">
        <v>880</v>
      </c>
      <c r="AX187" s="121" t="s">
        <v>880</v>
      </c>
      <c r="AY187" s="121">
        <v>2019</v>
      </c>
      <c r="AZ187" s="168">
        <v>2019</v>
      </c>
      <c r="BA187" s="121">
        <v>2019</v>
      </c>
      <c r="BB187" s="121">
        <v>2018</v>
      </c>
      <c r="BC187" s="121">
        <v>2019</v>
      </c>
      <c r="BD187" s="121">
        <v>2020</v>
      </c>
      <c r="BE187" s="181" t="s">
        <v>880</v>
      </c>
      <c r="BF187" s="181">
        <v>44201</v>
      </c>
      <c r="BG187" s="121">
        <v>2019</v>
      </c>
      <c r="BH187" s="121">
        <v>2019</v>
      </c>
      <c r="BI187" s="121">
        <v>2019</v>
      </c>
      <c r="BJ187" s="121">
        <v>2013</v>
      </c>
      <c r="BK187" s="121">
        <v>2019</v>
      </c>
      <c r="BL187" s="121">
        <v>2020</v>
      </c>
      <c r="BM187" s="121">
        <v>2018</v>
      </c>
      <c r="BN187" s="180">
        <v>2018</v>
      </c>
      <c r="BO187" s="180">
        <v>2019</v>
      </c>
      <c r="BP187" s="180">
        <v>2019</v>
      </c>
      <c r="BQ187" s="121">
        <v>2014</v>
      </c>
      <c r="BR187" s="121">
        <v>2017</v>
      </c>
      <c r="BS187" s="121">
        <v>2017</v>
      </c>
      <c r="BT187" s="121">
        <v>2017</v>
      </c>
      <c r="BU187" s="121">
        <v>2018</v>
      </c>
      <c r="BV187" s="121">
        <v>2018</v>
      </c>
      <c r="BW187" s="121">
        <v>2018</v>
      </c>
      <c r="BX187" s="121">
        <v>2018</v>
      </c>
      <c r="BY187" s="121">
        <v>2017</v>
      </c>
      <c r="BZ187" s="121">
        <v>2019</v>
      </c>
      <c r="CA187" s="121">
        <v>2020</v>
      </c>
      <c r="CB187" s="121">
        <v>2015</v>
      </c>
    </row>
    <row r="188" spans="1:80" x14ac:dyDescent="0.3">
      <c r="A188" s="100" t="str">
        <f>'Indicator Data'!A190</f>
        <v>Uzbekistan</v>
      </c>
      <c r="B188" s="86" t="str">
        <f>'Indicator Data'!B190</f>
        <v>UZB</v>
      </c>
      <c r="C188" s="119">
        <v>2015</v>
      </c>
      <c r="D188" s="119">
        <v>2015</v>
      </c>
      <c r="E188" s="119">
        <v>2015</v>
      </c>
      <c r="F188" s="119">
        <v>2015</v>
      </c>
      <c r="G188" s="119">
        <v>2015</v>
      </c>
      <c r="H188" s="119">
        <v>2015</v>
      </c>
      <c r="I188" s="119">
        <v>2015</v>
      </c>
      <c r="J188" s="119">
        <v>2019</v>
      </c>
      <c r="K188" s="119">
        <v>2019</v>
      </c>
      <c r="L188" s="119">
        <v>2019</v>
      </c>
      <c r="M188" s="121">
        <v>2015</v>
      </c>
      <c r="N188" s="121">
        <v>2015</v>
      </c>
      <c r="O188" s="121">
        <v>2015</v>
      </c>
      <c r="P188" s="121">
        <v>2015</v>
      </c>
      <c r="Q188" s="121">
        <v>2010</v>
      </c>
      <c r="R188" s="121">
        <v>2010</v>
      </c>
      <c r="S188" s="121">
        <v>2010</v>
      </c>
      <c r="T188" s="121">
        <v>2010</v>
      </c>
      <c r="U188" s="121">
        <v>2015</v>
      </c>
      <c r="V188" s="121">
        <v>2015</v>
      </c>
      <c r="W188" s="121">
        <v>2015</v>
      </c>
      <c r="X188" s="121">
        <v>2018</v>
      </c>
      <c r="Y188" s="121">
        <v>2019</v>
      </c>
      <c r="Z188" s="121">
        <v>2019</v>
      </c>
      <c r="AA188" s="121" t="s">
        <v>880</v>
      </c>
      <c r="AB188" s="120">
        <v>2017</v>
      </c>
      <c r="AC188" s="121" t="s">
        <v>880</v>
      </c>
      <c r="AD188" s="121">
        <v>2019</v>
      </c>
      <c r="AE188" s="121">
        <v>2019</v>
      </c>
      <c r="AF188" s="123">
        <v>2018</v>
      </c>
      <c r="AG188" s="123">
        <v>2019</v>
      </c>
      <c r="AH188" s="121">
        <v>2021</v>
      </c>
      <c r="AI188" s="121">
        <v>2021</v>
      </c>
      <c r="AJ188" s="121">
        <v>2020</v>
      </c>
      <c r="AK188" s="121">
        <v>2020</v>
      </c>
      <c r="AL188" s="121">
        <v>2018</v>
      </c>
      <c r="AM188" s="121" t="s">
        <v>880</v>
      </c>
      <c r="AN188" s="121">
        <v>2021</v>
      </c>
      <c r="AO188" s="121">
        <v>2018</v>
      </c>
      <c r="AP188" s="121">
        <v>2019</v>
      </c>
      <c r="AQ188" s="180">
        <v>2019</v>
      </c>
      <c r="AR188" s="180">
        <v>2019</v>
      </c>
      <c r="AS188" s="121">
        <v>2019</v>
      </c>
      <c r="AT188" s="180">
        <v>2017</v>
      </c>
      <c r="AU188" s="131">
        <v>2019</v>
      </c>
      <c r="AV188" s="131">
        <v>2019</v>
      </c>
      <c r="AW188" s="121">
        <v>2019</v>
      </c>
      <c r="AX188" s="121">
        <v>2018</v>
      </c>
      <c r="AY188" s="121">
        <v>2019</v>
      </c>
      <c r="AZ188" s="168">
        <v>2019</v>
      </c>
      <c r="BA188" s="121" t="s">
        <v>880</v>
      </c>
      <c r="BB188" s="121">
        <v>2018</v>
      </c>
      <c r="BC188" s="121">
        <v>2019</v>
      </c>
      <c r="BD188" s="121">
        <v>2020</v>
      </c>
      <c r="BE188" s="181" t="s">
        <v>880</v>
      </c>
      <c r="BF188" s="181" t="s">
        <v>1432</v>
      </c>
      <c r="BG188" s="121">
        <v>2019</v>
      </c>
      <c r="BH188" s="121">
        <v>2019</v>
      </c>
      <c r="BI188" s="121">
        <v>2019</v>
      </c>
      <c r="BJ188" s="121">
        <v>2013</v>
      </c>
      <c r="BK188" s="121">
        <v>2019</v>
      </c>
      <c r="BL188" s="121">
        <v>2020</v>
      </c>
      <c r="BM188" s="121">
        <v>2018</v>
      </c>
      <c r="BN188" s="180">
        <v>2018</v>
      </c>
      <c r="BO188" s="180">
        <v>2018</v>
      </c>
      <c r="BP188" s="180">
        <v>2019</v>
      </c>
      <c r="BQ188" s="121">
        <v>2014</v>
      </c>
      <c r="BR188" s="121">
        <v>2017</v>
      </c>
      <c r="BS188" s="121">
        <v>2017</v>
      </c>
      <c r="BT188" s="121">
        <v>2014</v>
      </c>
      <c r="BU188" s="121">
        <v>2018</v>
      </c>
      <c r="BV188" s="121">
        <v>2018</v>
      </c>
      <c r="BW188" s="121">
        <v>2018</v>
      </c>
      <c r="BX188" s="121">
        <v>2018</v>
      </c>
      <c r="BY188" s="121">
        <v>2017</v>
      </c>
      <c r="BZ188" s="121">
        <v>2019</v>
      </c>
      <c r="CA188" s="121">
        <v>2020</v>
      </c>
      <c r="CB188" s="121">
        <v>2015</v>
      </c>
    </row>
    <row r="189" spans="1:80" x14ac:dyDescent="0.3">
      <c r="A189" s="100" t="str">
        <f>'Indicator Data'!A191</f>
        <v>Vanuatu</v>
      </c>
      <c r="B189" s="86" t="str">
        <f>'Indicator Data'!B191</f>
        <v>VUT</v>
      </c>
      <c r="C189" s="119">
        <v>2015</v>
      </c>
      <c r="D189" s="119">
        <v>2015</v>
      </c>
      <c r="E189" s="119">
        <v>2015</v>
      </c>
      <c r="F189" s="119">
        <v>2015</v>
      </c>
      <c r="G189" s="119">
        <v>2015</v>
      </c>
      <c r="H189" s="119">
        <v>2015</v>
      </c>
      <c r="I189" s="119">
        <v>2015</v>
      </c>
      <c r="J189" s="119">
        <v>2019</v>
      </c>
      <c r="K189" s="119">
        <v>2019</v>
      </c>
      <c r="L189" s="119">
        <v>2019</v>
      </c>
      <c r="M189" s="121">
        <v>2015</v>
      </c>
      <c r="N189" s="121">
        <v>2015</v>
      </c>
      <c r="O189" s="121">
        <v>2015</v>
      </c>
      <c r="P189" s="121">
        <v>2015</v>
      </c>
      <c r="Q189" s="121">
        <v>2010</v>
      </c>
      <c r="R189" s="121">
        <v>2010</v>
      </c>
      <c r="S189" s="121">
        <v>2010</v>
      </c>
      <c r="T189" s="121">
        <v>2010</v>
      </c>
      <c r="U189" s="121">
        <v>2015</v>
      </c>
      <c r="V189" s="121">
        <v>2015</v>
      </c>
      <c r="W189" s="121">
        <v>2015</v>
      </c>
      <c r="X189" s="121">
        <v>2018</v>
      </c>
      <c r="Y189" s="121">
        <v>2019</v>
      </c>
      <c r="Z189" s="121">
        <v>2019</v>
      </c>
      <c r="AA189" s="121" t="s">
        <v>880</v>
      </c>
      <c r="AB189" s="120">
        <v>2017</v>
      </c>
      <c r="AC189" s="121">
        <v>2017</v>
      </c>
      <c r="AD189" s="121">
        <v>2015</v>
      </c>
      <c r="AE189" s="121">
        <v>2018</v>
      </c>
      <c r="AF189" s="123" t="s">
        <v>880</v>
      </c>
      <c r="AG189" s="123">
        <v>2019</v>
      </c>
      <c r="AH189" s="121">
        <v>2021</v>
      </c>
      <c r="AI189" s="121">
        <v>2021</v>
      </c>
      <c r="AJ189" s="121">
        <v>2020</v>
      </c>
      <c r="AK189" s="121">
        <v>2020</v>
      </c>
      <c r="AL189" s="121">
        <v>2018</v>
      </c>
      <c r="AM189" s="121"/>
      <c r="AN189" s="121">
        <v>2021</v>
      </c>
      <c r="AO189" s="121">
        <v>2018</v>
      </c>
      <c r="AP189" s="121">
        <v>2019</v>
      </c>
      <c r="AQ189" s="180">
        <v>2019</v>
      </c>
      <c r="AR189" s="180">
        <v>2019</v>
      </c>
      <c r="AS189" s="121">
        <v>2019</v>
      </c>
      <c r="AT189" s="180">
        <v>2013</v>
      </c>
      <c r="AU189" s="131">
        <v>2019</v>
      </c>
      <c r="AV189" s="131" t="s">
        <v>880</v>
      </c>
      <c r="AW189" s="121" t="s">
        <v>880</v>
      </c>
      <c r="AX189" s="121">
        <v>2018</v>
      </c>
      <c r="AY189" s="121">
        <v>2019</v>
      </c>
      <c r="AZ189" s="168" t="s">
        <v>880</v>
      </c>
      <c r="BA189" s="121">
        <v>2010</v>
      </c>
      <c r="BB189" s="121">
        <v>2018</v>
      </c>
      <c r="BC189" s="121">
        <v>2019</v>
      </c>
      <c r="BD189" s="121">
        <v>2020</v>
      </c>
      <c r="BE189" s="181" t="s">
        <v>880</v>
      </c>
      <c r="BF189" s="181" t="s">
        <v>1432</v>
      </c>
      <c r="BG189" s="121">
        <v>2019</v>
      </c>
      <c r="BH189" s="121">
        <v>2019</v>
      </c>
      <c r="BI189" s="121">
        <v>2019</v>
      </c>
      <c r="BJ189" s="121">
        <v>2013</v>
      </c>
      <c r="BK189" s="121">
        <v>2019</v>
      </c>
      <c r="BL189" s="121">
        <v>2020</v>
      </c>
      <c r="BM189" s="121">
        <v>2018</v>
      </c>
      <c r="BN189" s="180">
        <v>2018</v>
      </c>
      <c r="BO189" s="180">
        <v>2017</v>
      </c>
      <c r="BP189" s="180">
        <v>2019</v>
      </c>
      <c r="BQ189" s="121">
        <v>2014</v>
      </c>
      <c r="BR189" s="121">
        <v>2017</v>
      </c>
      <c r="BS189" s="121">
        <v>2017</v>
      </c>
      <c r="BT189" s="121">
        <v>2016</v>
      </c>
      <c r="BU189" s="121">
        <v>2018</v>
      </c>
      <c r="BV189" s="121" t="s">
        <v>880</v>
      </c>
      <c r="BW189" s="121" t="s">
        <v>880</v>
      </c>
      <c r="BX189" s="121">
        <v>2018</v>
      </c>
      <c r="BY189" s="121">
        <v>2017</v>
      </c>
      <c r="BZ189" s="121">
        <v>2019</v>
      </c>
      <c r="CA189" s="121">
        <v>2020</v>
      </c>
      <c r="CB189" s="121">
        <v>2015</v>
      </c>
    </row>
    <row r="190" spans="1:80" x14ac:dyDescent="0.3">
      <c r="A190" s="100" t="str">
        <f>'Indicator Data'!A192</f>
        <v>Venezuela</v>
      </c>
      <c r="B190" s="86" t="str">
        <f>'Indicator Data'!B192</f>
        <v>VEN</v>
      </c>
      <c r="C190" s="119">
        <v>2015</v>
      </c>
      <c r="D190" s="119">
        <v>2015</v>
      </c>
      <c r="E190" s="119">
        <v>2015</v>
      </c>
      <c r="F190" s="119">
        <v>2015</v>
      </c>
      <c r="G190" s="119">
        <v>2015</v>
      </c>
      <c r="H190" s="119">
        <v>2015</v>
      </c>
      <c r="I190" s="119">
        <v>2015</v>
      </c>
      <c r="J190" s="119">
        <v>2019</v>
      </c>
      <c r="K190" s="119">
        <v>2019</v>
      </c>
      <c r="L190" s="119">
        <v>2019</v>
      </c>
      <c r="M190" s="121">
        <v>2015</v>
      </c>
      <c r="N190" s="121">
        <v>2015</v>
      </c>
      <c r="O190" s="121">
        <v>2015</v>
      </c>
      <c r="P190" s="121">
        <v>2015</v>
      </c>
      <c r="Q190" s="121">
        <v>2010</v>
      </c>
      <c r="R190" s="121">
        <v>2010</v>
      </c>
      <c r="S190" s="121">
        <v>2010</v>
      </c>
      <c r="T190" s="121">
        <v>2010</v>
      </c>
      <c r="U190" s="121">
        <v>2015</v>
      </c>
      <c r="V190" s="121">
        <v>2015</v>
      </c>
      <c r="W190" s="121">
        <v>2015</v>
      </c>
      <c r="X190" s="121">
        <v>2018</v>
      </c>
      <c r="Y190" s="121">
        <v>2019</v>
      </c>
      <c r="Z190" s="121">
        <v>2019</v>
      </c>
      <c r="AA190" s="121" t="s">
        <v>880</v>
      </c>
      <c r="AB190" s="120">
        <v>2017</v>
      </c>
      <c r="AC190" s="121" t="s">
        <v>880</v>
      </c>
      <c r="AD190" s="121">
        <v>2018</v>
      </c>
      <c r="AE190" s="121">
        <v>2019</v>
      </c>
      <c r="AF190" s="123">
        <v>2018</v>
      </c>
      <c r="AG190" s="123">
        <v>2019</v>
      </c>
      <c r="AH190" s="121">
        <v>2021</v>
      </c>
      <c r="AI190" s="121">
        <v>2021</v>
      </c>
      <c r="AJ190" s="121">
        <v>2020</v>
      </c>
      <c r="AK190" s="121">
        <v>2020</v>
      </c>
      <c r="AL190" s="121">
        <v>2018</v>
      </c>
      <c r="AM190" s="121" t="s">
        <v>880</v>
      </c>
      <c r="AN190" s="121">
        <v>2021</v>
      </c>
      <c r="AO190" s="121">
        <v>2018</v>
      </c>
      <c r="AP190" s="121">
        <v>2019</v>
      </c>
      <c r="AQ190" s="180" t="s">
        <v>880</v>
      </c>
      <c r="AR190" s="180" t="s">
        <v>880</v>
      </c>
      <c r="AS190" s="121">
        <v>2019</v>
      </c>
      <c r="AT190" s="180">
        <v>2009</v>
      </c>
      <c r="AU190" s="131">
        <v>2019</v>
      </c>
      <c r="AV190" s="131">
        <v>2019</v>
      </c>
      <c r="AW190" s="121">
        <v>2019</v>
      </c>
      <c r="AX190" s="121">
        <v>2018</v>
      </c>
      <c r="AY190" s="121">
        <v>2019</v>
      </c>
      <c r="AZ190" s="168">
        <v>2019</v>
      </c>
      <c r="BA190" s="121"/>
      <c r="BB190" s="121">
        <v>2018</v>
      </c>
      <c r="BC190" s="121">
        <v>2019</v>
      </c>
      <c r="BD190" s="121">
        <v>2020</v>
      </c>
      <c r="BE190" s="181" t="s">
        <v>880</v>
      </c>
      <c r="BF190" s="181" t="s">
        <v>1432</v>
      </c>
      <c r="BG190" s="121">
        <v>2019</v>
      </c>
      <c r="BH190" s="121">
        <v>2019</v>
      </c>
      <c r="BI190" s="121">
        <v>2019</v>
      </c>
      <c r="BJ190" s="121">
        <v>2015</v>
      </c>
      <c r="BK190" s="121">
        <v>2019</v>
      </c>
      <c r="BL190" s="121">
        <v>2020</v>
      </c>
      <c r="BM190" s="121">
        <v>2018</v>
      </c>
      <c r="BN190" s="180">
        <v>2016</v>
      </c>
      <c r="BO190" s="180">
        <v>2017</v>
      </c>
      <c r="BP190" s="180">
        <v>2019</v>
      </c>
      <c r="BQ190" s="121">
        <v>2014</v>
      </c>
      <c r="BR190" s="121">
        <v>2017</v>
      </c>
      <c r="BS190" s="121">
        <v>2017</v>
      </c>
      <c r="BT190" s="121" t="s">
        <v>880</v>
      </c>
      <c r="BU190" s="121">
        <v>2018</v>
      </c>
      <c r="BV190" s="121">
        <v>2018</v>
      </c>
      <c r="BW190" s="121">
        <v>2018</v>
      </c>
      <c r="BX190" s="121">
        <v>2018</v>
      </c>
      <c r="BY190" s="121">
        <v>2017</v>
      </c>
      <c r="BZ190" s="121" t="s">
        <v>880</v>
      </c>
      <c r="CA190" s="121">
        <v>2020</v>
      </c>
      <c r="CB190" s="121">
        <v>2015</v>
      </c>
    </row>
    <row r="191" spans="1:80" x14ac:dyDescent="0.3">
      <c r="A191" s="100" t="str">
        <f>'Indicator Data'!A193</f>
        <v>Viet Nam</v>
      </c>
      <c r="B191" s="86" t="str">
        <f>'Indicator Data'!B193</f>
        <v>VNM</v>
      </c>
      <c r="C191" s="119">
        <v>2015</v>
      </c>
      <c r="D191" s="119">
        <v>2015</v>
      </c>
      <c r="E191" s="119">
        <v>2015</v>
      </c>
      <c r="F191" s="119">
        <v>2015</v>
      </c>
      <c r="G191" s="119">
        <v>2015</v>
      </c>
      <c r="H191" s="119">
        <v>2015</v>
      </c>
      <c r="I191" s="119">
        <v>2015</v>
      </c>
      <c r="J191" s="119">
        <v>2019</v>
      </c>
      <c r="K191" s="119">
        <v>2019</v>
      </c>
      <c r="L191" s="119">
        <v>2019</v>
      </c>
      <c r="M191" s="121">
        <v>2015</v>
      </c>
      <c r="N191" s="121">
        <v>2015</v>
      </c>
      <c r="O191" s="121">
        <v>2015</v>
      </c>
      <c r="P191" s="121">
        <v>2015</v>
      </c>
      <c r="Q191" s="121">
        <v>2010</v>
      </c>
      <c r="R191" s="121">
        <v>2010</v>
      </c>
      <c r="S191" s="121">
        <v>2010</v>
      </c>
      <c r="T191" s="121">
        <v>2010</v>
      </c>
      <c r="U191" s="121">
        <v>2015</v>
      </c>
      <c r="V191" s="121">
        <v>2015</v>
      </c>
      <c r="W191" s="121">
        <v>2015</v>
      </c>
      <c r="X191" s="121">
        <v>2018</v>
      </c>
      <c r="Y191" s="121">
        <v>2019</v>
      </c>
      <c r="Z191" s="121">
        <v>2019</v>
      </c>
      <c r="AA191" s="121">
        <v>2009</v>
      </c>
      <c r="AB191" s="120">
        <v>2017</v>
      </c>
      <c r="AC191" s="121">
        <v>2017</v>
      </c>
      <c r="AD191" s="121">
        <v>2018</v>
      </c>
      <c r="AE191" s="121">
        <v>2019</v>
      </c>
      <c r="AF191" s="123">
        <v>2018</v>
      </c>
      <c r="AG191" s="123">
        <v>2019</v>
      </c>
      <c r="AH191" s="121">
        <v>2021</v>
      </c>
      <c r="AI191" s="121">
        <v>2021</v>
      </c>
      <c r="AJ191" s="121">
        <v>2020</v>
      </c>
      <c r="AK191" s="121">
        <v>2020</v>
      </c>
      <c r="AL191" s="121">
        <v>2018</v>
      </c>
      <c r="AM191" s="121" t="s">
        <v>1364</v>
      </c>
      <c r="AN191" s="121">
        <v>2021</v>
      </c>
      <c r="AO191" s="121">
        <v>2018</v>
      </c>
      <c r="AP191" s="121">
        <v>2019</v>
      </c>
      <c r="AQ191" s="180">
        <v>2019</v>
      </c>
      <c r="AR191" s="180">
        <v>2019</v>
      </c>
      <c r="AS191" s="121">
        <v>2019</v>
      </c>
      <c r="AT191" s="180">
        <v>2017</v>
      </c>
      <c r="AU191" s="131">
        <v>2019</v>
      </c>
      <c r="AV191" s="131">
        <v>2019</v>
      </c>
      <c r="AW191" s="121">
        <v>2019</v>
      </c>
      <c r="AX191" s="121">
        <v>2018</v>
      </c>
      <c r="AY191" s="121">
        <v>2019</v>
      </c>
      <c r="AZ191" s="168">
        <v>2019</v>
      </c>
      <c r="BA191" s="121">
        <v>2018</v>
      </c>
      <c r="BB191" s="121">
        <v>2018</v>
      </c>
      <c r="BC191" s="121">
        <v>2019</v>
      </c>
      <c r="BD191" s="121">
        <v>2020</v>
      </c>
      <c r="BE191" s="181" t="s">
        <v>880</v>
      </c>
      <c r="BF191" s="181" t="s">
        <v>1432</v>
      </c>
      <c r="BG191" s="121">
        <v>2019</v>
      </c>
      <c r="BH191" s="121">
        <v>2019</v>
      </c>
      <c r="BI191" s="121">
        <v>2019</v>
      </c>
      <c r="BJ191" s="121">
        <v>2015</v>
      </c>
      <c r="BK191" s="121">
        <v>2019</v>
      </c>
      <c r="BL191" s="121">
        <v>2020</v>
      </c>
      <c r="BM191" s="121">
        <v>2018</v>
      </c>
      <c r="BN191" s="180">
        <v>2018</v>
      </c>
      <c r="BO191" s="180">
        <v>2019</v>
      </c>
      <c r="BP191" s="180">
        <v>2019</v>
      </c>
      <c r="BQ191" s="121">
        <v>2014</v>
      </c>
      <c r="BR191" s="121">
        <v>2017</v>
      </c>
      <c r="BS191" s="121">
        <v>2017</v>
      </c>
      <c r="BT191" s="121">
        <v>2016</v>
      </c>
      <c r="BU191" s="121">
        <v>2018</v>
      </c>
      <c r="BV191" s="121">
        <v>2018</v>
      </c>
      <c r="BW191" s="121" t="s">
        <v>880</v>
      </c>
      <c r="BX191" s="121">
        <v>2018</v>
      </c>
      <c r="BY191" s="121">
        <v>2017</v>
      </c>
      <c r="BZ191" s="121">
        <v>2019</v>
      </c>
      <c r="CA191" s="121">
        <v>2020</v>
      </c>
      <c r="CB191" s="121">
        <v>2015</v>
      </c>
    </row>
    <row r="192" spans="1:80" x14ac:dyDescent="0.3">
      <c r="A192" s="100" t="str">
        <f>'Indicator Data'!A194</f>
        <v>Yemen</v>
      </c>
      <c r="B192" s="86" t="str">
        <f>'Indicator Data'!B194</f>
        <v>YEM</v>
      </c>
      <c r="C192" s="119">
        <v>2015</v>
      </c>
      <c r="D192" s="119">
        <v>2015</v>
      </c>
      <c r="E192" s="119">
        <v>2015</v>
      </c>
      <c r="F192" s="119">
        <v>2015</v>
      </c>
      <c r="G192" s="119">
        <v>2015</v>
      </c>
      <c r="H192" s="119">
        <v>2015</v>
      </c>
      <c r="I192" s="119">
        <v>2015</v>
      </c>
      <c r="J192" s="119">
        <v>2019</v>
      </c>
      <c r="K192" s="119">
        <v>2019</v>
      </c>
      <c r="L192" s="119">
        <v>2019</v>
      </c>
      <c r="M192" s="121">
        <v>2015</v>
      </c>
      <c r="N192" s="121">
        <v>2015</v>
      </c>
      <c r="O192" s="121">
        <v>2015</v>
      </c>
      <c r="P192" s="121">
        <v>2015</v>
      </c>
      <c r="Q192" s="121">
        <v>2010</v>
      </c>
      <c r="R192" s="121">
        <v>2010</v>
      </c>
      <c r="S192" s="121">
        <v>2010</v>
      </c>
      <c r="T192" s="121">
        <v>2010</v>
      </c>
      <c r="U192" s="121">
        <v>2015</v>
      </c>
      <c r="V192" s="121">
        <v>2015</v>
      </c>
      <c r="W192" s="121">
        <v>2015</v>
      </c>
      <c r="X192" s="121">
        <v>2018</v>
      </c>
      <c r="Y192" s="121">
        <v>2019</v>
      </c>
      <c r="Z192" s="121">
        <v>2019</v>
      </c>
      <c r="AA192" s="121">
        <v>2013</v>
      </c>
      <c r="AB192" s="120">
        <v>2017</v>
      </c>
      <c r="AC192" s="121">
        <v>2017</v>
      </c>
      <c r="AD192" s="121">
        <v>2016</v>
      </c>
      <c r="AE192" s="121">
        <v>2019</v>
      </c>
      <c r="AF192" s="123">
        <v>2018</v>
      </c>
      <c r="AG192" s="123">
        <v>2019</v>
      </c>
      <c r="AH192" s="121">
        <v>2021</v>
      </c>
      <c r="AI192" s="121">
        <v>2021</v>
      </c>
      <c r="AJ192" s="121">
        <v>2020</v>
      </c>
      <c r="AK192" s="121">
        <v>2020</v>
      </c>
      <c r="AL192" s="121">
        <v>2018</v>
      </c>
      <c r="AM192" s="121">
        <v>2013</v>
      </c>
      <c r="AN192" s="121">
        <v>2021</v>
      </c>
      <c r="AO192" s="121">
        <v>2018</v>
      </c>
      <c r="AP192" s="121">
        <v>2019</v>
      </c>
      <c r="AQ192" s="180">
        <v>2019</v>
      </c>
      <c r="AR192" s="180">
        <v>2019</v>
      </c>
      <c r="AS192" s="121">
        <v>2019</v>
      </c>
      <c r="AT192" s="180">
        <v>2013</v>
      </c>
      <c r="AU192" s="131">
        <v>2019</v>
      </c>
      <c r="AV192" s="131">
        <v>2019</v>
      </c>
      <c r="AW192" s="121">
        <v>2019</v>
      </c>
      <c r="AX192" s="121">
        <v>2018</v>
      </c>
      <c r="AY192" s="121">
        <v>2019</v>
      </c>
      <c r="AZ192" s="168">
        <v>2019</v>
      </c>
      <c r="BA192" s="121">
        <v>2014</v>
      </c>
      <c r="BB192" s="121">
        <v>2018</v>
      </c>
      <c r="BC192" s="121">
        <v>2019</v>
      </c>
      <c r="BD192" s="121">
        <v>2020</v>
      </c>
      <c r="BE192" s="181">
        <v>44196</v>
      </c>
      <c r="BF192" s="181">
        <v>44255</v>
      </c>
      <c r="BG192" s="121">
        <v>2019</v>
      </c>
      <c r="BH192" s="121">
        <v>2019</v>
      </c>
      <c r="BI192" s="121">
        <v>2019</v>
      </c>
      <c r="BJ192" s="121">
        <v>2015</v>
      </c>
      <c r="BK192" s="121">
        <v>2019</v>
      </c>
      <c r="BL192" s="121">
        <v>2020</v>
      </c>
      <c r="BM192" s="121">
        <v>2018</v>
      </c>
      <c r="BN192" s="180" t="s">
        <v>880</v>
      </c>
      <c r="BO192" s="180">
        <v>2017</v>
      </c>
      <c r="BP192" s="180">
        <v>2018</v>
      </c>
      <c r="BQ192" s="121">
        <v>2014</v>
      </c>
      <c r="BR192" s="121">
        <v>2017</v>
      </c>
      <c r="BS192" s="121">
        <v>2017</v>
      </c>
      <c r="BT192" s="121">
        <v>2014</v>
      </c>
      <c r="BU192" s="121">
        <v>2018</v>
      </c>
      <c r="BV192" s="121">
        <v>2018</v>
      </c>
      <c r="BW192" s="121">
        <v>2018</v>
      </c>
      <c r="BX192" s="121">
        <v>2015</v>
      </c>
      <c r="BY192" s="121">
        <v>2017</v>
      </c>
      <c r="BZ192" s="121">
        <v>2018</v>
      </c>
      <c r="CA192" s="121">
        <v>2020</v>
      </c>
      <c r="CB192" s="121">
        <v>2015</v>
      </c>
    </row>
    <row r="193" spans="1:80" x14ac:dyDescent="0.3">
      <c r="A193" s="100" t="str">
        <f>'Indicator Data'!A195</f>
        <v>Zambia</v>
      </c>
      <c r="B193" s="86" t="str">
        <f>'Indicator Data'!B195</f>
        <v>ZMB</v>
      </c>
      <c r="C193" s="119">
        <v>2015</v>
      </c>
      <c r="D193" s="119">
        <v>2015</v>
      </c>
      <c r="E193" s="119">
        <v>2015</v>
      </c>
      <c r="F193" s="119">
        <v>2015</v>
      </c>
      <c r="G193" s="119">
        <v>2015</v>
      </c>
      <c r="H193" s="119">
        <v>2015</v>
      </c>
      <c r="I193" s="119">
        <v>2015</v>
      </c>
      <c r="J193" s="119">
        <v>2019</v>
      </c>
      <c r="K193" s="119">
        <v>2019</v>
      </c>
      <c r="L193" s="119">
        <v>2019</v>
      </c>
      <c r="M193" s="121">
        <v>2015</v>
      </c>
      <c r="N193" s="121">
        <v>2015</v>
      </c>
      <c r="O193" s="121">
        <v>2015</v>
      </c>
      <c r="P193" s="121">
        <v>2015</v>
      </c>
      <c r="Q193" s="121">
        <v>2010</v>
      </c>
      <c r="R193" s="121">
        <v>2010</v>
      </c>
      <c r="S193" s="121">
        <v>2010</v>
      </c>
      <c r="T193" s="121">
        <v>2010</v>
      </c>
      <c r="U193" s="121">
        <v>2015</v>
      </c>
      <c r="V193" s="121">
        <v>2015</v>
      </c>
      <c r="W193" s="121">
        <v>2015</v>
      </c>
      <c r="X193" s="121">
        <v>2018</v>
      </c>
      <c r="Y193" s="121">
        <v>2019</v>
      </c>
      <c r="Z193" s="121">
        <v>2019</v>
      </c>
      <c r="AA193" s="121">
        <v>2013</v>
      </c>
      <c r="AB193" s="120">
        <v>2017</v>
      </c>
      <c r="AC193" s="121">
        <v>2017</v>
      </c>
      <c r="AD193" s="121">
        <v>2016</v>
      </c>
      <c r="AE193" s="121">
        <v>2019</v>
      </c>
      <c r="AF193" s="123">
        <v>2018</v>
      </c>
      <c r="AG193" s="123">
        <v>2019</v>
      </c>
      <c r="AH193" s="121">
        <v>2021</v>
      </c>
      <c r="AI193" s="121">
        <v>2021</v>
      </c>
      <c r="AJ193" s="121">
        <v>2020</v>
      </c>
      <c r="AK193" s="121">
        <v>2020</v>
      </c>
      <c r="AL193" s="121">
        <v>2018</v>
      </c>
      <c r="AM193" s="121">
        <v>2018</v>
      </c>
      <c r="AN193" s="121">
        <v>2021</v>
      </c>
      <c r="AO193" s="121">
        <v>2018</v>
      </c>
      <c r="AP193" s="121">
        <v>2019</v>
      </c>
      <c r="AQ193" s="180">
        <v>2019</v>
      </c>
      <c r="AR193" s="180">
        <v>2019</v>
      </c>
      <c r="AS193" s="121">
        <v>2019</v>
      </c>
      <c r="AT193" s="180">
        <v>2018</v>
      </c>
      <c r="AU193" s="131">
        <v>2019</v>
      </c>
      <c r="AV193" s="131">
        <v>2019</v>
      </c>
      <c r="AW193" s="121">
        <v>2019</v>
      </c>
      <c r="AX193" s="121">
        <v>2018</v>
      </c>
      <c r="AY193" s="121">
        <v>2019</v>
      </c>
      <c r="AZ193" s="168">
        <v>2019</v>
      </c>
      <c r="BA193" s="121">
        <v>2015</v>
      </c>
      <c r="BB193" s="121">
        <v>2018</v>
      </c>
      <c r="BC193" s="121">
        <v>2019</v>
      </c>
      <c r="BD193" s="121">
        <v>2020</v>
      </c>
      <c r="BE193" s="181" t="s">
        <v>880</v>
      </c>
      <c r="BF193" s="181">
        <v>44255</v>
      </c>
      <c r="BG193" s="121">
        <v>2019</v>
      </c>
      <c r="BH193" s="121">
        <v>2019</v>
      </c>
      <c r="BI193" s="121">
        <v>2019</v>
      </c>
      <c r="BJ193" s="121">
        <v>2013</v>
      </c>
      <c r="BK193" s="121">
        <v>2019</v>
      </c>
      <c r="BL193" s="121">
        <v>2020</v>
      </c>
      <c r="BM193" s="121">
        <v>2018</v>
      </c>
      <c r="BN193" s="180">
        <v>2018</v>
      </c>
      <c r="BO193" s="180">
        <v>2018</v>
      </c>
      <c r="BP193" s="180">
        <v>2019</v>
      </c>
      <c r="BQ193" s="121">
        <v>2014</v>
      </c>
      <c r="BR193" s="121">
        <v>2017</v>
      </c>
      <c r="BS193" s="121">
        <v>2017</v>
      </c>
      <c r="BT193" s="121">
        <v>2016</v>
      </c>
      <c r="BU193" s="121">
        <v>2018</v>
      </c>
      <c r="BV193" s="121">
        <v>2018</v>
      </c>
      <c r="BW193" s="121">
        <v>2018</v>
      </c>
      <c r="BX193" s="121">
        <v>2018</v>
      </c>
      <c r="BY193" s="121">
        <v>2017</v>
      </c>
      <c r="BZ193" s="121">
        <v>2019</v>
      </c>
      <c r="CA193" s="121">
        <v>2020</v>
      </c>
      <c r="CB193" s="121">
        <v>2015</v>
      </c>
    </row>
    <row r="194" spans="1:80" x14ac:dyDescent="0.3">
      <c r="A194" s="100" t="str">
        <f>'Indicator Data'!A196</f>
        <v>Zimbabwe</v>
      </c>
      <c r="B194" s="86" t="str">
        <f>'Indicator Data'!B196</f>
        <v>ZWE</v>
      </c>
      <c r="C194" s="119">
        <v>2015</v>
      </c>
      <c r="D194" s="119">
        <v>2015</v>
      </c>
      <c r="E194" s="119">
        <v>2015</v>
      </c>
      <c r="F194" s="119">
        <v>2015</v>
      </c>
      <c r="G194" s="119">
        <v>2015</v>
      </c>
      <c r="H194" s="119">
        <v>2015</v>
      </c>
      <c r="I194" s="119">
        <v>2015</v>
      </c>
      <c r="J194" s="119">
        <v>2019</v>
      </c>
      <c r="K194" s="119">
        <v>2019</v>
      </c>
      <c r="L194" s="119">
        <v>2019</v>
      </c>
      <c r="M194" s="121">
        <v>2015</v>
      </c>
      <c r="N194" s="121">
        <v>2015</v>
      </c>
      <c r="O194" s="121">
        <v>2015</v>
      </c>
      <c r="P194" s="121">
        <v>2015</v>
      </c>
      <c r="Q194" s="121">
        <v>2010</v>
      </c>
      <c r="R194" s="121">
        <v>2010</v>
      </c>
      <c r="S194" s="121">
        <v>2010</v>
      </c>
      <c r="T194" s="121">
        <v>2010</v>
      </c>
      <c r="U194" s="121">
        <v>2015</v>
      </c>
      <c r="V194" s="121">
        <v>2015</v>
      </c>
      <c r="W194" s="121">
        <v>2015</v>
      </c>
      <c r="X194" s="121">
        <v>2018</v>
      </c>
      <c r="Y194" s="121">
        <v>2019</v>
      </c>
      <c r="Z194" s="121">
        <v>2019</v>
      </c>
      <c r="AA194" s="121">
        <v>2015</v>
      </c>
      <c r="AB194" s="120">
        <v>2017</v>
      </c>
      <c r="AC194" s="121">
        <v>2017</v>
      </c>
      <c r="AD194" s="121">
        <v>2018</v>
      </c>
      <c r="AE194" s="121">
        <v>2019</v>
      </c>
      <c r="AF194" s="123">
        <v>2018</v>
      </c>
      <c r="AG194" s="123">
        <v>2019</v>
      </c>
      <c r="AH194" s="121">
        <v>2021</v>
      </c>
      <c r="AI194" s="121">
        <v>2021</v>
      </c>
      <c r="AJ194" s="121">
        <v>2020</v>
      </c>
      <c r="AK194" s="121">
        <v>2020</v>
      </c>
      <c r="AL194" s="121">
        <v>2018</v>
      </c>
      <c r="AM194" s="121">
        <v>2019</v>
      </c>
      <c r="AN194" s="121">
        <v>2021</v>
      </c>
      <c r="AO194" s="121">
        <v>2018</v>
      </c>
      <c r="AP194" s="121">
        <v>2019</v>
      </c>
      <c r="AQ194" s="180">
        <v>2019</v>
      </c>
      <c r="AR194" s="180">
        <v>2019</v>
      </c>
      <c r="AS194" s="121">
        <v>2019</v>
      </c>
      <c r="AT194" s="180">
        <v>2019</v>
      </c>
      <c r="AU194" s="131">
        <v>2019</v>
      </c>
      <c r="AV194" s="131">
        <v>2019</v>
      </c>
      <c r="AW194" s="121">
        <v>2019</v>
      </c>
      <c r="AX194" s="121">
        <v>2018</v>
      </c>
      <c r="AY194" s="121">
        <v>2019</v>
      </c>
      <c r="AZ194" s="168">
        <v>2019</v>
      </c>
      <c r="BA194" s="121">
        <v>2019</v>
      </c>
      <c r="BB194" s="121">
        <v>2018</v>
      </c>
      <c r="BC194" s="121">
        <v>2019</v>
      </c>
      <c r="BD194" s="121">
        <v>2020</v>
      </c>
      <c r="BE194" s="181" t="s">
        <v>880</v>
      </c>
      <c r="BF194" s="181">
        <v>44255</v>
      </c>
      <c r="BG194" s="121">
        <v>2019</v>
      </c>
      <c r="BH194" s="121">
        <v>2019</v>
      </c>
      <c r="BI194" s="121">
        <v>2019</v>
      </c>
      <c r="BJ194" s="121">
        <v>2015</v>
      </c>
      <c r="BK194" s="121">
        <v>2019</v>
      </c>
      <c r="BL194" s="121">
        <v>2020</v>
      </c>
      <c r="BM194" s="121">
        <v>2018</v>
      </c>
      <c r="BN194" s="180">
        <v>2014</v>
      </c>
      <c r="BO194" s="180">
        <v>2017</v>
      </c>
      <c r="BP194" s="180">
        <v>2019</v>
      </c>
      <c r="BQ194" s="121">
        <v>2014</v>
      </c>
      <c r="BR194" s="121">
        <v>2017</v>
      </c>
      <c r="BS194" s="121">
        <v>2017</v>
      </c>
      <c r="BT194" s="121">
        <v>2014</v>
      </c>
      <c r="BU194" s="121">
        <v>2018</v>
      </c>
      <c r="BV194" s="121">
        <v>2018</v>
      </c>
      <c r="BW194" s="121">
        <v>2018</v>
      </c>
      <c r="BX194" s="121">
        <v>2018</v>
      </c>
      <c r="BY194" s="121">
        <v>2017</v>
      </c>
      <c r="BZ194" s="121">
        <v>2019</v>
      </c>
      <c r="CA194" s="121">
        <v>2020</v>
      </c>
      <c r="CB194" s="121">
        <v>2015</v>
      </c>
    </row>
  </sheetData>
  <mergeCells count="1">
    <mergeCell ref="A1:CB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B194"/>
  <sheetViews>
    <sheetView showGridLines="0" zoomScale="80" zoomScaleNormal="80" workbookViewId="0">
      <pane xSplit="2" ySplit="3" topLeftCell="S4" activePane="bottomRight" state="frozen"/>
      <selection pane="topRight" activeCell="C1" sqref="C1"/>
      <selection pane="bottomLeft" activeCell="A5" sqref="A5"/>
      <selection pane="bottomRight" activeCell="AW4" sqref="AW4"/>
    </sheetView>
  </sheetViews>
  <sheetFormatPr defaultColWidth="9.109375" defaultRowHeight="14.4" x14ac:dyDescent="0.3"/>
  <cols>
    <col min="1" max="1" width="49.44140625" style="2" bestFit="1" customWidth="1"/>
    <col min="2" max="2" width="5.5546875" style="2" bestFit="1" customWidth="1"/>
    <col min="3" max="57" width="5.6640625" style="2" customWidth="1"/>
    <col min="58" max="58" width="5.88671875" style="2" customWidth="1"/>
    <col min="59" max="80" width="5.6640625" style="2" customWidth="1"/>
    <col min="81" max="16384" width="9.109375" style="2"/>
  </cols>
  <sheetData>
    <row r="1" spans="1:80" x14ac:dyDescent="0.3">
      <c r="A1" s="166"/>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row>
    <row r="2" spans="1:80"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EVD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Urban population (% of total population)</v>
      </c>
      <c r="AA2" s="110" t="str">
        <f>'Indicator Data'!AA2</f>
        <v>Household size</v>
      </c>
      <c r="AB2" s="110" t="str">
        <f>'Indicator Data'!AB2</f>
        <v>People practicing open defecation (% of population)</v>
      </c>
      <c r="AC2" s="110" t="str">
        <f>'Indicator Data'!AC2</f>
        <v>People with basic handwashing facilities including soap and water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Violent Conflict probability</v>
      </c>
      <c r="AI2" s="110" t="str">
        <f>'Indicator Data'!AI2</f>
        <v>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Incidence of HIV (per 1,000 uninfected population ages 15-49)</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Data'!BF2</f>
        <v>Internally displaced persons (IDPs)</v>
      </c>
      <c r="BF2" s="110" t="str">
        <f>'Indicator Data'!BG2</f>
        <v>Refugees and asylum-seekers by country of asylum</v>
      </c>
      <c r="BG2" s="110" t="str">
        <f>'Indicator Data'!BH2</f>
        <v>Returned Refugees</v>
      </c>
      <c r="BH2" s="110" t="str">
        <f>'Indicator Data'!BI2</f>
        <v>Average Dietary Energy Supply Adequacy</v>
      </c>
      <c r="BI2" s="110" t="str">
        <f>'Indicator Data'!BJ2</f>
        <v>Prevalence of Undernourishment</v>
      </c>
      <c r="BJ2" s="110" t="str">
        <f>'Indicator Data'!BK2</f>
        <v>HFA Scores Last recent</v>
      </c>
      <c r="BK2" s="110" t="str">
        <f>'Indicator Data'!BL2</f>
        <v>Government Effectiveness</v>
      </c>
      <c r="BL2" s="110" t="str">
        <f>'Indicator Data'!BM2</f>
        <v>Corruption Perception Index</v>
      </c>
      <c r="BM2" s="110" t="str">
        <f>'Indicator Data'!BN2</f>
        <v>Access to electricity</v>
      </c>
      <c r="BN2" s="110" t="str">
        <f>'Indicator Data'!BO2</f>
        <v>Adult literacy rate</v>
      </c>
      <c r="BO2" s="110" t="str">
        <f>'Indicator Data'!BP2</f>
        <v>Individuals using the Internet</v>
      </c>
      <c r="BP2" s="110" t="str">
        <f>'Indicator Data'!BQ2</f>
        <v>Mobile cellular subscriptions</v>
      </c>
      <c r="BQ2" s="110" t="str">
        <f>'Indicator Data'!BR2</f>
        <v>Road lenght</v>
      </c>
      <c r="BR2" s="110" t="str">
        <f>'Indicator Data'!BS2</f>
        <v>People using at least basic sanitation services (% of population)</v>
      </c>
      <c r="BS2" s="110" t="str">
        <f>'Indicator Data'!BT2</f>
        <v>People using at least basic drinking water services (% of population)</v>
      </c>
      <c r="BT2" s="110" t="str">
        <f>'Indicator Data'!BU2</f>
        <v>Physicians Density</v>
      </c>
      <c r="BU2" s="110" t="str">
        <f>'Indicator Data'!BV2</f>
        <v>Proportion of the target population with access to 3 doses of diphtheria-tetanus-pertussis (DTP3) (%)</v>
      </c>
      <c r="BV2" s="110" t="str">
        <f>'Indicator Data'!BW2</f>
        <v>Proportion of the target population with access to measles-containing-vaccine second-dose (MCV2) (%)</v>
      </c>
      <c r="BW2" s="110" t="str">
        <f>'Indicator Data'!BX2</f>
        <v>Proportion of the target population with access to pneumococcal conjugate 3rd dose (PCV3) (%)</v>
      </c>
      <c r="BX2" s="110" t="str">
        <f>'Indicator Data'!BY2</f>
        <v>Current health expenditure per capita</v>
      </c>
      <c r="BY2" s="110" t="str">
        <f>'Indicator Data'!BZ2</f>
        <v>Maternal Mortality Ratio (modeled estimate)</v>
      </c>
      <c r="BZ2" s="110" t="str">
        <f>'Indicator Data'!CA2</f>
        <v>GDP per capita (current US$)</v>
      </c>
      <c r="CA2" s="110" t="str">
        <f>'Indicator Data'!CB2</f>
        <v>Total Population</v>
      </c>
      <c r="CB2" s="110" t="str">
        <f>'Indicator Data'!CC2</f>
        <v>Total Population (GHS-POP-R2019)</v>
      </c>
    </row>
    <row r="3" spans="1:80" x14ac:dyDescent="0.3">
      <c r="A3" s="101" t="s">
        <v>897</v>
      </c>
      <c r="B3" s="86"/>
      <c r="C3" s="118" t="str">
        <f>RIGHT('Indicator Date'!C3,4)</f>
        <v>2015</v>
      </c>
      <c r="D3" s="118" t="str">
        <f>RIGHT('Indicator Date'!D3,4)</f>
        <v>2015</v>
      </c>
      <c r="E3" s="118" t="str">
        <f>RIGHT('Indicator Date'!E3,4)</f>
        <v>2015</v>
      </c>
      <c r="F3" s="118" t="str">
        <f>RIGHT('Indicator Date'!F3,4)</f>
        <v>2015</v>
      </c>
      <c r="G3" s="118" t="str">
        <f>RIGHT('Indicator Date'!G3,4)</f>
        <v>2015</v>
      </c>
      <c r="H3" s="118" t="str">
        <f>RIGHT('Indicator Date'!H3,4)</f>
        <v>2015</v>
      </c>
      <c r="I3" s="118" t="str">
        <f>RIGHT('Indicator Date'!I3,4)</f>
        <v>2015</v>
      </c>
      <c r="J3" s="118" t="str">
        <f>RIGHT('Indicator Date'!J3,4)</f>
        <v>2019</v>
      </c>
      <c r="K3" s="118" t="str">
        <f>RIGHT('Indicator Date'!K3,4)</f>
        <v>2019</v>
      </c>
      <c r="L3" s="118" t="str">
        <f>RIGHT('Indicator Date'!L3,4)</f>
        <v>2019</v>
      </c>
      <c r="M3" s="118" t="str">
        <f>RIGHT('Indicator Date'!M3,4)</f>
        <v>2015</v>
      </c>
      <c r="N3" s="118" t="str">
        <f>RIGHT('Indicator Date'!N3,4)</f>
        <v>2015</v>
      </c>
      <c r="O3" s="118" t="str">
        <f>RIGHT('Indicator Date'!O3,4)</f>
        <v>2015</v>
      </c>
      <c r="P3" s="118" t="str">
        <f>RIGHT('Indicator Date'!P3,4)</f>
        <v>2015</v>
      </c>
      <c r="Q3" s="118" t="str">
        <f>RIGHT('Indicator Date'!Q3,4)</f>
        <v>2010</v>
      </c>
      <c r="R3" s="118" t="str">
        <f>RIGHT('Indicator Date'!R3,4)</f>
        <v>2010</v>
      </c>
      <c r="S3" s="118" t="str">
        <f>RIGHT('Indicator Date'!S3,4)</f>
        <v>2010</v>
      </c>
      <c r="T3" s="118" t="str">
        <f>RIGHT('Indicator Date'!T3,4)</f>
        <v>2010</v>
      </c>
      <c r="U3" s="118" t="str">
        <f>RIGHT('Indicator Date'!U3,4)</f>
        <v>2015</v>
      </c>
      <c r="V3" s="118" t="str">
        <f>RIGHT('Indicator Date'!V3,4)</f>
        <v>2015</v>
      </c>
      <c r="W3" s="118" t="str">
        <f>RIGHT('Indicator Date'!W3,4)</f>
        <v>2015</v>
      </c>
      <c r="X3" s="118" t="str">
        <f>RIGHT('Indicator Date'!X3,4)</f>
        <v>2018</v>
      </c>
      <c r="Y3" s="118" t="str">
        <f>RIGHT('Indicator Date'!Y3,4)</f>
        <v>2019</v>
      </c>
      <c r="Z3" s="118" t="str">
        <f>RIGHT('Indicator Date'!Z3,4)</f>
        <v>2019</v>
      </c>
      <c r="AA3" s="118" t="str">
        <f>RIGHT('Indicator Date'!AA3,4)</f>
        <v>2018</v>
      </c>
      <c r="AB3" s="118" t="str">
        <f>RIGHT('Indicator Date'!AB3,4)</f>
        <v>2017</v>
      </c>
      <c r="AC3" s="118" t="str">
        <f>RIGHT('Indicator Date'!AC3,4)</f>
        <v>2017</v>
      </c>
      <c r="AD3" s="118" t="str">
        <f>RIGHT('Indicator Date'!AD3,4)</f>
        <v>2019</v>
      </c>
      <c r="AE3" s="118" t="str">
        <f>RIGHT('Indicator Date'!AE3,4)</f>
        <v>2019</v>
      </c>
      <c r="AF3" s="118" t="str">
        <f>RIGHT('Indicator Date'!AF3,4)</f>
        <v>2018</v>
      </c>
      <c r="AG3" s="118" t="str">
        <f>RIGHT('Indicator Date'!AG3,4)</f>
        <v>2020</v>
      </c>
      <c r="AH3" s="118" t="str">
        <f>RIGHT('Indicator Date'!AH3,4)</f>
        <v>2021</v>
      </c>
      <c r="AI3" s="118" t="str">
        <f>RIGHT('Indicator Date'!AI3,4)</f>
        <v>2021</v>
      </c>
      <c r="AJ3" s="118" t="str">
        <f>RIGHT('Indicator Date'!AJ3,4)</f>
        <v>2020</v>
      </c>
      <c r="AK3" s="118" t="str">
        <f>RIGHT('Indicator Date'!AK3,4)</f>
        <v>2020</v>
      </c>
      <c r="AL3" s="118" t="str">
        <f>RIGHT('Indicator Date'!AL3,4)</f>
        <v>2019</v>
      </c>
      <c r="AM3" s="118" t="str">
        <f>RIGHT('Indicator Date'!AM3,4)</f>
        <v>2019</v>
      </c>
      <c r="AN3" s="118" t="str">
        <f>RIGHT('Indicator Date'!AN3,4)</f>
        <v>2021</v>
      </c>
      <c r="AO3" s="118" t="str">
        <f>RIGHT('Indicator Date'!AO3,4)</f>
        <v>2018</v>
      </c>
      <c r="AP3" s="118" t="str">
        <f>RIGHT('Indicator Date'!AP3,4)</f>
        <v>2019</v>
      </c>
      <c r="AQ3" s="118" t="str">
        <f>RIGHT('Indicator Date'!AQ3,4)</f>
        <v>2019</v>
      </c>
      <c r="AR3" s="118" t="str">
        <f>RIGHT('Indicator Date'!AR3,4)</f>
        <v>2019</v>
      </c>
      <c r="AS3" s="118" t="str">
        <f>RIGHT('Indicator Date'!AS3,4)</f>
        <v>2019</v>
      </c>
      <c r="AT3" s="118" t="str">
        <f>RIGHT('Indicator Date'!AT3,4)</f>
        <v>2019</v>
      </c>
      <c r="AU3" s="118" t="str">
        <f>RIGHT('Indicator Date'!AU3,4)</f>
        <v>2019</v>
      </c>
      <c r="AV3" s="118" t="str">
        <f>RIGHT('Indicator Date'!AV3,4)</f>
        <v>2019</v>
      </c>
      <c r="AW3" s="118" t="str">
        <f>RIGHT('Indicator Date'!AW3,4)</f>
        <v>2019</v>
      </c>
      <c r="AX3" s="118" t="str">
        <f>RIGHT('Indicator Date'!AX3,4)</f>
        <v>2018</v>
      </c>
      <c r="AY3" s="118" t="str">
        <f>RIGHT('Indicator Date'!AY3,4)</f>
        <v>2019</v>
      </c>
      <c r="AZ3" s="118" t="str">
        <f>RIGHT('Indicator Date'!AZ3,4)</f>
        <v>2019</v>
      </c>
      <c r="BA3" s="118" t="str">
        <f>RIGHT('Indicator Date'!BA3,4)</f>
        <v>2019</v>
      </c>
      <c r="BB3" s="118" t="str">
        <f>RIGHT('Indicator Date'!BB3,4)</f>
        <v>2018</v>
      </c>
      <c r="BC3" s="118" t="str">
        <f>RIGHT('Indicator Date'!BC3,4)</f>
        <v>2019</v>
      </c>
      <c r="BD3" s="118" t="str">
        <f>RIGHT('Indicator Date'!BD3,4)</f>
        <v>2020</v>
      </c>
      <c r="BE3" s="118" t="str">
        <f>RIGHT('Indicator Date'!BE3,4)</f>
        <v>2021</v>
      </c>
      <c r="BF3" s="118" t="str">
        <f>RIGHT('Indicator Date'!BF3,4)</f>
        <v>2021</v>
      </c>
      <c r="BG3" s="118" t="str">
        <f>RIGHT('Indicator Date'!BG3,4)</f>
        <v>2019</v>
      </c>
      <c r="BH3" s="118" t="str">
        <f>RIGHT('Indicator Date'!BH3,4)</f>
        <v>2019</v>
      </c>
      <c r="BI3" s="118" t="str">
        <f>RIGHT('Indicator Date'!BI3,4)</f>
        <v>2019</v>
      </c>
      <c r="BJ3" s="118" t="str">
        <f>RIGHT('Indicator Date'!BJ3,4)</f>
        <v>2015</v>
      </c>
      <c r="BK3" s="118" t="str">
        <f>RIGHT('Indicator Date'!BK3,4)</f>
        <v>2019</v>
      </c>
      <c r="BL3" s="118" t="str">
        <f>RIGHT('Indicator Date'!BL3,4)</f>
        <v>2020</v>
      </c>
      <c r="BM3" s="118" t="str">
        <f>RIGHT('Indicator Date'!BM3,4)</f>
        <v>2018</v>
      </c>
      <c r="BN3" s="118" t="str">
        <f>RIGHT('Indicator Date'!BN3,4)</f>
        <v>2019</v>
      </c>
      <c r="BO3" s="118" t="str">
        <f>RIGHT('Indicator Date'!BO3,4)</f>
        <v>2019</v>
      </c>
      <c r="BP3" s="118" t="str">
        <f>RIGHT('Indicator Date'!BP3,4)</f>
        <v>2019</v>
      </c>
      <c r="BQ3" s="118" t="str">
        <f>RIGHT('Indicator Date'!BQ3,4)</f>
        <v>2014</v>
      </c>
      <c r="BR3" s="118" t="str">
        <f>RIGHT('Indicator Date'!BR3,4)</f>
        <v>2017</v>
      </c>
      <c r="BS3" s="118" t="str">
        <f>RIGHT('Indicator Date'!BS3,4)</f>
        <v>2017</v>
      </c>
      <c r="BT3" s="118" t="str">
        <f>RIGHT('Indicator Date'!BT3,4)</f>
        <v>2018</v>
      </c>
      <c r="BU3" s="118" t="str">
        <f>RIGHT('Indicator Date'!BU3,4)</f>
        <v>2018</v>
      </c>
      <c r="BV3" s="118" t="str">
        <f>RIGHT('Indicator Date'!BV3,4)</f>
        <v>2018</v>
      </c>
      <c r="BW3" s="118" t="str">
        <f>RIGHT('Indicator Date'!BW3,4)</f>
        <v>2018</v>
      </c>
      <c r="BX3" s="118" t="str">
        <f>RIGHT('Indicator Date'!BX3,4)</f>
        <v>2018</v>
      </c>
      <c r="BY3" s="118" t="str">
        <f>RIGHT('Indicator Date'!BY3,4)</f>
        <v>2017</v>
      </c>
      <c r="BZ3" s="118" t="str">
        <f>RIGHT('Indicator Date'!BZ3,4)</f>
        <v>2019</v>
      </c>
      <c r="CA3" s="118" t="str">
        <f>RIGHT('Indicator Date'!CA3,4)</f>
        <v>2020</v>
      </c>
      <c r="CB3" s="118" t="str">
        <f>RIGHT('Indicator Date'!CB3,4)</f>
        <v>2015</v>
      </c>
    </row>
    <row r="4" spans="1:80" x14ac:dyDescent="0.3">
      <c r="A4" s="100" t="str">
        <f>'Indicator Data'!A6</f>
        <v>Afghanistan</v>
      </c>
      <c r="B4" s="86" t="str">
        <f>'Indicator Data'!B6</f>
        <v>AFG</v>
      </c>
      <c r="C4" s="119">
        <f>IF('Indicator Date'!C4="","x",'Indicator Date'!C4)</f>
        <v>2015</v>
      </c>
      <c r="D4" s="119">
        <f>IF('Indicator Date'!D4="","x",'Indicator Date'!D4)</f>
        <v>2015</v>
      </c>
      <c r="E4" s="119">
        <f>IF('Indicator Date'!E4="","x",'Indicator Date'!E4)</f>
        <v>2015</v>
      </c>
      <c r="F4" s="119">
        <f>IF('Indicator Date'!F4="","x",'Indicator Date'!F4)</f>
        <v>2015</v>
      </c>
      <c r="G4" s="119">
        <f>IF('Indicator Date'!G4="","x",'Indicator Date'!G4)</f>
        <v>2015</v>
      </c>
      <c r="H4" s="119">
        <f>IF('Indicator Date'!H4="","x",'Indicator Date'!H4)</f>
        <v>2015</v>
      </c>
      <c r="I4" s="119">
        <f>IF('Indicator Date'!I4="","x",'Indicator Date'!I4)</f>
        <v>2015</v>
      </c>
      <c r="J4" s="119">
        <f>IF('Indicator Date'!J4="","x",'Indicator Date'!J4)</f>
        <v>2019</v>
      </c>
      <c r="K4" s="119">
        <f>IF('Indicator Date'!K4="","x",'Indicator Date'!K4)</f>
        <v>2019</v>
      </c>
      <c r="L4" s="119">
        <f>IF('Indicator Date'!L4="","x",'Indicator Date'!L4)</f>
        <v>2019</v>
      </c>
      <c r="M4" s="119">
        <f>IF('Indicator Date'!M4="","x",'Indicator Date'!M4)</f>
        <v>2015</v>
      </c>
      <c r="N4" s="119">
        <f>IF('Indicator Date'!N4="","x",'Indicator Date'!N4)</f>
        <v>2015</v>
      </c>
      <c r="O4" s="119">
        <f>IF('Indicator Date'!O4="","x",'Indicator Date'!O4)</f>
        <v>2015</v>
      </c>
      <c r="P4" s="119">
        <f>IF('Indicator Date'!P4="","x",'Indicator Date'!P4)</f>
        <v>2015</v>
      </c>
      <c r="Q4" s="119">
        <f>IF('Indicator Date'!Q4="","x",'Indicator Date'!Q4)</f>
        <v>2010</v>
      </c>
      <c r="R4" s="119">
        <f>IF('Indicator Date'!R4="","x",'Indicator Date'!R4)</f>
        <v>2010</v>
      </c>
      <c r="S4" s="119">
        <f>IF('Indicator Date'!S4="","x",'Indicator Date'!S4)</f>
        <v>2010</v>
      </c>
      <c r="T4" s="119">
        <f>IF('Indicator Date'!T4="","x",'Indicator Date'!T4)</f>
        <v>2010</v>
      </c>
      <c r="U4" s="119">
        <f>IF('Indicator Date'!U4="","x",'Indicator Date'!U4)</f>
        <v>2015</v>
      </c>
      <c r="V4" s="119">
        <f>IF('Indicator Date'!V4="","x",'Indicator Date'!V4)</f>
        <v>2015</v>
      </c>
      <c r="W4" s="119">
        <f>IF('Indicator Date'!W4="","x",'Indicator Date'!W4)</f>
        <v>2015</v>
      </c>
      <c r="X4" s="119">
        <f>IF('Indicator Date'!X4="","x",'Indicator Date'!X4)</f>
        <v>2018</v>
      </c>
      <c r="Y4" s="119">
        <f>IF('Indicator Date'!Y4="","x",'Indicator Date'!Y4)</f>
        <v>2019</v>
      </c>
      <c r="Z4" s="119">
        <f>IF('Indicator Date'!Z4="","x",'Indicator Date'!Z4)</f>
        <v>2019</v>
      </c>
      <c r="AA4" s="119">
        <f>IF('Indicator Date'!AA4="","x",'Indicator Date'!AA4)</f>
        <v>2015</v>
      </c>
      <c r="AB4" s="119">
        <f>IF('Indicator Date'!AB4="","x",'Indicator Date'!AB4)</f>
        <v>2017</v>
      </c>
      <c r="AC4" s="119">
        <f>IF('Indicator Date'!AC4="","x",'Indicator Date'!AC4)</f>
        <v>2017</v>
      </c>
      <c r="AD4" s="119">
        <f>IF('Indicator Date'!AD4="","x",'Indicator Date'!AD4)</f>
        <v>2017</v>
      </c>
      <c r="AE4" s="119">
        <f>IF('Indicator Date'!AE4="","x",'Indicator Date'!AE4)</f>
        <v>2019</v>
      </c>
      <c r="AF4" s="119">
        <f>IF('Indicator Date'!AF4="","x",'Indicator Date'!AF4)</f>
        <v>2018</v>
      </c>
      <c r="AG4" s="119">
        <f>IF('Indicator Date'!AG4="","x",'Indicator Date'!AG4)</f>
        <v>2019</v>
      </c>
      <c r="AH4" s="119">
        <f>IF('Indicator Date'!AH4="","x",'Indicator Date'!AH4)</f>
        <v>2021</v>
      </c>
      <c r="AI4" s="119">
        <f>IF('Indicator Date'!AI4="","x",'Indicator Date'!AI4)</f>
        <v>2021</v>
      </c>
      <c r="AJ4" s="119">
        <f>IF('Indicator Date'!AJ4="","x",'Indicator Date'!AJ4)</f>
        <v>2020</v>
      </c>
      <c r="AK4" s="119">
        <f>IF('Indicator Date'!AK4="","x",'Indicator Date'!AK4)</f>
        <v>2020</v>
      </c>
      <c r="AL4" s="119">
        <f>IF('Indicator Date'!AL4="","x",'Indicator Date'!AL4)</f>
        <v>2018</v>
      </c>
      <c r="AM4" s="119" t="str">
        <f>IF('Indicator Date'!AM4="","x",RIGHT('Indicator Date'!AM4,4))</f>
        <v>2016</v>
      </c>
      <c r="AN4" s="119">
        <f>IF('Indicator Date'!AN4="","x",'Indicator Date'!AN4)</f>
        <v>2021</v>
      </c>
      <c r="AO4" s="119">
        <f>IF('Indicator Date'!AO4="","x",'Indicator Date'!AO4)</f>
        <v>2018</v>
      </c>
      <c r="AP4" s="119">
        <f>IF('Indicator Date'!AP4="","x",'Indicator Date'!AP4)</f>
        <v>2019</v>
      </c>
      <c r="AQ4" s="119">
        <f>IF('Indicator Date'!AQ4="","x",'Indicator Date'!AQ4)</f>
        <v>2019</v>
      </c>
      <c r="AR4" s="119">
        <f>IF('Indicator Date'!AR4="","x",'Indicator Date'!AR4)</f>
        <v>2019</v>
      </c>
      <c r="AS4" s="119">
        <f>IF('Indicator Date'!AS4="","x",'Indicator Date'!AS4)</f>
        <v>2019</v>
      </c>
      <c r="AT4" s="119">
        <f>IF('Indicator Date'!AT4="","x",'Indicator Date'!AT4)</f>
        <v>2018</v>
      </c>
      <c r="AU4" s="119">
        <f>IF('Indicator Date'!AU4="","x",'Indicator Date'!AU4)</f>
        <v>2019</v>
      </c>
      <c r="AV4" s="119">
        <f>IF('Indicator Date'!AV4="","x",'Indicator Date'!AV4)</f>
        <v>2019</v>
      </c>
      <c r="AW4" s="119">
        <f>IF('Indicator Date'!AW4="","x",'Indicator Date'!AW4)</f>
        <v>2019</v>
      </c>
      <c r="AX4" s="119">
        <f>IF('Indicator Date'!AX4="","x",'Indicator Date'!AX4)</f>
        <v>2018</v>
      </c>
      <c r="AY4" s="119">
        <f>IF('Indicator Date'!AY4="","x",'Indicator Date'!AY4)</f>
        <v>2019</v>
      </c>
      <c r="AZ4" s="119">
        <f>IF('Indicator Date'!AZ4="","x",'Indicator Date'!AZ4)</f>
        <v>2019</v>
      </c>
      <c r="BA4" s="119" t="str">
        <f>IF('Indicator Date'!BA4="","x",'Indicator Date'!BA4)</f>
        <v>x</v>
      </c>
      <c r="BB4" s="119">
        <f>IF('Indicator Date'!BB4="","x",'Indicator Date'!BB4)</f>
        <v>2018</v>
      </c>
      <c r="BC4" s="119">
        <f>IF('Indicator Date'!BC4="","x",'Indicator Date'!BC4)</f>
        <v>2019</v>
      </c>
      <c r="BD4" s="119">
        <f>IF('Indicator Date'!BD4="","x",'Indicator Date'!BD4)</f>
        <v>2020</v>
      </c>
      <c r="BE4" s="170">
        <f>IF('Indicator Date'!BE4="","x",YEAR('Indicator Date'!BE4))</f>
        <v>2019</v>
      </c>
      <c r="BF4" s="170">
        <f>IF('Indicator Date'!BF4="","x",YEAR('Indicator Date'!BF4))</f>
        <v>2020</v>
      </c>
      <c r="BG4" s="119">
        <f>IF('Indicator Date'!BG4="","x",'Indicator Date'!BG4)</f>
        <v>2019</v>
      </c>
      <c r="BH4" s="119">
        <f>IF('Indicator Date'!BH4="","x",'Indicator Date'!BH4)</f>
        <v>2019</v>
      </c>
      <c r="BI4" s="119">
        <f>IF('Indicator Date'!BI4="","x",'Indicator Date'!BI4)</f>
        <v>2019</v>
      </c>
      <c r="BJ4" s="119">
        <f>IF('Indicator Date'!BJ4="","x",'Indicator Date'!BJ4)</f>
        <v>2015</v>
      </c>
      <c r="BK4" s="119">
        <f>IF('Indicator Date'!BK4="","x",'Indicator Date'!BK4)</f>
        <v>2019</v>
      </c>
      <c r="BL4" s="119">
        <f>IF('Indicator Date'!BL4="","x",'Indicator Date'!BL4)</f>
        <v>2020</v>
      </c>
      <c r="BM4" s="119">
        <f>IF('Indicator Date'!BM4="","x",'Indicator Date'!BM4)</f>
        <v>2018</v>
      </c>
      <c r="BN4" s="119">
        <f>IF('Indicator Date'!BN4="","x",'Indicator Date'!BN4)</f>
        <v>2018</v>
      </c>
      <c r="BO4" s="119">
        <f>IF('Indicator Date'!BO4="","x",'Indicator Date'!BO4)</f>
        <v>2017</v>
      </c>
      <c r="BP4" s="119">
        <f>IF('Indicator Date'!BP4="","x",'Indicator Date'!BP4)</f>
        <v>2019</v>
      </c>
      <c r="BQ4" s="119">
        <f>IF('Indicator Date'!BQ4="","x",'Indicator Date'!BQ4)</f>
        <v>2014</v>
      </c>
      <c r="BR4" s="119">
        <f>IF('Indicator Date'!BR4="","x",'Indicator Date'!BR4)</f>
        <v>2017</v>
      </c>
      <c r="BS4" s="119">
        <f>IF('Indicator Date'!BS4="","x",'Indicator Date'!BS4)</f>
        <v>2017</v>
      </c>
      <c r="BT4" s="119">
        <f>IF('Indicator Date'!BT4="","x",'Indicator Date'!BT4)</f>
        <v>2016</v>
      </c>
      <c r="BU4" s="119">
        <f>IF('Indicator Date'!BU4="","x",'Indicator Date'!BU4)</f>
        <v>2018</v>
      </c>
      <c r="BV4" s="119">
        <f>IF('Indicator Date'!BV4="","x",'Indicator Date'!BV4)</f>
        <v>2018</v>
      </c>
      <c r="BW4" s="119">
        <f>IF('Indicator Date'!BW4="","x",'Indicator Date'!BW4)</f>
        <v>2018</v>
      </c>
      <c r="BX4" s="119">
        <f>IF('Indicator Date'!BX4="","x",'Indicator Date'!BX4)</f>
        <v>2018</v>
      </c>
      <c r="BY4" s="119">
        <f>IF('Indicator Date'!BY4="","x",'Indicator Date'!BY4)</f>
        <v>2017</v>
      </c>
      <c r="BZ4" s="119">
        <f>IF('Indicator Date'!BZ4="","x",'Indicator Date'!BZ4)</f>
        <v>2019</v>
      </c>
      <c r="CA4" s="119">
        <f>IF('Indicator Date'!CA4="","x",'Indicator Date'!CA4)</f>
        <v>2020</v>
      </c>
      <c r="CB4" s="119">
        <f>IF('Indicator Date'!CB4="","x",'Indicator Date'!CB4)</f>
        <v>2015</v>
      </c>
    </row>
    <row r="5" spans="1:80" x14ac:dyDescent="0.3">
      <c r="A5" s="100" t="str">
        <f>'Indicator Data'!A7</f>
        <v>Albania</v>
      </c>
      <c r="B5" s="86" t="str">
        <f>'Indicator Data'!B7</f>
        <v>ALB</v>
      </c>
      <c r="C5" s="119">
        <f>IF('Indicator Date'!C5="","x",'Indicator Date'!C5)</f>
        <v>2015</v>
      </c>
      <c r="D5" s="119">
        <f>IF('Indicator Date'!D5="","x",'Indicator Date'!D5)</f>
        <v>2015</v>
      </c>
      <c r="E5" s="119">
        <f>IF('Indicator Date'!E5="","x",'Indicator Date'!E5)</f>
        <v>2015</v>
      </c>
      <c r="F5" s="119">
        <f>IF('Indicator Date'!F5="","x",'Indicator Date'!F5)</f>
        <v>2015</v>
      </c>
      <c r="G5" s="119">
        <f>IF('Indicator Date'!G5="","x",'Indicator Date'!G5)</f>
        <v>2015</v>
      </c>
      <c r="H5" s="119">
        <f>IF('Indicator Date'!H5="","x",'Indicator Date'!H5)</f>
        <v>2015</v>
      </c>
      <c r="I5" s="119">
        <f>IF('Indicator Date'!I5="","x",'Indicator Date'!I5)</f>
        <v>2015</v>
      </c>
      <c r="J5" s="119">
        <f>IF('Indicator Date'!J5="","x",'Indicator Date'!J5)</f>
        <v>2019</v>
      </c>
      <c r="K5" s="119">
        <f>IF('Indicator Date'!K5="","x",'Indicator Date'!K5)</f>
        <v>2019</v>
      </c>
      <c r="L5" s="119">
        <f>IF('Indicator Date'!L5="","x",'Indicator Date'!L5)</f>
        <v>2019</v>
      </c>
      <c r="M5" s="119">
        <f>IF('Indicator Date'!M5="","x",'Indicator Date'!M5)</f>
        <v>2015</v>
      </c>
      <c r="N5" s="119">
        <f>IF('Indicator Date'!N5="","x",'Indicator Date'!N5)</f>
        <v>2015</v>
      </c>
      <c r="O5" s="119">
        <f>IF('Indicator Date'!O5="","x",'Indicator Date'!O5)</f>
        <v>2015</v>
      </c>
      <c r="P5" s="119">
        <f>IF('Indicator Date'!P5="","x",'Indicator Date'!P5)</f>
        <v>2015</v>
      </c>
      <c r="Q5" s="119">
        <f>IF('Indicator Date'!Q5="","x",'Indicator Date'!Q5)</f>
        <v>2010</v>
      </c>
      <c r="R5" s="119">
        <f>IF('Indicator Date'!R5="","x",'Indicator Date'!R5)</f>
        <v>2010</v>
      </c>
      <c r="S5" s="119">
        <f>IF('Indicator Date'!S5="","x",'Indicator Date'!S5)</f>
        <v>2010</v>
      </c>
      <c r="T5" s="119">
        <f>IF('Indicator Date'!T5="","x",'Indicator Date'!T5)</f>
        <v>2010</v>
      </c>
      <c r="U5" s="119">
        <f>IF('Indicator Date'!U5="","x",'Indicator Date'!U5)</f>
        <v>2015</v>
      </c>
      <c r="V5" s="119">
        <f>IF('Indicator Date'!V5="","x",'Indicator Date'!V5)</f>
        <v>2015</v>
      </c>
      <c r="W5" s="119">
        <f>IF('Indicator Date'!W5="","x",'Indicator Date'!W5)</f>
        <v>2015</v>
      </c>
      <c r="X5" s="119">
        <f>IF('Indicator Date'!X5="","x",'Indicator Date'!X5)</f>
        <v>2018</v>
      </c>
      <c r="Y5" s="119">
        <f>IF('Indicator Date'!Y5="","x",'Indicator Date'!Y5)</f>
        <v>2019</v>
      </c>
      <c r="Z5" s="119">
        <f>IF('Indicator Date'!Z5="","x",'Indicator Date'!Z5)</f>
        <v>2019</v>
      </c>
      <c r="AA5" s="119">
        <f>IF('Indicator Date'!AA5="","x",'Indicator Date'!AA5)</f>
        <v>2017</v>
      </c>
      <c r="AB5" s="119">
        <f>IF('Indicator Date'!AB5="","x",'Indicator Date'!AB5)</f>
        <v>2017</v>
      </c>
      <c r="AC5" s="119" t="str">
        <f>IF('Indicator Date'!AC5="","x",'Indicator Date'!AC5)</f>
        <v>x</v>
      </c>
      <c r="AD5" s="119">
        <f>IF('Indicator Date'!AD5="","x",'Indicator Date'!AD5)</f>
        <v>2016</v>
      </c>
      <c r="AE5" s="119">
        <f>IF('Indicator Date'!AE5="","x",'Indicator Date'!AE5)</f>
        <v>2019</v>
      </c>
      <c r="AF5" s="119" t="str">
        <f>IF('Indicator Date'!AF5="","x",'Indicator Date'!AF5)</f>
        <v>x</v>
      </c>
      <c r="AG5" s="119">
        <f>IF('Indicator Date'!AG5="","x",'Indicator Date'!AG5)</f>
        <v>2019</v>
      </c>
      <c r="AH5" s="119">
        <f>IF('Indicator Date'!AH5="","x",'Indicator Date'!AH5)</f>
        <v>2021</v>
      </c>
      <c r="AI5" s="119">
        <f>IF('Indicator Date'!AI5="","x",'Indicator Date'!AI5)</f>
        <v>2021</v>
      </c>
      <c r="AJ5" s="119">
        <f>IF('Indicator Date'!AJ5="","x",'Indicator Date'!AJ5)</f>
        <v>2020</v>
      </c>
      <c r="AK5" s="119">
        <f>IF('Indicator Date'!AK5="","x",'Indicator Date'!AK5)</f>
        <v>2020</v>
      </c>
      <c r="AL5" s="119">
        <f>IF('Indicator Date'!AL5="","x",'Indicator Date'!AL5)</f>
        <v>2018</v>
      </c>
      <c r="AM5" s="119" t="str">
        <f>IF('Indicator Date'!AM5="","x",RIGHT('Indicator Date'!AM5,4))</f>
        <v>2018</v>
      </c>
      <c r="AN5" s="119">
        <f>IF('Indicator Date'!AN5="","x",'Indicator Date'!AN5)</f>
        <v>2021</v>
      </c>
      <c r="AO5" s="119">
        <f>IF('Indicator Date'!AO5="","x",'Indicator Date'!AO5)</f>
        <v>2018</v>
      </c>
      <c r="AP5" s="119">
        <f>IF('Indicator Date'!AP5="","x",'Indicator Date'!AP5)</f>
        <v>2019</v>
      </c>
      <c r="AQ5" s="119">
        <f>IF('Indicator Date'!AQ5="","x",'Indicator Date'!AQ5)</f>
        <v>2019</v>
      </c>
      <c r="AR5" s="119">
        <f>IF('Indicator Date'!AR5="","x",'Indicator Date'!AR5)</f>
        <v>2019</v>
      </c>
      <c r="AS5" s="119">
        <f>IF('Indicator Date'!AS5="","x",'Indicator Date'!AS5)</f>
        <v>2019</v>
      </c>
      <c r="AT5" s="119">
        <f>IF('Indicator Date'!AT5="","x",'Indicator Date'!AT5)</f>
        <v>2017</v>
      </c>
      <c r="AU5" s="119">
        <f>IF('Indicator Date'!AU5="","x",'Indicator Date'!AU5)</f>
        <v>2019</v>
      </c>
      <c r="AV5" s="119">
        <f>IF('Indicator Date'!AV5="","x",'Indicator Date'!AV5)</f>
        <v>2019</v>
      </c>
      <c r="AW5" s="119">
        <f>IF('Indicator Date'!AW5="","x",'Indicator Date'!AW5)</f>
        <v>2019</v>
      </c>
      <c r="AX5" s="119" t="str">
        <f>IF('Indicator Date'!AX5="","x",'Indicator Date'!AX5)</f>
        <v>x</v>
      </c>
      <c r="AY5" s="119">
        <f>IF('Indicator Date'!AY5="","x",'Indicator Date'!AY5)</f>
        <v>2019</v>
      </c>
      <c r="AZ5" s="119">
        <f>IF('Indicator Date'!AZ5="","x",'Indicator Date'!AZ5)</f>
        <v>2019</v>
      </c>
      <c r="BA5" s="119">
        <f>IF('Indicator Date'!BA5="","x",'Indicator Date'!BA5)</f>
        <v>2017</v>
      </c>
      <c r="BB5" s="119">
        <f>IF('Indicator Date'!BB5="","x",'Indicator Date'!BB5)</f>
        <v>2018</v>
      </c>
      <c r="BC5" s="119">
        <f>IF('Indicator Date'!BC5="","x",'Indicator Date'!BC5)</f>
        <v>2019</v>
      </c>
      <c r="BD5" s="119">
        <f>IF('Indicator Date'!BD5="","x",'Indicator Date'!BD5)</f>
        <v>2020</v>
      </c>
      <c r="BE5" s="170" t="str">
        <f>IF('Indicator Date'!BE5="","x",YEAR('Indicator Date'!BE5))</f>
        <v>x</v>
      </c>
      <c r="BF5" s="170">
        <f>IF('Indicator Date'!BF5="","x",YEAR('Indicator Date'!BF5))</f>
        <v>2020</v>
      </c>
      <c r="BG5" s="119">
        <f>IF('Indicator Date'!BG5="","x",'Indicator Date'!BG5)</f>
        <v>2019</v>
      </c>
      <c r="BH5" s="119">
        <f>IF('Indicator Date'!BH5="","x",'Indicator Date'!BH5)</f>
        <v>2019</v>
      </c>
      <c r="BI5" s="119">
        <f>IF('Indicator Date'!BI5="","x",'Indicator Date'!BI5)</f>
        <v>2019</v>
      </c>
      <c r="BJ5" s="119" t="str">
        <f>IF('Indicator Date'!BJ5="","x",'Indicator Date'!BJ5)</f>
        <v>x</v>
      </c>
      <c r="BK5" s="119">
        <f>IF('Indicator Date'!BK5="","x",'Indicator Date'!BK5)</f>
        <v>2019</v>
      </c>
      <c r="BL5" s="119">
        <f>IF('Indicator Date'!BL5="","x",'Indicator Date'!BL5)</f>
        <v>2020</v>
      </c>
      <c r="BM5" s="119">
        <f>IF('Indicator Date'!BM5="","x",'Indicator Date'!BM5)</f>
        <v>2018</v>
      </c>
      <c r="BN5" s="119">
        <f>IF('Indicator Date'!BN5="","x",'Indicator Date'!BN5)</f>
        <v>2018</v>
      </c>
      <c r="BO5" s="119">
        <f>IF('Indicator Date'!BO5="","x",'Indicator Date'!BO5)</f>
        <v>2019</v>
      </c>
      <c r="BP5" s="119">
        <f>IF('Indicator Date'!BP5="","x",'Indicator Date'!BP5)</f>
        <v>2019</v>
      </c>
      <c r="BQ5" s="119">
        <f>IF('Indicator Date'!BQ5="","x",'Indicator Date'!BQ5)</f>
        <v>2014</v>
      </c>
      <c r="BR5" s="119">
        <f>IF('Indicator Date'!BR5="","x",'Indicator Date'!BR5)</f>
        <v>2017</v>
      </c>
      <c r="BS5" s="119">
        <f>IF('Indicator Date'!BS5="","x",'Indicator Date'!BS5)</f>
        <v>2017</v>
      </c>
      <c r="BT5" s="119">
        <f>IF('Indicator Date'!BT5="","x",'Indicator Date'!BT5)</f>
        <v>2016</v>
      </c>
      <c r="BU5" s="119">
        <f>IF('Indicator Date'!BU5="","x",'Indicator Date'!BU5)</f>
        <v>2018</v>
      </c>
      <c r="BV5" s="119">
        <f>IF('Indicator Date'!BV5="","x",'Indicator Date'!BV5)</f>
        <v>2018</v>
      </c>
      <c r="BW5" s="119">
        <f>IF('Indicator Date'!BW5="","x",'Indicator Date'!BW5)</f>
        <v>2018</v>
      </c>
      <c r="BX5" s="119">
        <f>IF('Indicator Date'!BX5="","x",'Indicator Date'!BX5)</f>
        <v>2018</v>
      </c>
      <c r="BY5" s="119">
        <f>IF('Indicator Date'!BY5="","x",'Indicator Date'!BY5)</f>
        <v>2017</v>
      </c>
      <c r="BZ5" s="119">
        <f>IF('Indicator Date'!BZ5="","x",'Indicator Date'!BZ5)</f>
        <v>2019</v>
      </c>
      <c r="CA5" s="119">
        <f>IF('Indicator Date'!CA5="","x",'Indicator Date'!CA5)</f>
        <v>2020</v>
      </c>
      <c r="CB5" s="119">
        <f>IF('Indicator Date'!CB5="","x",'Indicator Date'!CB5)</f>
        <v>2015</v>
      </c>
    </row>
    <row r="6" spans="1:80" x14ac:dyDescent="0.3">
      <c r="A6" s="100" t="str">
        <f>'Indicator Data'!A8</f>
        <v>Algeria</v>
      </c>
      <c r="B6" s="86" t="str">
        <f>'Indicator Data'!B8</f>
        <v>DZA</v>
      </c>
      <c r="C6" s="119">
        <f>IF('Indicator Date'!C6="","x",'Indicator Date'!C6)</f>
        <v>2015</v>
      </c>
      <c r="D6" s="119">
        <f>IF('Indicator Date'!D6="","x",'Indicator Date'!D6)</f>
        <v>2015</v>
      </c>
      <c r="E6" s="119">
        <f>IF('Indicator Date'!E6="","x",'Indicator Date'!E6)</f>
        <v>2015</v>
      </c>
      <c r="F6" s="119">
        <f>IF('Indicator Date'!F6="","x",'Indicator Date'!F6)</f>
        <v>2015</v>
      </c>
      <c r="G6" s="119">
        <f>IF('Indicator Date'!G6="","x",'Indicator Date'!G6)</f>
        <v>2015</v>
      </c>
      <c r="H6" s="119">
        <f>IF('Indicator Date'!H6="","x",'Indicator Date'!H6)</f>
        <v>2015</v>
      </c>
      <c r="I6" s="119">
        <f>IF('Indicator Date'!I6="","x",'Indicator Date'!I6)</f>
        <v>2015</v>
      </c>
      <c r="J6" s="119">
        <f>IF('Indicator Date'!J6="","x",'Indicator Date'!J6)</f>
        <v>2019</v>
      </c>
      <c r="K6" s="119">
        <f>IF('Indicator Date'!K6="","x",'Indicator Date'!K6)</f>
        <v>2019</v>
      </c>
      <c r="L6" s="119">
        <f>IF('Indicator Date'!L6="","x",'Indicator Date'!L6)</f>
        <v>2019</v>
      </c>
      <c r="M6" s="119">
        <f>IF('Indicator Date'!M6="","x",'Indicator Date'!M6)</f>
        <v>2015</v>
      </c>
      <c r="N6" s="119">
        <f>IF('Indicator Date'!N6="","x",'Indicator Date'!N6)</f>
        <v>2015</v>
      </c>
      <c r="O6" s="119">
        <f>IF('Indicator Date'!O6="","x",'Indicator Date'!O6)</f>
        <v>2015</v>
      </c>
      <c r="P6" s="119">
        <f>IF('Indicator Date'!P6="","x",'Indicator Date'!P6)</f>
        <v>2015</v>
      </c>
      <c r="Q6" s="119">
        <f>IF('Indicator Date'!Q6="","x",'Indicator Date'!Q6)</f>
        <v>2010</v>
      </c>
      <c r="R6" s="119">
        <f>IF('Indicator Date'!R6="","x",'Indicator Date'!R6)</f>
        <v>2010</v>
      </c>
      <c r="S6" s="119">
        <f>IF('Indicator Date'!S6="","x",'Indicator Date'!S6)</f>
        <v>2010</v>
      </c>
      <c r="T6" s="119">
        <f>IF('Indicator Date'!T6="","x",'Indicator Date'!T6)</f>
        <v>2010</v>
      </c>
      <c r="U6" s="119">
        <f>IF('Indicator Date'!U6="","x",'Indicator Date'!U6)</f>
        <v>2015</v>
      </c>
      <c r="V6" s="119">
        <f>IF('Indicator Date'!V6="","x",'Indicator Date'!V6)</f>
        <v>2015</v>
      </c>
      <c r="W6" s="119">
        <f>IF('Indicator Date'!W6="","x",'Indicator Date'!W6)</f>
        <v>2015</v>
      </c>
      <c r="X6" s="119">
        <f>IF('Indicator Date'!X6="","x",'Indicator Date'!X6)</f>
        <v>2018</v>
      </c>
      <c r="Y6" s="119">
        <f>IF('Indicator Date'!Y6="","x",'Indicator Date'!Y6)</f>
        <v>2019</v>
      </c>
      <c r="Z6" s="119">
        <f>IF('Indicator Date'!Z6="","x",'Indicator Date'!Z6)</f>
        <v>2019</v>
      </c>
      <c r="AA6" s="119" t="str">
        <f>IF('Indicator Date'!AA6="","x",'Indicator Date'!AA6)</f>
        <v>x</v>
      </c>
      <c r="AB6" s="119">
        <f>IF('Indicator Date'!AB6="","x",'Indicator Date'!AB6)</f>
        <v>2017</v>
      </c>
      <c r="AC6" s="119">
        <f>IF('Indicator Date'!AC6="","x",'Indicator Date'!AC6)</f>
        <v>2017</v>
      </c>
      <c r="AD6" s="119">
        <f>IF('Indicator Date'!AD6="","x",'Indicator Date'!AD6)</f>
        <v>2015</v>
      </c>
      <c r="AE6" s="119">
        <f>IF('Indicator Date'!AE6="","x",'Indicator Date'!AE6)</f>
        <v>2019</v>
      </c>
      <c r="AF6" s="119" t="str">
        <f>IF('Indicator Date'!AF6="","x",'Indicator Date'!AF6)</f>
        <v>x</v>
      </c>
      <c r="AG6" s="119">
        <f>IF('Indicator Date'!AG6="","x",'Indicator Date'!AG6)</f>
        <v>2019</v>
      </c>
      <c r="AH6" s="119">
        <f>IF('Indicator Date'!AH6="","x",'Indicator Date'!AH6)</f>
        <v>2021</v>
      </c>
      <c r="AI6" s="119">
        <f>IF('Indicator Date'!AI6="","x",'Indicator Date'!AI6)</f>
        <v>2021</v>
      </c>
      <c r="AJ6" s="119">
        <f>IF('Indicator Date'!AJ6="","x",'Indicator Date'!AJ6)</f>
        <v>2020</v>
      </c>
      <c r="AK6" s="119">
        <f>IF('Indicator Date'!AK6="","x",'Indicator Date'!AK6)</f>
        <v>2020</v>
      </c>
      <c r="AL6" s="119">
        <f>IF('Indicator Date'!AL6="","x",'Indicator Date'!AL6)</f>
        <v>2018</v>
      </c>
      <c r="AM6" s="119" t="str">
        <f>IF('Indicator Date'!AM6="","x",RIGHT('Indicator Date'!AM6,4))</f>
        <v>2013</v>
      </c>
      <c r="AN6" s="119">
        <f>IF('Indicator Date'!AN6="","x",'Indicator Date'!AN6)</f>
        <v>2021</v>
      </c>
      <c r="AO6" s="119">
        <f>IF('Indicator Date'!AO6="","x",'Indicator Date'!AO6)</f>
        <v>2018</v>
      </c>
      <c r="AP6" s="119">
        <f>IF('Indicator Date'!AP6="","x",'Indicator Date'!AP6)</f>
        <v>2019</v>
      </c>
      <c r="AQ6" s="119">
        <f>IF('Indicator Date'!AQ6="","x",'Indicator Date'!AQ6)</f>
        <v>2019</v>
      </c>
      <c r="AR6" s="119">
        <f>IF('Indicator Date'!AR6="","x",'Indicator Date'!AR6)</f>
        <v>2019</v>
      </c>
      <c r="AS6" s="119">
        <f>IF('Indicator Date'!AS6="","x",'Indicator Date'!AS6)</f>
        <v>2019</v>
      </c>
      <c r="AT6" s="119">
        <f>IF('Indicator Date'!AT6="","x",'Indicator Date'!AT6)</f>
        <v>2012</v>
      </c>
      <c r="AU6" s="119">
        <f>IF('Indicator Date'!AU6="","x",'Indicator Date'!AU6)</f>
        <v>2019</v>
      </c>
      <c r="AV6" s="119">
        <f>IF('Indicator Date'!AV6="","x",'Indicator Date'!AV6)</f>
        <v>2019</v>
      </c>
      <c r="AW6" s="119">
        <f>IF('Indicator Date'!AW6="","x",'Indicator Date'!AW6)</f>
        <v>2019</v>
      </c>
      <c r="AX6" s="119">
        <f>IF('Indicator Date'!AX6="","x",'Indicator Date'!AX6)</f>
        <v>2018</v>
      </c>
      <c r="AY6" s="119">
        <f>IF('Indicator Date'!AY6="","x",'Indicator Date'!AY6)</f>
        <v>2019</v>
      </c>
      <c r="AZ6" s="119">
        <f>IF('Indicator Date'!AZ6="","x",'Indicator Date'!AZ6)</f>
        <v>2019</v>
      </c>
      <c r="BA6" s="119">
        <f>IF('Indicator Date'!BA6="","x",'Indicator Date'!BA6)</f>
        <v>2011</v>
      </c>
      <c r="BB6" s="119">
        <f>IF('Indicator Date'!BB6="","x",'Indicator Date'!BB6)</f>
        <v>2018</v>
      </c>
      <c r="BC6" s="119">
        <f>IF('Indicator Date'!BC6="","x",'Indicator Date'!BC6)</f>
        <v>2019</v>
      </c>
      <c r="BD6" s="119">
        <f>IF('Indicator Date'!BD6="","x",'Indicator Date'!BD6)</f>
        <v>2020</v>
      </c>
      <c r="BE6" s="170" t="str">
        <f>IF('Indicator Date'!BE6="","x",YEAR('Indicator Date'!BE6))</f>
        <v>x</v>
      </c>
      <c r="BF6" s="170">
        <f>IF('Indicator Date'!BF6="","x",YEAR('Indicator Date'!BF6))</f>
        <v>2020</v>
      </c>
      <c r="BG6" s="119">
        <f>IF('Indicator Date'!BG6="","x",'Indicator Date'!BG6)</f>
        <v>2019</v>
      </c>
      <c r="BH6" s="119">
        <f>IF('Indicator Date'!BH6="","x",'Indicator Date'!BH6)</f>
        <v>2019</v>
      </c>
      <c r="BI6" s="119">
        <f>IF('Indicator Date'!BI6="","x",'Indicator Date'!BI6)</f>
        <v>2019</v>
      </c>
      <c r="BJ6" s="119">
        <f>IF('Indicator Date'!BJ6="","x",'Indicator Date'!BJ6)</f>
        <v>2013</v>
      </c>
      <c r="BK6" s="119">
        <f>IF('Indicator Date'!BK6="","x",'Indicator Date'!BK6)</f>
        <v>2019</v>
      </c>
      <c r="BL6" s="119">
        <f>IF('Indicator Date'!BL6="","x",'Indicator Date'!BL6)</f>
        <v>2020</v>
      </c>
      <c r="BM6" s="119">
        <f>IF('Indicator Date'!BM6="","x",'Indicator Date'!BM6)</f>
        <v>2018</v>
      </c>
      <c r="BN6" s="119">
        <f>IF('Indicator Date'!BN6="","x",'Indicator Date'!BN6)</f>
        <v>2018</v>
      </c>
      <c r="BO6" s="119">
        <f>IF('Indicator Date'!BO6="","x",'Indicator Date'!BO6)</f>
        <v>2018</v>
      </c>
      <c r="BP6" s="119">
        <f>IF('Indicator Date'!BP6="","x",'Indicator Date'!BP6)</f>
        <v>2019</v>
      </c>
      <c r="BQ6" s="119">
        <f>IF('Indicator Date'!BQ6="","x",'Indicator Date'!BQ6)</f>
        <v>2014</v>
      </c>
      <c r="BR6" s="119">
        <f>IF('Indicator Date'!BR6="","x",'Indicator Date'!BR6)</f>
        <v>2017</v>
      </c>
      <c r="BS6" s="119">
        <f>IF('Indicator Date'!BS6="","x",'Indicator Date'!BS6)</f>
        <v>2017</v>
      </c>
      <c r="BT6" s="119">
        <f>IF('Indicator Date'!BT6="","x",'Indicator Date'!BT6)</f>
        <v>2016</v>
      </c>
      <c r="BU6" s="119">
        <f>IF('Indicator Date'!BU6="","x",'Indicator Date'!BU6)</f>
        <v>2018</v>
      </c>
      <c r="BV6" s="119">
        <f>IF('Indicator Date'!BV6="","x",'Indicator Date'!BV6)</f>
        <v>2018</v>
      </c>
      <c r="BW6" s="119">
        <f>IF('Indicator Date'!BW6="","x",'Indicator Date'!BW6)</f>
        <v>2018</v>
      </c>
      <c r="BX6" s="119">
        <f>IF('Indicator Date'!BX6="","x",'Indicator Date'!BX6)</f>
        <v>2018</v>
      </c>
      <c r="BY6" s="119">
        <f>IF('Indicator Date'!BY6="","x",'Indicator Date'!BY6)</f>
        <v>2017</v>
      </c>
      <c r="BZ6" s="119">
        <f>IF('Indicator Date'!BZ6="","x",'Indicator Date'!BZ6)</f>
        <v>2019</v>
      </c>
      <c r="CA6" s="119">
        <f>IF('Indicator Date'!CA6="","x",'Indicator Date'!CA6)</f>
        <v>2020</v>
      </c>
      <c r="CB6" s="119">
        <f>IF('Indicator Date'!CB6="","x",'Indicator Date'!CB6)</f>
        <v>2015</v>
      </c>
    </row>
    <row r="7" spans="1:80" x14ac:dyDescent="0.3">
      <c r="A7" s="100" t="str">
        <f>'Indicator Data'!A9</f>
        <v>Angola</v>
      </c>
      <c r="B7" s="86" t="str">
        <f>'Indicator Data'!B9</f>
        <v>AGO</v>
      </c>
      <c r="C7" s="119">
        <f>IF('Indicator Date'!C7="","x",'Indicator Date'!C7)</f>
        <v>2015</v>
      </c>
      <c r="D7" s="119">
        <f>IF('Indicator Date'!D7="","x",'Indicator Date'!D7)</f>
        <v>2015</v>
      </c>
      <c r="E7" s="119">
        <f>IF('Indicator Date'!E7="","x",'Indicator Date'!E7)</f>
        <v>2015</v>
      </c>
      <c r="F7" s="119">
        <f>IF('Indicator Date'!F7="","x",'Indicator Date'!F7)</f>
        <v>2015</v>
      </c>
      <c r="G7" s="119">
        <f>IF('Indicator Date'!G7="","x",'Indicator Date'!G7)</f>
        <v>2015</v>
      </c>
      <c r="H7" s="119">
        <f>IF('Indicator Date'!H7="","x",'Indicator Date'!H7)</f>
        <v>2015</v>
      </c>
      <c r="I7" s="119">
        <f>IF('Indicator Date'!I7="","x",'Indicator Date'!I7)</f>
        <v>2015</v>
      </c>
      <c r="J7" s="119">
        <f>IF('Indicator Date'!J7="","x",'Indicator Date'!J7)</f>
        <v>2019</v>
      </c>
      <c r="K7" s="119">
        <f>IF('Indicator Date'!K7="","x",'Indicator Date'!K7)</f>
        <v>2019</v>
      </c>
      <c r="L7" s="119">
        <f>IF('Indicator Date'!L7="","x",'Indicator Date'!L7)</f>
        <v>2019</v>
      </c>
      <c r="M7" s="119">
        <f>IF('Indicator Date'!M7="","x",'Indicator Date'!M7)</f>
        <v>2015</v>
      </c>
      <c r="N7" s="119">
        <f>IF('Indicator Date'!N7="","x",'Indicator Date'!N7)</f>
        <v>2015</v>
      </c>
      <c r="O7" s="119">
        <f>IF('Indicator Date'!O7="","x",'Indicator Date'!O7)</f>
        <v>2015</v>
      </c>
      <c r="P7" s="119">
        <f>IF('Indicator Date'!P7="","x",'Indicator Date'!P7)</f>
        <v>2015</v>
      </c>
      <c r="Q7" s="119">
        <f>IF('Indicator Date'!Q7="","x",'Indicator Date'!Q7)</f>
        <v>2010</v>
      </c>
      <c r="R7" s="119">
        <f>IF('Indicator Date'!R7="","x",'Indicator Date'!R7)</f>
        <v>2010</v>
      </c>
      <c r="S7" s="119">
        <f>IF('Indicator Date'!S7="","x",'Indicator Date'!S7)</f>
        <v>2010</v>
      </c>
      <c r="T7" s="119">
        <f>IF('Indicator Date'!T7="","x",'Indicator Date'!T7)</f>
        <v>2010</v>
      </c>
      <c r="U7" s="119">
        <f>IF('Indicator Date'!U7="","x",'Indicator Date'!U7)</f>
        <v>2015</v>
      </c>
      <c r="V7" s="119">
        <f>IF('Indicator Date'!V7="","x",'Indicator Date'!V7)</f>
        <v>2015</v>
      </c>
      <c r="W7" s="119">
        <f>IF('Indicator Date'!W7="","x",'Indicator Date'!W7)</f>
        <v>2015</v>
      </c>
      <c r="X7" s="119">
        <f>IF('Indicator Date'!X7="","x",'Indicator Date'!X7)</f>
        <v>2018</v>
      </c>
      <c r="Y7" s="119">
        <f>IF('Indicator Date'!Y7="","x",'Indicator Date'!Y7)</f>
        <v>2019</v>
      </c>
      <c r="Z7" s="119">
        <f>IF('Indicator Date'!Z7="","x",'Indicator Date'!Z7)</f>
        <v>2019</v>
      </c>
      <c r="AA7" s="119">
        <f>IF('Indicator Date'!AA7="","x",'Indicator Date'!AA7)</f>
        <v>2016</v>
      </c>
      <c r="AB7" s="119">
        <f>IF('Indicator Date'!AB7="","x",'Indicator Date'!AB7)</f>
        <v>2017</v>
      </c>
      <c r="AC7" s="119">
        <f>IF('Indicator Date'!AC7="","x",'Indicator Date'!AC7)</f>
        <v>2017</v>
      </c>
      <c r="AD7" s="119">
        <f>IF('Indicator Date'!AD7="","x",'Indicator Date'!AD7)</f>
        <v>2017</v>
      </c>
      <c r="AE7" s="119">
        <f>IF('Indicator Date'!AE7="","x",'Indicator Date'!AE7)</f>
        <v>2019</v>
      </c>
      <c r="AF7" s="119">
        <f>IF('Indicator Date'!AF7="","x",'Indicator Date'!AF7)</f>
        <v>2018</v>
      </c>
      <c r="AG7" s="119">
        <f>IF('Indicator Date'!AG7="","x",'Indicator Date'!AG7)</f>
        <v>2019</v>
      </c>
      <c r="AH7" s="119">
        <f>IF('Indicator Date'!AH7="","x",'Indicator Date'!AH7)</f>
        <v>2021</v>
      </c>
      <c r="AI7" s="119">
        <f>IF('Indicator Date'!AI7="","x",'Indicator Date'!AI7)</f>
        <v>2021</v>
      </c>
      <c r="AJ7" s="119">
        <f>IF('Indicator Date'!AJ7="","x",'Indicator Date'!AJ7)</f>
        <v>2020</v>
      </c>
      <c r="AK7" s="119">
        <f>IF('Indicator Date'!AK7="","x",'Indicator Date'!AK7)</f>
        <v>2020</v>
      </c>
      <c r="AL7" s="119">
        <f>IF('Indicator Date'!AL7="","x",'Indicator Date'!AL7)</f>
        <v>2018</v>
      </c>
      <c r="AM7" s="119" t="str">
        <f>IF('Indicator Date'!AM7="","x",RIGHT('Indicator Date'!AM7,4))</f>
        <v>2016</v>
      </c>
      <c r="AN7" s="119">
        <f>IF('Indicator Date'!AN7="","x",'Indicator Date'!AN7)</f>
        <v>2021</v>
      </c>
      <c r="AO7" s="119">
        <f>IF('Indicator Date'!AO7="","x",'Indicator Date'!AO7)</f>
        <v>2018</v>
      </c>
      <c r="AP7" s="119">
        <f>IF('Indicator Date'!AP7="","x",'Indicator Date'!AP7)</f>
        <v>2019</v>
      </c>
      <c r="AQ7" s="119">
        <f>IF('Indicator Date'!AQ7="","x",'Indicator Date'!AQ7)</f>
        <v>2019</v>
      </c>
      <c r="AR7" s="119">
        <f>IF('Indicator Date'!AR7="","x",'Indicator Date'!AR7)</f>
        <v>2019</v>
      </c>
      <c r="AS7" s="119">
        <f>IF('Indicator Date'!AS7="","x",'Indicator Date'!AS7)</f>
        <v>2019</v>
      </c>
      <c r="AT7" s="119">
        <f>IF('Indicator Date'!AT7="","x",'Indicator Date'!AT7)</f>
        <v>2015</v>
      </c>
      <c r="AU7" s="119">
        <f>IF('Indicator Date'!AU7="","x",'Indicator Date'!AU7)</f>
        <v>2019</v>
      </c>
      <c r="AV7" s="119">
        <f>IF('Indicator Date'!AV7="","x",'Indicator Date'!AV7)</f>
        <v>2019</v>
      </c>
      <c r="AW7" s="119">
        <f>IF('Indicator Date'!AW7="","x",'Indicator Date'!AW7)</f>
        <v>2019</v>
      </c>
      <c r="AX7" s="119">
        <f>IF('Indicator Date'!AX7="","x",'Indicator Date'!AX7)</f>
        <v>2018</v>
      </c>
      <c r="AY7" s="119">
        <f>IF('Indicator Date'!AY7="","x",'Indicator Date'!AY7)</f>
        <v>2019</v>
      </c>
      <c r="AZ7" s="119">
        <f>IF('Indicator Date'!AZ7="","x",'Indicator Date'!AZ7)</f>
        <v>2019</v>
      </c>
      <c r="BA7" s="119">
        <f>IF('Indicator Date'!BA7="","x",'Indicator Date'!BA7)</f>
        <v>2018</v>
      </c>
      <c r="BB7" s="119">
        <f>IF('Indicator Date'!BB7="","x",'Indicator Date'!BB7)</f>
        <v>2018</v>
      </c>
      <c r="BC7" s="119">
        <f>IF('Indicator Date'!BC7="","x",'Indicator Date'!BC7)</f>
        <v>2019</v>
      </c>
      <c r="BD7" s="119">
        <f>IF('Indicator Date'!BD7="","x",'Indicator Date'!BD7)</f>
        <v>2020</v>
      </c>
      <c r="BE7" s="170" t="str">
        <f>IF('Indicator Date'!BE7="","x",YEAR('Indicator Date'!BE7))</f>
        <v>x</v>
      </c>
      <c r="BF7" s="170">
        <f>IF('Indicator Date'!BF7="","x",YEAR('Indicator Date'!BF7))</f>
        <v>2021</v>
      </c>
      <c r="BG7" s="119">
        <f>IF('Indicator Date'!BG7="","x",'Indicator Date'!BG7)</f>
        <v>2019</v>
      </c>
      <c r="BH7" s="119">
        <f>IF('Indicator Date'!BH7="","x",'Indicator Date'!BH7)</f>
        <v>2019</v>
      </c>
      <c r="BI7" s="119">
        <f>IF('Indicator Date'!BI7="","x",'Indicator Date'!BI7)</f>
        <v>2019</v>
      </c>
      <c r="BJ7" s="119">
        <f>IF('Indicator Date'!BJ7="","x",'Indicator Date'!BJ7)</f>
        <v>2013</v>
      </c>
      <c r="BK7" s="119">
        <f>IF('Indicator Date'!BK7="","x",'Indicator Date'!BK7)</f>
        <v>2019</v>
      </c>
      <c r="BL7" s="119">
        <f>IF('Indicator Date'!BL7="","x",'Indicator Date'!BL7)</f>
        <v>2020</v>
      </c>
      <c r="BM7" s="119">
        <f>IF('Indicator Date'!BM7="","x",'Indicator Date'!BM7)</f>
        <v>2018</v>
      </c>
      <c r="BN7" s="119">
        <f>IF('Indicator Date'!BN7="","x",'Indicator Date'!BN7)</f>
        <v>2014</v>
      </c>
      <c r="BO7" s="119">
        <f>IF('Indicator Date'!BO7="","x",'Indicator Date'!BO7)</f>
        <v>2017</v>
      </c>
      <c r="BP7" s="119">
        <f>IF('Indicator Date'!BP7="","x",'Indicator Date'!BP7)</f>
        <v>2019</v>
      </c>
      <c r="BQ7" s="119">
        <f>IF('Indicator Date'!BQ7="","x",'Indicator Date'!BQ7)</f>
        <v>2014</v>
      </c>
      <c r="BR7" s="119">
        <f>IF('Indicator Date'!BR7="","x",'Indicator Date'!BR7)</f>
        <v>2017</v>
      </c>
      <c r="BS7" s="119">
        <f>IF('Indicator Date'!BS7="","x",'Indicator Date'!BS7)</f>
        <v>2017</v>
      </c>
      <c r="BT7" s="119">
        <f>IF('Indicator Date'!BT7="","x",'Indicator Date'!BT7)</f>
        <v>2017</v>
      </c>
      <c r="BU7" s="119">
        <f>IF('Indicator Date'!BU7="","x",'Indicator Date'!BU7)</f>
        <v>2018</v>
      </c>
      <c r="BV7" s="119">
        <f>IF('Indicator Date'!BV7="","x",'Indicator Date'!BV7)</f>
        <v>2018</v>
      </c>
      <c r="BW7" s="119">
        <f>IF('Indicator Date'!BW7="","x",'Indicator Date'!BW7)</f>
        <v>2018</v>
      </c>
      <c r="BX7" s="119">
        <f>IF('Indicator Date'!BX7="","x",'Indicator Date'!BX7)</f>
        <v>2018</v>
      </c>
      <c r="BY7" s="119">
        <f>IF('Indicator Date'!BY7="","x",'Indicator Date'!BY7)</f>
        <v>2017</v>
      </c>
      <c r="BZ7" s="119">
        <f>IF('Indicator Date'!BZ7="","x",'Indicator Date'!BZ7)</f>
        <v>2019</v>
      </c>
      <c r="CA7" s="119">
        <f>IF('Indicator Date'!CA7="","x",'Indicator Date'!CA7)</f>
        <v>2020</v>
      </c>
      <c r="CB7" s="119">
        <f>IF('Indicator Date'!CB7="","x",'Indicator Date'!CB7)</f>
        <v>2015</v>
      </c>
    </row>
    <row r="8" spans="1:80" x14ac:dyDescent="0.3">
      <c r="A8" s="100" t="str">
        <f>'Indicator Data'!A10</f>
        <v>Antigua and Barbuda</v>
      </c>
      <c r="B8" s="86" t="str">
        <f>'Indicator Data'!B10</f>
        <v>ATG</v>
      </c>
      <c r="C8" s="119">
        <f>IF('Indicator Date'!C8="","x",'Indicator Date'!C8)</f>
        <v>2015</v>
      </c>
      <c r="D8" s="119">
        <f>IF('Indicator Date'!D8="","x",'Indicator Date'!D8)</f>
        <v>2015</v>
      </c>
      <c r="E8" s="119">
        <f>IF('Indicator Date'!E8="","x",'Indicator Date'!E8)</f>
        <v>2015</v>
      </c>
      <c r="F8" s="119">
        <f>IF('Indicator Date'!F8="","x",'Indicator Date'!F8)</f>
        <v>2015</v>
      </c>
      <c r="G8" s="119">
        <f>IF('Indicator Date'!G8="","x",'Indicator Date'!G8)</f>
        <v>2015</v>
      </c>
      <c r="H8" s="119">
        <f>IF('Indicator Date'!H8="","x",'Indicator Date'!H8)</f>
        <v>2015</v>
      </c>
      <c r="I8" s="119">
        <f>IF('Indicator Date'!I8="","x",'Indicator Date'!I8)</f>
        <v>2015</v>
      </c>
      <c r="J8" s="119">
        <f>IF('Indicator Date'!J8="","x",'Indicator Date'!J8)</f>
        <v>2019</v>
      </c>
      <c r="K8" s="119">
        <f>IF('Indicator Date'!K8="","x",'Indicator Date'!K8)</f>
        <v>2019</v>
      </c>
      <c r="L8" s="119">
        <f>IF('Indicator Date'!L8="","x",'Indicator Date'!L8)</f>
        <v>2019</v>
      </c>
      <c r="M8" s="119">
        <f>IF('Indicator Date'!M8="","x",'Indicator Date'!M8)</f>
        <v>2015</v>
      </c>
      <c r="N8" s="119">
        <f>IF('Indicator Date'!N8="","x",'Indicator Date'!N8)</f>
        <v>2015</v>
      </c>
      <c r="O8" s="119">
        <f>IF('Indicator Date'!O8="","x",'Indicator Date'!O8)</f>
        <v>2015</v>
      </c>
      <c r="P8" s="119">
        <f>IF('Indicator Date'!P8="","x",'Indicator Date'!P8)</f>
        <v>2015</v>
      </c>
      <c r="Q8" s="119">
        <f>IF('Indicator Date'!Q8="","x",'Indicator Date'!Q8)</f>
        <v>2010</v>
      </c>
      <c r="R8" s="119">
        <f>IF('Indicator Date'!R8="","x",'Indicator Date'!R8)</f>
        <v>2010</v>
      </c>
      <c r="S8" s="119">
        <f>IF('Indicator Date'!S8="","x",'Indicator Date'!S8)</f>
        <v>2010</v>
      </c>
      <c r="T8" s="119">
        <f>IF('Indicator Date'!T8="","x",'Indicator Date'!T8)</f>
        <v>2010</v>
      </c>
      <c r="U8" s="119">
        <f>IF('Indicator Date'!U8="","x",'Indicator Date'!U8)</f>
        <v>2015</v>
      </c>
      <c r="V8" s="119">
        <f>IF('Indicator Date'!V8="","x",'Indicator Date'!V8)</f>
        <v>2015</v>
      </c>
      <c r="W8" s="119">
        <f>IF('Indicator Date'!W8="","x",'Indicator Date'!W8)</f>
        <v>2015</v>
      </c>
      <c r="X8" s="119">
        <f>IF('Indicator Date'!X8="","x",'Indicator Date'!X8)</f>
        <v>2018</v>
      </c>
      <c r="Y8" s="119">
        <f>IF('Indicator Date'!Y8="","x",'Indicator Date'!Y8)</f>
        <v>2019</v>
      </c>
      <c r="Z8" s="119">
        <f>IF('Indicator Date'!Z8="","x",'Indicator Date'!Z8)</f>
        <v>2019</v>
      </c>
      <c r="AA8" s="119" t="str">
        <f>IF('Indicator Date'!AA8="","x",'Indicator Date'!AA8)</f>
        <v>x</v>
      </c>
      <c r="AB8" s="119">
        <f>IF('Indicator Date'!AB8="","x",'Indicator Date'!AB8)</f>
        <v>2017</v>
      </c>
      <c r="AC8" s="119" t="str">
        <f>IF('Indicator Date'!AC8="","x",'Indicator Date'!AC8)</f>
        <v>x</v>
      </c>
      <c r="AD8" s="119" t="str">
        <f>IF('Indicator Date'!AD8="","x",'Indicator Date'!AD8)</f>
        <v>x</v>
      </c>
      <c r="AE8" s="119">
        <f>IF('Indicator Date'!AE8="","x",'Indicator Date'!AE8)</f>
        <v>2018</v>
      </c>
      <c r="AF8" s="119" t="str">
        <f>IF('Indicator Date'!AF8="","x",'Indicator Date'!AF8)</f>
        <v>x</v>
      </c>
      <c r="AG8" s="119">
        <f>IF('Indicator Date'!AG8="","x",'Indicator Date'!AG8)</f>
        <v>2019</v>
      </c>
      <c r="AH8" s="119">
        <f>IF('Indicator Date'!AH8="","x",'Indicator Date'!AH8)</f>
        <v>2021</v>
      </c>
      <c r="AI8" s="119">
        <f>IF('Indicator Date'!AI8="","x",'Indicator Date'!AI8)</f>
        <v>2021</v>
      </c>
      <c r="AJ8" s="119">
        <f>IF('Indicator Date'!AJ8="","x",'Indicator Date'!AJ8)</f>
        <v>2020</v>
      </c>
      <c r="AK8" s="119">
        <f>IF('Indicator Date'!AK8="","x",'Indicator Date'!AK8)</f>
        <v>2020</v>
      </c>
      <c r="AL8" s="119">
        <f>IF('Indicator Date'!AL8="","x",'Indicator Date'!AL8)</f>
        <v>2018</v>
      </c>
      <c r="AM8" s="119" t="str">
        <f>IF('Indicator Date'!AM8="","x",RIGHT('Indicator Date'!AM8,4))</f>
        <v>x</v>
      </c>
      <c r="AN8" s="119">
        <f>IF('Indicator Date'!AN8="","x",'Indicator Date'!AN8)</f>
        <v>2021</v>
      </c>
      <c r="AO8" s="119">
        <f>IF('Indicator Date'!AO8="","x",'Indicator Date'!AO8)</f>
        <v>2018</v>
      </c>
      <c r="AP8" s="119">
        <f>IF('Indicator Date'!AP8="","x",'Indicator Date'!AP8)</f>
        <v>2019</v>
      </c>
      <c r="AQ8" s="119">
        <f>IF('Indicator Date'!AQ8="","x",'Indicator Date'!AQ8)</f>
        <v>2019</v>
      </c>
      <c r="AR8" s="119">
        <f>IF('Indicator Date'!AR8="","x",'Indicator Date'!AR8)</f>
        <v>2019</v>
      </c>
      <c r="AS8" s="119">
        <f>IF('Indicator Date'!AS8="","x",'Indicator Date'!AS8)</f>
        <v>2019</v>
      </c>
      <c r="AT8" s="119" t="str">
        <f>IF('Indicator Date'!AT8="","x",'Indicator Date'!AT8)</f>
        <v>x</v>
      </c>
      <c r="AU8" s="119">
        <f>IF('Indicator Date'!AU8="","x",'Indicator Date'!AU8)</f>
        <v>2019</v>
      </c>
      <c r="AV8" s="119" t="str">
        <f>IF('Indicator Date'!AV8="","x",'Indicator Date'!AV8)</f>
        <v>x</v>
      </c>
      <c r="AW8" s="119" t="str">
        <f>IF('Indicator Date'!AW8="","x",'Indicator Date'!AW8)</f>
        <v>x</v>
      </c>
      <c r="AX8" s="119" t="str">
        <f>IF('Indicator Date'!AX8="","x",'Indicator Date'!AX8)</f>
        <v>x</v>
      </c>
      <c r="AY8" s="119">
        <f>IF('Indicator Date'!AY8="","x",'Indicator Date'!AY8)</f>
        <v>2019</v>
      </c>
      <c r="AZ8" s="119" t="str">
        <f>IF('Indicator Date'!AZ8="","x",'Indicator Date'!AZ8)</f>
        <v>x</v>
      </c>
      <c r="BA8" s="119" t="str">
        <f>IF('Indicator Date'!BA8="","x",'Indicator Date'!BA8)</f>
        <v>x</v>
      </c>
      <c r="BB8" s="119">
        <f>IF('Indicator Date'!BB8="","x",'Indicator Date'!BB8)</f>
        <v>2018</v>
      </c>
      <c r="BC8" s="119">
        <f>IF('Indicator Date'!BC8="","x",'Indicator Date'!BC8)</f>
        <v>2019</v>
      </c>
      <c r="BD8" s="119">
        <f>IF('Indicator Date'!BD8="","x",'Indicator Date'!BD8)</f>
        <v>2020</v>
      </c>
      <c r="BE8" s="170" t="str">
        <f>IF('Indicator Date'!BE8="","x",YEAR('Indicator Date'!BE8))</f>
        <v>x</v>
      </c>
      <c r="BF8" s="170">
        <f>IF('Indicator Date'!BF8="","x",YEAR('Indicator Date'!BF8))</f>
        <v>2020</v>
      </c>
      <c r="BG8" s="119">
        <f>IF('Indicator Date'!BG8="","x",'Indicator Date'!BG8)</f>
        <v>2019</v>
      </c>
      <c r="BH8" s="119">
        <f>IF('Indicator Date'!BH8="","x",'Indicator Date'!BH8)</f>
        <v>2019</v>
      </c>
      <c r="BI8" s="119">
        <f>IF('Indicator Date'!BI8="","x",'Indicator Date'!BI8)</f>
        <v>2019</v>
      </c>
      <c r="BJ8" s="119">
        <f>IF('Indicator Date'!BJ8="","x",'Indicator Date'!BJ8)</f>
        <v>2013</v>
      </c>
      <c r="BK8" s="119">
        <f>IF('Indicator Date'!BK8="","x",'Indicator Date'!BK8)</f>
        <v>2019</v>
      </c>
      <c r="BL8" s="119" t="str">
        <f>IF('Indicator Date'!BL8="","x",'Indicator Date'!BL8)</f>
        <v>x</v>
      </c>
      <c r="BM8" s="119">
        <f>IF('Indicator Date'!BM8="","x",'Indicator Date'!BM8)</f>
        <v>2018</v>
      </c>
      <c r="BN8" s="119">
        <f>IF('Indicator Date'!BN8="","x",'Indicator Date'!BN8)</f>
        <v>2015</v>
      </c>
      <c r="BO8" s="119">
        <f>IF('Indicator Date'!BO8="","x",'Indicator Date'!BO8)</f>
        <v>2016</v>
      </c>
      <c r="BP8" s="119">
        <f>IF('Indicator Date'!BP8="","x",'Indicator Date'!BP8)</f>
        <v>2017</v>
      </c>
      <c r="BQ8" s="119">
        <f>IF('Indicator Date'!BQ8="","x",'Indicator Date'!BQ8)</f>
        <v>2014</v>
      </c>
      <c r="BR8" s="119">
        <f>IF('Indicator Date'!BR8="","x",'Indicator Date'!BR8)</f>
        <v>2017</v>
      </c>
      <c r="BS8" s="119">
        <f>IF('Indicator Date'!BS8="","x",'Indicator Date'!BS8)</f>
        <v>2017</v>
      </c>
      <c r="BT8" s="119">
        <f>IF('Indicator Date'!BT8="","x",'Indicator Date'!BT8)</f>
        <v>2017</v>
      </c>
      <c r="BU8" s="119">
        <f>IF('Indicator Date'!BU8="","x",'Indicator Date'!BU8)</f>
        <v>2018</v>
      </c>
      <c r="BV8" s="119">
        <f>IF('Indicator Date'!BV8="","x",'Indicator Date'!BV8)</f>
        <v>2018</v>
      </c>
      <c r="BW8" s="119" t="str">
        <f>IF('Indicator Date'!BW8="","x",'Indicator Date'!BW8)</f>
        <v>x</v>
      </c>
      <c r="BX8" s="119">
        <f>IF('Indicator Date'!BX8="","x",'Indicator Date'!BX8)</f>
        <v>2018</v>
      </c>
      <c r="BY8" s="119">
        <f>IF('Indicator Date'!BY8="","x",'Indicator Date'!BY8)</f>
        <v>2017</v>
      </c>
      <c r="BZ8" s="119">
        <f>IF('Indicator Date'!BZ8="","x",'Indicator Date'!BZ8)</f>
        <v>2019</v>
      </c>
      <c r="CA8" s="119">
        <f>IF('Indicator Date'!CA8="","x",'Indicator Date'!CA8)</f>
        <v>2020</v>
      </c>
      <c r="CB8" s="119">
        <f>IF('Indicator Date'!CB8="","x",'Indicator Date'!CB8)</f>
        <v>2015</v>
      </c>
    </row>
    <row r="9" spans="1:80" x14ac:dyDescent="0.3">
      <c r="A9" s="100" t="str">
        <f>'Indicator Data'!A11</f>
        <v>Argentina</v>
      </c>
      <c r="B9" s="86" t="str">
        <f>'Indicator Data'!B11</f>
        <v>ARG</v>
      </c>
      <c r="C9" s="119">
        <f>IF('Indicator Date'!C9="","x",'Indicator Date'!C9)</f>
        <v>2015</v>
      </c>
      <c r="D9" s="119">
        <f>IF('Indicator Date'!D9="","x",'Indicator Date'!D9)</f>
        <v>2015</v>
      </c>
      <c r="E9" s="119">
        <f>IF('Indicator Date'!E9="","x",'Indicator Date'!E9)</f>
        <v>2015</v>
      </c>
      <c r="F9" s="119">
        <f>IF('Indicator Date'!F9="","x",'Indicator Date'!F9)</f>
        <v>2015</v>
      </c>
      <c r="G9" s="119">
        <f>IF('Indicator Date'!G9="","x",'Indicator Date'!G9)</f>
        <v>2015</v>
      </c>
      <c r="H9" s="119">
        <f>IF('Indicator Date'!H9="","x",'Indicator Date'!H9)</f>
        <v>2015</v>
      </c>
      <c r="I9" s="119">
        <f>IF('Indicator Date'!I9="","x",'Indicator Date'!I9)</f>
        <v>2015</v>
      </c>
      <c r="J9" s="119">
        <f>IF('Indicator Date'!J9="","x",'Indicator Date'!J9)</f>
        <v>2019</v>
      </c>
      <c r="K9" s="119">
        <f>IF('Indicator Date'!K9="","x",'Indicator Date'!K9)</f>
        <v>2019</v>
      </c>
      <c r="L9" s="119">
        <f>IF('Indicator Date'!L9="","x",'Indicator Date'!L9)</f>
        <v>2019</v>
      </c>
      <c r="M9" s="119">
        <f>IF('Indicator Date'!M9="","x",'Indicator Date'!M9)</f>
        <v>2015</v>
      </c>
      <c r="N9" s="119">
        <f>IF('Indicator Date'!N9="","x",'Indicator Date'!N9)</f>
        <v>2015</v>
      </c>
      <c r="O9" s="119">
        <f>IF('Indicator Date'!O9="","x",'Indicator Date'!O9)</f>
        <v>2015</v>
      </c>
      <c r="P9" s="119">
        <f>IF('Indicator Date'!P9="","x",'Indicator Date'!P9)</f>
        <v>2015</v>
      </c>
      <c r="Q9" s="119">
        <f>IF('Indicator Date'!Q9="","x",'Indicator Date'!Q9)</f>
        <v>2010</v>
      </c>
      <c r="R9" s="119">
        <f>IF('Indicator Date'!R9="","x",'Indicator Date'!R9)</f>
        <v>2010</v>
      </c>
      <c r="S9" s="119">
        <f>IF('Indicator Date'!S9="","x",'Indicator Date'!S9)</f>
        <v>2010</v>
      </c>
      <c r="T9" s="119">
        <f>IF('Indicator Date'!T9="","x",'Indicator Date'!T9)</f>
        <v>2010</v>
      </c>
      <c r="U9" s="119">
        <f>IF('Indicator Date'!U9="","x",'Indicator Date'!U9)</f>
        <v>2015</v>
      </c>
      <c r="V9" s="119">
        <f>IF('Indicator Date'!V9="","x",'Indicator Date'!V9)</f>
        <v>2015</v>
      </c>
      <c r="W9" s="119">
        <f>IF('Indicator Date'!W9="","x",'Indicator Date'!W9)</f>
        <v>2015</v>
      </c>
      <c r="X9" s="119">
        <f>IF('Indicator Date'!X9="","x",'Indicator Date'!X9)</f>
        <v>2018</v>
      </c>
      <c r="Y9" s="119">
        <f>IF('Indicator Date'!Y9="","x",'Indicator Date'!Y9)</f>
        <v>2019</v>
      </c>
      <c r="Z9" s="119">
        <f>IF('Indicator Date'!Z9="","x",'Indicator Date'!Z9)</f>
        <v>2019</v>
      </c>
      <c r="AA9" s="119">
        <f>IF('Indicator Date'!AA9="","x",'Indicator Date'!AA9)</f>
        <v>2010</v>
      </c>
      <c r="AB9" s="119">
        <f>IF('Indicator Date'!AB9="","x",'Indicator Date'!AB9)</f>
        <v>2014</v>
      </c>
      <c r="AC9" s="119" t="str">
        <f>IF('Indicator Date'!AC9="","x",'Indicator Date'!AC9)</f>
        <v>x</v>
      </c>
      <c r="AD9" s="119">
        <f>IF('Indicator Date'!AD9="","x",'Indicator Date'!AD9)</f>
        <v>2019</v>
      </c>
      <c r="AE9" s="119">
        <f>IF('Indicator Date'!AE9="","x",'Indicator Date'!AE9)</f>
        <v>2019</v>
      </c>
      <c r="AF9" s="119">
        <f>IF('Indicator Date'!AF9="","x",'Indicator Date'!AF9)</f>
        <v>2018</v>
      </c>
      <c r="AG9" s="119">
        <f>IF('Indicator Date'!AG9="","x",'Indicator Date'!AG9)</f>
        <v>2019</v>
      </c>
      <c r="AH9" s="119">
        <f>IF('Indicator Date'!AH9="","x",'Indicator Date'!AH9)</f>
        <v>2021</v>
      </c>
      <c r="AI9" s="119">
        <f>IF('Indicator Date'!AI9="","x",'Indicator Date'!AI9)</f>
        <v>2021</v>
      </c>
      <c r="AJ9" s="119">
        <f>IF('Indicator Date'!AJ9="","x",'Indicator Date'!AJ9)</f>
        <v>2020</v>
      </c>
      <c r="AK9" s="119">
        <f>IF('Indicator Date'!AK9="","x",'Indicator Date'!AK9)</f>
        <v>2020</v>
      </c>
      <c r="AL9" s="119">
        <f>IF('Indicator Date'!AL9="","x",'Indicator Date'!AL9)</f>
        <v>2018</v>
      </c>
      <c r="AM9" s="119" t="str">
        <f>IF('Indicator Date'!AM9="","x",RIGHT('Indicator Date'!AM9,4))</f>
        <v>x</v>
      </c>
      <c r="AN9" s="119">
        <f>IF('Indicator Date'!AN9="","x",'Indicator Date'!AN9)</f>
        <v>2021</v>
      </c>
      <c r="AO9" s="119">
        <f>IF('Indicator Date'!AO9="","x",'Indicator Date'!AO9)</f>
        <v>2018</v>
      </c>
      <c r="AP9" s="119">
        <f>IF('Indicator Date'!AP9="","x",'Indicator Date'!AP9)</f>
        <v>2019</v>
      </c>
      <c r="AQ9" s="119">
        <f>IF('Indicator Date'!AQ9="","x",'Indicator Date'!AQ9)</f>
        <v>2019</v>
      </c>
      <c r="AR9" s="119">
        <f>IF('Indicator Date'!AR9="","x",'Indicator Date'!AR9)</f>
        <v>2019</v>
      </c>
      <c r="AS9" s="119">
        <f>IF('Indicator Date'!AS9="","x",'Indicator Date'!AS9)</f>
        <v>2019</v>
      </c>
      <c r="AT9" s="119">
        <f>IF('Indicator Date'!AT9="","x",'Indicator Date'!AT9)</f>
        <v>2019</v>
      </c>
      <c r="AU9" s="119">
        <f>IF('Indicator Date'!AU9="","x",'Indicator Date'!AU9)</f>
        <v>2019</v>
      </c>
      <c r="AV9" s="119">
        <f>IF('Indicator Date'!AV9="","x",'Indicator Date'!AV9)</f>
        <v>2019</v>
      </c>
      <c r="AW9" s="119">
        <f>IF('Indicator Date'!AW9="","x",'Indicator Date'!AW9)</f>
        <v>2019</v>
      </c>
      <c r="AX9" s="119">
        <f>IF('Indicator Date'!AX9="","x",'Indicator Date'!AX9)</f>
        <v>2018</v>
      </c>
      <c r="AY9" s="119">
        <f>IF('Indicator Date'!AY9="","x",'Indicator Date'!AY9)</f>
        <v>2019</v>
      </c>
      <c r="AZ9" s="119">
        <f>IF('Indicator Date'!AZ9="","x",'Indicator Date'!AZ9)</f>
        <v>2019</v>
      </c>
      <c r="BA9" s="119">
        <f>IF('Indicator Date'!BA9="","x",'Indicator Date'!BA9)</f>
        <v>2019</v>
      </c>
      <c r="BB9" s="119">
        <f>IF('Indicator Date'!BB9="","x",'Indicator Date'!BB9)</f>
        <v>2018</v>
      </c>
      <c r="BC9" s="119">
        <f>IF('Indicator Date'!BC9="","x",'Indicator Date'!BC9)</f>
        <v>2019</v>
      </c>
      <c r="BD9" s="119">
        <f>IF('Indicator Date'!BD9="","x",'Indicator Date'!BD9)</f>
        <v>2020</v>
      </c>
      <c r="BE9" s="170" t="str">
        <f>IF('Indicator Date'!BE9="","x",YEAR('Indicator Date'!BE9))</f>
        <v>x</v>
      </c>
      <c r="BF9" s="170">
        <f>IF('Indicator Date'!BF9="","x",YEAR('Indicator Date'!BF9))</f>
        <v>2020</v>
      </c>
      <c r="BG9" s="119">
        <f>IF('Indicator Date'!BG9="","x",'Indicator Date'!BG9)</f>
        <v>2019</v>
      </c>
      <c r="BH9" s="119">
        <f>IF('Indicator Date'!BH9="","x",'Indicator Date'!BH9)</f>
        <v>2019</v>
      </c>
      <c r="BI9" s="119">
        <f>IF('Indicator Date'!BI9="","x",'Indicator Date'!BI9)</f>
        <v>2019</v>
      </c>
      <c r="BJ9" s="119">
        <f>IF('Indicator Date'!BJ9="","x",'Indicator Date'!BJ9)</f>
        <v>2015</v>
      </c>
      <c r="BK9" s="119">
        <f>IF('Indicator Date'!BK9="","x",'Indicator Date'!BK9)</f>
        <v>2019</v>
      </c>
      <c r="BL9" s="119">
        <f>IF('Indicator Date'!BL9="","x",'Indicator Date'!BL9)</f>
        <v>2020</v>
      </c>
      <c r="BM9" s="119">
        <f>IF('Indicator Date'!BM9="","x",'Indicator Date'!BM9)</f>
        <v>2018</v>
      </c>
      <c r="BN9" s="119">
        <f>IF('Indicator Date'!BN9="","x",'Indicator Date'!BN9)</f>
        <v>2018</v>
      </c>
      <c r="BO9" s="119">
        <f>IF('Indicator Date'!BO9="","x",'Indicator Date'!BO9)</f>
        <v>2017</v>
      </c>
      <c r="BP9" s="119">
        <f>IF('Indicator Date'!BP9="","x",'Indicator Date'!BP9)</f>
        <v>2019</v>
      </c>
      <c r="BQ9" s="119">
        <f>IF('Indicator Date'!BQ9="","x",'Indicator Date'!BQ9)</f>
        <v>2014</v>
      </c>
      <c r="BR9" s="119">
        <f>IF('Indicator Date'!BR9="","x",'Indicator Date'!BR9)</f>
        <v>2016</v>
      </c>
      <c r="BS9" s="119">
        <f>IF('Indicator Date'!BS9="","x",'Indicator Date'!BS9)</f>
        <v>2016</v>
      </c>
      <c r="BT9" s="119">
        <f>IF('Indicator Date'!BT9="","x",'Indicator Date'!BT9)</f>
        <v>2017</v>
      </c>
      <c r="BU9" s="119">
        <f>IF('Indicator Date'!BU9="","x",'Indicator Date'!BU9)</f>
        <v>2018</v>
      </c>
      <c r="BV9" s="119">
        <f>IF('Indicator Date'!BV9="","x",'Indicator Date'!BV9)</f>
        <v>2018</v>
      </c>
      <c r="BW9" s="119">
        <f>IF('Indicator Date'!BW9="","x",'Indicator Date'!BW9)</f>
        <v>2018</v>
      </c>
      <c r="BX9" s="119">
        <f>IF('Indicator Date'!BX9="","x",'Indicator Date'!BX9)</f>
        <v>2018</v>
      </c>
      <c r="BY9" s="119">
        <f>IF('Indicator Date'!BY9="","x",'Indicator Date'!BY9)</f>
        <v>2017</v>
      </c>
      <c r="BZ9" s="119">
        <f>IF('Indicator Date'!BZ9="","x",'Indicator Date'!BZ9)</f>
        <v>2019</v>
      </c>
      <c r="CA9" s="119">
        <f>IF('Indicator Date'!CA9="","x",'Indicator Date'!CA9)</f>
        <v>2020</v>
      </c>
      <c r="CB9" s="119">
        <f>IF('Indicator Date'!CB9="","x",'Indicator Date'!CB9)</f>
        <v>2015</v>
      </c>
    </row>
    <row r="10" spans="1:80" x14ac:dyDescent="0.3">
      <c r="A10" s="100" t="str">
        <f>'Indicator Data'!A12</f>
        <v>Armenia</v>
      </c>
      <c r="B10" s="86" t="str">
        <f>'Indicator Data'!B12</f>
        <v>ARM</v>
      </c>
      <c r="C10" s="119">
        <f>IF('Indicator Date'!C10="","x",'Indicator Date'!C10)</f>
        <v>2015</v>
      </c>
      <c r="D10" s="119">
        <f>IF('Indicator Date'!D10="","x",'Indicator Date'!D10)</f>
        <v>2015</v>
      </c>
      <c r="E10" s="119">
        <f>IF('Indicator Date'!E10="","x",'Indicator Date'!E10)</f>
        <v>2015</v>
      </c>
      <c r="F10" s="119">
        <f>IF('Indicator Date'!F10="","x",'Indicator Date'!F10)</f>
        <v>2015</v>
      </c>
      <c r="G10" s="119">
        <f>IF('Indicator Date'!G10="","x",'Indicator Date'!G10)</f>
        <v>2015</v>
      </c>
      <c r="H10" s="119">
        <f>IF('Indicator Date'!H10="","x",'Indicator Date'!H10)</f>
        <v>2015</v>
      </c>
      <c r="I10" s="119">
        <f>IF('Indicator Date'!I10="","x",'Indicator Date'!I10)</f>
        <v>2015</v>
      </c>
      <c r="J10" s="119">
        <f>IF('Indicator Date'!J10="","x",'Indicator Date'!J10)</f>
        <v>2019</v>
      </c>
      <c r="K10" s="119">
        <f>IF('Indicator Date'!K10="","x",'Indicator Date'!K10)</f>
        <v>2019</v>
      </c>
      <c r="L10" s="119">
        <f>IF('Indicator Date'!L10="","x",'Indicator Date'!L10)</f>
        <v>2019</v>
      </c>
      <c r="M10" s="119">
        <f>IF('Indicator Date'!M10="","x",'Indicator Date'!M10)</f>
        <v>2015</v>
      </c>
      <c r="N10" s="119">
        <f>IF('Indicator Date'!N10="","x",'Indicator Date'!N10)</f>
        <v>2015</v>
      </c>
      <c r="O10" s="119">
        <f>IF('Indicator Date'!O10="","x",'Indicator Date'!O10)</f>
        <v>2015</v>
      </c>
      <c r="P10" s="119">
        <f>IF('Indicator Date'!P10="","x",'Indicator Date'!P10)</f>
        <v>2015</v>
      </c>
      <c r="Q10" s="119">
        <f>IF('Indicator Date'!Q10="","x",'Indicator Date'!Q10)</f>
        <v>2010</v>
      </c>
      <c r="R10" s="119">
        <f>IF('Indicator Date'!R10="","x",'Indicator Date'!R10)</f>
        <v>2010</v>
      </c>
      <c r="S10" s="119">
        <f>IF('Indicator Date'!S10="","x",'Indicator Date'!S10)</f>
        <v>2010</v>
      </c>
      <c r="T10" s="119">
        <f>IF('Indicator Date'!T10="","x",'Indicator Date'!T10)</f>
        <v>2010</v>
      </c>
      <c r="U10" s="119">
        <f>IF('Indicator Date'!U10="","x",'Indicator Date'!U10)</f>
        <v>2015</v>
      </c>
      <c r="V10" s="119">
        <f>IF('Indicator Date'!V10="","x",'Indicator Date'!V10)</f>
        <v>2015</v>
      </c>
      <c r="W10" s="119">
        <f>IF('Indicator Date'!W10="","x",'Indicator Date'!W10)</f>
        <v>2015</v>
      </c>
      <c r="X10" s="119">
        <f>IF('Indicator Date'!X10="","x",'Indicator Date'!X10)</f>
        <v>2018</v>
      </c>
      <c r="Y10" s="119">
        <f>IF('Indicator Date'!Y10="","x",'Indicator Date'!Y10)</f>
        <v>2019</v>
      </c>
      <c r="Z10" s="119">
        <f>IF('Indicator Date'!Z10="","x",'Indicator Date'!Z10)</f>
        <v>2019</v>
      </c>
      <c r="AA10" s="119">
        <f>IF('Indicator Date'!AA10="","x",'Indicator Date'!AA10)</f>
        <v>2016</v>
      </c>
      <c r="AB10" s="119">
        <f>IF('Indicator Date'!AB10="","x",'Indicator Date'!AB10)</f>
        <v>2017</v>
      </c>
      <c r="AC10" s="119">
        <f>IF('Indicator Date'!AC10="","x",'Indicator Date'!AC10)</f>
        <v>2017</v>
      </c>
      <c r="AD10" s="119">
        <f>IF('Indicator Date'!AD10="","x",'Indicator Date'!AD10)</f>
        <v>2019</v>
      </c>
      <c r="AE10" s="119">
        <f>IF('Indicator Date'!AE10="","x",'Indicator Date'!AE10)</f>
        <v>2019</v>
      </c>
      <c r="AF10" s="119">
        <f>IF('Indicator Date'!AF10="","x",'Indicator Date'!AF10)</f>
        <v>2018</v>
      </c>
      <c r="AG10" s="119">
        <f>IF('Indicator Date'!AG10="","x",'Indicator Date'!AG10)</f>
        <v>2019</v>
      </c>
      <c r="AH10" s="119">
        <f>IF('Indicator Date'!AH10="","x",'Indicator Date'!AH10)</f>
        <v>2021</v>
      </c>
      <c r="AI10" s="119">
        <f>IF('Indicator Date'!AI10="","x",'Indicator Date'!AI10)</f>
        <v>2021</v>
      </c>
      <c r="AJ10" s="119">
        <f>IF('Indicator Date'!AJ10="","x",'Indicator Date'!AJ10)</f>
        <v>2020</v>
      </c>
      <c r="AK10" s="119">
        <f>IF('Indicator Date'!AK10="","x",'Indicator Date'!AK10)</f>
        <v>2020</v>
      </c>
      <c r="AL10" s="119">
        <f>IF('Indicator Date'!AL10="","x",'Indicator Date'!AL10)</f>
        <v>2018</v>
      </c>
      <c r="AM10" s="119" t="str">
        <f>IF('Indicator Date'!AM10="","x",RIGHT('Indicator Date'!AM10,4))</f>
        <v>2016</v>
      </c>
      <c r="AN10" s="119">
        <f>IF('Indicator Date'!AN10="","x",'Indicator Date'!AN10)</f>
        <v>2021</v>
      </c>
      <c r="AO10" s="119">
        <f>IF('Indicator Date'!AO10="","x",'Indicator Date'!AO10)</f>
        <v>2018</v>
      </c>
      <c r="AP10" s="119">
        <f>IF('Indicator Date'!AP10="","x",'Indicator Date'!AP10)</f>
        <v>2019</v>
      </c>
      <c r="AQ10" s="119">
        <f>IF('Indicator Date'!AQ10="","x",'Indicator Date'!AQ10)</f>
        <v>2019</v>
      </c>
      <c r="AR10" s="119">
        <f>IF('Indicator Date'!AR10="","x",'Indicator Date'!AR10)</f>
        <v>2019</v>
      </c>
      <c r="AS10" s="119">
        <f>IF('Indicator Date'!AS10="","x",'Indicator Date'!AS10)</f>
        <v>2019</v>
      </c>
      <c r="AT10" s="119">
        <f>IF('Indicator Date'!AT10="","x",'Indicator Date'!AT10)</f>
        <v>2016</v>
      </c>
      <c r="AU10" s="119">
        <f>IF('Indicator Date'!AU10="","x",'Indicator Date'!AU10)</f>
        <v>2019</v>
      </c>
      <c r="AV10" s="119">
        <f>IF('Indicator Date'!AV10="","x",'Indicator Date'!AV10)</f>
        <v>2019</v>
      </c>
      <c r="AW10" s="119">
        <f>IF('Indicator Date'!AW10="","x",'Indicator Date'!AW10)</f>
        <v>2019</v>
      </c>
      <c r="AX10" s="119">
        <f>IF('Indicator Date'!AX10="","x",'Indicator Date'!AX10)</f>
        <v>2018</v>
      </c>
      <c r="AY10" s="119">
        <f>IF('Indicator Date'!AY10="","x",'Indicator Date'!AY10)</f>
        <v>2019</v>
      </c>
      <c r="AZ10" s="119">
        <f>IF('Indicator Date'!AZ10="","x",'Indicator Date'!AZ10)</f>
        <v>2019</v>
      </c>
      <c r="BA10" s="119">
        <f>IF('Indicator Date'!BA10="","x",'Indicator Date'!BA10)</f>
        <v>2019</v>
      </c>
      <c r="BB10" s="119">
        <f>IF('Indicator Date'!BB10="","x",'Indicator Date'!BB10)</f>
        <v>2018</v>
      </c>
      <c r="BC10" s="119">
        <f>IF('Indicator Date'!BC10="","x",'Indicator Date'!BC10)</f>
        <v>2019</v>
      </c>
      <c r="BD10" s="119">
        <f>IF('Indicator Date'!BD10="","x",'Indicator Date'!BD10)</f>
        <v>2020</v>
      </c>
      <c r="BE10" s="170">
        <f>IF('Indicator Date'!BE10="","x",YEAR('Indicator Date'!BE10))</f>
        <v>2020</v>
      </c>
      <c r="BF10" s="170">
        <f>IF('Indicator Date'!BF10="","x",YEAR('Indicator Date'!BF10))</f>
        <v>2020</v>
      </c>
      <c r="BG10" s="119">
        <f>IF('Indicator Date'!BG10="","x",'Indicator Date'!BG10)</f>
        <v>2019</v>
      </c>
      <c r="BH10" s="119">
        <f>IF('Indicator Date'!BH10="","x",'Indicator Date'!BH10)</f>
        <v>2019</v>
      </c>
      <c r="BI10" s="119">
        <f>IF('Indicator Date'!BI10="","x",'Indicator Date'!BI10)</f>
        <v>2019</v>
      </c>
      <c r="BJ10" s="119">
        <f>IF('Indicator Date'!BJ10="","x",'Indicator Date'!BJ10)</f>
        <v>2013</v>
      </c>
      <c r="BK10" s="119">
        <f>IF('Indicator Date'!BK10="","x",'Indicator Date'!BK10)</f>
        <v>2019</v>
      </c>
      <c r="BL10" s="119">
        <f>IF('Indicator Date'!BL10="","x",'Indicator Date'!BL10)</f>
        <v>2020</v>
      </c>
      <c r="BM10" s="119">
        <f>IF('Indicator Date'!BM10="","x",'Indicator Date'!BM10)</f>
        <v>2018</v>
      </c>
      <c r="BN10" s="119">
        <f>IF('Indicator Date'!BN10="","x",'Indicator Date'!BN10)</f>
        <v>2017</v>
      </c>
      <c r="BO10" s="119">
        <f>IF('Indicator Date'!BO10="","x",'Indicator Date'!BO10)</f>
        <v>2018</v>
      </c>
      <c r="BP10" s="119">
        <f>IF('Indicator Date'!BP10="","x",'Indicator Date'!BP10)</f>
        <v>2019</v>
      </c>
      <c r="BQ10" s="119">
        <f>IF('Indicator Date'!BQ10="","x",'Indicator Date'!BQ10)</f>
        <v>2014</v>
      </c>
      <c r="BR10" s="119">
        <f>IF('Indicator Date'!BR10="","x",'Indicator Date'!BR10)</f>
        <v>2017</v>
      </c>
      <c r="BS10" s="119">
        <f>IF('Indicator Date'!BS10="","x",'Indicator Date'!BS10)</f>
        <v>2017</v>
      </c>
      <c r="BT10" s="119">
        <f>IF('Indicator Date'!BT10="","x",'Indicator Date'!BT10)</f>
        <v>2014</v>
      </c>
      <c r="BU10" s="119">
        <f>IF('Indicator Date'!BU10="","x",'Indicator Date'!BU10)</f>
        <v>2018</v>
      </c>
      <c r="BV10" s="119">
        <f>IF('Indicator Date'!BV10="","x",'Indicator Date'!BV10)</f>
        <v>2018</v>
      </c>
      <c r="BW10" s="119">
        <f>IF('Indicator Date'!BW10="","x",'Indicator Date'!BW10)</f>
        <v>2018</v>
      </c>
      <c r="BX10" s="119">
        <f>IF('Indicator Date'!BX10="","x",'Indicator Date'!BX10)</f>
        <v>2018</v>
      </c>
      <c r="BY10" s="119">
        <f>IF('Indicator Date'!BY10="","x",'Indicator Date'!BY10)</f>
        <v>2017</v>
      </c>
      <c r="BZ10" s="119">
        <f>IF('Indicator Date'!BZ10="","x",'Indicator Date'!BZ10)</f>
        <v>2019</v>
      </c>
      <c r="CA10" s="119">
        <f>IF('Indicator Date'!CA10="","x",'Indicator Date'!CA10)</f>
        <v>2020</v>
      </c>
      <c r="CB10" s="119">
        <f>IF('Indicator Date'!CB10="","x",'Indicator Date'!CB10)</f>
        <v>2015</v>
      </c>
    </row>
    <row r="11" spans="1:80" x14ac:dyDescent="0.3">
      <c r="A11" s="100" t="str">
        <f>'Indicator Data'!A13</f>
        <v>Australia</v>
      </c>
      <c r="B11" s="86" t="str">
        <f>'Indicator Data'!B13</f>
        <v>AUS</v>
      </c>
      <c r="C11" s="119">
        <f>IF('Indicator Date'!C11="","x",'Indicator Date'!C11)</f>
        <v>2015</v>
      </c>
      <c r="D11" s="119">
        <f>IF('Indicator Date'!D11="","x",'Indicator Date'!D11)</f>
        <v>2015</v>
      </c>
      <c r="E11" s="119">
        <f>IF('Indicator Date'!E11="","x",'Indicator Date'!E11)</f>
        <v>2015</v>
      </c>
      <c r="F11" s="119">
        <f>IF('Indicator Date'!F11="","x",'Indicator Date'!F11)</f>
        <v>2015</v>
      </c>
      <c r="G11" s="119">
        <f>IF('Indicator Date'!G11="","x",'Indicator Date'!G11)</f>
        <v>2015</v>
      </c>
      <c r="H11" s="119">
        <f>IF('Indicator Date'!H11="","x",'Indicator Date'!H11)</f>
        <v>2015</v>
      </c>
      <c r="I11" s="119">
        <f>IF('Indicator Date'!I11="","x",'Indicator Date'!I11)</f>
        <v>2015</v>
      </c>
      <c r="J11" s="119">
        <f>IF('Indicator Date'!J11="","x",'Indicator Date'!J11)</f>
        <v>2019</v>
      </c>
      <c r="K11" s="119">
        <f>IF('Indicator Date'!K11="","x",'Indicator Date'!K11)</f>
        <v>2019</v>
      </c>
      <c r="L11" s="119">
        <f>IF('Indicator Date'!L11="","x",'Indicator Date'!L11)</f>
        <v>2019</v>
      </c>
      <c r="M11" s="119">
        <f>IF('Indicator Date'!M11="","x",'Indicator Date'!M11)</f>
        <v>2015</v>
      </c>
      <c r="N11" s="119">
        <f>IF('Indicator Date'!N11="","x",'Indicator Date'!N11)</f>
        <v>2015</v>
      </c>
      <c r="O11" s="119">
        <f>IF('Indicator Date'!O11="","x",'Indicator Date'!O11)</f>
        <v>2015</v>
      </c>
      <c r="P11" s="119">
        <f>IF('Indicator Date'!P11="","x",'Indicator Date'!P11)</f>
        <v>2015</v>
      </c>
      <c r="Q11" s="119">
        <f>IF('Indicator Date'!Q11="","x",'Indicator Date'!Q11)</f>
        <v>2010</v>
      </c>
      <c r="R11" s="119">
        <f>IF('Indicator Date'!R11="","x",'Indicator Date'!R11)</f>
        <v>2010</v>
      </c>
      <c r="S11" s="119">
        <f>IF('Indicator Date'!S11="","x",'Indicator Date'!S11)</f>
        <v>2010</v>
      </c>
      <c r="T11" s="119">
        <f>IF('Indicator Date'!T11="","x",'Indicator Date'!T11)</f>
        <v>2010</v>
      </c>
      <c r="U11" s="119">
        <f>IF('Indicator Date'!U11="","x",'Indicator Date'!U11)</f>
        <v>2015</v>
      </c>
      <c r="V11" s="119">
        <f>IF('Indicator Date'!V11="","x",'Indicator Date'!V11)</f>
        <v>2015</v>
      </c>
      <c r="W11" s="119">
        <f>IF('Indicator Date'!W11="","x",'Indicator Date'!W11)</f>
        <v>2015</v>
      </c>
      <c r="X11" s="119">
        <f>IF('Indicator Date'!X11="","x",'Indicator Date'!X11)</f>
        <v>2018</v>
      </c>
      <c r="Y11" s="119">
        <f>IF('Indicator Date'!Y11="","x",'Indicator Date'!Y11)</f>
        <v>2019</v>
      </c>
      <c r="Z11" s="119">
        <f>IF('Indicator Date'!Z11="","x",'Indicator Date'!Z11)</f>
        <v>2019</v>
      </c>
      <c r="AA11" s="119">
        <f>IF('Indicator Date'!AA11="","x",'Indicator Date'!AA11)</f>
        <v>2016</v>
      </c>
      <c r="AB11" s="119">
        <f>IF('Indicator Date'!AB11="","x",'Indicator Date'!AB11)</f>
        <v>2017</v>
      </c>
      <c r="AC11" s="119" t="str">
        <f>IF('Indicator Date'!AC11="","x",'Indicator Date'!AC11)</f>
        <v>x</v>
      </c>
      <c r="AD11" s="119">
        <f>IF('Indicator Date'!AD11="","x",'Indicator Date'!AD11)</f>
        <v>2018</v>
      </c>
      <c r="AE11" s="119">
        <f>IF('Indicator Date'!AE11="","x",'Indicator Date'!AE11)</f>
        <v>2019</v>
      </c>
      <c r="AF11" s="119" t="str">
        <f>IF('Indicator Date'!AF11="","x",'Indicator Date'!AF11)</f>
        <v>x</v>
      </c>
      <c r="AG11" s="119">
        <f>IF('Indicator Date'!AG11="","x",'Indicator Date'!AG11)</f>
        <v>2019</v>
      </c>
      <c r="AH11" s="119">
        <f>IF('Indicator Date'!AH11="","x",'Indicator Date'!AH11)</f>
        <v>2021</v>
      </c>
      <c r="AI11" s="119">
        <f>IF('Indicator Date'!AI11="","x",'Indicator Date'!AI11)</f>
        <v>2021</v>
      </c>
      <c r="AJ11" s="119">
        <f>IF('Indicator Date'!AJ11="","x",'Indicator Date'!AJ11)</f>
        <v>2020</v>
      </c>
      <c r="AK11" s="119">
        <f>IF('Indicator Date'!AK11="","x",'Indicator Date'!AK11)</f>
        <v>2020</v>
      </c>
      <c r="AL11" s="119">
        <f>IF('Indicator Date'!AL11="","x",'Indicator Date'!AL11)</f>
        <v>2018</v>
      </c>
      <c r="AM11" s="119" t="str">
        <f>IF('Indicator Date'!AM11="","x",RIGHT('Indicator Date'!AM11,4))</f>
        <v>x</v>
      </c>
      <c r="AN11" s="119">
        <f>IF('Indicator Date'!AN11="","x",'Indicator Date'!AN11)</f>
        <v>2021</v>
      </c>
      <c r="AO11" s="119">
        <f>IF('Indicator Date'!AO11="","x",'Indicator Date'!AO11)</f>
        <v>2018</v>
      </c>
      <c r="AP11" s="119">
        <f>IF('Indicator Date'!AP11="","x",'Indicator Date'!AP11)</f>
        <v>2019</v>
      </c>
      <c r="AQ11" s="119" t="str">
        <f>IF('Indicator Date'!AQ11="","x",'Indicator Date'!AQ11)</f>
        <v>x</v>
      </c>
      <c r="AR11" s="119">
        <f>IF('Indicator Date'!AR11="","x",'Indicator Date'!AR11)</f>
        <v>2019</v>
      </c>
      <c r="AS11" s="119">
        <f>IF('Indicator Date'!AS11="","x",'Indicator Date'!AS11)</f>
        <v>2019</v>
      </c>
      <c r="AT11" s="119" t="str">
        <f>IF('Indicator Date'!AT11="","x",'Indicator Date'!AT11)</f>
        <v>x</v>
      </c>
      <c r="AU11" s="119">
        <f>IF('Indicator Date'!AU11="","x",'Indicator Date'!AU11)</f>
        <v>2019</v>
      </c>
      <c r="AV11" s="119">
        <f>IF('Indicator Date'!AV11="","x",'Indicator Date'!AV11)</f>
        <v>2019</v>
      </c>
      <c r="AW11" s="119">
        <f>IF('Indicator Date'!AW11="","x",'Indicator Date'!AW11)</f>
        <v>2019</v>
      </c>
      <c r="AX11" s="119" t="str">
        <f>IF('Indicator Date'!AX11="","x",'Indicator Date'!AX11)</f>
        <v>x</v>
      </c>
      <c r="AY11" s="119">
        <f>IF('Indicator Date'!AY11="","x",'Indicator Date'!AY11)</f>
        <v>2019</v>
      </c>
      <c r="AZ11" s="119">
        <f>IF('Indicator Date'!AZ11="","x",'Indicator Date'!AZ11)</f>
        <v>2019</v>
      </c>
      <c r="BA11" s="119">
        <f>IF('Indicator Date'!BA11="","x",'Indicator Date'!BA11)</f>
        <v>2014</v>
      </c>
      <c r="BB11" s="119">
        <f>IF('Indicator Date'!BB11="","x",'Indicator Date'!BB11)</f>
        <v>2018</v>
      </c>
      <c r="BC11" s="119">
        <f>IF('Indicator Date'!BC11="","x",'Indicator Date'!BC11)</f>
        <v>2019</v>
      </c>
      <c r="BD11" s="119">
        <f>IF('Indicator Date'!BD11="","x",'Indicator Date'!BD11)</f>
        <v>2020</v>
      </c>
      <c r="BE11" s="170" t="str">
        <f>IF('Indicator Date'!BE11="","x",YEAR('Indicator Date'!BE11))</f>
        <v>x</v>
      </c>
      <c r="BF11" s="170">
        <f>IF('Indicator Date'!BF11="","x",YEAR('Indicator Date'!BF11))</f>
        <v>2020</v>
      </c>
      <c r="BG11" s="119">
        <f>IF('Indicator Date'!BG11="","x",'Indicator Date'!BG11)</f>
        <v>2019</v>
      </c>
      <c r="BH11" s="119">
        <f>IF('Indicator Date'!BH11="","x",'Indicator Date'!BH11)</f>
        <v>2019</v>
      </c>
      <c r="BI11" s="119">
        <f>IF('Indicator Date'!BI11="","x",'Indicator Date'!BI11)</f>
        <v>2019</v>
      </c>
      <c r="BJ11" s="119">
        <f>IF('Indicator Date'!BJ11="","x",'Indicator Date'!BJ11)</f>
        <v>2015</v>
      </c>
      <c r="BK11" s="119">
        <f>IF('Indicator Date'!BK11="","x",'Indicator Date'!BK11)</f>
        <v>2019</v>
      </c>
      <c r="BL11" s="119">
        <f>IF('Indicator Date'!BL11="","x",'Indicator Date'!BL11)</f>
        <v>2020</v>
      </c>
      <c r="BM11" s="119">
        <f>IF('Indicator Date'!BM11="","x",'Indicator Date'!BM11)</f>
        <v>2018</v>
      </c>
      <c r="BN11" s="119" t="str">
        <f>IF('Indicator Date'!BN11="","x",'Indicator Date'!BN11)</f>
        <v>x</v>
      </c>
      <c r="BO11" s="119">
        <f>IF('Indicator Date'!BO11="","x",'Indicator Date'!BO11)</f>
        <v>2017</v>
      </c>
      <c r="BP11" s="119">
        <f>IF('Indicator Date'!BP11="","x",'Indicator Date'!BP11)</f>
        <v>2019</v>
      </c>
      <c r="BQ11" s="119">
        <f>IF('Indicator Date'!BQ11="","x",'Indicator Date'!BQ11)</f>
        <v>2014</v>
      </c>
      <c r="BR11" s="119">
        <f>IF('Indicator Date'!BR11="","x",'Indicator Date'!BR11)</f>
        <v>2017</v>
      </c>
      <c r="BS11" s="119">
        <f>IF('Indicator Date'!BS11="","x",'Indicator Date'!BS11)</f>
        <v>2017</v>
      </c>
      <c r="BT11" s="119">
        <f>IF('Indicator Date'!BT11="","x",'Indicator Date'!BT11)</f>
        <v>2016</v>
      </c>
      <c r="BU11" s="119">
        <f>IF('Indicator Date'!BU11="","x",'Indicator Date'!BU11)</f>
        <v>2018</v>
      </c>
      <c r="BV11" s="119">
        <f>IF('Indicator Date'!BV11="","x",'Indicator Date'!BV11)</f>
        <v>2018</v>
      </c>
      <c r="BW11" s="119">
        <f>IF('Indicator Date'!BW11="","x",'Indicator Date'!BW11)</f>
        <v>2018</v>
      </c>
      <c r="BX11" s="119">
        <f>IF('Indicator Date'!BX11="","x",'Indicator Date'!BX11)</f>
        <v>2018</v>
      </c>
      <c r="BY11" s="119">
        <f>IF('Indicator Date'!BY11="","x",'Indicator Date'!BY11)</f>
        <v>2017</v>
      </c>
      <c r="BZ11" s="119">
        <f>IF('Indicator Date'!BZ11="","x",'Indicator Date'!BZ11)</f>
        <v>2019</v>
      </c>
      <c r="CA11" s="119">
        <f>IF('Indicator Date'!CA11="","x",'Indicator Date'!CA11)</f>
        <v>2020</v>
      </c>
      <c r="CB11" s="119">
        <f>IF('Indicator Date'!CB11="","x",'Indicator Date'!CB11)</f>
        <v>2015</v>
      </c>
    </row>
    <row r="12" spans="1:80" x14ac:dyDescent="0.3">
      <c r="A12" s="100" t="str">
        <f>'Indicator Data'!A14</f>
        <v>Austria</v>
      </c>
      <c r="B12" s="86" t="str">
        <f>'Indicator Data'!B14</f>
        <v>AUT</v>
      </c>
      <c r="C12" s="119">
        <f>IF('Indicator Date'!C12="","x",'Indicator Date'!C12)</f>
        <v>2015</v>
      </c>
      <c r="D12" s="119">
        <f>IF('Indicator Date'!D12="","x",'Indicator Date'!D12)</f>
        <v>2015</v>
      </c>
      <c r="E12" s="119">
        <f>IF('Indicator Date'!E12="","x",'Indicator Date'!E12)</f>
        <v>2015</v>
      </c>
      <c r="F12" s="119">
        <f>IF('Indicator Date'!F12="","x",'Indicator Date'!F12)</f>
        <v>2015</v>
      </c>
      <c r="G12" s="119">
        <f>IF('Indicator Date'!G12="","x",'Indicator Date'!G12)</f>
        <v>2015</v>
      </c>
      <c r="H12" s="119">
        <f>IF('Indicator Date'!H12="","x",'Indicator Date'!H12)</f>
        <v>2015</v>
      </c>
      <c r="I12" s="119">
        <f>IF('Indicator Date'!I12="","x",'Indicator Date'!I12)</f>
        <v>2015</v>
      </c>
      <c r="J12" s="119">
        <f>IF('Indicator Date'!J12="","x",'Indicator Date'!J12)</f>
        <v>2019</v>
      </c>
      <c r="K12" s="119">
        <f>IF('Indicator Date'!K12="","x",'Indicator Date'!K12)</f>
        <v>2019</v>
      </c>
      <c r="L12" s="119">
        <f>IF('Indicator Date'!L12="","x",'Indicator Date'!L12)</f>
        <v>2019</v>
      </c>
      <c r="M12" s="119">
        <f>IF('Indicator Date'!M12="","x",'Indicator Date'!M12)</f>
        <v>2015</v>
      </c>
      <c r="N12" s="119">
        <f>IF('Indicator Date'!N12="","x",'Indicator Date'!N12)</f>
        <v>2015</v>
      </c>
      <c r="O12" s="119">
        <f>IF('Indicator Date'!O12="","x",'Indicator Date'!O12)</f>
        <v>2015</v>
      </c>
      <c r="P12" s="119">
        <f>IF('Indicator Date'!P12="","x",'Indicator Date'!P12)</f>
        <v>2015</v>
      </c>
      <c r="Q12" s="119">
        <f>IF('Indicator Date'!Q12="","x",'Indicator Date'!Q12)</f>
        <v>2010</v>
      </c>
      <c r="R12" s="119">
        <f>IF('Indicator Date'!R12="","x",'Indicator Date'!R12)</f>
        <v>2010</v>
      </c>
      <c r="S12" s="119">
        <f>IF('Indicator Date'!S12="","x",'Indicator Date'!S12)</f>
        <v>2010</v>
      </c>
      <c r="T12" s="119">
        <f>IF('Indicator Date'!T12="","x",'Indicator Date'!T12)</f>
        <v>2010</v>
      </c>
      <c r="U12" s="119">
        <f>IF('Indicator Date'!U12="","x",'Indicator Date'!U12)</f>
        <v>2015</v>
      </c>
      <c r="V12" s="119">
        <f>IF('Indicator Date'!V12="","x",'Indicator Date'!V12)</f>
        <v>2015</v>
      </c>
      <c r="W12" s="119">
        <f>IF('Indicator Date'!W12="","x",'Indicator Date'!W12)</f>
        <v>2015</v>
      </c>
      <c r="X12" s="119">
        <f>IF('Indicator Date'!X12="","x",'Indicator Date'!X12)</f>
        <v>2018</v>
      </c>
      <c r="Y12" s="119">
        <f>IF('Indicator Date'!Y12="","x",'Indicator Date'!Y12)</f>
        <v>2019</v>
      </c>
      <c r="Z12" s="119">
        <f>IF('Indicator Date'!Z12="","x",'Indicator Date'!Z12)</f>
        <v>2019</v>
      </c>
      <c r="AA12" s="119">
        <f>IF('Indicator Date'!AA12="","x",'Indicator Date'!AA12)</f>
        <v>2011</v>
      </c>
      <c r="AB12" s="119">
        <f>IF('Indicator Date'!AB12="","x",'Indicator Date'!AB12)</f>
        <v>2017</v>
      </c>
      <c r="AC12" s="119" t="str">
        <f>IF('Indicator Date'!AC12="","x",'Indicator Date'!AC12)</f>
        <v>x</v>
      </c>
      <c r="AD12" s="119">
        <f>IF('Indicator Date'!AD12="","x",'Indicator Date'!AD12)</f>
        <v>2017</v>
      </c>
      <c r="AE12" s="119">
        <f>IF('Indicator Date'!AE12="","x",'Indicator Date'!AE12)</f>
        <v>2019</v>
      </c>
      <c r="AF12" s="119" t="str">
        <f>IF('Indicator Date'!AF12="","x",'Indicator Date'!AF12)</f>
        <v>x</v>
      </c>
      <c r="AG12" s="119">
        <f>IF('Indicator Date'!AG12="","x",'Indicator Date'!AG12)</f>
        <v>2019</v>
      </c>
      <c r="AH12" s="119">
        <f>IF('Indicator Date'!AH12="","x",'Indicator Date'!AH12)</f>
        <v>2021</v>
      </c>
      <c r="AI12" s="119">
        <f>IF('Indicator Date'!AI12="","x",'Indicator Date'!AI12)</f>
        <v>2021</v>
      </c>
      <c r="AJ12" s="119">
        <f>IF('Indicator Date'!AJ12="","x",'Indicator Date'!AJ12)</f>
        <v>2020</v>
      </c>
      <c r="AK12" s="119">
        <f>IF('Indicator Date'!AK12="","x",'Indicator Date'!AK12)</f>
        <v>2020</v>
      </c>
      <c r="AL12" s="119">
        <f>IF('Indicator Date'!AL12="","x",'Indicator Date'!AL12)</f>
        <v>2018</v>
      </c>
      <c r="AM12" s="119" t="str">
        <f>IF('Indicator Date'!AM12="","x",RIGHT('Indicator Date'!AM12,4))</f>
        <v>x</v>
      </c>
      <c r="AN12" s="119">
        <f>IF('Indicator Date'!AN12="","x",'Indicator Date'!AN12)</f>
        <v>2021</v>
      </c>
      <c r="AO12" s="119">
        <f>IF('Indicator Date'!AO12="","x",'Indicator Date'!AO12)</f>
        <v>2018</v>
      </c>
      <c r="AP12" s="119">
        <f>IF('Indicator Date'!AP12="","x",'Indicator Date'!AP12)</f>
        <v>2019</v>
      </c>
      <c r="AQ12" s="119" t="str">
        <f>IF('Indicator Date'!AQ12="","x",'Indicator Date'!AQ12)</f>
        <v>x</v>
      </c>
      <c r="AR12" s="119">
        <f>IF('Indicator Date'!AR12="","x",'Indicator Date'!AR12)</f>
        <v>2019</v>
      </c>
      <c r="AS12" s="119">
        <f>IF('Indicator Date'!AS12="","x",'Indicator Date'!AS12)</f>
        <v>2019</v>
      </c>
      <c r="AT12" s="119" t="str">
        <f>IF('Indicator Date'!AT12="","x",'Indicator Date'!AT12)</f>
        <v>x</v>
      </c>
      <c r="AU12" s="119">
        <f>IF('Indicator Date'!AU12="","x",'Indicator Date'!AU12)</f>
        <v>2019</v>
      </c>
      <c r="AV12" s="119" t="str">
        <f>IF('Indicator Date'!AV12="","x",'Indicator Date'!AV12)</f>
        <v>x</v>
      </c>
      <c r="AW12" s="119" t="str">
        <f>IF('Indicator Date'!AW12="","x",'Indicator Date'!AW12)</f>
        <v>x</v>
      </c>
      <c r="AX12" s="119" t="str">
        <f>IF('Indicator Date'!AX12="","x",'Indicator Date'!AX12)</f>
        <v>x</v>
      </c>
      <c r="AY12" s="119">
        <f>IF('Indicator Date'!AY12="","x",'Indicator Date'!AY12)</f>
        <v>2019</v>
      </c>
      <c r="AZ12" s="119">
        <f>IF('Indicator Date'!AZ12="","x",'Indicator Date'!AZ12)</f>
        <v>2019</v>
      </c>
      <c r="BA12" s="119">
        <f>IF('Indicator Date'!BA12="","x",'Indicator Date'!BA12)</f>
        <v>2018</v>
      </c>
      <c r="BB12" s="119">
        <f>IF('Indicator Date'!BB12="","x",'Indicator Date'!BB12)</f>
        <v>2018</v>
      </c>
      <c r="BC12" s="119">
        <f>IF('Indicator Date'!BC12="","x",'Indicator Date'!BC12)</f>
        <v>2019</v>
      </c>
      <c r="BD12" s="119">
        <f>IF('Indicator Date'!BD12="","x",'Indicator Date'!BD12)</f>
        <v>2020</v>
      </c>
      <c r="BE12" s="170" t="str">
        <f>IF('Indicator Date'!BE12="","x",YEAR('Indicator Date'!BE12))</f>
        <v>x</v>
      </c>
      <c r="BF12" s="170">
        <f>IF('Indicator Date'!BF12="","x",YEAR('Indicator Date'!BF12))</f>
        <v>2020</v>
      </c>
      <c r="BG12" s="119">
        <f>IF('Indicator Date'!BG12="","x",'Indicator Date'!BG12)</f>
        <v>2019</v>
      </c>
      <c r="BH12" s="119">
        <f>IF('Indicator Date'!BH12="","x",'Indicator Date'!BH12)</f>
        <v>2019</v>
      </c>
      <c r="BI12" s="119">
        <f>IF('Indicator Date'!BI12="","x",'Indicator Date'!BI12)</f>
        <v>2019</v>
      </c>
      <c r="BJ12" s="119">
        <f>IF('Indicator Date'!BJ12="","x",'Indicator Date'!BJ12)</f>
        <v>2015</v>
      </c>
      <c r="BK12" s="119">
        <f>IF('Indicator Date'!BK12="","x",'Indicator Date'!BK12)</f>
        <v>2019</v>
      </c>
      <c r="BL12" s="119">
        <f>IF('Indicator Date'!BL12="","x",'Indicator Date'!BL12)</f>
        <v>2020</v>
      </c>
      <c r="BM12" s="119">
        <f>IF('Indicator Date'!BM12="","x",'Indicator Date'!BM12)</f>
        <v>2018</v>
      </c>
      <c r="BN12" s="119" t="str">
        <f>IF('Indicator Date'!BN12="","x",'Indicator Date'!BN12)</f>
        <v>x</v>
      </c>
      <c r="BO12" s="119">
        <f>IF('Indicator Date'!BO12="","x",'Indicator Date'!BO12)</f>
        <v>2019</v>
      </c>
      <c r="BP12" s="119">
        <f>IF('Indicator Date'!BP12="","x",'Indicator Date'!BP12)</f>
        <v>2019</v>
      </c>
      <c r="BQ12" s="119">
        <f>IF('Indicator Date'!BQ12="","x",'Indicator Date'!BQ12)</f>
        <v>2014</v>
      </c>
      <c r="BR12" s="119">
        <f>IF('Indicator Date'!BR12="","x",'Indicator Date'!BR12)</f>
        <v>2017</v>
      </c>
      <c r="BS12" s="119">
        <f>IF('Indicator Date'!BS12="","x",'Indicator Date'!BS12)</f>
        <v>2017</v>
      </c>
      <c r="BT12" s="119">
        <f>IF('Indicator Date'!BT12="","x",'Indicator Date'!BT12)</f>
        <v>2016</v>
      </c>
      <c r="BU12" s="119">
        <f>IF('Indicator Date'!BU12="","x",'Indicator Date'!BU12)</f>
        <v>2018</v>
      </c>
      <c r="BV12" s="119">
        <f>IF('Indicator Date'!BV12="","x",'Indicator Date'!BV12)</f>
        <v>2018</v>
      </c>
      <c r="BW12" s="119" t="str">
        <f>IF('Indicator Date'!BW12="","x",'Indicator Date'!BW12)</f>
        <v>x</v>
      </c>
      <c r="BX12" s="119">
        <f>IF('Indicator Date'!BX12="","x",'Indicator Date'!BX12)</f>
        <v>2018</v>
      </c>
      <c r="BY12" s="119">
        <f>IF('Indicator Date'!BY12="","x",'Indicator Date'!BY12)</f>
        <v>2017</v>
      </c>
      <c r="BZ12" s="119">
        <f>IF('Indicator Date'!BZ12="","x",'Indicator Date'!BZ12)</f>
        <v>2019</v>
      </c>
      <c r="CA12" s="119">
        <f>IF('Indicator Date'!CA12="","x",'Indicator Date'!CA12)</f>
        <v>2020</v>
      </c>
      <c r="CB12" s="119">
        <f>IF('Indicator Date'!CB12="","x",'Indicator Date'!CB12)</f>
        <v>2015</v>
      </c>
    </row>
    <row r="13" spans="1:80" x14ac:dyDescent="0.3">
      <c r="A13" s="100" t="str">
        <f>'Indicator Data'!A15</f>
        <v>Azerbaijan</v>
      </c>
      <c r="B13" s="86" t="str">
        <f>'Indicator Data'!B15</f>
        <v>AZE</v>
      </c>
      <c r="C13" s="119">
        <f>IF('Indicator Date'!C13="","x",'Indicator Date'!C13)</f>
        <v>2015</v>
      </c>
      <c r="D13" s="119">
        <f>IF('Indicator Date'!D13="","x",'Indicator Date'!D13)</f>
        <v>2015</v>
      </c>
      <c r="E13" s="119">
        <f>IF('Indicator Date'!E13="","x",'Indicator Date'!E13)</f>
        <v>2015</v>
      </c>
      <c r="F13" s="119">
        <f>IF('Indicator Date'!F13="","x",'Indicator Date'!F13)</f>
        <v>2015</v>
      </c>
      <c r="G13" s="119">
        <f>IF('Indicator Date'!G13="","x",'Indicator Date'!G13)</f>
        <v>2015</v>
      </c>
      <c r="H13" s="119">
        <f>IF('Indicator Date'!H13="","x",'Indicator Date'!H13)</f>
        <v>2015</v>
      </c>
      <c r="I13" s="119">
        <f>IF('Indicator Date'!I13="","x",'Indicator Date'!I13)</f>
        <v>2015</v>
      </c>
      <c r="J13" s="119">
        <f>IF('Indicator Date'!J13="","x",'Indicator Date'!J13)</f>
        <v>2019</v>
      </c>
      <c r="K13" s="119">
        <f>IF('Indicator Date'!K13="","x",'Indicator Date'!K13)</f>
        <v>2019</v>
      </c>
      <c r="L13" s="119">
        <f>IF('Indicator Date'!L13="","x",'Indicator Date'!L13)</f>
        <v>2019</v>
      </c>
      <c r="M13" s="119">
        <f>IF('Indicator Date'!M13="","x",'Indicator Date'!M13)</f>
        <v>2015</v>
      </c>
      <c r="N13" s="119">
        <f>IF('Indicator Date'!N13="","x",'Indicator Date'!N13)</f>
        <v>2015</v>
      </c>
      <c r="O13" s="119">
        <f>IF('Indicator Date'!O13="","x",'Indicator Date'!O13)</f>
        <v>2015</v>
      </c>
      <c r="P13" s="119">
        <f>IF('Indicator Date'!P13="","x",'Indicator Date'!P13)</f>
        <v>2015</v>
      </c>
      <c r="Q13" s="119">
        <f>IF('Indicator Date'!Q13="","x",'Indicator Date'!Q13)</f>
        <v>2010</v>
      </c>
      <c r="R13" s="119">
        <f>IF('Indicator Date'!R13="","x",'Indicator Date'!R13)</f>
        <v>2010</v>
      </c>
      <c r="S13" s="119">
        <f>IF('Indicator Date'!S13="","x",'Indicator Date'!S13)</f>
        <v>2010</v>
      </c>
      <c r="T13" s="119">
        <f>IF('Indicator Date'!T13="","x",'Indicator Date'!T13)</f>
        <v>2010</v>
      </c>
      <c r="U13" s="119">
        <f>IF('Indicator Date'!U13="","x",'Indicator Date'!U13)</f>
        <v>2015</v>
      </c>
      <c r="V13" s="119">
        <f>IF('Indicator Date'!V13="","x",'Indicator Date'!V13)</f>
        <v>2015</v>
      </c>
      <c r="W13" s="119">
        <f>IF('Indicator Date'!W13="","x",'Indicator Date'!W13)</f>
        <v>2015</v>
      </c>
      <c r="X13" s="119">
        <f>IF('Indicator Date'!X13="","x",'Indicator Date'!X13)</f>
        <v>2018</v>
      </c>
      <c r="Y13" s="119">
        <f>IF('Indicator Date'!Y13="","x",'Indicator Date'!Y13)</f>
        <v>2019</v>
      </c>
      <c r="Z13" s="119">
        <f>IF('Indicator Date'!Z13="","x",'Indicator Date'!Z13)</f>
        <v>2019</v>
      </c>
      <c r="AA13" s="119">
        <f>IF('Indicator Date'!AA13="","x",'Indicator Date'!AA13)</f>
        <v>2009</v>
      </c>
      <c r="AB13" s="119">
        <f>IF('Indicator Date'!AB13="","x",'Indicator Date'!AB13)</f>
        <v>2017</v>
      </c>
      <c r="AC13" s="119">
        <f>IF('Indicator Date'!AC13="","x",'Indicator Date'!AC13)</f>
        <v>2017</v>
      </c>
      <c r="AD13" s="119">
        <f>IF('Indicator Date'!AD13="","x",'Indicator Date'!AD13)</f>
        <v>2018</v>
      </c>
      <c r="AE13" s="119">
        <f>IF('Indicator Date'!AE13="","x",'Indicator Date'!AE13)</f>
        <v>2019</v>
      </c>
      <c r="AF13" s="119" t="str">
        <f>IF('Indicator Date'!AF13="","x",'Indicator Date'!AF13)</f>
        <v>x</v>
      </c>
      <c r="AG13" s="119">
        <f>IF('Indicator Date'!AG13="","x",'Indicator Date'!AG13)</f>
        <v>2019</v>
      </c>
      <c r="AH13" s="119">
        <f>IF('Indicator Date'!AH13="","x",'Indicator Date'!AH13)</f>
        <v>2021</v>
      </c>
      <c r="AI13" s="119">
        <f>IF('Indicator Date'!AI13="","x",'Indicator Date'!AI13)</f>
        <v>2021</v>
      </c>
      <c r="AJ13" s="119">
        <f>IF('Indicator Date'!AJ13="","x",'Indicator Date'!AJ13)</f>
        <v>2020</v>
      </c>
      <c r="AK13" s="119">
        <f>IF('Indicator Date'!AK13="","x",'Indicator Date'!AK13)</f>
        <v>2020</v>
      </c>
      <c r="AL13" s="119">
        <f>IF('Indicator Date'!AL13="","x",'Indicator Date'!AL13)</f>
        <v>2018</v>
      </c>
      <c r="AM13" s="119" t="str">
        <f>IF('Indicator Date'!AM13="","x",RIGHT('Indicator Date'!AM13,4))</f>
        <v>x</v>
      </c>
      <c r="AN13" s="119">
        <f>IF('Indicator Date'!AN13="","x",'Indicator Date'!AN13)</f>
        <v>2021</v>
      </c>
      <c r="AO13" s="119">
        <f>IF('Indicator Date'!AO13="","x",'Indicator Date'!AO13)</f>
        <v>2018</v>
      </c>
      <c r="AP13" s="119">
        <f>IF('Indicator Date'!AP13="","x",'Indicator Date'!AP13)</f>
        <v>2019</v>
      </c>
      <c r="AQ13" s="119">
        <f>IF('Indicator Date'!AQ13="","x",'Indicator Date'!AQ13)</f>
        <v>2019</v>
      </c>
      <c r="AR13" s="119">
        <f>IF('Indicator Date'!AR13="","x",'Indicator Date'!AR13)</f>
        <v>2019</v>
      </c>
      <c r="AS13" s="119">
        <f>IF('Indicator Date'!AS13="","x",'Indicator Date'!AS13)</f>
        <v>2019</v>
      </c>
      <c r="AT13" s="119">
        <f>IF('Indicator Date'!AT13="","x",'Indicator Date'!AT13)</f>
        <v>2013</v>
      </c>
      <c r="AU13" s="119">
        <f>IF('Indicator Date'!AU13="","x",'Indicator Date'!AU13)</f>
        <v>2019</v>
      </c>
      <c r="AV13" s="119">
        <f>IF('Indicator Date'!AV13="","x",'Indicator Date'!AV13)</f>
        <v>2019</v>
      </c>
      <c r="AW13" s="119">
        <f>IF('Indicator Date'!AW13="","x",'Indicator Date'!AW13)</f>
        <v>2019</v>
      </c>
      <c r="AX13" s="119">
        <f>IF('Indicator Date'!AX13="","x",'Indicator Date'!AX13)</f>
        <v>2018</v>
      </c>
      <c r="AY13" s="119">
        <f>IF('Indicator Date'!AY13="","x",'Indicator Date'!AY13)</f>
        <v>2019</v>
      </c>
      <c r="AZ13" s="119">
        <f>IF('Indicator Date'!AZ13="","x",'Indicator Date'!AZ13)</f>
        <v>2019</v>
      </c>
      <c r="BA13" s="119" t="str">
        <f>IF('Indicator Date'!BA13="","x",'Indicator Date'!BA13)</f>
        <v>x</v>
      </c>
      <c r="BB13" s="119">
        <f>IF('Indicator Date'!BB13="","x",'Indicator Date'!BB13)</f>
        <v>2018</v>
      </c>
      <c r="BC13" s="119">
        <f>IF('Indicator Date'!BC13="","x",'Indicator Date'!BC13)</f>
        <v>2019</v>
      </c>
      <c r="BD13" s="119">
        <f>IF('Indicator Date'!BD13="","x",'Indicator Date'!BD13)</f>
        <v>2020</v>
      </c>
      <c r="BE13" s="170">
        <f>IF('Indicator Date'!BE13="","x",YEAR('Indicator Date'!BE13))</f>
        <v>2020</v>
      </c>
      <c r="BF13" s="170">
        <f>IF('Indicator Date'!BF13="","x",YEAR('Indicator Date'!BF13))</f>
        <v>2020</v>
      </c>
      <c r="BG13" s="119">
        <f>IF('Indicator Date'!BG13="","x",'Indicator Date'!BG13)</f>
        <v>2019</v>
      </c>
      <c r="BH13" s="119">
        <f>IF('Indicator Date'!BH13="","x",'Indicator Date'!BH13)</f>
        <v>2019</v>
      </c>
      <c r="BI13" s="119">
        <f>IF('Indicator Date'!BI13="","x",'Indicator Date'!BI13)</f>
        <v>2019</v>
      </c>
      <c r="BJ13" s="119" t="str">
        <f>IF('Indicator Date'!BJ13="","x",'Indicator Date'!BJ13)</f>
        <v>x</v>
      </c>
      <c r="BK13" s="119">
        <f>IF('Indicator Date'!BK13="","x",'Indicator Date'!BK13)</f>
        <v>2019</v>
      </c>
      <c r="BL13" s="119">
        <f>IF('Indicator Date'!BL13="","x",'Indicator Date'!BL13)</f>
        <v>2020</v>
      </c>
      <c r="BM13" s="119">
        <f>IF('Indicator Date'!BM13="","x",'Indicator Date'!BM13)</f>
        <v>2018</v>
      </c>
      <c r="BN13" s="119">
        <f>IF('Indicator Date'!BN13="","x",'Indicator Date'!BN13)</f>
        <v>2017</v>
      </c>
      <c r="BO13" s="119">
        <f>IF('Indicator Date'!BO13="","x",'Indicator Date'!BO13)</f>
        <v>2018</v>
      </c>
      <c r="BP13" s="119">
        <f>IF('Indicator Date'!BP13="","x",'Indicator Date'!BP13)</f>
        <v>2019</v>
      </c>
      <c r="BQ13" s="119">
        <f>IF('Indicator Date'!BQ13="","x",'Indicator Date'!BQ13)</f>
        <v>2014</v>
      </c>
      <c r="BR13" s="119">
        <f>IF('Indicator Date'!BR13="","x",'Indicator Date'!BR13)</f>
        <v>2017</v>
      </c>
      <c r="BS13" s="119">
        <f>IF('Indicator Date'!BS13="","x",'Indicator Date'!BS13)</f>
        <v>2017</v>
      </c>
      <c r="BT13" s="119">
        <f>IF('Indicator Date'!BT13="","x",'Indicator Date'!BT13)</f>
        <v>2014</v>
      </c>
      <c r="BU13" s="119">
        <f>IF('Indicator Date'!BU13="","x",'Indicator Date'!BU13)</f>
        <v>2018</v>
      </c>
      <c r="BV13" s="119">
        <f>IF('Indicator Date'!BV13="","x",'Indicator Date'!BV13)</f>
        <v>2018</v>
      </c>
      <c r="BW13" s="119">
        <f>IF('Indicator Date'!BW13="","x",'Indicator Date'!BW13)</f>
        <v>2018</v>
      </c>
      <c r="BX13" s="119">
        <f>IF('Indicator Date'!BX13="","x",'Indicator Date'!BX13)</f>
        <v>2018</v>
      </c>
      <c r="BY13" s="119">
        <f>IF('Indicator Date'!BY13="","x",'Indicator Date'!BY13)</f>
        <v>2017</v>
      </c>
      <c r="BZ13" s="119">
        <f>IF('Indicator Date'!BZ13="","x",'Indicator Date'!BZ13)</f>
        <v>2019</v>
      </c>
      <c r="CA13" s="119">
        <f>IF('Indicator Date'!CA13="","x",'Indicator Date'!CA13)</f>
        <v>2020</v>
      </c>
      <c r="CB13" s="119">
        <f>IF('Indicator Date'!CB13="","x",'Indicator Date'!CB13)</f>
        <v>2015</v>
      </c>
    </row>
    <row r="14" spans="1:80" x14ac:dyDescent="0.3">
      <c r="A14" s="100" t="str">
        <f>'Indicator Data'!A16</f>
        <v>Bahamas</v>
      </c>
      <c r="B14" s="86" t="str">
        <f>'Indicator Data'!B16</f>
        <v>BHS</v>
      </c>
      <c r="C14" s="119">
        <f>IF('Indicator Date'!C14="","x",'Indicator Date'!C14)</f>
        <v>2015</v>
      </c>
      <c r="D14" s="119">
        <f>IF('Indicator Date'!D14="","x",'Indicator Date'!D14)</f>
        <v>2015</v>
      </c>
      <c r="E14" s="119">
        <f>IF('Indicator Date'!E14="","x",'Indicator Date'!E14)</f>
        <v>2015</v>
      </c>
      <c r="F14" s="119">
        <f>IF('Indicator Date'!F14="","x",'Indicator Date'!F14)</f>
        <v>2015</v>
      </c>
      <c r="G14" s="119">
        <f>IF('Indicator Date'!G14="","x",'Indicator Date'!G14)</f>
        <v>2015</v>
      </c>
      <c r="H14" s="119">
        <f>IF('Indicator Date'!H14="","x",'Indicator Date'!H14)</f>
        <v>2015</v>
      </c>
      <c r="I14" s="119">
        <f>IF('Indicator Date'!I14="","x",'Indicator Date'!I14)</f>
        <v>2015</v>
      </c>
      <c r="J14" s="119">
        <f>IF('Indicator Date'!J14="","x",'Indicator Date'!J14)</f>
        <v>2019</v>
      </c>
      <c r="K14" s="119">
        <f>IF('Indicator Date'!K14="","x",'Indicator Date'!K14)</f>
        <v>2019</v>
      </c>
      <c r="L14" s="119">
        <f>IF('Indicator Date'!L14="","x",'Indicator Date'!L14)</f>
        <v>2019</v>
      </c>
      <c r="M14" s="119">
        <f>IF('Indicator Date'!M14="","x",'Indicator Date'!M14)</f>
        <v>2015</v>
      </c>
      <c r="N14" s="119">
        <f>IF('Indicator Date'!N14="","x",'Indicator Date'!N14)</f>
        <v>2015</v>
      </c>
      <c r="O14" s="119">
        <f>IF('Indicator Date'!O14="","x",'Indicator Date'!O14)</f>
        <v>2015</v>
      </c>
      <c r="P14" s="119">
        <f>IF('Indicator Date'!P14="","x",'Indicator Date'!P14)</f>
        <v>2015</v>
      </c>
      <c r="Q14" s="119">
        <f>IF('Indicator Date'!Q14="","x",'Indicator Date'!Q14)</f>
        <v>2010</v>
      </c>
      <c r="R14" s="119">
        <f>IF('Indicator Date'!R14="","x",'Indicator Date'!R14)</f>
        <v>2010</v>
      </c>
      <c r="S14" s="119">
        <f>IF('Indicator Date'!S14="","x",'Indicator Date'!S14)</f>
        <v>2010</v>
      </c>
      <c r="T14" s="119">
        <f>IF('Indicator Date'!T14="","x",'Indicator Date'!T14)</f>
        <v>2010</v>
      </c>
      <c r="U14" s="119">
        <f>IF('Indicator Date'!U14="","x",'Indicator Date'!U14)</f>
        <v>2015</v>
      </c>
      <c r="V14" s="119">
        <f>IF('Indicator Date'!V14="","x",'Indicator Date'!V14)</f>
        <v>2015</v>
      </c>
      <c r="W14" s="119">
        <f>IF('Indicator Date'!W14="","x",'Indicator Date'!W14)</f>
        <v>2015</v>
      </c>
      <c r="X14" s="119">
        <f>IF('Indicator Date'!X14="","x",'Indicator Date'!X14)</f>
        <v>2018</v>
      </c>
      <c r="Y14" s="119">
        <f>IF('Indicator Date'!Y14="","x",'Indicator Date'!Y14)</f>
        <v>2019</v>
      </c>
      <c r="Z14" s="119">
        <f>IF('Indicator Date'!Z14="","x",'Indicator Date'!Z14)</f>
        <v>2019</v>
      </c>
      <c r="AA14" s="119">
        <f>IF('Indicator Date'!AA14="","x",'Indicator Date'!AA14)</f>
        <v>2010</v>
      </c>
      <c r="AB14" s="119">
        <f>IF('Indicator Date'!AB14="","x",'Indicator Date'!AB14)</f>
        <v>2017</v>
      </c>
      <c r="AC14" s="119" t="str">
        <f>IF('Indicator Date'!AC14="","x",'Indicator Date'!AC14)</f>
        <v>x</v>
      </c>
      <c r="AD14" s="119">
        <f>IF('Indicator Date'!AD14="","x",'Indicator Date'!AD14)</f>
        <v>2017</v>
      </c>
      <c r="AE14" s="119">
        <f>IF('Indicator Date'!AE14="","x",'Indicator Date'!AE14)</f>
        <v>2019</v>
      </c>
      <c r="AF14" s="119" t="str">
        <f>IF('Indicator Date'!AF14="","x",'Indicator Date'!AF14)</f>
        <v>x</v>
      </c>
      <c r="AG14" s="119">
        <f>IF('Indicator Date'!AG14="","x",'Indicator Date'!AG14)</f>
        <v>2019</v>
      </c>
      <c r="AH14" s="119">
        <f>IF('Indicator Date'!AH14="","x",'Indicator Date'!AH14)</f>
        <v>2021</v>
      </c>
      <c r="AI14" s="119">
        <f>IF('Indicator Date'!AI14="","x",'Indicator Date'!AI14)</f>
        <v>2021</v>
      </c>
      <c r="AJ14" s="119">
        <f>IF('Indicator Date'!AJ14="","x",'Indicator Date'!AJ14)</f>
        <v>2020</v>
      </c>
      <c r="AK14" s="119">
        <f>IF('Indicator Date'!AK14="","x",'Indicator Date'!AK14)</f>
        <v>2020</v>
      </c>
      <c r="AL14" s="119">
        <f>IF('Indicator Date'!AL14="","x",'Indicator Date'!AL14)</f>
        <v>2018</v>
      </c>
      <c r="AM14" s="119" t="str">
        <f>IF('Indicator Date'!AM14="","x",RIGHT('Indicator Date'!AM14,4))</f>
        <v>x</v>
      </c>
      <c r="AN14" s="119">
        <f>IF('Indicator Date'!AN14="","x",'Indicator Date'!AN14)</f>
        <v>2021</v>
      </c>
      <c r="AO14" s="119">
        <f>IF('Indicator Date'!AO14="","x",'Indicator Date'!AO14)</f>
        <v>2018</v>
      </c>
      <c r="AP14" s="119">
        <f>IF('Indicator Date'!AP14="","x",'Indicator Date'!AP14)</f>
        <v>2019</v>
      </c>
      <c r="AQ14" s="119" t="str">
        <f>IF('Indicator Date'!AQ14="","x",'Indicator Date'!AQ14)</f>
        <v>x</v>
      </c>
      <c r="AR14" s="119" t="str">
        <f>IF('Indicator Date'!AR14="","x",'Indicator Date'!AR14)</f>
        <v>x</v>
      </c>
      <c r="AS14" s="119">
        <f>IF('Indicator Date'!AS14="","x",'Indicator Date'!AS14)</f>
        <v>2019</v>
      </c>
      <c r="AT14" s="119" t="str">
        <f>IF('Indicator Date'!AT14="","x",'Indicator Date'!AT14)</f>
        <v>x</v>
      </c>
      <c r="AU14" s="119">
        <f>IF('Indicator Date'!AU14="","x",'Indicator Date'!AU14)</f>
        <v>2019</v>
      </c>
      <c r="AV14" s="119" t="str">
        <f>IF('Indicator Date'!AV14="","x",'Indicator Date'!AV14)</f>
        <v>x</v>
      </c>
      <c r="AW14" s="119" t="str">
        <f>IF('Indicator Date'!AW14="","x",'Indicator Date'!AW14)</f>
        <v>x</v>
      </c>
      <c r="AX14" s="119" t="str">
        <f>IF('Indicator Date'!AX14="","x",'Indicator Date'!AX14)</f>
        <v>x</v>
      </c>
      <c r="AY14" s="119">
        <f>IF('Indicator Date'!AY14="","x",'Indicator Date'!AY14)</f>
        <v>2019</v>
      </c>
      <c r="AZ14" s="119">
        <f>IF('Indicator Date'!AZ14="","x",'Indicator Date'!AZ14)</f>
        <v>2019</v>
      </c>
      <c r="BA14" s="119" t="str">
        <f>IF('Indicator Date'!BA14="","x",'Indicator Date'!BA14)</f>
        <v>x</v>
      </c>
      <c r="BB14" s="119">
        <f>IF('Indicator Date'!BB14="","x",'Indicator Date'!BB14)</f>
        <v>2018</v>
      </c>
      <c r="BC14" s="119">
        <f>IF('Indicator Date'!BC14="","x",'Indicator Date'!BC14)</f>
        <v>2019</v>
      </c>
      <c r="BD14" s="119">
        <f>IF('Indicator Date'!BD14="","x",'Indicator Date'!BD14)</f>
        <v>2020</v>
      </c>
      <c r="BE14" s="170" t="str">
        <f>IF('Indicator Date'!BE14="","x",YEAR('Indicator Date'!BE14))</f>
        <v>x</v>
      </c>
      <c r="BF14" s="170">
        <f>IF('Indicator Date'!BF14="","x",YEAR('Indicator Date'!BF14))</f>
        <v>2020</v>
      </c>
      <c r="BG14" s="119">
        <f>IF('Indicator Date'!BG14="","x",'Indicator Date'!BG14)</f>
        <v>2019</v>
      </c>
      <c r="BH14" s="119">
        <f>IF('Indicator Date'!BH14="","x",'Indicator Date'!BH14)</f>
        <v>2019</v>
      </c>
      <c r="BI14" s="119">
        <f>IF('Indicator Date'!BI14="","x",'Indicator Date'!BI14)</f>
        <v>2019</v>
      </c>
      <c r="BJ14" s="119" t="str">
        <f>IF('Indicator Date'!BJ14="","x",'Indicator Date'!BJ14)</f>
        <v>x</v>
      </c>
      <c r="BK14" s="119">
        <f>IF('Indicator Date'!BK14="","x",'Indicator Date'!BK14)</f>
        <v>2019</v>
      </c>
      <c r="BL14" s="119">
        <f>IF('Indicator Date'!BL14="","x",'Indicator Date'!BL14)</f>
        <v>2020</v>
      </c>
      <c r="BM14" s="119">
        <f>IF('Indicator Date'!BM14="","x",'Indicator Date'!BM14)</f>
        <v>2018</v>
      </c>
      <c r="BN14" s="119" t="str">
        <f>IF('Indicator Date'!BN14="","x",'Indicator Date'!BN14)</f>
        <v>x</v>
      </c>
      <c r="BO14" s="119">
        <f>IF('Indicator Date'!BO14="","x",'Indicator Date'!BO14)</f>
        <v>2017</v>
      </c>
      <c r="BP14" s="119">
        <f>IF('Indicator Date'!BP14="","x",'Indicator Date'!BP14)</f>
        <v>2019</v>
      </c>
      <c r="BQ14" s="119">
        <f>IF('Indicator Date'!BQ14="","x",'Indicator Date'!BQ14)</f>
        <v>2014</v>
      </c>
      <c r="BR14" s="119">
        <f>IF('Indicator Date'!BR14="","x",'Indicator Date'!BR14)</f>
        <v>2017</v>
      </c>
      <c r="BS14" s="119">
        <f>IF('Indicator Date'!BS14="","x",'Indicator Date'!BS14)</f>
        <v>2017</v>
      </c>
      <c r="BT14" s="119">
        <f>IF('Indicator Date'!BT14="","x",'Indicator Date'!BT14)</f>
        <v>2017</v>
      </c>
      <c r="BU14" s="119">
        <f>IF('Indicator Date'!BU14="","x",'Indicator Date'!BU14)</f>
        <v>2018</v>
      </c>
      <c r="BV14" s="119">
        <f>IF('Indicator Date'!BV14="","x",'Indicator Date'!BV14)</f>
        <v>2018</v>
      </c>
      <c r="BW14" s="119">
        <f>IF('Indicator Date'!BW14="","x",'Indicator Date'!BW14)</f>
        <v>2018</v>
      </c>
      <c r="BX14" s="119">
        <f>IF('Indicator Date'!BX14="","x",'Indicator Date'!BX14)</f>
        <v>2018</v>
      </c>
      <c r="BY14" s="119">
        <f>IF('Indicator Date'!BY14="","x",'Indicator Date'!BY14)</f>
        <v>2017</v>
      </c>
      <c r="BZ14" s="119">
        <f>IF('Indicator Date'!BZ14="","x",'Indicator Date'!BZ14)</f>
        <v>2019</v>
      </c>
      <c r="CA14" s="119">
        <f>IF('Indicator Date'!CA14="","x",'Indicator Date'!CA14)</f>
        <v>2020</v>
      </c>
      <c r="CB14" s="119">
        <f>IF('Indicator Date'!CB14="","x",'Indicator Date'!CB14)</f>
        <v>2015</v>
      </c>
    </row>
    <row r="15" spans="1:80" x14ac:dyDescent="0.3">
      <c r="A15" s="100" t="str">
        <f>'Indicator Data'!A17</f>
        <v>Bahrain</v>
      </c>
      <c r="B15" s="86" t="str">
        <f>'Indicator Data'!B17</f>
        <v>BHR</v>
      </c>
      <c r="C15" s="119">
        <f>IF('Indicator Date'!C15="","x",'Indicator Date'!C15)</f>
        <v>2015</v>
      </c>
      <c r="D15" s="119">
        <f>IF('Indicator Date'!D15="","x",'Indicator Date'!D15)</f>
        <v>2015</v>
      </c>
      <c r="E15" s="119">
        <f>IF('Indicator Date'!E15="","x",'Indicator Date'!E15)</f>
        <v>2015</v>
      </c>
      <c r="F15" s="119">
        <f>IF('Indicator Date'!F15="","x",'Indicator Date'!F15)</f>
        <v>2015</v>
      </c>
      <c r="G15" s="119">
        <f>IF('Indicator Date'!G15="","x",'Indicator Date'!G15)</f>
        <v>2015</v>
      </c>
      <c r="H15" s="119">
        <f>IF('Indicator Date'!H15="","x",'Indicator Date'!H15)</f>
        <v>2015</v>
      </c>
      <c r="I15" s="119">
        <f>IF('Indicator Date'!I15="","x",'Indicator Date'!I15)</f>
        <v>2015</v>
      </c>
      <c r="J15" s="119">
        <f>IF('Indicator Date'!J15="","x",'Indicator Date'!J15)</f>
        <v>2019</v>
      </c>
      <c r="K15" s="119">
        <f>IF('Indicator Date'!K15="","x",'Indicator Date'!K15)</f>
        <v>2019</v>
      </c>
      <c r="L15" s="119" t="str">
        <f>IF('Indicator Date'!L15="","x",'Indicator Date'!L15)</f>
        <v>x</v>
      </c>
      <c r="M15" s="119">
        <f>IF('Indicator Date'!M15="","x",'Indicator Date'!M15)</f>
        <v>2015</v>
      </c>
      <c r="N15" s="119">
        <f>IF('Indicator Date'!N15="","x",'Indicator Date'!N15)</f>
        <v>2015</v>
      </c>
      <c r="O15" s="119">
        <f>IF('Indicator Date'!O15="","x",'Indicator Date'!O15)</f>
        <v>2015</v>
      </c>
      <c r="P15" s="119">
        <f>IF('Indicator Date'!P15="","x",'Indicator Date'!P15)</f>
        <v>2015</v>
      </c>
      <c r="Q15" s="119">
        <f>IF('Indicator Date'!Q15="","x",'Indicator Date'!Q15)</f>
        <v>2010</v>
      </c>
      <c r="R15" s="119">
        <f>IF('Indicator Date'!R15="","x",'Indicator Date'!R15)</f>
        <v>2010</v>
      </c>
      <c r="S15" s="119">
        <f>IF('Indicator Date'!S15="","x",'Indicator Date'!S15)</f>
        <v>2010</v>
      </c>
      <c r="T15" s="119">
        <f>IF('Indicator Date'!T15="","x",'Indicator Date'!T15)</f>
        <v>2010</v>
      </c>
      <c r="U15" s="119">
        <f>IF('Indicator Date'!U15="","x",'Indicator Date'!U15)</f>
        <v>2015</v>
      </c>
      <c r="V15" s="119">
        <f>IF('Indicator Date'!V15="","x",'Indicator Date'!V15)</f>
        <v>2015</v>
      </c>
      <c r="W15" s="119">
        <f>IF('Indicator Date'!W15="","x",'Indicator Date'!W15)</f>
        <v>2015</v>
      </c>
      <c r="X15" s="119">
        <f>IF('Indicator Date'!X15="","x",'Indicator Date'!X15)</f>
        <v>2018</v>
      </c>
      <c r="Y15" s="119">
        <f>IF('Indicator Date'!Y15="","x",'Indicator Date'!Y15)</f>
        <v>2019</v>
      </c>
      <c r="Z15" s="119">
        <f>IF('Indicator Date'!Z15="","x",'Indicator Date'!Z15)</f>
        <v>2019</v>
      </c>
      <c r="AA15" s="119" t="str">
        <f>IF('Indicator Date'!AA15="","x",'Indicator Date'!AA15)</f>
        <v>x</v>
      </c>
      <c r="AB15" s="119">
        <f>IF('Indicator Date'!AB15="","x",'Indicator Date'!AB15)</f>
        <v>2017</v>
      </c>
      <c r="AC15" s="119" t="str">
        <f>IF('Indicator Date'!AC15="","x",'Indicator Date'!AC15)</f>
        <v>x</v>
      </c>
      <c r="AD15" s="119">
        <f>IF('Indicator Date'!AD15="","x",'Indicator Date'!AD15)</f>
        <v>2017</v>
      </c>
      <c r="AE15" s="119">
        <f>IF('Indicator Date'!AE15="","x",'Indicator Date'!AE15)</f>
        <v>2019</v>
      </c>
      <c r="AF15" s="119" t="str">
        <f>IF('Indicator Date'!AF15="","x",'Indicator Date'!AF15)</f>
        <v>x</v>
      </c>
      <c r="AG15" s="119">
        <f>IF('Indicator Date'!AG15="","x",'Indicator Date'!AG15)</f>
        <v>2019</v>
      </c>
      <c r="AH15" s="119">
        <f>IF('Indicator Date'!AH15="","x",'Indicator Date'!AH15)</f>
        <v>2021</v>
      </c>
      <c r="AI15" s="119">
        <f>IF('Indicator Date'!AI15="","x",'Indicator Date'!AI15)</f>
        <v>2021</v>
      </c>
      <c r="AJ15" s="119">
        <f>IF('Indicator Date'!AJ15="","x",'Indicator Date'!AJ15)</f>
        <v>2020</v>
      </c>
      <c r="AK15" s="119">
        <f>IF('Indicator Date'!AK15="","x",'Indicator Date'!AK15)</f>
        <v>2020</v>
      </c>
      <c r="AL15" s="119">
        <f>IF('Indicator Date'!AL15="","x",'Indicator Date'!AL15)</f>
        <v>2018</v>
      </c>
      <c r="AM15" s="119" t="str">
        <f>IF('Indicator Date'!AM15="","x",RIGHT('Indicator Date'!AM15,4))</f>
        <v>x</v>
      </c>
      <c r="AN15" s="119">
        <f>IF('Indicator Date'!AN15="","x",'Indicator Date'!AN15)</f>
        <v>2021</v>
      </c>
      <c r="AO15" s="119">
        <f>IF('Indicator Date'!AO15="","x",'Indicator Date'!AO15)</f>
        <v>2018</v>
      </c>
      <c r="AP15" s="119">
        <f>IF('Indicator Date'!AP15="","x",'Indicator Date'!AP15)</f>
        <v>2019</v>
      </c>
      <c r="AQ15" s="119" t="str">
        <f>IF('Indicator Date'!AQ15="","x",'Indicator Date'!AQ15)</f>
        <v>x</v>
      </c>
      <c r="AR15" s="119" t="str">
        <f>IF('Indicator Date'!AR15="","x",'Indicator Date'!AR15)</f>
        <v>x</v>
      </c>
      <c r="AS15" s="119">
        <f>IF('Indicator Date'!AS15="","x",'Indicator Date'!AS15)</f>
        <v>2019</v>
      </c>
      <c r="AT15" s="119" t="str">
        <f>IF('Indicator Date'!AT15="","x",'Indicator Date'!AT15)</f>
        <v>x</v>
      </c>
      <c r="AU15" s="119">
        <f>IF('Indicator Date'!AU15="","x",'Indicator Date'!AU15)</f>
        <v>2019</v>
      </c>
      <c r="AV15" s="119" t="str">
        <f>IF('Indicator Date'!AV15="","x",'Indicator Date'!AV15)</f>
        <v>x</v>
      </c>
      <c r="AW15" s="119" t="str">
        <f>IF('Indicator Date'!AW15="","x",'Indicator Date'!AW15)</f>
        <v>x</v>
      </c>
      <c r="AX15" s="119" t="str">
        <f>IF('Indicator Date'!AX15="","x",'Indicator Date'!AX15)</f>
        <v>x</v>
      </c>
      <c r="AY15" s="119">
        <f>IF('Indicator Date'!AY15="","x",'Indicator Date'!AY15)</f>
        <v>2019</v>
      </c>
      <c r="AZ15" s="119">
        <f>IF('Indicator Date'!AZ15="","x",'Indicator Date'!AZ15)</f>
        <v>2019</v>
      </c>
      <c r="BA15" s="119" t="str">
        <f>IF('Indicator Date'!BA15="","x",'Indicator Date'!BA15)</f>
        <v>x</v>
      </c>
      <c r="BB15" s="119">
        <f>IF('Indicator Date'!BB15="","x",'Indicator Date'!BB15)</f>
        <v>2018</v>
      </c>
      <c r="BC15" s="119">
        <f>IF('Indicator Date'!BC15="","x",'Indicator Date'!BC15)</f>
        <v>2019</v>
      </c>
      <c r="BD15" s="119">
        <f>IF('Indicator Date'!BD15="","x",'Indicator Date'!BD15)</f>
        <v>2020</v>
      </c>
      <c r="BE15" s="170" t="str">
        <f>IF('Indicator Date'!BE15="","x",YEAR('Indicator Date'!BE15))</f>
        <v>x</v>
      </c>
      <c r="BF15" s="170">
        <f>IF('Indicator Date'!BF15="","x",YEAR('Indicator Date'!BF15))</f>
        <v>2020</v>
      </c>
      <c r="BG15" s="119">
        <f>IF('Indicator Date'!BG15="","x",'Indicator Date'!BG15)</f>
        <v>2019</v>
      </c>
      <c r="BH15" s="119">
        <f>IF('Indicator Date'!BH15="","x",'Indicator Date'!BH15)</f>
        <v>2019</v>
      </c>
      <c r="BI15" s="119">
        <f>IF('Indicator Date'!BI15="","x",'Indicator Date'!BI15)</f>
        <v>2019</v>
      </c>
      <c r="BJ15" s="119">
        <f>IF('Indicator Date'!BJ15="","x",'Indicator Date'!BJ15)</f>
        <v>2013</v>
      </c>
      <c r="BK15" s="119">
        <f>IF('Indicator Date'!BK15="","x",'Indicator Date'!BK15)</f>
        <v>2019</v>
      </c>
      <c r="BL15" s="119">
        <f>IF('Indicator Date'!BL15="","x",'Indicator Date'!BL15)</f>
        <v>2020</v>
      </c>
      <c r="BM15" s="119">
        <f>IF('Indicator Date'!BM15="","x",'Indicator Date'!BM15)</f>
        <v>2018</v>
      </c>
      <c r="BN15" s="119">
        <f>IF('Indicator Date'!BN15="","x",'Indicator Date'!BN15)</f>
        <v>2018</v>
      </c>
      <c r="BO15" s="119">
        <f>IF('Indicator Date'!BO15="","x",'Indicator Date'!BO15)</f>
        <v>2019</v>
      </c>
      <c r="BP15" s="119">
        <f>IF('Indicator Date'!BP15="","x",'Indicator Date'!BP15)</f>
        <v>2019</v>
      </c>
      <c r="BQ15" s="119">
        <f>IF('Indicator Date'!BQ15="","x",'Indicator Date'!BQ15)</f>
        <v>2014</v>
      </c>
      <c r="BR15" s="119">
        <f>IF('Indicator Date'!BR15="","x",'Indicator Date'!BR15)</f>
        <v>2017</v>
      </c>
      <c r="BS15" s="119">
        <f>IF('Indicator Date'!BS15="","x",'Indicator Date'!BS15)</f>
        <v>2017</v>
      </c>
      <c r="BT15" s="119">
        <f>IF('Indicator Date'!BT15="","x",'Indicator Date'!BT15)</f>
        <v>2015</v>
      </c>
      <c r="BU15" s="119">
        <f>IF('Indicator Date'!BU15="","x",'Indicator Date'!BU15)</f>
        <v>2018</v>
      </c>
      <c r="BV15" s="119">
        <f>IF('Indicator Date'!BV15="","x",'Indicator Date'!BV15)</f>
        <v>2018</v>
      </c>
      <c r="BW15" s="119">
        <f>IF('Indicator Date'!BW15="","x",'Indicator Date'!BW15)</f>
        <v>2018</v>
      </c>
      <c r="BX15" s="119">
        <f>IF('Indicator Date'!BX15="","x",'Indicator Date'!BX15)</f>
        <v>2018</v>
      </c>
      <c r="BY15" s="119">
        <f>IF('Indicator Date'!BY15="","x",'Indicator Date'!BY15)</f>
        <v>2017</v>
      </c>
      <c r="BZ15" s="119">
        <f>IF('Indicator Date'!BZ15="","x",'Indicator Date'!BZ15)</f>
        <v>2019</v>
      </c>
      <c r="CA15" s="119">
        <f>IF('Indicator Date'!CA15="","x",'Indicator Date'!CA15)</f>
        <v>2020</v>
      </c>
      <c r="CB15" s="119">
        <f>IF('Indicator Date'!CB15="","x",'Indicator Date'!CB15)</f>
        <v>2015</v>
      </c>
    </row>
    <row r="16" spans="1:80" x14ac:dyDescent="0.3">
      <c r="A16" s="100" t="str">
        <f>'Indicator Data'!A18</f>
        <v>Bangladesh</v>
      </c>
      <c r="B16" s="86" t="str">
        <f>'Indicator Data'!B18</f>
        <v>BGD</v>
      </c>
      <c r="C16" s="119">
        <f>IF('Indicator Date'!C16="","x",'Indicator Date'!C16)</f>
        <v>2015</v>
      </c>
      <c r="D16" s="119">
        <f>IF('Indicator Date'!D16="","x",'Indicator Date'!D16)</f>
        <v>2015</v>
      </c>
      <c r="E16" s="119">
        <f>IF('Indicator Date'!E16="","x",'Indicator Date'!E16)</f>
        <v>2015</v>
      </c>
      <c r="F16" s="119">
        <f>IF('Indicator Date'!F16="","x",'Indicator Date'!F16)</f>
        <v>2015</v>
      </c>
      <c r="G16" s="119">
        <f>IF('Indicator Date'!G16="","x",'Indicator Date'!G16)</f>
        <v>2015</v>
      </c>
      <c r="H16" s="119">
        <f>IF('Indicator Date'!H16="","x",'Indicator Date'!H16)</f>
        <v>2015</v>
      </c>
      <c r="I16" s="119">
        <f>IF('Indicator Date'!I16="","x",'Indicator Date'!I16)</f>
        <v>2015</v>
      </c>
      <c r="J16" s="119">
        <f>IF('Indicator Date'!J16="","x",'Indicator Date'!J16)</f>
        <v>2019</v>
      </c>
      <c r="K16" s="119">
        <f>IF('Indicator Date'!K16="","x",'Indicator Date'!K16)</f>
        <v>2019</v>
      </c>
      <c r="L16" s="119">
        <f>IF('Indicator Date'!L16="","x",'Indicator Date'!L16)</f>
        <v>2019</v>
      </c>
      <c r="M16" s="119">
        <f>IF('Indicator Date'!M16="","x",'Indicator Date'!M16)</f>
        <v>2015</v>
      </c>
      <c r="N16" s="119">
        <f>IF('Indicator Date'!N16="","x",'Indicator Date'!N16)</f>
        <v>2015</v>
      </c>
      <c r="O16" s="119">
        <f>IF('Indicator Date'!O16="","x",'Indicator Date'!O16)</f>
        <v>2015</v>
      </c>
      <c r="P16" s="119">
        <f>IF('Indicator Date'!P16="","x",'Indicator Date'!P16)</f>
        <v>2015</v>
      </c>
      <c r="Q16" s="119">
        <f>IF('Indicator Date'!Q16="","x",'Indicator Date'!Q16)</f>
        <v>2010</v>
      </c>
      <c r="R16" s="119">
        <f>IF('Indicator Date'!R16="","x",'Indicator Date'!R16)</f>
        <v>2010</v>
      </c>
      <c r="S16" s="119">
        <f>IF('Indicator Date'!S16="","x",'Indicator Date'!S16)</f>
        <v>2010</v>
      </c>
      <c r="T16" s="119">
        <f>IF('Indicator Date'!T16="","x",'Indicator Date'!T16)</f>
        <v>2010</v>
      </c>
      <c r="U16" s="119">
        <f>IF('Indicator Date'!U16="","x",'Indicator Date'!U16)</f>
        <v>2015</v>
      </c>
      <c r="V16" s="119">
        <f>IF('Indicator Date'!V16="","x",'Indicator Date'!V16)</f>
        <v>2015</v>
      </c>
      <c r="W16" s="119">
        <f>IF('Indicator Date'!W16="","x",'Indicator Date'!W16)</f>
        <v>2015</v>
      </c>
      <c r="X16" s="119">
        <f>IF('Indicator Date'!X16="","x",'Indicator Date'!X16)</f>
        <v>2018</v>
      </c>
      <c r="Y16" s="119">
        <f>IF('Indicator Date'!Y16="","x",'Indicator Date'!Y16)</f>
        <v>2019</v>
      </c>
      <c r="Z16" s="119">
        <f>IF('Indicator Date'!Z16="","x",'Indicator Date'!Z16)</f>
        <v>2019</v>
      </c>
      <c r="AA16" s="119">
        <f>IF('Indicator Date'!AA16="","x",'Indicator Date'!AA16)</f>
        <v>2014</v>
      </c>
      <c r="AB16" s="119">
        <f>IF('Indicator Date'!AB16="","x",'Indicator Date'!AB16)</f>
        <v>2017</v>
      </c>
      <c r="AC16" s="119">
        <f>IF('Indicator Date'!AC16="","x",'Indicator Date'!AC16)</f>
        <v>2017</v>
      </c>
      <c r="AD16" s="119">
        <f>IF('Indicator Date'!AD16="","x",'Indicator Date'!AD16)</f>
        <v>2018</v>
      </c>
      <c r="AE16" s="119">
        <f>IF('Indicator Date'!AE16="","x",'Indicator Date'!AE16)</f>
        <v>2019</v>
      </c>
      <c r="AF16" s="119">
        <f>IF('Indicator Date'!AF16="","x",'Indicator Date'!AF16)</f>
        <v>2018</v>
      </c>
      <c r="AG16" s="119">
        <f>IF('Indicator Date'!AG16="","x",'Indicator Date'!AG16)</f>
        <v>2019</v>
      </c>
      <c r="AH16" s="119">
        <f>IF('Indicator Date'!AH16="","x",'Indicator Date'!AH16)</f>
        <v>2021</v>
      </c>
      <c r="AI16" s="119">
        <f>IF('Indicator Date'!AI16="","x",'Indicator Date'!AI16)</f>
        <v>2021</v>
      </c>
      <c r="AJ16" s="119">
        <f>IF('Indicator Date'!AJ16="","x",'Indicator Date'!AJ16)</f>
        <v>2020</v>
      </c>
      <c r="AK16" s="119">
        <f>IF('Indicator Date'!AK16="","x",'Indicator Date'!AK16)</f>
        <v>2020</v>
      </c>
      <c r="AL16" s="119">
        <f>IF('Indicator Date'!AL16="","x",'Indicator Date'!AL16)</f>
        <v>2018</v>
      </c>
      <c r="AM16" s="119" t="str">
        <f>IF('Indicator Date'!AM16="","x",RIGHT('Indicator Date'!AM16,4))</f>
        <v>2019</v>
      </c>
      <c r="AN16" s="119">
        <f>IF('Indicator Date'!AN16="","x",'Indicator Date'!AN16)</f>
        <v>2021</v>
      </c>
      <c r="AO16" s="119">
        <f>IF('Indicator Date'!AO16="","x",'Indicator Date'!AO16)</f>
        <v>2018</v>
      </c>
      <c r="AP16" s="119">
        <f>IF('Indicator Date'!AP16="","x",'Indicator Date'!AP16)</f>
        <v>2019</v>
      </c>
      <c r="AQ16" s="119">
        <f>IF('Indicator Date'!AQ16="","x",'Indicator Date'!AQ16)</f>
        <v>2019</v>
      </c>
      <c r="AR16" s="119">
        <f>IF('Indicator Date'!AR16="","x",'Indicator Date'!AR16)</f>
        <v>2019</v>
      </c>
      <c r="AS16" s="119">
        <f>IF('Indicator Date'!AS16="","x",'Indicator Date'!AS16)</f>
        <v>2019</v>
      </c>
      <c r="AT16" s="119">
        <f>IF('Indicator Date'!AT16="","x",'Indicator Date'!AT16)</f>
        <v>2018</v>
      </c>
      <c r="AU16" s="119">
        <f>IF('Indicator Date'!AU16="","x",'Indicator Date'!AU16)</f>
        <v>2019</v>
      </c>
      <c r="AV16" s="119" t="str">
        <f>IF('Indicator Date'!AV16="","x",'Indicator Date'!AV16)</f>
        <v>x</v>
      </c>
      <c r="AW16" s="119" t="str">
        <f>IF('Indicator Date'!AW16="","x",'Indicator Date'!AW16)</f>
        <v>x</v>
      </c>
      <c r="AX16" s="119">
        <f>IF('Indicator Date'!AX16="","x",'Indicator Date'!AX16)</f>
        <v>2018</v>
      </c>
      <c r="AY16" s="119">
        <f>IF('Indicator Date'!AY16="","x",'Indicator Date'!AY16)</f>
        <v>2019</v>
      </c>
      <c r="AZ16" s="119">
        <f>IF('Indicator Date'!AZ16="","x",'Indicator Date'!AZ16)</f>
        <v>2019</v>
      </c>
      <c r="BA16" s="119">
        <f>IF('Indicator Date'!BA16="","x",'Indicator Date'!BA16)</f>
        <v>2016</v>
      </c>
      <c r="BB16" s="119">
        <f>IF('Indicator Date'!BB16="","x",'Indicator Date'!BB16)</f>
        <v>2018</v>
      </c>
      <c r="BC16" s="119">
        <f>IF('Indicator Date'!BC16="","x",'Indicator Date'!BC16)</f>
        <v>2019</v>
      </c>
      <c r="BD16" s="119">
        <f>IF('Indicator Date'!BD16="","x",'Indicator Date'!BD16)</f>
        <v>2020</v>
      </c>
      <c r="BE16" s="170">
        <f>IF('Indicator Date'!BE16="","x",YEAR('Indicator Date'!BE16))</f>
        <v>2019</v>
      </c>
      <c r="BF16" s="170">
        <f>IF('Indicator Date'!BF16="","x",YEAR('Indicator Date'!BF16))</f>
        <v>2021</v>
      </c>
      <c r="BG16" s="119">
        <f>IF('Indicator Date'!BG16="","x",'Indicator Date'!BG16)</f>
        <v>2019</v>
      </c>
      <c r="BH16" s="119">
        <f>IF('Indicator Date'!BH16="","x",'Indicator Date'!BH16)</f>
        <v>2019</v>
      </c>
      <c r="BI16" s="119">
        <f>IF('Indicator Date'!BI16="","x",'Indicator Date'!BI16)</f>
        <v>2019</v>
      </c>
      <c r="BJ16" s="119">
        <f>IF('Indicator Date'!BJ16="","x",'Indicator Date'!BJ16)</f>
        <v>2015</v>
      </c>
      <c r="BK16" s="119">
        <f>IF('Indicator Date'!BK16="","x",'Indicator Date'!BK16)</f>
        <v>2019</v>
      </c>
      <c r="BL16" s="119">
        <f>IF('Indicator Date'!BL16="","x",'Indicator Date'!BL16)</f>
        <v>2020</v>
      </c>
      <c r="BM16" s="119">
        <f>IF('Indicator Date'!BM16="","x",'Indicator Date'!BM16)</f>
        <v>2018</v>
      </c>
      <c r="BN16" s="119">
        <f>IF('Indicator Date'!BN16="","x",'Indicator Date'!BN16)</f>
        <v>2019</v>
      </c>
      <c r="BO16" s="119">
        <f>IF('Indicator Date'!BO16="","x",'Indicator Date'!BO16)</f>
        <v>2019</v>
      </c>
      <c r="BP16" s="119">
        <f>IF('Indicator Date'!BP16="","x",'Indicator Date'!BP16)</f>
        <v>2019</v>
      </c>
      <c r="BQ16" s="119">
        <f>IF('Indicator Date'!BQ16="","x",'Indicator Date'!BQ16)</f>
        <v>2014</v>
      </c>
      <c r="BR16" s="119">
        <f>IF('Indicator Date'!BR16="","x",'Indicator Date'!BR16)</f>
        <v>2017</v>
      </c>
      <c r="BS16" s="119">
        <f>IF('Indicator Date'!BS16="","x",'Indicator Date'!BS16)</f>
        <v>2017</v>
      </c>
      <c r="BT16" s="119">
        <f>IF('Indicator Date'!BT16="","x",'Indicator Date'!BT16)</f>
        <v>2017</v>
      </c>
      <c r="BU16" s="119">
        <f>IF('Indicator Date'!BU16="","x",'Indicator Date'!BU16)</f>
        <v>2018</v>
      </c>
      <c r="BV16" s="119">
        <f>IF('Indicator Date'!BV16="","x",'Indicator Date'!BV16)</f>
        <v>2018</v>
      </c>
      <c r="BW16" s="119">
        <f>IF('Indicator Date'!BW16="","x",'Indicator Date'!BW16)</f>
        <v>2018</v>
      </c>
      <c r="BX16" s="119">
        <f>IF('Indicator Date'!BX16="","x",'Indicator Date'!BX16)</f>
        <v>2018</v>
      </c>
      <c r="BY16" s="119">
        <f>IF('Indicator Date'!BY16="","x",'Indicator Date'!BY16)</f>
        <v>2017</v>
      </c>
      <c r="BZ16" s="119">
        <f>IF('Indicator Date'!BZ16="","x",'Indicator Date'!BZ16)</f>
        <v>2019</v>
      </c>
      <c r="CA16" s="119">
        <f>IF('Indicator Date'!CA16="","x",'Indicator Date'!CA16)</f>
        <v>2020</v>
      </c>
      <c r="CB16" s="119">
        <f>IF('Indicator Date'!CB16="","x",'Indicator Date'!CB16)</f>
        <v>2015</v>
      </c>
    </row>
    <row r="17" spans="1:80" x14ac:dyDescent="0.3">
      <c r="A17" s="100" t="str">
        <f>'Indicator Data'!A19</f>
        <v>Barbados</v>
      </c>
      <c r="B17" s="86" t="str">
        <f>'Indicator Data'!B19</f>
        <v>BRB</v>
      </c>
      <c r="C17" s="119">
        <f>IF('Indicator Date'!C17="","x",'Indicator Date'!C17)</f>
        <v>2015</v>
      </c>
      <c r="D17" s="119">
        <f>IF('Indicator Date'!D17="","x",'Indicator Date'!D17)</f>
        <v>2015</v>
      </c>
      <c r="E17" s="119">
        <f>IF('Indicator Date'!E17="","x",'Indicator Date'!E17)</f>
        <v>2015</v>
      </c>
      <c r="F17" s="119">
        <f>IF('Indicator Date'!F17="","x",'Indicator Date'!F17)</f>
        <v>2015</v>
      </c>
      <c r="G17" s="119">
        <f>IF('Indicator Date'!G17="","x",'Indicator Date'!G17)</f>
        <v>2015</v>
      </c>
      <c r="H17" s="119">
        <f>IF('Indicator Date'!H17="","x",'Indicator Date'!H17)</f>
        <v>2015</v>
      </c>
      <c r="I17" s="119">
        <f>IF('Indicator Date'!I17="","x",'Indicator Date'!I17)</f>
        <v>2015</v>
      </c>
      <c r="J17" s="119">
        <f>IF('Indicator Date'!J17="","x",'Indicator Date'!J17)</f>
        <v>2019</v>
      </c>
      <c r="K17" s="119">
        <f>IF('Indicator Date'!K17="","x",'Indicator Date'!K17)</f>
        <v>2019</v>
      </c>
      <c r="L17" s="119" t="str">
        <f>IF('Indicator Date'!L17="","x",'Indicator Date'!L17)</f>
        <v>x</v>
      </c>
      <c r="M17" s="119">
        <f>IF('Indicator Date'!M17="","x",'Indicator Date'!M17)</f>
        <v>2015</v>
      </c>
      <c r="N17" s="119">
        <f>IF('Indicator Date'!N17="","x",'Indicator Date'!N17)</f>
        <v>2015</v>
      </c>
      <c r="O17" s="119">
        <f>IF('Indicator Date'!O17="","x",'Indicator Date'!O17)</f>
        <v>2015</v>
      </c>
      <c r="P17" s="119">
        <f>IF('Indicator Date'!P17="","x",'Indicator Date'!P17)</f>
        <v>2015</v>
      </c>
      <c r="Q17" s="119">
        <f>IF('Indicator Date'!Q17="","x",'Indicator Date'!Q17)</f>
        <v>2010</v>
      </c>
      <c r="R17" s="119">
        <f>IF('Indicator Date'!R17="","x",'Indicator Date'!R17)</f>
        <v>2010</v>
      </c>
      <c r="S17" s="119">
        <f>IF('Indicator Date'!S17="","x",'Indicator Date'!S17)</f>
        <v>2010</v>
      </c>
      <c r="T17" s="119">
        <f>IF('Indicator Date'!T17="","x",'Indicator Date'!T17)</f>
        <v>2010</v>
      </c>
      <c r="U17" s="119">
        <f>IF('Indicator Date'!U17="","x",'Indicator Date'!U17)</f>
        <v>2015</v>
      </c>
      <c r="V17" s="119">
        <f>IF('Indicator Date'!V17="","x",'Indicator Date'!V17)</f>
        <v>2015</v>
      </c>
      <c r="W17" s="119">
        <f>IF('Indicator Date'!W17="","x",'Indicator Date'!W17)</f>
        <v>2015</v>
      </c>
      <c r="X17" s="119">
        <f>IF('Indicator Date'!X17="","x",'Indicator Date'!X17)</f>
        <v>2018</v>
      </c>
      <c r="Y17" s="119">
        <f>IF('Indicator Date'!Y17="","x",'Indicator Date'!Y17)</f>
        <v>2019</v>
      </c>
      <c r="Z17" s="119">
        <f>IF('Indicator Date'!Z17="","x",'Indicator Date'!Z17)</f>
        <v>2019</v>
      </c>
      <c r="AA17" s="119" t="str">
        <f>IF('Indicator Date'!AA17="","x",'Indicator Date'!AA17)</f>
        <v>x</v>
      </c>
      <c r="AB17" s="119">
        <f>IF('Indicator Date'!AB17="","x",'Indicator Date'!AB17)</f>
        <v>2017</v>
      </c>
      <c r="AC17" s="119">
        <f>IF('Indicator Date'!AC17="","x",'Indicator Date'!AC17)</f>
        <v>2016</v>
      </c>
      <c r="AD17" s="119">
        <f>IF('Indicator Date'!AD17="","x",'Indicator Date'!AD17)</f>
        <v>2017</v>
      </c>
      <c r="AE17" s="119" t="str">
        <f>IF('Indicator Date'!AE17="","x",'Indicator Date'!AE17)</f>
        <v>x</v>
      </c>
      <c r="AF17" s="119" t="str">
        <f>IF('Indicator Date'!AF17="","x",'Indicator Date'!AF17)</f>
        <v>x</v>
      </c>
      <c r="AG17" s="119">
        <f>IF('Indicator Date'!AG17="","x",'Indicator Date'!AG17)</f>
        <v>2019</v>
      </c>
      <c r="AH17" s="119">
        <f>IF('Indicator Date'!AH17="","x",'Indicator Date'!AH17)</f>
        <v>2021</v>
      </c>
      <c r="AI17" s="119">
        <f>IF('Indicator Date'!AI17="","x",'Indicator Date'!AI17)</f>
        <v>2021</v>
      </c>
      <c r="AJ17" s="119">
        <f>IF('Indicator Date'!AJ17="","x",'Indicator Date'!AJ17)</f>
        <v>2020</v>
      </c>
      <c r="AK17" s="119">
        <f>IF('Indicator Date'!AK17="","x",'Indicator Date'!AK17)</f>
        <v>2020</v>
      </c>
      <c r="AL17" s="119">
        <f>IF('Indicator Date'!AL17="","x",'Indicator Date'!AL17)</f>
        <v>2018</v>
      </c>
      <c r="AM17" s="119" t="str">
        <f>IF('Indicator Date'!AM17="","x",RIGHT('Indicator Date'!AM17,4))</f>
        <v>2012</v>
      </c>
      <c r="AN17" s="119">
        <f>IF('Indicator Date'!AN17="","x",'Indicator Date'!AN17)</f>
        <v>2021</v>
      </c>
      <c r="AO17" s="119">
        <f>IF('Indicator Date'!AO17="","x",'Indicator Date'!AO17)</f>
        <v>2018</v>
      </c>
      <c r="AP17" s="119">
        <f>IF('Indicator Date'!AP17="","x",'Indicator Date'!AP17)</f>
        <v>2019</v>
      </c>
      <c r="AQ17" s="119" t="str">
        <f>IF('Indicator Date'!AQ17="","x",'Indicator Date'!AQ17)</f>
        <v>x</v>
      </c>
      <c r="AR17" s="119">
        <f>IF('Indicator Date'!AR17="","x",'Indicator Date'!AR17)</f>
        <v>2019</v>
      </c>
      <c r="AS17" s="119">
        <f>IF('Indicator Date'!AS17="","x",'Indicator Date'!AS17)</f>
        <v>2019</v>
      </c>
      <c r="AT17" s="119">
        <f>IF('Indicator Date'!AT17="","x",'Indicator Date'!AT17)</f>
        <v>2012</v>
      </c>
      <c r="AU17" s="119">
        <f>IF('Indicator Date'!AU17="","x",'Indicator Date'!AU17)</f>
        <v>2019</v>
      </c>
      <c r="AV17" s="119">
        <f>IF('Indicator Date'!AV17="","x",'Indicator Date'!AV17)</f>
        <v>2019</v>
      </c>
      <c r="AW17" s="119">
        <f>IF('Indicator Date'!AW17="","x",'Indicator Date'!AW17)</f>
        <v>2019</v>
      </c>
      <c r="AX17" s="119" t="str">
        <f>IF('Indicator Date'!AX17="","x",'Indicator Date'!AX17)</f>
        <v>x</v>
      </c>
      <c r="AY17" s="119">
        <f>IF('Indicator Date'!AY17="","x",'Indicator Date'!AY17)</f>
        <v>2019</v>
      </c>
      <c r="AZ17" s="119">
        <f>IF('Indicator Date'!AZ17="","x",'Indicator Date'!AZ17)</f>
        <v>2019</v>
      </c>
      <c r="BA17" s="119" t="str">
        <f>IF('Indicator Date'!BA17="","x",'Indicator Date'!BA17)</f>
        <v>x</v>
      </c>
      <c r="BB17" s="119">
        <f>IF('Indicator Date'!BB17="","x",'Indicator Date'!BB17)</f>
        <v>2018</v>
      </c>
      <c r="BC17" s="119">
        <f>IF('Indicator Date'!BC17="","x",'Indicator Date'!BC17)</f>
        <v>2019</v>
      </c>
      <c r="BD17" s="119">
        <f>IF('Indicator Date'!BD17="","x",'Indicator Date'!BD17)</f>
        <v>2020</v>
      </c>
      <c r="BE17" s="170" t="str">
        <f>IF('Indicator Date'!BE17="","x",YEAR('Indicator Date'!BE17))</f>
        <v>x</v>
      </c>
      <c r="BF17" s="170">
        <f>IF('Indicator Date'!BF17="","x",YEAR('Indicator Date'!BF17))</f>
        <v>2020</v>
      </c>
      <c r="BG17" s="119">
        <f>IF('Indicator Date'!BG17="","x",'Indicator Date'!BG17)</f>
        <v>2019</v>
      </c>
      <c r="BH17" s="119">
        <f>IF('Indicator Date'!BH17="","x",'Indicator Date'!BH17)</f>
        <v>2019</v>
      </c>
      <c r="BI17" s="119">
        <f>IF('Indicator Date'!BI17="","x",'Indicator Date'!BI17)</f>
        <v>2019</v>
      </c>
      <c r="BJ17" s="119">
        <f>IF('Indicator Date'!BJ17="","x",'Indicator Date'!BJ17)</f>
        <v>2013</v>
      </c>
      <c r="BK17" s="119">
        <f>IF('Indicator Date'!BK17="","x",'Indicator Date'!BK17)</f>
        <v>2019</v>
      </c>
      <c r="BL17" s="119">
        <f>IF('Indicator Date'!BL17="","x",'Indicator Date'!BL17)</f>
        <v>2020</v>
      </c>
      <c r="BM17" s="119">
        <f>IF('Indicator Date'!BM17="","x",'Indicator Date'!BM17)</f>
        <v>2018</v>
      </c>
      <c r="BN17" s="119">
        <f>IF('Indicator Date'!BN17="","x",'Indicator Date'!BN17)</f>
        <v>2014</v>
      </c>
      <c r="BO17" s="119">
        <f>IF('Indicator Date'!BO17="","x",'Indicator Date'!BO17)</f>
        <v>2017</v>
      </c>
      <c r="BP17" s="119">
        <f>IF('Indicator Date'!BP17="","x",'Indicator Date'!BP17)</f>
        <v>2019</v>
      </c>
      <c r="BQ17" s="119">
        <f>IF('Indicator Date'!BQ17="","x",'Indicator Date'!BQ17)</f>
        <v>2014</v>
      </c>
      <c r="BR17" s="119">
        <f>IF('Indicator Date'!BR17="","x",'Indicator Date'!BR17)</f>
        <v>2017</v>
      </c>
      <c r="BS17" s="119">
        <f>IF('Indicator Date'!BS17="","x",'Indicator Date'!BS17)</f>
        <v>2017</v>
      </c>
      <c r="BT17" s="119">
        <f>IF('Indicator Date'!BT17="","x",'Indicator Date'!BT17)</f>
        <v>2017</v>
      </c>
      <c r="BU17" s="119">
        <f>IF('Indicator Date'!BU17="","x",'Indicator Date'!BU17)</f>
        <v>2018</v>
      </c>
      <c r="BV17" s="119">
        <f>IF('Indicator Date'!BV17="","x",'Indicator Date'!BV17)</f>
        <v>2018</v>
      </c>
      <c r="BW17" s="119">
        <f>IF('Indicator Date'!BW17="","x",'Indicator Date'!BW17)</f>
        <v>2018</v>
      </c>
      <c r="BX17" s="119">
        <f>IF('Indicator Date'!BX17="","x",'Indicator Date'!BX17)</f>
        <v>2018</v>
      </c>
      <c r="BY17" s="119">
        <f>IF('Indicator Date'!BY17="","x",'Indicator Date'!BY17)</f>
        <v>2017</v>
      </c>
      <c r="BZ17" s="119">
        <f>IF('Indicator Date'!BZ17="","x",'Indicator Date'!BZ17)</f>
        <v>2019</v>
      </c>
      <c r="CA17" s="119">
        <f>IF('Indicator Date'!CA17="","x",'Indicator Date'!CA17)</f>
        <v>2020</v>
      </c>
      <c r="CB17" s="119">
        <f>IF('Indicator Date'!CB17="","x",'Indicator Date'!CB17)</f>
        <v>2015</v>
      </c>
    </row>
    <row r="18" spans="1:80" x14ac:dyDescent="0.3">
      <c r="A18" s="100" t="str">
        <f>'Indicator Data'!A20</f>
        <v>Belarus</v>
      </c>
      <c r="B18" s="86" t="str">
        <f>'Indicator Data'!B20</f>
        <v>BLR</v>
      </c>
      <c r="C18" s="119">
        <f>IF('Indicator Date'!C18="","x",'Indicator Date'!C18)</f>
        <v>2015</v>
      </c>
      <c r="D18" s="119">
        <f>IF('Indicator Date'!D18="","x",'Indicator Date'!D18)</f>
        <v>2015</v>
      </c>
      <c r="E18" s="119">
        <f>IF('Indicator Date'!E18="","x",'Indicator Date'!E18)</f>
        <v>2015</v>
      </c>
      <c r="F18" s="119">
        <f>IF('Indicator Date'!F18="","x",'Indicator Date'!F18)</f>
        <v>2015</v>
      </c>
      <c r="G18" s="119">
        <f>IF('Indicator Date'!G18="","x",'Indicator Date'!G18)</f>
        <v>2015</v>
      </c>
      <c r="H18" s="119">
        <f>IF('Indicator Date'!H18="","x",'Indicator Date'!H18)</f>
        <v>2015</v>
      </c>
      <c r="I18" s="119">
        <f>IF('Indicator Date'!I18="","x",'Indicator Date'!I18)</f>
        <v>2015</v>
      </c>
      <c r="J18" s="119">
        <f>IF('Indicator Date'!J18="","x",'Indicator Date'!J18)</f>
        <v>2019</v>
      </c>
      <c r="K18" s="119">
        <f>IF('Indicator Date'!K18="","x",'Indicator Date'!K18)</f>
        <v>2019</v>
      </c>
      <c r="L18" s="119">
        <f>IF('Indicator Date'!L18="","x",'Indicator Date'!L18)</f>
        <v>2019</v>
      </c>
      <c r="M18" s="119">
        <f>IF('Indicator Date'!M18="","x",'Indicator Date'!M18)</f>
        <v>2015</v>
      </c>
      <c r="N18" s="119">
        <f>IF('Indicator Date'!N18="","x",'Indicator Date'!N18)</f>
        <v>2015</v>
      </c>
      <c r="O18" s="119">
        <f>IF('Indicator Date'!O18="","x",'Indicator Date'!O18)</f>
        <v>2015</v>
      </c>
      <c r="P18" s="119">
        <f>IF('Indicator Date'!P18="","x",'Indicator Date'!P18)</f>
        <v>2015</v>
      </c>
      <c r="Q18" s="119">
        <f>IF('Indicator Date'!Q18="","x",'Indicator Date'!Q18)</f>
        <v>2010</v>
      </c>
      <c r="R18" s="119">
        <f>IF('Indicator Date'!R18="","x",'Indicator Date'!R18)</f>
        <v>2010</v>
      </c>
      <c r="S18" s="119">
        <f>IF('Indicator Date'!S18="","x",'Indicator Date'!S18)</f>
        <v>2010</v>
      </c>
      <c r="T18" s="119">
        <f>IF('Indicator Date'!T18="","x",'Indicator Date'!T18)</f>
        <v>2010</v>
      </c>
      <c r="U18" s="119">
        <f>IF('Indicator Date'!U18="","x",'Indicator Date'!U18)</f>
        <v>2015</v>
      </c>
      <c r="V18" s="119">
        <f>IF('Indicator Date'!V18="","x",'Indicator Date'!V18)</f>
        <v>2015</v>
      </c>
      <c r="W18" s="119">
        <f>IF('Indicator Date'!W18="","x",'Indicator Date'!W18)</f>
        <v>2015</v>
      </c>
      <c r="X18" s="119">
        <f>IF('Indicator Date'!X18="","x",'Indicator Date'!X18)</f>
        <v>2018</v>
      </c>
      <c r="Y18" s="119">
        <f>IF('Indicator Date'!Y18="","x",'Indicator Date'!Y18)</f>
        <v>2019</v>
      </c>
      <c r="Z18" s="119">
        <f>IF('Indicator Date'!Z18="","x",'Indicator Date'!Z18)</f>
        <v>2019</v>
      </c>
      <c r="AA18" s="119">
        <f>IF('Indicator Date'!AA18="","x",'Indicator Date'!AA18)</f>
        <v>2009</v>
      </c>
      <c r="AB18" s="119">
        <f>IF('Indicator Date'!AB18="","x",'Indicator Date'!AB18)</f>
        <v>2017</v>
      </c>
      <c r="AC18" s="119" t="str">
        <f>IF('Indicator Date'!AC18="","x",'Indicator Date'!AC18)</f>
        <v>x</v>
      </c>
      <c r="AD18" s="119" t="str">
        <f>IF('Indicator Date'!AD18="","x",'Indicator Date'!AD18)</f>
        <v>x</v>
      </c>
      <c r="AE18" s="119" t="str">
        <f>IF('Indicator Date'!AE18="","x",'Indicator Date'!AE18)</f>
        <v>x</v>
      </c>
      <c r="AF18" s="119">
        <f>IF('Indicator Date'!AF18="","x",'Indicator Date'!AF18)</f>
        <v>2018</v>
      </c>
      <c r="AG18" s="119">
        <f>IF('Indicator Date'!AG18="","x",'Indicator Date'!AG18)</f>
        <v>2019</v>
      </c>
      <c r="AH18" s="119">
        <f>IF('Indicator Date'!AH18="","x",'Indicator Date'!AH18)</f>
        <v>2021</v>
      </c>
      <c r="AI18" s="119">
        <f>IF('Indicator Date'!AI18="","x",'Indicator Date'!AI18)</f>
        <v>2021</v>
      </c>
      <c r="AJ18" s="119">
        <f>IF('Indicator Date'!AJ18="","x",'Indicator Date'!AJ18)</f>
        <v>2020</v>
      </c>
      <c r="AK18" s="119">
        <f>IF('Indicator Date'!AK18="","x",'Indicator Date'!AK18)</f>
        <v>2020</v>
      </c>
      <c r="AL18" s="119">
        <f>IF('Indicator Date'!AL18="","x",'Indicator Date'!AL18)</f>
        <v>2018</v>
      </c>
      <c r="AM18" s="119" t="str">
        <f>IF('Indicator Date'!AM18="","x",RIGHT('Indicator Date'!AM18,4))</f>
        <v>x</v>
      </c>
      <c r="AN18" s="119">
        <f>IF('Indicator Date'!AN18="","x",'Indicator Date'!AN18)</f>
        <v>2021</v>
      </c>
      <c r="AO18" s="119">
        <f>IF('Indicator Date'!AO18="","x",'Indicator Date'!AO18)</f>
        <v>2018</v>
      </c>
      <c r="AP18" s="119">
        <f>IF('Indicator Date'!AP18="","x",'Indicator Date'!AP18)</f>
        <v>2019</v>
      </c>
      <c r="AQ18" s="119">
        <f>IF('Indicator Date'!AQ18="","x",'Indicator Date'!AQ18)</f>
        <v>2019</v>
      </c>
      <c r="AR18" s="119">
        <f>IF('Indicator Date'!AR18="","x",'Indicator Date'!AR18)</f>
        <v>2019</v>
      </c>
      <c r="AS18" s="119">
        <f>IF('Indicator Date'!AS18="","x",'Indicator Date'!AS18)</f>
        <v>2019</v>
      </c>
      <c r="AT18" s="119" t="str">
        <f>IF('Indicator Date'!AT18="","x",'Indicator Date'!AT18)</f>
        <v>x</v>
      </c>
      <c r="AU18" s="119">
        <f>IF('Indicator Date'!AU18="","x",'Indicator Date'!AU18)</f>
        <v>2019</v>
      </c>
      <c r="AV18" s="119">
        <f>IF('Indicator Date'!AV18="","x",'Indicator Date'!AV18)</f>
        <v>2019</v>
      </c>
      <c r="AW18" s="119">
        <f>IF('Indicator Date'!AW18="","x",'Indicator Date'!AW18)</f>
        <v>2019</v>
      </c>
      <c r="AX18" s="119" t="str">
        <f>IF('Indicator Date'!AX18="","x",'Indicator Date'!AX18)</f>
        <v>x</v>
      </c>
      <c r="AY18" s="119">
        <f>IF('Indicator Date'!AY18="","x",'Indicator Date'!AY18)</f>
        <v>2019</v>
      </c>
      <c r="AZ18" s="119">
        <f>IF('Indicator Date'!AZ18="","x",'Indicator Date'!AZ18)</f>
        <v>2019</v>
      </c>
      <c r="BA18" s="119">
        <f>IF('Indicator Date'!BA18="","x",'Indicator Date'!BA18)</f>
        <v>2019</v>
      </c>
      <c r="BB18" s="119">
        <f>IF('Indicator Date'!BB18="","x",'Indicator Date'!BB18)</f>
        <v>2018</v>
      </c>
      <c r="BC18" s="119">
        <f>IF('Indicator Date'!BC18="","x",'Indicator Date'!BC18)</f>
        <v>2019</v>
      </c>
      <c r="BD18" s="119">
        <f>IF('Indicator Date'!BD18="","x",'Indicator Date'!BD18)</f>
        <v>2020</v>
      </c>
      <c r="BE18" s="170" t="str">
        <f>IF('Indicator Date'!BE18="","x",YEAR('Indicator Date'!BE18))</f>
        <v>x</v>
      </c>
      <c r="BF18" s="170">
        <f>IF('Indicator Date'!BF18="","x",YEAR('Indicator Date'!BF18))</f>
        <v>2020</v>
      </c>
      <c r="BG18" s="119">
        <f>IF('Indicator Date'!BG18="","x",'Indicator Date'!BG18)</f>
        <v>2019</v>
      </c>
      <c r="BH18" s="119">
        <f>IF('Indicator Date'!BH18="","x",'Indicator Date'!BH18)</f>
        <v>2019</v>
      </c>
      <c r="BI18" s="119">
        <f>IF('Indicator Date'!BI18="","x",'Indicator Date'!BI18)</f>
        <v>2019</v>
      </c>
      <c r="BJ18" s="119">
        <f>IF('Indicator Date'!BJ18="","x",'Indicator Date'!BJ18)</f>
        <v>2015</v>
      </c>
      <c r="BK18" s="119">
        <f>IF('Indicator Date'!BK18="","x",'Indicator Date'!BK18)</f>
        <v>2019</v>
      </c>
      <c r="BL18" s="119">
        <f>IF('Indicator Date'!BL18="","x",'Indicator Date'!BL18)</f>
        <v>2020</v>
      </c>
      <c r="BM18" s="119">
        <f>IF('Indicator Date'!BM18="","x",'Indicator Date'!BM18)</f>
        <v>2018</v>
      </c>
      <c r="BN18" s="119">
        <f>IF('Indicator Date'!BN18="","x",'Indicator Date'!BN18)</f>
        <v>2018</v>
      </c>
      <c r="BO18" s="119">
        <f>IF('Indicator Date'!BO18="","x",'Indicator Date'!BO18)</f>
        <v>2019</v>
      </c>
      <c r="BP18" s="119">
        <f>IF('Indicator Date'!BP18="","x",'Indicator Date'!BP18)</f>
        <v>2019</v>
      </c>
      <c r="BQ18" s="119">
        <f>IF('Indicator Date'!BQ18="","x",'Indicator Date'!BQ18)</f>
        <v>2014</v>
      </c>
      <c r="BR18" s="119">
        <f>IF('Indicator Date'!BR18="","x",'Indicator Date'!BR18)</f>
        <v>2017</v>
      </c>
      <c r="BS18" s="119">
        <f>IF('Indicator Date'!BS18="","x",'Indicator Date'!BS18)</f>
        <v>2017</v>
      </c>
      <c r="BT18" s="119">
        <f>IF('Indicator Date'!BT18="","x",'Indicator Date'!BT18)</f>
        <v>2014</v>
      </c>
      <c r="BU18" s="119">
        <f>IF('Indicator Date'!BU18="","x",'Indicator Date'!BU18)</f>
        <v>2018</v>
      </c>
      <c r="BV18" s="119">
        <f>IF('Indicator Date'!BV18="","x",'Indicator Date'!BV18)</f>
        <v>2018</v>
      </c>
      <c r="BW18" s="119" t="str">
        <f>IF('Indicator Date'!BW18="","x",'Indicator Date'!BW18)</f>
        <v>x</v>
      </c>
      <c r="BX18" s="119">
        <f>IF('Indicator Date'!BX18="","x",'Indicator Date'!BX18)</f>
        <v>2018</v>
      </c>
      <c r="BY18" s="119">
        <f>IF('Indicator Date'!BY18="","x",'Indicator Date'!BY18)</f>
        <v>2017</v>
      </c>
      <c r="BZ18" s="119">
        <f>IF('Indicator Date'!BZ18="","x",'Indicator Date'!BZ18)</f>
        <v>2019</v>
      </c>
      <c r="CA18" s="119">
        <f>IF('Indicator Date'!CA18="","x",'Indicator Date'!CA18)</f>
        <v>2020</v>
      </c>
      <c r="CB18" s="119">
        <f>IF('Indicator Date'!CB18="","x",'Indicator Date'!CB18)</f>
        <v>2015</v>
      </c>
    </row>
    <row r="19" spans="1:80" x14ac:dyDescent="0.3">
      <c r="A19" s="100" t="str">
        <f>'Indicator Data'!A21</f>
        <v>Belgium</v>
      </c>
      <c r="B19" s="86" t="str">
        <f>'Indicator Data'!B21</f>
        <v>BEL</v>
      </c>
      <c r="C19" s="119">
        <f>IF('Indicator Date'!C19="","x",'Indicator Date'!C19)</f>
        <v>2015</v>
      </c>
      <c r="D19" s="119">
        <f>IF('Indicator Date'!D19="","x",'Indicator Date'!D19)</f>
        <v>2015</v>
      </c>
      <c r="E19" s="119">
        <f>IF('Indicator Date'!E19="","x",'Indicator Date'!E19)</f>
        <v>2015</v>
      </c>
      <c r="F19" s="119">
        <f>IF('Indicator Date'!F19="","x",'Indicator Date'!F19)</f>
        <v>2015</v>
      </c>
      <c r="G19" s="119">
        <f>IF('Indicator Date'!G19="","x",'Indicator Date'!G19)</f>
        <v>2015</v>
      </c>
      <c r="H19" s="119">
        <f>IF('Indicator Date'!H19="","x",'Indicator Date'!H19)</f>
        <v>2015</v>
      </c>
      <c r="I19" s="119">
        <f>IF('Indicator Date'!I19="","x",'Indicator Date'!I19)</f>
        <v>2015</v>
      </c>
      <c r="J19" s="119">
        <f>IF('Indicator Date'!J19="","x",'Indicator Date'!J19)</f>
        <v>2019</v>
      </c>
      <c r="K19" s="119">
        <f>IF('Indicator Date'!K19="","x",'Indicator Date'!K19)</f>
        <v>2019</v>
      </c>
      <c r="L19" s="119">
        <f>IF('Indicator Date'!L19="","x",'Indicator Date'!L19)</f>
        <v>2019</v>
      </c>
      <c r="M19" s="119">
        <f>IF('Indicator Date'!M19="","x",'Indicator Date'!M19)</f>
        <v>2015</v>
      </c>
      <c r="N19" s="119">
        <f>IF('Indicator Date'!N19="","x",'Indicator Date'!N19)</f>
        <v>2015</v>
      </c>
      <c r="O19" s="119">
        <f>IF('Indicator Date'!O19="","x",'Indicator Date'!O19)</f>
        <v>2015</v>
      </c>
      <c r="P19" s="119">
        <f>IF('Indicator Date'!P19="","x",'Indicator Date'!P19)</f>
        <v>2015</v>
      </c>
      <c r="Q19" s="119">
        <f>IF('Indicator Date'!Q19="","x",'Indicator Date'!Q19)</f>
        <v>2010</v>
      </c>
      <c r="R19" s="119">
        <f>IF('Indicator Date'!R19="","x",'Indicator Date'!R19)</f>
        <v>2010</v>
      </c>
      <c r="S19" s="119">
        <f>IF('Indicator Date'!S19="","x",'Indicator Date'!S19)</f>
        <v>2010</v>
      </c>
      <c r="T19" s="119">
        <f>IF('Indicator Date'!T19="","x",'Indicator Date'!T19)</f>
        <v>2010</v>
      </c>
      <c r="U19" s="119">
        <f>IF('Indicator Date'!U19="","x",'Indicator Date'!U19)</f>
        <v>2015</v>
      </c>
      <c r="V19" s="119">
        <f>IF('Indicator Date'!V19="","x",'Indicator Date'!V19)</f>
        <v>2015</v>
      </c>
      <c r="W19" s="119">
        <f>IF('Indicator Date'!W19="","x",'Indicator Date'!W19)</f>
        <v>2015</v>
      </c>
      <c r="X19" s="119">
        <f>IF('Indicator Date'!X19="","x",'Indicator Date'!X19)</f>
        <v>2018</v>
      </c>
      <c r="Y19" s="119">
        <f>IF('Indicator Date'!Y19="","x",'Indicator Date'!Y19)</f>
        <v>2019</v>
      </c>
      <c r="Z19" s="119">
        <f>IF('Indicator Date'!Z19="","x",'Indicator Date'!Z19)</f>
        <v>2019</v>
      </c>
      <c r="AA19" s="119">
        <f>IF('Indicator Date'!AA19="","x",'Indicator Date'!AA19)</f>
        <v>2011</v>
      </c>
      <c r="AB19" s="119">
        <f>IF('Indicator Date'!AB19="","x",'Indicator Date'!AB19)</f>
        <v>2017</v>
      </c>
      <c r="AC19" s="119" t="str">
        <f>IF('Indicator Date'!AC19="","x",'Indicator Date'!AC19)</f>
        <v>x</v>
      </c>
      <c r="AD19" s="119">
        <f>IF('Indicator Date'!AD19="","x",'Indicator Date'!AD19)</f>
        <v>2018</v>
      </c>
      <c r="AE19" s="119">
        <f>IF('Indicator Date'!AE19="","x",'Indicator Date'!AE19)</f>
        <v>2019</v>
      </c>
      <c r="AF19" s="119" t="str">
        <f>IF('Indicator Date'!AF19="","x",'Indicator Date'!AF19)</f>
        <v>x</v>
      </c>
      <c r="AG19" s="119">
        <f>IF('Indicator Date'!AG19="","x",'Indicator Date'!AG19)</f>
        <v>2019</v>
      </c>
      <c r="AH19" s="119">
        <f>IF('Indicator Date'!AH19="","x",'Indicator Date'!AH19)</f>
        <v>2021</v>
      </c>
      <c r="AI19" s="119">
        <f>IF('Indicator Date'!AI19="","x",'Indicator Date'!AI19)</f>
        <v>2021</v>
      </c>
      <c r="AJ19" s="119">
        <f>IF('Indicator Date'!AJ19="","x",'Indicator Date'!AJ19)</f>
        <v>2020</v>
      </c>
      <c r="AK19" s="119">
        <f>IF('Indicator Date'!AK19="","x",'Indicator Date'!AK19)</f>
        <v>2020</v>
      </c>
      <c r="AL19" s="119">
        <f>IF('Indicator Date'!AL19="","x",'Indicator Date'!AL19)</f>
        <v>2018</v>
      </c>
      <c r="AM19" s="119" t="str">
        <f>IF('Indicator Date'!AM19="","x",RIGHT('Indicator Date'!AM19,4))</f>
        <v>x</v>
      </c>
      <c r="AN19" s="119">
        <f>IF('Indicator Date'!AN19="","x",'Indicator Date'!AN19)</f>
        <v>2021</v>
      </c>
      <c r="AO19" s="119">
        <f>IF('Indicator Date'!AO19="","x",'Indicator Date'!AO19)</f>
        <v>2018</v>
      </c>
      <c r="AP19" s="119">
        <f>IF('Indicator Date'!AP19="","x",'Indicator Date'!AP19)</f>
        <v>2019</v>
      </c>
      <c r="AQ19" s="119" t="str">
        <f>IF('Indicator Date'!AQ19="","x",'Indicator Date'!AQ19)</f>
        <v>x</v>
      </c>
      <c r="AR19" s="119">
        <f>IF('Indicator Date'!AR19="","x",'Indicator Date'!AR19)</f>
        <v>2019</v>
      </c>
      <c r="AS19" s="119">
        <f>IF('Indicator Date'!AS19="","x",'Indicator Date'!AS19)</f>
        <v>2019</v>
      </c>
      <c r="AT19" s="119" t="str">
        <f>IF('Indicator Date'!AT19="","x",'Indicator Date'!AT19)</f>
        <v>x</v>
      </c>
      <c r="AU19" s="119">
        <f>IF('Indicator Date'!AU19="","x",'Indicator Date'!AU19)</f>
        <v>2019</v>
      </c>
      <c r="AV19" s="119" t="str">
        <f>IF('Indicator Date'!AV19="","x",'Indicator Date'!AV19)</f>
        <v>x</v>
      </c>
      <c r="AW19" s="119" t="str">
        <f>IF('Indicator Date'!AW19="","x",'Indicator Date'!AW19)</f>
        <v>x</v>
      </c>
      <c r="AX19" s="119" t="str">
        <f>IF('Indicator Date'!AX19="","x",'Indicator Date'!AX19)</f>
        <v>x</v>
      </c>
      <c r="AY19" s="119">
        <f>IF('Indicator Date'!AY19="","x",'Indicator Date'!AY19)</f>
        <v>2019</v>
      </c>
      <c r="AZ19" s="119">
        <f>IF('Indicator Date'!AZ19="","x",'Indicator Date'!AZ19)</f>
        <v>2019</v>
      </c>
      <c r="BA19" s="119">
        <f>IF('Indicator Date'!BA19="","x",'Indicator Date'!BA19)</f>
        <v>2018</v>
      </c>
      <c r="BB19" s="119">
        <f>IF('Indicator Date'!BB19="","x",'Indicator Date'!BB19)</f>
        <v>2018</v>
      </c>
      <c r="BC19" s="119">
        <f>IF('Indicator Date'!BC19="","x",'Indicator Date'!BC19)</f>
        <v>2019</v>
      </c>
      <c r="BD19" s="119">
        <f>IF('Indicator Date'!BD19="","x",'Indicator Date'!BD19)</f>
        <v>2020</v>
      </c>
      <c r="BE19" s="170" t="str">
        <f>IF('Indicator Date'!BE19="","x",YEAR('Indicator Date'!BE19))</f>
        <v>x</v>
      </c>
      <c r="BF19" s="170">
        <f>IF('Indicator Date'!BF19="","x",YEAR('Indicator Date'!BF19))</f>
        <v>2020</v>
      </c>
      <c r="BG19" s="119">
        <f>IF('Indicator Date'!BG19="","x",'Indicator Date'!BG19)</f>
        <v>2019</v>
      </c>
      <c r="BH19" s="119">
        <f>IF('Indicator Date'!BH19="","x",'Indicator Date'!BH19)</f>
        <v>2019</v>
      </c>
      <c r="BI19" s="119">
        <f>IF('Indicator Date'!BI19="","x",'Indicator Date'!BI19)</f>
        <v>2019</v>
      </c>
      <c r="BJ19" s="119" t="str">
        <f>IF('Indicator Date'!BJ19="","x",'Indicator Date'!BJ19)</f>
        <v>x</v>
      </c>
      <c r="BK19" s="119">
        <f>IF('Indicator Date'!BK19="","x",'Indicator Date'!BK19)</f>
        <v>2019</v>
      </c>
      <c r="BL19" s="119">
        <f>IF('Indicator Date'!BL19="","x",'Indicator Date'!BL19)</f>
        <v>2020</v>
      </c>
      <c r="BM19" s="119">
        <f>IF('Indicator Date'!BM19="","x",'Indicator Date'!BM19)</f>
        <v>2018</v>
      </c>
      <c r="BN19" s="119" t="str">
        <f>IF('Indicator Date'!BN19="","x",'Indicator Date'!BN19)</f>
        <v>x</v>
      </c>
      <c r="BO19" s="119">
        <f>IF('Indicator Date'!BO19="","x",'Indicator Date'!BO19)</f>
        <v>2019</v>
      </c>
      <c r="BP19" s="119">
        <f>IF('Indicator Date'!BP19="","x",'Indicator Date'!BP19)</f>
        <v>2019</v>
      </c>
      <c r="BQ19" s="119">
        <f>IF('Indicator Date'!BQ19="","x",'Indicator Date'!BQ19)</f>
        <v>2014</v>
      </c>
      <c r="BR19" s="119">
        <f>IF('Indicator Date'!BR19="","x",'Indicator Date'!BR19)</f>
        <v>2017</v>
      </c>
      <c r="BS19" s="119">
        <f>IF('Indicator Date'!BS19="","x",'Indicator Date'!BS19)</f>
        <v>2017</v>
      </c>
      <c r="BT19" s="119">
        <f>IF('Indicator Date'!BT19="","x",'Indicator Date'!BT19)</f>
        <v>2016</v>
      </c>
      <c r="BU19" s="119">
        <f>IF('Indicator Date'!BU19="","x",'Indicator Date'!BU19)</f>
        <v>2018</v>
      </c>
      <c r="BV19" s="119">
        <f>IF('Indicator Date'!BV19="","x",'Indicator Date'!BV19)</f>
        <v>2018</v>
      </c>
      <c r="BW19" s="119">
        <f>IF('Indicator Date'!BW19="","x",'Indicator Date'!BW19)</f>
        <v>2018</v>
      </c>
      <c r="BX19" s="119">
        <f>IF('Indicator Date'!BX19="","x",'Indicator Date'!BX19)</f>
        <v>2018</v>
      </c>
      <c r="BY19" s="119">
        <f>IF('Indicator Date'!BY19="","x",'Indicator Date'!BY19)</f>
        <v>2017</v>
      </c>
      <c r="BZ19" s="119">
        <f>IF('Indicator Date'!BZ19="","x",'Indicator Date'!BZ19)</f>
        <v>2019</v>
      </c>
      <c r="CA19" s="119">
        <f>IF('Indicator Date'!CA19="","x",'Indicator Date'!CA19)</f>
        <v>2020</v>
      </c>
      <c r="CB19" s="119">
        <f>IF('Indicator Date'!CB19="","x",'Indicator Date'!CB19)</f>
        <v>2015</v>
      </c>
    </row>
    <row r="20" spans="1:80" x14ac:dyDescent="0.3">
      <c r="A20" s="100" t="str">
        <f>'Indicator Data'!A22</f>
        <v>Belize</v>
      </c>
      <c r="B20" s="86" t="str">
        <f>'Indicator Data'!B22</f>
        <v>BLZ</v>
      </c>
      <c r="C20" s="119">
        <f>IF('Indicator Date'!C20="","x",'Indicator Date'!C20)</f>
        <v>2015</v>
      </c>
      <c r="D20" s="119">
        <f>IF('Indicator Date'!D20="","x",'Indicator Date'!D20)</f>
        <v>2015</v>
      </c>
      <c r="E20" s="119">
        <f>IF('Indicator Date'!E20="","x",'Indicator Date'!E20)</f>
        <v>2015</v>
      </c>
      <c r="F20" s="119">
        <f>IF('Indicator Date'!F20="","x",'Indicator Date'!F20)</f>
        <v>2015</v>
      </c>
      <c r="G20" s="119">
        <f>IF('Indicator Date'!G20="","x",'Indicator Date'!G20)</f>
        <v>2015</v>
      </c>
      <c r="H20" s="119">
        <f>IF('Indicator Date'!H20="","x",'Indicator Date'!H20)</f>
        <v>2015</v>
      </c>
      <c r="I20" s="119">
        <f>IF('Indicator Date'!I20="","x",'Indicator Date'!I20)</f>
        <v>2015</v>
      </c>
      <c r="J20" s="119">
        <f>IF('Indicator Date'!J20="","x",'Indicator Date'!J20)</f>
        <v>2019</v>
      </c>
      <c r="K20" s="119">
        <f>IF('Indicator Date'!K20="","x",'Indicator Date'!K20)</f>
        <v>2019</v>
      </c>
      <c r="L20" s="119">
        <f>IF('Indicator Date'!L20="","x",'Indicator Date'!L20)</f>
        <v>2019</v>
      </c>
      <c r="M20" s="119">
        <f>IF('Indicator Date'!M20="","x",'Indicator Date'!M20)</f>
        <v>2015</v>
      </c>
      <c r="N20" s="119">
        <f>IF('Indicator Date'!N20="","x",'Indicator Date'!N20)</f>
        <v>2015</v>
      </c>
      <c r="O20" s="119">
        <f>IF('Indicator Date'!O20="","x",'Indicator Date'!O20)</f>
        <v>2015</v>
      </c>
      <c r="P20" s="119">
        <f>IF('Indicator Date'!P20="","x",'Indicator Date'!P20)</f>
        <v>2015</v>
      </c>
      <c r="Q20" s="119">
        <f>IF('Indicator Date'!Q20="","x",'Indicator Date'!Q20)</f>
        <v>2010</v>
      </c>
      <c r="R20" s="119">
        <f>IF('Indicator Date'!R20="","x",'Indicator Date'!R20)</f>
        <v>2010</v>
      </c>
      <c r="S20" s="119">
        <f>IF('Indicator Date'!S20="","x",'Indicator Date'!S20)</f>
        <v>2010</v>
      </c>
      <c r="T20" s="119">
        <f>IF('Indicator Date'!T20="","x",'Indicator Date'!T20)</f>
        <v>2010</v>
      </c>
      <c r="U20" s="119">
        <f>IF('Indicator Date'!U20="","x",'Indicator Date'!U20)</f>
        <v>2015</v>
      </c>
      <c r="V20" s="119">
        <f>IF('Indicator Date'!V20="","x",'Indicator Date'!V20)</f>
        <v>2015</v>
      </c>
      <c r="W20" s="119">
        <f>IF('Indicator Date'!W20="","x",'Indicator Date'!W20)</f>
        <v>2015</v>
      </c>
      <c r="X20" s="119">
        <f>IF('Indicator Date'!X20="","x",'Indicator Date'!X20)</f>
        <v>2018</v>
      </c>
      <c r="Y20" s="119">
        <f>IF('Indicator Date'!Y20="","x",'Indicator Date'!Y20)</f>
        <v>2019</v>
      </c>
      <c r="Z20" s="119">
        <f>IF('Indicator Date'!Z20="","x",'Indicator Date'!Z20)</f>
        <v>2019</v>
      </c>
      <c r="AA20" s="119" t="str">
        <f>IF('Indicator Date'!AA20="","x",'Indicator Date'!AA20)</f>
        <v>x</v>
      </c>
      <c r="AB20" s="119">
        <f>IF('Indicator Date'!AB20="","x",'Indicator Date'!AB20)</f>
        <v>2017</v>
      </c>
      <c r="AC20" s="119">
        <f>IF('Indicator Date'!AC20="","x",'Indicator Date'!AC20)</f>
        <v>2017</v>
      </c>
      <c r="AD20" s="119" t="str">
        <f>IF('Indicator Date'!AD20="","x",'Indicator Date'!AD20)</f>
        <v>x</v>
      </c>
      <c r="AE20" s="119">
        <f>IF('Indicator Date'!AE20="","x",'Indicator Date'!AE20)</f>
        <v>2018</v>
      </c>
      <c r="AF20" s="119">
        <f>IF('Indicator Date'!AF20="","x",'Indicator Date'!AF20)</f>
        <v>2018</v>
      </c>
      <c r="AG20" s="119">
        <f>IF('Indicator Date'!AG20="","x",'Indicator Date'!AG20)</f>
        <v>2019</v>
      </c>
      <c r="AH20" s="119">
        <f>IF('Indicator Date'!AH20="","x",'Indicator Date'!AH20)</f>
        <v>2021</v>
      </c>
      <c r="AI20" s="119">
        <f>IF('Indicator Date'!AI20="","x",'Indicator Date'!AI20)</f>
        <v>2021</v>
      </c>
      <c r="AJ20" s="119">
        <f>IF('Indicator Date'!AJ20="","x",'Indicator Date'!AJ20)</f>
        <v>2020</v>
      </c>
      <c r="AK20" s="119">
        <f>IF('Indicator Date'!AK20="","x",'Indicator Date'!AK20)</f>
        <v>2020</v>
      </c>
      <c r="AL20" s="119">
        <f>IF('Indicator Date'!AL20="","x",'Indicator Date'!AL20)</f>
        <v>2018</v>
      </c>
      <c r="AM20" s="119" t="str">
        <f>IF('Indicator Date'!AM20="","x",RIGHT('Indicator Date'!AM20,4))</f>
        <v>2016</v>
      </c>
      <c r="AN20" s="119">
        <f>IF('Indicator Date'!AN20="","x",'Indicator Date'!AN20)</f>
        <v>2021</v>
      </c>
      <c r="AO20" s="119">
        <f>IF('Indicator Date'!AO20="","x",'Indicator Date'!AO20)</f>
        <v>2018</v>
      </c>
      <c r="AP20" s="119">
        <f>IF('Indicator Date'!AP20="","x",'Indicator Date'!AP20)</f>
        <v>2019</v>
      </c>
      <c r="AQ20" s="119">
        <f>IF('Indicator Date'!AQ20="","x",'Indicator Date'!AQ20)</f>
        <v>2019</v>
      </c>
      <c r="AR20" s="119">
        <f>IF('Indicator Date'!AR20="","x",'Indicator Date'!AR20)</f>
        <v>2019</v>
      </c>
      <c r="AS20" s="119">
        <f>IF('Indicator Date'!AS20="","x",'Indicator Date'!AS20)</f>
        <v>2019</v>
      </c>
      <c r="AT20" s="119">
        <f>IF('Indicator Date'!AT20="","x",'Indicator Date'!AT20)</f>
        <v>2015</v>
      </c>
      <c r="AU20" s="119">
        <f>IF('Indicator Date'!AU20="","x",'Indicator Date'!AU20)</f>
        <v>2019</v>
      </c>
      <c r="AV20" s="119" t="str">
        <f>IF('Indicator Date'!AV20="","x",'Indicator Date'!AV20)</f>
        <v>x</v>
      </c>
      <c r="AW20" s="119" t="str">
        <f>IF('Indicator Date'!AW20="","x",'Indicator Date'!AW20)</f>
        <v>x</v>
      </c>
      <c r="AX20" s="119">
        <f>IF('Indicator Date'!AX20="","x",'Indicator Date'!AX20)</f>
        <v>2018</v>
      </c>
      <c r="AY20" s="119">
        <f>IF('Indicator Date'!AY20="","x",'Indicator Date'!AY20)</f>
        <v>2019</v>
      </c>
      <c r="AZ20" s="119">
        <f>IF('Indicator Date'!AZ20="","x",'Indicator Date'!AZ20)</f>
        <v>2019</v>
      </c>
      <c r="BA20" s="119" t="str">
        <f>IF('Indicator Date'!BA20="","x",'Indicator Date'!BA20)</f>
        <v>x</v>
      </c>
      <c r="BB20" s="119">
        <f>IF('Indicator Date'!BB20="","x",'Indicator Date'!BB20)</f>
        <v>2018</v>
      </c>
      <c r="BC20" s="119">
        <f>IF('Indicator Date'!BC20="","x",'Indicator Date'!BC20)</f>
        <v>2019</v>
      </c>
      <c r="BD20" s="119">
        <f>IF('Indicator Date'!BD20="","x",'Indicator Date'!BD20)</f>
        <v>2020</v>
      </c>
      <c r="BE20" s="170" t="str">
        <f>IF('Indicator Date'!BE20="","x",YEAR('Indicator Date'!BE20))</f>
        <v>x</v>
      </c>
      <c r="BF20" s="170">
        <f>IF('Indicator Date'!BF20="","x",YEAR('Indicator Date'!BF20))</f>
        <v>2020</v>
      </c>
      <c r="BG20" s="119">
        <f>IF('Indicator Date'!BG20="","x",'Indicator Date'!BG20)</f>
        <v>2019</v>
      </c>
      <c r="BH20" s="119">
        <f>IF('Indicator Date'!BH20="","x",'Indicator Date'!BH20)</f>
        <v>2019</v>
      </c>
      <c r="BI20" s="119">
        <f>IF('Indicator Date'!BI20="","x",'Indicator Date'!BI20)</f>
        <v>2019</v>
      </c>
      <c r="BJ20" s="119" t="str">
        <f>IF('Indicator Date'!BJ20="","x",'Indicator Date'!BJ20)</f>
        <v>x</v>
      </c>
      <c r="BK20" s="119">
        <f>IF('Indicator Date'!BK20="","x",'Indicator Date'!BK20)</f>
        <v>2019</v>
      </c>
      <c r="BL20" s="119" t="str">
        <f>IF('Indicator Date'!BL20="","x",'Indicator Date'!BL20)</f>
        <v>x</v>
      </c>
      <c r="BM20" s="119">
        <f>IF('Indicator Date'!BM20="","x",'Indicator Date'!BM20)</f>
        <v>2018</v>
      </c>
      <c r="BN20" s="119" t="str">
        <f>IF('Indicator Date'!BN20="","x",'Indicator Date'!BN20)</f>
        <v>x</v>
      </c>
      <c r="BO20" s="119">
        <f>IF('Indicator Date'!BO20="","x",'Indicator Date'!BO20)</f>
        <v>2017</v>
      </c>
      <c r="BP20" s="119">
        <f>IF('Indicator Date'!BP20="","x",'Indicator Date'!BP20)</f>
        <v>2019</v>
      </c>
      <c r="BQ20" s="119">
        <f>IF('Indicator Date'!BQ20="","x",'Indicator Date'!BQ20)</f>
        <v>2014</v>
      </c>
      <c r="BR20" s="119">
        <f>IF('Indicator Date'!BR20="","x",'Indicator Date'!BR20)</f>
        <v>2017</v>
      </c>
      <c r="BS20" s="119">
        <f>IF('Indicator Date'!BS20="","x",'Indicator Date'!BS20)</f>
        <v>2017</v>
      </c>
      <c r="BT20" s="119">
        <f>IF('Indicator Date'!BT20="","x",'Indicator Date'!BT20)</f>
        <v>2017</v>
      </c>
      <c r="BU20" s="119">
        <f>IF('Indicator Date'!BU20="","x",'Indicator Date'!BU20)</f>
        <v>2018</v>
      </c>
      <c r="BV20" s="119">
        <f>IF('Indicator Date'!BV20="","x",'Indicator Date'!BV20)</f>
        <v>2018</v>
      </c>
      <c r="BW20" s="119" t="str">
        <f>IF('Indicator Date'!BW20="","x",'Indicator Date'!BW20)</f>
        <v>x</v>
      </c>
      <c r="BX20" s="119">
        <f>IF('Indicator Date'!BX20="","x",'Indicator Date'!BX20)</f>
        <v>2018</v>
      </c>
      <c r="BY20" s="119">
        <f>IF('Indicator Date'!BY20="","x",'Indicator Date'!BY20)</f>
        <v>2017</v>
      </c>
      <c r="BZ20" s="119">
        <f>IF('Indicator Date'!BZ20="","x",'Indicator Date'!BZ20)</f>
        <v>2019</v>
      </c>
      <c r="CA20" s="119">
        <f>IF('Indicator Date'!CA20="","x",'Indicator Date'!CA20)</f>
        <v>2020</v>
      </c>
      <c r="CB20" s="119">
        <f>IF('Indicator Date'!CB20="","x",'Indicator Date'!CB20)</f>
        <v>2015</v>
      </c>
    </row>
    <row r="21" spans="1:80" x14ac:dyDescent="0.3">
      <c r="A21" s="100" t="str">
        <f>'Indicator Data'!A23</f>
        <v>Benin</v>
      </c>
      <c r="B21" s="86" t="str">
        <f>'Indicator Data'!B23</f>
        <v>BEN</v>
      </c>
      <c r="C21" s="119">
        <f>IF('Indicator Date'!C21="","x",'Indicator Date'!C21)</f>
        <v>2015</v>
      </c>
      <c r="D21" s="119">
        <f>IF('Indicator Date'!D21="","x",'Indicator Date'!D21)</f>
        <v>2015</v>
      </c>
      <c r="E21" s="119">
        <f>IF('Indicator Date'!E21="","x",'Indicator Date'!E21)</f>
        <v>2015</v>
      </c>
      <c r="F21" s="119">
        <f>IF('Indicator Date'!F21="","x",'Indicator Date'!F21)</f>
        <v>2015</v>
      </c>
      <c r="G21" s="119">
        <f>IF('Indicator Date'!G21="","x",'Indicator Date'!G21)</f>
        <v>2015</v>
      </c>
      <c r="H21" s="119">
        <f>IF('Indicator Date'!H21="","x",'Indicator Date'!H21)</f>
        <v>2015</v>
      </c>
      <c r="I21" s="119">
        <f>IF('Indicator Date'!I21="","x",'Indicator Date'!I21)</f>
        <v>2015</v>
      </c>
      <c r="J21" s="119">
        <f>IF('Indicator Date'!J21="","x",'Indicator Date'!J21)</f>
        <v>2019</v>
      </c>
      <c r="K21" s="119">
        <f>IF('Indicator Date'!K21="","x",'Indicator Date'!K21)</f>
        <v>2019</v>
      </c>
      <c r="L21" s="119">
        <f>IF('Indicator Date'!L21="","x",'Indicator Date'!L21)</f>
        <v>2019</v>
      </c>
      <c r="M21" s="119">
        <f>IF('Indicator Date'!M21="","x",'Indicator Date'!M21)</f>
        <v>2015</v>
      </c>
      <c r="N21" s="119">
        <f>IF('Indicator Date'!N21="","x",'Indicator Date'!N21)</f>
        <v>2015</v>
      </c>
      <c r="O21" s="119">
        <f>IF('Indicator Date'!O21="","x",'Indicator Date'!O21)</f>
        <v>2015</v>
      </c>
      <c r="P21" s="119">
        <f>IF('Indicator Date'!P21="","x",'Indicator Date'!P21)</f>
        <v>2015</v>
      </c>
      <c r="Q21" s="119">
        <f>IF('Indicator Date'!Q21="","x",'Indicator Date'!Q21)</f>
        <v>2010</v>
      </c>
      <c r="R21" s="119">
        <f>IF('Indicator Date'!R21="","x",'Indicator Date'!R21)</f>
        <v>2010</v>
      </c>
      <c r="S21" s="119">
        <f>IF('Indicator Date'!S21="","x",'Indicator Date'!S21)</f>
        <v>2010</v>
      </c>
      <c r="T21" s="119">
        <f>IF('Indicator Date'!T21="","x",'Indicator Date'!T21)</f>
        <v>2010</v>
      </c>
      <c r="U21" s="119">
        <f>IF('Indicator Date'!U21="","x",'Indicator Date'!U21)</f>
        <v>2015</v>
      </c>
      <c r="V21" s="119">
        <f>IF('Indicator Date'!V21="","x",'Indicator Date'!V21)</f>
        <v>2015</v>
      </c>
      <c r="W21" s="119">
        <f>IF('Indicator Date'!W21="","x",'Indicator Date'!W21)</f>
        <v>2015</v>
      </c>
      <c r="X21" s="119">
        <f>IF('Indicator Date'!X21="","x",'Indicator Date'!X21)</f>
        <v>2018</v>
      </c>
      <c r="Y21" s="119">
        <f>IF('Indicator Date'!Y21="","x",'Indicator Date'!Y21)</f>
        <v>2019</v>
      </c>
      <c r="Z21" s="119">
        <f>IF('Indicator Date'!Z21="","x",'Indicator Date'!Z21)</f>
        <v>2019</v>
      </c>
      <c r="AA21" s="119">
        <f>IF('Indicator Date'!AA21="","x",'Indicator Date'!AA21)</f>
        <v>2018</v>
      </c>
      <c r="AB21" s="119">
        <f>IF('Indicator Date'!AB21="","x",'Indicator Date'!AB21)</f>
        <v>2017</v>
      </c>
      <c r="AC21" s="119">
        <f>IF('Indicator Date'!AC21="","x",'Indicator Date'!AC21)</f>
        <v>2017</v>
      </c>
      <c r="AD21" s="119">
        <f>IF('Indicator Date'!AD21="","x",'Indicator Date'!AD21)</f>
        <v>2016</v>
      </c>
      <c r="AE21" s="119">
        <f>IF('Indicator Date'!AE21="","x",'Indicator Date'!AE21)</f>
        <v>2019</v>
      </c>
      <c r="AF21" s="119">
        <f>IF('Indicator Date'!AF21="","x",'Indicator Date'!AF21)</f>
        <v>2018</v>
      </c>
      <c r="AG21" s="119">
        <f>IF('Indicator Date'!AG21="","x",'Indicator Date'!AG21)</f>
        <v>2019</v>
      </c>
      <c r="AH21" s="119">
        <f>IF('Indicator Date'!AH21="","x",'Indicator Date'!AH21)</f>
        <v>2021</v>
      </c>
      <c r="AI21" s="119">
        <f>IF('Indicator Date'!AI21="","x",'Indicator Date'!AI21)</f>
        <v>2021</v>
      </c>
      <c r="AJ21" s="119">
        <f>IF('Indicator Date'!AJ21="","x",'Indicator Date'!AJ21)</f>
        <v>2020</v>
      </c>
      <c r="AK21" s="119">
        <f>IF('Indicator Date'!AK21="","x",'Indicator Date'!AK21)</f>
        <v>2020</v>
      </c>
      <c r="AL21" s="119">
        <f>IF('Indicator Date'!AL21="","x",'Indicator Date'!AL21)</f>
        <v>2018</v>
      </c>
      <c r="AM21" s="119" t="str">
        <f>IF('Indicator Date'!AM21="","x",RIGHT('Indicator Date'!AM21,4))</f>
        <v>2018</v>
      </c>
      <c r="AN21" s="119">
        <f>IF('Indicator Date'!AN21="","x",'Indicator Date'!AN21)</f>
        <v>2021</v>
      </c>
      <c r="AO21" s="119">
        <f>IF('Indicator Date'!AO21="","x",'Indicator Date'!AO21)</f>
        <v>2018</v>
      </c>
      <c r="AP21" s="119">
        <f>IF('Indicator Date'!AP21="","x",'Indicator Date'!AP21)</f>
        <v>2019</v>
      </c>
      <c r="AQ21" s="119">
        <f>IF('Indicator Date'!AQ21="","x",'Indicator Date'!AQ21)</f>
        <v>2019</v>
      </c>
      <c r="AR21" s="119">
        <f>IF('Indicator Date'!AR21="","x",'Indicator Date'!AR21)</f>
        <v>2019</v>
      </c>
      <c r="AS21" s="119">
        <f>IF('Indicator Date'!AS21="","x",'Indicator Date'!AS21)</f>
        <v>2019</v>
      </c>
      <c r="AT21" s="119">
        <f>IF('Indicator Date'!AT21="","x",'Indicator Date'!AT21)</f>
        <v>2018</v>
      </c>
      <c r="AU21" s="119">
        <f>IF('Indicator Date'!AU21="","x",'Indicator Date'!AU21)</f>
        <v>2019</v>
      </c>
      <c r="AV21" s="119">
        <f>IF('Indicator Date'!AV21="","x",'Indicator Date'!AV21)</f>
        <v>2019</v>
      </c>
      <c r="AW21" s="119">
        <f>IF('Indicator Date'!AW21="","x",'Indicator Date'!AW21)</f>
        <v>2019</v>
      </c>
      <c r="AX21" s="119">
        <f>IF('Indicator Date'!AX21="","x",'Indicator Date'!AX21)</f>
        <v>2018</v>
      </c>
      <c r="AY21" s="119">
        <f>IF('Indicator Date'!AY21="","x",'Indicator Date'!AY21)</f>
        <v>2019</v>
      </c>
      <c r="AZ21" s="119">
        <f>IF('Indicator Date'!AZ21="","x",'Indicator Date'!AZ21)</f>
        <v>2019</v>
      </c>
      <c r="BA21" s="119">
        <f>IF('Indicator Date'!BA21="","x",'Indicator Date'!BA21)</f>
        <v>2015</v>
      </c>
      <c r="BB21" s="119">
        <f>IF('Indicator Date'!BB21="","x",'Indicator Date'!BB21)</f>
        <v>2018</v>
      </c>
      <c r="BC21" s="119">
        <f>IF('Indicator Date'!BC21="","x",'Indicator Date'!BC21)</f>
        <v>2019</v>
      </c>
      <c r="BD21" s="119">
        <f>IF('Indicator Date'!BD21="","x",'Indicator Date'!BD21)</f>
        <v>2020</v>
      </c>
      <c r="BE21" s="170" t="str">
        <f>IF('Indicator Date'!BE21="","x",YEAR('Indicator Date'!BE21))</f>
        <v>x</v>
      </c>
      <c r="BF21" s="170">
        <f>IF('Indicator Date'!BF21="","x",YEAR('Indicator Date'!BF21))</f>
        <v>2020</v>
      </c>
      <c r="BG21" s="119">
        <f>IF('Indicator Date'!BG21="","x",'Indicator Date'!BG21)</f>
        <v>2019</v>
      </c>
      <c r="BH21" s="119">
        <f>IF('Indicator Date'!BH21="","x",'Indicator Date'!BH21)</f>
        <v>2019</v>
      </c>
      <c r="BI21" s="119">
        <f>IF('Indicator Date'!BI21="","x",'Indicator Date'!BI21)</f>
        <v>2019</v>
      </c>
      <c r="BJ21" s="119">
        <f>IF('Indicator Date'!BJ21="","x",'Indicator Date'!BJ21)</f>
        <v>2015</v>
      </c>
      <c r="BK21" s="119">
        <f>IF('Indicator Date'!BK21="","x",'Indicator Date'!BK21)</f>
        <v>2019</v>
      </c>
      <c r="BL21" s="119">
        <f>IF('Indicator Date'!BL21="","x",'Indicator Date'!BL21)</f>
        <v>2020</v>
      </c>
      <c r="BM21" s="119">
        <f>IF('Indicator Date'!BM21="","x",'Indicator Date'!BM21)</f>
        <v>2018</v>
      </c>
      <c r="BN21" s="119">
        <f>IF('Indicator Date'!BN21="","x",'Indicator Date'!BN21)</f>
        <v>2018</v>
      </c>
      <c r="BO21" s="119">
        <f>IF('Indicator Date'!BO21="","x",'Indicator Date'!BO21)</f>
        <v>2017</v>
      </c>
      <c r="BP21" s="119">
        <f>IF('Indicator Date'!BP21="","x",'Indicator Date'!BP21)</f>
        <v>2019</v>
      </c>
      <c r="BQ21" s="119">
        <f>IF('Indicator Date'!BQ21="","x",'Indicator Date'!BQ21)</f>
        <v>2014</v>
      </c>
      <c r="BR21" s="119">
        <f>IF('Indicator Date'!BR21="","x",'Indicator Date'!BR21)</f>
        <v>2017</v>
      </c>
      <c r="BS21" s="119">
        <f>IF('Indicator Date'!BS21="","x",'Indicator Date'!BS21)</f>
        <v>2017</v>
      </c>
      <c r="BT21" s="119">
        <f>IF('Indicator Date'!BT21="","x",'Indicator Date'!BT21)</f>
        <v>2016</v>
      </c>
      <c r="BU21" s="119">
        <f>IF('Indicator Date'!BU21="","x",'Indicator Date'!BU21)</f>
        <v>2018</v>
      </c>
      <c r="BV21" s="119" t="str">
        <f>IF('Indicator Date'!BV21="","x",'Indicator Date'!BV21)</f>
        <v>x</v>
      </c>
      <c r="BW21" s="119">
        <f>IF('Indicator Date'!BW21="","x",'Indicator Date'!BW21)</f>
        <v>2018</v>
      </c>
      <c r="BX21" s="119">
        <f>IF('Indicator Date'!BX21="","x",'Indicator Date'!BX21)</f>
        <v>2018</v>
      </c>
      <c r="BY21" s="119">
        <f>IF('Indicator Date'!BY21="","x",'Indicator Date'!BY21)</f>
        <v>2017</v>
      </c>
      <c r="BZ21" s="119">
        <f>IF('Indicator Date'!BZ21="","x",'Indicator Date'!BZ21)</f>
        <v>2019</v>
      </c>
      <c r="CA21" s="119">
        <f>IF('Indicator Date'!CA21="","x",'Indicator Date'!CA21)</f>
        <v>2020</v>
      </c>
      <c r="CB21" s="119">
        <f>IF('Indicator Date'!CB21="","x",'Indicator Date'!CB21)</f>
        <v>2015</v>
      </c>
    </row>
    <row r="22" spans="1:80" x14ac:dyDescent="0.3">
      <c r="A22" s="100" t="str">
        <f>'Indicator Data'!A24</f>
        <v>Bhutan</v>
      </c>
      <c r="B22" s="86" t="str">
        <f>'Indicator Data'!B24</f>
        <v>BTN</v>
      </c>
      <c r="C22" s="119">
        <f>IF('Indicator Date'!C22="","x",'Indicator Date'!C22)</f>
        <v>2015</v>
      </c>
      <c r="D22" s="119">
        <f>IF('Indicator Date'!D22="","x",'Indicator Date'!D22)</f>
        <v>2015</v>
      </c>
      <c r="E22" s="119">
        <f>IF('Indicator Date'!E22="","x",'Indicator Date'!E22)</f>
        <v>2015</v>
      </c>
      <c r="F22" s="119">
        <f>IF('Indicator Date'!F22="","x",'Indicator Date'!F22)</f>
        <v>2015</v>
      </c>
      <c r="G22" s="119">
        <f>IF('Indicator Date'!G22="","x",'Indicator Date'!G22)</f>
        <v>2015</v>
      </c>
      <c r="H22" s="119">
        <f>IF('Indicator Date'!H22="","x",'Indicator Date'!H22)</f>
        <v>2015</v>
      </c>
      <c r="I22" s="119">
        <f>IF('Indicator Date'!I22="","x",'Indicator Date'!I22)</f>
        <v>2015</v>
      </c>
      <c r="J22" s="119">
        <f>IF('Indicator Date'!J22="","x",'Indicator Date'!J22)</f>
        <v>2019</v>
      </c>
      <c r="K22" s="119">
        <f>IF('Indicator Date'!K22="","x",'Indicator Date'!K22)</f>
        <v>2019</v>
      </c>
      <c r="L22" s="119">
        <f>IF('Indicator Date'!L22="","x",'Indicator Date'!L22)</f>
        <v>2019</v>
      </c>
      <c r="M22" s="119">
        <f>IF('Indicator Date'!M22="","x",'Indicator Date'!M22)</f>
        <v>2015</v>
      </c>
      <c r="N22" s="119">
        <f>IF('Indicator Date'!N22="","x",'Indicator Date'!N22)</f>
        <v>2015</v>
      </c>
      <c r="O22" s="119">
        <f>IF('Indicator Date'!O22="","x",'Indicator Date'!O22)</f>
        <v>2015</v>
      </c>
      <c r="P22" s="119">
        <f>IF('Indicator Date'!P22="","x",'Indicator Date'!P22)</f>
        <v>2015</v>
      </c>
      <c r="Q22" s="119">
        <f>IF('Indicator Date'!Q22="","x",'Indicator Date'!Q22)</f>
        <v>2010</v>
      </c>
      <c r="R22" s="119">
        <f>IF('Indicator Date'!R22="","x",'Indicator Date'!R22)</f>
        <v>2010</v>
      </c>
      <c r="S22" s="119">
        <f>IF('Indicator Date'!S22="","x",'Indicator Date'!S22)</f>
        <v>2010</v>
      </c>
      <c r="T22" s="119">
        <f>IF('Indicator Date'!T22="","x",'Indicator Date'!T22)</f>
        <v>2010</v>
      </c>
      <c r="U22" s="119">
        <f>IF('Indicator Date'!U22="","x",'Indicator Date'!U22)</f>
        <v>2015</v>
      </c>
      <c r="V22" s="119">
        <f>IF('Indicator Date'!V22="","x",'Indicator Date'!V22)</f>
        <v>2015</v>
      </c>
      <c r="W22" s="119">
        <f>IF('Indicator Date'!W22="","x",'Indicator Date'!W22)</f>
        <v>2015</v>
      </c>
      <c r="X22" s="119">
        <f>IF('Indicator Date'!X22="","x",'Indicator Date'!X22)</f>
        <v>2018</v>
      </c>
      <c r="Y22" s="119">
        <f>IF('Indicator Date'!Y22="","x",'Indicator Date'!Y22)</f>
        <v>2019</v>
      </c>
      <c r="Z22" s="119">
        <f>IF('Indicator Date'!Z22="","x",'Indicator Date'!Z22)</f>
        <v>2019</v>
      </c>
      <c r="AA22" s="119" t="str">
        <f>IF('Indicator Date'!AA22="","x",'Indicator Date'!AA22)</f>
        <v>x</v>
      </c>
      <c r="AB22" s="119">
        <f>IF('Indicator Date'!AB22="","x",'Indicator Date'!AB22)</f>
        <v>2017</v>
      </c>
      <c r="AC22" s="119">
        <f>IF('Indicator Date'!AC22="","x",'Indicator Date'!AC22)</f>
        <v>2014</v>
      </c>
      <c r="AD22" s="119">
        <f>IF('Indicator Date'!AD22="","x",'Indicator Date'!AD22)</f>
        <v>2018</v>
      </c>
      <c r="AE22" s="119">
        <f>IF('Indicator Date'!AE22="","x",'Indicator Date'!AE22)</f>
        <v>2019</v>
      </c>
      <c r="AF22" s="119" t="str">
        <f>IF('Indicator Date'!AF22="","x",'Indicator Date'!AF22)</f>
        <v>x</v>
      </c>
      <c r="AG22" s="119">
        <f>IF('Indicator Date'!AG22="","x",'Indicator Date'!AG22)</f>
        <v>2019</v>
      </c>
      <c r="AH22" s="119">
        <f>IF('Indicator Date'!AH22="","x",'Indicator Date'!AH22)</f>
        <v>2021</v>
      </c>
      <c r="AI22" s="119">
        <f>IF('Indicator Date'!AI22="","x",'Indicator Date'!AI22)</f>
        <v>2021</v>
      </c>
      <c r="AJ22" s="119">
        <f>IF('Indicator Date'!AJ22="","x",'Indicator Date'!AJ22)</f>
        <v>2020</v>
      </c>
      <c r="AK22" s="119">
        <f>IF('Indicator Date'!AK22="","x",'Indicator Date'!AK22)</f>
        <v>2020</v>
      </c>
      <c r="AL22" s="119">
        <f>IF('Indicator Date'!AL22="","x",'Indicator Date'!AL22)</f>
        <v>2018</v>
      </c>
      <c r="AM22" s="119" t="str">
        <f>IF('Indicator Date'!AM22="","x",RIGHT('Indicator Date'!AM22,4))</f>
        <v>2010</v>
      </c>
      <c r="AN22" s="119">
        <f>IF('Indicator Date'!AN22="","x",'Indicator Date'!AN22)</f>
        <v>2021</v>
      </c>
      <c r="AO22" s="119">
        <f>IF('Indicator Date'!AO22="","x",'Indicator Date'!AO22)</f>
        <v>2018</v>
      </c>
      <c r="AP22" s="119">
        <f>IF('Indicator Date'!AP22="","x",'Indicator Date'!AP22)</f>
        <v>2019</v>
      </c>
      <c r="AQ22" s="119">
        <f>IF('Indicator Date'!AQ22="","x",'Indicator Date'!AQ22)</f>
        <v>2019</v>
      </c>
      <c r="AR22" s="119">
        <f>IF('Indicator Date'!AR22="","x",'Indicator Date'!AR22)</f>
        <v>2019</v>
      </c>
      <c r="AS22" s="119">
        <f>IF('Indicator Date'!AS22="","x",'Indicator Date'!AS22)</f>
        <v>2019</v>
      </c>
      <c r="AT22" s="119">
        <f>IF('Indicator Date'!AT22="","x",'Indicator Date'!AT22)</f>
        <v>2010</v>
      </c>
      <c r="AU22" s="119">
        <f>IF('Indicator Date'!AU22="","x",'Indicator Date'!AU22)</f>
        <v>2019</v>
      </c>
      <c r="AV22" s="119" t="str">
        <f>IF('Indicator Date'!AV22="","x",'Indicator Date'!AV22)</f>
        <v>x</v>
      </c>
      <c r="AW22" s="119" t="str">
        <f>IF('Indicator Date'!AW22="","x",'Indicator Date'!AW22)</f>
        <v>x</v>
      </c>
      <c r="AX22" s="119">
        <f>IF('Indicator Date'!AX22="","x",'Indicator Date'!AX22)</f>
        <v>2018</v>
      </c>
      <c r="AY22" s="119">
        <f>IF('Indicator Date'!AY22="","x",'Indicator Date'!AY22)</f>
        <v>2019</v>
      </c>
      <c r="AZ22" s="119">
        <f>IF('Indicator Date'!AZ22="","x",'Indicator Date'!AZ22)</f>
        <v>2019</v>
      </c>
      <c r="BA22" s="119">
        <f>IF('Indicator Date'!BA22="","x",'Indicator Date'!BA22)</f>
        <v>2017</v>
      </c>
      <c r="BB22" s="119">
        <f>IF('Indicator Date'!BB22="","x",'Indicator Date'!BB22)</f>
        <v>2018</v>
      </c>
      <c r="BC22" s="119">
        <f>IF('Indicator Date'!BC22="","x",'Indicator Date'!BC22)</f>
        <v>2019</v>
      </c>
      <c r="BD22" s="119">
        <f>IF('Indicator Date'!BD22="","x",'Indicator Date'!BD22)</f>
        <v>2020</v>
      </c>
      <c r="BE22" s="170" t="str">
        <f>IF('Indicator Date'!BE22="","x",YEAR('Indicator Date'!BE22))</f>
        <v>x</v>
      </c>
      <c r="BF22" s="170">
        <f>IF('Indicator Date'!BF22="","x",YEAR('Indicator Date'!BF22))</f>
        <v>2020</v>
      </c>
      <c r="BG22" s="119">
        <f>IF('Indicator Date'!BG22="","x",'Indicator Date'!BG22)</f>
        <v>2019</v>
      </c>
      <c r="BH22" s="119">
        <f>IF('Indicator Date'!BH22="","x",'Indicator Date'!BH22)</f>
        <v>2019</v>
      </c>
      <c r="BI22" s="119">
        <f>IF('Indicator Date'!BI22="","x",'Indicator Date'!BI22)</f>
        <v>2019</v>
      </c>
      <c r="BJ22" s="119">
        <f>IF('Indicator Date'!BJ22="","x",'Indicator Date'!BJ22)</f>
        <v>2015</v>
      </c>
      <c r="BK22" s="119">
        <f>IF('Indicator Date'!BK22="","x",'Indicator Date'!BK22)</f>
        <v>2019</v>
      </c>
      <c r="BL22" s="119">
        <f>IF('Indicator Date'!BL22="","x",'Indicator Date'!BL22)</f>
        <v>2020</v>
      </c>
      <c r="BM22" s="119">
        <f>IF('Indicator Date'!BM22="","x",'Indicator Date'!BM22)</f>
        <v>2018</v>
      </c>
      <c r="BN22" s="119">
        <f>IF('Indicator Date'!BN22="","x",'Indicator Date'!BN22)</f>
        <v>2017</v>
      </c>
      <c r="BO22" s="119">
        <f>IF('Indicator Date'!BO22="","x",'Indicator Date'!BO22)</f>
        <v>2016</v>
      </c>
      <c r="BP22" s="119">
        <f>IF('Indicator Date'!BP22="","x",'Indicator Date'!BP22)</f>
        <v>2019</v>
      </c>
      <c r="BQ22" s="119">
        <f>IF('Indicator Date'!BQ22="","x",'Indicator Date'!BQ22)</f>
        <v>2014</v>
      </c>
      <c r="BR22" s="119">
        <f>IF('Indicator Date'!BR22="","x",'Indicator Date'!BR22)</f>
        <v>2017</v>
      </c>
      <c r="BS22" s="119">
        <f>IF('Indicator Date'!BS22="","x",'Indicator Date'!BS22)</f>
        <v>2017</v>
      </c>
      <c r="BT22" s="119">
        <f>IF('Indicator Date'!BT22="","x",'Indicator Date'!BT22)</f>
        <v>2017</v>
      </c>
      <c r="BU22" s="119">
        <f>IF('Indicator Date'!BU22="","x",'Indicator Date'!BU22)</f>
        <v>2018</v>
      </c>
      <c r="BV22" s="119">
        <f>IF('Indicator Date'!BV22="","x",'Indicator Date'!BV22)</f>
        <v>2018</v>
      </c>
      <c r="BW22" s="119" t="str">
        <f>IF('Indicator Date'!BW22="","x",'Indicator Date'!BW22)</f>
        <v>x</v>
      </c>
      <c r="BX22" s="119">
        <f>IF('Indicator Date'!BX22="","x",'Indicator Date'!BX22)</f>
        <v>2018</v>
      </c>
      <c r="BY22" s="119">
        <f>IF('Indicator Date'!BY22="","x",'Indicator Date'!BY22)</f>
        <v>2017</v>
      </c>
      <c r="BZ22" s="119">
        <f>IF('Indicator Date'!BZ22="","x",'Indicator Date'!BZ22)</f>
        <v>2018</v>
      </c>
      <c r="CA22" s="119">
        <f>IF('Indicator Date'!CA22="","x",'Indicator Date'!CA22)</f>
        <v>2020</v>
      </c>
      <c r="CB22" s="119">
        <f>IF('Indicator Date'!CB22="","x",'Indicator Date'!CB22)</f>
        <v>2015</v>
      </c>
    </row>
    <row r="23" spans="1:80" x14ac:dyDescent="0.3">
      <c r="A23" s="100" t="str">
        <f>'Indicator Data'!A25</f>
        <v>Bolivia</v>
      </c>
      <c r="B23" s="86" t="str">
        <f>'Indicator Data'!B25</f>
        <v>BOL</v>
      </c>
      <c r="C23" s="119">
        <f>IF('Indicator Date'!C23="","x",'Indicator Date'!C23)</f>
        <v>2015</v>
      </c>
      <c r="D23" s="119">
        <f>IF('Indicator Date'!D23="","x",'Indicator Date'!D23)</f>
        <v>2015</v>
      </c>
      <c r="E23" s="119">
        <f>IF('Indicator Date'!E23="","x",'Indicator Date'!E23)</f>
        <v>2015</v>
      </c>
      <c r="F23" s="119">
        <f>IF('Indicator Date'!F23="","x",'Indicator Date'!F23)</f>
        <v>2015</v>
      </c>
      <c r="G23" s="119">
        <f>IF('Indicator Date'!G23="","x",'Indicator Date'!G23)</f>
        <v>2015</v>
      </c>
      <c r="H23" s="119">
        <f>IF('Indicator Date'!H23="","x",'Indicator Date'!H23)</f>
        <v>2015</v>
      </c>
      <c r="I23" s="119">
        <f>IF('Indicator Date'!I23="","x",'Indicator Date'!I23)</f>
        <v>2015</v>
      </c>
      <c r="J23" s="119">
        <f>IF('Indicator Date'!J23="","x",'Indicator Date'!J23)</f>
        <v>2019</v>
      </c>
      <c r="K23" s="119">
        <f>IF('Indicator Date'!K23="","x",'Indicator Date'!K23)</f>
        <v>2019</v>
      </c>
      <c r="L23" s="119">
        <f>IF('Indicator Date'!L23="","x",'Indicator Date'!L23)</f>
        <v>2019</v>
      </c>
      <c r="M23" s="119">
        <f>IF('Indicator Date'!M23="","x",'Indicator Date'!M23)</f>
        <v>2015</v>
      </c>
      <c r="N23" s="119">
        <f>IF('Indicator Date'!N23="","x",'Indicator Date'!N23)</f>
        <v>2015</v>
      </c>
      <c r="O23" s="119">
        <f>IF('Indicator Date'!O23="","x",'Indicator Date'!O23)</f>
        <v>2015</v>
      </c>
      <c r="P23" s="119">
        <f>IF('Indicator Date'!P23="","x",'Indicator Date'!P23)</f>
        <v>2015</v>
      </c>
      <c r="Q23" s="119">
        <f>IF('Indicator Date'!Q23="","x",'Indicator Date'!Q23)</f>
        <v>2010</v>
      </c>
      <c r="R23" s="119">
        <f>IF('Indicator Date'!R23="","x",'Indicator Date'!R23)</f>
        <v>2010</v>
      </c>
      <c r="S23" s="119">
        <f>IF('Indicator Date'!S23="","x",'Indicator Date'!S23)</f>
        <v>2010</v>
      </c>
      <c r="T23" s="119">
        <f>IF('Indicator Date'!T23="","x",'Indicator Date'!T23)</f>
        <v>2010</v>
      </c>
      <c r="U23" s="119">
        <f>IF('Indicator Date'!U23="","x",'Indicator Date'!U23)</f>
        <v>2015</v>
      </c>
      <c r="V23" s="119">
        <f>IF('Indicator Date'!V23="","x",'Indicator Date'!V23)</f>
        <v>2015</v>
      </c>
      <c r="W23" s="119">
        <f>IF('Indicator Date'!W23="","x",'Indicator Date'!W23)</f>
        <v>2015</v>
      </c>
      <c r="X23" s="119">
        <f>IF('Indicator Date'!X23="","x",'Indicator Date'!X23)</f>
        <v>2018</v>
      </c>
      <c r="Y23" s="119">
        <f>IF('Indicator Date'!Y23="","x",'Indicator Date'!Y23)</f>
        <v>2019</v>
      </c>
      <c r="Z23" s="119">
        <f>IF('Indicator Date'!Z23="","x",'Indicator Date'!Z23)</f>
        <v>2019</v>
      </c>
      <c r="AA23" s="119">
        <f>IF('Indicator Date'!AA23="","x",'Indicator Date'!AA23)</f>
        <v>2012</v>
      </c>
      <c r="AB23" s="119">
        <f>IF('Indicator Date'!AB23="","x",'Indicator Date'!AB23)</f>
        <v>2017</v>
      </c>
      <c r="AC23" s="119">
        <f>IF('Indicator Date'!AC23="","x",'Indicator Date'!AC23)</f>
        <v>2017</v>
      </c>
      <c r="AD23" s="119">
        <f>IF('Indicator Date'!AD23="","x",'Indicator Date'!AD23)</f>
        <v>2018</v>
      </c>
      <c r="AE23" s="119" t="str">
        <f>IF('Indicator Date'!AE23="","x",'Indicator Date'!AE23)</f>
        <v>x</v>
      </c>
      <c r="AF23" s="119">
        <f>IF('Indicator Date'!AF23="","x",'Indicator Date'!AF23)</f>
        <v>2018</v>
      </c>
      <c r="AG23" s="119">
        <f>IF('Indicator Date'!AG23="","x",'Indicator Date'!AG23)</f>
        <v>2019</v>
      </c>
      <c r="AH23" s="119">
        <f>IF('Indicator Date'!AH23="","x",'Indicator Date'!AH23)</f>
        <v>2021</v>
      </c>
      <c r="AI23" s="119">
        <f>IF('Indicator Date'!AI23="","x",'Indicator Date'!AI23)</f>
        <v>2021</v>
      </c>
      <c r="AJ23" s="119">
        <f>IF('Indicator Date'!AJ23="","x",'Indicator Date'!AJ23)</f>
        <v>2020</v>
      </c>
      <c r="AK23" s="119">
        <f>IF('Indicator Date'!AK23="","x",'Indicator Date'!AK23)</f>
        <v>2020</v>
      </c>
      <c r="AL23" s="119">
        <f>IF('Indicator Date'!AL23="","x",'Indicator Date'!AL23)</f>
        <v>2018</v>
      </c>
      <c r="AM23" s="119" t="str">
        <f>IF('Indicator Date'!AM23="","x",RIGHT('Indicator Date'!AM23,4))</f>
        <v>2008</v>
      </c>
      <c r="AN23" s="119">
        <f>IF('Indicator Date'!AN23="","x",'Indicator Date'!AN23)</f>
        <v>2021</v>
      </c>
      <c r="AO23" s="119">
        <f>IF('Indicator Date'!AO23="","x",'Indicator Date'!AO23)</f>
        <v>2018</v>
      </c>
      <c r="AP23" s="119">
        <f>IF('Indicator Date'!AP23="","x",'Indicator Date'!AP23)</f>
        <v>2019</v>
      </c>
      <c r="AQ23" s="119">
        <f>IF('Indicator Date'!AQ23="","x",'Indicator Date'!AQ23)</f>
        <v>2019</v>
      </c>
      <c r="AR23" s="119">
        <f>IF('Indicator Date'!AR23="","x",'Indicator Date'!AR23)</f>
        <v>2019</v>
      </c>
      <c r="AS23" s="119">
        <f>IF('Indicator Date'!AS23="","x",'Indicator Date'!AS23)</f>
        <v>2019</v>
      </c>
      <c r="AT23" s="119">
        <f>IF('Indicator Date'!AT23="","x",'Indicator Date'!AT23)</f>
        <v>2016</v>
      </c>
      <c r="AU23" s="119">
        <f>IF('Indicator Date'!AU23="","x",'Indicator Date'!AU23)</f>
        <v>2019</v>
      </c>
      <c r="AV23" s="119">
        <f>IF('Indicator Date'!AV23="","x",'Indicator Date'!AV23)</f>
        <v>2019</v>
      </c>
      <c r="AW23" s="119">
        <f>IF('Indicator Date'!AW23="","x",'Indicator Date'!AW23)</f>
        <v>2019</v>
      </c>
      <c r="AX23" s="119">
        <f>IF('Indicator Date'!AX23="","x",'Indicator Date'!AX23)</f>
        <v>2018</v>
      </c>
      <c r="AY23" s="119">
        <f>IF('Indicator Date'!AY23="","x",'Indicator Date'!AY23)</f>
        <v>2019</v>
      </c>
      <c r="AZ23" s="119">
        <f>IF('Indicator Date'!AZ23="","x",'Indicator Date'!AZ23)</f>
        <v>2019</v>
      </c>
      <c r="BA23" s="119">
        <f>IF('Indicator Date'!BA23="","x",'Indicator Date'!BA23)</f>
        <v>2019</v>
      </c>
      <c r="BB23" s="119">
        <f>IF('Indicator Date'!BB23="","x",'Indicator Date'!BB23)</f>
        <v>2018</v>
      </c>
      <c r="BC23" s="119">
        <f>IF('Indicator Date'!BC23="","x",'Indicator Date'!BC23)</f>
        <v>2019</v>
      </c>
      <c r="BD23" s="119">
        <f>IF('Indicator Date'!BD23="","x",'Indicator Date'!BD23)</f>
        <v>2020</v>
      </c>
      <c r="BE23" s="170">
        <f>IF('Indicator Date'!BE23="","x",YEAR('Indicator Date'!BE23))</f>
        <v>2019</v>
      </c>
      <c r="BF23" s="170">
        <f>IF('Indicator Date'!BF23="","x",YEAR('Indicator Date'!BF23))</f>
        <v>2020</v>
      </c>
      <c r="BG23" s="119">
        <f>IF('Indicator Date'!BG23="","x",'Indicator Date'!BG23)</f>
        <v>2019</v>
      </c>
      <c r="BH23" s="119">
        <f>IF('Indicator Date'!BH23="","x",'Indicator Date'!BH23)</f>
        <v>2019</v>
      </c>
      <c r="BI23" s="119">
        <f>IF('Indicator Date'!BI23="","x",'Indicator Date'!BI23)</f>
        <v>2019</v>
      </c>
      <c r="BJ23" s="119">
        <f>IF('Indicator Date'!BJ23="","x",'Indicator Date'!BJ23)</f>
        <v>2013</v>
      </c>
      <c r="BK23" s="119">
        <f>IF('Indicator Date'!BK23="","x",'Indicator Date'!BK23)</f>
        <v>2019</v>
      </c>
      <c r="BL23" s="119">
        <f>IF('Indicator Date'!BL23="","x",'Indicator Date'!BL23)</f>
        <v>2020</v>
      </c>
      <c r="BM23" s="119">
        <f>IF('Indicator Date'!BM23="","x",'Indicator Date'!BM23)</f>
        <v>2018</v>
      </c>
      <c r="BN23" s="119">
        <f>IF('Indicator Date'!BN23="","x",'Indicator Date'!BN23)</f>
        <v>2015</v>
      </c>
      <c r="BO23" s="119">
        <f>IF('Indicator Date'!BO23="","x",'Indicator Date'!BO23)</f>
        <v>2018</v>
      </c>
      <c r="BP23" s="119">
        <f>IF('Indicator Date'!BP23="","x",'Indicator Date'!BP23)</f>
        <v>2019</v>
      </c>
      <c r="BQ23" s="119">
        <f>IF('Indicator Date'!BQ23="","x",'Indicator Date'!BQ23)</f>
        <v>2014</v>
      </c>
      <c r="BR23" s="119">
        <f>IF('Indicator Date'!BR23="","x",'Indicator Date'!BR23)</f>
        <v>2017</v>
      </c>
      <c r="BS23" s="119">
        <f>IF('Indicator Date'!BS23="","x",'Indicator Date'!BS23)</f>
        <v>2017</v>
      </c>
      <c r="BT23" s="119">
        <f>IF('Indicator Date'!BT23="","x",'Indicator Date'!BT23)</f>
        <v>2016</v>
      </c>
      <c r="BU23" s="119">
        <f>IF('Indicator Date'!BU23="","x",'Indicator Date'!BU23)</f>
        <v>2018</v>
      </c>
      <c r="BV23" s="119">
        <f>IF('Indicator Date'!BV23="","x",'Indicator Date'!BV23)</f>
        <v>2018</v>
      </c>
      <c r="BW23" s="119">
        <f>IF('Indicator Date'!BW23="","x",'Indicator Date'!BW23)</f>
        <v>2018</v>
      </c>
      <c r="BX23" s="119">
        <f>IF('Indicator Date'!BX23="","x",'Indicator Date'!BX23)</f>
        <v>2018</v>
      </c>
      <c r="BY23" s="119">
        <f>IF('Indicator Date'!BY23="","x",'Indicator Date'!BY23)</f>
        <v>2017</v>
      </c>
      <c r="BZ23" s="119">
        <f>IF('Indicator Date'!BZ23="","x",'Indicator Date'!BZ23)</f>
        <v>2019</v>
      </c>
      <c r="CA23" s="119">
        <f>IF('Indicator Date'!CA23="","x",'Indicator Date'!CA23)</f>
        <v>2020</v>
      </c>
      <c r="CB23" s="119">
        <f>IF('Indicator Date'!CB23="","x",'Indicator Date'!CB23)</f>
        <v>2015</v>
      </c>
    </row>
    <row r="24" spans="1:80" x14ac:dyDescent="0.3">
      <c r="A24" s="100" t="str">
        <f>'Indicator Data'!A26</f>
        <v>Bosnia and Herzegovina</v>
      </c>
      <c r="B24" s="86" t="str">
        <f>'Indicator Data'!B26</f>
        <v>BIH</v>
      </c>
      <c r="C24" s="119">
        <f>IF('Indicator Date'!C24="","x",'Indicator Date'!C24)</f>
        <v>2015</v>
      </c>
      <c r="D24" s="119">
        <f>IF('Indicator Date'!D24="","x",'Indicator Date'!D24)</f>
        <v>2015</v>
      </c>
      <c r="E24" s="119">
        <f>IF('Indicator Date'!E24="","x",'Indicator Date'!E24)</f>
        <v>2015</v>
      </c>
      <c r="F24" s="119">
        <f>IF('Indicator Date'!F24="","x",'Indicator Date'!F24)</f>
        <v>2015</v>
      </c>
      <c r="G24" s="119">
        <f>IF('Indicator Date'!G24="","x",'Indicator Date'!G24)</f>
        <v>2015</v>
      </c>
      <c r="H24" s="119">
        <f>IF('Indicator Date'!H24="","x",'Indicator Date'!H24)</f>
        <v>2015</v>
      </c>
      <c r="I24" s="119">
        <f>IF('Indicator Date'!I24="","x",'Indicator Date'!I24)</f>
        <v>2015</v>
      </c>
      <c r="J24" s="119">
        <f>IF('Indicator Date'!J24="","x",'Indicator Date'!J24)</f>
        <v>2019</v>
      </c>
      <c r="K24" s="119">
        <f>IF('Indicator Date'!K24="","x",'Indicator Date'!K24)</f>
        <v>2019</v>
      </c>
      <c r="L24" s="119">
        <f>IF('Indicator Date'!L24="","x",'Indicator Date'!L24)</f>
        <v>2019</v>
      </c>
      <c r="M24" s="119">
        <f>IF('Indicator Date'!M24="","x",'Indicator Date'!M24)</f>
        <v>2015</v>
      </c>
      <c r="N24" s="119">
        <f>IF('Indicator Date'!N24="","x",'Indicator Date'!N24)</f>
        <v>2015</v>
      </c>
      <c r="O24" s="119">
        <f>IF('Indicator Date'!O24="","x",'Indicator Date'!O24)</f>
        <v>2015</v>
      </c>
      <c r="P24" s="119">
        <f>IF('Indicator Date'!P24="","x",'Indicator Date'!P24)</f>
        <v>2015</v>
      </c>
      <c r="Q24" s="119">
        <f>IF('Indicator Date'!Q24="","x",'Indicator Date'!Q24)</f>
        <v>2010</v>
      </c>
      <c r="R24" s="119">
        <f>IF('Indicator Date'!R24="","x",'Indicator Date'!R24)</f>
        <v>2010</v>
      </c>
      <c r="S24" s="119">
        <f>IF('Indicator Date'!S24="","x",'Indicator Date'!S24)</f>
        <v>2010</v>
      </c>
      <c r="T24" s="119">
        <f>IF('Indicator Date'!T24="","x",'Indicator Date'!T24)</f>
        <v>2010</v>
      </c>
      <c r="U24" s="119">
        <f>IF('Indicator Date'!U24="","x",'Indicator Date'!U24)</f>
        <v>2015</v>
      </c>
      <c r="V24" s="119">
        <f>IF('Indicator Date'!V24="","x",'Indicator Date'!V24)</f>
        <v>2015</v>
      </c>
      <c r="W24" s="119">
        <f>IF('Indicator Date'!W24="","x",'Indicator Date'!W24)</f>
        <v>2015</v>
      </c>
      <c r="X24" s="119">
        <f>IF('Indicator Date'!X24="","x",'Indicator Date'!X24)</f>
        <v>2018</v>
      </c>
      <c r="Y24" s="119">
        <f>IF('Indicator Date'!Y24="","x",'Indicator Date'!Y24)</f>
        <v>2019</v>
      </c>
      <c r="Z24" s="119">
        <f>IF('Indicator Date'!Z24="","x",'Indicator Date'!Z24)</f>
        <v>2019</v>
      </c>
      <c r="AA24" s="119" t="str">
        <f>IF('Indicator Date'!AA24="","x",'Indicator Date'!AA24)</f>
        <v>x</v>
      </c>
      <c r="AB24" s="119">
        <f>IF('Indicator Date'!AB24="","x",'Indicator Date'!AB24)</f>
        <v>2017</v>
      </c>
      <c r="AC24" s="119">
        <f>IF('Indicator Date'!AC24="","x",'Indicator Date'!AC24)</f>
        <v>2016</v>
      </c>
      <c r="AD24" s="119">
        <f>IF('Indicator Date'!AD24="","x",'Indicator Date'!AD24)</f>
        <v>2017</v>
      </c>
      <c r="AE24" s="119">
        <f>IF('Indicator Date'!AE24="","x",'Indicator Date'!AE24)</f>
        <v>2019</v>
      </c>
      <c r="AF24" s="119">
        <f>IF('Indicator Date'!AF24="","x",'Indicator Date'!AF24)</f>
        <v>2018</v>
      </c>
      <c r="AG24" s="119">
        <f>IF('Indicator Date'!AG24="","x",'Indicator Date'!AG24)</f>
        <v>2019</v>
      </c>
      <c r="AH24" s="119">
        <f>IF('Indicator Date'!AH24="","x",'Indicator Date'!AH24)</f>
        <v>2021</v>
      </c>
      <c r="AI24" s="119">
        <f>IF('Indicator Date'!AI24="","x",'Indicator Date'!AI24)</f>
        <v>2021</v>
      </c>
      <c r="AJ24" s="119">
        <f>IF('Indicator Date'!AJ24="","x",'Indicator Date'!AJ24)</f>
        <v>2020</v>
      </c>
      <c r="AK24" s="119">
        <f>IF('Indicator Date'!AK24="","x",'Indicator Date'!AK24)</f>
        <v>2020</v>
      </c>
      <c r="AL24" s="119">
        <f>IF('Indicator Date'!AL24="","x",'Indicator Date'!AL24)</f>
        <v>2018</v>
      </c>
      <c r="AM24" s="119" t="str">
        <f>IF('Indicator Date'!AM24="","x",RIGHT('Indicator Date'!AM24,4))</f>
        <v>2012</v>
      </c>
      <c r="AN24" s="119">
        <f>IF('Indicator Date'!AN24="","x",'Indicator Date'!AN24)</f>
        <v>2021</v>
      </c>
      <c r="AO24" s="119">
        <f>IF('Indicator Date'!AO24="","x",'Indicator Date'!AO24)</f>
        <v>2018</v>
      </c>
      <c r="AP24" s="119">
        <f>IF('Indicator Date'!AP24="","x",'Indicator Date'!AP24)</f>
        <v>2019</v>
      </c>
      <c r="AQ24" s="119">
        <f>IF('Indicator Date'!AQ24="","x",'Indicator Date'!AQ24)</f>
        <v>2019</v>
      </c>
      <c r="AR24" s="119">
        <f>IF('Indicator Date'!AR24="","x",'Indicator Date'!AR24)</f>
        <v>2019</v>
      </c>
      <c r="AS24" s="119">
        <f>IF('Indicator Date'!AS24="","x",'Indicator Date'!AS24)</f>
        <v>2019</v>
      </c>
      <c r="AT24" s="119">
        <f>IF('Indicator Date'!AT24="","x",'Indicator Date'!AT24)</f>
        <v>2012</v>
      </c>
      <c r="AU24" s="119">
        <f>IF('Indicator Date'!AU24="","x",'Indicator Date'!AU24)</f>
        <v>2019</v>
      </c>
      <c r="AV24" s="119" t="str">
        <f>IF('Indicator Date'!AV24="","x",'Indicator Date'!AV24)</f>
        <v>x</v>
      </c>
      <c r="AW24" s="119" t="str">
        <f>IF('Indicator Date'!AW24="","x",'Indicator Date'!AW24)</f>
        <v>x</v>
      </c>
      <c r="AX24" s="119" t="str">
        <f>IF('Indicator Date'!AX24="","x",'Indicator Date'!AX24)</f>
        <v>x</v>
      </c>
      <c r="AY24" s="119">
        <f>IF('Indicator Date'!AY24="","x",'Indicator Date'!AY24)</f>
        <v>2019</v>
      </c>
      <c r="AZ24" s="119">
        <f>IF('Indicator Date'!AZ24="","x",'Indicator Date'!AZ24)</f>
        <v>2019</v>
      </c>
      <c r="BA24" s="119">
        <f>IF('Indicator Date'!BA24="","x",'Indicator Date'!BA24)</f>
        <v>2011</v>
      </c>
      <c r="BB24" s="119">
        <f>IF('Indicator Date'!BB24="","x",'Indicator Date'!BB24)</f>
        <v>2018</v>
      </c>
      <c r="BC24" s="119">
        <f>IF('Indicator Date'!BC24="","x",'Indicator Date'!BC24)</f>
        <v>2019</v>
      </c>
      <c r="BD24" s="119">
        <f>IF('Indicator Date'!BD24="","x",'Indicator Date'!BD24)</f>
        <v>2020</v>
      </c>
      <c r="BE24" s="170">
        <f>IF('Indicator Date'!BE24="","x",YEAR('Indicator Date'!BE24))</f>
        <v>2019</v>
      </c>
      <c r="BF24" s="170">
        <f>IF('Indicator Date'!BF24="","x",YEAR('Indicator Date'!BF24))</f>
        <v>2020</v>
      </c>
      <c r="BG24" s="119">
        <f>IF('Indicator Date'!BG24="","x",'Indicator Date'!BG24)</f>
        <v>2019</v>
      </c>
      <c r="BH24" s="119">
        <f>IF('Indicator Date'!BH24="","x",'Indicator Date'!BH24)</f>
        <v>2019</v>
      </c>
      <c r="BI24" s="119">
        <f>IF('Indicator Date'!BI24="","x",'Indicator Date'!BI24)</f>
        <v>2019</v>
      </c>
      <c r="BJ24" s="119" t="str">
        <f>IF('Indicator Date'!BJ24="","x",'Indicator Date'!BJ24)</f>
        <v>x</v>
      </c>
      <c r="BK24" s="119">
        <f>IF('Indicator Date'!BK24="","x",'Indicator Date'!BK24)</f>
        <v>2019</v>
      </c>
      <c r="BL24" s="119">
        <f>IF('Indicator Date'!BL24="","x",'Indicator Date'!BL24)</f>
        <v>2020</v>
      </c>
      <c r="BM24" s="119">
        <f>IF('Indicator Date'!BM24="","x",'Indicator Date'!BM24)</f>
        <v>2018</v>
      </c>
      <c r="BN24" s="119">
        <f>IF('Indicator Date'!BN24="","x",'Indicator Date'!BN24)</f>
        <v>2013</v>
      </c>
      <c r="BO24" s="119">
        <f>IF('Indicator Date'!BO24="","x",'Indicator Date'!BO24)</f>
        <v>2019</v>
      </c>
      <c r="BP24" s="119">
        <f>IF('Indicator Date'!BP24="","x",'Indicator Date'!BP24)</f>
        <v>2019</v>
      </c>
      <c r="BQ24" s="119">
        <f>IF('Indicator Date'!BQ24="","x",'Indicator Date'!BQ24)</f>
        <v>2014</v>
      </c>
      <c r="BR24" s="119">
        <f>IF('Indicator Date'!BR24="","x",'Indicator Date'!BR24)</f>
        <v>2017</v>
      </c>
      <c r="BS24" s="119">
        <f>IF('Indicator Date'!BS24="","x",'Indicator Date'!BS24)</f>
        <v>2017</v>
      </c>
      <c r="BT24" s="119">
        <f>IF('Indicator Date'!BT24="","x",'Indicator Date'!BT24)</f>
        <v>2013</v>
      </c>
      <c r="BU24" s="119">
        <f>IF('Indicator Date'!BU24="","x",'Indicator Date'!BU24)</f>
        <v>2018</v>
      </c>
      <c r="BV24" s="119">
        <f>IF('Indicator Date'!BV24="","x",'Indicator Date'!BV24)</f>
        <v>2018</v>
      </c>
      <c r="BW24" s="119" t="str">
        <f>IF('Indicator Date'!BW24="","x",'Indicator Date'!BW24)</f>
        <v>x</v>
      </c>
      <c r="BX24" s="119">
        <f>IF('Indicator Date'!BX24="","x",'Indicator Date'!BX24)</f>
        <v>2018</v>
      </c>
      <c r="BY24" s="119">
        <f>IF('Indicator Date'!BY24="","x",'Indicator Date'!BY24)</f>
        <v>2017</v>
      </c>
      <c r="BZ24" s="119">
        <f>IF('Indicator Date'!BZ24="","x",'Indicator Date'!BZ24)</f>
        <v>2019</v>
      </c>
      <c r="CA24" s="119">
        <f>IF('Indicator Date'!CA24="","x",'Indicator Date'!CA24)</f>
        <v>2020</v>
      </c>
      <c r="CB24" s="119">
        <f>IF('Indicator Date'!CB24="","x",'Indicator Date'!CB24)</f>
        <v>2015</v>
      </c>
    </row>
    <row r="25" spans="1:80" x14ac:dyDescent="0.3">
      <c r="A25" s="100" t="str">
        <f>'Indicator Data'!A27</f>
        <v>Botswana</v>
      </c>
      <c r="B25" s="86" t="str">
        <f>'Indicator Data'!B27</f>
        <v>BWA</v>
      </c>
      <c r="C25" s="119">
        <f>IF('Indicator Date'!C25="","x",'Indicator Date'!C25)</f>
        <v>2015</v>
      </c>
      <c r="D25" s="119">
        <f>IF('Indicator Date'!D25="","x",'Indicator Date'!D25)</f>
        <v>2015</v>
      </c>
      <c r="E25" s="119">
        <f>IF('Indicator Date'!E25="","x",'Indicator Date'!E25)</f>
        <v>2015</v>
      </c>
      <c r="F25" s="119">
        <f>IF('Indicator Date'!F25="","x",'Indicator Date'!F25)</f>
        <v>2015</v>
      </c>
      <c r="G25" s="119">
        <f>IF('Indicator Date'!G25="","x",'Indicator Date'!G25)</f>
        <v>2015</v>
      </c>
      <c r="H25" s="119">
        <f>IF('Indicator Date'!H25="","x",'Indicator Date'!H25)</f>
        <v>2015</v>
      </c>
      <c r="I25" s="119">
        <f>IF('Indicator Date'!I25="","x",'Indicator Date'!I25)</f>
        <v>2015</v>
      </c>
      <c r="J25" s="119">
        <f>IF('Indicator Date'!J25="","x",'Indicator Date'!J25)</f>
        <v>2019</v>
      </c>
      <c r="K25" s="119">
        <f>IF('Indicator Date'!K25="","x",'Indicator Date'!K25)</f>
        <v>2019</v>
      </c>
      <c r="L25" s="119">
        <f>IF('Indicator Date'!L25="","x",'Indicator Date'!L25)</f>
        <v>2019</v>
      </c>
      <c r="M25" s="119">
        <f>IF('Indicator Date'!M25="","x",'Indicator Date'!M25)</f>
        <v>2015</v>
      </c>
      <c r="N25" s="119">
        <f>IF('Indicator Date'!N25="","x",'Indicator Date'!N25)</f>
        <v>2015</v>
      </c>
      <c r="O25" s="119">
        <f>IF('Indicator Date'!O25="","x",'Indicator Date'!O25)</f>
        <v>2015</v>
      </c>
      <c r="P25" s="119">
        <f>IF('Indicator Date'!P25="","x",'Indicator Date'!P25)</f>
        <v>2015</v>
      </c>
      <c r="Q25" s="119">
        <f>IF('Indicator Date'!Q25="","x",'Indicator Date'!Q25)</f>
        <v>2010</v>
      </c>
      <c r="R25" s="119">
        <f>IF('Indicator Date'!R25="","x",'Indicator Date'!R25)</f>
        <v>2010</v>
      </c>
      <c r="S25" s="119">
        <f>IF('Indicator Date'!S25="","x",'Indicator Date'!S25)</f>
        <v>2010</v>
      </c>
      <c r="T25" s="119">
        <f>IF('Indicator Date'!T25="","x",'Indicator Date'!T25)</f>
        <v>2010</v>
      </c>
      <c r="U25" s="119">
        <f>IF('Indicator Date'!U25="","x",'Indicator Date'!U25)</f>
        <v>2015</v>
      </c>
      <c r="V25" s="119">
        <f>IF('Indicator Date'!V25="","x",'Indicator Date'!V25)</f>
        <v>2015</v>
      </c>
      <c r="W25" s="119">
        <f>IF('Indicator Date'!W25="","x",'Indicator Date'!W25)</f>
        <v>2015</v>
      </c>
      <c r="X25" s="119">
        <f>IF('Indicator Date'!X25="","x",'Indicator Date'!X25)</f>
        <v>2018</v>
      </c>
      <c r="Y25" s="119">
        <f>IF('Indicator Date'!Y25="","x",'Indicator Date'!Y25)</f>
        <v>2019</v>
      </c>
      <c r="Z25" s="119">
        <f>IF('Indicator Date'!Z25="","x",'Indicator Date'!Z25)</f>
        <v>2019</v>
      </c>
      <c r="AA25" s="119">
        <f>IF('Indicator Date'!AA25="","x",'Indicator Date'!AA25)</f>
        <v>2011</v>
      </c>
      <c r="AB25" s="119">
        <f>IF('Indicator Date'!AB25="","x",'Indicator Date'!AB25)</f>
        <v>2017</v>
      </c>
      <c r="AC25" s="119" t="str">
        <f>IF('Indicator Date'!AC25="","x",'Indicator Date'!AC25)</f>
        <v>x</v>
      </c>
      <c r="AD25" s="119">
        <f>IF('Indicator Date'!AD25="","x",'Indicator Date'!AD25)</f>
        <v>2017</v>
      </c>
      <c r="AE25" s="119">
        <f>IF('Indicator Date'!AE25="","x",'Indicator Date'!AE25)</f>
        <v>2019</v>
      </c>
      <c r="AF25" s="119" t="str">
        <f>IF('Indicator Date'!AF25="","x",'Indicator Date'!AF25)</f>
        <v>x</v>
      </c>
      <c r="AG25" s="119">
        <f>IF('Indicator Date'!AG25="","x",'Indicator Date'!AG25)</f>
        <v>2019</v>
      </c>
      <c r="AH25" s="119">
        <f>IF('Indicator Date'!AH25="","x",'Indicator Date'!AH25)</f>
        <v>2021</v>
      </c>
      <c r="AI25" s="119">
        <f>IF('Indicator Date'!AI25="","x",'Indicator Date'!AI25)</f>
        <v>2021</v>
      </c>
      <c r="AJ25" s="119">
        <f>IF('Indicator Date'!AJ25="","x",'Indicator Date'!AJ25)</f>
        <v>2020</v>
      </c>
      <c r="AK25" s="119">
        <f>IF('Indicator Date'!AK25="","x",'Indicator Date'!AK25)</f>
        <v>2020</v>
      </c>
      <c r="AL25" s="119">
        <f>IF('Indicator Date'!AL25="","x",'Indicator Date'!AL25)</f>
        <v>2018</v>
      </c>
      <c r="AM25" s="119" t="str">
        <f>IF('Indicator Date'!AM25="","x",RIGHT('Indicator Date'!AM25,4))</f>
        <v>2016</v>
      </c>
      <c r="AN25" s="119">
        <f>IF('Indicator Date'!AN25="","x",'Indicator Date'!AN25)</f>
        <v>2021</v>
      </c>
      <c r="AO25" s="119">
        <f>IF('Indicator Date'!AO25="","x",'Indicator Date'!AO25)</f>
        <v>2018</v>
      </c>
      <c r="AP25" s="119">
        <f>IF('Indicator Date'!AP25="","x",'Indicator Date'!AP25)</f>
        <v>2019</v>
      </c>
      <c r="AQ25" s="119">
        <f>IF('Indicator Date'!AQ25="","x",'Indicator Date'!AQ25)</f>
        <v>2019</v>
      </c>
      <c r="AR25" s="119">
        <f>IF('Indicator Date'!AR25="","x",'Indicator Date'!AR25)</f>
        <v>2019</v>
      </c>
      <c r="AS25" s="119">
        <f>IF('Indicator Date'!AS25="","x",'Indicator Date'!AS25)</f>
        <v>2019</v>
      </c>
      <c r="AT25" s="119" t="str">
        <f>IF('Indicator Date'!AT25="","x",'Indicator Date'!AT25)</f>
        <v>x</v>
      </c>
      <c r="AU25" s="119">
        <f>IF('Indicator Date'!AU25="","x",'Indicator Date'!AU25)</f>
        <v>2019</v>
      </c>
      <c r="AV25" s="119">
        <f>IF('Indicator Date'!AV25="","x",'Indicator Date'!AV25)</f>
        <v>2019</v>
      </c>
      <c r="AW25" s="119">
        <f>IF('Indicator Date'!AW25="","x",'Indicator Date'!AW25)</f>
        <v>2019</v>
      </c>
      <c r="AX25" s="119">
        <f>IF('Indicator Date'!AX25="","x",'Indicator Date'!AX25)</f>
        <v>2018</v>
      </c>
      <c r="AY25" s="119">
        <f>IF('Indicator Date'!AY25="","x",'Indicator Date'!AY25)</f>
        <v>2019</v>
      </c>
      <c r="AZ25" s="119">
        <f>IF('Indicator Date'!AZ25="","x",'Indicator Date'!AZ25)</f>
        <v>2019</v>
      </c>
      <c r="BA25" s="119">
        <f>IF('Indicator Date'!BA25="","x",'Indicator Date'!BA25)</f>
        <v>2015</v>
      </c>
      <c r="BB25" s="119">
        <f>IF('Indicator Date'!BB25="","x",'Indicator Date'!BB25)</f>
        <v>2018</v>
      </c>
      <c r="BC25" s="119">
        <f>IF('Indicator Date'!BC25="","x",'Indicator Date'!BC25)</f>
        <v>2019</v>
      </c>
      <c r="BD25" s="119">
        <f>IF('Indicator Date'!BD25="","x",'Indicator Date'!BD25)</f>
        <v>2020</v>
      </c>
      <c r="BE25" s="170" t="str">
        <f>IF('Indicator Date'!BE25="","x",YEAR('Indicator Date'!BE25))</f>
        <v>x</v>
      </c>
      <c r="BF25" s="170">
        <f>IF('Indicator Date'!BF25="","x",YEAR('Indicator Date'!BF25))</f>
        <v>2020</v>
      </c>
      <c r="BG25" s="119">
        <f>IF('Indicator Date'!BG25="","x",'Indicator Date'!BG25)</f>
        <v>2019</v>
      </c>
      <c r="BH25" s="119">
        <f>IF('Indicator Date'!BH25="","x",'Indicator Date'!BH25)</f>
        <v>2019</v>
      </c>
      <c r="BI25" s="119">
        <f>IF('Indicator Date'!BI25="","x",'Indicator Date'!BI25)</f>
        <v>2019</v>
      </c>
      <c r="BJ25" s="119">
        <f>IF('Indicator Date'!BJ25="","x",'Indicator Date'!BJ25)</f>
        <v>2015</v>
      </c>
      <c r="BK25" s="119">
        <f>IF('Indicator Date'!BK25="","x",'Indicator Date'!BK25)</f>
        <v>2019</v>
      </c>
      <c r="BL25" s="119">
        <f>IF('Indicator Date'!BL25="","x",'Indicator Date'!BL25)</f>
        <v>2020</v>
      </c>
      <c r="BM25" s="119">
        <f>IF('Indicator Date'!BM25="","x",'Indicator Date'!BM25)</f>
        <v>2018</v>
      </c>
      <c r="BN25" s="119">
        <f>IF('Indicator Date'!BN25="","x",'Indicator Date'!BN25)</f>
        <v>2013</v>
      </c>
      <c r="BO25" s="119">
        <f>IF('Indicator Date'!BO25="","x",'Indicator Date'!BO25)</f>
        <v>2017</v>
      </c>
      <c r="BP25" s="119">
        <f>IF('Indicator Date'!BP25="","x",'Indicator Date'!BP25)</f>
        <v>2019</v>
      </c>
      <c r="BQ25" s="119">
        <f>IF('Indicator Date'!BQ25="","x",'Indicator Date'!BQ25)</f>
        <v>2014</v>
      </c>
      <c r="BR25" s="119">
        <f>IF('Indicator Date'!BR25="","x",'Indicator Date'!BR25)</f>
        <v>2017</v>
      </c>
      <c r="BS25" s="119">
        <f>IF('Indicator Date'!BS25="","x",'Indicator Date'!BS25)</f>
        <v>2017</v>
      </c>
      <c r="BT25" s="119">
        <f>IF('Indicator Date'!BT25="","x",'Indicator Date'!BT25)</f>
        <v>2016</v>
      </c>
      <c r="BU25" s="119">
        <f>IF('Indicator Date'!BU25="","x",'Indicator Date'!BU25)</f>
        <v>2018</v>
      </c>
      <c r="BV25" s="119">
        <f>IF('Indicator Date'!BV25="","x",'Indicator Date'!BV25)</f>
        <v>2018</v>
      </c>
      <c r="BW25" s="119">
        <f>IF('Indicator Date'!BW25="","x",'Indicator Date'!BW25)</f>
        <v>2018</v>
      </c>
      <c r="BX25" s="119">
        <f>IF('Indicator Date'!BX25="","x",'Indicator Date'!BX25)</f>
        <v>2018</v>
      </c>
      <c r="BY25" s="119">
        <f>IF('Indicator Date'!BY25="","x",'Indicator Date'!BY25)</f>
        <v>2017</v>
      </c>
      <c r="BZ25" s="119">
        <f>IF('Indicator Date'!BZ25="","x",'Indicator Date'!BZ25)</f>
        <v>2019</v>
      </c>
      <c r="CA25" s="119">
        <f>IF('Indicator Date'!CA25="","x",'Indicator Date'!CA25)</f>
        <v>2020</v>
      </c>
      <c r="CB25" s="119">
        <f>IF('Indicator Date'!CB25="","x",'Indicator Date'!CB25)</f>
        <v>2015</v>
      </c>
    </row>
    <row r="26" spans="1:80" x14ac:dyDescent="0.3">
      <c r="A26" s="100" t="str">
        <f>'Indicator Data'!A28</f>
        <v>Brazil</v>
      </c>
      <c r="B26" s="86" t="str">
        <f>'Indicator Data'!B28</f>
        <v>BRA</v>
      </c>
      <c r="C26" s="119">
        <f>IF('Indicator Date'!C26="","x",'Indicator Date'!C26)</f>
        <v>2015</v>
      </c>
      <c r="D26" s="119">
        <f>IF('Indicator Date'!D26="","x",'Indicator Date'!D26)</f>
        <v>2015</v>
      </c>
      <c r="E26" s="119">
        <f>IF('Indicator Date'!E26="","x",'Indicator Date'!E26)</f>
        <v>2015</v>
      </c>
      <c r="F26" s="119">
        <f>IF('Indicator Date'!F26="","x",'Indicator Date'!F26)</f>
        <v>2015</v>
      </c>
      <c r="G26" s="119">
        <f>IF('Indicator Date'!G26="","x",'Indicator Date'!G26)</f>
        <v>2015</v>
      </c>
      <c r="H26" s="119">
        <f>IF('Indicator Date'!H26="","x",'Indicator Date'!H26)</f>
        <v>2015</v>
      </c>
      <c r="I26" s="119">
        <f>IF('Indicator Date'!I26="","x",'Indicator Date'!I26)</f>
        <v>2015</v>
      </c>
      <c r="J26" s="119">
        <f>IF('Indicator Date'!J26="","x",'Indicator Date'!J26)</f>
        <v>2019</v>
      </c>
      <c r="K26" s="119">
        <f>IF('Indicator Date'!K26="","x",'Indicator Date'!K26)</f>
        <v>2019</v>
      </c>
      <c r="L26" s="119">
        <f>IF('Indicator Date'!L26="","x",'Indicator Date'!L26)</f>
        <v>2019</v>
      </c>
      <c r="M26" s="119">
        <f>IF('Indicator Date'!M26="","x",'Indicator Date'!M26)</f>
        <v>2015</v>
      </c>
      <c r="N26" s="119">
        <f>IF('Indicator Date'!N26="","x",'Indicator Date'!N26)</f>
        <v>2015</v>
      </c>
      <c r="O26" s="119">
        <f>IF('Indicator Date'!O26="","x",'Indicator Date'!O26)</f>
        <v>2015</v>
      </c>
      <c r="P26" s="119">
        <f>IF('Indicator Date'!P26="","x",'Indicator Date'!P26)</f>
        <v>2015</v>
      </c>
      <c r="Q26" s="119">
        <f>IF('Indicator Date'!Q26="","x",'Indicator Date'!Q26)</f>
        <v>2010</v>
      </c>
      <c r="R26" s="119">
        <f>IF('Indicator Date'!R26="","x",'Indicator Date'!R26)</f>
        <v>2010</v>
      </c>
      <c r="S26" s="119">
        <f>IF('Indicator Date'!S26="","x",'Indicator Date'!S26)</f>
        <v>2010</v>
      </c>
      <c r="T26" s="119">
        <f>IF('Indicator Date'!T26="","x",'Indicator Date'!T26)</f>
        <v>2010</v>
      </c>
      <c r="U26" s="119">
        <f>IF('Indicator Date'!U26="","x",'Indicator Date'!U26)</f>
        <v>2015</v>
      </c>
      <c r="V26" s="119">
        <f>IF('Indicator Date'!V26="","x",'Indicator Date'!V26)</f>
        <v>2015</v>
      </c>
      <c r="W26" s="119">
        <f>IF('Indicator Date'!W26="","x",'Indicator Date'!W26)</f>
        <v>2015</v>
      </c>
      <c r="X26" s="119">
        <f>IF('Indicator Date'!X26="","x",'Indicator Date'!X26)</f>
        <v>2018</v>
      </c>
      <c r="Y26" s="119">
        <f>IF('Indicator Date'!Y26="","x",'Indicator Date'!Y26)</f>
        <v>2019</v>
      </c>
      <c r="Z26" s="119">
        <f>IF('Indicator Date'!Z26="","x",'Indicator Date'!Z26)</f>
        <v>2019</v>
      </c>
      <c r="AA26" s="119">
        <f>IF('Indicator Date'!AA26="","x",'Indicator Date'!AA26)</f>
        <v>2010</v>
      </c>
      <c r="AB26" s="119">
        <f>IF('Indicator Date'!AB26="","x",'Indicator Date'!AB26)</f>
        <v>2017</v>
      </c>
      <c r="AC26" s="119" t="str">
        <f>IF('Indicator Date'!AC26="","x",'Indicator Date'!AC26)</f>
        <v>x</v>
      </c>
      <c r="AD26" s="119">
        <f>IF('Indicator Date'!AD26="","x",'Indicator Date'!AD26)</f>
        <v>2018</v>
      </c>
      <c r="AE26" s="119">
        <f>IF('Indicator Date'!AE26="","x",'Indicator Date'!AE26)</f>
        <v>2019</v>
      </c>
      <c r="AF26" s="119">
        <f>IF('Indicator Date'!AF26="","x",'Indicator Date'!AF26)</f>
        <v>2018</v>
      </c>
      <c r="AG26" s="119">
        <f>IF('Indicator Date'!AG26="","x",'Indicator Date'!AG26)</f>
        <v>2019</v>
      </c>
      <c r="AH26" s="119">
        <f>IF('Indicator Date'!AH26="","x",'Indicator Date'!AH26)</f>
        <v>2021</v>
      </c>
      <c r="AI26" s="119">
        <f>IF('Indicator Date'!AI26="","x",'Indicator Date'!AI26)</f>
        <v>2021</v>
      </c>
      <c r="AJ26" s="119">
        <f>IF('Indicator Date'!AJ26="","x",'Indicator Date'!AJ26)</f>
        <v>2020</v>
      </c>
      <c r="AK26" s="119">
        <f>IF('Indicator Date'!AK26="","x",'Indicator Date'!AK26)</f>
        <v>2020</v>
      </c>
      <c r="AL26" s="119">
        <f>IF('Indicator Date'!AL26="","x",'Indicator Date'!AL26)</f>
        <v>2018</v>
      </c>
      <c r="AM26" s="119" t="str">
        <f>IF('Indicator Date'!AM26="","x",RIGHT('Indicator Date'!AM26,4))</f>
        <v>2015</v>
      </c>
      <c r="AN26" s="119">
        <f>IF('Indicator Date'!AN26="","x",'Indicator Date'!AN26)</f>
        <v>2021</v>
      </c>
      <c r="AO26" s="119">
        <f>IF('Indicator Date'!AO26="","x",'Indicator Date'!AO26)</f>
        <v>2018</v>
      </c>
      <c r="AP26" s="119">
        <f>IF('Indicator Date'!AP26="","x",'Indicator Date'!AP26)</f>
        <v>2019</v>
      </c>
      <c r="AQ26" s="119">
        <f>IF('Indicator Date'!AQ26="","x",'Indicator Date'!AQ26)</f>
        <v>2019</v>
      </c>
      <c r="AR26" s="119">
        <f>IF('Indicator Date'!AR26="","x",'Indicator Date'!AR26)</f>
        <v>2019</v>
      </c>
      <c r="AS26" s="119">
        <f>IF('Indicator Date'!AS26="","x",'Indicator Date'!AS26)</f>
        <v>2019</v>
      </c>
      <c r="AT26" s="119" t="str">
        <f>IF('Indicator Date'!AT26="","x",'Indicator Date'!AT26)</f>
        <v>x</v>
      </c>
      <c r="AU26" s="119">
        <f>IF('Indicator Date'!AU26="","x",'Indicator Date'!AU26)</f>
        <v>2019</v>
      </c>
      <c r="AV26" s="119">
        <f>IF('Indicator Date'!AV26="","x",'Indicator Date'!AV26)</f>
        <v>2019</v>
      </c>
      <c r="AW26" s="119" t="str">
        <f>IF('Indicator Date'!AW26="","x",'Indicator Date'!AW26)</f>
        <v>x</v>
      </c>
      <c r="AX26" s="119">
        <f>IF('Indicator Date'!AX26="","x",'Indicator Date'!AX26)</f>
        <v>2018</v>
      </c>
      <c r="AY26" s="119">
        <f>IF('Indicator Date'!AY26="","x",'Indicator Date'!AY26)</f>
        <v>2019</v>
      </c>
      <c r="AZ26" s="119">
        <f>IF('Indicator Date'!AZ26="","x",'Indicator Date'!AZ26)</f>
        <v>2019</v>
      </c>
      <c r="BA26" s="119">
        <f>IF('Indicator Date'!BA26="","x",'Indicator Date'!BA26)</f>
        <v>2019</v>
      </c>
      <c r="BB26" s="119">
        <f>IF('Indicator Date'!BB26="","x",'Indicator Date'!BB26)</f>
        <v>2018</v>
      </c>
      <c r="BC26" s="119">
        <f>IF('Indicator Date'!BC26="","x",'Indicator Date'!BC26)</f>
        <v>2019</v>
      </c>
      <c r="BD26" s="119">
        <f>IF('Indicator Date'!BD26="","x",'Indicator Date'!BD26)</f>
        <v>2020</v>
      </c>
      <c r="BE26" s="170" t="str">
        <f>IF('Indicator Date'!BE26="","x",YEAR('Indicator Date'!BE26))</f>
        <v>x</v>
      </c>
      <c r="BF26" s="170">
        <f>IF('Indicator Date'!BF26="","x",YEAR('Indicator Date'!BF26))</f>
        <v>2020</v>
      </c>
      <c r="BG26" s="119">
        <f>IF('Indicator Date'!BG26="","x",'Indicator Date'!BG26)</f>
        <v>2019</v>
      </c>
      <c r="BH26" s="119">
        <f>IF('Indicator Date'!BH26="","x",'Indicator Date'!BH26)</f>
        <v>2019</v>
      </c>
      <c r="BI26" s="119">
        <f>IF('Indicator Date'!BI26="","x",'Indicator Date'!BI26)</f>
        <v>2019</v>
      </c>
      <c r="BJ26" s="119">
        <f>IF('Indicator Date'!BJ26="","x",'Indicator Date'!BJ26)</f>
        <v>2013</v>
      </c>
      <c r="BK26" s="119">
        <f>IF('Indicator Date'!BK26="","x",'Indicator Date'!BK26)</f>
        <v>2019</v>
      </c>
      <c r="BL26" s="119">
        <f>IF('Indicator Date'!BL26="","x",'Indicator Date'!BL26)</f>
        <v>2020</v>
      </c>
      <c r="BM26" s="119">
        <f>IF('Indicator Date'!BM26="","x",'Indicator Date'!BM26)</f>
        <v>2018</v>
      </c>
      <c r="BN26" s="119">
        <f>IF('Indicator Date'!BN26="","x",'Indicator Date'!BN26)</f>
        <v>2018</v>
      </c>
      <c r="BO26" s="119">
        <f>IF('Indicator Date'!BO26="","x",'Indicator Date'!BO26)</f>
        <v>2018</v>
      </c>
      <c r="BP26" s="119">
        <f>IF('Indicator Date'!BP26="","x",'Indicator Date'!BP26)</f>
        <v>2019</v>
      </c>
      <c r="BQ26" s="119">
        <f>IF('Indicator Date'!BQ26="","x",'Indicator Date'!BQ26)</f>
        <v>2014</v>
      </c>
      <c r="BR26" s="119">
        <f>IF('Indicator Date'!BR26="","x",'Indicator Date'!BR26)</f>
        <v>2017</v>
      </c>
      <c r="BS26" s="119">
        <f>IF('Indicator Date'!BS26="","x",'Indicator Date'!BS26)</f>
        <v>2017</v>
      </c>
      <c r="BT26" s="119">
        <f>IF('Indicator Date'!BT26="","x",'Indicator Date'!BT26)</f>
        <v>2018</v>
      </c>
      <c r="BU26" s="119">
        <f>IF('Indicator Date'!BU26="","x",'Indicator Date'!BU26)</f>
        <v>2018</v>
      </c>
      <c r="BV26" s="119">
        <f>IF('Indicator Date'!BV26="","x",'Indicator Date'!BV26)</f>
        <v>2018</v>
      </c>
      <c r="BW26" s="119">
        <f>IF('Indicator Date'!BW26="","x",'Indicator Date'!BW26)</f>
        <v>2018</v>
      </c>
      <c r="BX26" s="119">
        <f>IF('Indicator Date'!BX26="","x",'Indicator Date'!BX26)</f>
        <v>2018</v>
      </c>
      <c r="BY26" s="119">
        <f>IF('Indicator Date'!BY26="","x",'Indicator Date'!BY26)</f>
        <v>2017</v>
      </c>
      <c r="BZ26" s="119">
        <f>IF('Indicator Date'!BZ26="","x",'Indicator Date'!BZ26)</f>
        <v>2019</v>
      </c>
      <c r="CA26" s="119">
        <f>IF('Indicator Date'!CA26="","x",'Indicator Date'!CA26)</f>
        <v>2020</v>
      </c>
      <c r="CB26" s="119">
        <f>IF('Indicator Date'!CB26="","x",'Indicator Date'!CB26)</f>
        <v>2015</v>
      </c>
    </row>
    <row r="27" spans="1:80" x14ac:dyDescent="0.3">
      <c r="A27" s="100" t="str">
        <f>'Indicator Data'!A29</f>
        <v>Brunei Darussalam</v>
      </c>
      <c r="B27" s="86" t="str">
        <f>'Indicator Data'!B29</f>
        <v>BRN</v>
      </c>
      <c r="C27" s="119">
        <f>IF('Indicator Date'!C27="","x",'Indicator Date'!C27)</f>
        <v>2015</v>
      </c>
      <c r="D27" s="119">
        <f>IF('Indicator Date'!D27="","x",'Indicator Date'!D27)</f>
        <v>2015</v>
      </c>
      <c r="E27" s="119">
        <f>IF('Indicator Date'!E27="","x",'Indicator Date'!E27)</f>
        <v>2015</v>
      </c>
      <c r="F27" s="119">
        <f>IF('Indicator Date'!F27="","x",'Indicator Date'!F27)</f>
        <v>2015</v>
      </c>
      <c r="G27" s="119">
        <f>IF('Indicator Date'!G27="","x",'Indicator Date'!G27)</f>
        <v>2015</v>
      </c>
      <c r="H27" s="119">
        <f>IF('Indicator Date'!H27="","x",'Indicator Date'!H27)</f>
        <v>2015</v>
      </c>
      <c r="I27" s="119">
        <f>IF('Indicator Date'!I27="","x",'Indicator Date'!I27)</f>
        <v>2015</v>
      </c>
      <c r="J27" s="119">
        <f>IF('Indicator Date'!J27="","x",'Indicator Date'!J27)</f>
        <v>2019</v>
      </c>
      <c r="K27" s="119">
        <f>IF('Indicator Date'!K27="","x",'Indicator Date'!K27)</f>
        <v>2019</v>
      </c>
      <c r="L27" s="119">
        <f>IF('Indicator Date'!L27="","x",'Indicator Date'!L27)</f>
        <v>2019</v>
      </c>
      <c r="M27" s="119">
        <f>IF('Indicator Date'!M27="","x",'Indicator Date'!M27)</f>
        <v>2015</v>
      </c>
      <c r="N27" s="119">
        <f>IF('Indicator Date'!N27="","x",'Indicator Date'!N27)</f>
        <v>2015</v>
      </c>
      <c r="O27" s="119">
        <f>IF('Indicator Date'!O27="","x",'Indicator Date'!O27)</f>
        <v>2015</v>
      </c>
      <c r="P27" s="119">
        <f>IF('Indicator Date'!P27="","x",'Indicator Date'!P27)</f>
        <v>2015</v>
      </c>
      <c r="Q27" s="119">
        <f>IF('Indicator Date'!Q27="","x",'Indicator Date'!Q27)</f>
        <v>2010</v>
      </c>
      <c r="R27" s="119">
        <f>IF('Indicator Date'!R27="","x",'Indicator Date'!R27)</f>
        <v>2010</v>
      </c>
      <c r="S27" s="119">
        <f>IF('Indicator Date'!S27="","x",'Indicator Date'!S27)</f>
        <v>2010</v>
      </c>
      <c r="T27" s="119">
        <f>IF('Indicator Date'!T27="","x",'Indicator Date'!T27)</f>
        <v>2010</v>
      </c>
      <c r="U27" s="119">
        <f>IF('Indicator Date'!U27="","x",'Indicator Date'!U27)</f>
        <v>2015</v>
      </c>
      <c r="V27" s="119">
        <f>IF('Indicator Date'!V27="","x",'Indicator Date'!V27)</f>
        <v>2015</v>
      </c>
      <c r="W27" s="119">
        <f>IF('Indicator Date'!W27="","x",'Indicator Date'!W27)</f>
        <v>2015</v>
      </c>
      <c r="X27" s="119">
        <f>IF('Indicator Date'!X27="","x",'Indicator Date'!X27)</f>
        <v>2018</v>
      </c>
      <c r="Y27" s="119">
        <f>IF('Indicator Date'!Y27="","x",'Indicator Date'!Y27)</f>
        <v>2019</v>
      </c>
      <c r="Z27" s="119">
        <f>IF('Indicator Date'!Z27="","x",'Indicator Date'!Z27)</f>
        <v>2019</v>
      </c>
      <c r="AA27" s="119" t="str">
        <f>IF('Indicator Date'!AA27="","x",'Indicator Date'!AA27)</f>
        <v>x</v>
      </c>
      <c r="AB27" s="119">
        <f>IF('Indicator Date'!AB27="","x",'Indicator Date'!AB27)</f>
        <v>2015</v>
      </c>
      <c r="AC27" s="119" t="str">
        <f>IF('Indicator Date'!AC27="","x",'Indicator Date'!AC27)</f>
        <v>x</v>
      </c>
      <c r="AD27" s="119">
        <f>IF('Indicator Date'!AD27="","x",'Indicator Date'!AD27)</f>
        <v>2017</v>
      </c>
      <c r="AE27" s="119" t="str">
        <f>IF('Indicator Date'!AE27="","x",'Indicator Date'!AE27)</f>
        <v>x</v>
      </c>
      <c r="AF27" s="119" t="str">
        <f>IF('Indicator Date'!AF27="","x",'Indicator Date'!AF27)</f>
        <v>x</v>
      </c>
      <c r="AG27" s="119">
        <f>IF('Indicator Date'!AG27="","x",'Indicator Date'!AG27)</f>
        <v>2019</v>
      </c>
      <c r="AH27" s="119">
        <f>IF('Indicator Date'!AH27="","x",'Indicator Date'!AH27)</f>
        <v>2021</v>
      </c>
      <c r="AI27" s="119">
        <f>IF('Indicator Date'!AI27="","x",'Indicator Date'!AI27)</f>
        <v>2021</v>
      </c>
      <c r="AJ27" s="119">
        <f>IF('Indicator Date'!AJ27="","x",'Indicator Date'!AJ27)</f>
        <v>2020</v>
      </c>
      <c r="AK27" s="119">
        <f>IF('Indicator Date'!AK27="","x",'Indicator Date'!AK27)</f>
        <v>2020</v>
      </c>
      <c r="AL27" s="119">
        <f>IF('Indicator Date'!AL27="","x",'Indicator Date'!AL27)</f>
        <v>2018</v>
      </c>
      <c r="AM27" s="119" t="str">
        <f>IF('Indicator Date'!AM27="","x",RIGHT('Indicator Date'!AM27,4))</f>
        <v>x</v>
      </c>
      <c r="AN27" s="119">
        <f>IF('Indicator Date'!AN27="","x",'Indicator Date'!AN27)</f>
        <v>2021</v>
      </c>
      <c r="AO27" s="119">
        <f>IF('Indicator Date'!AO27="","x",'Indicator Date'!AO27)</f>
        <v>2018</v>
      </c>
      <c r="AP27" s="119">
        <f>IF('Indicator Date'!AP27="","x",'Indicator Date'!AP27)</f>
        <v>2019</v>
      </c>
      <c r="AQ27" s="119" t="str">
        <f>IF('Indicator Date'!AQ27="","x",'Indicator Date'!AQ27)</f>
        <v>x</v>
      </c>
      <c r="AR27" s="119" t="str">
        <f>IF('Indicator Date'!AR27="","x",'Indicator Date'!AR27)</f>
        <v>x</v>
      </c>
      <c r="AS27" s="119">
        <f>IF('Indicator Date'!AS27="","x",'Indicator Date'!AS27)</f>
        <v>2019</v>
      </c>
      <c r="AT27" s="119">
        <f>IF('Indicator Date'!AT27="","x",'Indicator Date'!AT27)</f>
        <v>2009</v>
      </c>
      <c r="AU27" s="119">
        <f>IF('Indicator Date'!AU27="","x",'Indicator Date'!AU27)</f>
        <v>2019</v>
      </c>
      <c r="AV27" s="119" t="str">
        <f>IF('Indicator Date'!AV27="","x",'Indicator Date'!AV27)</f>
        <v>x</v>
      </c>
      <c r="AW27" s="119" t="str">
        <f>IF('Indicator Date'!AW27="","x",'Indicator Date'!AW27)</f>
        <v>x</v>
      </c>
      <c r="AX27" s="119" t="str">
        <f>IF('Indicator Date'!AX27="","x",'Indicator Date'!AX27)</f>
        <v>x</v>
      </c>
      <c r="AY27" s="119">
        <f>IF('Indicator Date'!AY27="","x",'Indicator Date'!AY27)</f>
        <v>2019</v>
      </c>
      <c r="AZ27" s="119">
        <f>IF('Indicator Date'!AZ27="","x",'Indicator Date'!AZ27)</f>
        <v>2019</v>
      </c>
      <c r="BA27" s="119" t="str">
        <f>IF('Indicator Date'!BA27="","x",'Indicator Date'!BA27)</f>
        <v>x</v>
      </c>
      <c r="BB27" s="119">
        <f>IF('Indicator Date'!BB27="","x",'Indicator Date'!BB27)</f>
        <v>2018</v>
      </c>
      <c r="BC27" s="119">
        <f>IF('Indicator Date'!BC27="","x",'Indicator Date'!BC27)</f>
        <v>2019</v>
      </c>
      <c r="BD27" s="119">
        <f>IF('Indicator Date'!BD27="","x",'Indicator Date'!BD27)</f>
        <v>2020</v>
      </c>
      <c r="BE27" s="170" t="str">
        <f>IF('Indicator Date'!BE27="","x",YEAR('Indicator Date'!BE27))</f>
        <v>x</v>
      </c>
      <c r="BF27" s="170">
        <f>IF('Indicator Date'!BF27="","x",YEAR('Indicator Date'!BF27))</f>
        <v>2020</v>
      </c>
      <c r="BG27" s="119">
        <f>IF('Indicator Date'!BG27="","x",'Indicator Date'!BG27)</f>
        <v>2019</v>
      </c>
      <c r="BH27" s="119">
        <f>IF('Indicator Date'!BH27="","x",'Indicator Date'!BH27)</f>
        <v>2019</v>
      </c>
      <c r="BI27" s="119">
        <f>IF('Indicator Date'!BI27="","x",'Indicator Date'!BI27)</f>
        <v>2019</v>
      </c>
      <c r="BJ27" s="119">
        <f>IF('Indicator Date'!BJ27="","x",'Indicator Date'!BJ27)</f>
        <v>2013</v>
      </c>
      <c r="BK27" s="119">
        <f>IF('Indicator Date'!BK27="","x",'Indicator Date'!BK27)</f>
        <v>2019</v>
      </c>
      <c r="BL27" s="119">
        <f>IF('Indicator Date'!BL27="","x",'Indicator Date'!BL27)</f>
        <v>2020</v>
      </c>
      <c r="BM27" s="119">
        <f>IF('Indicator Date'!BM27="","x",'Indicator Date'!BM27)</f>
        <v>2018</v>
      </c>
      <c r="BN27" s="119">
        <f>IF('Indicator Date'!BN27="","x",'Indicator Date'!BN27)</f>
        <v>2018</v>
      </c>
      <c r="BO27" s="119">
        <f>IF('Indicator Date'!BO27="","x",'Indicator Date'!BO27)</f>
        <v>2019</v>
      </c>
      <c r="BP27" s="119">
        <f>IF('Indicator Date'!BP27="","x",'Indicator Date'!BP27)</f>
        <v>2019</v>
      </c>
      <c r="BQ27" s="119">
        <f>IF('Indicator Date'!BQ27="","x",'Indicator Date'!BQ27)</f>
        <v>2014</v>
      </c>
      <c r="BR27" s="119">
        <f>IF('Indicator Date'!BR27="","x",'Indicator Date'!BR27)</f>
        <v>2015</v>
      </c>
      <c r="BS27" s="119">
        <f>IF('Indicator Date'!BS27="","x",'Indicator Date'!BS27)</f>
        <v>2017</v>
      </c>
      <c r="BT27" s="119">
        <f>IF('Indicator Date'!BT27="","x",'Indicator Date'!BT27)</f>
        <v>2015</v>
      </c>
      <c r="BU27" s="119">
        <f>IF('Indicator Date'!BU27="","x",'Indicator Date'!BU27)</f>
        <v>2018</v>
      </c>
      <c r="BV27" s="119">
        <f>IF('Indicator Date'!BV27="","x",'Indicator Date'!BV27)</f>
        <v>2018</v>
      </c>
      <c r="BW27" s="119" t="str">
        <f>IF('Indicator Date'!BW27="","x",'Indicator Date'!BW27)</f>
        <v>x</v>
      </c>
      <c r="BX27" s="119">
        <f>IF('Indicator Date'!BX27="","x",'Indicator Date'!BX27)</f>
        <v>2018</v>
      </c>
      <c r="BY27" s="119">
        <f>IF('Indicator Date'!BY27="","x",'Indicator Date'!BY27)</f>
        <v>2017</v>
      </c>
      <c r="BZ27" s="119">
        <f>IF('Indicator Date'!BZ27="","x",'Indicator Date'!BZ27)</f>
        <v>2019</v>
      </c>
      <c r="CA27" s="119">
        <f>IF('Indicator Date'!CA27="","x",'Indicator Date'!CA27)</f>
        <v>2020</v>
      </c>
      <c r="CB27" s="119">
        <f>IF('Indicator Date'!CB27="","x",'Indicator Date'!CB27)</f>
        <v>2015</v>
      </c>
    </row>
    <row r="28" spans="1:80" x14ac:dyDescent="0.3">
      <c r="A28" s="100" t="str">
        <f>'Indicator Data'!A30</f>
        <v>Bulgaria</v>
      </c>
      <c r="B28" s="86" t="str">
        <f>'Indicator Data'!B30</f>
        <v>BGR</v>
      </c>
      <c r="C28" s="119">
        <f>IF('Indicator Date'!C28="","x",'Indicator Date'!C28)</f>
        <v>2015</v>
      </c>
      <c r="D28" s="119">
        <f>IF('Indicator Date'!D28="","x",'Indicator Date'!D28)</f>
        <v>2015</v>
      </c>
      <c r="E28" s="119">
        <f>IF('Indicator Date'!E28="","x",'Indicator Date'!E28)</f>
        <v>2015</v>
      </c>
      <c r="F28" s="119">
        <f>IF('Indicator Date'!F28="","x",'Indicator Date'!F28)</f>
        <v>2015</v>
      </c>
      <c r="G28" s="119">
        <f>IF('Indicator Date'!G28="","x",'Indicator Date'!G28)</f>
        <v>2015</v>
      </c>
      <c r="H28" s="119">
        <f>IF('Indicator Date'!H28="","x",'Indicator Date'!H28)</f>
        <v>2015</v>
      </c>
      <c r="I28" s="119">
        <f>IF('Indicator Date'!I28="","x",'Indicator Date'!I28)</f>
        <v>2015</v>
      </c>
      <c r="J28" s="119">
        <f>IF('Indicator Date'!J28="","x",'Indicator Date'!J28)</f>
        <v>2019</v>
      </c>
      <c r="K28" s="119">
        <f>IF('Indicator Date'!K28="","x",'Indicator Date'!K28)</f>
        <v>2019</v>
      </c>
      <c r="L28" s="119">
        <f>IF('Indicator Date'!L28="","x",'Indicator Date'!L28)</f>
        <v>2019</v>
      </c>
      <c r="M28" s="119">
        <f>IF('Indicator Date'!M28="","x",'Indicator Date'!M28)</f>
        <v>2015</v>
      </c>
      <c r="N28" s="119">
        <f>IF('Indicator Date'!N28="","x",'Indicator Date'!N28)</f>
        <v>2015</v>
      </c>
      <c r="O28" s="119">
        <f>IF('Indicator Date'!O28="","x",'Indicator Date'!O28)</f>
        <v>2015</v>
      </c>
      <c r="P28" s="119">
        <f>IF('Indicator Date'!P28="","x",'Indicator Date'!P28)</f>
        <v>2015</v>
      </c>
      <c r="Q28" s="119">
        <f>IF('Indicator Date'!Q28="","x",'Indicator Date'!Q28)</f>
        <v>2010</v>
      </c>
      <c r="R28" s="119">
        <f>IF('Indicator Date'!R28="","x",'Indicator Date'!R28)</f>
        <v>2010</v>
      </c>
      <c r="S28" s="119">
        <f>IF('Indicator Date'!S28="","x",'Indicator Date'!S28)</f>
        <v>2010</v>
      </c>
      <c r="T28" s="119">
        <f>IF('Indicator Date'!T28="","x",'Indicator Date'!T28)</f>
        <v>2010</v>
      </c>
      <c r="U28" s="119">
        <f>IF('Indicator Date'!U28="","x",'Indicator Date'!U28)</f>
        <v>2015</v>
      </c>
      <c r="V28" s="119">
        <f>IF('Indicator Date'!V28="","x",'Indicator Date'!V28)</f>
        <v>2015</v>
      </c>
      <c r="W28" s="119">
        <f>IF('Indicator Date'!W28="","x",'Indicator Date'!W28)</f>
        <v>2015</v>
      </c>
      <c r="X28" s="119">
        <f>IF('Indicator Date'!X28="","x",'Indicator Date'!X28)</f>
        <v>2018</v>
      </c>
      <c r="Y28" s="119">
        <f>IF('Indicator Date'!Y28="","x",'Indicator Date'!Y28)</f>
        <v>2019</v>
      </c>
      <c r="Z28" s="119">
        <f>IF('Indicator Date'!Z28="","x",'Indicator Date'!Z28)</f>
        <v>2019</v>
      </c>
      <c r="AA28" s="119">
        <f>IF('Indicator Date'!AA28="","x",'Indicator Date'!AA28)</f>
        <v>2011</v>
      </c>
      <c r="AB28" s="119">
        <f>IF('Indicator Date'!AB28="","x",'Indicator Date'!AB28)</f>
        <v>2017</v>
      </c>
      <c r="AC28" s="119" t="str">
        <f>IF('Indicator Date'!AC28="","x",'Indicator Date'!AC28)</f>
        <v>x</v>
      </c>
      <c r="AD28" s="119">
        <f>IF('Indicator Date'!AD28="","x",'Indicator Date'!AD28)</f>
        <v>2018</v>
      </c>
      <c r="AE28" s="119">
        <f>IF('Indicator Date'!AE28="","x",'Indicator Date'!AE28)</f>
        <v>2018</v>
      </c>
      <c r="AF28" s="119" t="str">
        <f>IF('Indicator Date'!AF28="","x",'Indicator Date'!AF28)</f>
        <v>x</v>
      </c>
      <c r="AG28" s="119">
        <f>IF('Indicator Date'!AG28="","x",'Indicator Date'!AG28)</f>
        <v>2019</v>
      </c>
      <c r="AH28" s="119">
        <f>IF('Indicator Date'!AH28="","x",'Indicator Date'!AH28)</f>
        <v>2021</v>
      </c>
      <c r="AI28" s="119">
        <f>IF('Indicator Date'!AI28="","x",'Indicator Date'!AI28)</f>
        <v>2021</v>
      </c>
      <c r="AJ28" s="119">
        <f>IF('Indicator Date'!AJ28="","x",'Indicator Date'!AJ28)</f>
        <v>2020</v>
      </c>
      <c r="AK28" s="119">
        <f>IF('Indicator Date'!AK28="","x",'Indicator Date'!AK28)</f>
        <v>2020</v>
      </c>
      <c r="AL28" s="119">
        <f>IF('Indicator Date'!AL28="","x",'Indicator Date'!AL28)</f>
        <v>2018</v>
      </c>
      <c r="AM28" s="119" t="str">
        <f>IF('Indicator Date'!AM28="","x",RIGHT('Indicator Date'!AM28,4))</f>
        <v>x</v>
      </c>
      <c r="AN28" s="119">
        <f>IF('Indicator Date'!AN28="","x",'Indicator Date'!AN28)</f>
        <v>2021</v>
      </c>
      <c r="AO28" s="119">
        <f>IF('Indicator Date'!AO28="","x",'Indicator Date'!AO28)</f>
        <v>2018</v>
      </c>
      <c r="AP28" s="119">
        <f>IF('Indicator Date'!AP28="","x",'Indicator Date'!AP28)</f>
        <v>2019</v>
      </c>
      <c r="AQ28" s="119" t="str">
        <f>IF('Indicator Date'!AQ28="","x",'Indicator Date'!AQ28)</f>
        <v>x</v>
      </c>
      <c r="AR28" s="119">
        <f>IF('Indicator Date'!AR28="","x",'Indicator Date'!AR28)</f>
        <v>2019</v>
      </c>
      <c r="AS28" s="119">
        <f>IF('Indicator Date'!AS28="","x",'Indicator Date'!AS28)</f>
        <v>2019</v>
      </c>
      <c r="AT28" s="119">
        <f>IF('Indicator Date'!AT28="","x",'Indicator Date'!AT28)</f>
        <v>2014</v>
      </c>
      <c r="AU28" s="119">
        <f>IF('Indicator Date'!AU28="","x",'Indicator Date'!AU28)</f>
        <v>2019</v>
      </c>
      <c r="AV28" s="119">
        <f>IF('Indicator Date'!AV28="","x",'Indicator Date'!AV28)</f>
        <v>2019</v>
      </c>
      <c r="AW28" s="119">
        <f>IF('Indicator Date'!AW28="","x",'Indicator Date'!AW28)</f>
        <v>2019</v>
      </c>
      <c r="AX28" s="119" t="str">
        <f>IF('Indicator Date'!AX28="","x",'Indicator Date'!AX28)</f>
        <v>x</v>
      </c>
      <c r="AY28" s="119">
        <f>IF('Indicator Date'!AY28="","x",'Indicator Date'!AY28)</f>
        <v>2019</v>
      </c>
      <c r="AZ28" s="119">
        <f>IF('Indicator Date'!AZ28="","x",'Indicator Date'!AZ28)</f>
        <v>2019</v>
      </c>
      <c r="BA28" s="119">
        <f>IF('Indicator Date'!BA28="","x",'Indicator Date'!BA28)</f>
        <v>2018</v>
      </c>
      <c r="BB28" s="119">
        <f>IF('Indicator Date'!BB28="","x",'Indicator Date'!BB28)</f>
        <v>2018</v>
      </c>
      <c r="BC28" s="119">
        <f>IF('Indicator Date'!BC28="","x",'Indicator Date'!BC28)</f>
        <v>2019</v>
      </c>
      <c r="BD28" s="119">
        <f>IF('Indicator Date'!BD28="","x",'Indicator Date'!BD28)</f>
        <v>2020</v>
      </c>
      <c r="BE28" s="170" t="str">
        <f>IF('Indicator Date'!BE28="","x",YEAR('Indicator Date'!BE28))</f>
        <v>x</v>
      </c>
      <c r="BF28" s="170">
        <f>IF('Indicator Date'!BF28="","x",YEAR('Indicator Date'!BF28))</f>
        <v>2020</v>
      </c>
      <c r="BG28" s="119">
        <f>IF('Indicator Date'!BG28="","x",'Indicator Date'!BG28)</f>
        <v>2019</v>
      </c>
      <c r="BH28" s="119">
        <f>IF('Indicator Date'!BH28="","x",'Indicator Date'!BH28)</f>
        <v>2019</v>
      </c>
      <c r="BI28" s="119">
        <f>IF('Indicator Date'!BI28="","x",'Indicator Date'!BI28)</f>
        <v>2019</v>
      </c>
      <c r="BJ28" s="119">
        <f>IF('Indicator Date'!BJ28="","x",'Indicator Date'!BJ28)</f>
        <v>2015</v>
      </c>
      <c r="BK28" s="119">
        <f>IF('Indicator Date'!BK28="","x",'Indicator Date'!BK28)</f>
        <v>2019</v>
      </c>
      <c r="BL28" s="119">
        <f>IF('Indicator Date'!BL28="","x",'Indicator Date'!BL28)</f>
        <v>2020</v>
      </c>
      <c r="BM28" s="119">
        <f>IF('Indicator Date'!BM28="","x",'Indicator Date'!BM28)</f>
        <v>2018</v>
      </c>
      <c r="BN28" s="119">
        <f>IF('Indicator Date'!BN28="","x",'Indicator Date'!BN28)</f>
        <v>2011</v>
      </c>
      <c r="BO28" s="119">
        <f>IF('Indicator Date'!BO28="","x",'Indicator Date'!BO28)</f>
        <v>2019</v>
      </c>
      <c r="BP28" s="119">
        <f>IF('Indicator Date'!BP28="","x",'Indicator Date'!BP28)</f>
        <v>2019</v>
      </c>
      <c r="BQ28" s="119">
        <f>IF('Indicator Date'!BQ28="","x",'Indicator Date'!BQ28)</f>
        <v>2014</v>
      </c>
      <c r="BR28" s="119">
        <f>IF('Indicator Date'!BR28="","x",'Indicator Date'!BR28)</f>
        <v>2017</v>
      </c>
      <c r="BS28" s="119">
        <f>IF('Indicator Date'!BS28="","x",'Indicator Date'!BS28)</f>
        <v>2017</v>
      </c>
      <c r="BT28" s="119">
        <f>IF('Indicator Date'!BT28="","x",'Indicator Date'!BT28)</f>
        <v>2014</v>
      </c>
      <c r="BU28" s="119">
        <f>IF('Indicator Date'!BU28="","x",'Indicator Date'!BU28)</f>
        <v>2018</v>
      </c>
      <c r="BV28" s="119">
        <f>IF('Indicator Date'!BV28="","x",'Indicator Date'!BV28)</f>
        <v>2018</v>
      </c>
      <c r="BW28" s="119">
        <f>IF('Indicator Date'!BW28="","x",'Indicator Date'!BW28)</f>
        <v>2018</v>
      </c>
      <c r="BX28" s="119">
        <f>IF('Indicator Date'!BX28="","x",'Indicator Date'!BX28)</f>
        <v>2018</v>
      </c>
      <c r="BY28" s="119">
        <f>IF('Indicator Date'!BY28="","x",'Indicator Date'!BY28)</f>
        <v>2017</v>
      </c>
      <c r="BZ28" s="119">
        <f>IF('Indicator Date'!BZ28="","x",'Indicator Date'!BZ28)</f>
        <v>2019</v>
      </c>
      <c r="CA28" s="119">
        <f>IF('Indicator Date'!CA28="","x",'Indicator Date'!CA28)</f>
        <v>2020</v>
      </c>
      <c r="CB28" s="119">
        <f>IF('Indicator Date'!CB28="","x",'Indicator Date'!CB28)</f>
        <v>2015</v>
      </c>
    </row>
    <row r="29" spans="1:80" x14ac:dyDescent="0.3">
      <c r="A29" s="100" t="str">
        <f>'Indicator Data'!A31</f>
        <v>Burkina Faso</v>
      </c>
      <c r="B29" s="86" t="str">
        <f>'Indicator Data'!B31</f>
        <v>BFA</v>
      </c>
      <c r="C29" s="119">
        <f>IF('Indicator Date'!C29="","x",'Indicator Date'!C29)</f>
        <v>2015</v>
      </c>
      <c r="D29" s="119">
        <f>IF('Indicator Date'!D29="","x",'Indicator Date'!D29)</f>
        <v>2015</v>
      </c>
      <c r="E29" s="119">
        <f>IF('Indicator Date'!E29="","x",'Indicator Date'!E29)</f>
        <v>2015</v>
      </c>
      <c r="F29" s="119">
        <f>IF('Indicator Date'!F29="","x",'Indicator Date'!F29)</f>
        <v>2015</v>
      </c>
      <c r="G29" s="119">
        <f>IF('Indicator Date'!G29="","x",'Indicator Date'!G29)</f>
        <v>2015</v>
      </c>
      <c r="H29" s="119">
        <f>IF('Indicator Date'!H29="","x",'Indicator Date'!H29)</f>
        <v>2015</v>
      </c>
      <c r="I29" s="119">
        <f>IF('Indicator Date'!I29="","x",'Indicator Date'!I29)</f>
        <v>2015</v>
      </c>
      <c r="J29" s="119">
        <f>IF('Indicator Date'!J29="","x",'Indicator Date'!J29)</f>
        <v>2019</v>
      </c>
      <c r="K29" s="119">
        <f>IF('Indicator Date'!K29="","x",'Indicator Date'!K29)</f>
        <v>2019</v>
      </c>
      <c r="L29" s="119">
        <f>IF('Indicator Date'!L29="","x",'Indicator Date'!L29)</f>
        <v>2019</v>
      </c>
      <c r="M29" s="119">
        <f>IF('Indicator Date'!M29="","x",'Indicator Date'!M29)</f>
        <v>2015</v>
      </c>
      <c r="N29" s="119">
        <f>IF('Indicator Date'!N29="","x",'Indicator Date'!N29)</f>
        <v>2015</v>
      </c>
      <c r="O29" s="119">
        <f>IF('Indicator Date'!O29="","x",'Indicator Date'!O29)</f>
        <v>2015</v>
      </c>
      <c r="P29" s="119">
        <f>IF('Indicator Date'!P29="","x",'Indicator Date'!P29)</f>
        <v>2015</v>
      </c>
      <c r="Q29" s="119">
        <f>IF('Indicator Date'!Q29="","x",'Indicator Date'!Q29)</f>
        <v>2010</v>
      </c>
      <c r="R29" s="119">
        <f>IF('Indicator Date'!R29="","x",'Indicator Date'!R29)</f>
        <v>2010</v>
      </c>
      <c r="S29" s="119">
        <f>IF('Indicator Date'!S29="","x",'Indicator Date'!S29)</f>
        <v>2010</v>
      </c>
      <c r="T29" s="119">
        <f>IF('Indicator Date'!T29="","x",'Indicator Date'!T29)</f>
        <v>2010</v>
      </c>
      <c r="U29" s="119">
        <f>IF('Indicator Date'!U29="","x",'Indicator Date'!U29)</f>
        <v>2015</v>
      </c>
      <c r="V29" s="119">
        <f>IF('Indicator Date'!V29="","x",'Indicator Date'!V29)</f>
        <v>2015</v>
      </c>
      <c r="W29" s="119">
        <f>IF('Indicator Date'!W29="","x",'Indicator Date'!W29)</f>
        <v>2015</v>
      </c>
      <c r="X29" s="119">
        <f>IF('Indicator Date'!X29="","x",'Indicator Date'!X29)</f>
        <v>2018</v>
      </c>
      <c r="Y29" s="119">
        <f>IF('Indicator Date'!Y29="","x",'Indicator Date'!Y29)</f>
        <v>2019</v>
      </c>
      <c r="Z29" s="119">
        <f>IF('Indicator Date'!Z29="","x",'Indicator Date'!Z29)</f>
        <v>2019</v>
      </c>
      <c r="AA29" s="119">
        <f>IF('Indicator Date'!AA29="","x",'Indicator Date'!AA29)</f>
        <v>2014</v>
      </c>
      <c r="AB29" s="119">
        <f>IF('Indicator Date'!AB29="","x",'Indicator Date'!AB29)</f>
        <v>2017</v>
      </c>
      <c r="AC29" s="119">
        <f>IF('Indicator Date'!AC29="","x",'Indicator Date'!AC29)</f>
        <v>2017</v>
      </c>
      <c r="AD29" s="119">
        <f>IF('Indicator Date'!AD29="","x",'Indicator Date'!AD29)</f>
        <v>2018</v>
      </c>
      <c r="AE29" s="119">
        <f>IF('Indicator Date'!AE29="","x",'Indicator Date'!AE29)</f>
        <v>2019</v>
      </c>
      <c r="AF29" s="119">
        <f>IF('Indicator Date'!AF29="","x",'Indicator Date'!AF29)</f>
        <v>2018</v>
      </c>
      <c r="AG29" s="119">
        <f>IF('Indicator Date'!AG29="","x",'Indicator Date'!AG29)</f>
        <v>2019</v>
      </c>
      <c r="AH29" s="119">
        <f>IF('Indicator Date'!AH29="","x",'Indicator Date'!AH29)</f>
        <v>2021</v>
      </c>
      <c r="AI29" s="119">
        <f>IF('Indicator Date'!AI29="","x",'Indicator Date'!AI29)</f>
        <v>2021</v>
      </c>
      <c r="AJ29" s="119">
        <f>IF('Indicator Date'!AJ29="","x",'Indicator Date'!AJ29)</f>
        <v>2020</v>
      </c>
      <c r="AK29" s="119">
        <f>IF('Indicator Date'!AK29="","x",'Indicator Date'!AK29)</f>
        <v>2020</v>
      </c>
      <c r="AL29" s="119">
        <f>IF('Indicator Date'!AL29="","x",'Indicator Date'!AL29)</f>
        <v>2018</v>
      </c>
      <c r="AM29" s="119" t="str">
        <f>IF('Indicator Date'!AM29="","x",RIGHT('Indicator Date'!AM29,4))</f>
        <v>2010</v>
      </c>
      <c r="AN29" s="119">
        <f>IF('Indicator Date'!AN29="","x",'Indicator Date'!AN29)</f>
        <v>2021</v>
      </c>
      <c r="AO29" s="119">
        <f>IF('Indicator Date'!AO29="","x",'Indicator Date'!AO29)</f>
        <v>2018</v>
      </c>
      <c r="AP29" s="119">
        <f>IF('Indicator Date'!AP29="","x",'Indicator Date'!AP29)</f>
        <v>2019</v>
      </c>
      <c r="AQ29" s="119">
        <f>IF('Indicator Date'!AQ29="","x",'Indicator Date'!AQ29)</f>
        <v>2019</v>
      </c>
      <c r="AR29" s="119">
        <f>IF('Indicator Date'!AR29="","x",'Indicator Date'!AR29)</f>
        <v>2019</v>
      </c>
      <c r="AS29" s="119">
        <f>IF('Indicator Date'!AS29="","x",'Indicator Date'!AS29)</f>
        <v>2019</v>
      </c>
      <c r="AT29" s="119">
        <f>IF('Indicator Date'!AT29="","x",'Indicator Date'!AT29)</f>
        <v>2018</v>
      </c>
      <c r="AU29" s="119">
        <f>IF('Indicator Date'!AU29="","x",'Indicator Date'!AU29)</f>
        <v>2019</v>
      </c>
      <c r="AV29" s="119">
        <f>IF('Indicator Date'!AV29="","x",'Indicator Date'!AV29)</f>
        <v>2019</v>
      </c>
      <c r="AW29" s="119">
        <f>IF('Indicator Date'!AW29="","x",'Indicator Date'!AW29)</f>
        <v>2019</v>
      </c>
      <c r="AX29" s="119">
        <f>IF('Indicator Date'!AX29="","x",'Indicator Date'!AX29)</f>
        <v>2018</v>
      </c>
      <c r="AY29" s="119">
        <f>IF('Indicator Date'!AY29="","x",'Indicator Date'!AY29)</f>
        <v>2019</v>
      </c>
      <c r="AZ29" s="119">
        <f>IF('Indicator Date'!AZ29="","x",'Indicator Date'!AZ29)</f>
        <v>2019</v>
      </c>
      <c r="BA29" s="119">
        <f>IF('Indicator Date'!BA29="","x",'Indicator Date'!BA29)</f>
        <v>2014</v>
      </c>
      <c r="BB29" s="119">
        <f>IF('Indicator Date'!BB29="","x",'Indicator Date'!BB29)</f>
        <v>2018</v>
      </c>
      <c r="BC29" s="119">
        <f>IF('Indicator Date'!BC29="","x",'Indicator Date'!BC29)</f>
        <v>2019</v>
      </c>
      <c r="BD29" s="119">
        <f>IF('Indicator Date'!BD29="","x",'Indicator Date'!BD29)</f>
        <v>2020</v>
      </c>
      <c r="BE29" s="170">
        <f>IF('Indicator Date'!BE29="","x",YEAR('Indicator Date'!BE29))</f>
        <v>2020</v>
      </c>
      <c r="BF29" s="170">
        <f>IF('Indicator Date'!BF29="","x",YEAR('Indicator Date'!BF29))</f>
        <v>2021</v>
      </c>
      <c r="BG29" s="119">
        <f>IF('Indicator Date'!BG29="","x",'Indicator Date'!BG29)</f>
        <v>2019</v>
      </c>
      <c r="BH29" s="119">
        <f>IF('Indicator Date'!BH29="","x",'Indicator Date'!BH29)</f>
        <v>2019</v>
      </c>
      <c r="BI29" s="119">
        <f>IF('Indicator Date'!BI29="","x",'Indicator Date'!BI29)</f>
        <v>2019</v>
      </c>
      <c r="BJ29" s="119">
        <f>IF('Indicator Date'!BJ29="","x",'Indicator Date'!BJ29)</f>
        <v>2015</v>
      </c>
      <c r="BK29" s="119">
        <f>IF('Indicator Date'!BK29="","x",'Indicator Date'!BK29)</f>
        <v>2019</v>
      </c>
      <c r="BL29" s="119">
        <f>IF('Indicator Date'!BL29="","x",'Indicator Date'!BL29)</f>
        <v>2020</v>
      </c>
      <c r="BM29" s="119">
        <f>IF('Indicator Date'!BM29="","x",'Indicator Date'!BM29)</f>
        <v>2018</v>
      </c>
      <c r="BN29" s="119">
        <f>IF('Indicator Date'!BN29="","x",'Indicator Date'!BN29)</f>
        <v>2018</v>
      </c>
      <c r="BO29" s="119">
        <f>IF('Indicator Date'!BO29="","x",'Indicator Date'!BO29)</f>
        <v>2017</v>
      </c>
      <c r="BP29" s="119">
        <f>IF('Indicator Date'!BP29="","x",'Indicator Date'!BP29)</f>
        <v>2019</v>
      </c>
      <c r="BQ29" s="119">
        <f>IF('Indicator Date'!BQ29="","x",'Indicator Date'!BQ29)</f>
        <v>2014</v>
      </c>
      <c r="BR29" s="119">
        <f>IF('Indicator Date'!BR29="","x",'Indicator Date'!BR29)</f>
        <v>2017</v>
      </c>
      <c r="BS29" s="119">
        <f>IF('Indicator Date'!BS29="","x",'Indicator Date'!BS29)</f>
        <v>2017</v>
      </c>
      <c r="BT29" s="119">
        <f>IF('Indicator Date'!BT29="","x",'Indicator Date'!BT29)</f>
        <v>2016</v>
      </c>
      <c r="BU29" s="119">
        <f>IF('Indicator Date'!BU29="","x",'Indicator Date'!BU29)</f>
        <v>2018</v>
      </c>
      <c r="BV29" s="119">
        <f>IF('Indicator Date'!BV29="","x",'Indicator Date'!BV29)</f>
        <v>2018</v>
      </c>
      <c r="BW29" s="119">
        <f>IF('Indicator Date'!BW29="","x",'Indicator Date'!BW29)</f>
        <v>2018</v>
      </c>
      <c r="BX29" s="119">
        <f>IF('Indicator Date'!BX29="","x",'Indicator Date'!BX29)</f>
        <v>2018</v>
      </c>
      <c r="BY29" s="119">
        <f>IF('Indicator Date'!BY29="","x",'Indicator Date'!BY29)</f>
        <v>2017</v>
      </c>
      <c r="BZ29" s="119">
        <f>IF('Indicator Date'!BZ29="","x",'Indicator Date'!BZ29)</f>
        <v>2019</v>
      </c>
      <c r="CA29" s="119">
        <f>IF('Indicator Date'!CA29="","x",'Indicator Date'!CA29)</f>
        <v>2020</v>
      </c>
      <c r="CB29" s="119">
        <f>IF('Indicator Date'!CB29="","x",'Indicator Date'!CB29)</f>
        <v>2015</v>
      </c>
    </row>
    <row r="30" spans="1:80" x14ac:dyDescent="0.3">
      <c r="A30" s="100" t="str">
        <f>'Indicator Data'!A32</f>
        <v>Burundi</v>
      </c>
      <c r="B30" s="86" t="str">
        <f>'Indicator Data'!B32</f>
        <v>BDI</v>
      </c>
      <c r="C30" s="119">
        <f>IF('Indicator Date'!C30="","x",'Indicator Date'!C30)</f>
        <v>2015</v>
      </c>
      <c r="D30" s="119">
        <f>IF('Indicator Date'!D30="","x",'Indicator Date'!D30)</f>
        <v>2015</v>
      </c>
      <c r="E30" s="119">
        <f>IF('Indicator Date'!E30="","x",'Indicator Date'!E30)</f>
        <v>2015</v>
      </c>
      <c r="F30" s="119">
        <f>IF('Indicator Date'!F30="","x",'Indicator Date'!F30)</f>
        <v>2015</v>
      </c>
      <c r="G30" s="119">
        <f>IF('Indicator Date'!G30="","x",'Indicator Date'!G30)</f>
        <v>2015</v>
      </c>
      <c r="H30" s="119">
        <f>IF('Indicator Date'!H30="","x",'Indicator Date'!H30)</f>
        <v>2015</v>
      </c>
      <c r="I30" s="119">
        <f>IF('Indicator Date'!I30="","x",'Indicator Date'!I30)</f>
        <v>2015</v>
      </c>
      <c r="J30" s="119">
        <f>IF('Indicator Date'!J30="","x",'Indicator Date'!J30)</f>
        <v>2019</v>
      </c>
      <c r="K30" s="119">
        <f>IF('Indicator Date'!K30="","x",'Indicator Date'!K30)</f>
        <v>2019</v>
      </c>
      <c r="L30" s="119">
        <f>IF('Indicator Date'!L30="","x",'Indicator Date'!L30)</f>
        <v>2019</v>
      </c>
      <c r="M30" s="119">
        <f>IF('Indicator Date'!M30="","x",'Indicator Date'!M30)</f>
        <v>2015</v>
      </c>
      <c r="N30" s="119">
        <f>IF('Indicator Date'!N30="","x",'Indicator Date'!N30)</f>
        <v>2015</v>
      </c>
      <c r="O30" s="119">
        <f>IF('Indicator Date'!O30="","x",'Indicator Date'!O30)</f>
        <v>2015</v>
      </c>
      <c r="P30" s="119">
        <f>IF('Indicator Date'!P30="","x",'Indicator Date'!P30)</f>
        <v>2015</v>
      </c>
      <c r="Q30" s="119">
        <f>IF('Indicator Date'!Q30="","x",'Indicator Date'!Q30)</f>
        <v>2010</v>
      </c>
      <c r="R30" s="119">
        <f>IF('Indicator Date'!R30="","x",'Indicator Date'!R30)</f>
        <v>2010</v>
      </c>
      <c r="S30" s="119">
        <f>IF('Indicator Date'!S30="","x",'Indicator Date'!S30)</f>
        <v>2010</v>
      </c>
      <c r="T30" s="119">
        <f>IF('Indicator Date'!T30="","x",'Indicator Date'!T30)</f>
        <v>2010</v>
      </c>
      <c r="U30" s="119">
        <f>IF('Indicator Date'!U30="","x",'Indicator Date'!U30)</f>
        <v>2015</v>
      </c>
      <c r="V30" s="119">
        <f>IF('Indicator Date'!V30="","x",'Indicator Date'!V30)</f>
        <v>2015</v>
      </c>
      <c r="W30" s="119">
        <f>IF('Indicator Date'!W30="","x",'Indicator Date'!W30)</f>
        <v>2015</v>
      </c>
      <c r="X30" s="119">
        <f>IF('Indicator Date'!X30="","x",'Indicator Date'!X30)</f>
        <v>2018</v>
      </c>
      <c r="Y30" s="119">
        <f>IF('Indicator Date'!Y30="","x",'Indicator Date'!Y30)</f>
        <v>2019</v>
      </c>
      <c r="Z30" s="119">
        <f>IF('Indicator Date'!Z30="","x",'Indicator Date'!Z30)</f>
        <v>2019</v>
      </c>
      <c r="AA30" s="119">
        <f>IF('Indicator Date'!AA30="","x",'Indicator Date'!AA30)</f>
        <v>2016</v>
      </c>
      <c r="AB30" s="119">
        <f>IF('Indicator Date'!AB30="","x",'Indicator Date'!AB30)</f>
        <v>2017</v>
      </c>
      <c r="AC30" s="119">
        <f>IF('Indicator Date'!AC30="","x",'Indicator Date'!AC30)</f>
        <v>2017</v>
      </c>
      <c r="AD30" s="119">
        <f>IF('Indicator Date'!AD30="","x",'Indicator Date'!AD30)</f>
        <v>2017</v>
      </c>
      <c r="AE30" s="119">
        <f>IF('Indicator Date'!AE30="","x",'Indicator Date'!AE30)</f>
        <v>2019</v>
      </c>
      <c r="AF30" s="119">
        <f>IF('Indicator Date'!AF30="","x",'Indicator Date'!AF30)</f>
        <v>2018</v>
      </c>
      <c r="AG30" s="119">
        <f>IF('Indicator Date'!AG30="","x",'Indicator Date'!AG30)</f>
        <v>2019</v>
      </c>
      <c r="AH30" s="119">
        <f>IF('Indicator Date'!AH30="","x",'Indicator Date'!AH30)</f>
        <v>2021</v>
      </c>
      <c r="AI30" s="119">
        <f>IF('Indicator Date'!AI30="","x",'Indicator Date'!AI30)</f>
        <v>2021</v>
      </c>
      <c r="AJ30" s="119">
        <f>IF('Indicator Date'!AJ30="","x",'Indicator Date'!AJ30)</f>
        <v>2020</v>
      </c>
      <c r="AK30" s="119">
        <f>IF('Indicator Date'!AK30="","x",'Indicator Date'!AK30)</f>
        <v>2020</v>
      </c>
      <c r="AL30" s="119">
        <f>IF('Indicator Date'!AL30="","x",'Indicator Date'!AL30)</f>
        <v>2018</v>
      </c>
      <c r="AM30" s="119" t="str">
        <f>IF('Indicator Date'!AM30="","x",RIGHT('Indicator Date'!AM30,4))</f>
        <v>2017</v>
      </c>
      <c r="AN30" s="119">
        <f>IF('Indicator Date'!AN30="","x",'Indicator Date'!AN30)</f>
        <v>2021</v>
      </c>
      <c r="AO30" s="119">
        <f>IF('Indicator Date'!AO30="","x",'Indicator Date'!AO30)</f>
        <v>2018</v>
      </c>
      <c r="AP30" s="119">
        <f>IF('Indicator Date'!AP30="","x",'Indicator Date'!AP30)</f>
        <v>2019</v>
      </c>
      <c r="AQ30" s="119">
        <f>IF('Indicator Date'!AQ30="","x",'Indicator Date'!AQ30)</f>
        <v>2019</v>
      </c>
      <c r="AR30" s="119">
        <f>IF('Indicator Date'!AR30="","x",'Indicator Date'!AR30)</f>
        <v>2019</v>
      </c>
      <c r="AS30" s="119">
        <f>IF('Indicator Date'!AS30="","x",'Indicator Date'!AS30)</f>
        <v>2019</v>
      </c>
      <c r="AT30" s="119">
        <f>IF('Indicator Date'!AT30="","x",'Indicator Date'!AT30)</f>
        <v>2019</v>
      </c>
      <c r="AU30" s="119">
        <f>IF('Indicator Date'!AU30="","x",'Indicator Date'!AU30)</f>
        <v>2019</v>
      </c>
      <c r="AV30" s="119">
        <f>IF('Indicator Date'!AV30="","x",'Indicator Date'!AV30)</f>
        <v>2019</v>
      </c>
      <c r="AW30" s="119">
        <f>IF('Indicator Date'!AW30="","x",'Indicator Date'!AW30)</f>
        <v>2019</v>
      </c>
      <c r="AX30" s="119">
        <f>IF('Indicator Date'!AX30="","x",'Indicator Date'!AX30)</f>
        <v>2018</v>
      </c>
      <c r="AY30" s="119">
        <f>IF('Indicator Date'!AY30="","x",'Indicator Date'!AY30)</f>
        <v>2019</v>
      </c>
      <c r="AZ30" s="119">
        <f>IF('Indicator Date'!AZ30="","x",'Indicator Date'!AZ30)</f>
        <v>2019</v>
      </c>
      <c r="BA30" s="119">
        <f>IF('Indicator Date'!BA30="","x",'Indicator Date'!BA30)</f>
        <v>2013</v>
      </c>
      <c r="BB30" s="119">
        <f>IF('Indicator Date'!BB30="","x",'Indicator Date'!BB30)</f>
        <v>2018</v>
      </c>
      <c r="BC30" s="119">
        <f>IF('Indicator Date'!BC30="","x",'Indicator Date'!BC30)</f>
        <v>2019</v>
      </c>
      <c r="BD30" s="119">
        <f>IF('Indicator Date'!BD30="","x",'Indicator Date'!BD30)</f>
        <v>2020</v>
      </c>
      <c r="BE30" s="170">
        <f>IF('Indicator Date'!BE30="","x",YEAR('Indicator Date'!BE30))</f>
        <v>2019</v>
      </c>
      <c r="BF30" s="170">
        <f>IF('Indicator Date'!BF30="","x",YEAR('Indicator Date'!BF30))</f>
        <v>2021</v>
      </c>
      <c r="BG30" s="119">
        <f>IF('Indicator Date'!BG30="","x",'Indicator Date'!BG30)</f>
        <v>2019</v>
      </c>
      <c r="BH30" s="119">
        <f>IF('Indicator Date'!BH30="","x",'Indicator Date'!BH30)</f>
        <v>2019</v>
      </c>
      <c r="BI30" s="119">
        <f>IF('Indicator Date'!BI30="","x",'Indicator Date'!BI30)</f>
        <v>2019</v>
      </c>
      <c r="BJ30" s="119">
        <f>IF('Indicator Date'!BJ30="","x",'Indicator Date'!BJ30)</f>
        <v>2015</v>
      </c>
      <c r="BK30" s="119">
        <f>IF('Indicator Date'!BK30="","x",'Indicator Date'!BK30)</f>
        <v>2019</v>
      </c>
      <c r="BL30" s="119">
        <f>IF('Indicator Date'!BL30="","x",'Indicator Date'!BL30)</f>
        <v>2020</v>
      </c>
      <c r="BM30" s="119">
        <f>IF('Indicator Date'!BM30="","x",'Indicator Date'!BM30)</f>
        <v>2018</v>
      </c>
      <c r="BN30" s="119">
        <f>IF('Indicator Date'!BN30="","x",'Indicator Date'!BN30)</f>
        <v>2017</v>
      </c>
      <c r="BO30" s="119">
        <f>IF('Indicator Date'!BO30="","x",'Indicator Date'!BO30)</f>
        <v>2017</v>
      </c>
      <c r="BP30" s="119">
        <f>IF('Indicator Date'!BP30="","x",'Indicator Date'!BP30)</f>
        <v>2019</v>
      </c>
      <c r="BQ30" s="119">
        <f>IF('Indicator Date'!BQ30="","x",'Indicator Date'!BQ30)</f>
        <v>2014</v>
      </c>
      <c r="BR30" s="119">
        <f>IF('Indicator Date'!BR30="","x",'Indicator Date'!BR30)</f>
        <v>2017</v>
      </c>
      <c r="BS30" s="119">
        <f>IF('Indicator Date'!BS30="","x",'Indicator Date'!BS30)</f>
        <v>2017</v>
      </c>
      <c r="BT30" s="119">
        <f>IF('Indicator Date'!BT30="","x",'Indicator Date'!BT30)</f>
        <v>2016</v>
      </c>
      <c r="BU30" s="119">
        <f>IF('Indicator Date'!BU30="","x",'Indicator Date'!BU30)</f>
        <v>2018</v>
      </c>
      <c r="BV30" s="119">
        <f>IF('Indicator Date'!BV30="","x",'Indicator Date'!BV30)</f>
        <v>2018</v>
      </c>
      <c r="BW30" s="119">
        <f>IF('Indicator Date'!BW30="","x",'Indicator Date'!BW30)</f>
        <v>2018</v>
      </c>
      <c r="BX30" s="119">
        <f>IF('Indicator Date'!BX30="","x",'Indicator Date'!BX30)</f>
        <v>2018</v>
      </c>
      <c r="BY30" s="119">
        <f>IF('Indicator Date'!BY30="","x",'Indicator Date'!BY30)</f>
        <v>2017</v>
      </c>
      <c r="BZ30" s="119">
        <f>IF('Indicator Date'!BZ30="","x",'Indicator Date'!BZ30)</f>
        <v>2019</v>
      </c>
      <c r="CA30" s="119">
        <f>IF('Indicator Date'!CA30="","x",'Indicator Date'!CA30)</f>
        <v>2020</v>
      </c>
      <c r="CB30" s="119">
        <f>IF('Indicator Date'!CB30="","x",'Indicator Date'!CB30)</f>
        <v>2015</v>
      </c>
    </row>
    <row r="31" spans="1:80" x14ac:dyDescent="0.3">
      <c r="A31" s="100" t="str">
        <f>'Indicator Data'!A33</f>
        <v>Cabo Verde</v>
      </c>
      <c r="B31" s="86" t="str">
        <f>'Indicator Data'!B33</f>
        <v>CPV</v>
      </c>
      <c r="C31" s="119">
        <f>IF('Indicator Date'!C31="","x",'Indicator Date'!C31)</f>
        <v>2015</v>
      </c>
      <c r="D31" s="119">
        <f>IF('Indicator Date'!D31="","x",'Indicator Date'!D31)</f>
        <v>2015</v>
      </c>
      <c r="E31" s="119">
        <f>IF('Indicator Date'!E31="","x",'Indicator Date'!E31)</f>
        <v>2015</v>
      </c>
      <c r="F31" s="119">
        <f>IF('Indicator Date'!F31="","x",'Indicator Date'!F31)</f>
        <v>2015</v>
      </c>
      <c r="G31" s="119">
        <f>IF('Indicator Date'!G31="","x",'Indicator Date'!G31)</f>
        <v>2015</v>
      </c>
      <c r="H31" s="119">
        <f>IF('Indicator Date'!H31="","x",'Indicator Date'!H31)</f>
        <v>2015</v>
      </c>
      <c r="I31" s="119">
        <f>IF('Indicator Date'!I31="","x",'Indicator Date'!I31)</f>
        <v>2015</v>
      </c>
      <c r="J31" s="119">
        <f>IF('Indicator Date'!J31="","x",'Indicator Date'!J31)</f>
        <v>2019</v>
      </c>
      <c r="K31" s="119">
        <f>IF('Indicator Date'!K31="","x",'Indicator Date'!K31)</f>
        <v>2019</v>
      </c>
      <c r="L31" s="119" t="str">
        <f>IF('Indicator Date'!L31="","x",'Indicator Date'!L31)</f>
        <v>x</v>
      </c>
      <c r="M31" s="119">
        <f>IF('Indicator Date'!M31="","x",'Indicator Date'!M31)</f>
        <v>2015</v>
      </c>
      <c r="N31" s="119">
        <f>IF('Indicator Date'!N31="","x",'Indicator Date'!N31)</f>
        <v>2015</v>
      </c>
      <c r="O31" s="119">
        <f>IF('Indicator Date'!O31="","x",'Indicator Date'!O31)</f>
        <v>2015</v>
      </c>
      <c r="P31" s="119">
        <f>IF('Indicator Date'!P31="","x",'Indicator Date'!P31)</f>
        <v>2015</v>
      </c>
      <c r="Q31" s="119">
        <f>IF('Indicator Date'!Q31="","x",'Indicator Date'!Q31)</f>
        <v>2010</v>
      </c>
      <c r="R31" s="119">
        <f>IF('Indicator Date'!R31="","x",'Indicator Date'!R31)</f>
        <v>2010</v>
      </c>
      <c r="S31" s="119">
        <f>IF('Indicator Date'!S31="","x",'Indicator Date'!S31)</f>
        <v>2010</v>
      </c>
      <c r="T31" s="119">
        <f>IF('Indicator Date'!T31="","x",'Indicator Date'!T31)</f>
        <v>2010</v>
      </c>
      <c r="U31" s="119">
        <f>IF('Indicator Date'!U31="","x",'Indicator Date'!U31)</f>
        <v>2015</v>
      </c>
      <c r="V31" s="119">
        <f>IF('Indicator Date'!V31="","x",'Indicator Date'!V31)</f>
        <v>2015</v>
      </c>
      <c r="W31" s="119">
        <f>IF('Indicator Date'!W31="","x",'Indicator Date'!W31)</f>
        <v>2015</v>
      </c>
      <c r="X31" s="119">
        <f>IF('Indicator Date'!X31="","x",'Indicator Date'!X31)</f>
        <v>2018</v>
      </c>
      <c r="Y31" s="119">
        <f>IF('Indicator Date'!Y31="","x",'Indicator Date'!Y31)</f>
        <v>2019</v>
      </c>
      <c r="Z31" s="119">
        <f>IF('Indicator Date'!Z31="","x",'Indicator Date'!Z31)</f>
        <v>2019</v>
      </c>
      <c r="AA31" s="119" t="str">
        <f>IF('Indicator Date'!AA31="","x",'Indicator Date'!AA31)</f>
        <v>x</v>
      </c>
      <c r="AB31" s="119">
        <f>IF('Indicator Date'!AB31="","x",'Indicator Date'!AB31)</f>
        <v>2017</v>
      </c>
      <c r="AC31" s="119" t="str">
        <f>IF('Indicator Date'!AC31="","x",'Indicator Date'!AC31)</f>
        <v>x</v>
      </c>
      <c r="AD31" s="119">
        <f>IF('Indicator Date'!AD31="","x",'Indicator Date'!AD31)</f>
        <v>2018</v>
      </c>
      <c r="AE31" s="119">
        <f>IF('Indicator Date'!AE31="","x",'Indicator Date'!AE31)</f>
        <v>2019</v>
      </c>
      <c r="AF31" s="119" t="str">
        <f>IF('Indicator Date'!AF31="","x",'Indicator Date'!AF31)</f>
        <v>x</v>
      </c>
      <c r="AG31" s="119">
        <f>IF('Indicator Date'!AG31="","x",'Indicator Date'!AG31)</f>
        <v>2019</v>
      </c>
      <c r="AH31" s="119">
        <f>IF('Indicator Date'!AH31="","x",'Indicator Date'!AH31)</f>
        <v>2021</v>
      </c>
      <c r="AI31" s="119">
        <f>IF('Indicator Date'!AI31="","x",'Indicator Date'!AI31)</f>
        <v>2021</v>
      </c>
      <c r="AJ31" s="119">
        <f>IF('Indicator Date'!AJ31="","x",'Indicator Date'!AJ31)</f>
        <v>2020</v>
      </c>
      <c r="AK31" s="119">
        <f>IF('Indicator Date'!AK31="","x",'Indicator Date'!AK31)</f>
        <v>2020</v>
      </c>
      <c r="AL31" s="119">
        <f>IF('Indicator Date'!AL31="","x",'Indicator Date'!AL31)</f>
        <v>2018</v>
      </c>
      <c r="AM31" s="119" t="str">
        <f>IF('Indicator Date'!AM31="","x",RIGHT('Indicator Date'!AM31,4))</f>
        <v>x</v>
      </c>
      <c r="AN31" s="119">
        <f>IF('Indicator Date'!AN31="","x",'Indicator Date'!AN31)</f>
        <v>2021</v>
      </c>
      <c r="AO31" s="119">
        <f>IF('Indicator Date'!AO31="","x",'Indicator Date'!AO31)</f>
        <v>2018</v>
      </c>
      <c r="AP31" s="119">
        <f>IF('Indicator Date'!AP31="","x",'Indicator Date'!AP31)</f>
        <v>2019</v>
      </c>
      <c r="AQ31" s="119">
        <f>IF('Indicator Date'!AQ31="","x",'Indicator Date'!AQ31)</f>
        <v>2019</v>
      </c>
      <c r="AR31" s="119">
        <f>IF('Indicator Date'!AR31="","x",'Indicator Date'!AR31)</f>
        <v>2019</v>
      </c>
      <c r="AS31" s="119">
        <f>IF('Indicator Date'!AS31="","x",'Indicator Date'!AS31)</f>
        <v>2019</v>
      </c>
      <c r="AT31" s="119" t="str">
        <f>IF('Indicator Date'!AT31="","x",'Indicator Date'!AT31)</f>
        <v>x</v>
      </c>
      <c r="AU31" s="119">
        <f>IF('Indicator Date'!AU31="","x",'Indicator Date'!AU31)</f>
        <v>2019</v>
      </c>
      <c r="AV31" s="119">
        <f>IF('Indicator Date'!AV31="","x",'Indicator Date'!AV31)</f>
        <v>2019</v>
      </c>
      <c r="AW31" s="119">
        <f>IF('Indicator Date'!AW31="","x",'Indicator Date'!AW31)</f>
        <v>2019</v>
      </c>
      <c r="AX31" s="119">
        <f>IF('Indicator Date'!AX31="","x",'Indicator Date'!AX31)</f>
        <v>2018</v>
      </c>
      <c r="AY31" s="119">
        <f>IF('Indicator Date'!AY31="","x",'Indicator Date'!AY31)</f>
        <v>2019</v>
      </c>
      <c r="AZ31" s="119">
        <f>IF('Indicator Date'!AZ31="","x",'Indicator Date'!AZ31)</f>
        <v>2019</v>
      </c>
      <c r="BA31" s="119">
        <f>IF('Indicator Date'!BA31="","x",'Indicator Date'!BA31)</f>
        <v>2015</v>
      </c>
      <c r="BB31" s="119">
        <f>IF('Indicator Date'!BB31="","x",'Indicator Date'!BB31)</f>
        <v>2018</v>
      </c>
      <c r="BC31" s="119">
        <f>IF('Indicator Date'!BC31="","x",'Indicator Date'!BC31)</f>
        <v>2019</v>
      </c>
      <c r="BD31" s="119">
        <f>IF('Indicator Date'!BD31="","x",'Indicator Date'!BD31)</f>
        <v>2020</v>
      </c>
      <c r="BE31" s="170" t="str">
        <f>IF('Indicator Date'!BE31="","x",YEAR('Indicator Date'!BE31))</f>
        <v>x</v>
      </c>
      <c r="BF31" s="170">
        <f>IF('Indicator Date'!BF31="","x",YEAR('Indicator Date'!BF31))</f>
        <v>2020</v>
      </c>
      <c r="BG31" s="119">
        <f>IF('Indicator Date'!BG31="","x",'Indicator Date'!BG31)</f>
        <v>2019</v>
      </c>
      <c r="BH31" s="119">
        <f>IF('Indicator Date'!BH31="","x",'Indicator Date'!BH31)</f>
        <v>2019</v>
      </c>
      <c r="BI31" s="119">
        <f>IF('Indicator Date'!BI31="","x",'Indicator Date'!BI31)</f>
        <v>2019</v>
      </c>
      <c r="BJ31" s="119">
        <f>IF('Indicator Date'!BJ31="","x",'Indicator Date'!BJ31)</f>
        <v>2015</v>
      </c>
      <c r="BK31" s="119">
        <f>IF('Indicator Date'!BK31="","x",'Indicator Date'!BK31)</f>
        <v>2019</v>
      </c>
      <c r="BL31" s="119">
        <f>IF('Indicator Date'!BL31="","x",'Indicator Date'!BL31)</f>
        <v>2020</v>
      </c>
      <c r="BM31" s="119">
        <f>IF('Indicator Date'!BM31="","x",'Indicator Date'!BM31)</f>
        <v>2018</v>
      </c>
      <c r="BN31" s="119">
        <f>IF('Indicator Date'!BN31="","x",'Indicator Date'!BN31)</f>
        <v>2015</v>
      </c>
      <c r="BO31" s="119">
        <f>IF('Indicator Date'!BO31="","x",'Indicator Date'!BO31)</f>
        <v>2017</v>
      </c>
      <c r="BP31" s="119">
        <f>IF('Indicator Date'!BP31="","x",'Indicator Date'!BP31)</f>
        <v>2019</v>
      </c>
      <c r="BQ31" s="119">
        <f>IF('Indicator Date'!BQ31="","x",'Indicator Date'!BQ31)</f>
        <v>2014</v>
      </c>
      <c r="BR31" s="119">
        <f>IF('Indicator Date'!BR31="","x",'Indicator Date'!BR31)</f>
        <v>2017</v>
      </c>
      <c r="BS31" s="119">
        <f>IF('Indicator Date'!BS31="","x",'Indicator Date'!BS31)</f>
        <v>2017</v>
      </c>
      <c r="BT31" s="119">
        <f>IF('Indicator Date'!BT31="","x",'Indicator Date'!BT31)</f>
        <v>2015</v>
      </c>
      <c r="BU31" s="119">
        <f>IF('Indicator Date'!BU31="","x",'Indicator Date'!BU31)</f>
        <v>2018</v>
      </c>
      <c r="BV31" s="119">
        <f>IF('Indicator Date'!BV31="","x",'Indicator Date'!BV31)</f>
        <v>2018</v>
      </c>
      <c r="BW31" s="119" t="str">
        <f>IF('Indicator Date'!BW31="","x",'Indicator Date'!BW31)</f>
        <v>x</v>
      </c>
      <c r="BX31" s="119">
        <f>IF('Indicator Date'!BX31="","x",'Indicator Date'!BX31)</f>
        <v>2018</v>
      </c>
      <c r="BY31" s="119">
        <f>IF('Indicator Date'!BY31="","x",'Indicator Date'!BY31)</f>
        <v>2017</v>
      </c>
      <c r="BZ31" s="119">
        <f>IF('Indicator Date'!BZ31="","x",'Indicator Date'!BZ31)</f>
        <v>2019</v>
      </c>
      <c r="CA31" s="119">
        <f>IF('Indicator Date'!CA31="","x",'Indicator Date'!CA31)</f>
        <v>2020</v>
      </c>
      <c r="CB31" s="119">
        <f>IF('Indicator Date'!CB31="","x",'Indicator Date'!CB31)</f>
        <v>2015</v>
      </c>
    </row>
    <row r="32" spans="1:80" x14ac:dyDescent="0.3">
      <c r="A32" s="100" t="str">
        <f>'Indicator Data'!A34</f>
        <v>Cambodia</v>
      </c>
      <c r="B32" s="86" t="str">
        <f>'Indicator Data'!B34</f>
        <v>KHM</v>
      </c>
      <c r="C32" s="119">
        <f>IF('Indicator Date'!C32="","x",'Indicator Date'!C32)</f>
        <v>2015</v>
      </c>
      <c r="D32" s="119">
        <f>IF('Indicator Date'!D32="","x",'Indicator Date'!D32)</f>
        <v>2015</v>
      </c>
      <c r="E32" s="119">
        <f>IF('Indicator Date'!E32="","x",'Indicator Date'!E32)</f>
        <v>2015</v>
      </c>
      <c r="F32" s="119">
        <f>IF('Indicator Date'!F32="","x",'Indicator Date'!F32)</f>
        <v>2015</v>
      </c>
      <c r="G32" s="119">
        <f>IF('Indicator Date'!G32="","x",'Indicator Date'!G32)</f>
        <v>2015</v>
      </c>
      <c r="H32" s="119">
        <f>IF('Indicator Date'!H32="","x",'Indicator Date'!H32)</f>
        <v>2015</v>
      </c>
      <c r="I32" s="119">
        <f>IF('Indicator Date'!I32="","x",'Indicator Date'!I32)</f>
        <v>2015</v>
      </c>
      <c r="J32" s="119">
        <f>IF('Indicator Date'!J32="","x",'Indicator Date'!J32)</f>
        <v>2019</v>
      </c>
      <c r="K32" s="119">
        <f>IF('Indicator Date'!K32="","x",'Indicator Date'!K32)</f>
        <v>2019</v>
      </c>
      <c r="L32" s="119">
        <f>IF('Indicator Date'!L32="","x",'Indicator Date'!L32)</f>
        <v>2019</v>
      </c>
      <c r="M32" s="119">
        <f>IF('Indicator Date'!M32="","x",'Indicator Date'!M32)</f>
        <v>2015</v>
      </c>
      <c r="N32" s="119">
        <f>IF('Indicator Date'!N32="","x",'Indicator Date'!N32)</f>
        <v>2015</v>
      </c>
      <c r="O32" s="119">
        <f>IF('Indicator Date'!O32="","x",'Indicator Date'!O32)</f>
        <v>2015</v>
      </c>
      <c r="P32" s="119">
        <f>IF('Indicator Date'!P32="","x",'Indicator Date'!P32)</f>
        <v>2015</v>
      </c>
      <c r="Q32" s="119">
        <f>IF('Indicator Date'!Q32="","x",'Indicator Date'!Q32)</f>
        <v>2010</v>
      </c>
      <c r="R32" s="119">
        <f>IF('Indicator Date'!R32="","x",'Indicator Date'!R32)</f>
        <v>2010</v>
      </c>
      <c r="S32" s="119">
        <f>IF('Indicator Date'!S32="","x",'Indicator Date'!S32)</f>
        <v>2010</v>
      </c>
      <c r="T32" s="119">
        <f>IF('Indicator Date'!T32="","x",'Indicator Date'!T32)</f>
        <v>2010</v>
      </c>
      <c r="U32" s="119">
        <f>IF('Indicator Date'!U32="","x",'Indicator Date'!U32)</f>
        <v>2015</v>
      </c>
      <c r="V32" s="119">
        <f>IF('Indicator Date'!V32="","x",'Indicator Date'!V32)</f>
        <v>2015</v>
      </c>
      <c r="W32" s="119">
        <f>IF('Indicator Date'!W32="","x",'Indicator Date'!W32)</f>
        <v>2015</v>
      </c>
      <c r="X32" s="119">
        <f>IF('Indicator Date'!X32="","x",'Indicator Date'!X32)</f>
        <v>2018</v>
      </c>
      <c r="Y32" s="119">
        <f>IF('Indicator Date'!Y32="","x",'Indicator Date'!Y32)</f>
        <v>2019</v>
      </c>
      <c r="Z32" s="119">
        <f>IF('Indicator Date'!Z32="","x",'Indicator Date'!Z32)</f>
        <v>2019</v>
      </c>
      <c r="AA32" s="119">
        <f>IF('Indicator Date'!AA32="","x",'Indicator Date'!AA32)</f>
        <v>2014</v>
      </c>
      <c r="AB32" s="119">
        <f>IF('Indicator Date'!AB32="","x",'Indicator Date'!AB32)</f>
        <v>2017</v>
      </c>
      <c r="AC32" s="119">
        <f>IF('Indicator Date'!AC32="","x",'Indicator Date'!AC32)</f>
        <v>2017</v>
      </c>
      <c r="AD32" s="119">
        <f>IF('Indicator Date'!AD32="","x",'Indicator Date'!AD32)</f>
        <v>2019</v>
      </c>
      <c r="AE32" s="119">
        <f>IF('Indicator Date'!AE32="","x",'Indicator Date'!AE32)</f>
        <v>2019</v>
      </c>
      <c r="AF32" s="119">
        <f>IF('Indicator Date'!AF32="","x",'Indicator Date'!AF32)</f>
        <v>2018</v>
      </c>
      <c r="AG32" s="119">
        <f>IF('Indicator Date'!AG32="","x",'Indicator Date'!AG32)</f>
        <v>2019</v>
      </c>
      <c r="AH32" s="119">
        <f>IF('Indicator Date'!AH32="","x",'Indicator Date'!AH32)</f>
        <v>2021</v>
      </c>
      <c r="AI32" s="119">
        <f>IF('Indicator Date'!AI32="","x",'Indicator Date'!AI32)</f>
        <v>2021</v>
      </c>
      <c r="AJ32" s="119">
        <f>IF('Indicator Date'!AJ32="","x",'Indicator Date'!AJ32)</f>
        <v>2020</v>
      </c>
      <c r="AK32" s="119">
        <f>IF('Indicator Date'!AK32="","x",'Indicator Date'!AK32)</f>
        <v>2020</v>
      </c>
      <c r="AL32" s="119">
        <f>IF('Indicator Date'!AL32="","x",'Indicator Date'!AL32)</f>
        <v>2018</v>
      </c>
      <c r="AM32" s="119" t="str">
        <f>IF('Indicator Date'!AM32="","x",RIGHT('Indicator Date'!AM32,4))</f>
        <v>2014</v>
      </c>
      <c r="AN32" s="119">
        <f>IF('Indicator Date'!AN32="","x",'Indicator Date'!AN32)</f>
        <v>2021</v>
      </c>
      <c r="AO32" s="119">
        <f>IF('Indicator Date'!AO32="","x",'Indicator Date'!AO32)</f>
        <v>2018</v>
      </c>
      <c r="AP32" s="119">
        <f>IF('Indicator Date'!AP32="","x",'Indicator Date'!AP32)</f>
        <v>2019</v>
      </c>
      <c r="AQ32" s="119">
        <f>IF('Indicator Date'!AQ32="","x",'Indicator Date'!AQ32)</f>
        <v>2019</v>
      </c>
      <c r="AR32" s="119">
        <f>IF('Indicator Date'!AR32="","x",'Indicator Date'!AR32)</f>
        <v>2019</v>
      </c>
      <c r="AS32" s="119">
        <f>IF('Indicator Date'!AS32="","x",'Indicator Date'!AS32)</f>
        <v>2019</v>
      </c>
      <c r="AT32" s="119">
        <f>IF('Indicator Date'!AT32="","x",'Indicator Date'!AT32)</f>
        <v>2014</v>
      </c>
      <c r="AU32" s="119">
        <f>IF('Indicator Date'!AU32="","x",'Indicator Date'!AU32)</f>
        <v>2019</v>
      </c>
      <c r="AV32" s="119">
        <f>IF('Indicator Date'!AV32="","x",'Indicator Date'!AV32)</f>
        <v>2019</v>
      </c>
      <c r="AW32" s="119">
        <f>IF('Indicator Date'!AW32="","x",'Indicator Date'!AW32)</f>
        <v>2019</v>
      </c>
      <c r="AX32" s="119">
        <f>IF('Indicator Date'!AX32="","x",'Indicator Date'!AX32)</f>
        <v>2018</v>
      </c>
      <c r="AY32" s="119">
        <f>IF('Indicator Date'!AY32="","x",'Indicator Date'!AY32)</f>
        <v>2019</v>
      </c>
      <c r="AZ32" s="119">
        <f>IF('Indicator Date'!AZ32="","x",'Indicator Date'!AZ32)</f>
        <v>2019</v>
      </c>
      <c r="BA32" s="119" t="str">
        <f>IF('Indicator Date'!BA32="","x",'Indicator Date'!BA32)</f>
        <v>x</v>
      </c>
      <c r="BB32" s="119">
        <f>IF('Indicator Date'!BB32="","x",'Indicator Date'!BB32)</f>
        <v>2018</v>
      </c>
      <c r="BC32" s="119">
        <f>IF('Indicator Date'!BC32="","x",'Indicator Date'!BC32)</f>
        <v>2019</v>
      </c>
      <c r="BD32" s="119">
        <f>IF('Indicator Date'!BD32="","x",'Indicator Date'!BD32)</f>
        <v>2020</v>
      </c>
      <c r="BE32" s="170" t="str">
        <f>IF('Indicator Date'!BE32="","x",YEAR('Indicator Date'!BE32))</f>
        <v>x</v>
      </c>
      <c r="BF32" s="170">
        <f>IF('Indicator Date'!BF32="","x",YEAR('Indicator Date'!BF32))</f>
        <v>2020</v>
      </c>
      <c r="BG32" s="119">
        <f>IF('Indicator Date'!BG32="","x",'Indicator Date'!BG32)</f>
        <v>2019</v>
      </c>
      <c r="BH32" s="119">
        <f>IF('Indicator Date'!BH32="","x",'Indicator Date'!BH32)</f>
        <v>2019</v>
      </c>
      <c r="BI32" s="119">
        <f>IF('Indicator Date'!BI32="","x",'Indicator Date'!BI32)</f>
        <v>2019</v>
      </c>
      <c r="BJ32" s="119">
        <f>IF('Indicator Date'!BJ32="","x",'Indicator Date'!BJ32)</f>
        <v>2013</v>
      </c>
      <c r="BK32" s="119">
        <f>IF('Indicator Date'!BK32="","x",'Indicator Date'!BK32)</f>
        <v>2019</v>
      </c>
      <c r="BL32" s="119">
        <f>IF('Indicator Date'!BL32="","x",'Indicator Date'!BL32)</f>
        <v>2020</v>
      </c>
      <c r="BM32" s="119">
        <f>IF('Indicator Date'!BM32="","x",'Indicator Date'!BM32)</f>
        <v>2018</v>
      </c>
      <c r="BN32" s="119">
        <f>IF('Indicator Date'!BN32="","x",'Indicator Date'!BN32)</f>
        <v>2015</v>
      </c>
      <c r="BO32" s="119">
        <f>IF('Indicator Date'!BO32="","x",'Indicator Date'!BO32)</f>
        <v>2018</v>
      </c>
      <c r="BP32" s="119">
        <f>IF('Indicator Date'!BP32="","x",'Indicator Date'!BP32)</f>
        <v>2019</v>
      </c>
      <c r="BQ32" s="119">
        <f>IF('Indicator Date'!BQ32="","x",'Indicator Date'!BQ32)</f>
        <v>2014</v>
      </c>
      <c r="BR32" s="119">
        <f>IF('Indicator Date'!BR32="","x",'Indicator Date'!BR32)</f>
        <v>2017</v>
      </c>
      <c r="BS32" s="119">
        <f>IF('Indicator Date'!BS32="","x",'Indicator Date'!BS32)</f>
        <v>2017</v>
      </c>
      <c r="BT32" s="119">
        <f>IF('Indicator Date'!BT32="","x",'Indicator Date'!BT32)</f>
        <v>2014</v>
      </c>
      <c r="BU32" s="119">
        <f>IF('Indicator Date'!BU32="","x",'Indicator Date'!BU32)</f>
        <v>2018</v>
      </c>
      <c r="BV32" s="119">
        <f>IF('Indicator Date'!BV32="","x",'Indicator Date'!BV32)</f>
        <v>2018</v>
      </c>
      <c r="BW32" s="119">
        <f>IF('Indicator Date'!BW32="","x",'Indicator Date'!BW32)</f>
        <v>2018</v>
      </c>
      <c r="BX32" s="119">
        <f>IF('Indicator Date'!BX32="","x",'Indicator Date'!BX32)</f>
        <v>2018</v>
      </c>
      <c r="BY32" s="119">
        <f>IF('Indicator Date'!BY32="","x",'Indicator Date'!BY32)</f>
        <v>2017</v>
      </c>
      <c r="BZ32" s="119">
        <f>IF('Indicator Date'!BZ32="","x",'Indicator Date'!BZ32)</f>
        <v>2019</v>
      </c>
      <c r="CA32" s="119">
        <f>IF('Indicator Date'!CA32="","x",'Indicator Date'!CA32)</f>
        <v>2020</v>
      </c>
      <c r="CB32" s="119">
        <f>IF('Indicator Date'!CB32="","x",'Indicator Date'!CB32)</f>
        <v>2015</v>
      </c>
    </row>
    <row r="33" spans="1:80" x14ac:dyDescent="0.3">
      <c r="A33" s="100" t="str">
        <f>'Indicator Data'!A35</f>
        <v>Cameroon</v>
      </c>
      <c r="B33" s="86" t="str">
        <f>'Indicator Data'!B35</f>
        <v>CMR</v>
      </c>
      <c r="C33" s="119">
        <f>IF('Indicator Date'!C33="","x",'Indicator Date'!C33)</f>
        <v>2015</v>
      </c>
      <c r="D33" s="119">
        <f>IF('Indicator Date'!D33="","x",'Indicator Date'!D33)</f>
        <v>2015</v>
      </c>
      <c r="E33" s="119">
        <f>IF('Indicator Date'!E33="","x",'Indicator Date'!E33)</f>
        <v>2015</v>
      </c>
      <c r="F33" s="119">
        <f>IF('Indicator Date'!F33="","x",'Indicator Date'!F33)</f>
        <v>2015</v>
      </c>
      <c r="G33" s="119">
        <f>IF('Indicator Date'!G33="","x",'Indicator Date'!G33)</f>
        <v>2015</v>
      </c>
      <c r="H33" s="119">
        <f>IF('Indicator Date'!H33="","x",'Indicator Date'!H33)</f>
        <v>2015</v>
      </c>
      <c r="I33" s="119">
        <f>IF('Indicator Date'!I33="","x",'Indicator Date'!I33)</f>
        <v>2015</v>
      </c>
      <c r="J33" s="119">
        <f>IF('Indicator Date'!J33="","x",'Indicator Date'!J33)</f>
        <v>2019</v>
      </c>
      <c r="K33" s="119">
        <f>IF('Indicator Date'!K33="","x",'Indicator Date'!K33)</f>
        <v>2019</v>
      </c>
      <c r="L33" s="119">
        <f>IF('Indicator Date'!L33="","x",'Indicator Date'!L33)</f>
        <v>2019</v>
      </c>
      <c r="M33" s="119">
        <f>IF('Indicator Date'!M33="","x",'Indicator Date'!M33)</f>
        <v>2015</v>
      </c>
      <c r="N33" s="119">
        <f>IF('Indicator Date'!N33="","x",'Indicator Date'!N33)</f>
        <v>2015</v>
      </c>
      <c r="O33" s="119">
        <f>IF('Indicator Date'!O33="","x",'Indicator Date'!O33)</f>
        <v>2015</v>
      </c>
      <c r="P33" s="119">
        <f>IF('Indicator Date'!P33="","x",'Indicator Date'!P33)</f>
        <v>2015</v>
      </c>
      <c r="Q33" s="119">
        <f>IF('Indicator Date'!Q33="","x",'Indicator Date'!Q33)</f>
        <v>2010</v>
      </c>
      <c r="R33" s="119">
        <f>IF('Indicator Date'!R33="","x",'Indicator Date'!R33)</f>
        <v>2010</v>
      </c>
      <c r="S33" s="119">
        <f>IF('Indicator Date'!S33="","x",'Indicator Date'!S33)</f>
        <v>2010</v>
      </c>
      <c r="T33" s="119">
        <f>IF('Indicator Date'!T33="","x",'Indicator Date'!T33)</f>
        <v>2010</v>
      </c>
      <c r="U33" s="119">
        <f>IF('Indicator Date'!U33="","x",'Indicator Date'!U33)</f>
        <v>2015</v>
      </c>
      <c r="V33" s="119">
        <f>IF('Indicator Date'!V33="","x",'Indicator Date'!V33)</f>
        <v>2015</v>
      </c>
      <c r="W33" s="119">
        <f>IF('Indicator Date'!W33="","x",'Indicator Date'!W33)</f>
        <v>2015</v>
      </c>
      <c r="X33" s="119">
        <f>IF('Indicator Date'!X33="","x",'Indicator Date'!X33)</f>
        <v>2018</v>
      </c>
      <c r="Y33" s="119">
        <f>IF('Indicator Date'!Y33="","x",'Indicator Date'!Y33)</f>
        <v>2019</v>
      </c>
      <c r="Z33" s="119">
        <f>IF('Indicator Date'!Z33="","x",'Indicator Date'!Z33)</f>
        <v>2019</v>
      </c>
      <c r="AA33" s="119">
        <f>IF('Indicator Date'!AA33="","x",'Indicator Date'!AA33)</f>
        <v>2011</v>
      </c>
      <c r="AB33" s="119">
        <f>IF('Indicator Date'!AB33="","x",'Indicator Date'!AB33)</f>
        <v>2017</v>
      </c>
      <c r="AC33" s="119">
        <f>IF('Indicator Date'!AC33="","x",'Indicator Date'!AC33)</f>
        <v>2017</v>
      </c>
      <c r="AD33" s="119">
        <f>IF('Indicator Date'!AD33="","x",'Indicator Date'!AD33)</f>
        <v>2016</v>
      </c>
      <c r="AE33" s="119">
        <f>IF('Indicator Date'!AE33="","x",'Indicator Date'!AE33)</f>
        <v>2019</v>
      </c>
      <c r="AF33" s="119">
        <f>IF('Indicator Date'!AF33="","x",'Indicator Date'!AF33)</f>
        <v>2018</v>
      </c>
      <c r="AG33" s="119">
        <f>IF('Indicator Date'!AG33="","x",'Indicator Date'!AG33)</f>
        <v>2019</v>
      </c>
      <c r="AH33" s="119">
        <f>IF('Indicator Date'!AH33="","x",'Indicator Date'!AH33)</f>
        <v>2021</v>
      </c>
      <c r="AI33" s="119">
        <f>IF('Indicator Date'!AI33="","x",'Indicator Date'!AI33)</f>
        <v>2021</v>
      </c>
      <c r="AJ33" s="119">
        <f>IF('Indicator Date'!AJ33="","x",'Indicator Date'!AJ33)</f>
        <v>2020</v>
      </c>
      <c r="AK33" s="119">
        <f>IF('Indicator Date'!AK33="","x",'Indicator Date'!AK33)</f>
        <v>2020</v>
      </c>
      <c r="AL33" s="119">
        <f>IF('Indicator Date'!AL33="","x",'Indicator Date'!AL33)</f>
        <v>2018</v>
      </c>
      <c r="AM33" s="119" t="str">
        <f>IF('Indicator Date'!AM33="","x",RIGHT('Indicator Date'!AM33,4))</f>
        <v>2014</v>
      </c>
      <c r="AN33" s="119">
        <f>IF('Indicator Date'!AN33="","x",'Indicator Date'!AN33)</f>
        <v>2021</v>
      </c>
      <c r="AO33" s="119">
        <f>IF('Indicator Date'!AO33="","x",'Indicator Date'!AO33)</f>
        <v>2018</v>
      </c>
      <c r="AP33" s="119">
        <f>IF('Indicator Date'!AP33="","x",'Indicator Date'!AP33)</f>
        <v>2019</v>
      </c>
      <c r="AQ33" s="119">
        <f>IF('Indicator Date'!AQ33="","x",'Indicator Date'!AQ33)</f>
        <v>2019</v>
      </c>
      <c r="AR33" s="119">
        <f>IF('Indicator Date'!AR33="","x",'Indicator Date'!AR33)</f>
        <v>2019</v>
      </c>
      <c r="AS33" s="119">
        <f>IF('Indicator Date'!AS33="","x",'Indicator Date'!AS33)</f>
        <v>2019</v>
      </c>
      <c r="AT33" s="119">
        <f>IF('Indicator Date'!AT33="","x",'Indicator Date'!AT33)</f>
        <v>2018</v>
      </c>
      <c r="AU33" s="119">
        <f>IF('Indicator Date'!AU33="","x",'Indicator Date'!AU33)</f>
        <v>2019</v>
      </c>
      <c r="AV33" s="119">
        <f>IF('Indicator Date'!AV33="","x",'Indicator Date'!AV33)</f>
        <v>2019</v>
      </c>
      <c r="AW33" s="119">
        <f>IF('Indicator Date'!AW33="","x",'Indicator Date'!AW33)</f>
        <v>2019</v>
      </c>
      <c r="AX33" s="119">
        <f>IF('Indicator Date'!AX33="","x",'Indicator Date'!AX33)</f>
        <v>2018</v>
      </c>
      <c r="AY33" s="119">
        <f>IF('Indicator Date'!AY33="","x",'Indicator Date'!AY33)</f>
        <v>2019</v>
      </c>
      <c r="AZ33" s="119">
        <f>IF('Indicator Date'!AZ33="","x",'Indicator Date'!AZ33)</f>
        <v>2019</v>
      </c>
      <c r="BA33" s="119">
        <f>IF('Indicator Date'!BA33="","x",'Indicator Date'!BA33)</f>
        <v>2014</v>
      </c>
      <c r="BB33" s="119">
        <f>IF('Indicator Date'!BB33="","x",'Indicator Date'!BB33)</f>
        <v>2018</v>
      </c>
      <c r="BC33" s="119">
        <f>IF('Indicator Date'!BC33="","x",'Indicator Date'!BC33)</f>
        <v>2019</v>
      </c>
      <c r="BD33" s="119">
        <f>IF('Indicator Date'!BD33="","x",'Indicator Date'!BD33)</f>
        <v>2020</v>
      </c>
      <c r="BE33" s="170">
        <f>IF('Indicator Date'!BE33="","x",YEAR('Indicator Date'!BE33))</f>
        <v>2019</v>
      </c>
      <c r="BF33" s="170">
        <f>IF('Indicator Date'!BF33="","x",YEAR('Indicator Date'!BF33))</f>
        <v>2021</v>
      </c>
      <c r="BG33" s="119">
        <f>IF('Indicator Date'!BG33="","x",'Indicator Date'!BG33)</f>
        <v>2019</v>
      </c>
      <c r="BH33" s="119">
        <f>IF('Indicator Date'!BH33="","x",'Indicator Date'!BH33)</f>
        <v>2019</v>
      </c>
      <c r="BI33" s="119">
        <f>IF('Indicator Date'!BI33="","x",'Indicator Date'!BI33)</f>
        <v>2019</v>
      </c>
      <c r="BJ33" s="119">
        <f>IF('Indicator Date'!BJ33="","x",'Indicator Date'!BJ33)</f>
        <v>2015</v>
      </c>
      <c r="BK33" s="119">
        <f>IF('Indicator Date'!BK33="","x",'Indicator Date'!BK33)</f>
        <v>2019</v>
      </c>
      <c r="BL33" s="119">
        <f>IF('Indicator Date'!BL33="","x",'Indicator Date'!BL33)</f>
        <v>2020</v>
      </c>
      <c r="BM33" s="119">
        <f>IF('Indicator Date'!BM33="","x",'Indicator Date'!BM33)</f>
        <v>2018</v>
      </c>
      <c r="BN33" s="119">
        <f>IF('Indicator Date'!BN33="","x",'Indicator Date'!BN33)</f>
        <v>2018</v>
      </c>
      <c r="BO33" s="119">
        <f>IF('Indicator Date'!BO33="","x",'Indicator Date'!BO33)</f>
        <v>2017</v>
      </c>
      <c r="BP33" s="119">
        <f>IF('Indicator Date'!BP33="","x",'Indicator Date'!BP33)</f>
        <v>2019</v>
      </c>
      <c r="BQ33" s="119">
        <f>IF('Indicator Date'!BQ33="","x",'Indicator Date'!BQ33)</f>
        <v>2014</v>
      </c>
      <c r="BR33" s="119">
        <f>IF('Indicator Date'!BR33="","x",'Indicator Date'!BR33)</f>
        <v>2017</v>
      </c>
      <c r="BS33" s="119">
        <f>IF('Indicator Date'!BS33="","x",'Indicator Date'!BS33)</f>
        <v>2017</v>
      </c>
      <c r="BT33" s="119">
        <f>IF('Indicator Date'!BT33="","x",'Indicator Date'!BT33)</f>
        <v>2011</v>
      </c>
      <c r="BU33" s="119">
        <f>IF('Indicator Date'!BU33="","x",'Indicator Date'!BU33)</f>
        <v>2018</v>
      </c>
      <c r="BV33" s="119" t="str">
        <f>IF('Indicator Date'!BV33="","x",'Indicator Date'!BV33)</f>
        <v>x</v>
      </c>
      <c r="BW33" s="119">
        <f>IF('Indicator Date'!BW33="","x",'Indicator Date'!BW33)</f>
        <v>2018</v>
      </c>
      <c r="BX33" s="119">
        <f>IF('Indicator Date'!BX33="","x",'Indicator Date'!BX33)</f>
        <v>2018</v>
      </c>
      <c r="BY33" s="119">
        <f>IF('Indicator Date'!BY33="","x",'Indicator Date'!BY33)</f>
        <v>2017</v>
      </c>
      <c r="BZ33" s="119">
        <f>IF('Indicator Date'!BZ33="","x",'Indicator Date'!BZ33)</f>
        <v>2019</v>
      </c>
      <c r="CA33" s="119">
        <f>IF('Indicator Date'!CA33="","x",'Indicator Date'!CA33)</f>
        <v>2020</v>
      </c>
      <c r="CB33" s="119">
        <f>IF('Indicator Date'!CB33="","x",'Indicator Date'!CB33)</f>
        <v>2015</v>
      </c>
    </row>
    <row r="34" spans="1:80" x14ac:dyDescent="0.3">
      <c r="A34" s="100" t="str">
        <f>'Indicator Data'!A36</f>
        <v>Canada</v>
      </c>
      <c r="B34" s="86" t="str">
        <f>'Indicator Data'!B36</f>
        <v>CAN</v>
      </c>
      <c r="C34" s="119">
        <f>IF('Indicator Date'!C34="","x",'Indicator Date'!C34)</f>
        <v>2015</v>
      </c>
      <c r="D34" s="119">
        <f>IF('Indicator Date'!D34="","x",'Indicator Date'!D34)</f>
        <v>2015</v>
      </c>
      <c r="E34" s="119">
        <f>IF('Indicator Date'!E34="","x",'Indicator Date'!E34)</f>
        <v>2015</v>
      </c>
      <c r="F34" s="119">
        <f>IF('Indicator Date'!F34="","x",'Indicator Date'!F34)</f>
        <v>2015</v>
      </c>
      <c r="G34" s="119">
        <f>IF('Indicator Date'!G34="","x",'Indicator Date'!G34)</f>
        <v>2015</v>
      </c>
      <c r="H34" s="119">
        <f>IF('Indicator Date'!H34="","x",'Indicator Date'!H34)</f>
        <v>2015</v>
      </c>
      <c r="I34" s="119">
        <f>IF('Indicator Date'!I34="","x",'Indicator Date'!I34)</f>
        <v>2015</v>
      </c>
      <c r="J34" s="119">
        <f>IF('Indicator Date'!J34="","x",'Indicator Date'!J34)</f>
        <v>2019</v>
      </c>
      <c r="K34" s="119">
        <f>IF('Indicator Date'!K34="","x",'Indicator Date'!K34)</f>
        <v>2019</v>
      </c>
      <c r="L34" s="119">
        <f>IF('Indicator Date'!L34="","x",'Indicator Date'!L34)</f>
        <v>2019</v>
      </c>
      <c r="M34" s="119">
        <f>IF('Indicator Date'!M34="","x",'Indicator Date'!M34)</f>
        <v>2015</v>
      </c>
      <c r="N34" s="119">
        <f>IF('Indicator Date'!N34="","x",'Indicator Date'!N34)</f>
        <v>2015</v>
      </c>
      <c r="O34" s="119">
        <f>IF('Indicator Date'!O34="","x",'Indicator Date'!O34)</f>
        <v>2015</v>
      </c>
      <c r="P34" s="119">
        <f>IF('Indicator Date'!P34="","x",'Indicator Date'!P34)</f>
        <v>2015</v>
      </c>
      <c r="Q34" s="119">
        <f>IF('Indicator Date'!Q34="","x",'Indicator Date'!Q34)</f>
        <v>2010</v>
      </c>
      <c r="R34" s="119">
        <f>IF('Indicator Date'!R34="","x",'Indicator Date'!R34)</f>
        <v>2010</v>
      </c>
      <c r="S34" s="119">
        <f>IF('Indicator Date'!S34="","x",'Indicator Date'!S34)</f>
        <v>2010</v>
      </c>
      <c r="T34" s="119">
        <f>IF('Indicator Date'!T34="","x",'Indicator Date'!T34)</f>
        <v>2010</v>
      </c>
      <c r="U34" s="119">
        <f>IF('Indicator Date'!U34="","x",'Indicator Date'!U34)</f>
        <v>2015</v>
      </c>
      <c r="V34" s="119">
        <f>IF('Indicator Date'!V34="","x",'Indicator Date'!V34)</f>
        <v>2015</v>
      </c>
      <c r="W34" s="119">
        <f>IF('Indicator Date'!W34="","x",'Indicator Date'!W34)</f>
        <v>2015</v>
      </c>
      <c r="X34" s="119">
        <f>IF('Indicator Date'!X34="","x",'Indicator Date'!X34)</f>
        <v>2018</v>
      </c>
      <c r="Y34" s="119">
        <f>IF('Indicator Date'!Y34="","x",'Indicator Date'!Y34)</f>
        <v>2019</v>
      </c>
      <c r="Z34" s="119">
        <f>IF('Indicator Date'!Z34="","x",'Indicator Date'!Z34)</f>
        <v>2019</v>
      </c>
      <c r="AA34" s="119">
        <f>IF('Indicator Date'!AA34="","x",'Indicator Date'!AA34)</f>
        <v>2016</v>
      </c>
      <c r="AB34" s="119">
        <f>IF('Indicator Date'!AB34="","x",'Indicator Date'!AB34)</f>
        <v>2017</v>
      </c>
      <c r="AC34" s="119" t="str">
        <f>IF('Indicator Date'!AC34="","x",'Indicator Date'!AC34)</f>
        <v>x</v>
      </c>
      <c r="AD34" s="119">
        <f>IF('Indicator Date'!AD34="","x",'Indicator Date'!AD34)</f>
        <v>2017</v>
      </c>
      <c r="AE34" s="119">
        <f>IF('Indicator Date'!AE34="","x",'Indicator Date'!AE34)</f>
        <v>2019</v>
      </c>
      <c r="AF34" s="119">
        <f>IF('Indicator Date'!AF34="","x",'Indicator Date'!AF34)</f>
        <v>2018</v>
      </c>
      <c r="AG34" s="119">
        <f>IF('Indicator Date'!AG34="","x",'Indicator Date'!AG34)</f>
        <v>2019</v>
      </c>
      <c r="AH34" s="119">
        <f>IF('Indicator Date'!AH34="","x",'Indicator Date'!AH34)</f>
        <v>2021</v>
      </c>
      <c r="AI34" s="119">
        <f>IF('Indicator Date'!AI34="","x",'Indicator Date'!AI34)</f>
        <v>2021</v>
      </c>
      <c r="AJ34" s="119">
        <f>IF('Indicator Date'!AJ34="","x",'Indicator Date'!AJ34)</f>
        <v>2020</v>
      </c>
      <c r="AK34" s="119">
        <f>IF('Indicator Date'!AK34="","x",'Indicator Date'!AK34)</f>
        <v>2020</v>
      </c>
      <c r="AL34" s="119">
        <f>IF('Indicator Date'!AL34="","x",'Indicator Date'!AL34)</f>
        <v>2018</v>
      </c>
      <c r="AM34" s="119" t="str">
        <f>IF('Indicator Date'!AM34="","x",RIGHT('Indicator Date'!AM34,4))</f>
        <v>x</v>
      </c>
      <c r="AN34" s="119">
        <f>IF('Indicator Date'!AN34="","x",'Indicator Date'!AN34)</f>
        <v>2021</v>
      </c>
      <c r="AO34" s="119">
        <f>IF('Indicator Date'!AO34="","x",'Indicator Date'!AO34)</f>
        <v>2018</v>
      </c>
      <c r="AP34" s="119">
        <f>IF('Indicator Date'!AP34="","x",'Indicator Date'!AP34)</f>
        <v>2019</v>
      </c>
      <c r="AQ34" s="119" t="str">
        <f>IF('Indicator Date'!AQ34="","x",'Indicator Date'!AQ34)</f>
        <v>x</v>
      </c>
      <c r="AR34" s="119">
        <f>IF('Indicator Date'!AR34="","x",'Indicator Date'!AR34)</f>
        <v>2019</v>
      </c>
      <c r="AS34" s="119">
        <f>IF('Indicator Date'!AS34="","x",'Indicator Date'!AS34)</f>
        <v>2019</v>
      </c>
      <c r="AT34" s="119" t="str">
        <f>IF('Indicator Date'!AT34="","x",'Indicator Date'!AT34)</f>
        <v>x</v>
      </c>
      <c r="AU34" s="119">
        <f>IF('Indicator Date'!AU34="","x",'Indicator Date'!AU34)</f>
        <v>2019</v>
      </c>
      <c r="AV34" s="119" t="str">
        <f>IF('Indicator Date'!AV34="","x",'Indicator Date'!AV34)</f>
        <v>x</v>
      </c>
      <c r="AW34" s="119" t="str">
        <f>IF('Indicator Date'!AW34="","x",'Indicator Date'!AW34)</f>
        <v>x</v>
      </c>
      <c r="AX34" s="119" t="str">
        <f>IF('Indicator Date'!AX34="","x",'Indicator Date'!AX34)</f>
        <v>x</v>
      </c>
      <c r="AY34" s="119">
        <f>IF('Indicator Date'!AY34="","x",'Indicator Date'!AY34)</f>
        <v>2019</v>
      </c>
      <c r="AZ34" s="119">
        <f>IF('Indicator Date'!AZ34="","x",'Indicator Date'!AZ34)</f>
        <v>2019</v>
      </c>
      <c r="BA34" s="119">
        <f>IF('Indicator Date'!BA34="","x",'Indicator Date'!BA34)</f>
        <v>2017</v>
      </c>
      <c r="BB34" s="119">
        <f>IF('Indicator Date'!BB34="","x",'Indicator Date'!BB34)</f>
        <v>2018</v>
      </c>
      <c r="BC34" s="119">
        <f>IF('Indicator Date'!BC34="","x",'Indicator Date'!BC34)</f>
        <v>2019</v>
      </c>
      <c r="BD34" s="119">
        <f>IF('Indicator Date'!BD34="","x",'Indicator Date'!BD34)</f>
        <v>2020</v>
      </c>
      <c r="BE34" s="170" t="str">
        <f>IF('Indicator Date'!BE34="","x",YEAR('Indicator Date'!BE34))</f>
        <v>x</v>
      </c>
      <c r="BF34" s="170">
        <f>IF('Indicator Date'!BF34="","x",YEAR('Indicator Date'!BF34))</f>
        <v>2020</v>
      </c>
      <c r="BG34" s="119">
        <f>IF('Indicator Date'!BG34="","x",'Indicator Date'!BG34)</f>
        <v>2019</v>
      </c>
      <c r="BH34" s="119">
        <f>IF('Indicator Date'!BH34="","x",'Indicator Date'!BH34)</f>
        <v>2019</v>
      </c>
      <c r="BI34" s="119">
        <f>IF('Indicator Date'!BI34="","x",'Indicator Date'!BI34)</f>
        <v>2019</v>
      </c>
      <c r="BJ34" s="119">
        <f>IF('Indicator Date'!BJ34="","x",'Indicator Date'!BJ34)</f>
        <v>2013</v>
      </c>
      <c r="BK34" s="119">
        <f>IF('Indicator Date'!BK34="","x",'Indicator Date'!BK34)</f>
        <v>2019</v>
      </c>
      <c r="BL34" s="119">
        <f>IF('Indicator Date'!BL34="","x",'Indicator Date'!BL34)</f>
        <v>2020</v>
      </c>
      <c r="BM34" s="119">
        <f>IF('Indicator Date'!BM34="","x",'Indicator Date'!BM34)</f>
        <v>2018</v>
      </c>
      <c r="BN34" s="119" t="str">
        <f>IF('Indicator Date'!BN34="","x",'Indicator Date'!BN34)</f>
        <v>x</v>
      </c>
      <c r="BO34" s="119">
        <f>IF('Indicator Date'!BO34="","x",'Indicator Date'!BO34)</f>
        <v>2017</v>
      </c>
      <c r="BP34" s="119">
        <f>IF('Indicator Date'!BP34="","x",'Indicator Date'!BP34)</f>
        <v>2019</v>
      </c>
      <c r="BQ34" s="119">
        <f>IF('Indicator Date'!BQ34="","x",'Indicator Date'!BQ34)</f>
        <v>2014</v>
      </c>
      <c r="BR34" s="119">
        <f>IF('Indicator Date'!BR34="","x",'Indicator Date'!BR34)</f>
        <v>2017</v>
      </c>
      <c r="BS34" s="119">
        <f>IF('Indicator Date'!BS34="","x",'Indicator Date'!BS34)</f>
        <v>2017</v>
      </c>
      <c r="BT34" s="119">
        <f>IF('Indicator Date'!BT34="","x",'Indicator Date'!BT34)</f>
        <v>2017</v>
      </c>
      <c r="BU34" s="119">
        <f>IF('Indicator Date'!BU34="","x",'Indicator Date'!BU34)</f>
        <v>2018</v>
      </c>
      <c r="BV34" s="119">
        <f>IF('Indicator Date'!BV34="","x",'Indicator Date'!BV34)</f>
        <v>2018</v>
      </c>
      <c r="BW34" s="119">
        <f>IF('Indicator Date'!BW34="","x",'Indicator Date'!BW34)</f>
        <v>2018</v>
      </c>
      <c r="BX34" s="119">
        <f>IF('Indicator Date'!BX34="","x",'Indicator Date'!BX34)</f>
        <v>2018</v>
      </c>
      <c r="BY34" s="119">
        <f>IF('Indicator Date'!BY34="","x",'Indicator Date'!BY34)</f>
        <v>2017</v>
      </c>
      <c r="BZ34" s="119">
        <f>IF('Indicator Date'!BZ34="","x",'Indicator Date'!BZ34)</f>
        <v>2019</v>
      </c>
      <c r="CA34" s="119">
        <f>IF('Indicator Date'!CA34="","x",'Indicator Date'!CA34)</f>
        <v>2020</v>
      </c>
      <c r="CB34" s="119">
        <f>IF('Indicator Date'!CB34="","x",'Indicator Date'!CB34)</f>
        <v>2015</v>
      </c>
    </row>
    <row r="35" spans="1:80" x14ac:dyDescent="0.3">
      <c r="A35" s="100" t="str">
        <f>'Indicator Data'!A37</f>
        <v>Central African Republic</v>
      </c>
      <c r="B35" s="86" t="str">
        <f>'Indicator Data'!B37</f>
        <v>CAF</v>
      </c>
      <c r="C35" s="119">
        <f>IF('Indicator Date'!C35="","x",'Indicator Date'!C35)</f>
        <v>2015</v>
      </c>
      <c r="D35" s="119">
        <f>IF('Indicator Date'!D35="","x",'Indicator Date'!D35)</f>
        <v>2015</v>
      </c>
      <c r="E35" s="119">
        <f>IF('Indicator Date'!E35="","x",'Indicator Date'!E35)</f>
        <v>2015</v>
      </c>
      <c r="F35" s="119">
        <f>IF('Indicator Date'!F35="","x",'Indicator Date'!F35)</f>
        <v>2015</v>
      </c>
      <c r="G35" s="119">
        <f>IF('Indicator Date'!G35="","x",'Indicator Date'!G35)</f>
        <v>2015</v>
      </c>
      <c r="H35" s="119">
        <f>IF('Indicator Date'!H35="","x",'Indicator Date'!H35)</f>
        <v>2015</v>
      </c>
      <c r="I35" s="119">
        <f>IF('Indicator Date'!I35="","x",'Indicator Date'!I35)</f>
        <v>2015</v>
      </c>
      <c r="J35" s="119">
        <f>IF('Indicator Date'!J35="","x",'Indicator Date'!J35)</f>
        <v>2019</v>
      </c>
      <c r="K35" s="119">
        <f>IF('Indicator Date'!K35="","x",'Indicator Date'!K35)</f>
        <v>2019</v>
      </c>
      <c r="L35" s="119">
        <f>IF('Indicator Date'!L35="","x",'Indicator Date'!L35)</f>
        <v>2019</v>
      </c>
      <c r="M35" s="119">
        <f>IF('Indicator Date'!M35="","x",'Indicator Date'!M35)</f>
        <v>2015</v>
      </c>
      <c r="N35" s="119">
        <f>IF('Indicator Date'!N35="","x",'Indicator Date'!N35)</f>
        <v>2015</v>
      </c>
      <c r="O35" s="119">
        <f>IF('Indicator Date'!O35="","x",'Indicator Date'!O35)</f>
        <v>2015</v>
      </c>
      <c r="P35" s="119">
        <f>IF('Indicator Date'!P35="","x",'Indicator Date'!P35)</f>
        <v>2015</v>
      </c>
      <c r="Q35" s="119">
        <f>IF('Indicator Date'!Q35="","x",'Indicator Date'!Q35)</f>
        <v>2010</v>
      </c>
      <c r="R35" s="119">
        <f>IF('Indicator Date'!R35="","x",'Indicator Date'!R35)</f>
        <v>2010</v>
      </c>
      <c r="S35" s="119">
        <f>IF('Indicator Date'!S35="","x",'Indicator Date'!S35)</f>
        <v>2010</v>
      </c>
      <c r="T35" s="119">
        <f>IF('Indicator Date'!T35="","x",'Indicator Date'!T35)</f>
        <v>2010</v>
      </c>
      <c r="U35" s="119">
        <f>IF('Indicator Date'!U35="","x",'Indicator Date'!U35)</f>
        <v>2015</v>
      </c>
      <c r="V35" s="119">
        <f>IF('Indicator Date'!V35="","x",'Indicator Date'!V35)</f>
        <v>2015</v>
      </c>
      <c r="W35" s="119">
        <f>IF('Indicator Date'!W35="","x",'Indicator Date'!W35)</f>
        <v>2015</v>
      </c>
      <c r="X35" s="119">
        <f>IF('Indicator Date'!X35="","x",'Indicator Date'!X35)</f>
        <v>2018</v>
      </c>
      <c r="Y35" s="119">
        <f>IF('Indicator Date'!Y35="","x",'Indicator Date'!Y35)</f>
        <v>2019</v>
      </c>
      <c r="Z35" s="119">
        <f>IF('Indicator Date'!Z35="","x",'Indicator Date'!Z35)</f>
        <v>2019</v>
      </c>
      <c r="AA35" s="119" t="str">
        <f>IF('Indicator Date'!AA35="","x",'Indicator Date'!AA35)</f>
        <v>x</v>
      </c>
      <c r="AB35" s="119">
        <f>IF('Indicator Date'!AB35="","x",'Indicator Date'!AB35)</f>
        <v>2016</v>
      </c>
      <c r="AC35" s="119">
        <f>IF('Indicator Date'!AC35="","x",'Indicator Date'!AC35)</f>
        <v>2014</v>
      </c>
      <c r="AD35" s="119">
        <f>IF('Indicator Date'!AD35="","x",'Indicator Date'!AD35)</f>
        <v>2017</v>
      </c>
      <c r="AE35" s="119">
        <f>IF('Indicator Date'!AE35="","x",'Indicator Date'!AE35)</f>
        <v>2019</v>
      </c>
      <c r="AF35" s="119">
        <f>IF('Indicator Date'!AF35="","x",'Indicator Date'!AF35)</f>
        <v>2018</v>
      </c>
      <c r="AG35" s="119">
        <f>IF('Indicator Date'!AG35="","x",'Indicator Date'!AG35)</f>
        <v>2019</v>
      </c>
      <c r="AH35" s="119">
        <f>IF('Indicator Date'!AH35="","x",'Indicator Date'!AH35)</f>
        <v>2021</v>
      </c>
      <c r="AI35" s="119">
        <f>IF('Indicator Date'!AI35="","x",'Indicator Date'!AI35)</f>
        <v>2021</v>
      </c>
      <c r="AJ35" s="119">
        <f>IF('Indicator Date'!AJ35="","x",'Indicator Date'!AJ35)</f>
        <v>2020</v>
      </c>
      <c r="AK35" s="119">
        <f>IF('Indicator Date'!AK35="","x",'Indicator Date'!AK35)</f>
        <v>2020</v>
      </c>
      <c r="AL35" s="119">
        <f>IF('Indicator Date'!AL35="","x",'Indicator Date'!AL35)</f>
        <v>2018</v>
      </c>
      <c r="AM35" s="119" t="str">
        <f>IF('Indicator Date'!AM35="","x",RIGHT('Indicator Date'!AM35,4))</f>
        <v>2010</v>
      </c>
      <c r="AN35" s="119">
        <f>IF('Indicator Date'!AN35="","x",'Indicator Date'!AN35)</f>
        <v>2021</v>
      </c>
      <c r="AO35" s="119">
        <f>IF('Indicator Date'!AO35="","x",'Indicator Date'!AO35)</f>
        <v>2018</v>
      </c>
      <c r="AP35" s="119">
        <f>IF('Indicator Date'!AP35="","x",'Indicator Date'!AP35)</f>
        <v>2019</v>
      </c>
      <c r="AQ35" s="119">
        <f>IF('Indicator Date'!AQ35="","x",'Indicator Date'!AQ35)</f>
        <v>2019</v>
      </c>
      <c r="AR35" s="119" t="str">
        <f>IF('Indicator Date'!AR35="","x",'Indicator Date'!AR35)</f>
        <v>x</v>
      </c>
      <c r="AS35" s="119">
        <f>IF('Indicator Date'!AS35="","x",'Indicator Date'!AS35)</f>
        <v>2019</v>
      </c>
      <c r="AT35" s="119">
        <f>IF('Indicator Date'!AT35="","x",'Indicator Date'!AT35)</f>
        <v>2018</v>
      </c>
      <c r="AU35" s="119">
        <f>IF('Indicator Date'!AU35="","x",'Indicator Date'!AU35)</f>
        <v>2019</v>
      </c>
      <c r="AV35" s="119">
        <f>IF('Indicator Date'!AV35="","x",'Indicator Date'!AV35)</f>
        <v>2019</v>
      </c>
      <c r="AW35" s="119">
        <f>IF('Indicator Date'!AW35="","x",'Indicator Date'!AW35)</f>
        <v>2019</v>
      </c>
      <c r="AX35" s="119">
        <f>IF('Indicator Date'!AX35="","x",'Indicator Date'!AX35)</f>
        <v>2018</v>
      </c>
      <c r="AY35" s="119">
        <f>IF('Indicator Date'!AY35="","x",'Indicator Date'!AY35)</f>
        <v>2019</v>
      </c>
      <c r="AZ35" s="119">
        <f>IF('Indicator Date'!AZ35="","x",'Indicator Date'!AZ35)</f>
        <v>2019</v>
      </c>
      <c r="BA35" s="119">
        <f>IF('Indicator Date'!BA35="","x",'Indicator Date'!BA35)</f>
        <v>2008</v>
      </c>
      <c r="BB35" s="119">
        <f>IF('Indicator Date'!BB35="","x",'Indicator Date'!BB35)</f>
        <v>2018</v>
      </c>
      <c r="BC35" s="119">
        <f>IF('Indicator Date'!BC35="","x",'Indicator Date'!BC35)</f>
        <v>2019</v>
      </c>
      <c r="BD35" s="119">
        <f>IF('Indicator Date'!BD35="","x",'Indicator Date'!BD35)</f>
        <v>2020</v>
      </c>
      <c r="BE35" s="170">
        <f>IF('Indicator Date'!BE35="","x",YEAR('Indicator Date'!BE35))</f>
        <v>2021</v>
      </c>
      <c r="BF35" s="170">
        <f>IF('Indicator Date'!BF35="","x",YEAR('Indicator Date'!BF35))</f>
        <v>2021</v>
      </c>
      <c r="BG35" s="119">
        <f>IF('Indicator Date'!BG35="","x",'Indicator Date'!BG35)</f>
        <v>2019</v>
      </c>
      <c r="BH35" s="119">
        <f>IF('Indicator Date'!BH35="","x",'Indicator Date'!BH35)</f>
        <v>2019</v>
      </c>
      <c r="BI35" s="119">
        <f>IF('Indicator Date'!BI35="","x",'Indicator Date'!BI35)</f>
        <v>2019</v>
      </c>
      <c r="BJ35" s="119" t="str">
        <f>IF('Indicator Date'!BJ35="","x",'Indicator Date'!BJ35)</f>
        <v>x</v>
      </c>
      <c r="BK35" s="119">
        <f>IF('Indicator Date'!BK35="","x",'Indicator Date'!BK35)</f>
        <v>2019</v>
      </c>
      <c r="BL35" s="119">
        <f>IF('Indicator Date'!BL35="","x",'Indicator Date'!BL35)</f>
        <v>2020</v>
      </c>
      <c r="BM35" s="119">
        <f>IF('Indicator Date'!BM35="","x",'Indicator Date'!BM35)</f>
        <v>2018</v>
      </c>
      <c r="BN35" s="119">
        <f>IF('Indicator Date'!BN35="","x",'Indicator Date'!BN35)</f>
        <v>2018</v>
      </c>
      <c r="BO35" s="119">
        <f>IF('Indicator Date'!BO35="","x",'Indicator Date'!BO35)</f>
        <v>2017</v>
      </c>
      <c r="BP35" s="119">
        <f>IF('Indicator Date'!BP35="","x",'Indicator Date'!BP35)</f>
        <v>2019</v>
      </c>
      <c r="BQ35" s="119">
        <f>IF('Indicator Date'!BQ35="","x",'Indicator Date'!BQ35)</f>
        <v>2014</v>
      </c>
      <c r="BR35" s="119">
        <f>IF('Indicator Date'!BR35="","x",'Indicator Date'!BR35)</f>
        <v>2016</v>
      </c>
      <c r="BS35" s="119">
        <f>IF('Indicator Date'!BS35="","x",'Indicator Date'!BS35)</f>
        <v>2016</v>
      </c>
      <c r="BT35" s="119">
        <f>IF('Indicator Date'!BT35="","x",'Indicator Date'!BT35)</f>
        <v>2015</v>
      </c>
      <c r="BU35" s="119">
        <f>IF('Indicator Date'!BU35="","x",'Indicator Date'!BU35)</f>
        <v>2018</v>
      </c>
      <c r="BV35" s="119" t="str">
        <f>IF('Indicator Date'!BV35="","x",'Indicator Date'!BV35)</f>
        <v>x</v>
      </c>
      <c r="BW35" s="119">
        <f>IF('Indicator Date'!BW35="","x",'Indicator Date'!BW35)</f>
        <v>2018</v>
      </c>
      <c r="BX35" s="119">
        <f>IF('Indicator Date'!BX35="","x",'Indicator Date'!BX35)</f>
        <v>2018</v>
      </c>
      <c r="BY35" s="119">
        <f>IF('Indicator Date'!BY35="","x",'Indicator Date'!BY35)</f>
        <v>2017</v>
      </c>
      <c r="BZ35" s="119">
        <f>IF('Indicator Date'!BZ35="","x",'Indicator Date'!BZ35)</f>
        <v>2019</v>
      </c>
      <c r="CA35" s="119">
        <f>IF('Indicator Date'!CA35="","x",'Indicator Date'!CA35)</f>
        <v>2020</v>
      </c>
      <c r="CB35" s="119">
        <f>IF('Indicator Date'!CB35="","x",'Indicator Date'!CB35)</f>
        <v>2015</v>
      </c>
    </row>
    <row r="36" spans="1:80" x14ac:dyDescent="0.3">
      <c r="A36" s="100" t="str">
        <f>'Indicator Data'!A38</f>
        <v>Chad</v>
      </c>
      <c r="B36" s="86" t="str">
        <f>'Indicator Data'!B38</f>
        <v>TCD</v>
      </c>
      <c r="C36" s="119">
        <f>IF('Indicator Date'!C36="","x",'Indicator Date'!C36)</f>
        <v>2015</v>
      </c>
      <c r="D36" s="119">
        <f>IF('Indicator Date'!D36="","x",'Indicator Date'!D36)</f>
        <v>2015</v>
      </c>
      <c r="E36" s="119">
        <f>IF('Indicator Date'!E36="","x",'Indicator Date'!E36)</f>
        <v>2015</v>
      </c>
      <c r="F36" s="119">
        <f>IF('Indicator Date'!F36="","x",'Indicator Date'!F36)</f>
        <v>2015</v>
      </c>
      <c r="G36" s="119">
        <f>IF('Indicator Date'!G36="","x",'Indicator Date'!G36)</f>
        <v>2015</v>
      </c>
      <c r="H36" s="119">
        <f>IF('Indicator Date'!H36="","x",'Indicator Date'!H36)</f>
        <v>2015</v>
      </c>
      <c r="I36" s="119">
        <f>IF('Indicator Date'!I36="","x",'Indicator Date'!I36)</f>
        <v>2015</v>
      </c>
      <c r="J36" s="119">
        <f>IF('Indicator Date'!J36="","x",'Indicator Date'!J36)</f>
        <v>2019</v>
      </c>
      <c r="K36" s="119">
        <f>IF('Indicator Date'!K36="","x",'Indicator Date'!K36)</f>
        <v>2019</v>
      </c>
      <c r="L36" s="119">
        <f>IF('Indicator Date'!L36="","x",'Indicator Date'!L36)</f>
        <v>2019</v>
      </c>
      <c r="M36" s="119">
        <f>IF('Indicator Date'!M36="","x",'Indicator Date'!M36)</f>
        <v>2015</v>
      </c>
      <c r="N36" s="119">
        <f>IF('Indicator Date'!N36="","x",'Indicator Date'!N36)</f>
        <v>2015</v>
      </c>
      <c r="O36" s="119">
        <f>IF('Indicator Date'!O36="","x",'Indicator Date'!O36)</f>
        <v>2015</v>
      </c>
      <c r="P36" s="119">
        <f>IF('Indicator Date'!P36="","x",'Indicator Date'!P36)</f>
        <v>2015</v>
      </c>
      <c r="Q36" s="119">
        <f>IF('Indicator Date'!Q36="","x",'Indicator Date'!Q36)</f>
        <v>2010</v>
      </c>
      <c r="R36" s="119">
        <f>IF('Indicator Date'!R36="","x",'Indicator Date'!R36)</f>
        <v>2010</v>
      </c>
      <c r="S36" s="119">
        <f>IF('Indicator Date'!S36="","x",'Indicator Date'!S36)</f>
        <v>2010</v>
      </c>
      <c r="T36" s="119">
        <f>IF('Indicator Date'!T36="","x",'Indicator Date'!T36)</f>
        <v>2010</v>
      </c>
      <c r="U36" s="119">
        <f>IF('Indicator Date'!U36="","x",'Indicator Date'!U36)</f>
        <v>2015</v>
      </c>
      <c r="V36" s="119">
        <f>IF('Indicator Date'!V36="","x",'Indicator Date'!V36)</f>
        <v>2015</v>
      </c>
      <c r="W36" s="119">
        <f>IF('Indicator Date'!W36="","x",'Indicator Date'!W36)</f>
        <v>2015</v>
      </c>
      <c r="X36" s="119">
        <f>IF('Indicator Date'!X36="","x",'Indicator Date'!X36)</f>
        <v>2018</v>
      </c>
      <c r="Y36" s="119">
        <f>IF('Indicator Date'!Y36="","x",'Indicator Date'!Y36)</f>
        <v>2019</v>
      </c>
      <c r="Z36" s="119">
        <f>IF('Indicator Date'!Z36="","x",'Indicator Date'!Z36)</f>
        <v>2019</v>
      </c>
      <c r="AA36" s="119">
        <f>IF('Indicator Date'!AA36="","x",'Indicator Date'!AA36)</f>
        <v>2015</v>
      </c>
      <c r="AB36" s="119">
        <f>IF('Indicator Date'!AB36="","x",'Indicator Date'!AB36)</f>
        <v>2017</v>
      </c>
      <c r="AC36" s="119">
        <f>IF('Indicator Date'!AC36="","x",'Indicator Date'!AC36)</f>
        <v>2017</v>
      </c>
      <c r="AD36" s="119">
        <f>IF('Indicator Date'!AD36="","x",'Indicator Date'!AD36)</f>
        <v>2018</v>
      </c>
      <c r="AE36" s="119">
        <f>IF('Indicator Date'!AE36="","x",'Indicator Date'!AE36)</f>
        <v>2019</v>
      </c>
      <c r="AF36" s="119">
        <f>IF('Indicator Date'!AF36="","x",'Indicator Date'!AF36)</f>
        <v>2018</v>
      </c>
      <c r="AG36" s="119">
        <f>IF('Indicator Date'!AG36="","x",'Indicator Date'!AG36)</f>
        <v>2019</v>
      </c>
      <c r="AH36" s="119">
        <f>IF('Indicator Date'!AH36="","x",'Indicator Date'!AH36)</f>
        <v>2021</v>
      </c>
      <c r="AI36" s="119">
        <f>IF('Indicator Date'!AI36="","x",'Indicator Date'!AI36)</f>
        <v>2021</v>
      </c>
      <c r="AJ36" s="119">
        <f>IF('Indicator Date'!AJ36="","x",'Indicator Date'!AJ36)</f>
        <v>2020</v>
      </c>
      <c r="AK36" s="119">
        <f>IF('Indicator Date'!AK36="","x",'Indicator Date'!AK36)</f>
        <v>2020</v>
      </c>
      <c r="AL36" s="119">
        <f>IF('Indicator Date'!AL36="","x",'Indicator Date'!AL36)</f>
        <v>2018</v>
      </c>
      <c r="AM36" s="119" t="str">
        <f>IF('Indicator Date'!AM36="","x",RIGHT('Indicator Date'!AM36,4))</f>
        <v>2015</v>
      </c>
      <c r="AN36" s="119">
        <f>IF('Indicator Date'!AN36="","x",'Indicator Date'!AN36)</f>
        <v>2021</v>
      </c>
      <c r="AO36" s="119">
        <f>IF('Indicator Date'!AO36="","x",'Indicator Date'!AO36)</f>
        <v>2018</v>
      </c>
      <c r="AP36" s="119">
        <f>IF('Indicator Date'!AP36="","x",'Indicator Date'!AP36)</f>
        <v>2019</v>
      </c>
      <c r="AQ36" s="119">
        <f>IF('Indicator Date'!AQ36="","x",'Indicator Date'!AQ36)</f>
        <v>2019</v>
      </c>
      <c r="AR36" s="119" t="str">
        <f>IF('Indicator Date'!AR36="","x",'Indicator Date'!AR36)</f>
        <v>x</v>
      </c>
      <c r="AS36" s="119">
        <f>IF('Indicator Date'!AS36="","x",'Indicator Date'!AS36)</f>
        <v>2019</v>
      </c>
      <c r="AT36" s="119">
        <f>IF('Indicator Date'!AT36="","x",'Indicator Date'!AT36)</f>
        <v>2015</v>
      </c>
      <c r="AU36" s="119">
        <f>IF('Indicator Date'!AU36="","x",'Indicator Date'!AU36)</f>
        <v>2019</v>
      </c>
      <c r="AV36" s="119">
        <f>IF('Indicator Date'!AV36="","x",'Indicator Date'!AV36)</f>
        <v>2019</v>
      </c>
      <c r="AW36" s="119">
        <f>IF('Indicator Date'!AW36="","x",'Indicator Date'!AW36)</f>
        <v>2019</v>
      </c>
      <c r="AX36" s="119">
        <f>IF('Indicator Date'!AX36="","x",'Indicator Date'!AX36)</f>
        <v>2018</v>
      </c>
      <c r="AY36" s="119">
        <f>IF('Indicator Date'!AY36="","x",'Indicator Date'!AY36)</f>
        <v>2019</v>
      </c>
      <c r="AZ36" s="119">
        <f>IF('Indicator Date'!AZ36="","x",'Indicator Date'!AZ36)</f>
        <v>2019</v>
      </c>
      <c r="BA36" s="119">
        <f>IF('Indicator Date'!BA36="","x",'Indicator Date'!BA36)</f>
        <v>2011</v>
      </c>
      <c r="BB36" s="119">
        <f>IF('Indicator Date'!BB36="","x",'Indicator Date'!BB36)</f>
        <v>2018</v>
      </c>
      <c r="BC36" s="119">
        <f>IF('Indicator Date'!BC36="","x",'Indicator Date'!BC36)</f>
        <v>2019</v>
      </c>
      <c r="BD36" s="119">
        <f>IF('Indicator Date'!BD36="","x",'Indicator Date'!BD36)</f>
        <v>2020</v>
      </c>
      <c r="BE36" s="170">
        <f>IF('Indicator Date'!BE36="","x",YEAR('Indicator Date'!BE36))</f>
        <v>2021</v>
      </c>
      <c r="BF36" s="170">
        <f>IF('Indicator Date'!BF36="","x",YEAR('Indicator Date'!BF36))</f>
        <v>2021</v>
      </c>
      <c r="BG36" s="119">
        <f>IF('Indicator Date'!BG36="","x",'Indicator Date'!BG36)</f>
        <v>2019</v>
      </c>
      <c r="BH36" s="119">
        <f>IF('Indicator Date'!BH36="","x",'Indicator Date'!BH36)</f>
        <v>2019</v>
      </c>
      <c r="BI36" s="119">
        <f>IF('Indicator Date'!BI36="","x",'Indicator Date'!BI36)</f>
        <v>2019</v>
      </c>
      <c r="BJ36" s="119" t="str">
        <f>IF('Indicator Date'!BJ36="","x",'Indicator Date'!BJ36)</f>
        <v>x</v>
      </c>
      <c r="BK36" s="119">
        <f>IF('Indicator Date'!BK36="","x",'Indicator Date'!BK36)</f>
        <v>2019</v>
      </c>
      <c r="BL36" s="119">
        <f>IF('Indicator Date'!BL36="","x",'Indicator Date'!BL36)</f>
        <v>2020</v>
      </c>
      <c r="BM36" s="119">
        <f>IF('Indicator Date'!BM36="","x",'Indicator Date'!BM36)</f>
        <v>2018</v>
      </c>
      <c r="BN36" s="119">
        <f>IF('Indicator Date'!BN36="","x",'Indicator Date'!BN36)</f>
        <v>2016</v>
      </c>
      <c r="BO36" s="119">
        <f>IF('Indicator Date'!BO36="","x",'Indicator Date'!BO36)</f>
        <v>2017</v>
      </c>
      <c r="BP36" s="119">
        <f>IF('Indicator Date'!BP36="","x",'Indicator Date'!BP36)</f>
        <v>2019</v>
      </c>
      <c r="BQ36" s="119">
        <f>IF('Indicator Date'!BQ36="","x",'Indicator Date'!BQ36)</f>
        <v>2014</v>
      </c>
      <c r="BR36" s="119">
        <f>IF('Indicator Date'!BR36="","x",'Indicator Date'!BR36)</f>
        <v>2017</v>
      </c>
      <c r="BS36" s="119">
        <f>IF('Indicator Date'!BS36="","x",'Indicator Date'!BS36)</f>
        <v>2017</v>
      </c>
      <c r="BT36" s="119">
        <f>IF('Indicator Date'!BT36="","x",'Indicator Date'!BT36)</f>
        <v>2016</v>
      </c>
      <c r="BU36" s="119">
        <f>IF('Indicator Date'!BU36="","x",'Indicator Date'!BU36)</f>
        <v>2018</v>
      </c>
      <c r="BV36" s="119" t="str">
        <f>IF('Indicator Date'!BV36="","x",'Indicator Date'!BV36)</f>
        <v>x</v>
      </c>
      <c r="BW36" s="119" t="str">
        <f>IF('Indicator Date'!BW36="","x",'Indicator Date'!BW36)</f>
        <v>x</v>
      </c>
      <c r="BX36" s="119">
        <f>IF('Indicator Date'!BX36="","x",'Indicator Date'!BX36)</f>
        <v>2018</v>
      </c>
      <c r="BY36" s="119">
        <f>IF('Indicator Date'!BY36="","x",'Indicator Date'!BY36)</f>
        <v>2017</v>
      </c>
      <c r="BZ36" s="119">
        <f>IF('Indicator Date'!BZ36="","x",'Indicator Date'!BZ36)</f>
        <v>2019</v>
      </c>
      <c r="CA36" s="119">
        <f>IF('Indicator Date'!CA36="","x",'Indicator Date'!CA36)</f>
        <v>2020</v>
      </c>
      <c r="CB36" s="119">
        <f>IF('Indicator Date'!CB36="","x",'Indicator Date'!CB36)</f>
        <v>2015</v>
      </c>
    </row>
    <row r="37" spans="1:80" x14ac:dyDescent="0.3">
      <c r="A37" s="100" t="str">
        <f>'Indicator Data'!A39</f>
        <v>Chile</v>
      </c>
      <c r="B37" s="86" t="str">
        <f>'Indicator Data'!B39</f>
        <v>CHL</v>
      </c>
      <c r="C37" s="119">
        <f>IF('Indicator Date'!C37="","x",'Indicator Date'!C37)</f>
        <v>2015</v>
      </c>
      <c r="D37" s="119">
        <f>IF('Indicator Date'!D37="","x",'Indicator Date'!D37)</f>
        <v>2015</v>
      </c>
      <c r="E37" s="119">
        <f>IF('Indicator Date'!E37="","x",'Indicator Date'!E37)</f>
        <v>2015</v>
      </c>
      <c r="F37" s="119">
        <f>IF('Indicator Date'!F37="","x",'Indicator Date'!F37)</f>
        <v>2015</v>
      </c>
      <c r="G37" s="119">
        <f>IF('Indicator Date'!G37="","x",'Indicator Date'!G37)</f>
        <v>2015</v>
      </c>
      <c r="H37" s="119">
        <f>IF('Indicator Date'!H37="","x",'Indicator Date'!H37)</f>
        <v>2015</v>
      </c>
      <c r="I37" s="119">
        <f>IF('Indicator Date'!I37="","x",'Indicator Date'!I37)</f>
        <v>2015</v>
      </c>
      <c r="J37" s="119">
        <f>IF('Indicator Date'!J37="","x",'Indicator Date'!J37)</f>
        <v>2019</v>
      </c>
      <c r="K37" s="119">
        <f>IF('Indicator Date'!K37="","x",'Indicator Date'!K37)</f>
        <v>2019</v>
      </c>
      <c r="L37" s="119">
        <f>IF('Indicator Date'!L37="","x",'Indicator Date'!L37)</f>
        <v>2019</v>
      </c>
      <c r="M37" s="119">
        <f>IF('Indicator Date'!M37="","x",'Indicator Date'!M37)</f>
        <v>2015</v>
      </c>
      <c r="N37" s="119">
        <f>IF('Indicator Date'!N37="","x",'Indicator Date'!N37)</f>
        <v>2015</v>
      </c>
      <c r="O37" s="119">
        <f>IF('Indicator Date'!O37="","x",'Indicator Date'!O37)</f>
        <v>2015</v>
      </c>
      <c r="P37" s="119">
        <f>IF('Indicator Date'!P37="","x",'Indicator Date'!P37)</f>
        <v>2015</v>
      </c>
      <c r="Q37" s="119">
        <f>IF('Indicator Date'!Q37="","x",'Indicator Date'!Q37)</f>
        <v>2010</v>
      </c>
      <c r="R37" s="119">
        <f>IF('Indicator Date'!R37="","x",'Indicator Date'!R37)</f>
        <v>2010</v>
      </c>
      <c r="S37" s="119">
        <f>IF('Indicator Date'!S37="","x",'Indicator Date'!S37)</f>
        <v>2010</v>
      </c>
      <c r="T37" s="119">
        <f>IF('Indicator Date'!T37="","x",'Indicator Date'!T37)</f>
        <v>2010</v>
      </c>
      <c r="U37" s="119">
        <f>IF('Indicator Date'!U37="","x",'Indicator Date'!U37)</f>
        <v>2015</v>
      </c>
      <c r="V37" s="119">
        <f>IF('Indicator Date'!V37="","x",'Indicator Date'!V37)</f>
        <v>2015</v>
      </c>
      <c r="W37" s="119">
        <f>IF('Indicator Date'!W37="","x",'Indicator Date'!W37)</f>
        <v>2015</v>
      </c>
      <c r="X37" s="119">
        <f>IF('Indicator Date'!X37="","x",'Indicator Date'!X37)</f>
        <v>2018</v>
      </c>
      <c r="Y37" s="119">
        <f>IF('Indicator Date'!Y37="","x",'Indicator Date'!Y37)</f>
        <v>2019</v>
      </c>
      <c r="Z37" s="119">
        <f>IF('Indicator Date'!Z37="","x",'Indicator Date'!Z37)</f>
        <v>2019</v>
      </c>
      <c r="AA37" s="119" t="str">
        <f>IF('Indicator Date'!AA37="","x",'Indicator Date'!AA37)</f>
        <v>x</v>
      </c>
      <c r="AB37" s="119">
        <f>IF('Indicator Date'!AB37="","x",'Indicator Date'!AB37)</f>
        <v>2017</v>
      </c>
      <c r="AC37" s="119" t="str">
        <f>IF('Indicator Date'!AC37="","x",'Indicator Date'!AC37)</f>
        <v>x</v>
      </c>
      <c r="AD37" s="119">
        <f>IF('Indicator Date'!AD37="","x",'Indicator Date'!AD37)</f>
        <v>2018</v>
      </c>
      <c r="AE37" s="119">
        <f>IF('Indicator Date'!AE37="","x",'Indicator Date'!AE37)</f>
        <v>2019</v>
      </c>
      <c r="AF37" s="119">
        <f>IF('Indicator Date'!AF37="","x",'Indicator Date'!AF37)</f>
        <v>2018</v>
      </c>
      <c r="AG37" s="119">
        <f>IF('Indicator Date'!AG37="","x",'Indicator Date'!AG37)</f>
        <v>2019</v>
      </c>
      <c r="AH37" s="119">
        <f>IF('Indicator Date'!AH37="","x",'Indicator Date'!AH37)</f>
        <v>2021</v>
      </c>
      <c r="AI37" s="119">
        <f>IF('Indicator Date'!AI37="","x",'Indicator Date'!AI37)</f>
        <v>2021</v>
      </c>
      <c r="AJ37" s="119">
        <f>IF('Indicator Date'!AJ37="","x",'Indicator Date'!AJ37)</f>
        <v>2020</v>
      </c>
      <c r="AK37" s="119">
        <f>IF('Indicator Date'!AK37="","x",'Indicator Date'!AK37)</f>
        <v>2020</v>
      </c>
      <c r="AL37" s="119">
        <f>IF('Indicator Date'!AL37="","x",'Indicator Date'!AL37)</f>
        <v>2018</v>
      </c>
      <c r="AM37" s="119" t="str">
        <f>IF('Indicator Date'!AM37="","x",RIGHT('Indicator Date'!AM37,4))</f>
        <v>x</v>
      </c>
      <c r="AN37" s="119">
        <f>IF('Indicator Date'!AN37="","x",'Indicator Date'!AN37)</f>
        <v>2021</v>
      </c>
      <c r="AO37" s="119">
        <f>IF('Indicator Date'!AO37="","x",'Indicator Date'!AO37)</f>
        <v>2018</v>
      </c>
      <c r="AP37" s="119">
        <f>IF('Indicator Date'!AP37="","x",'Indicator Date'!AP37)</f>
        <v>2019</v>
      </c>
      <c r="AQ37" s="119">
        <f>IF('Indicator Date'!AQ37="","x",'Indicator Date'!AQ37)</f>
        <v>2017</v>
      </c>
      <c r="AR37" s="119">
        <f>IF('Indicator Date'!AR37="","x",'Indicator Date'!AR37)</f>
        <v>2019</v>
      </c>
      <c r="AS37" s="119">
        <f>IF('Indicator Date'!AS37="","x",'Indicator Date'!AS37)</f>
        <v>2019</v>
      </c>
      <c r="AT37" s="119">
        <f>IF('Indicator Date'!AT37="","x",'Indicator Date'!AT37)</f>
        <v>2014</v>
      </c>
      <c r="AU37" s="119">
        <f>IF('Indicator Date'!AU37="","x",'Indicator Date'!AU37)</f>
        <v>2019</v>
      </c>
      <c r="AV37" s="119">
        <f>IF('Indicator Date'!AV37="","x",'Indicator Date'!AV37)</f>
        <v>2019</v>
      </c>
      <c r="AW37" s="119">
        <f>IF('Indicator Date'!AW37="","x",'Indicator Date'!AW37)</f>
        <v>2019</v>
      </c>
      <c r="AX37" s="119" t="str">
        <f>IF('Indicator Date'!AX37="","x",'Indicator Date'!AX37)</f>
        <v>x</v>
      </c>
      <c r="AY37" s="119">
        <f>IF('Indicator Date'!AY37="","x",'Indicator Date'!AY37)</f>
        <v>2019</v>
      </c>
      <c r="AZ37" s="119">
        <f>IF('Indicator Date'!AZ37="","x",'Indicator Date'!AZ37)</f>
        <v>2019</v>
      </c>
      <c r="BA37" s="119">
        <f>IF('Indicator Date'!BA37="","x",'Indicator Date'!BA37)</f>
        <v>2017</v>
      </c>
      <c r="BB37" s="119">
        <f>IF('Indicator Date'!BB37="","x",'Indicator Date'!BB37)</f>
        <v>2018</v>
      </c>
      <c r="BC37" s="119">
        <f>IF('Indicator Date'!BC37="","x",'Indicator Date'!BC37)</f>
        <v>2019</v>
      </c>
      <c r="BD37" s="119">
        <f>IF('Indicator Date'!BD37="","x",'Indicator Date'!BD37)</f>
        <v>2020</v>
      </c>
      <c r="BE37" s="170" t="str">
        <f>IF('Indicator Date'!BE37="","x",YEAR('Indicator Date'!BE37))</f>
        <v>x</v>
      </c>
      <c r="BF37" s="170">
        <f>IF('Indicator Date'!BF37="","x",YEAR('Indicator Date'!BF37))</f>
        <v>2021</v>
      </c>
      <c r="BG37" s="119">
        <f>IF('Indicator Date'!BG37="","x",'Indicator Date'!BG37)</f>
        <v>2019</v>
      </c>
      <c r="BH37" s="119">
        <f>IF('Indicator Date'!BH37="","x",'Indicator Date'!BH37)</f>
        <v>2019</v>
      </c>
      <c r="BI37" s="119">
        <f>IF('Indicator Date'!BI37="","x",'Indicator Date'!BI37)</f>
        <v>2019</v>
      </c>
      <c r="BJ37" s="119">
        <f>IF('Indicator Date'!BJ37="","x",'Indicator Date'!BJ37)</f>
        <v>2013</v>
      </c>
      <c r="BK37" s="119">
        <f>IF('Indicator Date'!BK37="","x",'Indicator Date'!BK37)</f>
        <v>2019</v>
      </c>
      <c r="BL37" s="119">
        <f>IF('Indicator Date'!BL37="","x",'Indicator Date'!BL37)</f>
        <v>2020</v>
      </c>
      <c r="BM37" s="119">
        <f>IF('Indicator Date'!BM37="","x",'Indicator Date'!BM37)</f>
        <v>2018</v>
      </c>
      <c r="BN37" s="119">
        <f>IF('Indicator Date'!BN37="","x",'Indicator Date'!BN37)</f>
        <v>2017</v>
      </c>
      <c r="BO37" s="119">
        <f>IF('Indicator Date'!BO37="","x",'Indicator Date'!BO37)</f>
        <v>2017</v>
      </c>
      <c r="BP37" s="119">
        <f>IF('Indicator Date'!BP37="","x",'Indicator Date'!BP37)</f>
        <v>2019</v>
      </c>
      <c r="BQ37" s="119">
        <f>IF('Indicator Date'!BQ37="","x",'Indicator Date'!BQ37)</f>
        <v>2014</v>
      </c>
      <c r="BR37" s="119">
        <f>IF('Indicator Date'!BR37="","x",'Indicator Date'!BR37)</f>
        <v>2017</v>
      </c>
      <c r="BS37" s="119">
        <f>IF('Indicator Date'!BS37="","x",'Indicator Date'!BS37)</f>
        <v>2017</v>
      </c>
      <c r="BT37" s="119">
        <f>IF('Indicator Date'!BT37="","x",'Indicator Date'!BT37)</f>
        <v>2016</v>
      </c>
      <c r="BU37" s="119">
        <f>IF('Indicator Date'!BU37="","x",'Indicator Date'!BU37)</f>
        <v>2018</v>
      </c>
      <c r="BV37" s="119">
        <f>IF('Indicator Date'!BV37="","x",'Indicator Date'!BV37)</f>
        <v>2018</v>
      </c>
      <c r="BW37" s="119">
        <f>IF('Indicator Date'!BW37="","x",'Indicator Date'!BW37)</f>
        <v>2018</v>
      </c>
      <c r="BX37" s="119">
        <f>IF('Indicator Date'!BX37="","x",'Indicator Date'!BX37)</f>
        <v>2018</v>
      </c>
      <c r="BY37" s="119">
        <f>IF('Indicator Date'!BY37="","x",'Indicator Date'!BY37)</f>
        <v>2017</v>
      </c>
      <c r="BZ37" s="119">
        <f>IF('Indicator Date'!BZ37="","x",'Indicator Date'!BZ37)</f>
        <v>2019</v>
      </c>
      <c r="CA37" s="119">
        <f>IF('Indicator Date'!CA37="","x",'Indicator Date'!CA37)</f>
        <v>2020</v>
      </c>
      <c r="CB37" s="119">
        <f>IF('Indicator Date'!CB37="","x",'Indicator Date'!CB37)</f>
        <v>2015</v>
      </c>
    </row>
    <row r="38" spans="1:80" x14ac:dyDescent="0.3">
      <c r="A38" s="100" t="str">
        <f>'Indicator Data'!A40</f>
        <v>China</v>
      </c>
      <c r="B38" s="86" t="str">
        <f>'Indicator Data'!B40</f>
        <v>CHN</v>
      </c>
      <c r="C38" s="119">
        <f>IF('Indicator Date'!C38="","x",'Indicator Date'!C38)</f>
        <v>2015</v>
      </c>
      <c r="D38" s="119">
        <f>IF('Indicator Date'!D38="","x",'Indicator Date'!D38)</f>
        <v>2015</v>
      </c>
      <c r="E38" s="119">
        <f>IF('Indicator Date'!E38="","x",'Indicator Date'!E38)</f>
        <v>2015</v>
      </c>
      <c r="F38" s="119">
        <f>IF('Indicator Date'!F38="","x",'Indicator Date'!F38)</f>
        <v>2015</v>
      </c>
      <c r="G38" s="119">
        <f>IF('Indicator Date'!G38="","x",'Indicator Date'!G38)</f>
        <v>2015</v>
      </c>
      <c r="H38" s="119">
        <f>IF('Indicator Date'!H38="","x",'Indicator Date'!H38)</f>
        <v>2015</v>
      </c>
      <c r="I38" s="119">
        <f>IF('Indicator Date'!I38="","x",'Indicator Date'!I38)</f>
        <v>2015</v>
      </c>
      <c r="J38" s="119">
        <f>IF('Indicator Date'!J38="","x",'Indicator Date'!J38)</f>
        <v>2019</v>
      </c>
      <c r="K38" s="119">
        <f>IF('Indicator Date'!K38="","x",'Indicator Date'!K38)</f>
        <v>2019</v>
      </c>
      <c r="L38" s="119">
        <f>IF('Indicator Date'!L38="","x",'Indicator Date'!L38)</f>
        <v>2019</v>
      </c>
      <c r="M38" s="119">
        <f>IF('Indicator Date'!M38="","x",'Indicator Date'!M38)</f>
        <v>2015</v>
      </c>
      <c r="N38" s="119">
        <f>IF('Indicator Date'!N38="","x",'Indicator Date'!N38)</f>
        <v>2015</v>
      </c>
      <c r="O38" s="119">
        <f>IF('Indicator Date'!O38="","x",'Indicator Date'!O38)</f>
        <v>2015</v>
      </c>
      <c r="P38" s="119">
        <f>IF('Indicator Date'!P38="","x",'Indicator Date'!P38)</f>
        <v>2015</v>
      </c>
      <c r="Q38" s="119">
        <f>IF('Indicator Date'!Q38="","x",'Indicator Date'!Q38)</f>
        <v>2010</v>
      </c>
      <c r="R38" s="119">
        <f>IF('Indicator Date'!R38="","x",'Indicator Date'!R38)</f>
        <v>2010</v>
      </c>
      <c r="S38" s="119">
        <f>IF('Indicator Date'!S38="","x",'Indicator Date'!S38)</f>
        <v>2010</v>
      </c>
      <c r="T38" s="119">
        <f>IF('Indicator Date'!T38="","x",'Indicator Date'!T38)</f>
        <v>2010</v>
      </c>
      <c r="U38" s="119">
        <f>IF('Indicator Date'!U38="","x",'Indicator Date'!U38)</f>
        <v>2015</v>
      </c>
      <c r="V38" s="119">
        <f>IF('Indicator Date'!V38="","x",'Indicator Date'!V38)</f>
        <v>2015</v>
      </c>
      <c r="W38" s="119">
        <f>IF('Indicator Date'!W38="","x",'Indicator Date'!W38)</f>
        <v>2015</v>
      </c>
      <c r="X38" s="119">
        <f>IF('Indicator Date'!X38="","x",'Indicator Date'!X38)</f>
        <v>2018</v>
      </c>
      <c r="Y38" s="119">
        <f>IF('Indicator Date'!Y38="","x",'Indicator Date'!Y38)</f>
        <v>2019</v>
      </c>
      <c r="Z38" s="119">
        <f>IF('Indicator Date'!Z38="","x",'Indicator Date'!Z38)</f>
        <v>2019</v>
      </c>
      <c r="AA38" s="119" t="str">
        <f>IF('Indicator Date'!AA38="","x",'Indicator Date'!AA38)</f>
        <v>x</v>
      </c>
      <c r="AB38" s="119">
        <f>IF('Indicator Date'!AB38="","x",'Indicator Date'!AB38)</f>
        <v>2017</v>
      </c>
      <c r="AC38" s="119" t="str">
        <f>IF('Indicator Date'!AC38="","x",'Indicator Date'!AC38)</f>
        <v>x</v>
      </c>
      <c r="AD38" s="119" t="str">
        <f>IF('Indicator Date'!AD38="","x",'Indicator Date'!AD38)</f>
        <v>x</v>
      </c>
      <c r="AE38" s="119">
        <f>IF('Indicator Date'!AE38="","x",'Indicator Date'!AE38)</f>
        <v>2019</v>
      </c>
      <c r="AF38" s="119">
        <f>IF('Indicator Date'!AF38="","x",'Indicator Date'!AF38)</f>
        <v>2018</v>
      </c>
      <c r="AG38" s="119">
        <f>IF('Indicator Date'!AG38="","x",'Indicator Date'!AG38)</f>
        <v>2019</v>
      </c>
      <c r="AH38" s="119">
        <f>IF('Indicator Date'!AH38="","x",'Indicator Date'!AH38)</f>
        <v>2021</v>
      </c>
      <c r="AI38" s="119">
        <f>IF('Indicator Date'!AI38="","x",'Indicator Date'!AI38)</f>
        <v>2021</v>
      </c>
      <c r="AJ38" s="119">
        <f>IF('Indicator Date'!AJ38="","x",'Indicator Date'!AJ38)</f>
        <v>2020</v>
      </c>
      <c r="AK38" s="119">
        <f>IF('Indicator Date'!AK38="","x",'Indicator Date'!AK38)</f>
        <v>2020</v>
      </c>
      <c r="AL38" s="119">
        <f>IF('Indicator Date'!AL38="","x",'Indicator Date'!AL38)</f>
        <v>2018</v>
      </c>
      <c r="AM38" s="119" t="str">
        <f>IF('Indicator Date'!AM38="","x",RIGHT('Indicator Date'!AM38,4))</f>
        <v>2014</v>
      </c>
      <c r="AN38" s="119">
        <f>IF('Indicator Date'!AN38="","x",'Indicator Date'!AN38)</f>
        <v>2021</v>
      </c>
      <c r="AO38" s="119">
        <f>IF('Indicator Date'!AO38="","x",'Indicator Date'!AO38)</f>
        <v>2018</v>
      </c>
      <c r="AP38" s="119">
        <f>IF('Indicator Date'!AP38="","x",'Indicator Date'!AP38)</f>
        <v>2019</v>
      </c>
      <c r="AQ38" s="119">
        <f>IF('Indicator Date'!AQ38="","x",'Indicator Date'!AQ38)</f>
        <v>2019</v>
      </c>
      <c r="AR38" s="119">
        <f>IF('Indicator Date'!AR38="","x",'Indicator Date'!AR38)</f>
        <v>2019</v>
      </c>
      <c r="AS38" s="119">
        <f>IF('Indicator Date'!AS38="","x",'Indicator Date'!AS38)</f>
        <v>2019</v>
      </c>
      <c r="AT38" s="119">
        <f>IF('Indicator Date'!AT38="","x",'Indicator Date'!AT38)</f>
        <v>2013</v>
      </c>
      <c r="AU38" s="119">
        <f>IF('Indicator Date'!AU38="","x",'Indicator Date'!AU38)</f>
        <v>2019</v>
      </c>
      <c r="AV38" s="119" t="str">
        <f>IF('Indicator Date'!AV38="","x",'Indicator Date'!AV38)</f>
        <v>x</v>
      </c>
      <c r="AW38" s="119" t="str">
        <f>IF('Indicator Date'!AW38="","x",'Indicator Date'!AW38)</f>
        <v>x</v>
      </c>
      <c r="AX38" s="119">
        <f>IF('Indicator Date'!AX38="","x",'Indicator Date'!AX38)</f>
        <v>2018</v>
      </c>
      <c r="AY38" s="119">
        <f>IF('Indicator Date'!AY38="","x",'Indicator Date'!AY38)</f>
        <v>2019</v>
      </c>
      <c r="AZ38" s="119">
        <f>IF('Indicator Date'!AZ38="","x",'Indicator Date'!AZ38)</f>
        <v>2019</v>
      </c>
      <c r="BA38" s="119">
        <f>IF('Indicator Date'!BA38="","x",'Indicator Date'!BA38)</f>
        <v>2016</v>
      </c>
      <c r="BB38" s="119">
        <f>IF('Indicator Date'!BB38="","x",'Indicator Date'!BB38)</f>
        <v>2018</v>
      </c>
      <c r="BC38" s="119">
        <f>IF('Indicator Date'!BC38="","x",'Indicator Date'!BC38)</f>
        <v>2019</v>
      </c>
      <c r="BD38" s="119">
        <f>IF('Indicator Date'!BD38="","x",'Indicator Date'!BD38)</f>
        <v>2020</v>
      </c>
      <c r="BE38" s="170" t="str">
        <f>IF('Indicator Date'!BE38="","x",YEAR('Indicator Date'!BE38))</f>
        <v>x</v>
      </c>
      <c r="BF38" s="170">
        <f>IF('Indicator Date'!BF38="","x",YEAR('Indicator Date'!BF38))</f>
        <v>2020</v>
      </c>
      <c r="BG38" s="119">
        <f>IF('Indicator Date'!BG38="","x",'Indicator Date'!BG38)</f>
        <v>2019</v>
      </c>
      <c r="BH38" s="119">
        <f>IF('Indicator Date'!BH38="","x",'Indicator Date'!BH38)</f>
        <v>2019</v>
      </c>
      <c r="BI38" s="119">
        <f>IF('Indicator Date'!BI38="","x",'Indicator Date'!BI38)</f>
        <v>2019</v>
      </c>
      <c r="BJ38" s="119">
        <f>IF('Indicator Date'!BJ38="","x",'Indicator Date'!BJ38)</f>
        <v>2013</v>
      </c>
      <c r="BK38" s="119">
        <f>IF('Indicator Date'!BK38="","x",'Indicator Date'!BK38)</f>
        <v>2019</v>
      </c>
      <c r="BL38" s="119">
        <f>IF('Indicator Date'!BL38="","x",'Indicator Date'!BL38)</f>
        <v>2020</v>
      </c>
      <c r="BM38" s="119">
        <f>IF('Indicator Date'!BM38="","x",'Indicator Date'!BM38)</f>
        <v>2018</v>
      </c>
      <c r="BN38" s="119">
        <f>IF('Indicator Date'!BN38="","x",'Indicator Date'!BN38)</f>
        <v>2018</v>
      </c>
      <c r="BO38" s="119">
        <f>IF('Indicator Date'!BO38="","x",'Indicator Date'!BO38)</f>
        <v>2017</v>
      </c>
      <c r="BP38" s="119">
        <f>IF('Indicator Date'!BP38="","x",'Indicator Date'!BP38)</f>
        <v>2019</v>
      </c>
      <c r="BQ38" s="119">
        <f>IF('Indicator Date'!BQ38="","x",'Indicator Date'!BQ38)</f>
        <v>2014</v>
      </c>
      <c r="BR38" s="119">
        <f>IF('Indicator Date'!BR38="","x",'Indicator Date'!BR38)</f>
        <v>2017</v>
      </c>
      <c r="BS38" s="119">
        <f>IF('Indicator Date'!BS38="","x",'Indicator Date'!BS38)</f>
        <v>2017</v>
      </c>
      <c r="BT38" s="119">
        <f>IF('Indicator Date'!BT38="","x",'Indicator Date'!BT38)</f>
        <v>2015</v>
      </c>
      <c r="BU38" s="119">
        <f>IF('Indicator Date'!BU38="","x",'Indicator Date'!BU38)</f>
        <v>2018</v>
      </c>
      <c r="BV38" s="119">
        <f>IF('Indicator Date'!BV38="","x",'Indicator Date'!BV38)</f>
        <v>2018</v>
      </c>
      <c r="BW38" s="119" t="str">
        <f>IF('Indicator Date'!BW38="","x",'Indicator Date'!BW38)</f>
        <v>x</v>
      </c>
      <c r="BX38" s="119">
        <f>IF('Indicator Date'!BX38="","x",'Indicator Date'!BX38)</f>
        <v>2018</v>
      </c>
      <c r="BY38" s="119">
        <f>IF('Indicator Date'!BY38="","x",'Indicator Date'!BY38)</f>
        <v>2017</v>
      </c>
      <c r="BZ38" s="119">
        <f>IF('Indicator Date'!BZ38="","x",'Indicator Date'!BZ38)</f>
        <v>2019</v>
      </c>
      <c r="CA38" s="119">
        <f>IF('Indicator Date'!CA38="","x",'Indicator Date'!CA38)</f>
        <v>2020</v>
      </c>
      <c r="CB38" s="119">
        <f>IF('Indicator Date'!CB38="","x",'Indicator Date'!CB38)</f>
        <v>2015</v>
      </c>
    </row>
    <row r="39" spans="1:80" x14ac:dyDescent="0.3">
      <c r="A39" s="100" t="str">
        <f>'Indicator Data'!A41</f>
        <v>Colombia</v>
      </c>
      <c r="B39" s="86" t="str">
        <f>'Indicator Data'!B41</f>
        <v>COL</v>
      </c>
      <c r="C39" s="119">
        <f>IF('Indicator Date'!C39="","x",'Indicator Date'!C39)</f>
        <v>2015</v>
      </c>
      <c r="D39" s="119">
        <f>IF('Indicator Date'!D39="","x",'Indicator Date'!D39)</f>
        <v>2015</v>
      </c>
      <c r="E39" s="119">
        <f>IF('Indicator Date'!E39="","x",'Indicator Date'!E39)</f>
        <v>2015</v>
      </c>
      <c r="F39" s="119">
        <f>IF('Indicator Date'!F39="","x",'Indicator Date'!F39)</f>
        <v>2015</v>
      </c>
      <c r="G39" s="119">
        <f>IF('Indicator Date'!G39="","x",'Indicator Date'!G39)</f>
        <v>2015</v>
      </c>
      <c r="H39" s="119">
        <f>IF('Indicator Date'!H39="","x",'Indicator Date'!H39)</f>
        <v>2015</v>
      </c>
      <c r="I39" s="119">
        <f>IF('Indicator Date'!I39="","x",'Indicator Date'!I39)</f>
        <v>2015</v>
      </c>
      <c r="J39" s="119">
        <f>IF('Indicator Date'!J39="","x",'Indicator Date'!J39)</f>
        <v>2019</v>
      </c>
      <c r="K39" s="119">
        <f>IF('Indicator Date'!K39="","x",'Indicator Date'!K39)</f>
        <v>2019</v>
      </c>
      <c r="L39" s="119">
        <f>IF('Indicator Date'!L39="","x",'Indicator Date'!L39)</f>
        <v>2019</v>
      </c>
      <c r="M39" s="119">
        <f>IF('Indicator Date'!M39="","x",'Indicator Date'!M39)</f>
        <v>2015</v>
      </c>
      <c r="N39" s="119">
        <f>IF('Indicator Date'!N39="","x",'Indicator Date'!N39)</f>
        <v>2015</v>
      </c>
      <c r="O39" s="119">
        <f>IF('Indicator Date'!O39="","x",'Indicator Date'!O39)</f>
        <v>2015</v>
      </c>
      <c r="P39" s="119">
        <f>IF('Indicator Date'!P39="","x",'Indicator Date'!P39)</f>
        <v>2015</v>
      </c>
      <c r="Q39" s="119">
        <f>IF('Indicator Date'!Q39="","x",'Indicator Date'!Q39)</f>
        <v>2010</v>
      </c>
      <c r="R39" s="119">
        <f>IF('Indicator Date'!R39="","x",'Indicator Date'!R39)</f>
        <v>2010</v>
      </c>
      <c r="S39" s="119">
        <f>IF('Indicator Date'!S39="","x",'Indicator Date'!S39)</f>
        <v>2010</v>
      </c>
      <c r="T39" s="119">
        <f>IF('Indicator Date'!T39="","x",'Indicator Date'!T39)</f>
        <v>2010</v>
      </c>
      <c r="U39" s="119">
        <f>IF('Indicator Date'!U39="","x",'Indicator Date'!U39)</f>
        <v>2015</v>
      </c>
      <c r="V39" s="119">
        <f>IF('Indicator Date'!V39="","x",'Indicator Date'!V39)</f>
        <v>2015</v>
      </c>
      <c r="W39" s="119">
        <f>IF('Indicator Date'!W39="","x",'Indicator Date'!W39)</f>
        <v>2015</v>
      </c>
      <c r="X39" s="119">
        <f>IF('Indicator Date'!X39="","x",'Indicator Date'!X39)</f>
        <v>2018</v>
      </c>
      <c r="Y39" s="119">
        <f>IF('Indicator Date'!Y39="","x",'Indicator Date'!Y39)</f>
        <v>2019</v>
      </c>
      <c r="Z39" s="119">
        <f>IF('Indicator Date'!Z39="","x",'Indicator Date'!Z39)</f>
        <v>2019</v>
      </c>
      <c r="AA39" s="119">
        <f>IF('Indicator Date'!AA39="","x",'Indicator Date'!AA39)</f>
        <v>2015</v>
      </c>
      <c r="AB39" s="119">
        <f>IF('Indicator Date'!AB39="","x",'Indicator Date'!AB39)</f>
        <v>2017</v>
      </c>
      <c r="AC39" s="119">
        <f>IF('Indicator Date'!AC39="","x",'Indicator Date'!AC39)</f>
        <v>2017</v>
      </c>
      <c r="AD39" s="119">
        <f>IF('Indicator Date'!AD39="","x",'Indicator Date'!AD39)</f>
        <v>2018</v>
      </c>
      <c r="AE39" s="119">
        <f>IF('Indicator Date'!AE39="","x",'Indicator Date'!AE39)</f>
        <v>2019</v>
      </c>
      <c r="AF39" s="119">
        <f>IF('Indicator Date'!AF39="","x",'Indicator Date'!AF39)</f>
        <v>2018</v>
      </c>
      <c r="AG39" s="119">
        <f>IF('Indicator Date'!AG39="","x",'Indicator Date'!AG39)</f>
        <v>2019</v>
      </c>
      <c r="AH39" s="119">
        <f>IF('Indicator Date'!AH39="","x",'Indicator Date'!AH39)</f>
        <v>2021</v>
      </c>
      <c r="AI39" s="119">
        <f>IF('Indicator Date'!AI39="","x",'Indicator Date'!AI39)</f>
        <v>2021</v>
      </c>
      <c r="AJ39" s="119">
        <f>IF('Indicator Date'!AJ39="","x",'Indicator Date'!AJ39)</f>
        <v>2020</v>
      </c>
      <c r="AK39" s="119">
        <f>IF('Indicator Date'!AK39="","x",'Indicator Date'!AK39)</f>
        <v>2020</v>
      </c>
      <c r="AL39" s="119">
        <f>IF('Indicator Date'!AL39="","x",'Indicator Date'!AL39)</f>
        <v>2018</v>
      </c>
      <c r="AM39" s="119" t="str">
        <f>IF('Indicator Date'!AM39="","x",RIGHT('Indicator Date'!AM39,4))</f>
        <v>2016</v>
      </c>
      <c r="AN39" s="119">
        <f>IF('Indicator Date'!AN39="","x",'Indicator Date'!AN39)</f>
        <v>2021</v>
      </c>
      <c r="AO39" s="119">
        <f>IF('Indicator Date'!AO39="","x",'Indicator Date'!AO39)</f>
        <v>2018</v>
      </c>
      <c r="AP39" s="119">
        <f>IF('Indicator Date'!AP39="","x",'Indicator Date'!AP39)</f>
        <v>2019</v>
      </c>
      <c r="AQ39" s="119">
        <f>IF('Indicator Date'!AQ39="","x",'Indicator Date'!AQ39)</f>
        <v>2019</v>
      </c>
      <c r="AR39" s="119">
        <f>IF('Indicator Date'!AR39="","x",'Indicator Date'!AR39)</f>
        <v>2019</v>
      </c>
      <c r="AS39" s="119">
        <f>IF('Indicator Date'!AS39="","x",'Indicator Date'!AS39)</f>
        <v>2019</v>
      </c>
      <c r="AT39" s="119">
        <f>IF('Indicator Date'!AT39="","x",'Indicator Date'!AT39)</f>
        <v>2016</v>
      </c>
      <c r="AU39" s="119">
        <f>IF('Indicator Date'!AU39="","x",'Indicator Date'!AU39)</f>
        <v>2019</v>
      </c>
      <c r="AV39" s="119">
        <f>IF('Indicator Date'!AV39="","x",'Indicator Date'!AV39)</f>
        <v>2019</v>
      </c>
      <c r="AW39" s="119">
        <f>IF('Indicator Date'!AW39="","x",'Indicator Date'!AW39)</f>
        <v>2019</v>
      </c>
      <c r="AX39" s="119">
        <f>IF('Indicator Date'!AX39="","x",'Indicator Date'!AX39)</f>
        <v>2018</v>
      </c>
      <c r="AY39" s="119">
        <f>IF('Indicator Date'!AY39="","x",'Indicator Date'!AY39)</f>
        <v>2019</v>
      </c>
      <c r="AZ39" s="119">
        <f>IF('Indicator Date'!AZ39="","x",'Indicator Date'!AZ39)</f>
        <v>2019</v>
      </c>
      <c r="BA39" s="119">
        <f>IF('Indicator Date'!BA39="","x",'Indicator Date'!BA39)</f>
        <v>2019</v>
      </c>
      <c r="BB39" s="119">
        <f>IF('Indicator Date'!BB39="","x",'Indicator Date'!BB39)</f>
        <v>2018</v>
      </c>
      <c r="BC39" s="119">
        <f>IF('Indicator Date'!BC39="","x",'Indicator Date'!BC39)</f>
        <v>2019</v>
      </c>
      <c r="BD39" s="119">
        <f>IF('Indicator Date'!BD39="","x",'Indicator Date'!BD39)</f>
        <v>2020</v>
      </c>
      <c r="BE39" s="170">
        <f>IF('Indicator Date'!BE39="","x",YEAR('Indicator Date'!BE39))</f>
        <v>2019</v>
      </c>
      <c r="BF39" s="170">
        <f>IF('Indicator Date'!BF39="","x",YEAR('Indicator Date'!BF39))</f>
        <v>2021</v>
      </c>
      <c r="BG39" s="119">
        <f>IF('Indicator Date'!BG39="","x",'Indicator Date'!BG39)</f>
        <v>2019</v>
      </c>
      <c r="BH39" s="119">
        <f>IF('Indicator Date'!BH39="","x",'Indicator Date'!BH39)</f>
        <v>2019</v>
      </c>
      <c r="BI39" s="119">
        <f>IF('Indicator Date'!BI39="","x",'Indicator Date'!BI39)</f>
        <v>2019</v>
      </c>
      <c r="BJ39" s="119">
        <f>IF('Indicator Date'!BJ39="","x",'Indicator Date'!BJ39)</f>
        <v>2015</v>
      </c>
      <c r="BK39" s="119">
        <f>IF('Indicator Date'!BK39="","x",'Indicator Date'!BK39)</f>
        <v>2019</v>
      </c>
      <c r="BL39" s="119">
        <f>IF('Indicator Date'!BL39="","x",'Indicator Date'!BL39)</f>
        <v>2020</v>
      </c>
      <c r="BM39" s="119">
        <f>IF('Indicator Date'!BM39="","x",'Indicator Date'!BM39)</f>
        <v>2018</v>
      </c>
      <c r="BN39" s="119">
        <f>IF('Indicator Date'!BN39="","x",'Indicator Date'!BN39)</f>
        <v>2018</v>
      </c>
      <c r="BO39" s="119">
        <f>IF('Indicator Date'!BO39="","x",'Indicator Date'!BO39)</f>
        <v>2019</v>
      </c>
      <c r="BP39" s="119">
        <f>IF('Indicator Date'!BP39="","x",'Indicator Date'!BP39)</f>
        <v>2019</v>
      </c>
      <c r="BQ39" s="119">
        <f>IF('Indicator Date'!BQ39="","x",'Indicator Date'!BQ39)</f>
        <v>2014</v>
      </c>
      <c r="BR39" s="119">
        <f>IF('Indicator Date'!BR39="","x",'Indicator Date'!BR39)</f>
        <v>2017</v>
      </c>
      <c r="BS39" s="119">
        <f>IF('Indicator Date'!BS39="","x",'Indicator Date'!BS39)</f>
        <v>2017</v>
      </c>
      <c r="BT39" s="119">
        <f>IF('Indicator Date'!BT39="","x",'Indicator Date'!BT39)</f>
        <v>2017</v>
      </c>
      <c r="BU39" s="119">
        <f>IF('Indicator Date'!BU39="","x",'Indicator Date'!BU39)</f>
        <v>2018</v>
      </c>
      <c r="BV39" s="119">
        <f>IF('Indicator Date'!BV39="","x",'Indicator Date'!BV39)</f>
        <v>2018</v>
      </c>
      <c r="BW39" s="119">
        <f>IF('Indicator Date'!BW39="","x",'Indicator Date'!BW39)</f>
        <v>2018</v>
      </c>
      <c r="BX39" s="119">
        <f>IF('Indicator Date'!BX39="","x",'Indicator Date'!BX39)</f>
        <v>2018</v>
      </c>
      <c r="BY39" s="119">
        <f>IF('Indicator Date'!BY39="","x",'Indicator Date'!BY39)</f>
        <v>2017</v>
      </c>
      <c r="BZ39" s="119">
        <f>IF('Indicator Date'!BZ39="","x",'Indicator Date'!BZ39)</f>
        <v>2019</v>
      </c>
      <c r="CA39" s="119">
        <f>IF('Indicator Date'!CA39="","x",'Indicator Date'!CA39)</f>
        <v>2020</v>
      </c>
      <c r="CB39" s="119">
        <f>IF('Indicator Date'!CB39="","x",'Indicator Date'!CB39)</f>
        <v>2015</v>
      </c>
    </row>
    <row r="40" spans="1:80" x14ac:dyDescent="0.3">
      <c r="A40" s="100" t="str">
        <f>'Indicator Data'!A42</f>
        <v>Comoros</v>
      </c>
      <c r="B40" s="86" t="str">
        <f>'Indicator Data'!B42</f>
        <v>COM</v>
      </c>
      <c r="C40" s="119">
        <f>IF('Indicator Date'!C40="","x",'Indicator Date'!C40)</f>
        <v>2015</v>
      </c>
      <c r="D40" s="119">
        <f>IF('Indicator Date'!D40="","x",'Indicator Date'!D40)</f>
        <v>2015</v>
      </c>
      <c r="E40" s="119">
        <f>IF('Indicator Date'!E40="","x",'Indicator Date'!E40)</f>
        <v>2015</v>
      </c>
      <c r="F40" s="119">
        <f>IF('Indicator Date'!F40="","x",'Indicator Date'!F40)</f>
        <v>2015</v>
      </c>
      <c r="G40" s="119">
        <f>IF('Indicator Date'!G40="","x",'Indicator Date'!G40)</f>
        <v>2015</v>
      </c>
      <c r="H40" s="119">
        <f>IF('Indicator Date'!H40="","x",'Indicator Date'!H40)</f>
        <v>2015</v>
      </c>
      <c r="I40" s="119">
        <f>IF('Indicator Date'!I40="","x",'Indicator Date'!I40)</f>
        <v>2015</v>
      </c>
      <c r="J40" s="119">
        <f>IF('Indicator Date'!J40="","x",'Indicator Date'!J40)</f>
        <v>2019</v>
      </c>
      <c r="K40" s="119">
        <f>IF('Indicator Date'!K40="","x",'Indicator Date'!K40)</f>
        <v>2019</v>
      </c>
      <c r="L40" s="119">
        <f>IF('Indicator Date'!L40="","x",'Indicator Date'!L40)</f>
        <v>2019</v>
      </c>
      <c r="M40" s="119">
        <f>IF('Indicator Date'!M40="","x",'Indicator Date'!M40)</f>
        <v>2015</v>
      </c>
      <c r="N40" s="119">
        <f>IF('Indicator Date'!N40="","x",'Indicator Date'!N40)</f>
        <v>2015</v>
      </c>
      <c r="O40" s="119">
        <f>IF('Indicator Date'!O40="","x",'Indicator Date'!O40)</f>
        <v>2015</v>
      </c>
      <c r="P40" s="119">
        <f>IF('Indicator Date'!P40="","x",'Indicator Date'!P40)</f>
        <v>2015</v>
      </c>
      <c r="Q40" s="119">
        <f>IF('Indicator Date'!Q40="","x",'Indicator Date'!Q40)</f>
        <v>2010</v>
      </c>
      <c r="R40" s="119">
        <f>IF('Indicator Date'!R40="","x",'Indicator Date'!R40)</f>
        <v>2010</v>
      </c>
      <c r="S40" s="119">
        <f>IF('Indicator Date'!S40="","x",'Indicator Date'!S40)</f>
        <v>2010</v>
      </c>
      <c r="T40" s="119">
        <f>IF('Indicator Date'!T40="","x",'Indicator Date'!T40)</f>
        <v>2010</v>
      </c>
      <c r="U40" s="119">
        <f>IF('Indicator Date'!U40="","x",'Indicator Date'!U40)</f>
        <v>2015</v>
      </c>
      <c r="V40" s="119">
        <f>IF('Indicator Date'!V40="","x",'Indicator Date'!V40)</f>
        <v>2015</v>
      </c>
      <c r="W40" s="119">
        <f>IF('Indicator Date'!W40="","x",'Indicator Date'!W40)</f>
        <v>2015</v>
      </c>
      <c r="X40" s="119">
        <f>IF('Indicator Date'!X40="","x",'Indicator Date'!X40)</f>
        <v>2018</v>
      </c>
      <c r="Y40" s="119">
        <f>IF('Indicator Date'!Y40="","x",'Indicator Date'!Y40)</f>
        <v>2019</v>
      </c>
      <c r="Z40" s="119">
        <f>IF('Indicator Date'!Z40="","x",'Indicator Date'!Z40)</f>
        <v>2019</v>
      </c>
      <c r="AA40" s="119">
        <f>IF('Indicator Date'!AA40="","x",'Indicator Date'!AA40)</f>
        <v>2012</v>
      </c>
      <c r="AB40" s="119">
        <f>IF('Indicator Date'!AB40="","x",'Indicator Date'!AB40)</f>
        <v>2017</v>
      </c>
      <c r="AC40" s="119">
        <f>IF('Indicator Date'!AC40="","x",'Indicator Date'!AC40)</f>
        <v>2016</v>
      </c>
      <c r="AD40" s="119">
        <f>IF('Indicator Date'!AD40="","x",'Indicator Date'!AD40)</f>
        <v>2017</v>
      </c>
      <c r="AE40" s="119">
        <f>IF('Indicator Date'!AE40="","x",'Indicator Date'!AE40)</f>
        <v>2019</v>
      </c>
      <c r="AF40" s="119">
        <f>IF('Indicator Date'!AF40="","x",'Indicator Date'!AF40)</f>
        <v>2018</v>
      </c>
      <c r="AG40" s="119">
        <f>IF('Indicator Date'!AG40="","x",'Indicator Date'!AG40)</f>
        <v>2019</v>
      </c>
      <c r="AH40" s="119">
        <f>IF('Indicator Date'!AH40="","x",'Indicator Date'!AH40)</f>
        <v>2021</v>
      </c>
      <c r="AI40" s="119">
        <f>IF('Indicator Date'!AI40="","x",'Indicator Date'!AI40)</f>
        <v>2021</v>
      </c>
      <c r="AJ40" s="119">
        <f>IF('Indicator Date'!AJ40="","x",'Indicator Date'!AJ40)</f>
        <v>2020</v>
      </c>
      <c r="AK40" s="119">
        <f>IF('Indicator Date'!AK40="","x",'Indicator Date'!AK40)</f>
        <v>2020</v>
      </c>
      <c r="AL40" s="119">
        <f>IF('Indicator Date'!AL40="","x",'Indicator Date'!AL40)</f>
        <v>2018</v>
      </c>
      <c r="AM40" s="119" t="str">
        <f>IF('Indicator Date'!AM40="","x",RIGHT('Indicator Date'!AM40,4))</f>
        <v>2012</v>
      </c>
      <c r="AN40" s="119">
        <f>IF('Indicator Date'!AN40="","x",'Indicator Date'!AN40)</f>
        <v>2021</v>
      </c>
      <c r="AO40" s="119">
        <f>IF('Indicator Date'!AO40="","x",'Indicator Date'!AO40)</f>
        <v>2018</v>
      </c>
      <c r="AP40" s="119">
        <f>IF('Indicator Date'!AP40="","x",'Indicator Date'!AP40)</f>
        <v>2019</v>
      </c>
      <c r="AQ40" s="119">
        <f>IF('Indicator Date'!AQ40="","x",'Indicator Date'!AQ40)</f>
        <v>2019</v>
      </c>
      <c r="AR40" s="119">
        <f>IF('Indicator Date'!AR40="","x",'Indicator Date'!AR40)</f>
        <v>2019</v>
      </c>
      <c r="AS40" s="119">
        <f>IF('Indicator Date'!AS40="","x",'Indicator Date'!AS40)</f>
        <v>2019</v>
      </c>
      <c r="AT40" s="119">
        <f>IF('Indicator Date'!AT40="","x",'Indicator Date'!AT40)</f>
        <v>2012</v>
      </c>
      <c r="AU40" s="119">
        <f>IF('Indicator Date'!AU40="","x",'Indicator Date'!AU40)</f>
        <v>2019</v>
      </c>
      <c r="AV40" s="119">
        <f>IF('Indicator Date'!AV40="","x",'Indicator Date'!AV40)</f>
        <v>2019</v>
      </c>
      <c r="AW40" s="119">
        <f>IF('Indicator Date'!AW40="","x",'Indicator Date'!AW40)</f>
        <v>2019</v>
      </c>
      <c r="AX40" s="119">
        <f>IF('Indicator Date'!AX40="","x",'Indicator Date'!AX40)</f>
        <v>2018</v>
      </c>
      <c r="AY40" s="119">
        <f>IF('Indicator Date'!AY40="","x",'Indicator Date'!AY40)</f>
        <v>2019</v>
      </c>
      <c r="AZ40" s="119" t="str">
        <f>IF('Indicator Date'!AZ40="","x",'Indicator Date'!AZ40)</f>
        <v>x</v>
      </c>
      <c r="BA40" s="119">
        <f>IF('Indicator Date'!BA40="","x",'Indicator Date'!BA40)</f>
        <v>2014</v>
      </c>
      <c r="BB40" s="119">
        <f>IF('Indicator Date'!BB40="","x",'Indicator Date'!BB40)</f>
        <v>2018</v>
      </c>
      <c r="BC40" s="119">
        <f>IF('Indicator Date'!BC40="","x",'Indicator Date'!BC40)</f>
        <v>2019</v>
      </c>
      <c r="BD40" s="119">
        <f>IF('Indicator Date'!BD40="","x",'Indicator Date'!BD40)</f>
        <v>2020</v>
      </c>
      <c r="BE40" s="170" t="str">
        <f>IF('Indicator Date'!BE40="","x",YEAR('Indicator Date'!BE40))</f>
        <v>x</v>
      </c>
      <c r="BF40" s="170">
        <f>IF('Indicator Date'!BF40="","x",YEAR('Indicator Date'!BF40))</f>
        <v>2020</v>
      </c>
      <c r="BG40" s="119">
        <f>IF('Indicator Date'!BG40="","x",'Indicator Date'!BG40)</f>
        <v>2019</v>
      </c>
      <c r="BH40" s="119">
        <f>IF('Indicator Date'!BH40="","x",'Indicator Date'!BH40)</f>
        <v>2019</v>
      </c>
      <c r="BI40" s="119">
        <f>IF('Indicator Date'!BI40="","x",'Indicator Date'!BI40)</f>
        <v>2019</v>
      </c>
      <c r="BJ40" s="119">
        <f>IF('Indicator Date'!BJ40="","x",'Indicator Date'!BJ40)</f>
        <v>2013</v>
      </c>
      <c r="BK40" s="119">
        <f>IF('Indicator Date'!BK40="","x",'Indicator Date'!BK40)</f>
        <v>2019</v>
      </c>
      <c r="BL40" s="119">
        <f>IF('Indicator Date'!BL40="","x",'Indicator Date'!BL40)</f>
        <v>2020</v>
      </c>
      <c r="BM40" s="119">
        <f>IF('Indicator Date'!BM40="","x",'Indicator Date'!BM40)</f>
        <v>2018</v>
      </c>
      <c r="BN40" s="119">
        <f>IF('Indicator Date'!BN40="","x",'Indicator Date'!BN40)</f>
        <v>2018</v>
      </c>
      <c r="BO40" s="119">
        <f>IF('Indicator Date'!BO40="","x",'Indicator Date'!BO40)</f>
        <v>2017</v>
      </c>
      <c r="BP40" s="119">
        <f>IF('Indicator Date'!BP40="","x",'Indicator Date'!BP40)</f>
        <v>2019</v>
      </c>
      <c r="BQ40" s="119">
        <f>IF('Indicator Date'!BQ40="","x",'Indicator Date'!BQ40)</f>
        <v>2014</v>
      </c>
      <c r="BR40" s="119">
        <f>IF('Indicator Date'!BR40="","x",'Indicator Date'!BR40)</f>
        <v>2017</v>
      </c>
      <c r="BS40" s="119">
        <f>IF('Indicator Date'!BS40="","x",'Indicator Date'!BS40)</f>
        <v>2017</v>
      </c>
      <c r="BT40" s="119">
        <f>IF('Indicator Date'!BT40="","x",'Indicator Date'!BT40)</f>
        <v>2012</v>
      </c>
      <c r="BU40" s="119">
        <f>IF('Indicator Date'!BU40="","x",'Indicator Date'!BU40)</f>
        <v>2018</v>
      </c>
      <c r="BV40" s="119" t="str">
        <f>IF('Indicator Date'!BV40="","x",'Indicator Date'!BV40)</f>
        <v>x</v>
      </c>
      <c r="BW40" s="119" t="str">
        <f>IF('Indicator Date'!BW40="","x",'Indicator Date'!BW40)</f>
        <v>x</v>
      </c>
      <c r="BX40" s="119">
        <f>IF('Indicator Date'!BX40="","x",'Indicator Date'!BX40)</f>
        <v>2018</v>
      </c>
      <c r="BY40" s="119">
        <f>IF('Indicator Date'!BY40="","x",'Indicator Date'!BY40)</f>
        <v>2017</v>
      </c>
      <c r="BZ40" s="119">
        <f>IF('Indicator Date'!BZ40="","x",'Indicator Date'!BZ40)</f>
        <v>2019</v>
      </c>
      <c r="CA40" s="119">
        <f>IF('Indicator Date'!CA40="","x",'Indicator Date'!CA40)</f>
        <v>2020</v>
      </c>
      <c r="CB40" s="119">
        <f>IF('Indicator Date'!CB40="","x",'Indicator Date'!CB40)</f>
        <v>2015</v>
      </c>
    </row>
    <row r="41" spans="1:80" x14ac:dyDescent="0.3">
      <c r="A41" s="100" t="str">
        <f>'Indicator Data'!A43</f>
        <v>Congo</v>
      </c>
      <c r="B41" s="86" t="str">
        <f>'Indicator Data'!B43</f>
        <v>COG</v>
      </c>
      <c r="C41" s="119">
        <f>IF('Indicator Date'!C41="","x",'Indicator Date'!C41)</f>
        <v>2015</v>
      </c>
      <c r="D41" s="119">
        <f>IF('Indicator Date'!D41="","x",'Indicator Date'!D41)</f>
        <v>2015</v>
      </c>
      <c r="E41" s="119">
        <f>IF('Indicator Date'!E41="","x",'Indicator Date'!E41)</f>
        <v>2015</v>
      </c>
      <c r="F41" s="119">
        <f>IF('Indicator Date'!F41="","x",'Indicator Date'!F41)</f>
        <v>2015</v>
      </c>
      <c r="G41" s="119">
        <f>IF('Indicator Date'!G41="","x",'Indicator Date'!G41)</f>
        <v>2015</v>
      </c>
      <c r="H41" s="119">
        <f>IF('Indicator Date'!H41="","x",'Indicator Date'!H41)</f>
        <v>2015</v>
      </c>
      <c r="I41" s="119">
        <f>IF('Indicator Date'!I41="","x",'Indicator Date'!I41)</f>
        <v>2015</v>
      </c>
      <c r="J41" s="119">
        <f>IF('Indicator Date'!J41="","x",'Indicator Date'!J41)</f>
        <v>2019</v>
      </c>
      <c r="K41" s="119">
        <f>IF('Indicator Date'!K41="","x",'Indicator Date'!K41)</f>
        <v>2019</v>
      </c>
      <c r="L41" s="119">
        <f>IF('Indicator Date'!L41="","x",'Indicator Date'!L41)</f>
        <v>2019</v>
      </c>
      <c r="M41" s="119">
        <f>IF('Indicator Date'!M41="","x",'Indicator Date'!M41)</f>
        <v>2015</v>
      </c>
      <c r="N41" s="119">
        <f>IF('Indicator Date'!N41="","x",'Indicator Date'!N41)</f>
        <v>2015</v>
      </c>
      <c r="O41" s="119">
        <f>IF('Indicator Date'!O41="","x",'Indicator Date'!O41)</f>
        <v>2015</v>
      </c>
      <c r="P41" s="119">
        <f>IF('Indicator Date'!P41="","x",'Indicator Date'!P41)</f>
        <v>2015</v>
      </c>
      <c r="Q41" s="119">
        <f>IF('Indicator Date'!Q41="","x",'Indicator Date'!Q41)</f>
        <v>2010</v>
      </c>
      <c r="R41" s="119">
        <f>IF('Indicator Date'!R41="","x",'Indicator Date'!R41)</f>
        <v>2010</v>
      </c>
      <c r="S41" s="119">
        <f>IF('Indicator Date'!S41="","x",'Indicator Date'!S41)</f>
        <v>2010</v>
      </c>
      <c r="T41" s="119">
        <f>IF('Indicator Date'!T41="","x",'Indicator Date'!T41)</f>
        <v>2010</v>
      </c>
      <c r="U41" s="119">
        <f>IF('Indicator Date'!U41="","x",'Indicator Date'!U41)</f>
        <v>2015</v>
      </c>
      <c r="V41" s="119">
        <f>IF('Indicator Date'!V41="","x",'Indicator Date'!V41)</f>
        <v>2015</v>
      </c>
      <c r="W41" s="119">
        <f>IF('Indicator Date'!W41="","x",'Indicator Date'!W41)</f>
        <v>2015</v>
      </c>
      <c r="X41" s="119">
        <f>IF('Indicator Date'!X41="","x",'Indicator Date'!X41)</f>
        <v>2018</v>
      </c>
      <c r="Y41" s="119">
        <f>IF('Indicator Date'!Y41="","x",'Indicator Date'!Y41)</f>
        <v>2019</v>
      </c>
      <c r="Z41" s="119">
        <f>IF('Indicator Date'!Z41="","x",'Indicator Date'!Z41)</f>
        <v>2019</v>
      </c>
      <c r="AA41" s="119">
        <f>IF('Indicator Date'!AA41="","x",'Indicator Date'!AA41)</f>
        <v>2011</v>
      </c>
      <c r="AB41" s="119">
        <f>IF('Indicator Date'!AB41="","x",'Indicator Date'!AB41)</f>
        <v>2017</v>
      </c>
      <c r="AC41" s="119">
        <f>IF('Indicator Date'!AC41="","x",'Indicator Date'!AC41)</f>
        <v>2017</v>
      </c>
      <c r="AD41" s="119">
        <f>IF('Indicator Date'!AD41="","x",'Indicator Date'!AD41)</f>
        <v>2016</v>
      </c>
      <c r="AE41" s="119">
        <f>IF('Indicator Date'!AE41="","x",'Indicator Date'!AE41)</f>
        <v>2019</v>
      </c>
      <c r="AF41" s="119">
        <f>IF('Indicator Date'!AF41="","x",'Indicator Date'!AF41)</f>
        <v>2018</v>
      </c>
      <c r="AG41" s="119">
        <f>IF('Indicator Date'!AG41="","x",'Indicator Date'!AG41)</f>
        <v>2019</v>
      </c>
      <c r="AH41" s="119">
        <f>IF('Indicator Date'!AH41="","x",'Indicator Date'!AH41)</f>
        <v>2021</v>
      </c>
      <c r="AI41" s="119">
        <f>IF('Indicator Date'!AI41="","x",'Indicator Date'!AI41)</f>
        <v>2021</v>
      </c>
      <c r="AJ41" s="119">
        <f>IF('Indicator Date'!AJ41="","x",'Indicator Date'!AJ41)</f>
        <v>2020</v>
      </c>
      <c r="AK41" s="119">
        <f>IF('Indicator Date'!AK41="","x",'Indicator Date'!AK41)</f>
        <v>2020</v>
      </c>
      <c r="AL41" s="119">
        <f>IF('Indicator Date'!AL41="","x",'Indicator Date'!AL41)</f>
        <v>2018</v>
      </c>
      <c r="AM41" s="119" t="str">
        <f>IF('Indicator Date'!AM41="","x",RIGHT('Indicator Date'!AM41,4))</f>
        <v>2015</v>
      </c>
      <c r="AN41" s="119">
        <f>IF('Indicator Date'!AN41="","x",'Indicator Date'!AN41)</f>
        <v>2021</v>
      </c>
      <c r="AO41" s="119">
        <f>IF('Indicator Date'!AO41="","x",'Indicator Date'!AO41)</f>
        <v>2018</v>
      </c>
      <c r="AP41" s="119">
        <f>IF('Indicator Date'!AP41="","x",'Indicator Date'!AP41)</f>
        <v>2019</v>
      </c>
      <c r="AQ41" s="119">
        <f>IF('Indicator Date'!AQ41="","x",'Indicator Date'!AQ41)</f>
        <v>2019</v>
      </c>
      <c r="AR41" s="119">
        <f>IF('Indicator Date'!AR41="","x",'Indicator Date'!AR41)</f>
        <v>2019</v>
      </c>
      <c r="AS41" s="119">
        <f>IF('Indicator Date'!AS41="","x",'Indicator Date'!AS41)</f>
        <v>2019</v>
      </c>
      <c r="AT41" s="119">
        <f>IF('Indicator Date'!AT41="","x",'Indicator Date'!AT41)</f>
        <v>2014</v>
      </c>
      <c r="AU41" s="119">
        <f>IF('Indicator Date'!AU41="","x",'Indicator Date'!AU41)</f>
        <v>2019</v>
      </c>
      <c r="AV41" s="119">
        <f>IF('Indicator Date'!AV41="","x",'Indicator Date'!AV41)</f>
        <v>2019</v>
      </c>
      <c r="AW41" s="119">
        <f>IF('Indicator Date'!AW41="","x",'Indicator Date'!AW41)</f>
        <v>2019</v>
      </c>
      <c r="AX41" s="119">
        <f>IF('Indicator Date'!AX41="","x",'Indicator Date'!AX41)</f>
        <v>2018</v>
      </c>
      <c r="AY41" s="119">
        <f>IF('Indicator Date'!AY41="","x",'Indicator Date'!AY41)</f>
        <v>2019</v>
      </c>
      <c r="AZ41" s="119">
        <f>IF('Indicator Date'!AZ41="","x",'Indicator Date'!AZ41)</f>
        <v>2019</v>
      </c>
      <c r="BA41" s="119">
        <f>IF('Indicator Date'!BA41="","x",'Indicator Date'!BA41)</f>
        <v>2011</v>
      </c>
      <c r="BB41" s="119">
        <f>IF('Indicator Date'!BB41="","x",'Indicator Date'!BB41)</f>
        <v>2018</v>
      </c>
      <c r="BC41" s="119">
        <f>IF('Indicator Date'!BC41="","x",'Indicator Date'!BC41)</f>
        <v>2019</v>
      </c>
      <c r="BD41" s="119">
        <f>IF('Indicator Date'!BD41="","x",'Indicator Date'!BD41)</f>
        <v>2020</v>
      </c>
      <c r="BE41" s="170">
        <f>IF('Indicator Date'!BE41="","x",YEAR('Indicator Date'!BE41))</f>
        <v>2019</v>
      </c>
      <c r="BF41" s="170">
        <f>IF('Indicator Date'!BF41="","x",YEAR('Indicator Date'!BF41))</f>
        <v>2021</v>
      </c>
      <c r="BG41" s="119">
        <f>IF('Indicator Date'!BG41="","x",'Indicator Date'!BG41)</f>
        <v>2019</v>
      </c>
      <c r="BH41" s="119">
        <f>IF('Indicator Date'!BH41="","x",'Indicator Date'!BH41)</f>
        <v>2019</v>
      </c>
      <c r="BI41" s="119">
        <f>IF('Indicator Date'!BI41="","x",'Indicator Date'!BI41)</f>
        <v>2019</v>
      </c>
      <c r="BJ41" s="119" t="str">
        <f>IF('Indicator Date'!BJ41="","x",'Indicator Date'!BJ41)</f>
        <v>x</v>
      </c>
      <c r="BK41" s="119">
        <f>IF('Indicator Date'!BK41="","x",'Indicator Date'!BK41)</f>
        <v>2019</v>
      </c>
      <c r="BL41" s="119">
        <f>IF('Indicator Date'!BL41="","x",'Indicator Date'!BL41)</f>
        <v>2020</v>
      </c>
      <c r="BM41" s="119">
        <f>IF('Indicator Date'!BM41="","x",'Indicator Date'!BM41)</f>
        <v>2018</v>
      </c>
      <c r="BN41" s="119">
        <f>IF('Indicator Date'!BN41="","x",'Indicator Date'!BN41)</f>
        <v>2018</v>
      </c>
      <c r="BO41" s="119">
        <f>IF('Indicator Date'!BO41="","x",'Indicator Date'!BO41)</f>
        <v>2017</v>
      </c>
      <c r="BP41" s="119">
        <f>IF('Indicator Date'!BP41="","x",'Indicator Date'!BP41)</f>
        <v>2018</v>
      </c>
      <c r="BQ41" s="119">
        <f>IF('Indicator Date'!BQ41="","x",'Indicator Date'!BQ41)</f>
        <v>2014</v>
      </c>
      <c r="BR41" s="119">
        <f>IF('Indicator Date'!BR41="","x",'Indicator Date'!BR41)</f>
        <v>2017</v>
      </c>
      <c r="BS41" s="119">
        <f>IF('Indicator Date'!BS41="","x",'Indicator Date'!BS41)</f>
        <v>2017</v>
      </c>
      <c r="BT41" s="119">
        <f>IF('Indicator Date'!BT41="","x",'Indicator Date'!BT41)</f>
        <v>2011</v>
      </c>
      <c r="BU41" s="119">
        <f>IF('Indicator Date'!BU41="","x",'Indicator Date'!BU41)</f>
        <v>2018</v>
      </c>
      <c r="BV41" s="119" t="str">
        <f>IF('Indicator Date'!BV41="","x",'Indicator Date'!BV41)</f>
        <v>x</v>
      </c>
      <c r="BW41" s="119">
        <f>IF('Indicator Date'!BW41="","x",'Indicator Date'!BW41)</f>
        <v>2018</v>
      </c>
      <c r="BX41" s="119">
        <f>IF('Indicator Date'!BX41="","x",'Indicator Date'!BX41)</f>
        <v>2018</v>
      </c>
      <c r="BY41" s="119">
        <f>IF('Indicator Date'!BY41="","x",'Indicator Date'!BY41)</f>
        <v>2017</v>
      </c>
      <c r="BZ41" s="119">
        <f>IF('Indicator Date'!BZ41="","x",'Indicator Date'!BZ41)</f>
        <v>2019</v>
      </c>
      <c r="CA41" s="119">
        <f>IF('Indicator Date'!CA41="","x",'Indicator Date'!CA41)</f>
        <v>2020</v>
      </c>
      <c r="CB41" s="119">
        <f>IF('Indicator Date'!CB41="","x",'Indicator Date'!CB41)</f>
        <v>2015</v>
      </c>
    </row>
    <row r="42" spans="1:80" x14ac:dyDescent="0.3">
      <c r="A42" s="100" t="str">
        <f>'Indicator Data'!A44</f>
        <v>Congo DR</v>
      </c>
      <c r="B42" s="86" t="str">
        <f>'Indicator Data'!B44</f>
        <v>COD</v>
      </c>
      <c r="C42" s="119">
        <f>IF('Indicator Date'!C42="","x",'Indicator Date'!C42)</f>
        <v>2015</v>
      </c>
      <c r="D42" s="119">
        <f>IF('Indicator Date'!D42="","x",'Indicator Date'!D42)</f>
        <v>2015</v>
      </c>
      <c r="E42" s="119">
        <f>IF('Indicator Date'!E42="","x",'Indicator Date'!E42)</f>
        <v>2015</v>
      </c>
      <c r="F42" s="119">
        <f>IF('Indicator Date'!F42="","x",'Indicator Date'!F42)</f>
        <v>2015</v>
      </c>
      <c r="G42" s="119">
        <f>IF('Indicator Date'!G42="","x",'Indicator Date'!G42)</f>
        <v>2015</v>
      </c>
      <c r="H42" s="119">
        <f>IF('Indicator Date'!H42="","x",'Indicator Date'!H42)</f>
        <v>2015</v>
      </c>
      <c r="I42" s="119">
        <f>IF('Indicator Date'!I42="","x",'Indicator Date'!I42)</f>
        <v>2015</v>
      </c>
      <c r="J42" s="119">
        <f>IF('Indicator Date'!J42="","x",'Indicator Date'!J42)</f>
        <v>2019</v>
      </c>
      <c r="K42" s="119">
        <f>IF('Indicator Date'!K42="","x",'Indicator Date'!K42)</f>
        <v>2019</v>
      </c>
      <c r="L42" s="119">
        <f>IF('Indicator Date'!L42="","x",'Indicator Date'!L42)</f>
        <v>2019</v>
      </c>
      <c r="M42" s="119">
        <f>IF('Indicator Date'!M42="","x",'Indicator Date'!M42)</f>
        <v>2015</v>
      </c>
      <c r="N42" s="119">
        <f>IF('Indicator Date'!N42="","x",'Indicator Date'!N42)</f>
        <v>2015</v>
      </c>
      <c r="O42" s="119">
        <f>IF('Indicator Date'!O42="","x",'Indicator Date'!O42)</f>
        <v>2015</v>
      </c>
      <c r="P42" s="119">
        <f>IF('Indicator Date'!P42="","x",'Indicator Date'!P42)</f>
        <v>2015</v>
      </c>
      <c r="Q42" s="119">
        <f>IF('Indicator Date'!Q42="","x",'Indicator Date'!Q42)</f>
        <v>2010</v>
      </c>
      <c r="R42" s="119">
        <f>IF('Indicator Date'!R42="","x",'Indicator Date'!R42)</f>
        <v>2010</v>
      </c>
      <c r="S42" s="119">
        <f>IF('Indicator Date'!S42="","x",'Indicator Date'!S42)</f>
        <v>2010</v>
      </c>
      <c r="T42" s="119">
        <f>IF('Indicator Date'!T42="","x",'Indicator Date'!T42)</f>
        <v>2010</v>
      </c>
      <c r="U42" s="119">
        <f>IF('Indicator Date'!U42="","x",'Indicator Date'!U42)</f>
        <v>2015</v>
      </c>
      <c r="V42" s="119">
        <f>IF('Indicator Date'!V42="","x",'Indicator Date'!V42)</f>
        <v>2015</v>
      </c>
      <c r="W42" s="119">
        <f>IF('Indicator Date'!W42="","x",'Indicator Date'!W42)</f>
        <v>2015</v>
      </c>
      <c r="X42" s="119">
        <f>IF('Indicator Date'!X42="","x",'Indicator Date'!X42)</f>
        <v>2018</v>
      </c>
      <c r="Y42" s="119">
        <f>IF('Indicator Date'!Y42="","x",'Indicator Date'!Y42)</f>
        <v>2019</v>
      </c>
      <c r="Z42" s="119">
        <f>IF('Indicator Date'!Z42="","x",'Indicator Date'!Z42)</f>
        <v>2019</v>
      </c>
      <c r="AA42" s="119">
        <f>IF('Indicator Date'!AA42="","x",'Indicator Date'!AA42)</f>
        <v>2013</v>
      </c>
      <c r="AB42" s="119">
        <f>IF('Indicator Date'!AB42="","x",'Indicator Date'!AB42)</f>
        <v>2017</v>
      </c>
      <c r="AC42" s="119">
        <f>IF('Indicator Date'!AC42="","x",'Indicator Date'!AC42)</f>
        <v>2017</v>
      </c>
      <c r="AD42" s="119">
        <f>IF('Indicator Date'!AD42="","x",'Indicator Date'!AD42)</f>
        <v>2017</v>
      </c>
      <c r="AE42" s="119">
        <f>IF('Indicator Date'!AE42="","x",'Indicator Date'!AE42)</f>
        <v>2019</v>
      </c>
      <c r="AF42" s="119">
        <f>IF('Indicator Date'!AF42="","x",'Indicator Date'!AF42)</f>
        <v>2018</v>
      </c>
      <c r="AG42" s="119">
        <f>IF('Indicator Date'!AG42="","x",'Indicator Date'!AG42)</f>
        <v>2019</v>
      </c>
      <c r="AH42" s="119">
        <f>IF('Indicator Date'!AH42="","x",'Indicator Date'!AH42)</f>
        <v>2021</v>
      </c>
      <c r="AI42" s="119">
        <f>IF('Indicator Date'!AI42="","x",'Indicator Date'!AI42)</f>
        <v>2021</v>
      </c>
      <c r="AJ42" s="119">
        <f>IF('Indicator Date'!AJ42="","x",'Indicator Date'!AJ42)</f>
        <v>2020</v>
      </c>
      <c r="AK42" s="119">
        <f>IF('Indicator Date'!AK42="","x",'Indicator Date'!AK42)</f>
        <v>2020</v>
      </c>
      <c r="AL42" s="119">
        <f>IF('Indicator Date'!AL42="","x",'Indicator Date'!AL42)</f>
        <v>2018</v>
      </c>
      <c r="AM42" s="119" t="str">
        <f>IF('Indicator Date'!AM42="","x",RIGHT('Indicator Date'!AM42,4))</f>
        <v>2018</v>
      </c>
      <c r="AN42" s="119">
        <f>IF('Indicator Date'!AN42="","x",'Indicator Date'!AN42)</f>
        <v>2021</v>
      </c>
      <c r="AO42" s="119">
        <f>IF('Indicator Date'!AO42="","x",'Indicator Date'!AO42)</f>
        <v>2018</v>
      </c>
      <c r="AP42" s="119">
        <f>IF('Indicator Date'!AP42="","x",'Indicator Date'!AP42)</f>
        <v>2019</v>
      </c>
      <c r="AQ42" s="119">
        <f>IF('Indicator Date'!AQ42="","x",'Indicator Date'!AQ42)</f>
        <v>2019</v>
      </c>
      <c r="AR42" s="119">
        <f>IF('Indicator Date'!AR42="","x",'Indicator Date'!AR42)</f>
        <v>2019</v>
      </c>
      <c r="AS42" s="119">
        <f>IF('Indicator Date'!AS42="","x",'Indicator Date'!AS42)</f>
        <v>2019</v>
      </c>
      <c r="AT42" s="119">
        <f>IF('Indicator Date'!AT42="","x",'Indicator Date'!AT42)</f>
        <v>2013</v>
      </c>
      <c r="AU42" s="119">
        <f>IF('Indicator Date'!AU42="","x",'Indicator Date'!AU42)</f>
        <v>2019</v>
      </c>
      <c r="AV42" s="119">
        <f>IF('Indicator Date'!AV42="","x",'Indicator Date'!AV42)</f>
        <v>2019</v>
      </c>
      <c r="AW42" s="119">
        <f>IF('Indicator Date'!AW42="","x",'Indicator Date'!AW42)</f>
        <v>2019</v>
      </c>
      <c r="AX42" s="119">
        <f>IF('Indicator Date'!AX42="","x",'Indicator Date'!AX42)</f>
        <v>2018</v>
      </c>
      <c r="AY42" s="119">
        <f>IF('Indicator Date'!AY42="","x",'Indicator Date'!AY42)</f>
        <v>2019</v>
      </c>
      <c r="AZ42" s="119">
        <f>IF('Indicator Date'!AZ42="","x",'Indicator Date'!AZ42)</f>
        <v>2019</v>
      </c>
      <c r="BA42" s="119">
        <f>IF('Indicator Date'!BA42="","x",'Indicator Date'!BA42)</f>
        <v>2012</v>
      </c>
      <c r="BB42" s="119">
        <f>IF('Indicator Date'!BB42="","x",'Indicator Date'!BB42)</f>
        <v>2018</v>
      </c>
      <c r="BC42" s="119">
        <f>IF('Indicator Date'!BC42="","x",'Indicator Date'!BC42)</f>
        <v>2019</v>
      </c>
      <c r="BD42" s="119">
        <f>IF('Indicator Date'!BD42="","x",'Indicator Date'!BD42)</f>
        <v>2020</v>
      </c>
      <c r="BE42" s="170">
        <f>IF('Indicator Date'!BE42="","x",YEAR('Indicator Date'!BE42))</f>
        <v>2019</v>
      </c>
      <c r="BF42" s="170">
        <f>IF('Indicator Date'!BF42="","x",YEAR('Indicator Date'!BF42))</f>
        <v>2021</v>
      </c>
      <c r="BG42" s="119">
        <f>IF('Indicator Date'!BG42="","x",'Indicator Date'!BG42)</f>
        <v>2019</v>
      </c>
      <c r="BH42" s="119">
        <f>IF('Indicator Date'!BH42="","x",'Indicator Date'!BH42)</f>
        <v>2019</v>
      </c>
      <c r="BI42" s="119">
        <f>IF('Indicator Date'!BI42="","x",'Indicator Date'!BI42)</f>
        <v>2019</v>
      </c>
      <c r="BJ42" s="119">
        <f>IF('Indicator Date'!BJ42="","x",'Indicator Date'!BJ42)</f>
        <v>2015</v>
      </c>
      <c r="BK42" s="119">
        <f>IF('Indicator Date'!BK42="","x",'Indicator Date'!BK42)</f>
        <v>2019</v>
      </c>
      <c r="BL42" s="119">
        <f>IF('Indicator Date'!BL42="","x",'Indicator Date'!BL42)</f>
        <v>2020</v>
      </c>
      <c r="BM42" s="119">
        <f>IF('Indicator Date'!BM42="","x",'Indicator Date'!BM42)</f>
        <v>2018</v>
      </c>
      <c r="BN42" s="119">
        <f>IF('Indicator Date'!BN42="","x",'Indicator Date'!BN42)</f>
        <v>2016</v>
      </c>
      <c r="BO42" s="119">
        <f>IF('Indicator Date'!BO42="","x",'Indicator Date'!BO42)</f>
        <v>2017</v>
      </c>
      <c r="BP42" s="119">
        <f>IF('Indicator Date'!BP42="","x",'Indicator Date'!BP42)</f>
        <v>2019</v>
      </c>
      <c r="BQ42" s="119">
        <f>IF('Indicator Date'!BQ42="","x",'Indicator Date'!BQ42)</f>
        <v>2014</v>
      </c>
      <c r="BR42" s="119">
        <f>IF('Indicator Date'!BR42="","x",'Indicator Date'!BR42)</f>
        <v>2017</v>
      </c>
      <c r="BS42" s="119">
        <f>IF('Indicator Date'!BS42="","x",'Indicator Date'!BS42)</f>
        <v>2017</v>
      </c>
      <c r="BT42" s="119">
        <f>IF('Indicator Date'!BT42="","x",'Indicator Date'!BT42)</f>
        <v>2013</v>
      </c>
      <c r="BU42" s="119">
        <f>IF('Indicator Date'!BU42="","x",'Indicator Date'!BU42)</f>
        <v>2018</v>
      </c>
      <c r="BV42" s="119" t="str">
        <f>IF('Indicator Date'!BV42="","x",'Indicator Date'!BV42)</f>
        <v>x</v>
      </c>
      <c r="BW42" s="119">
        <f>IF('Indicator Date'!BW42="","x",'Indicator Date'!BW42)</f>
        <v>2018</v>
      </c>
      <c r="BX42" s="119">
        <f>IF('Indicator Date'!BX42="","x",'Indicator Date'!BX42)</f>
        <v>2018</v>
      </c>
      <c r="BY42" s="119">
        <f>IF('Indicator Date'!BY42="","x",'Indicator Date'!BY42)</f>
        <v>2017</v>
      </c>
      <c r="BZ42" s="119">
        <f>IF('Indicator Date'!BZ42="","x",'Indicator Date'!BZ42)</f>
        <v>2019</v>
      </c>
      <c r="CA42" s="119">
        <f>IF('Indicator Date'!CA42="","x",'Indicator Date'!CA42)</f>
        <v>2020</v>
      </c>
      <c r="CB42" s="119">
        <f>IF('Indicator Date'!CB42="","x",'Indicator Date'!CB42)</f>
        <v>2015</v>
      </c>
    </row>
    <row r="43" spans="1:80" x14ac:dyDescent="0.3">
      <c r="A43" s="100" t="str">
        <f>'Indicator Data'!A45</f>
        <v>Costa Rica</v>
      </c>
      <c r="B43" s="86" t="str">
        <f>'Indicator Data'!B45</f>
        <v>CRI</v>
      </c>
      <c r="C43" s="119">
        <f>IF('Indicator Date'!C43="","x",'Indicator Date'!C43)</f>
        <v>2015</v>
      </c>
      <c r="D43" s="119">
        <f>IF('Indicator Date'!D43="","x",'Indicator Date'!D43)</f>
        <v>2015</v>
      </c>
      <c r="E43" s="119">
        <f>IF('Indicator Date'!E43="","x",'Indicator Date'!E43)</f>
        <v>2015</v>
      </c>
      <c r="F43" s="119">
        <f>IF('Indicator Date'!F43="","x",'Indicator Date'!F43)</f>
        <v>2015</v>
      </c>
      <c r="G43" s="119">
        <f>IF('Indicator Date'!G43="","x",'Indicator Date'!G43)</f>
        <v>2015</v>
      </c>
      <c r="H43" s="119">
        <f>IF('Indicator Date'!H43="","x",'Indicator Date'!H43)</f>
        <v>2015</v>
      </c>
      <c r="I43" s="119">
        <f>IF('Indicator Date'!I43="","x",'Indicator Date'!I43)</f>
        <v>2015</v>
      </c>
      <c r="J43" s="119">
        <f>IF('Indicator Date'!J43="","x",'Indicator Date'!J43)</f>
        <v>2019</v>
      </c>
      <c r="K43" s="119">
        <f>IF('Indicator Date'!K43="","x",'Indicator Date'!K43)</f>
        <v>2019</v>
      </c>
      <c r="L43" s="119">
        <f>IF('Indicator Date'!L43="","x",'Indicator Date'!L43)</f>
        <v>2019</v>
      </c>
      <c r="M43" s="119">
        <f>IF('Indicator Date'!M43="","x",'Indicator Date'!M43)</f>
        <v>2015</v>
      </c>
      <c r="N43" s="119">
        <f>IF('Indicator Date'!N43="","x",'Indicator Date'!N43)</f>
        <v>2015</v>
      </c>
      <c r="O43" s="119">
        <f>IF('Indicator Date'!O43="","x",'Indicator Date'!O43)</f>
        <v>2015</v>
      </c>
      <c r="P43" s="119">
        <f>IF('Indicator Date'!P43="","x",'Indicator Date'!P43)</f>
        <v>2015</v>
      </c>
      <c r="Q43" s="119">
        <f>IF('Indicator Date'!Q43="","x",'Indicator Date'!Q43)</f>
        <v>2010</v>
      </c>
      <c r="R43" s="119">
        <f>IF('Indicator Date'!R43="","x",'Indicator Date'!R43)</f>
        <v>2010</v>
      </c>
      <c r="S43" s="119">
        <f>IF('Indicator Date'!S43="","x",'Indicator Date'!S43)</f>
        <v>2010</v>
      </c>
      <c r="T43" s="119">
        <f>IF('Indicator Date'!T43="","x",'Indicator Date'!T43)</f>
        <v>2010</v>
      </c>
      <c r="U43" s="119">
        <f>IF('Indicator Date'!U43="","x",'Indicator Date'!U43)</f>
        <v>2015</v>
      </c>
      <c r="V43" s="119">
        <f>IF('Indicator Date'!V43="","x",'Indicator Date'!V43)</f>
        <v>2015</v>
      </c>
      <c r="W43" s="119">
        <f>IF('Indicator Date'!W43="","x",'Indicator Date'!W43)</f>
        <v>2015</v>
      </c>
      <c r="X43" s="119">
        <f>IF('Indicator Date'!X43="","x",'Indicator Date'!X43)</f>
        <v>2018</v>
      </c>
      <c r="Y43" s="119">
        <f>IF('Indicator Date'!Y43="","x",'Indicator Date'!Y43)</f>
        <v>2019</v>
      </c>
      <c r="Z43" s="119">
        <f>IF('Indicator Date'!Z43="","x",'Indicator Date'!Z43)</f>
        <v>2019</v>
      </c>
      <c r="AA43" s="119">
        <f>IF('Indicator Date'!AA43="","x",'Indicator Date'!AA43)</f>
        <v>2011</v>
      </c>
      <c r="AB43" s="119">
        <f>IF('Indicator Date'!AB43="","x",'Indicator Date'!AB43)</f>
        <v>2017</v>
      </c>
      <c r="AC43" s="119">
        <f>IF('Indicator Date'!AC43="","x",'Indicator Date'!AC43)</f>
        <v>2015</v>
      </c>
      <c r="AD43" s="119">
        <f>IF('Indicator Date'!AD43="","x",'Indicator Date'!AD43)</f>
        <v>2017</v>
      </c>
      <c r="AE43" s="119">
        <f>IF('Indicator Date'!AE43="","x",'Indicator Date'!AE43)</f>
        <v>2019</v>
      </c>
      <c r="AF43" s="119">
        <f>IF('Indicator Date'!AF43="","x",'Indicator Date'!AF43)</f>
        <v>2018</v>
      </c>
      <c r="AG43" s="119">
        <f>IF('Indicator Date'!AG43="","x",'Indicator Date'!AG43)</f>
        <v>2019</v>
      </c>
      <c r="AH43" s="119">
        <f>IF('Indicator Date'!AH43="","x",'Indicator Date'!AH43)</f>
        <v>2021</v>
      </c>
      <c r="AI43" s="119">
        <f>IF('Indicator Date'!AI43="","x",'Indicator Date'!AI43)</f>
        <v>2021</v>
      </c>
      <c r="AJ43" s="119">
        <f>IF('Indicator Date'!AJ43="","x",'Indicator Date'!AJ43)</f>
        <v>2020</v>
      </c>
      <c r="AK43" s="119">
        <f>IF('Indicator Date'!AK43="","x",'Indicator Date'!AK43)</f>
        <v>2020</v>
      </c>
      <c r="AL43" s="119">
        <f>IF('Indicator Date'!AL43="","x",'Indicator Date'!AL43)</f>
        <v>2018</v>
      </c>
      <c r="AM43" s="119" t="str">
        <f>IF('Indicator Date'!AM43="","x",RIGHT('Indicator Date'!AM43,4))</f>
        <v>x</v>
      </c>
      <c r="AN43" s="119">
        <f>IF('Indicator Date'!AN43="","x",'Indicator Date'!AN43)</f>
        <v>2021</v>
      </c>
      <c r="AO43" s="119">
        <f>IF('Indicator Date'!AO43="","x",'Indicator Date'!AO43)</f>
        <v>2018</v>
      </c>
      <c r="AP43" s="119">
        <f>IF('Indicator Date'!AP43="","x",'Indicator Date'!AP43)</f>
        <v>2019</v>
      </c>
      <c r="AQ43" s="119">
        <f>IF('Indicator Date'!AQ43="","x",'Indicator Date'!AQ43)</f>
        <v>2019</v>
      </c>
      <c r="AR43" s="119">
        <f>IF('Indicator Date'!AR43="","x",'Indicator Date'!AR43)</f>
        <v>2019</v>
      </c>
      <c r="AS43" s="119">
        <f>IF('Indicator Date'!AS43="","x",'Indicator Date'!AS43)</f>
        <v>2019</v>
      </c>
      <c r="AT43" s="119" t="str">
        <f>IF('Indicator Date'!AT43="","x",'Indicator Date'!AT43)</f>
        <v>x</v>
      </c>
      <c r="AU43" s="119">
        <f>IF('Indicator Date'!AU43="","x",'Indicator Date'!AU43)</f>
        <v>2019</v>
      </c>
      <c r="AV43" s="119">
        <f>IF('Indicator Date'!AV43="","x",'Indicator Date'!AV43)</f>
        <v>2019</v>
      </c>
      <c r="AW43" s="119">
        <f>IF('Indicator Date'!AW43="","x",'Indicator Date'!AW43)</f>
        <v>2019</v>
      </c>
      <c r="AX43" s="119">
        <f>IF('Indicator Date'!AX43="","x",'Indicator Date'!AX43)</f>
        <v>2018</v>
      </c>
      <c r="AY43" s="119">
        <f>IF('Indicator Date'!AY43="","x",'Indicator Date'!AY43)</f>
        <v>2019</v>
      </c>
      <c r="AZ43" s="119">
        <f>IF('Indicator Date'!AZ43="","x",'Indicator Date'!AZ43)</f>
        <v>2019</v>
      </c>
      <c r="BA43" s="119">
        <f>IF('Indicator Date'!BA43="","x",'Indicator Date'!BA43)</f>
        <v>2019</v>
      </c>
      <c r="BB43" s="119">
        <f>IF('Indicator Date'!BB43="","x",'Indicator Date'!BB43)</f>
        <v>2018</v>
      </c>
      <c r="BC43" s="119">
        <f>IF('Indicator Date'!BC43="","x",'Indicator Date'!BC43)</f>
        <v>2019</v>
      </c>
      <c r="BD43" s="119">
        <f>IF('Indicator Date'!BD43="","x",'Indicator Date'!BD43)</f>
        <v>2020</v>
      </c>
      <c r="BE43" s="170" t="str">
        <f>IF('Indicator Date'!BE43="","x",YEAR('Indicator Date'!BE43))</f>
        <v>x</v>
      </c>
      <c r="BF43" s="170">
        <f>IF('Indicator Date'!BF43="","x",YEAR('Indicator Date'!BF43))</f>
        <v>2020</v>
      </c>
      <c r="BG43" s="119">
        <f>IF('Indicator Date'!BG43="","x",'Indicator Date'!BG43)</f>
        <v>2019</v>
      </c>
      <c r="BH43" s="119">
        <f>IF('Indicator Date'!BH43="","x",'Indicator Date'!BH43)</f>
        <v>2019</v>
      </c>
      <c r="BI43" s="119">
        <f>IF('Indicator Date'!BI43="","x",'Indicator Date'!BI43)</f>
        <v>2019</v>
      </c>
      <c r="BJ43" s="119">
        <f>IF('Indicator Date'!BJ43="","x",'Indicator Date'!BJ43)</f>
        <v>2013</v>
      </c>
      <c r="BK43" s="119">
        <f>IF('Indicator Date'!BK43="","x",'Indicator Date'!BK43)</f>
        <v>2019</v>
      </c>
      <c r="BL43" s="119">
        <f>IF('Indicator Date'!BL43="","x",'Indicator Date'!BL43)</f>
        <v>2020</v>
      </c>
      <c r="BM43" s="119">
        <f>IF('Indicator Date'!BM43="","x",'Indicator Date'!BM43)</f>
        <v>2018</v>
      </c>
      <c r="BN43" s="119">
        <f>IF('Indicator Date'!BN43="","x",'Indicator Date'!BN43)</f>
        <v>2018</v>
      </c>
      <c r="BO43" s="119">
        <f>IF('Indicator Date'!BO43="","x",'Indicator Date'!BO43)</f>
        <v>2019</v>
      </c>
      <c r="BP43" s="119">
        <f>IF('Indicator Date'!BP43="","x",'Indicator Date'!BP43)</f>
        <v>2019</v>
      </c>
      <c r="BQ43" s="119">
        <f>IF('Indicator Date'!BQ43="","x",'Indicator Date'!BQ43)</f>
        <v>2014</v>
      </c>
      <c r="BR43" s="119">
        <f>IF('Indicator Date'!BR43="","x",'Indicator Date'!BR43)</f>
        <v>2017</v>
      </c>
      <c r="BS43" s="119">
        <f>IF('Indicator Date'!BS43="","x",'Indicator Date'!BS43)</f>
        <v>2017</v>
      </c>
      <c r="BT43" s="119">
        <f>IF('Indicator Date'!BT43="","x",'Indicator Date'!BT43)</f>
        <v>2013</v>
      </c>
      <c r="BU43" s="119">
        <f>IF('Indicator Date'!BU43="","x",'Indicator Date'!BU43)</f>
        <v>2018</v>
      </c>
      <c r="BV43" s="119">
        <f>IF('Indicator Date'!BV43="","x",'Indicator Date'!BV43)</f>
        <v>2018</v>
      </c>
      <c r="BW43" s="119">
        <f>IF('Indicator Date'!BW43="","x",'Indicator Date'!BW43)</f>
        <v>2018</v>
      </c>
      <c r="BX43" s="119">
        <f>IF('Indicator Date'!BX43="","x",'Indicator Date'!BX43)</f>
        <v>2018</v>
      </c>
      <c r="BY43" s="119">
        <f>IF('Indicator Date'!BY43="","x",'Indicator Date'!BY43)</f>
        <v>2017</v>
      </c>
      <c r="BZ43" s="119">
        <f>IF('Indicator Date'!BZ43="","x",'Indicator Date'!BZ43)</f>
        <v>2019</v>
      </c>
      <c r="CA43" s="119">
        <f>IF('Indicator Date'!CA43="","x",'Indicator Date'!CA43)</f>
        <v>2020</v>
      </c>
      <c r="CB43" s="119">
        <f>IF('Indicator Date'!CB43="","x",'Indicator Date'!CB43)</f>
        <v>2015</v>
      </c>
    </row>
    <row r="44" spans="1:80" x14ac:dyDescent="0.3">
      <c r="A44" s="100" t="str">
        <f>'Indicator Data'!A46</f>
        <v>Côte d'Ivoire</v>
      </c>
      <c r="B44" s="86" t="str">
        <f>'Indicator Data'!B46</f>
        <v>CIV</v>
      </c>
      <c r="C44" s="119">
        <f>IF('Indicator Date'!C44="","x",'Indicator Date'!C44)</f>
        <v>2015</v>
      </c>
      <c r="D44" s="119">
        <f>IF('Indicator Date'!D44="","x",'Indicator Date'!D44)</f>
        <v>2015</v>
      </c>
      <c r="E44" s="119">
        <f>IF('Indicator Date'!E44="","x",'Indicator Date'!E44)</f>
        <v>2015</v>
      </c>
      <c r="F44" s="119">
        <f>IF('Indicator Date'!F44="","x",'Indicator Date'!F44)</f>
        <v>2015</v>
      </c>
      <c r="G44" s="119">
        <f>IF('Indicator Date'!G44="","x",'Indicator Date'!G44)</f>
        <v>2015</v>
      </c>
      <c r="H44" s="119">
        <f>IF('Indicator Date'!H44="","x",'Indicator Date'!H44)</f>
        <v>2015</v>
      </c>
      <c r="I44" s="119">
        <f>IF('Indicator Date'!I44="","x",'Indicator Date'!I44)</f>
        <v>2015</v>
      </c>
      <c r="J44" s="119">
        <f>IF('Indicator Date'!J44="","x",'Indicator Date'!J44)</f>
        <v>2019</v>
      </c>
      <c r="K44" s="119">
        <f>IF('Indicator Date'!K44="","x",'Indicator Date'!K44)</f>
        <v>2019</v>
      </c>
      <c r="L44" s="119">
        <f>IF('Indicator Date'!L44="","x",'Indicator Date'!L44)</f>
        <v>2019</v>
      </c>
      <c r="M44" s="119">
        <f>IF('Indicator Date'!M44="","x",'Indicator Date'!M44)</f>
        <v>2015</v>
      </c>
      <c r="N44" s="119">
        <f>IF('Indicator Date'!N44="","x",'Indicator Date'!N44)</f>
        <v>2015</v>
      </c>
      <c r="O44" s="119">
        <f>IF('Indicator Date'!O44="","x",'Indicator Date'!O44)</f>
        <v>2015</v>
      </c>
      <c r="P44" s="119">
        <f>IF('Indicator Date'!P44="","x",'Indicator Date'!P44)</f>
        <v>2015</v>
      </c>
      <c r="Q44" s="119">
        <f>IF('Indicator Date'!Q44="","x",'Indicator Date'!Q44)</f>
        <v>2010</v>
      </c>
      <c r="R44" s="119">
        <f>IF('Indicator Date'!R44="","x",'Indicator Date'!R44)</f>
        <v>2010</v>
      </c>
      <c r="S44" s="119">
        <f>IF('Indicator Date'!S44="","x",'Indicator Date'!S44)</f>
        <v>2010</v>
      </c>
      <c r="T44" s="119">
        <f>IF('Indicator Date'!T44="","x",'Indicator Date'!T44)</f>
        <v>2010</v>
      </c>
      <c r="U44" s="119">
        <f>IF('Indicator Date'!U44="","x",'Indicator Date'!U44)</f>
        <v>2015</v>
      </c>
      <c r="V44" s="119">
        <f>IF('Indicator Date'!V44="","x",'Indicator Date'!V44)</f>
        <v>2015</v>
      </c>
      <c r="W44" s="119">
        <f>IF('Indicator Date'!W44="","x",'Indicator Date'!W44)</f>
        <v>2015</v>
      </c>
      <c r="X44" s="119">
        <f>IF('Indicator Date'!X44="","x",'Indicator Date'!X44)</f>
        <v>2018</v>
      </c>
      <c r="Y44" s="119">
        <f>IF('Indicator Date'!Y44="","x",'Indicator Date'!Y44)</f>
        <v>2019</v>
      </c>
      <c r="Z44" s="119">
        <f>IF('Indicator Date'!Z44="","x",'Indicator Date'!Z44)</f>
        <v>2019</v>
      </c>
      <c r="AA44" s="119">
        <f>IF('Indicator Date'!AA44="","x",'Indicator Date'!AA44)</f>
        <v>2012</v>
      </c>
      <c r="AB44" s="119">
        <f>IF('Indicator Date'!AB44="","x",'Indicator Date'!AB44)</f>
        <v>2017</v>
      </c>
      <c r="AC44" s="119">
        <f>IF('Indicator Date'!AC44="","x",'Indicator Date'!AC44)</f>
        <v>2017</v>
      </c>
      <c r="AD44" s="119">
        <f>IF('Indicator Date'!AD44="","x",'Indicator Date'!AD44)</f>
        <v>2017</v>
      </c>
      <c r="AE44" s="119">
        <f>IF('Indicator Date'!AE44="","x",'Indicator Date'!AE44)</f>
        <v>2019</v>
      </c>
      <c r="AF44" s="119">
        <f>IF('Indicator Date'!AF44="","x",'Indicator Date'!AF44)</f>
        <v>2018</v>
      </c>
      <c r="AG44" s="119">
        <f>IF('Indicator Date'!AG44="","x",'Indicator Date'!AG44)</f>
        <v>2019</v>
      </c>
      <c r="AH44" s="119">
        <f>IF('Indicator Date'!AH44="","x",'Indicator Date'!AH44)</f>
        <v>2021</v>
      </c>
      <c r="AI44" s="119">
        <f>IF('Indicator Date'!AI44="","x",'Indicator Date'!AI44)</f>
        <v>2021</v>
      </c>
      <c r="AJ44" s="119">
        <f>IF('Indicator Date'!AJ44="","x",'Indicator Date'!AJ44)</f>
        <v>2020</v>
      </c>
      <c r="AK44" s="119">
        <f>IF('Indicator Date'!AK44="","x",'Indicator Date'!AK44)</f>
        <v>2020</v>
      </c>
      <c r="AL44" s="119">
        <f>IF('Indicator Date'!AL44="","x",'Indicator Date'!AL44)</f>
        <v>2018</v>
      </c>
      <c r="AM44" s="119" t="str">
        <f>IF('Indicator Date'!AM44="","x",RIGHT('Indicator Date'!AM44,4))</f>
        <v>2016</v>
      </c>
      <c r="AN44" s="119">
        <f>IF('Indicator Date'!AN44="","x",'Indicator Date'!AN44)</f>
        <v>2021</v>
      </c>
      <c r="AO44" s="119">
        <f>IF('Indicator Date'!AO44="","x",'Indicator Date'!AO44)</f>
        <v>2018</v>
      </c>
      <c r="AP44" s="119">
        <f>IF('Indicator Date'!AP44="","x",'Indicator Date'!AP44)</f>
        <v>2019</v>
      </c>
      <c r="AQ44" s="119">
        <f>IF('Indicator Date'!AQ44="","x",'Indicator Date'!AQ44)</f>
        <v>2019</v>
      </c>
      <c r="AR44" s="119">
        <f>IF('Indicator Date'!AR44="","x",'Indicator Date'!AR44)</f>
        <v>2019</v>
      </c>
      <c r="AS44" s="119">
        <f>IF('Indicator Date'!AS44="","x",'Indicator Date'!AS44)</f>
        <v>2019</v>
      </c>
      <c r="AT44" s="119">
        <f>IF('Indicator Date'!AT44="","x",'Indicator Date'!AT44)</f>
        <v>2016</v>
      </c>
      <c r="AU44" s="119">
        <f>IF('Indicator Date'!AU44="","x",'Indicator Date'!AU44)</f>
        <v>2019</v>
      </c>
      <c r="AV44" s="119">
        <f>IF('Indicator Date'!AV44="","x",'Indicator Date'!AV44)</f>
        <v>2019</v>
      </c>
      <c r="AW44" s="119">
        <f>IF('Indicator Date'!AW44="","x",'Indicator Date'!AW44)</f>
        <v>2019</v>
      </c>
      <c r="AX44" s="119">
        <f>IF('Indicator Date'!AX44="","x",'Indicator Date'!AX44)</f>
        <v>2018</v>
      </c>
      <c r="AY44" s="119">
        <f>IF('Indicator Date'!AY44="","x",'Indicator Date'!AY44)</f>
        <v>2019</v>
      </c>
      <c r="AZ44" s="119">
        <f>IF('Indicator Date'!AZ44="","x",'Indicator Date'!AZ44)</f>
        <v>2019</v>
      </c>
      <c r="BA44" s="119">
        <f>IF('Indicator Date'!BA44="","x",'Indicator Date'!BA44)</f>
        <v>2015</v>
      </c>
      <c r="BB44" s="119">
        <f>IF('Indicator Date'!BB44="","x",'Indicator Date'!BB44)</f>
        <v>2018</v>
      </c>
      <c r="BC44" s="119">
        <f>IF('Indicator Date'!BC44="","x",'Indicator Date'!BC44)</f>
        <v>2019</v>
      </c>
      <c r="BD44" s="119">
        <f>IF('Indicator Date'!BD44="","x",'Indicator Date'!BD44)</f>
        <v>2020</v>
      </c>
      <c r="BE44" s="170">
        <f>IF('Indicator Date'!BE44="","x",YEAR('Indicator Date'!BE44))</f>
        <v>2019</v>
      </c>
      <c r="BF44" s="170">
        <f>IF('Indicator Date'!BF44="","x",YEAR('Indicator Date'!BF44))</f>
        <v>2020</v>
      </c>
      <c r="BG44" s="119">
        <f>IF('Indicator Date'!BG44="","x",'Indicator Date'!BG44)</f>
        <v>2019</v>
      </c>
      <c r="BH44" s="119">
        <f>IF('Indicator Date'!BH44="","x",'Indicator Date'!BH44)</f>
        <v>2019</v>
      </c>
      <c r="BI44" s="119">
        <f>IF('Indicator Date'!BI44="","x",'Indicator Date'!BI44)</f>
        <v>2019</v>
      </c>
      <c r="BJ44" s="119">
        <f>IF('Indicator Date'!BJ44="","x",'Indicator Date'!BJ44)</f>
        <v>2015</v>
      </c>
      <c r="BK44" s="119">
        <f>IF('Indicator Date'!BK44="","x",'Indicator Date'!BK44)</f>
        <v>2019</v>
      </c>
      <c r="BL44" s="119">
        <f>IF('Indicator Date'!BL44="","x",'Indicator Date'!BL44)</f>
        <v>2020</v>
      </c>
      <c r="BM44" s="119">
        <f>IF('Indicator Date'!BM44="","x",'Indicator Date'!BM44)</f>
        <v>2018</v>
      </c>
      <c r="BN44" s="119">
        <f>IF('Indicator Date'!BN44="","x",'Indicator Date'!BN44)</f>
        <v>2018</v>
      </c>
      <c r="BO44" s="119">
        <f>IF('Indicator Date'!BO44="","x",'Indicator Date'!BO44)</f>
        <v>2019</v>
      </c>
      <c r="BP44" s="119">
        <f>IF('Indicator Date'!BP44="","x",'Indicator Date'!BP44)</f>
        <v>2019</v>
      </c>
      <c r="BQ44" s="119">
        <f>IF('Indicator Date'!BQ44="","x",'Indicator Date'!BQ44)</f>
        <v>2014</v>
      </c>
      <c r="BR44" s="119">
        <f>IF('Indicator Date'!BR44="","x",'Indicator Date'!BR44)</f>
        <v>2017</v>
      </c>
      <c r="BS44" s="119">
        <f>IF('Indicator Date'!BS44="","x",'Indicator Date'!BS44)</f>
        <v>2017</v>
      </c>
      <c r="BT44" s="119">
        <f>IF('Indicator Date'!BT44="","x",'Indicator Date'!BT44)</f>
        <v>2014</v>
      </c>
      <c r="BU44" s="119">
        <f>IF('Indicator Date'!BU44="","x",'Indicator Date'!BU44)</f>
        <v>2018</v>
      </c>
      <c r="BV44" s="119" t="str">
        <f>IF('Indicator Date'!BV44="","x",'Indicator Date'!BV44)</f>
        <v>x</v>
      </c>
      <c r="BW44" s="119">
        <f>IF('Indicator Date'!BW44="","x",'Indicator Date'!BW44)</f>
        <v>2018</v>
      </c>
      <c r="BX44" s="119">
        <f>IF('Indicator Date'!BX44="","x",'Indicator Date'!BX44)</f>
        <v>2018</v>
      </c>
      <c r="BY44" s="119">
        <f>IF('Indicator Date'!BY44="","x",'Indicator Date'!BY44)</f>
        <v>2017</v>
      </c>
      <c r="BZ44" s="119">
        <f>IF('Indicator Date'!BZ44="","x",'Indicator Date'!BZ44)</f>
        <v>2019</v>
      </c>
      <c r="CA44" s="119">
        <f>IF('Indicator Date'!CA44="","x",'Indicator Date'!CA44)</f>
        <v>2020</v>
      </c>
      <c r="CB44" s="119">
        <f>IF('Indicator Date'!CB44="","x",'Indicator Date'!CB44)</f>
        <v>2015</v>
      </c>
    </row>
    <row r="45" spans="1:80" x14ac:dyDescent="0.3">
      <c r="A45" s="100" t="str">
        <f>'Indicator Data'!A47</f>
        <v>Croatia</v>
      </c>
      <c r="B45" s="86" t="str">
        <f>'Indicator Data'!B47</f>
        <v>HRV</v>
      </c>
      <c r="C45" s="119">
        <f>IF('Indicator Date'!C45="","x",'Indicator Date'!C45)</f>
        <v>2015</v>
      </c>
      <c r="D45" s="119">
        <f>IF('Indicator Date'!D45="","x",'Indicator Date'!D45)</f>
        <v>2015</v>
      </c>
      <c r="E45" s="119">
        <f>IF('Indicator Date'!E45="","x",'Indicator Date'!E45)</f>
        <v>2015</v>
      </c>
      <c r="F45" s="119">
        <f>IF('Indicator Date'!F45="","x",'Indicator Date'!F45)</f>
        <v>2015</v>
      </c>
      <c r="G45" s="119">
        <f>IF('Indicator Date'!G45="","x",'Indicator Date'!G45)</f>
        <v>2015</v>
      </c>
      <c r="H45" s="119">
        <f>IF('Indicator Date'!H45="","x",'Indicator Date'!H45)</f>
        <v>2015</v>
      </c>
      <c r="I45" s="119">
        <f>IF('Indicator Date'!I45="","x",'Indicator Date'!I45)</f>
        <v>2015</v>
      </c>
      <c r="J45" s="119">
        <f>IF('Indicator Date'!J45="","x",'Indicator Date'!J45)</f>
        <v>2019</v>
      </c>
      <c r="K45" s="119">
        <f>IF('Indicator Date'!K45="","x",'Indicator Date'!K45)</f>
        <v>2019</v>
      </c>
      <c r="L45" s="119">
        <f>IF('Indicator Date'!L45="","x",'Indicator Date'!L45)</f>
        <v>2019</v>
      </c>
      <c r="M45" s="119">
        <f>IF('Indicator Date'!M45="","x",'Indicator Date'!M45)</f>
        <v>2015</v>
      </c>
      <c r="N45" s="119">
        <f>IF('Indicator Date'!N45="","x",'Indicator Date'!N45)</f>
        <v>2015</v>
      </c>
      <c r="O45" s="119">
        <f>IF('Indicator Date'!O45="","x",'Indicator Date'!O45)</f>
        <v>2015</v>
      </c>
      <c r="P45" s="119">
        <f>IF('Indicator Date'!P45="","x",'Indicator Date'!P45)</f>
        <v>2015</v>
      </c>
      <c r="Q45" s="119">
        <f>IF('Indicator Date'!Q45="","x",'Indicator Date'!Q45)</f>
        <v>2010</v>
      </c>
      <c r="R45" s="119">
        <f>IF('Indicator Date'!R45="","x",'Indicator Date'!R45)</f>
        <v>2010</v>
      </c>
      <c r="S45" s="119">
        <f>IF('Indicator Date'!S45="","x",'Indicator Date'!S45)</f>
        <v>2010</v>
      </c>
      <c r="T45" s="119">
        <f>IF('Indicator Date'!T45="","x",'Indicator Date'!T45)</f>
        <v>2010</v>
      </c>
      <c r="U45" s="119">
        <f>IF('Indicator Date'!U45="","x",'Indicator Date'!U45)</f>
        <v>2015</v>
      </c>
      <c r="V45" s="119">
        <f>IF('Indicator Date'!V45="","x",'Indicator Date'!V45)</f>
        <v>2015</v>
      </c>
      <c r="W45" s="119">
        <f>IF('Indicator Date'!W45="","x",'Indicator Date'!W45)</f>
        <v>2015</v>
      </c>
      <c r="X45" s="119">
        <f>IF('Indicator Date'!X45="","x",'Indicator Date'!X45)</f>
        <v>2018</v>
      </c>
      <c r="Y45" s="119">
        <f>IF('Indicator Date'!Y45="","x",'Indicator Date'!Y45)</f>
        <v>2019</v>
      </c>
      <c r="Z45" s="119">
        <f>IF('Indicator Date'!Z45="","x",'Indicator Date'!Z45)</f>
        <v>2019</v>
      </c>
      <c r="AA45" s="119">
        <f>IF('Indicator Date'!AA45="","x",'Indicator Date'!AA45)</f>
        <v>2011</v>
      </c>
      <c r="AB45" s="119">
        <f>IF('Indicator Date'!AB45="","x",'Indicator Date'!AB45)</f>
        <v>2007</v>
      </c>
      <c r="AC45" s="119" t="str">
        <f>IF('Indicator Date'!AC45="","x",'Indicator Date'!AC45)</f>
        <v>x</v>
      </c>
      <c r="AD45" s="119">
        <f>IF('Indicator Date'!AD45="","x",'Indicator Date'!AD45)</f>
        <v>2018</v>
      </c>
      <c r="AE45" s="119">
        <f>IF('Indicator Date'!AE45="","x",'Indicator Date'!AE45)</f>
        <v>2019</v>
      </c>
      <c r="AF45" s="119" t="str">
        <f>IF('Indicator Date'!AF45="","x",'Indicator Date'!AF45)</f>
        <v>x</v>
      </c>
      <c r="AG45" s="119">
        <f>IF('Indicator Date'!AG45="","x",'Indicator Date'!AG45)</f>
        <v>2019</v>
      </c>
      <c r="AH45" s="119">
        <f>IF('Indicator Date'!AH45="","x",'Indicator Date'!AH45)</f>
        <v>2021</v>
      </c>
      <c r="AI45" s="119">
        <f>IF('Indicator Date'!AI45="","x",'Indicator Date'!AI45)</f>
        <v>2021</v>
      </c>
      <c r="AJ45" s="119">
        <f>IF('Indicator Date'!AJ45="","x",'Indicator Date'!AJ45)</f>
        <v>2020</v>
      </c>
      <c r="AK45" s="119">
        <f>IF('Indicator Date'!AK45="","x",'Indicator Date'!AK45)</f>
        <v>2020</v>
      </c>
      <c r="AL45" s="119">
        <f>IF('Indicator Date'!AL45="","x",'Indicator Date'!AL45)</f>
        <v>2018</v>
      </c>
      <c r="AM45" s="119" t="str">
        <f>IF('Indicator Date'!AM45="","x",RIGHT('Indicator Date'!AM45,4))</f>
        <v>2017</v>
      </c>
      <c r="AN45" s="119">
        <f>IF('Indicator Date'!AN45="","x",'Indicator Date'!AN45)</f>
        <v>2021</v>
      </c>
      <c r="AO45" s="119">
        <f>IF('Indicator Date'!AO45="","x",'Indicator Date'!AO45)</f>
        <v>2018</v>
      </c>
      <c r="AP45" s="119">
        <f>IF('Indicator Date'!AP45="","x",'Indicator Date'!AP45)</f>
        <v>2019</v>
      </c>
      <c r="AQ45" s="119" t="str">
        <f>IF('Indicator Date'!AQ45="","x",'Indicator Date'!AQ45)</f>
        <v>x</v>
      </c>
      <c r="AR45" s="119">
        <f>IF('Indicator Date'!AR45="","x",'Indicator Date'!AR45)</f>
        <v>2019</v>
      </c>
      <c r="AS45" s="119">
        <f>IF('Indicator Date'!AS45="","x",'Indicator Date'!AS45)</f>
        <v>2019</v>
      </c>
      <c r="AT45" s="119" t="str">
        <f>IF('Indicator Date'!AT45="","x",'Indicator Date'!AT45)</f>
        <v>x</v>
      </c>
      <c r="AU45" s="119">
        <f>IF('Indicator Date'!AU45="","x",'Indicator Date'!AU45)</f>
        <v>2019</v>
      </c>
      <c r="AV45" s="119">
        <f>IF('Indicator Date'!AV45="","x",'Indicator Date'!AV45)</f>
        <v>2019</v>
      </c>
      <c r="AW45" s="119">
        <f>IF('Indicator Date'!AW45="","x",'Indicator Date'!AW45)</f>
        <v>2019</v>
      </c>
      <c r="AX45" s="119" t="str">
        <f>IF('Indicator Date'!AX45="","x",'Indicator Date'!AX45)</f>
        <v>x</v>
      </c>
      <c r="AY45" s="119">
        <f>IF('Indicator Date'!AY45="","x",'Indicator Date'!AY45)</f>
        <v>2019</v>
      </c>
      <c r="AZ45" s="119">
        <f>IF('Indicator Date'!AZ45="","x",'Indicator Date'!AZ45)</f>
        <v>2019</v>
      </c>
      <c r="BA45" s="119">
        <f>IF('Indicator Date'!BA45="","x",'Indicator Date'!BA45)</f>
        <v>2018</v>
      </c>
      <c r="BB45" s="119">
        <f>IF('Indicator Date'!BB45="","x",'Indicator Date'!BB45)</f>
        <v>2018</v>
      </c>
      <c r="BC45" s="119">
        <f>IF('Indicator Date'!BC45="","x",'Indicator Date'!BC45)</f>
        <v>2019</v>
      </c>
      <c r="BD45" s="119">
        <f>IF('Indicator Date'!BD45="","x",'Indicator Date'!BD45)</f>
        <v>2020</v>
      </c>
      <c r="BE45" s="170" t="str">
        <f>IF('Indicator Date'!BE45="","x",YEAR('Indicator Date'!BE45))</f>
        <v>x</v>
      </c>
      <c r="BF45" s="170">
        <f>IF('Indicator Date'!BF45="","x",YEAR('Indicator Date'!BF45))</f>
        <v>2020</v>
      </c>
      <c r="BG45" s="119">
        <f>IF('Indicator Date'!BG45="","x",'Indicator Date'!BG45)</f>
        <v>2019</v>
      </c>
      <c r="BH45" s="119">
        <f>IF('Indicator Date'!BH45="","x",'Indicator Date'!BH45)</f>
        <v>2019</v>
      </c>
      <c r="BI45" s="119">
        <f>IF('Indicator Date'!BI45="","x",'Indicator Date'!BI45)</f>
        <v>2019</v>
      </c>
      <c r="BJ45" s="119">
        <f>IF('Indicator Date'!BJ45="","x",'Indicator Date'!BJ45)</f>
        <v>2015</v>
      </c>
      <c r="BK45" s="119">
        <f>IF('Indicator Date'!BK45="","x",'Indicator Date'!BK45)</f>
        <v>2019</v>
      </c>
      <c r="BL45" s="119">
        <f>IF('Indicator Date'!BL45="","x",'Indicator Date'!BL45)</f>
        <v>2020</v>
      </c>
      <c r="BM45" s="119">
        <f>IF('Indicator Date'!BM45="","x",'Indicator Date'!BM45)</f>
        <v>2018</v>
      </c>
      <c r="BN45" s="119">
        <f>IF('Indicator Date'!BN45="","x",'Indicator Date'!BN45)</f>
        <v>2011</v>
      </c>
      <c r="BO45" s="119">
        <f>IF('Indicator Date'!BO45="","x",'Indicator Date'!BO45)</f>
        <v>2019</v>
      </c>
      <c r="BP45" s="119">
        <f>IF('Indicator Date'!BP45="","x",'Indicator Date'!BP45)</f>
        <v>2019</v>
      </c>
      <c r="BQ45" s="119">
        <f>IF('Indicator Date'!BQ45="","x",'Indicator Date'!BQ45)</f>
        <v>2014</v>
      </c>
      <c r="BR45" s="119">
        <f>IF('Indicator Date'!BR45="","x",'Indicator Date'!BR45)</f>
        <v>2017</v>
      </c>
      <c r="BS45" s="119">
        <f>IF('Indicator Date'!BS45="","x",'Indicator Date'!BS45)</f>
        <v>2017</v>
      </c>
      <c r="BT45" s="119">
        <f>IF('Indicator Date'!BT45="","x",'Indicator Date'!BT45)</f>
        <v>2016</v>
      </c>
      <c r="BU45" s="119">
        <f>IF('Indicator Date'!BU45="","x",'Indicator Date'!BU45)</f>
        <v>2018</v>
      </c>
      <c r="BV45" s="119">
        <f>IF('Indicator Date'!BV45="","x",'Indicator Date'!BV45)</f>
        <v>2018</v>
      </c>
      <c r="BW45" s="119" t="str">
        <f>IF('Indicator Date'!BW45="","x",'Indicator Date'!BW45)</f>
        <v>x</v>
      </c>
      <c r="BX45" s="119">
        <f>IF('Indicator Date'!BX45="","x",'Indicator Date'!BX45)</f>
        <v>2018</v>
      </c>
      <c r="BY45" s="119">
        <f>IF('Indicator Date'!BY45="","x",'Indicator Date'!BY45)</f>
        <v>2017</v>
      </c>
      <c r="BZ45" s="119">
        <f>IF('Indicator Date'!BZ45="","x",'Indicator Date'!BZ45)</f>
        <v>2019</v>
      </c>
      <c r="CA45" s="119">
        <f>IF('Indicator Date'!CA45="","x",'Indicator Date'!CA45)</f>
        <v>2020</v>
      </c>
      <c r="CB45" s="119">
        <f>IF('Indicator Date'!CB45="","x",'Indicator Date'!CB45)</f>
        <v>2015</v>
      </c>
    </row>
    <row r="46" spans="1:80" x14ac:dyDescent="0.3">
      <c r="A46" s="100" t="str">
        <f>'Indicator Data'!A48</f>
        <v>Cuba</v>
      </c>
      <c r="B46" s="86" t="str">
        <f>'Indicator Data'!B48</f>
        <v>CUB</v>
      </c>
      <c r="C46" s="119">
        <f>IF('Indicator Date'!C46="","x",'Indicator Date'!C46)</f>
        <v>2015</v>
      </c>
      <c r="D46" s="119">
        <f>IF('Indicator Date'!D46="","x",'Indicator Date'!D46)</f>
        <v>2015</v>
      </c>
      <c r="E46" s="119">
        <f>IF('Indicator Date'!E46="","x",'Indicator Date'!E46)</f>
        <v>2015</v>
      </c>
      <c r="F46" s="119">
        <f>IF('Indicator Date'!F46="","x",'Indicator Date'!F46)</f>
        <v>2015</v>
      </c>
      <c r="G46" s="119">
        <f>IF('Indicator Date'!G46="","x",'Indicator Date'!G46)</f>
        <v>2015</v>
      </c>
      <c r="H46" s="119">
        <f>IF('Indicator Date'!H46="","x",'Indicator Date'!H46)</f>
        <v>2015</v>
      </c>
      <c r="I46" s="119">
        <f>IF('Indicator Date'!I46="","x",'Indicator Date'!I46)</f>
        <v>2015</v>
      </c>
      <c r="J46" s="119">
        <f>IF('Indicator Date'!J46="","x",'Indicator Date'!J46)</f>
        <v>2019</v>
      </c>
      <c r="K46" s="119">
        <f>IF('Indicator Date'!K46="","x",'Indicator Date'!K46)</f>
        <v>2019</v>
      </c>
      <c r="L46" s="119">
        <f>IF('Indicator Date'!L46="","x",'Indicator Date'!L46)</f>
        <v>2019</v>
      </c>
      <c r="M46" s="119">
        <f>IF('Indicator Date'!M46="","x",'Indicator Date'!M46)</f>
        <v>2015</v>
      </c>
      <c r="N46" s="119">
        <f>IF('Indicator Date'!N46="","x",'Indicator Date'!N46)</f>
        <v>2015</v>
      </c>
      <c r="O46" s="119">
        <f>IF('Indicator Date'!O46="","x",'Indicator Date'!O46)</f>
        <v>2015</v>
      </c>
      <c r="P46" s="119">
        <f>IF('Indicator Date'!P46="","x",'Indicator Date'!P46)</f>
        <v>2015</v>
      </c>
      <c r="Q46" s="119">
        <f>IF('Indicator Date'!Q46="","x",'Indicator Date'!Q46)</f>
        <v>2010</v>
      </c>
      <c r="R46" s="119">
        <f>IF('Indicator Date'!R46="","x",'Indicator Date'!R46)</f>
        <v>2010</v>
      </c>
      <c r="S46" s="119">
        <f>IF('Indicator Date'!S46="","x",'Indicator Date'!S46)</f>
        <v>2010</v>
      </c>
      <c r="T46" s="119">
        <f>IF('Indicator Date'!T46="","x",'Indicator Date'!T46)</f>
        <v>2010</v>
      </c>
      <c r="U46" s="119">
        <f>IF('Indicator Date'!U46="","x",'Indicator Date'!U46)</f>
        <v>2015</v>
      </c>
      <c r="V46" s="119">
        <f>IF('Indicator Date'!V46="","x",'Indicator Date'!V46)</f>
        <v>2015</v>
      </c>
      <c r="W46" s="119">
        <f>IF('Indicator Date'!W46="","x",'Indicator Date'!W46)</f>
        <v>2015</v>
      </c>
      <c r="X46" s="119">
        <f>IF('Indicator Date'!X46="","x",'Indicator Date'!X46)</f>
        <v>2018</v>
      </c>
      <c r="Y46" s="119">
        <f>IF('Indicator Date'!Y46="","x",'Indicator Date'!Y46)</f>
        <v>2019</v>
      </c>
      <c r="Z46" s="119">
        <f>IF('Indicator Date'!Z46="","x",'Indicator Date'!Z46)</f>
        <v>2019</v>
      </c>
      <c r="AA46" s="119" t="str">
        <f>IF('Indicator Date'!AA46="","x",'Indicator Date'!AA46)</f>
        <v>x</v>
      </c>
      <c r="AB46" s="119">
        <f>IF('Indicator Date'!AB46="","x",'Indicator Date'!AB46)</f>
        <v>2017</v>
      </c>
      <c r="AC46" s="119">
        <f>IF('Indicator Date'!AC46="","x",'Indicator Date'!AC46)</f>
        <v>2017</v>
      </c>
      <c r="AD46" s="119">
        <f>IF('Indicator Date'!AD46="","x",'Indicator Date'!AD46)</f>
        <v>2018</v>
      </c>
      <c r="AE46" s="119">
        <f>IF('Indicator Date'!AE46="","x",'Indicator Date'!AE46)</f>
        <v>2019</v>
      </c>
      <c r="AF46" s="119">
        <f>IF('Indicator Date'!AF46="","x",'Indicator Date'!AF46)</f>
        <v>2018</v>
      </c>
      <c r="AG46" s="119">
        <f>IF('Indicator Date'!AG46="","x",'Indicator Date'!AG46)</f>
        <v>2019</v>
      </c>
      <c r="AH46" s="119">
        <f>IF('Indicator Date'!AH46="","x",'Indicator Date'!AH46)</f>
        <v>2021</v>
      </c>
      <c r="AI46" s="119">
        <f>IF('Indicator Date'!AI46="","x",'Indicator Date'!AI46)</f>
        <v>2021</v>
      </c>
      <c r="AJ46" s="119">
        <f>IF('Indicator Date'!AJ46="","x",'Indicator Date'!AJ46)</f>
        <v>2020</v>
      </c>
      <c r="AK46" s="119">
        <f>IF('Indicator Date'!AK46="","x",'Indicator Date'!AK46)</f>
        <v>2020</v>
      </c>
      <c r="AL46" s="119">
        <f>IF('Indicator Date'!AL46="","x",'Indicator Date'!AL46)</f>
        <v>2018</v>
      </c>
      <c r="AM46" s="119" t="str">
        <f>IF('Indicator Date'!AM46="","x",RIGHT('Indicator Date'!AM46,4))</f>
        <v>x</v>
      </c>
      <c r="AN46" s="119">
        <f>IF('Indicator Date'!AN46="","x",'Indicator Date'!AN46)</f>
        <v>2021</v>
      </c>
      <c r="AO46" s="119">
        <f>IF('Indicator Date'!AO46="","x",'Indicator Date'!AO46)</f>
        <v>2018</v>
      </c>
      <c r="AP46" s="119">
        <f>IF('Indicator Date'!AP46="","x",'Indicator Date'!AP46)</f>
        <v>2019</v>
      </c>
      <c r="AQ46" s="119">
        <f>IF('Indicator Date'!AQ46="","x",'Indicator Date'!AQ46)</f>
        <v>2016</v>
      </c>
      <c r="AR46" s="119" t="str">
        <f>IF('Indicator Date'!AR46="","x",'Indicator Date'!AR46)</f>
        <v>x</v>
      </c>
      <c r="AS46" s="119">
        <f>IF('Indicator Date'!AS46="","x",'Indicator Date'!AS46)</f>
        <v>2019</v>
      </c>
      <c r="AT46" s="119" t="str">
        <f>IF('Indicator Date'!AT46="","x",'Indicator Date'!AT46)</f>
        <v>x</v>
      </c>
      <c r="AU46" s="119">
        <f>IF('Indicator Date'!AU46="","x",'Indicator Date'!AU46)</f>
        <v>2019</v>
      </c>
      <c r="AV46" s="119">
        <f>IF('Indicator Date'!AV46="","x",'Indicator Date'!AV46)</f>
        <v>2019</v>
      </c>
      <c r="AW46" s="119">
        <f>IF('Indicator Date'!AW46="","x",'Indicator Date'!AW46)</f>
        <v>2019</v>
      </c>
      <c r="AX46" s="119" t="str">
        <f>IF('Indicator Date'!AX46="","x",'Indicator Date'!AX46)</f>
        <v>x</v>
      </c>
      <c r="AY46" s="119">
        <f>IF('Indicator Date'!AY46="","x",'Indicator Date'!AY46)</f>
        <v>2019</v>
      </c>
      <c r="AZ46" s="119">
        <f>IF('Indicator Date'!AZ46="","x",'Indicator Date'!AZ46)</f>
        <v>2019</v>
      </c>
      <c r="BA46" s="119" t="str">
        <f>IF('Indicator Date'!BA46="","x",'Indicator Date'!BA46)</f>
        <v>x</v>
      </c>
      <c r="BB46" s="119">
        <f>IF('Indicator Date'!BB46="","x",'Indicator Date'!BB46)</f>
        <v>2018</v>
      </c>
      <c r="BC46" s="119">
        <f>IF('Indicator Date'!BC46="","x",'Indicator Date'!BC46)</f>
        <v>2019</v>
      </c>
      <c r="BD46" s="119">
        <f>IF('Indicator Date'!BD46="","x",'Indicator Date'!BD46)</f>
        <v>2020</v>
      </c>
      <c r="BE46" s="170" t="str">
        <f>IF('Indicator Date'!BE46="","x",YEAR('Indicator Date'!BE46))</f>
        <v>x</v>
      </c>
      <c r="BF46" s="170">
        <f>IF('Indicator Date'!BF46="","x",YEAR('Indicator Date'!BF46))</f>
        <v>2020</v>
      </c>
      <c r="BG46" s="119">
        <f>IF('Indicator Date'!BG46="","x",'Indicator Date'!BG46)</f>
        <v>2019</v>
      </c>
      <c r="BH46" s="119">
        <f>IF('Indicator Date'!BH46="","x",'Indicator Date'!BH46)</f>
        <v>2019</v>
      </c>
      <c r="BI46" s="119">
        <f>IF('Indicator Date'!BI46="","x",'Indicator Date'!BI46)</f>
        <v>2019</v>
      </c>
      <c r="BJ46" s="119">
        <f>IF('Indicator Date'!BJ46="","x",'Indicator Date'!BJ46)</f>
        <v>2013</v>
      </c>
      <c r="BK46" s="119">
        <f>IF('Indicator Date'!BK46="","x",'Indicator Date'!BK46)</f>
        <v>2019</v>
      </c>
      <c r="BL46" s="119">
        <f>IF('Indicator Date'!BL46="","x",'Indicator Date'!BL46)</f>
        <v>2020</v>
      </c>
      <c r="BM46" s="119">
        <f>IF('Indicator Date'!BM46="","x",'Indicator Date'!BM46)</f>
        <v>2018</v>
      </c>
      <c r="BN46" s="119">
        <f>IF('Indicator Date'!BN46="","x",'Indicator Date'!BN46)</f>
        <v>2012</v>
      </c>
      <c r="BO46" s="119">
        <f>IF('Indicator Date'!BO46="","x",'Indicator Date'!BO46)</f>
        <v>2019</v>
      </c>
      <c r="BP46" s="119">
        <f>IF('Indicator Date'!BP46="","x",'Indicator Date'!BP46)</f>
        <v>2019</v>
      </c>
      <c r="BQ46" s="119">
        <f>IF('Indicator Date'!BQ46="","x",'Indicator Date'!BQ46)</f>
        <v>2014</v>
      </c>
      <c r="BR46" s="119">
        <f>IF('Indicator Date'!BR46="","x",'Indicator Date'!BR46)</f>
        <v>2017</v>
      </c>
      <c r="BS46" s="119">
        <f>IF('Indicator Date'!BS46="","x",'Indicator Date'!BS46)</f>
        <v>2017</v>
      </c>
      <c r="BT46" s="119">
        <f>IF('Indicator Date'!BT46="","x",'Indicator Date'!BT46)</f>
        <v>2017</v>
      </c>
      <c r="BU46" s="119">
        <f>IF('Indicator Date'!BU46="","x",'Indicator Date'!BU46)</f>
        <v>2018</v>
      </c>
      <c r="BV46" s="119">
        <f>IF('Indicator Date'!BV46="","x",'Indicator Date'!BV46)</f>
        <v>2018</v>
      </c>
      <c r="BW46" s="119" t="str">
        <f>IF('Indicator Date'!BW46="","x",'Indicator Date'!BW46)</f>
        <v>x</v>
      </c>
      <c r="BX46" s="119">
        <f>IF('Indicator Date'!BX46="","x",'Indicator Date'!BX46)</f>
        <v>2018</v>
      </c>
      <c r="BY46" s="119">
        <f>IF('Indicator Date'!BY46="","x",'Indicator Date'!BY46)</f>
        <v>2017</v>
      </c>
      <c r="BZ46" s="119">
        <f>IF('Indicator Date'!BZ46="","x",'Indicator Date'!BZ46)</f>
        <v>2018</v>
      </c>
      <c r="CA46" s="119">
        <f>IF('Indicator Date'!CA46="","x",'Indicator Date'!CA46)</f>
        <v>2020</v>
      </c>
      <c r="CB46" s="119">
        <f>IF('Indicator Date'!CB46="","x",'Indicator Date'!CB46)</f>
        <v>2015</v>
      </c>
    </row>
    <row r="47" spans="1:80" x14ac:dyDescent="0.3">
      <c r="A47" s="100" t="str">
        <f>'Indicator Data'!A49</f>
        <v>Cyprus</v>
      </c>
      <c r="B47" s="86" t="str">
        <f>'Indicator Data'!B49</f>
        <v>CYP</v>
      </c>
      <c r="C47" s="119">
        <f>IF('Indicator Date'!C47="","x",'Indicator Date'!C47)</f>
        <v>2015</v>
      </c>
      <c r="D47" s="119">
        <f>IF('Indicator Date'!D47="","x",'Indicator Date'!D47)</f>
        <v>2015</v>
      </c>
      <c r="E47" s="119">
        <f>IF('Indicator Date'!E47="","x",'Indicator Date'!E47)</f>
        <v>2015</v>
      </c>
      <c r="F47" s="119">
        <f>IF('Indicator Date'!F47="","x",'Indicator Date'!F47)</f>
        <v>2015</v>
      </c>
      <c r="G47" s="119">
        <f>IF('Indicator Date'!G47="","x",'Indicator Date'!G47)</f>
        <v>2015</v>
      </c>
      <c r="H47" s="119">
        <f>IF('Indicator Date'!H47="","x",'Indicator Date'!H47)</f>
        <v>2015</v>
      </c>
      <c r="I47" s="119">
        <f>IF('Indicator Date'!I47="","x",'Indicator Date'!I47)</f>
        <v>2015</v>
      </c>
      <c r="J47" s="119">
        <f>IF('Indicator Date'!J47="","x",'Indicator Date'!J47)</f>
        <v>2019</v>
      </c>
      <c r="K47" s="119">
        <f>IF('Indicator Date'!K47="","x",'Indicator Date'!K47)</f>
        <v>2019</v>
      </c>
      <c r="L47" s="119">
        <f>IF('Indicator Date'!L47="","x",'Indicator Date'!L47)</f>
        <v>2019</v>
      </c>
      <c r="M47" s="119">
        <f>IF('Indicator Date'!M47="","x",'Indicator Date'!M47)</f>
        <v>2015</v>
      </c>
      <c r="N47" s="119">
        <f>IF('Indicator Date'!N47="","x",'Indicator Date'!N47)</f>
        <v>2015</v>
      </c>
      <c r="O47" s="119">
        <f>IF('Indicator Date'!O47="","x",'Indicator Date'!O47)</f>
        <v>2015</v>
      </c>
      <c r="P47" s="119">
        <f>IF('Indicator Date'!P47="","x",'Indicator Date'!P47)</f>
        <v>2015</v>
      </c>
      <c r="Q47" s="119">
        <f>IF('Indicator Date'!Q47="","x",'Indicator Date'!Q47)</f>
        <v>2010</v>
      </c>
      <c r="R47" s="119">
        <f>IF('Indicator Date'!R47="","x",'Indicator Date'!R47)</f>
        <v>2010</v>
      </c>
      <c r="S47" s="119">
        <f>IF('Indicator Date'!S47="","x",'Indicator Date'!S47)</f>
        <v>2010</v>
      </c>
      <c r="T47" s="119">
        <f>IF('Indicator Date'!T47="","x",'Indicator Date'!T47)</f>
        <v>2010</v>
      </c>
      <c r="U47" s="119">
        <f>IF('Indicator Date'!U47="","x",'Indicator Date'!U47)</f>
        <v>2015</v>
      </c>
      <c r="V47" s="119">
        <f>IF('Indicator Date'!V47="","x",'Indicator Date'!V47)</f>
        <v>2015</v>
      </c>
      <c r="W47" s="119">
        <f>IF('Indicator Date'!W47="","x",'Indicator Date'!W47)</f>
        <v>2015</v>
      </c>
      <c r="X47" s="119">
        <f>IF('Indicator Date'!X47="","x",'Indicator Date'!X47)</f>
        <v>2018</v>
      </c>
      <c r="Y47" s="119">
        <f>IF('Indicator Date'!Y47="","x",'Indicator Date'!Y47)</f>
        <v>2019</v>
      </c>
      <c r="Z47" s="119">
        <f>IF('Indicator Date'!Z47="","x",'Indicator Date'!Z47)</f>
        <v>2019</v>
      </c>
      <c r="AA47" s="119">
        <f>IF('Indicator Date'!AA47="","x",'Indicator Date'!AA47)</f>
        <v>2011</v>
      </c>
      <c r="AB47" s="119">
        <f>IF('Indicator Date'!AB47="","x",'Indicator Date'!AB47)</f>
        <v>2017</v>
      </c>
      <c r="AC47" s="119" t="str">
        <f>IF('Indicator Date'!AC47="","x",'Indicator Date'!AC47)</f>
        <v>x</v>
      </c>
      <c r="AD47" s="119">
        <f>IF('Indicator Date'!AD47="","x",'Indicator Date'!AD47)</f>
        <v>2019</v>
      </c>
      <c r="AE47" s="119">
        <f>IF('Indicator Date'!AE47="","x",'Indicator Date'!AE47)</f>
        <v>2019</v>
      </c>
      <c r="AF47" s="119" t="str">
        <f>IF('Indicator Date'!AF47="","x",'Indicator Date'!AF47)</f>
        <v>x</v>
      </c>
      <c r="AG47" s="119">
        <f>IF('Indicator Date'!AG47="","x",'Indicator Date'!AG47)</f>
        <v>2019</v>
      </c>
      <c r="AH47" s="119">
        <f>IF('Indicator Date'!AH47="","x",'Indicator Date'!AH47)</f>
        <v>2021</v>
      </c>
      <c r="AI47" s="119">
        <f>IF('Indicator Date'!AI47="","x",'Indicator Date'!AI47)</f>
        <v>2021</v>
      </c>
      <c r="AJ47" s="119">
        <f>IF('Indicator Date'!AJ47="","x",'Indicator Date'!AJ47)</f>
        <v>2020</v>
      </c>
      <c r="AK47" s="119">
        <f>IF('Indicator Date'!AK47="","x",'Indicator Date'!AK47)</f>
        <v>2020</v>
      </c>
      <c r="AL47" s="119">
        <f>IF('Indicator Date'!AL47="","x",'Indicator Date'!AL47)</f>
        <v>2018</v>
      </c>
      <c r="AM47" s="119" t="str">
        <f>IF('Indicator Date'!AM47="","x",RIGHT('Indicator Date'!AM47,4))</f>
        <v>x</v>
      </c>
      <c r="AN47" s="119">
        <f>IF('Indicator Date'!AN47="","x",'Indicator Date'!AN47)</f>
        <v>2021</v>
      </c>
      <c r="AO47" s="119">
        <f>IF('Indicator Date'!AO47="","x",'Indicator Date'!AO47)</f>
        <v>2018</v>
      </c>
      <c r="AP47" s="119">
        <f>IF('Indicator Date'!AP47="","x",'Indicator Date'!AP47)</f>
        <v>2019</v>
      </c>
      <c r="AQ47" s="119" t="str">
        <f>IF('Indicator Date'!AQ47="","x",'Indicator Date'!AQ47)</f>
        <v>x</v>
      </c>
      <c r="AR47" s="119">
        <f>IF('Indicator Date'!AR47="","x",'Indicator Date'!AR47)</f>
        <v>2019</v>
      </c>
      <c r="AS47" s="119">
        <f>IF('Indicator Date'!AS47="","x",'Indicator Date'!AS47)</f>
        <v>2019</v>
      </c>
      <c r="AT47" s="119" t="str">
        <f>IF('Indicator Date'!AT47="","x",'Indicator Date'!AT47)</f>
        <v>x</v>
      </c>
      <c r="AU47" s="119">
        <f>IF('Indicator Date'!AU47="","x",'Indicator Date'!AU47)</f>
        <v>2019</v>
      </c>
      <c r="AV47" s="119" t="str">
        <f>IF('Indicator Date'!AV47="","x",'Indicator Date'!AV47)</f>
        <v>x</v>
      </c>
      <c r="AW47" s="119" t="str">
        <f>IF('Indicator Date'!AW47="","x",'Indicator Date'!AW47)</f>
        <v>x</v>
      </c>
      <c r="AX47" s="119" t="str">
        <f>IF('Indicator Date'!AX47="","x",'Indicator Date'!AX47)</f>
        <v>x</v>
      </c>
      <c r="AY47" s="119">
        <f>IF('Indicator Date'!AY47="","x",'Indicator Date'!AY47)</f>
        <v>2019</v>
      </c>
      <c r="AZ47" s="119">
        <f>IF('Indicator Date'!AZ47="","x",'Indicator Date'!AZ47)</f>
        <v>2019</v>
      </c>
      <c r="BA47" s="119">
        <f>IF('Indicator Date'!BA47="","x",'Indicator Date'!BA47)</f>
        <v>2018</v>
      </c>
      <c r="BB47" s="119">
        <f>IF('Indicator Date'!BB47="","x",'Indicator Date'!BB47)</f>
        <v>2018</v>
      </c>
      <c r="BC47" s="119">
        <f>IF('Indicator Date'!BC47="","x",'Indicator Date'!BC47)</f>
        <v>2019</v>
      </c>
      <c r="BD47" s="119">
        <f>IF('Indicator Date'!BD47="","x",'Indicator Date'!BD47)</f>
        <v>2020</v>
      </c>
      <c r="BE47" s="170">
        <f>IF('Indicator Date'!BE47="","x",YEAR('Indicator Date'!BE47))</f>
        <v>2019</v>
      </c>
      <c r="BF47" s="170">
        <f>IF('Indicator Date'!BF47="","x",YEAR('Indicator Date'!BF47))</f>
        <v>2020</v>
      </c>
      <c r="BG47" s="119">
        <f>IF('Indicator Date'!BG47="","x",'Indicator Date'!BG47)</f>
        <v>2019</v>
      </c>
      <c r="BH47" s="119">
        <f>IF('Indicator Date'!BH47="","x",'Indicator Date'!BH47)</f>
        <v>2019</v>
      </c>
      <c r="BI47" s="119">
        <f>IF('Indicator Date'!BI47="","x",'Indicator Date'!BI47)</f>
        <v>2019</v>
      </c>
      <c r="BJ47" s="119" t="str">
        <f>IF('Indicator Date'!BJ47="","x",'Indicator Date'!BJ47)</f>
        <v>x</v>
      </c>
      <c r="BK47" s="119">
        <f>IF('Indicator Date'!BK47="","x",'Indicator Date'!BK47)</f>
        <v>2019</v>
      </c>
      <c r="BL47" s="119">
        <f>IF('Indicator Date'!BL47="","x",'Indicator Date'!BL47)</f>
        <v>2020</v>
      </c>
      <c r="BM47" s="119">
        <f>IF('Indicator Date'!BM47="","x",'Indicator Date'!BM47)</f>
        <v>2018</v>
      </c>
      <c r="BN47" s="119">
        <f>IF('Indicator Date'!BN47="","x",'Indicator Date'!BN47)</f>
        <v>2011</v>
      </c>
      <c r="BO47" s="119">
        <f>IF('Indicator Date'!BO47="","x",'Indicator Date'!BO47)</f>
        <v>2019</v>
      </c>
      <c r="BP47" s="119">
        <f>IF('Indicator Date'!BP47="","x",'Indicator Date'!BP47)</f>
        <v>2019</v>
      </c>
      <c r="BQ47" s="119">
        <f>IF('Indicator Date'!BQ47="","x",'Indicator Date'!BQ47)</f>
        <v>2014</v>
      </c>
      <c r="BR47" s="119">
        <f>IF('Indicator Date'!BR47="","x",'Indicator Date'!BR47)</f>
        <v>2017</v>
      </c>
      <c r="BS47" s="119">
        <f>IF('Indicator Date'!BS47="","x",'Indicator Date'!BS47)</f>
        <v>2017</v>
      </c>
      <c r="BT47" s="119">
        <f>IF('Indicator Date'!BT47="","x",'Indicator Date'!BT47)</f>
        <v>2016</v>
      </c>
      <c r="BU47" s="119">
        <f>IF('Indicator Date'!BU47="","x",'Indicator Date'!BU47)</f>
        <v>2018</v>
      </c>
      <c r="BV47" s="119">
        <f>IF('Indicator Date'!BV47="","x",'Indicator Date'!BV47)</f>
        <v>2018</v>
      </c>
      <c r="BW47" s="119">
        <f>IF('Indicator Date'!BW47="","x",'Indicator Date'!BW47)</f>
        <v>2018</v>
      </c>
      <c r="BX47" s="119">
        <f>IF('Indicator Date'!BX47="","x",'Indicator Date'!BX47)</f>
        <v>2018</v>
      </c>
      <c r="BY47" s="119">
        <f>IF('Indicator Date'!BY47="","x",'Indicator Date'!BY47)</f>
        <v>2017</v>
      </c>
      <c r="BZ47" s="119">
        <f>IF('Indicator Date'!BZ47="","x",'Indicator Date'!BZ47)</f>
        <v>2019</v>
      </c>
      <c r="CA47" s="119">
        <f>IF('Indicator Date'!CA47="","x",'Indicator Date'!CA47)</f>
        <v>2020</v>
      </c>
      <c r="CB47" s="119">
        <f>IF('Indicator Date'!CB47="","x",'Indicator Date'!CB47)</f>
        <v>2015</v>
      </c>
    </row>
    <row r="48" spans="1:80" x14ac:dyDescent="0.3">
      <c r="A48" s="100" t="str">
        <f>'Indicator Data'!A50</f>
        <v>Czech Republic</v>
      </c>
      <c r="B48" s="86" t="str">
        <f>'Indicator Data'!B50</f>
        <v>CZE</v>
      </c>
      <c r="C48" s="119">
        <f>IF('Indicator Date'!C48="","x",'Indicator Date'!C48)</f>
        <v>2015</v>
      </c>
      <c r="D48" s="119">
        <f>IF('Indicator Date'!D48="","x",'Indicator Date'!D48)</f>
        <v>2015</v>
      </c>
      <c r="E48" s="119">
        <f>IF('Indicator Date'!E48="","x",'Indicator Date'!E48)</f>
        <v>2015</v>
      </c>
      <c r="F48" s="119">
        <f>IF('Indicator Date'!F48="","x",'Indicator Date'!F48)</f>
        <v>2015</v>
      </c>
      <c r="G48" s="119">
        <f>IF('Indicator Date'!G48="","x",'Indicator Date'!G48)</f>
        <v>2015</v>
      </c>
      <c r="H48" s="119">
        <f>IF('Indicator Date'!H48="","x",'Indicator Date'!H48)</f>
        <v>2015</v>
      </c>
      <c r="I48" s="119">
        <f>IF('Indicator Date'!I48="","x",'Indicator Date'!I48)</f>
        <v>2015</v>
      </c>
      <c r="J48" s="119">
        <f>IF('Indicator Date'!J48="","x",'Indicator Date'!J48)</f>
        <v>2019</v>
      </c>
      <c r="K48" s="119">
        <f>IF('Indicator Date'!K48="","x",'Indicator Date'!K48)</f>
        <v>2019</v>
      </c>
      <c r="L48" s="119">
        <f>IF('Indicator Date'!L48="","x",'Indicator Date'!L48)</f>
        <v>2019</v>
      </c>
      <c r="M48" s="119">
        <f>IF('Indicator Date'!M48="","x",'Indicator Date'!M48)</f>
        <v>2015</v>
      </c>
      <c r="N48" s="119">
        <f>IF('Indicator Date'!N48="","x",'Indicator Date'!N48)</f>
        <v>2015</v>
      </c>
      <c r="O48" s="119">
        <f>IF('Indicator Date'!O48="","x",'Indicator Date'!O48)</f>
        <v>2015</v>
      </c>
      <c r="P48" s="119">
        <f>IF('Indicator Date'!P48="","x",'Indicator Date'!P48)</f>
        <v>2015</v>
      </c>
      <c r="Q48" s="119">
        <f>IF('Indicator Date'!Q48="","x",'Indicator Date'!Q48)</f>
        <v>2010</v>
      </c>
      <c r="R48" s="119">
        <f>IF('Indicator Date'!R48="","x",'Indicator Date'!R48)</f>
        <v>2010</v>
      </c>
      <c r="S48" s="119">
        <f>IF('Indicator Date'!S48="","x",'Indicator Date'!S48)</f>
        <v>2010</v>
      </c>
      <c r="T48" s="119">
        <f>IF('Indicator Date'!T48="","x",'Indicator Date'!T48)</f>
        <v>2010</v>
      </c>
      <c r="U48" s="119">
        <f>IF('Indicator Date'!U48="","x",'Indicator Date'!U48)</f>
        <v>2015</v>
      </c>
      <c r="V48" s="119">
        <f>IF('Indicator Date'!V48="","x",'Indicator Date'!V48)</f>
        <v>2015</v>
      </c>
      <c r="W48" s="119">
        <f>IF('Indicator Date'!W48="","x",'Indicator Date'!W48)</f>
        <v>2015</v>
      </c>
      <c r="X48" s="119">
        <f>IF('Indicator Date'!X48="","x",'Indicator Date'!X48)</f>
        <v>2018</v>
      </c>
      <c r="Y48" s="119">
        <f>IF('Indicator Date'!Y48="","x",'Indicator Date'!Y48)</f>
        <v>2019</v>
      </c>
      <c r="Z48" s="119">
        <f>IF('Indicator Date'!Z48="","x",'Indicator Date'!Z48)</f>
        <v>2019</v>
      </c>
      <c r="AA48" s="119">
        <f>IF('Indicator Date'!AA48="","x",'Indicator Date'!AA48)</f>
        <v>2011</v>
      </c>
      <c r="AB48" s="119">
        <f>IF('Indicator Date'!AB48="","x",'Indicator Date'!AB48)</f>
        <v>2017</v>
      </c>
      <c r="AC48" s="119" t="str">
        <f>IF('Indicator Date'!AC48="","x",'Indicator Date'!AC48)</f>
        <v>x</v>
      </c>
      <c r="AD48" s="119">
        <f>IF('Indicator Date'!AD48="","x",'Indicator Date'!AD48)</f>
        <v>2018</v>
      </c>
      <c r="AE48" s="119">
        <f>IF('Indicator Date'!AE48="","x",'Indicator Date'!AE48)</f>
        <v>2019</v>
      </c>
      <c r="AF48" s="119" t="str">
        <f>IF('Indicator Date'!AF48="","x",'Indicator Date'!AF48)</f>
        <v>x</v>
      </c>
      <c r="AG48" s="119">
        <f>IF('Indicator Date'!AG48="","x",'Indicator Date'!AG48)</f>
        <v>2019</v>
      </c>
      <c r="AH48" s="119">
        <f>IF('Indicator Date'!AH48="","x",'Indicator Date'!AH48)</f>
        <v>2021</v>
      </c>
      <c r="AI48" s="119">
        <f>IF('Indicator Date'!AI48="","x",'Indicator Date'!AI48)</f>
        <v>2021</v>
      </c>
      <c r="AJ48" s="119">
        <f>IF('Indicator Date'!AJ48="","x",'Indicator Date'!AJ48)</f>
        <v>2020</v>
      </c>
      <c r="AK48" s="119">
        <f>IF('Indicator Date'!AK48="","x",'Indicator Date'!AK48)</f>
        <v>2020</v>
      </c>
      <c r="AL48" s="119">
        <f>IF('Indicator Date'!AL48="","x",'Indicator Date'!AL48)</f>
        <v>2018</v>
      </c>
      <c r="AM48" s="119" t="str">
        <f>IF('Indicator Date'!AM48="","x",RIGHT('Indicator Date'!AM48,4))</f>
        <v>x</v>
      </c>
      <c r="AN48" s="119">
        <f>IF('Indicator Date'!AN48="","x",'Indicator Date'!AN48)</f>
        <v>2021</v>
      </c>
      <c r="AO48" s="119">
        <f>IF('Indicator Date'!AO48="","x",'Indicator Date'!AO48)</f>
        <v>2018</v>
      </c>
      <c r="AP48" s="119">
        <f>IF('Indicator Date'!AP48="","x",'Indicator Date'!AP48)</f>
        <v>2019</v>
      </c>
      <c r="AQ48" s="119" t="str">
        <f>IF('Indicator Date'!AQ48="","x",'Indicator Date'!AQ48)</f>
        <v>x</v>
      </c>
      <c r="AR48" s="119">
        <f>IF('Indicator Date'!AR48="","x",'Indicator Date'!AR48)</f>
        <v>2019</v>
      </c>
      <c r="AS48" s="119">
        <f>IF('Indicator Date'!AS48="","x",'Indicator Date'!AS48)</f>
        <v>2019</v>
      </c>
      <c r="AT48" s="119" t="str">
        <f>IF('Indicator Date'!AT48="","x",'Indicator Date'!AT48)</f>
        <v>x</v>
      </c>
      <c r="AU48" s="119">
        <f>IF('Indicator Date'!AU48="","x",'Indicator Date'!AU48)</f>
        <v>2019</v>
      </c>
      <c r="AV48" s="119" t="str">
        <f>IF('Indicator Date'!AV48="","x",'Indicator Date'!AV48)</f>
        <v>x</v>
      </c>
      <c r="AW48" s="119" t="str">
        <f>IF('Indicator Date'!AW48="","x",'Indicator Date'!AW48)</f>
        <v>x</v>
      </c>
      <c r="AX48" s="119" t="str">
        <f>IF('Indicator Date'!AX48="","x",'Indicator Date'!AX48)</f>
        <v>x</v>
      </c>
      <c r="AY48" s="119">
        <f>IF('Indicator Date'!AY48="","x",'Indicator Date'!AY48)</f>
        <v>2019</v>
      </c>
      <c r="AZ48" s="119">
        <f>IF('Indicator Date'!AZ48="","x",'Indicator Date'!AZ48)</f>
        <v>2019</v>
      </c>
      <c r="BA48" s="119">
        <f>IF('Indicator Date'!BA48="","x",'Indicator Date'!BA48)</f>
        <v>2018</v>
      </c>
      <c r="BB48" s="119">
        <f>IF('Indicator Date'!BB48="","x",'Indicator Date'!BB48)</f>
        <v>2018</v>
      </c>
      <c r="BC48" s="119">
        <f>IF('Indicator Date'!BC48="","x",'Indicator Date'!BC48)</f>
        <v>2019</v>
      </c>
      <c r="BD48" s="119">
        <f>IF('Indicator Date'!BD48="","x",'Indicator Date'!BD48)</f>
        <v>2020</v>
      </c>
      <c r="BE48" s="170" t="str">
        <f>IF('Indicator Date'!BE48="","x",YEAR('Indicator Date'!BE48))</f>
        <v>x</v>
      </c>
      <c r="BF48" s="170">
        <f>IF('Indicator Date'!BF48="","x",YEAR('Indicator Date'!BF48))</f>
        <v>2020</v>
      </c>
      <c r="BG48" s="119">
        <f>IF('Indicator Date'!BG48="","x",'Indicator Date'!BG48)</f>
        <v>2019</v>
      </c>
      <c r="BH48" s="119">
        <f>IF('Indicator Date'!BH48="","x",'Indicator Date'!BH48)</f>
        <v>2019</v>
      </c>
      <c r="BI48" s="119">
        <f>IF('Indicator Date'!BI48="","x",'Indicator Date'!BI48)</f>
        <v>2019</v>
      </c>
      <c r="BJ48" s="119">
        <f>IF('Indicator Date'!BJ48="","x",'Indicator Date'!BJ48)</f>
        <v>2015</v>
      </c>
      <c r="BK48" s="119">
        <f>IF('Indicator Date'!BK48="","x",'Indicator Date'!BK48)</f>
        <v>2019</v>
      </c>
      <c r="BL48" s="119">
        <f>IF('Indicator Date'!BL48="","x",'Indicator Date'!BL48)</f>
        <v>2020</v>
      </c>
      <c r="BM48" s="119">
        <f>IF('Indicator Date'!BM48="","x",'Indicator Date'!BM48)</f>
        <v>2018</v>
      </c>
      <c r="BN48" s="119">
        <f>IF('Indicator Date'!BN48="","x",'Indicator Date'!BN48)</f>
        <v>2016</v>
      </c>
      <c r="BO48" s="119">
        <f>IF('Indicator Date'!BO48="","x",'Indicator Date'!BO48)</f>
        <v>2019</v>
      </c>
      <c r="BP48" s="119">
        <f>IF('Indicator Date'!BP48="","x",'Indicator Date'!BP48)</f>
        <v>2019</v>
      </c>
      <c r="BQ48" s="119">
        <f>IF('Indicator Date'!BQ48="","x",'Indicator Date'!BQ48)</f>
        <v>2014</v>
      </c>
      <c r="BR48" s="119">
        <f>IF('Indicator Date'!BR48="","x",'Indicator Date'!BR48)</f>
        <v>2017</v>
      </c>
      <c r="BS48" s="119">
        <f>IF('Indicator Date'!BS48="","x",'Indicator Date'!BS48)</f>
        <v>2017</v>
      </c>
      <c r="BT48" s="119">
        <f>IF('Indicator Date'!BT48="","x",'Indicator Date'!BT48)</f>
        <v>2016</v>
      </c>
      <c r="BU48" s="119">
        <f>IF('Indicator Date'!BU48="","x",'Indicator Date'!BU48)</f>
        <v>2018</v>
      </c>
      <c r="BV48" s="119">
        <f>IF('Indicator Date'!BV48="","x",'Indicator Date'!BV48)</f>
        <v>2018</v>
      </c>
      <c r="BW48" s="119" t="str">
        <f>IF('Indicator Date'!BW48="","x",'Indicator Date'!BW48)</f>
        <v>x</v>
      </c>
      <c r="BX48" s="119">
        <f>IF('Indicator Date'!BX48="","x",'Indicator Date'!BX48)</f>
        <v>2018</v>
      </c>
      <c r="BY48" s="119">
        <f>IF('Indicator Date'!BY48="","x",'Indicator Date'!BY48)</f>
        <v>2017</v>
      </c>
      <c r="BZ48" s="119">
        <f>IF('Indicator Date'!BZ48="","x",'Indicator Date'!BZ48)</f>
        <v>2019</v>
      </c>
      <c r="CA48" s="119">
        <f>IF('Indicator Date'!CA48="","x",'Indicator Date'!CA48)</f>
        <v>2020</v>
      </c>
      <c r="CB48" s="119">
        <f>IF('Indicator Date'!CB48="","x",'Indicator Date'!CB48)</f>
        <v>2015</v>
      </c>
    </row>
    <row r="49" spans="1:80" x14ac:dyDescent="0.3">
      <c r="A49" s="100" t="str">
        <f>'Indicator Data'!A51</f>
        <v>Denmark</v>
      </c>
      <c r="B49" s="86" t="str">
        <f>'Indicator Data'!B51</f>
        <v>DNK</v>
      </c>
      <c r="C49" s="119">
        <f>IF('Indicator Date'!C49="","x",'Indicator Date'!C49)</f>
        <v>2015</v>
      </c>
      <c r="D49" s="119">
        <f>IF('Indicator Date'!D49="","x",'Indicator Date'!D49)</f>
        <v>2015</v>
      </c>
      <c r="E49" s="119">
        <f>IF('Indicator Date'!E49="","x",'Indicator Date'!E49)</f>
        <v>2015</v>
      </c>
      <c r="F49" s="119">
        <f>IF('Indicator Date'!F49="","x",'Indicator Date'!F49)</f>
        <v>2015</v>
      </c>
      <c r="G49" s="119">
        <f>IF('Indicator Date'!G49="","x",'Indicator Date'!G49)</f>
        <v>2015</v>
      </c>
      <c r="H49" s="119">
        <f>IF('Indicator Date'!H49="","x",'Indicator Date'!H49)</f>
        <v>2015</v>
      </c>
      <c r="I49" s="119">
        <f>IF('Indicator Date'!I49="","x",'Indicator Date'!I49)</f>
        <v>2015</v>
      </c>
      <c r="J49" s="119">
        <f>IF('Indicator Date'!J49="","x",'Indicator Date'!J49)</f>
        <v>2019</v>
      </c>
      <c r="K49" s="119">
        <f>IF('Indicator Date'!K49="","x",'Indicator Date'!K49)</f>
        <v>2019</v>
      </c>
      <c r="L49" s="119">
        <f>IF('Indicator Date'!L49="","x",'Indicator Date'!L49)</f>
        <v>2019</v>
      </c>
      <c r="M49" s="119">
        <f>IF('Indicator Date'!M49="","x",'Indicator Date'!M49)</f>
        <v>2015</v>
      </c>
      <c r="N49" s="119">
        <f>IF('Indicator Date'!N49="","x",'Indicator Date'!N49)</f>
        <v>2015</v>
      </c>
      <c r="O49" s="119">
        <f>IF('Indicator Date'!O49="","x",'Indicator Date'!O49)</f>
        <v>2015</v>
      </c>
      <c r="P49" s="119">
        <f>IF('Indicator Date'!P49="","x",'Indicator Date'!P49)</f>
        <v>2015</v>
      </c>
      <c r="Q49" s="119">
        <f>IF('Indicator Date'!Q49="","x",'Indicator Date'!Q49)</f>
        <v>2010</v>
      </c>
      <c r="R49" s="119">
        <f>IF('Indicator Date'!R49="","x",'Indicator Date'!R49)</f>
        <v>2010</v>
      </c>
      <c r="S49" s="119">
        <f>IF('Indicator Date'!S49="","x",'Indicator Date'!S49)</f>
        <v>2010</v>
      </c>
      <c r="T49" s="119">
        <f>IF('Indicator Date'!T49="","x",'Indicator Date'!T49)</f>
        <v>2010</v>
      </c>
      <c r="U49" s="119">
        <f>IF('Indicator Date'!U49="","x",'Indicator Date'!U49)</f>
        <v>2015</v>
      </c>
      <c r="V49" s="119">
        <f>IF('Indicator Date'!V49="","x",'Indicator Date'!V49)</f>
        <v>2015</v>
      </c>
      <c r="W49" s="119">
        <f>IF('Indicator Date'!W49="","x",'Indicator Date'!W49)</f>
        <v>2015</v>
      </c>
      <c r="X49" s="119">
        <f>IF('Indicator Date'!X49="","x",'Indicator Date'!X49)</f>
        <v>2018</v>
      </c>
      <c r="Y49" s="119">
        <f>IF('Indicator Date'!Y49="","x",'Indicator Date'!Y49)</f>
        <v>2019</v>
      </c>
      <c r="Z49" s="119">
        <f>IF('Indicator Date'!Z49="","x",'Indicator Date'!Z49)</f>
        <v>2019</v>
      </c>
      <c r="AA49" s="119" t="str">
        <f>IF('Indicator Date'!AA49="","x",'Indicator Date'!AA49)</f>
        <v>x</v>
      </c>
      <c r="AB49" s="119">
        <f>IF('Indicator Date'!AB49="","x",'Indicator Date'!AB49)</f>
        <v>2017</v>
      </c>
      <c r="AC49" s="119" t="str">
        <f>IF('Indicator Date'!AC49="","x",'Indicator Date'!AC49)</f>
        <v>x</v>
      </c>
      <c r="AD49" s="119">
        <f>IF('Indicator Date'!AD49="","x",'Indicator Date'!AD49)</f>
        <v>2018</v>
      </c>
      <c r="AE49" s="119">
        <f>IF('Indicator Date'!AE49="","x",'Indicator Date'!AE49)</f>
        <v>2019</v>
      </c>
      <c r="AF49" s="119">
        <f>IF('Indicator Date'!AF49="","x",'Indicator Date'!AF49)</f>
        <v>2018</v>
      </c>
      <c r="AG49" s="119">
        <f>IF('Indicator Date'!AG49="","x",'Indicator Date'!AG49)</f>
        <v>2019</v>
      </c>
      <c r="AH49" s="119">
        <f>IF('Indicator Date'!AH49="","x",'Indicator Date'!AH49)</f>
        <v>2021</v>
      </c>
      <c r="AI49" s="119">
        <f>IF('Indicator Date'!AI49="","x",'Indicator Date'!AI49)</f>
        <v>2021</v>
      </c>
      <c r="AJ49" s="119">
        <f>IF('Indicator Date'!AJ49="","x",'Indicator Date'!AJ49)</f>
        <v>2020</v>
      </c>
      <c r="AK49" s="119">
        <f>IF('Indicator Date'!AK49="","x",'Indicator Date'!AK49)</f>
        <v>2020</v>
      </c>
      <c r="AL49" s="119">
        <f>IF('Indicator Date'!AL49="","x",'Indicator Date'!AL49)</f>
        <v>2018</v>
      </c>
      <c r="AM49" s="119" t="str">
        <f>IF('Indicator Date'!AM49="","x",RIGHT('Indicator Date'!AM49,4))</f>
        <v>x</v>
      </c>
      <c r="AN49" s="119">
        <f>IF('Indicator Date'!AN49="","x",'Indicator Date'!AN49)</f>
        <v>2021</v>
      </c>
      <c r="AO49" s="119">
        <f>IF('Indicator Date'!AO49="","x",'Indicator Date'!AO49)</f>
        <v>2018</v>
      </c>
      <c r="AP49" s="119">
        <f>IF('Indicator Date'!AP49="","x",'Indicator Date'!AP49)</f>
        <v>2019</v>
      </c>
      <c r="AQ49" s="119" t="str">
        <f>IF('Indicator Date'!AQ49="","x",'Indicator Date'!AQ49)</f>
        <v>x</v>
      </c>
      <c r="AR49" s="119">
        <f>IF('Indicator Date'!AR49="","x",'Indicator Date'!AR49)</f>
        <v>2019</v>
      </c>
      <c r="AS49" s="119">
        <f>IF('Indicator Date'!AS49="","x",'Indicator Date'!AS49)</f>
        <v>2019</v>
      </c>
      <c r="AT49" s="119" t="str">
        <f>IF('Indicator Date'!AT49="","x",'Indicator Date'!AT49)</f>
        <v>x</v>
      </c>
      <c r="AU49" s="119">
        <f>IF('Indicator Date'!AU49="","x",'Indicator Date'!AU49)</f>
        <v>2019</v>
      </c>
      <c r="AV49" s="119" t="str">
        <f>IF('Indicator Date'!AV49="","x",'Indicator Date'!AV49)</f>
        <v>x</v>
      </c>
      <c r="AW49" s="119" t="str">
        <f>IF('Indicator Date'!AW49="","x",'Indicator Date'!AW49)</f>
        <v>x</v>
      </c>
      <c r="AX49" s="119" t="str">
        <f>IF('Indicator Date'!AX49="","x",'Indicator Date'!AX49)</f>
        <v>x</v>
      </c>
      <c r="AY49" s="119">
        <f>IF('Indicator Date'!AY49="","x",'Indicator Date'!AY49)</f>
        <v>2019</v>
      </c>
      <c r="AZ49" s="119">
        <f>IF('Indicator Date'!AZ49="","x",'Indicator Date'!AZ49)</f>
        <v>2019</v>
      </c>
      <c r="BA49" s="119">
        <f>IF('Indicator Date'!BA49="","x",'Indicator Date'!BA49)</f>
        <v>2018</v>
      </c>
      <c r="BB49" s="119">
        <f>IF('Indicator Date'!BB49="","x",'Indicator Date'!BB49)</f>
        <v>2018</v>
      </c>
      <c r="BC49" s="119">
        <f>IF('Indicator Date'!BC49="","x",'Indicator Date'!BC49)</f>
        <v>2019</v>
      </c>
      <c r="BD49" s="119">
        <f>IF('Indicator Date'!BD49="","x",'Indicator Date'!BD49)</f>
        <v>2020</v>
      </c>
      <c r="BE49" s="170" t="str">
        <f>IF('Indicator Date'!BE49="","x",YEAR('Indicator Date'!BE49))</f>
        <v>x</v>
      </c>
      <c r="BF49" s="170">
        <f>IF('Indicator Date'!BF49="","x",YEAR('Indicator Date'!BF49))</f>
        <v>2020</v>
      </c>
      <c r="BG49" s="119">
        <f>IF('Indicator Date'!BG49="","x",'Indicator Date'!BG49)</f>
        <v>2019</v>
      </c>
      <c r="BH49" s="119">
        <f>IF('Indicator Date'!BH49="","x",'Indicator Date'!BH49)</f>
        <v>2019</v>
      </c>
      <c r="BI49" s="119">
        <f>IF('Indicator Date'!BI49="","x",'Indicator Date'!BI49)</f>
        <v>2019</v>
      </c>
      <c r="BJ49" s="119">
        <f>IF('Indicator Date'!BJ49="","x",'Indicator Date'!BJ49)</f>
        <v>2015</v>
      </c>
      <c r="BK49" s="119">
        <f>IF('Indicator Date'!BK49="","x",'Indicator Date'!BK49)</f>
        <v>2019</v>
      </c>
      <c r="BL49" s="119">
        <f>IF('Indicator Date'!BL49="","x",'Indicator Date'!BL49)</f>
        <v>2020</v>
      </c>
      <c r="BM49" s="119">
        <f>IF('Indicator Date'!BM49="","x",'Indicator Date'!BM49)</f>
        <v>2018</v>
      </c>
      <c r="BN49" s="119" t="str">
        <f>IF('Indicator Date'!BN49="","x",'Indicator Date'!BN49)</f>
        <v>x</v>
      </c>
      <c r="BO49" s="119">
        <f>IF('Indicator Date'!BO49="","x",'Indicator Date'!BO49)</f>
        <v>2019</v>
      </c>
      <c r="BP49" s="119">
        <f>IF('Indicator Date'!BP49="","x",'Indicator Date'!BP49)</f>
        <v>2019</v>
      </c>
      <c r="BQ49" s="119">
        <f>IF('Indicator Date'!BQ49="","x",'Indicator Date'!BQ49)</f>
        <v>2014</v>
      </c>
      <c r="BR49" s="119">
        <f>IF('Indicator Date'!BR49="","x",'Indicator Date'!BR49)</f>
        <v>2017</v>
      </c>
      <c r="BS49" s="119">
        <f>IF('Indicator Date'!BS49="","x",'Indicator Date'!BS49)</f>
        <v>2017</v>
      </c>
      <c r="BT49" s="119">
        <f>IF('Indicator Date'!BT49="","x",'Indicator Date'!BT49)</f>
        <v>2016</v>
      </c>
      <c r="BU49" s="119">
        <f>IF('Indicator Date'!BU49="","x",'Indicator Date'!BU49)</f>
        <v>2018</v>
      </c>
      <c r="BV49" s="119">
        <f>IF('Indicator Date'!BV49="","x",'Indicator Date'!BV49)</f>
        <v>2018</v>
      </c>
      <c r="BW49" s="119">
        <f>IF('Indicator Date'!BW49="","x",'Indicator Date'!BW49)</f>
        <v>2018</v>
      </c>
      <c r="BX49" s="119">
        <f>IF('Indicator Date'!BX49="","x",'Indicator Date'!BX49)</f>
        <v>2018</v>
      </c>
      <c r="BY49" s="119">
        <f>IF('Indicator Date'!BY49="","x",'Indicator Date'!BY49)</f>
        <v>2017</v>
      </c>
      <c r="BZ49" s="119">
        <f>IF('Indicator Date'!BZ49="","x",'Indicator Date'!BZ49)</f>
        <v>2019</v>
      </c>
      <c r="CA49" s="119">
        <f>IF('Indicator Date'!CA49="","x",'Indicator Date'!CA49)</f>
        <v>2020</v>
      </c>
      <c r="CB49" s="119">
        <f>IF('Indicator Date'!CB49="","x",'Indicator Date'!CB49)</f>
        <v>2015</v>
      </c>
    </row>
    <row r="50" spans="1:80" x14ac:dyDescent="0.3">
      <c r="A50" s="100" t="str">
        <f>'Indicator Data'!A52</f>
        <v>Djibouti</v>
      </c>
      <c r="B50" s="86" t="str">
        <f>'Indicator Data'!B52</f>
        <v>DJI</v>
      </c>
      <c r="C50" s="119">
        <f>IF('Indicator Date'!C50="","x",'Indicator Date'!C50)</f>
        <v>2015</v>
      </c>
      <c r="D50" s="119">
        <f>IF('Indicator Date'!D50="","x",'Indicator Date'!D50)</f>
        <v>2015</v>
      </c>
      <c r="E50" s="119">
        <f>IF('Indicator Date'!E50="","x",'Indicator Date'!E50)</f>
        <v>2015</v>
      </c>
      <c r="F50" s="119">
        <f>IF('Indicator Date'!F50="","x",'Indicator Date'!F50)</f>
        <v>2015</v>
      </c>
      <c r="G50" s="119">
        <f>IF('Indicator Date'!G50="","x",'Indicator Date'!G50)</f>
        <v>2015</v>
      </c>
      <c r="H50" s="119">
        <f>IF('Indicator Date'!H50="","x",'Indicator Date'!H50)</f>
        <v>2015</v>
      </c>
      <c r="I50" s="119">
        <f>IF('Indicator Date'!I50="","x",'Indicator Date'!I50)</f>
        <v>2015</v>
      </c>
      <c r="J50" s="119">
        <f>IF('Indicator Date'!J50="","x",'Indicator Date'!J50)</f>
        <v>2019</v>
      </c>
      <c r="K50" s="119">
        <f>IF('Indicator Date'!K50="","x",'Indicator Date'!K50)</f>
        <v>2019</v>
      </c>
      <c r="L50" s="119" t="str">
        <f>IF('Indicator Date'!L50="","x",'Indicator Date'!L50)</f>
        <v>x</v>
      </c>
      <c r="M50" s="119">
        <f>IF('Indicator Date'!M50="","x",'Indicator Date'!M50)</f>
        <v>2015</v>
      </c>
      <c r="N50" s="119">
        <f>IF('Indicator Date'!N50="","x",'Indicator Date'!N50)</f>
        <v>2015</v>
      </c>
      <c r="O50" s="119">
        <f>IF('Indicator Date'!O50="","x",'Indicator Date'!O50)</f>
        <v>2015</v>
      </c>
      <c r="P50" s="119">
        <f>IF('Indicator Date'!P50="","x",'Indicator Date'!P50)</f>
        <v>2015</v>
      </c>
      <c r="Q50" s="119">
        <f>IF('Indicator Date'!Q50="","x",'Indicator Date'!Q50)</f>
        <v>2010</v>
      </c>
      <c r="R50" s="119">
        <f>IF('Indicator Date'!R50="","x",'Indicator Date'!R50)</f>
        <v>2010</v>
      </c>
      <c r="S50" s="119">
        <f>IF('Indicator Date'!S50="","x",'Indicator Date'!S50)</f>
        <v>2010</v>
      </c>
      <c r="T50" s="119">
        <f>IF('Indicator Date'!T50="","x",'Indicator Date'!T50)</f>
        <v>2010</v>
      </c>
      <c r="U50" s="119">
        <f>IF('Indicator Date'!U50="","x",'Indicator Date'!U50)</f>
        <v>2015</v>
      </c>
      <c r="V50" s="119">
        <f>IF('Indicator Date'!V50="","x",'Indicator Date'!V50)</f>
        <v>2015</v>
      </c>
      <c r="W50" s="119">
        <f>IF('Indicator Date'!W50="","x",'Indicator Date'!W50)</f>
        <v>2015</v>
      </c>
      <c r="X50" s="119">
        <f>IF('Indicator Date'!X50="","x",'Indicator Date'!X50)</f>
        <v>2018</v>
      </c>
      <c r="Y50" s="119">
        <f>IF('Indicator Date'!Y50="","x",'Indicator Date'!Y50)</f>
        <v>2019</v>
      </c>
      <c r="Z50" s="119">
        <f>IF('Indicator Date'!Z50="","x",'Indicator Date'!Z50)</f>
        <v>2019</v>
      </c>
      <c r="AA50" s="119" t="str">
        <f>IF('Indicator Date'!AA50="","x",'Indicator Date'!AA50)</f>
        <v>x</v>
      </c>
      <c r="AB50" s="119">
        <f>IF('Indicator Date'!AB50="","x",'Indicator Date'!AB50)</f>
        <v>2017</v>
      </c>
      <c r="AC50" s="119" t="str">
        <f>IF('Indicator Date'!AC50="","x",'Indicator Date'!AC50)</f>
        <v>x</v>
      </c>
      <c r="AD50" s="119">
        <f>IF('Indicator Date'!AD50="","x",'Indicator Date'!AD50)</f>
        <v>2019</v>
      </c>
      <c r="AE50" s="119">
        <f>IF('Indicator Date'!AE50="","x",'Indicator Date'!AE50)</f>
        <v>2019</v>
      </c>
      <c r="AF50" s="119">
        <f>IF('Indicator Date'!AF50="","x",'Indicator Date'!AF50)</f>
        <v>2018</v>
      </c>
      <c r="AG50" s="119">
        <f>IF('Indicator Date'!AG50="","x",'Indicator Date'!AG50)</f>
        <v>2019</v>
      </c>
      <c r="AH50" s="119">
        <f>IF('Indicator Date'!AH50="","x",'Indicator Date'!AH50)</f>
        <v>2021</v>
      </c>
      <c r="AI50" s="119">
        <f>IF('Indicator Date'!AI50="","x",'Indicator Date'!AI50)</f>
        <v>2021</v>
      </c>
      <c r="AJ50" s="119">
        <f>IF('Indicator Date'!AJ50="","x",'Indicator Date'!AJ50)</f>
        <v>2020</v>
      </c>
      <c r="AK50" s="119">
        <f>IF('Indicator Date'!AK50="","x",'Indicator Date'!AK50)</f>
        <v>2020</v>
      </c>
      <c r="AL50" s="119">
        <f>IF('Indicator Date'!AL50="","x",'Indicator Date'!AL50)</f>
        <v>2018</v>
      </c>
      <c r="AM50" s="119" t="str">
        <f>IF('Indicator Date'!AM50="","x",RIGHT('Indicator Date'!AM50,4))</f>
        <v>x</v>
      </c>
      <c r="AN50" s="119">
        <f>IF('Indicator Date'!AN50="","x",'Indicator Date'!AN50)</f>
        <v>2021</v>
      </c>
      <c r="AO50" s="119">
        <f>IF('Indicator Date'!AO50="","x",'Indicator Date'!AO50)</f>
        <v>2018</v>
      </c>
      <c r="AP50" s="119">
        <f>IF('Indicator Date'!AP50="","x",'Indicator Date'!AP50)</f>
        <v>2019</v>
      </c>
      <c r="AQ50" s="119">
        <f>IF('Indicator Date'!AQ50="","x",'Indicator Date'!AQ50)</f>
        <v>2019</v>
      </c>
      <c r="AR50" s="119">
        <f>IF('Indicator Date'!AR50="","x",'Indicator Date'!AR50)</f>
        <v>2019</v>
      </c>
      <c r="AS50" s="119">
        <f>IF('Indicator Date'!AS50="","x",'Indicator Date'!AS50)</f>
        <v>2019</v>
      </c>
      <c r="AT50" s="119">
        <f>IF('Indicator Date'!AT50="","x",'Indicator Date'!AT50)</f>
        <v>2012</v>
      </c>
      <c r="AU50" s="119">
        <f>IF('Indicator Date'!AU50="","x",'Indicator Date'!AU50)</f>
        <v>2019</v>
      </c>
      <c r="AV50" s="119">
        <f>IF('Indicator Date'!AV50="","x",'Indicator Date'!AV50)</f>
        <v>2019</v>
      </c>
      <c r="AW50" s="119">
        <f>IF('Indicator Date'!AW50="","x",'Indicator Date'!AW50)</f>
        <v>2019</v>
      </c>
      <c r="AX50" s="119">
        <f>IF('Indicator Date'!AX50="","x",'Indicator Date'!AX50)</f>
        <v>2018</v>
      </c>
      <c r="AY50" s="119">
        <f>IF('Indicator Date'!AY50="","x",'Indicator Date'!AY50)</f>
        <v>2019</v>
      </c>
      <c r="AZ50" s="119" t="str">
        <f>IF('Indicator Date'!AZ50="","x",'Indicator Date'!AZ50)</f>
        <v>x</v>
      </c>
      <c r="BA50" s="119">
        <f>IF('Indicator Date'!BA50="","x",'Indicator Date'!BA50)</f>
        <v>2017</v>
      </c>
      <c r="BB50" s="119">
        <f>IF('Indicator Date'!BB50="","x",'Indicator Date'!BB50)</f>
        <v>2018</v>
      </c>
      <c r="BC50" s="119">
        <f>IF('Indicator Date'!BC50="","x",'Indicator Date'!BC50)</f>
        <v>2019</v>
      </c>
      <c r="BD50" s="119">
        <f>IF('Indicator Date'!BD50="","x",'Indicator Date'!BD50)</f>
        <v>2020</v>
      </c>
      <c r="BE50" s="170" t="str">
        <f>IF('Indicator Date'!BE50="","x",YEAR('Indicator Date'!BE50))</f>
        <v>x</v>
      </c>
      <c r="BF50" s="170">
        <f>IF('Indicator Date'!BF50="","x",YEAR('Indicator Date'!BF50))</f>
        <v>2021</v>
      </c>
      <c r="BG50" s="119">
        <f>IF('Indicator Date'!BG50="","x",'Indicator Date'!BG50)</f>
        <v>2019</v>
      </c>
      <c r="BH50" s="119">
        <f>IF('Indicator Date'!BH50="","x",'Indicator Date'!BH50)</f>
        <v>2019</v>
      </c>
      <c r="BI50" s="119">
        <f>IF('Indicator Date'!BI50="","x",'Indicator Date'!BI50)</f>
        <v>2019</v>
      </c>
      <c r="BJ50" s="119">
        <f>IF('Indicator Date'!BJ50="","x",'Indicator Date'!BJ50)</f>
        <v>2013</v>
      </c>
      <c r="BK50" s="119">
        <f>IF('Indicator Date'!BK50="","x",'Indicator Date'!BK50)</f>
        <v>2019</v>
      </c>
      <c r="BL50" s="119">
        <f>IF('Indicator Date'!BL50="","x",'Indicator Date'!BL50)</f>
        <v>2020</v>
      </c>
      <c r="BM50" s="119">
        <f>IF('Indicator Date'!BM50="","x",'Indicator Date'!BM50)</f>
        <v>2018</v>
      </c>
      <c r="BN50" s="119" t="str">
        <f>IF('Indicator Date'!BN50="","x",'Indicator Date'!BN50)</f>
        <v>x</v>
      </c>
      <c r="BO50" s="119">
        <f>IF('Indicator Date'!BO50="","x",'Indicator Date'!BO50)</f>
        <v>2017</v>
      </c>
      <c r="BP50" s="119">
        <f>IF('Indicator Date'!BP50="","x",'Indicator Date'!BP50)</f>
        <v>2019</v>
      </c>
      <c r="BQ50" s="119">
        <f>IF('Indicator Date'!BQ50="","x",'Indicator Date'!BQ50)</f>
        <v>2014</v>
      </c>
      <c r="BR50" s="119">
        <f>IF('Indicator Date'!BR50="","x",'Indicator Date'!BR50)</f>
        <v>2017</v>
      </c>
      <c r="BS50" s="119">
        <f>IF('Indicator Date'!BS50="","x",'Indicator Date'!BS50)</f>
        <v>2017</v>
      </c>
      <c r="BT50" s="119">
        <f>IF('Indicator Date'!BT50="","x",'Indicator Date'!BT50)</f>
        <v>2014</v>
      </c>
      <c r="BU50" s="119">
        <f>IF('Indicator Date'!BU50="","x",'Indicator Date'!BU50)</f>
        <v>2018</v>
      </c>
      <c r="BV50" s="119">
        <f>IF('Indicator Date'!BV50="","x",'Indicator Date'!BV50)</f>
        <v>2018</v>
      </c>
      <c r="BW50" s="119">
        <f>IF('Indicator Date'!BW50="","x",'Indicator Date'!BW50)</f>
        <v>2018</v>
      </c>
      <c r="BX50" s="119">
        <f>IF('Indicator Date'!BX50="","x",'Indicator Date'!BX50)</f>
        <v>2018</v>
      </c>
      <c r="BY50" s="119">
        <f>IF('Indicator Date'!BY50="","x",'Indicator Date'!BY50)</f>
        <v>2017</v>
      </c>
      <c r="BZ50" s="119">
        <f>IF('Indicator Date'!BZ50="","x",'Indicator Date'!BZ50)</f>
        <v>2019</v>
      </c>
      <c r="CA50" s="119">
        <f>IF('Indicator Date'!CA50="","x",'Indicator Date'!CA50)</f>
        <v>2020</v>
      </c>
      <c r="CB50" s="119">
        <f>IF('Indicator Date'!CB50="","x",'Indicator Date'!CB50)</f>
        <v>2015</v>
      </c>
    </row>
    <row r="51" spans="1:80" x14ac:dyDescent="0.3">
      <c r="A51" s="100" t="str">
        <f>'Indicator Data'!A53</f>
        <v>Dominica</v>
      </c>
      <c r="B51" s="86" t="str">
        <f>'Indicator Data'!B53</f>
        <v>DMA</v>
      </c>
      <c r="C51" s="119">
        <f>IF('Indicator Date'!C51="","x",'Indicator Date'!C51)</f>
        <v>2015</v>
      </c>
      <c r="D51" s="119">
        <f>IF('Indicator Date'!D51="","x",'Indicator Date'!D51)</f>
        <v>2015</v>
      </c>
      <c r="E51" s="119">
        <f>IF('Indicator Date'!E51="","x",'Indicator Date'!E51)</f>
        <v>2015</v>
      </c>
      <c r="F51" s="119">
        <f>IF('Indicator Date'!F51="","x",'Indicator Date'!F51)</f>
        <v>2015</v>
      </c>
      <c r="G51" s="119">
        <f>IF('Indicator Date'!G51="","x",'Indicator Date'!G51)</f>
        <v>2015</v>
      </c>
      <c r="H51" s="119">
        <f>IF('Indicator Date'!H51="","x",'Indicator Date'!H51)</f>
        <v>2015</v>
      </c>
      <c r="I51" s="119">
        <f>IF('Indicator Date'!I51="","x",'Indicator Date'!I51)</f>
        <v>2015</v>
      </c>
      <c r="J51" s="119">
        <f>IF('Indicator Date'!J51="","x",'Indicator Date'!J51)</f>
        <v>2019</v>
      </c>
      <c r="K51" s="119">
        <f>IF('Indicator Date'!K51="","x",'Indicator Date'!K51)</f>
        <v>2019</v>
      </c>
      <c r="L51" s="119">
        <f>IF('Indicator Date'!L51="","x",'Indicator Date'!L51)</f>
        <v>2019</v>
      </c>
      <c r="M51" s="119">
        <f>IF('Indicator Date'!M51="","x",'Indicator Date'!M51)</f>
        <v>2015</v>
      </c>
      <c r="N51" s="119">
        <f>IF('Indicator Date'!N51="","x",'Indicator Date'!N51)</f>
        <v>2015</v>
      </c>
      <c r="O51" s="119">
        <f>IF('Indicator Date'!O51="","x",'Indicator Date'!O51)</f>
        <v>2015</v>
      </c>
      <c r="P51" s="119">
        <f>IF('Indicator Date'!P51="","x",'Indicator Date'!P51)</f>
        <v>2015</v>
      </c>
      <c r="Q51" s="119">
        <f>IF('Indicator Date'!Q51="","x",'Indicator Date'!Q51)</f>
        <v>2010</v>
      </c>
      <c r="R51" s="119">
        <f>IF('Indicator Date'!R51="","x",'Indicator Date'!R51)</f>
        <v>2010</v>
      </c>
      <c r="S51" s="119">
        <f>IF('Indicator Date'!S51="","x",'Indicator Date'!S51)</f>
        <v>2010</v>
      </c>
      <c r="T51" s="119">
        <f>IF('Indicator Date'!T51="","x",'Indicator Date'!T51)</f>
        <v>2010</v>
      </c>
      <c r="U51" s="119">
        <f>IF('Indicator Date'!U51="","x",'Indicator Date'!U51)</f>
        <v>2015</v>
      </c>
      <c r="V51" s="119">
        <f>IF('Indicator Date'!V51="","x",'Indicator Date'!V51)</f>
        <v>2015</v>
      </c>
      <c r="W51" s="119">
        <f>IF('Indicator Date'!W51="","x",'Indicator Date'!W51)</f>
        <v>2015</v>
      </c>
      <c r="X51" s="119">
        <f>IF('Indicator Date'!X51="","x",'Indicator Date'!X51)</f>
        <v>2018</v>
      </c>
      <c r="Y51" s="119">
        <f>IF('Indicator Date'!Y51="","x",'Indicator Date'!Y51)</f>
        <v>2019</v>
      </c>
      <c r="Z51" s="119">
        <f>IF('Indicator Date'!Z51="","x",'Indicator Date'!Z51)</f>
        <v>2019</v>
      </c>
      <c r="AA51" s="119" t="str">
        <f>IF('Indicator Date'!AA51="","x",'Indicator Date'!AA51)</f>
        <v>x</v>
      </c>
      <c r="AB51" s="119">
        <f>IF('Indicator Date'!AB51="","x",'Indicator Date'!AB51)</f>
        <v>2015</v>
      </c>
      <c r="AC51" s="119" t="str">
        <f>IF('Indicator Date'!AC51="","x",'Indicator Date'!AC51)</f>
        <v>x</v>
      </c>
      <c r="AD51" s="119" t="str">
        <f>IF('Indicator Date'!AD51="","x",'Indicator Date'!AD51)</f>
        <v>x</v>
      </c>
      <c r="AE51" s="119">
        <f>IF('Indicator Date'!AE51="","x",'Indicator Date'!AE51)</f>
        <v>2019</v>
      </c>
      <c r="AF51" s="119" t="str">
        <f>IF('Indicator Date'!AF51="","x",'Indicator Date'!AF51)</f>
        <v>x</v>
      </c>
      <c r="AG51" s="119">
        <f>IF('Indicator Date'!AG51="","x",'Indicator Date'!AG51)</f>
        <v>2019</v>
      </c>
      <c r="AH51" s="119">
        <f>IF('Indicator Date'!AH51="","x",'Indicator Date'!AH51)</f>
        <v>2021</v>
      </c>
      <c r="AI51" s="119">
        <f>IF('Indicator Date'!AI51="","x",'Indicator Date'!AI51)</f>
        <v>2021</v>
      </c>
      <c r="AJ51" s="119">
        <f>IF('Indicator Date'!AJ51="","x",'Indicator Date'!AJ51)</f>
        <v>2020</v>
      </c>
      <c r="AK51" s="119">
        <f>IF('Indicator Date'!AK51="","x",'Indicator Date'!AK51)</f>
        <v>2020</v>
      </c>
      <c r="AL51" s="119">
        <f>IF('Indicator Date'!AL51="","x",'Indicator Date'!AL51)</f>
        <v>2018</v>
      </c>
      <c r="AM51" s="119" t="str">
        <f>IF('Indicator Date'!AM51="","x",RIGHT('Indicator Date'!AM51,4))</f>
        <v>x</v>
      </c>
      <c r="AN51" s="119">
        <f>IF('Indicator Date'!AN51="","x",'Indicator Date'!AN51)</f>
        <v>2021</v>
      </c>
      <c r="AO51" s="119">
        <f>IF('Indicator Date'!AO51="","x",'Indicator Date'!AO51)</f>
        <v>2018</v>
      </c>
      <c r="AP51" s="119">
        <f>IF('Indicator Date'!AP51="","x",'Indicator Date'!AP51)</f>
        <v>2019</v>
      </c>
      <c r="AQ51" s="119">
        <f>IF('Indicator Date'!AQ51="","x",'Indicator Date'!AQ51)</f>
        <v>2019</v>
      </c>
      <c r="AR51" s="119">
        <f>IF('Indicator Date'!AR51="","x",'Indicator Date'!AR51)</f>
        <v>2019</v>
      </c>
      <c r="AS51" s="119">
        <f>IF('Indicator Date'!AS51="","x",'Indicator Date'!AS51)</f>
        <v>2019</v>
      </c>
      <c r="AT51" s="119" t="str">
        <f>IF('Indicator Date'!AT51="","x",'Indicator Date'!AT51)</f>
        <v>x</v>
      </c>
      <c r="AU51" s="119">
        <f>IF('Indicator Date'!AU51="","x",'Indicator Date'!AU51)</f>
        <v>2019</v>
      </c>
      <c r="AV51" s="119" t="str">
        <f>IF('Indicator Date'!AV51="","x",'Indicator Date'!AV51)</f>
        <v>x</v>
      </c>
      <c r="AW51" s="119" t="str">
        <f>IF('Indicator Date'!AW51="","x",'Indicator Date'!AW51)</f>
        <v>x</v>
      </c>
      <c r="AX51" s="119" t="str">
        <f>IF('Indicator Date'!AX51="","x",'Indicator Date'!AX51)</f>
        <v>x</v>
      </c>
      <c r="AY51" s="119">
        <f>IF('Indicator Date'!AY51="","x",'Indicator Date'!AY51)</f>
        <v>2019</v>
      </c>
      <c r="AZ51" s="119" t="str">
        <f>IF('Indicator Date'!AZ51="","x",'Indicator Date'!AZ51)</f>
        <v>x</v>
      </c>
      <c r="BA51" s="119" t="str">
        <f>IF('Indicator Date'!BA51="","x",'Indicator Date'!BA51)</f>
        <v>x</v>
      </c>
      <c r="BB51" s="119">
        <f>IF('Indicator Date'!BB51="","x",'Indicator Date'!BB51)</f>
        <v>2018</v>
      </c>
      <c r="BC51" s="119">
        <f>IF('Indicator Date'!BC51="","x",'Indicator Date'!BC51)</f>
        <v>2019</v>
      </c>
      <c r="BD51" s="119">
        <f>IF('Indicator Date'!BD51="","x",'Indicator Date'!BD51)</f>
        <v>2020</v>
      </c>
      <c r="BE51" s="170" t="str">
        <f>IF('Indicator Date'!BE51="","x",YEAR('Indicator Date'!BE51))</f>
        <v>x</v>
      </c>
      <c r="BF51" s="170">
        <f>IF('Indicator Date'!BF51="","x",YEAR('Indicator Date'!BF51))</f>
        <v>2020</v>
      </c>
      <c r="BG51" s="119">
        <f>IF('Indicator Date'!BG51="","x",'Indicator Date'!BG51)</f>
        <v>2019</v>
      </c>
      <c r="BH51" s="119">
        <f>IF('Indicator Date'!BH51="","x",'Indicator Date'!BH51)</f>
        <v>2019</v>
      </c>
      <c r="BI51" s="119">
        <f>IF('Indicator Date'!BI51="","x",'Indicator Date'!BI51)</f>
        <v>2019</v>
      </c>
      <c r="BJ51" s="119" t="str">
        <f>IF('Indicator Date'!BJ51="","x",'Indicator Date'!BJ51)</f>
        <v>x</v>
      </c>
      <c r="BK51" s="119">
        <f>IF('Indicator Date'!BK51="","x",'Indicator Date'!BK51)</f>
        <v>2019</v>
      </c>
      <c r="BL51" s="119">
        <f>IF('Indicator Date'!BL51="","x",'Indicator Date'!BL51)</f>
        <v>2020</v>
      </c>
      <c r="BM51" s="119">
        <f>IF('Indicator Date'!BM51="","x",'Indicator Date'!BM51)</f>
        <v>2018</v>
      </c>
      <c r="BN51" s="119" t="str">
        <f>IF('Indicator Date'!BN51="","x",'Indicator Date'!BN51)</f>
        <v>x</v>
      </c>
      <c r="BO51" s="119">
        <f>IF('Indicator Date'!BO51="","x",'Indicator Date'!BO51)</f>
        <v>2017</v>
      </c>
      <c r="BP51" s="119">
        <f>IF('Indicator Date'!BP51="","x",'Indicator Date'!BP51)</f>
        <v>2018</v>
      </c>
      <c r="BQ51" s="119">
        <f>IF('Indicator Date'!BQ51="","x",'Indicator Date'!BQ51)</f>
        <v>2014</v>
      </c>
      <c r="BR51" s="119">
        <f>IF('Indicator Date'!BR51="","x",'Indicator Date'!BR51)</f>
        <v>2015</v>
      </c>
      <c r="BS51" s="119">
        <f>IF('Indicator Date'!BS51="","x",'Indicator Date'!BS51)</f>
        <v>2015</v>
      </c>
      <c r="BT51" s="119">
        <f>IF('Indicator Date'!BT51="","x",'Indicator Date'!BT51)</f>
        <v>2017</v>
      </c>
      <c r="BU51" s="119">
        <f>IF('Indicator Date'!BU51="","x",'Indicator Date'!BU51)</f>
        <v>2018</v>
      </c>
      <c r="BV51" s="119">
        <f>IF('Indicator Date'!BV51="","x",'Indicator Date'!BV51)</f>
        <v>2018</v>
      </c>
      <c r="BW51" s="119" t="str">
        <f>IF('Indicator Date'!BW51="","x",'Indicator Date'!BW51)</f>
        <v>x</v>
      </c>
      <c r="BX51" s="119">
        <f>IF('Indicator Date'!BX51="","x",'Indicator Date'!BX51)</f>
        <v>2018</v>
      </c>
      <c r="BY51" s="119" t="str">
        <f>IF('Indicator Date'!BY51="","x",'Indicator Date'!BY51)</f>
        <v>x</v>
      </c>
      <c r="BZ51" s="119">
        <f>IF('Indicator Date'!BZ51="","x",'Indicator Date'!BZ51)</f>
        <v>2019</v>
      </c>
      <c r="CA51" s="119">
        <f>IF('Indicator Date'!CA51="","x",'Indicator Date'!CA51)</f>
        <v>2020</v>
      </c>
      <c r="CB51" s="119">
        <f>IF('Indicator Date'!CB51="","x",'Indicator Date'!CB51)</f>
        <v>2015</v>
      </c>
    </row>
    <row r="52" spans="1:80" x14ac:dyDescent="0.3">
      <c r="A52" s="100" t="str">
        <f>'Indicator Data'!A54</f>
        <v>Dominican Republic</v>
      </c>
      <c r="B52" s="86" t="str">
        <f>'Indicator Data'!B54</f>
        <v>DOM</v>
      </c>
      <c r="C52" s="119">
        <f>IF('Indicator Date'!C52="","x",'Indicator Date'!C52)</f>
        <v>2015</v>
      </c>
      <c r="D52" s="119">
        <f>IF('Indicator Date'!D52="","x",'Indicator Date'!D52)</f>
        <v>2015</v>
      </c>
      <c r="E52" s="119">
        <f>IF('Indicator Date'!E52="","x",'Indicator Date'!E52)</f>
        <v>2015</v>
      </c>
      <c r="F52" s="119">
        <f>IF('Indicator Date'!F52="","x",'Indicator Date'!F52)</f>
        <v>2015</v>
      </c>
      <c r="G52" s="119">
        <f>IF('Indicator Date'!G52="","x",'Indicator Date'!G52)</f>
        <v>2015</v>
      </c>
      <c r="H52" s="119">
        <f>IF('Indicator Date'!H52="","x",'Indicator Date'!H52)</f>
        <v>2015</v>
      </c>
      <c r="I52" s="119">
        <f>IF('Indicator Date'!I52="","x",'Indicator Date'!I52)</f>
        <v>2015</v>
      </c>
      <c r="J52" s="119">
        <f>IF('Indicator Date'!J52="","x",'Indicator Date'!J52)</f>
        <v>2019</v>
      </c>
      <c r="K52" s="119">
        <f>IF('Indicator Date'!K52="","x",'Indicator Date'!K52)</f>
        <v>2019</v>
      </c>
      <c r="L52" s="119">
        <f>IF('Indicator Date'!L52="","x",'Indicator Date'!L52)</f>
        <v>2019</v>
      </c>
      <c r="M52" s="119">
        <f>IF('Indicator Date'!M52="","x",'Indicator Date'!M52)</f>
        <v>2015</v>
      </c>
      <c r="N52" s="119">
        <f>IF('Indicator Date'!N52="","x",'Indicator Date'!N52)</f>
        <v>2015</v>
      </c>
      <c r="O52" s="119">
        <f>IF('Indicator Date'!O52="","x",'Indicator Date'!O52)</f>
        <v>2015</v>
      </c>
      <c r="P52" s="119">
        <f>IF('Indicator Date'!P52="","x",'Indicator Date'!P52)</f>
        <v>2015</v>
      </c>
      <c r="Q52" s="119">
        <f>IF('Indicator Date'!Q52="","x",'Indicator Date'!Q52)</f>
        <v>2010</v>
      </c>
      <c r="R52" s="119">
        <f>IF('Indicator Date'!R52="","x",'Indicator Date'!R52)</f>
        <v>2010</v>
      </c>
      <c r="S52" s="119">
        <f>IF('Indicator Date'!S52="","x",'Indicator Date'!S52)</f>
        <v>2010</v>
      </c>
      <c r="T52" s="119">
        <f>IF('Indicator Date'!T52="","x",'Indicator Date'!T52)</f>
        <v>2010</v>
      </c>
      <c r="U52" s="119">
        <f>IF('Indicator Date'!U52="","x",'Indicator Date'!U52)</f>
        <v>2015</v>
      </c>
      <c r="V52" s="119">
        <f>IF('Indicator Date'!V52="","x",'Indicator Date'!V52)</f>
        <v>2015</v>
      </c>
      <c r="W52" s="119">
        <f>IF('Indicator Date'!W52="","x",'Indicator Date'!W52)</f>
        <v>2015</v>
      </c>
      <c r="X52" s="119">
        <f>IF('Indicator Date'!X52="","x",'Indicator Date'!X52)</f>
        <v>2018</v>
      </c>
      <c r="Y52" s="119">
        <f>IF('Indicator Date'!Y52="","x",'Indicator Date'!Y52)</f>
        <v>2019</v>
      </c>
      <c r="Z52" s="119">
        <f>IF('Indicator Date'!Z52="","x",'Indicator Date'!Z52)</f>
        <v>2019</v>
      </c>
      <c r="AA52" s="119">
        <f>IF('Indicator Date'!AA52="","x",'Indicator Date'!AA52)</f>
        <v>2013</v>
      </c>
      <c r="AB52" s="119">
        <f>IF('Indicator Date'!AB52="","x",'Indicator Date'!AB52)</f>
        <v>2017</v>
      </c>
      <c r="AC52" s="119">
        <f>IF('Indicator Date'!AC52="","x",'Indicator Date'!AC52)</f>
        <v>2017</v>
      </c>
      <c r="AD52" s="119">
        <f>IF('Indicator Date'!AD52="","x",'Indicator Date'!AD52)</f>
        <v>2017</v>
      </c>
      <c r="AE52" s="119">
        <f>IF('Indicator Date'!AE52="","x",'Indicator Date'!AE52)</f>
        <v>2019</v>
      </c>
      <c r="AF52" s="119">
        <f>IF('Indicator Date'!AF52="","x",'Indicator Date'!AF52)</f>
        <v>2018</v>
      </c>
      <c r="AG52" s="119">
        <f>IF('Indicator Date'!AG52="","x",'Indicator Date'!AG52)</f>
        <v>2019</v>
      </c>
      <c r="AH52" s="119">
        <f>IF('Indicator Date'!AH52="","x",'Indicator Date'!AH52)</f>
        <v>2021</v>
      </c>
      <c r="AI52" s="119">
        <f>IF('Indicator Date'!AI52="","x",'Indicator Date'!AI52)</f>
        <v>2021</v>
      </c>
      <c r="AJ52" s="119">
        <f>IF('Indicator Date'!AJ52="","x",'Indicator Date'!AJ52)</f>
        <v>2020</v>
      </c>
      <c r="AK52" s="119">
        <f>IF('Indicator Date'!AK52="","x",'Indicator Date'!AK52)</f>
        <v>2020</v>
      </c>
      <c r="AL52" s="119">
        <f>IF('Indicator Date'!AL52="","x",'Indicator Date'!AL52)</f>
        <v>2018</v>
      </c>
      <c r="AM52" s="119" t="str">
        <f>IF('Indicator Date'!AM52="","x",RIGHT('Indicator Date'!AM52,4))</f>
        <v>2014</v>
      </c>
      <c r="AN52" s="119">
        <f>IF('Indicator Date'!AN52="","x",'Indicator Date'!AN52)</f>
        <v>2021</v>
      </c>
      <c r="AO52" s="119">
        <f>IF('Indicator Date'!AO52="","x",'Indicator Date'!AO52)</f>
        <v>2018</v>
      </c>
      <c r="AP52" s="119">
        <f>IF('Indicator Date'!AP52="","x",'Indicator Date'!AP52)</f>
        <v>2019</v>
      </c>
      <c r="AQ52" s="119">
        <f>IF('Indicator Date'!AQ52="","x",'Indicator Date'!AQ52)</f>
        <v>2019</v>
      </c>
      <c r="AR52" s="119">
        <f>IF('Indicator Date'!AR52="","x",'Indicator Date'!AR52)</f>
        <v>2019</v>
      </c>
      <c r="AS52" s="119">
        <f>IF('Indicator Date'!AS52="","x",'Indicator Date'!AS52)</f>
        <v>2019</v>
      </c>
      <c r="AT52" s="119">
        <f>IF('Indicator Date'!AT52="","x",'Indicator Date'!AT52)</f>
        <v>2013</v>
      </c>
      <c r="AU52" s="119">
        <f>IF('Indicator Date'!AU52="","x",'Indicator Date'!AU52)</f>
        <v>2019</v>
      </c>
      <c r="AV52" s="119">
        <f>IF('Indicator Date'!AV52="","x",'Indicator Date'!AV52)</f>
        <v>2019</v>
      </c>
      <c r="AW52" s="119">
        <f>IF('Indicator Date'!AW52="","x",'Indicator Date'!AW52)</f>
        <v>2019</v>
      </c>
      <c r="AX52" s="119">
        <f>IF('Indicator Date'!AX52="","x",'Indicator Date'!AX52)</f>
        <v>2018</v>
      </c>
      <c r="AY52" s="119">
        <f>IF('Indicator Date'!AY52="","x",'Indicator Date'!AY52)</f>
        <v>2019</v>
      </c>
      <c r="AZ52" s="119">
        <f>IF('Indicator Date'!AZ52="","x",'Indicator Date'!AZ52)</f>
        <v>2019</v>
      </c>
      <c r="BA52" s="119">
        <f>IF('Indicator Date'!BA52="","x",'Indicator Date'!BA52)</f>
        <v>2019</v>
      </c>
      <c r="BB52" s="119">
        <f>IF('Indicator Date'!BB52="","x",'Indicator Date'!BB52)</f>
        <v>2018</v>
      </c>
      <c r="BC52" s="119">
        <f>IF('Indicator Date'!BC52="","x",'Indicator Date'!BC52)</f>
        <v>2019</v>
      </c>
      <c r="BD52" s="119">
        <f>IF('Indicator Date'!BD52="","x",'Indicator Date'!BD52)</f>
        <v>2020</v>
      </c>
      <c r="BE52" s="170" t="str">
        <f>IF('Indicator Date'!BE52="","x",YEAR('Indicator Date'!BE52))</f>
        <v>x</v>
      </c>
      <c r="BF52" s="170">
        <f>IF('Indicator Date'!BF52="","x",YEAR('Indicator Date'!BF52))</f>
        <v>2020</v>
      </c>
      <c r="BG52" s="119">
        <f>IF('Indicator Date'!BG52="","x",'Indicator Date'!BG52)</f>
        <v>2019</v>
      </c>
      <c r="BH52" s="119">
        <f>IF('Indicator Date'!BH52="","x",'Indicator Date'!BH52)</f>
        <v>2019</v>
      </c>
      <c r="BI52" s="119">
        <f>IF('Indicator Date'!BI52="","x",'Indicator Date'!BI52)</f>
        <v>2019</v>
      </c>
      <c r="BJ52" s="119">
        <f>IF('Indicator Date'!BJ52="","x",'Indicator Date'!BJ52)</f>
        <v>2015</v>
      </c>
      <c r="BK52" s="119">
        <f>IF('Indicator Date'!BK52="","x",'Indicator Date'!BK52)</f>
        <v>2019</v>
      </c>
      <c r="BL52" s="119">
        <f>IF('Indicator Date'!BL52="","x",'Indicator Date'!BL52)</f>
        <v>2020</v>
      </c>
      <c r="BM52" s="119">
        <f>IF('Indicator Date'!BM52="","x",'Indicator Date'!BM52)</f>
        <v>2018</v>
      </c>
      <c r="BN52" s="119">
        <f>IF('Indicator Date'!BN52="","x",'Indicator Date'!BN52)</f>
        <v>2016</v>
      </c>
      <c r="BO52" s="119">
        <f>IF('Indicator Date'!BO52="","x",'Indicator Date'!BO52)</f>
        <v>2018</v>
      </c>
      <c r="BP52" s="119">
        <f>IF('Indicator Date'!BP52="","x",'Indicator Date'!BP52)</f>
        <v>2019</v>
      </c>
      <c r="BQ52" s="119">
        <f>IF('Indicator Date'!BQ52="","x",'Indicator Date'!BQ52)</f>
        <v>2014</v>
      </c>
      <c r="BR52" s="119">
        <f>IF('Indicator Date'!BR52="","x",'Indicator Date'!BR52)</f>
        <v>2017</v>
      </c>
      <c r="BS52" s="119">
        <f>IF('Indicator Date'!BS52="","x",'Indicator Date'!BS52)</f>
        <v>2017</v>
      </c>
      <c r="BT52" s="119">
        <f>IF('Indicator Date'!BT52="","x",'Indicator Date'!BT52)</f>
        <v>2017</v>
      </c>
      <c r="BU52" s="119">
        <f>IF('Indicator Date'!BU52="","x",'Indicator Date'!BU52)</f>
        <v>2018</v>
      </c>
      <c r="BV52" s="119">
        <f>IF('Indicator Date'!BV52="","x",'Indicator Date'!BV52)</f>
        <v>2018</v>
      </c>
      <c r="BW52" s="119">
        <f>IF('Indicator Date'!BW52="","x",'Indicator Date'!BW52)</f>
        <v>2018</v>
      </c>
      <c r="BX52" s="119">
        <f>IF('Indicator Date'!BX52="","x",'Indicator Date'!BX52)</f>
        <v>2018</v>
      </c>
      <c r="BY52" s="119">
        <f>IF('Indicator Date'!BY52="","x",'Indicator Date'!BY52)</f>
        <v>2017</v>
      </c>
      <c r="BZ52" s="119">
        <f>IF('Indicator Date'!BZ52="","x",'Indicator Date'!BZ52)</f>
        <v>2019</v>
      </c>
      <c r="CA52" s="119">
        <f>IF('Indicator Date'!CA52="","x",'Indicator Date'!CA52)</f>
        <v>2020</v>
      </c>
      <c r="CB52" s="119">
        <f>IF('Indicator Date'!CB52="","x",'Indicator Date'!CB52)</f>
        <v>2015</v>
      </c>
    </row>
    <row r="53" spans="1:80" x14ac:dyDescent="0.3">
      <c r="A53" s="100" t="str">
        <f>'Indicator Data'!A55</f>
        <v>Ecuador</v>
      </c>
      <c r="B53" s="86" t="str">
        <f>'Indicator Data'!B55</f>
        <v>ECU</v>
      </c>
      <c r="C53" s="119">
        <f>IF('Indicator Date'!C53="","x",'Indicator Date'!C53)</f>
        <v>2015</v>
      </c>
      <c r="D53" s="119">
        <f>IF('Indicator Date'!D53="","x",'Indicator Date'!D53)</f>
        <v>2015</v>
      </c>
      <c r="E53" s="119">
        <f>IF('Indicator Date'!E53="","x",'Indicator Date'!E53)</f>
        <v>2015</v>
      </c>
      <c r="F53" s="119">
        <f>IF('Indicator Date'!F53="","x",'Indicator Date'!F53)</f>
        <v>2015</v>
      </c>
      <c r="G53" s="119">
        <f>IF('Indicator Date'!G53="","x",'Indicator Date'!G53)</f>
        <v>2015</v>
      </c>
      <c r="H53" s="119">
        <f>IF('Indicator Date'!H53="","x",'Indicator Date'!H53)</f>
        <v>2015</v>
      </c>
      <c r="I53" s="119">
        <f>IF('Indicator Date'!I53="","x",'Indicator Date'!I53)</f>
        <v>2015</v>
      </c>
      <c r="J53" s="119">
        <f>IF('Indicator Date'!J53="","x",'Indicator Date'!J53)</f>
        <v>2019</v>
      </c>
      <c r="K53" s="119">
        <f>IF('Indicator Date'!K53="","x",'Indicator Date'!K53)</f>
        <v>2019</v>
      </c>
      <c r="L53" s="119">
        <f>IF('Indicator Date'!L53="","x",'Indicator Date'!L53)</f>
        <v>2019</v>
      </c>
      <c r="M53" s="119">
        <f>IF('Indicator Date'!M53="","x",'Indicator Date'!M53)</f>
        <v>2015</v>
      </c>
      <c r="N53" s="119">
        <f>IF('Indicator Date'!N53="","x",'Indicator Date'!N53)</f>
        <v>2015</v>
      </c>
      <c r="O53" s="119">
        <f>IF('Indicator Date'!O53="","x",'Indicator Date'!O53)</f>
        <v>2015</v>
      </c>
      <c r="P53" s="119">
        <f>IF('Indicator Date'!P53="","x",'Indicator Date'!P53)</f>
        <v>2015</v>
      </c>
      <c r="Q53" s="119">
        <f>IF('Indicator Date'!Q53="","x",'Indicator Date'!Q53)</f>
        <v>2010</v>
      </c>
      <c r="R53" s="119">
        <f>IF('Indicator Date'!R53="","x",'Indicator Date'!R53)</f>
        <v>2010</v>
      </c>
      <c r="S53" s="119">
        <f>IF('Indicator Date'!S53="","x",'Indicator Date'!S53)</f>
        <v>2010</v>
      </c>
      <c r="T53" s="119">
        <f>IF('Indicator Date'!T53="","x",'Indicator Date'!T53)</f>
        <v>2010</v>
      </c>
      <c r="U53" s="119">
        <f>IF('Indicator Date'!U53="","x",'Indicator Date'!U53)</f>
        <v>2015</v>
      </c>
      <c r="V53" s="119">
        <f>IF('Indicator Date'!V53="","x",'Indicator Date'!V53)</f>
        <v>2015</v>
      </c>
      <c r="W53" s="119">
        <f>IF('Indicator Date'!W53="","x",'Indicator Date'!W53)</f>
        <v>2015</v>
      </c>
      <c r="X53" s="119">
        <f>IF('Indicator Date'!X53="","x",'Indicator Date'!X53)</f>
        <v>2018</v>
      </c>
      <c r="Y53" s="119">
        <f>IF('Indicator Date'!Y53="","x",'Indicator Date'!Y53)</f>
        <v>2019</v>
      </c>
      <c r="Z53" s="119">
        <f>IF('Indicator Date'!Z53="","x",'Indicator Date'!Z53)</f>
        <v>2019</v>
      </c>
      <c r="AA53" s="119">
        <f>IF('Indicator Date'!AA53="","x",'Indicator Date'!AA53)</f>
        <v>2010</v>
      </c>
      <c r="AB53" s="119">
        <f>IF('Indicator Date'!AB53="","x",'Indicator Date'!AB53)</f>
        <v>2017</v>
      </c>
      <c r="AC53" s="119">
        <f>IF('Indicator Date'!AC53="","x",'Indicator Date'!AC53)</f>
        <v>2017</v>
      </c>
      <c r="AD53" s="119">
        <f>IF('Indicator Date'!AD53="","x",'Indicator Date'!AD53)</f>
        <v>2018</v>
      </c>
      <c r="AE53" s="119">
        <f>IF('Indicator Date'!AE53="","x",'Indicator Date'!AE53)</f>
        <v>2019</v>
      </c>
      <c r="AF53" s="119">
        <f>IF('Indicator Date'!AF53="","x",'Indicator Date'!AF53)</f>
        <v>2018</v>
      </c>
      <c r="AG53" s="119">
        <f>IF('Indicator Date'!AG53="","x",'Indicator Date'!AG53)</f>
        <v>2019</v>
      </c>
      <c r="AH53" s="119">
        <f>IF('Indicator Date'!AH53="","x",'Indicator Date'!AH53)</f>
        <v>2021</v>
      </c>
      <c r="AI53" s="119">
        <f>IF('Indicator Date'!AI53="","x",'Indicator Date'!AI53)</f>
        <v>2021</v>
      </c>
      <c r="AJ53" s="119">
        <f>IF('Indicator Date'!AJ53="","x",'Indicator Date'!AJ53)</f>
        <v>2020</v>
      </c>
      <c r="AK53" s="119">
        <f>IF('Indicator Date'!AK53="","x",'Indicator Date'!AK53)</f>
        <v>2020</v>
      </c>
      <c r="AL53" s="119">
        <f>IF('Indicator Date'!AL53="","x",'Indicator Date'!AL53)</f>
        <v>2018</v>
      </c>
      <c r="AM53" s="119" t="str">
        <f>IF('Indicator Date'!AM53="","x",RIGHT('Indicator Date'!AM53,4))</f>
        <v>2014</v>
      </c>
      <c r="AN53" s="119">
        <f>IF('Indicator Date'!AN53="","x",'Indicator Date'!AN53)</f>
        <v>2021</v>
      </c>
      <c r="AO53" s="119">
        <f>IF('Indicator Date'!AO53="","x",'Indicator Date'!AO53)</f>
        <v>2018</v>
      </c>
      <c r="AP53" s="119">
        <f>IF('Indicator Date'!AP53="","x",'Indicator Date'!AP53)</f>
        <v>2019</v>
      </c>
      <c r="AQ53" s="119">
        <f>IF('Indicator Date'!AQ53="","x",'Indicator Date'!AQ53)</f>
        <v>2019</v>
      </c>
      <c r="AR53" s="119">
        <f>IF('Indicator Date'!AR53="","x",'Indicator Date'!AR53)</f>
        <v>2019</v>
      </c>
      <c r="AS53" s="119">
        <f>IF('Indicator Date'!AS53="","x",'Indicator Date'!AS53)</f>
        <v>2019</v>
      </c>
      <c r="AT53" s="119">
        <f>IF('Indicator Date'!AT53="","x",'Indicator Date'!AT53)</f>
        <v>2014</v>
      </c>
      <c r="AU53" s="119">
        <f>IF('Indicator Date'!AU53="","x",'Indicator Date'!AU53)</f>
        <v>2019</v>
      </c>
      <c r="AV53" s="119">
        <f>IF('Indicator Date'!AV53="","x",'Indicator Date'!AV53)</f>
        <v>2019</v>
      </c>
      <c r="AW53" s="119">
        <f>IF('Indicator Date'!AW53="","x",'Indicator Date'!AW53)</f>
        <v>2019</v>
      </c>
      <c r="AX53" s="119">
        <f>IF('Indicator Date'!AX53="","x",'Indicator Date'!AX53)</f>
        <v>2018</v>
      </c>
      <c r="AY53" s="119">
        <f>IF('Indicator Date'!AY53="","x",'Indicator Date'!AY53)</f>
        <v>2019</v>
      </c>
      <c r="AZ53" s="119">
        <f>IF('Indicator Date'!AZ53="","x",'Indicator Date'!AZ53)</f>
        <v>2019</v>
      </c>
      <c r="BA53" s="119">
        <f>IF('Indicator Date'!BA53="","x",'Indicator Date'!BA53)</f>
        <v>2019</v>
      </c>
      <c r="BB53" s="119">
        <f>IF('Indicator Date'!BB53="","x",'Indicator Date'!BB53)</f>
        <v>2018</v>
      </c>
      <c r="BC53" s="119">
        <f>IF('Indicator Date'!BC53="","x",'Indicator Date'!BC53)</f>
        <v>2019</v>
      </c>
      <c r="BD53" s="119">
        <f>IF('Indicator Date'!BD53="","x",'Indicator Date'!BD53)</f>
        <v>2020</v>
      </c>
      <c r="BE53" s="170" t="str">
        <f>IF('Indicator Date'!BE53="","x",YEAR('Indicator Date'!BE53))</f>
        <v>x</v>
      </c>
      <c r="BF53" s="170">
        <f>IF('Indicator Date'!BF53="","x",YEAR('Indicator Date'!BF53))</f>
        <v>2020</v>
      </c>
      <c r="BG53" s="119">
        <f>IF('Indicator Date'!BG53="","x",'Indicator Date'!BG53)</f>
        <v>2019</v>
      </c>
      <c r="BH53" s="119">
        <f>IF('Indicator Date'!BH53="","x",'Indicator Date'!BH53)</f>
        <v>2019</v>
      </c>
      <c r="BI53" s="119">
        <f>IF('Indicator Date'!BI53="","x",'Indicator Date'!BI53)</f>
        <v>2019</v>
      </c>
      <c r="BJ53" s="119">
        <f>IF('Indicator Date'!BJ53="","x",'Indicator Date'!BJ53)</f>
        <v>2015</v>
      </c>
      <c r="BK53" s="119">
        <f>IF('Indicator Date'!BK53="","x",'Indicator Date'!BK53)</f>
        <v>2019</v>
      </c>
      <c r="BL53" s="119">
        <f>IF('Indicator Date'!BL53="","x",'Indicator Date'!BL53)</f>
        <v>2020</v>
      </c>
      <c r="BM53" s="119">
        <f>IF('Indicator Date'!BM53="","x",'Indicator Date'!BM53)</f>
        <v>2018</v>
      </c>
      <c r="BN53" s="119">
        <f>IF('Indicator Date'!BN53="","x",'Indicator Date'!BN53)</f>
        <v>2017</v>
      </c>
      <c r="BO53" s="119">
        <f>IF('Indicator Date'!BO53="","x",'Indicator Date'!BO53)</f>
        <v>2016</v>
      </c>
      <c r="BP53" s="119">
        <f>IF('Indicator Date'!BP53="","x",'Indicator Date'!BP53)</f>
        <v>2019</v>
      </c>
      <c r="BQ53" s="119">
        <f>IF('Indicator Date'!BQ53="","x",'Indicator Date'!BQ53)</f>
        <v>2014</v>
      </c>
      <c r="BR53" s="119">
        <f>IF('Indicator Date'!BR53="","x",'Indicator Date'!BR53)</f>
        <v>2017</v>
      </c>
      <c r="BS53" s="119">
        <f>IF('Indicator Date'!BS53="","x",'Indicator Date'!BS53)</f>
        <v>2017</v>
      </c>
      <c r="BT53" s="119">
        <f>IF('Indicator Date'!BT53="","x",'Indicator Date'!BT53)</f>
        <v>2016</v>
      </c>
      <c r="BU53" s="119">
        <f>IF('Indicator Date'!BU53="","x",'Indicator Date'!BU53)</f>
        <v>2018</v>
      </c>
      <c r="BV53" s="119">
        <f>IF('Indicator Date'!BV53="","x",'Indicator Date'!BV53)</f>
        <v>2018</v>
      </c>
      <c r="BW53" s="119">
        <f>IF('Indicator Date'!BW53="","x",'Indicator Date'!BW53)</f>
        <v>2018</v>
      </c>
      <c r="BX53" s="119">
        <f>IF('Indicator Date'!BX53="","x",'Indicator Date'!BX53)</f>
        <v>2018</v>
      </c>
      <c r="BY53" s="119">
        <f>IF('Indicator Date'!BY53="","x",'Indicator Date'!BY53)</f>
        <v>2017</v>
      </c>
      <c r="BZ53" s="119">
        <f>IF('Indicator Date'!BZ53="","x",'Indicator Date'!BZ53)</f>
        <v>2019</v>
      </c>
      <c r="CA53" s="119">
        <f>IF('Indicator Date'!CA53="","x",'Indicator Date'!CA53)</f>
        <v>2020</v>
      </c>
      <c r="CB53" s="119">
        <f>IF('Indicator Date'!CB53="","x",'Indicator Date'!CB53)</f>
        <v>2015</v>
      </c>
    </row>
    <row r="54" spans="1:80" x14ac:dyDescent="0.3">
      <c r="A54" s="100" t="str">
        <f>'Indicator Data'!A56</f>
        <v>Egypt</v>
      </c>
      <c r="B54" s="86" t="str">
        <f>'Indicator Data'!B56</f>
        <v>EGY</v>
      </c>
      <c r="C54" s="119">
        <f>IF('Indicator Date'!C54="","x",'Indicator Date'!C54)</f>
        <v>2015</v>
      </c>
      <c r="D54" s="119">
        <f>IF('Indicator Date'!D54="","x",'Indicator Date'!D54)</f>
        <v>2015</v>
      </c>
      <c r="E54" s="119">
        <f>IF('Indicator Date'!E54="","x",'Indicator Date'!E54)</f>
        <v>2015</v>
      </c>
      <c r="F54" s="119">
        <f>IF('Indicator Date'!F54="","x",'Indicator Date'!F54)</f>
        <v>2015</v>
      </c>
      <c r="G54" s="119">
        <f>IF('Indicator Date'!G54="","x",'Indicator Date'!G54)</f>
        <v>2015</v>
      </c>
      <c r="H54" s="119">
        <f>IF('Indicator Date'!H54="","x",'Indicator Date'!H54)</f>
        <v>2015</v>
      </c>
      <c r="I54" s="119">
        <f>IF('Indicator Date'!I54="","x",'Indicator Date'!I54)</f>
        <v>2015</v>
      </c>
      <c r="J54" s="119">
        <f>IF('Indicator Date'!J54="","x",'Indicator Date'!J54)</f>
        <v>2019</v>
      </c>
      <c r="K54" s="119">
        <f>IF('Indicator Date'!K54="","x",'Indicator Date'!K54)</f>
        <v>2019</v>
      </c>
      <c r="L54" s="119">
        <f>IF('Indicator Date'!L54="","x",'Indicator Date'!L54)</f>
        <v>2019</v>
      </c>
      <c r="M54" s="119">
        <f>IF('Indicator Date'!M54="","x",'Indicator Date'!M54)</f>
        <v>2015</v>
      </c>
      <c r="N54" s="119">
        <f>IF('Indicator Date'!N54="","x",'Indicator Date'!N54)</f>
        <v>2015</v>
      </c>
      <c r="O54" s="119">
        <f>IF('Indicator Date'!O54="","x",'Indicator Date'!O54)</f>
        <v>2015</v>
      </c>
      <c r="P54" s="119">
        <f>IF('Indicator Date'!P54="","x",'Indicator Date'!P54)</f>
        <v>2015</v>
      </c>
      <c r="Q54" s="119">
        <f>IF('Indicator Date'!Q54="","x",'Indicator Date'!Q54)</f>
        <v>2010</v>
      </c>
      <c r="R54" s="119">
        <f>IF('Indicator Date'!R54="","x",'Indicator Date'!R54)</f>
        <v>2010</v>
      </c>
      <c r="S54" s="119">
        <f>IF('Indicator Date'!S54="","x",'Indicator Date'!S54)</f>
        <v>2010</v>
      </c>
      <c r="T54" s="119">
        <f>IF('Indicator Date'!T54="","x",'Indicator Date'!T54)</f>
        <v>2010</v>
      </c>
      <c r="U54" s="119">
        <f>IF('Indicator Date'!U54="","x",'Indicator Date'!U54)</f>
        <v>2015</v>
      </c>
      <c r="V54" s="119">
        <f>IF('Indicator Date'!V54="","x",'Indicator Date'!V54)</f>
        <v>2015</v>
      </c>
      <c r="W54" s="119">
        <f>IF('Indicator Date'!W54="","x",'Indicator Date'!W54)</f>
        <v>2015</v>
      </c>
      <c r="X54" s="119">
        <f>IF('Indicator Date'!X54="","x",'Indicator Date'!X54)</f>
        <v>2018</v>
      </c>
      <c r="Y54" s="119">
        <f>IF('Indicator Date'!Y54="","x",'Indicator Date'!Y54)</f>
        <v>2019</v>
      </c>
      <c r="Z54" s="119">
        <f>IF('Indicator Date'!Z54="","x",'Indicator Date'!Z54)</f>
        <v>2019</v>
      </c>
      <c r="AA54" s="119">
        <f>IF('Indicator Date'!AA54="","x",'Indicator Date'!AA54)</f>
        <v>2014</v>
      </c>
      <c r="AB54" s="119">
        <f>IF('Indicator Date'!AB54="","x",'Indicator Date'!AB54)</f>
        <v>2017</v>
      </c>
      <c r="AC54" s="119">
        <f>IF('Indicator Date'!AC54="","x",'Indicator Date'!AC54)</f>
        <v>2017</v>
      </c>
      <c r="AD54" s="119">
        <f>IF('Indicator Date'!AD54="","x",'Indicator Date'!AD54)</f>
        <v>2019</v>
      </c>
      <c r="AE54" s="119">
        <f>IF('Indicator Date'!AE54="","x",'Indicator Date'!AE54)</f>
        <v>2019</v>
      </c>
      <c r="AF54" s="119">
        <f>IF('Indicator Date'!AF54="","x",'Indicator Date'!AF54)</f>
        <v>2018</v>
      </c>
      <c r="AG54" s="119">
        <f>IF('Indicator Date'!AG54="","x",'Indicator Date'!AG54)</f>
        <v>2019</v>
      </c>
      <c r="AH54" s="119">
        <f>IF('Indicator Date'!AH54="","x",'Indicator Date'!AH54)</f>
        <v>2021</v>
      </c>
      <c r="AI54" s="119">
        <f>IF('Indicator Date'!AI54="","x",'Indicator Date'!AI54)</f>
        <v>2021</v>
      </c>
      <c r="AJ54" s="119">
        <f>IF('Indicator Date'!AJ54="","x",'Indicator Date'!AJ54)</f>
        <v>2020</v>
      </c>
      <c r="AK54" s="119">
        <f>IF('Indicator Date'!AK54="","x",'Indicator Date'!AK54)</f>
        <v>2020</v>
      </c>
      <c r="AL54" s="119">
        <f>IF('Indicator Date'!AL54="","x",'Indicator Date'!AL54)</f>
        <v>2018</v>
      </c>
      <c r="AM54" s="119" t="str">
        <f>IF('Indicator Date'!AM54="","x",RIGHT('Indicator Date'!AM54,4))</f>
        <v>2014</v>
      </c>
      <c r="AN54" s="119">
        <f>IF('Indicator Date'!AN54="","x",'Indicator Date'!AN54)</f>
        <v>2021</v>
      </c>
      <c r="AO54" s="119">
        <f>IF('Indicator Date'!AO54="","x",'Indicator Date'!AO54)</f>
        <v>2018</v>
      </c>
      <c r="AP54" s="119">
        <f>IF('Indicator Date'!AP54="","x",'Indicator Date'!AP54)</f>
        <v>2019</v>
      </c>
      <c r="AQ54" s="119">
        <f>IF('Indicator Date'!AQ54="","x",'Indicator Date'!AQ54)</f>
        <v>2019</v>
      </c>
      <c r="AR54" s="119">
        <f>IF('Indicator Date'!AR54="","x",'Indicator Date'!AR54)</f>
        <v>2019</v>
      </c>
      <c r="AS54" s="119">
        <f>IF('Indicator Date'!AS54="","x",'Indicator Date'!AS54)</f>
        <v>2019</v>
      </c>
      <c r="AT54" s="119">
        <f>IF('Indicator Date'!AT54="","x",'Indicator Date'!AT54)</f>
        <v>2014</v>
      </c>
      <c r="AU54" s="119">
        <f>IF('Indicator Date'!AU54="","x",'Indicator Date'!AU54)</f>
        <v>2019</v>
      </c>
      <c r="AV54" s="119">
        <f>IF('Indicator Date'!AV54="","x",'Indicator Date'!AV54)</f>
        <v>2019</v>
      </c>
      <c r="AW54" s="119">
        <f>IF('Indicator Date'!AW54="","x",'Indicator Date'!AW54)</f>
        <v>2019</v>
      </c>
      <c r="AX54" s="119">
        <f>IF('Indicator Date'!AX54="","x",'Indicator Date'!AX54)</f>
        <v>2018</v>
      </c>
      <c r="AY54" s="119">
        <f>IF('Indicator Date'!AY54="","x",'Indicator Date'!AY54)</f>
        <v>2019</v>
      </c>
      <c r="AZ54" s="119">
        <f>IF('Indicator Date'!AZ54="","x",'Indicator Date'!AZ54)</f>
        <v>2019</v>
      </c>
      <c r="BA54" s="119">
        <f>IF('Indicator Date'!BA54="","x",'Indicator Date'!BA54)</f>
        <v>2017</v>
      </c>
      <c r="BB54" s="119">
        <f>IF('Indicator Date'!BB54="","x",'Indicator Date'!BB54)</f>
        <v>2018</v>
      </c>
      <c r="BC54" s="119">
        <f>IF('Indicator Date'!BC54="","x",'Indicator Date'!BC54)</f>
        <v>2019</v>
      </c>
      <c r="BD54" s="119">
        <f>IF('Indicator Date'!BD54="","x",'Indicator Date'!BD54)</f>
        <v>2020</v>
      </c>
      <c r="BE54" s="170">
        <f>IF('Indicator Date'!BE54="","x",YEAR('Indicator Date'!BE54))</f>
        <v>2019</v>
      </c>
      <c r="BF54" s="170">
        <f>IF('Indicator Date'!BF54="","x",YEAR('Indicator Date'!BF54))</f>
        <v>2021</v>
      </c>
      <c r="BG54" s="119">
        <f>IF('Indicator Date'!BG54="","x",'Indicator Date'!BG54)</f>
        <v>2019</v>
      </c>
      <c r="BH54" s="119">
        <f>IF('Indicator Date'!BH54="","x",'Indicator Date'!BH54)</f>
        <v>2019</v>
      </c>
      <c r="BI54" s="119">
        <f>IF('Indicator Date'!BI54="","x",'Indicator Date'!BI54)</f>
        <v>2019</v>
      </c>
      <c r="BJ54" s="119">
        <f>IF('Indicator Date'!BJ54="","x",'Indicator Date'!BJ54)</f>
        <v>2015</v>
      </c>
      <c r="BK54" s="119">
        <f>IF('Indicator Date'!BK54="","x",'Indicator Date'!BK54)</f>
        <v>2019</v>
      </c>
      <c r="BL54" s="119">
        <f>IF('Indicator Date'!BL54="","x",'Indicator Date'!BL54)</f>
        <v>2020</v>
      </c>
      <c r="BM54" s="119">
        <f>IF('Indicator Date'!BM54="","x",'Indicator Date'!BM54)</f>
        <v>2018</v>
      </c>
      <c r="BN54" s="119">
        <f>IF('Indicator Date'!BN54="","x",'Indicator Date'!BN54)</f>
        <v>2017</v>
      </c>
      <c r="BO54" s="119">
        <f>IF('Indicator Date'!BO54="","x",'Indicator Date'!BO54)</f>
        <v>2019</v>
      </c>
      <c r="BP54" s="119">
        <f>IF('Indicator Date'!BP54="","x",'Indicator Date'!BP54)</f>
        <v>2019</v>
      </c>
      <c r="BQ54" s="119">
        <f>IF('Indicator Date'!BQ54="","x",'Indicator Date'!BQ54)</f>
        <v>2014</v>
      </c>
      <c r="BR54" s="119">
        <f>IF('Indicator Date'!BR54="","x",'Indicator Date'!BR54)</f>
        <v>2017</v>
      </c>
      <c r="BS54" s="119">
        <f>IF('Indicator Date'!BS54="","x",'Indicator Date'!BS54)</f>
        <v>2017</v>
      </c>
      <c r="BT54" s="119">
        <f>IF('Indicator Date'!BT54="","x",'Indicator Date'!BT54)</f>
        <v>2017</v>
      </c>
      <c r="BU54" s="119">
        <f>IF('Indicator Date'!BU54="","x",'Indicator Date'!BU54)</f>
        <v>2018</v>
      </c>
      <c r="BV54" s="119">
        <f>IF('Indicator Date'!BV54="","x",'Indicator Date'!BV54)</f>
        <v>2018</v>
      </c>
      <c r="BW54" s="119" t="str">
        <f>IF('Indicator Date'!BW54="","x",'Indicator Date'!BW54)</f>
        <v>x</v>
      </c>
      <c r="BX54" s="119">
        <f>IF('Indicator Date'!BX54="","x",'Indicator Date'!BX54)</f>
        <v>2018</v>
      </c>
      <c r="BY54" s="119">
        <f>IF('Indicator Date'!BY54="","x",'Indicator Date'!BY54)</f>
        <v>2017</v>
      </c>
      <c r="BZ54" s="119">
        <f>IF('Indicator Date'!BZ54="","x",'Indicator Date'!BZ54)</f>
        <v>2019</v>
      </c>
      <c r="CA54" s="119">
        <f>IF('Indicator Date'!CA54="","x",'Indicator Date'!CA54)</f>
        <v>2020</v>
      </c>
      <c r="CB54" s="119">
        <f>IF('Indicator Date'!CB54="","x",'Indicator Date'!CB54)</f>
        <v>2015</v>
      </c>
    </row>
    <row r="55" spans="1:80" x14ac:dyDescent="0.3">
      <c r="A55" s="100" t="str">
        <f>'Indicator Data'!A57</f>
        <v>El Salvador</v>
      </c>
      <c r="B55" s="86" t="str">
        <f>'Indicator Data'!B57</f>
        <v>SLV</v>
      </c>
      <c r="C55" s="119">
        <f>IF('Indicator Date'!C55="","x",'Indicator Date'!C55)</f>
        <v>2015</v>
      </c>
      <c r="D55" s="119">
        <f>IF('Indicator Date'!D55="","x",'Indicator Date'!D55)</f>
        <v>2015</v>
      </c>
      <c r="E55" s="119">
        <f>IF('Indicator Date'!E55="","x",'Indicator Date'!E55)</f>
        <v>2015</v>
      </c>
      <c r="F55" s="119">
        <f>IF('Indicator Date'!F55="","x",'Indicator Date'!F55)</f>
        <v>2015</v>
      </c>
      <c r="G55" s="119">
        <f>IF('Indicator Date'!G55="","x",'Indicator Date'!G55)</f>
        <v>2015</v>
      </c>
      <c r="H55" s="119">
        <f>IF('Indicator Date'!H55="","x",'Indicator Date'!H55)</f>
        <v>2015</v>
      </c>
      <c r="I55" s="119">
        <f>IF('Indicator Date'!I55="","x",'Indicator Date'!I55)</f>
        <v>2015</v>
      </c>
      <c r="J55" s="119">
        <f>IF('Indicator Date'!J55="","x",'Indicator Date'!J55)</f>
        <v>2019</v>
      </c>
      <c r="K55" s="119">
        <f>IF('Indicator Date'!K55="","x",'Indicator Date'!K55)</f>
        <v>2019</v>
      </c>
      <c r="L55" s="119">
        <f>IF('Indicator Date'!L55="","x",'Indicator Date'!L55)</f>
        <v>2019</v>
      </c>
      <c r="M55" s="119">
        <f>IF('Indicator Date'!M55="","x",'Indicator Date'!M55)</f>
        <v>2015</v>
      </c>
      <c r="N55" s="119">
        <f>IF('Indicator Date'!N55="","x",'Indicator Date'!N55)</f>
        <v>2015</v>
      </c>
      <c r="O55" s="119">
        <f>IF('Indicator Date'!O55="","x",'Indicator Date'!O55)</f>
        <v>2015</v>
      </c>
      <c r="P55" s="119">
        <f>IF('Indicator Date'!P55="","x",'Indicator Date'!P55)</f>
        <v>2015</v>
      </c>
      <c r="Q55" s="119">
        <f>IF('Indicator Date'!Q55="","x",'Indicator Date'!Q55)</f>
        <v>2010</v>
      </c>
      <c r="R55" s="119">
        <f>IF('Indicator Date'!R55="","x",'Indicator Date'!R55)</f>
        <v>2010</v>
      </c>
      <c r="S55" s="119">
        <f>IF('Indicator Date'!S55="","x",'Indicator Date'!S55)</f>
        <v>2010</v>
      </c>
      <c r="T55" s="119">
        <f>IF('Indicator Date'!T55="","x",'Indicator Date'!T55)</f>
        <v>2010</v>
      </c>
      <c r="U55" s="119">
        <f>IF('Indicator Date'!U55="","x",'Indicator Date'!U55)</f>
        <v>2015</v>
      </c>
      <c r="V55" s="119">
        <f>IF('Indicator Date'!V55="","x",'Indicator Date'!V55)</f>
        <v>2015</v>
      </c>
      <c r="W55" s="119">
        <f>IF('Indicator Date'!W55="","x",'Indicator Date'!W55)</f>
        <v>2015</v>
      </c>
      <c r="X55" s="119">
        <f>IF('Indicator Date'!X55="","x",'Indicator Date'!X55)</f>
        <v>2018</v>
      </c>
      <c r="Y55" s="119">
        <f>IF('Indicator Date'!Y55="","x",'Indicator Date'!Y55)</f>
        <v>2019</v>
      </c>
      <c r="Z55" s="119">
        <f>IF('Indicator Date'!Z55="","x",'Indicator Date'!Z55)</f>
        <v>2019</v>
      </c>
      <c r="AA55" s="119" t="str">
        <f>IF('Indicator Date'!AA55="","x",'Indicator Date'!AA55)</f>
        <v>x</v>
      </c>
      <c r="AB55" s="119">
        <f>IF('Indicator Date'!AB55="","x",'Indicator Date'!AB55)</f>
        <v>2017</v>
      </c>
      <c r="AC55" s="119">
        <f>IF('Indicator Date'!AC55="","x",'Indicator Date'!AC55)</f>
        <v>2017</v>
      </c>
      <c r="AD55" s="119">
        <f>IF('Indicator Date'!AD55="","x",'Indicator Date'!AD55)</f>
        <v>2015</v>
      </c>
      <c r="AE55" s="119">
        <f>IF('Indicator Date'!AE55="","x",'Indicator Date'!AE55)</f>
        <v>2019</v>
      </c>
      <c r="AF55" s="119">
        <f>IF('Indicator Date'!AF55="","x",'Indicator Date'!AF55)</f>
        <v>2018</v>
      </c>
      <c r="AG55" s="119">
        <f>IF('Indicator Date'!AG55="","x",'Indicator Date'!AG55)</f>
        <v>2019</v>
      </c>
      <c r="AH55" s="119">
        <f>IF('Indicator Date'!AH55="","x",'Indicator Date'!AH55)</f>
        <v>2021</v>
      </c>
      <c r="AI55" s="119">
        <f>IF('Indicator Date'!AI55="","x",'Indicator Date'!AI55)</f>
        <v>2021</v>
      </c>
      <c r="AJ55" s="119">
        <f>IF('Indicator Date'!AJ55="","x",'Indicator Date'!AJ55)</f>
        <v>2020</v>
      </c>
      <c r="AK55" s="119">
        <f>IF('Indicator Date'!AK55="","x",'Indicator Date'!AK55)</f>
        <v>2020</v>
      </c>
      <c r="AL55" s="119">
        <f>IF('Indicator Date'!AL55="","x",'Indicator Date'!AL55)</f>
        <v>2018</v>
      </c>
      <c r="AM55" s="119" t="str">
        <f>IF('Indicator Date'!AM55="","x",RIGHT('Indicator Date'!AM55,4))</f>
        <v>2014</v>
      </c>
      <c r="AN55" s="119">
        <f>IF('Indicator Date'!AN55="","x",'Indicator Date'!AN55)</f>
        <v>2021</v>
      </c>
      <c r="AO55" s="119">
        <f>IF('Indicator Date'!AO55="","x",'Indicator Date'!AO55)</f>
        <v>2018</v>
      </c>
      <c r="AP55" s="119">
        <f>IF('Indicator Date'!AP55="","x",'Indicator Date'!AP55)</f>
        <v>2019</v>
      </c>
      <c r="AQ55" s="119">
        <f>IF('Indicator Date'!AQ55="","x",'Indicator Date'!AQ55)</f>
        <v>2019</v>
      </c>
      <c r="AR55" s="119">
        <f>IF('Indicator Date'!AR55="","x",'Indicator Date'!AR55)</f>
        <v>2019</v>
      </c>
      <c r="AS55" s="119">
        <f>IF('Indicator Date'!AS55="","x",'Indicator Date'!AS55)</f>
        <v>2019</v>
      </c>
      <c r="AT55" s="119">
        <f>IF('Indicator Date'!AT55="","x",'Indicator Date'!AT55)</f>
        <v>2014</v>
      </c>
      <c r="AU55" s="119">
        <f>IF('Indicator Date'!AU55="","x",'Indicator Date'!AU55)</f>
        <v>2019</v>
      </c>
      <c r="AV55" s="119">
        <f>IF('Indicator Date'!AV55="","x",'Indicator Date'!AV55)</f>
        <v>2019</v>
      </c>
      <c r="AW55" s="119">
        <f>IF('Indicator Date'!AW55="","x",'Indicator Date'!AW55)</f>
        <v>2019</v>
      </c>
      <c r="AX55" s="119">
        <f>IF('Indicator Date'!AX55="","x",'Indicator Date'!AX55)</f>
        <v>2018</v>
      </c>
      <c r="AY55" s="119">
        <f>IF('Indicator Date'!AY55="","x",'Indicator Date'!AY55)</f>
        <v>2019</v>
      </c>
      <c r="AZ55" s="119">
        <f>IF('Indicator Date'!AZ55="","x",'Indicator Date'!AZ55)</f>
        <v>2019</v>
      </c>
      <c r="BA55" s="119">
        <f>IF('Indicator Date'!BA55="","x",'Indicator Date'!BA55)</f>
        <v>2019</v>
      </c>
      <c r="BB55" s="119">
        <f>IF('Indicator Date'!BB55="","x",'Indicator Date'!BB55)</f>
        <v>2018</v>
      </c>
      <c r="BC55" s="119">
        <f>IF('Indicator Date'!BC55="","x",'Indicator Date'!BC55)</f>
        <v>2019</v>
      </c>
      <c r="BD55" s="119">
        <f>IF('Indicator Date'!BD55="","x",'Indicator Date'!BD55)</f>
        <v>2020</v>
      </c>
      <c r="BE55" s="170">
        <f>IF('Indicator Date'!BE55="","x",YEAR('Indicator Date'!BE55))</f>
        <v>2020</v>
      </c>
      <c r="BF55" s="170">
        <f>IF('Indicator Date'!BF55="","x",YEAR('Indicator Date'!BF55))</f>
        <v>2020</v>
      </c>
      <c r="BG55" s="119">
        <f>IF('Indicator Date'!BG55="","x",'Indicator Date'!BG55)</f>
        <v>2019</v>
      </c>
      <c r="BH55" s="119">
        <f>IF('Indicator Date'!BH55="","x",'Indicator Date'!BH55)</f>
        <v>2019</v>
      </c>
      <c r="BI55" s="119">
        <f>IF('Indicator Date'!BI55="","x",'Indicator Date'!BI55)</f>
        <v>2019</v>
      </c>
      <c r="BJ55" s="119">
        <f>IF('Indicator Date'!BJ55="","x",'Indicator Date'!BJ55)</f>
        <v>2013</v>
      </c>
      <c r="BK55" s="119">
        <f>IF('Indicator Date'!BK55="","x",'Indicator Date'!BK55)</f>
        <v>2019</v>
      </c>
      <c r="BL55" s="119">
        <f>IF('Indicator Date'!BL55="","x",'Indicator Date'!BL55)</f>
        <v>2020</v>
      </c>
      <c r="BM55" s="119">
        <f>IF('Indicator Date'!BM55="","x",'Indicator Date'!BM55)</f>
        <v>2018</v>
      </c>
      <c r="BN55" s="119">
        <f>IF('Indicator Date'!BN55="","x",'Indicator Date'!BN55)</f>
        <v>2018</v>
      </c>
      <c r="BO55" s="119">
        <f>IF('Indicator Date'!BO55="","x",'Indicator Date'!BO55)</f>
        <v>2017</v>
      </c>
      <c r="BP55" s="119">
        <f>IF('Indicator Date'!BP55="","x",'Indicator Date'!BP55)</f>
        <v>2018</v>
      </c>
      <c r="BQ55" s="119">
        <f>IF('Indicator Date'!BQ55="","x",'Indicator Date'!BQ55)</f>
        <v>2014</v>
      </c>
      <c r="BR55" s="119">
        <f>IF('Indicator Date'!BR55="","x",'Indicator Date'!BR55)</f>
        <v>2017</v>
      </c>
      <c r="BS55" s="119">
        <f>IF('Indicator Date'!BS55="","x",'Indicator Date'!BS55)</f>
        <v>2017</v>
      </c>
      <c r="BT55" s="119">
        <f>IF('Indicator Date'!BT55="","x",'Indicator Date'!BT55)</f>
        <v>2016</v>
      </c>
      <c r="BU55" s="119">
        <f>IF('Indicator Date'!BU55="","x",'Indicator Date'!BU55)</f>
        <v>2018</v>
      </c>
      <c r="BV55" s="119">
        <f>IF('Indicator Date'!BV55="","x",'Indicator Date'!BV55)</f>
        <v>2018</v>
      </c>
      <c r="BW55" s="119">
        <f>IF('Indicator Date'!BW55="","x",'Indicator Date'!BW55)</f>
        <v>2018</v>
      </c>
      <c r="BX55" s="119">
        <f>IF('Indicator Date'!BX55="","x",'Indicator Date'!BX55)</f>
        <v>2018</v>
      </c>
      <c r="BY55" s="119">
        <f>IF('Indicator Date'!BY55="","x",'Indicator Date'!BY55)</f>
        <v>2017</v>
      </c>
      <c r="BZ55" s="119">
        <f>IF('Indicator Date'!BZ55="","x",'Indicator Date'!BZ55)</f>
        <v>2019</v>
      </c>
      <c r="CA55" s="119">
        <f>IF('Indicator Date'!CA55="","x",'Indicator Date'!CA55)</f>
        <v>2020</v>
      </c>
      <c r="CB55" s="119">
        <f>IF('Indicator Date'!CB55="","x",'Indicator Date'!CB55)</f>
        <v>2015</v>
      </c>
    </row>
    <row r="56" spans="1:80" x14ac:dyDescent="0.3">
      <c r="A56" s="100" t="str">
        <f>'Indicator Data'!A58</f>
        <v>Equatorial Guinea</v>
      </c>
      <c r="B56" s="86" t="str">
        <f>'Indicator Data'!B58</f>
        <v>GNQ</v>
      </c>
      <c r="C56" s="119">
        <f>IF('Indicator Date'!C56="","x",'Indicator Date'!C56)</f>
        <v>2015</v>
      </c>
      <c r="D56" s="119">
        <f>IF('Indicator Date'!D56="","x",'Indicator Date'!D56)</f>
        <v>2015</v>
      </c>
      <c r="E56" s="119">
        <f>IF('Indicator Date'!E56="","x",'Indicator Date'!E56)</f>
        <v>2015</v>
      </c>
      <c r="F56" s="119">
        <f>IF('Indicator Date'!F56="","x",'Indicator Date'!F56)</f>
        <v>2015</v>
      </c>
      <c r="G56" s="119">
        <f>IF('Indicator Date'!G56="","x",'Indicator Date'!G56)</f>
        <v>2015</v>
      </c>
      <c r="H56" s="119">
        <f>IF('Indicator Date'!H56="","x",'Indicator Date'!H56)</f>
        <v>2015</v>
      </c>
      <c r="I56" s="119">
        <f>IF('Indicator Date'!I56="","x",'Indicator Date'!I56)</f>
        <v>2015</v>
      </c>
      <c r="J56" s="119">
        <f>IF('Indicator Date'!J56="","x",'Indicator Date'!J56)</f>
        <v>2019</v>
      </c>
      <c r="K56" s="119">
        <f>IF('Indicator Date'!K56="","x",'Indicator Date'!K56)</f>
        <v>2019</v>
      </c>
      <c r="L56" s="119">
        <f>IF('Indicator Date'!L56="","x",'Indicator Date'!L56)</f>
        <v>2019</v>
      </c>
      <c r="M56" s="119">
        <f>IF('Indicator Date'!M56="","x",'Indicator Date'!M56)</f>
        <v>2015</v>
      </c>
      <c r="N56" s="119">
        <f>IF('Indicator Date'!N56="","x",'Indicator Date'!N56)</f>
        <v>2015</v>
      </c>
      <c r="O56" s="119">
        <f>IF('Indicator Date'!O56="","x",'Indicator Date'!O56)</f>
        <v>2015</v>
      </c>
      <c r="P56" s="119">
        <f>IF('Indicator Date'!P56="","x",'Indicator Date'!P56)</f>
        <v>2015</v>
      </c>
      <c r="Q56" s="119">
        <f>IF('Indicator Date'!Q56="","x",'Indicator Date'!Q56)</f>
        <v>2010</v>
      </c>
      <c r="R56" s="119">
        <f>IF('Indicator Date'!R56="","x",'Indicator Date'!R56)</f>
        <v>2010</v>
      </c>
      <c r="S56" s="119">
        <f>IF('Indicator Date'!S56="","x",'Indicator Date'!S56)</f>
        <v>2010</v>
      </c>
      <c r="T56" s="119">
        <f>IF('Indicator Date'!T56="","x",'Indicator Date'!T56)</f>
        <v>2010</v>
      </c>
      <c r="U56" s="119">
        <f>IF('Indicator Date'!U56="","x",'Indicator Date'!U56)</f>
        <v>2015</v>
      </c>
      <c r="V56" s="119">
        <f>IF('Indicator Date'!V56="","x",'Indicator Date'!V56)</f>
        <v>2015</v>
      </c>
      <c r="W56" s="119">
        <f>IF('Indicator Date'!W56="","x",'Indicator Date'!W56)</f>
        <v>2015</v>
      </c>
      <c r="X56" s="119">
        <f>IF('Indicator Date'!X56="","x",'Indicator Date'!X56)</f>
        <v>2018</v>
      </c>
      <c r="Y56" s="119">
        <f>IF('Indicator Date'!Y56="","x",'Indicator Date'!Y56)</f>
        <v>2019</v>
      </c>
      <c r="Z56" s="119">
        <f>IF('Indicator Date'!Z56="","x",'Indicator Date'!Z56)</f>
        <v>2019</v>
      </c>
      <c r="AA56" s="119" t="str">
        <f>IF('Indicator Date'!AA56="","x",'Indicator Date'!AA56)</f>
        <v>x</v>
      </c>
      <c r="AB56" s="119">
        <f>IF('Indicator Date'!AB56="","x",'Indicator Date'!AB56)</f>
        <v>2017</v>
      </c>
      <c r="AC56" s="119">
        <f>IF('Indicator Date'!AC56="","x",'Indicator Date'!AC56)</f>
        <v>2015</v>
      </c>
      <c r="AD56" s="119" t="str">
        <f>IF('Indicator Date'!AD56="","x",'Indicator Date'!AD56)</f>
        <v>x</v>
      </c>
      <c r="AE56" s="119">
        <f>IF('Indicator Date'!AE56="","x",'Indicator Date'!AE56)</f>
        <v>2019</v>
      </c>
      <c r="AF56" s="119">
        <f>IF('Indicator Date'!AF56="","x",'Indicator Date'!AF56)</f>
        <v>2018</v>
      </c>
      <c r="AG56" s="119">
        <f>IF('Indicator Date'!AG56="","x",'Indicator Date'!AG56)</f>
        <v>2019</v>
      </c>
      <c r="AH56" s="119">
        <f>IF('Indicator Date'!AH56="","x",'Indicator Date'!AH56)</f>
        <v>2021</v>
      </c>
      <c r="AI56" s="119">
        <f>IF('Indicator Date'!AI56="","x",'Indicator Date'!AI56)</f>
        <v>2021</v>
      </c>
      <c r="AJ56" s="119">
        <f>IF('Indicator Date'!AJ56="","x",'Indicator Date'!AJ56)</f>
        <v>2020</v>
      </c>
      <c r="AK56" s="119">
        <f>IF('Indicator Date'!AK56="","x",'Indicator Date'!AK56)</f>
        <v>2020</v>
      </c>
      <c r="AL56" s="119">
        <f>IF('Indicator Date'!AL56="","x",'Indicator Date'!AL56)</f>
        <v>2018</v>
      </c>
      <c r="AM56" s="119" t="str">
        <f>IF('Indicator Date'!AM56="","x",RIGHT('Indicator Date'!AM56,4))</f>
        <v>x</v>
      </c>
      <c r="AN56" s="119">
        <f>IF('Indicator Date'!AN56="","x",'Indicator Date'!AN56)</f>
        <v>2021</v>
      </c>
      <c r="AO56" s="119">
        <f>IF('Indicator Date'!AO56="","x",'Indicator Date'!AO56)</f>
        <v>2018</v>
      </c>
      <c r="AP56" s="119">
        <f>IF('Indicator Date'!AP56="","x",'Indicator Date'!AP56)</f>
        <v>2019</v>
      </c>
      <c r="AQ56" s="119">
        <f>IF('Indicator Date'!AQ56="","x",'Indicator Date'!AQ56)</f>
        <v>2019</v>
      </c>
      <c r="AR56" s="119" t="str">
        <f>IF('Indicator Date'!AR56="","x",'Indicator Date'!AR56)</f>
        <v>x</v>
      </c>
      <c r="AS56" s="119">
        <f>IF('Indicator Date'!AS56="","x",'Indicator Date'!AS56)</f>
        <v>2019</v>
      </c>
      <c r="AT56" s="119">
        <f>IF('Indicator Date'!AT56="","x",'Indicator Date'!AT56)</f>
        <v>2011</v>
      </c>
      <c r="AU56" s="119">
        <f>IF('Indicator Date'!AU56="","x",'Indicator Date'!AU56)</f>
        <v>2019</v>
      </c>
      <c r="AV56" s="119">
        <f>IF('Indicator Date'!AV56="","x",'Indicator Date'!AV56)</f>
        <v>2019</v>
      </c>
      <c r="AW56" s="119">
        <f>IF('Indicator Date'!AW56="","x",'Indicator Date'!AW56)</f>
        <v>2019</v>
      </c>
      <c r="AX56" s="119">
        <f>IF('Indicator Date'!AX56="","x",'Indicator Date'!AX56)</f>
        <v>2018</v>
      </c>
      <c r="AY56" s="119">
        <f>IF('Indicator Date'!AY56="","x",'Indicator Date'!AY56)</f>
        <v>2019</v>
      </c>
      <c r="AZ56" s="119" t="str">
        <f>IF('Indicator Date'!AZ56="","x",'Indicator Date'!AZ56)</f>
        <v>x</v>
      </c>
      <c r="BA56" s="119" t="str">
        <f>IF('Indicator Date'!BA56="","x",'Indicator Date'!BA56)</f>
        <v>x</v>
      </c>
      <c r="BB56" s="119">
        <f>IF('Indicator Date'!BB56="","x",'Indicator Date'!BB56)</f>
        <v>2018</v>
      </c>
      <c r="BC56" s="119">
        <f>IF('Indicator Date'!BC56="","x",'Indicator Date'!BC56)</f>
        <v>2019</v>
      </c>
      <c r="BD56" s="119">
        <f>IF('Indicator Date'!BD56="","x",'Indicator Date'!BD56)</f>
        <v>2020</v>
      </c>
      <c r="BE56" s="170" t="str">
        <f>IF('Indicator Date'!BE56="","x",YEAR('Indicator Date'!BE56))</f>
        <v>x</v>
      </c>
      <c r="BF56" s="170">
        <f>IF('Indicator Date'!BF56="","x",YEAR('Indicator Date'!BF56))</f>
        <v>2020</v>
      </c>
      <c r="BG56" s="119">
        <f>IF('Indicator Date'!BG56="","x",'Indicator Date'!BG56)</f>
        <v>2019</v>
      </c>
      <c r="BH56" s="119">
        <f>IF('Indicator Date'!BH56="","x",'Indicator Date'!BH56)</f>
        <v>2019</v>
      </c>
      <c r="BI56" s="119">
        <f>IF('Indicator Date'!BI56="","x",'Indicator Date'!BI56)</f>
        <v>2019</v>
      </c>
      <c r="BJ56" s="119" t="str">
        <f>IF('Indicator Date'!BJ56="","x",'Indicator Date'!BJ56)</f>
        <v>x</v>
      </c>
      <c r="BK56" s="119">
        <f>IF('Indicator Date'!BK56="","x",'Indicator Date'!BK56)</f>
        <v>2019</v>
      </c>
      <c r="BL56" s="119">
        <f>IF('Indicator Date'!BL56="","x",'Indicator Date'!BL56)</f>
        <v>2020</v>
      </c>
      <c r="BM56" s="119">
        <f>IF('Indicator Date'!BM56="","x",'Indicator Date'!BM56)</f>
        <v>2018</v>
      </c>
      <c r="BN56" s="119">
        <f>IF('Indicator Date'!BN56="","x",'Indicator Date'!BN56)</f>
        <v>2010</v>
      </c>
      <c r="BO56" s="119">
        <f>IF('Indicator Date'!BO56="","x",'Indicator Date'!BO56)</f>
        <v>2017</v>
      </c>
      <c r="BP56" s="119">
        <f>IF('Indicator Date'!BP56="","x",'Indicator Date'!BP56)</f>
        <v>2018</v>
      </c>
      <c r="BQ56" s="119">
        <f>IF('Indicator Date'!BQ56="","x",'Indicator Date'!BQ56)</f>
        <v>2014</v>
      </c>
      <c r="BR56" s="119">
        <f>IF('Indicator Date'!BR56="","x",'Indicator Date'!BR56)</f>
        <v>2017</v>
      </c>
      <c r="BS56" s="119">
        <f>IF('Indicator Date'!BS56="","x",'Indicator Date'!BS56)</f>
        <v>2017</v>
      </c>
      <c r="BT56" s="119">
        <f>IF('Indicator Date'!BT56="","x",'Indicator Date'!BT56)</f>
        <v>2017</v>
      </c>
      <c r="BU56" s="119">
        <f>IF('Indicator Date'!BU56="","x",'Indicator Date'!BU56)</f>
        <v>2018</v>
      </c>
      <c r="BV56" s="119" t="str">
        <f>IF('Indicator Date'!BV56="","x",'Indicator Date'!BV56)</f>
        <v>x</v>
      </c>
      <c r="BW56" s="119" t="str">
        <f>IF('Indicator Date'!BW56="","x",'Indicator Date'!BW56)</f>
        <v>x</v>
      </c>
      <c r="BX56" s="119">
        <f>IF('Indicator Date'!BX56="","x",'Indicator Date'!BX56)</f>
        <v>2018</v>
      </c>
      <c r="BY56" s="119">
        <f>IF('Indicator Date'!BY56="","x",'Indicator Date'!BY56)</f>
        <v>2017</v>
      </c>
      <c r="BZ56" s="119">
        <f>IF('Indicator Date'!BZ56="","x",'Indicator Date'!BZ56)</f>
        <v>2019</v>
      </c>
      <c r="CA56" s="119">
        <f>IF('Indicator Date'!CA56="","x",'Indicator Date'!CA56)</f>
        <v>2020</v>
      </c>
      <c r="CB56" s="119">
        <f>IF('Indicator Date'!CB56="","x",'Indicator Date'!CB56)</f>
        <v>2015</v>
      </c>
    </row>
    <row r="57" spans="1:80" x14ac:dyDescent="0.3">
      <c r="A57" s="100" t="str">
        <f>'Indicator Data'!A59</f>
        <v>Eritrea</v>
      </c>
      <c r="B57" s="86" t="str">
        <f>'Indicator Data'!B59</f>
        <v>ERI</v>
      </c>
      <c r="C57" s="119">
        <f>IF('Indicator Date'!C57="","x",'Indicator Date'!C57)</f>
        <v>2015</v>
      </c>
      <c r="D57" s="119">
        <f>IF('Indicator Date'!D57="","x",'Indicator Date'!D57)</f>
        <v>2015</v>
      </c>
      <c r="E57" s="119">
        <f>IF('Indicator Date'!E57="","x",'Indicator Date'!E57)</f>
        <v>2015</v>
      </c>
      <c r="F57" s="119">
        <f>IF('Indicator Date'!F57="","x",'Indicator Date'!F57)</f>
        <v>2015</v>
      </c>
      <c r="G57" s="119">
        <f>IF('Indicator Date'!G57="","x",'Indicator Date'!G57)</f>
        <v>2015</v>
      </c>
      <c r="H57" s="119">
        <f>IF('Indicator Date'!H57="","x",'Indicator Date'!H57)</f>
        <v>2015</v>
      </c>
      <c r="I57" s="119">
        <f>IF('Indicator Date'!I57="","x",'Indicator Date'!I57)</f>
        <v>2015</v>
      </c>
      <c r="J57" s="119">
        <f>IF('Indicator Date'!J57="","x",'Indicator Date'!J57)</f>
        <v>2019</v>
      </c>
      <c r="K57" s="119">
        <f>IF('Indicator Date'!K57="","x",'Indicator Date'!K57)</f>
        <v>2019</v>
      </c>
      <c r="L57" s="119">
        <f>IF('Indicator Date'!L57="","x",'Indicator Date'!L57)</f>
        <v>2019</v>
      </c>
      <c r="M57" s="119">
        <f>IF('Indicator Date'!M57="","x",'Indicator Date'!M57)</f>
        <v>2015</v>
      </c>
      <c r="N57" s="119">
        <f>IF('Indicator Date'!N57="","x",'Indicator Date'!N57)</f>
        <v>2015</v>
      </c>
      <c r="O57" s="119">
        <f>IF('Indicator Date'!O57="","x",'Indicator Date'!O57)</f>
        <v>2015</v>
      </c>
      <c r="P57" s="119">
        <f>IF('Indicator Date'!P57="","x",'Indicator Date'!P57)</f>
        <v>2015</v>
      </c>
      <c r="Q57" s="119">
        <f>IF('Indicator Date'!Q57="","x",'Indicator Date'!Q57)</f>
        <v>2010</v>
      </c>
      <c r="R57" s="119">
        <f>IF('Indicator Date'!R57="","x",'Indicator Date'!R57)</f>
        <v>2010</v>
      </c>
      <c r="S57" s="119">
        <f>IF('Indicator Date'!S57="","x",'Indicator Date'!S57)</f>
        <v>2010</v>
      </c>
      <c r="T57" s="119">
        <f>IF('Indicator Date'!T57="","x",'Indicator Date'!T57)</f>
        <v>2010</v>
      </c>
      <c r="U57" s="119">
        <f>IF('Indicator Date'!U57="","x",'Indicator Date'!U57)</f>
        <v>2015</v>
      </c>
      <c r="V57" s="119">
        <f>IF('Indicator Date'!V57="","x",'Indicator Date'!V57)</f>
        <v>2015</v>
      </c>
      <c r="W57" s="119">
        <f>IF('Indicator Date'!W57="","x",'Indicator Date'!W57)</f>
        <v>2015</v>
      </c>
      <c r="X57" s="119">
        <f>IF('Indicator Date'!X57="","x",'Indicator Date'!X57)</f>
        <v>2018</v>
      </c>
      <c r="Y57" s="119" t="str">
        <f>IF('Indicator Date'!Y57="","x",'Indicator Date'!Y57)</f>
        <v>x</v>
      </c>
      <c r="Z57" s="119" t="str">
        <f>IF('Indicator Date'!Z57="","x",'Indicator Date'!Z57)</f>
        <v>x</v>
      </c>
      <c r="AA57" s="119" t="str">
        <f>IF('Indicator Date'!AA57="","x",'Indicator Date'!AA57)</f>
        <v>x</v>
      </c>
      <c r="AB57" s="119">
        <f>IF('Indicator Date'!AB57="","x",'Indicator Date'!AB57)</f>
        <v>2016</v>
      </c>
      <c r="AC57" s="119" t="str">
        <f>IF('Indicator Date'!AC57="","x",'Indicator Date'!AC57)</f>
        <v>x</v>
      </c>
      <c r="AD57" s="119">
        <f>IF('Indicator Date'!AD57="","x",'Indicator Date'!AD57)</f>
        <v>2018</v>
      </c>
      <c r="AE57" s="119">
        <f>IF('Indicator Date'!AE57="","x",'Indicator Date'!AE57)</f>
        <v>2019</v>
      </c>
      <c r="AF57" s="119" t="str">
        <f>IF('Indicator Date'!AF57="","x",'Indicator Date'!AF57)</f>
        <v>x</v>
      </c>
      <c r="AG57" s="119">
        <f>IF('Indicator Date'!AG57="","x",'Indicator Date'!AG57)</f>
        <v>2019</v>
      </c>
      <c r="AH57" s="119">
        <f>IF('Indicator Date'!AH57="","x",'Indicator Date'!AH57)</f>
        <v>2021</v>
      </c>
      <c r="AI57" s="119">
        <f>IF('Indicator Date'!AI57="","x",'Indicator Date'!AI57)</f>
        <v>2021</v>
      </c>
      <c r="AJ57" s="119">
        <f>IF('Indicator Date'!AJ57="","x",'Indicator Date'!AJ57)</f>
        <v>2020</v>
      </c>
      <c r="AK57" s="119">
        <f>IF('Indicator Date'!AK57="","x",'Indicator Date'!AK57)</f>
        <v>2020</v>
      </c>
      <c r="AL57" s="119">
        <f>IF('Indicator Date'!AL57="","x",'Indicator Date'!AL57)</f>
        <v>2018</v>
      </c>
      <c r="AM57" s="119" t="str">
        <f>IF('Indicator Date'!AM57="","x",RIGHT('Indicator Date'!AM57,4))</f>
        <v>x</v>
      </c>
      <c r="AN57" s="119">
        <f>IF('Indicator Date'!AN57="","x",'Indicator Date'!AN57)</f>
        <v>2021</v>
      </c>
      <c r="AO57" s="119">
        <f>IF('Indicator Date'!AO57="","x",'Indicator Date'!AO57)</f>
        <v>2018</v>
      </c>
      <c r="AP57" s="119">
        <f>IF('Indicator Date'!AP57="","x",'Indicator Date'!AP57)</f>
        <v>2019</v>
      </c>
      <c r="AQ57" s="119" t="str">
        <f>IF('Indicator Date'!AQ57="","x",'Indicator Date'!AQ57)</f>
        <v>x</v>
      </c>
      <c r="AR57" s="119" t="str">
        <f>IF('Indicator Date'!AR57="","x",'Indicator Date'!AR57)</f>
        <v>x</v>
      </c>
      <c r="AS57" s="119">
        <f>IF('Indicator Date'!AS57="","x",'Indicator Date'!AS57)</f>
        <v>2019</v>
      </c>
      <c r="AT57" s="119">
        <f>IF('Indicator Date'!AT57="","x",'Indicator Date'!AT57)</f>
        <v>2010</v>
      </c>
      <c r="AU57" s="119">
        <f>IF('Indicator Date'!AU57="","x",'Indicator Date'!AU57)</f>
        <v>2019</v>
      </c>
      <c r="AV57" s="119">
        <f>IF('Indicator Date'!AV57="","x",'Indicator Date'!AV57)</f>
        <v>2019</v>
      </c>
      <c r="AW57" s="119">
        <f>IF('Indicator Date'!AW57="","x",'Indicator Date'!AW57)</f>
        <v>2019</v>
      </c>
      <c r="AX57" s="119">
        <f>IF('Indicator Date'!AX57="","x",'Indicator Date'!AX57)</f>
        <v>2018</v>
      </c>
      <c r="AY57" s="119">
        <f>IF('Indicator Date'!AY57="","x",'Indicator Date'!AY57)</f>
        <v>2019</v>
      </c>
      <c r="AZ57" s="119" t="str">
        <f>IF('Indicator Date'!AZ57="","x",'Indicator Date'!AZ57)</f>
        <v>x</v>
      </c>
      <c r="BA57" s="119" t="str">
        <f>IF('Indicator Date'!BA57="","x",'Indicator Date'!BA57)</f>
        <v>x</v>
      </c>
      <c r="BB57" s="119">
        <f>IF('Indicator Date'!BB57="","x",'Indicator Date'!BB57)</f>
        <v>2018</v>
      </c>
      <c r="BC57" s="119">
        <f>IF('Indicator Date'!BC57="","x",'Indicator Date'!BC57)</f>
        <v>2019</v>
      </c>
      <c r="BD57" s="119">
        <f>IF('Indicator Date'!BD57="","x",'Indicator Date'!BD57)</f>
        <v>2020</v>
      </c>
      <c r="BE57" s="170" t="str">
        <f>IF('Indicator Date'!BE57="","x",YEAR('Indicator Date'!BE57))</f>
        <v>x</v>
      </c>
      <c r="BF57" s="170">
        <f>IF('Indicator Date'!BF57="","x",YEAR('Indicator Date'!BF57))</f>
        <v>2020</v>
      </c>
      <c r="BG57" s="119">
        <f>IF('Indicator Date'!BG57="","x",'Indicator Date'!BG57)</f>
        <v>2019</v>
      </c>
      <c r="BH57" s="119">
        <f>IF('Indicator Date'!BH57="","x",'Indicator Date'!BH57)</f>
        <v>2019</v>
      </c>
      <c r="BI57" s="119">
        <f>IF('Indicator Date'!BI57="","x",'Indicator Date'!BI57)</f>
        <v>2019</v>
      </c>
      <c r="BJ57" s="119" t="str">
        <f>IF('Indicator Date'!BJ57="","x",'Indicator Date'!BJ57)</f>
        <v>x</v>
      </c>
      <c r="BK57" s="119">
        <f>IF('Indicator Date'!BK57="","x",'Indicator Date'!BK57)</f>
        <v>2019</v>
      </c>
      <c r="BL57" s="119">
        <f>IF('Indicator Date'!BL57="","x",'Indicator Date'!BL57)</f>
        <v>2020</v>
      </c>
      <c r="BM57" s="119">
        <f>IF('Indicator Date'!BM57="","x",'Indicator Date'!BM57)</f>
        <v>2018</v>
      </c>
      <c r="BN57" s="119">
        <f>IF('Indicator Date'!BN57="","x",'Indicator Date'!BN57)</f>
        <v>2018</v>
      </c>
      <c r="BO57" s="119">
        <f>IF('Indicator Date'!BO57="","x",'Indicator Date'!BO57)</f>
        <v>2017</v>
      </c>
      <c r="BP57" s="119">
        <f>IF('Indicator Date'!BP57="","x",'Indicator Date'!BP57)</f>
        <v>2017</v>
      </c>
      <c r="BQ57" s="119">
        <f>IF('Indicator Date'!BQ57="","x",'Indicator Date'!BQ57)</f>
        <v>2014</v>
      </c>
      <c r="BR57" s="119">
        <f>IF('Indicator Date'!BR57="","x",'Indicator Date'!BR57)</f>
        <v>2016</v>
      </c>
      <c r="BS57" s="119">
        <f>IF('Indicator Date'!BS57="","x",'Indicator Date'!BS57)</f>
        <v>2016</v>
      </c>
      <c r="BT57" s="119" t="str">
        <f>IF('Indicator Date'!BT57="","x",'Indicator Date'!BT57)</f>
        <v>x</v>
      </c>
      <c r="BU57" s="119">
        <f>IF('Indicator Date'!BU57="","x",'Indicator Date'!BU57)</f>
        <v>2018</v>
      </c>
      <c r="BV57" s="119">
        <f>IF('Indicator Date'!BV57="","x",'Indicator Date'!BV57)</f>
        <v>2018</v>
      </c>
      <c r="BW57" s="119">
        <f>IF('Indicator Date'!BW57="","x",'Indicator Date'!BW57)</f>
        <v>2018</v>
      </c>
      <c r="BX57" s="119">
        <f>IF('Indicator Date'!BX57="","x",'Indicator Date'!BX57)</f>
        <v>2018</v>
      </c>
      <c r="BY57" s="119">
        <f>IF('Indicator Date'!BY57="","x",'Indicator Date'!BY57)</f>
        <v>2017</v>
      </c>
      <c r="BZ57" s="119" t="str">
        <f>IF('Indicator Date'!BZ57="","x",'Indicator Date'!BZ57)</f>
        <v>x</v>
      </c>
      <c r="CA57" s="119">
        <f>IF('Indicator Date'!CA57="","x",'Indicator Date'!CA57)</f>
        <v>2020</v>
      </c>
      <c r="CB57" s="119">
        <f>IF('Indicator Date'!CB57="","x",'Indicator Date'!CB57)</f>
        <v>2015</v>
      </c>
    </row>
    <row r="58" spans="1:80" x14ac:dyDescent="0.3">
      <c r="A58" s="100" t="str">
        <f>'Indicator Data'!A60</f>
        <v>Estonia</v>
      </c>
      <c r="B58" s="86" t="str">
        <f>'Indicator Data'!B60</f>
        <v>EST</v>
      </c>
      <c r="C58" s="119">
        <f>IF('Indicator Date'!C58="","x",'Indicator Date'!C58)</f>
        <v>2015</v>
      </c>
      <c r="D58" s="119">
        <f>IF('Indicator Date'!D58="","x",'Indicator Date'!D58)</f>
        <v>2015</v>
      </c>
      <c r="E58" s="119">
        <f>IF('Indicator Date'!E58="","x",'Indicator Date'!E58)</f>
        <v>2015</v>
      </c>
      <c r="F58" s="119">
        <f>IF('Indicator Date'!F58="","x",'Indicator Date'!F58)</f>
        <v>2015</v>
      </c>
      <c r="G58" s="119">
        <f>IF('Indicator Date'!G58="","x",'Indicator Date'!G58)</f>
        <v>2015</v>
      </c>
      <c r="H58" s="119">
        <f>IF('Indicator Date'!H58="","x",'Indicator Date'!H58)</f>
        <v>2015</v>
      </c>
      <c r="I58" s="119">
        <f>IF('Indicator Date'!I58="","x",'Indicator Date'!I58)</f>
        <v>2015</v>
      </c>
      <c r="J58" s="119">
        <f>IF('Indicator Date'!J58="","x",'Indicator Date'!J58)</f>
        <v>2019</v>
      </c>
      <c r="K58" s="119">
        <f>IF('Indicator Date'!K58="","x",'Indicator Date'!K58)</f>
        <v>2019</v>
      </c>
      <c r="L58" s="119">
        <f>IF('Indicator Date'!L58="","x",'Indicator Date'!L58)</f>
        <v>2019</v>
      </c>
      <c r="M58" s="119">
        <f>IF('Indicator Date'!M58="","x",'Indicator Date'!M58)</f>
        <v>2015</v>
      </c>
      <c r="N58" s="119">
        <f>IF('Indicator Date'!N58="","x",'Indicator Date'!N58)</f>
        <v>2015</v>
      </c>
      <c r="O58" s="119">
        <f>IF('Indicator Date'!O58="","x",'Indicator Date'!O58)</f>
        <v>2015</v>
      </c>
      <c r="P58" s="119">
        <f>IF('Indicator Date'!P58="","x",'Indicator Date'!P58)</f>
        <v>2015</v>
      </c>
      <c r="Q58" s="119">
        <f>IF('Indicator Date'!Q58="","x",'Indicator Date'!Q58)</f>
        <v>2010</v>
      </c>
      <c r="R58" s="119">
        <f>IF('Indicator Date'!R58="","x",'Indicator Date'!R58)</f>
        <v>2010</v>
      </c>
      <c r="S58" s="119">
        <f>IF('Indicator Date'!S58="","x",'Indicator Date'!S58)</f>
        <v>2010</v>
      </c>
      <c r="T58" s="119">
        <f>IF('Indicator Date'!T58="","x",'Indicator Date'!T58)</f>
        <v>2010</v>
      </c>
      <c r="U58" s="119">
        <f>IF('Indicator Date'!U58="","x",'Indicator Date'!U58)</f>
        <v>2015</v>
      </c>
      <c r="V58" s="119">
        <f>IF('Indicator Date'!V58="","x",'Indicator Date'!V58)</f>
        <v>2015</v>
      </c>
      <c r="W58" s="119">
        <f>IF('Indicator Date'!W58="","x",'Indicator Date'!W58)</f>
        <v>2015</v>
      </c>
      <c r="X58" s="119">
        <f>IF('Indicator Date'!X58="","x",'Indicator Date'!X58)</f>
        <v>2018</v>
      </c>
      <c r="Y58" s="119">
        <f>IF('Indicator Date'!Y58="","x",'Indicator Date'!Y58)</f>
        <v>2019</v>
      </c>
      <c r="Z58" s="119">
        <f>IF('Indicator Date'!Z58="","x",'Indicator Date'!Z58)</f>
        <v>2019</v>
      </c>
      <c r="AA58" s="119">
        <f>IF('Indicator Date'!AA58="","x",'Indicator Date'!AA58)</f>
        <v>2011</v>
      </c>
      <c r="AB58" s="119">
        <f>IF('Indicator Date'!AB58="","x",'Indicator Date'!AB58)</f>
        <v>2017</v>
      </c>
      <c r="AC58" s="119" t="str">
        <f>IF('Indicator Date'!AC58="","x",'Indicator Date'!AC58)</f>
        <v>x</v>
      </c>
      <c r="AD58" s="119">
        <f>IF('Indicator Date'!AD58="","x",'Indicator Date'!AD58)</f>
        <v>2019</v>
      </c>
      <c r="AE58" s="119">
        <f>IF('Indicator Date'!AE58="","x",'Indicator Date'!AE58)</f>
        <v>2018</v>
      </c>
      <c r="AF58" s="119" t="str">
        <f>IF('Indicator Date'!AF58="","x",'Indicator Date'!AF58)</f>
        <v>x</v>
      </c>
      <c r="AG58" s="119">
        <f>IF('Indicator Date'!AG58="","x",'Indicator Date'!AG58)</f>
        <v>2019</v>
      </c>
      <c r="AH58" s="119">
        <f>IF('Indicator Date'!AH58="","x",'Indicator Date'!AH58)</f>
        <v>2021</v>
      </c>
      <c r="AI58" s="119">
        <f>IF('Indicator Date'!AI58="","x",'Indicator Date'!AI58)</f>
        <v>2021</v>
      </c>
      <c r="AJ58" s="119">
        <f>IF('Indicator Date'!AJ58="","x",'Indicator Date'!AJ58)</f>
        <v>2020</v>
      </c>
      <c r="AK58" s="119">
        <f>IF('Indicator Date'!AK58="","x",'Indicator Date'!AK58)</f>
        <v>2020</v>
      </c>
      <c r="AL58" s="119">
        <f>IF('Indicator Date'!AL58="","x",'Indicator Date'!AL58)</f>
        <v>2018</v>
      </c>
      <c r="AM58" s="119" t="str">
        <f>IF('Indicator Date'!AM58="","x",RIGHT('Indicator Date'!AM58,4))</f>
        <v>x</v>
      </c>
      <c r="AN58" s="119">
        <f>IF('Indicator Date'!AN58="","x",'Indicator Date'!AN58)</f>
        <v>2021</v>
      </c>
      <c r="AO58" s="119">
        <f>IF('Indicator Date'!AO58="","x",'Indicator Date'!AO58)</f>
        <v>2018</v>
      </c>
      <c r="AP58" s="119">
        <f>IF('Indicator Date'!AP58="","x",'Indicator Date'!AP58)</f>
        <v>2019</v>
      </c>
      <c r="AQ58" s="119" t="str">
        <f>IF('Indicator Date'!AQ58="","x",'Indicator Date'!AQ58)</f>
        <v>x</v>
      </c>
      <c r="AR58" s="119">
        <f>IF('Indicator Date'!AR58="","x",'Indicator Date'!AR58)</f>
        <v>2019</v>
      </c>
      <c r="AS58" s="119">
        <f>IF('Indicator Date'!AS58="","x",'Indicator Date'!AS58)</f>
        <v>2019</v>
      </c>
      <c r="AT58" s="119" t="str">
        <f>IF('Indicator Date'!AT58="","x",'Indicator Date'!AT58)</f>
        <v>x</v>
      </c>
      <c r="AU58" s="119">
        <f>IF('Indicator Date'!AU58="","x",'Indicator Date'!AU58)</f>
        <v>2019</v>
      </c>
      <c r="AV58" s="119" t="str">
        <f>IF('Indicator Date'!AV58="","x",'Indicator Date'!AV58)</f>
        <v>x</v>
      </c>
      <c r="AW58" s="119" t="str">
        <f>IF('Indicator Date'!AW58="","x",'Indicator Date'!AW58)</f>
        <v>x</v>
      </c>
      <c r="AX58" s="119" t="str">
        <f>IF('Indicator Date'!AX58="","x",'Indicator Date'!AX58)</f>
        <v>x</v>
      </c>
      <c r="AY58" s="119">
        <f>IF('Indicator Date'!AY58="","x",'Indicator Date'!AY58)</f>
        <v>2019</v>
      </c>
      <c r="AZ58" s="119">
        <f>IF('Indicator Date'!AZ58="","x",'Indicator Date'!AZ58)</f>
        <v>2019</v>
      </c>
      <c r="BA58" s="119">
        <f>IF('Indicator Date'!BA58="","x",'Indicator Date'!BA58)</f>
        <v>2018</v>
      </c>
      <c r="BB58" s="119">
        <f>IF('Indicator Date'!BB58="","x",'Indicator Date'!BB58)</f>
        <v>2018</v>
      </c>
      <c r="BC58" s="119">
        <f>IF('Indicator Date'!BC58="","x",'Indicator Date'!BC58)</f>
        <v>2019</v>
      </c>
      <c r="BD58" s="119">
        <f>IF('Indicator Date'!BD58="","x",'Indicator Date'!BD58)</f>
        <v>2020</v>
      </c>
      <c r="BE58" s="170" t="str">
        <f>IF('Indicator Date'!BE58="","x",YEAR('Indicator Date'!BE58))</f>
        <v>x</v>
      </c>
      <c r="BF58" s="170">
        <f>IF('Indicator Date'!BF58="","x",YEAR('Indicator Date'!BF58))</f>
        <v>2020</v>
      </c>
      <c r="BG58" s="119">
        <f>IF('Indicator Date'!BG58="","x",'Indicator Date'!BG58)</f>
        <v>2019</v>
      </c>
      <c r="BH58" s="119">
        <f>IF('Indicator Date'!BH58="","x",'Indicator Date'!BH58)</f>
        <v>2019</v>
      </c>
      <c r="BI58" s="119">
        <f>IF('Indicator Date'!BI58="","x",'Indicator Date'!BI58)</f>
        <v>2019</v>
      </c>
      <c r="BJ58" s="119" t="str">
        <f>IF('Indicator Date'!BJ58="","x",'Indicator Date'!BJ58)</f>
        <v>x</v>
      </c>
      <c r="BK58" s="119">
        <f>IF('Indicator Date'!BK58="","x",'Indicator Date'!BK58)</f>
        <v>2019</v>
      </c>
      <c r="BL58" s="119">
        <f>IF('Indicator Date'!BL58="","x",'Indicator Date'!BL58)</f>
        <v>2020</v>
      </c>
      <c r="BM58" s="119">
        <f>IF('Indicator Date'!BM58="","x",'Indicator Date'!BM58)</f>
        <v>2018</v>
      </c>
      <c r="BN58" s="119">
        <f>IF('Indicator Date'!BN58="","x",'Indicator Date'!BN58)</f>
        <v>2011</v>
      </c>
      <c r="BO58" s="119">
        <f>IF('Indicator Date'!BO58="","x",'Indicator Date'!BO58)</f>
        <v>2019</v>
      </c>
      <c r="BP58" s="119">
        <f>IF('Indicator Date'!BP58="","x",'Indicator Date'!BP58)</f>
        <v>2019</v>
      </c>
      <c r="BQ58" s="119">
        <f>IF('Indicator Date'!BQ58="","x",'Indicator Date'!BQ58)</f>
        <v>2014</v>
      </c>
      <c r="BR58" s="119">
        <f>IF('Indicator Date'!BR58="","x",'Indicator Date'!BR58)</f>
        <v>2017</v>
      </c>
      <c r="BS58" s="119">
        <f>IF('Indicator Date'!BS58="","x",'Indicator Date'!BS58)</f>
        <v>2017</v>
      </c>
      <c r="BT58" s="119">
        <f>IF('Indicator Date'!BT58="","x",'Indicator Date'!BT58)</f>
        <v>2016</v>
      </c>
      <c r="BU58" s="119">
        <f>IF('Indicator Date'!BU58="","x",'Indicator Date'!BU58)</f>
        <v>2018</v>
      </c>
      <c r="BV58" s="119">
        <f>IF('Indicator Date'!BV58="","x",'Indicator Date'!BV58)</f>
        <v>2018</v>
      </c>
      <c r="BW58" s="119" t="str">
        <f>IF('Indicator Date'!BW58="","x",'Indicator Date'!BW58)</f>
        <v>x</v>
      </c>
      <c r="BX58" s="119">
        <f>IF('Indicator Date'!BX58="","x",'Indicator Date'!BX58)</f>
        <v>2018</v>
      </c>
      <c r="BY58" s="119">
        <f>IF('Indicator Date'!BY58="","x",'Indicator Date'!BY58)</f>
        <v>2017</v>
      </c>
      <c r="BZ58" s="119">
        <f>IF('Indicator Date'!BZ58="","x",'Indicator Date'!BZ58)</f>
        <v>2019</v>
      </c>
      <c r="CA58" s="119">
        <f>IF('Indicator Date'!CA58="","x",'Indicator Date'!CA58)</f>
        <v>2020</v>
      </c>
      <c r="CB58" s="119">
        <f>IF('Indicator Date'!CB58="","x",'Indicator Date'!CB58)</f>
        <v>2015</v>
      </c>
    </row>
    <row r="59" spans="1:80" x14ac:dyDescent="0.3">
      <c r="A59" s="100" t="str">
        <f>'Indicator Data'!A61</f>
        <v>Eswatini</v>
      </c>
      <c r="B59" s="86" t="str">
        <f>'Indicator Data'!B61</f>
        <v>SWZ</v>
      </c>
      <c r="C59" s="119">
        <f>IF('Indicator Date'!C59="","x",'Indicator Date'!C59)</f>
        <v>2015</v>
      </c>
      <c r="D59" s="119">
        <f>IF('Indicator Date'!D59="","x",'Indicator Date'!D59)</f>
        <v>2015</v>
      </c>
      <c r="E59" s="119">
        <f>IF('Indicator Date'!E59="","x",'Indicator Date'!E59)</f>
        <v>2015</v>
      </c>
      <c r="F59" s="119">
        <f>IF('Indicator Date'!F59="","x",'Indicator Date'!F59)</f>
        <v>2015</v>
      </c>
      <c r="G59" s="119">
        <f>IF('Indicator Date'!G59="","x",'Indicator Date'!G59)</f>
        <v>2015</v>
      </c>
      <c r="H59" s="119">
        <f>IF('Indicator Date'!H59="","x",'Indicator Date'!H59)</f>
        <v>2015</v>
      </c>
      <c r="I59" s="119">
        <f>IF('Indicator Date'!I59="","x",'Indicator Date'!I59)</f>
        <v>2015</v>
      </c>
      <c r="J59" s="119">
        <f>IF('Indicator Date'!J59="","x",'Indicator Date'!J59)</f>
        <v>2019</v>
      </c>
      <c r="K59" s="119">
        <f>IF('Indicator Date'!K59="","x",'Indicator Date'!K59)</f>
        <v>2019</v>
      </c>
      <c r="L59" s="119">
        <f>IF('Indicator Date'!L59="","x",'Indicator Date'!L59)</f>
        <v>2019</v>
      </c>
      <c r="M59" s="119">
        <f>IF('Indicator Date'!M59="","x",'Indicator Date'!M59)</f>
        <v>2015</v>
      </c>
      <c r="N59" s="119">
        <f>IF('Indicator Date'!N59="","x",'Indicator Date'!N59)</f>
        <v>2015</v>
      </c>
      <c r="O59" s="119">
        <f>IF('Indicator Date'!O59="","x",'Indicator Date'!O59)</f>
        <v>2015</v>
      </c>
      <c r="P59" s="119">
        <f>IF('Indicator Date'!P59="","x",'Indicator Date'!P59)</f>
        <v>2015</v>
      </c>
      <c r="Q59" s="119">
        <f>IF('Indicator Date'!Q59="","x",'Indicator Date'!Q59)</f>
        <v>2010</v>
      </c>
      <c r="R59" s="119">
        <f>IF('Indicator Date'!R59="","x",'Indicator Date'!R59)</f>
        <v>2010</v>
      </c>
      <c r="S59" s="119">
        <f>IF('Indicator Date'!S59="","x",'Indicator Date'!S59)</f>
        <v>2010</v>
      </c>
      <c r="T59" s="119">
        <f>IF('Indicator Date'!T59="","x",'Indicator Date'!T59)</f>
        <v>2010</v>
      </c>
      <c r="U59" s="119">
        <f>IF('Indicator Date'!U59="","x",'Indicator Date'!U59)</f>
        <v>2015</v>
      </c>
      <c r="V59" s="119">
        <f>IF('Indicator Date'!V59="","x",'Indicator Date'!V59)</f>
        <v>2015</v>
      </c>
      <c r="W59" s="119">
        <f>IF('Indicator Date'!W59="","x",'Indicator Date'!W59)</f>
        <v>2015</v>
      </c>
      <c r="X59" s="119">
        <f>IF('Indicator Date'!X59="","x",'Indicator Date'!X59)</f>
        <v>2018</v>
      </c>
      <c r="Y59" s="119">
        <f>IF('Indicator Date'!Y59="","x",'Indicator Date'!Y59)</f>
        <v>2019</v>
      </c>
      <c r="Z59" s="119">
        <f>IF('Indicator Date'!Z59="","x",'Indicator Date'!Z59)</f>
        <v>2019</v>
      </c>
      <c r="AA59" s="119" t="str">
        <f>IF('Indicator Date'!AA59="","x",'Indicator Date'!AA59)</f>
        <v>x</v>
      </c>
      <c r="AB59" s="119">
        <f>IF('Indicator Date'!AB59="","x",'Indicator Date'!AB59)</f>
        <v>2017</v>
      </c>
      <c r="AC59" s="119">
        <f>IF('Indicator Date'!AC59="","x",'Indicator Date'!AC59)</f>
        <v>2017</v>
      </c>
      <c r="AD59" s="119">
        <f>IF('Indicator Date'!AD59="","x",'Indicator Date'!AD59)</f>
        <v>2018</v>
      </c>
      <c r="AE59" s="119">
        <f>IF('Indicator Date'!AE59="","x",'Indicator Date'!AE59)</f>
        <v>2019</v>
      </c>
      <c r="AF59" s="119">
        <f>IF('Indicator Date'!AF59="","x",'Indicator Date'!AF59)</f>
        <v>2018</v>
      </c>
      <c r="AG59" s="119">
        <f>IF('Indicator Date'!AG59="","x",'Indicator Date'!AG59)</f>
        <v>2019</v>
      </c>
      <c r="AH59" s="119">
        <f>IF('Indicator Date'!AH59="","x",'Indicator Date'!AH59)</f>
        <v>2021</v>
      </c>
      <c r="AI59" s="119">
        <f>IF('Indicator Date'!AI59="","x",'Indicator Date'!AI59)</f>
        <v>2021</v>
      </c>
      <c r="AJ59" s="119">
        <f>IF('Indicator Date'!AJ59="","x",'Indicator Date'!AJ59)</f>
        <v>2020</v>
      </c>
      <c r="AK59" s="119">
        <f>IF('Indicator Date'!AK59="","x",'Indicator Date'!AK59)</f>
        <v>2020</v>
      </c>
      <c r="AL59" s="119">
        <f>IF('Indicator Date'!AL59="","x",'Indicator Date'!AL59)</f>
        <v>2018</v>
      </c>
      <c r="AM59" s="119" t="str">
        <f>IF('Indicator Date'!AM59="","x",RIGHT('Indicator Date'!AM59,4))</f>
        <v>2014</v>
      </c>
      <c r="AN59" s="119">
        <f>IF('Indicator Date'!AN59="","x",'Indicator Date'!AN59)</f>
        <v>2021</v>
      </c>
      <c r="AO59" s="119">
        <f>IF('Indicator Date'!AO59="","x",'Indicator Date'!AO59)</f>
        <v>2018</v>
      </c>
      <c r="AP59" s="119">
        <f>IF('Indicator Date'!AP59="","x",'Indicator Date'!AP59)</f>
        <v>2019</v>
      </c>
      <c r="AQ59" s="119">
        <f>IF('Indicator Date'!AQ59="","x",'Indicator Date'!AQ59)</f>
        <v>2019</v>
      </c>
      <c r="AR59" s="119">
        <f>IF('Indicator Date'!AR59="","x",'Indicator Date'!AR59)</f>
        <v>2019</v>
      </c>
      <c r="AS59" s="119">
        <f>IF('Indicator Date'!AS59="","x",'Indicator Date'!AS59)</f>
        <v>2019</v>
      </c>
      <c r="AT59" s="119">
        <f>IF('Indicator Date'!AT59="","x",'Indicator Date'!AT59)</f>
        <v>2014</v>
      </c>
      <c r="AU59" s="119">
        <f>IF('Indicator Date'!AU59="","x",'Indicator Date'!AU59)</f>
        <v>2019</v>
      </c>
      <c r="AV59" s="119">
        <f>IF('Indicator Date'!AV59="","x",'Indicator Date'!AV59)</f>
        <v>2019</v>
      </c>
      <c r="AW59" s="119">
        <f>IF('Indicator Date'!AW59="","x",'Indicator Date'!AW59)</f>
        <v>2019</v>
      </c>
      <c r="AX59" s="119">
        <f>IF('Indicator Date'!AX59="","x",'Indicator Date'!AX59)</f>
        <v>2018</v>
      </c>
      <c r="AY59" s="119">
        <f>IF('Indicator Date'!AY59="","x",'Indicator Date'!AY59)</f>
        <v>2019</v>
      </c>
      <c r="AZ59" s="119">
        <f>IF('Indicator Date'!AZ59="","x",'Indicator Date'!AZ59)</f>
        <v>2019</v>
      </c>
      <c r="BA59" s="119">
        <f>IF('Indicator Date'!BA59="","x",'Indicator Date'!BA59)</f>
        <v>2016</v>
      </c>
      <c r="BB59" s="119">
        <f>IF('Indicator Date'!BB59="","x",'Indicator Date'!BB59)</f>
        <v>2018</v>
      </c>
      <c r="BC59" s="119">
        <f>IF('Indicator Date'!BC59="","x",'Indicator Date'!BC59)</f>
        <v>2019</v>
      </c>
      <c r="BD59" s="119">
        <f>IF('Indicator Date'!BD59="","x",'Indicator Date'!BD59)</f>
        <v>2020</v>
      </c>
      <c r="BE59" s="170" t="str">
        <f>IF('Indicator Date'!BE59="","x",YEAR('Indicator Date'!BE59))</f>
        <v>x</v>
      </c>
      <c r="BF59" s="170">
        <f>IF('Indicator Date'!BF59="","x",YEAR('Indicator Date'!BF59))</f>
        <v>2020</v>
      </c>
      <c r="BG59" s="119">
        <f>IF('Indicator Date'!BG59="","x",'Indicator Date'!BG59)</f>
        <v>2019</v>
      </c>
      <c r="BH59" s="119">
        <f>IF('Indicator Date'!BH59="","x",'Indicator Date'!BH59)</f>
        <v>2019</v>
      </c>
      <c r="BI59" s="119">
        <f>IF('Indicator Date'!BI59="","x",'Indicator Date'!BI59)</f>
        <v>2019</v>
      </c>
      <c r="BJ59" s="119">
        <f>IF('Indicator Date'!BJ59="","x",'Indicator Date'!BJ59)</f>
        <v>2015</v>
      </c>
      <c r="BK59" s="119">
        <f>IF('Indicator Date'!BK59="","x",'Indicator Date'!BK59)</f>
        <v>2019</v>
      </c>
      <c r="BL59" s="119">
        <f>IF('Indicator Date'!BL59="","x",'Indicator Date'!BL59)</f>
        <v>2020</v>
      </c>
      <c r="BM59" s="119">
        <f>IF('Indicator Date'!BM59="","x",'Indicator Date'!BM59)</f>
        <v>2018</v>
      </c>
      <c r="BN59" s="119">
        <f>IF('Indicator Date'!BN59="","x",'Indicator Date'!BN59)</f>
        <v>2018</v>
      </c>
      <c r="BO59" s="119">
        <f>IF('Indicator Date'!BO59="","x",'Indicator Date'!BO59)</f>
        <v>2017</v>
      </c>
      <c r="BP59" s="119">
        <f>IF('Indicator Date'!BP59="","x",'Indicator Date'!BP59)</f>
        <v>2017</v>
      </c>
      <c r="BQ59" s="119">
        <f>IF('Indicator Date'!BQ59="","x",'Indicator Date'!BQ59)</f>
        <v>2014</v>
      </c>
      <c r="BR59" s="119">
        <f>IF('Indicator Date'!BR59="","x",'Indicator Date'!BR59)</f>
        <v>2017</v>
      </c>
      <c r="BS59" s="119">
        <f>IF('Indicator Date'!BS59="","x",'Indicator Date'!BS59)</f>
        <v>2017</v>
      </c>
      <c r="BT59" s="119">
        <f>IF('Indicator Date'!BT59="","x",'Indicator Date'!BT59)</f>
        <v>2016</v>
      </c>
      <c r="BU59" s="119">
        <f>IF('Indicator Date'!BU59="","x",'Indicator Date'!BU59)</f>
        <v>2018</v>
      </c>
      <c r="BV59" s="119">
        <f>IF('Indicator Date'!BV59="","x",'Indicator Date'!BV59)</f>
        <v>2018</v>
      </c>
      <c r="BW59" s="119">
        <f>IF('Indicator Date'!BW59="","x",'Indicator Date'!BW59)</f>
        <v>2018</v>
      </c>
      <c r="BX59" s="119">
        <f>IF('Indicator Date'!BX59="","x",'Indicator Date'!BX59)</f>
        <v>2018</v>
      </c>
      <c r="BY59" s="119">
        <f>IF('Indicator Date'!BY59="","x",'Indicator Date'!BY59)</f>
        <v>2017</v>
      </c>
      <c r="BZ59" s="119">
        <f>IF('Indicator Date'!BZ59="","x",'Indicator Date'!BZ59)</f>
        <v>2019</v>
      </c>
      <c r="CA59" s="119">
        <f>IF('Indicator Date'!CA59="","x",'Indicator Date'!CA59)</f>
        <v>2020</v>
      </c>
      <c r="CB59" s="119">
        <f>IF('Indicator Date'!CB59="","x",'Indicator Date'!CB59)</f>
        <v>2015</v>
      </c>
    </row>
    <row r="60" spans="1:80" x14ac:dyDescent="0.3">
      <c r="A60" s="100" t="str">
        <f>'Indicator Data'!A62</f>
        <v>Ethiopia</v>
      </c>
      <c r="B60" s="86" t="str">
        <f>'Indicator Data'!B62</f>
        <v>ETH</v>
      </c>
      <c r="C60" s="119">
        <f>IF('Indicator Date'!C60="","x",'Indicator Date'!C60)</f>
        <v>2015</v>
      </c>
      <c r="D60" s="119">
        <f>IF('Indicator Date'!D60="","x",'Indicator Date'!D60)</f>
        <v>2015</v>
      </c>
      <c r="E60" s="119">
        <f>IF('Indicator Date'!E60="","x",'Indicator Date'!E60)</f>
        <v>2015</v>
      </c>
      <c r="F60" s="119">
        <f>IF('Indicator Date'!F60="","x",'Indicator Date'!F60)</f>
        <v>2015</v>
      </c>
      <c r="G60" s="119">
        <f>IF('Indicator Date'!G60="","x",'Indicator Date'!G60)</f>
        <v>2015</v>
      </c>
      <c r="H60" s="119">
        <f>IF('Indicator Date'!H60="","x",'Indicator Date'!H60)</f>
        <v>2015</v>
      </c>
      <c r="I60" s="119">
        <f>IF('Indicator Date'!I60="","x",'Indicator Date'!I60)</f>
        <v>2015</v>
      </c>
      <c r="J60" s="119">
        <f>IF('Indicator Date'!J60="","x",'Indicator Date'!J60)</f>
        <v>2019</v>
      </c>
      <c r="K60" s="119">
        <f>IF('Indicator Date'!K60="","x",'Indicator Date'!K60)</f>
        <v>2019</v>
      </c>
      <c r="L60" s="119">
        <f>IF('Indicator Date'!L60="","x",'Indicator Date'!L60)</f>
        <v>2019</v>
      </c>
      <c r="M60" s="119">
        <f>IF('Indicator Date'!M60="","x",'Indicator Date'!M60)</f>
        <v>2015</v>
      </c>
      <c r="N60" s="119">
        <f>IF('Indicator Date'!N60="","x",'Indicator Date'!N60)</f>
        <v>2015</v>
      </c>
      <c r="O60" s="119">
        <f>IF('Indicator Date'!O60="","x",'Indicator Date'!O60)</f>
        <v>2015</v>
      </c>
      <c r="P60" s="119">
        <f>IF('Indicator Date'!P60="","x",'Indicator Date'!P60)</f>
        <v>2015</v>
      </c>
      <c r="Q60" s="119">
        <f>IF('Indicator Date'!Q60="","x",'Indicator Date'!Q60)</f>
        <v>2010</v>
      </c>
      <c r="R60" s="119">
        <f>IF('Indicator Date'!R60="","x",'Indicator Date'!R60)</f>
        <v>2010</v>
      </c>
      <c r="S60" s="119">
        <f>IF('Indicator Date'!S60="","x",'Indicator Date'!S60)</f>
        <v>2010</v>
      </c>
      <c r="T60" s="119">
        <f>IF('Indicator Date'!T60="","x",'Indicator Date'!T60)</f>
        <v>2010</v>
      </c>
      <c r="U60" s="119">
        <f>IF('Indicator Date'!U60="","x",'Indicator Date'!U60)</f>
        <v>2015</v>
      </c>
      <c r="V60" s="119">
        <f>IF('Indicator Date'!V60="","x",'Indicator Date'!V60)</f>
        <v>2015</v>
      </c>
      <c r="W60" s="119">
        <f>IF('Indicator Date'!W60="","x",'Indicator Date'!W60)</f>
        <v>2015</v>
      </c>
      <c r="X60" s="119">
        <f>IF('Indicator Date'!X60="","x",'Indicator Date'!X60)</f>
        <v>2018</v>
      </c>
      <c r="Y60" s="119">
        <f>IF('Indicator Date'!Y60="","x",'Indicator Date'!Y60)</f>
        <v>2019</v>
      </c>
      <c r="Z60" s="119">
        <f>IF('Indicator Date'!Z60="","x",'Indicator Date'!Z60)</f>
        <v>2019</v>
      </c>
      <c r="AA60" s="119">
        <f>IF('Indicator Date'!AA60="","x",'Indicator Date'!AA60)</f>
        <v>2016</v>
      </c>
      <c r="AB60" s="119">
        <f>IF('Indicator Date'!AB60="","x",'Indicator Date'!AB60)</f>
        <v>2017</v>
      </c>
      <c r="AC60" s="119">
        <f>IF('Indicator Date'!AC60="","x",'Indicator Date'!AC60)</f>
        <v>2017</v>
      </c>
      <c r="AD60" s="119">
        <f>IF('Indicator Date'!AD60="","x",'Indicator Date'!AD60)</f>
        <v>2017</v>
      </c>
      <c r="AE60" s="119">
        <f>IF('Indicator Date'!AE60="","x",'Indicator Date'!AE60)</f>
        <v>2019</v>
      </c>
      <c r="AF60" s="119">
        <f>IF('Indicator Date'!AF60="","x",'Indicator Date'!AF60)</f>
        <v>2018</v>
      </c>
      <c r="AG60" s="119">
        <f>IF('Indicator Date'!AG60="","x",'Indicator Date'!AG60)</f>
        <v>2019</v>
      </c>
      <c r="AH60" s="119">
        <f>IF('Indicator Date'!AH60="","x",'Indicator Date'!AH60)</f>
        <v>2021</v>
      </c>
      <c r="AI60" s="119">
        <f>IF('Indicator Date'!AI60="","x",'Indicator Date'!AI60)</f>
        <v>2021</v>
      </c>
      <c r="AJ60" s="119">
        <f>IF('Indicator Date'!AJ60="","x",'Indicator Date'!AJ60)</f>
        <v>2020</v>
      </c>
      <c r="AK60" s="119">
        <f>IF('Indicator Date'!AK60="","x",'Indicator Date'!AK60)</f>
        <v>2020</v>
      </c>
      <c r="AL60" s="119">
        <f>IF('Indicator Date'!AL60="","x",'Indicator Date'!AL60)</f>
        <v>2018</v>
      </c>
      <c r="AM60" s="119" t="str">
        <f>IF('Indicator Date'!AM60="","x",RIGHT('Indicator Date'!AM60,4))</f>
        <v>2016</v>
      </c>
      <c r="AN60" s="119">
        <f>IF('Indicator Date'!AN60="","x",'Indicator Date'!AN60)</f>
        <v>2021</v>
      </c>
      <c r="AO60" s="119">
        <f>IF('Indicator Date'!AO60="","x",'Indicator Date'!AO60)</f>
        <v>2018</v>
      </c>
      <c r="AP60" s="119">
        <f>IF('Indicator Date'!AP60="","x",'Indicator Date'!AP60)</f>
        <v>2019</v>
      </c>
      <c r="AQ60" s="119">
        <f>IF('Indicator Date'!AQ60="","x",'Indicator Date'!AQ60)</f>
        <v>2019</v>
      </c>
      <c r="AR60" s="119">
        <f>IF('Indicator Date'!AR60="","x",'Indicator Date'!AR60)</f>
        <v>2019</v>
      </c>
      <c r="AS60" s="119">
        <f>IF('Indicator Date'!AS60="","x",'Indicator Date'!AS60)</f>
        <v>2019</v>
      </c>
      <c r="AT60" s="119">
        <f>IF('Indicator Date'!AT60="","x",'Indicator Date'!AT60)</f>
        <v>2019</v>
      </c>
      <c r="AU60" s="119">
        <f>IF('Indicator Date'!AU60="","x",'Indicator Date'!AU60)</f>
        <v>2019</v>
      </c>
      <c r="AV60" s="119">
        <f>IF('Indicator Date'!AV60="","x",'Indicator Date'!AV60)</f>
        <v>2019</v>
      </c>
      <c r="AW60" s="119">
        <f>IF('Indicator Date'!AW60="","x",'Indicator Date'!AW60)</f>
        <v>2019</v>
      </c>
      <c r="AX60" s="119">
        <f>IF('Indicator Date'!AX60="","x",'Indicator Date'!AX60)</f>
        <v>2018</v>
      </c>
      <c r="AY60" s="119">
        <f>IF('Indicator Date'!AY60="","x",'Indicator Date'!AY60)</f>
        <v>2019</v>
      </c>
      <c r="AZ60" s="119">
        <f>IF('Indicator Date'!AZ60="","x",'Indicator Date'!AZ60)</f>
        <v>2019</v>
      </c>
      <c r="BA60" s="119">
        <f>IF('Indicator Date'!BA60="","x",'Indicator Date'!BA60)</f>
        <v>2015</v>
      </c>
      <c r="BB60" s="119">
        <f>IF('Indicator Date'!BB60="","x",'Indicator Date'!BB60)</f>
        <v>2018</v>
      </c>
      <c r="BC60" s="119">
        <f>IF('Indicator Date'!BC60="","x",'Indicator Date'!BC60)</f>
        <v>2019</v>
      </c>
      <c r="BD60" s="119">
        <f>IF('Indicator Date'!BD60="","x",'Indicator Date'!BD60)</f>
        <v>2020</v>
      </c>
      <c r="BE60" s="170">
        <f>IF('Indicator Date'!BE60="","x",YEAR('Indicator Date'!BE60))</f>
        <v>2020</v>
      </c>
      <c r="BF60" s="170">
        <f>IF('Indicator Date'!BF60="","x",YEAR('Indicator Date'!BF60))</f>
        <v>2021</v>
      </c>
      <c r="BG60" s="119">
        <f>IF('Indicator Date'!BG60="","x",'Indicator Date'!BG60)</f>
        <v>2019</v>
      </c>
      <c r="BH60" s="119">
        <f>IF('Indicator Date'!BH60="","x",'Indicator Date'!BH60)</f>
        <v>2019</v>
      </c>
      <c r="BI60" s="119">
        <f>IF('Indicator Date'!BI60="","x",'Indicator Date'!BI60)</f>
        <v>2019</v>
      </c>
      <c r="BJ60" s="119">
        <f>IF('Indicator Date'!BJ60="","x",'Indicator Date'!BJ60)</f>
        <v>2015</v>
      </c>
      <c r="BK60" s="119">
        <f>IF('Indicator Date'!BK60="","x",'Indicator Date'!BK60)</f>
        <v>2019</v>
      </c>
      <c r="BL60" s="119">
        <f>IF('Indicator Date'!BL60="","x",'Indicator Date'!BL60)</f>
        <v>2020</v>
      </c>
      <c r="BM60" s="119">
        <f>IF('Indicator Date'!BM60="","x",'Indicator Date'!BM60)</f>
        <v>2018</v>
      </c>
      <c r="BN60" s="119">
        <f>IF('Indicator Date'!BN60="","x",'Indicator Date'!BN60)</f>
        <v>2017</v>
      </c>
      <c r="BO60" s="119">
        <f>IF('Indicator Date'!BO60="","x",'Indicator Date'!BO60)</f>
        <v>2017</v>
      </c>
      <c r="BP60" s="119">
        <f>IF('Indicator Date'!BP60="","x",'Indicator Date'!BP60)</f>
        <v>2017</v>
      </c>
      <c r="BQ60" s="119">
        <f>IF('Indicator Date'!BQ60="","x",'Indicator Date'!BQ60)</f>
        <v>2014</v>
      </c>
      <c r="BR60" s="119">
        <f>IF('Indicator Date'!BR60="","x",'Indicator Date'!BR60)</f>
        <v>2017</v>
      </c>
      <c r="BS60" s="119">
        <f>IF('Indicator Date'!BS60="","x",'Indicator Date'!BS60)</f>
        <v>2017</v>
      </c>
      <c r="BT60" s="119">
        <f>IF('Indicator Date'!BT60="","x",'Indicator Date'!BT60)</f>
        <v>2017</v>
      </c>
      <c r="BU60" s="119">
        <f>IF('Indicator Date'!BU60="","x",'Indicator Date'!BU60)</f>
        <v>2018</v>
      </c>
      <c r="BV60" s="119" t="str">
        <f>IF('Indicator Date'!BV60="","x",'Indicator Date'!BV60)</f>
        <v>x</v>
      </c>
      <c r="BW60" s="119">
        <f>IF('Indicator Date'!BW60="","x",'Indicator Date'!BW60)</f>
        <v>2018</v>
      </c>
      <c r="BX60" s="119">
        <f>IF('Indicator Date'!BX60="","x",'Indicator Date'!BX60)</f>
        <v>2018</v>
      </c>
      <c r="BY60" s="119">
        <f>IF('Indicator Date'!BY60="","x",'Indicator Date'!BY60)</f>
        <v>2017</v>
      </c>
      <c r="BZ60" s="119">
        <f>IF('Indicator Date'!BZ60="","x",'Indicator Date'!BZ60)</f>
        <v>2019</v>
      </c>
      <c r="CA60" s="119">
        <f>IF('Indicator Date'!CA60="","x",'Indicator Date'!CA60)</f>
        <v>2020</v>
      </c>
      <c r="CB60" s="119">
        <f>IF('Indicator Date'!CB60="","x",'Indicator Date'!CB60)</f>
        <v>2015</v>
      </c>
    </row>
    <row r="61" spans="1:80" x14ac:dyDescent="0.3">
      <c r="A61" s="100" t="str">
        <f>'Indicator Data'!A63</f>
        <v>Fiji</v>
      </c>
      <c r="B61" s="86" t="str">
        <f>'Indicator Data'!B63</f>
        <v>FJI</v>
      </c>
      <c r="C61" s="119">
        <f>IF('Indicator Date'!C61="","x",'Indicator Date'!C61)</f>
        <v>2015</v>
      </c>
      <c r="D61" s="119">
        <f>IF('Indicator Date'!D61="","x",'Indicator Date'!D61)</f>
        <v>2015</v>
      </c>
      <c r="E61" s="119">
        <f>IF('Indicator Date'!E61="","x",'Indicator Date'!E61)</f>
        <v>2015</v>
      </c>
      <c r="F61" s="119">
        <f>IF('Indicator Date'!F61="","x",'Indicator Date'!F61)</f>
        <v>2015</v>
      </c>
      <c r="G61" s="119">
        <f>IF('Indicator Date'!G61="","x",'Indicator Date'!G61)</f>
        <v>2015</v>
      </c>
      <c r="H61" s="119">
        <f>IF('Indicator Date'!H61="","x",'Indicator Date'!H61)</f>
        <v>2015</v>
      </c>
      <c r="I61" s="119">
        <f>IF('Indicator Date'!I61="","x",'Indicator Date'!I61)</f>
        <v>2015</v>
      </c>
      <c r="J61" s="119">
        <f>IF('Indicator Date'!J61="","x",'Indicator Date'!J61)</f>
        <v>2019</v>
      </c>
      <c r="K61" s="119">
        <f>IF('Indicator Date'!K61="","x",'Indicator Date'!K61)</f>
        <v>2019</v>
      </c>
      <c r="L61" s="119">
        <f>IF('Indicator Date'!L61="","x",'Indicator Date'!L61)</f>
        <v>2019</v>
      </c>
      <c r="M61" s="119">
        <f>IF('Indicator Date'!M61="","x",'Indicator Date'!M61)</f>
        <v>2015</v>
      </c>
      <c r="N61" s="119">
        <f>IF('Indicator Date'!N61="","x",'Indicator Date'!N61)</f>
        <v>2015</v>
      </c>
      <c r="O61" s="119">
        <f>IF('Indicator Date'!O61="","x",'Indicator Date'!O61)</f>
        <v>2015</v>
      </c>
      <c r="P61" s="119">
        <f>IF('Indicator Date'!P61="","x",'Indicator Date'!P61)</f>
        <v>2015</v>
      </c>
      <c r="Q61" s="119">
        <f>IF('Indicator Date'!Q61="","x",'Indicator Date'!Q61)</f>
        <v>2010</v>
      </c>
      <c r="R61" s="119">
        <f>IF('Indicator Date'!R61="","x",'Indicator Date'!R61)</f>
        <v>2010</v>
      </c>
      <c r="S61" s="119">
        <f>IF('Indicator Date'!S61="","x",'Indicator Date'!S61)</f>
        <v>2010</v>
      </c>
      <c r="T61" s="119">
        <f>IF('Indicator Date'!T61="","x",'Indicator Date'!T61)</f>
        <v>2010</v>
      </c>
      <c r="U61" s="119">
        <f>IF('Indicator Date'!U61="","x",'Indicator Date'!U61)</f>
        <v>2015</v>
      </c>
      <c r="V61" s="119">
        <f>IF('Indicator Date'!V61="","x",'Indicator Date'!V61)</f>
        <v>2015</v>
      </c>
      <c r="W61" s="119">
        <f>IF('Indicator Date'!W61="","x",'Indicator Date'!W61)</f>
        <v>2015</v>
      </c>
      <c r="X61" s="119">
        <f>IF('Indicator Date'!X61="","x",'Indicator Date'!X61)</f>
        <v>2018</v>
      </c>
      <c r="Y61" s="119">
        <f>IF('Indicator Date'!Y61="","x",'Indicator Date'!Y61)</f>
        <v>2019</v>
      </c>
      <c r="Z61" s="119">
        <f>IF('Indicator Date'!Z61="","x",'Indicator Date'!Z61)</f>
        <v>2019</v>
      </c>
      <c r="AA61" s="119">
        <f>IF('Indicator Date'!AA61="","x",'Indicator Date'!AA61)</f>
        <v>2014</v>
      </c>
      <c r="AB61" s="119">
        <f>IF('Indicator Date'!AB61="","x",'Indicator Date'!AB61)</f>
        <v>2017</v>
      </c>
      <c r="AC61" s="119" t="str">
        <f>IF('Indicator Date'!AC61="","x",'Indicator Date'!AC61)</f>
        <v>x</v>
      </c>
      <c r="AD61" s="119">
        <f>IF('Indicator Date'!AD61="","x",'Indicator Date'!AD61)</f>
        <v>2018</v>
      </c>
      <c r="AE61" s="119">
        <f>IF('Indicator Date'!AE61="","x",'Indicator Date'!AE61)</f>
        <v>2018</v>
      </c>
      <c r="AF61" s="119">
        <f>IF('Indicator Date'!AF61="","x",'Indicator Date'!AF61)</f>
        <v>2018</v>
      </c>
      <c r="AG61" s="119">
        <f>IF('Indicator Date'!AG61="","x",'Indicator Date'!AG61)</f>
        <v>2019</v>
      </c>
      <c r="AH61" s="119">
        <f>IF('Indicator Date'!AH61="","x",'Indicator Date'!AH61)</f>
        <v>2021</v>
      </c>
      <c r="AI61" s="119">
        <f>IF('Indicator Date'!AI61="","x",'Indicator Date'!AI61)</f>
        <v>2021</v>
      </c>
      <c r="AJ61" s="119">
        <f>IF('Indicator Date'!AJ61="","x",'Indicator Date'!AJ61)</f>
        <v>2020</v>
      </c>
      <c r="AK61" s="119">
        <f>IF('Indicator Date'!AK61="","x",'Indicator Date'!AK61)</f>
        <v>2020</v>
      </c>
      <c r="AL61" s="119">
        <f>IF('Indicator Date'!AL61="","x",'Indicator Date'!AL61)</f>
        <v>2018</v>
      </c>
      <c r="AM61" s="119" t="str">
        <f>IF('Indicator Date'!AM61="","x",RIGHT('Indicator Date'!AM61,4))</f>
        <v>x</v>
      </c>
      <c r="AN61" s="119">
        <f>IF('Indicator Date'!AN61="","x",'Indicator Date'!AN61)</f>
        <v>2021</v>
      </c>
      <c r="AO61" s="119">
        <f>IF('Indicator Date'!AO61="","x",'Indicator Date'!AO61)</f>
        <v>2018</v>
      </c>
      <c r="AP61" s="119">
        <f>IF('Indicator Date'!AP61="","x",'Indicator Date'!AP61)</f>
        <v>2019</v>
      </c>
      <c r="AQ61" s="119">
        <f>IF('Indicator Date'!AQ61="","x",'Indicator Date'!AQ61)</f>
        <v>2019</v>
      </c>
      <c r="AR61" s="119">
        <f>IF('Indicator Date'!AR61="","x",'Indicator Date'!AR61)</f>
        <v>2019</v>
      </c>
      <c r="AS61" s="119">
        <f>IF('Indicator Date'!AS61="","x",'Indicator Date'!AS61)</f>
        <v>2019</v>
      </c>
      <c r="AT61" s="119" t="str">
        <f>IF('Indicator Date'!AT61="","x",'Indicator Date'!AT61)</f>
        <v>x</v>
      </c>
      <c r="AU61" s="119">
        <f>IF('Indicator Date'!AU61="","x",'Indicator Date'!AU61)</f>
        <v>2019</v>
      </c>
      <c r="AV61" s="119">
        <f>IF('Indicator Date'!AV61="","x",'Indicator Date'!AV61)</f>
        <v>2019</v>
      </c>
      <c r="AW61" s="119">
        <f>IF('Indicator Date'!AW61="","x",'Indicator Date'!AW61)</f>
        <v>2019</v>
      </c>
      <c r="AX61" s="119" t="str">
        <f>IF('Indicator Date'!AX61="","x",'Indicator Date'!AX61)</f>
        <v>x</v>
      </c>
      <c r="AY61" s="119">
        <f>IF('Indicator Date'!AY61="","x",'Indicator Date'!AY61)</f>
        <v>2019</v>
      </c>
      <c r="AZ61" s="119">
        <f>IF('Indicator Date'!AZ61="","x",'Indicator Date'!AZ61)</f>
        <v>2019</v>
      </c>
      <c r="BA61" s="119">
        <f>IF('Indicator Date'!BA61="","x",'Indicator Date'!BA61)</f>
        <v>2013</v>
      </c>
      <c r="BB61" s="119">
        <f>IF('Indicator Date'!BB61="","x",'Indicator Date'!BB61)</f>
        <v>2018</v>
      </c>
      <c r="BC61" s="119">
        <f>IF('Indicator Date'!BC61="","x",'Indicator Date'!BC61)</f>
        <v>2019</v>
      </c>
      <c r="BD61" s="119">
        <f>IF('Indicator Date'!BD61="","x",'Indicator Date'!BD61)</f>
        <v>2020</v>
      </c>
      <c r="BE61" s="170" t="str">
        <f>IF('Indicator Date'!BE61="","x",YEAR('Indicator Date'!BE61))</f>
        <v>x</v>
      </c>
      <c r="BF61" s="170">
        <f>IF('Indicator Date'!BF61="","x",YEAR('Indicator Date'!BF61))</f>
        <v>2020</v>
      </c>
      <c r="BG61" s="119">
        <f>IF('Indicator Date'!BG61="","x",'Indicator Date'!BG61)</f>
        <v>2019</v>
      </c>
      <c r="BH61" s="119">
        <f>IF('Indicator Date'!BH61="","x",'Indicator Date'!BH61)</f>
        <v>2019</v>
      </c>
      <c r="BI61" s="119">
        <f>IF('Indicator Date'!BI61="","x",'Indicator Date'!BI61)</f>
        <v>2019</v>
      </c>
      <c r="BJ61" s="119">
        <f>IF('Indicator Date'!BJ61="","x",'Indicator Date'!BJ61)</f>
        <v>2015</v>
      </c>
      <c r="BK61" s="119">
        <f>IF('Indicator Date'!BK61="","x",'Indicator Date'!BK61)</f>
        <v>2019</v>
      </c>
      <c r="BL61" s="119" t="str">
        <f>IF('Indicator Date'!BL61="","x",'Indicator Date'!BL61)</f>
        <v>x</v>
      </c>
      <c r="BM61" s="119">
        <f>IF('Indicator Date'!BM61="","x",'Indicator Date'!BM61)</f>
        <v>2018</v>
      </c>
      <c r="BN61" s="119">
        <f>IF('Indicator Date'!BN61="","x",'Indicator Date'!BN61)</f>
        <v>2017</v>
      </c>
      <c r="BO61" s="119">
        <f>IF('Indicator Date'!BO61="","x",'Indicator Date'!BO61)</f>
        <v>2017</v>
      </c>
      <c r="BP61" s="119">
        <f>IF('Indicator Date'!BP61="","x",'Indicator Date'!BP61)</f>
        <v>2017</v>
      </c>
      <c r="BQ61" s="119">
        <f>IF('Indicator Date'!BQ61="","x",'Indicator Date'!BQ61)</f>
        <v>2014</v>
      </c>
      <c r="BR61" s="119">
        <f>IF('Indicator Date'!BR61="","x",'Indicator Date'!BR61)</f>
        <v>2017</v>
      </c>
      <c r="BS61" s="119">
        <f>IF('Indicator Date'!BS61="","x",'Indicator Date'!BS61)</f>
        <v>2017</v>
      </c>
      <c r="BT61" s="119">
        <f>IF('Indicator Date'!BT61="","x",'Indicator Date'!BT61)</f>
        <v>2015</v>
      </c>
      <c r="BU61" s="119">
        <f>IF('Indicator Date'!BU61="","x",'Indicator Date'!BU61)</f>
        <v>2018</v>
      </c>
      <c r="BV61" s="119">
        <f>IF('Indicator Date'!BV61="","x",'Indicator Date'!BV61)</f>
        <v>2018</v>
      </c>
      <c r="BW61" s="119">
        <f>IF('Indicator Date'!BW61="","x",'Indicator Date'!BW61)</f>
        <v>2018</v>
      </c>
      <c r="BX61" s="119">
        <f>IF('Indicator Date'!BX61="","x",'Indicator Date'!BX61)</f>
        <v>2018</v>
      </c>
      <c r="BY61" s="119">
        <f>IF('Indicator Date'!BY61="","x",'Indicator Date'!BY61)</f>
        <v>2017</v>
      </c>
      <c r="BZ61" s="119">
        <f>IF('Indicator Date'!BZ61="","x",'Indicator Date'!BZ61)</f>
        <v>2019</v>
      </c>
      <c r="CA61" s="119">
        <f>IF('Indicator Date'!CA61="","x",'Indicator Date'!CA61)</f>
        <v>2020</v>
      </c>
      <c r="CB61" s="119">
        <f>IF('Indicator Date'!CB61="","x",'Indicator Date'!CB61)</f>
        <v>2015</v>
      </c>
    </row>
    <row r="62" spans="1:80" x14ac:dyDescent="0.3">
      <c r="A62" s="100" t="str">
        <f>'Indicator Data'!A64</f>
        <v>Finland</v>
      </c>
      <c r="B62" s="86" t="str">
        <f>'Indicator Data'!B64</f>
        <v>FIN</v>
      </c>
      <c r="C62" s="119">
        <f>IF('Indicator Date'!C62="","x",'Indicator Date'!C62)</f>
        <v>2015</v>
      </c>
      <c r="D62" s="119">
        <f>IF('Indicator Date'!D62="","x",'Indicator Date'!D62)</f>
        <v>2015</v>
      </c>
      <c r="E62" s="119">
        <f>IF('Indicator Date'!E62="","x",'Indicator Date'!E62)</f>
        <v>2015</v>
      </c>
      <c r="F62" s="119">
        <f>IF('Indicator Date'!F62="","x",'Indicator Date'!F62)</f>
        <v>2015</v>
      </c>
      <c r="G62" s="119">
        <f>IF('Indicator Date'!G62="","x",'Indicator Date'!G62)</f>
        <v>2015</v>
      </c>
      <c r="H62" s="119">
        <f>IF('Indicator Date'!H62="","x",'Indicator Date'!H62)</f>
        <v>2015</v>
      </c>
      <c r="I62" s="119">
        <f>IF('Indicator Date'!I62="","x",'Indicator Date'!I62)</f>
        <v>2015</v>
      </c>
      <c r="J62" s="119">
        <f>IF('Indicator Date'!J62="","x",'Indicator Date'!J62)</f>
        <v>2019</v>
      </c>
      <c r="K62" s="119">
        <f>IF('Indicator Date'!K62="","x",'Indicator Date'!K62)</f>
        <v>2019</v>
      </c>
      <c r="L62" s="119">
        <f>IF('Indicator Date'!L62="","x",'Indicator Date'!L62)</f>
        <v>2019</v>
      </c>
      <c r="M62" s="119">
        <f>IF('Indicator Date'!M62="","x",'Indicator Date'!M62)</f>
        <v>2015</v>
      </c>
      <c r="N62" s="119">
        <f>IF('Indicator Date'!N62="","x",'Indicator Date'!N62)</f>
        <v>2015</v>
      </c>
      <c r="O62" s="119">
        <f>IF('Indicator Date'!O62="","x",'Indicator Date'!O62)</f>
        <v>2015</v>
      </c>
      <c r="P62" s="119">
        <f>IF('Indicator Date'!P62="","x",'Indicator Date'!P62)</f>
        <v>2015</v>
      </c>
      <c r="Q62" s="119">
        <f>IF('Indicator Date'!Q62="","x",'Indicator Date'!Q62)</f>
        <v>2010</v>
      </c>
      <c r="R62" s="119">
        <f>IF('Indicator Date'!R62="","x",'Indicator Date'!R62)</f>
        <v>2010</v>
      </c>
      <c r="S62" s="119">
        <f>IF('Indicator Date'!S62="","x",'Indicator Date'!S62)</f>
        <v>2010</v>
      </c>
      <c r="T62" s="119">
        <f>IF('Indicator Date'!T62="","x",'Indicator Date'!T62)</f>
        <v>2010</v>
      </c>
      <c r="U62" s="119">
        <f>IF('Indicator Date'!U62="","x",'Indicator Date'!U62)</f>
        <v>2015</v>
      </c>
      <c r="V62" s="119">
        <f>IF('Indicator Date'!V62="","x",'Indicator Date'!V62)</f>
        <v>2015</v>
      </c>
      <c r="W62" s="119">
        <f>IF('Indicator Date'!W62="","x",'Indicator Date'!W62)</f>
        <v>2015</v>
      </c>
      <c r="X62" s="119">
        <f>IF('Indicator Date'!X62="","x",'Indicator Date'!X62)</f>
        <v>2018</v>
      </c>
      <c r="Y62" s="119">
        <f>IF('Indicator Date'!Y62="","x",'Indicator Date'!Y62)</f>
        <v>2019</v>
      </c>
      <c r="Z62" s="119">
        <f>IF('Indicator Date'!Z62="","x",'Indicator Date'!Z62)</f>
        <v>2019</v>
      </c>
      <c r="AA62" s="119">
        <f>IF('Indicator Date'!AA62="","x",'Indicator Date'!AA62)</f>
        <v>2010</v>
      </c>
      <c r="AB62" s="119">
        <f>IF('Indicator Date'!AB62="","x",'Indicator Date'!AB62)</f>
        <v>2017</v>
      </c>
      <c r="AC62" s="119" t="str">
        <f>IF('Indicator Date'!AC62="","x",'Indicator Date'!AC62)</f>
        <v>x</v>
      </c>
      <c r="AD62" s="119">
        <f>IF('Indicator Date'!AD62="","x",'Indicator Date'!AD62)</f>
        <v>2018</v>
      </c>
      <c r="AE62" s="119">
        <f>IF('Indicator Date'!AE62="","x",'Indicator Date'!AE62)</f>
        <v>2018</v>
      </c>
      <c r="AF62" s="119" t="str">
        <f>IF('Indicator Date'!AF62="","x",'Indicator Date'!AF62)</f>
        <v>x</v>
      </c>
      <c r="AG62" s="119">
        <f>IF('Indicator Date'!AG62="","x",'Indicator Date'!AG62)</f>
        <v>2019</v>
      </c>
      <c r="AH62" s="119">
        <f>IF('Indicator Date'!AH62="","x",'Indicator Date'!AH62)</f>
        <v>2021</v>
      </c>
      <c r="AI62" s="119">
        <f>IF('Indicator Date'!AI62="","x",'Indicator Date'!AI62)</f>
        <v>2021</v>
      </c>
      <c r="AJ62" s="119">
        <f>IF('Indicator Date'!AJ62="","x",'Indicator Date'!AJ62)</f>
        <v>2020</v>
      </c>
      <c r="AK62" s="119">
        <f>IF('Indicator Date'!AK62="","x",'Indicator Date'!AK62)</f>
        <v>2020</v>
      </c>
      <c r="AL62" s="119">
        <f>IF('Indicator Date'!AL62="","x",'Indicator Date'!AL62)</f>
        <v>2018</v>
      </c>
      <c r="AM62" s="119" t="str">
        <f>IF('Indicator Date'!AM62="","x",RIGHT('Indicator Date'!AM62,4))</f>
        <v>x</v>
      </c>
      <c r="AN62" s="119">
        <f>IF('Indicator Date'!AN62="","x",'Indicator Date'!AN62)</f>
        <v>2021</v>
      </c>
      <c r="AO62" s="119">
        <f>IF('Indicator Date'!AO62="","x",'Indicator Date'!AO62)</f>
        <v>2018</v>
      </c>
      <c r="AP62" s="119">
        <f>IF('Indicator Date'!AP62="","x",'Indicator Date'!AP62)</f>
        <v>2019</v>
      </c>
      <c r="AQ62" s="119" t="str">
        <f>IF('Indicator Date'!AQ62="","x",'Indicator Date'!AQ62)</f>
        <v>x</v>
      </c>
      <c r="AR62" s="119">
        <f>IF('Indicator Date'!AR62="","x",'Indicator Date'!AR62)</f>
        <v>2019</v>
      </c>
      <c r="AS62" s="119">
        <f>IF('Indicator Date'!AS62="","x",'Indicator Date'!AS62)</f>
        <v>2019</v>
      </c>
      <c r="AT62" s="119" t="str">
        <f>IF('Indicator Date'!AT62="","x",'Indicator Date'!AT62)</f>
        <v>x</v>
      </c>
      <c r="AU62" s="119">
        <f>IF('Indicator Date'!AU62="","x",'Indicator Date'!AU62)</f>
        <v>2019</v>
      </c>
      <c r="AV62" s="119" t="str">
        <f>IF('Indicator Date'!AV62="","x",'Indicator Date'!AV62)</f>
        <v>x</v>
      </c>
      <c r="AW62" s="119" t="str">
        <f>IF('Indicator Date'!AW62="","x",'Indicator Date'!AW62)</f>
        <v>x</v>
      </c>
      <c r="AX62" s="119" t="str">
        <f>IF('Indicator Date'!AX62="","x",'Indicator Date'!AX62)</f>
        <v>x</v>
      </c>
      <c r="AY62" s="119">
        <f>IF('Indicator Date'!AY62="","x",'Indicator Date'!AY62)</f>
        <v>2019</v>
      </c>
      <c r="AZ62" s="119">
        <f>IF('Indicator Date'!AZ62="","x",'Indicator Date'!AZ62)</f>
        <v>2019</v>
      </c>
      <c r="BA62" s="119">
        <f>IF('Indicator Date'!BA62="","x",'Indicator Date'!BA62)</f>
        <v>2018</v>
      </c>
      <c r="BB62" s="119">
        <f>IF('Indicator Date'!BB62="","x",'Indicator Date'!BB62)</f>
        <v>2018</v>
      </c>
      <c r="BC62" s="119">
        <f>IF('Indicator Date'!BC62="","x",'Indicator Date'!BC62)</f>
        <v>2019</v>
      </c>
      <c r="BD62" s="119">
        <f>IF('Indicator Date'!BD62="","x",'Indicator Date'!BD62)</f>
        <v>2020</v>
      </c>
      <c r="BE62" s="170" t="str">
        <f>IF('Indicator Date'!BE62="","x",YEAR('Indicator Date'!BE62))</f>
        <v>x</v>
      </c>
      <c r="BF62" s="170">
        <f>IF('Indicator Date'!BF62="","x",YEAR('Indicator Date'!BF62))</f>
        <v>2020</v>
      </c>
      <c r="BG62" s="119">
        <f>IF('Indicator Date'!BG62="","x",'Indicator Date'!BG62)</f>
        <v>2019</v>
      </c>
      <c r="BH62" s="119">
        <f>IF('Indicator Date'!BH62="","x",'Indicator Date'!BH62)</f>
        <v>2019</v>
      </c>
      <c r="BI62" s="119">
        <f>IF('Indicator Date'!BI62="","x",'Indicator Date'!BI62)</f>
        <v>2019</v>
      </c>
      <c r="BJ62" s="119">
        <f>IF('Indicator Date'!BJ62="","x",'Indicator Date'!BJ62)</f>
        <v>2015</v>
      </c>
      <c r="BK62" s="119">
        <f>IF('Indicator Date'!BK62="","x",'Indicator Date'!BK62)</f>
        <v>2019</v>
      </c>
      <c r="BL62" s="119">
        <f>IF('Indicator Date'!BL62="","x",'Indicator Date'!BL62)</f>
        <v>2020</v>
      </c>
      <c r="BM62" s="119">
        <f>IF('Indicator Date'!BM62="","x",'Indicator Date'!BM62)</f>
        <v>2018</v>
      </c>
      <c r="BN62" s="119" t="str">
        <f>IF('Indicator Date'!BN62="","x",'Indicator Date'!BN62)</f>
        <v>x</v>
      </c>
      <c r="BO62" s="119">
        <f>IF('Indicator Date'!BO62="","x",'Indicator Date'!BO62)</f>
        <v>2019</v>
      </c>
      <c r="BP62" s="119">
        <f>IF('Indicator Date'!BP62="","x",'Indicator Date'!BP62)</f>
        <v>2019</v>
      </c>
      <c r="BQ62" s="119">
        <f>IF('Indicator Date'!BQ62="","x",'Indicator Date'!BQ62)</f>
        <v>2014</v>
      </c>
      <c r="BR62" s="119">
        <f>IF('Indicator Date'!BR62="","x",'Indicator Date'!BR62)</f>
        <v>2017</v>
      </c>
      <c r="BS62" s="119">
        <f>IF('Indicator Date'!BS62="","x",'Indicator Date'!BS62)</f>
        <v>2017</v>
      </c>
      <c r="BT62" s="119">
        <f>IF('Indicator Date'!BT62="","x",'Indicator Date'!BT62)</f>
        <v>2016</v>
      </c>
      <c r="BU62" s="119">
        <f>IF('Indicator Date'!BU62="","x",'Indicator Date'!BU62)</f>
        <v>2018</v>
      </c>
      <c r="BV62" s="119">
        <f>IF('Indicator Date'!BV62="","x",'Indicator Date'!BV62)</f>
        <v>2018</v>
      </c>
      <c r="BW62" s="119">
        <f>IF('Indicator Date'!BW62="","x",'Indicator Date'!BW62)</f>
        <v>2018</v>
      </c>
      <c r="BX62" s="119">
        <f>IF('Indicator Date'!BX62="","x",'Indicator Date'!BX62)</f>
        <v>2018</v>
      </c>
      <c r="BY62" s="119">
        <f>IF('Indicator Date'!BY62="","x",'Indicator Date'!BY62)</f>
        <v>2017</v>
      </c>
      <c r="BZ62" s="119">
        <f>IF('Indicator Date'!BZ62="","x",'Indicator Date'!BZ62)</f>
        <v>2019</v>
      </c>
      <c r="CA62" s="119">
        <f>IF('Indicator Date'!CA62="","x",'Indicator Date'!CA62)</f>
        <v>2020</v>
      </c>
      <c r="CB62" s="119">
        <f>IF('Indicator Date'!CB62="","x",'Indicator Date'!CB62)</f>
        <v>2015</v>
      </c>
    </row>
    <row r="63" spans="1:80" x14ac:dyDescent="0.3">
      <c r="A63" s="100" t="str">
        <f>'Indicator Data'!A65</f>
        <v>France</v>
      </c>
      <c r="B63" s="86" t="str">
        <f>'Indicator Data'!B65</f>
        <v>FRA</v>
      </c>
      <c r="C63" s="119">
        <f>IF('Indicator Date'!C63="","x",'Indicator Date'!C63)</f>
        <v>2015</v>
      </c>
      <c r="D63" s="119">
        <f>IF('Indicator Date'!D63="","x",'Indicator Date'!D63)</f>
        <v>2015</v>
      </c>
      <c r="E63" s="119">
        <f>IF('Indicator Date'!E63="","x",'Indicator Date'!E63)</f>
        <v>2015</v>
      </c>
      <c r="F63" s="119">
        <f>IF('Indicator Date'!F63="","x",'Indicator Date'!F63)</f>
        <v>2015</v>
      </c>
      <c r="G63" s="119">
        <f>IF('Indicator Date'!G63="","x",'Indicator Date'!G63)</f>
        <v>2015</v>
      </c>
      <c r="H63" s="119">
        <f>IF('Indicator Date'!H63="","x",'Indicator Date'!H63)</f>
        <v>2015</v>
      </c>
      <c r="I63" s="119">
        <f>IF('Indicator Date'!I63="","x",'Indicator Date'!I63)</f>
        <v>2015</v>
      </c>
      <c r="J63" s="119">
        <f>IF('Indicator Date'!J63="","x",'Indicator Date'!J63)</f>
        <v>2019</v>
      </c>
      <c r="K63" s="119">
        <f>IF('Indicator Date'!K63="","x",'Indicator Date'!K63)</f>
        <v>2019</v>
      </c>
      <c r="L63" s="119">
        <f>IF('Indicator Date'!L63="","x",'Indicator Date'!L63)</f>
        <v>2019</v>
      </c>
      <c r="M63" s="119">
        <f>IF('Indicator Date'!M63="","x",'Indicator Date'!M63)</f>
        <v>2015</v>
      </c>
      <c r="N63" s="119">
        <f>IF('Indicator Date'!N63="","x",'Indicator Date'!N63)</f>
        <v>2015</v>
      </c>
      <c r="O63" s="119">
        <f>IF('Indicator Date'!O63="","x",'Indicator Date'!O63)</f>
        <v>2015</v>
      </c>
      <c r="P63" s="119">
        <f>IF('Indicator Date'!P63="","x",'Indicator Date'!P63)</f>
        <v>2015</v>
      </c>
      <c r="Q63" s="119">
        <f>IF('Indicator Date'!Q63="","x",'Indicator Date'!Q63)</f>
        <v>2010</v>
      </c>
      <c r="R63" s="119">
        <f>IF('Indicator Date'!R63="","x",'Indicator Date'!R63)</f>
        <v>2010</v>
      </c>
      <c r="S63" s="119">
        <f>IF('Indicator Date'!S63="","x",'Indicator Date'!S63)</f>
        <v>2010</v>
      </c>
      <c r="T63" s="119">
        <f>IF('Indicator Date'!T63="","x",'Indicator Date'!T63)</f>
        <v>2010</v>
      </c>
      <c r="U63" s="119">
        <f>IF('Indicator Date'!U63="","x",'Indicator Date'!U63)</f>
        <v>2015</v>
      </c>
      <c r="V63" s="119">
        <f>IF('Indicator Date'!V63="","x",'Indicator Date'!V63)</f>
        <v>2015</v>
      </c>
      <c r="W63" s="119">
        <f>IF('Indicator Date'!W63="","x",'Indicator Date'!W63)</f>
        <v>2015</v>
      </c>
      <c r="X63" s="119">
        <f>IF('Indicator Date'!X63="","x",'Indicator Date'!X63)</f>
        <v>2018</v>
      </c>
      <c r="Y63" s="119">
        <f>IF('Indicator Date'!Y63="","x",'Indicator Date'!Y63)</f>
        <v>2019</v>
      </c>
      <c r="Z63" s="119">
        <f>IF('Indicator Date'!Z63="","x",'Indicator Date'!Z63)</f>
        <v>2019</v>
      </c>
      <c r="AA63" s="119">
        <f>IF('Indicator Date'!AA63="","x",'Indicator Date'!AA63)</f>
        <v>2015</v>
      </c>
      <c r="AB63" s="119">
        <f>IF('Indicator Date'!AB63="","x",'Indicator Date'!AB63)</f>
        <v>2017</v>
      </c>
      <c r="AC63" s="119" t="str">
        <f>IF('Indicator Date'!AC63="","x",'Indicator Date'!AC63)</f>
        <v>x</v>
      </c>
      <c r="AD63" s="119">
        <f>IF('Indicator Date'!AD63="","x",'Indicator Date'!AD63)</f>
        <v>2017</v>
      </c>
      <c r="AE63" s="119">
        <f>IF('Indicator Date'!AE63="","x",'Indicator Date'!AE63)</f>
        <v>2019</v>
      </c>
      <c r="AF63" s="119" t="str">
        <f>IF('Indicator Date'!AF63="","x",'Indicator Date'!AF63)</f>
        <v>x</v>
      </c>
      <c r="AG63" s="119">
        <f>IF('Indicator Date'!AG63="","x",'Indicator Date'!AG63)</f>
        <v>2019</v>
      </c>
      <c r="AH63" s="119">
        <f>IF('Indicator Date'!AH63="","x",'Indicator Date'!AH63)</f>
        <v>2021</v>
      </c>
      <c r="AI63" s="119">
        <f>IF('Indicator Date'!AI63="","x",'Indicator Date'!AI63)</f>
        <v>2021</v>
      </c>
      <c r="AJ63" s="119">
        <f>IF('Indicator Date'!AJ63="","x",'Indicator Date'!AJ63)</f>
        <v>2020</v>
      </c>
      <c r="AK63" s="119">
        <f>IF('Indicator Date'!AK63="","x",'Indicator Date'!AK63)</f>
        <v>2020</v>
      </c>
      <c r="AL63" s="119">
        <f>IF('Indicator Date'!AL63="","x",'Indicator Date'!AL63)</f>
        <v>2018</v>
      </c>
      <c r="AM63" s="119" t="str">
        <f>IF('Indicator Date'!AM63="","x",RIGHT('Indicator Date'!AM63,4))</f>
        <v>x</v>
      </c>
      <c r="AN63" s="119">
        <f>IF('Indicator Date'!AN63="","x",'Indicator Date'!AN63)</f>
        <v>2021</v>
      </c>
      <c r="AO63" s="119">
        <f>IF('Indicator Date'!AO63="","x",'Indicator Date'!AO63)</f>
        <v>2018</v>
      </c>
      <c r="AP63" s="119">
        <f>IF('Indicator Date'!AP63="","x",'Indicator Date'!AP63)</f>
        <v>2019</v>
      </c>
      <c r="AQ63" s="119" t="str">
        <f>IF('Indicator Date'!AQ63="","x",'Indicator Date'!AQ63)</f>
        <v>x</v>
      </c>
      <c r="AR63" s="119">
        <f>IF('Indicator Date'!AR63="","x",'Indicator Date'!AR63)</f>
        <v>2019</v>
      </c>
      <c r="AS63" s="119">
        <f>IF('Indicator Date'!AS63="","x",'Indicator Date'!AS63)</f>
        <v>2019</v>
      </c>
      <c r="AT63" s="119" t="str">
        <f>IF('Indicator Date'!AT63="","x",'Indicator Date'!AT63)</f>
        <v>x</v>
      </c>
      <c r="AU63" s="119">
        <f>IF('Indicator Date'!AU63="","x",'Indicator Date'!AU63)</f>
        <v>2019</v>
      </c>
      <c r="AV63" s="119">
        <f>IF('Indicator Date'!AV63="","x",'Indicator Date'!AV63)</f>
        <v>2019</v>
      </c>
      <c r="AW63" s="119" t="str">
        <f>IF('Indicator Date'!AW63="","x",'Indicator Date'!AW63)</f>
        <v>x</v>
      </c>
      <c r="AX63" s="119" t="str">
        <f>IF('Indicator Date'!AX63="","x",'Indicator Date'!AX63)</f>
        <v>x</v>
      </c>
      <c r="AY63" s="119">
        <f>IF('Indicator Date'!AY63="","x",'Indicator Date'!AY63)</f>
        <v>2019</v>
      </c>
      <c r="AZ63" s="119">
        <f>IF('Indicator Date'!AZ63="","x",'Indicator Date'!AZ63)</f>
        <v>2019</v>
      </c>
      <c r="BA63" s="119">
        <f>IF('Indicator Date'!BA63="","x",'Indicator Date'!BA63)</f>
        <v>2018</v>
      </c>
      <c r="BB63" s="119">
        <f>IF('Indicator Date'!BB63="","x",'Indicator Date'!BB63)</f>
        <v>2018</v>
      </c>
      <c r="BC63" s="119">
        <f>IF('Indicator Date'!BC63="","x",'Indicator Date'!BC63)</f>
        <v>2019</v>
      </c>
      <c r="BD63" s="119">
        <f>IF('Indicator Date'!BD63="","x",'Indicator Date'!BD63)</f>
        <v>2020</v>
      </c>
      <c r="BE63" s="170" t="str">
        <f>IF('Indicator Date'!BE63="","x",YEAR('Indicator Date'!BE63))</f>
        <v>x</v>
      </c>
      <c r="BF63" s="170">
        <f>IF('Indicator Date'!BF63="","x",YEAR('Indicator Date'!BF63))</f>
        <v>2020</v>
      </c>
      <c r="BG63" s="119">
        <f>IF('Indicator Date'!BG63="","x",'Indicator Date'!BG63)</f>
        <v>2019</v>
      </c>
      <c r="BH63" s="119">
        <f>IF('Indicator Date'!BH63="","x",'Indicator Date'!BH63)</f>
        <v>2019</v>
      </c>
      <c r="BI63" s="119">
        <f>IF('Indicator Date'!BI63="","x",'Indicator Date'!BI63)</f>
        <v>2019</v>
      </c>
      <c r="BJ63" s="119">
        <f>IF('Indicator Date'!BJ63="","x",'Indicator Date'!BJ63)</f>
        <v>2015</v>
      </c>
      <c r="BK63" s="119">
        <f>IF('Indicator Date'!BK63="","x",'Indicator Date'!BK63)</f>
        <v>2019</v>
      </c>
      <c r="BL63" s="119">
        <f>IF('Indicator Date'!BL63="","x",'Indicator Date'!BL63)</f>
        <v>2020</v>
      </c>
      <c r="BM63" s="119">
        <f>IF('Indicator Date'!BM63="","x",'Indicator Date'!BM63)</f>
        <v>2018</v>
      </c>
      <c r="BN63" s="119" t="str">
        <f>IF('Indicator Date'!BN63="","x",'Indicator Date'!BN63)</f>
        <v>x</v>
      </c>
      <c r="BO63" s="119">
        <f>IF('Indicator Date'!BO63="","x",'Indicator Date'!BO63)</f>
        <v>2019</v>
      </c>
      <c r="BP63" s="119">
        <f>IF('Indicator Date'!BP63="","x",'Indicator Date'!BP63)</f>
        <v>2019</v>
      </c>
      <c r="BQ63" s="119">
        <f>IF('Indicator Date'!BQ63="","x",'Indicator Date'!BQ63)</f>
        <v>2014</v>
      </c>
      <c r="BR63" s="119">
        <f>IF('Indicator Date'!BR63="","x",'Indicator Date'!BR63)</f>
        <v>2017</v>
      </c>
      <c r="BS63" s="119">
        <f>IF('Indicator Date'!BS63="","x",'Indicator Date'!BS63)</f>
        <v>2017</v>
      </c>
      <c r="BT63" s="119">
        <f>IF('Indicator Date'!BT63="","x",'Indicator Date'!BT63)</f>
        <v>2016</v>
      </c>
      <c r="BU63" s="119">
        <f>IF('Indicator Date'!BU63="","x",'Indicator Date'!BU63)</f>
        <v>2018</v>
      </c>
      <c r="BV63" s="119">
        <f>IF('Indicator Date'!BV63="","x",'Indicator Date'!BV63)</f>
        <v>2018</v>
      </c>
      <c r="BW63" s="119">
        <f>IF('Indicator Date'!BW63="","x",'Indicator Date'!BW63)</f>
        <v>2018</v>
      </c>
      <c r="BX63" s="119">
        <f>IF('Indicator Date'!BX63="","x",'Indicator Date'!BX63)</f>
        <v>2018</v>
      </c>
      <c r="BY63" s="119">
        <f>IF('Indicator Date'!BY63="","x",'Indicator Date'!BY63)</f>
        <v>2017</v>
      </c>
      <c r="BZ63" s="119">
        <f>IF('Indicator Date'!BZ63="","x",'Indicator Date'!BZ63)</f>
        <v>2019</v>
      </c>
      <c r="CA63" s="119">
        <f>IF('Indicator Date'!CA63="","x",'Indicator Date'!CA63)</f>
        <v>2020</v>
      </c>
      <c r="CB63" s="119">
        <f>IF('Indicator Date'!CB63="","x",'Indicator Date'!CB63)</f>
        <v>2015</v>
      </c>
    </row>
    <row r="64" spans="1:80" x14ac:dyDescent="0.3">
      <c r="A64" s="100" t="str">
        <f>'Indicator Data'!A66</f>
        <v>Gabon</v>
      </c>
      <c r="B64" s="86" t="str">
        <f>'Indicator Data'!B66</f>
        <v>GAB</v>
      </c>
      <c r="C64" s="119">
        <f>IF('Indicator Date'!C64="","x",'Indicator Date'!C64)</f>
        <v>2015</v>
      </c>
      <c r="D64" s="119">
        <f>IF('Indicator Date'!D64="","x",'Indicator Date'!D64)</f>
        <v>2015</v>
      </c>
      <c r="E64" s="119">
        <f>IF('Indicator Date'!E64="","x",'Indicator Date'!E64)</f>
        <v>2015</v>
      </c>
      <c r="F64" s="119">
        <f>IF('Indicator Date'!F64="","x",'Indicator Date'!F64)</f>
        <v>2015</v>
      </c>
      <c r="G64" s="119">
        <f>IF('Indicator Date'!G64="","x",'Indicator Date'!G64)</f>
        <v>2015</v>
      </c>
      <c r="H64" s="119">
        <f>IF('Indicator Date'!H64="","x",'Indicator Date'!H64)</f>
        <v>2015</v>
      </c>
      <c r="I64" s="119">
        <f>IF('Indicator Date'!I64="","x",'Indicator Date'!I64)</f>
        <v>2015</v>
      </c>
      <c r="J64" s="119">
        <f>IF('Indicator Date'!J64="","x",'Indicator Date'!J64)</f>
        <v>2019</v>
      </c>
      <c r="K64" s="119">
        <f>IF('Indicator Date'!K64="","x",'Indicator Date'!K64)</f>
        <v>2019</v>
      </c>
      <c r="L64" s="119">
        <f>IF('Indicator Date'!L64="","x",'Indicator Date'!L64)</f>
        <v>2019</v>
      </c>
      <c r="M64" s="119">
        <f>IF('Indicator Date'!M64="","x",'Indicator Date'!M64)</f>
        <v>2015</v>
      </c>
      <c r="N64" s="119">
        <f>IF('Indicator Date'!N64="","x",'Indicator Date'!N64)</f>
        <v>2015</v>
      </c>
      <c r="O64" s="119">
        <f>IF('Indicator Date'!O64="","x",'Indicator Date'!O64)</f>
        <v>2015</v>
      </c>
      <c r="P64" s="119">
        <f>IF('Indicator Date'!P64="","x",'Indicator Date'!P64)</f>
        <v>2015</v>
      </c>
      <c r="Q64" s="119">
        <f>IF('Indicator Date'!Q64="","x",'Indicator Date'!Q64)</f>
        <v>2010</v>
      </c>
      <c r="R64" s="119">
        <f>IF('Indicator Date'!R64="","x",'Indicator Date'!R64)</f>
        <v>2010</v>
      </c>
      <c r="S64" s="119">
        <f>IF('Indicator Date'!S64="","x",'Indicator Date'!S64)</f>
        <v>2010</v>
      </c>
      <c r="T64" s="119">
        <f>IF('Indicator Date'!T64="","x",'Indicator Date'!T64)</f>
        <v>2010</v>
      </c>
      <c r="U64" s="119">
        <f>IF('Indicator Date'!U64="","x",'Indicator Date'!U64)</f>
        <v>2015</v>
      </c>
      <c r="V64" s="119">
        <f>IF('Indicator Date'!V64="","x",'Indicator Date'!V64)</f>
        <v>2015</v>
      </c>
      <c r="W64" s="119">
        <f>IF('Indicator Date'!W64="","x",'Indicator Date'!W64)</f>
        <v>2015</v>
      </c>
      <c r="X64" s="119">
        <f>IF('Indicator Date'!X64="","x",'Indicator Date'!X64)</f>
        <v>2018</v>
      </c>
      <c r="Y64" s="119">
        <f>IF('Indicator Date'!Y64="","x",'Indicator Date'!Y64)</f>
        <v>2019</v>
      </c>
      <c r="Z64" s="119">
        <f>IF('Indicator Date'!Z64="","x",'Indicator Date'!Z64)</f>
        <v>2019</v>
      </c>
      <c r="AA64" s="119">
        <f>IF('Indicator Date'!AA64="","x",'Indicator Date'!AA64)</f>
        <v>2012</v>
      </c>
      <c r="AB64" s="119">
        <f>IF('Indicator Date'!AB64="","x",'Indicator Date'!AB64)</f>
        <v>2017</v>
      </c>
      <c r="AC64" s="119" t="str">
        <f>IF('Indicator Date'!AC64="","x",'Indicator Date'!AC64)</f>
        <v>x</v>
      </c>
      <c r="AD64" s="119" t="str">
        <f>IF('Indicator Date'!AD64="","x",'Indicator Date'!AD64)</f>
        <v>x</v>
      </c>
      <c r="AE64" s="119">
        <f>IF('Indicator Date'!AE64="","x",'Indicator Date'!AE64)</f>
        <v>2019</v>
      </c>
      <c r="AF64" s="119">
        <f>IF('Indicator Date'!AF64="","x",'Indicator Date'!AF64)</f>
        <v>2018</v>
      </c>
      <c r="AG64" s="119">
        <f>IF('Indicator Date'!AG64="","x",'Indicator Date'!AG64)</f>
        <v>2019</v>
      </c>
      <c r="AH64" s="119">
        <f>IF('Indicator Date'!AH64="","x",'Indicator Date'!AH64)</f>
        <v>2021</v>
      </c>
      <c r="AI64" s="119">
        <f>IF('Indicator Date'!AI64="","x",'Indicator Date'!AI64)</f>
        <v>2021</v>
      </c>
      <c r="AJ64" s="119">
        <f>IF('Indicator Date'!AJ64="","x",'Indicator Date'!AJ64)</f>
        <v>2020</v>
      </c>
      <c r="AK64" s="119">
        <f>IF('Indicator Date'!AK64="","x",'Indicator Date'!AK64)</f>
        <v>2020</v>
      </c>
      <c r="AL64" s="119">
        <f>IF('Indicator Date'!AL64="","x",'Indicator Date'!AL64)</f>
        <v>2018</v>
      </c>
      <c r="AM64" s="119" t="str">
        <f>IF('Indicator Date'!AM64="","x",RIGHT('Indicator Date'!AM64,4))</f>
        <v>2012</v>
      </c>
      <c r="AN64" s="119">
        <f>IF('Indicator Date'!AN64="","x",'Indicator Date'!AN64)</f>
        <v>2021</v>
      </c>
      <c r="AO64" s="119">
        <f>IF('Indicator Date'!AO64="","x",'Indicator Date'!AO64)</f>
        <v>2018</v>
      </c>
      <c r="AP64" s="119">
        <f>IF('Indicator Date'!AP64="","x",'Indicator Date'!AP64)</f>
        <v>2019</v>
      </c>
      <c r="AQ64" s="119">
        <f>IF('Indicator Date'!AQ64="","x",'Indicator Date'!AQ64)</f>
        <v>2019</v>
      </c>
      <c r="AR64" s="119">
        <f>IF('Indicator Date'!AR64="","x",'Indicator Date'!AR64)</f>
        <v>2019</v>
      </c>
      <c r="AS64" s="119">
        <f>IF('Indicator Date'!AS64="","x",'Indicator Date'!AS64)</f>
        <v>2019</v>
      </c>
      <c r="AT64" s="119">
        <f>IF('Indicator Date'!AT64="","x",'Indicator Date'!AT64)</f>
        <v>2012</v>
      </c>
      <c r="AU64" s="119">
        <f>IF('Indicator Date'!AU64="","x",'Indicator Date'!AU64)</f>
        <v>2019</v>
      </c>
      <c r="AV64" s="119">
        <f>IF('Indicator Date'!AV64="","x",'Indicator Date'!AV64)</f>
        <v>2019</v>
      </c>
      <c r="AW64" s="119">
        <f>IF('Indicator Date'!AW64="","x",'Indicator Date'!AW64)</f>
        <v>2019</v>
      </c>
      <c r="AX64" s="119">
        <f>IF('Indicator Date'!AX64="","x",'Indicator Date'!AX64)</f>
        <v>2018</v>
      </c>
      <c r="AY64" s="119">
        <f>IF('Indicator Date'!AY64="","x",'Indicator Date'!AY64)</f>
        <v>2019</v>
      </c>
      <c r="AZ64" s="119">
        <f>IF('Indicator Date'!AZ64="","x",'Indicator Date'!AZ64)</f>
        <v>2019</v>
      </c>
      <c r="BA64" s="119">
        <f>IF('Indicator Date'!BA64="","x",'Indicator Date'!BA64)</f>
        <v>2017</v>
      </c>
      <c r="BB64" s="119">
        <f>IF('Indicator Date'!BB64="","x",'Indicator Date'!BB64)</f>
        <v>2018</v>
      </c>
      <c r="BC64" s="119">
        <f>IF('Indicator Date'!BC64="","x",'Indicator Date'!BC64)</f>
        <v>2019</v>
      </c>
      <c r="BD64" s="119">
        <f>IF('Indicator Date'!BD64="","x",'Indicator Date'!BD64)</f>
        <v>2020</v>
      </c>
      <c r="BE64" s="170" t="str">
        <f>IF('Indicator Date'!BE64="","x",YEAR('Indicator Date'!BE64))</f>
        <v>x</v>
      </c>
      <c r="BF64" s="170">
        <f>IF('Indicator Date'!BF64="","x",YEAR('Indicator Date'!BF64))</f>
        <v>2020</v>
      </c>
      <c r="BG64" s="119">
        <f>IF('Indicator Date'!BG64="","x",'Indicator Date'!BG64)</f>
        <v>2019</v>
      </c>
      <c r="BH64" s="119">
        <f>IF('Indicator Date'!BH64="","x",'Indicator Date'!BH64)</f>
        <v>2019</v>
      </c>
      <c r="BI64" s="119">
        <f>IF('Indicator Date'!BI64="","x",'Indicator Date'!BI64)</f>
        <v>2019</v>
      </c>
      <c r="BJ64" s="119">
        <f>IF('Indicator Date'!BJ64="","x",'Indicator Date'!BJ64)</f>
        <v>2015</v>
      </c>
      <c r="BK64" s="119">
        <f>IF('Indicator Date'!BK64="","x",'Indicator Date'!BK64)</f>
        <v>2019</v>
      </c>
      <c r="BL64" s="119">
        <f>IF('Indicator Date'!BL64="","x",'Indicator Date'!BL64)</f>
        <v>2020</v>
      </c>
      <c r="BM64" s="119">
        <f>IF('Indicator Date'!BM64="","x",'Indicator Date'!BM64)</f>
        <v>2018</v>
      </c>
      <c r="BN64" s="119">
        <f>IF('Indicator Date'!BN64="","x",'Indicator Date'!BN64)</f>
        <v>2018</v>
      </c>
      <c r="BO64" s="119">
        <f>IF('Indicator Date'!BO64="","x",'Indicator Date'!BO64)</f>
        <v>2017</v>
      </c>
      <c r="BP64" s="119">
        <f>IF('Indicator Date'!BP64="","x",'Indicator Date'!BP64)</f>
        <v>2019</v>
      </c>
      <c r="BQ64" s="119">
        <f>IF('Indicator Date'!BQ64="","x",'Indicator Date'!BQ64)</f>
        <v>2014</v>
      </c>
      <c r="BR64" s="119">
        <f>IF('Indicator Date'!BR64="","x",'Indicator Date'!BR64)</f>
        <v>2017</v>
      </c>
      <c r="BS64" s="119">
        <f>IF('Indicator Date'!BS64="","x",'Indicator Date'!BS64)</f>
        <v>2017</v>
      </c>
      <c r="BT64" s="119">
        <f>IF('Indicator Date'!BT64="","x",'Indicator Date'!BT64)</f>
        <v>2016</v>
      </c>
      <c r="BU64" s="119">
        <f>IF('Indicator Date'!BU64="","x",'Indicator Date'!BU64)</f>
        <v>2018</v>
      </c>
      <c r="BV64" s="119" t="str">
        <f>IF('Indicator Date'!BV64="","x",'Indicator Date'!BV64)</f>
        <v>x</v>
      </c>
      <c r="BW64" s="119" t="str">
        <f>IF('Indicator Date'!BW64="","x",'Indicator Date'!BW64)</f>
        <v>x</v>
      </c>
      <c r="BX64" s="119">
        <f>IF('Indicator Date'!BX64="","x",'Indicator Date'!BX64)</f>
        <v>2018</v>
      </c>
      <c r="BY64" s="119">
        <f>IF('Indicator Date'!BY64="","x",'Indicator Date'!BY64)</f>
        <v>2017</v>
      </c>
      <c r="BZ64" s="119">
        <f>IF('Indicator Date'!BZ64="","x",'Indicator Date'!BZ64)</f>
        <v>2019</v>
      </c>
      <c r="CA64" s="119">
        <f>IF('Indicator Date'!CA64="","x",'Indicator Date'!CA64)</f>
        <v>2020</v>
      </c>
      <c r="CB64" s="119">
        <f>IF('Indicator Date'!CB64="","x",'Indicator Date'!CB64)</f>
        <v>2015</v>
      </c>
    </row>
    <row r="65" spans="1:80" x14ac:dyDescent="0.3">
      <c r="A65" s="100" t="str">
        <f>'Indicator Data'!A67</f>
        <v>Gambia</v>
      </c>
      <c r="B65" s="86" t="str">
        <f>'Indicator Data'!B67</f>
        <v>GMB</v>
      </c>
      <c r="C65" s="119">
        <f>IF('Indicator Date'!C65="","x",'Indicator Date'!C65)</f>
        <v>2015</v>
      </c>
      <c r="D65" s="119">
        <f>IF('Indicator Date'!D65="","x",'Indicator Date'!D65)</f>
        <v>2015</v>
      </c>
      <c r="E65" s="119">
        <f>IF('Indicator Date'!E65="","x",'Indicator Date'!E65)</f>
        <v>2015</v>
      </c>
      <c r="F65" s="119">
        <f>IF('Indicator Date'!F65="","x",'Indicator Date'!F65)</f>
        <v>2015</v>
      </c>
      <c r="G65" s="119">
        <f>IF('Indicator Date'!G65="","x",'Indicator Date'!G65)</f>
        <v>2015</v>
      </c>
      <c r="H65" s="119">
        <f>IF('Indicator Date'!H65="","x",'Indicator Date'!H65)</f>
        <v>2015</v>
      </c>
      <c r="I65" s="119">
        <f>IF('Indicator Date'!I65="","x",'Indicator Date'!I65)</f>
        <v>2015</v>
      </c>
      <c r="J65" s="119">
        <f>IF('Indicator Date'!J65="","x",'Indicator Date'!J65)</f>
        <v>2019</v>
      </c>
      <c r="K65" s="119">
        <f>IF('Indicator Date'!K65="","x",'Indicator Date'!K65)</f>
        <v>2019</v>
      </c>
      <c r="L65" s="119">
        <f>IF('Indicator Date'!L65="","x",'Indicator Date'!L65)</f>
        <v>2019</v>
      </c>
      <c r="M65" s="119">
        <f>IF('Indicator Date'!M65="","x",'Indicator Date'!M65)</f>
        <v>2015</v>
      </c>
      <c r="N65" s="119">
        <f>IF('Indicator Date'!N65="","x",'Indicator Date'!N65)</f>
        <v>2015</v>
      </c>
      <c r="O65" s="119">
        <f>IF('Indicator Date'!O65="","x",'Indicator Date'!O65)</f>
        <v>2015</v>
      </c>
      <c r="P65" s="119">
        <f>IF('Indicator Date'!P65="","x",'Indicator Date'!P65)</f>
        <v>2015</v>
      </c>
      <c r="Q65" s="119">
        <f>IF('Indicator Date'!Q65="","x",'Indicator Date'!Q65)</f>
        <v>2010</v>
      </c>
      <c r="R65" s="119">
        <f>IF('Indicator Date'!R65="","x",'Indicator Date'!R65)</f>
        <v>2010</v>
      </c>
      <c r="S65" s="119">
        <f>IF('Indicator Date'!S65="","x",'Indicator Date'!S65)</f>
        <v>2010</v>
      </c>
      <c r="T65" s="119">
        <f>IF('Indicator Date'!T65="","x",'Indicator Date'!T65)</f>
        <v>2010</v>
      </c>
      <c r="U65" s="119">
        <f>IF('Indicator Date'!U65="","x",'Indicator Date'!U65)</f>
        <v>2015</v>
      </c>
      <c r="V65" s="119">
        <f>IF('Indicator Date'!V65="","x",'Indicator Date'!V65)</f>
        <v>2015</v>
      </c>
      <c r="W65" s="119">
        <f>IF('Indicator Date'!W65="","x",'Indicator Date'!W65)</f>
        <v>2015</v>
      </c>
      <c r="X65" s="119">
        <f>IF('Indicator Date'!X65="","x",'Indicator Date'!X65)</f>
        <v>2018</v>
      </c>
      <c r="Y65" s="119">
        <f>IF('Indicator Date'!Y65="","x",'Indicator Date'!Y65)</f>
        <v>2019</v>
      </c>
      <c r="Z65" s="119">
        <f>IF('Indicator Date'!Z65="","x",'Indicator Date'!Z65)</f>
        <v>2019</v>
      </c>
      <c r="AA65" s="119">
        <f>IF('Indicator Date'!AA65="","x",'Indicator Date'!AA65)</f>
        <v>2013</v>
      </c>
      <c r="AB65" s="119">
        <f>IF('Indicator Date'!AB65="","x",'Indicator Date'!AB65)</f>
        <v>2017</v>
      </c>
      <c r="AC65" s="119">
        <f>IF('Indicator Date'!AC65="","x",'Indicator Date'!AC65)</f>
        <v>2017</v>
      </c>
      <c r="AD65" s="119">
        <f>IF('Indicator Date'!AD65="","x",'Indicator Date'!AD65)</f>
        <v>2018</v>
      </c>
      <c r="AE65" s="119">
        <f>IF('Indicator Date'!AE65="","x",'Indicator Date'!AE65)</f>
        <v>2019</v>
      </c>
      <c r="AF65" s="119">
        <f>IF('Indicator Date'!AF65="","x",'Indicator Date'!AF65)</f>
        <v>2018</v>
      </c>
      <c r="AG65" s="119">
        <f>IF('Indicator Date'!AG65="","x",'Indicator Date'!AG65)</f>
        <v>2019</v>
      </c>
      <c r="AH65" s="119">
        <f>IF('Indicator Date'!AH65="","x",'Indicator Date'!AH65)</f>
        <v>2021</v>
      </c>
      <c r="AI65" s="119">
        <f>IF('Indicator Date'!AI65="","x",'Indicator Date'!AI65)</f>
        <v>2021</v>
      </c>
      <c r="AJ65" s="119">
        <f>IF('Indicator Date'!AJ65="","x",'Indicator Date'!AJ65)</f>
        <v>2020</v>
      </c>
      <c r="AK65" s="119">
        <f>IF('Indicator Date'!AK65="","x",'Indicator Date'!AK65)</f>
        <v>2020</v>
      </c>
      <c r="AL65" s="119">
        <f>IF('Indicator Date'!AL65="","x",'Indicator Date'!AL65)</f>
        <v>2018</v>
      </c>
      <c r="AM65" s="119" t="str">
        <f>IF('Indicator Date'!AM65="","x",RIGHT('Indicator Date'!AM65,4))</f>
        <v>2018</v>
      </c>
      <c r="AN65" s="119">
        <f>IF('Indicator Date'!AN65="","x",'Indicator Date'!AN65)</f>
        <v>2021</v>
      </c>
      <c r="AO65" s="119">
        <f>IF('Indicator Date'!AO65="","x",'Indicator Date'!AO65)</f>
        <v>2018</v>
      </c>
      <c r="AP65" s="119">
        <f>IF('Indicator Date'!AP65="","x",'Indicator Date'!AP65)</f>
        <v>2019</v>
      </c>
      <c r="AQ65" s="119">
        <f>IF('Indicator Date'!AQ65="","x",'Indicator Date'!AQ65)</f>
        <v>2019</v>
      </c>
      <c r="AR65" s="119">
        <f>IF('Indicator Date'!AR65="","x",'Indicator Date'!AR65)</f>
        <v>2019</v>
      </c>
      <c r="AS65" s="119">
        <f>IF('Indicator Date'!AS65="","x",'Indicator Date'!AS65)</f>
        <v>2019</v>
      </c>
      <c r="AT65" s="119">
        <f>IF('Indicator Date'!AT65="","x",'Indicator Date'!AT65)</f>
        <v>2018</v>
      </c>
      <c r="AU65" s="119">
        <f>IF('Indicator Date'!AU65="","x",'Indicator Date'!AU65)</f>
        <v>2019</v>
      </c>
      <c r="AV65" s="119">
        <f>IF('Indicator Date'!AV65="","x",'Indicator Date'!AV65)</f>
        <v>2019</v>
      </c>
      <c r="AW65" s="119">
        <f>IF('Indicator Date'!AW65="","x",'Indicator Date'!AW65)</f>
        <v>2019</v>
      </c>
      <c r="AX65" s="119">
        <f>IF('Indicator Date'!AX65="","x",'Indicator Date'!AX65)</f>
        <v>2018</v>
      </c>
      <c r="AY65" s="119">
        <f>IF('Indicator Date'!AY65="","x",'Indicator Date'!AY65)</f>
        <v>2019</v>
      </c>
      <c r="AZ65" s="119">
        <f>IF('Indicator Date'!AZ65="","x",'Indicator Date'!AZ65)</f>
        <v>2019</v>
      </c>
      <c r="BA65" s="119">
        <f>IF('Indicator Date'!BA65="","x",'Indicator Date'!BA65)</f>
        <v>2015</v>
      </c>
      <c r="BB65" s="119">
        <f>IF('Indicator Date'!BB65="","x",'Indicator Date'!BB65)</f>
        <v>2018</v>
      </c>
      <c r="BC65" s="119">
        <f>IF('Indicator Date'!BC65="","x",'Indicator Date'!BC65)</f>
        <v>2019</v>
      </c>
      <c r="BD65" s="119">
        <f>IF('Indicator Date'!BD65="","x",'Indicator Date'!BD65)</f>
        <v>2020</v>
      </c>
      <c r="BE65" s="170" t="str">
        <f>IF('Indicator Date'!BE65="","x",YEAR('Indicator Date'!BE65))</f>
        <v>x</v>
      </c>
      <c r="BF65" s="170">
        <f>IF('Indicator Date'!BF65="","x",YEAR('Indicator Date'!BF65))</f>
        <v>2020</v>
      </c>
      <c r="BG65" s="119">
        <f>IF('Indicator Date'!BG65="","x",'Indicator Date'!BG65)</f>
        <v>2019</v>
      </c>
      <c r="BH65" s="119">
        <f>IF('Indicator Date'!BH65="","x",'Indicator Date'!BH65)</f>
        <v>2019</v>
      </c>
      <c r="BI65" s="119">
        <f>IF('Indicator Date'!BI65="","x",'Indicator Date'!BI65)</f>
        <v>2019</v>
      </c>
      <c r="BJ65" s="119">
        <f>IF('Indicator Date'!BJ65="","x",'Indicator Date'!BJ65)</f>
        <v>2015</v>
      </c>
      <c r="BK65" s="119">
        <f>IF('Indicator Date'!BK65="","x",'Indicator Date'!BK65)</f>
        <v>2019</v>
      </c>
      <c r="BL65" s="119">
        <f>IF('Indicator Date'!BL65="","x",'Indicator Date'!BL65)</f>
        <v>2020</v>
      </c>
      <c r="BM65" s="119">
        <f>IF('Indicator Date'!BM65="","x",'Indicator Date'!BM65)</f>
        <v>2018</v>
      </c>
      <c r="BN65" s="119">
        <f>IF('Indicator Date'!BN65="","x",'Indicator Date'!BN65)</f>
        <v>2015</v>
      </c>
      <c r="BO65" s="119">
        <f>IF('Indicator Date'!BO65="","x",'Indicator Date'!BO65)</f>
        <v>2017</v>
      </c>
      <c r="BP65" s="119">
        <f>IF('Indicator Date'!BP65="","x",'Indicator Date'!BP65)</f>
        <v>2018</v>
      </c>
      <c r="BQ65" s="119">
        <f>IF('Indicator Date'!BQ65="","x",'Indicator Date'!BQ65)</f>
        <v>2014</v>
      </c>
      <c r="BR65" s="119">
        <f>IF('Indicator Date'!BR65="","x",'Indicator Date'!BR65)</f>
        <v>2017</v>
      </c>
      <c r="BS65" s="119">
        <f>IF('Indicator Date'!BS65="","x",'Indicator Date'!BS65)</f>
        <v>2017</v>
      </c>
      <c r="BT65" s="119">
        <f>IF('Indicator Date'!BT65="","x",'Indicator Date'!BT65)</f>
        <v>2015</v>
      </c>
      <c r="BU65" s="119">
        <f>IF('Indicator Date'!BU65="","x",'Indicator Date'!BU65)</f>
        <v>2018</v>
      </c>
      <c r="BV65" s="119">
        <f>IF('Indicator Date'!BV65="","x",'Indicator Date'!BV65)</f>
        <v>2018</v>
      </c>
      <c r="BW65" s="119">
        <f>IF('Indicator Date'!BW65="","x",'Indicator Date'!BW65)</f>
        <v>2018</v>
      </c>
      <c r="BX65" s="119">
        <f>IF('Indicator Date'!BX65="","x",'Indicator Date'!BX65)</f>
        <v>2018</v>
      </c>
      <c r="BY65" s="119">
        <f>IF('Indicator Date'!BY65="","x",'Indicator Date'!BY65)</f>
        <v>2017</v>
      </c>
      <c r="BZ65" s="119">
        <f>IF('Indicator Date'!BZ65="","x",'Indicator Date'!BZ65)</f>
        <v>2019</v>
      </c>
      <c r="CA65" s="119">
        <f>IF('Indicator Date'!CA65="","x",'Indicator Date'!CA65)</f>
        <v>2020</v>
      </c>
      <c r="CB65" s="119">
        <f>IF('Indicator Date'!CB65="","x",'Indicator Date'!CB65)</f>
        <v>2015</v>
      </c>
    </row>
    <row r="66" spans="1:80" x14ac:dyDescent="0.3">
      <c r="A66" s="100" t="str">
        <f>'Indicator Data'!A68</f>
        <v>Georgia</v>
      </c>
      <c r="B66" s="86" t="str">
        <f>'Indicator Data'!B68</f>
        <v>GEO</v>
      </c>
      <c r="C66" s="119">
        <f>IF('Indicator Date'!C66="","x",'Indicator Date'!C66)</f>
        <v>2015</v>
      </c>
      <c r="D66" s="119">
        <f>IF('Indicator Date'!D66="","x",'Indicator Date'!D66)</f>
        <v>2015</v>
      </c>
      <c r="E66" s="119">
        <f>IF('Indicator Date'!E66="","x",'Indicator Date'!E66)</f>
        <v>2015</v>
      </c>
      <c r="F66" s="119">
        <f>IF('Indicator Date'!F66="","x",'Indicator Date'!F66)</f>
        <v>2015</v>
      </c>
      <c r="G66" s="119">
        <f>IF('Indicator Date'!G66="","x",'Indicator Date'!G66)</f>
        <v>2015</v>
      </c>
      <c r="H66" s="119">
        <f>IF('Indicator Date'!H66="","x",'Indicator Date'!H66)</f>
        <v>2015</v>
      </c>
      <c r="I66" s="119">
        <f>IF('Indicator Date'!I66="","x",'Indicator Date'!I66)</f>
        <v>2015</v>
      </c>
      <c r="J66" s="119">
        <f>IF('Indicator Date'!J66="","x",'Indicator Date'!J66)</f>
        <v>2019</v>
      </c>
      <c r="K66" s="119">
        <f>IF('Indicator Date'!K66="","x",'Indicator Date'!K66)</f>
        <v>2019</v>
      </c>
      <c r="L66" s="119">
        <f>IF('Indicator Date'!L66="","x",'Indicator Date'!L66)</f>
        <v>2019</v>
      </c>
      <c r="M66" s="119">
        <f>IF('Indicator Date'!M66="","x",'Indicator Date'!M66)</f>
        <v>2015</v>
      </c>
      <c r="N66" s="119">
        <f>IF('Indicator Date'!N66="","x",'Indicator Date'!N66)</f>
        <v>2015</v>
      </c>
      <c r="O66" s="119">
        <f>IF('Indicator Date'!O66="","x",'Indicator Date'!O66)</f>
        <v>2015</v>
      </c>
      <c r="P66" s="119">
        <f>IF('Indicator Date'!P66="","x",'Indicator Date'!P66)</f>
        <v>2015</v>
      </c>
      <c r="Q66" s="119">
        <f>IF('Indicator Date'!Q66="","x",'Indicator Date'!Q66)</f>
        <v>2010</v>
      </c>
      <c r="R66" s="119">
        <f>IF('Indicator Date'!R66="","x",'Indicator Date'!R66)</f>
        <v>2010</v>
      </c>
      <c r="S66" s="119">
        <f>IF('Indicator Date'!S66="","x",'Indicator Date'!S66)</f>
        <v>2010</v>
      </c>
      <c r="T66" s="119">
        <f>IF('Indicator Date'!T66="","x",'Indicator Date'!T66)</f>
        <v>2010</v>
      </c>
      <c r="U66" s="119">
        <f>IF('Indicator Date'!U66="","x",'Indicator Date'!U66)</f>
        <v>2015</v>
      </c>
      <c r="V66" s="119">
        <f>IF('Indicator Date'!V66="","x",'Indicator Date'!V66)</f>
        <v>2015</v>
      </c>
      <c r="W66" s="119">
        <f>IF('Indicator Date'!W66="","x",'Indicator Date'!W66)</f>
        <v>2015</v>
      </c>
      <c r="X66" s="119">
        <f>IF('Indicator Date'!X66="","x",'Indicator Date'!X66)</f>
        <v>2018</v>
      </c>
      <c r="Y66" s="119">
        <f>IF('Indicator Date'!Y66="","x",'Indicator Date'!Y66)</f>
        <v>2019</v>
      </c>
      <c r="Z66" s="119">
        <f>IF('Indicator Date'!Z66="","x",'Indicator Date'!Z66)</f>
        <v>2019</v>
      </c>
      <c r="AA66" s="119">
        <f>IF('Indicator Date'!AA66="","x",'Indicator Date'!AA66)</f>
        <v>2014</v>
      </c>
      <c r="AB66" s="119">
        <f>IF('Indicator Date'!AB66="","x",'Indicator Date'!AB66)</f>
        <v>2017</v>
      </c>
      <c r="AC66" s="119" t="str">
        <f>IF('Indicator Date'!AC66="","x",'Indicator Date'!AC66)</f>
        <v>x</v>
      </c>
      <c r="AD66" s="119">
        <f>IF('Indicator Date'!AD66="","x",'Indicator Date'!AD66)</f>
        <v>2019</v>
      </c>
      <c r="AE66" s="119">
        <f>IF('Indicator Date'!AE66="","x",'Indicator Date'!AE66)</f>
        <v>2019</v>
      </c>
      <c r="AF66" s="119">
        <f>IF('Indicator Date'!AF66="","x",'Indicator Date'!AF66)</f>
        <v>2018</v>
      </c>
      <c r="AG66" s="119">
        <f>IF('Indicator Date'!AG66="","x",'Indicator Date'!AG66)</f>
        <v>2019</v>
      </c>
      <c r="AH66" s="119">
        <f>IF('Indicator Date'!AH66="","x",'Indicator Date'!AH66)</f>
        <v>2021</v>
      </c>
      <c r="AI66" s="119">
        <f>IF('Indicator Date'!AI66="","x",'Indicator Date'!AI66)</f>
        <v>2021</v>
      </c>
      <c r="AJ66" s="119">
        <f>IF('Indicator Date'!AJ66="","x",'Indicator Date'!AJ66)</f>
        <v>2020</v>
      </c>
      <c r="AK66" s="119">
        <f>IF('Indicator Date'!AK66="","x",'Indicator Date'!AK66)</f>
        <v>2020</v>
      </c>
      <c r="AL66" s="119">
        <f>IF('Indicator Date'!AL66="","x",'Indicator Date'!AL66)</f>
        <v>2018</v>
      </c>
      <c r="AM66" s="119" t="str">
        <f>IF('Indicator Date'!AM66="","x",RIGHT('Indicator Date'!AM66,4))</f>
        <v>2018</v>
      </c>
      <c r="AN66" s="119">
        <f>IF('Indicator Date'!AN66="","x",'Indicator Date'!AN66)</f>
        <v>2021</v>
      </c>
      <c r="AO66" s="119">
        <f>IF('Indicator Date'!AO66="","x",'Indicator Date'!AO66)</f>
        <v>2018</v>
      </c>
      <c r="AP66" s="119">
        <f>IF('Indicator Date'!AP66="","x",'Indicator Date'!AP66)</f>
        <v>2019</v>
      </c>
      <c r="AQ66" s="119">
        <f>IF('Indicator Date'!AQ66="","x",'Indicator Date'!AQ66)</f>
        <v>2019</v>
      </c>
      <c r="AR66" s="119">
        <f>IF('Indicator Date'!AR66="","x",'Indicator Date'!AR66)</f>
        <v>2019</v>
      </c>
      <c r="AS66" s="119">
        <f>IF('Indicator Date'!AS66="","x",'Indicator Date'!AS66)</f>
        <v>2019</v>
      </c>
      <c r="AT66" s="119">
        <f>IF('Indicator Date'!AT66="","x",'Indicator Date'!AT66)</f>
        <v>2009</v>
      </c>
      <c r="AU66" s="119">
        <f>IF('Indicator Date'!AU66="","x",'Indicator Date'!AU66)</f>
        <v>2019</v>
      </c>
      <c r="AV66" s="119">
        <f>IF('Indicator Date'!AV66="","x",'Indicator Date'!AV66)</f>
        <v>2019</v>
      </c>
      <c r="AW66" s="119" t="str">
        <f>IF('Indicator Date'!AW66="","x",'Indicator Date'!AW66)</f>
        <v>x</v>
      </c>
      <c r="AX66" s="119">
        <f>IF('Indicator Date'!AX66="","x",'Indicator Date'!AX66)</f>
        <v>2018</v>
      </c>
      <c r="AY66" s="119">
        <f>IF('Indicator Date'!AY66="","x",'Indicator Date'!AY66)</f>
        <v>2019</v>
      </c>
      <c r="AZ66" s="119">
        <f>IF('Indicator Date'!AZ66="","x",'Indicator Date'!AZ66)</f>
        <v>2019</v>
      </c>
      <c r="BA66" s="119">
        <f>IF('Indicator Date'!BA66="","x",'Indicator Date'!BA66)</f>
        <v>2019</v>
      </c>
      <c r="BB66" s="119">
        <f>IF('Indicator Date'!BB66="","x",'Indicator Date'!BB66)</f>
        <v>2018</v>
      </c>
      <c r="BC66" s="119">
        <f>IF('Indicator Date'!BC66="","x",'Indicator Date'!BC66)</f>
        <v>2019</v>
      </c>
      <c r="BD66" s="119">
        <f>IF('Indicator Date'!BD66="","x",'Indicator Date'!BD66)</f>
        <v>2020</v>
      </c>
      <c r="BE66" s="170">
        <f>IF('Indicator Date'!BE66="","x",YEAR('Indicator Date'!BE66))</f>
        <v>2019</v>
      </c>
      <c r="BF66" s="170">
        <f>IF('Indicator Date'!BF66="","x",YEAR('Indicator Date'!BF66))</f>
        <v>2020</v>
      </c>
      <c r="BG66" s="119">
        <f>IF('Indicator Date'!BG66="","x",'Indicator Date'!BG66)</f>
        <v>2019</v>
      </c>
      <c r="BH66" s="119">
        <f>IF('Indicator Date'!BH66="","x",'Indicator Date'!BH66)</f>
        <v>2019</v>
      </c>
      <c r="BI66" s="119">
        <f>IF('Indicator Date'!BI66="","x",'Indicator Date'!BI66)</f>
        <v>2019</v>
      </c>
      <c r="BJ66" s="119">
        <f>IF('Indicator Date'!BJ66="","x",'Indicator Date'!BJ66)</f>
        <v>2015</v>
      </c>
      <c r="BK66" s="119">
        <f>IF('Indicator Date'!BK66="","x",'Indicator Date'!BK66)</f>
        <v>2019</v>
      </c>
      <c r="BL66" s="119">
        <f>IF('Indicator Date'!BL66="","x",'Indicator Date'!BL66)</f>
        <v>2020</v>
      </c>
      <c r="BM66" s="119">
        <f>IF('Indicator Date'!BM66="","x",'Indicator Date'!BM66)</f>
        <v>2018</v>
      </c>
      <c r="BN66" s="119">
        <f>IF('Indicator Date'!BN66="","x",'Indicator Date'!BN66)</f>
        <v>2017</v>
      </c>
      <c r="BO66" s="119">
        <f>IF('Indicator Date'!BO66="","x",'Indicator Date'!BO66)</f>
        <v>2019</v>
      </c>
      <c r="BP66" s="119">
        <f>IF('Indicator Date'!BP66="","x",'Indicator Date'!BP66)</f>
        <v>2019</v>
      </c>
      <c r="BQ66" s="119">
        <f>IF('Indicator Date'!BQ66="","x",'Indicator Date'!BQ66)</f>
        <v>2014</v>
      </c>
      <c r="BR66" s="119">
        <f>IF('Indicator Date'!BR66="","x",'Indicator Date'!BR66)</f>
        <v>2017</v>
      </c>
      <c r="BS66" s="119">
        <f>IF('Indicator Date'!BS66="","x",'Indicator Date'!BS66)</f>
        <v>2017</v>
      </c>
      <c r="BT66" s="119">
        <f>IF('Indicator Date'!BT66="","x",'Indicator Date'!BT66)</f>
        <v>2015</v>
      </c>
      <c r="BU66" s="119">
        <f>IF('Indicator Date'!BU66="","x",'Indicator Date'!BU66)</f>
        <v>2018</v>
      </c>
      <c r="BV66" s="119">
        <f>IF('Indicator Date'!BV66="","x",'Indicator Date'!BV66)</f>
        <v>2018</v>
      </c>
      <c r="BW66" s="119">
        <f>IF('Indicator Date'!BW66="","x",'Indicator Date'!BW66)</f>
        <v>2018</v>
      </c>
      <c r="BX66" s="119">
        <f>IF('Indicator Date'!BX66="","x",'Indicator Date'!BX66)</f>
        <v>2018</v>
      </c>
      <c r="BY66" s="119">
        <f>IF('Indicator Date'!BY66="","x",'Indicator Date'!BY66)</f>
        <v>2017</v>
      </c>
      <c r="BZ66" s="119">
        <f>IF('Indicator Date'!BZ66="","x",'Indicator Date'!BZ66)</f>
        <v>2019</v>
      </c>
      <c r="CA66" s="119">
        <f>IF('Indicator Date'!CA66="","x",'Indicator Date'!CA66)</f>
        <v>2020</v>
      </c>
      <c r="CB66" s="119">
        <f>IF('Indicator Date'!CB66="","x",'Indicator Date'!CB66)</f>
        <v>2015</v>
      </c>
    </row>
    <row r="67" spans="1:80" x14ac:dyDescent="0.3">
      <c r="A67" s="100" t="str">
        <f>'Indicator Data'!A69</f>
        <v>Germany</v>
      </c>
      <c r="B67" s="86" t="str">
        <f>'Indicator Data'!B69</f>
        <v>DEU</v>
      </c>
      <c r="C67" s="119">
        <f>IF('Indicator Date'!C67="","x",'Indicator Date'!C67)</f>
        <v>2015</v>
      </c>
      <c r="D67" s="119">
        <f>IF('Indicator Date'!D67="","x",'Indicator Date'!D67)</f>
        <v>2015</v>
      </c>
      <c r="E67" s="119">
        <f>IF('Indicator Date'!E67="","x",'Indicator Date'!E67)</f>
        <v>2015</v>
      </c>
      <c r="F67" s="119">
        <f>IF('Indicator Date'!F67="","x",'Indicator Date'!F67)</f>
        <v>2015</v>
      </c>
      <c r="G67" s="119">
        <f>IF('Indicator Date'!G67="","x",'Indicator Date'!G67)</f>
        <v>2015</v>
      </c>
      <c r="H67" s="119">
        <f>IF('Indicator Date'!H67="","x",'Indicator Date'!H67)</f>
        <v>2015</v>
      </c>
      <c r="I67" s="119">
        <f>IF('Indicator Date'!I67="","x",'Indicator Date'!I67)</f>
        <v>2015</v>
      </c>
      <c r="J67" s="119">
        <f>IF('Indicator Date'!J67="","x",'Indicator Date'!J67)</f>
        <v>2019</v>
      </c>
      <c r="K67" s="119">
        <f>IF('Indicator Date'!K67="","x",'Indicator Date'!K67)</f>
        <v>2019</v>
      </c>
      <c r="L67" s="119">
        <f>IF('Indicator Date'!L67="","x",'Indicator Date'!L67)</f>
        <v>2019</v>
      </c>
      <c r="M67" s="119">
        <f>IF('Indicator Date'!M67="","x",'Indicator Date'!M67)</f>
        <v>2015</v>
      </c>
      <c r="N67" s="119">
        <f>IF('Indicator Date'!N67="","x",'Indicator Date'!N67)</f>
        <v>2015</v>
      </c>
      <c r="O67" s="119">
        <f>IF('Indicator Date'!O67="","x",'Indicator Date'!O67)</f>
        <v>2015</v>
      </c>
      <c r="P67" s="119">
        <f>IF('Indicator Date'!P67="","x",'Indicator Date'!P67)</f>
        <v>2015</v>
      </c>
      <c r="Q67" s="119">
        <f>IF('Indicator Date'!Q67="","x",'Indicator Date'!Q67)</f>
        <v>2010</v>
      </c>
      <c r="R67" s="119">
        <f>IF('Indicator Date'!R67="","x",'Indicator Date'!R67)</f>
        <v>2010</v>
      </c>
      <c r="S67" s="119">
        <f>IF('Indicator Date'!S67="","x",'Indicator Date'!S67)</f>
        <v>2010</v>
      </c>
      <c r="T67" s="119">
        <f>IF('Indicator Date'!T67="","x",'Indicator Date'!T67)</f>
        <v>2010</v>
      </c>
      <c r="U67" s="119">
        <f>IF('Indicator Date'!U67="","x",'Indicator Date'!U67)</f>
        <v>2015</v>
      </c>
      <c r="V67" s="119">
        <f>IF('Indicator Date'!V67="","x",'Indicator Date'!V67)</f>
        <v>2015</v>
      </c>
      <c r="W67" s="119">
        <f>IF('Indicator Date'!W67="","x",'Indicator Date'!W67)</f>
        <v>2015</v>
      </c>
      <c r="X67" s="119">
        <f>IF('Indicator Date'!X67="","x",'Indicator Date'!X67)</f>
        <v>2018</v>
      </c>
      <c r="Y67" s="119">
        <f>IF('Indicator Date'!Y67="","x",'Indicator Date'!Y67)</f>
        <v>2019</v>
      </c>
      <c r="Z67" s="119">
        <f>IF('Indicator Date'!Z67="","x",'Indicator Date'!Z67)</f>
        <v>2019</v>
      </c>
      <c r="AA67" s="119">
        <f>IF('Indicator Date'!AA67="","x",'Indicator Date'!AA67)</f>
        <v>2011</v>
      </c>
      <c r="AB67" s="119">
        <f>IF('Indicator Date'!AB67="","x",'Indicator Date'!AB67)</f>
        <v>2017</v>
      </c>
      <c r="AC67" s="119" t="str">
        <f>IF('Indicator Date'!AC67="","x",'Indicator Date'!AC67)</f>
        <v>x</v>
      </c>
      <c r="AD67" s="119">
        <f>IF('Indicator Date'!AD67="","x",'Indicator Date'!AD67)</f>
        <v>2019</v>
      </c>
      <c r="AE67" s="119">
        <f>IF('Indicator Date'!AE67="","x",'Indicator Date'!AE67)</f>
        <v>2019</v>
      </c>
      <c r="AF67" s="119">
        <f>IF('Indicator Date'!AF67="","x",'Indicator Date'!AF67)</f>
        <v>2018</v>
      </c>
      <c r="AG67" s="119">
        <f>IF('Indicator Date'!AG67="","x",'Indicator Date'!AG67)</f>
        <v>2019</v>
      </c>
      <c r="AH67" s="119">
        <f>IF('Indicator Date'!AH67="","x",'Indicator Date'!AH67)</f>
        <v>2021</v>
      </c>
      <c r="AI67" s="119">
        <f>IF('Indicator Date'!AI67="","x",'Indicator Date'!AI67)</f>
        <v>2021</v>
      </c>
      <c r="AJ67" s="119">
        <f>IF('Indicator Date'!AJ67="","x",'Indicator Date'!AJ67)</f>
        <v>2020</v>
      </c>
      <c r="AK67" s="119">
        <f>IF('Indicator Date'!AK67="","x",'Indicator Date'!AK67)</f>
        <v>2020</v>
      </c>
      <c r="AL67" s="119">
        <f>IF('Indicator Date'!AL67="","x",'Indicator Date'!AL67)</f>
        <v>2018</v>
      </c>
      <c r="AM67" s="119" t="str">
        <f>IF('Indicator Date'!AM67="","x",RIGHT('Indicator Date'!AM67,4))</f>
        <v>x</v>
      </c>
      <c r="AN67" s="119">
        <f>IF('Indicator Date'!AN67="","x",'Indicator Date'!AN67)</f>
        <v>2021</v>
      </c>
      <c r="AO67" s="119">
        <f>IF('Indicator Date'!AO67="","x",'Indicator Date'!AO67)</f>
        <v>2018</v>
      </c>
      <c r="AP67" s="119">
        <f>IF('Indicator Date'!AP67="","x",'Indicator Date'!AP67)</f>
        <v>2019</v>
      </c>
      <c r="AQ67" s="119" t="str">
        <f>IF('Indicator Date'!AQ67="","x",'Indicator Date'!AQ67)</f>
        <v>x</v>
      </c>
      <c r="AR67" s="119">
        <f>IF('Indicator Date'!AR67="","x",'Indicator Date'!AR67)</f>
        <v>2019</v>
      </c>
      <c r="AS67" s="119">
        <f>IF('Indicator Date'!AS67="","x",'Indicator Date'!AS67)</f>
        <v>2019</v>
      </c>
      <c r="AT67" s="119">
        <f>IF('Indicator Date'!AT67="","x",'Indicator Date'!AT67)</f>
        <v>2016</v>
      </c>
      <c r="AU67" s="119">
        <f>IF('Indicator Date'!AU67="","x",'Indicator Date'!AU67)</f>
        <v>2019</v>
      </c>
      <c r="AV67" s="119" t="str">
        <f>IF('Indicator Date'!AV67="","x",'Indicator Date'!AV67)</f>
        <v>x</v>
      </c>
      <c r="AW67" s="119" t="str">
        <f>IF('Indicator Date'!AW67="","x",'Indicator Date'!AW67)</f>
        <v>x</v>
      </c>
      <c r="AX67" s="119" t="str">
        <f>IF('Indicator Date'!AX67="","x",'Indicator Date'!AX67)</f>
        <v>x</v>
      </c>
      <c r="AY67" s="119">
        <f>IF('Indicator Date'!AY67="","x",'Indicator Date'!AY67)</f>
        <v>2019</v>
      </c>
      <c r="AZ67" s="119">
        <f>IF('Indicator Date'!AZ67="","x",'Indicator Date'!AZ67)</f>
        <v>2019</v>
      </c>
      <c r="BA67" s="119">
        <f>IF('Indicator Date'!BA67="","x",'Indicator Date'!BA67)</f>
        <v>2016</v>
      </c>
      <c r="BB67" s="119">
        <f>IF('Indicator Date'!BB67="","x",'Indicator Date'!BB67)</f>
        <v>2018</v>
      </c>
      <c r="BC67" s="119">
        <f>IF('Indicator Date'!BC67="","x",'Indicator Date'!BC67)</f>
        <v>2019</v>
      </c>
      <c r="BD67" s="119">
        <f>IF('Indicator Date'!BD67="","x",'Indicator Date'!BD67)</f>
        <v>2020</v>
      </c>
      <c r="BE67" s="170" t="str">
        <f>IF('Indicator Date'!BE67="","x",YEAR('Indicator Date'!BE67))</f>
        <v>x</v>
      </c>
      <c r="BF67" s="170">
        <f>IF('Indicator Date'!BF67="","x",YEAR('Indicator Date'!BF67))</f>
        <v>2020</v>
      </c>
      <c r="BG67" s="119">
        <f>IF('Indicator Date'!BG67="","x",'Indicator Date'!BG67)</f>
        <v>2019</v>
      </c>
      <c r="BH67" s="119">
        <f>IF('Indicator Date'!BH67="","x",'Indicator Date'!BH67)</f>
        <v>2019</v>
      </c>
      <c r="BI67" s="119">
        <f>IF('Indicator Date'!BI67="","x",'Indicator Date'!BI67)</f>
        <v>2019</v>
      </c>
      <c r="BJ67" s="119">
        <f>IF('Indicator Date'!BJ67="","x",'Indicator Date'!BJ67)</f>
        <v>2015</v>
      </c>
      <c r="BK67" s="119">
        <f>IF('Indicator Date'!BK67="","x",'Indicator Date'!BK67)</f>
        <v>2019</v>
      </c>
      <c r="BL67" s="119">
        <f>IF('Indicator Date'!BL67="","x",'Indicator Date'!BL67)</f>
        <v>2020</v>
      </c>
      <c r="BM67" s="119">
        <f>IF('Indicator Date'!BM67="","x",'Indicator Date'!BM67)</f>
        <v>2018</v>
      </c>
      <c r="BN67" s="119" t="str">
        <f>IF('Indicator Date'!BN67="","x",'Indicator Date'!BN67)</f>
        <v>x</v>
      </c>
      <c r="BO67" s="119">
        <f>IF('Indicator Date'!BO67="","x",'Indicator Date'!BO67)</f>
        <v>2019</v>
      </c>
      <c r="BP67" s="119">
        <f>IF('Indicator Date'!BP67="","x",'Indicator Date'!BP67)</f>
        <v>2019</v>
      </c>
      <c r="BQ67" s="119">
        <f>IF('Indicator Date'!BQ67="","x",'Indicator Date'!BQ67)</f>
        <v>2014</v>
      </c>
      <c r="BR67" s="119">
        <f>IF('Indicator Date'!BR67="","x",'Indicator Date'!BR67)</f>
        <v>2017</v>
      </c>
      <c r="BS67" s="119">
        <f>IF('Indicator Date'!BS67="","x",'Indicator Date'!BS67)</f>
        <v>2017</v>
      </c>
      <c r="BT67" s="119">
        <f>IF('Indicator Date'!BT67="","x",'Indicator Date'!BT67)</f>
        <v>2016</v>
      </c>
      <c r="BU67" s="119">
        <f>IF('Indicator Date'!BU67="","x",'Indicator Date'!BU67)</f>
        <v>2018</v>
      </c>
      <c r="BV67" s="119">
        <f>IF('Indicator Date'!BV67="","x",'Indicator Date'!BV67)</f>
        <v>2018</v>
      </c>
      <c r="BW67" s="119">
        <f>IF('Indicator Date'!BW67="","x",'Indicator Date'!BW67)</f>
        <v>2018</v>
      </c>
      <c r="BX67" s="119">
        <f>IF('Indicator Date'!BX67="","x",'Indicator Date'!BX67)</f>
        <v>2018</v>
      </c>
      <c r="BY67" s="119">
        <f>IF('Indicator Date'!BY67="","x",'Indicator Date'!BY67)</f>
        <v>2017</v>
      </c>
      <c r="BZ67" s="119">
        <f>IF('Indicator Date'!BZ67="","x",'Indicator Date'!BZ67)</f>
        <v>2019</v>
      </c>
      <c r="CA67" s="119">
        <f>IF('Indicator Date'!CA67="","x",'Indicator Date'!CA67)</f>
        <v>2020</v>
      </c>
      <c r="CB67" s="119">
        <f>IF('Indicator Date'!CB67="","x",'Indicator Date'!CB67)</f>
        <v>2015</v>
      </c>
    </row>
    <row r="68" spans="1:80" x14ac:dyDescent="0.3">
      <c r="A68" s="100" t="str">
        <f>'Indicator Data'!A70</f>
        <v>Ghana</v>
      </c>
      <c r="B68" s="86" t="str">
        <f>'Indicator Data'!B70</f>
        <v>GHA</v>
      </c>
      <c r="C68" s="119">
        <f>IF('Indicator Date'!C68="","x",'Indicator Date'!C68)</f>
        <v>2015</v>
      </c>
      <c r="D68" s="119">
        <f>IF('Indicator Date'!D68="","x",'Indicator Date'!D68)</f>
        <v>2015</v>
      </c>
      <c r="E68" s="119">
        <f>IF('Indicator Date'!E68="","x",'Indicator Date'!E68)</f>
        <v>2015</v>
      </c>
      <c r="F68" s="119">
        <f>IF('Indicator Date'!F68="","x",'Indicator Date'!F68)</f>
        <v>2015</v>
      </c>
      <c r="G68" s="119">
        <f>IF('Indicator Date'!G68="","x",'Indicator Date'!G68)</f>
        <v>2015</v>
      </c>
      <c r="H68" s="119">
        <f>IF('Indicator Date'!H68="","x",'Indicator Date'!H68)</f>
        <v>2015</v>
      </c>
      <c r="I68" s="119">
        <f>IF('Indicator Date'!I68="","x",'Indicator Date'!I68)</f>
        <v>2015</v>
      </c>
      <c r="J68" s="119">
        <f>IF('Indicator Date'!J68="","x",'Indicator Date'!J68)</f>
        <v>2019</v>
      </c>
      <c r="K68" s="119">
        <f>IF('Indicator Date'!K68="","x",'Indicator Date'!K68)</f>
        <v>2019</v>
      </c>
      <c r="L68" s="119">
        <f>IF('Indicator Date'!L68="","x",'Indicator Date'!L68)</f>
        <v>2019</v>
      </c>
      <c r="M68" s="119">
        <f>IF('Indicator Date'!M68="","x",'Indicator Date'!M68)</f>
        <v>2015</v>
      </c>
      <c r="N68" s="119">
        <f>IF('Indicator Date'!N68="","x",'Indicator Date'!N68)</f>
        <v>2015</v>
      </c>
      <c r="O68" s="119">
        <f>IF('Indicator Date'!O68="","x",'Indicator Date'!O68)</f>
        <v>2015</v>
      </c>
      <c r="P68" s="119">
        <f>IF('Indicator Date'!P68="","x",'Indicator Date'!P68)</f>
        <v>2015</v>
      </c>
      <c r="Q68" s="119">
        <f>IF('Indicator Date'!Q68="","x",'Indicator Date'!Q68)</f>
        <v>2010</v>
      </c>
      <c r="R68" s="119">
        <f>IF('Indicator Date'!R68="","x",'Indicator Date'!R68)</f>
        <v>2010</v>
      </c>
      <c r="S68" s="119">
        <f>IF('Indicator Date'!S68="","x",'Indicator Date'!S68)</f>
        <v>2010</v>
      </c>
      <c r="T68" s="119">
        <f>IF('Indicator Date'!T68="","x",'Indicator Date'!T68)</f>
        <v>2010</v>
      </c>
      <c r="U68" s="119">
        <f>IF('Indicator Date'!U68="","x",'Indicator Date'!U68)</f>
        <v>2015</v>
      </c>
      <c r="V68" s="119">
        <f>IF('Indicator Date'!V68="","x",'Indicator Date'!V68)</f>
        <v>2015</v>
      </c>
      <c r="W68" s="119">
        <f>IF('Indicator Date'!W68="","x",'Indicator Date'!W68)</f>
        <v>2015</v>
      </c>
      <c r="X68" s="119">
        <f>IF('Indicator Date'!X68="","x",'Indicator Date'!X68)</f>
        <v>2018</v>
      </c>
      <c r="Y68" s="119">
        <f>IF('Indicator Date'!Y68="","x",'Indicator Date'!Y68)</f>
        <v>2019</v>
      </c>
      <c r="Z68" s="119">
        <f>IF('Indicator Date'!Z68="","x",'Indicator Date'!Z68)</f>
        <v>2019</v>
      </c>
      <c r="AA68" s="119">
        <f>IF('Indicator Date'!AA68="","x",'Indicator Date'!AA68)</f>
        <v>2014</v>
      </c>
      <c r="AB68" s="119">
        <f>IF('Indicator Date'!AB68="","x",'Indicator Date'!AB68)</f>
        <v>2017</v>
      </c>
      <c r="AC68" s="119">
        <f>IF('Indicator Date'!AC68="","x",'Indicator Date'!AC68)</f>
        <v>2017</v>
      </c>
      <c r="AD68" s="119">
        <f>IF('Indicator Date'!AD68="","x",'Indicator Date'!AD68)</f>
        <v>2017</v>
      </c>
      <c r="AE68" s="119">
        <f>IF('Indicator Date'!AE68="","x",'Indicator Date'!AE68)</f>
        <v>2019</v>
      </c>
      <c r="AF68" s="119">
        <f>IF('Indicator Date'!AF68="","x",'Indicator Date'!AF68)</f>
        <v>2018</v>
      </c>
      <c r="AG68" s="119">
        <f>IF('Indicator Date'!AG68="","x",'Indicator Date'!AG68)</f>
        <v>2019</v>
      </c>
      <c r="AH68" s="119">
        <f>IF('Indicator Date'!AH68="","x",'Indicator Date'!AH68)</f>
        <v>2021</v>
      </c>
      <c r="AI68" s="119">
        <f>IF('Indicator Date'!AI68="","x",'Indicator Date'!AI68)</f>
        <v>2021</v>
      </c>
      <c r="AJ68" s="119">
        <f>IF('Indicator Date'!AJ68="","x",'Indicator Date'!AJ68)</f>
        <v>2020</v>
      </c>
      <c r="AK68" s="119">
        <f>IF('Indicator Date'!AK68="","x",'Indicator Date'!AK68)</f>
        <v>2020</v>
      </c>
      <c r="AL68" s="119">
        <f>IF('Indicator Date'!AL68="","x",'Indicator Date'!AL68)</f>
        <v>2018</v>
      </c>
      <c r="AM68" s="119" t="str">
        <f>IF('Indicator Date'!AM68="","x",RIGHT('Indicator Date'!AM68,4))</f>
        <v>2014</v>
      </c>
      <c r="AN68" s="119">
        <f>IF('Indicator Date'!AN68="","x",'Indicator Date'!AN68)</f>
        <v>2021</v>
      </c>
      <c r="AO68" s="119">
        <f>IF('Indicator Date'!AO68="","x",'Indicator Date'!AO68)</f>
        <v>2018</v>
      </c>
      <c r="AP68" s="119">
        <f>IF('Indicator Date'!AP68="","x",'Indicator Date'!AP68)</f>
        <v>2019</v>
      </c>
      <c r="AQ68" s="119">
        <f>IF('Indicator Date'!AQ68="","x",'Indicator Date'!AQ68)</f>
        <v>2019</v>
      </c>
      <c r="AR68" s="119">
        <f>IF('Indicator Date'!AR68="","x",'Indicator Date'!AR68)</f>
        <v>2019</v>
      </c>
      <c r="AS68" s="119">
        <f>IF('Indicator Date'!AS68="","x",'Indicator Date'!AS68)</f>
        <v>2019</v>
      </c>
      <c r="AT68" s="119">
        <f>IF('Indicator Date'!AT68="","x",'Indicator Date'!AT68)</f>
        <v>2017</v>
      </c>
      <c r="AU68" s="119">
        <f>IF('Indicator Date'!AU68="","x",'Indicator Date'!AU68)</f>
        <v>2019</v>
      </c>
      <c r="AV68" s="119">
        <f>IF('Indicator Date'!AV68="","x",'Indicator Date'!AV68)</f>
        <v>2019</v>
      </c>
      <c r="AW68" s="119">
        <f>IF('Indicator Date'!AW68="","x",'Indicator Date'!AW68)</f>
        <v>2019</v>
      </c>
      <c r="AX68" s="119">
        <f>IF('Indicator Date'!AX68="","x",'Indicator Date'!AX68)</f>
        <v>2018</v>
      </c>
      <c r="AY68" s="119">
        <f>IF('Indicator Date'!AY68="","x",'Indicator Date'!AY68)</f>
        <v>2019</v>
      </c>
      <c r="AZ68" s="119">
        <f>IF('Indicator Date'!AZ68="","x",'Indicator Date'!AZ68)</f>
        <v>2019</v>
      </c>
      <c r="BA68" s="119">
        <f>IF('Indicator Date'!BA68="","x",'Indicator Date'!BA68)</f>
        <v>2016</v>
      </c>
      <c r="BB68" s="119">
        <f>IF('Indicator Date'!BB68="","x",'Indicator Date'!BB68)</f>
        <v>2018</v>
      </c>
      <c r="BC68" s="119">
        <f>IF('Indicator Date'!BC68="","x",'Indicator Date'!BC68)</f>
        <v>2019</v>
      </c>
      <c r="BD68" s="119">
        <f>IF('Indicator Date'!BD68="","x",'Indicator Date'!BD68)</f>
        <v>2020</v>
      </c>
      <c r="BE68" s="170">
        <f>IF('Indicator Date'!BE68="","x",YEAR('Indicator Date'!BE68))</f>
        <v>2019</v>
      </c>
      <c r="BF68" s="170">
        <f>IF('Indicator Date'!BF68="","x",YEAR('Indicator Date'!BF68))</f>
        <v>2021</v>
      </c>
      <c r="BG68" s="119">
        <f>IF('Indicator Date'!BG68="","x",'Indicator Date'!BG68)</f>
        <v>2019</v>
      </c>
      <c r="BH68" s="119">
        <f>IF('Indicator Date'!BH68="","x",'Indicator Date'!BH68)</f>
        <v>2019</v>
      </c>
      <c r="BI68" s="119">
        <f>IF('Indicator Date'!BI68="","x",'Indicator Date'!BI68)</f>
        <v>2019</v>
      </c>
      <c r="BJ68" s="119">
        <f>IF('Indicator Date'!BJ68="","x",'Indicator Date'!BJ68)</f>
        <v>2015</v>
      </c>
      <c r="BK68" s="119">
        <f>IF('Indicator Date'!BK68="","x",'Indicator Date'!BK68)</f>
        <v>2019</v>
      </c>
      <c r="BL68" s="119">
        <f>IF('Indicator Date'!BL68="","x",'Indicator Date'!BL68)</f>
        <v>2020</v>
      </c>
      <c r="BM68" s="119">
        <f>IF('Indicator Date'!BM68="","x",'Indicator Date'!BM68)</f>
        <v>2018</v>
      </c>
      <c r="BN68" s="119">
        <f>IF('Indicator Date'!BN68="","x",'Indicator Date'!BN68)</f>
        <v>2018</v>
      </c>
      <c r="BO68" s="119">
        <f>IF('Indicator Date'!BO68="","x",'Indicator Date'!BO68)</f>
        <v>2017</v>
      </c>
      <c r="BP68" s="119">
        <f>IF('Indicator Date'!BP68="","x",'Indicator Date'!BP68)</f>
        <v>2019</v>
      </c>
      <c r="BQ68" s="119">
        <f>IF('Indicator Date'!BQ68="","x",'Indicator Date'!BQ68)</f>
        <v>2014</v>
      </c>
      <c r="BR68" s="119">
        <f>IF('Indicator Date'!BR68="","x",'Indicator Date'!BR68)</f>
        <v>2017</v>
      </c>
      <c r="BS68" s="119">
        <f>IF('Indicator Date'!BS68="","x",'Indicator Date'!BS68)</f>
        <v>2017</v>
      </c>
      <c r="BT68" s="119">
        <f>IF('Indicator Date'!BT68="","x",'Indicator Date'!BT68)</f>
        <v>2017</v>
      </c>
      <c r="BU68" s="119">
        <f>IF('Indicator Date'!BU68="","x",'Indicator Date'!BU68)</f>
        <v>2018</v>
      </c>
      <c r="BV68" s="119">
        <f>IF('Indicator Date'!BV68="","x",'Indicator Date'!BV68)</f>
        <v>2018</v>
      </c>
      <c r="BW68" s="119">
        <f>IF('Indicator Date'!BW68="","x",'Indicator Date'!BW68)</f>
        <v>2018</v>
      </c>
      <c r="BX68" s="119">
        <f>IF('Indicator Date'!BX68="","x",'Indicator Date'!BX68)</f>
        <v>2018</v>
      </c>
      <c r="BY68" s="119">
        <f>IF('Indicator Date'!BY68="","x",'Indicator Date'!BY68)</f>
        <v>2017</v>
      </c>
      <c r="BZ68" s="119">
        <f>IF('Indicator Date'!BZ68="","x",'Indicator Date'!BZ68)</f>
        <v>2019</v>
      </c>
      <c r="CA68" s="119">
        <f>IF('Indicator Date'!CA68="","x",'Indicator Date'!CA68)</f>
        <v>2020</v>
      </c>
      <c r="CB68" s="119">
        <f>IF('Indicator Date'!CB68="","x",'Indicator Date'!CB68)</f>
        <v>2015</v>
      </c>
    </row>
    <row r="69" spans="1:80" x14ac:dyDescent="0.3">
      <c r="A69" s="100" t="str">
        <f>'Indicator Data'!A71</f>
        <v>Greece</v>
      </c>
      <c r="B69" s="86" t="str">
        <f>'Indicator Data'!B71</f>
        <v>GRC</v>
      </c>
      <c r="C69" s="119">
        <f>IF('Indicator Date'!C69="","x",'Indicator Date'!C69)</f>
        <v>2015</v>
      </c>
      <c r="D69" s="119">
        <f>IF('Indicator Date'!D69="","x",'Indicator Date'!D69)</f>
        <v>2015</v>
      </c>
      <c r="E69" s="119">
        <f>IF('Indicator Date'!E69="","x",'Indicator Date'!E69)</f>
        <v>2015</v>
      </c>
      <c r="F69" s="119">
        <f>IF('Indicator Date'!F69="","x",'Indicator Date'!F69)</f>
        <v>2015</v>
      </c>
      <c r="G69" s="119">
        <f>IF('Indicator Date'!G69="","x",'Indicator Date'!G69)</f>
        <v>2015</v>
      </c>
      <c r="H69" s="119">
        <f>IF('Indicator Date'!H69="","x",'Indicator Date'!H69)</f>
        <v>2015</v>
      </c>
      <c r="I69" s="119">
        <f>IF('Indicator Date'!I69="","x",'Indicator Date'!I69)</f>
        <v>2015</v>
      </c>
      <c r="J69" s="119">
        <f>IF('Indicator Date'!J69="","x",'Indicator Date'!J69)</f>
        <v>2019</v>
      </c>
      <c r="K69" s="119">
        <f>IF('Indicator Date'!K69="","x",'Indicator Date'!K69)</f>
        <v>2019</v>
      </c>
      <c r="L69" s="119">
        <f>IF('Indicator Date'!L69="","x",'Indicator Date'!L69)</f>
        <v>2019</v>
      </c>
      <c r="M69" s="119">
        <f>IF('Indicator Date'!M69="","x",'Indicator Date'!M69)</f>
        <v>2015</v>
      </c>
      <c r="N69" s="119">
        <f>IF('Indicator Date'!N69="","x",'Indicator Date'!N69)</f>
        <v>2015</v>
      </c>
      <c r="O69" s="119">
        <f>IF('Indicator Date'!O69="","x",'Indicator Date'!O69)</f>
        <v>2015</v>
      </c>
      <c r="P69" s="119">
        <f>IF('Indicator Date'!P69="","x",'Indicator Date'!P69)</f>
        <v>2015</v>
      </c>
      <c r="Q69" s="119">
        <f>IF('Indicator Date'!Q69="","x",'Indicator Date'!Q69)</f>
        <v>2010</v>
      </c>
      <c r="R69" s="119">
        <f>IF('Indicator Date'!R69="","x",'Indicator Date'!R69)</f>
        <v>2010</v>
      </c>
      <c r="S69" s="119">
        <f>IF('Indicator Date'!S69="","x",'Indicator Date'!S69)</f>
        <v>2010</v>
      </c>
      <c r="T69" s="119">
        <f>IF('Indicator Date'!T69="","x",'Indicator Date'!T69)</f>
        <v>2010</v>
      </c>
      <c r="U69" s="119">
        <f>IF('Indicator Date'!U69="","x",'Indicator Date'!U69)</f>
        <v>2015</v>
      </c>
      <c r="V69" s="119">
        <f>IF('Indicator Date'!V69="","x",'Indicator Date'!V69)</f>
        <v>2015</v>
      </c>
      <c r="W69" s="119">
        <f>IF('Indicator Date'!W69="","x",'Indicator Date'!W69)</f>
        <v>2015</v>
      </c>
      <c r="X69" s="119">
        <f>IF('Indicator Date'!X69="","x",'Indicator Date'!X69)</f>
        <v>2018</v>
      </c>
      <c r="Y69" s="119">
        <f>IF('Indicator Date'!Y69="","x",'Indicator Date'!Y69)</f>
        <v>2019</v>
      </c>
      <c r="Z69" s="119">
        <f>IF('Indicator Date'!Z69="","x",'Indicator Date'!Z69)</f>
        <v>2019</v>
      </c>
      <c r="AA69" s="119">
        <f>IF('Indicator Date'!AA69="","x",'Indicator Date'!AA69)</f>
        <v>2011</v>
      </c>
      <c r="AB69" s="119">
        <f>IF('Indicator Date'!AB69="","x",'Indicator Date'!AB69)</f>
        <v>2017</v>
      </c>
      <c r="AC69" s="119" t="str">
        <f>IF('Indicator Date'!AC69="","x",'Indicator Date'!AC69)</f>
        <v>x</v>
      </c>
      <c r="AD69" s="119">
        <f>IF('Indicator Date'!AD69="","x",'Indicator Date'!AD69)</f>
        <v>2015</v>
      </c>
      <c r="AE69" s="119">
        <f>IF('Indicator Date'!AE69="","x",'Indicator Date'!AE69)</f>
        <v>2019</v>
      </c>
      <c r="AF69" s="119">
        <f>IF('Indicator Date'!AF69="","x",'Indicator Date'!AF69)</f>
        <v>2018</v>
      </c>
      <c r="AG69" s="119">
        <f>IF('Indicator Date'!AG69="","x",'Indicator Date'!AG69)</f>
        <v>2019</v>
      </c>
      <c r="AH69" s="119">
        <f>IF('Indicator Date'!AH69="","x",'Indicator Date'!AH69)</f>
        <v>2021</v>
      </c>
      <c r="AI69" s="119">
        <f>IF('Indicator Date'!AI69="","x",'Indicator Date'!AI69)</f>
        <v>2021</v>
      </c>
      <c r="AJ69" s="119">
        <f>IF('Indicator Date'!AJ69="","x",'Indicator Date'!AJ69)</f>
        <v>2020</v>
      </c>
      <c r="AK69" s="119">
        <f>IF('Indicator Date'!AK69="","x",'Indicator Date'!AK69)</f>
        <v>2020</v>
      </c>
      <c r="AL69" s="119">
        <f>IF('Indicator Date'!AL69="","x",'Indicator Date'!AL69)</f>
        <v>2018</v>
      </c>
      <c r="AM69" s="119" t="str">
        <f>IF('Indicator Date'!AM69="","x",RIGHT('Indicator Date'!AM69,4))</f>
        <v>x</v>
      </c>
      <c r="AN69" s="119">
        <f>IF('Indicator Date'!AN69="","x",'Indicator Date'!AN69)</f>
        <v>2021</v>
      </c>
      <c r="AO69" s="119">
        <f>IF('Indicator Date'!AO69="","x",'Indicator Date'!AO69)</f>
        <v>2018</v>
      </c>
      <c r="AP69" s="119">
        <f>IF('Indicator Date'!AP69="","x",'Indicator Date'!AP69)</f>
        <v>2019</v>
      </c>
      <c r="AQ69" s="119" t="str">
        <f>IF('Indicator Date'!AQ69="","x",'Indicator Date'!AQ69)</f>
        <v>x</v>
      </c>
      <c r="AR69" s="119">
        <f>IF('Indicator Date'!AR69="","x",'Indicator Date'!AR69)</f>
        <v>2019</v>
      </c>
      <c r="AS69" s="119">
        <f>IF('Indicator Date'!AS69="","x",'Indicator Date'!AS69)</f>
        <v>2019</v>
      </c>
      <c r="AT69" s="119" t="str">
        <f>IF('Indicator Date'!AT69="","x",'Indicator Date'!AT69)</f>
        <v>x</v>
      </c>
      <c r="AU69" s="119">
        <f>IF('Indicator Date'!AU69="","x",'Indicator Date'!AU69)</f>
        <v>2019</v>
      </c>
      <c r="AV69" s="119" t="str">
        <f>IF('Indicator Date'!AV69="","x",'Indicator Date'!AV69)</f>
        <v>x</v>
      </c>
      <c r="AW69" s="119" t="str">
        <f>IF('Indicator Date'!AW69="","x",'Indicator Date'!AW69)</f>
        <v>x</v>
      </c>
      <c r="AX69" s="119" t="str">
        <f>IF('Indicator Date'!AX69="","x",'Indicator Date'!AX69)</f>
        <v>x</v>
      </c>
      <c r="AY69" s="119">
        <f>IF('Indicator Date'!AY69="","x",'Indicator Date'!AY69)</f>
        <v>2019</v>
      </c>
      <c r="AZ69" s="119">
        <f>IF('Indicator Date'!AZ69="","x",'Indicator Date'!AZ69)</f>
        <v>2019</v>
      </c>
      <c r="BA69" s="119">
        <f>IF('Indicator Date'!BA69="","x",'Indicator Date'!BA69)</f>
        <v>2018</v>
      </c>
      <c r="BB69" s="119">
        <f>IF('Indicator Date'!BB69="","x",'Indicator Date'!BB69)</f>
        <v>2018</v>
      </c>
      <c r="BC69" s="119">
        <f>IF('Indicator Date'!BC69="","x",'Indicator Date'!BC69)</f>
        <v>2019</v>
      </c>
      <c r="BD69" s="119">
        <f>IF('Indicator Date'!BD69="","x",'Indicator Date'!BD69)</f>
        <v>2020</v>
      </c>
      <c r="BE69" s="170" t="str">
        <f>IF('Indicator Date'!BE69="","x",YEAR('Indicator Date'!BE69))</f>
        <v>x</v>
      </c>
      <c r="BF69" s="170">
        <f>IF('Indicator Date'!BF69="","x",YEAR('Indicator Date'!BF69))</f>
        <v>2020</v>
      </c>
      <c r="BG69" s="119">
        <f>IF('Indicator Date'!BG69="","x",'Indicator Date'!BG69)</f>
        <v>2019</v>
      </c>
      <c r="BH69" s="119">
        <f>IF('Indicator Date'!BH69="","x",'Indicator Date'!BH69)</f>
        <v>2019</v>
      </c>
      <c r="BI69" s="119">
        <f>IF('Indicator Date'!BI69="","x",'Indicator Date'!BI69)</f>
        <v>2019</v>
      </c>
      <c r="BJ69" s="119">
        <f>IF('Indicator Date'!BJ69="","x",'Indicator Date'!BJ69)</f>
        <v>2015</v>
      </c>
      <c r="BK69" s="119">
        <f>IF('Indicator Date'!BK69="","x",'Indicator Date'!BK69)</f>
        <v>2019</v>
      </c>
      <c r="BL69" s="119">
        <f>IF('Indicator Date'!BL69="","x",'Indicator Date'!BL69)</f>
        <v>2020</v>
      </c>
      <c r="BM69" s="119">
        <f>IF('Indicator Date'!BM69="","x",'Indicator Date'!BM69)</f>
        <v>2018</v>
      </c>
      <c r="BN69" s="119">
        <f>IF('Indicator Date'!BN69="","x",'Indicator Date'!BN69)</f>
        <v>2018</v>
      </c>
      <c r="BO69" s="119">
        <f>IF('Indicator Date'!BO69="","x",'Indicator Date'!BO69)</f>
        <v>2019</v>
      </c>
      <c r="BP69" s="119">
        <f>IF('Indicator Date'!BP69="","x",'Indicator Date'!BP69)</f>
        <v>2019</v>
      </c>
      <c r="BQ69" s="119">
        <f>IF('Indicator Date'!BQ69="","x",'Indicator Date'!BQ69)</f>
        <v>2014</v>
      </c>
      <c r="BR69" s="119">
        <f>IF('Indicator Date'!BR69="","x",'Indicator Date'!BR69)</f>
        <v>2017</v>
      </c>
      <c r="BS69" s="119">
        <f>IF('Indicator Date'!BS69="","x",'Indicator Date'!BS69)</f>
        <v>2017</v>
      </c>
      <c r="BT69" s="119">
        <f>IF('Indicator Date'!BT69="","x",'Indicator Date'!BT69)</f>
        <v>2016</v>
      </c>
      <c r="BU69" s="119">
        <f>IF('Indicator Date'!BU69="","x",'Indicator Date'!BU69)</f>
        <v>2018</v>
      </c>
      <c r="BV69" s="119">
        <f>IF('Indicator Date'!BV69="","x",'Indicator Date'!BV69)</f>
        <v>2018</v>
      </c>
      <c r="BW69" s="119">
        <f>IF('Indicator Date'!BW69="","x",'Indicator Date'!BW69)</f>
        <v>2018</v>
      </c>
      <c r="BX69" s="119">
        <f>IF('Indicator Date'!BX69="","x",'Indicator Date'!BX69)</f>
        <v>2018</v>
      </c>
      <c r="BY69" s="119">
        <f>IF('Indicator Date'!BY69="","x",'Indicator Date'!BY69)</f>
        <v>2017</v>
      </c>
      <c r="BZ69" s="119">
        <f>IF('Indicator Date'!BZ69="","x",'Indicator Date'!BZ69)</f>
        <v>2019</v>
      </c>
      <c r="CA69" s="119">
        <f>IF('Indicator Date'!CA69="","x",'Indicator Date'!CA69)</f>
        <v>2020</v>
      </c>
      <c r="CB69" s="119">
        <f>IF('Indicator Date'!CB69="","x",'Indicator Date'!CB69)</f>
        <v>2015</v>
      </c>
    </row>
    <row r="70" spans="1:80" x14ac:dyDescent="0.3">
      <c r="A70" s="100" t="str">
        <f>'Indicator Data'!A72</f>
        <v>Grenada</v>
      </c>
      <c r="B70" s="86" t="str">
        <f>'Indicator Data'!B72</f>
        <v>GRD</v>
      </c>
      <c r="C70" s="119">
        <f>IF('Indicator Date'!C70="","x",'Indicator Date'!C70)</f>
        <v>2015</v>
      </c>
      <c r="D70" s="119">
        <f>IF('Indicator Date'!D70="","x",'Indicator Date'!D70)</f>
        <v>2015</v>
      </c>
      <c r="E70" s="119">
        <f>IF('Indicator Date'!E70="","x",'Indicator Date'!E70)</f>
        <v>2015</v>
      </c>
      <c r="F70" s="119">
        <f>IF('Indicator Date'!F70="","x",'Indicator Date'!F70)</f>
        <v>2015</v>
      </c>
      <c r="G70" s="119">
        <f>IF('Indicator Date'!G70="","x",'Indicator Date'!G70)</f>
        <v>2015</v>
      </c>
      <c r="H70" s="119">
        <f>IF('Indicator Date'!H70="","x",'Indicator Date'!H70)</f>
        <v>2015</v>
      </c>
      <c r="I70" s="119">
        <f>IF('Indicator Date'!I70="","x",'Indicator Date'!I70)</f>
        <v>2015</v>
      </c>
      <c r="J70" s="119">
        <f>IF('Indicator Date'!J70="","x",'Indicator Date'!J70)</f>
        <v>2019</v>
      </c>
      <c r="K70" s="119">
        <f>IF('Indicator Date'!K70="","x",'Indicator Date'!K70)</f>
        <v>2019</v>
      </c>
      <c r="L70" s="119" t="str">
        <f>IF('Indicator Date'!L70="","x",'Indicator Date'!L70)</f>
        <v>x</v>
      </c>
      <c r="M70" s="119">
        <f>IF('Indicator Date'!M70="","x",'Indicator Date'!M70)</f>
        <v>2015</v>
      </c>
      <c r="N70" s="119">
        <f>IF('Indicator Date'!N70="","x",'Indicator Date'!N70)</f>
        <v>2015</v>
      </c>
      <c r="O70" s="119">
        <f>IF('Indicator Date'!O70="","x",'Indicator Date'!O70)</f>
        <v>2015</v>
      </c>
      <c r="P70" s="119">
        <f>IF('Indicator Date'!P70="","x",'Indicator Date'!P70)</f>
        <v>2015</v>
      </c>
      <c r="Q70" s="119">
        <f>IF('Indicator Date'!Q70="","x",'Indicator Date'!Q70)</f>
        <v>2010</v>
      </c>
      <c r="R70" s="119">
        <f>IF('Indicator Date'!R70="","x",'Indicator Date'!R70)</f>
        <v>2010</v>
      </c>
      <c r="S70" s="119">
        <f>IF('Indicator Date'!S70="","x",'Indicator Date'!S70)</f>
        <v>2010</v>
      </c>
      <c r="T70" s="119">
        <f>IF('Indicator Date'!T70="","x",'Indicator Date'!T70)</f>
        <v>2010</v>
      </c>
      <c r="U70" s="119">
        <f>IF('Indicator Date'!U70="","x",'Indicator Date'!U70)</f>
        <v>2015</v>
      </c>
      <c r="V70" s="119">
        <f>IF('Indicator Date'!V70="","x",'Indicator Date'!V70)</f>
        <v>2015</v>
      </c>
      <c r="W70" s="119">
        <f>IF('Indicator Date'!W70="","x",'Indicator Date'!W70)</f>
        <v>2015</v>
      </c>
      <c r="X70" s="119">
        <f>IF('Indicator Date'!X70="","x",'Indicator Date'!X70)</f>
        <v>2018</v>
      </c>
      <c r="Y70" s="119">
        <f>IF('Indicator Date'!Y70="","x",'Indicator Date'!Y70)</f>
        <v>2019</v>
      </c>
      <c r="Z70" s="119">
        <f>IF('Indicator Date'!Z70="","x",'Indicator Date'!Z70)</f>
        <v>2019</v>
      </c>
      <c r="AA70" s="119" t="str">
        <f>IF('Indicator Date'!AA70="","x",'Indicator Date'!AA70)</f>
        <v>x</v>
      </c>
      <c r="AB70" s="119">
        <f>IF('Indicator Date'!AB70="","x",'Indicator Date'!AB70)</f>
        <v>2017</v>
      </c>
      <c r="AC70" s="119" t="str">
        <f>IF('Indicator Date'!AC70="","x",'Indicator Date'!AC70)</f>
        <v>x</v>
      </c>
      <c r="AD70" s="119" t="str">
        <f>IF('Indicator Date'!AD70="","x",'Indicator Date'!AD70)</f>
        <v>x</v>
      </c>
      <c r="AE70" s="119" t="str">
        <f>IF('Indicator Date'!AE70="","x",'Indicator Date'!AE70)</f>
        <v>x</v>
      </c>
      <c r="AF70" s="119">
        <f>IF('Indicator Date'!AF70="","x",'Indicator Date'!AF70)</f>
        <v>2018</v>
      </c>
      <c r="AG70" s="119">
        <f>IF('Indicator Date'!AG70="","x",'Indicator Date'!AG70)</f>
        <v>2019</v>
      </c>
      <c r="AH70" s="119">
        <f>IF('Indicator Date'!AH70="","x",'Indicator Date'!AH70)</f>
        <v>2021</v>
      </c>
      <c r="AI70" s="119">
        <f>IF('Indicator Date'!AI70="","x",'Indicator Date'!AI70)</f>
        <v>2021</v>
      </c>
      <c r="AJ70" s="119">
        <f>IF('Indicator Date'!AJ70="","x",'Indicator Date'!AJ70)</f>
        <v>2020</v>
      </c>
      <c r="AK70" s="119">
        <f>IF('Indicator Date'!AK70="","x",'Indicator Date'!AK70)</f>
        <v>2020</v>
      </c>
      <c r="AL70" s="119">
        <f>IF('Indicator Date'!AL70="","x",'Indicator Date'!AL70)</f>
        <v>2018</v>
      </c>
      <c r="AM70" s="119" t="str">
        <f>IF('Indicator Date'!AM70="","x",RIGHT('Indicator Date'!AM70,4))</f>
        <v>x</v>
      </c>
      <c r="AN70" s="119">
        <f>IF('Indicator Date'!AN70="","x",'Indicator Date'!AN70)</f>
        <v>2021</v>
      </c>
      <c r="AO70" s="119">
        <f>IF('Indicator Date'!AO70="","x",'Indicator Date'!AO70)</f>
        <v>2018</v>
      </c>
      <c r="AP70" s="119">
        <f>IF('Indicator Date'!AP70="","x",'Indicator Date'!AP70)</f>
        <v>2019</v>
      </c>
      <c r="AQ70" s="119">
        <f>IF('Indicator Date'!AQ70="","x",'Indicator Date'!AQ70)</f>
        <v>2019</v>
      </c>
      <c r="AR70" s="119">
        <f>IF('Indicator Date'!AR70="","x",'Indicator Date'!AR70)</f>
        <v>2019</v>
      </c>
      <c r="AS70" s="119">
        <f>IF('Indicator Date'!AS70="","x",'Indicator Date'!AS70)</f>
        <v>2019</v>
      </c>
      <c r="AT70" s="119" t="str">
        <f>IF('Indicator Date'!AT70="","x",'Indicator Date'!AT70)</f>
        <v>x</v>
      </c>
      <c r="AU70" s="119">
        <f>IF('Indicator Date'!AU70="","x",'Indicator Date'!AU70)</f>
        <v>2019</v>
      </c>
      <c r="AV70" s="119" t="str">
        <f>IF('Indicator Date'!AV70="","x",'Indicator Date'!AV70)</f>
        <v>x</v>
      </c>
      <c r="AW70" s="119" t="str">
        <f>IF('Indicator Date'!AW70="","x",'Indicator Date'!AW70)</f>
        <v>x</v>
      </c>
      <c r="AX70" s="119" t="str">
        <f>IF('Indicator Date'!AX70="","x",'Indicator Date'!AX70)</f>
        <v>x</v>
      </c>
      <c r="AY70" s="119">
        <f>IF('Indicator Date'!AY70="","x",'Indicator Date'!AY70)</f>
        <v>2019</v>
      </c>
      <c r="AZ70" s="119" t="str">
        <f>IF('Indicator Date'!AZ70="","x",'Indicator Date'!AZ70)</f>
        <v>x</v>
      </c>
      <c r="BA70" s="119" t="str">
        <f>IF('Indicator Date'!BA70="","x",'Indicator Date'!BA70)</f>
        <v>x</v>
      </c>
      <c r="BB70" s="119">
        <f>IF('Indicator Date'!BB70="","x",'Indicator Date'!BB70)</f>
        <v>2018</v>
      </c>
      <c r="BC70" s="119">
        <f>IF('Indicator Date'!BC70="","x",'Indicator Date'!BC70)</f>
        <v>2019</v>
      </c>
      <c r="BD70" s="119">
        <f>IF('Indicator Date'!BD70="","x",'Indicator Date'!BD70)</f>
        <v>2020</v>
      </c>
      <c r="BE70" s="170" t="str">
        <f>IF('Indicator Date'!BE70="","x",YEAR('Indicator Date'!BE70))</f>
        <v>x</v>
      </c>
      <c r="BF70" s="170">
        <f>IF('Indicator Date'!BF70="","x",YEAR('Indicator Date'!BF70))</f>
        <v>2020</v>
      </c>
      <c r="BG70" s="119">
        <f>IF('Indicator Date'!BG70="","x",'Indicator Date'!BG70)</f>
        <v>2019</v>
      </c>
      <c r="BH70" s="119">
        <f>IF('Indicator Date'!BH70="","x",'Indicator Date'!BH70)</f>
        <v>2019</v>
      </c>
      <c r="BI70" s="119">
        <f>IF('Indicator Date'!BI70="","x",'Indicator Date'!BI70)</f>
        <v>2019</v>
      </c>
      <c r="BJ70" s="119">
        <f>IF('Indicator Date'!BJ70="","x",'Indicator Date'!BJ70)</f>
        <v>2013</v>
      </c>
      <c r="BK70" s="119">
        <f>IF('Indicator Date'!BK70="","x",'Indicator Date'!BK70)</f>
        <v>2019</v>
      </c>
      <c r="BL70" s="119">
        <f>IF('Indicator Date'!BL70="","x",'Indicator Date'!BL70)</f>
        <v>2020</v>
      </c>
      <c r="BM70" s="119">
        <f>IF('Indicator Date'!BM70="","x",'Indicator Date'!BM70)</f>
        <v>2018</v>
      </c>
      <c r="BN70" s="119">
        <f>IF('Indicator Date'!BN70="","x",'Indicator Date'!BN70)</f>
        <v>2014</v>
      </c>
      <c r="BO70" s="119">
        <f>IF('Indicator Date'!BO70="","x",'Indicator Date'!BO70)</f>
        <v>2017</v>
      </c>
      <c r="BP70" s="119">
        <f>IF('Indicator Date'!BP70="","x",'Indicator Date'!BP70)</f>
        <v>2018</v>
      </c>
      <c r="BQ70" s="119">
        <f>IF('Indicator Date'!BQ70="","x",'Indicator Date'!BQ70)</f>
        <v>2014</v>
      </c>
      <c r="BR70" s="119">
        <f>IF('Indicator Date'!BR70="","x",'Indicator Date'!BR70)</f>
        <v>2017</v>
      </c>
      <c r="BS70" s="119">
        <f>IF('Indicator Date'!BS70="","x",'Indicator Date'!BS70)</f>
        <v>2017</v>
      </c>
      <c r="BT70" s="119">
        <f>IF('Indicator Date'!BT70="","x",'Indicator Date'!BT70)</f>
        <v>2017</v>
      </c>
      <c r="BU70" s="119">
        <f>IF('Indicator Date'!BU70="","x",'Indicator Date'!BU70)</f>
        <v>2018</v>
      </c>
      <c r="BV70" s="119">
        <f>IF('Indicator Date'!BV70="","x",'Indicator Date'!BV70)</f>
        <v>2018</v>
      </c>
      <c r="BW70" s="119" t="str">
        <f>IF('Indicator Date'!BW70="","x",'Indicator Date'!BW70)</f>
        <v>x</v>
      </c>
      <c r="BX70" s="119">
        <f>IF('Indicator Date'!BX70="","x",'Indicator Date'!BX70)</f>
        <v>2018</v>
      </c>
      <c r="BY70" s="119">
        <f>IF('Indicator Date'!BY70="","x",'Indicator Date'!BY70)</f>
        <v>2017</v>
      </c>
      <c r="BZ70" s="119">
        <f>IF('Indicator Date'!BZ70="","x",'Indicator Date'!BZ70)</f>
        <v>2019</v>
      </c>
      <c r="CA70" s="119">
        <f>IF('Indicator Date'!CA70="","x",'Indicator Date'!CA70)</f>
        <v>2020</v>
      </c>
      <c r="CB70" s="119">
        <f>IF('Indicator Date'!CB70="","x",'Indicator Date'!CB70)</f>
        <v>2015</v>
      </c>
    </row>
    <row r="71" spans="1:80" x14ac:dyDescent="0.3">
      <c r="A71" s="100" t="str">
        <f>'Indicator Data'!A73</f>
        <v>Guatemala</v>
      </c>
      <c r="B71" s="86" t="str">
        <f>'Indicator Data'!B73</f>
        <v>GTM</v>
      </c>
      <c r="C71" s="119">
        <f>IF('Indicator Date'!C71="","x",'Indicator Date'!C71)</f>
        <v>2015</v>
      </c>
      <c r="D71" s="119">
        <f>IF('Indicator Date'!D71="","x",'Indicator Date'!D71)</f>
        <v>2015</v>
      </c>
      <c r="E71" s="119">
        <f>IF('Indicator Date'!E71="","x",'Indicator Date'!E71)</f>
        <v>2015</v>
      </c>
      <c r="F71" s="119">
        <f>IF('Indicator Date'!F71="","x",'Indicator Date'!F71)</f>
        <v>2015</v>
      </c>
      <c r="G71" s="119">
        <f>IF('Indicator Date'!G71="","x",'Indicator Date'!G71)</f>
        <v>2015</v>
      </c>
      <c r="H71" s="119">
        <f>IF('Indicator Date'!H71="","x",'Indicator Date'!H71)</f>
        <v>2015</v>
      </c>
      <c r="I71" s="119">
        <f>IF('Indicator Date'!I71="","x",'Indicator Date'!I71)</f>
        <v>2015</v>
      </c>
      <c r="J71" s="119">
        <f>IF('Indicator Date'!J71="","x",'Indicator Date'!J71)</f>
        <v>2019</v>
      </c>
      <c r="K71" s="119">
        <f>IF('Indicator Date'!K71="","x",'Indicator Date'!K71)</f>
        <v>2019</v>
      </c>
      <c r="L71" s="119">
        <f>IF('Indicator Date'!L71="","x",'Indicator Date'!L71)</f>
        <v>2019</v>
      </c>
      <c r="M71" s="119">
        <f>IF('Indicator Date'!M71="","x",'Indicator Date'!M71)</f>
        <v>2015</v>
      </c>
      <c r="N71" s="119">
        <f>IF('Indicator Date'!N71="","x",'Indicator Date'!N71)</f>
        <v>2015</v>
      </c>
      <c r="O71" s="119">
        <f>IF('Indicator Date'!O71="","x",'Indicator Date'!O71)</f>
        <v>2015</v>
      </c>
      <c r="P71" s="119">
        <f>IF('Indicator Date'!P71="","x",'Indicator Date'!P71)</f>
        <v>2015</v>
      </c>
      <c r="Q71" s="119">
        <f>IF('Indicator Date'!Q71="","x",'Indicator Date'!Q71)</f>
        <v>2010</v>
      </c>
      <c r="R71" s="119">
        <f>IF('Indicator Date'!R71="","x",'Indicator Date'!R71)</f>
        <v>2010</v>
      </c>
      <c r="S71" s="119">
        <f>IF('Indicator Date'!S71="","x",'Indicator Date'!S71)</f>
        <v>2010</v>
      </c>
      <c r="T71" s="119">
        <f>IF('Indicator Date'!T71="","x",'Indicator Date'!T71)</f>
        <v>2010</v>
      </c>
      <c r="U71" s="119">
        <f>IF('Indicator Date'!U71="","x",'Indicator Date'!U71)</f>
        <v>2015</v>
      </c>
      <c r="V71" s="119">
        <f>IF('Indicator Date'!V71="","x",'Indicator Date'!V71)</f>
        <v>2015</v>
      </c>
      <c r="W71" s="119">
        <f>IF('Indicator Date'!W71="","x",'Indicator Date'!W71)</f>
        <v>2015</v>
      </c>
      <c r="X71" s="119">
        <f>IF('Indicator Date'!X71="","x",'Indicator Date'!X71)</f>
        <v>2018</v>
      </c>
      <c r="Y71" s="119">
        <f>IF('Indicator Date'!Y71="","x",'Indicator Date'!Y71)</f>
        <v>2019</v>
      </c>
      <c r="Z71" s="119">
        <f>IF('Indicator Date'!Z71="","x",'Indicator Date'!Z71)</f>
        <v>2019</v>
      </c>
      <c r="AA71" s="119">
        <f>IF('Indicator Date'!AA71="","x",'Indicator Date'!AA71)</f>
        <v>2015</v>
      </c>
      <c r="AB71" s="119">
        <f>IF('Indicator Date'!AB71="","x",'Indicator Date'!AB71)</f>
        <v>2017</v>
      </c>
      <c r="AC71" s="119">
        <f>IF('Indicator Date'!AC71="","x",'Indicator Date'!AC71)</f>
        <v>2017</v>
      </c>
      <c r="AD71" s="119">
        <f>IF('Indicator Date'!AD71="","x",'Indicator Date'!AD71)</f>
        <v>2017</v>
      </c>
      <c r="AE71" s="119">
        <f>IF('Indicator Date'!AE71="","x",'Indicator Date'!AE71)</f>
        <v>2019</v>
      </c>
      <c r="AF71" s="119">
        <f>IF('Indicator Date'!AF71="","x",'Indicator Date'!AF71)</f>
        <v>2018</v>
      </c>
      <c r="AG71" s="119">
        <f>IF('Indicator Date'!AG71="","x",'Indicator Date'!AG71)</f>
        <v>2019</v>
      </c>
      <c r="AH71" s="119">
        <f>IF('Indicator Date'!AH71="","x",'Indicator Date'!AH71)</f>
        <v>2021</v>
      </c>
      <c r="AI71" s="119">
        <f>IF('Indicator Date'!AI71="","x",'Indicator Date'!AI71)</f>
        <v>2021</v>
      </c>
      <c r="AJ71" s="119">
        <f>IF('Indicator Date'!AJ71="","x",'Indicator Date'!AJ71)</f>
        <v>2020</v>
      </c>
      <c r="AK71" s="119">
        <f>IF('Indicator Date'!AK71="","x",'Indicator Date'!AK71)</f>
        <v>2020</v>
      </c>
      <c r="AL71" s="119">
        <f>IF('Indicator Date'!AL71="","x",'Indicator Date'!AL71)</f>
        <v>2018</v>
      </c>
      <c r="AM71" s="119" t="str">
        <f>IF('Indicator Date'!AM71="","x",RIGHT('Indicator Date'!AM71,4))</f>
        <v>2015</v>
      </c>
      <c r="AN71" s="119">
        <f>IF('Indicator Date'!AN71="","x",'Indicator Date'!AN71)</f>
        <v>2021</v>
      </c>
      <c r="AO71" s="119">
        <f>IF('Indicator Date'!AO71="","x",'Indicator Date'!AO71)</f>
        <v>2018</v>
      </c>
      <c r="AP71" s="119">
        <f>IF('Indicator Date'!AP71="","x",'Indicator Date'!AP71)</f>
        <v>2019</v>
      </c>
      <c r="AQ71" s="119">
        <f>IF('Indicator Date'!AQ71="","x",'Indicator Date'!AQ71)</f>
        <v>2019</v>
      </c>
      <c r="AR71" s="119">
        <f>IF('Indicator Date'!AR71="","x",'Indicator Date'!AR71)</f>
        <v>2019</v>
      </c>
      <c r="AS71" s="119">
        <f>IF('Indicator Date'!AS71="","x",'Indicator Date'!AS71)</f>
        <v>2019</v>
      </c>
      <c r="AT71" s="119">
        <f>IF('Indicator Date'!AT71="","x",'Indicator Date'!AT71)</f>
        <v>2015</v>
      </c>
      <c r="AU71" s="119">
        <f>IF('Indicator Date'!AU71="","x",'Indicator Date'!AU71)</f>
        <v>2019</v>
      </c>
      <c r="AV71" s="119">
        <f>IF('Indicator Date'!AV71="","x",'Indicator Date'!AV71)</f>
        <v>2019</v>
      </c>
      <c r="AW71" s="119">
        <f>IF('Indicator Date'!AW71="","x",'Indicator Date'!AW71)</f>
        <v>2019</v>
      </c>
      <c r="AX71" s="119">
        <f>IF('Indicator Date'!AX71="","x",'Indicator Date'!AX71)</f>
        <v>2018</v>
      </c>
      <c r="AY71" s="119">
        <f>IF('Indicator Date'!AY71="","x",'Indicator Date'!AY71)</f>
        <v>2019</v>
      </c>
      <c r="AZ71" s="119">
        <f>IF('Indicator Date'!AZ71="","x",'Indicator Date'!AZ71)</f>
        <v>2019</v>
      </c>
      <c r="BA71" s="119">
        <f>IF('Indicator Date'!BA71="","x",'Indicator Date'!BA71)</f>
        <v>2014</v>
      </c>
      <c r="BB71" s="119">
        <f>IF('Indicator Date'!BB71="","x",'Indicator Date'!BB71)</f>
        <v>2018</v>
      </c>
      <c r="BC71" s="119">
        <f>IF('Indicator Date'!BC71="","x",'Indicator Date'!BC71)</f>
        <v>2019</v>
      </c>
      <c r="BD71" s="119">
        <f>IF('Indicator Date'!BD71="","x",'Indicator Date'!BD71)</f>
        <v>2020</v>
      </c>
      <c r="BE71" s="170">
        <f>IF('Indicator Date'!BE71="","x",YEAR('Indicator Date'!BE71))</f>
        <v>2019</v>
      </c>
      <c r="BF71" s="170">
        <f>IF('Indicator Date'!BF71="","x",YEAR('Indicator Date'!BF71))</f>
        <v>2020</v>
      </c>
      <c r="BG71" s="119">
        <f>IF('Indicator Date'!BG71="","x",'Indicator Date'!BG71)</f>
        <v>2019</v>
      </c>
      <c r="BH71" s="119">
        <f>IF('Indicator Date'!BH71="","x",'Indicator Date'!BH71)</f>
        <v>2019</v>
      </c>
      <c r="BI71" s="119">
        <f>IF('Indicator Date'!BI71="","x",'Indicator Date'!BI71)</f>
        <v>2019</v>
      </c>
      <c r="BJ71" s="119">
        <f>IF('Indicator Date'!BJ71="","x",'Indicator Date'!BJ71)</f>
        <v>2015</v>
      </c>
      <c r="BK71" s="119">
        <f>IF('Indicator Date'!BK71="","x",'Indicator Date'!BK71)</f>
        <v>2019</v>
      </c>
      <c r="BL71" s="119">
        <f>IF('Indicator Date'!BL71="","x",'Indicator Date'!BL71)</f>
        <v>2020</v>
      </c>
      <c r="BM71" s="119">
        <f>IF('Indicator Date'!BM71="","x",'Indicator Date'!BM71)</f>
        <v>2018</v>
      </c>
      <c r="BN71" s="119">
        <f>IF('Indicator Date'!BN71="","x",'Indicator Date'!BN71)</f>
        <v>2014</v>
      </c>
      <c r="BO71" s="119">
        <f>IF('Indicator Date'!BO71="","x",'Indicator Date'!BO71)</f>
        <v>2017</v>
      </c>
      <c r="BP71" s="119">
        <f>IF('Indicator Date'!BP71="","x",'Indicator Date'!BP71)</f>
        <v>2019</v>
      </c>
      <c r="BQ71" s="119">
        <f>IF('Indicator Date'!BQ71="","x",'Indicator Date'!BQ71)</f>
        <v>2014</v>
      </c>
      <c r="BR71" s="119">
        <f>IF('Indicator Date'!BR71="","x",'Indicator Date'!BR71)</f>
        <v>2017</v>
      </c>
      <c r="BS71" s="119">
        <f>IF('Indicator Date'!BS71="","x",'Indicator Date'!BS71)</f>
        <v>2017</v>
      </c>
      <c r="BT71" s="119">
        <f>IF('Indicator Date'!BT71="","x",'Indicator Date'!BT71)</f>
        <v>2018</v>
      </c>
      <c r="BU71" s="119">
        <f>IF('Indicator Date'!BU71="","x",'Indicator Date'!BU71)</f>
        <v>2018</v>
      </c>
      <c r="BV71" s="119">
        <f>IF('Indicator Date'!BV71="","x",'Indicator Date'!BV71)</f>
        <v>2018</v>
      </c>
      <c r="BW71" s="119">
        <f>IF('Indicator Date'!BW71="","x",'Indicator Date'!BW71)</f>
        <v>2018</v>
      </c>
      <c r="BX71" s="119">
        <f>IF('Indicator Date'!BX71="","x",'Indicator Date'!BX71)</f>
        <v>2018</v>
      </c>
      <c r="BY71" s="119">
        <f>IF('Indicator Date'!BY71="","x",'Indicator Date'!BY71)</f>
        <v>2017</v>
      </c>
      <c r="BZ71" s="119">
        <f>IF('Indicator Date'!BZ71="","x",'Indicator Date'!BZ71)</f>
        <v>2019</v>
      </c>
      <c r="CA71" s="119">
        <f>IF('Indicator Date'!CA71="","x",'Indicator Date'!CA71)</f>
        <v>2020</v>
      </c>
      <c r="CB71" s="119">
        <f>IF('Indicator Date'!CB71="","x",'Indicator Date'!CB71)</f>
        <v>2015</v>
      </c>
    </row>
    <row r="72" spans="1:80" x14ac:dyDescent="0.3">
      <c r="A72" s="100" t="str">
        <f>'Indicator Data'!A74</f>
        <v>Guinea</v>
      </c>
      <c r="B72" s="86" t="str">
        <f>'Indicator Data'!B74</f>
        <v>GIN</v>
      </c>
      <c r="C72" s="119">
        <f>IF('Indicator Date'!C72="","x",'Indicator Date'!C72)</f>
        <v>2015</v>
      </c>
      <c r="D72" s="119">
        <f>IF('Indicator Date'!D72="","x",'Indicator Date'!D72)</f>
        <v>2015</v>
      </c>
      <c r="E72" s="119">
        <f>IF('Indicator Date'!E72="","x",'Indicator Date'!E72)</f>
        <v>2015</v>
      </c>
      <c r="F72" s="119">
        <f>IF('Indicator Date'!F72="","x",'Indicator Date'!F72)</f>
        <v>2015</v>
      </c>
      <c r="G72" s="119">
        <f>IF('Indicator Date'!G72="","x",'Indicator Date'!G72)</f>
        <v>2015</v>
      </c>
      <c r="H72" s="119">
        <f>IF('Indicator Date'!H72="","x",'Indicator Date'!H72)</f>
        <v>2015</v>
      </c>
      <c r="I72" s="119">
        <f>IF('Indicator Date'!I72="","x",'Indicator Date'!I72)</f>
        <v>2015</v>
      </c>
      <c r="J72" s="119">
        <f>IF('Indicator Date'!J72="","x",'Indicator Date'!J72)</f>
        <v>2019</v>
      </c>
      <c r="K72" s="119">
        <f>IF('Indicator Date'!K72="","x",'Indicator Date'!K72)</f>
        <v>2019</v>
      </c>
      <c r="L72" s="119">
        <f>IF('Indicator Date'!L72="","x",'Indicator Date'!L72)</f>
        <v>2019</v>
      </c>
      <c r="M72" s="119">
        <f>IF('Indicator Date'!M72="","x",'Indicator Date'!M72)</f>
        <v>2015</v>
      </c>
      <c r="N72" s="119">
        <f>IF('Indicator Date'!N72="","x",'Indicator Date'!N72)</f>
        <v>2015</v>
      </c>
      <c r="O72" s="119">
        <f>IF('Indicator Date'!O72="","x",'Indicator Date'!O72)</f>
        <v>2015</v>
      </c>
      <c r="P72" s="119">
        <f>IF('Indicator Date'!P72="","x",'Indicator Date'!P72)</f>
        <v>2015</v>
      </c>
      <c r="Q72" s="119">
        <f>IF('Indicator Date'!Q72="","x",'Indicator Date'!Q72)</f>
        <v>2010</v>
      </c>
      <c r="R72" s="119">
        <f>IF('Indicator Date'!R72="","x",'Indicator Date'!R72)</f>
        <v>2010</v>
      </c>
      <c r="S72" s="119">
        <f>IF('Indicator Date'!S72="","x",'Indicator Date'!S72)</f>
        <v>2010</v>
      </c>
      <c r="T72" s="119">
        <f>IF('Indicator Date'!T72="","x",'Indicator Date'!T72)</f>
        <v>2010</v>
      </c>
      <c r="U72" s="119">
        <f>IF('Indicator Date'!U72="","x",'Indicator Date'!U72)</f>
        <v>2015</v>
      </c>
      <c r="V72" s="119">
        <f>IF('Indicator Date'!V72="","x",'Indicator Date'!V72)</f>
        <v>2015</v>
      </c>
      <c r="W72" s="119">
        <f>IF('Indicator Date'!W72="","x",'Indicator Date'!W72)</f>
        <v>2015</v>
      </c>
      <c r="X72" s="119">
        <f>IF('Indicator Date'!X72="","x",'Indicator Date'!X72)</f>
        <v>2018</v>
      </c>
      <c r="Y72" s="119">
        <f>IF('Indicator Date'!Y72="","x",'Indicator Date'!Y72)</f>
        <v>2019</v>
      </c>
      <c r="Z72" s="119">
        <f>IF('Indicator Date'!Z72="","x",'Indicator Date'!Z72)</f>
        <v>2019</v>
      </c>
      <c r="AA72" s="119">
        <f>IF('Indicator Date'!AA72="","x",'Indicator Date'!AA72)</f>
        <v>2012</v>
      </c>
      <c r="AB72" s="119">
        <f>IF('Indicator Date'!AB72="","x",'Indicator Date'!AB72)</f>
        <v>2017</v>
      </c>
      <c r="AC72" s="119">
        <f>IF('Indicator Date'!AC72="","x",'Indicator Date'!AC72)</f>
        <v>2017</v>
      </c>
      <c r="AD72" s="119">
        <f>IF('Indicator Date'!AD72="","x",'Indicator Date'!AD72)</f>
        <v>2017</v>
      </c>
      <c r="AE72" s="119">
        <f>IF('Indicator Date'!AE72="","x",'Indicator Date'!AE72)</f>
        <v>2019</v>
      </c>
      <c r="AF72" s="119">
        <f>IF('Indicator Date'!AF72="","x",'Indicator Date'!AF72)</f>
        <v>2018</v>
      </c>
      <c r="AG72" s="119">
        <f>IF('Indicator Date'!AG72="","x",'Indicator Date'!AG72)</f>
        <v>2019</v>
      </c>
      <c r="AH72" s="119">
        <f>IF('Indicator Date'!AH72="","x",'Indicator Date'!AH72)</f>
        <v>2021</v>
      </c>
      <c r="AI72" s="119">
        <f>IF('Indicator Date'!AI72="","x",'Indicator Date'!AI72)</f>
        <v>2021</v>
      </c>
      <c r="AJ72" s="119">
        <f>IF('Indicator Date'!AJ72="","x",'Indicator Date'!AJ72)</f>
        <v>2020</v>
      </c>
      <c r="AK72" s="119">
        <f>IF('Indicator Date'!AK72="","x",'Indicator Date'!AK72)</f>
        <v>2020</v>
      </c>
      <c r="AL72" s="119">
        <f>IF('Indicator Date'!AL72="","x",'Indicator Date'!AL72)</f>
        <v>2018</v>
      </c>
      <c r="AM72" s="119" t="str">
        <f>IF('Indicator Date'!AM72="","x",RIGHT('Indicator Date'!AM72,4))</f>
        <v>2018</v>
      </c>
      <c r="AN72" s="119">
        <f>IF('Indicator Date'!AN72="","x",'Indicator Date'!AN72)</f>
        <v>2021</v>
      </c>
      <c r="AO72" s="119">
        <f>IF('Indicator Date'!AO72="","x",'Indicator Date'!AO72)</f>
        <v>2018</v>
      </c>
      <c r="AP72" s="119">
        <f>IF('Indicator Date'!AP72="","x",'Indicator Date'!AP72)</f>
        <v>2019</v>
      </c>
      <c r="AQ72" s="119">
        <f>IF('Indicator Date'!AQ72="","x",'Indicator Date'!AQ72)</f>
        <v>2019</v>
      </c>
      <c r="AR72" s="119">
        <f>IF('Indicator Date'!AR72="","x",'Indicator Date'!AR72)</f>
        <v>2019</v>
      </c>
      <c r="AS72" s="119">
        <f>IF('Indicator Date'!AS72="","x",'Indicator Date'!AS72)</f>
        <v>2019</v>
      </c>
      <c r="AT72" s="119">
        <f>IF('Indicator Date'!AT72="","x",'Indicator Date'!AT72)</f>
        <v>2018</v>
      </c>
      <c r="AU72" s="119">
        <f>IF('Indicator Date'!AU72="","x",'Indicator Date'!AU72)</f>
        <v>2019</v>
      </c>
      <c r="AV72" s="119">
        <f>IF('Indicator Date'!AV72="","x",'Indicator Date'!AV72)</f>
        <v>2019</v>
      </c>
      <c r="AW72" s="119">
        <f>IF('Indicator Date'!AW72="","x",'Indicator Date'!AW72)</f>
        <v>2019</v>
      </c>
      <c r="AX72" s="119">
        <f>IF('Indicator Date'!AX72="","x",'Indicator Date'!AX72)</f>
        <v>2018</v>
      </c>
      <c r="AY72" s="119">
        <f>IF('Indicator Date'!AY72="","x",'Indicator Date'!AY72)</f>
        <v>2019</v>
      </c>
      <c r="AZ72" s="119" t="str">
        <f>IF('Indicator Date'!AZ72="","x",'Indicator Date'!AZ72)</f>
        <v>x</v>
      </c>
      <c r="BA72" s="119">
        <f>IF('Indicator Date'!BA72="","x",'Indicator Date'!BA72)</f>
        <v>2012</v>
      </c>
      <c r="BB72" s="119">
        <f>IF('Indicator Date'!BB72="","x",'Indicator Date'!BB72)</f>
        <v>2018</v>
      </c>
      <c r="BC72" s="119">
        <f>IF('Indicator Date'!BC72="","x",'Indicator Date'!BC72)</f>
        <v>2019</v>
      </c>
      <c r="BD72" s="119">
        <f>IF('Indicator Date'!BD72="","x",'Indicator Date'!BD72)</f>
        <v>2020</v>
      </c>
      <c r="BE72" s="170" t="str">
        <f>IF('Indicator Date'!BE72="","x",YEAR('Indicator Date'!BE72))</f>
        <v>x</v>
      </c>
      <c r="BF72" s="170">
        <f>IF('Indicator Date'!BF72="","x",YEAR('Indicator Date'!BF72))</f>
        <v>2021</v>
      </c>
      <c r="BG72" s="119">
        <f>IF('Indicator Date'!BG72="","x",'Indicator Date'!BG72)</f>
        <v>2019</v>
      </c>
      <c r="BH72" s="119">
        <f>IF('Indicator Date'!BH72="","x",'Indicator Date'!BH72)</f>
        <v>2019</v>
      </c>
      <c r="BI72" s="119">
        <f>IF('Indicator Date'!BI72="","x",'Indicator Date'!BI72)</f>
        <v>2019</v>
      </c>
      <c r="BJ72" s="119">
        <f>IF('Indicator Date'!BJ72="","x",'Indicator Date'!BJ72)</f>
        <v>2015</v>
      </c>
      <c r="BK72" s="119">
        <f>IF('Indicator Date'!BK72="","x",'Indicator Date'!BK72)</f>
        <v>2019</v>
      </c>
      <c r="BL72" s="119">
        <f>IF('Indicator Date'!BL72="","x",'Indicator Date'!BL72)</f>
        <v>2020</v>
      </c>
      <c r="BM72" s="119">
        <f>IF('Indicator Date'!BM72="","x",'Indicator Date'!BM72)</f>
        <v>2018</v>
      </c>
      <c r="BN72" s="119">
        <f>IF('Indicator Date'!BN72="","x",'Indicator Date'!BN72)</f>
        <v>2014</v>
      </c>
      <c r="BO72" s="119">
        <f>IF('Indicator Date'!BO72="","x",'Indicator Date'!BO72)</f>
        <v>2018</v>
      </c>
      <c r="BP72" s="119">
        <f>IF('Indicator Date'!BP72="","x",'Indicator Date'!BP72)</f>
        <v>2019</v>
      </c>
      <c r="BQ72" s="119">
        <f>IF('Indicator Date'!BQ72="","x",'Indicator Date'!BQ72)</f>
        <v>2014</v>
      </c>
      <c r="BR72" s="119">
        <f>IF('Indicator Date'!BR72="","x",'Indicator Date'!BR72)</f>
        <v>2017</v>
      </c>
      <c r="BS72" s="119">
        <f>IF('Indicator Date'!BS72="","x",'Indicator Date'!BS72)</f>
        <v>2017</v>
      </c>
      <c r="BT72" s="119">
        <f>IF('Indicator Date'!BT72="","x",'Indicator Date'!BT72)</f>
        <v>2016</v>
      </c>
      <c r="BU72" s="119">
        <f>IF('Indicator Date'!BU72="","x",'Indicator Date'!BU72)</f>
        <v>2018</v>
      </c>
      <c r="BV72" s="119" t="str">
        <f>IF('Indicator Date'!BV72="","x",'Indicator Date'!BV72)</f>
        <v>x</v>
      </c>
      <c r="BW72" s="119" t="str">
        <f>IF('Indicator Date'!BW72="","x",'Indicator Date'!BW72)</f>
        <v>x</v>
      </c>
      <c r="BX72" s="119">
        <f>IF('Indicator Date'!BX72="","x",'Indicator Date'!BX72)</f>
        <v>2018</v>
      </c>
      <c r="BY72" s="119">
        <f>IF('Indicator Date'!BY72="","x",'Indicator Date'!BY72)</f>
        <v>2017</v>
      </c>
      <c r="BZ72" s="119">
        <f>IF('Indicator Date'!BZ72="","x",'Indicator Date'!BZ72)</f>
        <v>2019</v>
      </c>
      <c r="CA72" s="119">
        <f>IF('Indicator Date'!CA72="","x",'Indicator Date'!CA72)</f>
        <v>2020</v>
      </c>
      <c r="CB72" s="119">
        <f>IF('Indicator Date'!CB72="","x",'Indicator Date'!CB72)</f>
        <v>2015</v>
      </c>
    </row>
    <row r="73" spans="1:80" x14ac:dyDescent="0.3">
      <c r="A73" s="100" t="str">
        <f>'Indicator Data'!A75</f>
        <v>Guinea-Bissau</v>
      </c>
      <c r="B73" s="86" t="str">
        <f>'Indicator Data'!B75</f>
        <v>GNB</v>
      </c>
      <c r="C73" s="119">
        <f>IF('Indicator Date'!C73="","x",'Indicator Date'!C73)</f>
        <v>2015</v>
      </c>
      <c r="D73" s="119">
        <f>IF('Indicator Date'!D73="","x",'Indicator Date'!D73)</f>
        <v>2015</v>
      </c>
      <c r="E73" s="119">
        <f>IF('Indicator Date'!E73="","x",'Indicator Date'!E73)</f>
        <v>2015</v>
      </c>
      <c r="F73" s="119">
        <f>IF('Indicator Date'!F73="","x",'Indicator Date'!F73)</f>
        <v>2015</v>
      </c>
      <c r="G73" s="119">
        <f>IF('Indicator Date'!G73="","x",'Indicator Date'!G73)</f>
        <v>2015</v>
      </c>
      <c r="H73" s="119">
        <f>IF('Indicator Date'!H73="","x",'Indicator Date'!H73)</f>
        <v>2015</v>
      </c>
      <c r="I73" s="119">
        <f>IF('Indicator Date'!I73="","x",'Indicator Date'!I73)</f>
        <v>2015</v>
      </c>
      <c r="J73" s="119">
        <f>IF('Indicator Date'!J73="","x",'Indicator Date'!J73)</f>
        <v>2019</v>
      </c>
      <c r="K73" s="119">
        <f>IF('Indicator Date'!K73="","x",'Indicator Date'!K73)</f>
        <v>2019</v>
      </c>
      <c r="L73" s="119">
        <f>IF('Indicator Date'!L73="","x",'Indicator Date'!L73)</f>
        <v>2019</v>
      </c>
      <c r="M73" s="119">
        <f>IF('Indicator Date'!M73="","x",'Indicator Date'!M73)</f>
        <v>2015</v>
      </c>
      <c r="N73" s="119">
        <f>IF('Indicator Date'!N73="","x",'Indicator Date'!N73)</f>
        <v>2015</v>
      </c>
      <c r="O73" s="119">
        <f>IF('Indicator Date'!O73="","x",'Indicator Date'!O73)</f>
        <v>2015</v>
      </c>
      <c r="P73" s="119">
        <f>IF('Indicator Date'!P73="","x",'Indicator Date'!P73)</f>
        <v>2015</v>
      </c>
      <c r="Q73" s="119">
        <f>IF('Indicator Date'!Q73="","x",'Indicator Date'!Q73)</f>
        <v>2010</v>
      </c>
      <c r="R73" s="119">
        <f>IF('Indicator Date'!R73="","x",'Indicator Date'!R73)</f>
        <v>2010</v>
      </c>
      <c r="S73" s="119">
        <f>IF('Indicator Date'!S73="","x",'Indicator Date'!S73)</f>
        <v>2010</v>
      </c>
      <c r="T73" s="119">
        <f>IF('Indicator Date'!T73="","x",'Indicator Date'!T73)</f>
        <v>2010</v>
      </c>
      <c r="U73" s="119">
        <f>IF('Indicator Date'!U73="","x",'Indicator Date'!U73)</f>
        <v>2015</v>
      </c>
      <c r="V73" s="119">
        <f>IF('Indicator Date'!V73="","x",'Indicator Date'!V73)</f>
        <v>2015</v>
      </c>
      <c r="W73" s="119">
        <f>IF('Indicator Date'!W73="","x",'Indicator Date'!W73)</f>
        <v>2015</v>
      </c>
      <c r="X73" s="119">
        <f>IF('Indicator Date'!X73="","x",'Indicator Date'!X73)</f>
        <v>2018</v>
      </c>
      <c r="Y73" s="119">
        <f>IF('Indicator Date'!Y73="","x",'Indicator Date'!Y73)</f>
        <v>2019</v>
      </c>
      <c r="Z73" s="119">
        <f>IF('Indicator Date'!Z73="","x",'Indicator Date'!Z73)</f>
        <v>2019</v>
      </c>
      <c r="AA73" s="119" t="str">
        <f>IF('Indicator Date'!AA73="","x",'Indicator Date'!AA73)</f>
        <v>x</v>
      </c>
      <c r="AB73" s="119">
        <f>IF('Indicator Date'!AB73="","x",'Indicator Date'!AB73)</f>
        <v>2017</v>
      </c>
      <c r="AC73" s="119">
        <f>IF('Indicator Date'!AC73="","x",'Indicator Date'!AC73)</f>
        <v>2017</v>
      </c>
      <c r="AD73" s="119">
        <f>IF('Indicator Date'!AD73="","x",'Indicator Date'!AD73)</f>
        <v>2018</v>
      </c>
      <c r="AE73" s="119">
        <f>IF('Indicator Date'!AE73="","x",'Indicator Date'!AE73)</f>
        <v>2019</v>
      </c>
      <c r="AF73" s="119">
        <f>IF('Indicator Date'!AF73="","x",'Indicator Date'!AF73)</f>
        <v>2018</v>
      </c>
      <c r="AG73" s="119">
        <f>IF('Indicator Date'!AG73="","x",'Indicator Date'!AG73)</f>
        <v>2019</v>
      </c>
      <c r="AH73" s="119">
        <f>IF('Indicator Date'!AH73="","x",'Indicator Date'!AH73)</f>
        <v>2021</v>
      </c>
      <c r="AI73" s="119">
        <f>IF('Indicator Date'!AI73="","x",'Indicator Date'!AI73)</f>
        <v>2021</v>
      </c>
      <c r="AJ73" s="119">
        <f>IF('Indicator Date'!AJ73="","x",'Indicator Date'!AJ73)</f>
        <v>2020</v>
      </c>
      <c r="AK73" s="119">
        <f>IF('Indicator Date'!AK73="","x",'Indicator Date'!AK73)</f>
        <v>2020</v>
      </c>
      <c r="AL73" s="119">
        <f>IF('Indicator Date'!AL73="","x",'Indicator Date'!AL73)</f>
        <v>2018</v>
      </c>
      <c r="AM73" s="119" t="str">
        <f>IF('Indicator Date'!AM73="","x",RIGHT('Indicator Date'!AM73,4))</f>
        <v>2014</v>
      </c>
      <c r="AN73" s="119">
        <f>IF('Indicator Date'!AN73="","x",'Indicator Date'!AN73)</f>
        <v>2021</v>
      </c>
      <c r="AO73" s="119">
        <f>IF('Indicator Date'!AO73="","x",'Indicator Date'!AO73)</f>
        <v>2018</v>
      </c>
      <c r="AP73" s="119">
        <f>IF('Indicator Date'!AP73="","x",'Indicator Date'!AP73)</f>
        <v>2019</v>
      </c>
      <c r="AQ73" s="119">
        <f>IF('Indicator Date'!AQ73="","x",'Indicator Date'!AQ73)</f>
        <v>2019</v>
      </c>
      <c r="AR73" s="119">
        <f>IF('Indicator Date'!AR73="","x",'Indicator Date'!AR73)</f>
        <v>2019</v>
      </c>
      <c r="AS73" s="119">
        <f>IF('Indicator Date'!AS73="","x",'Indicator Date'!AS73)</f>
        <v>2019</v>
      </c>
      <c r="AT73" s="119">
        <f>IF('Indicator Date'!AT73="","x",'Indicator Date'!AT73)</f>
        <v>2014</v>
      </c>
      <c r="AU73" s="119">
        <f>IF('Indicator Date'!AU73="","x",'Indicator Date'!AU73)</f>
        <v>2019</v>
      </c>
      <c r="AV73" s="119">
        <f>IF('Indicator Date'!AV73="","x",'Indicator Date'!AV73)</f>
        <v>2019</v>
      </c>
      <c r="AW73" s="119">
        <f>IF('Indicator Date'!AW73="","x",'Indicator Date'!AW73)</f>
        <v>2019</v>
      </c>
      <c r="AX73" s="119">
        <f>IF('Indicator Date'!AX73="","x",'Indicator Date'!AX73)</f>
        <v>2018</v>
      </c>
      <c r="AY73" s="119">
        <f>IF('Indicator Date'!AY73="","x",'Indicator Date'!AY73)</f>
        <v>2019</v>
      </c>
      <c r="AZ73" s="119" t="str">
        <f>IF('Indicator Date'!AZ73="","x",'Indicator Date'!AZ73)</f>
        <v>x</v>
      </c>
      <c r="BA73" s="119">
        <f>IF('Indicator Date'!BA73="","x",'Indicator Date'!BA73)</f>
        <v>2010</v>
      </c>
      <c r="BB73" s="119">
        <f>IF('Indicator Date'!BB73="","x",'Indicator Date'!BB73)</f>
        <v>2018</v>
      </c>
      <c r="BC73" s="119">
        <f>IF('Indicator Date'!BC73="","x",'Indicator Date'!BC73)</f>
        <v>2019</v>
      </c>
      <c r="BD73" s="119">
        <f>IF('Indicator Date'!BD73="","x",'Indicator Date'!BD73)</f>
        <v>2020</v>
      </c>
      <c r="BE73" s="170" t="str">
        <f>IF('Indicator Date'!BE73="","x",YEAR('Indicator Date'!BE73))</f>
        <v>x</v>
      </c>
      <c r="BF73" s="170">
        <f>IF('Indicator Date'!BF73="","x",YEAR('Indicator Date'!BF73))</f>
        <v>2020</v>
      </c>
      <c r="BG73" s="119">
        <f>IF('Indicator Date'!BG73="","x",'Indicator Date'!BG73)</f>
        <v>2019</v>
      </c>
      <c r="BH73" s="119">
        <f>IF('Indicator Date'!BH73="","x",'Indicator Date'!BH73)</f>
        <v>2019</v>
      </c>
      <c r="BI73" s="119">
        <f>IF('Indicator Date'!BI73="","x",'Indicator Date'!BI73)</f>
        <v>2019</v>
      </c>
      <c r="BJ73" s="119">
        <f>IF('Indicator Date'!BJ73="","x",'Indicator Date'!BJ73)</f>
        <v>2015</v>
      </c>
      <c r="BK73" s="119">
        <f>IF('Indicator Date'!BK73="","x",'Indicator Date'!BK73)</f>
        <v>2019</v>
      </c>
      <c r="BL73" s="119">
        <f>IF('Indicator Date'!BL73="","x",'Indicator Date'!BL73)</f>
        <v>2020</v>
      </c>
      <c r="BM73" s="119">
        <f>IF('Indicator Date'!BM73="","x",'Indicator Date'!BM73)</f>
        <v>2018</v>
      </c>
      <c r="BN73" s="119">
        <f>IF('Indicator Date'!BN73="","x",'Indicator Date'!BN73)</f>
        <v>2014</v>
      </c>
      <c r="BO73" s="119">
        <f>IF('Indicator Date'!BO73="","x",'Indicator Date'!BO73)</f>
        <v>2017</v>
      </c>
      <c r="BP73" s="119">
        <f>IF('Indicator Date'!BP73="","x",'Indicator Date'!BP73)</f>
        <v>2019</v>
      </c>
      <c r="BQ73" s="119">
        <f>IF('Indicator Date'!BQ73="","x",'Indicator Date'!BQ73)</f>
        <v>2014</v>
      </c>
      <c r="BR73" s="119">
        <f>IF('Indicator Date'!BR73="","x",'Indicator Date'!BR73)</f>
        <v>2017</v>
      </c>
      <c r="BS73" s="119">
        <f>IF('Indicator Date'!BS73="","x",'Indicator Date'!BS73)</f>
        <v>2017</v>
      </c>
      <c r="BT73" s="119">
        <f>IF('Indicator Date'!BT73="","x",'Indicator Date'!BT73)</f>
        <v>2015</v>
      </c>
      <c r="BU73" s="119">
        <f>IF('Indicator Date'!BU73="","x",'Indicator Date'!BU73)</f>
        <v>2018</v>
      </c>
      <c r="BV73" s="119" t="str">
        <f>IF('Indicator Date'!BV73="","x",'Indicator Date'!BV73)</f>
        <v>x</v>
      </c>
      <c r="BW73" s="119">
        <f>IF('Indicator Date'!BW73="","x",'Indicator Date'!BW73)</f>
        <v>2018</v>
      </c>
      <c r="BX73" s="119">
        <f>IF('Indicator Date'!BX73="","x",'Indicator Date'!BX73)</f>
        <v>2018</v>
      </c>
      <c r="BY73" s="119">
        <f>IF('Indicator Date'!BY73="","x",'Indicator Date'!BY73)</f>
        <v>2017</v>
      </c>
      <c r="BZ73" s="119">
        <f>IF('Indicator Date'!BZ73="","x",'Indicator Date'!BZ73)</f>
        <v>2019</v>
      </c>
      <c r="CA73" s="119">
        <f>IF('Indicator Date'!CA73="","x",'Indicator Date'!CA73)</f>
        <v>2020</v>
      </c>
      <c r="CB73" s="119">
        <f>IF('Indicator Date'!CB73="","x",'Indicator Date'!CB73)</f>
        <v>2015</v>
      </c>
    </row>
    <row r="74" spans="1:80" x14ac:dyDescent="0.3">
      <c r="A74" s="100" t="str">
        <f>'Indicator Data'!A76</f>
        <v>Guyana</v>
      </c>
      <c r="B74" s="86" t="str">
        <f>'Indicator Data'!B76</f>
        <v>GUY</v>
      </c>
      <c r="C74" s="119">
        <f>IF('Indicator Date'!C74="","x",'Indicator Date'!C74)</f>
        <v>2015</v>
      </c>
      <c r="D74" s="119">
        <f>IF('Indicator Date'!D74="","x",'Indicator Date'!D74)</f>
        <v>2015</v>
      </c>
      <c r="E74" s="119">
        <f>IF('Indicator Date'!E74="","x",'Indicator Date'!E74)</f>
        <v>2015</v>
      </c>
      <c r="F74" s="119">
        <f>IF('Indicator Date'!F74="","x",'Indicator Date'!F74)</f>
        <v>2015</v>
      </c>
      <c r="G74" s="119">
        <f>IF('Indicator Date'!G74="","x",'Indicator Date'!G74)</f>
        <v>2015</v>
      </c>
      <c r="H74" s="119">
        <f>IF('Indicator Date'!H74="","x",'Indicator Date'!H74)</f>
        <v>2015</v>
      </c>
      <c r="I74" s="119">
        <f>IF('Indicator Date'!I74="","x",'Indicator Date'!I74)</f>
        <v>2015</v>
      </c>
      <c r="J74" s="119">
        <f>IF('Indicator Date'!J74="","x",'Indicator Date'!J74)</f>
        <v>2019</v>
      </c>
      <c r="K74" s="119">
        <f>IF('Indicator Date'!K74="","x",'Indicator Date'!K74)</f>
        <v>2019</v>
      </c>
      <c r="L74" s="119">
        <f>IF('Indicator Date'!L74="","x",'Indicator Date'!L74)</f>
        <v>2019</v>
      </c>
      <c r="M74" s="119">
        <f>IF('Indicator Date'!M74="","x",'Indicator Date'!M74)</f>
        <v>2015</v>
      </c>
      <c r="N74" s="119">
        <f>IF('Indicator Date'!N74="","x",'Indicator Date'!N74)</f>
        <v>2015</v>
      </c>
      <c r="O74" s="119">
        <f>IF('Indicator Date'!O74="","x",'Indicator Date'!O74)</f>
        <v>2015</v>
      </c>
      <c r="P74" s="119">
        <f>IF('Indicator Date'!P74="","x",'Indicator Date'!P74)</f>
        <v>2015</v>
      </c>
      <c r="Q74" s="119">
        <f>IF('Indicator Date'!Q74="","x",'Indicator Date'!Q74)</f>
        <v>2010</v>
      </c>
      <c r="R74" s="119">
        <f>IF('Indicator Date'!R74="","x",'Indicator Date'!R74)</f>
        <v>2010</v>
      </c>
      <c r="S74" s="119">
        <f>IF('Indicator Date'!S74="","x",'Indicator Date'!S74)</f>
        <v>2010</v>
      </c>
      <c r="T74" s="119">
        <f>IF('Indicator Date'!T74="","x",'Indicator Date'!T74)</f>
        <v>2010</v>
      </c>
      <c r="U74" s="119">
        <f>IF('Indicator Date'!U74="","x",'Indicator Date'!U74)</f>
        <v>2015</v>
      </c>
      <c r="V74" s="119">
        <f>IF('Indicator Date'!V74="","x",'Indicator Date'!V74)</f>
        <v>2015</v>
      </c>
      <c r="W74" s="119">
        <f>IF('Indicator Date'!W74="","x",'Indicator Date'!W74)</f>
        <v>2015</v>
      </c>
      <c r="X74" s="119">
        <f>IF('Indicator Date'!X74="","x",'Indicator Date'!X74)</f>
        <v>2018</v>
      </c>
      <c r="Y74" s="119">
        <f>IF('Indicator Date'!Y74="","x",'Indicator Date'!Y74)</f>
        <v>2019</v>
      </c>
      <c r="Z74" s="119">
        <f>IF('Indicator Date'!Z74="","x",'Indicator Date'!Z74)</f>
        <v>2019</v>
      </c>
      <c r="AA74" s="119">
        <f>IF('Indicator Date'!AA74="","x",'Indicator Date'!AA74)</f>
        <v>2009</v>
      </c>
      <c r="AB74" s="119">
        <f>IF('Indicator Date'!AB74="","x",'Indicator Date'!AB74)</f>
        <v>2017</v>
      </c>
      <c r="AC74" s="119">
        <f>IF('Indicator Date'!AC74="","x",'Indicator Date'!AC74)</f>
        <v>2017</v>
      </c>
      <c r="AD74" s="119">
        <f>IF('Indicator Date'!AD74="","x",'Indicator Date'!AD74)</f>
        <v>2018</v>
      </c>
      <c r="AE74" s="119">
        <f>IF('Indicator Date'!AE74="","x",'Indicator Date'!AE74)</f>
        <v>2019</v>
      </c>
      <c r="AF74" s="119">
        <f>IF('Indicator Date'!AF74="","x",'Indicator Date'!AF74)</f>
        <v>2018</v>
      </c>
      <c r="AG74" s="119">
        <f>IF('Indicator Date'!AG74="","x",'Indicator Date'!AG74)</f>
        <v>2019</v>
      </c>
      <c r="AH74" s="119">
        <f>IF('Indicator Date'!AH74="","x",'Indicator Date'!AH74)</f>
        <v>2021</v>
      </c>
      <c r="AI74" s="119">
        <f>IF('Indicator Date'!AI74="","x",'Indicator Date'!AI74)</f>
        <v>2021</v>
      </c>
      <c r="AJ74" s="119">
        <f>IF('Indicator Date'!AJ74="","x",'Indicator Date'!AJ74)</f>
        <v>2020</v>
      </c>
      <c r="AK74" s="119">
        <f>IF('Indicator Date'!AK74="","x",'Indicator Date'!AK74)</f>
        <v>2020</v>
      </c>
      <c r="AL74" s="119">
        <f>IF('Indicator Date'!AL74="","x",'Indicator Date'!AL74)</f>
        <v>2018</v>
      </c>
      <c r="AM74" s="119" t="str">
        <f>IF('Indicator Date'!AM74="","x",RIGHT('Indicator Date'!AM74,4))</f>
        <v>2014</v>
      </c>
      <c r="AN74" s="119">
        <f>IF('Indicator Date'!AN74="","x",'Indicator Date'!AN74)</f>
        <v>2021</v>
      </c>
      <c r="AO74" s="119">
        <f>IF('Indicator Date'!AO74="","x",'Indicator Date'!AO74)</f>
        <v>2018</v>
      </c>
      <c r="AP74" s="119">
        <f>IF('Indicator Date'!AP74="","x",'Indicator Date'!AP74)</f>
        <v>2019</v>
      </c>
      <c r="AQ74" s="119">
        <f>IF('Indicator Date'!AQ74="","x",'Indicator Date'!AQ74)</f>
        <v>2019</v>
      </c>
      <c r="AR74" s="119">
        <f>IF('Indicator Date'!AR74="","x",'Indicator Date'!AR74)</f>
        <v>2019</v>
      </c>
      <c r="AS74" s="119">
        <f>IF('Indicator Date'!AS74="","x",'Indicator Date'!AS74)</f>
        <v>2019</v>
      </c>
      <c r="AT74" s="119">
        <f>IF('Indicator Date'!AT74="","x",'Indicator Date'!AT74)</f>
        <v>2014</v>
      </c>
      <c r="AU74" s="119">
        <f>IF('Indicator Date'!AU74="","x",'Indicator Date'!AU74)</f>
        <v>2019</v>
      </c>
      <c r="AV74" s="119">
        <f>IF('Indicator Date'!AV74="","x",'Indicator Date'!AV74)</f>
        <v>2019</v>
      </c>
      <c r="AW74" s="119">
        <f>IF('Indicator Date'!AW74="","x",'Indicator Date'!AW74)</f>
        <v>2019</v>
      </c>
      <c r="AX74" s="119">
        <f>IF('Indicator Date'!AX74="","x",'Indicator Date'!AX74)</f>
        <v>2018</v>
      </c>
      <c r="AY74" s="119">
        <f>IF('Indicator Date'!AY74="","x",'Indicator Date'!AY74)</f>
        <v>2019</v>
      </c>
      <c r="AZ74" s="119">
        <f>IF('Indicator Date'!AZ74="","x",'Indicator Date'!AZ74)</f>
        <v>2019</v>
      </c>
      <c r="BA74" s="119" t="str">
        <f>IF('Indicator Date'!BA74="","x",'Indicator Date'!BA74)</f>
        <v>x</v>
      </c>
      <c r="BB74" s="119">
        <f>IF('Indicator Date'!BB74="","x",'Indicator Date'!BB74)</f>
        <v>2018</v>
      </c>
      <c r="BC74" s="119">
        <f>IF('Indicator Date'!BC74="","x",'Indicator Date'!BC74)</f>
        <v>2019</v>
      </c>
      <c r="BD74" s="119">
        <f>IF('Indicator Date'!BD74="","x",'Indicator Date'!BD74)</f>
        <v>2020</v>
      </c>
      <c r="BE74" s="170" t="str">
        <f>IF('Indicator Date'!BE74="","x",YEAR('Indicator Date'!BE74))</f>
        <v>x</v>
      </c>
      <c r="BF74" s="170">
        <f>IF('Indicator Date'!BF74="","x",YEAR('Indicator Date'!BF74))</f>
        <v>2020</v>
      </c>
      <c r="BG74" s="119">
        <f>IF('Indicator Date'!BG74="","x",'Indicator Date'!BG74)</f>
        <v>2019</v>
      </c>
      <c r="BH74" s="119">
        <f>IF('Indicator Date'!BH74="","x",'Indicator Date'!BH74)</f>
        <v>2019</v>
      </c>
      <c r="BI74" s="119">
        <f>IF('Indicator Date'!BI74="","x",'Indicator Date'!BI74)</f>
        <v>2019</v>
      </c>
      <c r="BJ74" s="119" t="str">
        <f>IF('Indicator Date'!BJ74="","x",'Indicator Date'!BJ74)</f>
        <v>x</v>
      </c>
      <c r="BK74" s="119">
        <f>IF('Indicator Date'!BK74="","x",'Indicator Date'!BK74)</f>
        <v>2019</v>
      </c>
      <c r="BL74" s="119">
        <f>IF('Indicator Date'!BL74="","x",'Indicator Date'!BL74)</f>
        <v>2020</v>
      </c>
      <c r="BM74" s="119">
        <f>IF('Indicator Date'!BM74="","x",'Indicator Date'!BM74)</f>
        <v>2018</v>
      </c>
      <c r="BN74" s="119">
        <f>IF('Indicator Date'!BN74="","x",'Indicator Date'!BN74)</f>
        <v>2014</v>
      </c>
      <c r="BO74" s="119">
        <f>IF('Indicator Date'!BO74="","x",'Indicator Date'!BO74)</f>
        <v>2017</v>
      </c>
      <c r="BP74" s="119">
        <f>IF('Indicator Date'!BP74="","x",'Indicator Date'!BP74)</f>
        <v>2017</v>
      </c>
      <c r="BQ74" s="119">
        <f>IF('Indicator Date'!BQ74="","x",'Indicator Date'!BQ74)</f>
        <v>2014</v>
      </c>
      <c r="BR74" s="119">
        <f>IF('Indicator Date'!BR74="","x",'Indicator Date'!BR74)</f>
        <v>2017</v>
      </c>
      <c r="BS74" s="119">
        <f>IF('Indicator Date'!BS74="","x",'Indicator Date'!BS74)</f>
        <v>2017</v>
      </c>
      <c r="BT74" s="119">
        <f>IF('Indicator Date'!BT74="","x",'Indicator Date'!BT74)</f>
        <v>2018</v>
      </c>
      <c r="BU74" s="119">
        <f>IF('Indicator Date'!BU74="","x",'Indicator Date'!BU74)</f>
        <v>2018</v>
      </c>
      <c r="BV74" s="119">
        <f>IF('Indicator Date'!BV74="","x",'Indicator Date'!BV74)</f>
        <v>2018</v>
      </c>
      <c r="BW74" s="119">
        <f>IF('Indicator Date'!BW74="","x",'Indicator Date'!BW74)</f>
        <v>2018</v>
      </c>
      <c r="BX74" s="119">
        <f>IF('Indicator Date'!BX74="","x",'Indicator Date'!BX74)</f>
        <v>2018</v>
      </c>
      <c r="BY74" s="119">
        <f>IF('Indicator Date'!BY74="","x",'Indicator Date'!BY74)</f>
        <v>2017</v>
      </c>
      <c r="BZ74" s="119">
        <f>IF('Indicator Date'!BZ74="","x",'Indicator Date'!BZ74)</f>
        <v>2019</v>
      </c>
      <c r="CA74" s="119">
        <f>IF('Indicator Date'!CA74="","x",'Indicator Date'!CA74)</f>
        <v>2020</v>
      </c>
      <c r="CB74" s="119">
        <f>IF('Indicator Date'!CB74="","x",'Indicator Date'!CB74)</f>
        <v>2015</v>
      </c>
    </row>
    <row r="75" spans="1:80" x14ac:dyDescent="0.3">
      <c r="A75" s="100" t="str">
        <f>'Indicator Data'!A77</f>
        <v>Haiti</v>
      </c>
      <c r="B75" s="86" t="str">
        <f>'Indicator Data'!B77</f>
        <v>HTI</v>
      </c>
      <c r="C75" s="119">
        <f>IF('Indicator Date'!C75="","x",'Indicator Date'!C75)</f>
        <v>2015</v>
      </c>
      <c r="D75" s="119">
        <f>IF('Indicator Date'!D75="","x",'Indicator Date'!D75)</f>
        <v>2015</v>
      </c>
      <c r="E75" s="119">
        <f>IF('Indicator Date'!E75="","x",'Indicator Date'!E75)</f>
        <v>2015</v>
      </c>
      <c r="F75" s="119">
        <f>IF('Indicator Date'!F75="","x",'Indicator Date'!F75)</f>
        <v>2015</v>
      </c>
      <c r="G75" s="119">
        <f>IF('Indicator Date'!G75="","x",'Indicator Date'!G75)</f>
        <v>2015</v>
      </c>
      <c r="H75" s="119">
        <f>IF('Indicator Date'!H75="","x",'Indicator Date'!H75)</f>
        <v>2015</v>
      </c>
      <c r="I75" s="119">
        <f>IF('Indicator Date'!I75="","x",'Indicator Date'!I75)</f>
        <v>2015</v>
      </c>
      <c r="J75" s="119">
        <f>IF('Indicator Date'!J75="","x",'Indicator Date'!J75)</f>
        <v>2019</v>
      </c>
      <c r="K75" s="119">
        <f>IF('Indicator Date'!K75="","x",'Indicator Date'!K75)</f>
        <v>2019</v>
      </c>
      <c r="L75" s="119">
        <f>IF('Indicator Date'!L75="","x",'Indicator Date'!L75)</f>
        <v>2019</v>
      </c>
      <c r="M75" s="119">
        <f>IF('Indicator Date'!M75="","x",'Indicator Date'!M75)</f>
        <v>2015</v>
      </c>
      <c r="N75" s="119">
        <f>IF('Indicator Date'!N75="","x",'Indicator Date'!N75)</f>
        <v>2015</v>
      </c>
      <c r="O75" s="119">
        <f>IF('Indicator Date'!O75="","x",'Indicator Date'!O75)</f>
        <v>2015</v>
      </c>
      <c r="P75" s="119">
        <f>IF('Indicator Date'!P75="","x",'Indicator Date'!P75)</f>
        <v>2015</v>
      </c>
      <c r="Q75" s="119">
        <f>IF('Indicator Date'!Q75="","x",'Indicator Date'!Q75)</f>
        <v>2010</v>
      </c>
      <c r="R75" s="119">
        <f>IF('Indicator Date'!R75="","x",'Indicator Date'!R75)</f>
        <v>2010</v>
      </c>
      <c r="S75" s="119">
        <f>IF('Indicator Date'!S75="","x",'Indicator Date'!S75)</f>
        <v>2010</v>
      </c>
      <c r="T75" s="119">
        <f>IF('Indicator Date'!T75="","x",'Indicator Date'!T75)</f>
        <v>2010</v>
      </c>
      <c r="U75" s="119">
        <f>IF('Indicator Date'!U75="","x",'Indicator Date'!U75)</f>
        <v>2015</v>
      </c>
      <c r="V75" s="119">
        <f>IF('Indicator Date'!V75="","x",'Indicator Date'!V75)</f>
        <v>2015</v>
      </c>
      <c r="W75" s="119">
        <f>IF('Indicator Date'!W75="","x",'Indicator Date'!W75)</f>
        <v>2015</v>
      </c>
      <c r="X75" s="119">
        <f>IF('Indicator Date'!X75="","x",'Indicator Date'!X75)</f>
        <v>2018</v>
      </c>
      <c r="Y75" s="119">
        <f>IF('Indicator Date'!Y75="","x",'Indicator Date'!Y75)</f>
        <v>2019</v>
      </c>
      <c r="Z75" s="119">
        <f>IF('Indicator Date'!Z75="","x",'Indicator Date'!Z75)</f>
        <v>2019</v>
      </c>
      <c r="AA75" s="119">
        <f>IF('Indicator Date'!AA75="","x",'Indicator Date'!AA75)</f>
        <v>2017</v>
      </c>
      <c r="AB75" s="119">
        <f>IF('Indicator Date'!AB75="","x",'Indicator Date'!AB75)</f>
        <v>2017</v>
      </c>
      <c r="AC75" s="119">
        <f>IF('Indicator Date'!AC75="","x",'Indicator Date'!AC75)</f>
        <v>2017</v>
      </c>
      <c r="AD75" s="119">
        <f>IF('Indicator Date'!AD75="","x",'Indicator Date'!AD75)</f>
        <v>2018</v>
      </c>
      <c r="AE75" s="119">
        <f>IF('Indicator Date'!AE75="","x",'Indicator Date'!AE75)</f>
        <v>2018</v>
      </c>
      <c r="AF75" s="119">
        <f>IF('Indicator Date'!AF75="","x",'Indicator Date'!AF75)</f>
        <v>2018</v>
      </c>
      <c r="AG75" s="119">
        <f>IF('Indicator Date'!AG75="","x",'Indicator Date'!AG75)</f>
        <v>2019</v>
      </c>
      <c r="AH75" s="119">
        <f>IF('Indicator Date'!AH75="","x",'Indicator Date'!AH75)</f>
        <v>2021</v>
      </c>
      <c r="AI75" s="119">
        <f>IF('Indicator Date'!AI75="","x",'Indicator Date'!AI75)</f>
        <v>2021</v>
      </c>
      <c r="AJ75" s="119">
        <f>IF('Indicator Date'!AJ75="","x",'Indicator Date'!AJ75)</f>
        <v>2020</v>
      </c>
      <c r="AK75" s="119">
        <f>IF('Indicator Date'!AK75="","x",'Indicator Date'!AK75)</f>
        <v>2020</v>
      </c>
      <c r="AL75" s="119">
        <f>IF('Indicator Date'!AL75="","x",'Indicator Date'!AL75)</f>
        <v>2018</v>
      </c>
      <c r="AM75" s="119" t="str">
        <f>IF('Indicator Date'!AM75="","x",RIGHT('Indicator Date'!AM75,4))</f>
        <v>2017</v>
      </c>
      <c r="AN75" s="119">
        <f>IF('Indicator Date'!AN75="","x",'Indicator Date'!AN75)</f>
        <v>2021</v>
      </c>
      <c r="AO75" s="119">
        <f>IF('Indicator Date'!AO75="","x",'Indicator Date'!AO75)</f>
        <v>2018</v>
      </c>
      <c r="AP75" s="119">
        <f>IF('Indicator Date'!AP75="","x",'Indicator Date'!AP75)</f>
        <v>2019</v>
      </c>
      <c r="AQ75" s="119">
        <f>IF('Indicator Date'!AQ75="","x",'Indicator Date'!AQ75)</f>
        <v>2019</v>
      </c>
      <c r="AR75" s="119">
        <f>IF('Indicator Date'!AR75="","x",'Indicator Date'!AR75)</f>
        <v>2019</v>
      </c>
      <c r="AS75" s="119">
        <f>IF('Indicator Date'!AS75="","x",'Indicator Date'!AS75)</f>
        <v>2019</v>
      </c>
      <c r="AT75" s="119">
        <f>IF('Indicator Date'!AT75="","x",'Indicator Date'!AT75)</f>
        <v>2017</v>
      </c>
      <c r="AU75" s="119">
        <f>IF('Indicator Date'!AU75="","x",'Indicator Date'!AU75)</f>
        <v>2019</v>
      </c>
      <c r="AV75" s="119">
        <f>IF('Indicator Date'!AV75="","x",'Indicator Date'!AV75)</f>
        <v>2019</v>
      </c>
      <c r="AW75" s="119">
        <f>IF('Indicator Date'!AW75="","x",'Indicator Date'!AW75)</f>
        <v>2019</v>
      </c>
      <c r="AX75" s="119">
        <f>IF('Indicator Date'!AX75="","x",'Indicator Date'!AX75)</f>
        <v>2018</v>
      </c>
      <c r="AY75" s="119">
        <f>IF('Indicator Date'!AY75="","x",'Indicator Date'!AY75)</f>
        <v>2019</v>
      </c>
      <c r="AZ75" s="119">
        <f>IF('Indicator Date'!AZ75="","x",'Indicator Date'!AZ75)</f>
        <v>2019</v>
      </c>
      <c r="BA75" s="119">
        <f>IF('Indicator Date'!BA75="","x",'Indicator Date'!BA75)</f>
        <v>2012</v>
      </c>
      <c r="BB75" s="119">
        <f>IF('Indicator Date'!BB75="","x",'Indicator Date'!BB75)</f>
        <v>2018</v>
      </c>
      <c r="BC75" s="119">
        <f>IF('Indicator Date'!BC75="","x",'Indicator Date'!BC75)</f>
        <v>2019</v>
      </c>
      <c r="BD75" s="119">
        <f>IF('Indicator Date'!BD75="","x",'Indicator Date'!BD75)</f>
        <v>2020</v>
      </c>
      <c r="BE75" s="170">
        <f>IF('Indicator Date'!BE75="","x",YEAR('Indicator Date'!BE75))</f>
        <v>2019</v>
      </c>
      <c r="BF75" s="170">
        <f>IF('Indicator Date'!BF75="","x",YEAR('Indicator Date'!BF75))</f>
        <v>2020</v>
      </c>
      <c r="BG75" s="119">
        <f>IF('Indicator Date'!BG75="","x",'Indicator Date'!BG75)</f>
        <v>2019</v>
      </c>
      <c r="BH75" s="119">
        <f>IF('Indicator Date'!BH75="","x",'Indicator Date'!BH75)</f>
        <v>2019</v>
      </c>
      <c r="BI75" s="119">
        <f>IF('Indicator Date'!BI75="","x",'Indicator Date'!BI75)</f>
        <v>2019</v>
      </c>
      <c r="BJ75" s="119">
        <f>IF('Indicator Date'!BJ75="","x",'Indicator Date'!BJ75)</f>
        <v>2013</v>
      </c>
      <c r="BK75" s="119">
        <f>IF('Indicator Date'!BK75="","x",'Indicator Date'!BK75)</f>
        <v>2019</v>
      </c>
      <c r="BL75" s="119">
        <f>IF('Indicator Date'!BL75="","x",'Indicator Date'!BL75)</f>
        <v>2020</v>
      </c>
      <c r="BM75" s="119">
        <f>IF('Indicator Date'!BM75="","x",'Indicator Date'!BM75)</f>
        <v>2018</v>
      </c>
      <c r="BN75" s="119">
        <f>IF('Indicator Date'!BN75="","x",'Indicator Date'!BN75)</f>
        <v>2016</v>
      </c>
      <c r="BO75" s="119">
        <f>IF('Indicator Date'!BO75="","x",'Indicator Date'!BO75)</f>
        <v>2018</v>
      </c>
      <c r="BP75" s="119">
        <f>IF('Indicator Date'!BP75="","x",'Indicator Date'!BP75)</f>
        <v>2019</v>
      </c>
      <c r="BQ75" s="119">
        <f>IF('Indicator Date'!BQ75="","x",'Indicator Date'!BQ75)</f>
        <v>2014</v>
      </c>
      <c r="BR75" s="119">
        <f>IF('Indicator Date'!BR75="","x",'Indicator Date'!BR75)</f>
        <v>2017</v>
      </c>
      <c r="BS75" s="119">
        <f>IF('Indicator Date'!BS75="","x",'Indicator Date'!BS75)</f>
        <v>2017</v>
      </c>
      <c r="BT75" s="119">
        <f>IF('Indicator Date'!BT75="","x",'Indicator Date'!BT75)</f>
        <v>2018</v>
      </c>
      <c r="BU75" s="119">
        <f>IF('Indicator Date'!BU75="","x",'Indicator Date'!BU75)</f>
        <v>2018</v>
      </c>
      <c r="BV75" s="119">
        <f>IF('Indicator Date'!BV75="","x",'Indicator Date'!BV75)</f>
        <v>2018</v>
      </c>
      <c r="BW75" s="119">
        <f>IF('Indicator Date'!BW75="","x",'Indicator Date'!BW75)</f>
        <v>2018</v>
      </c>
      <c r="BX75" s="119">
        <f>IF('Indicator Date'!BX75="","x",'Indicator Date'!BX75)</f>
        <v>2018</v>
      </c>
      <c r="BY75" s="119">
        <f>IF('Indicator Date'!BY75="","x",'Indicator Date'!BY75)</f>
        <v>2017</v>
      </c>
      <c r="BZ75" s="119">
        <f>IF('Indicator Date'!BZ75="","x",'Indicator Date'!BZ75)</f>
        <v>2019</v>
      </c>
      <c r="CA75" s="119">
        <f>IF('Indicator Date'!CA75="","x",'Indicator Date'!CA75)</f>
        <v>2020</v>
      </c>
      <c r="CB75" s="119">
        <f>IF('Indicator Date'!CB75="","x",'Indicator Date'!CB75)</f>
        <v>2015</v>
      </c>
    </row>
    <row r="76" spans="1:80" x14ac:dyDescent="0.3">
      <c r="A76" s="100" t="str">
        <f>'Indicator Data'!A78</f>
        <v>Honduras</v>
      </c>
      <c r="B76" s="86" t="str">
        <f>'Indicator Data'!B78</f>
        <v>HND</v>
      </c>
      <c r="C76" s="119">
        <f>IF('Indicator Date'!C76="","x",'Indicator Date'!C76)</f>
        <v>2015</v>
      </c>
      <c r="D76" s="119">
        <f>IF('Indicator Date'!D76="","x",'Indicator Date'!D76)</f>
        <v>2015</v>
      </c>
      <c r="E76" s="119">
        <f>IF('Indicator Date'!E76="","x",'Indicator Date'!E76)</f>
        <v>2015</v>
      </c>
      <c r="F76" s="119">
        <f>IF('Indicator Date'!F76="","x",'Indicator Date'!F76)</f>
        <v>2015</v>
      </c>
      <c r="G76" s="119">
        <f>IF('Indicator Date'!G76="","x",'Indicator Date'!G76)</f>
        <v>2015</v>
      </c>
      <c r="H76" s="119">
        <f>IF('Indicator Date'!H76="","x",'Indicator Date'!H76)</f>
        <v>2015</v>
      </c>
      <c r="I76" s="119">
        <f>IF('Indicator Date'!I76="","x",'Indicator Date'!I76)</f>
        <v>2015</v>
      </c>
      <c r="J76" s="119">
        <f>IF('Indicator Date'!J76="","x",'Indicator Date'!J76)</f>
        <v>2019</v>
      </c>
      <c r="K76" s="119">
        <f>IF('Indicator Date'!K76="","x",'Indicator Date'!K76)</f>
        <v>2019</v>
      </c>
      <c r="L76" s="119">
        <f>IF('Indicator Date'!L76="","x",'Indicator Date'!L76)</f>
        <v>2019</v>
      </c>
      <c r="M76" s="119">
        <f>IF('Indicator Date'!M76="","x",'Indicator Date'!M76)</f>
        <v>2015</v>
      </c>
      <c r="N76" s="119">
        <f>IF('Indicator Date'!N76="","x",'Indicator Date'!N76)</f>
        <v>2015</v>
      </c>
      <c r="O76" s="119">
        <f>IF('Indicator Date'!O76="","x",'Indicator Date'!O76)</f>
        <v>2015</v>
      </c>
      <c r="P76" s="119">
        <f>IF('Indicator Date'!P76="","x",'Indicator Date'!P76)</f>
        <v>2015</v>
      </c>
      <c r="Q76" s="119">
        <f>IF('Indicator Date'!Q76="","x",'Indicator Date'!Q76)</f>
        <v>2010</v>
      </c>
      <c r="R76" s="119">
        <f>IF('Indicator Date'!R76="","x",'Indicator Date'!R76)</f>
        <v>2010</v>
      </c>
      <c r="S76" s="119">
        <f>IF('Indicator Date'!S76="","x",'Indicator Date'!S76)</f>
        <v>2010</v>
      </c>
      <c r="T76" s="119">
        <f>IF('Indicator Date'!T76="","x",'Indicator Date'!T76)</f>
        <v>2010</v>
      </c>
      <c r="U76" s="119">
        <f>IF('Indicator Date'!U76="","x",'Indicator Date'!U76)</f>
        <v>2015</v>
      </c>
      <c r="V76" s="119">
        <f>IF('Indicator Date'!V76="","x",'Indicator Date'!V76)</f>
        <v>2015</v>
      </c>
      <c r="W76" s="119">
        <f>IF('Indicator Date'!W76="","x",'Indicator Date'!W76)</f>
        <v>2015</v>
      </c>
      <c r="X76" s="119">
        <f>IF('Indicator Date'!X76="","x",'Indicator Date'!X76)</f>
        <v>2018</v>
      </c>
      <c r="Y76" s="119">
        <f>IF('Indicator Date'!Y76="","x",'Indicator Date'!Y76)</f>
        <v>2019</v>
      </c>
      <c r="Z76" s="119">
        <f>IF('Indicator Date'!Z76="","x",'Indicator Date'!Z76)</f>
        <v>2019</v>
      </c>
      <c r="AA76" s="119">
        <f>IF('Indicator Date'!AA76="","x",'Indicator Date'!AA76)</f>
        <v>2012</v>
      </c>
      <c r="AB76" s="119">
        <f>IF('Indicator Date'!AB76="","x",'Indicator Date'!AB76)</f>
        <v>2017</v>
      </c>
      <c r="AC76" s="119">
        <f>IF('Indicator Date'!AC76="","x",'Indicator Date'!AC76)</f>
        <v>2016</v>
      </c>
      <c r="AD76" s="119">
        <f>IF('Indicator Date'!AD76="","x",'Indicator Date'!AD76)</f>
        <v>2015</v>
      </c>
      <c r="AE76" s="119">
        <f>IF('Indicator Date'!AE76="","x",'Indicator Date'!AE76)</f>
        <v>2019</v>
      </c>
      <c r="AF76" s="119">
        <f>IF('Indicator Date'!AF76="","x",'Indicator Date'!AF76)</f>
        <v>2018</v>
      </c>
      <c r="AG76" s="119">
        <f>IF('Indicator Date'!AG76="","x",'Indicator Date'!AG76)</f>
        <v>2019</v>
      </c>
      <c r="AH76" s="119">
        <f>IF('Indicator Date'!AH76="","x",'Indicator Date'!AH76)</f>
        <v>2021</v>
      </c>
      <c r="AI76" s="119">
        <f>IF('Indicator Date'!AI76="","x",'Indicator Date'!AI76)</f>
        <v>2021</v>
      </c>
      <c r="AJ76" s="119">
        <f>IF('Indicator Date'!AJ76="","x",'Indicator Date'!AJ76)</f>
        <v>2020</v>
      </c>
      <c r="AK76" s="119">
        <f>IF('Indicator Date'!AK76="","x",'Indicator Date'!AK76)</f>
        <v>2020</v>
      </c>
      <c r="AL76" s="119">
        <f>IF('Indicator Date'!AL76="","x",'Indicator Date'!AL76)</f>
        <v>2018</v>
      </c>
      <c r="AM76" s="119" t="str">
        <f>IF('Indicator Date'!AM76="","x",RIGHT('Indicator Date'!AM76,4))</f>
        <v>2012</v>
      </c>
      <c r="AN76" s="119">
        <f>IF('Indicator Date'!AN76="","x",'Indicator Date'!AN76)</f>
        <v>2021</v>
      </c>
      <c r="AO76" s="119">
        <f>IF('Indicator Date'!AO76="","x",'Indicator Date'!AO76)</f>
        <v>2018</v>
      </c>
      <c r="AP76" s="119">
        <f>IF('Indicator Date'!AP76="","x",'Indicator Date'!AP76)</f>
        <v>2019</v>
      </c>
      <c r="AQ76" s="119">
        <f>IF('Indicator Date'!AQ76="","x",'Indicator Date'!AQ76)</f>
        <v>2019</v>
      </c>
      <c r="AR76" s="119">
        <f>IF('Indicator Date'!AR76="","x",'Indicator Date'!AR76)</f>
        <v>2019</v>
      </c>
      <c r="AS76" s="119">
        <f>IF('Indicator Date'!AS76="","x",'Indicator Date'!AS76)</f>
        <v>2019</v>
      </c>
      <c r="AT76" s="119">
        <f>IF('Indicator Date'!AT76="","x",'Indicator Date'!AT76)</f>
        <v>2012</v>
      </c>
      <c r="AU76" s="119">
        <f>IF('Indicator Date'!AU76="","x",'Indicator Date'!AU76)</f>
        <v>2019</v>
      </c>
      <c r="AV76" s="119">
        <f>IF('Indicator Date'!AV76="","x",'Indicator Date'!AV76)</f>
        <v>2019</v>
      </c>
      <c r="AW76" s="119">
        <f>IF('Indicator Date'!AW76="","x",'Indicator Date'!AW76)</f>
        <v>2019</v>
      </c>
      <c r="AX76" s="119">
        <f>IF('Indicator Date'!AX76="","x",'Indicator Date'!AX76)</f>
        <v>2018</v>
      </c>
      <c r="AY76" s="119">
        <f>IF('Indicator Date'!AY76="","x",'Indicator Date'!AY76)</f>
        <v>2019</v>
      </c>
      <c r="AZ76" s="119">
        <f>IF('Indicator Date'!AZ76="","x",'Indicator Date'!AZ76)</f>
        <v>2019</v>
      </c>
      <c r="BA76" s="119">
        <f>IF('Indicator Date'!BA76="","x",'Indicator Date'!BA76)</f>
        <v>2019</v>
      </c>
      <c r="BB76" s="119">
        <f>IF('Indicator Date'!BB76="","x",'Indicator Date'!BB76)</f>
        <v>2018</v>
      </c>
      <c r="BC76" s="119">
        <f>IF('Indicator Date'!BC76="","x",'Indicator Date'!BC76)</f>
        <v>2019</v>
      </c>
      <c r="BD76" s="119">
        <f>IF('Indicator Date'!BD76="","x",'Indicator Date'!BD76)</f>
        <v>2020</v>
      </c>
      <c r="BE76" s="170">
        <f>IF('Indicator Date'!BE76="","x",YEAR('Indicator Date'!BE76))</f>
        <v>2019</v>
      </c>
      <c r="BF76" s="170">
        <f>IF('Indicator Date'!BF76="","x",YEAR('Indicator Date'!BF76))</f>
        <v>2020</v>
      </c>
      <c r="BG76" s="119">
        <f>IF('Indicator Date'!BG76="","x",'Indicator Date'!BG76)</f>
        <v>2019</v>
      </c>
      <c r="BH76" s="119">
        <f>IF('Indicator Date'!BH76="","x",'Indicator Date'!BH76)</f>
        <v>2019</v>
      </c>
      <c r="BI76" s="119">
        <f>IF('Indicator Date'!BI76="","x",'Indicator Date'!BI76)</f>
        <v>2019</v>
      </c>
      <c r="BJ76" s="119">
        <f>IF('Indicator Date'!BJ76="","x",'Indicator Date'!BJ76)</f>
        <v>2013</v>
      </c>
      <c r="BK76" s="119">
        <f>IF('Indicator Date'!BK76="","x",'Indicator Date'!BK76)</f>
        <v>2019</v>
      </c>
      <c r="BL76" s="119">
        <f>IF('Indicator Date'!BL76="","x",'Indicator Date'!BL76)</f>
        <v>2020</v>
      </c>
      <c r="BM76" s="119">
        <f>IF('Indicator Date'!BM76="","x",'Indicator Date'!BM76)</f>
        <v>2018</v>
      </c>
      <c r="BN76" s="119">
        <f>IF('Indicator Date'!BN76="","x",'Indicator Date'!BN76)</f>
        <v>2018</v>
      </c>
      <c r="BO76" s="119">
        <f>IF('Indicator Date'!BO76="","x",'Indicator Date'!BO76)</f>
        <v>2017</v>
      </c>
      <c r="BP76" s="119">
        <f>IF('Indicator Date'!BP76="","x",'Indicator Date'!BP76)</f>
        <v>2019</v>
      </c>
      <c r="BQ76" s="119">
        <f>IF('Indicator Date'!BQ76="","x",'Indicator Date'!BQ76)</f>
        <v>2014</v>
      </c>
      <c r="BR76" s="119">
        <f>IF('Indicator Date'!BR76="","x",'Indicator Date'!BR76)</f>
        <v>2017</v>
      </c>
      <c r="BS76" s="119">
        <f>IF('Indicator Date'!BS76="","x",'Indicator Date'!BS76)</f>
        <v>2017</v>
      </c>
      <c r="BT76" s="119">
        <f>IF('Indicator Date'!BT76="","x",'Indicator Date'!BT76)</f>
        <v>2017</v>
      </c>
      <c r="BU76" s="119">
        <f>IF('Indicator Date'!BU76="","x",'Indicator Date'!BU76)</f>
        <v>2018</v>
      </c>
      <c r="BV76" s="119">
        <f>IF('Indicator Date'!BV76="","x",'Indicator Date'!BV76)</f>
        <v>2018</v>
      </c>
      <c r="BW76" s="119">
        <f>IF('Indicator Date'!BW76="","x",'Indicator Date'!BW76)</f>
        <v>2018</v>
      </c>
      <c r="BX76" s="119">
        <f>IF('Indicator Date'!BX76="","x",'Indicator Date'!BX76)</f>
        <v>2018</v>
      </c>
      <c r="BY76" s="119">
        <f>IF('Indicator Date'!BY76="","x",'Indicator Date'!BY76)</f>
        <v>2017</v>
      </c>
      <c r="BZ76" s="119">
        <f>IF('Indicator Date'!BZ76="","x",'Indicator Date'!BZ76)</f>
        <v>2019</v>
      </c>
      <c r="CA76" s="119">
        <f>IF('Indicator Date'!CA76="","x",'Indicator Date'!CA76)</f>
        <v>2020</v>
      </c>
      <c r="CB76" s="119">
        <f>IF('Indicator Date'!CB76="","x",'Indicator Date'!CB76)</f>
        <v>2015</v>
      </c>
    </row>
    <row r="77" spans="1:80" x14ac:dyDescent="0.3">
      <c r="A77" s="100" t="str">
        <f>'Indicator Data'!A79</f>
        <v>Hungary</v>
      </c>
      <c r="B77" s="86" t="str">
        <f>'Indicator Data'!B79</f>
        <v>HUN</v>
      </c>
      <c r="C77" s="119">
        <f>IF('Indicator Date'!C77="","x",'Indicator Date'!C77)</f>
        <v>2015</v>
      </c>
      <c r="D77" s="119">
        <f>IF('Indicator Date'!D77="","x",'Indicator Date'!D77)</f>
        <v>2015</v>
      </c>
      <c r="E77" s="119">
        <f>IF('Indicator Date'!E77="","x",'Indicator Date'!E77)</f>
        <v>2015</v>
      </c>
      <c r="F77" s="119">
        <f>IF('Indicator Date'!F77="","x",'Indicator Date'!F77)</f>
        <v>2015</v>
      </c>
      <c r="G77" s="119">
        <f>IF('Indicator Date'!G77="","x",'Indicator Date'!G77)</f>
        <v>2015</v>
      </c>
      <c r="H77" s="119">
        <f>IF('Indicator Date'!H77="","x",'Indicator Date'!H77)</f>
        <v>2015</v>
      </c>
      <c r="I77" s="119">
        <f>IF('Indicator Date'!I77="","x",'Indicator Date'!I77)</f>
        <v>2015</v>
      </c>
      <c r="J77" s="119">
        <f>IF('Indicator Date'!J77="","x",'Indicator Date'!J77)</f>
        <v>2019</v>
      </c>
      <c r="K77" s="119">
        <f>IF('Indicator Date'!K77="","x",'Indicator Date'!K77)</f>
        <v>2019</v>
      </c>
      <c r="L77" s="119">
        <f>IF('Indicator Date'!L77="","x",'Indicator Date'!L77)</f>
        <v>2019</v>
      </c>
      <c r="M77" s="119">
        <f>IF('Indicator Date'!M77="","x",'Indicator Date'!M77)</f>
        <v>2015</v>
      </c>
      <c r="N77" s="119">
        <f>IF('Indicator Date'!N77="","x",'Indicator Date'!N77)</f>
        <v>2015</v>
      </c>
      <c r="O77" s="119">
        <f>IF('Indicator Date'!O77="","x",'Indicator Date'!O77)</f>
        <v>2015</v>
      </c>
      <c r="P77" s="119">
        <f>IF('Indicator Date'!P77="","x",'Indicator Date'!P77)</f>
        <v>2015</v>
      </c>
      <c r="Q77" s="119">
        <f>IF('Indicator Date'!Q77="","x",'Indicator Date'!Q77)</f>
        <v>2010</v>
      </c>
      <c r="R77" s="119">
        <f>IF('Indicator Date'!R77="","x",'Indicator Date'!R77)</f>
        <v>2010</v>
      </c>
      <c r="S77" s="119">
        <f>IF('Indicator Date'!S77="","x",'Indicator Date'!S77)</f>
        <v>2010</v>
      </c>
      <c r="T77" s="119">
        <f>IF('Indicator Date'!T77="","x",'Indicator Date'!T77)</f>
        <v>2010</v>
      </c>
      <c r="U77" s="119">
        <f>IF('Indicator Date'!U77="","x",'Indicator Date'!U77)</f>
        <v>2015</v>
      </c>
      <c r="V77" s="119">
        <f>IF('Indicator Date'!V77="","x",'Indicator Date'!V77)</f>
        <v>2015</v>
      </c>
      <c r="W77" s="119">
        <f>IF('Indicator Date'!W77="","x",'Indicator Date'!W77)</f>
        <v>2015</v>
      </c>
      <c r="X77" s="119">
        <f>IF('Indicator Date'!X77="","x",'Indicator Date'!X77)</f>
        <v>2018</v>
      </c>
      <c r="Y77" s="119">
        <f>IF('Indicator Date'!Y77="","x",'Indicator Date'!Y77)</f>
        <v>2019</v>
      </c>
      <c r="Z77" s="119">
        <f>IF('Indicator Date'!Z77="","x",'Indicator Date'!Z77)</f>
        <v>2019</v>
      </c>
      <c r="AA77" s="119">
        <f>IF('Indicator Date'!AA77="","x",'Indicator Date'!AA77)</f>
        <v>2011</v>
      </c>
      <c r="AB77" s="119">
        <f>IF('Indicator Date'!AB77="","x",'Indicator Date'!AB77)</f>
        <v>2017</v>
      </c>
      <c r="AC77" s="119" t="str">
        <f>IF('Indicator Date'!AC77="","x",'Indicator Date'!AC77)</f>
        <v>x</v>
      </c>
      <c r="AD77" s="119">
        <f>IF('Indicator Date'!AD77="","x",'Indicator Date'!AD77)</f>
        <v>2018</v>
      </c>
      <c r="AE77" s="119">
        <f>IF('Indicator Date'!AE77="","x",'Indicator Date'!AE77)</f>
        <v>2019</v>
      </c>
      <c r="AF77" s="119">
        <f>IF('Indicator Date'!AF77="","x",'Indicator Date'!AF77)</f>
        <v>2018</v>
      </c>
      <c r="AG77" s="119">
        <f>IF('Indicator Date'!AG77="","x",'Indicator Date'!AG77)</f>
        <v>2019</v>
      </c>
      <c r="AH77" s="119">
        <f>IF('Indicator Date'!AH77="","x",'Indicator Date'!AH77)</f>
        <v>2021</v>
      </c>
      <c r="AI77" s="119">
        <f>IF('Indicator Date'!AI77="","x",'Indicator Date'!AI77)</f>
        <v>2021</v>
      </c>
      <c r="AJ77" s="119">
        <f>IF('Indicator Date'!AJ77="","x",'Indicator Date'!AJ77)</f>
        <v>2020</v>
      </c>
      <c r="AK77" s="119">
        <f>IF('Indicator Date'!AK77="","x",'Indicator Date'!AK77)</f>
        <v>2020</v>
      </c>
      <c r="AL77" s="119">
        <f>IF('Indicator Date'!AL77="","x",'Indicator Date'!AL77)</f>
        <v>2018</v>
      </c>
      <c r="AM77" s="119" t="str">
        <f>IF('Indicator Date'!AM77="","x",RIGHT('Indicator Date'!AM77,4))</f>
        <v>x</v>
      </c>
      <c r="AN77" s="119">
        <f>IF('Indicator Date'!AN77="","x",'Indicator Date'!AN77)</f>
        <v>2021</v>
      </c>
      <c r="AO77" s="119">
        <f>IF('Indicator Date'!AO77="","x",'Indicator Date'!AO77)</f>
        <v>2018</v>
      </c>
      <c r="AP77" s="119">
        <f>IF('Indicator Date'!AP77="","x",'Indicator Date'!AP77)</f>
        <v>2019</v>
      </c>
      <c r="AQ77" s="119" t="str">
        <f>IF('Indicator Date'!AQ77="","x",'Indicator Date'!AQ77)</f>
        <v>x</v>
      </c>
      <c r="AR77" s="119">
        <f>IF('Indicator Date'!AR77="","x",'Indicator Date'!AR77)</f>
        <v>2019</v>
      </c>
      <c r="AS77" s="119">
        <f>IF('Indicator Date'!AS77="","x",'Indicator Date'!AS77)</f>
        <v>2019</v>
      </c>
      <c r="AT77" s="119" t="str">
        <f>IF('Indicator Date'!AT77="","x",'Indicator Date'!AT77)</f>
        <v>x</v>
      </c>
      <c r="AU77" s="119">
        <f>IF('Indicator Date'!AU77="","x",'Indicator Date'!AU77)</f>
        <v>2019</v>
      </c>
      <c r="AV77" s="119" t="str">
        <f>IF('Indicator Date'!AV77="","x",'Indicator Date'!AV77)</f>
        <v>x</v>
      </c>
      <c r="AW77" s="119" t="str">
        <f>IF('Indicator Date'!AW77="","x",'Indicator Date'!AW77)</f>
        <v>x</v>
      </c>
      <c r="AX77" s="119" t="str">
        <f>IF('Indicator Date'!AX77="","x",'Indicator Date'!AX77)</f>
        <v>x</v>
      </c>
      <c r="AY77" s="119">
        <f>IF('Indicator Date'!AY77="","x",'Indicator Date'!AY77)</f>
        <v>2019</v>
      </c>
      <c r="AZ77" s="119">
        <f>IF('Indicator Date'!AZ77="","x",'Indicator Date'!AZ77)</f>
        <v>2019</v>
      </c>
      <c r="BA77" s="119">
        <f>IF('Indicator Date'!BA77="","x",'Indicator Date'!BA77)</f>
        <v>2018</v>
      </c>
      <c r="BB77" s="119">
        <f>IF('Indicator Date'!BB77="","x",'Indicator Date'!BB77)</f>
        <v>2018</v>
      </c>
      <c r="BC77" s="119">
        <f>IF('Indicator Date'!BC77="","x",'Indicator Date'!BC77)</f>
        <v>2019</v>
      </c>
      <c r="BD77" s="119">
        <f>IF('Indicator Date'!BD77="","x",'Indicator Date'!BD77)</f>
        <v>2020</v>
      </c>
      <c r="BE77" s="170" t="str">
        <f>IF('Indicator Date'!BE77="","x",YEAR('Indicator Date'!BE77))</f>
        <v>x</v>
      </c>
      <c r="BF77" s="170">
        <f>IF('Indicator Date'!BF77="","x",YEAR('Indicator Date'!BF77))</f>
        <v>2020</v>
      </c>
      <c r="BG77" s="119">
        <f>IF('Indicator Date'!BG77="","x",'Indicator Date'!BG77)</f>
        <v>2019</v>
      </c>
      <c r="BH77" s="119">
        <f>IF('Indicator Date'!BH77="","x",'Indicator Date'!BH77)</f>
        <v>2019</v>
      </c>
      <c r="BI77" s="119">
        <f>IF('Indicator Date'!BI77="","x",'Indicator Date'!BI77)</f>
        <v>2019</v>
      </c>
      <c r="BJ77" s="119">
        <f>IF('Indicator Date'!BJ77="","x",'Indicator Date'!BJ77)</f>
        <v>2015</v>
      </c>
      <c r="BK77" s="119">
        <f>IF('Indicator Date'!BK77="","x",'Indicator Date'!BK77)</f>
        <v>2019</v>
      </c>
      <c r="BL77" s="119">
        <f>IF('Indicator Date'!BL77="","x",'Indicator Date'!BL77)</f>
        <v>2020</v>
      </c>
      <c r="BM77" s="119">
        <f>IF('Indicator Date'!BM77="","x",'Indicator Date'!BM77)</f>
        <v>2018</v>
      </c>
      <c r="BN77" s="119">
        <f>IF('Indicator Date'!BN77="","x",'Indicator Date'!BN77)</f>
        <v>2014</v>
      </c>
      <c r="BO77" s="119">
        <f>IF('Indicator Date'!BO77="","x",'Indicator Date'!BO77)</f>
        <v>2019</v>
      </c>
      <c r="BP77" s="119">
        <f>IF('Indicator Date'!BP77="","x",'Indicator Date'!BP77)</f>
        <v>2019</v>
      </c>
      <c r="BQ77" s="119">
        <f>IF('Indicator Date'!BQ77="","x",'Indicator Date'!BQ77)</f>
        <v>2014</v>
      </c>
      <c r="BR77" s="119">
        <f>IF('Indicator Date'!BR77="","x",'Indicator Date'!BR77)</f>
        <v>2017</v>
      </c>
      <c r="BS77" s="119">
        <f>IF('Indicator Date'!BS77="","x",'Indicator Date'!BS77)</f>
        <v>2017</v>
      </c>
      <c r="BT77" s="119">
        <f>IF('Indicator Date'!BT77="","x",'Indicator Date'!BT77)</f>
        <v>2016</v>
      </c>
      <c r="BU77" s="119">
        <f>IF('Indicator Date'!BU77="","x",'Indicator Date'!BU77)</f>
        <v>2018</v>
      </c>
      <c r="BV77" s="119">
        <f>IF('Indicator Date'!BV77="","x",'Indicator Date'!BV77)</f>
        <v>2018</v>
      </c>
      <c r="BW77" s="119">
        <f>IF('Indicator Date'!BW77="","x",'Indicator Date'!BW77)</f>
        <v>2018</v>
      </c>
      <c r="BX77" s="119">
        <f>IF('Indicator Date'!BX77="","x",'Indicator Date'!BX77)</f>
        <v>2018</v>
      </c>
      <c r="BY77" s="119">
        <f>IF('Indicator Date'!BY77="","x",'Indicator Date'!BY77)</f>
        <v>2017</v>
      </c>
      <c r="BZ77" s="119">
        <f>IF('Indicator Date'!BZ77="","x",'Indicator Date'!BZ77)</f>
        <v>2019</v>
      </c>
      <c r="CA77" s="119">
        <f>IF('Indicator Date'!CA77="","x",'Indicator Date'!CA77)</f>
        <v>2020</v>
      </c>
      <c r="CB77" s="119">
        <f>IF('Indicator Date'!CB77="","x",'Indicator Date'!CB77)</f>
        <v>2015</v>
      </c>
    </row>
    <row r="78" spans="1:80" x14ac:dyDescent="0.3">
      <c r="A78" s="100" t="str">
        <f>'Indicator Data'!A80</f>
        <v>Iceland</v>
      </c>
      <c r="B78" s="86" t="str">
        <f>'Indicator Data'!B80</f>
        <v>ISL</v>
      </c>
      <c r="C78" s="119">
        <f>IF('Indicator Date'!C78="","x",'Indicator Date'!C78)</f>
        <v>2015</v>
      </c>
      <c r="D78" s="119">
        <f>IF('Indicator Date'!D78="","x",'Indicator Date'!D78)</f>
        <v>2015</v>
      </c>
      <c r="E78" s="119">
        <f>IF('Indicator Date'!E78="","x",'Indicator Date'!E78)</f>
        <v>2015</v>
      </c>
      <c r="F78" s="119">
        <f>IF('Indicator Date'!F78="","x",'Indicator Date'!F78)</f>
        <v>2015</v>
      </c>
      <c r="G78" s="119">
        <f>IF('Indicator Date'!G78="","x",'Indicator Date'!G78)</f>
        <v>2015</v>
      </c>
      <c r="H78" s="119">
        <f>IF('Indicator Date'!H78="","x",'Indicator Date'!H78)</f>
        <v>2015</v>
      </c>
      <c r="I78" s="119">
        <f>IF('Indicator Date'!I78="","x",'Indicator Date'!I78)</f>
        <v>2015</v>
      </c>
      <c r="J78" s="119">
        <f>IF('Indicator Date'!J78="","x",'Indicator Date'!J78)</f>
        <v>2019</v>
      </c>
      <c r="K78" s="119">
        <f>IF('Indicator Date'!K78="","x",'Indicator Date'!K78)</f>
        <v>2019</v>
      </c>
      <c r="L78" s="119">
        <f>IF('Indicator Date'!L78="","x",'Indicator Date'!L78)</f>
        <v>2019</v>
      </c>
      <c r="M78" s="119">
        <f>IF('Indicator Date'!M78="","x",'Indicator Date'!M78)</f>
        <v>2015</v>
      </c>
      <c r="N78" s="119">
        <f>IF('Indicator Date'!N78="","x",'Indicator Date'!N78)</f>
        <v>2015</v>
      </c>
      <c r="O78" s="119">
        <f>IF('Indicator Date'!O78="","x",'Indicator Date'!O78)</f>
        <v>2015</v>
      </c>
      <c r="P78" s="119">
        <f>IF('Indicator Date'!P78="","x",'Indicator Date'!P78)</f>
        <v>2015</v>
      </c>
      <c r="Q78" s="119">
        <f>IF('Indicator Date'!Q78="","x",'Indicator Date'!Q78)</f>
        <v>2010</v>
      </c>
      <c r="R78" s="119">
        <f>IF('Indicator Date'!R78="","x",'Indicator Date'!R78)</f>
        <v>2010</v>
      </c>
      <c r="S78" s="119">
        <f>IF('Indicator Date'!S78="","x",'Indicator Date'!S78)</f>
        <v>2010</v>
      </c>
      <c r="T78" s="119">
        <f>IF('Indicator Date'!T78="","x",'Indicator Date'!T78)</f>
        <v>2010</v>
      </c>
      <c r="U78" s="119">
        <f>IF('Indicator Date'!U78="","x",'Indicator Date'!U78)</f>
        <v>2015</v>
      </c>
      <c r="V78" s="119">
        <f>IF('Indicator Date'!V78="","x",'Indicator Date'!V78)</f>
        <v>2015</v>
      </c>
      <c r="W78" s="119">
        <f>IF('Indicator Date'!W78="","x",'Indicator Date'!W78)</f>
        <v>2015</v>
      </c>
      <c r="X78" s="119">
        <f>IF('Indicator Date'!X78="","x",'Indicator Date'!X78)</f>
        <v>2018</v>
      </c>
      <c r="Y78" s="119">
        <f>IF('Indicator Date'!Y78="","x",'Indicator Date'!Y78)</f>
        <v>2019</v>
      </c>
      <c r="Z78" s="119">
        <f>IF('Indicator Date'!Z78="","x",'Indicator Date'!Z78)</f>
        <v>2019</v>
      </c>
      <c r="AA78" s="119" t="str">
        <f>IF('Indicator Date'!AA78="","x",'Indicator Date'!AA78)</f>
        <v>x</v>
      </c>
      <c r="AB78" s="119">
        <f>IF('Indicator Date'!AB78="","x",'Indicator Date'!AB78)</f>
        <v>2017</v>
      </c>
      <c r="AC78" s="119" t="str">
        <f>IF('Indicator Date'!AC78="","x",'Indicator Date'!AC78)</f>
        <v>x</v>
      </c>
      <c r="AD78" s="119">
        <f>IF('Indicator Date'!AD78="","x",'Indicator Date'!AD78)</f>
        <v>2019</v>
      </c>
      <c r="AE78" s="119">
        <f>IF('Indicator Date'!AE78="","x",'Indicator Date'!AE78)</f>
        <v>2019</v>
      </c>
      <c r="AF78" s="119" t="str">
        <f>IF('Indicator Date'!AF78="","x",'Indicator Date'!AF78)</f>
        <v>x</v>
      </c>
      <c r="AG78" s="119">
        <f>IF('Indicator Date'!AG78="","x",'Indicator Date'!AG78)</f>
        <v>2019</v>
      </c>
      <c r="AH78" s="119">
        <f>IF('Indicator Date'!AH78="","x",'Indicator Date'!AH78)</f>
        <v>2021</v>
      </c>
      <c r="AI78" s="119">
        <f>IF('Indicator Date'!AI78="","x",'Indicator Date'!AI78)</f>
        <v>2021</v>
      </c>
      <c r="AJ78" s="119">
        <f>IF('Indicator Date'!AJ78="","x",'Indicator Date'!AJ78)</f>
        <v>2020</v>
      </c>
      <c r="AK78" s="119">
        <f>IF('Indicator Date'!AK78="","x",'Indicator Date'!AK78)</f>
        <v>2020</v>
      </c>
      <c r="AL78" s="119">
        <f>IF('Indicator Date'!AL78="","x",'Indicator Date'!AL78)</f>
        <v>2018</v>
      </c>
      <c r="AM78" s="119" t="str">
        <f>IF('Indicator Date'!AM78="","x",RIGHT('Indicator Date'!AM78,4))</f>
        <v>x</v>
      </c>
      <c r="AN78" s="119">
        <f>IF('Indicator Date'!AN78="","x",'Indicator Date'!AN78)</f>
        <v>2021</v>
      </c>
      <c r="AO78" s="119">
        <f>IF('Indicator Date'!AO78="","x",'Indicator Date'!AO78)</f>
        <v>2018</v>
      </c>
      <c r="AP78" s="119">
        <f>IF('Indicator Date'!AP78="","x",'Indicator Date'!AP78)</f>
        <v>2019</v>
      </c>
      <c r="AQ78" s="119" t="str">
        <f>IF('Indicator Date'!AQ78="","x",'Indicator Date'!AQ78)</f>
        <v>x</v>
      </c>
      <c r="AR78" s="119">
        <f>IF('Indicator Date'!AR78="","x",'Indicator Date'!AR78)</f>
        <v>2019</v>
      </c>
      <c r="AS78" s="119">
        <f>IF('Indicator Date'!AS78="","x",'Indicator Date'!AS78)</f>
        <v>2019</v>
      </c>
      <c r="AT78" s="119" t="str">
        <f>IF('Indicator Date'!AT78="","x",'Indicator Date'!AT78)</f>
        <v>x</v>
      </c>
      <c r="AU78" s="119">
        <f>IF('Indicator Date'!AU78="","x",'Indicator Date'!AU78)</f>
        <v>2019</v>
      </c>
      <c r="AV78" s="119" t="str">
        <f>IF('Indicator Date'!AV78="","x",'Indicator Date'!AV78)</f>
        <v>x</v>
      </c>
      <c r="AW78" s="119" t="str">
        <f>IF('Indicator Date'!AW78="","x",'Indicator Date'!AW78)</f>
        <v>x</v>
      </c>
      <c r="AX78" s="119" t="str">
        <f>IF('Indicator Date'!AX78="","x",'Indicator Date'!AX78)</f>
        <v>x</v>
      </c>
      <c r="AY78" s="119">
        <f>IF('Indicator Date'!AY78="","x",'Indicator Date'!AY78)</f>
        <v>2019</v>
      </c>
      <c r="AZ78" s="119">
        <f>IF('Indicator Date'!AZ78="","x",'Indicator Date'!AZ78)</f>
        <v>2019</v>
      </c>
      <c r="BA78" s="119">
        <f>IF('Indicator Date'!BA78="","x",'Indicator Date'!BA78)</f>
        <v>2017</v>
      </c>
      <c r="BB78" s="119">
        <f>IF('Indicator Date'!BB78="","x",'Indicator Date'!BB78)</f>
        <v>2018</v>
      </c>
      <c r="BC78" s="119">
        <f>IF('Indicator Date'!BC78="","x",'Indicator Date'!BC78)</f>
        <v>2019</v>
      </c>
      <c r="BD78" s="119">
        <f>IF('Indicator Date'!BD78="","x",'Indicator Date'!BD78)</f>
        <v>2020</v>
      </c>
      <c r="BE78" s="170" t="str">
        <f>IF('Indicator Date'!BE78="","x",YEAR('Indicator Date'!BE78))</f>
        <v>x</v>
      </c>
      <c r="BF78" s="170">
        <f>IF('Indicator Date'!BF78="","x",YEAR('Indicator Date'!BF78))</f>
        <v>2020</v>
      </c>
      <c r="BG78" s="119">
        <f>IF('Indicator Date'!BG78="","x",'Indicator Date'!BG78)</f>
        <v>2019</v>
      </c>
      <c r="BH78" s="119">
        <f>IF('Indicator Date'!BH78="","x",'Indicator Date'!BH78)</f>
        <v>2019</v>
      </c>
      <c r="BI78" s="119">
        <f>IF('Indicator Date'!BI78="","x",'Indicator Date'!BI78)</f>
        <v>2019</v>
      </c>
      <c r="BJ78" s="119" t="str">
        <f>IF('Indicator Date'!BJ78="","x",'Indicator Date'!BJ78)</f>
        <v>x</v>
      </c>
      <c r="BK78" s="119">
        <f>IF('Indicator Date'!BK78="","x",'Indicator Date'!BK78)</f>
        <v>2019</v>
      </c>
      <c r="BL78" s="119">
        <f>IF('Indicator Date'!BL78="","x",'Indicator Date'!BL78)</f>
        <v>2020</v>
      </c>
      <c r="BM78" s="119">
        <f>IF('Indicator Date'!BM78="","x",'Indicator Date'!BM78)</f>
        <v>2018</v>
      </c>
      <c r="BN78" s="119" t="str">
        <f>IF('Indicator Date'!BN78="","x",'Indicator Date'!BN78)</f>
        <v>x</v>
      </c>
      <c r="BO78" s="119">
        <f>IF('Indicator Date'!BO78="","x",'Indicator Date'!BO78)</f>
        <v>2018</v>
      </c>
      <c r="BP78" s="119">
        <f>IF('Indicator Date'!BP78="","x",'Indicator Date'!BP78)</f>
        <v>2019</v>
      </c>
      <c r="BQ78" s="119">
        <f>IF('Indicator Date'!BQ78="","x",'Indicator Date'!BQ78)</f>
        <v>2014</v>
      </c>
      <c r="BR78" s="119">
        <f>IF('Indicator Date'!BR78="","x",'Indicator Date'!BR78)</f>
        <v>2017</v>
      </c>
      <c r="BS78" s="119">
        <f>IF('Indicator Date'!BS78="","x",'Indicator Date'!BS78)</f>
        <v>2017</v>
      </c>
      <c r="BT78" s="119">
        <f>IF('Indicator Date'!BT78="","x",'Indicator Date'!BT78)</f>
        <v>2017</v>
      </c>
      <c r="BU78" s="119">
        <f>IF('Indicator Date'!BU78="","x",'Indicator Date'!BU78)</f>
        <v>2018</v>
      </c>
      <c r="BV78" s="119">
        <f>IF('Indicator Date'!BV78="","x",'Indicator Date'!BV78)</f>
        <v>2018</v>
      </c>
      <c r="BW78" s="119">
        <f>IF('Indicator Date'!BW78="","x",'Indicator Date'!BW78)</f>
        <v>2018</v>
      </c>
      <c r="BX78" s="119">
        <f>IF('Indicator Date'!BX78="","x",'Indicator Date'!BX78)</f>
        <v>2018</v>
      </c>
      <c r="BY78" s="119">
        <f>IF('Indicator Date'!BY78="","x",'Indicator Date'!BY78)</f>
        <v>2017</v>
      </c>
      <c r="BZ78" s="119">
        <f>IF('Indicator Date'!BZ78="","x",'Indicator Date'!BZ78)</f>
        <v>2019</v>
      </c>
      <c r="CA78" s="119">
        <f>IF('Indicator Date'!CA78="","x",'Indicator Date'!CA78)</f>
        <v>2020</v>
      </c>
      <c r="CB78" s="119">
        <f>IF('Indicator Date'!CB78="","x",'Indicator Date'!CB78)</f>
        <v>2015</v>
      </c>
    </row>
    <row r="79" spans="1:80" x14ac:dyDescent="0.3">
      <c r="A79" s="100" t="str">
        <f>'Indicator Data'!A81</f>
        <v>India</v>
      </c>
      <c r="B79" s="86" t="str">
        <f>'Indicator Data'!B81</f>
        <v>IND</v>
      </c>
      <c r="C79" s="119">
        <f>IF('Indicator Date'!C79="","x",'Indicator Date'!C79)</f>
        <v>2015</v>
      </c>
      <c r="D79" s="119">
        <f>IF('Indicator Date'!D79="","x",'Indicator Date'!D79)</f>
        <v>2015</v>
      </c>
      <c r="E79" s="119">
        <f>IF('Indicator Date'!E79="","x",'Indicator Date'!E79)</f>
        <v>2015</v>
      </c>
      <c r="F79" s="119">
        <f>IF('Indicator Date'!F79="","x",'Indicator Date'!F79)</f>
        <v>2015</v>
      </c>
      <c r="G79" s="119">
        <f>IF('Indicator Date'!G79="","x",'Indicator Date'!G79)</f>
        <v>2015</v>
      </c>
      <c r="H79" s="119">
        <f>IF('Indicator Date'!H79="","x",'Indicator Date'!H79)</f>
        <v>2015</v>
      </c>
      <c r="I79" s="119">
        <f>IF('Indicator Date'!I79="","x",'Indicator Date'!I79)</f>
        <v>2015</v>
      </c>
      <c r="J79" s="119">
        <f>IF('Indicator Date'!J79="","x",'Indicator Date'!J79)</f>
        <v>2019</v>
      </c>
      <c r="K79" s="119">
        <f>IF('Indicator Date'!K79="","x",'Indicator Date'!K79)</f>
        <v>2019</v>
      </c>
      <c r="L79" s="119">
        <f>IF('Indicator Date'!L79="","x",'Indicator Date'!L79)</f>
        <v>2019</v>
      </c>
      <c r="M79" s="119">
        <f>IF('Indicator Date'!M79="","x",'Indicator Date'!M79)</f>
        <v>2015</v>
      </c>
      <c r="N79" s="119">
        <f>IF('Indicator Date'!N79="","x",'Indicator Date'!N79)</f>
        <v>2015</v>
      </c>
      <c r="O79" s="119">
        <f>IF('Indicator Date'!O79="","x",'Indicator Date'!O79)</f>
        <v>2015</v>
      </c>
      <c r="P79" s="119">
        <f>IF('Indicator Date'!P79="","x",'Indicator Date'!P79)</f>
        <v>2015</v>
      </c>
      <c r="Q79" s="119">
        <f>IF('Indicator Date'!Q79="","x",'Indicator Date'!Q79)</f>
        <v>2010</v>
      </c>
      <c r="R79" s="119">
        <f>IF('Indicator Date'!R79="","x",'Indicator Date'!R79)</f>
        <v>2010</v>
      </c>
      <c r="S79" s="119">
        <f>IF('Indicator Date'!S79="","x",'Indicator Date'!S79)</f>
        <v>2010</v>
      </c>
      <c r="T79" s="119">
        <f>IF('Indicator Date'!T79="","x",'Indicator Date'!T79)</f>
        <v>2010</v>
      </c>
      <c r="U79" s="119">
        <f>IF('Indicator Date'!U79="","x",'Indicator Date'!U79)</f>
        <v>2015</v>
      </c>
      <c r="V79" s="119">
        <f>IF('Indicator Date'!V79="","x",'Indicator Date'!V79)</f>
        <v>2015</v>
      </c>
      <c r="W79" s="119">
        <f>IF('Indicator Date'!W79="","x",'Indicator Date'!W79)</f>
        <v>2015</v>
      </c>
      <c r="X79" s="119">
        <f>IF('Indicator Date'!X79="","x",'Indicator Date'!X79)</f>
        <v>2018</v>
      </c>
      <c r="Y79" s="119">
        <f>IF('Indicator Date'!Y79="","x",'Indicator Date'!Y79)</f>
        <v>2019</v>
      </c>
      <c r="Z79" s="119">
        <f>IF('Indicator Date'!Z79="","x",'Indicator Date'!Z79)</f>
        <v>2019</v>
      </c>
      <c r="AA79" s="119">
        <f>IF('Indicator Date'!AA79="","x",'Indicator Date'!AA79)</f>
        <v>2015</v>
      </c>
      <c r="AB79" s="119">
        <f>IF('Indicator Date'!AB79="","x",'Indicator Date'!AB79)</f>
        <v>2017</v>
      </c>
      <c r="AC79" s="119">
        <f>IF('Indicator Date'!AC79="","x",'Indicator Date'!AC79)</f>
        <v>2017</v>
      </c>
      <c r="AD79" s="119">
        <f>IF('Indicator Date'!AD79="","x",'Indicator Date'!AD79)</f>
        <v>2017</v>
      </c>
      <c r="AE79" s="119">
        <f>IF('Indicator Date'!AE79="","x",'Indicator Date'!AE79)</f>
        <v>2019</v>
      </c>
      <c r="AF79" s="119">
        <f>IF('Indicator Date'!AF79="","x",'Indicator Date'!AF79)</f>
        <v>2018</v>
      </c>
      <c r="AG79" s="119">
        <f>IF('Indicator Date'!AG79="","x",'Indicator Date'!AG79)</f>
        <v>2019</v>
      </c>
      <c r="AH79" s="119">
        <f>IF('Indicator Date'!AH79="","x",'Indicator Date'!AH79)</f>
        <v>2021</v>
      </c>
      <c r="AI79" s="119">
        <f>IF('Indicator Date'!AI79="","x",'Indicator Date'!AI79)</f>
        <v>2021</v>
      </c>
      <c r="AJ79" s="119">
        <f>IF('Indicator Date'!AJ79="","x",'Indicator Date'!AJ79)</f>
        <v>2020</v>
      </c>
      <c r="AK79" s="119">
        <f>IF('Indicator Date'!AK79="","x",'Indicator Date'!AK79)</f>
        <v>2020</v>
      </c>
      <c r="AL79" s="119">
        <f>IF('Indicator Date'!AL79="","x",'Indicator Date'!AL79)</f>
        <v>2018</v>
      </c>
      <c r="AM79" s="119" t="str">
        <f>IF('Indicator Date'!AM79="","x",RIGHT('Indicator Date'!AM79,4))</f>
        <v>2016</v>
      </c>
      <c r="AN79" s="119">
        <f>IF('Indicator Date'!AN79="","x",'Indicator Date'!AN79)</f>
        <v>2021</v>
      </c>
      <c r="AO79" s="119">
        <f>IF('Indicator Date'!AO79="","x",'Indicator Date'!AO79)</f>
        <v>2018</v>
      </c>
      <c r="AP79" s="119">
        <f>IF('Indicator Date'!AP79="","x",'Indicator Date'!AP79)</f>
        <v>2019</v>
      </c>
      <c r="AQ79" s="119">
        <f>IF('Indicator Date'!AQ79="","x",'Indicator Date'!AQ79)</f>
        <v>2019</v>
      </c>
      <c r="AR79" s="119">
        <f>IF('Indicator Date'!AR79="","x",'Indicator Date'!AR79)</f>
        <v>2019</v>
      </c>
      <c r="AS79" s="119">
        <f>IF('Indicator Date'!AS79="","x",'Indicator Date'!AS79)</f>
        <v>2019</v>
      </c>
      <c r="AT79" s="119">
        <f>IF('Indicator Date'!AT79="","x",'Indicator Date'!AT79)</f>
        <v>2017</v>
      </c>
      <c r="AU79" s="119">
        <f>IF('Indicator Date'!AU79="","x",'Indicator Date'!AU79)</f>
        <v>2019</v>
      </c>
      <c r="AV79" s="119" t="str">
        <f>IF('Indicator Date'!AV79="","x",'Indicator Date'!AV79)</f>
        <v>x</v>
      </c>
      <c r="AW79" s="119" t="str">
        <f>IF('Indicator Date'!AW79="","x",'Indicator Date'!AW79)</f>
        <v>x</v>
      </c>
      <c r="AX79" s="119">
        <f>IF('Indicator Date'!AX79="","x",'Indicator Date'!AX79)</f>
        <v>2018</v>
      </c>
      <c r="AY79" s="119">
        <f>IF('Indicator Date'!AY79="","x",'Indicator Date'!AY79)</f>
        <v>2019</v>
      </c>
      <c r="AZ79" s="119">
        <f>IF('Indicator Date'!AZ79="","x",'Indicator Date'!AZ79)</f>
        <v>2019</v>
      </c>
      <c r="BA79" s="119">
        <f>IF('Indicator Date'!BA79="","x",'Indicator Date'!BA79)</f>
        <v>2011</v>
      </c>
      <c r="BB79" s="119">
        <f>IF('Indicator Date'!BB79="","x",'Indicator Date'!BB79)</f>
        <v>2018</v>
      </c>
      <c r="BC79" s="119">
        <f>IF('Indicator Date'!BC79="","x",'Indicator Date'!BC79)</f>
        <v>2019</v>
      </c>
      <c r="BD79" s="119">
        <f>IF('Indicator Date'!BD79="","x",'Indicator Date'!BD79)</f>
        <v>2020</v>
      </c>
      <c r="BE79" s="170">
        <f>IF('Indicator Date'!BE79="","x",YEAR('Indicator Date'!BE79))</f>
        <v>2019</v>
      </c>
      <c r="BF79" s="170">
        <f>IF('Indicator Date'!BF79="","x",YEAR('Indicator Date'!BF79))</f>
        <v>2020</v>
      </c>
      <c r="BG79" s="119">
        <f>IF('Indicator Date'!BG79="","x",'Indicator Date'!BG79)</f>
        <v>2019</v>
      </c>
      <c r="BH79" s="119">
        <f>IF('Indicator Date'!BH79="","x",'Indicator Date'!BH79)</f>
        <v>2019</v>
      </c>
      <c r="BI79" s="119">
        <f>IF('Indicator Date'!BI79="","x",'Indicator Date'!BI79)</f>
        <v>2019</v>
      </c>
      <c r="BJ79" s="119">
        <f>IF('Indicator Date'!BJ79="","x",'Indicator Date'!BJ79)</f>
        <v>2015</v>
      </c>
      <c r="BK79" s="119">
        <f>IF('Indicator Date'!BK79="","x",'Indicator Date'!BK79)</f>
        <v>2019</v>
      </c>
      <c r="BL79" s="119">
        <f>IF('Indicator Date'!BL79="","x",'Indicator Date'!BL79)</f>
        <v>2020</v>
      </c>
      <c r="BM79" s="119">
        <f>IF('Indicator Date'!BM79="","x",'Indicator Date'!BM79)</f>
        <v>2018</v>
      </c>
      <c r="BN79" s="119">
        <f>IF('Indicator Date'!BN79="","x",'Indicator Date'!BN79)</f>
        <v>2018</v>
      </c>
      <c r="BO79" s="119">
        <f>IF('Indicator Date'!BO79="","x",'Indicator Date'!BO79)</f>
        <v>2018</v>
      </c>
      <c r="BP79" s="119">
        <f>IF('Indicator Date'!BP79="","x",'Indicator Date'!BP79)</f>
        <v>2019</v>
      </c>
      <c r="BQ79" s="119">
        <f>IF('Indicator Date'!BQ79="","x",'Indicator Date'!BQ79)</f>
        <v>2014</v>
      </c>
      <c r="BR79" s="119">
        <f>IF('Indicator Date'!BR79="","x",'Indicator Date'!BR79)</f>
        <v>2017</v>
      </c>
      <c r="BS79" s="119">
        <f>IF('Indicator Date'!BS79="","x",'Indicator Date'!BS79)</f>
        <v>2017</v>
      </c>
      <c r="BT79" s="119">
        <f>IF('Indicator Date'!BT79="","x",'Indicator Date'!BT79)</f>
        <v>2017</v>
      </c>
      <c r="BU79" s="119">
        <f>IF('Indicator Date'!BU79="","x",'Indicator Date'!BU79)</f>
        <v>2018</v>
      </c>
      <c r="BV79" s="119">
        <f>IF('Indicator Date'!BV79="","x",'Indicator Date'!BV79)</f>
        <v>2018</v>
      </c>
      <c r="BW79" s="119">
        <f>IF('Indicator Date'!BW79="","x",'Indicator Date'!BW79)</f>
        <v>2018</v>
      </c>
      <c r="BX79" s="119">
        <f>IF('Indicator Date'!BX79="","x",'Indicator Date'!BX79)</f>
        <v>2018</v>
      </c>
      <c r="BY79" s="119">
        <f>IF('Indicator Date'!BY79="","x",'Indicator Date'!BY79)</f>
        <v>2017</v>
      </c>
      <c r="BZ79" s="119">
        <f>IF('Indicator Date'!BZ79="","x",'Indicator Date'!BZ79)</f>
        <v>2019</v>
      </c>
      <c r="CA79" s="119">
        <f>IF('Indicator Date'!CA79="","x",'Indicator Date'!CA79)</f>
        <v>2020</v>
      </c>
      <c r="CB79" s="119">
        <f>IF('Indicator Date'!CB79="","x",'Indicator Date'!CB79)</f>
        <v>2015</v>
      </c>
    </row>
    <row r="80" spans="1:80" x14ac:dyDescent="0.3">
      <c r="A80" s="100" t="str">
        <f>'Indicator Data'!A82</f>
        <v>Indonesia</v>
      </c>
      <c r="B80" s="86" t="str">
        <f>'Indicator Data'!B82</f>
        <v>IDN</v>
      </c>
      <c r="C80" s="119">
        <f>IF('Indicator Date'!C80="","x",'Indicator Date'!C80)</f>
        <v>2015</v>
      </c>
      <c r="D80" s="119">
        <f>IF('Indicator Date'!D80="","x",'Indicator Date'!D80)</f>
        <v>2015</v>
      </c>
      <c r="E80" s="119">
        <f>IF('Indicator Date'!E80="","x",'Indicator Date'!E80)</f>
        <v>2015</v>
      </c>
      <c r="F80" s="119">
        <f>IF('Indicator Date'!F80="","x",'Indicator Date'!F80)</f>
        <v>2015</v>
      </c>
      <c r="G80" s="119">
        <f>IF('Indicator Date'!G80="","x",'Indicator Date'!G80)</f>
        <v>2015</v>
      </c>
      <c r="H80" s="119">
        <f>IF('Indicator Date'!H80="","x",'Indicator Date'!H80)</f>
        <v>2015</v>
      </c>
      <c r="I80" s="119">
        <f>IF('Indicator Date'!I80="","x",'Indicator Date'!I80)</f>
        <v>2015</v>
      </c>
      <c r="J80" s="119">
        <f>IF('Indicator Date'!J80="","x",'Indicator Date'!J80)</f>
        <v>2019</v>
      </c>
      <c r="K80" s="119">
        <f>IF('Indicator Date'!K80="","x",'Indicator Date'!K80)</f>
        <v>2019</v>
      </c>
      <c r="L80" s="119">
        <f>IF('Indicator Date'!L80="","x",'Indicator Date'!L80)</f>
        <v>2019</v>
      </c>
      <c r="M80" s="119">
        <f>IF('Indicator Date'!M80="","x",'Indicator Date'!M80)</f>
        <v>2015</v>
      </c>
      <c r="N80" s="119">
        <f>IF('Indicator Date'!N80="","x",'Indicator Date'!N80)</f>
        <v>2015</v>
      </c>
      <c r="O80" s="119">
        <f>IF('Indicator Date'!O80="","x",'Indicator Date'!O80)</f>
        <v>2015</v>
      </c>
      <c r="P80" s="119">
        <f>IF('Indicator Date'!P80="","x",'Indicator Date'!P80)</f>
        <v>2015</v>
      </c>
      <c r="Q80" s="119">
        <f>IF('Indicator Date'!Q80="","x",'Indicator Date'!Q80)</f>
        <v>2010</v>
      </c>
      <c r="R80" s="119">
        <f>IF('Indicator Date'!R80="","x",'Indicator Date'!R80)</f>
        <v>2010</v>
      </c>
      <c r="S80" s="119">
        <f>IF('Indicator Date'!S80="","x",'Indicator Date'!S80)</f>
        <v>2010</v>
      </c>
      <c r="T80" s="119">
        <f>IF('Indicator Date'!T80="","x",'Indicator Date'!T80)</f>
        <v>2010</v>
      </c>
      <c r="U80" s="119">
        <f>IF('Indicator Date'!U80="","x",'Indicator Date'!U80)</f>
        <v>2015</v>
      </c>
      <c r="V80" s="119">
        <f>IF('Indicator Date'!V80="","x",'Indicator Date'!V80)</f>
        <v>2015</v>
      </c>
      <c r="W80" s="119">
        <f>IF('Indicator Date'!W80="","x",'Indicator Date'!W80)</f>
        <v>2015</v>
      </c>
      <c r="X80" s="119">
        <f>IF('Indicator Date'!X80="","x",'Indicator Date'!X80)</f>
        <v>2018</v>
      </c>
      <c r="Y80" s="119">
        <f>IF('Indicator Date'!Y80="","x",'Indicator Date'!Y80)</f>
        <v>2019</v>
      </c>
      <c r="Z80" s="119">
        <f>IF('Indicator Date'!Z80="","x",'Indicator Date'!Z80)</f>
        <v>2019</v>
      </c>
      <c r="AA80" s="119">
        <f>IF('Indicator Date'!AA80="","x",'Indicator Date'!AA80)</f>
        <v>2017</v>
      </c>
      <c r="AB80" s="119">
        <f>IF('Indicator Date'!AB80="","x",'Indicator Date'!AB80)</f>
        <v>2017</v>
      </c>
      <c r="AC80" s="119">
        <f>IF('Indicator Date'!AC80="","x",'Indicator Date'!AC80)</f>
        <v>2017</v>
      </c>
      <c r="AD80" s="119">
        <f>IF('Indicator Date'!AD80="","x",'Indicator Date'!AD80)</f>
        <v>2018</v>
      </c>
      <c r="AE80" s="119">
        <f>IF('Indicator Date'!AE80="","x",'Indicator Date'!AE80)</f>
        <v>2019</v>
      </c>
      <c r="AF80" s="119">
        <f>IF('Indicator Date'!AF80="","x",'Indicator Date'!AF80)</f>
        <v>2018</v>
      </c>
      <c r="AG80" s="119">
        <f>IF('Indicator Date'!AG80="","x",'Indicator Date'!AG80)</f>
        <v>2019</v>
      </c>
      <c r="AH80" s="119">
        <f>IF('Indicator Date'!AH80="","x",'Indicator Date'!AH80)</f>
        <v>2021</v>
      </c>
      <c r="AI80" s="119">
        <f>IF('Indicator Date'!AI80="","x",'Indicator Date'!AI80)</f>
        <v>2021</v>
      </c>
      <c r="AJ80" s="119">
        <f>IF('Indicator Date'!AJ80="","x",'Indicator Date'!AJ80)</f>
        <v>2020</v>
      </c>
      <c r="AK80" s="119">
        <f>IF('Indicator Date'!AK80="","x",'Indicator Date'!AK80)</f>
        <v>2020</v>
      </c>
      <c r="AL80" s="119">
        <f>IF('Indicator Date'!AL80="","x",'Indicator Date'!AL80)</f>
        <v>2018</v>
      </c>
      <c r="AM80" s="119" t="str">
        <f>IF('Indicator Date'!AM80="","x",RIGHT('Indicator Date'!AM80,4))</f>
        <v>2017</v>
      </c>
      <c r="AN80" s="119">
        <f>IF('Indicator Date'!AN80="","x",'Indicator Date'!AN80)</f>
        <v>2021</v>
      </c>
      <c r="AO80" s="119">
        <f>IF('Indicator Date'!AO80="","x",'Indicator Date'!AO80)</f>
        <v>2018</v>
      </c>
      <c r="AP80" s="119">
        <f>IF('Indicator Date'!AP80="","x",'Indicator Date'!AP80)</f>
        <v>2019</v>
      </c>
      <c r="AQ80" s="119">
        <f>IF('Indicator Date'!AQ80="","x",'Indicator Date'!AQ80)</f>
        <v>2019</v>
      </c>
      <c r="AR80" s="119">
        <f>IF('Indicator Date'!AR80="","x",'Indicator Date'!AR80)</f>
        <v>2019</v>
      </c>
      <c r="AS80" s="119">
        <f>IF('Indicator Date'!AS80="","x",'Indicator Date'!AS80)</f>
        <v>2019</v>
      </c>
      <c r="AT80" s="119">
        <f>IF('Indicator Date'!AT80="","x",'Indicator Date'!AT80)</f>
        <v>2018</v>
      </c>
      <c r="AU80" s="119">
        <f>IF('Indicator Date'!AU80="","x",'Indicator Date'!AU80)</f>
        <v>2019</v>
      </c>
      <c r="AV80" s="119" t="str">
        <f>IF('Indicator Date'!AV80="","x",'Indicator Date'!AV80)</f>
        <v>x</v>
      </c>
      <c r="AW80" s="119" t="str">
        <f>IF('Indicator Date'!AW80="","x",'Indicator Date'!AW80)</f>
        <v>x</v>
      </c>
      <c r="AX80" s="119">
        <f>IF('Indicator Date'!AX80="","x",'Indicator Date'!AX80)</f>
        <v>2018</v>
      </c>
      <c r="AY80" s="119">
        <f>IF('Indicator Date'!AY80="","x",'Indicator Date'!AY80)</f>
        <v>2019</v>
      </c>
      <c r="AZ80" s="119">
        <f>IF('Indicator Date'!AZ80="","x",'Indicator Date'!AZ80)</f>
        <v>2019</v>
      </c>
      <c r="BA80" s="119">
        <f>IF('Indicator Date'!BA80="","x",'Indicator Date'!BA80)</f>
        <v>2019</v>
      </c>
      <c r="BB80" s="119">
        <f>IF('Indicator Date'!BB80="","x",'Indicator Date'!BB80)</f>
        <v>2018</v>
      </c>
      <c r="BC80" s="119">
        <f>IF('Indicator Date'!BC80="","x",'Indicator Date'!BC80)</f>
        <v>2019</v>
      </c>
      <c r="BD80" s="119">
        <f>IF('Indicator Date'!BD80="","x",'Indicator Date'!BD80)</f>
        <v>2020</v>
      </c>
      <c r="BE80" s="170">
        <f>IF('Indicator Date'!BE80="","x",YEAR('Indicator Date'!BE80))</f>
        <v>2019</v>
      </c>
      <c r="BF80" s="170">
        <f>IF('Indicator Date'!BF80="","x",YEAR('Indicator Date'!BF80))</f>
        <v>2020</v>
      </c>
      <c r="BG80" s="119">
        <f>IF('Indicator Date'!BG80="","x",'Indicator Date'!BG80)</f>
        <v>2019</v>
      </c>
      <c r="BH80" s="119">
        <f>IF('Indicator Date'!BH80="","x",'Indicator Date'!BH80)</f>
        <v>2019</v>
      </c>
      <c r="BI80" s="119">
        <f>IF('Indicator Date'!BI80="","x",'Indicator Date'!BI80)</f>
        <v>2019</v>
      </c>
      <c r="BJ80" s="119">
        <f>IF('Indicator Date'!BJ80="","x",'Indicator Date'!BJ80)</f>
        <v>2015</v>
      </c>
      <c r="BK80" s="119">
        <f>IF('Indicator Date'!BK80="","x",'Indicator Date'!BK80)</f>
        <v>2019</v>
      </c>
      <c r="BL80" s="119">
        <f>IF('Indicator Date'!BL80="","x",'Indicator Date'!BL80)</f>
        <v>2020</v>
      </c>
      <c r="BM80" s="119">
        <f>IF('Indicator Date'!BM80="","x",'Indicator Date'!BM80)</f>
        <v>2018</v>
      </c>
      <c r="BN80" s="119">
        <f>IF('Indicator Date'!BN80="","x",'Indicator Date'!BN80)</f>
        <v>2018</v>
      </c>
      <c r="BO80" s="119">
        <f>IF('Indicator Date'!BO80="","x",'Indicator Date'!BO80)</f>
        <v>2019</v>
      </c>
      <c r="BP80" s="119">
        <f>IF('Indicator Date'!BP80="","x",'Indicator Date'!BP80)</f>
        <v>2019</v>
      </c>
      <c r="BQ80" s="119">
        <f>IF('Indicator Date'!BQ80="","x",'Indicator Date'!BQ80)</f>
        <v>2014</v>
      </c>
      <c r="BR80" s="119">
        <f>IF('Indicator Date'!BR80="","x",'Indicator Date'!BR80)</f>
        <v>2017</v>
      </c>
      <c r="BS80" s="119">
        <f>IF('Indicator Date'!BS80="","x",'Indicator Date'!BS80)</f>
        <v>2017</v>
      </c>
      <c r="BT80" s="119">
        <f>IF('Indicator Date'!BT80="","x",'Indicator Date'!BT80)</f>
        <v>2017</v>
      </c>
      <c r="BU80" s="119">
        <f>IF('Indicator Date'!BU80="","x",'Indicator Date'!BU80)</f>
        <v>2018</v>
      </c>
      <c r="BV80" s="119">
        <f>IF('Indicator Date'!BV80="","x",'Indicator Date'!BV80)</f>
        <v>2018</v>
      </c>
      <c r="BW80" s="119">
        <f>IF('Indicator Date'!BW80="","x",'Indicator Date'!BW80)</f>
        <v>2018</v>
      </c>
      <c r="BX80" s="119">
        <f>IF('Indicator Date'!BX80="","x",'Indicator Date'!BX80)</f>
        <v>2018</v>
      </c>
      <c r="BY80" s="119">
        <f>IF('Indicator Date'!BY80="","x",'Indicator Date'!BY80)</f>
        <v>2017</v>
      </c>
      <c r="BZ80" s="119">
        <f>IF('Indicator Date'!BZ80="","x",'Indicator Date'!BZ80)</f>
        <v>2019</v>
      </c>
      <c r="CA80" s="119">
        <f>IF('Indicator Date'!CA80="","x",'Indicator Date'!CA80)</f>
        <v>2020</v>
      </c>
      <c r="CB80" s="119">
        <f>IF('Indicator Date'!CB80="","x",'Indicator Date'!CB80)</f>
        <v>2015</v>
      </c>
    </row>
    <row r="81" spans="1:80" x14ac:dyDescent="0.3">
      <c r="A81" s="100" t="str">
        <f>'Indicator Data'!A83</f>
        <v>Iran</v>
      </c>
      <c r="B81" s="86" t="str">
        <f>'Indicator Data'!B83</f>
        <v>IRN</v>
      </c>
      <c r="C81" s="119">
        <f>IF('Indicator Date'!C81="","x",'Indicator Date'!C81)</f>
        <v>2015</v>
      </c>
      <c r="D81" s="119">
        <f>IF('Indicator Date'!D81="","x",'Indicator Date'!D81)</f>
        <v>2015</v>
      </c>
      <c r="E81" s="119">
        <f>IF('Indicator Date'!E81="","x",'Indicator Date'!E81)</f>
        <v>2015</v>
      </c>
      <c r="F81" s="119">
        <f>IF('Indicator Date'!F81="","x",'Indicator Date'!F81)</f>
        <v>2015</v>
      </c>
      <c r="G81" s="119">
        <f>IF('Indicator Date'!G81="","x",'Indicator Date'!G81)</f>
        <v>2015</v>
      </c>
      <c r="H81" s="119">
        <f>IF('Indicator Date'!H81="","x",'Indicator Date'!H81)</f>
        <v>2015</v>
      </c>
      <c r="I81" s="119">
        <f>IF('Indicator Date'!I81="","x",'Indicator Date'!I81)</f>
        <v>2015</v>
      </c>
      <c r="J81" s="119">
        <f>IF('Indicator Date'!J81="","x",'Indicator Date'!J81)</f>
        <v>2019</v>
      </c>
      <c r="K81" s="119">
        <f>IF('Indicator Date'!K81="","x",'Indicator Date'!K81)</f>
        <v>2019</v>
      </c>
      <c r="L81" s="119">
        <f>IF('Indicator Date'!L81="","x",'Indicator Date'!L81)</f>
        <v>2019</v>
      </c>
      <c r="M81" s="119">
        <f>IF('Indicator Date'!M81="","x",'Indicator Date'!M81)</f>
        <v>2015</v>
      </c>
      <c r="N81" s="119">
        <f>IF('Indicator Date'!N81="","x",'Indicator Date'!N81)</f>
        <v>2015</v>
      </c>
      <c r="O81" s="119">
        <f>IF('Indicator Date'!O81="","x",'Indicator Date'!O81)</f>
        <v>2015</v>
      </c>
      <c r="P81" s="119">
        <f>IF('Indicator Date'!P81="","x",'Indicator Date'!P81)</f>
        <v>2015</v>
      </c>
      <c r="Q81" s="119">
        <f>IF('Indicator Date'!Q81="","x",'Indicator Date'!Q81)</f>
        <v>2010</v>
      </c>
      <c r="R81" s="119">
        <f>IF('Indicator Date'!R81="","x",'Indicator Date'!R81)</f>
        <v>2010</v>
      </c>
      <c r="S81" s="119">
        <f>IF('Indicator Date'!S81="","x",'Indicator Date'!S81)</f>
        <v>2010</v>
      </c>
      <c r="T81" s="119">
        <f>IF('Indicator Date'!T81="","x",'Indicator Date'!T81)</f>
        <v>2010</v>
      </c>
      <c r="U81" s="119">
        <f>IF('Indicator Date'!U81="","x",'Indicator Date'!U81)</f>
        <v>2015</v>
      </c>
      <c r="V81" s="119">
        <f>IF('Indicator Date'!V81="","x",'Indicator Date'!V81)</f>
        <v>2015</v>
      </c>
      <c r="W81" s="119">
        <f>IF('Indicator Date'!W81="","x",'Indicator Date'!W81)</f>
        <v>2015</v>
      </c>
      <c r="X81" s="119">
        <f>IF('Indicator Date'!X81="","x",'Indicator Date'!X81)</f>
        <v>2018</v>
      </c>
      <c r="Y81" s="119">
        <f>IF('Indicator Date'!Y81="","x",'Indicator Date'!Y81)</f>
        <v>2019</v>
      </c>
      <c r="Z81" s="119">
        <f>IF('Indicator Date'!Z81="","x",'Indicator Date'!Z81)</f>
        <v>2019</v>
      </c>
      <c r="AA81" s="119">
        <f>IF('Indicator Date'!AA81="","x",'Indicator Date'!AA81)</f>
        <v>2011</v>
      </c>
      <c r="AB81" s="119">
        <f>IF('Indicator Date'!AB81="","x",'Indicator Date'!AB81)</f>
        <v>2016</v>
      </c>
      <c r="AC81" s="119" t="str">
        <f>IF('Indicator Date'!AC81="","x",'Indicator Date'!AC81)</f>
        <v>x</v>
      </c>
      <c r="AD81" s="119">
        <f>IF('Indicator Date'!AD81="","x",'Indicator Date'!AD81)</f>
        <v>2017</v>
      </c>
      <c r="AE81" s="119">
        <f>IF('Indicator Date'!AE81="","x",'Indicator Date'!AE81)</f>
        <v>2018</v>
      </c>
      <c r="AF81" s="119">
        <f>IF('Indicator Date'!AF81="","x",'Indicator Date'!AF81)</f>
        <v>2018</v>
      </c>
      <c r="AG81" s="119">
        <f>IF('Indicator Date'!AG81="","x",'Indicator Date'!AG81)</f>
        <v>2019</v>
      </c>
      <c r="AH81" s="119">
        <f>IF('Indicator Date'!AH81="","x",'Indicator Date'!AH81)</f>
        <v>2021</v>
      </c>
      <c r="AI81" s="119">
        <f>IF('Indicator Date'!AI81="","x",'Indicator Date'!AI81)</f>
        <v>2021</v>
      </c>
      <c r="AJ81" s="119">
        <f>IF('Indicator Date'!AJ81="","x",'Indicator Date'!AJ81)</f>
        <v>2020</v>
      </c>
      <c r="AK81" s="119">
        <f>IF('Indicator Date'!AK81="","x",'Indicator Date'!AK81)</f>
        <v>2020</v>
      </c>
      <c r="AL81" s="119">
        <f>IF('Indicator Date'!AL81="","x",'Indicator Date'!AL81)</f>
        <v>2018</v>
      </c>
      <c r="AM81" s="119" t="str">
        <f>IF('Indicator Date'!AM81="","x",RIGHT('Indicator Date'!AM81,4))</f>
        <v>x</v>
      </c>
      <c r="AN81" s="119">
        <f>IF('Indicator Date'!AN81="","x",'Indicator Date'!AN81)</f>
        <v>2021</v>
      </c>
      <c r="AO81" s="119">
        <f>IF('Indicator Date'!AO81="","x",'Indicator Date'!AO81)</f>
        <v>2018</v>
      </c>
      <c r="AP81" s="119">
        <f>IF('Indicator Date'!AP81="","x",'Indicator Date'!AP81)</f>
        <v>2019</v>
      </c>
      <c r="AQ81" s="119">
        <f>IF('Indicator Date'!AQ81="","x",'Indicator Date'!AQ81)</f>
        <v>2018</v>
      </c>
      <c r="AR81" s="119">
        <f>IF('Indicator Date'!AR81="","x",'Indicator Date'!AR81)</f>
        <v>2018</v>
      </c>
      <c r="AS81" s="119">
        <f>IF('Indicator Date'!AS81="","x",'Indicator Date'!AS81)</f>
        <v>2019</v>
      </c>
      <c r="AT81" s="119">
        <f>IF('Indicator Date'!AT81="","x",'Indicator Date'!AT81)</f>
        <v>2011</v>
      </c>
      <c r="AU81" s="119">
        <f>IF('Indicator Date'!AU81="","x",'Indicator Date'!AU81)</f>
        <v>2019</v>
      </c>
      <c r="AV81" s="119">
        <f>IF('Indicator Date'!AV81="","x",'Indicator Date'!AV81)</f>
        <v>2019</v>
      </c>
      <c r="AW81" s="119">
        <f>IF('Indicator Date'!AW81="","x",'Indicator Date'!AW81)</f>
        <v>2019</v>
      </c>
      <c r="AX81" s="119">
        <f>IF('Indicator Date'!AX81="","x",'Indicator Date'!AX81)</f>
        <v>2018</v>
      </c>
      <c r="AY81" s="119">
        <f>IF('Indicator Date'!AY81="","x",'Indicator Date'!AY81)</f>
        <v>2019</v>
      </c>
      <c r="AZ81" s="119">
        <f>IF('Indicator Date'!AZ81="","x",'Indicator Date'!AZ81)</f>
        <v>2019</v>
      </c>
      <c r="BA81" s="119">
        <f>IF('Indicator Date'!BA81="","x",'Indicator Date'!BA81)</f>
        <v>2018</v>
      </c>
      <c r="BB81" s="119">
        <f>IF('Indicator Date'!BB81="","x",'Indicator Date'!BB81)</f>
        <v>2018</v>
      </c>
      <c r="BC81" s="119">
        <f>IF('Indicator Date'!BC81="","x",'Indicator Date'!BC81)</f>
        <v>2019</v>
      </c>
      <c r="BD81" s="119">
        <f>IF('Indicator Date'!BD81="","x",'Indicator Date'!BD81)</f>
        <v>2020</v>
      </c>
      <c r="BE81" s="170" t="str">
        <f>IF('Indicator Date'!BE81="","x",YEAR('Indicator Date'!BE81))</f>
        <v>x</v>
      </c>
      <c r="BF81" s="170">
        <f>IF('Indicator Date'!BF81="","x",YEAR('Indicator Date'!BF81))</f>
        <v>2020</v>
      </c>
      <c r="BG81" s="119">
        <f>IF('Indicator Date'!BG81="","x",'Indicator Date'!BG81)</f>
        <v>2019</v>
      </c>
      <c r="BH81" s="119">
        <f>IF('Indicator Date'!BH81="","x",'Indicator Date'!BH81)</f>
        <v>2019</v>
      </c>
      <c r="BI81" s="119">
        <f>IF('Indicator Date'!BI81="","x",'Indicator Date'!BI81)</f>
        <v>2019</v>
      </c>
      <c r="BJ81" s="119">
        <f>IF('Indicator Date'!BJ81="","x",'Indicator Date'!BJ81)</f>
        <v>2013</v>
      </c>
      <c r="BK81" s="119">
        <f>IF('Indicator Date'!BK81="","x",'Indicator Date'!BK81)</f>
        <v>2019</v>
      </c>
      <c r="BL81" s="119">
        <f>IF('Indicator Date'!BL81="","x",'Indicator Date'!BL81)</f>
        <v>2020</v>
      </c>
      <c r="BM81" s="119">
        <f>IF('Indicator Date'!BM81="","x",'Indicator Date'!BM81)</f>
        <v>2018</v>
      </c>
      <c r="BN81" s="119">
        <f>IF('Indicator Date'!BN81="","x",'Indicator Date'!BN81)</f>
        <v>2016</v>
      </c>
      <c r="BO81" s="119">
        <f>IF('Indicator Date'!BO81="","x",'Indicator Date'!BO81)</f>
        <v>2018</v>
      </c>
      <c r="BP81" s="119">
        <f>IF('Indicator Date'!BP81="","x",'Indicator Date'!BP81)</f>
        <v>2019</v>
      </c>
      <c r="BQ81" s="119">
        <f>IF('Indicator Date'!BQ81="","x",'Indicator Date'!BQ81)</f>
        <v>2014</v>
      </c>
      <c r="BR81" s="119">
        <f>IF('Indicator Date'!BR81="","x",'Indicator Date'!BR81)</f>
        <v>2017</v>
      </c>
      <c r="BS81" s="119">
        <f>IF('Indicator Date'!BS81="","x",'Indicator Date'!BS81)</f>
        <v>2017</v>
      </c>
      <c r="BT81" s="119">
        <f>IF('Indicator Date'!BT81="","x",'Indicator Date'!BT81)</f>
        <v>2015</v>
      </c>
      <c r="BU81" s="119">
        <f>IF('Indicator Date'!BU81="","x",'Indicator Date'!BU81)</f>
        <v>2018</v>
      </c>
      <c r="BV81" s="119">
        <f>IF('Indicator Date'!BV81="","x",'Indicator Date'!BV81)</f>
        <v>2018</v>
      </c>
      <c r="BW81" s="119" t="str">
        <f>IF('Indicator Date'!BW81="","x",'Indicator Date'!BW81)</f>
        <v>x</v>
      </c>
      <c r="BX81" s="119">
        <f>IF('Indicator Date'!BX81="","x",'Indicator Date'!BX81)</f>
        <v>2018</v>
      </c>
      <c r="BY81" s="119">
        <f>IF('Indicator Date'!BY81="","x",'Indicator Date'!BY81)</f>
        <v>2017</v>
      </c>
      <c r="BZ81" s="119">
        <f>IF('Indicator Date'!BZ81="","x",'Indicator Date'!BZ81)</f>
        <v>2017</v>
      </c>
      <c r="CA81" s="119">
        <f>IF('Indicator Date'!CA81="","x",'Indicator Date'!CA81)</f>
        <v>2020</v>
      </c>
      <c r="CB81" s="119">
        <f>IF('Indicator Date'!CB81="","x",'Indicator Date'!CB81)</f>
        <v>2015</v>
      </c>
    </row>
    <row r="82" spans="1:80" x14ac:dyDescent="0.3">
      <c r="A82" s="100" t="str">
        <f>'Indicator Data'!A84</f>
        <v>Iraq</v>
      </c>
      <c r="B82" s="86" t="str">
        <f>'Indicator Data'!B84</f>
        <v>IRQ</v>
      </c>
      <c r="C82" s="119">
        <f>IF('Indicator Date'!C82="","x",'Indicator Date'!C82)</f>
        <v>2015</v>
      </c>
      <c r="D82" s="119">
        <f>IF('Indicator Date'!D82="","x",'Indicator Date'!D82)</f>
        <v>2015</v>
      </c>
      <c r="E82" s="119">
        <f>IF('Indicator Date'!E82="","x",'Indicator Date'!E82)</f>
        <v>2015</v>
      </c>
      <c r="F82" s="119">
        <f>IF('Indicator Date'!F82="","x",'Indicator Date'!F82)</f>
        <v>2015</v>
      </c>
      <c r="G82" s="119">
        <f>IF('Indicator Date'!G82="","x",'Indicator Date'!G82)</f>
        <v>2015</v>
      </c>
      <c r="H82" s="119">
        <f>IF('Indicator Date'!H82="","x",'Indicator Date'!H82)</f>
        <v>2015</v>
      </c>
      <c r="I82" s="119">
        <f>IF('Indicator Date'!I82="","x",'Indicator Date'!I82)</f>
        <v>2015</v>
      </c>
      <c r="J82" s="119">
        <f>IF('Indicator Date'!J82="","x",'Indicator Date'!J82)</f>
        <v>2019</v>
      </c>
      <c r="K82" s="119">
        <f>IF('Indicator Date'!K82="","x",'Indicator Date'!K82)</f>
        <v>2019</v>
      </c>
      <c r="L82" s="119">
        <f>IF('Indicator Date'!L82="","x",'Indicator Date'!L82)</f>
        <v>2019</v>
      </c>
      <c r="M82" s="119">
        <f>IF('Indicator Date'!M82="","x",'Indicator Date'!M82)</f>
        <v>2015</v>
      </c>
      <c r="N82" s="119">
        <f>IF('Indicator Date'!N82="","x",'Indicator Date'!N82)</f>
        <v>2015</v>
      </c>
      <c r="O82" s="119">
        <f>IF('Indicator Date'!O82="","x",'Indicator Date'!O82)</f>
        <v>2015</v>
      </c>
      <c r="P82" s="119">
        <f>IF('Indicator Date'!P82="","x",'Indicator Date'!P82)</f>
        <v>2015</v>
      </c>
      <c r="Q82" s="119">
        <f>IF('Indicator Date'!Q82="","x",'Indicator Date'!Q82)</f>
        <v>2010</v>
      </c>
      <c r="R82" s="119">
        <f>IF('Indicator Date'!R82="","x",'Indicator Date'!R82)</f>
        <v>2010</v>
      </c>
      <c r="S82" s="119">
        <f>IF('Indicator Date'!S82="","x",'Indicator Date'!S82)</f>
        <v>2010</v>
      </c>
      <c r="T82" s="119">
        <f>IF('Indicator Date'!T82="","x",'Indicator Date'!T82)</f>
        <v>2010</v>
      </c>
      <c r="U82" s="119">
        <f>IF('Indicator Date'!U82="","x",'Indicator Date'!U82)</f>
        <v>2015</v>
      </c>
      <c r="V82" s="119">
        <f>IF('Indicator Date'!V82="","x",'Indicator Date'!V82)</f>
        <v>2015</v>
      </c>
      <c r="W82" s="119">
        <f>IF('Indicator Date'!W82="","x",'Indicator Date'!W82)</f>
        <v>2015</v>
      </c>
      <c r="X82" s="119">
        <f>IF('Indicator Date'!X82="","x",'Indicator Date'!X82)</f>
        <v>2018</v>
      </c>
      <c r="Y82" s="119">
        <f>IF('Indicator Date'!Y82="","x",'Indicator Date'!Y82)</f>
        <v>2019</v>
      </c>
      <c r="Z82" s="119">
        <f>IF('Indicator Date'!Z82="","x",'Indicator Date'!Z82)</f>
        <v>2019</v>
      </c>
      <c r="AA82" s="119" t="str">
        <f>IF('Indicator Date'!AA82="","x",'Indicator Date'!AA82)</f>
        <v>x</v>
      </c>
      <c r="AB82" s="119">
        <f>IF('Indicator Date'!AB82="","x",'Indicator Date'!AB82)</f>
        <v>2017</v>
      </c>
      <c r="AC82" s="119">
        <f>IF('Indicator Date'!AC82="","x",'Indicator Date'!AC82)</f>
        <v>2017</v>
      </c>
      <c r="AD82" s="119">
        <f>IF('Indicator Date'!AD82="","x",'Indicator Date'!AD82)</f>
        <v>2018</v>
      </c>
      <c r="AE82" s="119">
        <f>IF('Indicator Date'!AE82="","x",'Indicator Date'!AE82)</f>
        <v>2019</v>
      </c>
      <c r="AF82" s="119">
        <f>IF('Indicator Date'!AF82="","x",'Indicator Date'!AF82)</f>
        <v>2018</v>
      </c>
      <c r="AG82" s="119">
        <f>IF('Indicator Date'!AG82="","x",'Indicator Date'!AG82)</f>
        <v>2019</v>
      </c>
      <c r="AH82" s="119">
        <f>IF('Indicator Date'!AH82="","x",'Indicator Date'!AH82)</f>
        <v>2021</v>
      </c>
      <c r="AI82" s="119">
        <f>IF('Indicator Date'!AI82="","x",'Indicator Date'!AI82)</f>
        <v>2021</v>
      </c>
      <c r="AJ82" s="119">
        <f>IF('Indicator Date'!AJ82="","x",'Indicator Date'!AJ82)</f>
        <v>2020</v>
      </c>
      <c r="AK82" s="119">
        <f>IF('Indicator Date'!AK82="","x",'Indicator Date'!AK82)</f>
        <v>2020</v>
      </c>
      <c r="AL82" s="119">
        <f>IF('Indicator Date'!AL82="","x",'Indicator Date'!AL82)</f>
        <v>2018</v>
      </c>
      <c r="AM82" s="119" t="str">
        <f>IF('Indicator Date'!AM82="","x",RIGHT('Indicator Date'!AM82,4))</f>
        <v>2018</v>
      </c>
      <c r="AN82" s="119">
        <f>IF('Indicator Date'!AN82="","x",'Indicator Date'!AN82)</f>
        <v>2021</v>
      </c>
      <c r="AO82" s="119">
        <f>IF('Indicator Date'!AO82="","x",'Indicator Date'!AO82)</f>
        <v>2018</v>
      </c>
      <c r="AP82" s="119">
        <f>IF('Indicator Date'!AP82="","x",'Indicator Date'!AP82)</f>
        <v>2019</v>
      </c>
      <c r="AQ82" s="119">
        <f>IF('Indicator Date'!AQ82="","x",'Indicator Date'!AQ82)</f>
        <v>2019</v>
      </c>
      <c r="AR82" s="119">
        <f>IF('Indicator Date'!AR82="","x",'Indicator Date'!AR82)</f>
        <v>2019</v>
      </c>
      <c r="AS82" s="119">
        <f>IF('Indicator Date'!AS82="","x",'Indicator Date'!AS82)</f>
        <v>2019</v>
      </c>
      <c r="AT82" s="119">
        <f>IF('Indicator Date'!AT82="","x",'Indicator Date'!AT82)</f>
        <v>2018</v>
      </c>
      <c r="AU82" s="119">
        <f>IF('Indicator Date'!AU82="","x",'Indicator Date'!AU82)</f>
        <v>2019</v>
      </c>
      <c r="AV82" s="119" t="str">
        <f>IF('Indicator Date'!AV82="","x",'Indicator Date'!AV82)</f>
        <v>x</v>
      </c>
      <c r="AW82" s="119" t="str">
        <f>IF('Indicator Date'!AW82="","x",'Indicator Date'!AW82)</f>
        <v>x</v>
      </c>
      <c r="AX82" s="119">
        <f>IF('Indicator Date'!AX82="","x",'Indicator Date'!AX82)</f>
        <v>2018</v>
      </c>
      <c r="AY82" s="119">
        <f>IF('Indicator Date'!AY82="","x",'Indicator Date'!AY82)</f>
        <v>2019</v>
      </c>
      <c r="AZ82" s="119">
        <f>IF('Indicator Date'!AZ82="","x",'Indicator Date'!AZ82)</f>
        <v>2019</v>
      </c>
      <c r="BA82" s="119">
        <f>IF('Indicator Date'!BA82="","x",'Indicator Date'!BA82)</f>
        <v>2012</v>
      </c>
      <c r="BB82" s="119">
        <f>IF('Indicator Date'!BB82="","x",'Indicator Date'!BB82)</f>
        <v>2018</v>
      </c>
      <c r="BC82" s="119">
        <f>IF('Indicator Date'!BC82="","x",'Indicator Date'!BC82)</f>
        <v>2019</v>
      </c>
      <c r="BD82" s="119">
        <f>IF('Indicator Date'!BD82="","x",'Indicator Date'!BD82)</f>
        <v>2020</v>
      </c>
      <c r="BE82" s="170">
        <f>IF('Indicator Date'!BE82="","x",YEAR('Indicator Date'!BE82))</f>
        <v>2021</v>
      </c>
      <c r="BF82" s="170">
        <f>IF('Indicator Date'!BF82="","x",YEAR('Indicator Date'!BF82))</f>
        <v>2021</v>
      </c>
      <c r="BG82" s="119">
        <f>IF('Indicator Date'!BG82="","x",'Indicator Date'!BG82)</f>
        <v>2019</v>
      </c>
      <c r="BH82" s="119">
        <f>IF('Indicator Date'!BH82="","x",'Indicator Date'!BH82)</f>
        <v>2019</v>
      </c>
      <c r="BI82" s="119">
        <f>IF('Indicator Date'!BI82="","x",'Indicator Date'!BI82)</f>
        <v>2019</v>
      </c>
      <c r="BJ82" s="119">
        <f>IF('Indicator Date'!BJ82="","x",'Indicator Date'!BJ82)</f>
        <v>2015</v>
      </c>
      <c r="BK82" s="119">
        <f>IF('Indicator Date'!BK82="","x",'Indicator Date'!BK82)</f>
        <v>2019</v>
      </c>
      <c r="BL82" s="119">
        <f>IF('Indicator Date'!BL82="","x",'Indicator Date'!BL82)</f>
        <v>2020</v>
      </c>
      <c r="BM82" s="119">
        <f>IF('Indicator Date'!BM82="","x",'Indicator Date'!BM82)</f>
        <v>2018</v>
      </c>
      <c r="BN82" s="119">
        <f>IF('Indicator Date'!BN82="","x",'Indicator Date'!BN82)</f>
        <v>2017</v>
      </c>
      <c r="BO82" s="119">
        <f>IF('Indicator Date'!BO82="","x",'Indicator Date'!BO82)</f>
        <v>2018</v>
      </c>
      <c r="BP82" s="119">
        <f>IF('Indicator Date'!BP82="","x",'Indicator Date'!BP82)</f>
        <v>2019</v>
      </c>
      <c r="BQ82" s="119">
        <f>IF('Indicator Date'!BQ82="","x",'Indicator Date'!BQ82)</f>
        <v>2014</v>
      </c>
      <c r="BR82" s="119">
        <f>IF('Indicator Date'!BR82="","x",'Indicator Date'!BR82)</f>
        <v>2017</v>
      </c>
      <c r="BS82" s="119">
        <f>IF('Indicator Date'!BS82="","x",'Indicator Date'!BS82)</f>
        <v>2017</v>
      </c>
      <c r="BT82" s="119">
        <f>IF('Indicator Date'!BT82="","x",'Indicator Date'!BT82)</f>
        <v>2017</v>
      </c>
      <c r="BU82" s="119">
        <f>IF('Indicator Date'!BU82="","x",'Indicator Date'!BU82)</f>
        <v>2018</v>
      </c>
      <c r="BV82" s="119">
        <f>IF('Indicator Date'!BV82="","x",'Indicator Date'!BV82)</f>
        <v>2018</v>
      </c>
      <c r="BW82" s="119">
        <f>IF('Indicator Date'!BW82="","x",'Indicator Date'!BW82)</f>
        <v>2018</v>
      </c>
      <c r="BX82" s="119">
        <f>IF('Indicator Date'!BX82="","x",'Indicator Date'!BX82)</f>
        <v>2018</v>
      </c>
      <c r="BY82" s="119">
        <f>IF('Indicator Date'!BY82="","x",'Indicator Date'!BY82)</f>
        <v>2017</v>
      </c>
      <c r="BZ82" s="119">
        <f>IF('Indicator Date'!BZ82="","x",'Indicator Date'!BZ82)</f>
        <v>2019</v>
      </c>
      <c r="CA82" s="119">
        <f>IF('Indicator Date'!CA82="","x",'Indicator Date'!CA82)</f>
        <v>2020</v>
      </c>
      <c r="CB82" s="119">
        <f>IF('Indicator Date'!CB82="","x",'Indicator Date'!CB82)</f>
        <v>2015</v>
      </c>
    </row>
    <row r="83" spans="1:80" x14ac:dyDescent="0.3">
      <c r="A83" s="100" t="str">
        <f>'Indicator Data'!A85</f>
        <v>Ireland</v>
      </c>
      <c r="B83" s="86" t="str">
        <f>'Indicator Data'!B85</f>
        <v>IRL</v>
      </c>
      <c r="C83" s="119">
        <f>IF('Indicator Date'!C83="","x",'Indicator Date'!C83)</f>
        <v>2015</v>
      </c>
      <c r="D83" s="119">
        <f>IF('Indicator Date'!D83="","x",'Indicator Date'!D83)</f>
        <v>2015</v>
      </c>
      <c r="E83" s="119">
        <f>IF('Indicator Date'!E83="","x",'Indicator Date'!E83)</f>
        <v>2015</v>
      </c>
      <c r="F83" s="119">
        <f>IF('Indicator Date'!F83="","x",'Indicator Date'!F83)</f>
        <v>2015</v>
      </c>
      <c r="G83" s="119">
        <f>IF('Indicator Date'!G83="","x",'Indicator Date'!G83)</f>
        <v>2015</v>
      </c>
      <c r="H83" s="119">
        <f>IF('Indicator Date'!H83="","x",'Indicator Date'!H83)</f>
        <v>2015</v>
      </c>
      <c r="I83" s="119">
        <f>IF('Indicator Date'!I83="","x",'Indicator Date'!I83)</f>
        <v>2015</v>
      </c>
      <c r="J83" s="119">
        <f>IF('Indicator Date'!J83="","x",'Indicator Date'!J83)</f>
        <v>2019</v>
      </c>
      <c r="K83" s="119">
        <f>IF('Indicator Date'!K83="","x",'Indicator Date'!K83)</f>
        <v>2019</v>
      </c>
      <c r="L83" s="119">
        <f>IF('Indicator Date'!L83="","x",'Indicator Date'!L83)</f>
        <v>2019</v>
      </c>
      <c r="M83" s="119">
        <f>IF('Indicator Date'!M83="","x",'Indicator Date'!M83)</f>
        <v>2015</v>
      </c>
      <c r="N83" s="119">
        <f>IF('Indicator Date'!N83="","x",'Indicator Date'!N83)</f>
        <v>2015</v>
      </c>
      <c r="O83" s="119">
        <f>IF('Indicator Date'!O83="","x",'Indicator Date'!O83)</f>
        <v>2015</v>
      </c>
      <c r="P83" s="119">
        <f>IF('Indicator Date'!P83="","x",'Indicator Date'!P83)</f>
        <v>2015</v>
      </c>
      <c r="Q83" s="119">
        <f>IF('Indicator Date'!Q83="","x",'Indicator Date'!Q83)</f>
        <v>2010</v>
      </c>
      <c r="R83" s="119">
        <f>IF('Indicator Date'!R83="","x",'Indicator Date'!R83)</f>
        <v>2010</v>
      </c>
      <c r="S83" s="119">
        <f>IF('Indicator Date'!S83="","x",'Indicator Date'!S83)</f>
        <v>2010</v>
      </c>
      <c r="T83" s="119">
        <f>IF('Indicator Date'!T83="","x",'Indicator Date'!T83)</f>
        <v>2010</v>
      </c>
      <c r="U83" s="119">
        <f>IF('Indicator Date'!U83="","x",'Indicator Date'!U83)</f>
        <v>2015</v>
      </c>
      <c r="V83" s="119">
        <f>IF('Indicator Date'!V83="","x",'Indicator Date'!V83)</f>
        <v>2015</v>
      </c>
      <c r="W83" s="119">
        <f>IF('Indicator Date'!W83="","x",'Indicator Date'!W83)</f>
        <v>2015</v>
      </c>
      <c r="X83" s="119">
        <f>IF('Indicator Date'!X83="","x",'Indicator Date'!X83)</f>
        <v>2018</v>
      </c>
      <c r="Y83" s="119">
        <f>IF('Indicator Date'!Y83="","x",'Indicator Date'!Y83)</f>
        <v>2019</v>
      </c>
      <c r="Z83" s="119">
        <f>IF('Indicator Date'!Z83="","x",'Indicator Date'!Z83)</f>
        <v>2019</v>
      </c>
      <c r="AA83" s="119">
        <f>IF('Indicator Date'!AA83="","x",'Indicator Date'!AA83)</f>
        <v>2011</v>
      </c>
      <c r="AB83" s="119">
        <f>IF('Indicator Date'!AB83="","x",'Indicator Date'!AB83)</f>
        <v>2017</v>
      </c>
      <c r="AC83" s="119" t="str">
        <f>IF('Indicator Date'!AC83="","x",'Indicator Date'!AC83)</f>
        <v>x</v>
      </c>
      <c r="AD83" s="119">
        <f>IF('Indicator Date'!AD83="","x",'Indicator Date'!AD83)</f>
        <v>2018</v>
      </c>
      <c r="AE83" s="119">
        <f>IF('Indicator Date'!AE83="","x",'Indicator Date'!AE83)</f>
        <v>2019</v>
      </c>
      <c r="AF83" s="119" t="str">
        <f>IF('Indicator Date'!AF83="","x",'Indicator Date'!AF83)</f>
        <v>x</v>
      </c>
      <c r="AG83" s="119">
        <f>IF('Indicator Date'!AG83="","x",'Indicator Date'!AG83)</f>
        <v>2019</v>
      </c>
      <c r="AH83" s="119">
        <f>IF('Indicator Date'!AH83="","x",'Indicator Date'!AH83)</f>
        <v>2021</v>
      </c>
      <c r="AI83" s="119">
        <f>IF('Indicator Date'!AI83="","x",'Indicator Date'!AI83)</f>
        <v>2021</v>
      </c>
      <c r="AJ83" s="119">
        <f>IF('Indicator Date'!AJ83="","x",'Indicator Date'!AJ83)</f>
        <v>2020</v>
      </c>
      <c r="AK83" s="119">
        <f>IF('Indicator Date'!AK83="","x",'Indicator Date'!AK83)</f>
        <v>2020</v>
      </c>
      <c r="AL83" s="119">
        <f>IF('Indicator Date'!AL83="","x",'Indicator Date'!AL83)</f>
        <v>2018</v>
      </c>
      <c r="AM83" s="119" t="str">
        <f>IF('Indicator Date'!AM83="","x",RIGHT('Indicator Date'!AM83,4))</f>
        <v>x</v>
      </c>
      <c r="AN83" s="119">
        <f>IF('Indicator Date'!AN83="","x",'Indicator Date'!AN83)</f>
        <v>2021</v>
      </c>
      <c r="AO83" s="119">
        <f>IF('Indicator Date'!AO83="","x",'Indicator Date'!AO83)</f>
        <v>2018</v>
      </c>
      <c r="AP83" s="119">
        <f>IF('Indicator Date'!AP83="","x",'Indicator Date'!AP83)</f>
        <v>2019</v>
      </c>
      <c r="AQ83" s="119" t="str">
        <f>IF('Indicator Date'!AQ83="","x",'Indicator Date'!AQ83)</f>
        <v>x</v>
      </c>
      <c r="AR83" s="119">
        <f>IF('Indicator Date'!AR83="","x",'Indicator Date'!AR83)</f>
        <v>2019</v>
      </c>
      <c r="AS83" s="119">
        <f>IF('Indicator Date'!AS83="","x",'Indicator Date'!AS83)</f>
        <v>2019</v>
      </c>
      <c r="AT83" s="119" t="str">
        <f>IF('Indicator Date'!AT83="","x",'Indicator Date'!AT83)</f>
        <v>x</v>
      </c>
      <c r="AU83" s="119">
        <f>IF('Indicator Date'!AU83="","x",'Indicator Date'!AU83)</f>
        <v>2019</v>
      </c>
      <c r="AV83" s="119">
        <f>IF('Indicator Date'!AV83="","x",'Indicator Date'!AV83)</f>
        <v>2019</v>
      </c>
      <c r="AW83" s="119" t="str">
        <f>IF('Indicator Date'!AW83="","x",'Indicator Date'!AW83)</f>
        <v>x</v>
      </c>
      <c r="AX83" s="119" t="str">
        <f>IF('Indicator Date'!AX83="","x",'Indicator Date'!AX83)</f>
        <v>x</v>
      </c>
      <c r="AY83" s="119">
        <f>IF('Indicator Date'!AY83="","x",'Indicator Date'!AY83)</f>
        <v>2019</v>
      </c>
      <c r="AZ83" s="119">
        <f>IF('Indicator Date'!AZ83="","x",'Indicator Date'!AZ83)</f>
        <v>2019</v>
      </c>
      <c r="BA83" s="119">
        <f>IF('Indicator Date'!BA83="","x",'Indicator Date'!BA83)</f>
        <v>2017</v>
      </c>
      <c r="BB83" s="119">
        <f>IF('Indicator Date'!BB83="","x",'Indicator Date'!BB83)</f>
        <v>2018</v>
      </c>
      <c r="BC83" s="119">
        <f>IF('Indicator Date'!BC83="","x",'Indicator Date'!BC83)</f>
        <v>2019</v>
      </c>
      <c r="BD83" s="119">
        <f>IF('Indicator Date'!BD83="","x",'Indicator Date'!BD83)</f>
        <v>2020</v>
      </c>
      <c r="BE83" s="170" t="str">
        <f>IF('Indicator Date'!BE83="","x",YEAR('Indicator Date'!BE83))</f>
        <v>x</v>
      </c>
      <c r="BF83" s="170">
        <f>IF('Indicator Date'!BF83="","x",YEAR('Indicator Date'!BF83))</f>
        <v>2020</v>
      </c>
      <c r="BG83" s="119">
        <f>IF('Indicator Date'!BG83="","x",'Indicator Date'!BG83)</f>
        <v>2019</v>
      </c>
      <c r="BH83" s="119">
        <f>IF('Indicator Date'!BH83="","x",'Indicator Date'!BH83)</f>
        <v>2019</v>
      </c>
      <c r="BI83" s="119">
        <f>IF('Indicator Date'!BI83="","x",'Indicator Date'!BI83)</f>
        <v>2019</v>
      </c>
      <c r="BJ83" s="119" t="str">
        <f>IF('Indicator Date'!BJ83="","x",'Indicator Date'!BJ83)</f>
        <v>x</v>
      </c>
      <c r="BK83" s="119">
        <f>IF('Indicator Date'!BK83="","x",'Indicator Date'!BK83)</f>
        <v>2019</v>
      </c>
      <c r="BL83" s="119">
        <f>IF('Indicator Date'!BL83="","x",'Indicator Date'!BL83)</f>
        <v>2020</v>
      </c>
      <c r="BM83" s="119">
        <f>IF('Indicator Date'!BM83="","x",'Indicator Date'!BM83)</f>
        <v>2018</v>
      </c>
      <c r="BN83" s="119" t="str">
        <f>IF('Indicator Date'!BN83="","x",'Indicator Date'!BN83)</f>
        <v>x</v>
      </c>
      <c r="BO83" s="119">
        <f>IF('Indicator Date'!BO83="","x",'Indicator Date'!BO83)</f>
        <v>2018</v>
      </c>
      <c r="BP83" s="119">
        <f>IF('Indicator Date'!BP83="","x",'Indicator Date'!BP83)</f>
        <v>2019</v>
      </c>
      <c r="BQ83" s="119">
        <f>IF('Indicator Date'!BQ83="","x",'Indicator Date'!BQ83)</f>
        <v>2014</v>
      </c>
      <c r="BR83" s="119">
        <f>IF('Indicator Date'!BR83="","x",'Indicator Date'!BR83)</f>
        <v>2017</v>
      </c>
      <c r="BS83" s="119">
        <f>IF('Indicator Date'!BS83="","x",'Indicator Date'!BS83)</f>
        <v>2017</v>
      </c>
      <c r="BT83" s="119">
        <f>IF('Indicator Date'!BT83="","x",'Indicator Date'!BT83)</f>
        <v>2017</v>
      </c>
      <c r="BU83" s="119">
        <f>IF('Indicator Date'!BU83="","x",'Indicator Date'!BU83)</f>
        <v>2018</v>
      </c>
      <c r="BV83" s="119" t="str">
        <f>IF('Indicator Date'!BV83="","x",'Indicator Date'!BV83)</f>
        <v>x</v>
      </c>
      <c r="BW83" s="119">
        <f>IF('Indicator Date'!BW83="","x",'Indicator Date'!BW83)</f>
        <v>2018</v>
      </c>
      <c r="BX83" s="119">
        <f>IF('Indicator Date'!BX83="","x",'Indicator Date'!BX83)</f>
        <v>2018</v>
      </c>
      <c r="BY83" s="119">
        <f>IF('Indicator Date'!BY83="","x",'Indicator Date'!BY83)</f>
        <v>2017</v>
      </c>
      <c r="BZ83" s="119">
        <f>IF('Indicator Date'!BZ83="","x",'Indicator Date'!BZ83)</f>
        <v>2019</v>
      </c>
      <c r="CA83" s="119">
        <f>IF('Indicator Date'!CA83="","x",'Indicator Date'!CA83)</f>
        <v>2020</v>
      </c>
      <c r="CB83" s="119">
        <f>IF('Indicator Date'!CB83="","x",'Indicator Date'!CB83)</f>
        <v>2015</v>
      </c>
    </row>
    <row r="84" spans="1:80" x14ac:dyDescent="0.3">
      <c r="A84" s="100" t="str">
        <f>'Indicator Data'!A86</f>
        <v>Israel</v>
      </c>
      <c r="B84" s="86" t="str">
        <f>'Indicator Data'!B86</f>
        <v>ISR</v>
      </c>
      <c r="C84" s="119">
        <f>IF('Indicator Date'!C84="","x",'Indicator Date'!C84)</f>
        <v>2015</v>
      </c>
      <c r="D84" s="119">
        <f>IF('Indicator Date'!D84="","x",'Indicator Date'!D84)</f>
        <v>2015</v>
      </c>
      <c r="E84" s="119">
        <f>IF('Indicator Date'!E84="","x",'Indicator Date'!E84)</f>
        <v>2015</v>
      </c>
      <c r="F84" s="119">
        <f>IF('Indicator Date'!F84="","x",'Indicator Date'!F84)</f>
        <v>2015</v>
      </c>
      <c r="G84" s="119">
        <f>IF('Indicator Date'!G84="","x",'Indicator Date'!G84)</f>
        <v>2015</v>
      </c>
      <c r="H84" s="119">
        <f>IF('Indicator Date'!H84="","x",'Indicator Date'!H84)</f>
        <v>2015</v>
      </c>
      <c r="I84" s="119">
        <f>IF('Indicator Date'!I84="","x",'Indicator Date'!I84)</f>
        <v>2015</v>
      </c>
      <c r="J84" s="119">
        <f>IF('Indicator Date'!J84="","x",'Indicator Date'!J84)</f>
        <v>2019</v>
      </c>
      <c r="K84" s="119">
        <f>IF('Indicator Date'!K84="","x",'Indicator Date'!K84)</f>
        <v>2019</v>
      </c>
      <c r="L84" s="119">
        <f>IF('Indicator Date'!L84="","x",'Indicator Date'!L84)</f>
        <v>2019</v>
      </c>
      <c r="M84" s="119">
        <f>IF('Indicator Date'!M84="","x",'Indicator Date'!M84)</f>
        <v>2015</v>
      </c>
      <c r="N84" s="119">
        <f>IF('Indicator Date'!N84="","x",'Indicator Date'!N84)</f>
        <v>2015</v>
      </c>
      <c r="O84" s="119">
        <f>IF('Indicator Date'!O84="","x",'Indicator Date'!O84)</f>
        <v>2015</v>
      </c>
      <c r="P84" s="119">
        <f>IF('Indicator Date'!P84="","x",'Indicator Date'!P84)</f>
        <v>2015</v>
      </c>
      <c r="Q84" s="119">
        <f>IF('Indicator Date'!Q84="","x",'Indicator Date'!Q84)</f>
        <v>2010</v>
      </c>
      <c r="R84" s="119">
        <f>IF('Indicator Date'!R84="","x",'Indicator Date'!R84)</f>
        <v>2010</v>
      </c>
      <c r="S84" s="119">
        <f>IF('Indicator Date'!S84="","x",'Indicator Date'!S84)</f>
        <v>2010</v>
      </c>
      <c r="T84" s="119">
        <f>IF('Indicator Date'!T84="","x",'Indicator Date'!T84)</f>
        <v>2010</v>
      </c>
      <c r="U84" s="119">
        <f>IF('Indicator Date'!U84="","x",'Indicator Date'!U84)</f>
        <v>2015</v>
      </c>
      <c r="V84" s="119">
        <f>IF('Indicator Date'!V84="","x",'Indicator Date'!V84)</f>
        <v>2015</v>
      </c>
      <c r="W84" s="119">
        <f>IF('Indicator Date'!W84="","x",'Indicator Date'!W84)</f>
        <v>2015</v>
      </c>
      <c r="X84" s="119">
        <f>IF('Indicator Date'!X84="","x",'Indicator Date'!X84)</f>
        <v>2018</v>
      </c>
      <c r="Y84" s="119">
        <f>IF('Indicator Date'!Y84="","x",'Indicator Date'!Y84)</f>
        <v>2019</v>
      </c>
      <c r="Z84" s="119">
        <f>IF('Indicator Date'!Z84="","x",'Indicator Date'!Z84)</f>
        <v>2019</v>
      </c>
      <c r="AA84" s="119">
        <f>IF('Indicator Date'!AA84="","x",'Indicator Date'!AA84)</f>
        <v>2008</v>
      </c>
      <c r="AB84" s="119">
        <f>IF('Indicator Date'!AB84="","x",'Indicator Date'!AB84)</f>
        <v>2017</v>
      </c>
      <c r="AC84" s="119" t="str">
        <f>IF('Indicator Date'!AC84="","x",'Indicator Date'!AC84)</f>
        <v>x</v>
      </c>
      <c r="AD84" s="119">
        <f>IF('Indicator Date'!AD84="","x",'Indicator Date'!AD84)</f>
        <v>2019</v>
      </c>
      <c r="AE84" s="119">
        <f>IF('Indicator Date'!AE84="","x",'Indicator Date'!AE84)</f>
        <v>2019</v>
      </c>
      <c r="AF84" s="119" t="str">
        <f>IF('Indicator Date'!AF84="","x",'Indicator Date'!AF84)</f>
        <v>x</v>
      </c>
      <c r="AG84" s="119">
        <f>IF('Indicator Date'!AG84="","x",'Indicator Date'!AG84)</f>
        <v>2019</v>
      </c>
      <c r="AH84" s="119">
        <f>IF('Indicator Date'!AH84="","x",'Indicator Date'!AH84)</f>
        <v>2021</v>
      </c>
      <c r="AI84" s="119">
        <f>IF('Indicator Date'!AI84="","x",'Indicator Date'!AI84)</f>
        <v>2021</v>
      </c>
      <c r="AJ84" s="119">
        <f>IF('Indicator Date'!AJ84="","x",'Indicator Date'!AJ84)</f>
        <v>2020</v>
      </c>
      <c r="AK84" s="119">
        <f>IF('Indicator Date'!AK84="","x",'Indicator Date'!AK84)</f>
        <v>2020</v>
      </c>
      <c r="AL84" s="119">
        <f>IF('Indicator Date'!AL84="","x",'Indicator Date'!AL84)</f>
        <v>2018</v>
      </c>
      <c r="AM84" s="119" t="str">
        <f>IF('Indicator Date'!AM84="","x",RIGHT('Indicator Date'!AM84,4))</f>
        <v>x</v>
      </c>
      <c r="AN84" s="119">
        <f>IF('Indicator Date'!AN84="","x",'Indicator Date'!AN84)</f>
        <v>2021</v>
      </c>
      <c r="AO84" s="119">
        <f>IF('Indicator Date'!AO84="","x",'Indicator Date'!AO84)</f>
        <v>2018</v>
      </c>
      <c r="AP84" s="119">
        <f>IF('Indicator Date'!AP84="","x",'Indicator Date'!AP84)</f>
        <v>2019</v>
      </c>
      <c r="AQ84" s="119" t="str">
        <f>IF('Indicator Date'!AQ84="","x",'Indicator Date'!AQ84)</f>
        <v>x</v>
      </c>
      <c r="AR84" s="119">
        <f>IF('Indicator Date'!AR84="","x",'Indicator Date'!AR84)</f>
        <v>2019</v>
      </c>
      <c r="AS84" s="119">
        <f>IF('Indicator Date'!AS84="","x",'Indicator Date'!AS84)</f>
        <v>2019</v>
      </c>
      <c r="AT84" s="119" t="str">
        <f>IF('Indicator Date'!AT84="","x",'Indicator Date'!AT84)</f>
        <v>x</v>
      </c>
      <c r="AU84" s="119">
        <f>IF('Indicator Date'!AU84="","x",'Indicator Date'!AU84)</f>
        <v>2019</v>
      </c>
      <c r="AV84" s="119" t="str">
        <f>IF('Indicator Date'!AV84="","x",'Indicator Date'!AV84)</f>
        <v>x</v>
      </c>
      <c r="AW84" s="119" t="str">
        <f>IF('Indicator Date'!AW84="","x",'Indicator Date'!AW84)</f>
        <v>x</v>
      </c>
      <c r="AX84" s="119" t="str">
        <f>IF('Indicator Date'!AX84="","x",'Indicator Date'!AX84)</f>
        <v>x</v>
      </c>
      <c r="AY84" s="119">
        <f>IF('Indicator Date'!AY84="","x",'Indicator Date'!AY84)</f>
        <v>2019</v>
      </c>
      <c r="AZ84" s="119">
        <f>IF('Indicator Date'!AZ84="","x",'Indicator Date'!AZ84)</f>
        <v>2019</v>
      </c>
      <c r="BA84" s="119">
        <f>IF('Indicator Date'!BA84="","x",'Indicator Date'!BA84)</f>
        <v>2016</v>
      </c>
      <c r="BB84" s="119">
        <f>IF('Indicator Date'!BB84="","x",'Indicator Date'!BB84)</f>
        <v>2018</v>
      </c>
      <c r="BC84" s="119">
        <f>IF('Indicator Date'!BC84="","x",'Indicator Date'!BC84)</f>
        <v>2019</v>
      </c>
      <c r="BD84" s="119">
        <f>IF('Indicator Date'!BD84="","x",'Indicator Date'!BD84)</f>
        <v>2020</v>
      </c>
      <c r="BE84" s="170" t="str">
        <f>IF('Indicator Date'!BE84="","x",YEAR('Indicator Date'!BE84))</f>
        <v>x</v>
      </c>
      <c r="BF84" s="170">
        <f>IF('Indicator Date'!BF84="","x",YEAR('Indicator Date'!BF84))</f>
        <v>2020</v>
      </c>
      <c r="BG84" s="119">
        <f>IF('Indicator Date'!BG84="","x",'Indicator Date'!BG84)</f>
        <v>2019</v>
      </c>
      <c r="BH84" s="119">
        <f>IF('Indicator Date'!BH84="","x",'Indicator Date'!BH84)</f>
        <v>2019</v>
      </c>
      <c r="BI84" s="119">
        <f>IF('Indicator Date'!BI84="","x",'Indicator Date'!BI84)</f>
        <v>2019</v>
      </c>
      <c r="BJ84" s="119" t="str">
        <f>IF('Indicator Date'!BJ84="","x",'Indicator Date'!BJ84)</f>
        <v>x</v>
      </c>
      <c r="BK84" s="119">
        <f>IF('Indicator Date'!BK84="","x",'Indicator Date'!BK84)</f>
        <v>2019</v>
      </c>
      <c r="BL84" s="119">
        <f>IF('Indicator Date'!BL84="","x",'Indicator Date'!BL84)</f>
        <v>2020</v>
      </c>
      <c r="BM84" s="119">
        <f>IF('Indicator Date'!BM84="","x",'Indicator Date'!BM84)</f>
        <v>2018</v>
      </c>
      <c r="BN84" s="119" t="str">
        <f>IF('Indicator Date'!BN84="","x",'Indicator Date'!BN84)</f>
        <v>x</v>
      </c>
      <c r="BO84" s="119">
        <f>IF('Indicator Date'!BO84="","x",'Indicator Date'!BO84)</f>
        <v>2019</v>
      </c>
      <c r="BP84" s="119">
        <f>IF('Indicator Date'!BP84="","x",'Indicator Date'!BP84)</f>
        <v>2019</v>
      </c>
      <c r="BQ84" s="119">
        <f>IF('Indicator Date'!BQ84="","x",'Indicator Date'!BQ84)</f>
        <v>2014</v>
      </c>
      <c r="BR84" s="119">
        <f>IF('Indicator Date'!BR84="","x",'Indicator Date'!BR84)</f>
        <v>2017</v>
      </c>
      <c r="BS84" s="119">
        <f>IF('Indicator Date'!BS84="","x",'Indicator Date'!BS84)</f>
        <v>2017</v>
      </c>
      <c r="BT84" s="119">
        <f>IF('Indicator Date'!BT84="","x",'Indicator Date'!BT84)</f>
        <v>2016</v>
      </c>
      <c r="BU84" s="119">
        <f>IF('Indicator Date'!BU84="","x",'Indicator Date'!BU84)</f>
        <v>2018</v>
      </c>
      <c r="BV84" s="119">
        <f>IF('Indicator Date'!BV84="","x",'Indicator Date'!BV84)</f>
        <v>2018</v>
      </c>
      <c r="BW84" s="119">
        <f>IF('Indicator Date'!BW84="","x",'Indicator Date'!BW84)</f>
        <v>2018</v>
      </c>
      <c r="BX84" s="119">
        <f>IF('Indicator Date'!BX84="","x",'Indicator Date'!BX84)</f>
        <v>2018</v>
      </c>
      <c r="BY84" s="119">
        <f>IF('Indicator Date'!BY84="","x",'Indicator Date'!BY84)</f>
        <v>2017</v>
      </c>
      <c r="BZ84" s="119">
        <f>IF('Indicator Date'!BZ84="","x",'Indicator Date'!BZ84)</f>
        <v>2019</v>
      </c>
      <c r="CA84" s="119">
        <f>IF('Indicator Date'!CA84="","x",'Indicator Date'!CA84)</f>
        <v>2020</v>
      </c>
      <c r="CB84" s="119">
        <f>IF('Indicator Date'!CB84="","x",'Indicator Date'!CB84)</f>
        <v>2015</v>
      </c>
    </row>
    <row r="85" spans="1:80" x14ac:dyDescent="0.3">
      <c r="A85" s="100" t="str">
        <f>'Indicator Data'!A87</f>
        <v>Italy</v>
      </c>
      <c r="B85" s="86" t="str">
        <f>'Indicator Data'!B87</f>
        <v>ITA</v>
      </c>
      <c r="C85" s="119">
        <f>IF('Indicator Date'!C85="","x",'Indicator Date'!C85)</f>
        <v>2015</v>
      </c>
      <c r="D85" s="119">
        <f>IF('Indicator Date'!D85="","x",'Indicator Date'!D85)</f>
        <v>2015</v>
      </c>
      <c r="E85" s="119">
        <f>IF('Indicator Date'!E85="","x",'Indicator Date'!E85)</f>
        <v>2015</v>
      </c>
      <c r="F85" s="119">
        <f>IF('Indicator Date'!F85="","x",'Indicator Date'!F85)</f>
        <v>2015</v>
      </c>
      <c r="G85" s="119">
        <f>IF('Indicator Date'!G85="","x",'Indicator Date'!G85)</f>
        <v>2015</v>
      </c>
      <c r="H85" s="119">
        <f>IF('Indicator Date'!H85="","x",'Indicator Date'!H85)</f>
        <v>2015</v>
      </c>
      <c r="I85" s="119">
        <f>IF('Indicator Date'!I85="","x",'Indicator Date'!I85)</f>
        <v>2015</v>
      </c>
      <c r="J85" s="119">
        <f>IF('Indicator Date'!J85="","x",'Indicator Date'!J85)</f>
        <v>2019</v>
      </c>
      <c r="K85" s="119">
        <f>IF('Indicator Date'!K85="","x",'Indicator Date'!K85)</f>
        <v>2019</v>
      </c>
      <c r="L85" s="119">
        <f>IF('Indicator Date'!L85="","x",'Indicator Date'!L85)</f>
        <v>2019</v>
      </c>
      <c r="M85" s="119">
        <f>IF('Indicator Date'!M85="","x",'Indicator Date'!M85)</f>
        <v>2015</v>
      </c>
      <c r="N85" s="119">
        <f>IF('Indicator Date'!N85="","x",'Indicator Date'!N85)</f>
        <v>2015</v>
      </c>
      <c r="O85" s="119">
        <f>IF('Indicator Date'!O85="","x",'Indicator Date'!O85)</f>
        <v>2015</v>
      </c>
      <c r="P85" s="119">
        <f>IF('Indicator Date'!P85="","x",'Indicator Date'!P85)</f>
        <v>2015</v>
      </c>
      <c r="Q85" s="119">
        <f>IF('Indicator Date'!Q85="","x",'Indicator Date'!Q85)</f>
        <v>2010</v>
      </c>
      <c r="R85" s="119">
        <f>IF('Indicator Date'!R85="","x",'Indicator Date'!R85)</f>
        <v>2010</v>
      </c>
      <c r="S85" s="119">
        <f>IF('Indicator Date'!S85="","x",'Indicator Date'!S85)</f>
        <v>2010</v>
      </c>
      <c r="T85" s="119">
        <f>IF('Indicator Date'!T85="","x",'Indicator Date'!T85)</f>
        <v>2010</v>
      </c>
      <c r="U85" s="119">
        <f>IF('Indicator Date'!U85="","x",'Indicator Date'!U85)</f>
        <v>2015</v>
      </c>
      <c r="V85" s="119">
        <f>IF('Indicator Date'!V85="","x",'Indicator Date'!V85)</f>
        <v>2015</v>
      </c>
      <c r="W85" s="119">
        <f>IF('Indicator Date'!W85="","x",'Indicator Date'!W85)</f>
        <v>2015</v>
      </c>
      <c r="X85" s="119">
        <f>IF('Indicator Date'!X85="","x",'Indicator Date'!X85)</f>
        <v>2018</v>
      </c>
      <c r="Y85" s="119">
        <f>IF('Indicator Date'!Y85="","x",'Indicator Date'!Y85)</f>
        <v>2019</v>
      </c>
      <c r="Z85" s="119">
        <f>IF('Indicator Date'!Z85="","x",'Indicator Date'!Z85)</f>
        <v>2019</v>
      </c>
      <c r="AA85" s="119">
        <f>IF('Indicator Date'!AA85="","x",'Indicator Date'!AA85)</f>
        <v>2011</v>
      </c>
      <c r="AB85" s="119">
        <f>IF('Indicator Date'!AB85="","x",'Indicator Date'!AB85)</f>
        <v>2017</v>
      </c>
      <c r="AC85" s="119" t="str">
        <f>IF('Indicator Date'!AC85="","x",'Indicator Date'!AC85)</f>
        <v>x</v>
      </c>
      <c r="AD85" s="119">
        <f>IF('Indicator Date'!AD85="","x",'Indicator Date'!AD85)</f>
        <v>2018</v>
      </c>
      <c r="AE85" s="119">
        <f>IF('Indicator Date'!AE85="","x",'Indicator Date'!AE85)</f>
        <v>2018</v>
      </c>
      <c r="AF85" s="119" t="str">
        <f>IF('Indicator Date'!AF85="","x",'Indicator Date'!AF85)</f>
        <v>x</v>
      </c>
      <c r="AG85" s="119">
        <f>IF('Indicator Date'!AG85="","x",'Indicator Date'!AG85)</f>
        <v>2019</v>
      </c>
      <c r="AH85" s="119">
        <f>IF('Indicator Date'!AH85="","x",'Indicator Date'!AH85)</f>
        <v>2021</v>
      </c>
      <c r="AI85" s="119">
        <f>IF('Indicator Date'!AI85="","x",'Indicator Date'!AI85)</f>
        <v>2021</v>
      </c>
      <c r="AJ85" s="119">
        <f>IF('Indicator Date'!AJ85="","x",'Indicator Date'!AJ85)</f>
        <v>2020</v>
      </c>
      <c r="AK85" s="119">
        <f>IF('Indicator Date'!AK85="","x",'Indicator Date'!AK85)</f>
        <v>2020</v>
      </c>
      <c r="AL85" s="119">
        <f>IF('Indicator Date'!AL85="","x",'Indicator Date'!AL85)</f>
        <v>2018</v>
      </c>
      <c r="AM85" s="119" t="str">
        <f>IF('Indicator Date'!AM85="","x",RIGHT('Indicator Date'!AM85,4))</f>
        <v>x</v>
      </c>
      <c r="AN85" s="119">
        <f>IF('Indicator Date'!AN85="","x",'Indicator Date'!AN85)</f>
        <v>2021</v>
      </c>
      <c r="AO85" s="119">
        <f>IF('Indicator Date'!AO85="","x",'Indicator Date'!AO85)</f>
        <v>2018</v>
      </c>
      <c r="AP85" s="119">
        <f>IF('Indicator Date'!AP85="","x",'Indicator Date'!AP85)</f>
        <v>2019</v>
      </c>
      <c r="AQ85" s="119" t="str">
        <f>IF('Indicator Date'!AQ85="","x",'Indicator Date'!AQ85)</f>
        <v>x</v>
      </c>
      <c r="AR85" s="119">
        <f>IF('Indicator Date'!AR85="","x",'Indicator Date'!AR85)</f>
        <v>2019</v>
      </c>
      <c r="AS85" s="119">
        <f>IF('Indicator Date'!AS85="","x",'Indicator Date'!AS85)</f>
        <v>2019</v>
      </c>
      <c r="AT85" s="119" t="str">
        <f>IF('Indicator Date'!AT85="","x",'Indicator Date'!AT85)</f>
        <v>x</v>
      </c>
      <c r="AU85" s="119">
        <f>IF('Indicator Date'!AU85="","x",'Indicator Date'!AU85)</f>
        <v>2019</v>
      </c>
      <c r="AV85" s="119">
        <f>IF('Indicator Date'!AV85="","x",'Indicator Date'!AV85)</f>
        <v>2019</v>
      </c>
      <c r="AW85" s="119">
        <f>IF('Indicator Date'!AW85="","x",'Indicator Date'!AW85)</f>
        <v>2019</v>
      </c>
      <c r="AX85" s="119" t="str">
        <f>IF('Indicator Date'!AX85="","x",'Indicator Date'!AX85)</f>
        <v>x</v>
      </c>
      <c r="AY85" s="119">
        <f>IF('Indicator Date'!AY85="","x",'Indicator Date'!AY85)</f>
        <v>2019</v>
      </c>
      <c r="AZ85" s="119">
        <f>IF('Indicator Date'!AZ85="","x",'Indicator Date'!AZ85)</f>
        <v>2019</v>
      </c>
      <c r="BA85" s="119">
        <f>IF('Indicator Date'!BA85="","x",'Indicator Date'!BA85)</f>
        <v>2017</v>
      </c>
      <c r="BB85" s="119">
        <f>IF('Indicator Date'!BB85="","x",'Indicator Date'!BB85)</f>
        <v>2018</v>
      </c>
      <c r="BC85" s="119">
        <f>IF('Indicator Date'!BC85="","x",'Indicator Date'!BC85)</f>
        <v>2019</v>
      </c>
      <c r="BD85" s="119">
        <f>IF('Indicator Date'!BD85="","x",'Indicator Date'!BD85)</f>
        <v>2020</v>
      </c>
      <c r="BE85" s="170" t="str">
        <f>IF('Indicator Date'!BE85="","x",YEAR('Indicator Date'!BE85))</f>
        <v>x</v>
      </c>
      <c r="BF85" s="170">
        <f>IF('Indicator Date'!BF85="","x",YEAR('Indicator Date'!BF85))</f>
        <v>2020</v>
      </c>
      <c r="BG85" s="119">
        <f>IF('Indicator Date'!BG85="","x",'Indicator Date'!BG85)</f>
        <v>2019</v>
      </c>
      <c r="BH85" s="119">
        <f>IF('Indicator Date'!BH85="","x",'Indicator Date'!BH85)</f>
        <v>2019</v>
      </c>
      <c r="BI85" s="119">
        <f>IF('Indicator Date'!BI85="","x",'Indicator Date'!BI85)</f>
        <v>2019</v>
      </c>
      <c r="BJ85" s="119">
        <f>IF('Indicator Date'!BJ85="","x",'Indicator Date'!BJ85)</f>
        <v>2015</v>
      </c>
      <c r="BK85" s="119">
        <f>IF('Indicator Date'!BK85="","x",'Indicator Date'!BK85)</f>
        <v>2019</v>
      </c>
      <c r="BL85" s="119">
        <f>IF('Indicator Date'!BL85="","x",'Indicator Date'!BL85)</f>
        <v>2020</v>
      </c>
      <c r="BM85" s="119">
        <f>IF('Indicator Date'!BM85="","x",'Indicator Date'!BM85)</f>
        <v>2018</v>
      </c>
      <c r="BN85" s="119">
        <f>IF('Indicator Date'!BN85="","x",'Indicator Date'!BN85)</f>
        <v>2018</v>
      </c>
      <c r="BO85" s="119">
        <f>IF('Indicator Date'!BO85="","x",'Indicator Date'!BO85)</f>
        <v>2018</v>
      </c>
      <c r="BP85" s="119">
        <f>IF('Indicator Date'!BP85="","x",'Indicator Date'!BP85)</f>
        <v>2019</v>
      </c>
      <c r="BQ85" s="119">
        <f>IF('Indicator Date'!BQ85="","x",'Indicator Date'!BQ85)</f>
        <v>2014</v>
      </c>
      <c r="BR85" s="119">
        <f>IF('Indicator Date'!BR85="","x",'Indicator Date'!BR85)</f>
        <v>2017</v>
      </c>
      <c r="BS85" s="119">
        <f>IF('Indicator Date'!BS85="","x",'Indicator Date'!BS85)</f>
        <v>2017</v>
      </c>
      <c r="BT85" s="119">
        <f>IF('Indicator Date'!BT85="","x",'Indicator Date'!BT85)</f>
        <v>2017</v>
      </c>
      <c r="BU85" s="119">
        <f>IF('Indicator Date'!BU85="","x",'Indicator Date'!BU85)</f>
        <v>2018</v>
      </c>
      <c r="BV85" s="119">
        <f>IF('Indicator Date'!BV85="","x",'Indicator Date'!BV85)</f>
        <v>2018</v>
      </c>
      <c r="BW85" s="119">
        <f>IF('Indicator Date'!BW85="","x",'Indicator Date'!BW85)</f>
        <v>2018</v>
      </c>
      <c r="BX85" s="119">
        <f>IF('Indicator Date'!BX85="","x",'Indicator Date'!BX85)</f>
        <v>2018</v>
      </c>
      <c r="BY85" s="119">
        <f>IF('Indicator Date'!BY85="","x",'Indicator Date'!BY85)</f>
        <v>2017</v>
      </c>
      <c r="BZ85" s="119">
        <f>IF('Indicator Date'!BZ85="","x",'Indicator Date'!BZ85)</f>
        <v>2019</v>
      </c>
      <c r="CA85" s="119">
        <f>IF('Indicator Date'!CA85="","x",'Indicator Date'!CA85)</f>
        <v>2020</v>
      </c>
      <c r="CB85" s="119">
        <f>IF('Indicator Date'!CB85="","x",'Indicator Date'!CB85)</f>
        <v>2015</v>
      </c>
    </row>
    <row r="86" spans="1:80" x14ac:dyDescent="0.3">
      <c r="A86" s="100" t="str">
        <f>'Indicator Data'!A88</f>
        <v>Jamaica</v>
      </c>
      <c r="B86" s="86" t="str">
        <f>'Indicator Data'!B88</f>
        <v>JAM</v>
      </c>
      <c r="C86" s="119">
        <f>IF('Indicator Date'!C86="","x",'Indicator Date'!C86)</f>
        <v>2015</v>
      </c>
      <c r="D86" s="119">
        <f>IF('Indicator Date'!D86="","x",'Indicator Date'!D86)</f>
        <v>2015</v>
      </c>
      <c r="E86" s="119">
        <f>IF('Indicator Date'!E86="","x",'Indicator Date'!E86)</f>
        <v>2015</v>
      </c>
      <c r="F86" s="119">
        <f>IF('Indicator Date'!F86="","x",'Indicator Date'!F86)</f>
        <v>2015</v>
      </c>
      <c r="G86" s="119">
        <f>IF('Indicator Date'!G86="","x",'Indicator Date'!G86)</f>
        <v>2015</v>
      </c>
      <c r="H86" s="119">
        <f>IF('Indicator Date'!H86="","x",'Indicator Date'!H86)</f>
        <v>2015</v>
      </c>
      <c r="I86" s="119">
        <f>IF('Indicator Date'!I86="","x",'Indicator Date'!I86)</f>
        <v>2015</v>
      </c>
      <c r="J86" s="119">
        <f>IF('Indicator Date'!J86="","x",'Indicator Date'!J86)</f>
        <v>2019</v>
      </c>
      <c r="K86" s="119">
        <f>IF('Indicator Date'!K86="","x",'Indicator Date'!K86)</f>
        <v>2019</v>
      </c>
      <c r="L86" s="119">
        <f>IF('Indicator Date'!L86="","x",'Indicator Date'!L86)</f>
        <v>2019</v>
      </c>
      <c r="M86" s="119">
        <f>IF('Indicator Date'!M86="","x",'Indicator Date'!M86)</f>
        <v>2015</v>
      </c>
      <c r="N86" s="119">
        <f>IF('Indicator Date'!N86="","x",'Indicator Date'!N86)</f>
        <v>2015</v>
      </c>
      <c r="O86" s="119">
        <f>IF('Indicator Date'!O86="","x",'Indicator Date'!O86)</f>
        <v>2015</v>
      </c>
      <c r="P86" s="119">
        <f>IF('Indicator Date'!P86="","x",'Indicator Date'!P86)</f>
        <v>2015</v>
      </c>
      <c r="Q86" s="119">
        <f>IF('Indicator Date'!Q86="","x",'Indicator Date'!Q86)</f>
        <v>2010</v>
      </c>
      <c r="R86" s="119">
        <f>IF('Indicator Date'!R86="","x",'Indicator Date'!R86)</f>
        <v>2010</v>
      </c>
      <c r="S86" s="119">
        <f>IF('Indicator Date'!S86="","x",'Indicator Date'!S86)</f>
        <v>2010</v>
      </c>
      <c r="T86" s="119">
        <f>IF('Indicator Date'!T86="","x",'Indicator Date'!T86)</f>
        <v>2010</v>
      </c>
      <c r="U86" s="119">
        <f>IF('Indicator Date'!U86="","x",'Indicator Date'!U86)</f>
        <v>2015</v>
      </c>
      <c r="V86" s="119">
        <f>IF('Indicator Date'!V86="","x",'Indicator Date'!V86)</f>
        <v>2015</v>
      </c>
      <c r="W86" s="119">
        <f>IF('Indicator Date'!W86="","x",'Indicator Date'!W86)</f>
        <v>2015</v>
      </c>
      <c r="X86" s="119">
        <f>IF('Indicator Date'!X86="","x",'Indicator Date'!X86)</f>
        <v>2018</v>
      </c>
      <c r="Y86" s="119">
        <f>IF('Indicator Date'!Y86="","x",'Indicator Date'!Y86)</f>
        <v>2019</v>
      </c>
      <c r="Z86" s="119">
        <f>IF('Indicator Date'!Z86="","x",'Indicator Date'!Z86)</f>
        <v>2019</v>
      </c>
      <c r="AA86" s="119">
        <f>IF('Indicator Date'!AA86="","x",'Indicator Date'!AA86)</f>
        <v>2011</v>
      </c>
      <c r="AB86" s="119">
        <f>IF('Indicator Date'!AB86="","x",'Indicator Date'!AB86)</f>
        <v>2017</v>
      </c>
      <c r="AC86" s="119">
        <f>IF('Indicator Date'!AC86="","x",'Indicator Date'!AC86)</f>
        <v>2015</v>
      </c>
      <c r="AD86" s="119">
        <f>IF('Indicator Date'!AD86="","x",'Indicator Date'!AD86)</f>
        <v>2018</v>
      </c>
      <c r="AE86" s="119">
        <f>IF('Indicator Date'!AE86="","x",'Indicator Date'!AE86)</f>
        <v>2019</v>
      </c>
      <c r="AF86" s="119">
        <f>IF('Indicator Date'!AF86="","x",'Indicator Date'!AF86)</f>
        <v>2018</v>
      </c>
      <c r="AG86" s="119">
        <f>IF('Indicator Date'!AG86="","x",'Indicator Date'!AG86)</f>
        <v>2019</v>
      </c>
      <c r="AH86" s="119">
        <f>IF('Indicator Date'!AH86="","x",'Indicator Date'!AH86)</f>
        <v>2021</v>
      </c>
      <c r="AI86" s="119">
        <f>IF('Indicator Date'!AI86="","x",'Indicator Date'!AI86)</f>
        <v>2021</v>
      </c>
      <c r="AJ86" s="119">
        <f>IF('Indicator Date'!AJ86="","x",'Indicator Date'!AJ86)</f>
        <v>2020</v>
      </c>
      <c r="AK86" s="119">
        <f>IF('Indicator Date'!AK86="","x",'Indicator Date'!AK86)</f>
        <v>2020</v>
      </c>
      <c r="AL86" s="119">
        <f>IF('Indicator Date'!AL86="","x",'Indicator Date'!AL86)</f>
        <v>2018</v>
      </c>
      <c r="AM86" s="119" t="str">
        <f>IF('Indicator Date'!AM86="","x",RIGHT('Indicator Date'!AM86,4))</f>
        <v>2014</v>
      </c>
      <c r="AN86" s="119">
        <f>IF('Indicator Date'!AN86="","x",'Indicator Date'!AN86)</f>
        <v>2021</v>
      </c>
      <c r="AO86" s="119">
        <f>IF('Indicator Date'!AO86="","x",'Indicator Date'!AO86)</f>
        <v>2018</v>
      </c>
      <c r="AP86" s="119">
        <f>IF('Indicator Date'!AP86="","x",'Indicator Date'!AP86)</f>
        <v>2019</v>
      </c>
      <c r="AQ86" s="119">
        <f>IF('Indicator Date'!AQ86="","x",'Indicator Date'!AQ86)</f>
        <v>2019</v>
      </c>
      <c r="AR86" s="119">
        <f>IF('Indicator Date'!AR86="","x",'Indicator Date'!AR86)</f>
        <v>2019</v>
      </c>
      <c r="AS86" s="119">
        <f>IF('Indicator Date'!AS86="","x",'Indicator Date'!AS86)</f>
        <v>2019</v>
      </c>
      <c r="AT86" s="119">
        <f>IF('Indicator Date'!AT86="","x",'Indicator Date'!AT86)</f>
        <v>2014</v>
      </c>
      <c r="AU86" s="119">
        <f>IF('Indicator Date'!AU86="","x",'Indicator Date'!AU86)</f>
        <v>2019</v>
      </c>
      <c r="AV86" s="119">
        <f>IF('Indicator Date'!AV86="","x",'Indicator Date'!AV86)</f>
        <v>2019</v>
      </c>
      <c r="AW86" s="119">
        <f>IF('Indicator Date'!AW86="","x",'Indicator Date'!AW86)</f>
        <v>2019</v>
      </c>
      <c r="AX86" s="119" t="str">
        <f>IF('Indicator Date'!AX86="","x",'Indicator Date'!AX86)</f>
        <v>x</v>
      </c>
      <c r="AY86" s="119">
        <f>IF('Indicator Date'!AY86="","x",'Indicator Date'!AY86)</f>
        <v>2019</v>
      </c>
      <c r="AZ86" s="119">
        <f>IF('Indicator Date'!AZ86="","x",'Indicator Date'!AZ86)</f>
        <v>2019</v>
      </c>
      <c r="BA86" s="119" t="str">
        <f>IF('Indicator Date'!BA86="","x",'Indicator Date'!BA86)</f>
        <v>x</v>
      </c>
      <c r="BB86" s="119">
        <f>IF('Indicator Date'!BB86="","x",'Indicator Date'!BB86)</f>
        <v>2018</v>
      </c>
      <c r="BC86" s="119">
        <f>IF('Indicator Date'!BC86="","x",'Indicator Date'!BC86)</f>
        <v>2019</v>
      </c>
      <c r="BD86" s="119">
        <f>IF('Indicator Date'!BD86="","x",'Indicator Date'!BD86)</f>
        <v>2020</v>
      </c>
      <c r="BE86" s="170" t="str">
        <f>IF('Indicator Date'!BE86="","x",YEAR('Indicator Date'!BE86))</f>
        <v>x</v>
      </c>
      <c r="BF86" s="170">
        <f>IF('Indicator Date'!BF86="","x",YEAR('Indicator Date'!BF86))</f>
        <v>2020</v>
      </c>
      <c r="BG86" s="119">
        <f>IF('Indicator Date'!BG86="","x",'Indicator Date'!BG86)</f>
        <v>2019</v>
      </c>
      <c r="BH86" s="119">
        <f>IF('Indicator Date'!BH86="","x",'Indicator Date'!BH86)</f>
        <v>2019</v>
      </c>
      <c r="BI86" s="119">
        <f>IF('Indicator Date'!BI86="","x",'Indicator Date'!BI86)</f>
        <v>2019</v>
      </c>
      <c r="BJ86" s="119">
        <f>IF('Indicator Date'!BJ86="","x",'Indicator Date'!BJ86)</f>
        <v>2013</v>
      </c>
      <c r="BK86" s="119">
        <f>IF('Indicator Date'!BK86="","x",'Indicator Date'!BK86)</f>
        <v>2019</v>
      </c>
      <c r="BL86" s="119">
        <f>IF('Indicator Date'!BL86="","x",'Indicator Date'!BL86)</f>
        <v>2020</v>
      </c>
      <c r="BM86" s="119">
        <f>IF('Indicator Date'!BM86="","x",'Indicator Date'!BM86)</f>
        <v>2018</v>
      </c>
      <c r="BN86" s="119">
        <f>IF('Indicator Date'!BN86="","x",'Indicator Date'!BN86)</f>
        <v>2014</v>
      </c>
      <c r="BO86" s="119">
        <f>IF('Indicator Date'!BO86="","x",'Indicator Date'!BO86)</f>
        <v>2017</v>
      </c>
      <c r="BP86" s="119">
        <f>IF('Indicator Date'!BP86="","x",'Indicator Date'!BP86)</f>
        <v>2019</v>
      </c>
      <c r="BQ86" s="119">
        <f>IF('Indicator Date'!BQ86="","x",'Indicator Date'!BQ86)</f>
        <v>2014</v>
      </c>
      <c r="BR86" s="119">
        <f>IF('Indicator Date'!BR86="","x",'Indicator Date'!BR86)</f>
        <v>2017</v>
      </c>
      <c r="BS86" s="119">
        <f>IF('Indicator Date'!BS86="","x",'Indicator Date'!BS86)</f>
        <v>2017</v>
      </c>
      <c r="BT86" s="119">
        <f>IF('Indicator Date'!BT86="","x",'Indicator Date'!BT86)</f>
        <v>2017</v>
      </c>
      <c r="BU86" s="119">
        <f>IF('Indicator Date'!BU86="","x",'Indicator Date'!BU86)</f>
        <v>2018</v>
      </c>
      <c r="BV86" s="119">
        <f>IF('Indicator Date'!BV86="","x",'Indicator Date'!BV86)</f>
        <v>2018</v>
      </c>
      <c r="BW86" s="119" t="str">
        <f>IF('Indicator Date'!BW86="","x",'Indicator Date'!BW86)</f>
        <v>x</v>
      </c>
      <c r="BX86" s="119">
        <f>IF('Indicator Date'!BX86="","x",'Indicator Date'!BX86)</f>
        <v>2018</v>
      </c>
      <c r="BY86" s="119">
        <f>IF('Indicator Date'!BY86="","x",'Indicator Date'!BY86)</f>
        <v>2017</v>
      </c>
      <c r="BZ86" s="119">
        <f>IF('Indicator Date'!BZ86="","x",'Indicator Date'!BZ86)</f>
        <v>2019</v>
      </c>
      <c r="CA86" s="119">
        <f>IF('Indicator Date'!CA86="","x",'Indicator Date'!CA86)</f>
        <v>2020</v>
      </c>
      <c r="CB86" s="119">
        <f>IF('Indicator Date'!CB86="","x",'Indicator Date'!CB86)</f>
        <v>2015</v>
      </c>
    </row>
    <row r="87" spans="1:80" x14ac:dyDescent="0.3">
      <c r="A87" s="100" t="str">
        <f>'Indicator Data'!A89</f>
        <v>Japan</v>
      </c>
      <c r="B87" s="86" t="str">
        <f>'Indicator Data'!B89</f>
        <v>JPN</v>
      </c>
      <c r="C87" s="119">
        <f>IF('Indicator Date'!C87="","x",'Indicator Date'!C87)</f>
        <v>2015</v>
      </c>
      <c r="D87" s="119">
        <f>IF('Indicator Date'!D87="","x",'Indicator Date'!D87)</f>
        <v>2015</v>
      </c>
      <c r="E87" s="119">
        <f>IF('Indicator Date'!E87="","x",'Indicator Date'!E87)</f>
        <v>2015</v>
      </c>
      <c r="F87" s="119">
        <f>IF('Indicator Date'!F87="","x",'Indicator Date'!F87)</f>
        <v>2015</v>
      </c>
      <c r="G87" s="119">
        <f>IF('Indicator Date'!G87="","x",'Indicator Date'!G87)</f>
        <v>2015</v>
      </c>
      <c r="H87" s="119">
        <f>IF('Indicator Date'!H87="","x",'Indicator Date'!H87)</f>
        <v>2015</v>
      </c>
      <c r="I87" s="119">
        <f>IF('Indicator Date'!I87="","x",'Indicator Date'!I87)</f>
        <v>2015</v>
      </c>
      <c r="J87" s="119">
        <f>IF('Indicator Date'!J87="","x",'Indicator Date'!J87)</f>
        <v>2019</v>
      </c>
      <c r="K87" s="119">
        <f>IF('Indicator Date'!K87="","x",'Indicator Date'!K87)</f>
        <v>2019</v>
      </c>
      <c r="L87" s="119">
        <f>IF('Indicator Date'!L87="","x",'Indicator Date'!L87)</f>
        <v>2019</v>
      </c>
      <c r="M87" s="119">
        <f>IF('Indicator Date'!M87="","x",'Indicator Date'!M87)</f>
        <v>2015</v>
      </c>
      <c r="N87" s="119">
        <f>IF('Indicator Date'!N87="","x",'Indicator Date'!N87)</f>
        <v>2015</v>
      </c>
      <c r="O87" s="119">
        <f>IF('Indicator Date'!O87="","x",'Indicator Date'!O87)</f>
        <v>2015</v>
      </c>
      <c r="P87" s="119">
        <f>IF('Indicator Date'!P87="","x",'Indicator Date'!P87)</f>
        <v>2015</v>
      </c>
      <c r="Q87" s="119">
        <f>IF('Indicator Date'!Q87="","x",'Indicator Date'!Q87)</f>
        <v>2010</v>
      </c>
      <c r="R87" s="119">
        <f>IF('Indicator Date'!R87="","x",'Indicator Date'!R87)</f>
        <v>2010</v>
      </c>
      <c r="S87" s="119">
        <f>IF('Indicator Date'!S87="","x",'Indicator Date'!S87)</f>
        <v>2010</v>
      </c>
      <c r="T87" s="119">
        <f>IF('Indicator Date'!T87="","x",'Indicator Date'!T87)</f>
        <v>2010</v>
      </c>
      <c r="U87" s="119">
        <f>IF('Indicator Date'!U87="","x",'Indicator Date'!U87)</f>
        <v>2015</v>
      </c>
      <c r="V87" s="119">
        <f>IF('Indicator Date'!V87="","x",'Indicator Date'!V87)</f>
        <v>2015</v>
      </c>
      <c r="W87" s="119">
        <f>IF('Indicator Date'!W87="","x",'Indicator Date'!W87)</f>
        <v>2015</v>
      </c>
      <c r="X87" s="119">
        <f>IF('Indicator Date'!X87="","x",'Indicator Date'!X87)</f>
        <v>2018</v>
      </c>
      <c r="Y87" s="119">
        <f>IF('Indicator Date'!Y87="","x",'Indicator Date'!Y87)</f>
        <v>2019</v>
      </c>
      <c r="Z87" s="119">
        <f>IF('Indicator Date'!Z87="","x",'Indicator Date'!Z87)</f>
        <v>2019</v>
      </c>
      <c r="AA87" s="119">
        <f>IF('Indicator Date'!AA87="","x",'Indicator Date'!AA87)</f>
        <v>2015</v>
      </c>
      <c r="AB87" s="119">
        <f>IF('Indicator Date'!AB87="","x",'Indicator Date'!AB87)</f>
        <v>2017</v>
      </c>
      <c r="AC87" s="119" t="str">
        <f>IF('Indicator Date'!AC87="","x",'Indicator Date'!AC87)</f>
        <v>x</v>
      </c>
      <c r="AD87" s="119">
        <f>IF('Indicator Date'!AD87="","x",'Indicator Date'!AD87)</f>
        <v>2017</v>
      </c>
      <c r="AE87" s="119">
        <f>IF('Indicator Date'!AE87="","x",'Indicator Date'!AE87)</f>
        <v>2019</v>
      </c>
      <c r="AF87" s="119" t="str">
        <f>IF('Indicator Date'!AF87="","x",'Indicator Date'!AF87)</f>
        <v>x</v>
      </c>
      <c r="AG87" s="119">
        <f>IF('Indicator Date'!AG87="","x",'Indicator Date'!AG87)</f>
        <v>2019</v>
      </c>
      <c r="AH87" s="119">
        <f>IF('Indicator Date'!AH87="","x",'Indicator Date'!AH87)</f>
        <v>2021</v>
      </c>
      <c r="AI87" s="119">
        <f>IF('Indicator Date'!AI87="","x",'Indicator Date'!AI87)</f>
        <v>2021</v>
      </c>
      <c r="AJ87" s="119">
        <f>IF('Indicator Date'!AJ87="","x",'Indicator Date'!AJ87)</f>
        <v>2020</v>
      </c>
      <c r="AK87" s="119">
        <f>IF('Indicator Date'!AK87="","x",'Indicator Date'!AK87)</f>
        <v>2020</v>
      </c>
      <c r="AL87" s="119">
        <f>IF('Indicator Date'!AL87="","x",'Indicator Date'!AL87)</f>
        <v>2018</v>
      </c>
      <c r="AM87" s="119" t="str">
        <f>IF('Indicator Date'!AM87="","x",RIGHT('Indicator Date'!AM87,4))</f>
        <v>x</v>
      </c>
      <c r="AN87" s="119">
        <f>IF('Indicator Date'!AN87="","x",'Indicator Date'!AN87)</f>
        <v>2021</v>
      </c>
      <c r="AO87" s="119">
        <f>IF('Indicator Date'!AO87="","x",'Indicator Date'!AO87)</f>
        <v>2018</v>
      </c>
      <c r="AP87" s="119">
        <f>IF('Indicator Date'!AP87="","x",'Indicator Date'!AP87)</f>
        <v>2019</v>
      </c>
      <c r="AQ87" s="119" t="str">
        <f>IF('Indicator Date'!AQ87="","x",'Indicator Date'!AQ87)</f>
        <v>x</v>
      </c>
      <c r="AR87" s="119">
        <f>IF('Indicator Date'!AR87="","x",'Indicator Date'!AR87)</f>
        <v>2019</v>
      </c>
      <c r="AS87" s="119">
        <f>IF('Indicator Date'!AS87="","x",'Indicator Date'!AS87)</f>
        <v>2019</v>
      </c>
      <c r="AT87" s="119">
        <f>IF('Indicator Date'!AT87="","x",'Indicator Date'!AT87)</f>
        <v>2010</v>
      </c>
      <c r="AU87" s="119">
        <f>IF('Indicator Date'!AU87="","x",'Indicator Date'!AU87)</f>
        <v>2019</v>
      </c>
      <c r="AV87" s="119" t="str">
        <f>IF('Indicator Date'!AV87="","x",'Indicator Date'!AV87)</f>
        <v>x</v>
      </c>
      <c r="AW87" s="119" t="str">
        <f>IF('Indicator Date'!AW87="","x",'Indicator Date'!AW87)</f>
        <v>x</v>
      </c>
      <c r="AX87" s="119" t="str">
        <f>IF('Indicator Date'!AX87="","x",'Indicator Date'!AX87)</f>
        <v>x</v>
      </c>
      <c r="AY87" s="119">
        <f>IF('Indicator Date'!AY87="","x",'Indicator Date'!AY87)</f>
        <v>2019</v>
      </c>
      <c r="AZ87" s="119">
        <f>IF('Indicator Date'!AZ87="","x",'Indicator Date'!AZ87)</f>
        <v>2019</v>
      </c>
      <c r="BA87" s="119">
        <f>IF('Indicator Date'!BA87="","x",'Indicator Date'!BA87)</f>
        <v>2013</v>
      </c>
      <c r="BB87" s="119">
        <f>IF('Indicator Date'!BB87="","x",'Indicator Date'!BB87)</f>
        <v>2018</v>
      </c>
      <c r="BC87" s="119">
        <f>IF('Indicator Date'!BC87="","x",'Indicator Date'!BC87)</f>
        <v>2019</v>
      </c>
      <c r="BD87" s="119">
        <f>IF('Indicator Date'!BD87="","x",'Indicator Date'!BD87)</f>
        <v>2020</v>
      </c>
      <c r="BE87" s="170" t="str">
        <f>IF('Indicator Date'!BE87="","x",YEAR('Indicator Date'!BE87))</f>
        <v>x</v>
      </c>
      <c r="BF87" s="170">
        <f>IF('Indicator Date'!BF87="","x",YEAR('Indicator Date'!BF87))</f>
        <v>2020</v>
      </c>
      <c r="BG87" s="119">
        <f>IF('Indicator Date'!BG87="","x",'Indicator Date'!BG87)</f>
        <v>2019</v>
      </c>
      <c r="BH87" s="119">
        <f>IF('Indicator Date'!BH87="","x",'Indicator Date'!BH87)</f>
        <v>2019</v>
      </c>
      <c r="BI87" s="119">
        <f>IF('Indicator Date'!BI87="","x",'Indicator Date'!BI87)</f>
        <v>2019</v>
      </c>
      <c r="BJ87" s="119">
        <f>IF('Indicator Date'!BJ87="","x",'Indicator Date'!BJ87)</f>
        <v>2013</v>
      </c>
      <c r="BK87" s="119">
        <f>IF('Indicator Date'!BK87="","x",'Indicator Date'!BK87)</f>
        <v>2019</v>
      </c>
      <c r="BL87" s="119">
        <f>IF('Indicator Date'!BL87="","x",'Indicator Date'!BL87)</f>
        <v>2020</v>
      </c>
      <c r="BM87" s="119">
        <f>IF('Indicator Date'!BM87="","x",'Indicator Date'!BM87)</f>
        <v>2018</v>
      </c>
      <c r="BN87" s="119" t="str">
        <f>IF('Indicator Date'!BN87="","x",'Indicator Date'!BN87)</f>
        <v>x</v>
      </c>
      <c r="BO87" s="119">
        <f>IF('Indicator Date'!BO87="","x",'Indicator Date'!BO87)</f>
        <v>2018</v>
      </c>
      <c r="BP87" s="119">
        <f>IF('Indicator Date'!BP87="","x",'Indicator Date'!BP87)</f>
        <v>2019</v>
      </c>
      <c r="BQ87" s="119">
        <f>IF('Indicator Date'!BQ87="","x",'Indicator Date'!BQ87)</f>
        <v>2014</v>
      </c>
      <c r="BR87" s="119">
        <f>IF('Indicator Date'!BR87="","x",'Indicator Date'!BR87)</f>
        <v>2017</v>
      </c>
      <c r="BS87" s="119">
        <f>IF('Indicator Date'!BS87="","x",'Indicator Date'!BS87)</f>
        <v>2017</v>
      </c>
      <c r="BT87" s="119">
        <f>IF('Indicator Date'!BT87="","x",'Indicator Date'!BT87)</f>
        <v>2016</v>
      </c>
      <c r="BU87" s="119">
        <f>IF('Indicator Date'!BU87="","x",'Indicator Date'!BU87)</f>
        <v>2018</v>
      </c>
      <c r="BV87" s="119">
        <f>IF('Indicator Date'!BV87="","x",'Indicator Date'!BV87)</f>
        <v>2018</v>
      </c>
      <c r="BW87" s="119">
        <f>IF('Indicator Date'!BW87="","x",'Indicator Date'!BW87)</f>
        <v>2018</v>
      </c>
      <c r="BX87" s="119">
        <f>IF('Indicator Date'!BX87="","x",'Indicator Date'!BX87)</f>
        <v>2018</v>
      </c>
      <c r="BY87" s="119">
        <f>IF('Indicator Date'!BY87="","x",'Indicator Date'!BY87)</f>
        <v>2017</v>
      </c>
      <c r="BZ87" s="119">
        <f>IF('Indicator Date'!BZ87="","x",'Indicator Date'!BZ87)</f>
        <v>2019</v>
      </c>
      <c r="CA87" s="119">
        <f>IF('Indicator Date'!CA87="","x",'Indicator Date'!CA87)</f>
        <v>2020</v>
      </c>
      <c r="CB87" s="119">
        <f>IF('Indicator Date'!CB87="","x",'Indicator Date'!CB87)</f>
        <v>2015</v>
      </c>
    </row>
    <row r="88" spans="1:80" x14ac:dyDescent="0.3">
      <c r="A88" s="100" t="str">
        <f>'Indicator Data'!A90</f>
        <v>Jordan</v>
      </c>
      <c r="B88" s="86" t="str">
        <f>'Indicator Data'!B90</f>
        <v>JOR</v>
      </c>
      <c r="C88" s="119">
        <f>IF('Indicator Date'!C88="","x",'Indicator Date'!C88)</f>
        <v>2015</v>
      </c>
      <c r="D88" s="119">
        <f>IF('Indicator Date'!D88="","x",'Indicator Date'!D88)</f>
        <v>2015</v>
      </c>
      <c r="E88" s="119">
        <f>IF('Indicator Date'!E88="","x",'Indicator Date'!E88)</f>
        <v>2015</v>
      </c>
      <c r="F88" s="119">
        <f>IF('Indicator Date'!F88="","x",'Indicator Date'!F88)</f>
        <v>2015</v>
      </c>
      <c r="G88" s="119">
        <f>IF('Indicator Date'!G88="","x",'Indicator Date'!G88)</f>
        <v>2015</v>
      </c>
      <c r="H88" s="119">
        <f>IF('Indicator Date'!H88="","x",'Indicator Date'!H88)</f>
        <v>2015</v>
      </c>
      <c r="I88" s="119">
        <f>IF('Indicator Date'!I88="","x",'Indicator Date'!I88)</f>
        <v>2015</v>
      </c>
      <c r="J88" s="119">
        <f>IF('Indicator Date'!J88="","x",'Indicator Date'!J88)</f>
        <v>2019</v>
      </c>
      <c r="K88" s="119">
        <f>IF('Indicator Date'!K88="","x",'Indicator Date'!K88)</f>
        <v>2019</v>
      </c>
      <c r="L88" s="119">
        <f>IF('Indicator Date'!L88="","x",'Indicator Date'!L88)</f>
        <v>2019</v>
      </c>
      <c r="M88" s="119">
        <f>IF('Indicator Date'!M88="","x",'Indicator Date'!M88)</f>
        <v>2015</v>
      </c>
      <c r="N88" s="119">
        <f>IF('Indicator Date'!N88="","x",'Indicator Date'!N88)</f>
        <v>2015</v>
      </c>
      <c r="O88" s="119">
        <f>IF('Indicator Date'!O88="","x",'Indicator Date'!O88)</f>
        <v>2015</v>
      </c>
      <c r="P88" s="119">
        <f>IF('Indicator Date'!P88="","x",'Indicator Date'!P88)</f>
        <v>2015</v>
      </c>
      <c r="Q88" s="119">
        <f>IF('Indicator Date'!Q88="","x",'Indicator Date'!Q88)</f>
        <v>2010</v>
      </c>
      <c r="R88" s="119">
        <f>IF('Indicator Date'!R88="","x",'Indicator Date'!R88)</f>
        <v>2010</v>
      </c>
      <c r="S88" s="119">
        <f>IF('Indicator Date'!S88="","x",'Indicator Date'!S88)</f>
        <v>2010</v>
      </c>
      <c r="T88" s="119">
        <f>IF('Indicator Date'!T88="","x",'Indicator Date'!T88)</f>
        <v>2010</v>
      </c>
      <c r="U88" s="119">
        <f>IF('Indicator Date'!U88="","x",'Indicator Date'!U88)</f>
        <v>2015</v>
      </c>
      <c r="V88" s="119">
        <f>IF('Indicator Date'!V88="","x",'Indicator Date'!V88)</f>
        <v>2015</v>
      </c>
      <c r="W88" s="119">
        <f>IF('Indicator Date'!W88="","x",'Indicator Date'!W88)</f>
        <v>2015</v>
      </c>
      <c r="X88" s="119">
        <f>IF('Indicator Date'!X88="","x",'Indicator Date'!X88)</f>
        <v>2018</v>
      </c>
      <c r="Y88" s="119">
        <f>IF('Indicator Date'!Y88="","x",'Indicator Date'!Y88)</f>
        <v>2019</v>
      </c>
      <c r="Z88" s="119">
        <f>IF('Indicator Date'!Z88="","x",'Indicator Date'!Z88)</f>
        <v>2019</v>
      </c>
      <c r="AA88" s="119">
        <f>IF('Indicator Date'!AA88="","x",'Indicator Date'!AA88)</f>
        <v>2017</v>
      </c>
      <c r="AB88" s="119">
        <f>IF('Indicator Date'!AB88="","x",'Indicator Date'!AB88)</f>
        <v>2017</v>
      </c>
      <c r="AC88" s="119" t="str">
        <f>IF('Indicator Date'!AC88="","x",'Indicator Date'!AC88)</f>
        <v>x</v>
      </c>
      <c r="AD88" s="119">
        <f>IF('Indicator Date'!AD88="","x",'Indicator Date'!AD88)</f>
        <v>2017</v>
      </c>
      <c r="AE88" s="119">
        <f>IF('Indicator Date'!AE88="","x",'Indicator Date'!AE88)</f>
        <v>2019</v>
      </c>
      <c r="AF88" s="119">
        <f>IF('Indicator Date'!AF88="","x",'Indicator Date'!AF88)</f>
        <v>2018</v>
      </c>
      <c r="AG88" s="119">
        <f>IF('Indicator Date'!AG88="","x",'Indicator Date'!AG88)</f>
        <v>2019</v>
      </c>
      <c r="AH88" s="119">
        <f>IF('Indicator Date'!AH88="","x",'Indicator Date'!AH88)</f>
        <v>2021</v>
      </c>
      <c r="AI88" s="119">
        <f>IF('Indicator Date'!AI88="","x",'Indicator Date'!AI88)</f>
        <v>2021</v>
      </c>
      <c r="AJ88" s="119">
        <f>IF('Indicator Date'!AJ88="","x",'Indicator Date'!AJ88)</f>
        <v>2020</v>
      </c>
      <c r="AK88" s="119">
        <f>IF('Indicator Date'!AK88="","x",'Indicator Date'!AK88)</f>
        <v>2020</v>
      </c>
      <c r="AL88" s="119">
        <f>IF('Indicator Date'!AL88="","x",'Indicator Date'!AL88)</f>
        <v>2018</v>
      </c>
      <c r="AM88" s="119" t="str">
        <f>IF('Indicator Date'!AM88="","x",RIGHT('Indicator Date'!AM88,4))</f>
        <v>2018</v>
      </c>
      <c r="AN88" s="119">
        <f>IF('Indicator Date'!AN88="","x",'Indicator Date'!AN88)</f>
        <v>2021</v>
      </c>
      <c r="AO88" s="119">
        <f>IF('Indicator Date'!AO88="","x",'Indicator Date'!AO88)</f>
        <v>2018</v>
      </c>
      <c r="AP88" s="119">
        <f>IF('Indicator Date'!AP88="","x",'Indicator Date'!AP88)</f>
        <v>2019</v>
      </c>
      <c r="AQ88" s="119">
        <f>IF('Indicator Date'!AQ88="","x",'Indicator Date'!AQ88)</f>
        <v>2019</v>
      </c>
      <c r="AR88" s="119">
        <f>IF('Indicator Date'!AR88="","x",'Indicator Date'!AR88)</f>
        <v>2019</v>
      </c>
      <c r="AS88" s="119">
        <f>IF('Indicator Date'!AS88="","x",'Indicator Date'!AS88)</f>
        <v>2019</v>
      </c>
      <c r="AT88" s="119">
        <f>IF('Indicator Date'!AT88="","x",'Indicator Date'!AT88)</f>
        <v>2012</v>
      </c>
      <c r="AU88" s="119">
        <f>IF('Indicator Date'!AU88="","x",'Indicator Date'!AU88)</f>
        <v>2019</v>
      </c>
      <c r="AV88" s="119" t="str">
        <f>IF('Indicator Date'!AV88="","x",'Indicator Date'!AV88)</f>
        <v>x</v>
      </c>
      <c r="AW88" s="119" t="str">
        <f>IF('Indicator Date'!AW88="","x",'Indicator Date'!AW88)</f>
        <v>x</v>
      </c>
      <c r="AX88" s="119" t="str">
        <f>IF('Indicator Date'!AX88="","x",'Indicator Date'!AX88)</f>
        <v>x</v>
      </c>
      <c r="AY88" s="119">
        <f>IF('Indicator Date'!AY88="","x",'Indicator Date'!AY88)</f>
        <v>2019</v>
      </c>
      <c r="AZ88" s="119">
        <f>IF('Indicator Date'!AZ88="","x",'Indicator Date'!AZ88)</f>
        <v>2019</v>
      </c>
      <c r="BA88" s="119">
        <f>IF('Indicator Date'!BA88="","x",'Indicator Date'!BA88)</f>
        <v>2010</v>
      </c>
      <c r="BB88" s="119">
        <f>IF('Indicator Date'!BB88="","x",'Indicator Date'!BB88)</f>
        <v>2018</v>
      </c>
      <c r="BC88" s="119">
        <f>IF('Indicator Date'!BC88="","x",'Indicator Date'!BC88)</f>
        <v>2019</v>
      </c>
      <c r="BD88" s="119">
        <f>IF('Indicator Date'!BD88="","x",'Indicator Date'!BD88)</f>
        <v>2020</v>
      </c>
      <c r="BE88" s="170" t="str">
        <f>IF('Indicator Date'!BE88="","x",YEAR('Indicator Date'!BE88))</f>
        <v>x</v>
      </c>
      <c r="BF88" s="170">
        <f>IF('Indicator Date'!BF88="","x",YEAR('Indicator Date'!BF88))</f>
        <v>2021</v>
      </c>
      <c r="BG88" s="119">
        <f>IF('Indicator Date'!BG88="","x",'Indicator Date'!BG88)</f>
        <v>2019</v>
      </c>
      <c r="BH88" s="119">
        <f>IF('Indicator Date'!BH88="","x",'Indicator Date'!BH88)</f>
        <v>2019</v>
      </c>
      <c r="BI88" s="119">
        <f>IF('Indicator Date'!BI88="","x",'Indicator Date'!BI88)</f>
        <v>2019</v>
      </c>
      <c r="BJ88" s="119">
        <f>IF('Indicator Date'!BJ88="","x",'Indicator Date'!BJ88)</f>
        <v>2013</v>
      </c>
      <c r="BK88" s="119">
        <f>IF('Indicator Date'!BK88="","x",'Indicator Date'!BK88)</f>
        <v>2019</v>
      </c>
      <c r="BL88" s="119">
        <f>IF('Indicator Date'!BL88="","x",'Indicator Date'!BL88)</f>
        <v>2020</v>
      </c>
      <c r="BM88" s="119">
        <f>IF('Indicator Date'!BM88="","x",'Indicator Date'!BM88)</f>
        <v>2018</v>
      </c>
      <c r="BN88" s="119">
        <f>IF('Indicator Date'!BN88="","x",'Indicator Date'!BN88)</f>
        <v>2018</v>
      </c>
      <c r="BO88" s="119">
        <f>IF('Indicator Date'!BO88="","x",'Indicator Date'!BO88)</f>
        <v>2017</v>
      </c>
      <c r="BP88" s="119">
        <f>IF('Indicator Date'!BP88="","x",'Indicator Date'!BP88)</f>
        <v>2019</v>
      </c>
      <c r="BQ88" s="119">
        <f>IF('Indicator Date'!BQ88="","x",'Indicator Date'!BQ88)</f>
        <v>2014</v>
      </c>
      <c r="BR88" s="119">
        <f>IF('Indicator Date'!BR88="","x",'Indicator Date'!BR88)</f>
        <v>2017</v>
      </c>
      <c r="BS88" s="119">
        <f>IF('Indicator Date'!BS88="","x",'Indicator Date'!BS88)</f>
        <v>2017</v>
      </c>
      <c r="BT88" s="119">
        <f>IF('Indicator Date'!BT88="","x",'Indicator Date'!BT88)</f>
        <v>2017</v>
      </c>
      <c r="BU88" s="119">
        <f>IF('Indicator Date'!BU88="","x",'Indicator Date'!BU88)</f>
        <v>2018</v>
      </c>
      <c r="BV88" s="119">
        <f>IF('Indicator Date'!BV88="","x",'Indicator Date'!BV88)</f>
        <v>2018</v>
      </c>
      <c r="BW88" s="119" t="str">
        <f>IF('Indicator Date'!BW88="","x",'Indicator Date'!BW88)</f>
        <v>x</v>
      </c>
      <c r="BX88" s="119">
        <f>IF('Indicator Date'!BX88="","x",'Indicator Date'!BX88)</f>
        <v>2018</v>
      </c>
      <c r="BY88" s="119">
        <f>IF('Indicator Date'!BY88="","x",'Indicator Date'!BY88)</f>
        <v>2017</v>
      </c>
      <c r="BZ88" s="119">
        <f>IF('Indicator Date'!BZ88="","x",'Indicator Date'!BZ88)</f>
        <v>2019</v>
      </c>
      <c r="CA88" s="119">
        <f>IF('Indicator Date'!CA88="","x",'Indicator Date'!CA88)</f>
        <v>2020</v>
      </c>
      <c r="CB88" s="119">
        <f>IF('Indicator Date'!CB88="","x",'Indicator Date'!CB88)</f>
        <v>2015</v>
      </c>
    </row>
    <row r="89" spans="1:80" x14ac:dyDescent="0.3">
      <c r="A89" s="100" t="str">
        <f>'Indicator Data'!A91</f>
        <v>Kazakhstan</v>
      </c>
      <c r="B89" s="86" t="str">
        <f>'Indicator Data'!B91</f>
        <v>KAZ</v>
      </c>
      <c r="C89" s="119">
        <f>IF('Indicator Date'!C89="","x",'Indicator Date'!C89)</f>
        <v>2015</v>
      </c>
      <c r="D89" s="119">
        <f>IF('Indicator Date'!D89="","x",'Indicator Date'!D89)</f>
        <v>2015</v>
      </c>
      <c r="E89" s="119">
        <f>IF('Indicator Date'!E89="","x",'Indicator Date'!E89)</f>
        <v>2015</v>
      </c>
      <c r="F89" s="119">
        <f>IF('Indicator Date'!F89="","x",'Indicator Date'!F89)</f>
        <v>2015</v>
      </c>
      <c r="G89" s="119">
        <f>IF('Indicator Date'!G89="","x",'Indicator Date'!G89)</f>
        <v>2015</v>
      </c>
      <c r="H89" s="119">
        <f>IF('Indicator Date'!H89="","x",'Indicator Date'!H89)</f>
        <v>2015</v>
      </c>
      <c r="I89" s="119">
        <f>IF('Indicator Date'!I89="","x",'Indicator Date'!I89)</f>
        <v>2015</v>
      </c>
      <c r="J89" s="119">
        <f>IF('Indicator Date'!J89="","x",'Indicator Date'!J89)</f>
        <v>2019</v>
      </c>
      <c r="K89" s="119">
        <f>IF('Indicator Date'!K89="","x",'Indicator Date'!K89)</f>
        <v>2019</v>
      </c>
      <c r="L89" s="119">
        <f>IF('Indicator Date'!L89="","x",'Indicator Date'!L89)</f>
        <v>2019</v>
      </c>
      <c r="M89" s="119">
        <f>IF('Indicator Date'!M89="","x",'Indicator Date'!M89)</f>
        <v>2015</v>
      </c>
      <c r="N89" s="119">
        <f>IF('Indicator Date'!N89="","x",'Indicator Date'!N89)</f>
        <v>2015</v>
      </c>
      <c r="O89" s="119">
        <f>IF('Indicator Date'!O89="","x",'Indicator Date'!O89)</f>
        <v>2015</v>
      </c>
      <c r="P89" s="119">
        <f>IF('Indicator Date'!P89="","x",'Indicator Date'!P89)</f>
        <v>2015</v>
      </c>
      <c r="Q89" s="119">
        <f>IF('Indicator Date'!Q89="","x",'Indicator Date'!Q89)</f>
        <v>2010</v>
      </c>
      <c r="R89" s="119">
        <f>IF('Indicator Date'!R89="","x",'Indicator Date'!R89)</f>
        <v>2010</v>
      </c>
      <c r="S89" s="119">
        <f>IF('Indicator Date'!S89="","x",'Indicator Date'!S89)</f>
        <v>2010</v>
      </c>
      <c r="T89" s="119">
        <f>IF('Indicator Date'!T89="","x",'Indicator Date'!T89)</f>
        <v>2010</v>
      </c>
      <c r="U89" s="119">
        <f>IF('Indicator Date'!U89="","x",'Indicator Date'!U89)</f>
        <v>2015</v>
      </c>
      <c r="V89" s="119">
        <f>IF('Indicator Date'!V89="","x",'Indicator Date'!V89)</f>
        <v>2015</v>
      </c>
      <c r="W89" s="119">
        <f>IF('Indicator Date'!W89="","x",'Indicator Date'!W89)</f>
        <v>2015</v>
      </c>
      <c r="X89" s="119">
        <f>IF('Indicator Date'!X89="","x",'Indicator Date'!X89)</f>
        <v>2018</v>
      </c>
      <c r="Y89" s="119">
        <f>IF('Indicator Date'!Y89="","x",'Indicator Date'!Y89)</f>
        <v>2019</v>
      </c>
      <c r="Z89" s="119">
        <f>IF('Indicator Date'!Z89="","x",'Indicator Date'!Z89)</f>
        <v>2019</v>
      </c>
      <c r="AA89" s="119">
        <f>IF('Indicator Date'!AA89="","x",'Indicator Date'!AA89)</f>
        <v>2009</v>
      </c>
      <c r="AB89" s="119">
        <f>IF('Indicator Date'!AB89="","x",'Indicator Date'!AB89)</f>
        <v>2017</v>
      </c>
      <c r="AC89" s="119">
        <f>IF('Indicator Date'!AC89="","x",'Indicator Date'!AC89)</f>
        <v>2017</v>
      </c>
      <c r="AD89" s="119">
        <f>IF('Indicator Date'!AD89="","x",'Indicator Date'!AD89)</f>
        <v>2019</v>
      </c>
      <c r="AE89" s="119">
        <f>IF('Indicator Date'!AE89="","x",'Indicator Date'!AE89)</f>
        <v>2019</v>
      </c>
      <c r="AF89" s="119" t="str">
        <f>IF('Indicator Date'!AF89="","x",'Indicator Date'!AF89)</f>
        <v>x</v>
      </c>
      <c r="AG89" s="119">
        <f>IF('Indicator Date'!AG89="","x",'Indicator Date'!AG89)</f>
        <v>2019</v>
      </c>
      <c r="AH89" s="119">
        <f>IF('Indicator Date'!AH89="","x",'Indicator Date'!AH89)</f>
        <v>2021</v>
      </c>
      <c r="AI89" s="119">
        <f>IF('Indicator Date'!AI89="","x",'Indicator Date'!AI89)</f>
        <v>2021</v>
      </c>
      <c r="AJ89" s="119">
        <f>IF('Indicator Date'!AJ89="","x",'Indicator Date'!AJ89)</f>
        <v>2020</v>
      </c>
      <c r="AK89" s="119">
        <f>IF('Indicator Date'!AK89="","x",'Indicator Date'!AK89)</f>
        <v>2020</v>
      </c>
      <c r="AL89" s="119">
        <f>IF('Indicator Date'!AL89="","x",'Indicator Date'!AL89)</f>
        <v>2018</v>
      </c>
      <c r="AM89" s="119" t="str">
        <f>IF('Indicator Date'!AM89="","x",RIGHT('Indicator Date'!AM89,4))</f>
        <v>2015</v>
      </c>
      <c r="AN89" s="119">
        <f>IF('Indicator Date'!AN89="","x",'Indicator Date'!AN89)</f>
        <v>2021</v>
      </c>
      <c r="AO89" s="119">
        <f>IF('Indicator Date'!AO89="","x",'Indicator Date'!AO89)</f>
        <v>2018</v>
      </c>
      <c r="AP89" s="119">
        <f>IF('Indicator Date'!AP89="","x",'Indicator Date'!AP89)</f>
        <v>2019</v>
      </c>
      <c r="AQ89" s="119">
        <f>IF('Indicator Date'!AQ89="","x",'Indicator Date'!AQ89)</f>
        <v>2019</v>
      </c>
      <c r="AR89" s="119">
        <f>IF('Indicator Date'!AR89="","x",'Indicator Date'!AR89)</f>
        <v>2019</v>
      </c>
      <c r="AS89" s="119">
        <f>IF('Indicator Date'!AS89="","x",'Indicator Date'!AS89)</f>
        <v>2019</v>
      </c>
      <c r="AT89" s="119">
        <f>IF('Indicator Date'!AT89="","x",'Indicator Date'!AT89)</f>
        <v>2015</v>
      </c>
      <c r="AU89" s="119">
        <f>IF('Indicator Date'!AU89="","x",'Indicator Date'!AU89)</f>
        <v>2019</v>
      </c>
      <c r="AV89" s="119">
        <f>IF('Indicator Date'!AV89="","x",'Indicator Date'!AV89)</f>
        <v>2019</v>
      </c>
      <c r="AW89" s="119">
        <f>IF('Indicator Date'!AW89="","x",'Indicator Date'!AW89)</f>
        <v>2019</v>
      </c>
      <c r="AX89" s="119">
        <f>IF('Indicator Date'!AX89="","x",'Indicator Date'!AX89)</f>
        <v>2018</v>
      </c>
      <c r="AY89" s="119">
        <f>IF('Indicator Date'!AY89="","x",'Indicator Date'!AY89)</f>
        <v>2019</v>
      </c>
      <c r="AZ89" s="119">
        <f>IF('Indicator Date'!AZ89="","x",'Indicator Date'!AZ89)</f>
        <v>2019</v>
      </c>
      <c r="BA89" s="119">
        <f>IF('Indicator Date'!BA89="","x",'Indicator Date'!BA89)</f>
        <v>2018</v>
      </c>
      <c r="BB89" s="119">
        <f>IF('Indicator Date'!BB89="","x",'Indicator Date'!BB89)</f>
        <v>2018</v>
      </c>
      <c r="BC89" s="119">
        <f>IF('Indicator Date'!BC89="","x",'Indicator Date'!BC89)</f>
        <v>2019</v>
      </c>
      <c r="BD89" s="119">
        <f>IF('Indicator Date'!BD89="","x",'Indicator Date'!BD89)</f>
        <v>2020</v>
      </c>
      <c r="BE89" s="170" t="str">
        <f>IF('Indicator Date'!BE89="","x",YEAR('Indicator Date'!BE89))</f>
        <v>x</v>
      </c>
      <c r="BF89" s="170">
        <f>IF('Indicator Date'!BF89="","x",YEAR('Indicator Date'!BF89))</f>
        <v>2020</v>
      </c>
      <c r="BG89" s="119">
        <f>IF('Indicator Date'!BG89="","x",'Indicator Date'!BG89)</f>
        <v>2019</v>
      </c>
      <c r="BH89" s="119">
        <f>IF('Indicator Date'!BH89="","x",'Indicator Date'!BH89)</f>
        <v>2019</v>
      </c>
      <c r="BI89" s="119">
        <f>IF('Indicator Date'!BI89="","x",'Indicator Date'!BI89)</f>
        <v>2019</v>
      </c>
      <c r="BJ89" s="119">
        <f>IF('Indicator Date'!BJ89="","x",'Indicator Date'!BJ89)</f>
        <v>2013</v>
      </c>
      <c r="BK89" s="119">
        <f>IF('Indicator Date'!BK89="","x",'Indicator Date'!BK89)</f>
        <v>2019</v>
      </c>
      <c r="BL89" s="119">
        <f>IF('Indicator Date'!BL89="","x",'Indicator Date'!BL89)</f>
        <v>2020</v>
      </c>
      <c r="BM89" s="119">
        <f>IF('Indicator Date'!BM89="","x",'Indicator Date'!BM89)</f>
        <v>2018</v>
      </c>
      <c r="BN89" s="119">
        <f>IF('Indicator Date'!BN89="","x",'Indicator Date'!BN89)</f>
        <v>2018</v>
      </c>
      <c r="BO89" s="119">
        <f>IF('Indicator Date'!BO89="","x",'Indicator Date'!BO89)</f>
        <v>2019</v>
      </c>
      <c r="BP89" s="119">
        <f>IF('Indicator Date'!BP89="","x",'Indicator Date'!BP89)</f>
        <v>2019</v>
      </c>
      <c r="BQ89" s="119">
        <f>IF('Indicator Date'!BQ89="","x",'Indicator Date'!BQ89)</f>
        <v>2014</v>
      </c>
      <c r="BR89" s="119">
        <f>IF('Indicator Date'!BR89="","x",'Indicator Date'!BR89)</f>
        <v>2017</v>
      </c>
      <c r="BS89" s="119">
        <f>IF('Indicator Date'!BS89="","x",'Indicator Date'!BS89)</f>
        <v>2017</v>
      </c>
      <c r="BT89" s="119">
        <f>IF('Indicator Date'!BT89="","x",'Indicator Date'!BT89)</f>
        <v>2014</v>
      </c>
      <c r="BU89" s="119">
        <f>IF('Indicator Date'!BU89="","x",'Indicator Date'!BU89)</f>
        <v>2018</v>
      </c>
      <c r="BV89" s="119">
        <f>IF('Indicator Date'!BV89="","x",'Indicator Date'!BV89)</f>
        <v>2018</v>
      </c>
      <c r="BW89" s="119">
        <f>IF('Indicator Date'!BW89="","x",'Indicator Date'!BW89)</f>
        <v>2018</v>
      </c>
      <c r="BX89" s="119">
        <f>IF('Indicator Date'!BX89="","x",'Indicator Date'!BX89)</f>
        <v>2018</v>
      </c>
      <c r="BY89" s="119">
        <f>IF('Indicator Date'!BY89="","x",'Indicator Date'!BY89)</f>
        <v>2017</v>
      </c>
      <c r="BZ89" s="119">
        <f>IF('Indicator Date'!BZ89="","x",'Indicator Date'!BZ89)</f>
        <v>2019</v>
      </c>
      <c r="CA89" s="119">
        <f>IF('Indicator Date'!CA89="","x",'Indicator Date'!CA89)</f>
        <v>2020</v>
      </c>
      <c r="CB89" s="119">
        <f>IF('Indicator Date'!CB89="","x",'Indicator Date'!CB89)</f>
        <v>2015</v>
      </c>
    </row>
    <row r="90" spans="1:80" x14ac:dyDescent="0.3">
      <c r="A90" s="100" t="str">
        <f>'Indicator Data'!A92</f>
        <v>Kenya</v>
      </c>
      <c r="B90" s="86" t="str">
        <f>'Indicator Data'!B92</f>
        <v>KEN</v>
      </c>
      <c r="C90" s="119">
        <f>IF('Indicator Date'!C90="","x",'Indicator Date'!C90)</f>
        <v>2015</v>
      </c>
      <c r="D90" s="119">
        <f>IF('Indicator Date'!D90="","x",'Indicator Date'!D90)</f>
        <v>2015</v>
      </c>
      <c r="E90" s="119">
        <f>IF('Indicator Date'!E90="","x",'Indicator Date'!E90)</f>
        <v>2015</v>
      </c>
      <c r="F90" s="119">
        <f>IF('Indicator Date'!F90="","x",'Indicator Date'!F90)</f>
        <v>2015</v>
      </c>
      <c r="G90" s="119">
        <f>IF('Indicator Date'!G90="","x",'Indicator Date'!G90)</f>
        <v>2015</v>
      </c>
      <c r="H90" s="119">
        <f>IF('Indicator Date'!H90="","x",'Indicator Date'!H90)</f>
        <v>2015</v>
      </c>
      <c r="I90" s="119">
        <f>IF('Indicator Date'!I90="","x",'Indicator Date'!I90)</f>
        <v>2015</v>
      </c>
      <c r="J90" s="119">
        <f>IF('Indicator Date'!J90="","x",'Indicator Date'!J90)</f>
        <v>2019</v>
      </c>
      <c r="K90" s="119">
        <f>IF('Indicator Date'!K90="","x",'Indicator Date'!K90)</f>
        <v>2019</v>
      </c>
      <c r="L90" s="119">
        <f>IF('Indicator Date'!L90="","x",'Indicator Date'!L90)</f>
        <v>2019</v>
      </c>
      <c r="M90" s="119">
        <f>IF('Indicator Date'!M90="","x",'Indicator Date'!M90)</f>
        <v>2015</v>
      </c>
      <c r="N90" s="119">
        <f>IF('Indicator Date'!N90="","x",'Indicator Date'!N90)</f>
        <v>2015</v>
      </c>
      <c r="O90" s="119">
        <f>IF('Indicator Date'!O90="","x",'Indicator Date'!O90)</f>
        <v>2015</v>
      </c>
      <c r="P90" s="119">
        <f>IF('Indicator Date'!P90="","x",'Indicator Date'!P90)</f>
        <v>2015</v>
      </c>
      <c r="Q90" s="119">
        <f>IF('Indicator Date'!Q90="","x",'Indicator Date'!Q90)</f>
        <v>2010</v>
      </c>
      <c r="R90" s="119">
        <f>IF('Indicator Date'!R90="","x",'Indicator Date'!R90)</f>
        <v>2010</v>
      </c>
      <c r="S90" s="119">
        <f>IF('Indicator Date'!S90="","x",'Indicator Date'!S90)</f>
        <v>2010</v>
      </c>
      <c r="T90" s="119">
        <f>IF('Indicator Date'!T90="","x",'Indicator Date'!T90)</f>
        <v>2010</v>
      </c>
      <c r="U90" s="119">
        <f>IF('Indicator Date'!U90="","x",'Indicator Date'!U90)</f>
        <v>2015</v>
      </c>
      <c r="V90" s="119">
        <f>IF('Indicator Date'!V90="","x",'Indicator Date'!V90)</f>
        <v>2015</v>
      </c>
      <c r="W90" s="119">
        <f>IF('Indicator Date'!W90="","x",'Indicator Date'!W90)</f>
        <v>2015</v>
      </c>
      <c r="X90" s="119">
        <f>IF('Indicator Date'!X90="","x",'Indicator Date'!X90)</f>
        <v>2018</v>
      </c>
      <c r="Y90" s="119">
        <f>IF('Indicator Date'!Y90="","x",'Indicator Date'!Y90)</f>
        <v>2019</v>
      </c>
      <c r="Z90" s="119">
        <f>IF('Indicator Date'!Z90="","x",'Indicator Date'!Z90)</f>
        <v>2019</v>
      </c>
      <c r="AA90" s="119">
        <f>IF('Indicator Date'!AA90="","x",'Indicator Date'!AA90)</f>
        <v>2015</v>
      </c>
      <c r="AB90" s="119">
        <f>IF('Indicator Date'!AB90="","x",'Indicator Date'!AB90)</f>
        <v>2017</v>
      </c>
      <c r="AC90" s="119">
        <f>IF('Indicator Date'!AC90="","x",'Indicator Date'!AC90)</f>
        <v>2017</v>
      </c>
      <c r="AD90" s="119">
        <f>IF('Indicator Date'!AD90="","x",'Indicator Date'!AD90)</f>
        <v>2018</v>
      </c>
      <c r="AE90" s="119">
        <f>IF('Indicator Date'!AE90="","x",'Indicator Date'!AE90)</f>
        <v>2019</v>
      </c>
      <c r="AF90" s="119">
        <f>IF('Indicator Date'!AF90="","x",'Indicator Date'!AF90)</f>
        <v>2018</v>
      </c>
      <c r="AG90" s="119">
        <f>IF('Indicator Date'!AG90="","x",'Indicator Date'!AG90)</f>
        <v>2019</v>
      </c>
      <c r="AH90" s="119">
        <f>IF('Indicator Date'!AH90="","x",'Indicator Date'!AH90)</f>
        <v>2021</v>
      </c>
      <c r="AI90" s="119">
        <f>IF('Indicator Date'!AI90="","x",'Indicator Date'!AI90)</f>
        <v>2021</v>
      </c>
      <c r="AJ90" s="119">
        <f>IF('Indicator Date'!AJ90="","x",'Indicator Date'!AJ90)</f>
        <v>2020</v>
      </c>
      <c r="AK90" s="119">
        <f>IF('Indicator Date'!AK90="","x",'Indicator Date'!AK90)</f>
        <v>2020</v>
      </c>
      <c r="AL90" s="119">
        <f>IF('Indicator Date'!AL90="","x",'Indicator Date'!AL90)</f>
        <v>2018</v>
      </c>
      <c r="AM90" s="119" t="str">
        <f>IF('Indicator Date'!AM90="","x",RIGHT('Indicator Date'!AM90,4))</f>
        <v>2014</v>
      </c>
      <c r="AN90" s="119">
        <f>IF('Indicator Date'!AN90="","x",'Indicator Date'!AN90)</f>
        <v>2021</v>
      </c>
      <c r="AO90" s="119">
        <f>IF('Indicator Date'!AO90="","x",'Indicator Date'!AO90)</f>
        <v>2018</v>
      </c>
      <c r="AP90" s="119">
        <f>IF('Indicator Date'!AP90="","x",'Indicator Date'!AP90)</f>
        <v>2019</v>
      </c>
      <c r="AQ90" s="119">
        <f>IF('Indicator Date'!AQ90="","x",'Indicator Date'!AQ90)</f>
        <v>2019</v>
      </c>
      <c r="AR90" s="119">
        <f>IF('Indicator Date'!AR90="","x",'Indicator Date'!AR90)</f>
        <v>2019</v>
      </c>
      <c r="AS90" s="119">
        <f>IF('Indicator Date'!AS90="","x",'Indicator Date'!AS90)</f>
        <v>2019</v>
      </c>
      <c r="AT90" s="119">
        <f>IF('Indicator Date'!AT90="","x",'Indicator Date'!AT90)</f>
        <v>2014</v>
      </c>
      <c r="AU90" s="119">
        <f>IF('Indicator Date'!AU90="","x",'Indicator Date'!AU90)</f>
        <v>2019</v>
      </c>
      <c r="AV90" s="119">
        <f>IF('Indicator Date'!AV90="","x",'Indicator Date'!AV90)</f>
        <v>2019</v>
      </c>
      <c r="AW90" s="119">
        <f>IF('Indicator Date'!AW90="","x",'Indicator Date'!AW90)</f>
        <v>2019</v>
      </c>
      <c r="AX90" s="119">
        <f>IF('Indicator Date'!AX90="","x",'Indicator Date'!AX90)</f>
        <v>2018</v>
      </c>
      <c r="AY90" s="119">
        <f>IF('Indicator Date'!AY90="","x",'Indicator Date'!AY90)</f>
        <v>2019</v>
      </c>
      <c r="AZ90" s="119">
        <f>IF('Indicator Date'!AZ90="","x",'Indicator Date'!AZ90)</f>
        <v>2019</v>
      </c>
      <c r="BA90" s="119">
        <f>IF('Indicator Date'!BA90="","x",'Indicator Date'!BA90)</f>
        <v>2015</v>
      </c>
      <c r="BB90" s="119">
        <f>IF('Indicator Date'!BB90="","x",'Indicator Date'!BB90)</f>
        <v>2018</v>
      </c>
      <c r="BC90" s="119">
        <f>IF('Indicator Date'!BC90="","x",'Indicator Date'!BC90)</f>
        <v>2019</v>
      </c>
      <c r="BD90" s="119">
        <f>IF('Indicator Date'!BD90="","x",'Indicator Date'!BD90)</f>
        <v>2020</v>
      </c>
      <c r="BE90" s="170">
        <f>IF('Indicator Date'!BE90="","x",YEAR('Indicator Date'!BE90))</f>
        <v>2019</v>
      </c>
      <c r="BF90" s="170">
        <f>IF('Indicator Date'!BF90="","x",YEAR('Indicator Date'!BF90))</f>
        <v>2021</v>
      </c>
      <c r="BG90" s="119">
        <f>IF('Indicator Date'!BG90="","x",'Indicator Date'!BG90)</f>
        <v>2019</v>
      </c>
      <c r="BH90" s="119">
        <f>IF('Indicator Date'!BH90="","x",'Indicator Date'!BH90)</f>
        <v>2019</v>
      </c>
      <c r="BI90" s="119">
        <f>IF('Indicator Date'!BI90="","x",'Indicator Date'!BI90)</f>
        <v>2019</v>
      </c>
      <c r="BJ90" s="119">
        <f>IF('Indicator Date'!BJ90="","x",'Indicator Date'!BJ90)</f>
        <v>2015</v>
      </c>
      <c r="BK90" s="119">
        <f>IF('Indicator Date'!BK90="","x",'Indicator Date'!BK90)</f>
        <v>2019</v>
      </c>
      <c r="BL90" s="119">
        <f>IF('Indicator Date'!BL90="","x",'Indicator Date'!BL90)</f>
        <v>2020</v>
      </c>
      <c r="BM90" s="119">
        <f>IF('Indicator Date'!BM90="","x",'Indicator Date'!BM90)</f>
        <v>2018</v>
      </c>
      <c r="BN90" s="119">
        <f>IF('Indicator Date'!BN90="","x",'Indicator Date'!BN90)</f>
        <v>2018</v>
      </c>
      <c r="BO90" s="119">
        <f>IF('Indicator Date'!BO90="","x",'Indicator Date'!BO90)</f>
        <v>2019</v>
      </c>
      <c r="BP90" s="119">
        <f>IF('Indicator Date'!BP90="","x",'Indicator Date'!BP90)</f>
        <v>2019</v>
      </c>
      <c r="BQ90" s="119">
        <f>IF('Indicator Date'!BQ90="","x",'Indicator Date'!BQ90)</f>
        <v>2014</v>
      </c>
      <c r="BR90" s="119">
        <f>IF('Indicator Date'!BR90="","x",'Indicator Date'!BR90)</f>
        <v>2017</v>
      </c>
      <c r="BS90" s="119">
        <f>IF('Indicator Date'!BS90="","x",'Indicator Date'!BS90)</f>
        <v>2017</v>
      </c>
      <c r="BT90" s="119">
        <f>IF('Indicator Date'!BT90="","x",'Indicator Date'!BT90)</f>
        <v>2014</v>
      </c>
      <c r="BU90" s="119">
        <f>IF('Indicator Date'!BU90="","x",'Indicator Date'!BU90)</f>
        <v>2018</v>
      </c>
      <c r="BV90" s="119">
        <f>IF('Indicator Date'!BV90="","x",'Indicator Date'!BV90)</f>
        <v>2018</v>
      </c>
      <c r="BW90" s="119">
        <f>IF('Indicator Date'!BW90="","x",'Indicator Date'!BW90)</f>
        <v>2018</v>
      </c>
      <c r="BX90" s="119">
        <f>IF('Indicator Date'!BX90="","x",'Indicator Date'!BX90)</f>
        <v>2018</v>
      </c>
      <c r="BY90" s="119">
        <f>IF('Indicator Date'!BY90="","x",'Indicator Date'!BY90)</f>
        <v>2017</v>
      </c>
      <c r="BZ90" s="119">
        <f>IF('Indicator Date'!BZ90="","x",'Indicator Date'!BZ90)</f>
        <v>2019</v>
      </c>
      <c r="CA90" s="119">
        <f>IF('Indicator Date'!CA90="","x",'Indicator Date'!CA90)</f>
        <v>2020</v>
      </c>
      <c r="CB90" s="119">
        <f>IF('Indicator Date'!CB90="","x",'Indicator Date'!CB90)</f>
        <v>2015</v>
      </c>
    </row>
    <row r="91" spans="1:80" x14ac:dyDescent="0.3">
      <c r="A91" s="100" t="str">
        <f>'Indicator Data'!A93</f>
        <v>Kiribati</v>
      </c>
      <c r="B91" s="86" t="str">
        <f>'Indicator Data'!B93</f>
        <v>KIR</v>
      </c>
      <c r="C91" s="119">
        <f>IF('Indicator Date'!C91="","x",'Indicator Date'!C91)</f>
        <v>2015</v>
      </c>
      <c r="D91" s="119">
        <f>IF('Indicator Date'!D91="","x",'Indicator Date'!D91)</f>
        <v>2015</v>
      </c>
      <c r="E91" s="119">
        <f>IF('Indicator Date'!E91="","x",'Indicator Date'!E91)</f>
        <v>2015</v>
      </c>
      <c r="F91" s="119">
        <f>IF('Indicator Date'!F91="","x",'Indicator Date'!F91)</f>
        <v>2015</v>
      </c>
      <c r="G91" s="119">
        <f>IF('Indicator Date'!G91="","x",'Indicator Date'!G91)</f>
        <v>2015</v>
      </c>
      <c r="H91" s="119">
        <f>IF('Indicator Date'!H91="","x",'Indicator Date'!H91)</f>
        <v>2015</v>
      </c>
      <c r="I91" s="119">
        <f>IF('Indicator Date'!I91="","x",'Indicator Date'!I91)</f>
        <v>2015</v>
      </c>
      <c r="J91" s="119">
        <f>IF('Indicator Date'!J91="","x",'Indicator Date'!J91)</f>
        <v>2019</v>
      </c>
      <c r="K91" s="119">
        <f>IF('Indicator Date'!K91="","x",'Indicator Date'!K91)</f>
        <v>2019</v>
      </c>
      <c r="L91" s="119" t="str">
        <f>IF('Indicator Date'!L91="","x",'Indicator Date'!L91)</f>
        <v>x</v>
      </c>
      <c r="M91" s="119">
        <f>IF('Indicator Date'!M91="","x",'Indicator Date'!M91)</f>
        <v>2015</v>
      </c>
      <c r="N91" s="119">
        <f>IF('Indicator Date'!N91="","x",'Indicator Date'!N91)</f>
        <v>2015</v>
      </c>
      <c r="O91" s="119">
        <f>IF('Indicator Date'!O91="","x",'Indicator Date'!O91)</f>
        <v>2015</v>
      </c>
      <c r="P91" s="119">
        <f>IF('Indicator Date'!P91="","x",'Indicator Date'!P91)</f>
        <v>2015</v>
      </c>
      <c r="Q91" s="119">
        <f>IF('Indicator Date'!Q91="","x",'Indicator Date'!Q91)</f>
        <v>2010</v>
      </c>
      <c r="R91" s="119">
        <f>IF('Indicator Date'!R91="","x",'Indicator Date'!R91)</f>
        <v>2010</v>
      </c>
      <c r="S91" s="119">
        <f>IF('Indicator Date'!S91="","x",'Indicator Date'!S91)</f>
        <v>2010</v>
      </c>
      <c r="T91" s="119">
        <f>IF('Indicator Date'!T91="","x",'Indicator Date'!T91)</f>
        <v>2010</v>
      </c>
      <c r="U91" s="119">
        <f>IF('Indicator Date'!U91="","x",'Indicator Date'!U91)</f>
        <v>2015</v>
      </c>
      <c r="V91" s="119">
        <f>IF('Indicator Date'!V91="","x",'Indicator Date'!V91)</f>
        <v>2015</v>
      </c>
      <c r="W91" s="119">
        <f>IF('Indicator Date'!W91="","x",'Indicator Date'!W91)</f>
        <v>2015</v>
      </c>
      <c r="X91" s="119">
        <f>IF('Indicator Date'!X91="","x",'Indicator Date'!X91)</f>
        <v>2018</v>
      </c>
      <c r="Y91" s="119">
        <f>IF('Indicator Date'!Y91="","x",'Indicator Date'!Y91)</f>
        <v>2019</v>
      </c>
      <c r="Z91" s="119">
        <f>IF('Indicator Date'!Z91="","x",'Indicator Date'!Z91)</f>
        <v>2019</v>
      </c>
      <c r="AA91" s="119" t="str">
        <f>IF('Indicator Date'!AA91="","x",'Indicator Date'!AA91)</f>
        <v>x</v>
      </c>
      <c r="AB91" s="119">
        <f>IF('Indicator Date'!AB91="","x",'Indicator Date'!AB91)</f>
        <v>2017</v>
      </c>
      <c r="AC91" s="119" t="str">
        <f>IF('Indicator Date'!AC91="","x",'Indicator Date'!AC91)</f>
        <v>x</v>
      </c>
      <c r="AD91" s="119" t="str">
        <f>IF('Indicator Date'!AD91="","x",'Indicator Date'!AD91)</f>
        <v>x</v>
      </c>
      <c r="AE91" s="119">
        <f>IF('Indicator Date'!AE91="","x",'Indicator Date'!AE91)</f>
        <v>2018</v>
      </c>
      <c r="AF91" s="119" t="str">
        <f>IF('Indicator Date'!AF91="","x",'Indicator Date'!AF91)</f>
        <v>x</v>
      </c>
      <c r="AG91" s="119">
        <f>IF('Indicator Date'!AG91="","x",'Indicator Date'!AG91)</f>
        <v>2019</v>
      </c>
      <c r="AH91" s="119">
        <f>IF('Indicator Date'!AH91="","x",'Indicator Date'!AH91)</f>
        <v>2021</v>
      </c>
      <c r="AI91" s="119">
        <f>IF('Indicator Date'!AI91="","x",'Indicator Date'!AI91)</f>
        <v>2021</v>
      </c>
      <c r="AJ91" s="119">
        <f>IF('Indicator Date'!AJ91="","x",'Indicator Date'!AJ91)</f>
        <v>2020</v>
      </c>
      <c r="AK91" s="119">
        <f>IF('Indicator Date'!AK91="","x",'Indicator Date'!AK91)</f>
        <v>2020</v>
      </c>
      <c r="AL91" s="119">
        <f>IF('Indicator Date'!AL91="","x",'Indicator Date'!AL91)</f>
        <v>2018</v>
      </c>
      <c r="AM91" s="119" t="str">
        <f>IF('Indicator Date'!AM91="","x",RIGHT('Indicator Date'!AM91,4))</f>
        <v>2019</v>
      </c>
      <c r="AN91" s="119">
        <f>IF('Indicator Date'!AN91="","x",'Indicator Date'!AN91)</f>
        <v>2021</v>
      </c>
      <c r="AO91" s="119">
        <f>IF('Indicator Date'!AO91="","x",'Indicator Date'!AO91)</f>
        <v>2018</v>
      </c>
      <c r="AP91" s="119">
        <f>IF('Indicator Date'!AP91="","x",'Indicator Date'!AP91)</f>
        <v>2019</v>
      </c>
      <c r="AQ91" s="119">
        <f>IF('Indicator Date'!AQ91="","x",'Indicator Date'!AQ91)</f>
        <v>2019</v>
      </c>
      <c r="AR91" s="119">
        <f>IF('Indicator Date'!AR91="","x",'Indicator Date'!AR91)</f>
        <v>2019</v>
      </c>
      <c r="AS91" s="119">
        <f>IF('Indicator Date'!AS91="","x",'Indicator Date'!AS91)</f>
        <v>2019</v>
      </c>
      <c r="AT91" s="119">
        <f>IF('Indicator Date'!AT91="","x",'Indicator Date'!AT91)</f>
        <v>2009</v>
      </c>
      <c r="AU91" s="119">
        <f>IF('Indicator Date'!AU91="","x",'Indicator Date'!AU91)</f>
        <v>2019</v>
      </c>
      <c r="AV91" s="119" t="str">
        <f>IF('Indicator Date'!AV91="","x",'Indicator Date'!AV91)</f>
        <v>x</v>
      </c>
      <c r="AW91" s="119" t="str">
        <f>IF('Indicator Date'!AW91="","x",'Indicator Date'!AW91)</f>
        <v>x</v>
      </c>
      <c r="AX91" s="119" t="str">
        <f>IF('Indicator Date'!AX91="","x",'Indicator Date'!AX91)</f>
        <v>x</v>
      </c>
      <c r="AY91" s="119">
        <f>IF('Indicator Date'!AY91="","x",'Indicator Date'!AY91)</f>
        <v>2019</v>
      </c>
      <c r="AZ91" s="119" t="str">
        <f>IF('Indicator Date'!AZ91="","x",'Indicator Date'!AZ91)</f>
        <v>x</v>
      </c>
      <c r="BA91" s="119" t="str">
        <f>IF('Indicator Date'!BA91="","x",'Indicator Date'!BA91)</f>
        <v>x</v>
      </c>
      <c r="BB91" s="119">
        <f>IF('Indicator Date'!BB91="","x",'Indicator Date'!BB91)</f>
        <v>2018</v>
      </c>
      <c r="BC91" s="119">
        <f>IF('Indicator Date'!BC91="","x",'Indicator Date'!BC91)</f>
        <v>2019</v>
      </c>
      <c r="BD91" s="119">
        <f>IF('Indicator Date'!BD91="","x",'Indicator Date'!BD91)</f>
        <v>2020</v>
      </c>
      <c r="BE91" s="170" t="str">
        <f>IF('Indicator Date'!BE91="","x",YEAR('Indicator Date'!BE91))</f>
        <v>x</v>
      </c>
      <c r="BF91" s="170" t="str">
        <f>IF('Indicator Date'!BF91="","x",YEAR('Indicator Date'!BF91))</f>
        <v>x</v>
      </c>
      <c r="BG91" s="119">
        <f>IF('Indicator Date'!BG91="","x",'Indicator Date'!BG91)</f>
        <v>2019</v>
      </c>
      <c r="BH91" s="119">
        <f>IF('Indicator Date'!BH91="","x",'Indicator Date'!BH91)</f>
        <v>2019</v>
      </c>
      <c r="BI91" s="119">
        <f>IF('Indicator Date'!BI91="","x",'Indicator Date'!BI91)</f>
        <v>2019</v>
      </c>
      <c r="BJ91" s="119" t="str">
        <f>IF('Indicator Date'!BJ91="","x",'Indicator Date'!BJ91)</f>
        <v>x</v>
      </c>
      <c r="BK91" s="119">
        <f>IF('Indicator Date'!BK91="","x",'Indicator Date'!BK91)</f>
        <v>2019</v>
      </c>
      <c r="BL91" s="119" t="str">
        <f>IF('Indicator Date'!BL91="","x",'Indicator Date'!BL91)</f>
        <v>x</v>
      </c>
      <c r="BM91" s="119">
        <f>IF('Indicator Date'!BM91="","x",'Indicator Date'!BM91)</f>
        <v>2018</v>
      </c>
      <c r="BN91" s="119" t="str">
        <f>IF('Indicator Date'!BN91="","x",'Indicator Date'!BN91)</f>
        <v>x</v>
      </c>
      <c r="BO91" s="119">
        <f>IF('Indicator Date'!BO91="","x",'Indicator Date'!BO91)</f>
        <v>2017</v>
      </c>
      <c r="BP91" s="119">
        <f>IF('Indicator Date'!BP91="","x",'Indicator Date'!BP91)</f>
        <v>2019</v>
      </c>
      <c r="BQ91" s="119">
        <f>IF('Indicator Date'!BQ91="","x",'Indicator Date'!BQ91)</f>
        <v>2014</v>
      </c>
      <c r="BR91" s="119">
        <f>IF('Indicator Date'!BR91="","x",'Indicator Date'!BR91)</f>
        <v>2017</v>
      </c>
      <c r="BS91" s="119">
        <f>IF('Indicator Date'!BS91="","x",'Indicator Date'!BS91)</f>
        <v>2017</v>
      </c>
      <c r="BT91" s="119">
        <f>IF('Indicator Date'!BT91="","x",'Indicator Date'!BT91)</f>
        <v>2013</v>
      </c>
      <c r="BU91" s="119">
        <f>IF('Indicator Date'!BU91="","x",'Indicator Date'!BU91)</f>
        <v>2018</v>
      </c>
      <c r="BV91" s="119">
        <f>IF('Indicator Date'!BV91="","x",'Indicator Date'!BV91)</f>
        <v>2018</v>
      </c>
      <c r="BW91" s="119">
        <f>IF('Indicator Date'!BW91="","x",'Indicator Date'!BW91)</f>
        <v>2018</v>
      </c>
      <c r="BX91" s="119">
        <f>IF('Indicator Date'!BX91="","x",'Indicator Date'!BX91)</f>
        <v>2018</v>
      </c>
      <c r="BY91" s="119">
        <f>IF('Indicator Date'!BY91="","x",'Indicator Date'!BY91)</f>
        <v>2017</v>
      </c>
      <c r="BZ91" s="119">
        <f>IF('Indicator Date'!BZ91="","x",'Indicator Date'!BZ91)</f>
        <v>2019</v>
      </c>
      <c r="CA91" s="119">
        <f>IF('Indicator Date'!CA91="","x",'Indicator Date'!CA91)</f>
        <v>2020</v>
      </c>
      <c r="CB91" s="119">
        <f>IF('Indicator Date'!CB91="","x",'Indicator Date'!CB91)</f>
        <v>2015</v>
      </c>
    </row>
    <row r="92" spans="1:80" x14ac:dyDescent="0.3">
      <c r="A92" s="100" t="str">
        <f>'Indicator Data'!A94</f>
        <v>Korea DPR</v>
      </c>
      <c r="B92" s="86" t="str">
        <f>'Indicator Data'!B94</f>
        <v>PRK</v>
      </c>
      <c r="C92" s="119">
        <f>IF('Indicator Date'!C92="","x",'Indicator Date'!C92)</f>
        <v>2015</v>
      </c>
      <c r="D92" s="119">
        <f>IF('Indicator Date'!D92="","x",'Indicator Date'!D92)</f>
        <v>2015</v>
      </c>
      <c r="E92" s="119">
        <f>IF('Indicator Date'!E92="","x",'Indicator Date'!E92)</f>
        <v>2015</v>
      </c>
      <c r="F92" s="119">
        <f>IF('Indicator Date'!F92="","x",'Indicator Date'!F92)</f>
        <v>2015</v>
      </c>
      <c r="G92" s="119">
        <f>IF('Indicator Date'!G92="","x",'Indicator Date'!G92)</f>
        <v>2015</v>
      </c>
      <c r="H92" s="119">
        <f>IF('Indicator Date'!H92="","x",'Indicator Date'!H92)</f>
        <v>2015</v>
      </c>
      <c r="I92" s="119">
        <f>IF('Indicator Date'!I92="","x",'Indicator Date'!I92)</f>
        <v>2015</v>
      </c>
      <c r="J92" s="119">
        <f>IF('Indicator Date'!J92="","x",'Indicator Date'!J92)</f>
        <v>2019</v>
      </c>
      <c r="K92" s="119">
        <f>IF('Indicator Date'!K92="","x",'Indicator Date'!K92)</f>
        <v>2019</v>
      </c>
      <c r="L92" s="119">
        <f>IF('Indicator Date'!L92="","x",'Indicator Date'!L92)</f>
        <v>2019</v>
      </c>
      <c r="M92" s="119">
        <f>IF('Indicator Date'!M92="","x",'Indicator Date'!M92)</f>
        <v>2015</v>
      </c>
      <c r="N92" s="119">
        <f>IF('Indicator Date'!N92="","x",'Indicator Date'!N92)</f>
        <v>2015</v>
      </c>
      <c r="O92" s="119">
        <f>IF('Indicator Date'!O92="","x",'Indicator Date'!O92)</f>
        <v>2015</v>
      </c>
      <c r="P92" s="119">
        <f>IF('Indicator Date'!P92="","x",'Indicator Date'!P92)</f>
        <v>2015</v>
      </c>
      <c r="Q92" s="119">
        <f>IF('Indicator Date'!Q92="","x",'Indicator Date'!Q92)</f>
        <v>2010</v>
      </c>
      <c r="R92" s="119">
        <f>IF('Indicator Date'!R92="","x",'Indicator Date'!R92)</f>
        <v>2010</v>
      </c>
      <c r="S92" s="119">
        <f>IF('Indicator Date'!S92="","x",'Indicator Date'!S92)</f>
        <v>2010</v>
      </c>
      <c r="T92" s="119">
        <f>IF('Indicator Date'!T92="","x",'Indicator Date'!T92)</f>
        <v>2010</v>
      </c>
      <c r="U92" s="119">
        <f>IF('Indicator Date'!U92="","x",'Indicator Date'!U92)</f>
        <v>2015</v>
      </c>
      <c r="V92" s="119">
        <f>IF('Indicator Date'!V92="","x",'Indicator Date'!V92)</f>
        <v>2015</v>
      </c>
      <c r="W92" s="119">
        <f>IF('Indicator Date'!W92="","x",'Indicator Date'!W92)</f>
        <v>2015</v>
      </c>
      <c r="X92" s="119">
        <f>IF('Indicator Date'!X92="","x",'Indicator Date'!X92)</f>
        <v>2018</v>
      </c>
      <c r="Y92" s="119">
        <f>IF('Indicator Date'!Y92="","x",'Indicator Date'!Y92)</f>
        <v>2019</v>
      </c>
      <c r="Z92" s="119">
        <f>IF('Indicator Date'!Z92="","x",'Indicator Date'!Z92)</f>
        <v>2019</v>
      </c>
      <c r="AA92" s="119">
        <f>IF('Indicator Date'!AA92="","x",'Indicator Date'!AA92)</f>
        <v>2008</v>
      </c>
      <c r="AB92" s="119">
        <f>IF('Indicator Date'!AB92="","x",'Indicator Date'!AB92)</f>
        <v>2017</v>
      </c>
      <c r="AC92" s="119" t="str">
        <f>IF('Indicator Date'!AC92="","x",'Indicator Date'!AC92)</f>
        <v>x</v>
      </c>
      <c r="AD92" s="119" t="str">
        <f>IF('Indicator Date'!AD92="","x",'Indicator Date'!AD92)</f>
        <v>x</v>
      </c>
      <c r="AE92" s="119">
        <f>IF('Indicator Date'!AE92="","x",'Indicator Date'!AE92)</f>
        <v>2019</v>
      </c>
      <c r="AF92" s="119" t="str">
        <f>IF('Indicator Date'!AF92="","x",'Indicator Date'!AF92)</f>
        <v>x</v>
      </c>
      <c r="AG92" s="119">
        <f>IF('Indicator Date'!AG92="","x",'Indicator Date'!AG92)</f>
        <v>2019</v>
      </c>
      <c r="AH92" s="119">
        <f>IF('Indicator Date'!AH92="","x",'Indicator Date'!AH92)</f>
        <v>2021</v>
      </c>
      <c r="AI92" s="119">
        <f>IF('Indicator Date'!AI92="","x",'Indicator Date'!AI92)</f>
        <v>2021</v>
      </c>
      <c r="AJ92" s="119">
        <f>IF('Indicator Date'!AJ92="","x",'Indicator Date'!AJ92)</f>
        <v>2020</v>
      </c>
      <c r="AK92" s="119">
        <f>IF('Indicator Date'!AK92="","x",'Indicator Date'!AK92)</f>
        <v>2020</v>
      </c>
      <c r="AL92" s="119" t="str">
        <f>IF('Indicator Date'!AL92="","x",'Indicator Date'!AL92)</f>
        <v>x</v>
      </c>
      <c r="AM92" s="119" t="str">
        <f>IF('Indicator Date'!AM92="","x",RIGHT('Indicator Date'!AM92,4))</f>
        <v>x</v>
      </c>
      <c r="AN92" s="119">
        <f>IF('Indicator Date'!AN92="","x",'Indicator Date'!AN92)</f>
        <v>2021</v>
      </c>
      <c r="AO92" s="119">
        <f>IF('Indicator Date'!AO92="","x",'Indicator Date'!AO92)</f>
        <v>2018</v>
      </c>
      <c r="AP92" s="119">
        <f>IF('Indicator Date'!AP92="","x",'Indicator Date'!AP92)</f>
        <v>2019</v>
      </c>
      <c r="AQ92" s="119" t="str">
        <f>IF('Indicator Date'!AQ92="","x",'Indicator Date'!AQ92)</f>
        <v>x</v>
      </c>
      <c r="AR92" s="119" t="str">
        <f>IF('Indicator Date'!AR92="","x",'Indicator Date'!AR92)</f>
        <v>x</v>
      </c>
      <c r="AS92" s="119">
        <f>IF('Indicator Date'!AS92="","x",'Indicator Date'!AS92)</f>
        <v>2019</v>
      </c>
      <c r="AT92" s="119">
        <f>IF('Indicator Date'!AT92="","x",'Indicator Date'!AT92)</f>
        <v>2017</v>
      </c>
      <c r="AU92" s="119">
        <f>IF('Indicator Date'!AU92="","x",'Indicator Date'!AU92)</f>
        <v>2019</v>
      </c>
      <c r="AV92" s="119" t="str">
        <f>IF('Indicator Date'!AV92="","x",'Indicator Date'!AV92)</f>
        <v>x</v>
      </c>
      <c r="AW92" s="119" t="str">
        <f>IF('Indicator Date'!AW92="","x",'Indicator Date'!AW92)</f>
        <v>x</v>
      </c>
      <c r="AX92" s="119">
        <f>IF('Indicator Date'!AX92="","x",'Indicator Date'!AX92)</f>
        <v>2018</v>
      </c>
      <c r="AY92" s="119">
        <f>IF('Indicator Date'!AY92="","x",'Indicator Date'!AY92)</f>
        <v>2019</v>
      </c>
      <c r="AZ92" s="119" t="str">
        <f>IF('Indicator Date'!AZ92="","x",'Indicator Date'!AZ92)</f>
        <v>x</v>
      </c>
      <c r="BA92" s="119" t="str">
        <f>IF('Indicator Date'!BA92="","x",'Indicator Date'!BA92)</f>
        <v>x</v>
      </c>
      <c r="BB92" s="119">
        <f>IF('Indicator Date'!BB92="","x",'Indicator Date'!BB92)</f>
        <v>2018</v>
      </c>
      <c r="BC92" s="119">
        <f>IF('Indicator Date'!BC92="","x",'Indicator Date'!BC92)</f>
        <v>2019</v>
      </c>
      <c r="BD92" s="119">
        <f>IF('Indicator Date'!BD92="","x",'Indicator Date'!BD92)</f>
        <v>2020</v>
      </c>
      <c r="BE92" s="170" t="str">
        <f>IF('Indicator Date'!BE92="","x",YEAR('Indicator Date'!BE92))</f>
        <v>x</v>
      </c>
      <c r="BF92" s="170" t="str">
        <f>IF('Indicator Date'!BF92="","x",YEAR('Indicator Date'!BF92))</f>
        <v>x</v>
      </c>
      <c r="BG92" s="119">
        <f>IF('Indicator Date'!BG92="","x",'Indicator Date'!BG92)</f>
        <v>2019</v>
      </c>
      <c r="BH92" s="119">
        <f>IF('Indicator Date'!BH92="","x",'Indicator Date'!BH92)</f>
        <v>2019</v>
      </c>
      <c r="BI92" s="119">
        <f>IF('Indicator Date'!BI92="","x",'Indicator Date'!BI92)</f>
        <v>2019</v>
      </c>
      <c r="BJ92" s="119" t="str">
        <f>IF('Indicator Date'!BJ92="","x",'Indicator Date'!BJ92)</f>
        <v>x</v>
      </c>
      <c r="BK92" s="119">
        <f>IF('Indicator Date'!BK92="","x",'Indicator Date'!BK92)</f>
        <v>2019</v>
      </c>
      <c r="BL92" s="119">
        <f>IF('Indicator Date'!BL92="","x",'Indicator Date'!BL92)</f>
        <v>2020</v>
      </c>
      <c r="BM92" s="119">
        <f>IF('Indicator Date'!BM92="","x",'Indicator Date'!BM92)</f>
        <v>2018</v>
      </c>
      <c r="BN92" s="119" t="str">
        <f>IF('Indicator Date'!BN92="","x",'Indicator Date'!BN92)</f>
        <v>x</v>
      </c>
      <c r="BO92" s="119" t="str">
        <f>IF('Indicator Date'!BO92="","x",'Indicator Date'!BO92)</f>
        <v>x</v>
      </c>
      <c r="BP92" s="119">
        <f>IF('Indicator Date'!BP92="","x",'Indicator Date'!BP92)</f>
        <v>2017</v>
      </c>
      <c r="BQ92" s="119">
        <f>IF('Indicator Date'!BQ92="","x",'Indicator Date'!BQ92)</f>
        <v>2014</v>
      </c>
      <c r="BR92" s="119">
        <f>IF('Indicator Date'!BR92="","x",'Indicator Date'!BR92)</f>
        <v>2017</v>
      </c>
      <c r="BS92" s="119">
        <f>IF('Indicator Date'!BS92="","x",'Indicator Date'!BS92)</f>
        <v>2017</v>
      </c>
      <c r="BT92" s="119">
        <f>IF('Indicator Date'!BT92="","x",'Indicator Date'!BT92)</f>
        <v>2017</v>
      </c>
      <c r="BU92" s="119">
        <f>IF('Indicator Date'!BU92="","x",'Indicator Date'!BU92)</f>
        <v>2018</v>
      </c>
      <c r="BV92" s="119">
        <f>IF('Indicator Date'!BV92="","x",'Indicator Date'!BV92)</f>
        <v>2018</v>
      </c>
      <c r="BW92" s="119" t="str">
        <f>IF('Indicator Date'!BW92="","x",'Indicator Date'!BW92)</f>
        <v>x</v>
      </c>
      <c r="BX92" s="119" t="str">
        <f>IF('Indicator Date'!BX92="","x",'Indicator Date'!BX92)</f>
        <v>x</v>
      </c>
      <c r="BY92" s="119">
        <f>IF('Indicator Date'!BY92="","x",'Indicator Date'!BY92)</f>
        <v>2017</v>
      </c>
      <c r="BZ92" s="119" t="str">
        <f>IF('Indicator Date'!BZ92="","x",'Indicator Date'!BZ92)</f>
        <v>x</v>
      </c>
      <c r="CA92" s="119">
        <f>IF('Indicator Date'!CA92="","x",'Indicator Date'!CA92)</f>
        <v>2020</v>
      </c>
      <c r="CB92" s="119">
        <f>IF('Indicator Date'!CB92="","x",'Indicator Date'!CB92)</f>
        <v>2015</v>
      </c>
    </row>
    <row r="93" spans="1:80" x14ac:dyDescent="0.3">
      <c r="A93" s="100" t="str">
        <f>'Indicator Data'!A95</f>
        <v>Korea Republic of</v>
      </c>
      <c r="B93" s="86" t="str">
        <f>'Indicator Data'!B95</f>
        <v>KOR</v>
      </c>
      <c r="C93" s="119">
        <f>IF('Indicator Date'!C93="","x",'Indicator Date'!C93)</f>
        <v>2015</v>
      </c>
      <c r="D93" s="119">
        <f>IF('Indicator Date'!D93="","x",'Indicator Date'!D93)</f>
        <v>2015</v>
      </c>
      <c r="E93" s="119">
        <f>IF('Indicator Date'!E93="","x",'Indicator Date'!E93)</f>
        <v>2015</v>
      </c>
      <c r="F93" s="119">
        <f>IF('Indicator Date'!F93="","x",'Indicator Date'!F93)</f>
        <v>2015</v>
      </c>
      <c r="G93" s="119">
        <f>IF('Indicator Date'!G93="","x",'Indicator Date'!G93)</f>
        <v>2015</v>
      </c>
      <c r="H93" s="119">
        <f>IF('Indicator Date'!H93="","x",'Indicator Date'!H93)</f>
        <v>2015</v>
      </c>
      <c r="I93" s="119">
        <f>IF('Indicator Date'!I93="","x",'Indicator Date'!I93)</f>
        <v>2015</v>
      </c>
      <c r="J93" s="119">
        <f>IF('Indicator Date'!J93="","x",'Indicator Date'!J93)</f>
        <v>2019</v>
      </c>
      <c r="K93" s="119">
        <f>IF('Indicator Date'!K93="","x",'Indicator Date'!K93)</f>
        <v>2019</v>
      </c>
      <c r="L93" s="119">
        <f>IF('Indicator Date'!L93="","x",'Indicator Date'!L93)</f>
        <v>2019</v>
      </c>
      <c r="M93" s="119">
        <f>IF('Indicator Date'!M93="","x",'Indicator Date'!M93)</f>
        <v>2015</v>
      </c>
      <c r="N93" s="119">
        <f>IF('Indicator Date'!N93="","x",'Indicator Date'!N93)</f>
        <v>2015</v>
      </c>
      <c r="O93" s="119">
        <f>IF('Indicator Date'!O93="","x",'Indicator Date'!O93)</f>
        <v>2015</v>
      </c>
      <c r="P93" s="119">
        <f>IF('Indicator Date'!P93="","x",'Indicator Date'!P93)</f>
        <v>2015</v>
      </c>
      <c r="Q93" s="119">
        <f>IF('Indicator Date'!Q93="","x",'Indicator Date'!Q93)</f>
        <v>2010</v>
      </c>
      <c r="R93" s="119">
        <f>IF('Indicator Date'!R93="","x",'Indicator Date'!R93)</f>
        <v>2010</v>
      </c>
      <c r="S93" s="119">
        <f>IF('Indicator Date'!S93="","x",'Indicator Date'!S93)</f>
        <v>2010</v>
      </c>
      <c r="T93" s="119">
        <f>IF('Indicator Date'!T93="","x",'Indicator Date'!T93)</f>
        <v>2010</v>
      </c>
      <c r="U93" s="119">
        <f>IF('Indicator Date'!U93="","x",'Indicator Date'!U93)</f>
        <v>2015</v>
      </c>
      <c r="V93" s="119">
        <f>IF('Indicator Date'!V93="","x",'Indicator Date'!V93)</f>
        <v>2015</v>
      </c>
      <c r="W93" s="119">
        <f>IF('Indicator Date'!W93="","x",'Indicator Date'!W93)</f>
        <v>2015</v>
      </c>
      <c r="X93" s="119">
        <f>IF('Indicator Date'!X93="","x",'Indicator Date'!X93)</f>
        <v>2018</v>
      </c>
      <c r="Y93" s="119">
        <f>IF('Indicator Date'!Y93="","x",'Indicator Date'!Y93)</f>
        <v>2019</v>
      </c>
      <c r="Z93" s="119">
        <f>IF('Indicator Date'!Z93="","x",'Indicator Date'!Z93)</f>
        <v>2019</v>
      </c>
      <c r="AA93" s="119">
        <f>IF('Indicator Date'!AA93="","x",'Indicator Date'!AA93)</f>
        <v>2015</v>
      </c>
      <c r="AB93" s="119">
        <f>IF('Indicator Date'!AB93="","x",'Indicator Date'!AB93)</f>
        <v>2017</v>
      </c>
      <c r="AC93" s="119" t="str">
        <f>IF('Indicator Date'!AC93="","x",'Indicator Date'!AC93)</f>
        <v>x</v>
      </c>
      <c r="AD93" s="119">
        <f>IF('Indicator Date'!AD93="","x",'Indicator Date'!AD93)</f>
        <v>2015</v>
      </c>
      <c r="AE93" s="119">
        <f>IF('Indicator Date'!AE93="","x",'Indicator Date'!AE93)</f>
        <v>2019</v>
      </c>
      <c r="AF93" s="119" t="str">
        <f>IF('Indicator Date'!AF93="","x",'Indicator Date'!AF93)</f>
        <v>x</v>
      </c>
      <c r="AG93" s="119">
        <f>IF('Indicator Date'!AG93="","x",'Indicator Date'!AG93)</f>
        <v>2019</v>
      </c>
      <c r="AH93" s="119">
        <f>IF('Indicator Date'!AH93="","x",'Indicator Date'!AH93)</f>
        <v>2021</v>
      </c>
      <c r="AI93" s="119">
        <f>IF('Indicator Date'!AI93="","x",'Indicator Date'!AI93)</f>
        <v>2021</v>
      </c>
      <c r="AJ93" s="119">
        <f>IF('Indicator Date'!AJ93="","x",'Indicator Date'!AJ93)</f>
        <v>2020</v>
      </c>
      <c r="AK93" s="119">
        <f>IF('Indicator Date'!AK93="","x",'Indicator Date'!AK93)</f>
        <v>2020</v>
      </c>
      <c r="AL93" s="119">
        <f>IF('Indicator Date'!AL93="","x",'Indicator Date'!AL93)</f>
        <v>2018</v>
      </c>
      <c r="AM93" s="119" t="str">
        <f>IF('Indicator Date'!AM93="","x",RIGHT('Indicator Date'!AM93,4))</f>
        <v>x</v>
      </c>
      <c r="AN93" s="119">
        <f>IF('Indicator Date'!AN93="","x",'Indicator Date'!AN93)</f>
        <v>2021</v>
      </c>
      <c r="AO93" s="119">
        <f>IF('Indicator Date'!AO93="","x",'Indicator Date'!AO93)</f>
        <v>2018</v>
      </c>
      <c r="AP93" s="119">
        <f>IF('Indicator Date'!AP93="","x",'Indicator Date'!AP93)</f>
        <v>2019</v>
      </c>
      <c r="AQ93" s="119" t="str">
        <f>IF('Indicator Date'!AQ93="","x",'Indicator Date'!AQ93)</f>
        <v>x</v>
      </c>
      <c r="AR93" s="119">
        <f>IF('Indicator Date'!AR93="","x",'Indicator Date'!AR93)</f>
        <v>2019</v>
      </c>
      <c r="AS93" s="119">
        <f>IF('Indicator Date'!AS93="","x",'Indicator Date'!AS93)</f>
        <v>2019</v>
      </c>
      <c r="AT93" s="119">
        <f>IF('Indicator Date'!AT93="","x",'Indicator Date'!AT93)</f>
        <v>2010</v>
      </c>
      <c r="AU93" s="119">
        <f>IF('Indicator Date'!AU93="","x",'Indicator Date'!AU93)</f>
        <v>2019</v>
      </c>
      <c r="AV93" s="119" t="str">
        <f>IF('Indicator Date'!AV93="","x",'Indicator Date'!AV93)</f>
        <v>x</v>
      </c>
      <c r="AW93" s="119" t="str">
        <f>IF('Indicator Date'!AW93="","x",'Indicator Date'!AW93)</f>
        <v>x</v>
      </c>
      <c r="AX93" s="119">
        <f>IF('Indicator Date'!AX93="","x",'Indicator Date'!AX93)</f>
        <v>2018</v>
      </c>
      <c r="AY93" s="119">
        <f>IF('Indicator Date'!AY93="","x",'Indicator Date'!AY93)</f>
        <v>2019</v>
      </c>
      <c r="AZ93" s="119">
        <f>IF('Indicator Date'!AZ93="","x",'Indicator Date'!AZ93)</f>
        <v>2019</v>
      </c>
      <c r="BA93" s="119">
        <f>IF('Indicator Date'!BA93="","x",'Indicator Date'!BA93)</f>
        <v>2016</v>
      </c>
      <c r="BB93" s="119">
        <f>IF('Indicator Date'!BB93="","x",'Indicator Date'!BB93)</f>
        <v>2018</v>
      </c>
      <c r="BC93" s="119">
        <f>IF('Indicator Date'!BC93="","x",'Indicator Date'!BC93)</f>
        <v>2019</v>
      </c>
      <c r="BD93" s="119">
        <f>IF('Indicator Date'!BD93="","x",'Indicator Date'!BD93)</f>
        <v>2020</v>
      </c>
      <c r="BE93" s="170" t="str">
        <f>IF('Indicator Date'!BE93="","x",YEAR('Indicator Date'!BE93))</f>
        <v>x</v>
      </c>
      <c r="BF93" s="170">
        <f>IF('Indicator Date'!BF93="","x",YEAR('Indicator Date'!BF93))</f>
        <v>2020</v>
      </c>
      <c r="BG93" s="119">
        <f>IF('Indicator Date'!BG93="","x",'Indicator Date'!BG93)</f>
        <v>2019</v>
      </c>
      <c r="BH93" s="119">
        <f>IF('Indicator Date'!BH93="","x",'Indicator Date'!BH93)</f>
        <v>2019</v>
      </c>
      <c r="BI93" s="119">
        <f>IF('Indicator Date'!BI93="","x",'Indicator Date'!BI93)</f>
        <v>2019</v>
      </c>
      <c r="BJ93" s="119">
        <f>IF('Indicator Date'!BJ93="","x",'Indicator Date'!BJ93)</f>
        <v>2013</v>
      </c>
      <c r="BK93" s="119">
        <f>IF('Indicator Date'!BK93="","x",'Indicator Date'!BK93)</f>
        <v>2019</v>
      </c>
      <c r="BL93" s="119">
        <f>IF('Indicator Date'!BL93="","x",'Indicator Date'!BL93)</f>
        <v>2020</v>
      </c>
      <c r="BM93" s="119">
        <f>IF('Indicator Date'!BM93="","x",'Indicator Date'!BM93)</f>
        <v>2018</v>
      </c>
      <c r="BN93" s="119" t="str">
        <f>IF('Indicator Date'!BN93="","x",'Indicator Date'!BN93)</f>
        <v>x</v>
      </c>
      <c r="BO93" s="119">
        <f>IF('Indicator Date'!BO93="","x",'Indicator Date'!BO93)</f>
        <v>2019</v>
      </c>
      <c r="BP93" s="119">
        <f>IF('Indicator Date'!BP93="","x",'Indicator Date'!BP93)</f>
        <v>2019</v>
      </c>
      <c r="BQ93" s="119">
        <f>IF('Indicator Date'!BQ93="","x",'Indicator Date'!BQ93)</f>
        <v>2014</v>
      </c>
      <c r="BR93" s="119">
        <f>IF('Indicator Date'!BR93="","x",'Indicator Date'!BR93)</f>
        <v>2017</v>
      </c>
      <c r="BS93" s="119">
        <f>IF('Indicator Date'!BS93="","x",'Indicator Date'!BS93)</f>
        <v>2017</v>
      </c>
      <c r="BT93" s="119">
        <f>IF('Indicator Date'!BT93="","x",'Indicator Date'!BT93)</f>
        <v>2017</v>
      </c>
      <c r="BU93" s="119">
        <f>IF('Indicator Date'!BU93="","x",'Indicator Date'!BU93)</f>
        <v>2018</v>
      </c>
      <c r="BV93" s="119">
        <f>IF('Indicator Date'!BV93="","x",'Indicator Date'!BV93)</f>
        <v>2018</v>
      </c>
      <c r="BW93" s="119">
        <f>IF('Indicator Date'!BW93="","x",'Indicator Date'!BW93)</f>
        <v>2018</v>
      </c>
      <c r="BX93" s="119">
        <f>IF('Indicator Date'!BX93="","x",'Indicator Date'!BX93)</f>
        <v>2018</v>
      </c>
      <c r="BY93" s="119">
        <f>IF('Indicator Date'!BY93="","x",'Indicator Date'!BY93)</f>
        <v>2017</v>
      </c>
      <c r="BZ93" s="119">
        <f>IF('Indicator Date'!BZ93="","x",'Indicator Date'!BZ93)</f>
        <v>2019</v>
      </c>
      <c r="CA93" s="119">
        <f>IF('Indicator Date'!CA93="","x",'Indicator Date'!CA93)</f>
        <v>2020</v>
      </c>
      <c r="CB93" s="119">
        <f>IF('Indicator Date'!CB93="","x",'Indicator Date'!CB93)</f>
        <v>2015</v>
      </c>
    </row>
    <row r="94" spans="1:80" x14ac:dyDescent="0.3">
      <c r="A94" s="100" t="str">
        <f>'Indicator Data'!A96</f>
        <v>Kuwait</v>
      </c>
      <c r="B94" s="86" t="str">
        <f>'Indicator Data'!B96</f>
        <v>KWT</v>
      </c>
      <c r="C94" s="119">
        <f>IF('Indicator Date'!C94="","x",'Indicator Date'!C94)</f>
        <v>2015</v>
      </c>
      <c r="D94" s="119">
        <f>IF('Indicator Date'!D94="","x",'Indicator Date'!D94)</f>
        <v>2015</v>
      </c>
      <c r="E94" s="119">
        <f>IF('Indicator Date'!E94="","x",'Indicator Date'!E94)</f>
        <v>2015</v>
      </c>
      <c r="F94" s="119">
        <f>IF('Indicator Date'!F94="","x",'Indicator Date'!F94)</f>
        <v>2015</v>
      </c>
      <c r="G94" s="119">
        <f>IF('Indicator Date'!G94="","x",'Indicator Date'!G94)</f>
        <v>2015</v>
      </c>
      <c r="H94" s="119">
        <f>IF('Indicator Date'!H94="","x",'Indicator Date'!H94)</f>
        <v>2015</v>
      </c>
      <c r="I94" s="119">
        <f>IF('Indicator Date'!I94="","x",'Indicator Date'!I94)</f>
        <v>2015</v>
      </c>
      <c r="J94" s="119">
        <f>IF('Indicator Date'!J94="","x",'Indicator Date'!J94)</f>
        <v>2019</v>
      </c>
      <c r="K94" s="119">
        <f>IF('Indicator Date'!K94="","x",'Indicator Date'!K94)</f>
        <v>2019</v>
      </c>
      <c r="L94" s="119">
        <f>IF('Indicator Date'!L94="","x",'Indicator Date'!L94)</f>
        <v>2019</v>
      </c>
      <c r="M94" s="119">
        <f>IF('Indicator Date'!M94="","x",'Indicator Date'!M94)</f>
        <v>2015</v>
      </c>
      <c r="N94" s="119">
        <f>IF('Indicator Date'!N94="","x",'Indicator Date'!N94)</f>
        <v>2015</v>
      </c>
      <c r="O94" s="119">
        <f>IF('Indicator Date'!O94="","x",'Indicator Date'!O94)</f>
        <v>2015</v>
      </c>
      <c r="P94" s="119">
        <f>IF('Indicator Date'!P94="","x",'Indicator Date'!P94)</f>
        <v>2015</v>
      </c>
      <c r="Q94" s="119">
        <f>IF('Indicator Date'!Q94="","x",'Indicator Date'!Q94)</f>
        <v>2010</v>
      </c>
      <c r="R94" s="119">
        <f>IF('Indicator Date'!R94="","x",'Indicator Date'!R94)</f>
        <v>2010</v>
      </c>
      <c r="S94" s="119">
        <f>IF('Indicator Date'!S94="","x",'Indicator Date'!S94)</f>
        <v>2010</v>
      </c>
      <c r="T94" s="119">
        <f>IF('Indicator Date'!T94="","x",'Indicator Date'!T94)</f>
        <v>2010</v>
      </c>
      <c r="U94" s="119">
        <f>IF('Indicator Date'!U94="","x",'Indicator Date'!U94)</f>
        <v>2015</v>
      </c>
      <c r="V94" s="119">
        <f>IF('Indicator Date'!V94="","x",'Indicator Date'!V94)</f>
        <v>2015</v>
      </c>
      <c r="W94" s="119">
        <f>IF('Indicator Date'!W94="","x",'Indicator Date'!W94)</f>
        <v>2015</v>
      </c>
      <c r="X94" s="119">
        <f>IF('Indicator Date'!X94="","x",'Indicator Date'!X94)</f>
        <v>2018</v>
      </c>
      <c r="Y94" s="119">
        <f>IF('Indicator Date'!Y94="","x",'Indicator Date'!Y94)</f>
        <v>2019</v>
      </c>
      <c r="Z94" s="119">
        <f>IF('Indicator Date'!Z94="","x",'Indicator Date'!Z94)</f>
        <v>2019</v>
      </c>
      <c r="AA94" s="119" t="str">
        <f>IF('Indicator Date'!AA94="","x",'Indicator Date'!AA94)</f>
        <v>x</v>
      </c>
      <c r="AB94" s="119">
        <f>IF('Indicator Date'!AB94="","x",'Indicator Date'!AB94)</f>
        <v>2017</v>
      </c>
      <c r="AC94" s="119" t="str">
        <f>IF('Indicator Date'!AC94="","x",'Indicator Date'!AC94)</f>
        <v>x</v>
      </c>
      <c r="AD94" s="119">
        <f>IF('Indicator Date'!AD94="","x",'Indicator Date'!AD94)</f>
        <v>2018</v>
      </c>
      <c r="AE94" s="119">
        <f>IF('Indicator Date'!AE94="","x",'Indicator Date'!AE94)</f>
        <v>2019</v>
      </c>
      <c r="AF94" s="119" t="str">
        <f>IF('Indicator Date'!AF94="","x",'Indicator Date'!AF94)</f>
        <v>x</v>
      </c>
      <c r="AG94" s="119">
        <f>IF('Indicator Date'!AG94="","x",'Indicator Date'!AG94)</f>
        <v>2019</v>
      </c>
      <c r="AH94" s="119">
        <f>IF('Indicator Date'!AH94="","x",'Indicator Date'!AH94)</f>
        <v>2021</v>
      </c>
      <c r="AI94" s="119">
        <f>IF('Indicator Date'!AI94="","x",'Indicator Date'!AI94)</f>
        <v>2021</v>
      </c>
      <c r="AJ94" s="119">
        <f>IF('Indicator Date'!AJ94="","x",'Indicator Date'!AJ94)</f>
        <v>2020</v>
      </c>
      <c r="AK94" s="119">
        <f>IF('Indicator Date'!AK94="","x",'Indicator Date'!AK94)</f>
        <v>2020</v>
      </c>
      <c r="AL94" s="119">
        <f>IF('Indicator Date'!AL94="","x",'Indicator Date'!AL94)</f>
        <v>2018</v>
      </c>
      <c r="AM94" s="119" t="str">
        <f>IF('Indicator Date'!AM94="","x",RIGHT('Indicator Date'!AM94,4))</f>
        <v>x</v>
      </c>
      <c r="AN94" s="119">
        <f>IF('Indicator Date'!AN94="","x",'Indicator Date'!AN94)</f>
        <v>2021</v>
      </c>
      <c r="AO94" s="119">
        <f>IF('Indicator Date'!AO94="","x",'Indicator Date'!AO94)</f>
        <v>2018</v>
      </c>
      <c r="AP94" s="119">
        <f>IF('Indicator Date'!AP94="","x",'Indicator Date'!AP94)</f>
        <v>2019</v>
      </c>
      <c r="AQ94" s="119" t="str">
        <f>IF('Indicator Date'!AQ94="","x",'Indicator Date'!AQ94)</f>
        <v>x</v>
      </c>
      <c r="AR94" s="119">
        <f>IF('Indicator Date'!AR94="","x",'Indicator Date'!AR94)</f>
        <v>2019</v>
      </c>
      <c r="AS94" s="119">
        <f>IF('Indicator Date'!AS94="","x",'Indicator Date'!AS94)</f>
        <v>2019</v>
      </c>
      <c r="AT94" s="119">
        <f>IF('Indicator Date'!AT94="","x",'Indicator Date'!AT94)</f>
        <v>2014</v>
      </c>
      <c r="AU94" s="119">
        <f>IF('Indicator Date'!AU94="","x",'Indicator Date'!AU94)</f>
        <v>2019</v>
      </c>
      <c r="AV94" s="119" t="str">
        <f>IF('Indicator Date'!AV94="","x",'Indicator Date'!AV94)</f>
        <v>x</v>
      </c>
      <c r="AW94" s="119" t="str">
        <f>IF('Indicator Date'!AW94="","x",'Indicator Date'!AW94)</f>
        <v>x</v>
      </c>
      <c r="AX94" s="119" t="str">
        <f>IF('Indicator Date'!AX94="","x",'Indicator Date'!AX94)</f>
        <v>x</v>
      </c>
      <c r="AY94" s="119">
        <f>IF('Indicator Date'!AY94="","x",'Indicator Date'!AY94)</f>
        <v>2019</v>
      </c>
      <c r="AZ94" s="119">
        <f>IF('Indicator Date'!AZ94="","x",'Indicator Date'!AZ94)</f>
        <v>2019</v>
      </c>
      <c r="BA94" s="119" t="str">
        <f>IF('Indicator Date'!BA94="","x",'Indicator Date'!BA94)</f>
        <v>x</v>
      </c>
      <c r="BB94" s="119">
        <f>IF('Indicator Date'!BB94="","x",'Indicator Date'!BB94)</f>
        <v>2018</v>
      </c>
      <c r="BC94" s="119">
        <f>IF('Indicator Date'!BC94="","x",'Indicator Date'!BC94)</f>
        <v>2019</v>
      </c>
      <c r="BD94" s="119">
        <f>IF('Indicator Date'!BD94="","x",'Indicator Date'!BD94)</f>
        <v>2020</v>
      </c>
      <c r="BE94" s="170" t="str">
        <f>IF('Indicator Date'!BE94="","x",YEAR('Indicator Date'!BE94))</f>
        <v>x</v>
      </c>
      <c r="BF94" s="170">
        <f>IF('Indicator Date'!BF94="","x",YEAR('Indicator Date'!BF94))</f>
        <v>2020</v>
      </c>
      <c r="BG94" s="119">
        <f>IF('Indicator Date'!BG94="","x",'Indicator Date'!BG94)</f>
        <v>2019</v>
      </c>
      <c r="BH94" s="119">
        <f>IF('Indicator Date'!BH94="","x",'Indicator Date'!BH94)</f>
        <v>2019</v>
      </c>
      <c r="BI94" s="119">
        <f>IF('Indicator Date'!BI94="","x",'Indicator Date'!BI94)</f>
        <v>2019</v>
      </c>
      <c r="BJ94" s="119" t="str">
        <f>IF('Indicator Date'!BJ94="","x",'Indicator Date'!BJ94)</f>
        <v>x</v>
      </c>
      <c r="BK94" s="119">
        <f>IF('Indicator Date'!BK94="","x",'Indicator Date'!BK94)</f>
        <v>2019</v>
      </c>
      <c r="BL94" s="119">
        <f>IF('Indicator Date'!BL94="","x",'Indicator Date'!BL94)</f>
        <v>2020</v>
      </c>
      <c r="BM94" s="119">
        <f>IF('Indicator Date'!BM94="","x",'Indicator Date'!BM94)</f>
        <v>2018</v>
      </c>
      <c r="BN94" s="119">
        <f>IF('Indicator Date'!BN94="","x",'Indicator Date'!BN94)</f>
        <v>2018</v>
      </c>
      <c r="BO94" s="119">
        <f>IF('Indicator Date'!BO94="","x",'Indicator Date'!BO94)</f>
        <v>2019</v>
      </c>
      <c r="BP94" s="119">
        <f>IF('Indicator Date'!BP94="","x",'Indicator Date'!BP94)</f>
        <v>2019</v>
      </c>
      <c r="BQ94" s="119">
        <f>IF('Indicator Date'!BQ94="","x",'Indicator Date'!BQ94)</f>
        <v>2014</v>
      </c>
      <c r="BR94" s="119">
        <f>IF('Indicator Date'!BR94="","x",'Indicator Date'!BR94)</f>
        <v>2017</v>
      </c>
      <c r="BS94" s="119">
        <f>IF('Indicator Date'!BS94="","x",'Indicator Date'!BS94)</f>
        <v>2017</v>
      </c>
      <c r="BT94" s="119">
        <f>IF('Indicator Date'!BT94="","x",'Indicator Date'!BT94)</f>
        <v>2015</v>
      </c>
      <c r="BU94" s="119">
        <f>IF('Indicator Date'!BU94="","x",'Indicator Date'!BU94)</f>
        <v>2018</v>
      </c>
      <c r="BV94" s="119">
        <f>IF('Indicator Date'!BV94="","x",'Indicator Date'!BV94)</f>
        <v>2018</v>
      </c>
      <c r="BW94" s="119">
        <f>IF('Indicator Date'!BW94="","x",'Indicator Date'!BW94)</f>
        <v>2018</v>
      </c>
      <c r="BX94" s="119">
        <f>IF('Indicator Date'!BX94="","x",'Indicator Date'!BX94)</f>
        <v>2018</v>
      </c>
      <c r="BY94" s="119">
        <f>IF('Indicator Date'!BY94="","x",'Indicator Date'!BY94)</f>
        <v>2017</v>
      </c>
      <c r="BZ94" s="119">
        <f>IF('Indicator Date'!BZ94="","x",'Indicator Date'!BZ94)</f>
        <v>2019</v>
      </c>
      <c r="CA94" s="119">
        <f>IF('Indicator Date'!CA94="","x",'Indicator Date'!CA94)</f>
        <v>2020</v>
      </c>
      <c r="CB94" s="119">
        <f>IF('Indicator Date'!CB94="","x",'Indicator Date'!CB94)</f>
        <v>2015</v>
      </c>
    </row>
    <row r="95" spans="1:80" x14ac:dyDescent="0.3">
      <c r="A95" s="100" t="str">
        <f>'Indicator Data'!A97</f>
        <v>Kyrgyzstan</v>
      </c>
      <c r="B95" s="86" t="str">
        <f>'Indicator Data'!B97</f>
        <v>KGZ</v>
      </c>
      <c r="C95" s="119">
        <f>IF('Indicator Date'!C95="","x",'Indicator Date'!C95)</f>
        <v>2015</v>
      </c>
      <c r="D95" s="119">
        <f>IF('Indicator Date'!D95="","x",'Indicator Date'!D95)</f>
        <v>2015</v>
      </c>
      <c r="E95" s="119">
        <f>IF('Indicator Date'!E95="","x",'Indicator Date'!E95)</f>
        <v>2015</v>
      </c>
      <c r="F95" s="119">
        <f>IF('Indicator Date'!F95="","x",'Indicator Date'!F95)</f>
        <v>2015</v>
      </c>
      <c r="G95" s="119">
        <f>IF('Indicator Date'!G95="","x",'Indicator Date'!G95)</f>
        <v>2015</v>
      </c>
      <c r="H95" s="119">
        <f>IF('Indicator Date'!H95="","x",'Indicator Date'!H95)</f>
        <v>2015</v>
      </c>
      <c r="I95" s="119">
        <f>IF('Indicator Date'!I95="","x",'Indicator Date'!I95)</f>
        <v>2015</v>
      </c>
      <c r="J95" s="119">
        <f>IF('Indicator Date'!J95="","x",'Indicator Date'!J95)</f>
        <v>2019</v>
      </c>
      <c r="K95" s="119">
        <f>IF('Indicator Date'!K95="","x",'Indicator Date'!K95)</f>
        <v>2019</v>
      </c>
      <c r="L95" s="119">
        <f>IF('Indicator Date'!L95="","x",'Indicator Date'!L95)</f>
        <v>2019</v>
      </c>
      <c r="M95" s="119">
        <f>IF('Indicator Date'!M95="","x",'Indicator Date'!M95)</f>
        <v>2015</v>
      </c>
      <c r="N95" s="119">
        <f>IF('Indicator Date'!N95="","x",'Indicator Date'!N95)</f>
        <v>2015</v>
      </c>
      <c r="O95" s="119">
        <f>IF('Indicator Date'!O95="","x",'Indicator Date'!O95)</f>
        <v>2015</v>
      </c>
      <c r="P95" s="119">
        <f>IF('Indicator Date'!P95="","x",'Indicator Date'!P95)</f>
        <v>2015</v>
      </c>
      <c r="Q95" s="119">
        <f>IF('Indicator Date'!Q95="","x",'Indicator Date'!Q95)</f>
        <v>2010</v>
      </c>
      <c r="R95" s="119">
        <f>IF('Indicator Date'!R95="","x",'Indicator Date'!R95)</f>
        <v>2010</v>
      </c>
      <c r="S95" s="119">
        <f>IF('Indicator Date'!S95="","x",'Indicator Date'!S95)</f>
        <v>2010</v>
      </c>
      <c r="T95" s="119">
        <f>IF('Indicator Date'!T95="","x",'Indicator Date'!T95)</f>
        <v>2010</v>
      </c>
      <c r="U95" s="119">
        <f>IF('Indicator Date'!U95="","x",'Indicator Date'!U95)</f>
        <v>2015</v>
      </c>
      <c r="V95" s="119">
        <f>IF('Indicator Date'!V95="","x",'Indicator Date'!V95)</f>
        <v>2015</v>
      </c>
      <c r="W95" s="119">
        <f>IF('Indicator Date'!W95="","x",'Indicator Date'!W95)</f>
        <v>2015</v>
      </c>
      <c r="X95" s="119">
        <f>IF('Indicator Date'!X95="","x",'Indicator Date'!X95)</f>
        <v>2018</v>
      </c>
      <c r="Y95" s="119">
        <f>IF('Indicator Date'!Y95="","x",'Indicator Date'!Y95)</f>
        <v>2019</v>
      </c>
      <c r="Z95" s="119">
        <f>IF('Indicator Date'!Z95="","x",'Indicator Date'!Z95)</f>
        <v>2019</v>
      </c>
      <c r="AA95" s="119">
        <f>IF('Indicator Date'!AA95="","x",'Indicator Date'!AA95)</f>
        <v>2012</v>
      </c>
      <c r="AB95" s="119">
        <f>IF('Indicator Date'!AB95="","x",'Indicator Date'!AB95)</f>
        <v>2017</v>
      </c>
      <c r="AC95" s="119">
        <f>IF('Indicator Date'!AC95="","x",'Indicator Date'!AC95)</f>
        <v>2017</v>
      </c>
      <c r="AD95" s="119">
        <f>IF('Indicator Date'!AD95="","x",'Indicator Date'!AD95)</f>
        <v>2018</v>
      </c>
      <c r="AE95" s="119">
        <f>IF('Indicator Date'!AE95="","x",'Indicator Date'!AE95)</f>
        <v>2019</v>
      </c>
      <c r="AF95" s="119">
        <f>IF('Indicator Date'!AF95="","x",'Indicator Date'!AF95)</f>
        <v>2018</v>
      </c>
      <c r="AG95" s="119">
        <f>IF('Indicator Date'!AG95="","x",'Indicator Date'!AG95)</f>
        <v>2019</v>
      </c>
      <c r="AH95" s="119">
        <f>IF('Indicator Date'!AH95="","x",'Indicator Date'!AH95)</f>
        <v>2021</v>
      </c>
      <c r="AI95" s="119">
        <f>IF('Indicator Date'!AI95="","x",'Indicator Date'!AI95)</f>
        <v>2021</v>
      </c>
      <c r="AJ95" s="119">
        <f>IF('Indicator Date'!AJ95="","x",'Indicator Date'!AJ95)</f>
        <v>2020</v>
      </c>
      <c r="AK95" s="119">
        <f>IF('Indicator Date'!AK95="","x",'Indicator Date'!AK95)</f>
        <v>2020</v>
      </c>
      <c r="AL95" s="119">
        <f>IF('Indicator Date'!AL95="","x",'Indicator Date'!AL95)</f>
        <v>2018</v>
      </c>
      <c r="AM95" s="119" t="str">
        <f>IF('Indicator Date'!AM95="","x",RIGHT('Indicator Date'!AM95,4))</f>
        <v>2018</v>
      </c>
      <c r="AN95" s="119">
        <f>IF('Indicator Date'!AN95="","x",'Indicator Date'!AN95)</f>
        <v>2021</v>
      </c>
      <c r="AO95" s="119">
        <f>IF('Indicator Date'!AO95="","x",'Indicator Date'!AO95)</f>
        <v>2018</v>
      </c>
      <c r="AP95" s="119">
        <f>IF('Indicator Date'!AP95="","x",'Indicator Date'!AP95)</f>
        <v>2019</v>
      </c>
      <c r="AQ95" s="119">
        <f>IF('Indicator Date'!AQ95="","x",'Indicator Date'!AQ95)</f>
        <v>2019</v>
      </c>
      <c r="AR95" s="119">
        <f>IF('Indicator Date'!AR95="","x",'Indicator Date'!AR95)</f>
        <v>2019</v>
      </c>
      <c r="AS95" s="119">
        <f>IF('Indicator Date'!AS95="","x",'Indicator Date'!AS95)</f>
        <v>2019</v>
      </c>
      <c r="AT95" s="119">
        <f>IF('Indicator Date'!AT95="","x",'Indicator Date'!AT95)</f>
        <v>2018</v>
      </c>
      <c r="AU95" s="119">
        <f>IF('Indicator Date'!AU95="","x",'Indicator Date'!AU95)</f>
        <v>2019</v>
      </c>
      <c r="AV95" s="119">
        <f>IF('Indicator Date'!AV95="","x",'Indicator Date'!AV95)</f>
        <v>2019</v>
      </c>
      <c r="AW95" s="119">
        <f>IF('Indicator Date'!AW95="","x",'Indicator Date'!AW95)</f>
        <v>2019</v>
      </c>
      <c r="AX95" s="119">
        <f>IF('Indicator Date'!AX95="","x",'Indicator Date'!AX95)</f>
        <v>2018</v>
      </c>
      <c r="AY95" s="119">
        <f>IF('Indicator Date'!AY95="","x",'Indicator Date'!AY95)</f>
        <v>2019</v>
      </c>
      <c r="AZ95" s="119">
        <f>IF('Indicator Date'!AZ95="","x",'Indicator Date'!AZ95)</f>
        <v>2019</v>
      </c>
      <c r="BA95" s="119">
        <f>IF('Indicator Date'!BA95="","x",'Indicator Date'!BA95)</f>
        <v>2019</v>
      </c>
      <c r="BB95" s="119">
        <f>IF('Indicator Date'!BB95="","x",'Indicator Date'!BB95)</f>
        <v>2018</v>
      </c>
      <c r="BC95" s="119">
        <f>IF('Indicator Date'!BC95="","x",'Indicator Date'!BC95)</f>
        <v>2019</v>
      </c>
      <c r="BD95" s="119">
        <f>IF('Indicator Date'!BD95="","x",'Indicator Date'!BD95)</f>
        <v>2020</v>
      </c>
      <c r="BE95" s="170" t="str">
        <f>IF('Indicator Date'!BE95="","x",YEAR('Indicator Date'!BE95))</f>
        <v>x</v>
      </c>
      <c r="BF95" s="170">
        <f>IF('Indicator Date'!BF95="","x",YEAR('Indicator Date'!BF95))</f>
        <v>2020</v>
      </c>
      <c r="BG95" s="119">
        <f>IF('Indicator Date'!BG95="","x",'Indicator Date'!BG95)</f>
        <v>2019</v>
      </c>
      <c r="BH95" s="119">
        <f>IF('Indicator Date'!BH95="","x",'Indicator Date'!BH95)</f>
        <v>2019</v>
      </c>
      <c r="BI95" s="119">
        <f>IF('Indicator Date'!BI95="","x",'Indicator Date'!BI95)</f>
        <v>2019</v>
      </c>
      <c r="BJ95" s="119">
        <f>IF('Indicator Date'!BJ95="","x",'Indicator Date'!BJ95)</f>
        <v>2015</v>
      </c>
      <c r="BK95" s="119">
        <f>IF('Indicator Date'!BK95="","x",'Indicator Date'!BK95)</f>
        <v>2019</v>
      </c>
      <c r="BL95" s="119">
        <f>IF('Indicator Date'!BL95="","x",'Indicator Date'!BL95)</f>
        <v>2020</v>
      </c>
      <c r="BM95" s="119">
        <f>IF('Indicator Date'!BM95="","x",'Indicator Date'!BM95)</f>
        <v>2018</v>
      </c>
      <c r="BN95" s="119">
        <f>IF('Indicator Date'!BN95="","x",'Indicator Date'!BN95)</f>
        <v>2018</v>
      </c>
      <c r="BO95" s="119">
        <f>IF('Indicator Date'!BO95="","x",'Indicator Date'!BO95)</f>
        <v>2017</v>
      </c>
      <c r="BP95" s="119">
        <f>IF('Indicator Date'!BP95="","x",'Indicator Date'!BP95)</f>
        <v>2019</v>
      </c>
      <c r="BQ95" s="119">
        <f>IF('Indicator Date'!BQ95="","x",'Indicator Date'!BQ95)</f>
        <v>2014</v>
      </c>
      <c r="BR95" s="119">
        <f>IF('Indicator Date'!BR95="","x",'Indicator Date'!BR95)</f>
        <v>2017</v>
      </c>
      <c r="BS95" s="119">
        <f>IF('Indicator Date'!BS95="","x",'Indicator Date'!BS95)</f>
        <v>2017</v>
      </c>
      <c r="BT95" s="119">
        <f>IF('Indicator Date'!BT95="","x",'Indicator Date'!BT95)</f>
        <v>2014</v>
      </c>
      <c r="BU95" s="119">
        <f>IF('Indicator Date'!BU95="","x",'Indicator Date'!BU95)</f>
        <v>2018</v>
      </c>
      <c r="BV95" s="119">
        <f>IF('Indicator Date'!BV95="","x",'Indicator Date'!BV95)</f>
        <v>2018</v>
      </c>
      <c r="BW95" s="119">
        <f>IF('Indicator Date'!BW95="","x",'Indicator Date'!BW95)</f>
        <v>2018</v>
      </c>
      <c r="BX95" s="119">
        <f>IF('Indicator Date'!BX95="","x",'Indicator Date'!BX95)</f>
        <v>2018</v>
      </c>
      <c r="BY95" s="119">
        <f>IF('Indicator Date'!BY95="","x",'Indicator Date'!BY95)</f>
        <v>2017</v>
      </c>
      <c r="BZ95" s="119">
        <f>IF('Indicator Date'!BZ95="","x",'Indicator Date'!BZ95)</f>
        <v>2019</v>
      </c>
      <c r="CA95" s="119">
        <f>IF('Indicator Date'!CA95="","x",'Indicator Date'!CA95)</f>
        <v>2020</v>
      </c>
      <c r="CB95" s="119">
        <f>IF('Indicator Date'!CB95="","x",'Indicator Date'!CB95)</f>
        <v>2015</v>
      </c>
    </row>
    <row r="96" spans="1:80" x14ac:dyDescent="0.3">
      <c r="A96" s="100" t="str">
        <f>'Indicator Data'!A98</f>
        <v>Lao PDR</v>
      </c>
      <c r="B96" s="86" t="str">
        <f>'Indicator Data'!B98</f>
        <v>LAO</v>
      </c>
      <c r="C96" s="119">
        <f>IF('Indicator Date'!C96="","x",'Indicator Date'!C96)</f>
        <v>2015</v>
      </c>
      <c r="D96" s="119">
        <f>IF('Indicator Date'!D96="","x",'Indicator Date'!D96)</f>
        <v>2015</v>
      </c>
      <c r="E96" s="119">
        <f>IF('Indicator Date'!E96="","x",'Indicator Date'!E96)</f>
        <v>2015</v>
      </c>
      <c r="F96" s="119">
        <f>IF('Indicator Date'!F96="","x",'Indicator Date'!F96)</f>
        <v>2015</v>
      </c>
      <c r="G96" s="119">
        <f>IF('Indicator Date'!G96="","x",'Indicator Date'!G96)</f>
        <v>2015</v>
      </c>
      <c r="H96" s="119">
        <f>IF('Indicator Date'!H96="","x",'Indicator Date'!H96)</f>
        <v>2015</v>
      </c>
      <c r="I96" s="119">
        <f>IF('Indicator Date'!I96="","x",'Indicator Date'!I96)</f>
        <v>2015</v>
      </c>
      <c r="J96" s="119">
        <f>IF('Indicator Date'!J96="","x",'Indicator Date'!J96)</f>
        <v>2019</v>
      </c>
      <c r="K96" s="119">
        <f>IF('Indicator Date'!K96="","x",'Indicator Date'!K96)</f>
        <v>2019</v>
      </c>
      <c r="L96" s="119">
        <f>IF('Indicator Date'!L96="","x",'Indicator Date'!L96)</f>
        <v>2019</v>
      </c>
      <c r="M96" s="119">
        <f>IF('Indicator Date'!M96="","x",'Indicator Date'!M96)</f>
        <v>2015</v>
      </c>
      <c r="N96" s="119">
        <f>IF('Indicator Date'!N96="","x",'Indicator Date'!N96)</f>
        <v>2015</v>
      </c>
      <c r="O96" s="119">
        <f>IF('Indicator Date'!O96="","x",'Indicator Date'!O96)</f>
        <v>2015</v>
      </c>
      <c r="P96" s="119">
        <f>IF('Indicator Date'!P96="","x",'Indicator Date'!P96)</f>
        <v>2015</v>
      </c>
      <c r="Q96" s="119">
        <f>IF('Indicator Date'!Q96="","x",'Indicator Date'!Q96)</f>
        <v>2010</v>
      </c>
      <c r="R96" s="119">
        <f>IF('Indicator Date'!R96="","x",'Indicator Date'!R96)</f>
        <v>2010</v>
      </c>
      <c r="S96" s="119">
        <f>IF('Indicator Date'!S96="","x",'Indicator Date'!S96)</f>
        <v>2010</v>
      </c>
      <c r="T96" s="119">
        <f>IF('Indicator Date'!T96="","x",'Indicator Date'!T96)</f>
        <v>2010</v>
      </c>
      <c r="U96" s="119">
        <f>IF('Indicator Date'!U96="","x",'Indicator Date'!U96)</f>
        <v>2015</v>
      </c>
      <c r="V96" s="119">
        <f>IF('Indicator Date'!V96="","x",'Indicator Date'!V96)</f>
        <v>2015</v>
      </c>
      <c r="W96" s="119">
        <f>IF('Indicator Date'!W96="","x",'Indicator Date'!W96)</f>
        <v>2015</v>
      </c>
      <c r="X96" s="119">
        <f>IF('Indicator Date'!X96="","x",'Indicator Date'!X96)</f>
        <v>2018</v>
      </c>
      <c r="Y96" s="119">
        <f>IF('Indicator Date'!Y96="","x",'Indicator Date'!Y96)</f>
        <v>2019</v>
      </c>
      <c r="Z96" s="119">
        <f>IF('Indicator Date'!Z96="","x",'Indicator Date'!Z96)</f>
        <v>2019</v>
      </c>
      <c r="AA96" s="119" t="str">
        <f>IF('Indicator Date'!AA96="","x",'Indicator Date'!AA96)</f>
        <v>x</v>
      </c>
      <c r="AB96" s="119">
        <f>IF('Indicator Date'!AB96="","x",'Indicator Date'!AB96)</f>
        <v>2017</v>
      </c>
      <c r="AC96" s="119">
        <f>IF('Indicator Date'!AC96="","x",'Indicator Date'!AC96)</f>
        <v>2017</v>
      </c>
      <c r="AD96" s="119">
        <f>IF('Indicator Date'!AD96="","x",'Indicator Date'!AD96)</f>
        <v>2017</v>
      </c>
      <c r="AE96" s="119">
        <f>IF('Indicator Date'!AE96="","x",'Indicator Date'!AE96)</f>
        <v>2019</v>
      </c>
      <c r="AF96" s="119">
        <f>IF('Indicator Date'!AF96="","x",'Indicator Date'!AF96)</f>
        <v>2018</v>
      </c>
      <c r="AG96" s="119">
        <f>IF('Indicator Date'!AG96="","x",'Indicator Date'!AG96)</f>
        <v>2019</v>
      </c>
      <c r="AH96" s="119">
        <f>IF('Indicator Date'!AH96="","x",'Indicator Date'!AH96)</f>
        <v>2021</v>
      </c>
      <c r="AI96" s="119">
        <f>IF('Indicator Date'!AI96="","x",'Indicator Date'!AI96)</f>
        <v>2021</v>
      </c>
      <c r="AJ96" s="119">
        <f>IF('Indicator Date'!AJ96="","x",'Indicator Date'!AJ96)</f>
        <v>2020</v>
      </c>
      <c r="AK96" s="119">
        <f>IF('Indicator Date'!AK96="","x",'Indicator Date'!AK96)</f>
        <v>2020</v>
      </c>
      <c r="AL96" s="119">
        <f>IF('Indicator Date'!AL96="","x",'Indicator Date'!AL96)</f>
        <v>2018</v>
      </c>
      <c r="AM96" s="119" t="str">
        <f>IF('Indicator Date'!AM96="","x",RIGHT('Indicator Date'!AM96,4))</f>
        <v>2017</v>
      </c>
      <c r="AN96" s="119">
        <f>IF('Indicator Date'!AN96="","x",'Indicator Date'!AN96)</f>
        <v>2021</v>
      </c>
      <c r="AO96" s="119">
        <f>IF('Indicator Date'!AO96="","x",'Indicator Date'!AO96)</f>
        <v>2018</v>
      </c>
      <c r="AP96" s="119">
        <f>IF('Indicator Date'!AP96="","x",'Indicator Date'!AP96)</f>
        <v>2019</v>
      </c>
      <c r="AQ96" s="119">
        <f>IF('Indicator Date'!AQ96="","x",'Indicator Date'!AQ96)</f>
        <v>2019</v>
      </c>
      <c r="AR96" s="119">
        <f>IF('Indicator Date'!AR96="","x",'Indicator Date'!AR96)</f>
        <v>2019</v>
      </c>
      <c r="AS96" s="119">
        <f>IF('Indicator Date'!AS96="","x",'Indicator Date'!AS96)</f>
        <v>2019</v>
      </c>
      <c r="AT96" s="119">
        <f>IF('Indicator Date'!AT96="","x",'Indicator Date'!AT96)</f>
        <v>2017</v>
      </c>
      <c r="AU96" s="119">
        <f>IF('Indicator Date'!AU96="","x",'Indicator Date'!AU96)</f>
        <v>2019</v>
      </c>
      <c r="AV96" s="119">
        <f>IF('Indicator Date'!AV96="","x",'Indicator Date'!AV96)</f>
        <v>2019</v>
      </c>
      <c r="AW96" s="119">
        <f>IF('Indicator Date'!AW96="","x",'Indicator Date'!AW96)</f>
        <v>2019</v>
      </c>
      <c r="AX96" s="119">
        <f>IF('Indicator Date'!AX96="","x",'Indicator Date'!AX96)</f>
        <v>2018</v>
      </c>
      <c r="AY96" s="119">
        <f>IF('Indicator Date'!AY96="","x",'Indicator Date'!AY96)</f>
        <v>2019</v>
      </c>
      <c r="AZ96" s="119">
        <f>IF('Indicator Date'!AZ96="","x",'Indicator Date'!AZ96)</f>
        <v>2019</v>
      </c>
      <c r="BA96" s="119">
        <f>IF('Indicator Date'!BA96="","x",'Indicator Date'!BA96)</f>
        <v>2018</v>
      </c>
      <c r="BB96" s="119">
        <f>IF('Indicator Date'!BB96="","x",'Indicator Date'!BB96)</f>
        <v>2018</v>
      </c>
      <c r="BC96" s="119">
        <f>IF('Indicator Date'!BC96="","x",'Indicator Date'!BC96)</f>
        <v>2019</v>
      </c>
      <c r="BD96" s="119">
        <f>IF('Indicator Date'!BD96="","x",'Indicator Date'!BD96)</f>
        <v>2020</v>
      </c>
      <c r="BE96" s="170" t="str">
        <f>IF('Indicator Date'!BE96="","x",YEAR('Indicator Date'!BE96))</f>
        <v>x</v>
      </c>
      <c r="BF96" s="170">
        <f>IF('Indicator Date'!BF96="","x",YEAR('Indicator Date'!BF96))</f>
        <v>2020</v>
      </c>
      <c r="BG96" s="119">
        <f>IF('Indicator Date'!BG96="","x",'Indicator Date'!BG96)</f>
        <v>2019</v>
      </c>
      <c r="BH96" s="119">
        <f>IF('Indicator Date'!BH96="","x",'Indicator Date'!BH96)</f>
        <v>2019</v>
      </c>
      <c r="BI96" s="119">
        <f>IF('Indicator Date'!BI96="","x",'Indicator Date'!BI96)</f>
        <v>2019</v>
      </c>
      <c r="BJ96" s="119">
        <f>IF('Indicator Date'!BJ96="","x",'Indicator Date'!BJ96)</f>
        <v>2015</v>
      </c>
      <c r="BK96" s="119">
        <f>IF('Indicator Date'!BK96="","x",'Indicator Date'!BK96)</f>
        <v>2019</v>
      </c>
      <c r="BL96" s="119">
        <f>IF('Indicator Date'!BL96="","x",'Indicator Date'!BL96)</f>
        <v>2020</v>
      </c>
      <c r="BM96" s="119">
        <f>IF('Indicator Date'!BM96="","x",'Indicator Date'!BM96)</f>
        <v>2018</v>
      </c>
      <c r="BN96" s="119">
        <f>IF('Indicator Date'!BN96="","x",'Indicator Date'!BN96)</f>
        <v>2015</v>
      </c>
      <c r="BO96" s="119">
        <f>IF('Indicator Date'!BO96="","x",'Indicator Date'!BO96)</f>
        <v>2017</v>
      </c>
      <c r="BP96" s="119">
        <f>IF('Indicator Date'!BP96="","x",'Indicator Date'!BP96)</f>
        <v>2019</v>
      </c>
      <c r="BQ96" s="119">
        <f>IF('Indicator Date'!BQ96="","x",'Indicator Date'!BQ96)</f>
        <v>2014</v>
      </c>
      <c r="BR96" s="119">
        <f>IF('Indicator Date'!BR96="","x",'Indicator Date'!BR96)</f>
        <v>2017</v>
      </c>
      <c r="BS96" s="119">
        <f>IF('Indicator Date'!BS96="","x",'Indicator Date'!BS96)</f>
        <v>2017</v>
      </c>
      <c r="BT96" s="119">
        <f>IF('Indicator Date'!BT96="","x",'Indicator Date'!BT96)</f>
        <v>2014</v>
      </c>
      <c r="BU96" s="119">
        <f>IF('Indicator Date'!BU96="","x",'Indicator Date'!BU96)</f>
        <v>2018</v>
      </c>
      <c r="BV96" s="119">
        <f>IF('Indicator Date'!BV96="","x",'Indicator Date'!BV96)</f>
        <v>2018</v>
      </c>
      <c r="BW96" s="119">
        <f>IF('Indicator Date'!BW96="","x",'Indicator Date'!BW96)</f>
        <v>2018</v>
      </c>
      <c r="BX96" s="119">
        <f>IF('Indicator Date'!BX96="","x",'Indicator Date'!BX96)</f>
        <v>2018</v>
      </c>
      <c r="BY96" s="119">
        <f>IF('Indicator Date'!BY96="","x",'Indicator Date'!BY96)</f>
        <v>2017</v>
      </c>
      <c r="BZ96" s="119">
        <f>IF('Indicator Date'!BZ96="","x",'Indicator Date'!BZ96)</f>
        <v>2019</v>
      </c>
      <c r="CA96" s="119">
        <f>IF('Indicator Date'!CA96="","x",'Indicator Date'!CA96)</f>
        <v>2020</v>
      </c>
      <c r="CB96" s="119">
        <f>IF('Indicator Date'!CB96="","x",'Indicator Date'!CB96)</f>
        <v>2015</v>
      </c>
    </row>
    <row r="97" spans="1:80" x14ac:dyDescent="0.3">
      <c r="A97" s="100" t="str">
        <f>'Indicator Data'!A99</f>
        <v>Latvia</v>
      </c>
      <c r="B97" s="86" t="str">
        <f>'Indicator Data'!B99</f>
        <v>LVA</v>
      </c>
      <c r="C97" s="119">
        <f>IF('Indicator Date'!C97="","x",'Indicator Date'!C97)</f>
        <v>2015</v>
      </c>
      <c r="D97" s="119">
        <f>IF('Indicator Date'!D97="","x",'Indicator Date'!D97)</f>
        <v>2015</v>
      </c>
      <c r="E97" s="119">
        <f>IF('Indicator Date'!E97="","x",'Indicator Date'!E97)</f>
        <v>2015</v>
      </c>
      <c r="F97" s="119">
        <f>IF('Indicator Date'!F97="","x",'Indicator Date'!F97)</f>
        <v>2015</v>
      </c>
      <c r="G97" s="119">
        <f>IF('Indicator Date'!G97="","x",'Indicator Date'!G97)</f>
        <v>2015</v>
      </c>
      <c r="H97" s="119">
        <f>IF('Indicator Date'!H97="","x",'Indicator Date'!H97)</f>
        <v>2015</v>
      </c>
      <c r="I97" s="119">
        <f>IF('Indicator Date'!I97="","x",'Indicator Date'!I97)</f>
        <v>2015</v>
      </c>
      <c r="J97" s="119">
        <f>IF('Indicator Date'!J97="","x",'Indicator Date'!J97)</f>
        <v>2019</v>
      </c>
      <c r="K97" s="119">
        <f>IF('Indicator Date'!K97="","x",'Indicator Date'!K97)</f>
        <v>2019</v>
      </c>
      <c r="L97" s="119">
        <f>IF('Indicator Date'!L97="","x",'Indicator Date'!L97)</f>
        <v>2019</v>
      </c>
      <c r="M97" s="119">
        <f>IF('Indicator Date'!M97="","x",'Indicator Date'!M97)</f>
        <v>2015</v>
      </c>
      <c r="N97" s="119">
        <f>IF('Indicator Date'!N97="","x",'Indicator Date'!N97)</f>
        <v>2015</v>
      </c>
      <c r="O97" s="119">
        <f>IF('Indicator Date'!O97="","x",'Indicator Date'!O97)</f>
        <v>2015</v>
      </c>
      <c r="P97" s="119">
        <f>IF('Indicator Date'!P97="","x",'Indicator Date'!P97)</f>
        <v>2015</v>
      </c>
      <c r="Q97" s="119">
        <f>IF('Indicator Date'!Q97="","x",'Indicator Date'!Q97)</f>
        <v>2010</v>
      </c>
      <c r="R97" s="119">
        <f>IF('Indicator Date'!R97="","x",'Indicator Date'!R97)</f>
        <v>2010</v>
      </c>
      <c r="S97" s="119">
        <f>IF('Indicator Date'!S97="","x",'Indicator Date'!S97)</f>
        <v>2010</v>
      </c>
      <c r="T97" s="119">
        <f>IF('Indicator Date'!T97="","x",'Indicator Date'!T97)</f>
        <v>2010</v>
      </c>
      <c r="U97" s="119">
        <f>IF('Indicator Date'!U97="","x",'Indicator Date'!U97)</f>
        <v>2015</v>
      </c>
      <c r="V97" s="119">
        <f>IF('Indicator Date'!V97="","x",'Indicator Date'!V97)</f>
        <v>2015</v>
      </c>
      <c r="W97" s="119">
        <f>IF('Indicator Date'!W97="","x",'Indicator Date'!W97)</f>
        <v>2015</v>
      </c>
      <c r="X97" s="119">
        <f>IF('Indicator Date'!X97="","x",'Indicator Date'!X97)</f>
        <v>2018</v>
      </c>
      <c r="Y97" s="119">
        <f>IF('Indicator Date'!Y97="","x",'Indicator Date'!Y97)</f>
        <v>2019</v>
      </c>
      <c r="Z97" s="119">
        <f>IF('Indicator Date'!Z97="","x",'Indicator Date'!Z97)</f>
        <v>2019</v>
      </c>
      <c r="AA97" s="119">
        <f>IF('Indicator Date'!AA97="","x",'Indicator Date'!AA97)</f>
        <v>2011</v>
      </c>
      <c r="AB97" s="119">
        <f>IF('Indicator Date'!AB97="","x",'Indicator Date'!AB97)</f>
        <v>2017</v>
      </c>
      <c r="AC97" s="119" t="str">
        <f>IF('Indicator Date'!AC97="","x",'Indicator Date'!AC97)</f>
        <v>x</v>
      </c>
      <c r="AD97" s="119">
        <f>IF('Indicator Date'!AD97="","x",'Indicator Date'!AD97)</f>
        <v>2018</v>
      </c>
      <c r="AE97" s="119">
        <f>IF('Indicator Date'!AE97="","x",'Indicator Date'!AE97)</f>
        <v>2019</v>
      </c>
      <c r="AF97" s="119" t="str">
        <f>IF('Indicator Date'!AF97="","x",'Indicator Date'!AF97)</f>
        <v>x</v>
      </c>
      <c r="AG97" s="119">
        <f>IF('Indicator Date'!AG97="","x",'Indicator Date'!AG97)</f>
        <v>2019</v>
      </c>
      <c r="AH97" s="119">
        <f>IF('Indicator Date'!AH97="","x",'Indicator Date'!AH97)</f>
        <v>2021</v>
      </c>
      <c r="AI97" s="119">
        <f>IF('Indicator Date'!AI97="","x",'Indicator Date'!AI97)</f>
        <v>2021</v>
      </c>
      <c r="AJ97" s="119">
        <f>IF('Indicator Date'!AJ97="","x",'Indicator Date'!AJ97)</f>
        <v>2020</v>
      </c>
      <c r="AK97" s="119">
        <f>IF('Indicator Date'!AK97="","x",'Indicator Date'!AK97)</f>
        <v>2020</v>
      </c>
      <c r="AL97" s="119">
        <f>IF('Indicator Date'!AL97="","x",'Indicator Date'!AL97)</f>
        <v>2018</v>
      </c>
      <c r="AM97" s="119" t="str">
        <f>IF('Indicator Date'!AM97="","x",RIGHT('Indicator Date'!AM97,4))</f>
        <v>x</v>
      </c>
      <c r="AN97" s="119">
        <f>IF('Indicator Date'!AN97="","x",'Indicator Date'!AN97)</f>
        <v>2021</v>
      </c>
      <c r="AO97" s="119">
        <f>IF('Indicator Date'!AO97="","x",'Indicator Date'!AO97)</f>
        <v>2018</v>
      </c>
      <c r="AP97" s="119">
        <f>IF('Indicator Date'!AP97="","x",'Indicator Date'!AP97)</f>
        <v>2019</v>
      </c>
      <c r="AQ97" s="119" t="str">
        <f>IF('Indicator Date'!AQ97="","x",'Indicator Date'!AQ97)</f>
        <v>x</v>
      </c>
      <c r="AR97" s="119">
        <f>IF('Indicator Date'!AR97="","x",'Indicator Date'!AR97)</f>
        <v>2019</v>
      </c>
      <c r="AS97" s="119">
        <f>IF('Indicator Date'!AS97="","x",'Indicator Date'!AS97)</f>
        <v>2019</v>
      </c>
      <c r="AT97" s="119" t="str">
        <f>IF('Indicator Date'!AT97="","x",'Indicator Date'!AT97)</f>
        <v>x</v>
      </c>
      <c r="AU97" s="119">
        <f>IF('Indicator Date'!AU97="","x",'Indicator Date'!AU97)</f>
        <v>2019</v>
      </c>
      <c r="AV97" s="119">
        <f>IF('Indicator Date'!AV97="","x",'Indicator Date'!AV97)</f>
        <v>2019</v>
      </c>
      <c r="AW97" s="119">
        <f>IF('Indicator Date'!AW97="","x",'Indicator Date'!AW97)</f>
        <v>2019</v>
      </c>
      <c r="AX97" s="119" t="str">
        <f>IF('Indicator Date'!AX97="","x",'Indicator Date'!AX97)</f>
        <v>x</v>
      </c>
      <c r="AY97" s="119">
        <f>IF('Indicator Date'!AY97="","x",'Indicator Date'!AY97)</f>
        <v>2019</v>
      </c>
      <c r="AZ97" s="119">
        <f>IF('Indicator Date'!AZ97="","x",'Indicator Date'!AZ97)</f>
        <v>2019</v>
      </c>
      <c r="BA97" s="119">
        <f>IF('Indicator Date'!BA97="","x",'Indicator Date'!BA97)</f>
        <v>2018</v>
      </c>
      <c r="BB97" s="119">
        <f>IF('Indicator Date'!BB97="","x",'Indicator Date'!BB97)</f>
        <v>2018</v>
      </c>
      <c r="BC97" s="119">
        <f>IF('Indicator Date'!BC97="","x",'Indicator Date'!BC97)</f>
        <v>2019</v>
      </c>
      <c r="BD97" s="119">
        <f>IF('Indicator Date'!BD97="","x",'Indicator Date'!BD97)</f>
        <v>2020</v>
      </c>
      <c r="BE97" s="170" t="str">
        <f>IF('Indicator Date'!BE97="","x",YEAR('Indicator Date'!BE97))</f>
        <v>x</v>
      </c>
      <c r="BF97" s="170">
        <f>IF('Indicator Date'!BF97="","x",YEAR('Indicator Date'!BF97))</f>
        <v>2020</v>
      </c>
      <c r="BG97" s="119">
        <f>IF('Indicator Date'!BG97="","x",'Indicator Date'!BG97)</f>
        <v>2019</v>
      </c>
      <c r="BH97" s="119">
        <f>IF('Indicator Date'!BH97="","x",'Indicator Date'!BH97)</f>
        <v>2019</v>
      </c>
      <c r="BI97" s="119">
        <f>IF('Indicator Date'!BI97="","x",'Indicator Date'!BI97)</f>
        <v>2019</v>
      </c>
      <c r="BJ97" s="119" t="str">
        <f>IF('Indicator Date'!BJ97="","x",'Indicator Date'!BJ97)</f>
        <v>x</v>
      </c>
      <c r="BK97" s="119">
        <f>IF('Indicator Date'!BK97="","x",'Indicator Date'!BK97)</f>
        <v>2019</v>
      </c>
      <c r="BL97" s="119">
        <f>IF('Indicator Date'!BL97="","x",'Indicator Date'!BL97)</f>
        <v>2020</v>
      </c>
      <c r="BM97" s="119">
        <f>IF('Indicator Date'!BM97="","x",'Indicator Date'!BM97)</f>
        <v>2018</v>
      </c>
      <c r="BN97" s="119">
        <f>IF('Indicator Date'!BN97="","x",'Indicator Date'!BN97)</f>
        <v>2018</v>
      </c>
      <c r="BO97" s="119">
        <f>IF('Indicator Date'!BO97="","x",'Indicator Date'!BO97)</f>
        <v>2019</v>
      </c>
      <c r="BP97" s="119">
        <f>IF('Indicator Date'!BP97="","x",'Indicator Date'!BP97)</f>
        <v>2019</v>
      </c>
      <c r="BQ97" s="119">
        <f>IF('Indicator Date'!BQ97="","x",'Indicator Date'!BQ97)</f>
        <v>2014</v>
      </c>
      <c r="BR97" s="119">
        <f>IF('Indicator Date'!BR97="","x",'Indicator Date'!BR97)</f>
        <v>2017</v>
      </c>
      <c r="BS97" s="119">
        <f>IF('Indicator Date'!BS97="","x",'Indicator Date'!BS97)</f>
        <v>2017</v>
      </c>
      <c r="BT97" s="119">
        <f>IF('Indicator Date'!BT97="","x",'Indicator Date'!BT97)</f>
        <v>2016</v>
      </c>
      <c r="BU97" s="119">
        <f>IF('Indicator Date'!BU97="","x",'Indicator Date'!BU97)</f>
        <v>2018</v>
      </c>
      <c r="BV97" s="119">
        <f>IF('Indicator Date'!BV97="","x",'Indicator Date'!BV97)</f>
        <v>2018</v>
      </c>
      <c r="BW97" s="119">
        <f>IF('Indicator Date'!BW97="","x",'Indicator Date'!BW97)</f>
        <v>2018</v>
      </c>
      <c r="BX97" s="119">
        <f>IF('Indicator Date'!BX97="","x",'Indicator Date'!BX97)</f>
        <v>2018</v>
      </c>
      <c r="BY97" s="119">
        <f>IF('Indicator Date'!BY97="","x",'Indicator Date'!BY97)</f>
        <v>2017</v>
      </c>
      <c r="BZ97" s="119">
        <f>IF('Indicator Date'!BZ97="","x",'Indicator Date'!BZ97)</f>
        <v>2019</v>
      </c>
      <c r="CA97" s="119">
        <f>IF('Indicator Date'!CA97="","x",'Indicator Date'!CA97)</f>
        <v>2020</v>
      </c>
      <c r="CB97" s="119">
        <f>IF('Indicator Date'!CB97="","x",'Indicator Date'!CB97)</f>
        <v>2015</v>
      </c>
    </row>
    <row r="98" spans="1:80" x14ac:dyDescent="0.3">
      <c r="A98" s="100" t="str">
        <f>'Indicator Data'!A100</f>
        <v>Lebanon</v>
      </c>
      <c r="B98" s="86" t="str">
        <f>'Indicator Data'!B100</f>
        <v>LBN</v>
      </c>
      <c r="C98" s="119">
        <f>IF('Indicator Date'!C98="","x",'Indicator Date'!C98)</f>
        <v>2015</v>
      </c>
      <c r="D98" s="119">
        <f>IF('Indicator Date'!D98="","x",'Indicator Date'!D98)</f>
        <v>2015</v>
      </c>
      <c r="E98" s="119">
        <f>IF('Indicator Date'!E98="","x",'Indicator Date'!E98)</f>
        <v>2015</v>
      </c>
      <c r="F98" s="119">
        <f>IF('Indicator Date'!F98="","x",'Indicator Date'!F98)</f>
        <v>2015</v>
      </c>
      <c r="G98" s="119">
        <f>IF('Indicator Date'!G98="","x",'Indicator Date'!G98)</f>
        <v>2015</v>
      </c>
      <c r="H98" s="119">
        <f>IF('Indicator Date'!H98="","x",'Indicator Date'!H98)</f>
        <v>2015</v>
      </c>
      <c r="I98" s="119">
        <f>IF('Indicator Date'!I98="","x",'Indicator Date'!I98)</f>
        <v>2015</v>
      </c>
      <c r="J98" s="119">
        <f>IF('Indicator Date'!J98="","x",'Indicator Date'!J98)</f>
        <v>2019</v>
      </c>
      <c r="K98" s="119">
        <f>IF('Indicator Date'!K98="","x",'Indicator Date'!K98)</f>
        <v>2019</v>
      </c>
      <c r="L98" s="119">
        <f>IF('Indicator Date'!L98="","x",'Indicator Date'!L98)</f>
        <v>2019</v>
      </c>
      <c r="M98" s="119">
        <f>IF('Indicator Date'!M98="","x",'Indicator Date'!M98)</f>
        <v>2015</v>
      </c>
      <c r="N98" s="119">
        <f>IF('Indicator Date'!N98="","x",'Indicator Date'!N98)</f>
        <v>2015</v>
      </c>
      <c r="O98" s="119">
        <f>IF('Indicator Date'!O98="","x",'Indicator Date'!O98)</f>
        <v>2015</v>
      </c>
      <c r="P98" s="119">
        <f>IF('Indicator Date'!P98="","x",'Indicator Date'!P98)</f>
        <v>2015</v>
      </c>
      <c r="Q98" s="119">
        <f>IF('Indicator Date'!Q98="","x",'Indicator Date'!Q98)</f>
        <v>2010</v>
      </c>
      <c r="R98" s="119">
        <f>IF('Indicator Date'!R98="","x",'Indicator Date'!R98)</f>
        <v>2010</v>
      </c>
      <c r="S98" s="119">
        <f>IF('Indicator Date'!S98="","x",'Indicator Date'!S98)</f>
        <v>2010</v>
      </c>
      <c r="T98" s="119">
        <f>IF('Indicator Date'!T98="","x",'Indicator Date'!T98)</f>
        <v>2010</v>
      </c>
      <c r="U98" s="119">
        <f>IF('Indicator Date'!U98="","x",'Indicator Date'!U98)</f>
        <v>2015</v>
      </c>
      <c r="V98" s="119">
        <f>IF('Indicator Date'!V98="","x",'Indicator Date'!V98)</f>
        <v>2015</v>
      </c>
      <c r="W98" s="119">
        <f>IF('Indicator Date'!W98="","x",'Indicator Date'!W98)</f>
        <v>2015</v>
      </c>
      <c r="X98" s="119">
        <f>IF('Indicator Date'!X98="","x",'Indicator Date'!X98)</f>
        <v>2018</v>
      </c>
      <c r="Y98" s="119">
        <f>IF('Indicator Date'!Y98="","x",'Indicator Date'!Y98)</f>
        <v>2019</v>
      </c>
      <c r="Z98" s="119">
        <f>IF('Indicator Date'!Z98="","x",'Indicator Date'!Z98)</f>
        <v>2019</v>
      </c>
      <c r="AA98" s="119" t="str">
        <f>IF('Indicator Date'!AA98="","x",'Indicator Date'!AA98)</f>
        <v>x</v>
      </c>
      <c r="AB98" s="119">
        <f>IF('Indicator Date'!AB98="","x",'Indicator Date'!AB98)</f>
        <v>2017</v>
      </c>
      <c r="AC98" s="119" t="str">
        <f>IF('Indicator Date'!AC98="","x",'Indicator Date'!AC98)</f>
        <v>x</v>
      </c>
      <c r="AD98" s="119" t="str">
        <f>IF('Indicator Date'!AD98="","x",'Indicator Date'!AD98)</f>
        <v>x</v>
      </c>
      <c r="AE98" s="119">
        <f>IF('Indicator Date'!AE98="","x",'Indicator Date'!AE98)</f>
        <v>2019</v>
      </c>
      <c r="AF98" s="119">
        <f>IF('Indicator Date'!AF98="","x",'Indicator Date'!AF98)</f>
        <v>2018</v>
      </c>
      <c r="AG98" s="119">
        <f>IF('Indicator Date'!AG98="","x",'Indicator Date'!AG98)</f>
        <v>2019</v>
      </c>
      <c r="AH98" s="119">
        <f>IF('Indicator Date'!AH98="","x",'Indicator Date'!AH98)</f>
        <v>2021</v>
      </c>
      <c r="AI98" s="119">
        <f>IF('Indicator Date'!AI98="","x",'Indicator Date'!AI98)</f>
        <v>2021</v>
      </c>
      <c r="AJ98" s="119">
        <f>IF('Indicator Date'!AJ98="","x",'Indicator Date'!AJ98)</f>
        <v>2020</v>
      </c>
      <c r="AK98" s="119">
        <f>IF('Indicator Date'!AK98="","x",'Indicator Date'!AK98)</f>
        <v>2020</v>
      </c>
      <c r="AL98" s="119">
        <f>IF('Indicator Date'!AL98="","x",'Indicator Date'!AL98)</f>
        <v>2018</v>
      </c>
      <c r="AM98" s="119" t="str">
        <f>IF('Indicator Date'!AM98="","x",RIGHT('Indicator Date'!AM98,4))</f>
        <v>x</v>
      </c>
      <c r="AN98" s="119">
        <f>IF('Indicator Date'!AN98="","x",'Indicator Date'!AN98)</f>
        <v>2021</v>
      </c>
      <c r="AO98" s="119">
        <f>IF('Indicator Date'!AO98="","x",'Indicator Date'!AO98)</f>
        <v>2018</v>
      </c>
      <c r="AP98" s="119">
        <f>IF('Indicator Date'!AP98="","x",'Indicator Date'!AP98)</f>
        <v>2019</v>
      </c>
      <c r="AQ98" s="119">
        <f>IF('Indicator Date'!AQ98="","x",'Indicator Date'!AQ98)</f>
        <v>2019</v>
      </c>
      <c r="AR98" s="119">
        <f>IF('Indicator Date'!AR98="","x",'Indicator Date'!AR98)</f>
        <v>2019</v>
      </c>
      <c r="AS98" s="119">
        <f>IF('Indicator Date'!AS98="","x",'Indicator Date'!AS98)</f>
        <v>2019</v>
      </c>
      <c r="AT98" s="119" t="str">
        <f>IF('Indicator Date'!AT98="","x",'Indicator Date'!AT98)</f>
        <v>x</v>
      </c>
      <c r="AU98" s="119">
        <f>IF('Indicator Date'!AU98="","x",'Indicator Date'!AU98)</f>
        <v>2019</v>
      </c>
      <c r="AV98" s="119">
        <f>IF('Indicator Date'!AV98="","x",'Indicator Date'!AV98)</f>
        <v>2019</v>
      </c>
      <c r="AW98" s="119">
        <f>IF('Indicator Date'!AW98="","x",'Indicator Date'!AW98)</f>
        <v>2019</v>
      </c>
      <c r="AX98" s="119" t="str">
        <f>IF('Indicator Date'!AX98="","x",'Indicator Date'!AX98)</f>
        <v>x</v>
      </c>
      <c r="AY98" s="119">
        <f>IF('Indicator Date'!AY98="","x",'Indicator Date'!AY98)</f>
        <v>2019</v>
      </c>
      <c r="AZ98" s="119">
        <f>IF('Indicator Date'!AZ98="","x",'Indicator Date'!AZ98)</f>
        <v>2019</v>
      </c>
      <c r="BA98" s="119">
        <f>IF('Indicator Date'!BA98="","x",'Indicator Date'!BA98)</f>
        <v>2011</v>
      </c>
      <c r="BB98" s="119">
        <f>IF('Indicator Date'!BB98="","x",'Indicator Date'!BB98)</f>
        <v>2018</v>
      </c>
      <c r="BC98" s="119">
        <f>IF('Indicator Date'!BC98="","x",'Indicator Date'!BC98)</f>
        <v>2019</v>
      </c>
      <c r="BD98" s="119">
        <f>IF('Indicator Date'!BD98="","x",'Indicator Date'!BD98)</f>
        <v>2020</v>
      </c>
      <c r="BE98" s="170">
        <f>IF('Indicator Date'!BE98="","x",YEAR('Indicator Date'!BE98))</f>
        <v>2019</v>
      </c>
      <c r="BF98" s="170">
        <f>IF('Indicator Date'!BF98="","x",YEAR('Indicator Date'!BF98))</f>
        <v>2020</v>
      </c>
      <c r="BG98" s="119">
        <f>IF('Indicator Date'!BG98="","x",'Indicator Date'!BG98)</f>
        <v>2019</v>
      </c>
      <c r="BH98" s="119">
        <f>IF('Indicator Date'!BH98="","x",'Indicator Date'!BH98)</f>
        <v>2019</v>
      </c>
      <c r="BI98" s="119">
        <f>IF('Indicator Date'!BI98="","x",'Indicator Date'!BI98)</f>
        <v>2019</v>
      </c>
      <c r="BJ98" s="119">
        <f>IF('Indicator Date'!BJ98="","x",'Indicator Date'!BJ98)</f>
        <v>2015</v>
      </c>
      <c r="BK98" s="119">
        <f>IF('Indicator Date'!BK98="","x",'Indicator Date'!BK98)</f>
        <v>2019</v>
      </c>
      <c r="BL98" s="119">
        <f>IF('Indicator Date'!BL98="","x",'Indicator Date'!BL98)</f>
        <v>2020</v>
      </c>
      <c r="BM98" s="119">
        <f>IF('Indicator Date'!BM98="","x",'Indicator Date'!BM98)</f>
        <v>2018</v>
      </c>
      <c r="BN98" s="119">
        <f>IF('Indicator Date'!BN98="","x",'Indicator Date'!BN98)</f>
        <v>2018</v>
      </c>
      <c r="BO98" s="119">
        <f>IF('Indicator Date'!BO98="","x",'Indicator Date'!BO98)</f>
        <v>2017</v>
      </c>
      <c r="BP98" s="119">
        <f>IF('Indicator Date'!BP98="","x",'Indicator Date'!BP98)</f>
        <v>2019</v>
      </c>
      <c r="BQ98" s="119">
        <f>IF('Indicator Date'!BQ98="","x",'Indicator Date'!BQ98)</f>
        <v>2014</v>
      </c>
      <c r="BR98" s="119">
        <f>IF('Indicator Date'!BR98="","x",'Indicator Date'!BR98)</f>
        <v>2017</v>
      </c>
      <c r="BS98" s="119">
        <f>IF('Indicator Date'!BS98="","x",'Indicator Date'!BS98)</f>
        <v>2017</v>
      </c>
      <c r="BT98" s="119">
        <f>IF('Indicator Date'!BT98="","x",'Indicator Date'!BT98)</f>
        <v>2017</v>
      </c>
      <c r="BU98" s="119">
        <f>IF('Indicator Date'!BU98="","x",'Indicator Date'!BU98)</f>
        <v>2018</v>
      </c>
      <c r="BV98" s="119">
        <f>IF('Indicator Date'!BV98="","x",'Indicator Date'!BV98)</f>
        <v>2018</v>
      </c>
      <c r="BW98" s="119">
        <f>IF('Indicator Date'!BW98="","x",'Indicator Date'!BW98)</f>
        <v>2018</v>
      </c>
      <c r="BX98" s="119">
        <f>IF('Indicator Date'!BX98="","x",'Indicator Date'!BX98)</f>
        <v>2018</v>
      </c>
      <c r="BY98" s="119">
        <f>IF('Indicator Date'!BY98="","x",'Indicator Date'!BY98)</f>
        <v>2017</v>
      </c>
      <c r="BZ98" s="119">
        <f>IF('Indicator Date'!BZ98="","x",'Indicator Date'!BZ98)</f>
        <v>2019</v>
      </c>
      <c r="CA98" s="119">
        <f>IF('Indicator Date'!CA98="","x",'Indicator Date'!CA98)</f>
        <v>2020</v>
      </c>
      <c r="CB98" s="119">
        <f>IF('Indicator Date'!CB98="","x",'Indicator Date'!CB98)</f>
        <v>2015</v>
      </c>
    </row>
    <row r="99" spans="1:80" x14ac:dyDescent="0.3">
      <c r="A99" s="100" t="str">
        <f>'Indicator Data'!A101</f>
        <v>Lesotho</v>
      </c>
      <c r="B99" s="86" t="str">
        <f>'Indicator Data'!B101</f>
        <v>LSO</v>
      </c>
      <c r="C99" s="119">
        <f>IF('Indicator Date'!C99="","x",'Indicator Date'!C99)</f>
        <v>2015</v>
      </c>
      <c r="D99" s="119">
        <f>IF('Indicator Date'!D99="","x",'Indicator Date'!D99)</f>
        <v>2015</v>
      </c>
      <c r="E99" s="119">
        <f>IF('Indicator Date'!E99="","x",'Indicator Date'!E99)</f>
        <v>2015</v>
      </c>
      <c r="F99" s="119">
        <f>IF('Indicator Date'!F99="","x",'Indicator Date'!F99)</f>
        <v>2015</v>
      </c>
      <c r="G99" s="119">
        <f>IF('Indicator Date'!G99="","x",'Indicator Date'!G99)</f>
        <v>2015</v>
      </c>
      <c r="H99" s="119">
        <f>IF('Indicator Date'!H99="","x",'Indicator Date'!H99)</f>
        <v>2015</v>
      </c>
      <c r="I99" s="119">
        <f>IF('Indicator Date'!I99="","x",'Indicator Date'!I99)</f>
        <v>2015</v>
      </c>
      <c r="J99" s="119">
        <f>IF('Indicator Date'!J99="","x",'Indicator Date'!J99)</f>
        <v>2019</v>
      </c>
      <c r="K99" s="119">
        <f>IF('Indicator Date'!K99="","x",'Indicator Date'!K99)</f>
        <v>2019</v>
      </c>
      <c r="L99" s="119">
        <f>IF('Indicator Date'!L99="","x",'Indicator Date'!L99)</f>
        <v>2019</v>
      </c>
      <c r="M99" s="119">
        <f>IF('Indicator Date'!M99="","x",'Indicator Date'!M99)</f>
        <v>2015</v>
      </c>
      <c r="N99" s="119">
        <f>IF('Indicator Date'!N99="","x",'Indicator Date'!N99)</f>
        <v>2015</v>
      </c>
      <c r="O99" s="119">
        <f>IF('Indicator Date'!O99="","x",'Indicator Date'!O99)</f>
        <v>2015</v>
      </c>
      <c r="P99" s="119">
        <f>IF('Indicator Date'!P99="","x",'Indicator Date'!P99)</f>
        <v>2015</v>
      </c>
      <c r="Q99" s="119">
        <f>IF('Indicator Date'!Q99="","x",'Indicator Date'!Q99)</f>
        <v>2010</v>
      </c>
      <c r="R99" s="119">
        <f>IF('Indicator Date'!R99="","x",'Indicator Date'!R99)</f>
        <v>2010</v>
      </c>
      <c r="S99" s="119">
        <f>IF('Indicator Date'!S99="","x",'Indicator Date'!S99)</f>
        <v>2010</v>
      </c>
      <c r="T99" s="119">
        <f>IF('Indicator Date'!T99="","x",'Indicator Date'!T99)</f>
        <v>2010</v>
      </c>
      <c r="U99" s="119">
        <f>IF('Indicator Date'!U99="","x",'Indicator Date'!U99)</f>
        <v>2015</v>
      </c>
      <c r="V99" s="119">
        <f>IF('Indicator Date'!V99="","x",'Indicator Date'!V99)</f>
        <v>2015</v>
      </c>
      <c r="W99" s="119">
        <f>IF('Indicator Date'!W99="","x",'Indicator Date'!W99)</f>
        <v>2015</v>
      </c>
      <c r="X99" s="119">
        <f>IF('Indicator Date'!X99="","x",'Indicator Date'!X99)</f>
        <v>2018</v>
      </c>
      <c r="Y99" s="119">
        <f>IF('Indicator Date'!Y99="","x",'Indicator Date'!Y99)</f>
        <v>2019</v>
      </c>
      <c r="Z99" s="119">
        <f>IF('Indicator Date'!Z99="","x",'Indicator Date'!Z99)</f>
        <v>2019</v>
      </c>
      <c r="AA99" s="119">
        <f>IF('Indicator Date'!AA99="","x",'Indicator Date'!AA99)</f>
        <v>2014</v>
      </c>
      <c r="AB99" s="119">
        <f>IF('Indicator Date'!AB99="","x",'Indicator Date'!AB99)</f>
        <v>2017</v>
      </c>
      <c r="AC99" s="119">
        <f>IF('Indicator Date'!AC99="","x",'Indicator Date'!AC99)</f>
        <v>2017</v>
      </c>
      <c r="AD99" s="119">
        <f>IF('Indicator Date'!AD99="","x",'Indicator Date'!AD99)</f>
        <v>2015</v>
      </c>
      <c r="AE99" s="119">
        <f>IF('Indicator Date'!AE99="","x",'Indicator Date'!AE99)</f>
        <v>2019</v>
      </c>
      <c r="AF99" s="119">
        <f>IF('Indicator Date'!AF99="","x",'Indicator Date'!AF99)</f>
        <v>2018</v>
      </c>
      <c r="AG99" s="119">
        <f>IF('Indicator Date'!AG99="","x",'Indicator Date'!AG99)</f>
        <v>2019</v>
      </c>
      <c r="AH99" s="119">
        <f>IF('Indicator Date'!AH99="","x",'Indicator Date'!AH99)</f>
        <v>2021</v>
      </c>
      <c r="AI99" s="119">
        <f>IF('Indicator Date'!AI99="","x",'Indicator Date'!AI99)</f>
        <v>2021</v>
      </c>
      <c r="AJ99" s="119">
        <f>IF('Indicator Date'!AJ99="","x",'Indicator Date'!AJ99)</f>
        <v>2020</v>
      </c>
      <c r="AK99" s="119">
        <f>IF('Indicator Date'!AK99="","x",'Indicator Date'!AK99)</f>
        <v>2020</v>
      </c>
      <c r="AL99" s="119">
        <f>IF('Indicator Date'!AL99="","x",'Indicator Date'!AL99)</f>
        <v>2018</v>
      </c>
      <c r="AM99" s="119" t="str">
        <f>IF('Indicator Date'!AM99="","x",RIGHT('Indicator Date'!AM99,4))</f>
        <v>2014</v>
      </c>
      <c r="AN99" s="119">
        <f>IF('Indicator Date'!AN99="","x",'Indicator Date'!AN99)</f>
        <v>2021</v>
      </c>
      <c r="AO99" s="119">
        <f>IF('Indicator Date'!AO99="","x",'Indicator Date'!AO99)</f>
        <v>2018</v>
      </c>
      <c r="AP99" s="119">
        <f>IF('Indicator Date'!AP99="","x",'Indicator Date'!AP99)</f>
        <v>2019</v>
      </c>
      <c r="AQ99" s="119">
        <f>IF('Indicator Date'!AQ99="","x",'Indicator Date'!AQ99)</f>
        <v>2019</v>
      </c>
      <c r="AR99" s="119">
        <f>IF('Indicator Date'!AR99="","x",'Indicator Date'!AR99)</f>
        <v>2019</v>
      </c>
      <c r="AS99" s="119">
        <f>IF('Indicator Date'!AS99="","x",'Indicator Date'!AS99)</f>
        <v>2019</v>
      </c>
      <c r="AT99" s="119">
        <f>IF('Indicator Date'!AT99="","x",'Indicator Date'!AT99)</f>
        <v>2018</v>
      </c>
      <c r="AU99" s="119">
        <f>IF('Indicator Date'!AU99="","x",'Indicator Date'!AU99)</f>
        <v>2019</v>
      </c>
      <c r="AV99" s="119">
        <f>IF('Indicator Date'!AV99="","x",'Indicator Date'!AV99)</f>
        <v>2019</v>
      </c>
      <c r="AW99" s="119">
        <f>IF('Indicator Date'!AW99="","x",'Indicator Date'!AW99)</f>
        <v>2019</v>
      </c>
      <c r="AX99" s="119" t="str">
        <f>IF('Indicator Date'!AX99="","x",'Indicator Date'!AX99)</f>
        <v>x</v>
      </c>
      <c r="AY99" s="119">
        <f>IF('Indicator Date'!AY99="","x",'Indicator Date'!AY99)</f>
        <v>2019</v>
      </c>
      <c r="AZ99" s="119">
        <f>IF('Indicator Date'!AZ99="","x",'Indicator Date'!AZ99)</f>
        <v>2019</v>
      </c>
      <c r="BA99" s="119">
        <f>IF('Indicator Date'!BA99="","x",'Indicator Date'!BA99)</f>
        <v>2017</v>
      </c>
      <c r="BB99" s="119">
        <f>IF('Indicator Date'!BB99="","x",'Indicator Date'!BB99)</f>
        <v>2018</v>
      </c>
      <c r="BC99" s="119">
        <f>IF('Indicator Date'!BC99="","x",'Indicator Date'!BC99)</f>
        <v>2019</v>
      </c>
      <c r="BD99" s="119">
        <f>IF('Indicator Date'!BD99="","x",'Indicator Date'!BD99)</f>
        <v>2020</v>
      </c>
      <c r="BE99" s="170" t="str">
        <f>IF('Indicator Date'!BE99="","x",YEAR('Indicator Date'!BE99))</f>
        <v>x</v>
      </c>
      <c r="BF99" s="170">
        <f>IF('Indicator Date'!BF99="","x",YEAR('Indicator Date'!BF99))</f>
        <v>2020</v>
      </c>
      <c r="BG99" s="119">
        <f>IF('Indicator Date'!BG99="","x",'Indicator Date'!BG99)</f>
        <v>2019</v>
      </c>
      <c r="BH99" s="119">
        <f>IF('Indicator Date'!BH99="","x",'Indicator Date'!BH99)</f>
        <v>2019</v>
      </c>
      <c r="BI99" s="119">
        <f>IF('Indicator Date'!BI99="","x",'Indicator Date'!BI99)</f>
        <v>2019</v>
      </c>
      <c r="BJ99" s="119">
        <f>IF('Indicator Date'!BJ99="","x",'Indicator Date'!BJ99)</f>
        <v>2015</v>
      </c>
      <c r="BK99" s="119">
        <f>IF('Indicator Date'!BK99="","x",'Indicator Date'!BK99)</f>
        <v>2019</v>
      </c>
      <c r="BL99" s="119">
        <f>IF('Indicator Date'!BL99="","x",'Indicator Date'!BL99)</f>
        <v>2020</v>
      </c>
      <c r="BM99" s="119">
        <f>IF('Indicator Date'!BM99="","x",'Indicator Date'!BM99)</f>
        <v>2018</v>
      </c>
      <c r="BN99" s="119">
        <f>IF('Indicator Date'!BN99="","x",'Indicator Date'!BN99)</f>
        <v>2014</v>
      </c>
      <c r="BO99" s="119">
        <f>IF('Indicator Date'!BO99="","x",'Indicator Date'!BO99)</f>
        <v>2017</v>
      </c>
      <c r="BP99" s="119">
        <f>IF('Indicator Date'!BP99="","x",'Indicator Date'!BP99)</f>
        <v>2019</v>
      </c>
      <c r="BQ99" s="119">
        <f>IF('Indicator Date'!BQ99="","x",'Indicator Date'!BQ99)</f>
        <v>2014</v>
      </c>
      <c r="BR99" s="119">
        <f>IF('Indicator Date'!BR99="","x",'Indicator Date'!BR99)</f>
        <v>2017</v>
      </c>
      <c r="BS99" s="119">
        <f>IF('Indicator Date'!BS99="","x",'Indicator Date'!BS99)</f>
        <v>2017</v>
      </c>
      <c r="BT99" s="119" t="str">
        <f>IF('Indicator Date'!BT99="","x",'Indicator Date'!BT99)</f>
        <v>x</v>
      </c>
      <c r="BU99" s="119">
        <f>IF('Indicator Date'!BU99="","x",'Indicator Date'!BU99)</f>
        <v>2018</v>
      </c>
      <c r="BV99" s="119">
        <f>IF('Indicator Date'!BV99="","x",'Indicator Date'!BV99)</f>
        <v>2018</v>
      </c>
      <c r="BW99" s="119">
        <f>IF('Indicator Date'!BW99="","x",'Indicator Date'!BW99)</f>
        <v>2018</v>
      </c>
      <c r="BX99" s="119">
        <f>IF('Indicator Date'!BX99="","x",'Indicator Date'!BX99)</f>
        <v>2018</v>
      </c>
      <c r="BY99" s="119">
        <f>IF('Indicator Date'!BY99="","x",'Indicator Date'!BY99)</f>
        <v>2017</v>
      </c>
      <c r="BZ99" s="119">
        <f>IF('Indicator Date'!BZ99="","x",'Indicator Date'!BZ99)</f>
        <v>2019</v>
      </c>
      <c r="CA99" s="119">
        <f>IF('Indicator Date'!CA99="","x",'Indicator Date'!CA99)</f>
        <v>2020</v>
      </c>
      <c r="CB99" s="119">
        <f>IF('Indicator Date'!CB99="","x",'Indicator Date'!CB99)</f>
        <v>2015</v>
      </c>
    </row>
    <row r="100" spans="1:80" x14ac:dyDescent="0.3">
      <c r="A100" s="100" t="str">
        <f>'Indicator Data'!A102</f>
        <v>Liberia</v>
      </c>
      <c r="B100" s="86" t="str">
        <f>'Indicator Data'!B102</f>
        <v>LBR</v>
      </c>
      <c r="C100" s="119">
        <f>IF('Indicator Date'!C100="","x",'Indicator Date'!C100)</f>
        <v>2015</v>
      </c>
      <c r="D100" s="119">
        <f>IF('Indicator Date'!D100="","x",'Indicator Date'!D100)</f>
        <v>2015</v>
      </c>
      <c r="E100" s="119">
        <f>IF('Indicator Date'!E100="","x",'Indicator Date'!E100)</f>
        <v>2015</v>
      </c>
      <c r="F100" s="119">
        <f>IF('Indicator Date'!F100="","x",'Indicator Date'!F100)</f>
        <v>2015</v>
      </c>
      <c r="G100" s="119">
        <f>IF('Indicator Date'!G100="","x",'Indicator Date'!G100)</f>
        <v>2015</v>
      </c>
      <c r="H100" s="119">
        <f>IF('Indicator Date'!H100="","x",'Indicator Date'!H100)</f>
        <v>2015</v>
      </c>
      <c r="I100" s="119">
        <f>IF('Indicator Date'!I100="","x",'Indicator Date'!I100)</f>
        <v>2015</v>
      </c>
      <c r="J100" s="119">
        <f>IF('Indicator Date'!J100="","x",'Indicator Date'!J100)</f>
        <v>2019</v>
      </c>
      <c r="K100" s="119">
        <f>IF('Indicator Date'!K100="","x",'Indicator Date'!K100)</f>
        <v>2019</v>
      </c>
      <c r="L100" s="119">
        <f>IF('Indicator Date'!L100="","x",'Indicator Date'!L100)</f>
        <v>2019</v>
      </c>
      <c r="M100" s="119">
        <f>IF('Indicator Date'!M100="","x",'Indicator Date'!M100)</f>
        <v>2015</v>
      </c>
      <c r="N100" s="119">
        <f>IF('Indicator Date'!N100="","x",'Indicator Date'!N100)</f>
        <v>2015</v>
      </c>
      <c r="O100" s="119">
        <f>IF('Indicator Date'!O100="","x",'Indicator Date'!O100)</f>
        <v>2015</v>
      </c>
      <c r="P100" s="119">
        <f>IF('Indicator Date'!P100="","x",'Indicator Date'!P100)</f>
        <v>2015</v>
      </c>
      <c r="Q100" s="119">
        <f>IF('Indicator Date'!Q100="","x",'Indicator Date'!Q100)</f>
        <v>2010</v>
      </c>
      <c r="R100" s="119">
        <f>IF('Indicator Date'!R100="","x",'Indicator Date'!R100)</f>
        <v>2010</v>
      </c>
      <c r="S100" s="119">
        <f>IF('Indicator Date'!S100="","x",'Indicator Date'!S100)</f>
        <v>2010</v>
      </c>
      <c r="T100" s="119">
        <f>IF('Indicator Date'!T100="","x",'Indicator Date'!T100)</f>
        <v>2010</v>
      </c>
      <c r="U100" s="119">
        <f>IF('Indicator Date'!U100="","x",'Indicator Date'!U100)</f>
        <v>2015</v>
      </c>
      <c r="V100" s="119">
        <f>IF('Indicator Date'!V100="","x",'Indicator Date'!V100)</f>
        <v>2015</v>
      </c>
      <c r="W100" s="119">
        <f>IF('Indicator Date'!W100="","x",'Indicator Date'!W100)</f>
        <v>2015</v>
      </c>
      <c r="X100" s="119">
        <f>IF('Indicator Date'!X100="","x",'Indicator Date'!X100)</f>
        <v>2018</v>
      </c>
      <c r="Y100" s="119">
        <f>IF('Indicator Date'!Y100="","x",'Indicator Date'!Y100)</f>
        <v>2019</v>
      </c>
      <c r="Z100" s="119">
        <f>IF('Indicator Date'!Z100="","x",'Indicator Date'!Z100)</f>
        <v>2019</v>
      </c>
      <c r="AA100" s="119">
        <f>IF('Indicator Date'!AA100="","x",'Indicator Date'!AA100)</f>
        <v>2013</v>
      </c>
      <c r="AB100" s="119">
        <f>IF('Indicator Date'!AB100="","x",'Indicator Date'!AB100)</f>
        <v>2017</v>
      </c>
      <c r="AC100" s="119">
        <f>IF('Indicator Date'!AC100="","x",'Indicator Date'!AC100)</f>
        <v>2017</v>
      </c>
      <c r="AD100" s="119" t="str">
        <f>IF('Indicator Date'!AD100="","x",'Indicator Date'!AD100)</f>
        <v>x</v>
      </c>
      <c r="AE100" s="119">
        <f>IF('Indicator Date'!AE100="","x",'Indicator Date'!AE100)</f>
        <v>2019</v>
      </c>
      <c r="AF100" s="119">
        <f>IF('Indicator Date'!AF100="","x",'Indicator Date'!AF100)</f>
        <v>2018</v>
      </c>
      <c r="AG100" s="119">
        <f>IF('Indicator Date'!AG100="","x",'Indicator Date'!AG100)</f>
        <v>2019</v>
      </c>
      <c r="AH100" s="119">
        <f>IF('Indicator Date'!AH100="","x",'Indicator Date'!AH100)</f>
        <v>2021</v>
      </c>
      <c r="AI100" s="119">
        <f>IF('Indicator Date'!AI100="","x",'Indicator Date'!AI100)</f>
        <v>2021</v>
      </c>
      <c r="AJ100" s="119">
        <f>IF('Indicator Date'!AJ100="","x",'Indicator Date'!AJ100)</f>
        <v>2020</v>
      </c>
      <c r="AK100" s="119">
        <f>IF('Indicator Date'!AK100="","x",'Indicator Date'!AK100)</f>
        <v>2020</v>
      </c>
      <c r="AL100" s="119">
        <f>IF('Indicator Date'!AL100="","x",'Indicator Date'!AL100)</f>
        <v>2018</v>
      </c>
      <c r="AM100" s="119" t="str">
        <f>IF('Indicator Date'!AM100="","x",RIGHT('Indicator Date'!AM100,4))</f>
        <v>2013</v>
      </c>
      <c r="AN100" s="119">
        <f>IF('Indicator Date'!AN100="","x",'Indicator Date'!AN100)</f>
        <v>2021</v>
      </c>
      <c r="AO100" s="119">
        <f>IF('Indicator Date'!AO100="","x",'Indicator Date'!AO100)</f>
        <v>2018</v>
      </c>
      <c r="AP100" s="119">
        <f>IF('Indicator Date'!AP100="","x",'Indicator Date'!AP100)</f>
        <v>2019</v>
      </c>
      <c r="AQ100" s="119">
        <f>IF('Indicator Date'!AQ100="","x",'Indicator Date'!AQ100)</f>
        <v>2019</v>
      </c>
      <c r="AR100" s="119">
        <f>IF('Indicator Date'!AR100="","x",'Indicator Date'!AR100)</f>
        <v>2019</v>
      </c>
      <c r="AS100" s="119">
        <f>IF('Indicator Date'!AS100="","x",'Indicator Date'!AS100)</f>
        <v>2019</v>
      </c>
      <c r="AT100" s="119">
        <f>IF('Indicator Date'!AT100="","x",'Indicator Date'!AT100)</f>
        <v>2016</v>
      </c>
      <c r="AU100" s="119">
        <f>IF('Indicator Date'!AU100="","x",'Indicator Date'!AU100)</f>
        <v>2019</v>
      </c>
      <c r="AV100" s="119">
        <f>IF('Indicator Date'!AV100="","x",'Indicator Date'!AV100)</f>
        <v>2019</v>
      </c>
      <c r="AW100" s="119">
        <f>IF('Indicator Date'!AW100="","x",'Indicator Date'!AW100)</f>
        <v>2019</v>
      </c>
      <c r="AX100" s="119">
        <f>IF('Indicator Date'!AX100="","x",'Indicator Date'!AX100)</f>
        <v>2018</v>
      </c>
      <c r="AY100" s="119">
        <f>IF('Indicator Date'!AY100="","x",'Indicator Date'!AY100)</f>
        <v>2019</v>
      </c>
      <c r="AZ100" s="119">
        <f>IF('Indicator Date'!AZ100="","x",'Indicator Date'!AZ100)</f>
        <v>2019</v>
      </c>
      <c r="BA100" s="119">
        <f>IF('Indicator Date'!BA100="","x",'Indicator Date'!BA100)</f>
        <v>2016</v>
      </c>
      <c r="BB100" s="119">
        <f>IF('Indicator Date'!BB100="","x",'Indicator Date'!BB100)</f>
        <v>2018</v>
      </c>
      <c r="BC100" s="119">
        <f>IF('Indicator Date'!BC100="","x",'Indicator Date'!BC100)</f>
        <v>2019</v>
      </c>
      <c r="BD100" s="119">
        <f>IF('Indicator Date'!BD100="","x",'Indicator Date'!BD100)</f>
        <v>2020</v>
      </c>
      <c r="BE100" s="170" t="str">
        <f>IF('Indicator Date'!BE100="","x",YEAR('Indicator Date'!BE100))</f>
        <v>x</v>
      </c>
      <c r="BF100" s="170">
        <f>IF('Indicator Date'!BF100="","x",YEAR('Indicator Date'!BF100))</f>
        <v>2020</v>
      </c>
      <c r="BG100" s="119">
        <f>IF('Indicator Date'!BG100="","x",'Indicator Date'!BG100)</f>
        <v>2019</v>
      </c>
      <c r="BH100" s="119">
        <f>IF('Indicator Date'!BH100="","x",'Indicator Date'!BH100)</f>
        <v>2019</v>
      </c>
      <c r="BI100" s="119">
        <f>IF('Indicator Date'!BI100="","x",'Indicator Date'!BI100)</f>
        <v>2019</v>
      </c>
      <c r="BJ100" s="119" t="str">
        <f>IF('Indicator Date'!BJ100="","x",'Indicator Date'!BJ100)</f>
        <v>x</v>
      </c>
      <c r="BK100" s="119">
        <f>IF('Indicator Date'!BK100="","x",'Indicator Date'!BK100)</f>
        <v>2019</v>
      </c>
      <c r="BL100" s="119">
        <f>IF('Indicator Date'!BL100="","x",'Indicator Date'!BL100)</f>
        <v>2020</v>
      </c>
      <c r="BM100" s="119">
        <f>IF('Indicator Date'!BM100="","x",'Indicator Date'!BM100)</f>
        <v>2018</v>
      </c>
      <c r="BN100" s="119">
        <f>IF('Indicator Date'!BN100="","x",'Indicator Date'!BN100)</f>
        <v>2017</v>
      </c>
      <c r="BO100" s="119">
        <f>IF('Indicator Date'!BO100="","x",'Indicator Date'!BO100)</f>
        <v>2017</v>
      </c>
      <c r="BP100" s="119">
        <f>IF('Indicator Date'!BP100="","x",'Indicator Date'!BP100)</f>
        <v>2017</v>
      </c>
      <c r="BQ100" s="119">
        <f>IF('Indicator Date'!BQ100="","x",'Indicator Date'!BQ100)</f>
        <v>2014</v>
      </c>
      <c r="BR100" s="119">
        <f>IF('Indicator Date'!BR100="","x",'Indicator Date'!BR100)</f>
        <v>2017</v>
      </c>
      <c r="BS100" s="119">
        <f>IF('Indicator Date'!BS100="","x",'Indicator Date'!BS100)</f>
        <v>2017</v>
      </c>
      <c r="BT100" s="119">
        <f>IF('Indicator Date'!BT100="","x",'Indicator Date'!BT100)</f>
        <v>2015</v>
      </c>
      <c r="BU100" s="119">
        <f>IF('Indicator Date'!BU100="","x",'Indicator Date'!BU100)</f>
        <v>2018</v>
      </c>
      <c r="BV100" s="119" t="str">
        <f>IF('Indicator Date'!BV100="","x",'Indicator Date'!BV100)</f>
        <v>x</v>
      </c>
      <c r="BW100" s="119">
        <f>IF('Indicator Date'!BW100="","x",'Indicator Date'!BW100)</f>
        <v>2018</v>
      </c>
      <c r="BX100" s="119">
        <f>IF('Indicator Date'!BX100="","x",'Indicator Date'!BX100)</f>
        <v>2018</v>
      </c>
      <c r="BY100" s="119">
        <f>IF('Indicator Date'!BY100="","x",'Indicator Date'!BY100)</f>
        <v>2017</v>
      </c>
      <c r="BZ100" s="119">
        <f>IF('Indicator Date'!BZ100="","x",'Indicator Date'!BZ100)</f>
        <v>2019</v>
      </c>
      <c r="CA100" s="119">
        <f>IF('Indicator Date'!CA100="","x",'Indicator Date'!CA100)</f>
        <v>2020</v>
      </c>
      <c r="CB100" s="119">
        <f>IF('Indicator Date'!CB100="","x",'Indicator Date'!CB100)</f>
        <v>2015</v>
      </c>
    </row>
    <row r="101" spans="1:80" x14ac:dyDescent="0.3">
      <c r="A101" s="100" t="str">
        <f>'Indicator Data'!A103</f>
        <v>Libya</v>
      </c>
      <c r="B101" s="86" t="str">
        <f>'Indicator Data'!B103</f>
        <v>LBY</v>
      </c>
      <c r="C101" s="119">
        <f>IF('Indicator Date'!C101="","x",'Indicator Date'!C101)</f>
        <v>2015</v>
      </c>
      <c r="D101" s="119">
        <f>IF('Indicator Date'!D101="","x",'Indicator Date'!D101)</f>
        <v>2015</v>
      </c>
      <c r="E101" s="119">
        <f>IF('Indicator Date'!E101="","x",'Indicator Date'!E101)</f>
        <v>2015</v>
      </c>
      <c r="F101" s="119">
        <f>IF('Indicator Date'!F101="","x",'Indicator Date'!F101)</f>
        <v>2015</v>
      </c>
      <c r="G101" s="119">
        <f>IF('Indicator Date'!G101="","x",'Indicator Date'!G101)</f>
        <v>2015</v>
      </c>
      <c r="H101" s="119">
        <f>IF('Indicator Date'!H101="","x",'Indicator Date'!H101)</f>
        <v>2015</v>
      </c>
      <c r="I101" s="119">
        <f>IF('Indicator Date'!I101="","x",'Indicator Date'!I101)</f>
        <v>2015</v>
      </c>
      <c r="J101" s="119">
        <f>IF('Indicator Date'!J101="","x",'Indicator Date'!J101)</f>
        <v>2019</v>
      </c>
      <c r="K101" s="119">
        <f>IF('Indicator Date'!K101="","x",'Indicator Date'!K101)</f>
        <v>2019</v>
      </c>
      <c r="L101" s="119">
        <f>IF('Indicator Date'!L101="","x",'Indicator Date'!L101)</f>
        <v>2019</v>
      </c>
      <c r="M101" s="119">
        <f>IF('Indicator Date'!M101="","x",'Indicator Date'!M101)</f>
        <v>2015</v>
      </c>
      <c r="N101" s="119">
        <f>IF('Indicator Date'!N101="","x",'Indicator Date'!N101)</f>
        <v>2015</v>
      </c>
      <c r="O101" s="119">
        <f>IF('Indicator Date'!O101="","x",'Indicator Date'!O101)</f>
        <v>2015</v>
      </c>
      <c r="P101" s="119">
        <f>IF('Indicator Date'!P101="","x",'Indicator Date'!P101)</f>
        <v>2015</v>
      </c>
      <c r="Q101" s="119">
        <f>IF('Indicator Date'!Q101="","x",'Indicator Date'!Q101)</f>
        <v>2010</v>
      </c>
      <c r="R101" s="119">
        <f>IF('Indicator Date'!R101="","x",'Indicator Date'!R101)</f>
        <v>2010</v>
      </c>
      <c r="S101" s="119">
        <f>IF('Indicator Date'!S101="","x",'Indicator Date'!S101)</f>
        <v>2010</v>
      </c>
      <c r="T101" s="119">
        <f>IF('Indicator Date'!T101="","x",'Indicator Date'!T101)</f>
        <v>2010</v>
      </c>
      <c r="U101" s="119">
        <f>IF('Indicator Date'!U101="","x",'Indicator Date'!U101)</f>
        <v>2015</v>
      </c>
      <c r="V101" s="119">
        <f>IF('Indicator Date'!V101="","x",'Indicator Date'!V101)</f>
        <v>2015</v>
      </c>
      <c r="W101" s="119">
        <f>IF('Indicator Date'!W101="","x",'Indicator Date'!W101)</f>
        <v>2015</v>
      </c>
      <c r="X101" s="119">
        <f>IF('Indicator Date'!X101="","x",'Indicator Date'!X101)</f>
        <v>2018</v>
      </c>
      <c r="Y101" s="119">
        <f>IF('Indicator Date'!Y101="","x",'Indicator Date'!Y101)</f>
        <v>2019</v>
      </c>
      <c r="Z101" s="119">
        <f>IF('Indicator Date'!Z101="","x",'Indicator Date'!Z101)</f>
        <v>2019</v>
      </c>
      <c r="AA101" s="119" t="str">
        <f>IF('Indicator Date'!AA101="","x",'Indicator Date'!AA101)</f>
        <v>x</v>
      </c>
      <c r="AB101" s="119">
        <f>IF('Indicator Date'!AB101="","x",'Indicator Date'!AB101)</f>
        <v>2017</v>
      </c>
      <c r="AC101" s="119" t="str">
        <f>IF('Indicator Date'!AC101="","x",'Indicator Date'!AC101)</f>
        <v>x</v>
      </c>
      <c r="AD101" s="119">
        <f>IF('Indicator Date'!AD101="","x",'Indicator Date'!AD101)</f>
        <v>2016</v>
      </c>
      <c r="AE101" s="119">
        <f>IF('Indicator Date'!AE101="","x",'Indicator Date'!AE101)</f>
        <v>2019</v>
      </c>
      <c r="AF101" s="119" t="str">
        <f>IF('Indicator Date'!AF101="","x",'Indicator Date'!AF101)</f>
        <v>x</v>
      </c>
      <c r="AG101" s="119">
        <f>IF('Indicator Date'!AG101="","x",'Indicator Date'!AG101)</f>
        <v>2019</v>
      </c>
      <c r="AH101" s="119">
        <f>IF('Indicator Date'!AH101="","x",'Indicator Date'!AH101)</f>
        <v>2021</v>
      </c>
      <c r="AI101" s="119">
        <f>IF('Indicator Date'!AI101="","x",'Indicator Date'!AI101)</f>
        <v>2021</v>
      </c>
      <c r="AJ101" s="119">
        <f>IF('Indicator Date'!AJ101="","x",'Indicator Date'!AJ101)</f>
        <v>2020</v>
      </c>
      <c r="AK101" s="119">
        <f>IF('Indicator Date'!AK101="","x",'Indicator Date'!AK101)</f>
        <v>2020</v>
      </c>
      <c r="AL101" s="119">
        <f>IF('Indicator Date'!AL101="","x",'Indicator Date'!AL101)</f>
        <v>2018</v>
      </c>
      <c r="AM101" s="119" t="str">
        <f>IF('Indicator Date'!AM101="","x",RIGHT('Indicator Date'!AM101,4))</f>
        <v>2014</v>
      </c>
      <c r="AN101" s="119">
        <f>IF('Indicator Date'!AN101="","x",'Indicator Date'!AN101)</f>
        <v>2021</v>
      </c>
      <c r="AO101" s="119">
        <f>IF('Indicator Date'!AO101="","x",'Indicator Date'!AO101)</f>
        <v>2018</v>
      </c>
      <c r="AP101" s="119">
        <f>IF('Indicator Date'!AP101="","x",'Indicator Date'!AP101)</f>
        <v>2019</v>
      </c>
      <c r="AQ101" s="119">
        <f>IF('Indicator Date'!AQ101="","x",'Indicator Date'!AQ101)</f>
        <v>2019</v>
      </c>
      <c r="AR101" s="119" t="str">
        <f>IF('Indicator Date'!AR101="","x",'Indicator Date'!AR101)</f>
        <v>x</v>
      </c>
      <c r="AS101" s="119">
        <f>IF('Indicator Date'!AS101="","x",'Indicator Date'!AS101)</f>
        <v>2019</v>
      </c>
      <c r="AT101" s="119">
        <f>IF('Indicator Date'!AT101="","x",'Indicator Date'!AT101)</f>
        <v>2014</v>
      </c>
      <c r="AU101" s="119">
        <f>IF('Indicator Date'!AU101="","x",'Indicator Date'!AU101)</f>
        <v>2019</v>
      </c>
      <c r="AV101" s="119">
        <f>IF('Indicator Date'!AV101="","x",'Indicator Date'!AV101)</f>
        <v>2019</v>
      </c>
      <c r="AW101" s="119">
        <f>IF('Indicator Date'!AW101="","x",'Indicator Date'!AW101)</f>
        <v>2019</v>
      </c>
      <c r="AX101" s="119" t="str">
        <f>IF('Indicator Date'!AX101="","x",'Indicator Date'!AX101)</f>
        <v>x</v>
      </c>
      <c r="AY101" s="119">
        <f>IF('Indicator Date'!AY101="","x",'Indicator Date'!AY101)</f>
        <v>2019</v>
      </c>
      <c r="AZ101" s="119">
        <f>IF('Indicator Date'!AZ101="","x",'Indicator Date'!AZ101)</f>
        <v>2019</v>
      </c>
      <c r="BA101" s="119" t="str">
        <f>IF('Indicator Date'!BA101="","x",'Indicator Date'!BA101)</f>
        <v>x</v>
      </c>
      <c r="BB101" s="119">
        <f>IF('Indicator Date'!BB101="","x",'Indicator Date'!BB101)</f>
        <v>2018</v>
      </c>
      <c r="BC101" s="119">
        <f>IF('Indicator Date'!BC101="","x",'Indicator Date'!BC101)</f>
        <v>2019</v>
      </c>
      <c r="BD101" s="119">
        <f>IF('Indicator Date'!BD101="","x",'Indicator Date'!BD101)</f>
        <v>2020</v>
      </c>
      <c r="BE101" s="170">
        <f>IF('Indicator Date'!BE101="","x",YEAR('Indicator Date'!BE101))</f>
        <v>2020</v>
      </c>
      <c r="BF101" s="170">
        <f>IF('Indicator Date'!BF101="","x",YEAR('Indicator Date'!BF101))</f>
        <v>2020</v>
      </c>
      <c r="BG101" s="119">
        <f>IF('Indicator Date'!BG101="","x",'Indicator Date'!BG101)</f>
        <v>2019</v>
      </c>
      <c r="BH101" s="119">
        <f>IF('Indicator Date'!BH101="","x",'Indicator Date'!BH101)</f>
        <v>2019</v>
      </c>
      <c r="BI101" s="119">
        <f>IF('Indicator Date'!BI101="","x",'Indicator Date'!BI101)</f>
        <v>2019</v>
      </c>
      <c r="BJ101" s="119" t="str">
        <f>IF('Indicator Date'!BJ101="","x",'Indicator Date'!BJ101)</f>
        <v>x</v>
      </c>
      <c r="BK101" s="119">
        <f>IF('Indicator Date'!BK101="","x",'Indicator Date'!BK101)</f>
        <v>2019</v>
      </c>
      <c r="BL101" s="119">
        <f>IF('Indicator Date'!BL101="","x",'Indicator Date'!BL101)</f>
        <v>2020</v>
      </c>
      <c r="BM101" s="119">
        <f>IF('Indicator Date'!BM101="","x",'Indicator Date'!BM101)</f>
        <v>2018</v>
      </c>
      <c r="BN101" s="119" t="str">
        <f>IF('Indicator Date'!BN101="","x",'Indicator Date'!BN101)</f>
        <v>x</v>
      </c>
      <c r="BO101" s="119">
        <f>IF('Indicator Date'!BO101="","x",'Indicator Date'!BO101)</f>
        <v>2017</v>
      </c>
      <c r="BP101" s="119">
        <f>IF('Indicator Date'!BP101="","x",'Indicator Date'!BP101)</f>
        <v>2017</v>
      </c>
      <c r="BQ101" s="119">
        <f>IF('Indicator Date'!BQ101="","x",'Indicator Date'!BQ101)</f>
        <v>2014</v>
      </c>
      <c r="BR101" s="119">
        <f>IF('Indicator Date'!BR101="","x",'Indicator Date'!BR101)</f>
        <v>2017</v>
      </c>
      <c r="BS101" s="119">
        <f>IF('Indicator Date'!BS101="","x",'Indicator Date'!BS101)</f>
        <v>2017</v>
      </c>
      <c r="BT101" s="119">
        <f>IF('Indicator Date'!BT101="","x",'Indicator Date'!BT101)</f>
        <v>2017</v>
      </c>
      <c r="BU101" s="119">
        <f>IF('Indicator Date'!BU101="","x",'Indicator Date'!BU101)</f>
        <v>2018</v>
      </c>
      <c r="BV101" s="119">
        <f>IF('Indicator Date'!BV101="","x",'Indicator Date'!BV101)</f>
        <v>2018</v>
      </c>
      <c r="BW101" s="119">
        <f>IF('Indicator Date'!BW101="","x",'Indicator Date'!BW101)</f>
        <v>2018</v>
      </c>
      <c r="BX101" s="119" t="str">
        <f>IF('Indicator Date'!BX101="","x",'Indicator Date'!BX101)</f>
        <v>x</v>
      </c>
      <c r="BY101" s="119">
        <f>IF('Indicator Date'!BY101="","x",'Indicator Date'!BY101)</f>
        <v>2017</v>
      </c>
      <c r="BZ101" s="119">
        <f>IF('Indicator Date'!BZ101="","x",'Indicator Date'!BZ101)</f>
        <v>2019</v>
      </c>
      <c r="CA101" s="119">
        <f>IF('Indicator Date'!CA101="","x",'Indicator Date'!CA101)</f>
        <v>2020</v>
      </c>
      <c r="CB101" s="119">
        <f>IF('Indicator Date'!CB101="","x",'Indicator Date'!CB101)</f>
        <v>2015</v>
      </c>
    </row>
    <row r="102" spans="1:80" x14ac:dyDescent="0.3">
      <c r="A102" s="100" t="str">
        <f>'Indicator Data'!A104</f>
        <v>Liechtenstein</v>
      </c>
      <c r="B102" s="86" t="str">
        <f>'Indicator Data'!B104</f>
        <v>LIE</v>
      </c>
      <c r="C102" s="119">
        <f>IF('Indicator Date'!C102="","x",'Indicator Date'!C102)</f>
        <v>2015</v>
      </c>
      <c r="D102" s="119">
        <f>IF('Indicator Date'!D102="","x",'Indicator Date'!D102)</f>
        <v>2015</v>
      </c>
      <c r="E102" s="119">
        <f>IF('Indicator Date'!E102="","x",'Indicator Date'!E102)</f>
        <v>2015</v>
      </c>
      <c r="F102" s="119">
        <f>IF('Indicator Date'!F102="","x",'Indicator Date'!F102)</f>
        <v>2015</v>
      </c>
      <c r="G102" s="119">
        <f>IF('Indicator Date'!G102="","x",'Indicator Date'!G102)</f>
        <v>2015</v>
      </c>
      <c r="H102" s="119">
        <f>IF('Indicator Date'!H102="","x",'Indicator Date'!H102)</f>
        <v>2015</v>
      </c>
      <c r="I102" s="119">
        <f>IF('Indicator Date'!I102="","x",'Indicator Date'!I102)</f>
        <v>2015</v>
      </c>
      <c r="J102" s="119">
        <f>IF('Indicator Date'!J102="","x",'Indicator Date'!J102)</f>
        <v>2019</v>
      </c>
      <c r="K102" s="119">
        <f>IF('Indicator Date'!K102="","x",'Indicator Date'!K102)</f>
        <v>2019</v>
      </c>
      <c r="L102" s="119">
        <f>IF('Indicator Date'!L102="","x",'Indicator Date'!L102)</f>
        <v>2019</v>
      </c>
      <c r="M102" s="119">
        <f>IF('Indicator Date'!M102="","x",'Indicator Date'!M102)</f>
        <v>2015</v>
      </c>
      <c r="N102" s="119">
        <f>IF('Indicator Date'!N102="","x",'Indicator Date'!N102)</f>
        <v>2015</v>
      </c>
      <c r="O102" s="119">
        <f>IF('Indicator Date'!O102="","x",'Indicator Date'!O102)</f>
        <v>2015</v>
      </c>
      <c r="P102" s="119">
        <f>IF('Indicator Date'!P102="","x",'Indicator Date'!P102)</f>
        <v>2015</v>
      </c>
      <c r="Q102" s="119">
        <f>IF('Indicator Date'!Q102="","x",'Indicator Date'!Q102)</f>
        <v>2010</v>
      </c>
      <c r="R102" s="119">
        <f>IF('Indicator Date'!R102="","x",'Indicator Date'!R102)</f>
        <v>2010</v>
      </c>
      <c r="S102" s="119">
        <f>IF('Indicator Date'!S102="","x",'Indicator Date'!S102)</f>
        <v>2010</v>
      </c>
      <c r="T102" s="119">
        <f>IF('Indicator Date'!T102="","x",'Indicator Date'!T102)</f>
        <v>2010</v>
      </c>
      <c r="U102" s="119">
        <f>IF('Indicator Date'!U102="","x",'Indicator Date'!U102)</f>
        <v>2015</v>
      </c>
      <c r="V102" s="119">
        <f>IF('Indicator Date'!V102="","x",'Indicator Date'!V102)</f>
        <v>2015</v>
      </c>
      <c r="W102" s="119">
        <f>IF('Indicator Date'!W102="","x",'Indicator Date'!W102)</f>
        <v>2015</v>
      </c>
      <c r="X102" s="119">
        <f>IF('Indicator Date'!X102="","x",'Indicator Date'!X102)</f>
        <v>2018</v>
      </c>
      <c r="Y102" s="119">
        <f>IF('Indicator Date'!Y102="","x",'Indicator Date'!Y102)</f>
        <v>2019</v>
      </c>
      <c r="Z102" s="119">
        <f>IF('Indicator Date'!Z102="","x",'Indicator Date'!Z102)</f>
        <v>2019</v>
      </c>
      <c r="AA102" s="119">
        <f>IF('Indicator Date'!AA102="","x",'Indicator Date'!AA102)</f>
        <v>2010</v>
      </c>
      <c r="AB102" s="119">
        <f>IF('Indicator Date'!AB102="","x",'Indicator Date'!AB102)</f>
        <v>2017</v>
      </c>
      <c r="AC102" s="119" t="str">
        <f>IF('Indicator Date'!AC102="","x",'Indicator Date'!AC102)</f>
        <v>x</v>
      </c>
      <c r="AD102" s="119">
        <f>IF('Indicator Date'!AD102="","x",'Indicator Date'!AD102)</f>
        <v>2019</v>
      </c>
      <c r="AE102" s="119" t="str">
        <f>IF('Indicator Date'!AE102="","x",'Indicator Date'!AE102)</f>
        <v>x</v>
      </c>
      <c r="AF102" s="119" t="str">
        <f>IF('Indicator Date'!AF102="","x",'Indicator Date'!AF102)</f>
        <v>x</v>
      </c>
      <c r="AG102" s="119">
        <f>IF('Indicator Date'!AG102="","x",'Indicator Date'!AG102)</f>
        <v>2019</v>
      </c>
      <c r="AH102" s="119">
        <f>IF('Indicator Date'!AH102="","x",'Indicator Date'!AH102)</f>
        <v>2021</v>
      </c>
      <c r="AI102" s="119">
        <f>IF('Indicator Date'!AI102="","x",'Indicator Date'!AI102)</f>
        <v>2021</v>
      </c>
      <c r="AJ102" s="119">
        <f>IF('Indicator Date'!AJ102="","x",'Indicator Date'!AJ102)</f>
        <v>2020</v>
      </c>
      <c r="AK102" s="119">
        <f>IF('Indicator Date'!AK102="","x",'Indicator Date'!AK102)</f>
        <v>2020</v>
      </c>
      <c r="AL102" s="119">
        <f>IF('Indicator Date'!AL102="","x",'Indicator Date'!AL102)</f>
        <v>2018</v>
      </c>
      <c r="AM102" s="119" t="str">
        <f>IF('Indicator Date'!AM102="","x",RIGHT('Indicator Date'!AM102,4))</f>
        <v>x</v>
      </c>
      <c r="AN102" s="119">
        <f>IF('Indicator Date'!AN102="","x",'Indicator Date'!AN102)</f>
        <v>2021</v>
      </c>
      <c r="AO102" s="119">
        <f>IF('Indicator Date'!AO102="","x",'Indicator Date'!AO102)</f>
        <v>2018</v>
      </c>
      <c r="AP102" s="119">
        <f>IF('Indicator Date'!AP102="","x",'Indicator Date'!AP102)</f>
        <v>2019</v>
      </c>
      <c r="AQ102" s="119" t="str">
        <f>IF('Indicator Date'!AQ102="","x",'Indicator Date'!AQ102)</f>
        <v>x</v>
      </c>
      <c r="AR102" s="119" t="str">
        <f>IF('Indicator Date'!AR102="","x",'Indicator Date'!AR102)</f>
        <v>x</v>
      </c>
      <c r="AS102" s="119" t="str">
        <f>IF('Indicator Date'!AS102="","x",'Indicator Date'!AS102)</f>
        <v>x</v>
      </c>
      <c r="AT102" s="119" t="str">
        <f>IF('Indicator Date'!AT102="","x",'Indicator Date'!AT102)</f>
        <v>x</v>
      </c>
      <c r="AU102" s="119">
        <f>IF('Indicator Date'!AU102="","x",'Indicator Date'!AU102)</f>
        <v>2019</v>
      </c>
      <c r="AV102" s="119" t="str">
        <f>IF('Indicator Date'!AV102="","x",'Indicator Date'!AV102)</f>
        <v>x</v>
      </c>
      <c r="AW102" s="119" t="str">
        <f>IF('Indicator Date'!AW102="","x",'Indicator Date'!AW102)</f>
        <v>x</v>
      </c>
      <c r="AX102" s="119" t="str">
        <f>IF('Indicator Date'!AX102="","x",'Indicator Date'!AX102)</f>
        <v>x</v>
      </c>
      <c r="AY102" s="119">
        <f>IF('Indicator Date'!AY102="","x",'Indicator Date'!AY102)</f>
        <v>2019</v>
      </c>
      <c r="AZ102" s="119" t="str">
        <f>IF('Indicator Date'!AZ102="","x",'Indicator Date'!AZ102)</f>
        <v>x</v>
      </c>
      <c r="BA102" s="119" t="str">
        <f>IF('Indicator Date'!BA102="","x",'Indicator Date'!BA102)</f>
        <v>x</v>
      </c>
      <c r="BB102" s="119">
        <f>IF('Indicator Date'!BB102="","x",'Indicator Date'!BB102)</f>
        <v>2018</v>
      </c>
      <c r="BC102" s="119">
        <f>IF('Indicator Date'!BC102="","x",'Indicator Date'!BC102)</f>
        <v>2019</v>
      </c>
      <c r="BD102" s="119">
        <f>IF('Indicator Date'!BD102="","x",'Indicator Date'!BD102)</f>
        <v>2020</v>
      </c>
      <c r="BE102" s="170" t="str">
        <f>IF('Indicator Date'!BE102="","x",YEAR('Indicator Date'!BE102))</f>
        <v>x</v>
      </c>
      <c r="BF102" s="170">
        <f>IF('Indicator Date'!BF102="","x",YEAR('Indicator Date'!BF102))</f>
        <v>2020</v>
      </c>
      <c r="BG102" s="119">
        <f>IF('Indicator Date'!BG102="","x",'Indicator Date'!BG102)</f>
        <v>2019</v>
      </c>
      <c r="BH102" s="119">
        <f>IF('Indicator Date'!BH102="","x",'Indicator Date'!BH102)</f>
        <v>2019</v>
      </c>
      <c r="BI102" s="119">
        <f>IF('Indicator Date'!BI102="","x",'Indicator Date'!BI102)</f>
        <v>2019</v>
      </c>
      <c r="BJ102" s="119" t="str">
        <f>IF('Indicator Date'!BJ102="","x",'Indicator Date'!BJ102)</f>
        <v>x</v>
      </c>
      <c r="BK102" s="119">
        <f>IF('Indicator Date'!BK102="","x",'Indicator Date'!BK102)</f>
        <v>2019</v>
      </c>
      <c r="BL102" s="119" t="str">
        <f>IF('Indicator Date'!BL102="","x",'Indicator Date'!BL102)</f>
        <v>x</v>
      </c>
      <c r="BM102" s="119">
        <f>IF('Indicator Date'!BM102="","x",'Indicator Date'!BM102)</f>
        <v>2018</v>
      </c>
      <c r="BN102" s="119" t="str">
        <f>IF('Indicator Date'!BN102="","x",'Indicator Date'!BN102)</f>
        <v>x</v>
      </c>
      <c r="BO102" s="119">
        <f>IF('Indicator Date'!BO102="","x",'Indicator Date'!BO102)</f>
        <v>2017</v>
      </c>
      <c r="BP102" s="119">
        <f>IF('Indicator Date'!BP102="","x",'Indicator Date'!BP102)</f>
        <v>2019</v>
      </c>
      <c r="BQ102" s="119">
        <f>IF('Indicator Date'!BQ102="","x",'Indicator Date'!BQ102)</f>
        <v>2014</v>
      </c>
      <c r="BR102" s="119">
        <f>IF('Indicator Date'!BR102="","x",'Indicator Date'!BR102)</f>
        <v>2017</v>
      </c>
      <c r="BS102" s="119">
        <f>IF('Indicator Date'!BS102="","x",'Indicator Date'!BS102)</f>
        <v>2017</v>
      </c>
      <c r="BT102" s="119" t="str">
        <f>IF('Indicator Date'!BT102="","x",'Indicator Date'!BT102)</f>
        <v>x</v>
      </c>
      <c r="BU102" s="119" t="str">
        <f>IF('Indicator Date'!BU102="","x",'Indicator Date'!BU102)</f>
        <v>x</v>
      </c>
      <c r="BV102" s="119" t="str">
        <f>IF('Indicator Date'!BV102="","x",'Indicator Date'!BV102)</f>
        <v>x</v>
      </c>
      <c r="BW102" s="119" t="str">
        <f>IF('Indicator Date'!BW102="","x",'Indicator Date'!BW102)</f>
        <v>x</v>
      </c>
      <c r="BX102" s="119" t="str">
        <f>IF('Indicator Date'!BX102="","x",'Indicator Date'!BX102)</f>
        <v>x</v>
      </c>
      <c r="BY102" s="119" t="str">
        <f>IF('Indicator Date'!BY102="","x",'Indicator Date'!BY102)</f>
        <v>x</v>
      </c>
      <c r="BZ102" s="119">
        <f>IF('Indicator Date'!BZ102="","x",'Indicator Date'!BZ102)</f>
        <v>2017</v>
      </c>
      <c r="CA102" s="119">
        <f>IF('Indicator Date'!CA102="","x",'Indicator Date'!CA102)</f>
        <v>2020</v>
      </c>
      <c r="CB102" s="119">
        <f>IF('Indicator Date'!CB102="","x",'Indicator Date'!CB102)</f>
        <v>2015</v>
      </c>
    </row>
    <row r="103" spans="1:80" x14ac:dyDescent="0.3">
      <c r="A103" s="100" t="str">
        <f>'Indicator Data'!A105</f>
        <v>Lithuania</v>
      </c>
      <c r="B103" s="86" t="str">
        <f>'Indicator Data'!B105</f>
        <v>LTU</v>
      </c>
      <c r="C103" s="119">
        <f>IF('Indicator Date'!C103="","x",'Indicator Date'!C103)</f>
        <v>2015</v>
      </c>
      <c r="D103" s="119">
        <f>IF('Indicator Date'!D103="","x",'Indicator Date'!D103)</f>
        <v>2015</v>
      </c>
      <c r="E103" s="119">
        <f>IF('Indicator Date'!E103="","x",'Indicator Date'!E103)</f>
        <v>2015</v>
      </c>
      <c r="F103" s="119">
        <f>IF('Indicator Date'!F103="","x",'Indicator Date'!F103)</f>
        <v>2015</v>
      </c>
      <c r="G103" s="119">
        <f>IF('Indicator Date'!G103="","x",'Indicator Date'!G103)</f>
        <v>2015</v>
      </c>
      <c r="H103" s="119">
        <f>IF('Indicator Date'!H103="","x",'Indicator Date'!H103)</f>
        <v>2015</v>
      </c>
      <c r="I103" s="119">
        <f>IF('Indicator Date'!I103="","x",'Indicator Date'!I103)</f>
        <v>2015</v>
      </c>
      <c r="J103" s="119">
        <f>IF('Indicator Date'!J103="","x",'Indicator Date'!J103)</f>
        <v>2019</v>
      </c>
      <c r="K103" s="119">
        <f>IF('Indicator Date'!K103="","x",'Indicator Date'!K103)</f>
        <v>2019</v>
      </c>
      <c r="L103" s="119">
        <f>IF('Indicator Date'!L103="","x",'Indicator Date'!L103)</f>
        <v>2019</v>
      </c>
      <c r="M103" s="119">
        <f>IF('Indicator Date'!M103="","x",'Indicator Date'!M103)</f>
        <v>2015</v>
      </c>
      <c r="N103" s="119">
        <f>IF('Indicator Date'!N103="","x",'Indicator Date'!N103)</f>
        <v>2015</v>
      </c>
      <c r="O103" s="119">
        <f>IF('Indicator Date'!O103="","x",'Indicator Date'!O103)</f>
        <v>2015</v>
      </c>
      <c r="P103" s="119">
        <f>IF('Indicator Date'!P103="","x",'Indicator Date'!P103)</f>
        <v>2015</v>
      </c>
      <c r="Q103" s="119">
        <f>IF('Indicator Date'!Q103="","x",'Indicator Date'!Q103)</f>
        <v>2010</v>
      </c>
      <c r="R103" s="119">
        <f>IF('Indicator Date'!R103="","x",'Indicator Date'!R103)</f>
        <v>2010</v>
      </c>
      <c r="S103" s="119">
        <f>IF('Indicator Date'!S103="","x",'Indicator Date'!S103)</f>
        <v>2010</v>
      </c>
      <c r="T103" s="119">
        <f>IF('Indicator Date'!T103="","x",'Indicator Date'!T103)</f>
        <v>2010</v>
      </c>
      <c r="U103" s="119">
        <f>IF('Indicator Date'!U103="","x",'Indicator Date'!U103)</f>
        <v>2015</v>
      </c>
      <c r="V103" s="119">
        <f>IF('Indicator Date'!V103="","x",'Indicator Date'!V103)</f>
        <v>2015</v>
      </c>
      <c r="W103" s="119">
        <f>IF('Indicator Date'!W103="","x",'Indicator Date'!W103)</f>
        <v>2015</v>
      </c>
      <c r="X103" s="119">
        <f>IF('Indicator Date'!X103="","x",'Indicator Date'!X103)</f>
        <v>2018</v>
      </c>
      <c r="Y103" s="119">
        <f>IF('Indicator Date'!Y103="","x",'Indicator Date'!Y103)</f>
        <v>2019</v>
      </c>
      <c r="Z103" s="119">
        <f>IF('Indicator Date'!Z103="","x",'Indicator Date'!Z103)</f>
        <v>2019</v>
      </c>
      <c r="AA103" s="119">
        <f>IF('Indicator Date'!AA103="","x",'Indicator Date'!AA103)</f>
        <v>2011</v>
      </c>
      <c r="AB103" s="119">
        <f>IF('Indicator Date'!AB103="","x",'Indicator Date'!AB103)</f>
        <v>2017</v>
      </c>
      <c r="AC103" s="119" t="str">
        <f>IF('Indicator Date'!AC103="","x",'Indicator Date'!AC103)</f>
        <v>x</v>
      </c>
      <c r="AD103" s="119">
        <f>IF('Indicator Date'!AD103="","x",'Indicator Date'!AD103)</f>
        <v>2018</v>
      </c>
      <c r="AE103" s="119">
        <f>IF('Indicator Date'!AE103="","x",'Indicator Date'!AE103)</f>
        <v>2019</v>
      </c>
      <c r="AF103" s="119" t="str">
        <f>IF('Indicator Date'!AF103="","x",'Indicator Date'!AF103)</f>
        <v>x</v>
      </c>
      <c r="AG103" s="119">
        <f>IF('Indicator Date'!AG103="","x",'Indicator Date'!AG103)</f>
        <v>2019</v>
      </c>
      <c r="AH103" s="119">
        <f>IF('Indicator Date'!AH103="","x",'Indicator Date'!AH103)</f>
        <v>2021</v>
      </c>
      <c r="AI103" s="119">
        <f>IF('Indicator Date'!AI103="","x",'Indicator Date'!AI103)</f>
        <v>2021</v>
      </c>
      <c r="AJ103" s="119">
        <f>IF('Indicator Date'!AJ103="","x",'Indicator Date'!AJ103)</f>
        <v>2020</v>
      </c>
      <c r="AK103" s="119">
        <f>IF('Indicator Date'!AK103="","x",'Indicator Date'!AK103)</f>
        <v>2020</v>
      </c>
      <c r="AL103" s="119">
        <f>IF('Indicator Date'!AL103="","x",'Indicator Date'!AL103)</f>
        <v>2018</v>
      </c>
      <c r="AM103" s="119" t="str">
        <f>IF('Indicator Date'!AM103="","x",RIGHT('Indicator Date'!AM103,4))</f>
        <v>x</v>
      </c>
      <c r="AN103" s="119">
        <f>IF('Indicator Date'!AN103="","x",'Indicator Date'!AN103)</f>
        <v>2021</v>
      </c>
      <c r="AO103" s="119">
        <f>IF('Indicator Date'!AO103="","x",'Indicator Date'!AO103)</f>
        <v>2018</v>
      </c>
      <c r="AP103" s="119">
        <f>IF('Indicator Date'!AP103="","x",'Indicator Date'!AP103)</f>
        <v>2019</v>
      </c>
      <c r="AQ103" s="119" t="str">
        <f>IF('Indicator Date'!AQ103="","x",'Indicator Date'!AQ103)</f>
        <v>x</v>
      </c>
      <c r="AR103" s="119">
        <f>IF('Indicator Date'!AR103="","x",'Indicator Date'!AR103)</f>
        <v>2019</v>
      </c>
      <c r="AS103" s="119">
        <f>IF('Indicator Date'!AS103="","x",'Indicator Date'!AS103)</f>
        <v>2019</v>
      </c>
      <c r="AT103" s="119" t="str">
        <f>IF('Indicator Date'!AT103="","x",'Indicator Date'!AT103)</f>
        <v>x</v>
      </c>
      <c r="AU103" s="119">
        <f>IF('Indicator Date'!AU103="","x",'Indicator Date'!AU103)</f>
        <v>2019</v>
      </c>
      <c r="AV103" s="119">
        <f>IF('Indicator Date'!AV103="","x",'Indicator Date'!AV103)</f>
        <v>2019</v>
      </c>
      <c r="AW103" s="119">
        <f>IF('Indicator Date'!AW103="","x",'Indicator Date'!AW103)</f>
        <v>2019</v>
      </c>
      <c r="AX103" s="119" t="str">
        <f>IF('Indicator Date'!AX103="","x",'Indicator Date'!AX103)</f>
        <v>x</v>
      </c>
      <c r="AY103" s="119">
        <f>IF('Indicator Date'!AY103="","x",'Indicator Date'!AY103)</f>
        <v>2019</v>
      </c>
      <c r="AZ103" s="119">
        <f>IF('Indicator Date'!AZ103="","x",'Indicator Date'!AZ103)</f>
        <v>2019</v>
      </c>
      <c r="BA103" s="119">
        <f>IF('Indicator Date'!BA103="","x",'Indicator Date'!BA103)</f>
        <v>2018</v>
      </c>
      <c r="BB103" s="119">
        <f>IF('Indicator Date'!BB103="","x",'Indicator Date'!BB103)</f>
        <v>2018</v>
      </c>
      <c r="BC103" s="119">
        <f>IF('Indicator Date'!BC103="","x",'Indicator Date'!BC103)</f>
        <v>2019</v>
      </c>
      <c r="BD103" s="119">
        <f>IF('Indicator Date'!BD103="","x",'Indicator Date'!BD103)</f>
        <v>2020</v>
      </c>
      <c r="BE103" s="170" t="str">
        <f>IF('Indicator Date'!BE103="","x",YEAR('Indicator Date'!BE103))</f>
        <v>x</v>
      </c>
      <c r="BF103" s="170">
        <f>IF('Indicator Date'!BF103="","x",YEAR('Indicator Date'!BF103))</f>
        <v>2020</v>
      </c>
      <c r="BG103" s="119">
        <f>IF('Indicator Date'!BG103="","x",'Indicator Date'!BG103)</f>
        <v>2019</v>
      </c>
      <c r="BH103" s="119">
        <f>IF('Indicator Date'!BH103="","x",'Indicator Date'!BH103)</f>
        <v>2019</v>
      </c>
      <c r="BI103" s="119">
        <f>IF('Indicator Date'!BI103="","x",'Indicator Date'!BI103)</f>
        <v>2019</v>
      </c>
      <c r="BJ103" s="119" t="str">
        <f>IF('Indicator Date'!BJ103="","x",'Indicator Date'!BJ103)</f>
        <v>x</v>
      </c>
      <c r="BK103" s="119">
        <f>IF('Indicator Date'!BK103="","x",'Indicator Date'!BK103)</f>
        <v>2019</v>
      </c>
      <c r="BL103" s="119">
        <f>IF('Indicator Date'!BL103="","x",'Indicator Date'!BL103)</f>
        <v>2020</v>
      </c>
      <c r="BM103" s="119">
        <f>IF('Indicator Date'!BM103="","x",'Indicator Date'!BM103)</f>
        <v>2018</v>
      </c>
      <c r="BN103" s="119">
        <f>IF('Indicator Date'!BN103="","x",'Indicator Date'!BN103)</f>
        <v>2011</v>
      </c>
      <c r="BO103" s="119">
        <f>IF('Indicator Date'!BO103="","x",'Indicator Date'!BO103)</f>
        <v>2019</v>
      </c>
      <c r="BP103" s="119">
        <f>IF('Indicator Date'!BP103="","x",'Indicator Date'!BP103)</f>
        <v>2019</v>
      </c>
      <c r="BQ103" s="119">
        <f>IF('Indicator Date'!BQ103="","x",'Indicator Date'!BQ103)</f>
        <v>2014</v>
      </c>
      <c r="BR103" s="119">
        <f>IF('Indicator Date'!BR103="","x",'Indicator Date'!BR103)</f>
        <v>2017</v>
      </c>
      <c r="BS103" s="119">
        <f>IF('Indicator Date'!BS103="","x",'Indicator Date'!BS103)</f>
        <v>2017</v>
      </c>
      <c r="BT103" s="119">
        <f>IF('Indicator Date'!BT103="","x",'Indicator Date'!BT103)</f>
        <v>2016</v>
      </c>
      <c r="BU103" s="119">
        <f>IF('Indicator Date'!BU103="","x",'Indicator Date'!BU103)</f>
        <v>2018</v>
      </c>
      <c r="BV103" s="119">
        <f>IF('Indicator Date'!BV103="","x",'Indicator Date'!BV103)</f>
        <v>2018</v>
      </c>
      <c r="BW103" s="119">
        <f>IF('Indicator Date'!BW103="","x",'Indicator Date'!BW103)</f>
        <v>2018</v>
      </c>
      <c r="BX103" s="119">
        <f>IF('Indicator Date'!BX103="","x",'Indicator Date'!BX103)</f>
        <v>2018</v>
      </c>
      <c r="BY103" s="119">
        <f>IF('Indicator Date'!BY103="","x",'Indicator Date'!BY103)</f>
        <v>2017</v>
      </c>
      <c r="BZ103" s="119">
        <f>IF('Indicator Date'!BZ103="","x",'Indicator Date'!BZ103)</f>
        <v>2019</v>
      </c>
      <c r="CA103" s="119">
        <f>IF('Indicator Date'!CA103="","x",'Indicator Date'!CA103)</f>
        <v>2020</v>
      </c>
      <c r="CB103" s="119">
        <f>IF('Indicator Date'!CB103="","x",'Indicator Date'!CB103)</f>
        <v>2015</v>
      </c>
    </row>
    <row r="104" spans="1:80" x14ac:dyDescent="0.3">
      <c r="A104" s="100" t="str">
        <f>'Indicator Data'!A106</f>
        <v>Luxembourg</v>
      </c>
      <c r="B104" s="86" t="str">
        <f>'Indicator Data'!B106</f>
        <v>LUX</v>
      </c>
      <c r="C104" s="119">
        <f>IF('Indicator Date'!C104="","x",'Indicator Date'!C104)</f>
        <v>2015</v>
      </c>
      <c r="D104" s="119">
        <f>IF('Indicator Date'!D104="","x",'Indicator Date'!D104)</f>
        <v>2015</v>
      </c>
      <c r="E104" s="119">
        <f>IF('Indicator Date'!E104="","x",'Indicator Date'!E104)</f>
        <v>2015</v>
      </c>
      <c r="F104" s="119">
        <f>IF('Indicator Date'!F104="","x",'Indicator Date'!F104)</f>
        <v>2015</v>
      </c>
      <c r="G104" s="119">
        <f>IF('Indicator Date'!G104="","x",'Indicator Date'!G104)</f>
        <v>2015</v>
      </c>
      <c r="H104" s="119">
        <f>IF('Indicator Date'!H104="","x",'Indicator Date'!H104)</f>
        <v>2015</v>
      </c>
      <c r="I104" s="119">
        <f>IF('Indicator Date'!I104="","x",'Indicator Date'!I104)</f>
        <v>2015</v>
      </c>
      <c r="J104" s="119">
        <f>IF('Indicator Date'!J104="","x",'Indicator Date'!J104)</f>
        <v>2019</v>
      </c>
      <c r="K104" s="119">
        <f>IF('Indicator Date'!K104="","x",'Indicator Date'!K104)</f>
        <v>2019</v>
      </c>
      <c r="L104" s="119">
        <f>IF('Indicator Date'!L104="","x",'Indicator Date'!L104)</f>
        <v>2019</v>
      </c>
      <c r="M104" s="119">
        <f>IF('Indicator Date'!M104="","x",'Indicator Date'!M104)</f>
        <v>2015</v>
      </c>
      <c r="N104" s="119">
        <f>IF('Indicator Date'!N104="","x",'Indicator Date'!N104)</f>
        <v>2015</v>
      </c>
      <c r="O104" s="119">
        <f>IF('Indicator Date'!O104="","x",'Indicator Date'!O104)</f>
        <v>2015</v>
      </c>
      <c r="P104" s="119">
        <f>IF('Indicator Date'!P104="","x",'Indicator Date'!P104)</f>
        <v>2015</v>
      </c>
      <c r="Q104" s="119">
        <f>IF('Indicator Date'!Q104="","x",'Indicator Date'!Q104)</f>
        <v>2010</v>
      </c>
      <c r="R104" s="119">
        <f>IF('Indicator Date'!R104="","x",'Indicator Date'!R104)</f>
        <v>2010</v>
      </c>
      <c r="S104" s="119">
        <f>IF('Indicator Date'!S104="","x",'Indicator Date'!S104)</f>
        <v>2010</v>
      </c>
      <c r="T104" s="119">
        <f>IF('Indicator Date'!T104="","x",'Indicator Date'!T104)</f>
        <v>2010</v>
      </c>
      <c r="U104" s="119">
        <f>IF('Indicator Date'!U104="","x",'Indicator Date'!U104)</f>
        <v>2015</v>
      </c>
      <c r="V104" s="119">
        <f>IF('Indicator Date'!V104="","x",'Indicator Date'!V104)</f>
        <v>2015</v>
      </c>
      <c r="W104" s="119">
        <f>IF('Indicator Date'!W104="","x",'Indicator Date'!W104)</f>
        <v>2015</v>
      </c>
      <c r="X104" s="119">
        <f>IF('Indicator Date'!X104="","x",'Indicator Date'!X104)</f>
        <v>2018</v>
      </c>
      <c r="Y104" s="119">
        <f>IF('Indicator Date'!Y104="","x",'Indicator Date'!Y104)</f>
        <v>2019</v>
      </c>
      <c r="Z104" s="119">
        <f>IF('Indicator Date'!Z104="","x",'Indicator Date'!Z104)</f>
        <v>2019</v>
      </c>
      <c r="AA104" s="119">
        <f>IF('Indicator Date'!AA104="","x",'Indicator Date'!AA104)</f>
        <v>2011</v>
      </c>
      <c r="AB104" s="119">
        <f>IF('Indicator Date'!AB104="","x",'Indicator Date'!AB104)</f>
        <v>2017</v>
      </c>
      <c r="AC104" s="119" t="str">
        <f>IF('Indicator Date'!AC104="","x",'Indicator Date'!AC104)</f>
        <v>x</v>
      </c>
      <c r="AD104" s="119" t="str">
        <f>IF('Indicator Date'!AD104="","x",'Indicator Date'!AD104)</f>
        <v>x</v>
      </c>
      <c r="AE104" s="119">
        <f>IF('Indicator Date'!AE104="","x",'Indicator Date'!AE104)</f>
        <v>2019</v>
      </c>
      <c r="AF104" s="119" t="str">
        <f>IF('Indicator Date'!AF104="","x",'Indicator Date'!AF104)</f>
        <v>x</v>
      </c>
      <c r="AG104" s="119">
        <f>IF('Indicator Date'!AG104="","x",'Indicator Date'!AG104)</f>
        <v>2019</v>
      </c>
      <c r="AH104" s="119">
        <f>IF('Indicator Date'!AH104="","x",'Indicator Date'!AH104)</f>
        <v>2021</v>
      </c>
      <c r="AI104" s="119">
        <f>IF('Indicator Date'!AI104="","x",'Indicator Date'!AI104)</f>
        <v>2021</v>
      </c>
      <c r="AJ104" s="119">
        <f>IF('Indicator Date'!AJ104="","x",'Indicator Date'!AJ104)</f>
        <v>2020</v>
      </c>
      <c r="AK104" s="119">
        <f>IF('Indicator Date'!AK104="","x",'Indicator Date'!AK104)</f>
        <v>2020</v>
      </c>
      <c r="AL104" s="119">
        <f>IF('Indicator Date'!AL104="","x",'Indicator Date'!AL104)</f>
        <v>2018</v>
      </c>
      <c r="AM104" s="119" t="str">
        <f>IF('Indicator Date'!AM104="","x",RIGHT('Indicator Date'!AM104,4))</f>
        <v>x</v>
      </c>
      <c r="AN104" s="119">
        <f>IF('Indicator Date'!AN104="","x",'Indicator Date'!AN104)</f>
        <v>2021</v>
      </c>
      <c r="AO104" s="119">
        <f>IF('Indicator Date'!AO104="","x",'Indicator Date'!AO104)</f>
        <v>2018</v>
      </c>
      <c r="AP104" s="119">
        <f>IF('Indicator Date'!AP104="","x",'Indicator Date'!AP104)</f>
        <v>2019</v>
      </c>
      <c r="AQ104" s="119" t="str">
        <f>IF('Indicator Date'!AQ104="","x",'Indicator Date'!AQ104)</f>
        <v>x</v>
      </c>
      <c r="AR104" s="119">
        <f>IF('Indicator Date'!AR104="","x",'Indicator Date'!AR104)</f>
        <v>2019</v>
      </c>
      <c r="AS104" s="119">
        <f>IF('Indicator Date'!AS104="","x",'Indicator Date'!AS104)</f>
        <v>2019</v>
      </c>
      <c r="AT104" s="119" t="str">
        <f>IF('Indicator Date'!AT104="","x",'Indicator Date'!AT104)</f>
        <v>x</v>
      </c>
      <c r="AU104" s="119">
        <f>IF('Indicator Date'!AU104="","x",'Indicator Date'!AU104)</f>
        <v>2019</v>
      </c>
      <c r="AV104" s="119" t="str">
        <f>IF('Indicator Date'!AV104="","x",'Indicator Date'!AV104)</f>
        <v>x</v>
      </c>
      <c r="AW104" s="119" t="str">
        <f>IF('Indicator Date'!AW104="","x",'Indicator Date'!AW104)</f>
        <v>x</v>
      </c>
      <c r="AX104" s="119" t="str">
        <f>IF('Indicator Date'!AX104="","x",'Indicator Date'!AX104)</f>
        <v>x</v>
      </c>
      <c r="AY104" s="119">
        <f>IF('Indicator Date'!AY104="","x",'Indicator Date'!AY104)</f>
        <v>2019</v>
      </c>
      <c r="AZ104" s="119">
        <f>IF('Indicator Date'!AZ104="","x",'Indicator Date'!AZ104)</f>
        <v>2019</v>
      </c>
      <c r="BA104" s="119">
        <f>IF('Indicator Date'!BA104="","x",'Indicator Date'!BA104)</f>
        <v>2018</v>
      </c>
      <c r="BB104" s="119">
        <f>IF('Indicator Date'!BB104="","x",'Indicator Date'!BB104)</f>
        <v>2018</v>
      </c>
      <c r="BC104" s="119">
        <f>IF('Indicator Date'!BC104="","x",'Indicator Date'!BC104)</f>
        <v>2019</v>
      </c>
      <c r="BD104" s="119">
        <f>IF('Indicator Date'!BD104="","x",'Indicator Date'!BD104)</f>
        <v>2020</v>
      </c>
      <c r="BE104" s="170" t="str">
        <f>IF('Indicator Date'!BE104="","x",YEAR('Indicator Date'!BE104))</f>
        <v>x</v>
      </c>
      <c r="BF104" s="170">
        <f>IF('Indicator Date'!BF104="","x",YEAR('Indicator Date'!BF104))</f>
        <v>2020</v>
      </c>
      <c r="BG104" s="119">
        <f>IF('Indicator Date'!BG104="","x",'Indicator Date'!BG104)</f>
        <v>2019</v>
      </c>
      <c r="BH104" s="119">
        <f>IF('Indicator Date'!BH104="","x",'Indicator Date'!BH104)</f>
        <v>2019</v>
      </c>
      <c r="BI104" s="119">
        <f>IF('Indicator Date'!BI104="","x",'Indicator Date'!BI104)</f>
        <v>2019</v>
      </c>
      <c r="BJ104" s="119" t="str">
        <f>IF('Indicator Date'!BJ104="","x",'Indicator Date'!BJ104)</f>
        <v>x</v>
      </c>
      <c r="BK104" s="119">
        <f>IF('Indicator Date'!BK104="","x",'Indicator Date'!BK104)</f>
        <v>2019</v>
      </c>
      <c r="BL104" s="119">
        <f>IF('Indicator Date'!BL104="","x",'Indicator Date'!BL104)</f>
        <v>2020</v>
      </c>
      <c r="BM104" s="119">
        <f>IF('Indicator Date'!BM104="","x",'Indicator Date'!BM104)</f>
        <v>2018</v>
      </c>
      <c r="BN104" s="119" t="str">
        <f>IF('Indicator Date'!BN104="","x",'Indicator Date'!BN104)</f>
        <v>x</v>
      </c>
      <c r="BO104" s="119">
        <f>IF('Indicator Date'!BO104="","x",'Indicator Date'!BO104)</f>
        <v>2018</v>
      </c>
      <c r="BP104" s="119">
        <f>IF('Indicator Date'!BP104="","x",'Indicator Date'!BP104)</f>
        <v>2019</v>
      </c>
      <c r="BQ104" s="119">
        <f>IF('Indicator Date'!BQ104="","x",'Indicator Date'!BQ104)</f>
        <v>2014</v>
      </c>
      <c r="BR104" s="119">
        <f>IF('Indicator Date'!BR104="","x",'Indicator Date'!BR104)</f>
        <v>2017</v>
      </c>
      <c r="BS104" s="119">
        <f>IF('Indicator Date'!BS104="","x",'Indicator Date'!BS104)</f>
        <v>2017</v>
      </c>
      <c r="BT104" s="119">
        <f>IF('Indicator Date'!BT104="","x",'Indicator Date'!BT104)</f>
        <v>2017</v>
      </c>
      <c r="BU104" s="119">
        <f>IF('Indicator Date'!BU104="","x",'Indicator Date'!BU104)</f>
        <v>2018</v>
      </c>
      <c r="BV104" s="119">
        <f>IF('Indicator Date'!BV104="","x",'Indicator Date'!BV104)</f>
        <v>2018</v>
      </c>
      <c r="BW104" s="119">
        <f>IF('Indicator Date'!BW104="","x",'Indicator Date'!BW104)</f>
        <v>2018</v>
      </c>
      <c r="BX104" s="119">
        <f>IF('Indicator Date'!BX104="","x",'Indicator Date'!BX104)</f>
        <v>2018</v>
      </c>
      <c r="BY104" s="119">
        <f>IF('Indicator Date'!BY104="","x",'Indicator Date'!BY104)</f>
        <v>2017</v>
      </c>
      <c r="BZ104" s="119">
        <f>IF('Indicator Date'!BZ104="","x",'Indicator Date'!BZ104)</f>
        <v>2019</v>
      </c>
      <c r="CA104" s="119">
        <f>IF('Indicator Date'!CA104="","x",'Indicator Date'!CA104)</f>
        <v>2020</v>
      </c>
      <c r="CB104" s="119">
        <f>IF('Indicator Date'!CB104="","x",'Indicator Date'!CB104)</f>
        <v>2015</v>
      </c>
    </row>
    <row r="105" spans="1:80" x14ac:dyDescent="0.3">
      <c r="A105" s="100" t="str">
        <f>'Indicator Data'!A107</f>
        <v>Madagascar</v>
      </c>
      <c r="B105" s="86" t="str">
        <f>'Indicator Data'!B107</f>
        <v>MDG</v>
      </c>
      <c r="C105" s="119">
        <f>IF('Indicator Date'!C105="","x",'Indicator Date'!C105)</f>
        <v>2015</v>
      </c>
      <c r="D105" s="119">
        <f>IF('Indicator Date'!D105="","x",'Indicator Date'!D105)</f>
        <v>2015</v>
      </c>
      <c r="E105" s="119">
        <f>IF('Indicator Date'!E105="","x",'Indicator Date'!E105)</f>
        <v>2015</v>
      </c>
      <c r="F105" s="119">
        <f>IF('Indicator Date'!F105="","x",'Indicator Date'!F105)</f>
        <v>2015</v>
      </c>
      <c r="G105" s="119">
        <f>IF('Indicator Date'!G105="","x",'Indicator Date'!G105)</f>
        <v>2015</v>
      </c>
      <c r="H105" s="119">
        <f>IF('Indicator Date'!H105="","x",'Indicator Date'!H105)</f>
        <v>2015</v>
      </c>
      <c r="I105" s="119">
        <f>IF('Indicator Date'!I105="","x",'Indicator Date'!I105)</f>
        <v>2015</v>
      </c>
      <c r="J105" s="119">
        <f>IF('Indicator Date'!J105="","x",'Indicator Date'!J105)</f>
        <v>2019</v>
      </c>
      <c r="K105" s="119">
        <f>IF('Indicator Date'!K105="","x",'Indicator Date'!K105)</f>
        <v>2019</v>
      </c>
      <c r="L105" s="119">
        <f>IF('Indicator Date'!L105="","x",'Indicator Date'!L105)</f>
        <v>2019</v>
      </c>
      <c r="M105" s="119">
        <f>IF('Indicator Date'!M105="","x",'Indicator Date'!M105)</f>
        <v>2015</v>
      </c>
      <c r="N105" s="119">
        <f>IF('Indicator Date'!N105="","x",'Indicator Date'!N105)</f>
        <v>2015</v>
      </c>
      <c r="O105" s="119">
        <f>IF('Indicator Date'!O105="","x",'Indicator Date'!O105)</f>
        <v>2015</v>
      </c>
      <c r="P105" s="119">
        <f>IF('Indicator Date'!P105="","x",'Indicator Date'!P105)</f>
        <v>2015</v>
      </c>
      <c r="Q105" s="119">
        <f>IF('Indicator Date'!Q105="","x",'Indicator Date'!Q105)</f>
        <v>2010</v>
      </c>
      <c r="R105" s="119">
        <f>IF('Indicator Date'!R105="","x",'Indicator Date'!R105)</f>
        <v>2010</v>
      </c>
      <c r="S105" s="119">
        <f>IF('Indicator Date'!S105="","x",'Indicator Date'!S105)</f>
        <v>2010</v>
      </c>
      <c r="T105" s="119">
        <f>IF('Indicator Date'!T105="","x",'Indicator Date'!T105)</f>
        <v>2010</v>
      </c>
      <c r="U105" s="119">
        <f>IF('Indicator Date'!U105="","x",'Indicator Date'!U105)</f>
        <v>2015</v>
      </c>
      <c r="V105" s="119">
        <f>IF('Indicator Date'!V105="","x",'Indicator Date'!V105)</f>
        <v>2015</v>
      </c>
      <c r="W105" s="119">
        <f>IF('Indicator Date'!W105="","x",'Indicator Date'!W105)</f>
        <v>2015</v>
      </c>
      <c r="X105" s="119">
        <f>IF('Indicator Date'!X105="","x",'Indicator Date'!X105)</f>
        <v>2018</v>
      </c>
      <c r="Y105" s="119">
        <f>IF('Indicator Date'!Y105="","x",'Indicator Date'!Y105)</f>
        <v>2019</v>
      </c>
      <c r="Z105" s="119">
        <f>IF('Indicator Date'!Z105="","x",'Indicator Date'!Z105)</f>
        <v>2019</v>
      </c>
      <c r="AA105" s="119">
        <f>IF('Indicator Date'!AA105="","x",'Indicator Date'!AA105)</f>
        <v>2011</v>
      </c>
      <c r="AB105" s="119">
        <f>IF('Indicator Date'!AB105="","x",'Indicator Date'!AB105)</f>
        <v>2017</v>
      </c>
      <c r="AC105" s="119">
        <f>IF('Indicator Date'!AC105="","x",'Indicator Date'!AC105)</f>
        <v>2015</v>
      </c>
      <c r="AD105" s="119">
        <f>IF('Indicator Date'!AD105="","x",'Indicator Date'!AD105)</f>
        <v>2018</v>
      </c>
      <c r="AE105" s="119">
        <f>IF('Indicator Date'!AE105="","x",'Indicator Date'!AE105)</f>
        <v>2019</v>
      </c>
      <c r="AF105" s="119">
        <f>IF('Indicator Date'!AF105="","x",'Indicator Date'!AF105)</f>
        <v>2018</v>
      </c>
      <c r="AG105" s="119">
        <f>IF('Indicator Date'!AG105="","x",'Indicator Date'!AG105)</f>
        <v>2019</v>
      </c>
      <c r="AH105" s="119">
        <f>IF('Indicator Date'!AH105="","x",'Indicator Date'!AH105)</f>
        <v>2021</v>
      </c>
      <c r="AI105" s="119">
        <f>IF('Indicator Date'!AI105="","x",'Indicator Date'!AI105)</f>
        <v>2021</v>
      </c>
      <c r="AJ105" s="119">
        <f>IF('Indicator Date'!AJ105="","x",'Indicator Date'!AJ105)</f>
        <v>2020</v>
      </c>
      <c r="AK105" s="119">
        <f>IF('Indicator Date'!AK105="","x",'Indicator Date'!AK105)</f>
        <v>2020</v>
      </c>
      <c r="AL105" s="119">
        <f>IF('Indicator Date'!AL105="","x",'Indicator Date'!AL105)</f>
        <v>2018</v>
      </c>
      <c r="AM105" s="119" t="str">
        <f>IF('Indicator Date'!AM105="","x",RIGHT('Indicator Date'!AM105,4))</f>
        <v>2018</v>
      </c>
      <c r="AN105" s="119">
        <f>IF('Indicator Date'!AN105="","x",'Indicator Date'!AN105)</f>
        <v>2021</v>
      </c>
      <c r="AO105" s="119">
        <f>IF('Indicator Date'!AO105="","x",'Indicator Date'!AO105)</f>
        <v>2018</v>
      </c>
      <c r="AP105" s="119">
        <f>IF('Indicator Date'!AP105="","x",'Indicator Date'!AP105)</f>
        <v>2019</v>
      </c>
      <c r="AQ105" s="119">
        <f>IF('Indicator Date'!AQ105="","x",'Indicator Date'!AQ105)</f>
        <v>2019</v>
      </c>
      <c r="AR105" s="119">
        <f>IF('Indicator Date'!AR105="","x",'Indicator Date'!AR105)</f>
        <v>2019</v>
      </c>
      <c r="AS105" s="119">
        <f>IF('Indicator Date'!AS105="","x",'Indicator Date'!AS105)</f>
        <v>2019</v>
      </c>
      <c r="AT105" s="119">
        <f>IF('Indicator Date'!AT105="","x",'Indicator Date'!AT105)</f>
        <v>2018</v>
      </c>
      <c r="AU105" s="119">
        <f>IF('Indicator Date'!AU105="","x",'Indicator Date'!AU105)</f>
        <v>2019</v>
      </c>
      <c r="AV105" s="119">
        <f>IF('Indicator Date'!AV105="","x",'Indicator Date'!AV105)</f>
        <v>2019</v>
      </c>
      <c r="AW105" s="119">
        <f>IF('Indicator Date'!AW105="","x",'Indicator Date'!AW105)</f>
        <v>2019</v>
      </c>
      <c r="AX105" s="119">
        <f>IF('Indicator Date'!AX105="","x",'Indicator Date'!AX105)</f>
        <v>2018</v>
      </c>
      <c r="AY105" s="119">
        <f>IF('Indicator Date'!AY105="","x",'Indicator Date'!AY105)</f>
        <v>2019</v>
      </c>
      <c r="AZ105" s="119" t="str">
        <f>IF('Indicator Date'!AZ105="","x",'Indicator Date'!AZ105)</f>
        <v>x</v>
      </c>
      <c r="BA105" s="119">
        <f>IF('Indicator Date'!BA105="","x",'Indicator Date'!BA105)</f>
        <v>2012</v>
      </c>
      <c r="BB105" s="119">
        <f>IF('Indicator Date'!BB105="","x",'Indicator Date'!BB105)</f>
        <v>2018</v>
      </c>
      <c r="BC105" s="119">
        <f>IF('Indicator Date'!BC105="","x",'Indicator Date'!BC105)</f>
        <v>2019</v>
      </c>
      <c r="BD105" s="119">
        <f>IF('Indicator Date'!BD105="","x",'Indicator Date'!BD105)</f>
        <v>2020</v>
      </c>
      <c r="BE105" s="170">
        <f>IF('Indicator Date'!BE105="","x",YEAR('Indicator Date'!BE105))</f>
        <v>2019</v>
      </c>
      <c r="BF105" s="170">
        <f>IF('Indicator Date'!BF105="","x",YEAR('Indicator Date'!BF105))</f>
        <v>2020</v>
      </c>
      <c r="BG105" s="119">
        <f>IF('Indicator Date'!BG105="","x",'Indicator Date'!BG105)</f>
        <v>2019</v>
      </c>
      <c r="BH105" s="119">
        <f>IF('Indicator Date'!BH105="","x",'Indicator Date'!BH105)</f>
        <v>2019</v>
      </c>
      <c r="BI105" s="119">
        <f>IF('Indicator Date'!BI105="","x",'Indicator Date'!BI105)</f>
        <v>2019</v>
      </c>
      <c r="BJ105" s="119">
        <f>IF('Indicator Date'!BJ105="","x",'Indicator Date'!BJ105)</f>
        <v>2015</v>
      </c>
      <c r="BK105" s="119">
        <f>IF('Indicator Date'!BK105="","x",'Indicator Date'!BK105)</f>
        <v>2019</v>
      </c>
      <c r="BL105" s="119">
        <f>IF('Indicator Date'!BL105="","x",'Indicator Date'!BL105)</f>
        <v>2020</v>
      </c>
      <c r="BM105" s="119">
        <f>IF('Indicator Date'!BM105="","x",'Indicator Date'!BM105)</f>
        <v>2018</v>
      </c>
      <c r="BN105" s="119">
        <f>IF('Indicator Date'!BN105="","x",'Indicator Date'!BN105)</f>
        <v>2018</v>
      </c>
      <c r="BO105" s="119">
        <f>IF('Indicator Date'!BO105="","x",'Indicator Date'!BO105)</f>
        <v>2016</v>
      </c>
      <c r="BP105" s="119">
        <f>IF('Indicator Date'!BP105="","x",'Indicator Date'!BP105)</f>
        <v>2018</v>
      </c>
      <c r="BQ105" s="119">
        <f>IF('Indicator Date'!BQ105="","x",'Indicator Date'!BQ105)</f>
        <v>2014</v>
      </c>
      <c r="BR105" s="119">
        <f>IF('Indicator Date'!BR105="","x",'Indicator Date'!BR105)</f>
        <v>2017</v>
      </c>
      <c r="BS105" s="119">
        <f>IF('Indicator Date'!BS105="","x",'Indicator Date'!BS105)</f>
        <v>2017</v>
      </c>
      <c r="BT105" s="119">
        <f>IF('Indicator Date'!BT105="","x",'Indicator Date'!BT105)</f>
        <v>2014</v>
      </c>
      <c r="BU105" s="119">
        <f>IF('Indicator Date'!BU105="","x",'Indicator Date'!BU105)</f>
        <v>2018</v>
      </c>
      <c r="BV105" s="119" t="str">
        <f>IF('Indicator Date'!BV105="","x",'Indicator Date'!BV105)</f>
        <v>x</v>
      </c>
      <c r="BW105" s="119">
        <f>IF('Indicator Date'!BW105="","x",'Indicator Date'!BW105)</f>
        <v>2018</v>
      </c>
      <c r="BX105" s="119">
        <f>IF('Indicator Date'!BX105="","x",'Indicator Date'!BX105)</f>
        <v>2018</v>
      </c>
      <c r="BY105" s="119">
        <f>IF('Indicator Date'!BY105="","x",'Indicator Date'!BY105)</f>
        <v>2017</v>
      </c>
      <c r="BZ105" s="119">
        <f>IF('Indicator Date'!BZ105="","x",'Indicator Date'!BZ105)</f>
        <v>2019</v>
      </c>
      <c r="CA105" s="119">
        <f>IF('Indicator Date'!CA105="","x",'Indicator Date'!CA105)</f>
        <v>2020</v>
      </c>
      <c r="CB105" s="119">
        <f>IF('Indicator Date'!CB105="","x",'Indicator Date'!CB105)</f>
        <v>2015</v>
      </c>
    </row>
    <row r="106" spans="1:80" x14ac:dyDescent="0.3">
      <c r="A106" s="100" t="str">
        <f>'Indicator Data'!A108</f>
        <v>Malawi</v>
      </c>
      <c r="B106" s="86" t="str">
        <f>'Indicator Data'!B108</f>
        <v>MWI</v>
      </c>
      <c r="C106" s="119">
        <f>IF('Indicator Date'!C106="","x",'Indicator Date'!C106)</f>
        <v>2015</v>
      </c>
      <c r="D106" s="119">
        <f>IF('Indicator Date'!D106="","x",'Indicator Date'!D106)</f>
        <v>2015</v>
      </c>
      <c r="E106" s="119">
        <f>IF('Indicator Date'!E106="","x",'Indicator Date'!E106)</f>
        <v>2015</v>
      </c>
      <c r="F106" s="119">
        <f>IF('Indicator Date'!F106="","x",'Indicator Date'!F106)</f>
        <v>2015</v>
      </c>
      <c r="G106" s="119">
        <f>IF('Indicator Date'!G106="","x",'Indicator Date'!G106)</f>
        <v>2015</v>
      </c>
      <c r="H106" s="119">
        <f>IF('Indicator Date'!H106="","x",'Indicator Date'!H106)</f>
        <v>2015</v>
      </c>
      <c r="I106" s="119">
        <f>IF('Indicator Date'!I106="","x",'Indicator Date'!I106)</f>
        <v>2015</v>
      </c>
      <c r="J106" s="119">
        <f>IF('Indicator Date'!J106="","x",'Indicator Date'!J106)</f>
        <v>2019</v>
      </c>
      <c r="K106" s="119">
        <f>IF('Indicator Date'!K106="","x",'Indicator Date'!K106)</f>
        <v>2019</v>
      </c>
      <c r="L106" s="119">
        <f>IF('Indicator Date'!L106="","x",'Indicator Date'!L106)</f>
        <v>2019</v>
      </c>
      <c r="M106" s="119">
        <f>IF('Indicator Date'!M106="","x",'Indicator Date'!M106)</f>
        <v>2015</v>
      </c>
      <c r="N106" s="119">
        <f>IF('Indicator Date'!N106="","x",'Indicator Date'!N106)</f>
        <v>2015</v>
      </c>
      <c r="O106" s="119">
        <f>IF('Indicator Date'!O106="","x",'Indicator Date'!O106)</f>
        <v>2015</v>
      </c>
      <c r="P106" s="119">
        <f>IF('Indicator Date'!P106="","x",'Indicator Date'!P106)</f>
        <v>2015</v>
      </c>
      <c r="Q106" s="119">
        <f>IF('Indicator Date'!Q106="","x",'Indicator Date'!Q106)</f>
        <v>2010</v>
      </c>
      <c r="R106" s="119">
        <f>IF('Indicator Date'!R106="","x",'Indicator Date'!R106)</f>
        <v>2010</v>
      </c>
      <c r="S106" s="119">
        <f>IF('Indicator Date'!S106="","x",'Indicator Date'!S106)</f>
        <v>2010</v>
      </c>
      <c r="T106" s="119">
        <f>IF('Indicator Date'!T106="","x",'Indicator Date'!T106)</f>
        <v>2010</v>
      </c>
      <c r="U106" s="119">
        <f>IF('Indicator Date'!U106="","x",'Indicator Date'!U106)</f>
        <v>2015</v>
      </c>
      <c r="V106" s="119">
        <f>IF('Indicator Date'!V106="","x",'Indicator Date'!V106)</f>
        <v>2015</v>
      </c>
      <c r="W106" s="119">
        <f>IF('Indicator Date'!W106="","x",'Indicator Date'!W106)</f>
        <v>2015</v>
      </c>
      <c r="X106" s="119">
        <f>IF('Indicator Date'!X106="","x",'Indicator Date'!X106)</f>
        <v>2018</v>
      </c>
      <c r="Y106" s="119">
        <f>IF('Indicator Date'!Y106="","x",'Indicator Date'!Y106)</f>
        <v>2019</v>
      </c>
      <c r="Z106" s="119">
        <f>IF('Indicator Date'!Z106="","x",'Indicator Date'!Z106)</f>
        <v>2019</v>
      </c>
      <c r="AA106" s="119">
        <f>IF('Indicator Date'!AA106="","x",'Indicator Date'!AA106)</f>
        <v>2015</v>
      </c>
      <c r="AB106" s="119">
        <f>IF('Indicator Date'!AB106="","x",'Indicator Date'!AB106)</f>
        <v>2017</v>
      </c>
      <c r="AC106" s="119">
        <f>IF('Indicator Date'!AC106="","x",'Indicator Date'!AC106)</f>
        <v>2017</v>
      </c>
      <c r="AD106" s="119">
        <f>IF('Indicator Date'!AD106="","x",'Indicator Date'!AD106)</f>
        <v>2018</v>
      </c>
      <c r="AE106" s="119">
        <f>IF('Indicator Date'!AE106="","x",'Indicator Date'!AE106)</f>
        <v>2019</v>
      </c>
      <c r="AF106" s="119">
        <f>IF('Indicator Date'!AF106="","x",'Indicator Date'!AF106)</f>
        <v>2018</v>
      </c>
      <c r="AG106" s="119">
        <f>IF('Indicator Date'!AG106="","x",'Indicator Date'!AG106)</f>
        <v>2019</v>
      </c>
      <c r="AH106" s="119">
        <f>IF('Indicator Date'!AH106="","x",'Indicator Date'!AH106)</f>
        <v>2021</v>
      </c>
      <c r="AI106" s="119">
        <f>IF('Indicator Date'!AI106="","x",'Indicator Date'!AI106)</f>
        <v>2021</v>
      </c>
      <c r="AJ106" s="119">
        <f>IF('Indicator Date'!AJ106="","x",'Indicator Date'!AJ106)</f>
        <v>2020</v>
      </c>
      <c r="AK106" s="119">
        <f>IF('Indicator Date'!AK106="","x",'Indicator Date'!AK106)</f>
        <v>2020</v>
      </c>
      <c r="AL106" s="119">
        <f>IF('Indicator Date'!AL106="","x",'Indicator Date'!AL106)</f>
        <v>2018</v>
      </c>
      <c r="AM106" s="119" t="str">
        <f>IF('Indicator Date'!AM106="","x",RIGHT('Indicator Date'!AM106,4))</f>
        <v>2016</v>
      </c>
      <c r="AN106" s="119">
        <f>IF('Indicator Date'!AN106="","x",'Indicator Date'!AN106)</f>
        <v>2021</v>
      </c>
      <c r="AO106" s="119">
        <f>IF('Indicator Date'!AO106="","x",'Indicator Date'!AO106)</f>
        <v>2018</v>
      </c>
      <c r="AP106" s="119">
        <f>IF('Indicator Date'!AP106="","x",'Indicator Date'!AP106)</f>
        <v>2019</v>
      </c>
      <c r="AQ106" s="119">
        <f>IF('Indicator Date'!AQ106="","x",'Indicator Date'!AQ106)</f>
        <v>2019</v>
      </c>
      <c r="AR106" s="119">
        <f>IF('Indicator Date'!AR106="","x",'Indicator Date'!AR106)</f>
        <v>2019</v>
      </c>
      <c r="AS106" s="119">
        <f>IF('Indicator Date'!AS106="","x",'Indicator Date'!AS106)</f>
        <v>2019</v>
      </c>
      <c r="AT106" s="119">
        <f>IF('Indicator Date'!AT106="","x",'Indicator Date'!AT106)</f>
        <v>2018</v>
      </c>
      <c r="AU106" s="119">
        <f>IF('Indicator Date'!AU106="","x",'Indicator Date'!AU106)</f>
        <v>2019</v>
      </c>
      <c r="AV106" s="119">
        <f>IF('Indicator Date'!AV106="","x",'Indicator Date'!AV106)</f>
        <v>2019</v>
      </c>
      <c r="AW106" s="119">
        <f>IF('Indicator Date'!AW106="","x",'Indicator Date'!AW106)</f>
        <v>2019</v>
      </c>
      <c r="AX106" s="119">
        <f>IF('Indicator Date'!AX106="","x",'Indicator Date'!AX106)</f>
        <v>2018</v>
      </c>
      <c r="AY106" s="119">
        <f>IF('Indicator Date'!AY106="","x",'Indicator Date'!AY106)</f>
        <v>2019</v>
      </c>
      <c r="AZ106" s="119">
        <f>IF('Indicator Date'!AZ106="","x",'Indicator Date'!AZ106)</f>
        <v>2019</v>
      </c>
      <c r="BA106" s="119">
        <f>IF('Indicator Date'!BA106="","x",'Indicator Date'!BA106)</f>
        <v>2016</v>
      </c>
      <c r="BB106" s="119">
        <f>IF('Indicator Date'!BB106="","x",'Indicator Date'!BB106)</f>
        <v>2018</v>
      </c>
      <c r="BC106" s="119">
        <f>IF('Indicator Date'!BC106="","x",'Indicator Date'!BC106)</f>
        <v>2019</v>
      </c>
      <c r="BD106" s="119">
        <f>IF('Indicator Date'!BD106="","x",'Indicator Date'!BD106)</f>
        <v>2020</v>
      </c>
      <c r="BE106" s="170">
        <f>IF('Indicator Date'!BE106="","x",YEAR('Indicator Date'!BE106))</f>
        <v>2019</v>
      </c>
      <c r="BF106" s="170">
        <f>IF('Indicator Date'!BF106="","x",YEAR('Indicator Date'!BF106))</f>
        <v>2021</v>
      </c>
      <c r="BG106" s="119">
        <f>IF('Indicator Date'!BG106="","x",'Indicator Date'!BG106)</f>
        <v>2019</v>
      </c>
      <c r="BH106" s="119">
        <f>IF('Indicator Date'!BH106="","x",'Indicator Date'!BH106)</f>
        <v>2019</v>
      </c>
      <c r="BI106" s="119">
        <f>IF('Indicator Date'!BI106="","x",'Indicator Date'!BI106)</f>
        <v>2019</v>
      </c>
      <c r="BJ106" s="119">
        <f>IF('Indicator Date'!BJ106="","x",'Indicator Date'!BJ106)</f>
        <v>2015</v>
      </c>
      <c r="BK106" s="119">
        <f>IF('Indicator Date'!BK106="","x",'Indicator Date'!BK106)</f>
        <v>2019</v>
      </c>
      <c r="BL106" s="119">
        <f>IF('Indicator Date'!BL106="","x",'Indicator Date'!BL106)</f>
        <v>2020</v>
      </c>
      <c r="BM106" s="119">
        <f>IF('Indicator Date'!BM106="","x",'Indicator Date'!BM106)</f>
        <v>2018</v>
      </c>
      <c r="BN106" s="119">
        <f>IF('Indicator Date'!BN106="","x",'Indicator Date'!BN106)</f>
        <v>2015</v>
      </c>
      <c r="BO106" s="119">
        <f>IF('Indicator Date'!BO106="","x",'Indicator Date'!BO106)</f>
        <v>2017</v>
      </c>
      <c r="BP106" s="119">
        <f>IF('Indicator Date'!BP106="","x",'Indicator Date'!BP106)</f>
        <v>2019</v>
      </c>
      <c r="BQ106" s="119">
        <f>IF('Indicator Date'!BQ106="","x",'Indicator Date'!BQ106)</f>
        <v>2014</v>
      </c>
      <c r="BR106" s="119">
        <f>IF('Indicator Date'!BR106="","x",'Indicator Date'!BR106)</f>
        <v>2017</v>
      </c>
      <c r="BS106" s="119">
        <f>IF('Indicator Date'!BS106="","x",'Indicator Date'!BS106)</f>
        <v>2017</v>
      </c>
      <c r="BT106" s="119">
        <f>IF('Indicator Date'!BT106="","x",'Indicator Date'!BT106)</f>
        <v>2016</v>
      </c>
      <c r="BU106" s="119">
        <f>IF('Indicator Date'!BU106="","x",'Indicator Date'!BU106)</f>
        <v>2018</v>
      </c>
      <c r="BV106" s="119">
        <f>IF('Indicator Date'!BV106="","x",'Indicator Date'!BV106)</f>
        <v>2018</v>
      </c>
      <c r="BW106" s="119">
        <f>IF('Indicator Date'!BW106="","x",'Indicator Date'!BW106)</f>
        <v>2018</v>
      </c>
      <c r="BX106" s="119">
        <f>IF('Indicator Date'!BX106="","x",'Indicator Date'!BX106)</f>
        <v>2018</v>
      </c>
      <c r="BY106" s="119">
        <f>IF('Indicator Date'!BY106="","x",'Indicator Date'!BY106)</f>
        <v>2017</v>
      </c>
      <c r="BZ106" s="119">
        <f>IF('Indicator Date'!BZ106="","x",'Indicator Date'!BZ106)</f>
        <v>2019</v>
      </c>
      <c r="CA106" s="119">
        <f>IF('Indicator Date'!CA106="","x",'Indicator Date'!CA106)</f>
        <v>2020</v>
      </c>
      <c r="CB106" s="119">
        <f>IF('Indicator Date'!CB106="","x",'Indicator Date'!CB106)</f>
        <v>2015</v>
      </c>
    </row>
    <row r="107" spans="1:80" x14ac:dyDescent="0.3">
      <c r="A107" s="100" t="str">
        <f>'Indicator Data'!A109</f>
        <v>Malaysia</v>
      </c>
      <c r="B107" s="86" t="str">
        <f>'Indicator Data'!B109</f>
        <v>MYS</v>
      </c>
      <c r="C107" s="119">
        <f>IF('Indicator Date'!C107="","x",'Indicator Date'!C107)</f>
        <v>2015</v>
      </c>
      <c r="D107" s="119">
        <f>IF('Indicator Date'!D107="","x",'Indicator Date'!D107)</f>
        <v>2015</v>
      </c>
      <c r="E107" s="119">
        <f>IF('Indicator Date'!E107="","x",'Indicator Date'!E107)</f>
        <v>2015</v>
      </c>
      <c r="F107" s="119">
        <f>IF('Indicator Date'!F107="","x",'Indicator Date'!F107)</f>
        <v>2015</v>
      </c>
      <c r="G107" s="119">
        <f>IF('Indicator Date'!G107="","x",'Indicator Date'!G107)</f>
        <v>2015</v>
      </c>
      <c r="H107" s="119">
        <f>IF('Indicator Date'!H107="","x",'Indicator Date'!H107)</f>
        <v>2015</v>
      </c>
      <c r="I107" s="119">
        <f>IF('Indicator Date'!I107="","x",'Indicator Date'!I107)</f>
        <v>2015</v>
      </c>
      <c r="J107" s="119">
        <f>IF('Indicator Date'!J107="","x",'Indicator Date'!J107)</f>
        <v>2019</v>
      </c>
      <c r="K107" s="119">
        <f>IF('Indicator Date'!K107="","x",'Indicator Date'!K107)</f>
        <v>2019</v>
      </c>
      <c r="L107" s="119">
        <f>IF('Indicator Date'!L107="","x",'Indicator Date'!L107)</f>
        <v>2019</v>
      </c>
      <c r="M107" s="119">
        <f>IF('Indicator Date'!M107="","x",'Indicator Date'!M107)</f>
        <v>2015</v>
      </c>
      <c r="N107" s="119">
        <f>IF('Indicator Date'!N107="","x",'Indicator Date'!N107)</f>
        <v>2015</v>
      </c>
      <c r="O107" s="119">
        <f>IF('Indicator Date'!O107="","x",'Indicator Date'!O107)</f>
        <v>2015</v>
      </c>
      <c r="P107" s="119">
        <f>IF('Indicator Date'!P107="","x",'Indicator Date'!P107)</f>
        <v>2015</v>
      </c>
      <c r="Q107" s="119">
        <f>IF('Indicator Date'!Q107="","x",'Indicator Date'!Q107)</f>
        <v>2010</v>
      </c>
      <c r="R107" s="119">
        <f>IF('Indicator Date'!R107="","x",'Indicator Date'!R107)</f>
        <v>2010</v>
      </c>
      <c r="S107" s="119">
        <f>IF('Indicator Date'!S107="","x",'Indicator Date'!S107)</f>
        <v>2010</v>
      </c>
      <c r="T107" s="119">
        <f>IF('Indicator Date'!T107="","x",'Indicator Date'!T107)</f>
        <v>2010</v>
      </c>
      <c r="U107" s="119">
        <f>IF('Indicator Date'!U107="","x",'Indicator Date'!U107)</f>
        <v>2015</v>
      </c>
      <c r="V107" s="119">
        <f>IF('Indicator Date'!V107="","x",'Indicator Date'!V107)</f>
        <v>2015</v>
      </c>
      <c r="W107" s="119">
        <f>IF('Indicator Date'!W107="","x",'Indicator Date'!W107)</f>
        <v>2015</v>
      </c>
      <c r="X107" s="119">
        <f>IF('Indicator Date'!X107="","x",'Indicator Date'!X107)</f>
        <v>2018</v>
      </c>
      <c r="Y107" s="119">
        <f>IF('Indicator Date'!Y107="","x",'Indicator Date'!Y107)</f>
        <v>2019</v>
      </c>
      <c r="Z107" s="119">
        <f>IF('Indicator Date'!Z107="","x",'Indicator Date'!Z107)</f>
        <v>2019</v>
      </c>
      <c r="AA107" s="119" t="str">
        <f>IF('Indicator Date'!AA107="","x",'Indicator Date'!AA107)</f>
        <v>x</v>
      </c>
      <c r="AB107" s="119">
        <f>IF('Indicator Date'!AB107="","x",'Indicator Date'!AB107)</f>
        <v>2016</v>
      </c>
      <c r="AC107" s="119" t="str">
        <f>IF('Indicator Date'!AC107="","x",'Indicator Date'!AC107)</f>
        <v>x</v>
      </c>
      <c r="AD107" s="119">
        <f>IF('Indicator Date'!AD107="","x",'Indicator Date'!AD107)</f>
        <v>2017</v>
      </c>
      <c r="AE107" s="119">
        <f>IF('Indicator Date'!AE107="","x",'Indicator Date'!AE107)</f>
        <v>2018</v>
      </c>
      <c r="AF107" s="119" t="str">
        <f>IF('Indicator Date'!AF107="","x",'Indicator Date'!AF107)</f>
        <v>x</v>
      </c>
      <c r="AG107" s="119">
        <f>IF('Indicator Date'!AG107="","x",'Indicator Date'!AG107)</f>
        <v>2019</v>
      </c>
      <c r="AH107" s="119">
        <f>IF('Indicator Date'!AH107="","x",'Indicator Date'!AH107)</f>
        <v>2021</v>
      </c>
      <c r="AI107" s="119">
        <f>IF('Indicator Date'!AI107="","x",'Indicator Date'!AI107)</f>
        <v>2021</v>
      </c>
      <c r="AJ107" s="119">
        <f>IF('Indicator Date'!AJ107="","x",'Indicator Date'!AJ107)</f>
        <v>2020</v>
      </c>
      <c r="AK107" s="119">
        <f>IF('Indicator Date'!AK107="","x",'Indicator Date'!AK107)</f>
        <v>2020</v>
      </c>
      <c r="AL107" s="119">
        <f>IF('Indicator Date'!AL107="","x",'Indicator Date'!AL107)</f>
        <v>2018</v>
      </c>
      <c r="AM107" s="119" t="str">
        <f>IF('Indicator Date'!AM107="","x",RIGHT('Indicator Date'!AM107,4))</f>
        <v>x</v>
      </c>
      <c r="AN107" s="119">
        <f>IF('Indicator Date'!AN107="","x",'Indicator Date'!AN107)</f>
        <v>2021</v>
      </c>
      <c r="AO107" s="119">
        <f>IF('Indicator Date'!AO107="","x",'Indicator Date'!AO107)</f>
        <v>2018</v>
      </c>
      <c r="AP107" s="119">
        <f>IF('Indicator Date'!AP107="","x",'Indicator Date'!AP107)</f>
        <v>2019</v>
      </c>
      <c r="AQ107" s="119">
        <f>IF('Indicator Date'!AQ107="","x",'Indicator Date'!AQ107)</f>
        <v>2019</v>
      </c>
      <c r="AR107" s="119">
        <f>IF('Indicator Date'!AR107="","x",'Indicator Date'!AR107)</f>
        <v>2019</v>
      </c>
      <c r="AS107" s="119">
        <f>IF('Indicator Date'!AS107="","x",'Indicator Date'!AS107)</f>
        <v>2019</v>
      </c>
      <c r="AT107" s="119">
        <f>IF('Indicator Date'!AT107="","x",'Indicator Date'!AT107)</f>
        <v>2016</v>
      </c>
      <c r="AU107" s="119">
        <f>IF('Indicator Date'!AU107="","x",'Indicator Date'!AU107)</f>
        <v>2019</v>
      </c>
      <c r="AV107" s="119">
        <f>IF('Indicator Date'!AV107="","x",'Indicator Date'!AV107)</f>
        <v>2019</v>
      </c>
      <c r="AW107" s="119">
        <f>IF('Indicator Date'!AW107="","x",'Indicator Date'!AW107)</f>
        <v>2019</v>
      </c>
      <c r="AX107" s="119">
        <f>IF('Indicator Date'!AX107="","x",'Indicator Date'!AX107)</f>
        <v>2018</v>
      </c>
      <c r="AY107" s="119">
        <f>IF('Indicator Date'!AY107="","x",'Indicator Date'!AY107)</f>
        <v>2019</v>
      </c>
      <c r="AZ107" s="119">
        <f>IF('Indicator Date'!AZ107="","x",'Indicator Date'!AZ107)</f>
        <v>2019</v>
      </c>
      <c r="BA107" s="119">
        <f>IF('Indicator Date'!BA107="","x",'Indicator Date'!BA107)</f>
        <v>2015</v>
      </c>
      <c r="BB107" s="119">
        <f>IF('Indicator Date'!BB107="","x",'Indicator Date'!BB107)</f>
        <v>2018</v>
      </c>
      <c r="BC107" s="119">
        <f>IF('Indicator Date'!BC107="","x",'Indicator Date'!BC107)</f>
        <v>2019</v>
      </c>
      <c r="BD107" s="119">
        <f>IF('Indicator Date'!BD107="","x",'Indicator Date'!BD107)</f>
        <v>2020</v>
      </c>
      <c r="BE107" s="170" t="str">
        <f>IF('Indicator Date'!BE107="","x",YEAR('Indicator Date'!BE107))</f>
        <v>x</v>
      </c>
      <c r="BF107" s="170">
        <f>IF('Indicator Date'!BF107="","x",YEAR('Indicator Date'!BF107))</f>
        <v>2020</v>
      </c>
      <c r="BG107" s="119">
        <f>IF('Indicator Date'!BG107="","x",'Indicator Date'!BG107)</f>
        <v>2019</v>
      </c>
      <c r="BH107" s="119">
        <f>IF('Indicator Date'!BH107="","x",'Indicator Date'!BH107)</f>
        <v>2019</v>
      </c>
      <c r="BI107" s="119">
        <f>IF('Indicator Date'!BI107="","x",'Indicator Date'!BI107)</f>
        <v>2019</v>
      </c>
      <c r="BJ107" s="119">
        <f>IF('Indicator Date'!BJ107="","x",'Indicator Date'!BJ107)</f>
        <v>2013</v>
      </c>
      <c r="BK107" s="119">
        <f>IF('Indicator Date'!BK107="","x",'Indicator Date'!BK107)</f>
        <v>2019</v>
      </c>
      <c r="BL107" s="119">
        <f>IF('Indicator Date'!BL107="","x",'Indicator Date'!BL107)</f>
        <v>2020</v>
      </c>
      <c r="BM107" s="119">
        <f>IF('Indicator Date'!BM107="","x",'Indicator Date'!BM107)</f>
        <v>2018</v>
      </c>
      <c r="BN107" s="119">
        <f>IF('Indicator Date'!BN107="","x",'Indicator Date'!BN107)</f>
        <v>2018</v>
      </c>
      <c r="BO107" s="119">
        <f>IF('Indicator Date'!BO107="","x",'Indicator Date'!BO107)</f>
        <v>2019</v>
      </c>
      <c r="BP107" s="119">
        <f>IF('Indicator Date'!BP107="","x",'Indicator Date'!BP107)</f>
        <v>2019</v>
      </c>
      <c r="BQ107" s="119">
        <f>IF('Indicator Date'!BQ107="","x",'Indicator Date'!BQ107)</f>
        <v>2014</v>
      </c>
      <c r="BR107" s="119">
        <f>IF('Indicator Date'!BR107="","x",'Indicator Date'!BR107)</f>
        <v>2017</v>
      </c>
      <c r="BS107" s="119">
        <f>IF('Indicator Date'!BS107="","x",'Indicator Date'!BS107)</f>
        <v>2017</v>
      </c>
      <c r="BT107" s="119">
        <f>IF('Indicator Date'!BT107="","x",'Indicator Date'!BT107)</f>
        <v>2015</v>
      </c>
      <c r="BU107" s="119">
        <f>IF('Indicator Date'!BU107="","x",'Indicator Date'!BU107)</f>
        <v>2018</v>
      </c>
      <c r="BV107" s="119">
        <f>IF('Indicator Date'!BV107="","x",'Indicator Date'!BV107)</f>
        <v>2018</v>
      </c>
      <c r="BW107" s="119" t="str">
        <f>IF('Indicator Date'!BW107="","x",'Indicator Date'!BW107)</f>
        <v>x</v>
      </c>
      <c r="BX107" s="119">
        <f>IF('Indicator Date'!BX107="","x",'Indicator Date'!BX107)</f>
        <v>2018</v>
      </c>
      <c r="BY107" s="119">
        <f>IF('Indicator Date'!BY107="","x",'Indicator Date'!BY107)</f>
        <v>2017</v>
      </c>
      <c r="BZ107" s="119">
        <f>IF('Indicator Date'!BZ107="","x",'Indicator Date'!BZ107)</f>
        <v>2019</v>
      </c>
      <c r="CA107" s="119">
        <f>IF('Indicator Date'!CA107="","x",'Indicator Date'!CA107)</f>
        <v>2020</v>
      </c>
      <c r="CB107" s="119">
        <f>IF('Indicator Date'!CB107="","x",'Indicator Date'!CB107)</f>
        <v>2015</v>
      </c>
    </row>
    <row r="108" spans="1:80" x14ac:dyDescent="0.3">
      <c r="A108" s="100" t="str">
        <f>'Indicator Data'!A110</f>
        <v>Maldives</v>
      </c>
      <c r="B108" s="86" t="str">
        <f>'Indicator Data'!B110</f>
        <v>MDV</v>
      </c>
      <c r="C108" s="119">
        <f>IF('Indicator Date'!C108="","x",'Indicator Date'!C108)</f>
        <v>2015</v>
      </c>
      <c r="D108" s="119">
        <f>IF('Indicator Date'!D108="","x",'Indicator Date'!D108)</f>
        <v>2015</v>
      </c>
      <c r="E108" s="119">
        <f>IF('Indicator Date'!E108="","x",'Indicator Date'!E108)</f>
        <v>2015</v>
      </c>
      <c r="F108" s="119">
        <f>IF('Indicator Date'!F108="","x",'Indicator Date'!F108)</f>
        <v>2015</v>
      </c>
      <c r="G108" s="119">
        <f>IF('Indicator Date'!G108="","x",'Indicator Date'!G108)</f>
        <v>2015</v>
      </c>
      <c r="H108" s="119">
        <f>IF('Indicator Date'!H108="","x",'Indicator Date'!H108)</f>
        <v>2015</v>
      </c>
      <c r="I108" s="119">
        <f>IF('Indicator Date'!I108="","x",'Indicator Date'!I108)</f>
        <v>2015</v>
      </c>
      <c r="J108" s="119">
        <f>IF('Indicator Date'!J108="","x",'Indicator Date'!J108)</f>
        <v>2019</v>
      </c>
      <c r="K108" s="119">
        <f>IF('Indicator Date'!K108="","x",'Indicator Date'!K108)</f>
        <v>2019</v>
      </c>
      <c r="L108" s="119" t="str">
        <f>IF('Indicator Date'!L108="","x",'Indicator Date'!L108)</f>
        <v>x</v>
      </c>
      <c r="M108" s="119">
        <f>IF('Indicator Date'!M108="","x",'Indicator Date'!M108)</f>
        <v>2015</v>
      </c>
      <c r="N108" s="119">
        <f>IF('Indicator Date'!N108="","x",'Indicator Date'!N108)</f>
        <v>2015</v>
      </c>
      <c r="O108" s="119">
        <f>IF('Indicator Date'!O108="","x",'Indicator Date'!O108)</f>
        <v>2015</v>
      </c>
      <c r="P108" s="119">
        <f>IF('Indicator Date'!P108="","x",'Indicator Date'!P108)</f>
        <v>2015</v>
      </c>
      <c r="Q108" s="119">
        <f>IF('Indicator Date'!Q108="","x",'Indicator Date'!Q108)</f>
        <v>2010</v>
      </c>
      <c r="R108" s="119">
        <f>IF('Indicator Date'!R108="","x",'Indicator Date'!R108)</f>
        <v>2010</v>
      </c>
      <c r="S108" s="119">
        <f>IF('Indicator Date'!S108="","x",'Indicator Date'!S108)</f>
        <v>2010</v>
      </c>
      <c r="T108" s="119">
        <f>IF('Indicator Date'!T108="","x",'Indicator Date'!T108)</f>
        <v>2010</v>
      </c>
      <c r="U108" s="119">
        <f>IF('Indicator Date'!U108="","x",'Indicator Date'!U108)</f>
        <v>2015</v>
      </c>
      <c r="V108" s="119">
        <f>IF('Indicator Date'!V108="","x",'Indicator Date'!V108)</f>
        <v>2015</v>
      </c>
      <c r="W108" s="119">
        <f>IF('Indicator Date'!W108="","x",'Indicator Date'!W108)</f>
        <v>2015</v>
      </c>
      <c r="X108" s="119">
        <f>IF('Indicator Date'!X108="","x",'Indicator Date'!X108)</f>
        <v>2018</v>
      </c>
      <c r="Y108" s="119">
        <f>IF('Indicator Date'!Y108="","x",'Indicator Date'!Y108)</f>
        <v>2019</v>
      </c>
      <c r="Z108" s="119">
        <f>IF('Indicator Date'!Z108="","x",'Indicator Date'!Z108)</f>
        <v>2019</v>
      </c>
      <c r="AA108" s="119">
        <f>IF('Indicator Date'!AA108="","x",'Indicator Date'!AA108)</f>
        <v>2017</v>
      </c>
      <c r="AB108" s="119">
        <f>IF('Indicator Date'!AB108="","x",'Indicator Date'!AB108)</f>
        <v>2017</v>
      </c>
      <c r="AC108" s="119">
        <f>IF('Indicator Date'!AC108="","x",'Indicator Date'!AC108)</f>
        <v>2017</v>
      </c>
      <c r="AD108" s="119" t="str">
        <f>IF('Indicator Date'!AD108="","x",'Indicator Date'!AD108)</f>
        <v>x</v>
      </c>
      <c r="AE108" s="119">
        <f>IF('Indicator Date'!AE108="","x",'Indicator Date'!AE108)</f>
        <v>2019</v>
      </c>
      <c r="AF108" s="119">
        <f>IF('Indicator Date'!AF108="","x",'Indicator Date'!AF108)</f>
        <v>2018</v>
      </c>
      <c r="AG108" s="119">
        <f>IF('Indicator Date'!AG108="","x",'Indicator Date'!AG108)</f>
        <v>2019</v>
      </c>
      <c r="AH108" s="119">
        <f>IF('Indicator Date'!AH108="","x",'Indicator Date'!AH108)</f>
        <v>2021</v>
      </c>
      <c r="AI108" s="119">
        <f>IF('Indicator Date'!AI108="","x",'Indicator Date'!AI108)</f>
        <v>2021</v>
      </c>
      <c r="AJ108" s="119">
        <f>IF('Indicator Date'!AJ108="","x",'Indicator Date'!AJ108)</f>
        <v>2020</v>
      </c>
      <c r="AK108" s="119">
        <f>IF('Indicator Date'!AK108="","x",'Indicator Date'!AK108)</f>
        <v>2020</v>
      </c>
      <c r="AL108" s="119">
        <f>IF('Indicator Date'!AL108="","x",'Indicator Date'!AL108)</f>
        <v>2018</v>
      </c>
      <c r="AM108" s="119" t="str">
        <f>IF('Indicator Date'!AM108="","x",RIGHT('Indicator Date'!AM108,4))</f>
        <v>2017</v>
      </c>
      <c r="AN108" s="119">
        <f>IF('Indicator Date'!AN108="","x",'Indicator Date'!AN108)</f>
        <v>2021</v>
      </c>
      <c r="AO108" s="119">
        <f>IF('Indicator Date'!AO108="","x",'Indicator Date'!AO108)</f>
        <v>2018</v>
      </c>
      <c r="AP108" s="119">
        <f>IF('Indicator Date'!AP108="","x",'Indicator Date'!AP108)</f>
        <v>2019</v>
      </c>
      <c r="AQ108" s="119">
        <f>IF('Indicator Date'!AQ108="","x",'Indicator Date'!AQ108)</f>
        <v>2019</v>
      </c>
      <c r="AR108" s="119">
        <f>IF('Indicator Date'!AR108="","x",'Indicator Date'!AR108)</f>
        <v>2019</v>
      </c>
      <c r="AS108" s="119">
        <f>IF('Indicator Date'!AS108="","x",'Indicator Date'!AS108)</f>
        <v>2019</v>
      </c>
      <c r="AT108" s="119">
        <f>IF('Indicator Date'!AT108="","x",'Indicator Date'!AT108)</f>
        <v>2009</v>
      </c>
      <c r="AU108" s="119">
        <f>IF('Indicator Date'!AU108="","x",'Indicator Date'!AU108)</f>
        <v>2019</v>
      </c>
      <c r="AV108" s="119" t="str">
        <f>IF('Indicator Date'!AV108="","x",'Indicator Date'!AV108)</f>
        <v>x</v>
      </c>
      <c r="AW108" s="119" t="str">
        <f>IF('Indicator Date'!AW108="","x",'Indicator Date'!AW108)</f>
        <v>x</v>
      </c>
      <c r="AX108" s="119" t="str">
        <f>IF('Indicator Date'!AX108="","x",'Indicator Date'!AX108)</f>
        <v>x</v>
      </c>
      <c r="AY108" s="119">
        <f>IF('Indicator Date'!AY108="","x",'Indicator Date'!AY108)</f>
        <v>2019</v>
      </c>
      <c r="AZ108" s="119">
        <f>IF('Indicator Date'!AZ108="","x",'Indicator Date'!AZ108)</f>
        <v>2019</v>
      </c>
      <c r="BA108" s="119">
        <f>IF('Indicator Date'!BA108="","x",'Indicator Date'!BA108)</f>
        <v>2016</v>
      </c>
      <c r="BB108" s="119">
        <f>IF('Indicator Date'!BB108="","x",'Indicator Date'!BB108)</f>
        <v>2018</v>
      </c>
      <c r="BC108" s="119">
        <f>IF('Indicator Date'!BC108="","x",'Indicator Date'!BC108)</f>
        <v>2019</v>
      </c>
      <c r="BD108" s="119">
        <f>IF('Indicator Date'!BD108="","x",'Indicator Date'!BD108)</f>
        <v>2020</v>
      </c>
      <c r="BE108" s="170" t="str">
        <f>IF('Indicator Date'!BE108="","x",YEAR('Indicator Date'!BE108))</f>
        <v>x</v>
      </c>
      <c r="BF108" s="170" t="str">
        <f>IF('Indicator Date'!BF108="","x",YEAR('Indicator Date'!BF108))</f>
        <v>x</v>
      </c>
      <c r="BG108" s="119">
        <f>IF('Indicator Date'!BG108="","x",'Indicator Date'!BG108)</f>
        <v>2019</v>
      </c>
      <c r="BH108" s="119">
        <f>IF('Indicator Date'!BH108="","x",'Indicator Date'!BH108)</f>
        <v>2019</v>
      </c>
      <c r="BI108" s="119">
        <f>IF('Indicator Date'!BI108="","x",'Indicator Date'!BI108)</f>
        <v>2019</v>
      </c>
      <c r="BJ108" s="119">
        <f>IF('Indicator Date'!BJ108="","x",'Indicator Date'!BJ108)</f>
        <v>2013</v>
      </c>
      <c r="BK108" s="119">
        <f>IF('Indicator Date'!BK108="","x",'Indicator Date'!BK108)</f>
        <v>2019</v>
      </c>
      <c r="BL108" s="119">
        <f>IF('Indicator Date'!BL108="","x",'Indicator Date'!BL108)</f>
        <v>2020</v>
      </c>
      <c r="BM108" s="119">
        <f>IF('Indicator Date'!BM108="","x",'Indicator Date'!BM108)</f>
        <v>2018</v>
      </c>
      <c r="BN108" s="119">
        <f>IF('Indicator Date'!BN108="","x",'Indicator Date'!BN108)</f>
        <v>2016</v>
      </c>
      <c r="BO108" s="119">
        <f>IF('Indicator Date'!BO108="","x",'Indicator Date'!BO108)</f>
        <v>2017</v>
      </c>
      <c r="BP108" s="119">
        <f>IF('Indicator Date'!BP108="","x",'Indicator Date'!BP108)</f>
        <v>2019</v>
      </c>
      <c r="BQ108" s="119">
        <f>IF('Indicator Date'!BQ108="","x",'Indicator Date'!BQ108)</f>
        <v>2014</v>
      </c>
      <c r="BR108" s="119">
        <f>IF('Indicator Date'!BR108="","x",'Indicator Date'!BR108)</f>
        <v>2017</v>
      </c>
      <c r="BS108" s="119">
        <f>IF('Indicator Date'!BS108="","x",'Indicator Date'!BS108)</f>
        <v>2017</v>
      </c>
      <c r="BT108" s="119">
        <f>IF('Indicator Date'!BT108="","x",'Indicator Date'!BT108)</f>
        <v>2016</v>
      </c>
      <c r="BU108" s="119">
        <f>IF('Indicator Date'!BU108="","x",'Indicator Date'!BU108)</f>
        <v>2018</v>
      </c>
      <c r="BV108" s="119">
        <f>IF('Indicator Date'!BV108="","x",'Indicator Date'!BV108)</f>
        <v>2018</v>
      </c>
      <c r="BW108" s="119" t="str">
        <f>IF('Indicator Date'!BW108="","x",'Indicator Date'!BW108)</f>
        <v>x</v>
      </c>
      <c r="BX108" s="119">
        <f>IF('Indicator Date'!BX108="","x",'Indicator Date'!BX108)</f>
        <v>2018</v>
      </c>
      <c r="BY108" s="119">
        <f>IF('Indicator Date'!BY108="","x",'Indicator Date'!BY108)</f>
        <v>2017</v>
      </c>
      <c r="BZ108" s="119">
        <f>IF('Indicator Date'!BZ108="","x",'Indicator Date'!BZ108)</f>
        <v>2019</v>
      </c>
      <c r="CA108" s="119">
        <f>IF('Indicator Date'!CA108="","x",'Indicator Date'!CA108)</f>
        <v>2020</v>
      </c>
      <c r="CB108" s="119">
        <f>IF('Indicator Date'!CB108="","x",'Indicator Date'!CB108)</f>
        <v>2015</v>
      </c>
    </row>
    <row r="109" spans="1:80" x14ac:dyDescent="0.3">
      <c r="A109" s="100" t="str">
        <f>'Indicator Data'!A111</f>
        <v>Mali</v>
      </c>
      <c r="B109" s="86" t="str">
        <f>'Indicator Data'!B111</f>
        <v>MLI</v>
      </c>
      <c r="C109" s="119">
        <f>IF('Indicator Date'!C109="","x",'Indicator Date'!C109)</f>
        <v>2015</v>
      </c>
      <c r="D109" s="119">
        <f>IF('Indicator Date'!D109="","x",'Indicator Date'!D109)</f>
        <v>2015</v>
      </c>
      <c r="E109" s="119">
        <f>IF('Indicator Date'!E109="","x",'Indicator Date'!E109)</f>
        <v>2015</v>
      </c>
      <c r="F109" s="119">
        <f>IF('Indicator Date'!F109="","x",'Indicator Date'!F109)</f>
        <v>2015</v>
      </c>
      <c r="G109" s="119">
        <f>IF('Indicator Date'!G109="","x",'Indicator Date'!G109)</f>
        <v>2015</v>
      </c>
      <c r="H109" s="119">
        <f>IF('Indicator Date'!H109="","x",'Indicator Date'!H109)</f>
        <v>2015</v>
      </c>
      <c r="I109" s="119">
        <f>IF('Indicator Date'!I109="","x",'Indicator Date'!I109)</f>
        <v>2015</v>
      </c>
      <c r="J109" s="119">
        <f>IF('Indicator Date'!J109="","x",'Indicator Date'!J109)</f>
        <v>2019</v>
      </c>
      <c r="K109" s="119">
        <f>IF('Indicator Date'!K109="","x",'Indicator Date'!K109)</f>
        <v>2019</v>
      </c>
      <c r="L109" s="119">
        <f>IF('Indicator Date'!L109="","x",'Indicator Date'!L109)</f>
        <v>2019</v>
      </c>
      <c r="M109" s="119">
        <f>IF('Indicator Date'!M109="","x",'Indicator Date'!M109)</f>
        <v>2015</v>
      </c>
      <c r="N109" s="119">
        <f>IF('Indicator Date'!N109="","x",'Indicator Date'!N109)</f>
        <v>2015</v>
      </c>
      <c r="O109" s="119">
        <f>IF('Indicator Date'!O109="","x",'Indicator Date'!O109)</f>
        <v>2015</v>
      </c>
      <c r="P109" s="119">
        <f>IF('Indicator Date'!P109="","x",'Indicator Date'!P109)</f>
        <v>2015</v>
      </c>
      <c r="Q109" s="119">
        <f>IF('Indicator Date'!Q109="","x",'Indicator Date'!Q109)</f>
        <v>2010</v>
      </c>
      <c r="R109" s="119">
        <f>IF('Indicator Date'!R109="","x",'Indicator Date'!R109)</f>
        <v>2010</v>
      </c>
      <c r="S109" s="119">
        <f>IF('Indicator Date'!S109="","x",'Indicator Date'!S109)</f>
        <v>2010</v>
      </c>
      <c r="T109" s="119">
        <f>IF('Indicator Date'!T109="","x",'Indicator Date'!T109)</f>
        <v>2010</v>
      </c>
      <c r="U109" s="119">
        <f>IF('Indicator Date'!U109="","x",'Indicator Date'!U109)</f>
        <v>2015</v>
      </c>
      <c r="V109" s="119">
        <f>IF('Indicator Date'!V109="","x",'Indicator Date'!V109)</f>
        <v>2015</v>
      </c>
      <c r="W109" s="119">
        <f>IF('Indicator Date'!W109="","x",'Indicator Date'!W109)</f>
        <v>2015</v>
      </c>
      <c r="X109" s="119">
        <f>IF('Indicator Date'!X109="","x",'Indicator Date'!X109)</f>
        <v>2018</v>
      </c>
      <c r="Y109" s="119">
        <f>IF('Indicator Date'!Y109="","x",'Indicator Date'!Y109)</f>
        <v>2019</v>
      </c>
      <c r="Z109" s="119">
        <f>IF('Indicator Date'!Z109="","x",'Indicator Date'!Z109)</f>
        <v>2019</v>
      </c>
      <c r="AA109" s="119">
        <f>IF('Indicator Date'!AA109="","x",'Indicator Date'!AA109)</f>
        <v>2018</v>
      </c>
      <c r="AB109" s="119">
        <f>IF('Indicator Date'!AB109="","x",'Indicator Date'!AB109)</f>
        <v>2017</v>
      </c>
      <c r="AC109" s="119">
        <f>IF('Indicator Date'!AC109="","x",'Indicator Date'!AC109)</f>
        <v>2017</v>
      </c>
      <c r="AD109" s="119">
        <f>IF('Indicator Date'!AD109="","x",'Indicator Date'!AD109)</f>
        <v>2018</v>
      </c>
      <c r="AE109" s="119">
        <f>IF('Indicator Date'!AE109="","x",'Indicator Date'!AE109)</f>
        <v>2019</v>
      </c>
      <c r="AF109" s="119">
        <f>IF('Indicator Date'!AF109="","x",'Indicator Date'!AF109)</f>
        <v>2018</v>
      </c>
      <c r="AG109" s="119">
        <f>IF('Indicator Date'!AG109="","x",'Indicator Date'!AG109)</f>
        <v>2019</v>
      </c>
      <c r="AH109" s="119">
        <f>IF('Indicator Date'!AH109="","x",'Indicator Date'!AH109)</f>
        <v>2021</v>
      </c>
      <c r="AI109" s="119">
        <f>IF('Indicator Date'!AI109="","x",'Indicator Date'!AI109)</f>
        <v>2021</v>
      </c>
      <c r="AJ109" s="119">
        <f>IF('Indicator Date'!AJ109="","x",'Indicator Date'!AJ109)</f>
        <v>2020</v>
      </c>
      <c r="AK109" s="119">
        <f>IF('Indicator Date'!AK109="","x",'Indicator Date'!AK109)</f>
        <v>2020</v>
      </c>
      <c r="AL109" s="119">
        <f>IF('Indicator Date'!AL109="","x",'Indicator Date'!AL109)</f>
        <v>2018</v>
      </c>
      <c r="AM109" s="119" t="str">
        <f>IF('Indicator Date'!AM109="","x",RIGHT('Indicator Date'!AM109,4))</f>
        <v>2018</v>
      </c>
      <c r="AN109" s="119">
        <f>IF('Indicator Date'!AN109="","x",'Indicator Date'!AN109)</f>
        <v>2021</v>
      </c>
      <c r="AO109" s="119">
        <f>IF('Indicator Date'!AO109="","x",'Indicator Date'!AO109)</f>
        <v>2018</v>
      </c>
      <c r="AP109" s="119">
        <f>IF('Indicator Date'!AP109="","x",'Indicator Date'!AP109)</f>
        <v>2019</v>
      </c>
      <c r="AQ109" s="119">
        <f>IF('Indicator Date'!AQ109="","x",'Indicator Date'!AQ109)</f>
        <v>2019</v>
      </c>
      <c r="AR109" s="119">
        <f>IF('Indicator Date'!AR109="","x",'Indicator Date'!AR109)</f>
        <v>2019</v>
      </c>
      <c r="AS109" s="119">
        <f>IF('Indicator Date'!AS109="","x",'Indicator Date'!AS109)</f>
        <v>2019</v>
      </c>
      <c r="AT109" s="119">
        <f>IF('Indicator Date'!AT109="","x",'Indicator Date'!AT109)</f>
        <v>2018</v>
      </c>
      <c r="AU109" s="119">
        <f>IF('Indicator Date'!AU109="","x",'Indicator Date'!AU109)</f>
        <v>2019</v>
      </c>
      <c r="AV109" s="119">
        <f>IF('Indicator Date'!AV109="","x",'Indicator Date'!AV109)</f>
        <v>2019</v>
      </c>
      <c r="AW109" s="119" t="str">
        <f>IF('Indicator Date'!AW109="","x",'Indicator Date'!AW109)</f>
        <v>x</v>
      </c>
      <c r="AX109" s="119">
        <f>IF('Indicator Date'!AX109="","x",'Indicator Date'!AX109)</f>
        <v>2018</v>
      </c>
      <c r="AY109" s="119">
        <f>IF('Indicator Date'!AY109="","x",'Indicator Date'!AY109)</f>
        <v>2019</v>
      </c>
      <c r="AZ109" s="119">
        <f>IF('Indicator Date'!AZ109="","x",'Indicator Date'!AZ109)</f>
        <v>2019</v>
      </c>
      <c r="BA109" s="119">
        <f>IF('Indicator Date'!BA109="","x",'Indicator Date'!BA109)</f>
        <v>2009</v>
      </c>
      <c r="BB109" s="119">
        <f>IF('Indicator Date'!BB109="","x",'Indicator Date'!BB109)</f>
        <v>2018</v>
      </c>
      <c r="BC109" s="119">
        <f>IF('Indicator Date'!BC109="","x",'Indicator Date'!BC109)</f>
        <v>2019</v>
      </c>
      <c r="BD109" s="119">
        <f>IF('Indicator Date'!BD109="","x",'Indicator Date'!BD109)</f>
        <v>2020</v>
      </c>
      <c r="BE109" s="170">
        <f>IF('Indicator Date'!BE109="","x",YEAR('Indicator Date'!BE109))</f>
        <v>2020</v>
      </c>
      <c r="BF109" s="170">
        <f>IF('Indicator Date'!BF109="","x",YEAR('Indicator Date'!BF109))</f>
        <v>2020</v>
      </c>
      <c r="BG109" s="119">
        <f>IF('Indicator Date'!BG109="","x",'Indicator Date'!BG109)</f>
        <v>2019</v>
      </c>
      <c r="BH109" s="119">
        <f>IF('Indicator Date'!BH109="","x",'Indicator Date'!BH109)</f>
        <v>2019</v>
      </c>
      <c r="BI109" s="119">
        <f>IF('Indicator Date'!BI109="","x",'Indicator Date'!BI109)</f>
        <v>2019</v>
      </c>
      <c r="BJ109" s="119">
        <f>IF('Indicator Date'!BJ109="","x",'Indicator Date'!BJ109)</f>
        <v>2015</v>
      </c>
      <c r="BK109" s="119">
        <f>IF('Indicator Date'!BK109="","x",'Indicator Date'!BK109)</f>
        <v>2019</v>
      </c>
      <c r="BL109" s="119">
        <f>IF('Indicator Date'!BL109="","x",'Indicator Date'!BL109)</f>
        <v>2020</v>
      </c>
      <c r="BM109" s="119">
        <f>IF('Indicator Date'!BM109="","x",'Indicator Date'!BM109)</f>
        <v>2018</v>
      </c>
      <c r="BN109" s="119">
        <f>IF('Indicator Date'!BN109="","x",'Indicator Date'!BN109)</f>
        <v>2018</v>
      </c>
      <c r="BO109" s="119">
        <f>IF('Indicator Date'!BO109="","x",'Indicator Date'!BO109)</f>
        <v>2017</v>
      </c>
      <c r="BP109" s="119">
        <f>IF('Indicator Date'!BP109="","x",'Indicator Date'!BP109)</f>
        <v>2019</v>
      </c>
      <c r="BQ109" s="119">
        <f>IF('Indicator Date'!BQ109="","x",'Indicator Date'!BQ109)</f>
        <v>2014</v>
      </c>
      <c r="BR109" s="119">
        <f>IF('Indicator Date'!BR109="","x",'Indicator Date'!BR109)</f>
        <v>2017</v>
      </c>
      <c r="BS109" s="119">
        <f>IF('Indicator Date'!BS109="","x",'Indicator Date'!BS109)</f>
        <v>2017</v>
      </c>
      <c r="BT109" s="119">
        <f>IF('Indicator Date'!BT109="","x",'Indicator Date'!BT109)</f>
        <v>2016</v>
      </c>
      <c r="BU109" s="119">
        <f>IF('Indicator Date'!BU109="","x",'Indicator Date'!BU109)</f>
        <v>2018</v>
      </c>
      <c r="BV109" s="119" t="str">
        <f>IF('Indicator Date'!BV109="","x",'Indicator Date'!BV109)</f>
        <v>x</v>
      </c>
      <c r="BW109" s="119">
        <f>IF('Indicator Date'!BW109="","x",'Indicator Date'!BW109)</f>
        <v>2018</v>
      </c>
      <c r="BX109" s="119">
        <f>IF('Indicator Date'!BX109="","x",'Indicator Date'!BX109)</f>
        <v>2018</v>
      </c>
      <c r="BY109" s="119">
        <f>IF('Indicator Date'!BY109="","x",'Indicator Date'!BY109)</f>
        <v>2017</v>
      </c>
      <c r="BZ109" s="119">
        <f>IF('Indicator Date'!BZ109="","x",'Indicator Date'!BZ109)</f>
        <v>2019</v>
      </c>
      <c r="CA109" s="119">
        <f>IF('Indicator Date'!CA109="","x",'Indicator Date'!CA109)</f>
        <v>2020</v>
      </c>
      <c r="CB109" s="119">
        <f>IF('Indicator Date'!CB109="","x",'Indicator Date'!CB109)</f>
        <v>2015</v>
      </c>
    </row>
    <row r="110" spans="1:80" x14ac:dyDescent="0.3">
      <c r="A110" s="100" t="str">
        <f>'Indicator Data'!A112</f>
        <v>Malta</v>
      </c>
      <c r="B110" s="86" t="str">
        <f>'Indicator Data'!B112</f>
        <v>MLT</v>
      </c>
      <c r="C110" s="119">
        <f>IF('Indicator Date'!C110="","x",'Indicator Date'!C110)</f>
        <v>2015</v>
      </c>
      <c r="D110" s="119">
        <f>IF('Indicator Date'!D110="","x",'Indicator Date'!D110)</f>
        <v>2015</v>
      </c>
      <c r="E110" s="119">
        <f>IF('Indicator Date'!E110="","x",'Indicator Date'!E110)</f>
        <v>2015</v>
      </c>
      <c r="F110" s="119">
        <f>IF('Indicator Date'!F110="","x",'Indicator Date'!F110)</f>
        <v>2015</v>
      </c>
      <c r="G110" s="119">
        <f>IF('Indicator Date'!G110="","x",'Indicator Date'!G110)</f>
        <v>2015</v>
      </c>
      <c r="H110" s="119">
        <f>IF('Indicator Date'!H110="","x",'Indicator Date'!H110)</f>
        <v>2015</v>
      </c>
      <c r="I110" s="119">
        <f>IF('Indicator Date'!I110="","x",'Indicator Date'!I110)</f>
        <v>2015</v>
      </c>
      <c r="J110" s="119">
        <f>IF('Indicator Date'!J110="","x",'Indicator Date'!J110)</f>
        <v>2019</v>
      </c>
      <c r="K110" s="119">
        <f>IF('Indicator Date'!K110="","x",'Indicator Date'!K110)</f>
        <v>2019</v>
      </c>
      <c r="L110" s="119">
        <f>IF('Indicator Date'!L110="","x",'Indicator Date'!L110)</f>
        <v>2019</v>
      </c>
      <c r="M110" s="119">
        <f>IF('Indicator Date'!M110="","x",'Indicator Date'!M110)</f>
        <v>2015</v>
      </c>
      <c r="N110" s="119">
        <f>IF('Indicator Date'!N110="","x",'Indicator Date'!N110)</f>
        <v>2015</v>
      </c>
      <c r="O110" s="119">
        <f>IF('Indicator Date'!O110="","x",'Indicator Date'!O110)</f>
        <v>2015</v>
      </c>
      <c r="P110" s="119">
        <f>IF('Indicator Date'!P110="","x",'Indicator Date'!P110)</f>
        <v>2015</v>
      </c>
      <c r="Q110" s="119">
        <f>IF('Indicator Date'!Q110="","x",'Indicator Date'!Q110)</f>
        <v>2010</v>
      </c>
      <c r="R110" s="119">
        <f>IF('Indicator Date'!R110="","x",'Indicator Date'!R110)</f>
        <v>2010</v>
      </c>
      <c r="S110" s="119">
        <f>IF('Indicator Date'!S110="","x",'Indicator Date'!S110)</f>
        <v>2010</v>
      </c>
      <c r="T110" s="119">
        <f>IF('Indicator Date'!T110="","x",'Indicator Date'!T110)</f>
        <v>2010</v>
      </c>
      <c r="U110" s="119">
        <f>IF('Indicator Date'!U110="","x",'Indicator Date'!U110)</f>
        <v>2015</v>
      </c>
      <c r="V110" s="119">
        <f>IF('Indicator Date'!V110="","x",'Indicator Date'!V110)</f>
        <v>2015</v>
      </c>
      <c r="W110" s="119">
        <f>IF('Indicator Date'!W110="","x",'Indicator Date'!W110)</f>
        <v>2015</v>
      </c>
      <c r="X110" s="119">
        <f>IF('Indicator Date'!X110="","x",'Indicator Date'!X110)</f>
        <v>2018</v>
      </c>
      <c r="Y110" s="119">
        <f>IF('Indicator Date'!Y110="","x",'Indicator Date'!Y110)</f>
        <v>2019</v>
      </c>
      <c r="Z110" s="119">
        <f>IF('Indicator Date'!Z110="","x",'Indicator Date'!Z110)</f>
        <v>2019</v>
      </c>
      <c r="AA110" s="119">
        <f>IF('Indicator Date'!AA110="","x",'Indicator Date'!AA110)</f>
        <v>2011</v>
      </c>
      <c r="AB110" s="119">
        <f>IF('Indicator Date'!AB110="","x",'Indicator Date'!AB110)</f>
        <v>2017</v>
      </c>
      <c r="AC110" s="119" t="str">
        <f>IF('Indicator Date'!AC110="","x",'Indicator Date'!AC110)</f>
        <v>x</v>
      </c>
      <c r="AD110" s="119">
        <f>IF('Indicator Date'!AD110="","x",'Indicator Date'!AD110)</f>
        <v>2015</v>
      </c>
      <c r="AE110" s="119">
        <f>IF('Indicator Date'!AE110="","x",'Indicator Date'!AE110)</f>
        <v>2019</v>
      </c>
      <c r="AF110" s="119" t="str">
        <f>IF('Indicator Date'!AF110="","x",'Indicator Date'!AF110)</f>
        <v>x</v>
      </c>
      <c r="AG110" s="119">
        <f>IF('Indicator Date'!AG110="","x",'Indicator Date'!AG110)</f>
        <v>2019</v>
      </c>
      <c r="AH110" s="119">
        <f>IF('Indicator Date'!AH110="","x",'Indicator Date'!AH110)</f>
        <v>2021</v>
      </c>
      <c r="AI110" s="119">
        <f>IF('Indicator Date'!AI110="","x",'Indicator Date'!AI110)</f>
        <v>2021</v>
      </c>
      <c r="AJ110" s="119">
        <f>IF('Indicator Date'!AJ110="","x",'Indicator Date'!AJ110)</f>
        <v>2020</v>
      </c>
      <c r="AK110" s="119">
        <f>IF('Indicator Date'!AK110="","x",'Indicator Date'!AK110)</f>
        <v>2020</v>
      </c>
      <c r="AL110" s="119">
        <f>IF('Indicator Date'!AL110="","x",'Indicator Date'!AL110)</f>
        <v>2018</v>
      </c>
      <c r="AM110" s="119" t="str">
        <f>IF('Indicator Date'!AM110="","x",RIGHT('Indicator Date'!AM110,4))</f>
        <v>x</v>
      </c>
      <c r="AN110" s="119">
        <f>IF('Indicator Date'!AN110="","x",'Indicator Date'!AN110)</f>
        <v>2021</v>
      </c>
      <c r="AO110" s="119">
        <f>IF('Indicator Date'!AO110="","x",'Indicator Date'!AO110)</f>
        <v>2018</v>
      </c>
      <c r="AP110" s="119">
        <f>IF('Indicator Date'!AP110="","x",'Indicator Date'!AP110)</f>
        <v>2019</v>
      </c>
      <c r="AQ110" s="119" t="str">
        <f>IF('Indicator Date'!AQ110="","x",'Indicator Date'!AQ110)</f>
        <v>x</v>
      </c>
      <c r="AR110" s="119">
        <f>IF('Indicator Date'!AR110="","x",'Indicator Date'!AR110)</f>
        <v>2019</v>
      </c>
      <c r="AS110" s="119">
        <f>IF('Indicator Date'!AS110="","x",'Indicator Date'!AS110)</f>
        <v>2019</v>
      </c>
      <c r="AT110" s="119" t="str">
        <f>IF('Indicator Date'!AT110="","x",'Indicator Date'!AT110)</f>
        <v>x</v>
      </c>
      <c r="AU110" s="119">
        <f>IF('Indicator Date'!AU110="","x",'Indicator Date'!AU110)</f>
        <v>2019</v>
      </c>
      <c r="AV110" s="119" t="str">
        <f>IF('Indicator Date'!AV110="","x",'Indicator Date'!AV110)</f>
        <v>x</v>
      </c>
      <c r="AW110" s="119" t="str">
        <f>IF('Indicator Date'!AW110="","x",'Indicator Date'!AW110)</f>
        <v>x</v>
      </c>
      <c r="AX110" s="119" t="str">
        <f>IF('Indicator Date'!AX110="","x",'Indicator Date'!AX110)</f>
        <v>x</v>
      </c>
      <c r="AY110" s="119">
        <f>IF('Indicator Date'!AY110="","x",'Indicator Date'!AY110)</f>
        <v>2019</v>
      </c>
      <c r="AZ110" s="119">
        <f>IF('Indicator Date'!AZ110="","x",'Indicator Date'!AZ110)</f>
        <v>2019</v>
      </c>
      <c r="BA110" s="119">
        <f>IF('Indicator Date'!BA110="","x",'Indicator Date'!BA110)</f>
        <v>2018</v>
      </c>
      <c r="BB110" s="119">
        <f>IF('Indicator Date'!BB110="","x",'Indicator Date'!BB110)</f>
        <v>2018</v>
      </c>
      <c r="BC110" s="119">
        <f>IF('Indicator Date'!BC110="","x",'Indicator Date'!BC110)</f>
        <v>2019</v>
      </c>
      <c r="BD110" s="119">
        <f>IF('Indicator Date'!BD110="","x",'Indicator Date'!BD110)</f>
        <v>2020</v>
      </c>
      <c r="BE110" s="170" t="str">
        <f>IF('Indicator Date'!BE110="","x",YEAR('Indicator Date'!BE110))</f>
        <v>x</v>
      </c>
      <c r="BF110" s="170">
        <f>IF('Indicator Date'!BF110="","x",YEAR('Indicator Date'!BF110))</f>
        <v>2020</v>
      </c>
      <c r="BG110" s="119">
        <f>IF('Indicator Date'!BG110="","x",'Indicator Date'!BG110)</f>
        <v>2019</v>
      </c>
      <c r="BH110" s="119">
        <f>IF('Indicator Date'!BH110="","x",'Indicator Date'!BH110)</f>
        <v>2019</v>
      </c>
      <c r="BI110" s="119">
        <f>IF('Indicator Date'!BI110="","x",'Indicator Date'!BI110)</f>
        <v>2019</v>
      </c>
      <c r="BJ110" s="119" t="str">
        <f>IF('Indicator Date'!BJ110="","x",'Indicator Date'!BJ110)</f>
        <v>x</v>
      </c>
      <c r="BK110" s="119">
        <f>IF('Indicator Date'!BK110="","x",'Indicator Date'!BK110)</f>
        <v>2019</v>
      </c>
      <c r="BL110" s="119">
        <f>IF('Indicator Date'!BL110="","x",'Indicator Date'!BL110)</f>
        <v>2020</v>
      </c>
      <c r="BM110" s="119">
        <f>IF('Indicator Date'!BM110="","x",'Indicator Date'!BM110)</f>
        <v>2018</v>
      </c>
      <c r="BN110" s="119">
        <f>IF('Indicator Date'!BN110="","x",'Indicator Date'!BN110)</f>
        <v>2018</v>
      </c>
      <c r="BO110" s="119">
        <f>IF('Indicator Date'!BO110="","x",'Indicator Date'!BO110)</f>
        <v>2019</v>
      </c>
      <c r="BP110" s="119">
        <f>IF('Indicator Date'!BP110="","x",'Indicator Date'!BP110)</f>
        <v>2019</v>
      </c>
      <c r="BQ110" s="119">
        <f>IF('Indicator Date'!BQ110="","x",'Indicator Date'!BQ110)</f>
        <v>2014</v>
      </c>
      <c r="BR110" s="119">
        <f>IF('Indicator Date'!BR110="","x",'Indicator Date'!BR110)</f>
        <v>2017</v>
      </c>
      <c r="BS110" s="119">
        <f>IF('Indicator Date'!BS110="","x",'Indicator Date'!BS110)</f>
        <v>2017</v>
      </c>
      <c r="BT110" s="119">
        <f>IF('Indicator Date'!BT110="","x",'Indicator Date'!BT110)</f>
        <v>2015</v>
      </c>
      <c r="BU110" s="119">
        <f>IF('Indicator Date'!BU110="","x",'Indicator Date'!BU110)</f>
        <v>2018</v>
      </c>
      <c r="BV110" s="119">
        <f>IF('Indicator Date'!BV110="","x",'Indicator Date'!BV110)</f>
        <v>2018</v>
      </c>
      <c r="BW110" s="119" t="str">
        <f>IF('Indicator Date'!BW110="","x",'Indicator Date'!BW110)</f>
        <v>x</v>
      </c>
      <c r="BX110" s="119">
        <f>IF('Indicator Date'!BX110="","x",'Indicator Date'!BX110)</f>
        <v>2018</v>
      </c>
      <c r="BY110" s="119">
        <f>IF('Indicator Date'!BY110="","x",'Indicator Date'!BY110)</f>
        <v>2017</v>
      </c>
      <c r="BZ110" s="119">
        <f>IF('Indicator Date'!BZ110="","x",'Indicator Date'!BZ110)</f>
        <v>2019</v>
      </c>
      <c r="CA110" s="119">
        <f>IF('Indicator Date'!CA110="","x",'Indicator Date'!CA110)</f>
        <v>2020</v>
      </c>
      <c r="CB110" s="119">
        <f>IF('Indicator Date'!CB110="","x",'Indicator Date'!CB110)</f>
        <v>2015</v>
      </c>
    </row>
    <row r="111" spans="1:80" x14ac:dyDescent="0.3">
      <c r="A111" s="100" t="str">
        <f>'Indicator Data'!A113</f>
        <v>Marshall Islands</v>
      </c>
      <c r="B111" s="86" t="str">
        <f>'Indicator Data'!B113</f>
        <v>MHL</v>
      </c>
      <c r="C111" s="119">
        <f>IF('Indicator Date'!C111="","x",'Indicator Date'!C111)</f>
        <v>2015</v>
      </c>
      <c r="D111" s="119">
        <f>IF('Indicator Date'!D111="","x",'Indicator Date'!D111)</f>
        <v>2015</v>
      </c>
      <c r="E111" s="119">
        <f>IF('Indicator Date'!E111="","x",'Indicator Date'!E111)</f>
        <v>2015</v>
      </c>
      <c r="F111" s="119">
        <f>IF('Indicator Date'!F111="","x",'Indicator Date'!F111)</f>
        <v>2015</v>
      </c>
      <c r="G111" s="119">
        <f>IF('Indicator Date'!G111="","x",'Indicator Date'!G111)</f>
        <v>2015</v>
      </c>
      <c r="H111" s="119">
        <f>IF('Indicator Date'!H111="","x",'Indicator Date'!H111)</f>
        <v>2015</v>
      </c>
      <c r="I111" s="119">
        <f>IF('Indicator Date'!I111="","x",'Indicator Date'!I111)</f>
        <v>2015</v>
      </c>
      <c r="J111" s="119">
        <f>IF('Indicator Date'!J111="","x",'Indicator Date'!J111)</f>
        <v>2019</v>
      </c>
      <c r="K111" s="119">
        <f>IF('Indicator Date'!K111="","x",'Indicator Date'!K111)</f>
        <v>2019</v>
      </c>
      <c r="L111" s="119" t="str">
        <f>IF('Indicator Date'!L111="","x",'Indicator Date'!L111)</f>
        <v>x</v>
      </c>
      <c r="M111" s="119">
        <f>IF('Indicator Date'!M111="","x",'Indicator Date'!M111)</f>
        <v>2015</v>
      </c>
      <c r="N111" s="119">
        <f>IF('Indicator Date'!N111="","x",'Indicator Date'!N111)</f>
        <v>2015</v>
      </c>
      <c r="O111" s="119">
        <f>IF('Indicator Date'!O111="","x",'Indicator Date'!O111)</f>
        <v>2015</v>
      </c>
      <c r="P111" s="119">
        <f>IF('Indicator Date'!P111="","x",'Indicator Date'!P111)</f>
        <v>2015</v>
      </c>
      <c r="Q111" s="119">
        <f>IF('Indicator Date'!Q111="","x",'Indicator Date'!Q111)</f>
        <v>2010</v>
      </c>
      <c r="R111" s="119">
        <f>IF('Indicator Date'!R111="","x",'Indicator Date'!R111)</f>
        <v>2010</v>
      </c>
      <c r="S111" s="119">
        <f>IF('Indicator Date'!S111="","x",'Indicator Date'!S111)</f>
        <v>2010</v>
      </c>
      <c r="T111" s="119">
        <f>IF('Indicator Date'!T111="","x",'Indicator Date'!T111)</f>
        <v>2010</v>
      </c>
      <c r="U111" s="119">
        <f>IF('Indicator Date'!U111="","x",'Indicator Date'!U111)</f>
        <v>2015</v>
      </c>
      <c r="V111" s="119">
        <f>IF('Indicator Date'!V111="","x",'Indicator Date'!V111)</f>
        <v>2015</v>
      </c>
      <c r="W111" s="119">
        <f>IF('Indicator Date'!W111="","x",'Indicator Date'!W111)</f>
        <v>2015</v>
      </c>
      <c r="X111" s="119">
        <f>IF('Indicator Date'!X111="","x",'Indicator Date'!X111)</f>
        <v>2018</v>
      </c>
      <c r="Y111" s="119">
        <f>IF('Indicator Date'!Y111="","x",'Indicator Date'!Y111)</f>
        <v>2019</v>
      </c>
      <c r="Z111" s="119">
        <f>IF('Indicator Date'!Z111="","x",'Indicator Date'!Z111)</f>
        <v>2019</v>
      </c>
      <c r="AA111" s="119" t="str">
        <f>IF('Indicator Date'!AA111="","x",'Indicator Date'!AA111)</f>
        <v>x</v>
      </c>
      <c r="AB111" s="119">
        <f>IF('Indicator Date'!AB111="","x",'Indicator Date'!AB111)</f>
        <v>2017</v>
      </c>
      <c r="AC111" s="119">
        <f>IF('Indicator Date'!AC111="","x",'Indicator Date'!AC111)</f>
        <v>2017</v>
      </c>
      <c r="AD111" s="119" t="str">
        <f>IF('Indicator Date'!AD111="","x",'Indicator Date'!AD111)</f>
        <v>x</v>
      </c>
      <c r="AE111" s="119">
        <f>IF('Indicator Date'!AE111="","x",'Indicator Date'!AE111)</f>
        <v>2018</v>
      </c>
      <c r="AF111" s="119" t="str">
        <f>IF('Indicator Date'!AF111="","x",'Indicator Date'!AF111)</f>
        <v>x</v>
      </c>
      <c r="AG111" s="119">
        <f>IF('Indicator Date'!AG111="","x",'Indicator Date'!AG111)</f>
        <v>2019</v>
      </c>
      <c r="AH111" s="119">
        <f>IF('Indicator Date'!AH111="","x",'Indicator Date'!AH111)</f>
        <v>2021</v>
      </c>
      <c r="AI111" s="119">
        <f>IF('Indicator Date'!AI111="","x",'Indicator Date'!AI111)</f>
        <v>2021</v>
      </c>
      <c r="AJ111" s="119">
        <f>IF('Indicator Date'!AJ111="","x",'Indicator Date'!AJ111)</f>
        <v>2020</v>
      </c>
      <c r="AK111" s="119">
        <f>IF('Indicator Date'!AK111="","x",'Indicator Date'!AK111)</f>
        <v>2020</v>
      </c>
      <c r="AL111" s="119">
        <f>IF('Indicator Date'!AL111="","x",'Indicator Date'!AL111)</f>
        <v>2018</v>
      </c>
      <c r="AM111" s="119" t="str">
        <f>IF('Indicator Date'!AM111="","x",RIGHT('Indicator Date'!AM111,4))</f>
        <v>x</v>
      </c>
      <c r="AN111" s="119">
        <f>IF('Indicator Date'!AN111="","x",'Indicator Date'!AN111)</f>
        <v>2021</v>
      </c>
      <c r="AO111" s="119">
        <f>IF('Indicator Date'!AO111="","x",'Indicator Date'!AO111)</f>
        <v>2018</v>
      </c>
      <c r="AP111" s="119">
        <f>IF('Indicator Date'!AP111="","x",'Indicator Date'!AP111)</f>
        <v>2019</v>
      </c>
      <c r="AQ111" s="119">
        <f>IF('Indicator Date'!AQ111="","x",'Indicator Date'!AQ111)</f>
        <v>2018</v>
      </c>
      <c r="AR111" s="119">
        <f>IF('Indicator Date'!AR111="","x",'Indicator Date'!AR111)</f>
        <v>2018</v>
      </c>
      <c r="AS111" s="119">
        <f>IF('Indicator Date'!AS111="","x",'Indicator Date'!AS111)</f>
        <v>2019</v>
      </c>
      <c r="AT111" s="119">
        <f>IF('Indicator Date'!AT111="","x",'Indicator Date'!AT111)</f>
        <v>2017</v>
      </c>
      <c r="AU111" s="119">
        <f>IF('Indicator Date'!AU111="","x",'Indicator Date'!AU111)</f>
        <v>2019</v>
      </c>
      <c r="AV111" s="119" t="str">
        <f>IF('Indicator Date'!AV111="","x",'Indicator Date'!AV111)</f>
        <v>x</v>
      </c>
      <c r="AW111" s="119" t="str">
        <f>IF('Indicator Date'!AW111="","x",'Indicator Date'!AW111)</f>
        <v>x</v>
      </c>
      <c r="AX111" s="119" t="str">
        <f>IF('Indicator Date'!AX111="","x",'Indicator Date'!AX111)</f>
        <v>x</v>
      </c>
      <c r="AY111" s="119">
        <f>IF('Indicator Date'!AY111="","x",'Indicator Date'!AY111)</f>
        <v>2019</v>
      </c>
      <c r="AZ111" s="119" t="str">
        <f>IF('Indicator Date'!AZ111="","x",'Indicator Date'!AZ111)</f>
        <v>x</v>
      </c>
      <c r="BA111" s="119" t="str">
        <f>IF('Indicator Date'!BA111="","x",'Indicator Date'!BA111)</f>
        <v>x</v>
      </c>
      <c r="BB111" s="119">
        <f>IF('Indicator Date'!BB111="","x",'Indicator Date'!BB111)</f>
        <v>2018</v>
      </c>
      <c r="BC111" s="119">
        <f>IF('Indicator Date'!BC111="","x",'Indicator Date'!BC111)</f>
        <v>2019</v>
      </c>
      <c r="BD111" s="119">
        <f>IF('Indicator Date'!BD111="","x",'Indicator Date'!BD111)</f>
        <v>2020</v>
      </c>
      <c r="BE111" s="170" t="str">
        <f>IF('Indicator Date'!BE111="","x",YEAR('Indicator Date'!BE111))</f>
        <v>x</v>
      </c>
      <c r="BF111" s="170" t="str">
        <f>IF('Indicator Date'!BF111="","x",YEAR('Indicator Date'!BF111))</f>
        <v>x</v>
      </c>
      <c r="BG111" s="119">
        <f>IF('Indicator Date'!BG111="","x",'Indicator Date'!BG111)</f>
        <v>2019</v>
      </c>
      <c r="BH111" s="119">
        <f>IF('Indicator Date'!BH111="","x",'Indicator Date'!BH111)</f>
        <v>2019</v>
      </c>
      <c r="BI111" s="119">
        <f>IF('Indicator Date'!BI111="","x",'Indicator Date'!BI111)</f>
        <v>2019</v>
      </c>
      <c r="BJ111" s="119">
        <f>IF('Indicator Date'!BJ111="","x",'Indicator Date'!BJ111)</f>
        <v>2013</v>
      </c>
      <c r="BK111" s="119">
        <f>IF('Indicator Date'!BK111="","x",'Indicator Date'!BK111)</f>
        <v>2019</v>
      </c>
      <c r="BL111" s="119" t="str">
        <f>IF('Indicator Date'!BL111="","x",'Indicator Date'!BL111)</f>
        <v>x</v>
      </c>
      <c r="BM111" s="119">
        <f>IF('Indicator Date'!BM111="","x",'Indicator Date'!BM111)</f>
        <v>2018</v>
      </c>
      <c r="BN111" s="119">
        <f>IF('Indicator Date'!BN111="","x",'Indicator Date'!BN111)</f>
        <v>2011</v>
      </c>
      <c r="BO111" s="119">
        <f>IF('Indicator Date'!BO111="","x",'Indicator Date'!BO111)</f>
        <v>2017</v>
      </c>
      <c r="BP111" s="119">
        <f>IF('Indicator Date'!BP111="","x",'Indicator Date'!BP111)</f>
        <v>2017</v>
      </c>
      <c r="BQ111" s="119">
        <f>IF('Indicator Date'!BQ111="","x",'Indicator Date'!BQ111)</f>
        <v>2014</v>
      </c>
      <c r="BR111" s="119">
        <f>IF('Indicator Date'!BR111="","x",'Indicator Date'!BR111)</f>
        <v>2017</v>
      </c>
      <c r="BS111" s="119">
        <f>IF('Indicator Date'!BS111="","x",'Indicator Date'!BS111)</f>
        <v>2017</v>
      </c>
      <c r="BT111" s="119">
        <f>IF('Indicator Date'!BT111="","x",'Indicator Date'!BT111)</f>
        <v>2012</v>
      </c>
      <c r="BU111" s="119">
        <f>IF('Indicator Date'!BU111="","x",'Indicator Date'!BU111)</f>
        <v>2018</v>
      </c>
      <c r="BV111" s="119">
        <f>IF('Indicator Date'!BV111="","x",'Indicator Date'!BV111)</f>
        <v>2018</v>
      </c>
      <c r="BW111" s="119">
        <f>IF('Indicator Date'!BW111="","x",'Indicator Date'!BW111)</f>
        <v>2018</v>
      </c>
      <c r="BX111" s="119">
        <f>IF('Indicator Date'!BX111="","x",'Indicator Date'!BX111)</f>
        <v>2018</v>
      </c>
      <c r="BY111" s="119" t="str">
        <f>IF('Indicator Date'!BY111="","x",'Indicator Date'!BY111)</f>
        <v>x</v>
      </c>
      <c r="BZ111" s="119">
        <f>IF('Indicator Date'!BZ111="","x",'Indicator Date'!BZ111)</f>
        <v>2018</v>
      </c>
      <c r="CA111" s="119">
        <f>IF('Indicator Date'!CA111="","x",'Indicator Date'!CA111)</f>
        <v>2020</v>
      </c>
      <c r="CB111" s="119">
        <f>IF('Indicator Date'!CB111="","x",'Indicator Date'!CB111)</f>
        <v>2015</v>
      </c>
    </row>
    <row r="112" spans="1:80" x14ac:dyDescent="0.3">
      <c r="A112" s="100" t="str">
        <f>'Indicator Data'!A114</f>
        <v>Mauritania</v>
      </c>
      <c r="B112" s="86" t="str">
        <f>'Indicator Data'!B114</f>
        <v>MRT</v>
      </c>
      <c r="C112" s="119">
        <f>IF('Indicator Date'!C112="","x",'Indicator Date'!C112)</f>
        <v>2015</v>
      </c>
      <c r="D112" s="119">
        <f>IF('Indicator Date'!D112="","x",'Indicator Date'!D112)</f>
        <v>2015</v>
      </c>
      <c r="E112" s="119">
        <f>IF('Indicator Date'!E112="","x",'Indicator Date'!E112)</f>
        <v>2015</v>
      </c>
      <c r="F112" s="119">
        <f>IF('Indicator Date'!F112="","x",'Indicator Date'!F112)</f>
        <v>2015</v>
      </c>
      <c r="G112" s="119">
        <f>IF('Indicator Date'!G112="","x",'Indicator Date'!G112)</f>
        <v>2015</v>
      </c>
      <c r="H112" s="119">
        <f>IF('Indicator Date'!H112="","x",'Indicator Date'!H112)</f>
        <v>2015</v>
      </c>
      <c r="I112" s="119">
        <f>IF('Indicator Date'!I112="","x",'Indicator Date'!I112)</f>
        <v>2015</v>
      </c>
      <c r="J112" s="119">
        <f>IF('Indicator Date'!J112="","x",'Indicator Date'!J112)</f>
        <v>2019</v>
      </c>
      <c r="K112" s="119">
        <f>IF('Indicator Date'!K112="","x",'Indicator Date'!K112)</f>
        <v>2019</v>
      </c>
      <c r="L112" s="119">
        <f>IF('Indicator Date'!L112="","x",'Indicator Date'!L112)</f>
        <v>2019</v>
      </c>
      <c r="M112" s="119">
        <f>IF('Indicator Date'!M112="","x",'Indicator Date'!M112)</f>
        <v>2015</v>
      </c>
      <c r="N112" s="119">
        <f>IF('Indicator Date'!N112="","x",'Indicator Date'!N112)</f>
        <v>2015</v>
      </c>
      <c r="O112" s="119">
        <f>IF('Indicator Date'!O112="","x",'Indicator Date'!O112)</f>
        <v>2015</v>
      </c>
      <c r="P112" s="119">
        <f>IF('Indicator Date'!P112="","x",'Indicator Date'!P112)</f>
        <v>2015</v>
      </c>
      <c r="Q112" s="119">
        <f>IF('Indicator Date'!Q112="","x",'Indicator Date'!Q112)</f>
        <v>2010</v>
      </c>
      <c r="R112" s="119">
        <f>IF('Indicator Date'!R112="","x",'Indicator Date'!R112)</f>
        <v>2010</v>
      </c>
      <c r="S112" s="119">
        <f>IF('Indicator Date'!S112="","x",'Indicator Date'!S112)</f>
        <v>2010</v>
      </c>
      <c r="T112" s="119">
        <f>IF('Indicator Date'!T112="","x",'Indicator Date'!T112)</f>
        <v>2010</v>
      </c>
      <c r="U112" s="119">
        <f>IF('Indicator Date'!U112="","x",'Indicator Date'!U112)</f>
        <v>2015</v>
      </c>
      <c r="V112" s="119">
        <f>IF('Indicator Date'!V112="","x",'Indicator Date'!V112)</f>
        <v>2015</v>
      </c>
      <c r="W112" s="119">
        <f>IF('Indicator Date'!W112="","x",'Indicator Date'!W112)</f>
        <v>2015</v>
      </c>
      <c r="X112" s="119">
        <f>IF('Indicator Date'!X112="","x",'Indicator Date'!X112)</f>
        <v>2018</v>
      </c>
      <c r="Y112" s="119">
        <f>IF('Indicator Date'!Y112="","x",'Indicator Date'!Y112)</f>
        <v>2019</v>
      </c>
      <c r="Z112" s="119">
        <f>IF('Indicator Date'!Z112="","x",'Indicator Date'!Z112)</f>
        <v>2019</v>
      </c>
      <c r="AA112" s="119" t="str">
        <f>IF('Indicator Date'!AA112="","x",'Indicator Date'!AA112)</f>
        <v>x</v>
      </c>
      <c r="AB112" s="119">
        <f>IF('Indicator Date'!AB112="","x",'Indicator Date'!AB112)</f>
        <v>2017</v>
      </c>
      <c r="AC112" s="119">
        <f>IF('Indicator Date'!AC112="","x",'Indicator Date'!AC112)</f>
        <v>2017</v>
      </c>
      <c r="AD112" s="119" t="str">
        <f>IF('Indicator Date'!AD112="","x",'Indicator Date'!AD112)</f>
        <v>x</v>
      </c>
      <c r="AE112" s="119">
        <f>IF('Indicator Date'!AE112="","x",'Indicator Date'!AE112)</f>
        <v>2019</v>
      </c>
      <c r="AF112" s="119">
        <f>IF('Indicator Date'!AF112="","x",'Indicator Date'!AF112)</f>
        <v>2018</v>
      </c>
      <c r="AG112" s="119">
        <f>IF('Indicator Date'!AG112="","x",'Indicator Date'!AG112)</f>
        <v>2019</v>
      </c>
      <c r="AH112" s="119">
        <f>IF('Indicator Date'!AH112="","x",'Indicator Date'!AH112)</f>
        <v>2021</v>
      </c>
      <c r="AI112" s="119">
        <f>IF('Indicator Date'!AI112="","x",'Indicator Date'!AI112)</f>
        <v>2021</v>
      </c>
      <c r="AJ112" s="119">
        <f>IF('Indicator Date'!AJ112="","x",'Indicator Date'!AJ112)</f>
        <v>2020</v>
      </c>
      <c r="AK112" s="119">
        <f>IF('Indicator Date'!AK112="","x",'Indicator Date'!AK112)</f>
        <v>2020</v>
      </c>
      <c r="AL112" s="119">
        <f>IF('Indicator Date'!AL112="","x",'Indicator Date'!AL112)</f>
        <v>2018</v>
      </c>
      <c r="AM112" s="119" t="str">
        <f>IF('Indicator Date'!AM112="","x",RIGHT('Indicator Date'!AM112,4))</f>
        <v>2015</v>
      </c>
      <c r="AN112" s="119">
        <f>IF('Indicator Date'!AN112="","x",'Indicator Date'!AN112)</f>
        <v>2021</v>
      </c>
      <c r="AO112" s="119">
        <f>IF('Indicator Date'!AO112="","x",'Indicator Date'!AO112)</f>
        <v>2018</v>
      </c>
      <c r="AP112" s="119">
        <f>IF('Indicator Date'!AP112="","x",'Indicator Date'!AP112)</f>
        <v>2019</v>
      </c>
      <c r="AQ112" s="119">
        <f>IF('Indicator Date'!AQ112="","x",'Indicator Date'!AQ112)</f>
        <v>2019</v>
      </c>
      <c r="AR112" s="119">
        <f>IF('Indicator Date'!AR112="","x",'Indicator Date'!AR112)</f>
        <v>2019</v>
      </c>
      <c r="AS112" s="119">
        <f>IF('Indicator Date'!AS112="","x",'Indicator Date'!AS112)</f>
        <v>2019</v>
      </c>
      <c r="AT112" s="119">
        <f>IF('Indicator Date'!AT112="","x",'Indicator Date'!AT112)</f>
        <v>2018</v>
      </c>
      <c r="AU112" s="119">
        <f>IF('Indicator Date'!AU112="","x",'Indicator Date'!AU112)</f>
        <v>2019</v>
      </c>
      <c r="AV112" s="119">
        <f>IF('Indicator Date'!AV112="","x",'Indicator Date'!AV112)</f>
        <v>2019</v>
      </c>
      <c r="AW112" s="119" t="str">
        <f>IF('Indicator Date'!AW112="","x",'Indicator Date'!AW112)</f>
        <v>x</v>
      </c>
      <c r="AX112" s="119">
        <f>IF('Indicator Date'!AX112="","x",'Indicator Date'!AX112)</f>
        <v>2018</v>
      </c>
      <c r="AY112" s="119">
        <f>IF('Indicator Date'!AY112="","x",'Indicator Date'!AY112)</f>
        <v>2019</v>
      </c>
      <c r="AZ112" s="119">
        <f>IF('Indicator Date'!AZ112="","x",'Indicator Date'!AZ112)</f>
        <v>2019</v>
      </c>
      <c r="BA112" s="119">
        <f>IF('Indicator Date'!BA112="","x",'Indicator Date'!BA112)</f>
        <v>2014</v>
      </c>
      <c r="BB112" s="119">
        <f>IF('Indicator Date'!BB112="","x",'Indicator Date'!BB112)</f>
        <v>2018</v>
      </c>
      <c r="BC112" s="119">
        <f>IF('Indicator Date'!BC112="","x",'Indicator Date'!BC112)</f>
        <v>2019</v>
      </c>
      <c r="BD112" s="119">
        <f>IF('Indicator Date'!BD112="","x",'Indicator Date'!BD112)</f>
        <v>2020</v>
      </c>
      <c r="BE112" s="170" t="str">
        <f>IF('Indicator Date'!BE112="","x",YEAR('Indicator Date'!BE112))</f>
        <v>x</v>
      </c>
      <c r="BF112" s="170">
        <f>IF('Indicator Date'!BF112="","x",YEAR('Indicator Date'!BF112))</f>
        <v>2021</v>
      </c>
      <c r="BG112" s="119">
        <f>IF('Indicator Date'!BG112="","x",'Indicator Date'!BG112)</f>
        <v>2019</v>
      </c>
      <c r="BH112" s="119">
        <f>IF('Indicator Date'!BH112="","x",'Indicator Date'!BH112)</f>
        <v>2019</v>
      </c>
      <c r="BI112" s="119">
        <f>IF('Indicator Date'!BI112="","x",'Indicator Date'!BI112)</f>
        <v>2019</v>
      </c>
      <c r="BJ112" s="119">
        <f>IF('Indicator Date'!BJ112="","x",'Indicator Date'!BJ112)</f>
        <v>2013</v>
      </c>
      <c r="BK112" s="119">
        <f>IF('Indicator Date'!BK112="","x",'Indicator Date'!BK112)</f>
        <v>2019</v>
      </c>
      <c r="BL112" s="119">
        <f>IF('Indicator Date'!BL112="","x",'Indicator Date'!BL112)</f>
        <v>2020</v>
      </c>
      <c r="BM112" s="119">
        <f>IF('Indicator Date'!BM112="","x",'Indicator Date'!BM112)</f>
        <v>2018</v>
      </c>
      <c r="BN112" s="119">
        <f>IF('Indicator Date'!BN112="","x",'Indicator Date'!BN112)</f>
        <v>2017</v>
      </c>
      <c r="BO112" s="119">
        <f>IF('Indicator Date'!BO112="","x",'Indicator Date'!BO112)</f>
        <v>2017</v>
      </c>
      <c r="BP112" s="119">
        <f>IF('Indicator Date'!BP112="","x",'Indicator Date'!BP112)</f>
        <v>2019</v>
      </c>
      <c r="BQ112" s="119">
        <f>IF('Indicator Date'!BQ112="","x",'Indicator Date'!BQ112)</f>
        <v>2014</v>
      </c>
      <c r="BR112" s="119">
        <f>IF('Indicator Date'!BR112="","x",'Indicator Date'!BR112)</f>
        <v>2017</v>
      </c>
      <c r="BS112" s="119">
        <f>IF('Indicator Date'!BS112="","x",'Indicator Date'!BS112)</f>
        <v>2017</v>
      </c>
      <c r="BT112" s="119">
        <f>IF('Indicator Date'!BT112="","x",'Indicator Date'!BT112)</f>
        <v>2017</v>
      </c>
      <c r="BU112" s="119">
        <f>IF('Indicator Date'!BU112="","x",'Indicator Date'!BU112)</f>
        <v>2018</v>
      </c>
      <c r="BV112" s="119" t="str">
        <f>IF('Indicator Date'!BV112="","x",'Indicator Date'!BV112)</f>
        <v>x</v>
      </c>
      <c r="BW112" s="119">
        <f>IF('Indicator Date'!BW112="","x",'Indicator Date'!BW112)</f>
        <v>2018</v>
      </c>
      <c r="BX112" s="119">
        <f>IF('Indicator Date'!BX112="","x",'Indicator Date'!BX112)</f>
        <v>2018</v>
      </c>
      <c r="BY112" s="119">
        <f>IF('Indicator Date'!BY112="","x",'Indicator Date'!BY112)</f>
        <v>2017</v>
      </c>
      <c r="BZ112" s="119">
        <f>IF('Indicator Date'!BZ112="","x",'Indicator Date'!BZ112)</f>
        <v>2019</v>
      </c>
      <c r="CA112" s="119">
        <f>IF('Indicator Date'!CA112="","x",'Indicator Date'!CA112)</f>
        <v>2020</v>
      </c>
      <c r="CB112" s="119">
        <f>IF('Indicator Date'!CB112="","x",'Indicator Date'!CB112)</f>
        <v>2015</v>
      </c>
    </row>
    <row r="113" spans="1:80" x14ac:dyDescent="0.3">
      <c r="A113" s="100" t="str">
        <f>'Indicator Data'!A115</f>
        <v>Mauritius</v>
      </c>
      <c r="B113" s="86" t="str">
        <f>'Indicator Data'!B115</f>
        <v>MUS</v>
      </c>
      <c r="C113" s="119">
        <f>IF('Indicator Date'!C113="","x",'Indicator Date'!C113)</f>
        <v>2015</v>
      </c>
      <c r="D113" s="119">
        <f>IF('Indicator Date'!D113="","x",'Indicator Date'!D113)</f>
        <v>2015</v>
      </c>
      <c r="E113" s="119">
        <f>IF('Indicator Date'!E113="","x",'Indicator Date'!E113)</f>
        <v>2015</v>
      </c>
      <c r="F113" s="119">
        <f>IF('Indicator Date'!F113="","x",'Indicator Date'!F113)</f>
        <v>2015</v>
      </c>
      <c r="G113" s="119">
        <f>IF('Indicator Date'!G113="","x",'Indicator Date'!G113)</f>
        <v>2015</v>
      </c>
      <c r="H113" s="119">
        <f>IF('Indicator Date'!H113="","x",'Indicator Date'!H113)</f>
        <v>2015</v>
      </c>
      <c r="I113" s="119">
        <f>IF('Indicator Date'!I113="","x",'Indicator Date'!I113)</f>
        <v>2015</v>
      </c>
      <c r="J113" s="119">
        <f>IF('Indicator Date'!J113="","x",'Indicator Date'!J113)</f>
        <v>2019</v>
      </c>
      <c r="K113" s="119">
        <f>IF('Indicator Date'!K113="","x",'Indicator Date'!K113)</f>
        <v>2019</v>
      </c>
      <c r="L113" s="119">
        <f>IF('Indicator Date'!L113="","x",'Indicator Date'!L113)</f>
        <v>2019</v>
      </c>
      <c r="M113" s="119">
        <f>IF('Indicator Date'!M113="","x",'Indicator Date'!M113)</f>
        <v>2015</v>
      </c>
      <c r="N113" s="119">
        <f>IF('Indicator Date'!N113="","x",'Indicator Date'!N113)</f>
        <v>2015</v>
      </c>
      <c r="O113" s="119">
        <f>IF('Indicator Date'!O113="","x",'Indicator Date'!O113)</f>
        <v>2015</v>
      </c>
      <c r="P113" s="119">
        <f>IF('Indicator Date'!P113="","x",'Indicator Date'!P113)</f>
        <v>2015</v>
      </c>
      <c r="Q113" s="119">
        <f>IF('Indicator Date'!Q113="","x",'Indicator Date'!Q113)</f>
        <v>2010</v>
      </c>
      <c r="R113" s="119">
        <f>IF('Indicator Date'!R113="","x",'Indicator Date'!R113)</f>
        <v>2010</v>
      </c>
      <c r="S113" s="119">
        <f>IF('Indicator Date'!S113="","x",'Indicator Date'!S113)</f>
        <v>2010</v>
      </c>
      <c r="T113" s="119">
        <f>IF('Indicator Date'!T113="","x",'Indicator Date'!T113)</f>
        <v>2010</v>
      </c>
      <c r="U113" s="119">
        <f>IF('Indicator Date'!U113="","x",'Indicator Date'!U113)</f>
        <v>2015</v>
      </c>
      <c r="V113" s="119">
        <f>IF('Indicator Date'!V113="","x",'Indicator Date'!V113)</f>
        <v>2015</v>
      </c>
      <c r="W113" s="119">
        <f>IF('Indicator Date'!W113="","x",'Indicator Date'!W113)</f>
        <v>2015</v>
      </c>
      <c r="X113" s="119">
        <f>IF('Indicator Date'!X113="","x",'Indicator Date'!X113)</f>
        <v>2018</v>
      </c>
      <c r="Y113" s="119">
        <f>IF('Indicator Date'!Y113="","x",'Indicator Date'!Y113)</f>
        <v>2019</v>
      </c>
      <c r="Z113" s="119">
        <f>IF('Indicator Date'!Z113="","x",'Indicator Date'!Z113)</f>
        <v>2019</v>
      </c>
      <c r="AA113" s="119">
        <f>IF('Indicator Date'!AA113="","x",'Indicator Date'!AA113)</f>
        <v>2011</v>
      </c>
      <c r="AB113" s="119">
        <f>IF('Indicator Date'!AB113="","x",'Indicator Date'!AB113)</f>
        <v>2017</v>
      </c>
      <c r="AC113" s="119" t="str">
        <f>IF('Indicator Date'!AC113="","x",'Indicator Date'!AC113)</f>
        <v>x</v>
      </c>
      <c r="AD113" s="119">
        <f>IF('Indicator Date'!AD113="","x",'Indicator Date'!AD113)</f>
        <v>2018</v>
      </c>
      <c r="AE113" s="119">
        <f>IF('Indicator Date'!AE113="","x",'Indicator Date'!AE113)</f>
        <v>2019</v>
      </c>
      <c r="AF113" s="119" t="str">
        <f>IF('Indicator Date'!AF113="","x",'Indicator Date'!AF113)</f>
        <v>x</v>
      </c>
      <c r="AG113" s="119">
        <f>IF('Indicator Date'!AG113="","x",'Indicator Date'!AG113)</f>
        <v>2019</v>
      </c>
      <c r="AH113" s="119">
        <f>IF('Indicator Date'!AH113="","x",'Indicator Date'!AH113)</f>
        <v>2021</v>
      </c>
      <c r="AI113" s="119">
        <f>IF('Indicator Date'!AI113="","x",'Indicator Date'!AI113)</f>
        <v>2021</v>
      </c>
      <c r="AJ113" s="119">
        <f>IF('Indicator Date'!AJ113="","x",'Indicator Date'!AJ113)</f>
        <v>2020</v>
      </c>
      <c r="AK113" s="119">
        <f>IF('Indicator Date'!AK113="","x",'Indicator Date'!AK113)</f>
        <v>2020</v>
      </c>
      <c r="AL113" s="119">
        <f>IF('Indicator Date'!AL113="","x",'Indicator Date'!AL113)</f>
        <v>2018</v>
      </c>
      <c r="AM113" s="119" t="str">
        <f>IF('Indicator Date'!AM113="","x",RIGHT('Indicator Date'!AM113,4))</f>
        <v>x</v>
      </c>
      <c r="AN113" s="119">
        <f>IF('Indicator Date'!AN113="","x",'Indicator Date'!AN113)</f>
        <v>2021</v>
      </c>
      <c r="AO113" s="119">
        <f>IF('Indicator Date'!AO113="","x",'Indicator Date'!AO113)</f>
        <v>2018</v>
      </c>
      <c r="AP113" s="119">
        <f>IF('Indicator Date'!AP113="","x",'Indicator Date'!AP113)</f>
        <v>2019</v>
      </c>
      <c r="AQ113" s="119">
        <f>IF('Indicator Date'!AQ113="","x",'Indicator Date'!AQ113)</f>
        <v>2019</v>
      </c>
      <c r="AR113" s="119">
        <f>IF('Indicator Date'!AR113="","x",'Indicator Date'!AR113)</f>
        <v>2019</v>
      </c>
      <c r="AS113" s="119">
        <f>IF('Indicator Date'!AS113="","x",'Indicator Date'!AS113)</f>
        <v>2019</v>
      </c>
      <c r="AT113" s="119" t="str">
        <f>IF('Indicator Date'!AT113="","x",'Indicator Date'!AT113)</f>
        <v>x</v>
      </c>
      <c r="AU113" s="119">
        <f>IF('Indicator Date'!AU113="","x",'Indicator Date'!AU113)</f>
        <v>2019</v>
      </c>
      <c r="AV113" s="119">
        <f>IF('Indicator Date'!AV113="","x",'Indicator Date'!AV113)</f>
        <v>2019</v>
      </c>
      <c r="AW113" s="119">
        <f>IF('Indicator Date'!AW113="","x",'Indicator Date'!AW113)</f>
        <v>2019</v>
      </c>
      <c r="AX113" s="119" t="str">
        <f>IF('Indicator Date'!AX113="","x",'Indicator Date'!AX113)</f>
        <v>x</v>
      </c>
      <c r="AY113" s="119">
        <f>IF('Indicator Date'!AY113="","x",'Indicator Date'!AY113)</f>
        <v>2019</v>
      </c>
      <c r="AZ113" s="119">
        <f>IF('Indicator Date'!AZ113="","x",'Indicator Date'!AZ113)</f>
        <v>2019</v>
      </c>
      <c r="BA113" s="119">
        <f>IF('Indicator Date'!BA113="","x",'Indicator Date'!BA113)</f>
        <v>2017</v>
      </c>
      <c r="BB113" s="119">
        <f>IF('Indicator Date'!BB113="","x",'Indicator Date'!BB113)</f>
        <v>2018</v>
      </c>
      <c r="BC113" s="119">
        <f>IF('Indicator Date'!BC113="","x",'Indicator Date'!BC113)</f>
        <v>2019</v>
      </c>
      <c r="BD113" s="119">
        <f>IF('Indicator Date'!BD113="","x",'Indicator Date'!BD113)</f>
        <v>2020</v>
      </c>
      <c r="BE113" s="170" t="str">
        <f>IF('Indicator Date'!BE113="","x",YEAR('Indicator Date'!BE113))</f>
        <v>x</v>
      </c>
      <c r="BF113" s="170">
        <f>IF('Indicator Date'!BF113="","x",YEAR('Indicator Date'!BF113))</f>
        <v>2020</v>
      </c>
      <c r="BG113" s="119">
        <f>IF('Indicator Date'!BG113="","x",'Indicator Date'!BG113)</f>
        <v>2019</v>
      </c>
      <c r="BH113" s="119">
        <f>IF('Indicator Date'!BH113="","x",'Indicator Date'!BH113)</f>
        <v>2019</v>
      </c>
      <c r="BI113" s="119">
        <f>IF('Indicator Date'!BI113="","x",'Indicator Date'!BI113)</f>
        <v>2019</v>
      </c>
      <c r="BJ113" s="119">
        <f>IF('Indicator Date'!BJ113="","x",'Indicator Date'!BJ113)</f>
        <v>2015</v>
      </c>
      <c r="BK113" s="119">
        <f>IF('Indicator Date'!BK113="","x",'Indicator Date'!BK113)</f>
        <v>2019</v>
      </c>
      <c r="BL113" s="119">
        <f>IF('Indicator Date'!BL113="","x",'Indicator Date'!BL113)</f>
        <v>2020</v>
      </c>
      <c r="BM113" s="119">
        <f>IF('Indicator Date'!BM113="","x",'Indicator Date'!BM113)</f>
        <v>2018</v>
      </c>
      <c r="BN113" s="119">
        <f>IF('Indicator Date'!BN113="","x",'Indicator Date'!BN113)</f>
        <v>2018</v>
      </c>
      <c r="BO113" s="119">
        <f>IF('Indicator Date'!BO113="","x",'Indicator Date'!BO113)</f>
        <v>2019</v>
      </c>
      <c r="BP113" s="119">
        <f>IF('Indicator Date'!BP113="","x",'Indicator Date'!BP113)</f>
        <v>2019</v>
      </c>
      <c r="BQ113" s="119">
        <f>IF('Indicator Date'!BQ113="","x",'Indicator Date'!BQ113)</f>
        <v>2014</v>
      </c>
      <c r="BR113" s="119">
        <f>IF('Indicator Date'!BR113="","x",'Indicator Date'!BR113)</f>
        <v>2017</v>
      </c>
      <c r="BS113" s="119">
        <f>IF('Indicator Date'!BS113="","x",'Indicator Date'!BS113)</f>
        <v>2017</v>
      </c>
      <c r="BT113" s="119">
        <f>IF('Indicator Date'!BT113="","x",'Indicator Date'!BT113)</f>
        <v>2015</v>
      </c>
      <c r="BU113" s="119">
        <f>IF('Indicator Date'!BU113="","x",'Indicator Date'!BU113)</f>
        <v>2018</v>
      </c>
      <c r="BV113" s="119">
        <f>IF('Indicator Date'!BV113="","x",'Indicator Date'!BV113)</f>
        <v>2018</v>
      </c>
      <c r="BW113" s="119">
        <f>IF('Indicator Date'!BW113="","x",'Indicator Date'!BW113)</f>
        <v>2018</v>
      </c>
      <c r="BX113" s="119">
        <f>IF('Indicator Date'!BX113="","x",'Indicator Date'!BX113)</f>
        <v>2018</v>
      </c>
      <c r="BY113" s="119">
        <f>IF('Indicator Date'!BY113="","x",'Indicator Date'!BY113)</f>
        <v>2017</v>
      </c>
      <c r="BZ113" s="119">
        <f>IF('Indicator Date'!BZ113="","x",'Indicator Date'!BZ113)</f>
        <v>2019</v>
      </c>
      <c r="CA113" s="119">
        <f>IF('Indicator Date'!CA113="","x",'Indicator Date'!CA113)</f>
        <v>2020</v>
      </c>
      <c r="CB113" s="119">
        <f>IF('Indicator Date'!CB113="","x",'Indicator Date'!CB113)</f>
        <v>2015</v>
      </c>
    </row>
    <row r="114" spans="1:80" x14ac:dyDescent="0.3">
      <c r="A114" s="100" t="str">
        <f>'Indicator Data'!A116</f>
        <v>Mexico</v>
      </c>
      <c r="B114" s="86" t="str">
        <f>'Indicator Data'!B116</f>
        <v>MEX</v>
      </c>
      <c r="C114" s="119">
        <f>IF('Indicator Date'!C114="","x",'Indicator Date'!C114)</f>
        <v>2015</v>
      </c>
      <c r="D114" s="119">
        <f>IF('Indicator Date'!D114="","x",'Indicator Date'!D114)</f>
        <v>2015</v>
      </c>
      <c r="E114" s="119">
        <f>IF('Indicator Date'!E114="","x",'Indicator Date'!E114)</f>
        <v>2015</v>
      </c>
      <c r="F114" s="119">
        <f>IF('Indicator Date'!F114="","x",'Indicator Date'!F114)</f>
        <v>2015</v>
      </c>
      <c r="G114" s="119">
        <f>IF('Indicator Date'!G114="","x",'Indicator Date'!G114)</f>
        <v>2015</v>
      </c>
      <c r="H114" s="119">
        <f>IF('Indicator Date'!H114="","x",'Indicator Date'!H114)</f>
        <v>2015</v>
      </c>
      <c r="I114" s="119">
        <f>IF('Indicator Date'!I114="","x",'Indicator Date'!I114)</f>
        <v>2015</v>
      </c>
      <c r="J114" s="119">
        <f>IF('Indicator Date'!J114="","x",'Indicator Date'!J114)</f>
        <v>2019</v>
      </c>
      <c r="K114" s="119">
        <f>IF('Indicator Date'!K114="","x",'Indicator Date'!K114)</f>
        <v>2019</v>
      </c>
      <c r="L114" s="119">
        <f>IF('Indicator Date'!L114="","x",'Indicator Date'!L114)</f>
        <v>2019</v>
      </c>
      <c r="M114" s="119">
        <f>IF('Indicator Date'!M114="","x",'Indicator Date'!M114)</f>
        <v>2015</v>
      </c>
      <c r="N114" s="119">
        <f>IF('Indicator Date'!N114="","x",'Indicator Date'!N114)</f>
        <v>2015</v>
      </c>
      <c r="O114" s="119">
        <f>IF('Indicator Date'!O114="","x",'Indicator Date'!O114)</f>
        <v>2015</v>
      </c>
      <c r="P114" s="119">
        <f>IF('Indicator Date'!P114="","x",'Indicator Date'!P114)</f>
        <v>2015</v>
      </c>
      <c r="Q114" s="119">
        <f>IF('Indicator Date'!Q114="","x",'Indicator Date'!Q114)</f>
        <v>2010</v>
      </c>
      <c r="R114" s="119">
        <f>IF('Indicator Date'!R114="","x",'Indicator Date'!R114)</f>
        <v>2010</v>
      </c>
      <c r="S114" s="119">
        <f>IF('Indicator Date'!S114="","x",'Indicator Date'!S114)</f>
        <v>2010</v>
      </c>
      <c r="T114" s="119">
        <f>IF('Indicator Date'!T114="","x",'Indicator Date'!T114)</f>
        <v>2010</v>
      </c>
      <c r="U114" s="119">
        <f>IF('Indicator Date'!U114="","x",'Indicator Date'!U114)</f>
        <v>2015</v>
      </c>
      <c r="V114" s="119">
        <f>IF('Indicator Date'!V114="","x",'Indicator Date'!V114)</f>
        <v>2015</v>
      </c>
      <c r="W114" s="119">
        <f>IF('Indicator Date'!W114="","x",'Indicator Date'!W114)</f>
        <v>2015</v>
      </c>
      <c r="X114" s="119">
        <f>IF('Indicator Date'!X114="","x",'Indicator Date'!X114)</f>
        <v>2018</v>
      </c>
      <c r="Y114" s="119">
        <f>IF('Indicator Date'!Y114="","x",'Indicator Date'!Y114)</f>
        <v>2019</v>
      </c>
      <c r="Z114" s="119">
        <f>IF('Indicator Date'!Z114="","x",'Indicator Date'!Z114)</f>
        <v>2019</v>
      </c>
      <c r="AA114" s="119">
        <f>IF('Indicator Date'!AA114="","x",'Indicator Date'!AA114)</f>
        <v>2015</v>
      </c>
      <c r="AB114" s="119">
        <f>IF('Indicator Date'!AB114="","x",'Indicator Date'!AB114)</f>
        <v>2017</v>
      </c>
      <c r="AC114" s="119">
        <f>IF('Indicator Date'!AC114="","x",'Indicator Date'!AC114)</f>
        <v>2017</v>
      </c>
      <c r="AD114" s="119">
        <f>IF('Indicator Date'!AD114="","x",'Indicator Date'!AD114)</f>
        <v>2018</v>
      </c>
      <c r="AE114" s="119">
        <f>IF('Indicator Date'!AE114="","x",'Indicator Date'!AE114)</f>
        <v>2019</v>
      </c>
      <c r="AF114" s="119">
        <f>IF('Indicator Date'!AF114="","x",'Indicator Date'!AF114)</f>
        <v>2018</v>
      </c>
      <c r="AG114" s="119">
        <f>IF('Indicator Date'!AG114="","x",'Indicator Date'!AG114)</f>
        <v>2019</v>
      </c>
      <c r="AH114" s="119">
        <f>IF('Indicator Date'!AH114="","x",'Indicator Date'!AH114)</f>
        <v>2021</v>
      </c>
      <c r="AI114" s="119">
        <f>IF('Indicator Date'!AI114="","x",'Indicator Date'!AI114)</f>
        <v>2021</v>
      </c>
      <c r="AJ114" s="119">
        <f>IF('Indicator Date'!AJ114="","x",'Indicator Date'!AJ114)</f>
        <v>2020</v>
      </c>
      <c r="AK114" s="119">
        <f>IF('Indicator Date'!AK114="","x",'Indicator Date'!AK114)</f>
        <v>2020</v>
      </c>
      <c r="AL114" s="119">
        <f>IF('Indicator Date'!AL114="","x",'Indicator Date'!AL114)</f>
        <v>2018</v>
      </c>
      <c r="AM114" s="119" t="str">
        <f>IF('Indicator Date'!AM114="","x",RIGHT('Indicator Date'!AM114,4))</f>
        <v>2016</v>
      </c>
      <c r="AN114" s="119">
        <f>IF('Indicator Date'!AN114="","x",'Indicator Date'!AN114)</f>
        <v>2021</v>
      </c>
      <c r="AO114" s="119">
        <f>IF('Indicator Date'!AO114="","x",'Indicator Date'!AO114)</f>
        <v>2018</v>
      </c>
      <c r="AP114" s="119">
        <f>IF('Indicator Date'!AP114="","x",'Indicator Date'!AP114)</f>
        <v>2019</v>
      </c>
      <c r="AQ114" s="119">
        <f>IF('Indicator Date'!AQ114="","x",'Indicator Date'!AQ114)</f>
        <v>2019</v>
      </c>
      <c r="AR114" s="119">
        <f>IF('Indicator Date'!AR114="","x",'Indicator Date'!AR114)</f>
        <v>2019</v>
      </c>
      <c r="AS114" s="119">
        <f>IF('Indicator Date'!AS114="","x",'Indicator Date'!AS114)</f>
        <v>2019</v>
      </c>
      <c r="AT114" s="119">
        <f>IF('Indicator Date'!AT114="","x",'Indicator Date'!AT114)</f>
        <v>2016</v>
      </c>
      <c r="AU114" s="119">
        <f>IF('Indicator Date'!AU114="","x",'Indicator Date'!AU114)</f>
        <v>2019</v>
      </c>
      <c r="AV114" s="119" t="str">
        <f>IF('Indicator Date'!AV114="","x",'Indicator Date'!AV114)</f>
        <v>x</v>
      </c>
      <c r="AW114" s="119" t="str">
        <f>IF('Indicator Date'!AW114="","x",'Indicator Date'!AW114)</f>
        <v>x</v>
      </c>
      <c r="AX114" s="119">
        <f>IF('Indicator Date'!AX114="","x",'Indicator Date'!AX114)</f>
        <v>2018</v>
      </c>
      <c r="AY114" s="119">
        <f>IF('Indicator Date'!AY114="","x",'Indicator Date'!AY114)</f>
        <v>2019</v>
      </c>
      <c r="AZ114" s="119">
        <f>IF('Indicator Date'!AZ114="","x",'Indicator Date'!AZ114)</f>
        <v>2019</v>
      </c>
      <c r="BA114" s="119">
        <f>IF('Indicator Date'!BA114="","x",'Indicator Date'!BA114)</f>
        <v>2018</v>
      </c>
      <c r="BB114" s="119">
        <f>IF('Indicator Date'!BB114="","x",'Indicator Date'!BB114)</f>
        <v>2018</v>
      </c>
      <c r="BC114" s="119">
        <f>IF('Indicator Date'!BC114="","x",'Indicator Date'!BC114)</f>
        <v>2019</v>
      </c>
      <c r="BD114" s="119">
        <f>IF('Indicator Date'!BD114="","x",'Indicator Date'!BD114)</f>
        <v>2020</v>
      </c>
      <c r="BE114" s="170">
        <f>IF('Indicator Date'!BE114="","x",YEAR('Indicator Date'!BE114))</f>
        <v>2019</v>
      </c>
      <c r="BF114" s="170">
        <f>IF('Indicator Date'!BF114="","x",YEAR('Indicator Date'!BF114))</f>
        <v>2020</v>
      </c>
      <c r="BG114" s="119">
        <f>IF('Indicator Date'!BG114="","x",'Indicator Date'!BG114)</f>
        <v>2019</v>
      </c>
      <c r="BH114" s="119">
        <f>IF('Indicator Date'!BH114="","x",'Indicator Date'!BH114)</f>
        <v>2019</v>
      </c>
      <c r="BI114" s="119">
        <f>IF('Indicator Date'!BI114="","x",'Indicator Date'!BI114)</f>
        <v>2019</v>
      </c>
      <c r="BJ114" s="119">
        <f>IF('Indicator Date'!BJ114="","x",'Indicator Date'!BJ114)</f>
        <v>2015</v>
      </c>
      <c r="BK114" s="119">
        <f>IF('Indicator Date'!BK114="","x",'Indicator Date'!BK114)</f>
        <v>2019</v>
      </c>
      <c r="BL114" s="119">
        <f>IF('Indicator Date'!BL114="","x",'Indicator Date'!BL114)</f>
        <v>2020</v>
      </c>
      <c r="BM114" s="119">
        <f>IF('Indicator Date'!BM114="","x",'Indicator Date'!BM114)</f>
        <v>2018</v>
      </c>
      <c r="BN114" s="119">
        <f>IF('Indicator Date'!BN114="","x",'Indicator Date'!BN114)</f>
        <v>2018</v>
      </c>
      <c r="BO114" s="119">
        <f>IF('Indicator Date'!BO114="","x",'Indicator Date'!BO114)</f>
        <v>2019</v>
      </c>
      <c r="BP114" s="119">
        <f>IF('Indicator Date'!BP114="","x",'Indicator Date'!BP114)</f>
        <v>2019</v>
      </c>
      <c r="BQ114" s="119">
        <f>IF('Indicator Date'!BQ114="","x",'Indicator Date'!BQ114)</f>
        <v>2014</v>
      </c>
      <c r="BR114" s="119">
        <f>IF('Indicator Date'!BR114="","x",'Indicator Date'!BR114)</f>
        <v>2017</v>
      </c>
      <c r="BS114" s="119">
        <f>IF('Indicator Date'!BS114="","x",'Indicator Date'!BS114)</f>
        <v>2017</v>
      </c>
      <c r="BT114" s="119">
        <f>IF('Indicator Date'!BT114="","x",'Indicator Date'!BT114)</f>
        <v>2016</v>
      </c>
      <c r="BU114" s="119">
        <f>IF('Indicator Date'!BU114="","x",'Indicator Date'!BU114)</f>
        <v>2018</v>
      </c>
      <c r="BV114" s="119">
        <f>IF('Indicator Date'!BV114="","x",'Indicator Date'!BV114)</f>
        <v>2018</v>
      </c>
      <c r="BW114" s="119">
        <f>IF('Indicator Date'!BW114="","x",'Indicator Date'!BW114)</f>
        <v>2018</v>
      </c>
      <c r="BX114" s="119">
        <f>IF('Indicator Date'!BX114="","x",'Indicator Date'!BX114)</f>
        <v>2018</v>
      </c>
      <c r="BY114" s="119">
        <f>IF('Indicator Date'!BY114="","x",'Indicator Date'!BY114)</f>
        <v>2017</v>
      </c>
      <c r="BZ114" s="119">
        <f>IF('Indicator Date'!BZ114="","x",'Indicator Date'!BZ114)</f>
        <v>2019</v>
      </c>
      <c r="CA114" s="119">
        <f>IF('Indicator Date'!CA114="","x",'Indicator Date'!CA114)</f>
        <v>2020</v>
      </c>
      <c r="CB114" s="119">
        <f>IF('Indicator Date'!CB114="","x",'Indicator Date'!CB114)</f>
        <v>2015</v>
      </c>
    </row>
    <row r="115" spans="1:80" x14ac:dyDescent="0.3">
      <c r="A115" s="100" t="str">
        <f>'Indicator Data'!A117</f>
        <v>Micronesia</v>
      </c>
      <c r="B115" s="86" t="str">
        <f>'Indicator Data'!B117</f>
        <v>FSM</v>
      </c>
      <c r="C115" s="119">
        <f>IF('Indicator Date'!C115="","x",'Indicator Date'!C115)</f>
        <v>2015</v>
      </c>
      <c r="D115" s="119">
        <f>IF('Indicator Date'!D115="","x",'Indicator Date'!D115)</f>
        <v>2015</v>
      </c>
      <c r="E115" s="119">
        <f>IF('Indicator Date'!E115="","x",'Indicator Date'!E115)</f>
        <v>2015</v>
      </c>
      <c r="F115" s="119">
        <f>IF('Indicator Date'!F115="","x",'Indicator Date'!F115)</f>
        <v>2015</v>
      </c>
      <c r="G115" s="119">
        <f>IF('Indicator Date'!G115="","x",'Indicator Date'!G115)</f>
        <v>2015</v>
      </c>
      <c r="H115" s="119">
        <f>IF('Indicator Date'!H115="","x",'Indicator Date'!H115)</f>
        <v>2015</v>
      </c>
      <c r="I115" s="119">
        <f>IF('Indicator Date'!I115="","x",'Indicator Date'!I115)</f>
        <v>2015</v>
      </c>
      <c r="J115" s="119">
        <f>IF('Indicator Date'!J115="","x",'Indicator Date'!J115)</f>
        <v>2019</v>
      </c>
      <c r="K115" s="119">
        <f>IF('Indicator Date'!K115="","x",'Indicator Date'!K115)</f>
        <v>2019</v>
      </c>
      <c r="L115" s="119" t="str">
        <f>IF('Indicator Date'!L115="","x",'Indicator Date'!L115)</f>
        <v>x</v>
      </c>
      <c r="M115" s="119">
        <f>IF('Indicator Date'!M115="","x",'Indicator Date'!M115)</f>
        <v>2015</v>
      </c>
      <c r="N115" s="119">
        <f>IF('Indicator Date'!N115="","x",'Indicator Date'!N115)</f>
        <v>2015</v>
      </c>
      <c r="O115" s="119">
        <f>IF('Indicator Date'!O115="","x",'Indicator Date'!O115)</f>
        <v>2015</v>
      </c>
      <c r="P115" s="119">
        <f>IF('Indicator Date'!P115="","x",'Indicator Date'!P115)</f>
        <v>2015</v>
      </c>
      <c r="Q115" s="119">
        <f>IF('Indicator Date'!Q115="","x",'Indicator Date'!Q115)</f>
        <v>2010</v>
      </c>
      <c r="R115" s="119">
        <f>IF('Indicator Date'!R115="","x",'Indicator Date'!R115)</f>
        <v>2010</v>
      </c>
      <c r="S115" s="119">
        <f>IF('Indicator Date'!S115="","x",'Indicator Date'!S115)</f>
        <v>2010</v>
      </c>
      <c r="T115" s="119">
        <f>IF('Indicator Date'!T115="","x",'Indicator Date'!T115)</f>
        <v>2010</v>
      </c>
      <c r="U115" s="119">
        <f>IF('Indicator Date'!U115="","x",'Indicator Date'!U115)</f>
        <v>2015</v>
      </c>
      <c r="V115" s="119">
        <f>IF('Indicator Date'!V115="","x",'Indicator Date'!V115)</f>
        <v>2015</v>
      </c>
      <c r="W115" s="119">
        <f>IF('Indicator Date'!W115="","x",'Indicator Date'!W115)</f>
        <v>2015</v>
      </c>
      <c r="X115" s="119">
        <f>IF('Indicator Date'!X115="","x",'Indicator Date'!X115)</f>
        <v>2018</v>
      </c>
      <c r="Y115" s="119">
        <f>IF('Indicator Date'!Y115="","x",'Indicator Date'!Y115)</f>
        <v>2019</v>
      </c>
      <c r="Z115" s="119">
        <f>IF('Indicator Date'!Z115="","x",'Indicator Date'!Z115)</f>
        <v>2019</v>
      </c>
      <c r="AA115" s="119" t="str">
        <f>IF('Indicator Date'!AA115="","x",'Indicator Date'!AA115)</f>
        <v>x</v>
      </c>
      <c r="AB115" s="119">
        <f>IF('Indicator Date'!AB115="","x",'Indicator Date'!AB115)</f>
        <v>2014</v>
      </c>
      <c r="AC115" s="119" t="str">
        <f>IF('Indicator Date'!AC115="","x",'Indicator Date'!AC115)</f>
        <v>x</v>
      </c>
      <c r="AD115" s="119">
        <f>IF('Indicator Date'!AD115="","x",'Indicator Date'!AD115)</f>
        <v>2017</v>
      </c>
      <c r="AE115" s="119">
        <f>IF('Indicator Date'!AE115="","x",'Indicator Date'!AE115)</f>
        <v>2019</v>
      </c>
      <c r="AF115" s="119" t="str">
        <f>IF('Indicator Date'!AF115="","x",'Indicator Date'!AF115)</f>
        <v>x</v>
      </c>
      <c r="AG115" s="119">
        <f>IF('Indicator Date'!AG115="","x",'Indicator Date'!AG115)</f>
        <v>2019</v>
      </c>
      <c r="AH115" s="119">
        <f>IF('Indicator Date'!AH115="","x",'Indicator Date'!AH115)</f>
        <v>2021</v>
      </c>
      <c r="AI115" s="119">
        <f>IF('Indicator Date'!AI115="","x",'Indicator Date'!AI115)</f>
        <v>2021</v>
      </c>
      <c r="AJ115" s="119">
        <f>IF('Indicator Date'!AJ115="","x",'Indicator Date'!AJ115)</f>
        <v>2020</v>
      </c>
      <c r="AK115" s="119">
        <f>IF('Indicator Date'!AK115="","x",'Indicator Date'!AK115)</f>
        <v>2020</v>
      </c>
      <c r="AL115" s="119">
        <f>IF('Indicator Date'!AL115="","x",'Indicator Date'!AL115)</f>
        <v>2018</v>
      </c>
      <c r="AM115" s="119" t="str">
        <f>IF('Indicator Date'!AM115="","x",RIGHT('Indicator Date'!AM115,4))</f>
        <v>2018</v>
      </c>
      <c r="AN115" s="119">
        <f>IF('Indicator Date'!AN115="","x",'Indicator Date'!AN115)</f>
        <v>2021</v>
      </c>
      <c r="AO115" s="119">
        <f>IF('Indicator Date'!AO115="","x",'Indicator Date'!AO115)</f>
        <v>2018</v>
      </c>
      <c r="AP115" s="119">
        <f>IF('Indicator Date'!AP115="","x",'Indicator Date'!AP115)</f>
        <v>2019</v>
      </c>
      <c r="AQ115" s="119">
        <f>IF('Indicator Date'!AQ115="","x",'Indicator Date'!AQ115)</f>
        <v>2018</v>
      </c>
      <c r="AR115" s="119">
        <f>IF('Indicator Date'!AR115="","x",'Indicator Date'!AR115)</f>
        <v>2018</v>
      </c>
      <c r="AS115" s="119">
        <f>IF('Indicator Date'!AS115="","x",'Indicator Date'!AS115)</f>
        <v>2019</v>
      </c>
      <c r="AT115" s="119" t="str">
        <f>IF('Indicator Date'!AT115="","x",'Indicator Date'!AT115)</f>
        <v>x</v>
      </c>
      <c r="AU115" s="119">
        <f>IF('Indicator Date'!AU115="","x",'Indicator Date'!AU115)</f>
        <v>2019</v>
      </c>
      <c r="AV115" s="119" t="str">
        <f>IF('Indicator Date'!AV115="","x",'Indicator Date'!AV115)</f>
        <v>x</v>
      </c>
      <c r="AW115" s="119" t="str">
        <f>IF('Indicator Date'!AW115="","x",'Indicator Date'!AW115)</f>
        <v>x</v>
      </c>
      <c r="AX115" s="119" t="str">
        <f>IF('Indicator Date'!AX115="","x",'Indicator Date'!AX115)</f>
        <v>x</v>
      </c>
      <c r="AY115" s="119">
        <f>IF('Indicator Date'!AY115="","x",'Indicator Date'!AY115)</f>
        <v>2019</v>
      </c>
      <c r="AZ115" s="119" t="str">
        <f>IF('Indicator Date'!AZ115="","x",'Indicator Date'!AZ115)</f>
        <v>x</v>
      </c>
      <c r="BA115" s="119">
        <f>IF('Indicator Date'!BA115="","x",'Indicator Date'!BA115)</f>
        <v>2013</v>
      </c>
      <c r="BB115" s="119">
        <f>IF('Indicator Date'!BB115="","x",'Indicator Date'!BB115)</f>
        <v>2018</v>
      </c>
      <c r="BC115" s="119">
        <f>IF('Indicator Date'!BC115="","x",'Indicator Date'!BC115)</f>
        <v>2019</v>
      </c>
      <c r="BD115" s="119">
        <f>IF('Indicator Date'!BD115="","x",'Indicator Date'!BD115)</f>
        <v>2020</v>
      </c>
      <c r="BE115" s="170" t="str">
        <f>IF('Indicator Date'!BE115="","x",YEAR('Indicator Date'!BE115))</f>
        <v>x</v>
      </c>
      <c r="BF115" s="170">
        <f>IF('Indicator Date'!BF115="","x",YEAR('Indicator Date'!BF115))</f>
        <v>2020</v>
      </c>
      <c r="BG115" s="119">
        <f>IF('Indicator Date'!BG115="","x",'Indicator Date'!BG115)</f>
        <v>2019</v>
      </c>
      <c r="BH115" s="119">
        <f>IF('Indicator Date'!BH115="","x",'Indicator Date'!BH115)</f>
        <v>2019</v>
      </c>
      <c r="BI115" s="119">
        <f>IF('Indicator Date'!BI115="","x",'Indicator Date'!BI115)</f>
        <v>2019</v>
      </c>
      <c r="BJ115" s="119">
        <f>IF('Indicator Date'!BJ115="","x",'Indicator Date'!BJ115)</f>
        <v>2013</v>
      </c>
      <c r="BK115" s="119">
        <f>IF('Indicator Date'!BK115="","x",'Indicator Date'!BK115)</f>
        <v>2019</v>
      </c>
      <c r="BL115" s="119" t="str">
        <f>IF('Indicator Date'!BL115="","x",'Indicator Date'!BL115)</f>
        <v>x</v>
      </c>
      <c r="BM115" s="119">
        <f>IF('Indicator Date'!BM115="","x",'Indicator Date'!BM115)</f>
        <v>2018</v>
      </c>
      <c r="BN115" s="119" t="str">
        <f>IF('Indicator Date'!BN115="","x",'Indicator Date'!BN115)</f>
        <v>x</v>
      </c>
      <c r="BO115" s="119">
        <f>IF('Indicator Date'!BO115="","x",'Indicator Date'!BO115)</f>
        <v>2017</v>
      </c>
      <c r="BP115" s="119">
        <f>IF('Indicator Date'!BP115="","x",'Indicator Date'!BP115)</f>
        <v>2017</v>
      </c>
      <c r="BQ115" s="119">
        <f>IF('Indicator Date'!BQ115="","x",'Indicator Date'!BQ115)</f>
        <v>2014</v>
      </c>
      <c r="BR115" s="119">
        <f>IF('Indicator Date'!BR115="","x",'Indicator Date'!BR115)</f>
        <v>2017</v>
      </c>
      <c r="BS115" s="119">
        <f>IF('Indicator Date'!BS115="","x",'Indicator Date'!BS115)</f>
        <v>2017</v>
      </c>
      <c r="BT115" s="119" t="str">
        <f>IF('Indicator Date'!BT115="","x",'Indicator Date'!BT115)</f>
        <v>x</v>
      </c>
      <c r="BU115" s="119">
        <f>IF('Indicator Date'!BU115="","x",'Indicator Date'!BU115)</f>
        <v>2018</v>
      </c>
      <c r="BV115" s="119">
        <f>IF('Indicator Date'!BV115="","x",'Indicator Date'!BV115)</f>
        <v>2018</v>
      </c>
      <c r="BW115" s="119">
        <f>IF('Indicator Date'!BW115="","x",'Indicator Date'!BW115)</f>
        <v>2018</v>
      </c>
      <c r="BX115" s="119">
        <f>IF('Indicator Date'!BX115="","x",'Indicator Date'!BX115)</f>
        <v>2018</v>
      </c>
      <c r="BY115" s="119">
        <f>IF('Indicator Date'!BY115="","x",'Indicator Date'!BY115)</f>
        <v>2017</v>
      </c>
      <c r="BZ115" s="119">
        <f>IF('Indicator Date'!BZ115="","x",'Indicator Date'!BZ115)</f>
        <v>2018</v>
      </c>
      <c r="CA115" s="119">
        <f>IF('Indicator Date'!CA115="","x",'Indicator Date'!CA115)</f>
        <v>2020</v>
      </c>
      <c r="CB115" s="119">
        <f>IF('Indicator Date'!CB115="","x",'Indicator Date'!CB115)</f>
        <v>2015</v>
      </c>
    </row>
    <row r="116" spans="1:80" x14ac:dyDescent="0.3">
      <c r="A116" s="100" t="str">
        <f>'Indicator Data'!A118</f>
        <v>Moldova Republic of</v>
      </c>
      <c r="B116" s="86" t="str">
        <f>'Indicator Data'!B118</f>
        <v>MDA</v>
      </c>
      <c r="C116" s="119">
        <f>IF('Indicator Date'!C116="","x",'Indicator Date'!C116)</f>
        <v>2015</v>
      </c>
      <c r="D116" s="119">
        <f>IF('Indicator Date'!D116="","x",'Indicator Date'!D116)</f>
        <v>2015</v>
      </c>
      <c r="E116" s="119">
        <f>IF('Indicator Date'!E116="","x",'Indicator Date'!E116)</f>
        <v>2015</v>
      </c>
      <c r="F116" s="119">
        <f>IF('Indicator Date'!F116="","x",'Indicator Date'!F116)</f>
        <v>2015</v>
      </c>
      <c r="G116" s="119">
        <f>IF('Indicator Date'!G116="","x",'Indicator Date'!G116)</f>
        <v>2015</v>
      </c>
      <c r="H116" s="119">
        <f>IF('Indicator Date'!H116="","x",'Indicator Date'!H116)</f>
        <v>2015</v>
      </c>
      <c r="I116" s="119">
        <f>IF('Indicator Date'!I116="","x",'Indicator Date'!I116)</f>
        <v>2015</v>
      </c>
      <c r="J116" s="119">
        <f>IF('Indicator Date'!J116="","x",'Indicator Date'!J116)</f>
        <v>2019</v>
      </c>
      <c r="K116" s="119">
        <f>IF('Indicator Date'!K116="","x",'Indicator Date'!K116)</f>
        <v>2019</v>
      </c>
      <c r="L116" s="119">
        <f>IF('Indicator Date'!L116="","x",'Indicator Date'!L116)</f>
        <v>2019</v>
      </c>
      <c r="M116" s="119">
        <f>IF('Indicator Date'!M116="","x",'Indicator Date'!M116)</f>
        <v>2015</v>
      </c>
      <c r="N116" s="119">
        <f>IF('Indicator Date'!N116="","x",'Indicator Date'!N116)</f>
        <v>2015</v>
      </c>
      <c r="O116" s="119">
        <f>IF('Indicator Date'!O116="","x",'Indicator Date'!O116)</f>
        <v>2015</v>
      </c>
      <c r="P116" s="119">
        <f>IF('Indicator Date'!P116="","x",'Indicator Date'!P116)</f>
        <v>2015</v>
      </c>
      <c r="Q116" s="119">
        <f>IF('Indicator Date'!Q116="","x",'Indicator Date'!Q116)</f>
        <v>2010</v>
      </c>
      <c r="R116" s="119">
        <f>IF('Indicator Date'!R116="","x",'Indicator Date'!R116)</f>
        <v>2010</v>
      </c>
      <c r="S116" s="119">
        <f>IF('Indicator Date'!S116="","x",'Indicator Date'!S116)</f>
        <v>2010</v>
      </c>
      <c r="T116" s="119">
        <f>IF('Indicator Date'!T116="","x",'Indicator Date'!T116)</f>
        <v>2010</v>
      </c>
      <c r="U116" s="119">
        <f>IF('Indicator Date'!U116="","x",'Indicator Date'!U116)</f>
        <v>2015</v>
      </c>
      <c r="V116" s="119">
        <f>IF('Indicator Date'!V116="","x",'Indicator Date'!V116)</f>
        <v>2015</v>
      </c>
      <c r="W116" s="119">
        <f>IF('Indicator Date'!W116="","x",'Indicator Date'!W116)</f>
        <v>2015</v>
      </c>
      <c r="X116" s="119">
        <f>IF('Indicator Date'!X116="","x",'Indicator Date'!X116)</f>
        <v>2018</v>
      </c>
      <c r="Y116" s="119">
        <f>IF('Indicator Date'!Y116="","x",'Indicator Date'!Y116)</f>
        <v>2019</v>
      </c>
      <c r="Z116" s="119">
        <f>IF('Indicator Date'!Z116="","x",'Indicator Date'!Z116)</f>
        <v>2019</v>
      </c>
      <c r="AA116" s="119">
        <f>IF('Indicator Date'!AA116="","x",'Indicator Date'!AA116)</f>
        <v>2014</v>
      </c>
      <c r="AB116" s="119">
        <f>IF('Indicator Date'!AB116="","x",'Indicator Date'!AB116)</f>
        <v>2017</v>
      </c>
      <c r="AC116" s="119">
        <f>IF('Indicator Date'!AC116="","x",'Indicator Date'!AC116)</f>
        <v>2016</v>
      </c>
      <c r="AD116" s="119">
        <f>IF('Indicator Date'!AD116="","x",'Indicator Date'!AD116)</f>
        <v>2019</v>
      </c>
      <c r="AE116" s="119">
        <f>IF('Indicator Date'!AE116="","x",'Indicator Date'!AE116)</f>
        <v>2019</v>
      </c>
      <c r="AF116" s="119">
        <f>IF('Indicator Date'!AF116="","x",'Indicator Date'!AF116)</f>
        <v>2018</v>
      </c>
      <c r="AG116" s="119">
        <f>IF('Indicator Date'!AG116="","x",'Indicator Date'!AG116)</f>
        <v>2019</v>
      </c>
      <c r="AH116" s="119">
        <f>IF('Indicator Date'!AH116="","x",'Indicator Date'!AH116)</f>
        <v>2021</v>
      </c>
      <c r="AI116" s="119">
        <f>IF('Indicator Date'!AI116="","x",'Indicator Date'!AI116)</f>
        <v>2021</v>
      </c>
      <c r="AJ116" s="119">
        <f>IF('Indicator Date'!AJ116="","x",'Indicator Date'!AJ116)</f>
        <v>2020</v>
      </c>
      <c r="AK116" s="119">
        <f>IF('Indicator Date'!AK116="","x",'Indicator Date'!AK116)</f>
        <v>2020</v>
      </c>
      <c r="AL116" s="119">
        <f>IF('Indicator Date'!AL116="","x",'Indicator Date'!AL116)</f>
        <v>2018</v>
      </c>
      <c r="AM116" s="119" t="str">
        <f>IF('Indicator Date'!AM116="","x",RIGHT('Indicator Date'!AM116,4))</f>
        <v>2012</v>
      </c>
      <c r="AN116" s="119">
        <f>IF('Indicator Date'!AN116="","x",'Indicator Date'!AN116)</f>
        <v>2021</v>
      </c>
      <c r="AO116" s="119">
        <f>IF('Indicator Date'!AO116="","x",'Indicator Date'!AO116)</f>
        <v>2018</v>
      </c>
      <c r="AP116" s="119">
        <f>IF('Indicator Date'!AP116="","x",'Indicator Date'!AP116)</f>
        <v>2019</v>
      </c>
      <c r="AQ116" s="119">
        <f>IF('Indicator Date'!AQ116="","x",'Indicator Date'!AQ116)</f>
        <v>2019</v>
      </c>
      <c r="AR116" s="119">
        <f>IF('Indicator Date'!AR116="","x",'Indicator Date'!AR116)</f>
        <v>2019</v>
      </c>
      <c r="AS116" s="119">
        <f>IF('Indicator Date'!AS116="","x",'Indicator Date'!AS116)</f>
        <v>2019</v>
      </c>
      <c r="AT116" s="119">
        <f>IF('Indicator Date'!AT116="","x",'Indicator Date'!AT116)</f>
        <v>2012</v>
      </c>
      <c r="AU116" s="119">
        <f>IF('Indicator Date'!AU116="","x",'Indicator Date'!AU116)</f>
        <v>2019</v>
      </c>
      <c r="AV116" s="119">
        <f>IF('Indicator Date'!AV116="","x",'Indicator Date'!AV116)</f>
        <v>2019</v>
      </c>
      <c r="AW116" s="119">
        <f>IF('Indicator Date'!AW116="","x",'Indicator Date'!AW116)</f>
        <v>2019</v>
      </c>
      <c r="AX116" s="119" t="str">
        <f>IF('Indicator Date'!AX116="","x",'Indicator Date'!AX116)</f>
        <v>x</v>
      </c>
      <c r="AY116" s="119">
        <f>IF('Indicator Date'!AY116="","x",'Indicator Date'!AY116)</f>
        <v>2019</v>
      </c>
      <c r="AZ116" s="119">
        <f>IF('Indicator Date'!AZ116="","x",'Indicator Date'!AZ116)</f>
        <v>2019</v>
      </c>
      <c r="BA116" s="119">
        <f>IF('Indicator Date'!BA116="","x",'Indicator Date'!BA116)</f>
        <v>2018</v>
      </c>
      <c r="BB116" s="119">
        <f>IF('Indicator Date'!BB116="","x",'Indicator Date'!BB116)</f>
        <v>2018</v>
      </c>
      <c r="BC116" s="119">
        <f>IF('Indicator Date'!BC116="","x",'Indicator Date'!BC116)</f>
        <v>2019</v>
      </c>
      <c r="BD116" s="119">
        <f>IF('Indicator Date'!BD116="","x",'Indicator Date'!BD116)</f>
        <v>2020</v>
      </c>
      <c r="BE116" s="170" t="str">
        <f>IF('Indicator Date'!BE116="","x",YEAR('Indicator Date'!BE116))</f>
        <v>x</v>
      </c>
      <c r="BF116" s="170">
        <f>IF('Indicator Date'!BF116="","x",YEAR('Indicator Date'!BF116))</f>
        <v>2020</v>
      </c>
      <c r="BG116" s="119">
        <f>IF('Indicator Date'!BG116="","x",'Indicator Date'!BG116)</f>
        <v>2019</v>
      </c>
      <c r="BH116" s="119">
        <f>IF('Indicator Date'!BH116="","x",'Indicator Date'!BH116)</f>
        <v>2019</v>
      </c>
      <c r="BI116" s="119">
        <f>IF('Indicator Date'!BI116="","x",'Indicator Date'!BI116)</f>
        <v>2019</v>
      </c>
      <c r="BJ116" s="119">
        <f>IF('Indicator Date'!BJ116="","x",'Indicator Date'!BJ116)</f>
        <v>2013</v>
      </c>
      <c r="BK116" s="119">
        <f>IF('Indicator Date'!BK116="","x",'Indicator Date'!BK116)</f>
        <v>2019</v>
      </c>
      <c r="BL116" s="119">
        <f>IF('Indicator Date'!BL116="","x",'Indicator Date'!BL116)</f>
        <v>2020</v>
      </c>
      <c r="BM116" s="119">
        <f>IF('Indicator Date'!BM116="","x",'Indicator Date'!BM116)</f>
        <v>2018</v>
      </c>
      <c r="BN116" s="119">
        <f>IF('Indicator Date'!BN116="","x",'Indicator Date'!BN116)</f>
        <v>2014</v>
      </c>
      <c r="BO116" s="119">
        <f>IF('Indicator Date'!BO116="","x",'Indicator Date'!BO116)</f>
        <v>2017</v>
      </c>
      <c r="BP116" s="119">
        <f>IF('Indicator Date'!BP116="","x",'Indicator Date'!BP116)</f>
        <v>2019</v>
      </c>
      <c r="BQ116" s="119">
        <f>IF('Indicator Date'!BQ116="","x",'Indicator Date'!BQ116)</f>
        <v>2014</v>
      </c>
      <c r="BR116" s="119">
        <f>IF('Indicator Date'!BR116="","x",'Indicator Date'!BR116)</f>
        <v>2017</v>
      </c>
      <c r="BS116" s="119">
        <f>IF('Indicator Date'!BS116="","x",'Indicator Date'!BS116)</f>
        <v>2017</v>
      </c>
      <c r="BT116" s="119">
        <f>IF('Indicator Date'!BT116="","x",'Indicator Date'!BT116)</f>
        <v>2015</v>
      </c>
      <c r="BU116" s="119">
        <f>IF('Indicator Date'!BU116="","x",'Indicator Date'!BU116)</f>
        <v>2018</v>
      </c>
      <c r="BV116" s="119">
        <f>IF('Indicator Date'!BV116="","x",'Indicator Date'!BV116)</f>
        <v>2018</v>
      </c>
      <c r="BW116" s="119">
        <f>IF('Indicator Date'!BW116="","x",'Indicator Date'!BW116)</f>
        <v>2018</v>
      </c>
      <c r="BX116" s="119">
        <f>IF('Indicator Date'!BX116="","x",'Indicator Date'!BX116)</f>
        <v>2018</v>
      </c>
      <c r="BY116" s="119">
        <f>IF('Indicator Date'!BY116="","x",'Indicator Date'!BY116)</f>
        <v>2017</v>
      </c>
      <c r="BZ116" s="119">
        <f>IF('Indicator Date'!BZ116="","x",'Indicator Date'!BZ116)</f>
        <v>2019</v>
      </c>
      <c r="CA116" s="119">
        <f>IF('Indicator Date'!CA116="","x",'Indicator Date'!CA116)</f>
        <v>2020</v>
      </c>
      <c r="CB116" s="119">
        <f>IF('Indicator Date'!CB116="","x",'Indicator Date'!CB116)</f>
        <v>2015</v>
      </c>
    </row>
    <row r="117" spans="1:80" x14ac:dyDescent="0.3">
      <c r="A117" s="100" t="str">
        <f>'Indicator Data'!A119</f>
        <v>Mongolia</v>
      </c>
      <c r="B117" s="86" t="str">
        <f>'Indicator Data'!B119</f>
        <v>MNG</v>
      </c>
      <c r="C117" s="119">
        <f>IF('Indicator Date'!C117="","x",'Indicator Date'!C117)</f>
        <v>2015</v>
      </c>
      <c r="D117" s="119">
        <f>IF('Indicator Date'!D117="","x",'Indicator Date'!D117)</f>
        <v>2015</v>
      </c>
      <c r="E117" s="119">
        <f>IF('Indicator Date'!E117="","x",'Indicator Date'!E117)</f>
        <v>2015</v>
      </c>
      <c r="F117" s="119">
        <f>IF('Indicator Date'!F117="","x",'Indicator Date'!F117)</f>
        <v>2015</v>
      </c>
      <c r="G117" s="119">
        <f>IF('Indicator Date'!G117="","x",'Indicator Date'!G117)</f>
        <v>2015</v>
      </c>
      <c r="H117" s="119">
        <f>IF('Indicator Date'!H117="","x",'Indicator Date'!H117)</f>
        <v>2015</v>
      </c>
      <c r="I117" s="119">
        <f>IF('Indicator Date'!I117="","x",'Indicator Date'!I117)</f>
        <v>2015</v>
      </c>
      <c r="J117" s="119">
        <f>IF('Indicator Date'!J117="","x",'Indicator Date'!J117)</f>
        <v>2019</v>
      </c>
      <c r="K117" s="119">
        <f>IF('Indicator Date'!K117="","x",'Indicator Date'!K117)</f>
        <v>2019</v>
      </c>
      <c r="L117" s="119">
        <f>IF('Indicator Date'!L117="","x",'Indicator Date'!L117)</f>
        <v>2019</v>
      </c>
      <c r="M117" s="119">
        <f>IF('Indicator Date'!M117="","x",'Indicator Date'!M117)</f>
        <v>2015</v>
      </c>
      <c r="N117" s="119">
        <f>IF('Indicator Date'!N117="","x",'Indicator Date'!N117)</f>
        <v>2015</v>
      </c>
      <c r="O117" s="119">
        <f>IF('Indicator Date'!O117="","x",'Indicator Date'!O117)</f>
        <v>2015</v>
      </c>
      <c r="P117" s="119">
        <f>IF('Indicator Date'!P117="","x",'Indicator Date'!P117)</f>
        <v>2015</v>
      </c>
      <c r="Q117" s="119">
        <f>IF('Indicator Date'!Q117="","x",'Indicator Date'!Q117)</f>
        <v>2010</v>
      </c>
      <c r="R117" s="119">
        <f>IF('Indicator Date'!R117="","x",'Indicator Date'!R117)</f>
        <v>2010</v>
      </c>
      <c r="S117" s="119">
        <f>IF('Indicator Date'!S117="","x",'Indicator Date'!S117)</f>
        <v>2010</v>
      </c>
      <c r="T117" s="119">
        <f>IF('Indicator Date'!T117="","x",'Indicator Date'!T117)</f>
        <v>2010</v>
      </c>
      <c r="U117" s="119">
        <f>IF('Indicator Date'!U117="","x",'Indicator Date'!U117)</f>
        <v>2015</v>
      </c>
      <c r="V117" s="119">
        <f>IF('Indicator Date'!V117="","x",'Indicator Date'!V117)</f>
        <v>2015</v>
      </c>
      <c r="W117" s="119">
        <f>IF('Indicator Date'!W117="","x",'Indicator Date'!W117)</f>
        <v>2015</v>
      </c>
      <c r="X117" s="119">
        <f>IF('Indicator Date'!X117="","x",'Indicator Date'!X117)</f>
        <v>2018</v>
      </c>
      <c r="Y117" s="119">
        <f>IF('Indicator Date'!Y117="","x",'Indicator Date'!Y117)</f>
        <v>2019</v>
      </c>
      <c r="Z117" s="119">
        <f>IF('Indicator Date'!Z117="","x",'Indicator Date'!Z117)</f>
        <v>2019</v>
      </c>
      <c r="AA117" s="119" t="str">
        <f>IF('Indicator Date'!AA117="","x",'Indicator Date'!AA117)</f>
        <v>x</v>
      </c>
      <c r="AB117" s="119">
        <f>IF('Indicator Date'!AB117="","x",'Indicator Date'!AB117)</f>
        <v>2017</v>
      </c>
      <c r="AC117" s="119">
        <f>IF('Indicator Date'!AC117="","x",'Indicator Date'!AC117)</f>
        <v>2017</v>
      </c>
      <c r="AD117" s="119">
        <f>IF('Indicator Date'!AD117="","x",'Indicator Date'!AD117)</f>
        <v>2018</v>
      </c>
      <c r="AE117" s="119">
        <f>IF('Indicator Date'!AE117="","x",'Indicator Date'!AE117)</f>
        <v>2019</v>
      </c>
      <c r="AF117" s="119">
        <f>IF('Indicator Date'!AF117="","x",'Indicator Date'!AF117)</f>
        <v>2018</v>
      </c>
      <c r="AG117" s="119">
        <f>IF('Indicator Date'!AG117="","x",'Indicator Date'!AG117)</f>
        <v>2019</v>
      </c>
      <c r="AH117" s="119">
        <f>IF('Indicator Date'!AH117="","x",'Indicator Date'!AH117)</f>
        <v>2021</v>
      </c>
      <c r="AI117" s="119">
        <f>IF('Indicator Date'!AI117="","x",'Indicator Date'!AI117)</f>
        <v>2021</v>
      </c>
      <c r="AJ117" s="119">
        <f>IF('Indicator Date'!AJ117="","x",'Indicator Date'!AJ117)</f>
        <v>2020</v>
      </c>
      <c r="AK117" s="119">
        <f>IF('Indicator Date'!AK117="","x",'Indicator Date'!AK117)</f>
        <v>2020</v>
      </c>
      <c r="AL117" s="119">
        <f>IF('Indicator Date'!AL117="","x",'Indicator Date'!AL117)</f>
        <v>2018</v>
      </c>
      <c r="AM117" s="119" t="str">
        <f>IF('Indicator Date'!AM117="","x",RIGHT('Indicator Date'!AM117,4))</f>
        <v>2013</v>
      </c>
      <c r="AN117" s="119">
        <f>IF('Indicator Date'!AN117="","x",'Indicator Date'!AN117)</f>
        <v>2021</v>
      </c>
      <c r="AO117" s="119">
        <f>IF('Indicator Date'!AO117="","x",'Indicator Date'!AO117)</f>
        <v>2018</v>
      </c>
      <c r="AP117" s="119">
        <f>IF('Indicator Date'!AP117="","x",'Indicator Date'!AP117)</f>
        <v>2019</v>
      </c>
      <c r="AQ117" s="119">
        <f>IF('Indicator Date'!AQ117="","x",'Indicator Date'!AQ117)</f>
        <v>2019</v>
      </c>
      <c r="AR117" s="119">
        <f>IF('Indicator Date'!AR117="","x",'Indicator Date'!AR117)</f>
        <v>2019</v>
      </c>
      <c r="AS117" s="119">
        <f>IF('Indicator Date'!AS117="","x",'Indicator Date'!AS117)</f>
        <v>2019</v>
      </c>
      <c r="AT117" s="119">
        <f>IF('Indicator Date'!AT117="","x",'Indicator Date'!AT117)</f>
        <v>2018</v>
      </c>
      <c r="AU117" s="119">
        <f>IF('Indicator Date'!AU117="","x",'Indicator Date'!AU117)</f>
        <v>2019</v>
      </c>
      <c r="AV117" s="119">
        <f>IF('Indicator Date'!AV117="","x",'Indicator Date'!AV117)</f>
        <v>2019</v>
      </c>
      <c r="AW117" s="119">
        <f>IF('Indicator Date'!AW117="","x",'Indicator Date'!AW117)</f>
        <v>2019</v>
      </c>
      <c r="AX117" s="119" t="str">
        <f>IF('Indicator Date'!AX117="","x",'Indicator Date'!AX117)</f>
        <v>x</v>
      </c>
      <c r="AY117" s="119">
        <f>IF('Indicator Date'!AY117="","x",'Indicator Date'!AY117)</f>
        <v>2019</v>
      </c>
      <c r="AZ117" s="119">
        <f>IF('Indicator Date'!AZ117="","x",'Indicator Date'!AZ117)</f>
        <v>2019</v>
      </c>
      <c r="BA117" s="119">
        <f>IF('Indicator Date'!BA117="","x",'Indicator Date'!BA117)</f>
        <v>2018</v>
      </c>
      <c r="BB117" s="119">
        <f>IF('Indicator Date'!BB117="","x",'Indicator Date'!BB117)</f>
        <v>2018</v>
      </c>
      <c r="BC117" s="119">
        <f>IF('Indicator Date'!BC117="","x",'Indicator Date'!BC117)</f>
        <v>2019</v>
      </c>
      <c r="BD117" s="119">
        <f>IF('Indicator Date'!BD117="","x",'Indicator Date'!BD117)</f>
        <v>2020</v>
      </c>
      <c r="BE117" s="170" t="str">
        <f>IF('Indicator Date'!BE117="","x",YEAR('Indicator Date'!BE117))</f>
        <v>x</v>
      </c>
      <c r="BF117" s="170">
        <f>IF('Indicator Date'!BF117="","x",YEAR('Indicator Date'!BF117))</f>
        <v>2020</v>
      </c>
      <c r="BG117" s="119">
        <f>IF('Indicator Date'!BG117="","x",'Indicator Date'!BG117)</f>
        <v>2019</v>
      </c>
      <c r="BH117" s="119">
        <f>IF('Indicator Date'!BH117="","x",'Indicator Date'!BH117)</f>
        <v>2019</v>
      </c>
      <c r="BI117" s="119">
        <f>IF('Indicator Date'!BI117="","x",'Indicator Date'!BI117)</f>
        <v>2019</v>
      </c>
      <c r="BJ117" s="119">
        <f>IF('Indicator Date'!BJ117="","x",'Indicator Date'!BJ117)</f>
        <v>2015</v>
      </c>
      <c r="BK117" s="119">
        <f>IF('Indicator Date'!BK117="","x",'Indicator Date'!BK117)</f>
        <v>2019</v>
      </c>
      <c r="BL117" s="119">
        <f>IF('Indicator Date'!BL117="","x",'Indicator Date'!BL117)</f>
        <v>2020</v>
      </c>
      <c r="BM117" s="119">
        <f>IF('Indicator Date'!BM117="","x",'Indicator Date'!BM117)</f>
        <v>2018</v>
      </c>
      <c r="BN117" s="119">
        <f>IF('Indicator Date'!BN117="","x",'Indicator Date'!BN117)</f>
        <v>2018</v>
      </c>
      <c r="BO117" s="119">
        <f>IF('Indicator Date'!BO117="","x",'Indicator Date'!BO117)</f>
        <v>2019</v>
      </c>
      <c r="BP117" s="119">
        <f>IF('Indicator Date'!BP117="","x",'Indicator Date'!BP117)</f>
        <v>2019</v>
      </c>
      <c r="BQ117" s="119">
        <f>IF('Indicator Date'!BQ117="","x",'Indicator Date'!BQ117)</f>
        <v>2014</v>
      </c>
      <c r="BR117" s="119">
        <f>IF('Indicator Date'!BR117="","x",'Indicator Date'!BR117)</f>
        <v>2017</v>
      </c>
      <c r="BS117" s="119">
        <f>IF('Indicator Date'!BS117="","x",'Indicator Date'!BS117)</f>
        <v>2017</v>
      </c>
      <c r="BT117" s="119">
        <f>IF('Indicator Date'!BT117="","x",'Indicator Date'!BT117)</f>
        <v>2016</v>
      </c>
      <c r="BU117" s="119">
        <f>IF('Indicator Date'!BU117="","x",'Indicator Date'!BU117)</f>
        <v>2018</v>
      </c>
      <c r="BV117" s="119">
        <f>IF('Indicator Date'!BV117="","x",'Indicator Date'!BV117)</f>
        <v>2018</v>
      </c>
      <c r="BW117" s="119">
        <f>IF('Indicator Date'!BW117="","x",'Indicator Date'!BW117)</f>
        <v>2018</v>
      </c>
      <c r="BX117" s="119">
        <f>IF('Indicator Date'!BX117="","x",'Indicator Date'!BX117)</f>
        <v>2018</v>
      </c>
      <c r="BY117" s="119">
        <f>IF('Indicator Date'!BY117="","x",'Indicator Date'!BY117)</f>
        <v>2017</v>
      </c>
      <c r="BZ117" s="119">
        <f>IF('Indicator Date'!BZ117="","x",'Indicator Date'!BZ117)</f>
        <v>2019</v>
      </c>
      <c r="CA117" s="119">
        <f>IF('Indicator Date'!CA117="","x",'Indicator Date'!CA117)</f>
        <v>2020</v>
      </c>
      <c r="CB117" s="119">
        <f>IF('Indicator Date'!CB117="","x",'Indicator Date'!CB117)</f>
        <v>2015</v>
      </c>
    </row>
    <row r="118" spans="1:80" x14ac:dyDescent="0.3">
      <c r="A118" s="100" t="str">
        <f>'Indicator Data'!A120</f>
        <v>Montenegro</v>
      </c>
      <c r="B118" s="86" t="str">
        <f>'Indicator Data'!B120</f>
        <v>MNE</v>
      </c>
      <c r="C118" s="119">
        <f>IF('Indicator Date'!C118="","x",'Indicator Date'!C118)</f>
        <v>2015</v>
      </c>
      <c r="D118" s="119">
        <f>IF('Indicator Date'!D118="","x",'Indicator Date'!D118)</f>
        <v>2015</v>
      </c>
      <c r="E118" s="119">
        <f>IF('Indicator Date'!E118="","x",'Indicator Date'!E118)</f>
        <v>2015</v>
      </c>
      <c r="F118" s="119">
        <f>IF('Indicator Date'!F118="","x",'Indicator Date'!F118)</f>
        <v>2015</v>
      </c>
      <c r="G118" s="119">
        <f>IF('Indicator Date'!G118="","x",'Indicator Date'!G118)</f>
        <v>2015</v>
      </c>
      <c r="H118" s="119">
        <f>IF('Indicator Date'!H118="","x",'Indicator Date'!H118)</f>
        <v>2015</v>
      </c>
      <c r="I118" s="119">
        <f>IF('Indicator Date'!I118="","x",'Indicator Date'!I118)</f>
        <v>2015</v>
      </c>
      <c r="J118" s="119">
        <f>IF('Indicator Date'!J118="","x",'Indicator Date'!J118)</f>
        <v>2019</v>
      </c>
      <c r="K118" s="119">
        <f>IF('Indicator Date'!K118="","x",'Indicator Date'!K118)</f>
        <v>2019</v>
      </c>
      <c r="L118" s="119">
        <f>IF('Indicator Date'!L118="","x",'Indicator Date'!L118)</f>
        <v>2019</v>
      </c>
      <c r="M118" s="119">
        <f>IF('Indicator Date'!M118="","x",'Indicator Date'!M118)</f>
        <v>2015</v>
      </c>
      <c r="N118" s="119">
        <f>IF('Indicator Date'!N118="","x",'Indicator Date'!N118)</f>
        <v>2015</v>
      </c>
      <c r="O118" s="119">
        <f>IF('Indicator Date'!O118="","x",'Indicator Date'!O118)</f>
        <v>2015</v>
      </c>
      <c r="P118" s="119">
        <f>IF('Indicator Date'!P118="","x",'Indicator Date'!P118)</f>
        <v>2015</v>
      </c>
      <c r="Q118" s="119">
        <f>IF('Indicator Date'!Q118="","x",'Indicator Date'!Q118)</f>
        <v>2010</v>
      </c>
      <c r="R118" s="119">
        <f>IF('Indicator Date'!R118="","x",'Indicator Date'!R118)</f>
        <v>2010</v>
      </c>
      <c r="S118" s="119">
        <f>IF('Indicator Date'!S118="","x",'Indicator Date'!S118)</f>
        <v>2010</v>
      </c>
      <c r="T118" s="119">
        <f>IF('Indicator Date'!T118="","x",'Indicator Date'!T118)</f>
        <v>2010</v>
      </c>
      <c r="U118" s="119">
        <f>IF('Indicator Date'!U118="","x",'Indicator Date'!U118)</f>
        <v>2015</v>
      </c>
      <c r="V118" s="119">
        <f>IF('Indicator Date'!V118="","x",'Indicator Date'!V118)</f>
        <v>2015</v>
      </c>
      <c r="W118" s="119">
        <f>IF('Indicator Date'!W118="","x",'Indicator Date'!W118)</f>
        <v>2015</v>
      </c>
      <c r="X118" s="119">
        <f>IF('Indicator Date'!X118="","x",'Indicator Date'!X118)</f>
        <v>2018</v>
      </c>
      <c r="Y118" s="119">
        <f>IF('Indicator Date'!Y118="","x",'Indicator Date'!Y118)</f>
        <v>2019</v>
      </c>
      <c r="Z118" s="119">
        <f>IF('Indicator Date'!Z118="","x",'Indicator Date'!Z118)</f>
        <v>2019</v>
      </c>
      <c r="AA118" s="119">
        <f>IF('Indicator Date'!AA118="","x",'Indicator Date'!AA118)</f>
        <v>2011</v>
      </c>
      <c r="AB118" s="119">
        <f>IF('Indicator Date'!AB118="","x",'Indicator Date'!AB118)</f>
        <v>2017</v>
      </c>
      <c r="AC118" s="119" t="str">
        <f>IF('Indicator Date'!AC118="","x",'Indicator Date'!AC118)</f>
        <v>x</v>
      </c>
      <c r="AD118" s="119">
        <f>IF('Indicator Date'!AD118="","x",'Indicator Date'!AD118)</f>
        <v>2018</v>
      </c>
      <c r="AE118" s="119">
        <f>IF('Indicator Date'!AE118="","x",'Indicator Date'!AE118)</f>
        <v>2018</v>
      </c>
      <c r="AF118" s="119">
        <f>IF('Indicator Date'!AF118="","x",'Indicator Date'!AF118)</f>
        <v>2018</v>
      </c>
      <c r="AG118" s="119">
        <f>IF('Indicator Date'!AG118="","x",'Indicator Date'!AG118)</f>
        <v>2019</v>
      </c>
      <c r="AH118" s="119">
        <f>IF('Indicator Date'!AH118="","x",'Indicator Date'!AH118)</f>
        <v>2021</v>
      </c>
      <c r="AI118" s="119">
        <f>IF('Indicator Date'!AI118="","x",'Indicator Date'!AI118)</f>
        <v>2021</v>
      </c>
      <c r="AJ118" s="119">
        <f>IF('Indicator Date'!AJ118="","x",'Indicator Date'!AJ118)</f>
        <v>2020</v>
      </c>
      <c r="AK118" s="119">
        <f>IF('Indicator Date'!AK118="","x",'Indicator Date'!AK118)</f>
        <v>2020</v>
      </c>
      <c r="AL118" s="119">
        <f>IF('Indicator Date'!AL118="","x",'Indicator Date'!AL118)</f>
        <v>2018</v>
      </c>
      <c r="AM118" s="119" t="str">
        <f>IF('Indicator Date'!AM118="","x",RIGHT('Indicator Date'!AM118,4))</f>
        <v>2018</v>
      </c>
      <c r="AN118" s="119">
        <f>IF('Indicator Date'!AN118="","x",'Indicator Date'!AN118)</f>
        <v>2021</v>
      </c>
      <c r="AO118" s="119">
        <f>IF('Indicator Date'!AO118="","x",'Indicator Date'!AO118)</f>
        <v>2018</v>
      </c>
      <c r="AP118" s="119">
        <f>IF('Indicator Date'!AP118="","x",'Indicator Date'!AP118)</f>
        <v>2019</v>
      </c>
      <c r="AQ118" s="119">
        <f>IF('Indicator Date'!AQ118="","x",'Indicator Date'!AQ118)</f>
        <v>2019</v>
      </c>
      <c r="AR118" s="119">
        <f>IF('Indicator Date'!AR118="","x",'Indicator Date'!AR118)</f>
        <v>2019</v>
      </c>
      <c r="AS118" s="119">
        <f>IF('Indicator Date'!AS118="","x",'Indicator Date'!AS118)</f>
        <v>2019</v>
      </c>
      <c r="AT118" s="119">
        <f>IF('Indicator Date'!AT118="","x",'Indicator Date'!AT118)</f>
        <v>2013</v>
      </c>
      <c r="AU118" s="119">
        <f>IF('Indicator Date'!AU118="","x",'Indicator Date'!AU118)</f>
        <v>2019</v>
      </c>
      <c r="AV118" s="119">
        <f>IF('Indicator Date'!AV118="","x",'Indicator Date'!AV118)</f>
        <v>2019</v>
      </c>
      <c r="AW118" s="119">
        <f>IF('Indicator Date'!AW118="","x",'Indicator Date'!AW118)</f>
        <v>2019</v>
      </c>
      <c r="AX118" s="119" t="str">
        <f>IF('Indicator Date'!AX118="","x",'Indicator Date'!AX118)</f>
        <v>x</v>
      </c>
      <c r="AY118" s="119">
        <f>IF('Indicator Date'!AY118="","x",'Indicator Date'!AY118)</f>
        <v>2019</v>
      </c>
      <c r="AZ118" s="119">
        <f>IF('Indicator Date'!AZ118="","x",'Indicator Date'!AZ118)</f>
        <v>2019</v>
      </c>
      <c r="BA118" s="119">
        <f>IF('Indicator Date'!BA118="","x",'Indicator Date'!BA118)</f>
        <v>2016</v>
      </c>
      <c r="BB118" s="119">
        <f>IF('Indicator Date'!BB118="","x",'Indicator Date'!BB118)</f>
        <v>2018</v>
      </c>
      <c r="BC118" s="119">
        <f>IF('Indicator Date'!BC118="","x",'Indicator Date'!BC118)</f>
        <v>2019</v>
      </c>
      <c r="BD118" s="119">
        <f>IF('Indicator Date'!BD118="","x",'Indicator Date'!BD118)</f>
        <v>2020</v>
      </c>
      <c r="BE118" s="170" t="str">
        <f>IF('Indicator Date'!BE118="","x",YEAR('Indicator Date'!BE118))</f>
        <v>x</v>
      </c>
      <c r="BF118" s="170">
        <f>IF('Indicator Date'!BF118="","x",YEAR('Indicator Date'!BF118))</f>
        <v>2020</v>
      </c>
      <c r="BG118" s="119">
        <f>IF('Indicator Date'!BG118="","x",'Indicator Date'!BG118)</f>
        <v>2019</v>
      </c>
      <c r="BH118" s="119">
        <f>IF('Indicator Date'!BH118="","x",'Indicator Date'!BH118)</f>
        <v>2019</v>
      </c>
      <c r="BI118" s="119">
        <f>IF('Indicator Date'!BI118="","x",'Indicator Date'!BI118)</f>
        <v>2019</v>
      </c>
      <c r="BJ118" s="119">
        <f>IF('Indicator Date'!BJ118="","x",'Indicator Date'!BJ118)</f>
        <v>2013</v>
      </c>
      <c r="BK118" s="119">
        <f>IF('Indicator Date'!BK118="","x",'Indicator Date'!BK118)</f>
        <v>2019</v>
      </c>
      <c r="BL118" s="119">
        <f>IF('Indicator Date'!BL118="","x",'Indicator Date'!BL118)</f>
        <v>2020</v>
      </c>
      <c r="BM118" s="119">
        <f>IF('Indicator Date'!BM118="","x",'Indicator Date'!BM118)</f>
        <v>2018</v>
      </c>
      <c r="BN118" s="119">
        <f>IF('Indicator Date'!BN118="","x",'Indicator Date'!BN118)</f>
        <v>2018</v>
      </c>
      <c r="BO118" s="119">
        <f>IF('Indicator Date'!BO118="","x",'Indicator Date'!BO118)</f>
        <v>2019</v>
      </c>
      <c r="BP118" s="119">
        <f>IF('Indicator Date'!BP118="","x",'Indicator Date'!BP118)</f>
        <v>2019</v>
      </c>
      <c r="BQ118" s="119">
        <f>IF('Indicator Date'!BQ118="","x",'Indicator Date'!BQ118)</f>
        <v>2014</v>
      </c>
      <c r="BR118" s="119">
        <f>IF('Indicator Date'!BR118="","x",'Indicator Date'!BR118)</f>
        <v>2017</v>
      </c>
      <c r="BS118" s="119">
        <f>IF('Indicator Date'!BS118="","x",'Indicator Date'!BS118)</f>
        <v>2017</v>
      </c>
      <c r="BT118" s="119">
        <f>IF('Indicator Date'!BT118="","x",'Indicator Date'!BT118)</f>
        <v>2015</v>
      </c>
      <c r="BU118" s="119">
        <f>IF('Indicator Date'!BU118="","x",'Indicator Date'!BU118)</f>
        <v>2018</v>
      </c>
      <c r="BV118" s="119">
        <f>IF('Indicator Date'!BV118="","x",'Indicator Date'!BV118)</f>
        <v>2018</v>
      </c>
      <c r="BW118" s="119" t="str">
        <f>IF('Indicator Date'!BW118="","x",'Indicator Date'!BW118)</f>
        <v>x</v>
      </c>
      <c r="BX118" s="119">
        <f>IF('Indicator Date'!BX118="","x",'Indicator Date'!BX118)</f>
        <v>2018</v>
      </c>
      <c r="BY118" s="119">
        <f>IF('Indicator Date'!BY118="","x",'Indicator Date'!BY118)</f>
        <v>2017</v>
      </c>
      <c r="BZ118" s="119">
        <f>IF('Indicator Date'!BZ118="","x",'Indicator Date'!BZ118)</f>
        <v>2019</v>
      </c>
      <c r="CA118" s="119">
        <f>IF('Indicator Date'!CA118="","x",'Indicator Date'!CA118)</f>
        <v>2020</v>
      </c>
      <c r="CB118" s="119">
        <f>IF('Indicator Date'!CB118="","x",'Indicator Date'!CB118)</f>
        <v>2015</v>
      </c>
    </row>
    <row r="119" spans="1:80" x14ac:dyDescent="0.3">
      <c r="A119" s="100" t="str">
        <f>'Indicator Data'!A121</f>
        <v>Morocco</v>
      </c>
      <c r="B119" s="86" t="str">
        <f>'Indicator Data'!B121</f>
        <v>MAR</v>
      </c>
      <c r="C119" s="119">
        <f>IF('Indicator Date'!C119="","x",'Indicator Date'!C119)</f>
        <v>2015</v>
      </c>
      <c r="D119" s="119">
        <f>IF('Indicator Date'!D119="","x",'Indicator Date'!D119)</f>
        <v>2015</v>
      </c>
      <c r="E119" s="119">
        <f>IF('Indicator Date'!E119="","x",'Indicator Date'!E119)</f>
        <v>2015</v>
      </c>
      <c r="F119" s="119">
        <f>IF('Indicator Date'!F119="","x",'Indicator Date'!F119)</f>
        <v>2015</v>
      </c>
      <c r="G119" s="119">
        <f>IF('Indicator Date'!G119="","x",'Indicator Date'!G119)</f>
        <v>2015</v>
      </c>
      <c r="H119" s="119">
        <f>IF('Indicator Date'!H119="","x",'Indicator Date'!H119)</f>
        <v>2015</v>
      </c>
      <c r="I119" s="119">
        <f>IF('Indicator Date'!I119="","x",'Indicator Date'!I119)</f>
        <v>2015</v>
      </c>
      <c r="J119" s="119">
        <f>IF('Indicator Date'!J119="","x",'Indicator Date'!J119)</f>
        <v>2019</v>
      </c>
      <c r="K119" s="119">
        <f>IF('Indicator Date'!K119="","x",'Indicator Date'!K119)</f>
        <v>2019</v>
      </c>
      <c r="L119" s="119">
        <f>IF('Indicator Date'!L119="","x",'Indicator Date'!L119)</f>
        <v>2019</v>
      </c>
      <c r="M119" s="119">
        <f>IF('Indicator Date'!M119="","x",'Indicator Date'!M119)</f>
        <v>2015</v>
      </c>
      <c r="N119" s="119">
        <f>IF('Indicator Date'!N119="","x",'Indicator Date'!N119)</f>
        <v>2015</v>
      </c>
      <c r="O119" s="119">
        <f>IF('Indicator Date'!O119="","x",'Indicator Date'!O119)</f>
        <v>2015</v>
      </c>
      <c r="P119" s="119">
        <f>IF('Indicator Date'!P119="","x",'Indicator Date'!P119)</f>
        <v>2015</v>
      </c>
      <c r="Q119" s="119">
        <f>IF('Indicator Date'!Q119="","x",'Indicator Date'!Q119)</f>
        <v>2010</v>
      </c>
      <c r="R119" s="119">
        <f>IF('Indicator Date'!R119="","x",'Indicator Date'!R119)</f>
        <v>2010</v>
      </c>
      <c r="S119" s="119">
        <f>IF('Indicator Date'!S119="","x",'Indicator Date'!S119)</f>
        <v>2010</v>
      </c>
      <c r="T119" s="119">
        <f>IF('Indicator Date'!T119="","x",'Indicator Date'!T119)</f>
        <v>2010</v>
      </c>
      <c r="U119" s="119">
        <f>IF('Indicator Date'!U119="","x",'Indicator Date'!U119)</f>
        <v>2015</v>
      </c>
      <c r="V119" s="119">
        <f>IF('Indicator Date'!V119="","x",'Indicator Date'!V119)</f>
        <v>2015</v>
      </c>
      <c r="W119" s="119">
        <f>IF('Indicator Date'!W119="","x",'Indicator Date'!W119)</f>
        <v>2015</v>
      </c>
      <c r="X119" s="119">
        <f>IF('Indicator Date'!X119="","x",'Indicator Date'!X119)</f>
        <v>2018</v>
      </c>
      <c r="Y119" s="119">
        <f>IF('Indicator Date'!Y119="","x",'Indicator Date'!Y119)</f>
        <v>2019</v>
      </c>
      <c r="Z119" s="119">
        <f>IF('Indicator Date'!Z119="","x",'Indicator Date'!Z119)</f>
        <v>2019</v>
      </c>
      <c r="AA119" s="119" t="str">
        <f>IF('Indicator Date'!AA119="","x",'Indicator Date'!AA119)</f>
        <v>x</v>
      </c>
      <c r="AB119" s="119">
        <f>IF('Indicator Date'!AB119="","x",'Indicator Date'!AB119)</f>
        <v>2017</v>
      </c>
      <c r="AC119" s="119" t="str">
        <f>IF('Indicator Date'!AC119="","x",'Indicator Date'!AC119)</f>
        <v>x</v>
      </c>
      <c r="AD119" s="119">
        <f>IF('Indicator Date'!AD119="","x",'Indicator Date'!AD119)</f>
        <v>2017</v>
      </c>
      <c r="AE119" s="119">
        <f>IF('Indicator Date'!AE119="","x",'Indicator Date'!AE119)</f>
        <v>2019</v>
      </c>
      <c r="AF119" s="119">
        <f>IF('Indicator Date'!AF119="","x",'Indicator Date'!AF119)</f>
        <v>2018</v>
      </c>
      <c r="AG119" s="119">
        <f>IF('Indicator Date'!AG119="","x",'Indicator Date'!AG119)</f>
        <v>2019</v>
      </c>
      <c r="AH119" s="119">
        <f>IF('Indicator Date'!AH119="","x",'Indicator Date'!AH119)</f>
        <v>2021</v>
      </c>
      <c r="AI119" s="119">
        <f>IF('Indicator Date'!AI119="","x",'Indicator Date'!AI119)</f>
        <v>2021</v>
      </c>
      <c r="AJ119" s="119">
        <f>IF('Indicator Date'!AJ119="","x",'Indicator Date'!AJ119)</f>
        <v>2020</v>
      </c>
      <c r="AK119" s="119">
        <f>IF('Indicator Date'!AK119="","x",'Indicator Date'!AK119)</f>
        <v>2020</v>
      </c>
      <c r="AL119" s="119">
        <f>IF('Indicator Date'!AL119="","x",'Indicator Date'!AL119)</f>
        <v>2018</v>
      </c>
      <c r="AM119" s="119" t="str">
        <f>IF('Indicator Date'!AM119="","x",RIGHT('Indicator Date'!AM119,4))</f>
        <v>2011</v>
      </c>
      <c r="AN119" s="119">
        <f>IF('Indicator Date'!AN119="","x",'Indicator Date'!AN119)</f>
        <v>2021</v>
      </c>
      <c r="AO119" s="119">
        <f>IF('Indicator Date'!AO119="","x",'Indicator Date'!AO119)</f>
        <v>2018</v>
      </c>
      <c r="AP119" s="119">
        <f>IF('Indicator Date'!AP119="","x",'Indicator Date'!AP119)</f>
        <v>2019</v>
      </c>
      <c r="AQ119" s="119">
        <f>IF('Indicator Date'!AQ119="","x",'Indicator Date'!AQ119)</f>
        <v>2019</v>
      </c>
      <c r="AR119" s="119">
        <f>IF('Indicator Date'!AR119="","x",'Indicator Date'!AR119)</f>
        <v>2019</v>
      </c>
      <c r="AS119" s="119">
        <f>IF('Indicator Date'!AS119="","x",'Indicator Date'!AS119)</f>
        <v>2019</v>
      </c>
      <c r="AT119" s="119">
        <f>IF('Indicator Date'!AT119="","x",'Indicator Date'!AT119)</f>
        <v>2017</v>
      </c>
      <c r="AU119" s="119">
        <f>IF('Indicator Date'!AU119="","x",'Indicator Date'!AU119)</f>
        <v>2019</v>
      </c>
      <c r="AV119" s="119">
        <f>IF('Indicator Date'!AV119="","x",'Indicator Date'!AV119)</f>
        <v>2019</v>
      </c>
      <c r="AW119" s="119">
        <f>IF('Indicator Date'!AW119="","x",'Indicator Date'!AW119)</f>
        <v>2019</v>
      </c>
      <c r="AX119" s="119">
        <f>IF('Indicator Date'!AX119="","x",'Indicator Date'!AX119)</f>
        <v>2018</v>
      </c>
      <c r="AY119" s="119">
        <f>IF('Indicator Date'!AY119="","x",'Indicator Date'!AY119)</f>
        <v>2019</v>
      </c>
      <c r="AZ119" s="119">
        <f>IF('Indicator Date'!AZ119="","x",'Indicator Date'!AZ119)</f>
        <v>2019</v>
      </c>
      <c r="BA119" s="119">
        <f>IF('Indicator Date'!BA119="","x",'Indicator Date'!BA119)</f>
        <v>2013</v>
      </c>
      <c r="BB119" s="119">
        <f>IF('Indicator Date'!BB119="","x",'Indicator Date'!BB119)</f>
        <v>2018</v>
      </c>
      <c r="BC119" s="119">
        <f>IF('Indicator Date'!BC119="","x",'Indicator Date'!BC119)</f>
        <v>2019</v>
      </c>
      <c r="BD119" s="119">
        <f>IF('Indicator Date'!BD119="","x",'Indicator Date'!BD119)</f>
        <v>2020</v>
      </c>
      <c r="BE119" s="170" t="str">
        <f>IF('Indicator Date'!BE119="","x",YEAR('Indicator Date'!BE119))</f>
        <v>x</v>
      </c>
      <c r="BF119" s="170">
        <f>IF('Indicator Date'!BF119="","x",YEAR('Indicator Date'!BF119))</f>
        <v>2020</v>
      </c>
      <c r="BG119" s="119">
        <f>IF('Indicator Date'!BG119="","x",'Indicator Date'!BG119)</f>
        <v>2019</v>
      </c>
      <c r="BH119" s="119">
        <f>IF('Indicator Date'!BH119="","x",'Indicator Date'!BH119)</f>
        <v>2019</v>
      </c>
      <c r="BI119" s="119">
        <f>IF('Indicator Date'!BI119="","x",'Indicator Date'!BI119)</f>
        <v>2019</v>
      </c>
      <c r="BJ119" s="119">
        <f>IF('Indicator Date'!BJ119="","x",'Indicator Date'!BJ119)</f>
        <v>2013</v>
      </c>
      <c r="BK119" s="119">
        <f>IF('Indicator Date'!BK119="","x",'Indicator Date'!BK119)</f>
        <v>2019</v>
      </c>
      <c r="BL119" s="119">
        <f>IF('Indicator Date'!BL119="","x",'Indicator Date'!BL119)</f>
        <v>2020</v>
      </c>
      <c r="BM119" s="119">
        <f>IF('Indicator Date'!BM119="","x",'Indicator Date'!BM119)</f>
        <v>2018</v>
      </c>
      <c r="BN119" s="119">
        <f>IF('Indicator Date'!BN119="","x",'Indicator Date'!BN119)</f>
        <v>2018</v>
      </c>
      <c r="BO119" s="119">
        <f>IF('Indicator Date'!BO119="","x",'Indicator Date'!BO119)</f>
        <v>2019</v>
      </c>
      <c r="BP119" s="119">
        <f>IF('Indicator Date'!BP119="","x",'Indicator Date'!BP119)</f>
        <v>2019</v>
      </c>
      <c r="BQ119" s="119">
        <f>IF('Indicator Date'!BQ119="","x",'Indicator Date'!BQ119)</f>
        <v>2014</v>
      </c>
      <c r="BR119" s="119">
        <f>IF('Indicator Date'!BR119="","x",'Indicator Date'!BR119)</f>
        <v>2017</v>
      </c>
      <c r="BS119" s="119">
        <f>IF('Indicator Date'!BS119="","x",'Indicator Date'!BS119)</f>
        <v>2017</v>
      </c>
      <c r="BT119" s="119">
        <f>IF('Indicator Date'!BT119="","x",'Indicator Date'!BT119)</f>
        <v>2017</v>
      </c>
      <c r="BU119" s="119">
        <f>IF('Indicator Date'!BU119="","x",'Indicator Date'!BU119)</f>
        <v>2018</v>
      </c>
      <c r="BV119" s="119">
        <f>IF('Indicator Date'!BV119="","x",'Indicator Date'!BV119)</f>
        <v>2018</v>
      </c>
      <c r="BW119" s="119">
        <f>IF('Indicator Date'!BW119="","x",'Indicator Date'!BW119)</f>
        <v>2018</v>
      </c>
      <c r="BX119" s="119">
        <f>IF('Indicator Date'!BX119="","x",'Indicator Date'!BX119)</f>
        <v>2018</v>
      </c>
      <c r="BY119" s="119">
        <f>IF('Indicator Date'!BY119="","x",'Indicator Date'!BY119)</f>
        <v>2017</v>
      </c>
      <c r="BZ119" s="119">
        <f>IF('Indicator Date'!BZ119="","x",'Indicator Date'!BZ119)</f>
        <v>2019</v>
      </c>
      <c r="CA119" s="119">
        <f>IF('Indicator Date'!CA119="","x",'Indicator Date'!CA119)</f>
        <v>2020</v>
      </c>
      <c r="CB119" s="119">
        <f>IF('Indicator Date'!CB119="","x",'Indicator Date'!CB119)</f>
        <v>2015</v>
      </c>
    </row>
    <row r="120" spans="1:80" x14ac:dyDescent="0.3">
      <c r="A120" s="100" t="str">
        <f>'Indicator Data'!A122</f>
        <v>Mozambique</v>
      </c>
      <c r="B120" s="86" t="str">
        <f>'Indicator Data'!B122</f>
        <v>MOZ</v>
      </c>
      <c r="C120" s="119">
        <f>IF('Indicator Date'!C120="","x",'Indicator Date'!C120)</f>
        <v>2015</v>
      </c>
      <c r="D120" s="119">
        <f>IF('Indicator Date'!D120="","x",'Indicator Date'!D120)</f>
        <v>2015</v>
      </c>
      <c r="E120" s="119">
        <f>IF('Indicator Date'!E120="","x",'Indicator Date'!E120)</f>
        <v>2015</v>
      </c>
      <c r="F120" s="119">
        <f>IF('Indicator Date'!F120="","x",'Indicator Date'!F120)</f>
        <v>2015</v>
      </c>
      <c r="G120" s="119">
        <f>IF('Indicator Date'!G120="","x",'Indicator Date'!G120)</f>
        <v>2015</v>
      </c>
      <c r="H120" s="119">
        <f>IF('Indicator Date'!H120="","x",'Indicator Date'!H120)</f>
        <v>2015</v>
      </c>
      <c r="I120" s="119">
        <f>IF('Indicator Date'!I120="","x",'Indicator Date'!I120)</f>
        <v>2015</v>
      </c>
      <c r="J120" s="119">
        <f>IF('Indicator Date'!J120="","x",'Indicator Date'!J120)</f>
        <v>2019</v>
      </c>
      <c r="K120" s="119">
        <f>IF('Indicator Date'!K120="","x",'Indicator Date'!K120)</f>
        <v>2019</v>
      </c>
      <c r="L120" s="119">
        <f>IF('Indicator Date'!L120="","x",'Indicator Date'!L120)</f>
        <v>2019</v>
      </c>
      <c r="M120" s="119">
        <f>IF('Indicator Date'!M120="","x",'Indicator Date'!M120)</f>
        <v>2015</v>
      </c>
      <c r="N120" s="119">
        <f>IF('Indicator Date'!N120="","x",'Indicator Date'!N120)</f>
        <v>2015</v>
      </c>
      <c r="O120" s="119">
        <f>IF('Indicator Date'!O120="","x",'Indicator Date'!O120)</f>
        <v>2015</v>
      </c>
      <c r="P120" s="119">
        <f>IF('Indicator Date'!P120="","x",'Indicator Date'!P120)</f>
        <v>2015</v>
      </c>
      <c r="Q120" s="119">
        <f>IF('Indicator Date'!Q120="","x",'Indicator Date'!Q120)</f>
        <v>2010</v>
      </c>
      <c r="R120" s="119">
        <f>IF('Indicator Date'!R120="","x",'Indicator Date'!R120)</f>
        <v>2010</v>
      </c>
      <c r="S120" s="119">
        <f>IF('Indicator Date'!S120="","x",'Indicator Date'!S120)</f>
        <v>2010</v>
      </c>
      <c r="T120" s="119">
        <f>IF('Indicator Date'!T120="","x",'Indicator Date'!T120)</f>
        <v>2010</v>
      </c>
      <c r="U120" s="119">
        <f>IF('Indicator Date'!U120="","x",'Indicator Date'!U120)</f>
        <v>2015</v>
      </c>
      <c r="V120" s="119">
        <f>IF('Indicator Date'!V120="","x",'Indicator Date'!V120)</f>
        <v>2015</v>
      </c>
      <c r="W120" s="119">
        <f>IF('Indicator Date'!W120="","x",'Indicator Date'!W120)</f>
        <v>2015</v>
      </c>
      <c r="X120" s="119">
        <f>IF('Indicator Date'!X120="","x",'Indicator Date'!X120)</f>
        <v>2018</v>
      </c>
      <c r="Y120" s="119">
        <f>IF('Indicator Date'!Y120="","x",'Indicator Date'!Y120)</f>
        <v>2019</v>
      </c>
      <c r="Z120" s="119">
        <f>IF('Indicator Date'!Z120="","x",'Indicator Date'!Z120)</f>
        <v>2019</v>
      </c>
      <c r="AA120" s="119">
        <f>IF('Indicator Date'!AA120="","x",'Indicator Date'!AA120)</f>
        <v>2011</v>
      </c>
      <c r="AB120" s="119">
        <f>IF('Indicator Date'!AB120="","x",'Indicator Date'!AB120)</f>
        <v>2017</v>
      </c>
      <c r="AC120" s="119">
        <f>IF('Indicator Date'!AC120="","x",'Indicator Date'!AC120)</f>
        <v>2015</v>
      </c>
      <c r="AD120" s="119">
        <f>IF('Indicator Date'!AD120="","x",'Indicator Date'!AD120)</f>
        <v>2018</v>
      </c>
      <c r="AE120" s="119">
        <f>IF('Indicator Date'!AE120="","x",'Indicator Date'!AE120)</f>
        <v>2019</v>
      </c>
      <c r="AF120" s="119">
        <f>IF('Indicator Date'!AF120="","x",'Indicator Date'!AF120)</f>
        <v>2018</v>
      </c>
      <c r="AG120" s="119">
        <f>IF('Indicator Date'!AG120="","x",'Indicator Date'!AG120)</f>
        <v>2019</v>
      </c>
      <c r="AH120" s="119">
        <f>IF('Indicator Date'!AH120="","x",'Indicator Date'!AH120)</f>
        <v>2021</v>
      </c>
      <c r="AI120" s="119">
        <f>IF('Indicator Date'!AI120="","x",'Indicator Date'!AI120)</f>
        <v>2021</v>
      </c>
      <c r="AJ120" s="119">
        <f>IF('Indicator Date'!AJ120="","x",'Indicator Date'!AJ120)</f>
        <v>2020</v>
      </c>
      <c r="AK120" s="119">
        <f>IF('Indicator Date'!AK120="","x",'Indicator Date'!AK120)</f>
        <v>2020</v>
      </c>
      <c r="AL120" s="119">
        <f>IF('Indicator Date'!AL120="","x",'Indicator Date'!AL120)</f>
        <v>2018</v>
      </c>
      <c r="AM120" s="119" t="str">
        <f>IF('Indicator Date'!AM120="","x",RIGHT('Indicator Date'!AM120,4))</f>
        <v>2011</v>
      </c>
      <c r="AN120" s="119">
        <f>IF('Indicator Date'!AN120="","x",'Indicator Date'!AN120)</f>
        <v>2021</v>
      </c>
      <c r="AO120" s="119">
        <f>IF('Indicator Date'!AO120="","x",'Indicator Date'!AO120)</f>
        <v>2018</v>
      </c>
      <c r="AP120" s="119">
        <f>IF('Indicator Date'!AP120="","x",'Indicator Date'!AP120)</f>
        <v>2019</v>
      </c>
      <c r="AQ120" s="119">
        <f>IF('Indicator Date'!AQ120="","x",'Indicator Date'!AQ120)</f>
        <v>2019</v>
      </c>
      <c r="AR120" s="119">
        <f>IF('Indicator Date'!AR120="","x",'Indicator Date'!AR120)</f>
        <v>2019</v>
      </c>
      <c r="AS120" s="119">
        <f>IF('Indicator Date'!AS120="","x",'Indicator Date'!AS120)</f>
        <v>2019</v>
      </c>
      <c r="AT120" s="119">
        <f>IF('Indicator Date'!AT120="","x",'Indicator Date'!AT120)</f>
        <v>2015</v>
      </c>
      <c r="AU120" s="119">
        <f>IF('Indicator Date'!AU120="","x",'Indicator Date'!AU120)</f>
        <v>2019</v>
      </c>
      <c r="AV120" s="119">
        <f>IF('Indicator Date'!AV120="","x",'Indicator Date'!AV120)</f>
        <v>2019</v>
      </c>
      <c r="AW120" s="119">
        <f>IF('Indicator Date'!AW120="","x",'Indicator Date'!AW120)</f>
        <v>2019</v>
      </c>
      <c r="AX120" s="119">
        <f>IF('Indicator Date'!AX120="","x",'Indicator Date'!AX120)</f>
        <v>2018</v>
      </c>
      <c r="AY120" s="119">
        <f>IF('Indicator Date'!AY120="","x",'Indicator Date'!AY120)</f>
        <v>2019</v>
      </c>
      <c r="AZ120" s="119">
        <f>IF('Indicator Date'!AZ120="","x",'Indicator Date'!AZ120)</f>
        <v>2019</v>
      </c>
      <c r="BA120" s="119">
        <f>IF('Indicator Date'!BA120="","x",'Indicator Date'!BA120)</f>
        <v>2014</v>
      </c>
      <c r="BB120" s="119">
        <f>IF('Indicator Date'!BB120="","x",'Indicator Date'!BB120)</f>
        <v>2018</v>
      </c>
      <c r="BC120" s="119">
        <f>IF('Indicator Date'!BC120="","x",'Indicator Date'!BC120)</f>
        <v>2019</v>
      </c>
      <c r="BD120" s="119">
        <f>IF('Indicator Date'!BD120="","x",'Indicator Date'!BD120)</f>
        <v>2020</v>
      </c>
      <c r="BE120" s="170">
        <f>IF('Indicator Date'!BE120="","x",YEAR('Indicator Date'!BE120))</f>
        <v>2019</v>
      </c>
      <c r="BF120" s="170">
        <f>IF('Indicator Date'!BF120="","x",YEAR('Indicator Date'!BF120))</f>
        <v>2021</v>
      </c>
      <c r="BG120" s="119">
        <f>IF('Indicator Date'!BG120="","x",'Indicator Date'!BG120)</f>
        <v>2019</v>
      </c>
      <c r="BH120" s="119">
        <f>IF('Indicator Date'!BH120="","x",'Indicator Date'!BH120)</f>
        <v>2019</v>
      </c>
      <c r="BI120" s="119">
        <f>IF('Indicator Date'!BI120="","x",'Indicator Date'!BI120)</f>
        <v>2019</v>
      </c>
      <c r="BJ120" s="119">
        <f>IF('Indicator Date'!BJ120="","x",'Indicator Date'!BJ120)</f>
        <v>2015</v>
      </c>
      <c r="BK120" s="119">
        <f>IF('Indicator Date'!BK120="","x",'Indicator Date'!BK120)</f>
        <v>2019</v>
      </c>
      <c r="BL120" s="119">
        <f>IF('Indicator Date'!BL120="","x",'Indicator Date'!BL120)</f>
        <v>2020</v>
      </c>
      <c r="BM120" s="119">
        <f>IF('Indicator Date'!BM120="","x",'Indicator Date'!BM120)</f>
        <v>2018</v>
      </c>
      <c r="BN120" s="119">
        <f>IF('Indicator Date'!BN120="","x",'Indicator Date'!BN120)</f>
        <v>2017</v>
      </c>
      <c r="BO120" s="119">
        <f>IF('Indicator Date'!BO120="","x",'Indicator Date'!BO120)</f>
        <v>2017</v>
      </c>
      <c r="BP120" s="119">
        <f>IF('Indicator Date'!BP120="","x",'Indicator Date'!BP120)</f>
        <v>2019</v>
      </c>
      <c r="BQ120" s="119">
        <f>IF('Indicator Date'!BQ120="","x",'Indicator Date'!BQ120)</f>
        <v>2014</v>
      </c>
      <c r="BR120" s="119">
        <f>IF('Indicator Date'!BR120="","x",'Indicator Date'!BR120)</f>
        <v>2017</v>
      </c>
      <c r="BS120" s="119">
        <f>IF('Indicator Date'!BS120="","x",'Indicator Date'!BS120)</f>
        <v>2017</v>
      </c>
      <c r="BT120" s="119">
        <f>IF('Indicator Date'!BT120="","x",'Indicator Date'!BT120)</f>
        <v>2017</v>
      </c>
      <c r="BU120" s="119">
        <f>IF('Indicator Date'!BU120="","x",'Indicator Date'!BU120)</f>
        <v>2018</v>
      </c>
      <c r="BV120" s="119">
        <f>IF('Indicator Date'!BV120="","x",'Indicator Date'!BV120)</f>
        <v>2018</v>
      </c>
      <c r="BW120" s="119">
        <f>IF('Indicator Date'!BW120="","x",'Indicator Date'!BW120)</f>
        <v>2018</v>
      </c>
      <c r="BX120" s="119">
        <f>IF('Indicator Date'!BX120="","x",'Indicator Date'!BX120)</f>
        <v>2018</v>
      </c>
      <c r="BY120" s="119">
        <f>IF('Indicator Date'!BY120="","x",'Indicator Date'!BY120)</f>
        <v>2017</v>
      </c>
      <c r="BZ120" s="119">
        <f>IF('Indicator Date'!BZ120="","x",'Indicator Date'!BZ120)</f>
        <v>2019</v>
      </c>
      <c r="CA120" s="119">
        <f>IF('Indicator Date'!CA120="","x",'Indicator Date'!CA120)</f>
        <v>2020</v>
      </c>
      <c r="CB120" s="119">
        <f>IF('Indicator Date'!CB120="","x",'Indicator Date'!CB120)</f>
        <v>2015</v>
      </c>
    </row>
    <row r="121" spans="1:80" x14ac:dyDescent="0.3">
      <c r="A121" s="100" t="str">
        <f>'Indicator Data'!A123</f>
        <v>Myanmar</v>
      </c>
      <c r="B121" s="86" t="str">
        <f>'Indicator Data'!B123</f>
        <v>MMR</v>
      </c>
      <c r="C121" s="119">
        <f>IF('Indicator Date'!C121="","x",'Indicator Date'!C121)</f>
        <v>2015</v>
      </c>
      <c r="D121" s="119">
        <f>IF('Indicator Date'!D121="","x",'Indicator Date'!D121)</f>
        <v>2015</v>
      </c>
      <c r="E121" s="119">
        <f>IF('Indicator Date'!E121="","x",'Indicator Date'!E121)</f>
        <v>2015</v>
      </c>
      <c r="F121" s="119">
        <f>IF('Indicator Date'!F121="","x",'Indicator Date'!F121)</f>
        <v>2015</v>
      </c>
      <c r="G121" s="119">
        <f>IF('Indicator Date'!G121="","x",'Indicator Date'!G121)</f>
        <v>2015</v>
      </c>
      <c r="H121" s="119">
        <f>IF('Indicator Date'!H121="","x",'Indicator Date'!H121)</f>
        <v>2015</v>
      </c>
      <c r="I121" s="119">
        <f>IF('Indicator Date'!I121="","x",'Indicator Date'!I121)</f>
        <v>2015</v>
      </c>
      <c r="J121" s="119">
        <f>IF('Indicator Date'!J121="","x",'Indicator Date'!J121)</f>
        <v>2019</v>
      </c>
      <c r="K121" s="119">
        <f>IF('Indicator Date'!K121="","x",'Indicator Date'!K121)</f>
        <v>2019</v>
      </c>
      <c r="L121" s="119">
        <f>IF('Indicator Date'!L121="","x",'Indicator Date'!L121)</f>
        <v>2019</v>
      </c>
      <c r="M121" s="119">
        <f>IF('Indicator Date'!M121="","x",'Indicator Date'!M121)</f>
        <v>2015</v>
      </c>
      <c r="N121" s="119">
        <f>IF('Indicator Date'!N121="","x",'Indicator Date'!N121)</f>
        <v>2015</v>
      </c>
      <c r="O121" s="119">
        <f>IF('Indicator Date'!O121="","x",'Indicator Date'!O121)</f>
        <v>2015</v>
      </c>
      <c r="P121" s="119">
        <f>IF('Indicator Date'!P121="","x",'Indicator Date'!P121)</f>
        <v>2015</v>
      </c>
      <c r="Q121" s="119">
        <f>IF('Indicator Date'!Q121="","x",'Indicator Date'!Q121)</f>
        <v>2010</v>
      </c>
      <c r="R121" s="119">
        <f>IF('Indicator Date'!R121="","x",'Indicator Date'!R121)</f>
        <v>2010</v>
      </c>
      <c r="S121" s="119">
        <f>IF('Indicator Date'!S121="","x",'Indicator Date'!S121)</f>
        <v>2010</v>
      </c>
      <c r="T121" s="119">
        <f>IF('Indicator Date'!T121="","x",'Indicator Date'!T121)</f>
        <v>2010</v>
      </c>
      <c r="U121" s="119">
        <f>IF('Indicator Date'!U121="","x",'Indicator Date'!U121)</f>
        <v>2015</v>
      </c>
      <c r="V121" s="119">
        <f>IF('Indicator Date'!V121="","x",'Indicator Date'!V121)</f>
        <v>2015</v>
      </c>
      <c r="W121" s="119">
        <f>IF('Indicator Date'!W121="","x",'Indicator Date'!W121)</f>
        <v>2015</v>
      </c>
      <c r="X121" s="119">
        <f>IF('Indicator Date'!X121="","x",'Indicator Date'!X121)</f>
        <v>2018</v>
      </c>
      <c r="Y121" s="119">
        <f>IF('Indicator Date'!Y121="","x",'Indicator Date'!Y121)</f>
        <v>2019</v>
      </c>
      <c r="Z121" s="119">
        <f>IF('Indicator Date'!Z121="","x",'Indicator Date'!Z121)</f>
        <v>2019</v>
      </c>
      <c r="AA121" s="119">
        <f>IF('Indicator Date'!AA121="","x",'Indicator Date'!AA121)</f>
        <v>2016</v>
      </c>
      <c r="AB121" s="119">
        <f>IF('Indicator Date'!AB121="","x",'Indicator Date'!AB121)</f>
        <v>2017</v>
      </c>
      <c r="AC121" s="119">
        <f>IF('Indicator Date'!AC121="","x",'Indicator Date'!AC121)</f>
        <v>2017</v>
      </c>
      <c r="AD121" s="119">
        <f>IF('Indicator Date'!AD121="","x",'Indicator Date'!AD121)</f>
        <v>2018</v>
      </c>
      <c r="AE121" s="119">
        <f>IF('Indicator Date'!AE121="","x",'Indicator Date'!AE121)</f>
        <v>2019</v>
      </c>
      <c r="AF121" s="119">
        <f>IF('Indicator Date'!AF121="","x",'Indicator Date'!AF121)</f>
        <v>2018</v>
      </c>
      <c r="AG121" s="119">
        <f>IF('Indicator Date'!AG121="","x",'Indicator Date'!AG121)</f>
        <v>2019</v>
      </c>
      <c r="AH121" s="119">
        <f>IF('Indicator Date'!AH121="","x",'Indicator Date'!AH121)</f>
        <v>2021</v>
      </c>
      <c r="AI121" s="119">
        <f>IF('Indicator Date'!AI121="","x",'Indicator Date'!AI121)</f>
        <v>2021</v>
      </c>
      <c r="AJ121" s="119">
        <f>IF('Indicator Date'!AJ121="","x",'Indicator Date'!AJ121)</f>
        <v>2020</v>
      </c>
      <c r="AK121" s="119">
        <f>IF('Indicator Date'!AK121="","x",'Indicator Date'!AK121)</f>
        <v>2020</v>
      </c>
      <c r="AL121" s="119">
        <f>IF('Indicator Date'!AL121="","x",'Indicator Date'!AL121)</f>
        <v>2018</v>
      </c>
      <c r="AM121" s="119" t="str">
        <f>IF('Indicator Date'!AM121="","x",RIGHT('Indicator Date'!AM121,4))</f>
        <v>2016</v>
      </c>
      <c r="AN121" s="119">
        <f>IF('Indicator Date'!AN121="","x",'Indicator Date'!AN121)</f>
        <v>2021</v>
      </c>
      <c r="AO121" s="119">
        <f>IF('Indicator Date'!AO121="","x",'Indicator Date'!AO121)</f>
        <v>2018</v>
      </c>
      <c r="AP121" s="119">
        <f>IF('Indicator Date'!AP121="","x",'Indicator Date'!AP121)</f>
        <v>2019</v>
      </c>
      <c r="AQ121" s="119">
        <f>IF('Indicator Date'!AQ121="","x",'Indicator Date'!AQ121)</f>
        <v>2019</v>
      </c>
      <c r="AR121" s="119">
        <f>IF('Indicator Date'!AR121="","x",'Indicator Date'!AR121)</f>
        <v>2019</v>
      </c>
      <c r="AS121" s="119">
        <f>IF('Indicator Date'!AS121="","x",'Indicator Date'!AS121)</f>
        <v>2019</v>
      </c>
      <c r="AT121" s="119">
        <f>IF('Indicator Date'!AT121="","x",'Indicator Date'!AT121)</f>
        <v>2016</v>
      </c>
      <c r="AU121" s="119">
        <f>IF('Indicator Date'!AU121="","x",'Indicator Date'!AU121)</f>
        <v>2019</v>
      </c>
      <c r="AV121" s="119">
        <f>IF('Indicator Date'!AV121="","x",'Indicator Date'!AV121)</f>
        <v>2019</v>
      </c>
      <c r="AW121" s="119">
        <f>IF('Indicator Date'!AW121="","x",'Indicator Date'!AW121)</f>
        <v>2019</v>
      </c>
      <c r="AX121" s="119">
        <f>IF('Indicator Date'!AX121="","x",'Indicator Date'!AX121)</f>
        <v>2018</v>
      </c>
      <c r="AY121" s="119">
        <f>IF('Indicator Date'!AY121="","x",'Indicator Date'!AY121)</f>
        <v>2019</v>
      </c>
      <c r="AZ121" s="119">
        <f>IF('Indicator Date'!AZ121="","x",'Indicator Date'!AZ121)</f>
        <v>2019</v>
      </c>
      <c r="BA121" s="119">
        <f>IF('Indicator Date'!BA121="","x",'Indicator Date'!BA121)</f>
        <v>2017</v>
      </c>
      <c r="BB121" s="119">
        <f>IF('Indicator Date'!BB121="","x",'Indicator Date'!BB121)</f>
        <v>2018</v>
      </c>
      <c r="BC121" s="119">
        <f>IF('Indicator Date'!BC121="","x",'Indicator Date'!BC121)</f>
        <v>2019</v>
      </c>
      <c r="BD121" s="119">
        <f>IF('Indicator Date'!BD121="","x",'Indicator Date'!BD121)</f>
        <v>2020</v>
      </c>
      <c r="BE121" s="170">
        <f>IF('Indicator Date'!BE121="","x",YEAR('Indicator Date'!BE121))</f>
        <v>2019</v>
      </c>
      <c r="BF121" s="170">
        <f>IF('Indicator Date'!BF121="","x",YEAR('Indicator Date'!BF121))</f>
        <v>2020</v>
      </c>
      <c r="BG121" s="119">
        <f>IF('Indicator Date'!BG121="","x",'Indicator Date'!BG121)</f>
        <v>2019</v>
      </c>
      <c r="BH121" s="119">
        <f>IF('Indicator Date'!BH121="","x",'Indicator Date'!BH121)</f>
        <v>2019</v>
      </c>
      <c r="BI121" s="119">
        <f>IF('Indicator Date'!BI121="","x",'Indicator Date'!BI121)</f>
        <v>2019</v>
      </c>
      <c r="BJ121" s="119">
        <f>IF('Indicator Date'!BJ121="","x",'Indicator Date'!BJ121)</f>
        <v>2013</v>
      </c>
      <c r="BK121" s="119">
        <f>IF('Indicator Date'!BK121="","x",'Indicator Date'!BK121)</f>
        <v>2019</v>
      </c>
      <c r="BL121" s="119">
        <f>IF('Indicator Date'!BL121="","x",'Indicator Date'!BL121)</f>
        <v>2020</v>
      </c>
      <c r="BM121" s="119">
        <f>IF('Indicator Date'!BM121="","x",'Indicator Date'!BM121)</f>
        <v>2018</v>
      </c>
      <c r="BN121" s="119">
        <f>IF('Indicator Date'!BN121="","x",'Indicator Date'!BN121)</f>
        <v>2016</v>
      </c>
      <c r="BO121" s="119">
        <f>IF('Indicator Date'!BO121="","x",'Indicator Date'!BO121)</f>
        <v>2017</v>
      </c>
      <c r="BP121" s="119">
        <f>IF('Indicator Date'!BP121="","x",'Indicator Date'!BP121)</f>
        <v>2018</v>
      </c>
      <c r="BQ121" s="119">
        <f>IF('Indicator Date'!BQ121="","x",'Indicator Date'!BQ121)</f>
        <v>2014</v>
      </c>
      <c r="BR121" s="119">
        <f>IF('Indicator Date'!BR121="","x",'Indicator Date'!BR121)</f>
        <v>2017</v>
      </c>
      <c r="BS121" s="119">
        <f>IF('Indicator Date'!BS121="","x",'Indicator Date'!BS121)</f>
        <v>2017</v>
      </c>
      <c r="BT121" s="119">
        <f>IF('Indicator Date'!BT121="","x",'Indicator Date'!BT121)</f>
        <v>2017</v>
      </c>
      <c r="BU121" s="119">
        <f>IF('Indicator Date'!BU121="","x",'Indicator Date'!BU121)</f>
        <v>2018</v>
      </c>
      <c r="BV121" s="119">
        <f>IF('Indicator Date'!BV121="","x",'Indicator Date'!BV121)</f>
        <v>2018</v>
      </c>
      <c r="BW121" s="119">
        <f>IF('Indicator Date'!BW121="","x",'Indicator Date'!BW121)</f>
        <v>2018</v>
      </c>
      <c r="BX121" s="119">
        <f>IF('Indicator Date'!BX121="","x",'Indicator Date'!BX121)</f>
        <v>2018</v>
      </c>
      <c r="BY121" s="119">
        <f>IF('Indicator Date'!BY121="","x",'Indicator Date'!BY121)</f>
        <v>2017</v>
      </c>
      <c r="BZ121" s="119">
        <f>IF('Indicator Date'!BZ121="","x",'Indicator Date'!BZ121)</f>
        <v>2019</v>
      </c>
      <c r="CA121" s="119">
        <f>IF('Indicator Date'!CA121="","x",'Indicator Date'!CA121)</f>
        <v>2020</v>
      </c>
      <c r="CB121" s="119">
        <f>IF('Indicator Date'!CB121="","x",'Indicator Date'!CB121)</f>
        <v>2015</v>
      </c>
    </row>
    <row r="122" spans="1:80" x14ac:dyDescent="0.3">
      <c r="A122" s="100" t="str">
        <f>'Indicator Data'!A124</f>
        <v>Namibia</v>
      </c>
      <c r="B122" s="86" t="str">
        <f>'Indicator Data'!B124</f>
        <v>NAM</v>
      </c>
      <c r="C122" s="119">
        <f>IF('Indicator Date'!C122="","x",'Indicator Date'!C122)</f>
        <v>2015</v>
      </c>
      <c r="D122" s="119">
        <f>IF('Indicator Date'!D122="","x",'Indicator Date'!D122)</f>
        <v>2015</v>
      </c>
      <c r="E122" s="119">
        <f>IF('Indicator Date'!E122="","x",'Indicator Date'!E122)</f>
        <v>2015</v>
      </c>
      <c r="F122" s="119">
        <f>IF('Indicator Date'!F122="","x",'Indicator Date'!F122)</f>
        <v>2015</v>
      </c>
      <c r="G122" s="119">
        <f>IF('Indicator Date'!G122="","x",'Indicator Date'!G122)</f>
        <v>2015</v>
      </c>
      <c r="H122" s="119">
        <f>IF('Indicator Date'!H122="","x",'Indicator Date'!H122)</f>
        <v>2015</v>
      </c>
      <c r="I122" s="119">
        <f>IF('Indicator Date'!I122="","x",'Indicator Date'!I122)</f>
        <v>2015</v>
      </c>
      <c r="J122" s="119">
        <f>IF('Indicator Date'!J122="","x",'Indicator Date'!J122)</f>
        <v>2019</v>
      </c>
      <c r="K122" s="119">
        <f>IF('Indicator Date'!K122="","x",'Indicator Date'!K122)</f>
        <v>2019</v>
      </c>
      <c r="L122" s="119">
        <f>IF('Indicator Date'!L122="","x",'Indicator Date'!L122)</f>
        <v>2019</v>
      </c>
      <c r="M122" s="119">
        <f>IF('Indicator Date'!M122="","x",'Indicator Date'!M122)</f>
        <v>2015</v>
      </c>
      <c r="N122" s="119">
        <f>IF('Indicator Date'!N122="","x",'Indicator Date'!N122)</f>
        <v>2015</v>
      </c>
      <c r="O122" s="119">
        <f>IF('Indicator Date'!O122="","x",'Indicator Date'!O122)</f>
        <v>2015</v>
      </c>
      <c r="P122" s="119">
        <f>IF('Indicator Date'!P122="","x",'Indicator Date'!P122)</f>
        <v>2015</v>
      </c>
      <c r="Q122" s="119">
        <f>IF('Indicator Date'!Q122="","x",'Indicator Date'!Q122)</f>
        <v>2010</v>
      </c>
      <c r="R122" s="119">
        <f>IF('Indicator Date'!R122="","x",'Indicator Date'!R122)</f>
        <v>2010</v>
      </c>
      <c r="S122" s="119">
        <f>IF('Indicator Date'!S122="","x",'Indicator Date'!S122)</f>
        <v>2010</v>
      </c>
      <c r="T122" s="119">
        <f>IF('Indicator Date'!T122="","x",'Indicator Date'!T122)</f>
        <v>2010</v>
      </c>
      <c r="U122" s="119">
        <f>IF('Indicator Date'!U122="","x",'Indicator Date'!U122)</f>
        <v>2015</v>
      </c>
      <c r="V122" s="119">
        <f>IF('Indicator Date'!V122="","x",'Indicator Date'!V122)</f>
        <v>2015</v>
      </c>
      <c r="W122" s="119">
        <f>IF('Indicator Date'!W122="","x",'Indicator Date'!W122)</f>
        <v>2015</v>
      </c>
      <c r="X122" s="119">
        <f>IF('Indicator Date'!X122="","x",'Indicator Date'!X122)</f>
        <v>2018</v>
      </c>
      <c r="Y122" s="119">
        <f>IF('Indicator Date'!Y122="","x",'Indicator Date'!Y122)</f>
        <v>2019</v>
      </c>
      <c r="Z122" s="119">
        <f>IF('Indicator Date'!Z122="","x",'Indicator Date'!Z122)</f>
        <v>2019</v>
      </c>
      <c r="AA122" s="119">
        <f>IF('Indicator Date'!AA122="","x",'Indicator Date'!AA122)</f>
        <v>2013</v>
      </c>
      <c r="AB122" s="119">
        <f>IF('Indicator Date'!AB122="","x",'Indicator Date'!AB122)</f>
        <v>2017</v>
      </c>
      <c r="AC122" s="119">
        <f>IF('Indicator Date'!AC122="","x",'Indicator Date'!AC122)</f>
        <v>2017</v>
      </c>
      <c r="AD122" s="119">
        <f>IF('Indicator Date'!AD122="","x",'Indicator Date'!AD122)</f>
        <v>2018</v>
      </c>
      <c r="AE122" s="119">
        <f>IF('Indicator Date'!AE122="","x",'Indicator Date'!AE122)</f>
        <v>2019</v>
      </c>
      <c r="AF122" s="119">
        <f>IF('Indicator Date'!AF122="","x",'Indicator Date'!AF122)</f>
        <v>2018</v>
      </c>
      <c r="AG122" s="119">
        <f>IF('Indicator Date'!AG122="","x",'Indicator Date'!AG122)</f>
        <v>2019</v>
      </c>
      <c r="AH122" s="119">
        <f>IF('Indicator Date'!AH122="","x",'Indicator Date'!AH122)</f>
        <v>2021</v>
      </c>
      <c r="AI122" s="119">
        <f>IF('Indicator Date'!AI122="","x",'Indicator Date'!AI122)</f>
        <v>2021</v>
      </c>
      <c r="AJ122" s="119">
        <f>IF('Indicator Date'!AJ122="","x",'Indicator Date'!AJ122)</f>
        <v>2020</v>
      </c>
      <c r="AK122" s="119">
        <f>IF('Indicator Date'!AK122="","x",'Indicator Date'!AK122)</f>
        <v>2020</v>
      </c>
      <c r="AL122" s="119">
        <f>IF('Indicator Date'!AL122="","x",'Indicator Date'!AL122)</f>
        <v>2018</v>
      </c>
      <c r="AM122" s="119" t="str">
        <f>IF('Indicator Date'!AM122="","x",RIGHT('Indicator Date'!AM122,4))</f>
        <v>2013</v>
      </c>
      <c r="AN122" s="119">
        <f>IF('Indicator Date'!AN122="","x",'Indicator Date'!AN122)</f>
        <v>2021</v>
      </c>
      <c r="AO122" s="119">
        <f>IF('Indicator Date'!AO122="","x",'Indicator Date'!AO122)</f>
        <v>2018</v>
      </c>
      <c r="AP122" s="119">
        <f>IF('Indicator Date'!AP122="","x",'Indicator Date'!AP122)</f>
        <v>2019</v>
      </c>
      <c r="AQ122" s="119">
        <f>IF('Indicator Date'!AQ122="","x",'Indicator Date'!AQ122)</f>
        <v>2019</v>
      </c>
      <c r="AR122" s="119">
        <f>IF('Indicator Date'!AR122="","x",'Indicator Date'!AR122)</f>
        <v>2019</v>
      </c>
      <c r="AS122" s="119">
        <f>IF('Indicator Date'!AS122="","x",'Indicator Date'!AS122)</f>
        <v>2019</v>
      </c>
      <c r="AT122" s="119">
        <f>IF('Indicator Date'!AT122="","x",'Indicator Date'!AT122)</f>
        <v>2013</v>
      </c>
      <c r="AU122" s="119">
        <f>IF('Indicator Date'!AU122="","x",'Indicator Date'!AU122)</f>
        <v>2019</v>
      </c>
      <c r="AV122" s="119">
        <f>IF('Indicator Date'!AV122="","x",'Indicator Date'!AV122)</f>
        <v>2019</v>
      </c>
      <c r="AW122" s="119">
        <f>IF('Indicator Date'!AW122="","x",'Indicator Date'!AW122)</f>
        <v>2019</v>
      </c>
      <c r="AX122" s="119">
        <f>IF('Indicator Date'!AX122="","x",'Indicator Date'!AX122)</f>
        <v>2018</v>
      </c>
      <c r="AY122" s="119">
        <f>IF('Indicator Date'!AY122="","x",'Indicator Date'!AY122)</f>
        <v>2019</v>
      </c>
      <c r="AZ122" s="119">
        <f>IF('Indicator Date'!AZ122="","x",'Indicator Date'!AZ122)</f>
        <v>2019</v>
      </c>
      <c r="BA122" s="119">
        <f>IF('Indicator Date'!BA122="","x",'Indicator Date'!BA122)</f>
        <v>2015</v>
      </c>
      <c r="BB122" s="119">
        <f>IF('Indicator Date'!BB122="","x",'Indicator Date'!BB122)</f>
        <v>2018</v>
      </c>
      <c r="BC122" s="119">
        <f>IF('Indicator Date'!BC122="","x",'Indicator Date'!BC122)</f>
        <v>2019</v>
      </c>
      <c r="BD122" s="119">
        <f>IF('Indicator Date'!BD122="","x",'Indicator Date'!BD122)</f>
        <v>2020</v>
      </c>
      <c r="BE122" s="170" t="str">
        <f>IF('Indicator Date'!BE122="","x",YEAR('Indicator Date'!BE122))</f>
        <v>x</v>
      </c>
      <c r="BF122" s="170">
        <f>IF('Indicator Date'!BF122="","x",YEAR('Indicator Date'!BF122))</f>
        <v>2020</v>
      </c>
      <c r="BG122" s="119">
        <f>IF('Indicator Date'!BG122="","x",'Indicator Date'!BG122)</f>
        <v>2019</v>
      </c>
      <c r="BH122" s="119">
        <f>IF('Indicator Date'!BH122="","x",'Indicator Date'!BH122)</f>
        <v>2019</v>
      </c>
      <c r="BI122" s="119">
        <f>IF('Indicator Date'!BI122="","x",'Indicator Date'!BI122)</f>
        <v>2019</v>
      </c>
      <c r="BJ122" s="119">
        <f>IF('Indicator Date'!BJ122="","x",'Indicator Date'!BJ122)</f>
        <v>2013</v>
      </c>
      <c r="BK122" s="119">
        <f>IF('Indicator Date'!BK122="","x",'Indicator Date'!BK122)</f>
        <v>2019</v>
      </c>
      <c r="BL122" s="119">
        <f>IF('Indicator Date'!BL122="","x",'Indicator Date'!BL122)</f>
        <v>2020</v>
      </c>
      <c r="BM122" s="119">
        <f>IF('Indicator Date'!BM122="","x",'Indicator Date'!BM122)</f>
        <v>2018</v>
      </c>
      <c r="BN122" s="119">
        <f>IF('Indicator Date'!BN122="","x",'Indicator Date'!BN122)</f>
        <v>2018</v>
      </c>
      <c r="BO122" s="119">
        <f>IF('Indicator Date'!BO122="","x",'Indicator Date'!BO122)</f>
        <v>2017</v>
      </c>
      <c r="BP122" s="119">
        <f>IF('Indicator Date'!BP122="","x",'Indicator Date'!BP122)</f>
        <v>2019</v>
      </c>
      <c r="BQ122" s="119">
        <f>IF('Indicator Date'!BQ122="","x",'Indicator Date'!BQ122)</f>
        <v>2014</v>
      </c>
      <c r="BR122" s="119">
        <f>IF('Indicator Date'!BR122="","x",'Indicator Date'!BR122)</f>
        <v>2017</v>
      </c>
      <c r="BS122" s="119">
        <f>IF('Indicator Date'!BS122="","x",'Indicator Date'!BS122)</f>
        <v>2017</v>
      </c>
      <c r="BT122" s="119" t="str">
        <f>IF('Indicator Date'!BT122="","x",'Indicator Date'!BT122)</f>
        <v>x</v>
      </c>
      <c r="BU122" s="119">
        <f>IF('Indicator Date'!BU122="","x",'Indicator Date'!BU122)</f>
        <v>2018</v>
      </c>
      <c r="BV122" s="119">
        <f>IF('Indicator Date'!BV122="","x",'Indicator Date'!BV122)</f>
        <v>2018</v>
      </c>
      <c r="BW122" s="119">
        <f>IF('Indicator Date'!BW122="","x",'Indicator Date'!BW122)</f>
        <v>2018</v>
      </c>
      <c r="BX122" s="119">
        <f>IF('Indicator Date'!BX122="","x",'Indicator Date'!BX122)</f>
        <v>2018</v>
      </c>
      <c r="BY122" s="119">
        <f>IF('Indicator Date'!BY122="","x",'Indicator Date'!BY122)</f>
        <v>2017</v>
      </c>
      <c r="BZ122" s="119">
        <f>IF('Indicator Date'!BZ122="","x",'Indicator Date'!BZ122)</f>
        <v>2019</v>
      </c>
      <c r="CA122" s="119">
        <f>IF('Indicator Date'!CA122="","x",'Indicator Date'!CA122)</f>
        <v>2020</v>
      </c>
      <c r="CB122" s="119">
        <f>IF('Indicator Date'!CB122="","x",'Indicator Date'!CB122)</f>
        <v>2015</v>
      </c>
    </row>
    <row r="123" spans="1:80" x14ac:dyDescent="0.3">
      <c r="A123" s="100" t="str">
        <f>'Indicator Data'!A125</f>
        <v>Nauru</v>
      </c>
      <c r="B123" s="86" t="str">
        <f>'Indicator Data'!B125</f>
        <v>NRU</v>
      </c>
      <c r="C123" s="119">
        <f>IF('Indicator Date'!C123="","x",'Indicator Date'!C123)</f>
        <v>2015</v>
      </c>
      <c r="D123" s="119">
        <f>IF('Indicator Date'!D123="","x",'Indicator Date'!D123)</f>
        <v>2015</v>
      </c>
      <c r="E123" s="119">
        <f>IF('Indicator Date'!E123="","x",'Indicator Date'!E123)</f>
        <v>2015</v>
      </c>
      <c r="F123" s="119">
        <f>IF('Indicator Date'!F123="","x",'Indicator Date'!F123)</f>
        <v>2015</v>
      </c>
      <c r="G123" s="119">
        <f>IF('Indicator Date'!G123="","x",'Indicator Date'!G123)</f>
        <v>2015</v>
      </c>
      <c r="H123" s="119">
        <f>IF('Indicator Date'!H123="","x",'Indicator Date'!H123)</f>
        <v>2015</v>
      </c>
      <c r="I123" s="119">
        <f>IF('Indicator Date'!I123="","x",'Indicator Date'!I123)</f>
        <v>2015</v>
      </c>
      <c r="J123" s="119">
        <f>IF('Indicator Date'!J123="","x",'Indicator Date'!J123)</f>
        <v>2019</v>
      </c>
      <c r="K123" s="119">
        <f>IF('Indicator Date'!K123="","x",'Indicator Date'!K123)</f>
        <v>2019</v>
      </c>
      <c r="L123" s="119" t="str">
        <f>IF('Indicator Date'!L123="","x",'Indicator Date'!L123)</f>
        <v>x</v>
      </c>
      <c r="M123" s="119">
        <f>IF('Indicator Date'!M123="","x",'Indicator Date'!M123)</f>
        <v>2015</v>
      </c>
      <c r="N123" s="119">
        <f>IF('Indicator Date'!N123="","x",'Indicator Date'!N123)</f>
        <v>2015</v>
      </c>
      <c r="O123" s="119">
        <f>IF('Indicator Date'!O123="","x",'Indicator Date'!O123)</f>
        <v>2015</v>
      </c>
      <c r="P123" s="119">
        <f>IF('Indicator Date'!P123="","x",'Indicator Date'!P123)</f>
        <v>2015</v>
      </c>
      <c r="Q123" s="119">
        <f>IF('Indicator Date'!Q123="","x",'Indicator Date'!Q123)</f>
        <v>2010</v>
      </c>
      <c r="R123" s="119">
        <f>IF('Indicator Date'!R123="","x",'Indicator Date'!R123)</f>
        <v>2010</v>
      </c>
      <c r="S123" s="119">
        <f>IF('Indicator Date'!S123="","x",'Indicator Date'!S123)</f>
        <v>2010</v>
      </c>
      <c r="T123" s="119">
        <f>IF('Indicator Date'!T123="","x",'Indicator Date'!T123)</f>
        <v>2010</v>
      </c>
      <c r="U123" s="119">
        <f>IF('Indicator Date'!U123="","x",'Indicator Date'!U123)</f>
        <v>2015</v>
      </c>
      <c r="V123" s="119">
        <f>IF('Indicator Date'!V123="","x",'Indicator Date'!V123)</f>
        <v>2015</v>
      </c>
      <c r="W123" s="119">
        <f>IF('Indicator Date'!W123="","x",'Indicator Date'!W123)</f>
        <v>2015</v>
      </c>
      <c r="X123" s="119">
        <f>IF('Indicator Date'!X123="","x",'Indicator Date'!X123)</f>
        <v>2018</v>
      </c>
      <c r="Y123" s="119">
        <f>IF('Indicator Date'!Y123="","x",'Indicator Date'!Y123)</f>
        <v>2019</v>
      </c>
      <c r="Z123" s="119">
        <f>IF('Indicator Date'!Z123="","x",'Indicator Date'!Z123)</f>
        <v>2019</v>
      </c>
      <c r="AA123" s="119" t="str">
        <f>IF('Indicator Date'!AA123="","x",'Indicator Date'!AA123)</f>
        <v>x</v>
      </c>
      <c r="AB123" s="119">
        <f>IF('Indicator Date'!AB123="","x",'Indicator Date'!AB123)</f>
        <v>2017</v>
      </c>
      <c r="AC123" s="119" t="str">
        <f>IF('Indicator Date'!AC123="","x",'Indicator Date'!AC123)</f>
        <v>x</v>
      </c>
      <c r="AD123" s="119" t="str">
        <f>IF('Indicator Date'!AD123="","x",'Indicator Date'!AD123)</f>
        <v>x</v>
      </c>
      <c r="AE123" s="119">
        <f>IF('Indicator Date'!AE123="","x",'Indicator Date'!AE123)</f>
        <v>2018</v>
      </c>
      <c r="AF123" s="119" t="str">
        <f>IF('Indicator Date'!AF123="","x",'Indicator Date'!AF123)</f>
        <v>x</v>
      </c>
      <c r="AG123" s="119">
        <f>IF('Indicator Date'!AG123="","x",'Indicator Date'!AG123)</f>
        <v>2019</v>
      </c>
      <c r="AH123" s="119">
        <f>IF('Indicator Date'!AH123="","x",'Indicator Date'!AH123)</f>
        <v>2021</v>
      </c>
      <c r="AI123" s="119">
        <f>IF('Indicator Date'!AI123="","x",'Indicator Date'!AI123)</f>
        <v>2021</v>
      </c>
      <c r="AJ123" s="119">
        <f>IF('Indicator Date'!AJ123="","x",'Indicator Date'!AJ123)</f>
        <v>2020</v>
      </c>
      <c r="AK123" s="119">
        <f>IF('Indicator Date'!AK123="","x",'Indicator Date'!AK123)</f>
        <v>2020</v>
      </c>
      <c r="AL123" s="119" t="str">
        <f>IF('Indicator Date'!AL123="","x",'Indicator Date'!AL123)</f>
        <v>x</v>
      </c>
      <c r="AM123" s="119" t="str">
        <f>IF('Indicator Date'!AM123="","x",RIGHT('Indicator Date'!AM123,4))</f>
        <v>x</v>
      </c>
      <c r="AN123" s="119">
        <f>IF('Indicator Date'!AN123="","x",'Indicator Date'!AN123)</f>
        <v>2021</v>
      </c>
      <c r="AO123" s="119">
        <f>IF('Indicator Date'!AO123="","x",'Indicator Date'!AO123)</f>
        <v>2018</v>
      </c>
      <c r="AP123" s="119">
        <f>IF('Indicator Date'!AP123="","x",'Indicator Date'!AP123)</f>
        <v>2019</v>
      </c>
      <c r="AQ123" s="119">
        <f>IF('Indicator Date'!AQ123="","x",'Indicator Date'!AQ123)</f>
        <v>2019</v>
      </c>
      <c r="AR123" s="119">
        <f>IF('Indicator Date'!AR123="","x",'Indicator Date'!AR123)</f>
        <v>2018</v>
      </c>
      <c r="AS123" s="119">
        <f>IF('Indicator Date'!AS123="","x",'Indicator Date'!AS123)</f>
        <v>2019</v>
      </c>
      <c r="AT123" s="119" t="str">
        <f>IF('Indicator Date'!AT123="","x",'Indicator Date'!AT123)</f>
        <v>x</v>
      </c>
      <c r="AU123" s="119">
        <f>IF('Indicator Date'!AU123="","x",'Indicator Date'!AU123)</f>
        <v>2019</v>
      </c>
      <c r="AV123" s="119" t="str">
        <f>IF('Indicator Date'!AV123="","x",'Indicator Date'!AV123)</f>
        <v>x</v>
      </c>
      <c r="AW123" s="119" t="str">
        <f>IF('Indicator Date'!AW123="","x",'Indicator Date'!AW123)</f>
        <v>x</v>
      </c>
      <c r="AX123" s="119" t="str">
        <f>IF('Indicator Date'!AX123="","x",'Indicator Date'!AX123)</f>
        <v>x</v>
      </c>
      <c r="AY123" s="119">
        <f>IF('Indicator Date'!AY123="","x",'Indicator Date'!AY123)</f>
        <v>2019</v>
      </c>
      <c r="AZ123" s="119" t="str">
        <f>IF('Indicator Date'!AZ123="","x",'Indicator Date'!AZ123)</f>
        <v>x</v>
      </c>
      <c r="BA123" s="119">
        <f>IF('Indicator Date'!BA123="","x",'Indicator Date'!BA123)</f>
        <v>2012</v>
      </c>
      <c r="BB123" s="119">
        <f>IF('Indicator Date'!BB123="","x",'Indicator Date'!BB123)</f>
        <v>2018</v>
      </c>
      <c r="BC123" s="119">
        <f>IF('Indicator Date'!BC123="","x",'Indicator Date'!BC123)</f>
        <v>2019</v>
      </c>
      <c r="BD123" s="119">
        <f>IF('Indicator Date'!BD123="","x",'Indicator Date'!BD123)</f>
        <v>2020</v>
      </c>
      <c r="BE123" s="170" t="str">
        <f>IF('Indicator Date'!BE123="","x",YEAR('Indicator Date'!BE123))</f>
        <v>x</v>
      </c>
      <c r="BF123" s="170">
        <f>IF('Indicator Date'!BF123="","x",YEAR('Indicator Date'!BF123))</f>
        <v>2020</v>
      </c>
      <c r="BG123" s="119">
        <f>IF('Indicator Date'!BG123="","x",'Indicator Date'!BG123)</f>
        <v>2019</v>
      </c>
      <c r="BH123" s="119">
        <f>IF('Indicator Date'!BH123="","x",'Indicator Date'!BH123)</f>
        <v>2019</v>
      </c>
      <c r="BI123" s="119">
        <f>IF('Indicator Date'!BI123="","x",'Indicator Date'!BI123)</f>
        <v>2019</v>
      </c>
      <c r="BJ123" s="119">
        <f>IF('Indicator Date'!BJ123="","x",'Indicator Date'!BJ123)</f>
        <v>2013</v>
      </c>
      <c r="BK123" s="119">
        <f>IF('Indicator Date'!BK123="","x",'Indicator Date'!BK123)</f>
        <v>2019</v>
      </c>
      <c r="BL123" s="119" t="str">
        <f>IF('Indicator Date'!BL123="","x",'Indicator Date'!BL123)</f>
        <v>x</v>
      </c>
      <c r="BM123" s="119">
        <f>IF('Indicator Date'!BM123="","x",'Indicator Date'!BM123)</f>
        <v>2018</v>
      </c>
      <c r="BN123" s="119" t="str">
        <f>IF('Indicator Date'!BN123="","x",'Indicator Date'!BN123)</f>
        <v>x</v>
      </c>
      <c r="BO123" s="119">
        <f>IF('Indicator Date'!BO123="","x",'Indicator Date'!BO123)</f>
        <v>2017</v>
      </c>
      <c r="BP123" s="119">
        <f>IF('Indicator Date'!BP123="","x",'Indicator Date'!BP123)</f>
        <v>2017</v>
      </c>
      <c r="BQ123" s="119">
        <f>IF('Indicator Date'!BQ123="","x",'Indicator Date'!BQ123)</f>
        <v>2014</v>
      </c>
      <c r="BR123" s="119">
        <f>IF('Indicator Date'!BR123="","x",'Indicator Date'!BR123)</f>
        <v>2017</v>
      </c>
      <c r="BS123" s="119">
        <f>IF('Indicator Date'!BS123="","x",'Indicator Date'!BS123)</f>
        <v>2017</v>
      </c>
      <c r="BT123" s="119">
        <f>IF('Indicator Date'!BT123="","x",'Indicator Date'!BT123)</f>
        <v>2015</v>
      </c>
      <c r="BU123" s="119">
        <f>IF('Indicator Date'!BU123="","x",'Indicator Date'!BU123)</f>
        <v>2018</v>
      </c>
      <c r="BV123" s="119">
        <f>IF('Indicator Date'!BV123="","x",'Indicator Date'!BV123)</f>
        <v>2018</v>
      </c>
      <c r="BW123" s="119" t="str">
        <f>IF('Indicator Date'!BW123="","x",'Indicator Date'!BW123)</f>
        <v>x</v>
      </c>
      <c r="BX123" s="119">
        <f>IF('Indicator Date'!BX123="","x",'Indicator Date'!BX123)</f>
        <v>2018</v>
      </c>
      <c r="BY123" s="119" t="str">
        <f>IF('Indicator Date'!BY123="","x",'Indicator Date'!BY123)</f>
        <v>x</v>
      </c>
      <c r="BZ123" s="119">
        <f>IF('Indicator Date'!BZ123="","x",'Indicator Date'!BZ123)</f>
        <v>2019</v>
      </c>
      <c r="CA123" s="119">
        <f>IF('Indicator Date'!CA123="","x",'Indicator Date'!CA123)</f>
        <v>2020</v>
      </c>
      <c r="CB123" s="119">
        <f>IF('Indicator Date'!CB123="","x",'Indicator Date'!CB123)</f>
        <v>2015</v>
      </c>
    </row>
    <row r="124" spans="1:80" x14ac:dyDescent="0.3">
      <c r="A124" s="100" t="str">
        <f>'Indicator Data'!A126</f>
        <v>Nepal</v>
      </c>
      <c r="B124" s="86" t="str">
        <f>'Indicator Data'!B126</f>
        <v>NPL</v>
      </c>
      <c r="C124" s="119">
        <f>IF('Indicator Date'!C124="","x",'Indicator Date'!C124)</f>
        <v>2015</v>
      </c>
      <c r="D124" s="119">
        <f>IF('Indicator Date'!D124="","x",'Indicator Date'!D124)</f>
        <v>2015</v>
      </c>
      <c r="E124" s="119">
        <f>IF('Indicator Date'!E124="","x",'Indicator Date'!E124)</f>
        <v>2015</v>
      </c>
      <c r="F124" s="119">
        <f>IF('Indicator Date'!F124="","x",'Indicator Date'!F124)</f>
        <v>2015</v>
      </c>
      <c r="G124" s="119">
        <f>IF('Indicator Date'!G124="","x",'Indicator Date'!G124)</f>
        <v>2015</v>
      </c>
      <c r="H124" s="119">
        <f>IF('Indicator Date'!H124="","x",'Indicator Date'!H124)</f>
        <v>2015</v>
      </c>
      <c r="I124" s="119">
        <f>IF('Indicator Date'!I124="","x",'Indicator Date'!I124)</f>
        <v>2015</v>
      </c>
      <c r="J124" s="119">
        <f>IF('Indicator Date'!J124="","x",'Indicator Date'!J124)</f>
        <v>2019</v>
      </c>
      <c r="K124" s="119">
        <f>IF('Indicator Date'!K124="","x",'Indicator Date'!K124)</f>
        <v>2019</v>
      </c>
      <c r="L124" s="119">
        <f>IF('Indicator Date'!L124="","x",'Indicator Date'!L124)</f>
        <v>2019</v>
      </c>
      <c r="M124" s="119">
        <f>IF('Indicator Date'!M124="","x",'Indicator Date'!M124)</f>
        <v>2015</v>
      </c>
      <c r="N124" s="119">
        <f>IF('Indicator Date'!N124="","x",'Indicator Date'!N124)</f>
        <v>2015</v>
      </c>
      <c r="O124" s="119">
        <f>IF('Indicator Date'!O124="","x",'Indicator Date'!O124)</f>
        <v>2015</v>
      </c>
      <c r="P124" s="119">
        <f>IF('Indicator Date'!P124="","x",'Indicator Date'!P124)</f>
        <v>2015</v>
      </c>
      <c r="Q124" s="119">
        <f>IF('Indicator Date'!Q124="","x",'Indicator Date'!Q124)</f>
        <v>2010</v>
      </c>
      <c r="R124" s="119">
        <f>IF('Indicator Date'!R124="","x",'Indicator Date'!R124)</f>
        <v>2010</v>
      </c>
      <c r="S124" s="119">
        <f>IF('Indicator Date'!S124="","x",'Indicator Date'!S124)</f>
        <v>2010</v>
      </c>
      <c r="T124" s="119">
        <f>IF('Indicator Date'!T124="","x",'Indicator Date'!T124)</f>
        <v>2010</v>
      </c>
      <c r="U124" s="119">
        <f>IF('Indicator Date'!U124="","x",'Indicator Date'!U124)</f>
        <v>2015</v>
      </c>
      <c r="V124" s="119">
        <f>IF('Indicator Date'!V124="","x",'Indicator Date'!V124)</f>
        <v>2015</v>
      </c>
      <c r="W124" s="119">
        <f>IF('Indicator Date'!W124="","x",'Indicator Date'!W124)</f>
        <v>2015</v>
      </c>
      <c r="X124" s="119">
        <f>IF('Indicator Date'!X124="","x",'Indicator Date'!X124)</f>
        <v>2018</v>
      </c>
      <c r="Y124" s="119">
        <f>IF('Indicator Date'!Y124="","x",'Indicator Date'!Y124)</f>
        <v>2019</v>
      </c>
      <c r="Z124" s="119">
        <f>IF('Indicator Date'!Z124="","x",'Indicator Date'!Z124)</f>
        <v>2019</v>
      </c>
      <c r="AA124" s="119">
        <f>IF('Indicator Date'!AA124="","x",'Indicator Date'!AA124)</f>
        <v>2016</v>
      </c>
      <c r="AB124" s="119">
        <f>IF('Indicator Date'!AB124="","x",'Indicator Date'!AB124)</f>
        <v>2017</v>
      </c>
      <c r="AC124" s="119">
        <f>IF('Indicator Date'!AC124="","x",'Indicator Date'!AC124)</f>
        <v>2017</v>
      </c>
      <c r="AD124" s="119">
        <f>IF('Indicator Date'!AD124="","x",'Indicator Date'!AD124)</f>
        <v>2018</v>
      </c>
      <c r="AE124" s="119">
        <f>IF('Indicator Date'!AE124="","x",'Indicator Date'!AE124)</f>
        <v>2019</v>
      </c>
      <c r="AF124" s="119">
        <f>IF('Indicator Date'!AF124="","x",'Indicator Date'!AF124)</f>
        <v>2018</v>
      </c>
      <c r="AG124" s="119">
        <f>IF('Indicator Date'!AG124="","x",'Indicator Date'!AG124)</f>
        <v>2019</v>
      </c>
      <c r="AH124" s="119">
        <f>IF('Indicator Date'!AH124="","x",'Indicator Date'!AH124)</f>
        <v>2021</v>
      </c>
      <c r="AI124" s="119">
        <f>IF('Indicator Date'!AI124="","x",'Indicator Date'!AI124)</f>
        <v>2021</v>
      </c>
      <c r="AJ124" s="119">
        <f>IF('Indicator Date'!AJ124="","x",'Indicator Date'!AJ124)</f>
        <v>2020</v>
      </c>
      <c r="AK124" s="119">
        <f>IF('Indicator Date'!AK124="","x",'Indicator Date'!AK124)</f>
        <v>2020</v>
      </c>
      <c r="AL124" s="119">
        <f>IF('Indicator Date'!AL124="","x",'Indicator Date'!AL124)</f>
        <v>2018</v>
      </c>
      <c r="AM124" s="119" t="str">
        <f>IF('Indicator Date'!AM124="","x",RIGHT('Indicator Date'!AM124,4))</f>
        <v>2016</v>
      </c>
      <c r="AN124" s="119">
        <f>IF('Indicator Date'!AN124="","x",'Indicator Date'!AN124)</f>
        <v>2021</v>
      </c>
      <c r="AO124" s="119">
        <f>IF('Indicator Date'!AO124="","x",'Indicator Date'!AO124)</f>
        <v>2018</v>
      </c>
      <c r="AP124" s="119">
        <f>IF('Indicator Date'!AP124="","x",'Indicator Date'!AP124)</f>
        <v>2019</v>
      </c>
      <c r="AQ124" s="119">
        <f>IF('Indicator Date'!AQ124="","x",'Indicator Date'!AQ124)</f>
        <v>2019</v>
      </c>
      <c r="AR124" s="119">
        <f>IF('Indicator Date'!AR124="","x",'Indicator Date'!AR124)</f>
        <v>2019</v>
      </c>
      <c r="AS124" s="119">
        <f>IF('Indicator Date'!AS124="","x",'Indicator Date'!AS124)</f>
        <v>2019</v>
      </c>
      <c r="AT124" s="119">
        <f>IF('Indicator Date'!AT124="","x",'Indicator Date'!AT124)</f>
        <v>2016</v>
      </c>
      <c r="AU124" s="119">
        <f>IF('Indicator Date'!AU124="","x",'Indicator Date'!AU124)</f>
        <v>2019</v>
      </c>
      <c r="AV124" s="119">
        <f>IF('Indicator Date'!AV124="","x",'Indicator Date'!AV124)</f>
        <v>2019</v>
      </c>
      <c r="AW124" s="119">
        <f>IF('Indicator Date'!AW124="","x",'Indicator Date'!AW124)</f>
        <v>2019</v>
      </c>
      <c r="AX124" s="119">
        <f>IF('Indicator Date'!AX124="","x",'Indicator Date'!AX124)</f>
        <v>2018</v>
      </c>
      <c r="AY124" s="119">
        <f>IF('Indicator Date'!AY124="","x",'Indicator Date'!AY124)</f>
        <v>2019</v>
      </c>
      <c r="AZ124" s="119">
        <f>IF('Indicator Date'!AZ124="","x",'Indicator Date'!AZ124)</f>
        <v>2019</v>
      </c>
      <c r="BA124" s="119">
        <f>IF('Indicator Date'!BA124="","x",'Indicator Date'!BA124)</f>
        <v>2010</v>
      </c>
      <c r="BB124" s="119">
        <f>IF('Indicator Date'!BB124="","x",'Indicator Date'!BB124)</f>
        <v>2018</v>
      </c>
      <c r="BC124" s="119">
        <f>IF('Indicator Date'!BC124="","x",'Indicator Date'!BC124)</f>
        <v>2019</v>
      </c>
      <c r="BD124" s="119">
        <f>IF('Indicator Date'!BD124="","x",'Indicator Date'!BD124)</f>
        <v>2020</v>
      </c>
      <c r="BE124" s="170" t="str">
        <f>IF('Indicator Date'!BE124="","x",YEAR('Indicator Date'!BE124))</f>
        <v>x</v>
      </c>
      <c r="BF124" s="170">
        <f>IF('Indicator Date'!BF124="","x",YEAR('Indicator Date'!BF124))</f>
        <v>2020</v>
      </c>
      <c r="BG124" s="119">
        <f>IF('Indicator Date'!BG124="","x",'Indicator Date'!BG124)</f>
        <v>2019</v>
      </c>
      <c r="BH124" s="119">
        <f>IF('Indicator Date'!BH124="","x",'Indicator Date'!BH124)</f>
        <v>2019</v>
      </c>
      <c r="BI124" s="119">
        <f>IF('Indicator Date'!BI124="","x",'Indicator Date'!BI124)</f>
        <v>2019</v>
      </c>
      <c r="BJ124" s="119">
        <f>IF('Indicator Date'!BJ124="","x",'Indicator Date'!BJ124)</f>
        <v>2015</v>
      </c>
      <c r="BK124" s="119">
        <f>IF('Indicator Date'!BK124="","x",'Indicator Date'!BK124)</f>
        <v>2019</v>
      </c>
      <c r="BL124" s="119">
        <f>IF('Indicator Date'!BL124="","x",'Indicator Date'!BL124)</f>
        <v>2020</v>
      </c>
      <c r="BM124" s="119">
        <f>IF('Indicator Date'!BM124="","x",'Indicator Date'!BM124)</f>
        <v>2018</v>
      </c>
      <c r="BN124" s="119">
        <f>IF('Indicator Date'!BN124="","x",'Indicator Date'!BN124)</f>
        <v>2018</v>
      </c>
      <c r="BO124" s="119">
        <f>IF('Indicator Date'!BO124="","x",'Indicator Date'!BO124)</f>
        <v>2017</v>
      </c>
      <c r="BP124" s="119">
        <f>IF('Indicator Date'!BP124="","x",'Indicator Date'!BP124)</f>
        <v>2018</v>
      </c>
      <c r="BQ124" s="119">
        <f>IF('Indicator Date'!BQ124="","x",'Indicator Date'!BQ124)</f>
        <v>2014</v>
      </c>
      <c r="BR124" s="119">
        <f>IF('Indicator Date'!BR124="","x",'Indicator Date'!BR124)</f>
        <v>2017</v>
      </c>
      <c r="BS124" s="119">
        <f>IF('Indicator Date'!BS124="","x",'Indicator Date'!BS124)</f>
        <v>2017</v>
      </c>
      <c r="BT124" s="119">
        <f>IF('Indicator Date'!BT124="","x",'Indicator Date'!BT124)</f>
        <v>2017</v>
      </c>
      <c r="BU124" s="119">
        <f>IF('Indicator Date'!BU124="","x",'Indicator Date'!BU124)</f>
        <v>2018</v>
      </c>
      <c r="BV124" s="119">
        <f>IF('Indicator Date'!BV124="","x",'Indicator Date'!BV124)</f>
        <v>2018</v>
      </c>
      <c r="BW124" s="119">
        <f>IF('Indicator Date'!BW124="","x",'Indicator Date'!BW124)</f>
        <v>2018</v>
      </c>
      <c r="BX124" s="119">
        <f>IF('Indicator Date'!BX124="","x",'Indicator Date'!BX124)</f>
        <v>2018</v>
      </c>
      <c r="BY124" s="119">
        <f>IF('Indicator Date'!BY124="","x",'Indicator Date'!BY124)</f>
        <v>2017</v>
      </c>
      <c r="BZ124" s="119">
        <f>IF('Indicator Date'!BZ124="","x",'Indicator Date'!BZ124)</f>
        <v>2019</v>
      </c>
      <c r="CA124" s="119">
        <f>IF('Indicator Date'!CA124="","x",'Indicator Date'!CA124)</f>
        <v>2020</v>
      </c>
      <c r="CB124" s="119">
        <f>IF('Indicator Date'!CB124="","x",'Indicator Date'!CB124)</f>
        <v>2015</v>
      </c>
    </row>
    <row r="125" spans="1:80" x14ac:dyDescent="0.3">
      <c r="A125" s="100" t="str">
        <f>'Indicator Data'!A127</f>
        <v>Netherlands</v>
      </c>
      <c r="B125" s="86" t="str">
        <f>'Indicator Data'!B127</f>
        <v>NLD</v>
      </c>
      <c r="C125" s="119">
        <f>IF('Indicator Date'!C125="","x",'Indicator Date'!C125)</f>
        <v>2015</v>
      </c>
      <c r="D125" s="119">
        <f>IF('Indicator Date'!D125="","x",'Indicator Date'!D125)</f>
        <v>2015</v>
      </c>
      <c r="E125" s="119">
        <f>IF('Indicator Date'!E125="","x",'Indicator Date'!E125)</f>
        <v>2015</v>
      </c>
      <c r="F125" s="119">
        <f>IF('Indicator Date'!F125="","x",'Indicator Date'!F125)</f>
        <v>2015</v>
      </c>
      <c r="G125" s="119">
        <f>IF('Indicator Date'!G125="","x",'Indicator Date'!G125)</f>
        <v>2015</v>
      </c>
      <c r="H125" s="119">
        <f>IF('Indicator Date'!H125="","x",'Indicator Date'!H125)</f>
        <v>2015</v>
      </c>
      <c r="I125" s="119">
        <f>IF('Indicator Date'!I125="","x",'Indicator Date'!I125)</f>
        <v>2015</v>
      </c>
      <c r="J125" s="119">
        <f>IF('Indicator Date'!J125="","x",'Indicator Date'!J125)</f>
        <v>2019</v>
      </c>
      <c r="K125" s="119">
        <f>IF('Indicator Date'!K125="","x",'Indicator Date'!K125)</f>
        <v>2019</v>
      </c>
      <c r="L125" s="119">
        <f>IF('Indicator Date'!L125="","x",'Indicator Date'!L125)</f>
        <v>2019</v>
      </c>
      <c r="M125" s="119">
        <f>IF('Indicator Date'!M125="","x",'Indicator Date'!M125)</f>
        <v>2015</v>
      </c>
      <c r="N125" s="119">
        <f>IF('Indicator Date'!N125="","x",'Indicator Date'!N125)</f>
        <v>2015</v>
      </c>
      <c r="O125" s="119">
        <f>IF('Indicator Date'!O125="","x",'Indicator Date'!O125)</f>
        <v>2015</v>
      </c>
      <c r="P125" s="119">
        <f>IF('Indicator Date'!P125="","x",'Indicator Date'!P125)</f>
        <v>2015</v>
      </c>
      <c r="Q125" s="119">
        <f>IF('Indicator Date'!Q125="","x",'Indicator Date'!Q125)</f>
        <v>2010</v>
      </c>
      <c r="R125" s="119">
        <f>IF('Indicator Date'!R125="","x",'Indicator Date'!R125)</f>
        <v>2010</v>
      </c>
      <c r="S125" s="119">
        <f>IF('Indicator Date'!S125="","x",'Indicator Date'!S125)</f>
        <v>2010</v>
      </c>
      <c r="T125" s="119">
        <f>IF('Indicator Date'!T125="","x",'Indicator Date'!T125)</f>
        <v>2010</v>
      </c>
      <c r="U125" s="119">
        <f>IF('Indicator Date'!U125="","x",'Indicator Date'!U125)</f>
        <v>2015</v>
      </c>
      <c r="V125" s="119">
        <f>IF('Indicator Date'!V125="","x",'Indicator Date'!V125)</f>
        <v>2015</v>
      </c>
      <c r="W125" s="119">
        <f>IF('Indicator Date'!W125="","x",'Indicator Date'!W125)</f>
        <v>2015</v>
      </c>
      <c r="X125" s="119">
        <f>IF('Indicator Date'!X125="","x",'Indicator Date'!X125)</f>
        <v>2018</v>
      </c>
      <c r="Y125" s="119">
        <f>IF('Indicator Date'!Y125="","x",'Indicator Date'!Y125)</f>
        <v>2019</v>
      </c>
      <c r="Z125" s="119">
        <f>IF('Indicator Date'!Z125="","x",'Indicator Date'!Z125)</f>
        <v>2019</v>
      </c>
      <c r="AA125" s="119">
        <f>IF('Indicator Date'!AA125="","x",'Indicator Date'!AA125)</f>
        <v>2011</v>
      </c>
      <c r="AB125" s="119">
        <f>IF('Indicator Date'!AB125="","x",'Indicator Date'!AB125)</f>
        <v>2017</v>
      </c>
      <c r="AC125" s="119" t="str">
        <f>IF('Indicator Date'!AC125="","x",'Indicator Date'!AC125)</f>
        <v>x</v>
      </c>
      <c r="AD125" s="119">
        <f>IF('Indicator Date'!AD125="","x",'Indicator Date'!AD125)</f>
        <v>2018</v>
      </c>
      <c r="AE125" s="119">
        <f>IF('Indicator Date'!AE125="","x",'Indicator Date'!AE125)</f>
        <v>2019</v>
      </c>
      <c r="AF125" s="119" t="str">
        <f>IF('Indicator Date'!AF125="","x",'Indicator Date'!AF125)</f>
        <v>x</v>
      </c>
      <c r="AG125" s="119">
        <f>IF('Indicator Date'!AG125="","x",'Indicator Date'!AG125)</f>
        <v>2019</v>
      </c>
      <c r="AH125" s="119">
        <f>IF('Indicator Date'!AH125="","x",'Indicator Date'!AH125)</f>
        <v>2021</v>
      </c>
      <c r="AI125" s="119">
        <f>IF('Indicator Date'!AI125="","x",'Indicator Date'!AI125)</f>
        <v>2021</v>
      </c>
      <c r="AJ125" s="119">
        <f>IF('Indicator Date'!AJ125="","x",'Indicator Date'!AJ125)</f>
        <v>2020</v>
      </c>
      <c r="AK125" s="119">
        <f>IF('Indicator Date'!AK125="","x",'Indicator Date'!AK125)</f>
        <v>2020</v>
      </c>
      <c r="AL125" s="119">
        <f>IF('Indicator Date'!AL125="","x",'Indicator Date'!AL125)</f>
        <v>2018</v>
      </c>
      <c r="AM125" s="119" t="str">
        <f>IF('Indicator Date'!AM125="","x",RIGHT('Indicator Date'!AM125,4))</f>
        <v>x</v>
      </c>
      <c r="AN125" s="119">
        <f>IF('Indicator Date'!AN125="","x",'Indicator Date'!AN125)</f>
        <v>2021</v>
      </c>
      <c r="AO125" s="119">
        <f>IF('Indicator Date'!AO125="","x",'Indicator Date'!AO125)</f>
        <v>2018</v>
      </c>
      <c r="AP125" s="119">
        <f>IF('Indicator Date'!AP125="","x",'Indicator Date'!AP125)</f>
        <v>2019</v>
      </c>
      <c r="AQ125" s="119" t="str">
        <f>IF('Indicator Date'!AQ125="","x",'Indicator Date'!AQ125)</f>
        <v>x</v>
      </c>
      <c r="AR125" s="119">
        <f>IF('Indicator Date'!AR125="","x",'Indicator Date'!AR125)</f>
        <v>2019</v>
      </c>
      <c r="AS125" s="119">
        <f>IF('Indicator Date'!AS125="","x",'Indicator Date'!AS125)</f>
        <v>2019</v>
      </c>
      <c r="AT125" s="119" t="str">
        <f>IF('Indicator Date'!AT125="","x",'Indicator Date'!AT125)</f>
        <v>x</v>
      </c>
      <c r="AU125" s="119">
        <f>IF('Indicator Date'!AU125="","x",'Indicator Date'!AU125)</f>
        <v>2019</v>
      </c>
      <c r="AV125" s="119">
        <f>IF('Indicator Date'!AV125="","x",'Indicator Date'!AV125)</f>
        <v>2019</v>
      </c>
      <c r="AW125" s="119">
        <f>IF('Indicator Date'!AW125="","x",'Indicator Date'!AW125)</f>
        <v>2019</v>
      </c>
      <c r="AX125" s="119" t="str">
        <f>IF('Indicator Date'!AX125="","x",'Indicator Date'!AX125)</f>
        <v>x</v>
      </c>
      <c r="AY125" s="119">
        <f>IF('Indicator Date'!AY125="","x",'Indicator Date'!AY125)</f>
        <v>2019</v>
      </c>
      <c r="AZ125" s="119">
        <f>IF('Indicator Date'!AZ125="","x",'Indicator Date'!AZ125)</f>
        <v>2019</v>
      </c>
      <c r="BA125" s="119">
        <f>IF('Indicator Date'!BA125="","x",'Indicator Date'!BA125)</f>
        <v>2018</v>
      </c>
      <c r="BB125" s="119">
        <f>IF('Indicator Date'!BB125="","x",'Indicator Date'!BB125)</f>
        <v>2018</v>
      </c>
      <c r="BC125" s="119">
        <f>IF('Indicator Date'!BC125="","x",'Indicator Date'!BC125)</f>
        <v>2019</v>
      </c>
      <c r="BD125" s="119">
        <f>IF('Indicator Date'!BD125="","x",'Indicator Date'!BD125)</f>
        <v>2020</v>
      </c>
      <c r="BE125" s="170" t="str">
        <f>IF('Indicator Date'!BE125="","x",YEAR('Indicator Date'!BE125))</f>
        <v>x</v>
      </c>
      <c r="BF125" s="170">
        <f>IF('Indicator Date'!BF125="","x",YEAR('Indicator Date'!BF125))</f>
        <v>2020</v>
      </c>
      <c r="BG125" s="119">
        <f>IF('Indicator Date'!BG125="","x",'Indicator Date'!BG125)</f>
        <v>2019</v>
      </c>
      <c r="BH125" s="119">
        <f>IF('Indicator Date'!BH125="","x",'Indicator Date'!BH125)</f>
        <v>2019</v>
      </c>
      <c r="BI125" s="119">
        <f>IF('Indicator Date'!BI125="","x",'Indicator Date'!BI125)</f>
        <v>2019</v>
      </c>
      <c r="BJ125" s="119">
        <f>IF('Indicator Date'!BJ125="","x",'Indicator Date'!BJ125)</f>
        <v>2015</v>
      </c>
      <c r="BK125" s="119">
        <f>IF('Indicator Date'!BK125="","x",'Indicator Date'!BK125)</f>
        <v>2019</v>
      </c>
      <c r="BL125" s="119">
        <f>IF('Indicator Date'!BL125="","x",'Indicator Date'!BL125)</f>
        <v>2020</v>
      </c>
      <c r="BM125" s="119">
        <f>IF('Indicator Date'!BM125="","x",'Indicator Date'!BM125)</f>
        <v>2018</v>
      </c>
      <c r="BN125" s="119" t="str">
        <f>IF('Indicator Date'!BN125="","x",'Indicator Date'!BN125)</f>
        <v>x</v>
      </c>
      <c r="BO125" s="119">
        <f>IF('Indicator Date'!BO125="","x",'Indicator Date'!BO125)</f>
        <v>2019</v>
      </c>
      <c r="BP125" s="119">
        <f>IF('Indicator Date'!BP125="","x",'Indicator Date'!BP125)</f>
        <v>2019</v>
      </c>
      <c r="BQ125" s="119">
        <f>IF('Indicator Date'!BQ125="","x",'Indicator Date'!BQ125)</f>
        <v>2014</v>
      </c>
      <c r="BR125" s="119">
        <f>IF('Indicator Date'!BR125="","x",'Indicator Date'!BR125)</f>
        <v>2017</v>
      </c>
      <c r="BS125" s="119">
        <f>IF('Indicator Date'!BS125="","x",'Indicator Date'!BS125)</f>
        <v>2017</v>
      </c>
      <c r="BT125" s="119">
        <f>IF('Indicator Date'!BT125="","x",'Indicator Date'!BT125)</f>
        <v>2016</v>
      </c>
      <c r="BU125" s="119">
        <f>IF('Indicator Date'!BU125="","x",'Indicator Date'!BU125)</f>
        <v>2018</v>
      </c>
      <c r="BV125" s="119">
        <f>IF('Indicator Date'!BV125="","x",'Indicator Date'!BV125)</f>
        <v>2018</v>
      </c>
      <c r="BW125" s="119">
        <f>IF('Indicator Date'!BW125="","x",'Indicator Date'!BW125)</f>
        <v>2018</v>
      </c>
      <c r="BX125" s="119">
        <f>IF('Indicator Date'!BX125="","x",'Indicator Date'!BX125)</f>
        <v>2018</v>
      </c>
      <c r="BY125" s="119">
        <f>IF('Indicator Date'!BY125="","x",'Indicator Date'!BY125)</f>
        <v>2017</v>
      </c>
      <c r="BZ125" s="119">
        <f>IF('Indicator Date'!BZ125="","x",'Indicator Date'!BZ125)</f>
        <v>2019</v>
      </c>
      <c r="CA125" s="119">
        <f>IF('Indicator Date'!CA125="","x",'Indicator Date'!CA125)</f>
        <v>2020</v>
      </c>
      <c r="CB125" s="119">
        <f>IF('Indicator Date'!CB125="","x",'Indicator Date'!CB125)</f>
        <v>2015</v>
      </c>
    </row>
    <row r="126" spans="1:80" x14ac:dyDescent="0.3">
      <c r="A126" s="100" t="str">
        <f>'Indicator Data'!A128</f>
        <v>New Zealand</v>
      </c>
      <c r="B126" s="86" t="str">
        <f>'Indicator Data'!B128</f>
        <v>NZL</v>
      </c>
      <c r="C126" s="119">
        <f>IF('Indicator Date'!C126="","x",'Indicator Date'!C126)</f>
        <v>2015</v>
      </c>
      <c r="D126" s="119">
        <f>IF('Indicator Date'!D126="","x",'Indicator Date'!D126)</f>
        <v>2015</v>
      </c>
      <c r="E126" s="119">
        <f>IF('Indicator Date'!E126="","x",'Indicator Date'!E126)</f>
        <v>2015</v>
      </c>
      <c r="F126" s="119">
        <f>IF('Indicator Date'!F126="","x",'Indicator Date'!F126)</f>
        <v>2015</v>
      </c>
      <c r="G126" s="119">
        <f>IF('Indicator Date'!G126="","x",'Indicator Date'!G126)</f>
        <v>2015</v>
      </c>
      <c r="H126" s="119">
        <f>IF('Indicator Date'!H126="","x",'Indicator Date'!H126)</f>
        <v>2015</v>
      </c>
      <c r="I126" s="119">
        <f>IF('Indicator Date'!I126="","x",'Indicator Date'!I126)</f>
        <v>2015</v>
      </c>
      <c r="J126" s="119">
        <f>IF('Indicator Date'!J126="","x",'Indicator Date'!J126)</f>
        <v>2019</v>
      </c>
      <c r="K126" s="119">
        <f>IF('Indicator Date'!K126="","x",'Indicator Date'!K126)</f>
        <v>2019</v>
      </c>
      <c r="L126" s="119">
        <f>IF('Indicator Date'!L126="","x",'Indicator Date'!L126)</f>
        <v>2019</v>
      </c>
      <c r="M126" s="119">
        <f>IF('Indicator Date'!M126="","x",'Indicator Date'!M126)</f>
        <v>2015</v>
      </c>
      <c r="N126" s="119">
        <f>IF('Indicator Date'!N126="","x",'Indicator Date'!N126)</f>
        <v>2015</v>
      </c>
      <c r="O126" s="119">
        <f>IF('Indicator Date'!O126="","x",'Indicator Date'!O126)</f>
        <v>2015</v>
      </c>
      <c r="P126" s="119">
        <f>IF('Indicator Date'!P126="","x",'Indicator Date'!P126)</f>
        <v>2015</v>
      </c>
      <c r="Q126" s="119">
        <f>IF('Indicator Date'!Q126="","x",'Indicator Date'!Q126)</f>
        <v>2010</v>
      </c>
      <c r="R126" s="119">
        <f>IF('Indicator Date'!R126="","x",'Indicator Date'!R126)</f>
        <v>2010</v>
      </c>
      <c r="S126" s="119">
        <f>IF('Indicator Date'!S126="","x",'Indicator Date'!S126)</f>
        <v>2010</v>
      </c>
      <c r="T126" s="119">
        <f>IF('Indicator Date'!T126="","x",'Indicator Date'!T126)</f>
        <v>2010</v>
      </c>
      <c r="U126" s="119">
        <f>IF('Indicator Date'!U126="","x",'Indicator Date'!U126)</f>
        <v>2015</v>
      </c>
      <c r="V126" s="119">
        <f>IF('Indicator Date'!V126="","x",'Indicator Date'!V126)</f>
        <v>2015</v>
      </c>
      <c r="W126" s="119">
        <f>IF('Indicator Date'!W126="","x",'Indicator Date'!W126)</f>
        <v>2015</v>
      </c>
      <c r="X126" s="119">
        <f>IF('Indicator Date'!X126="","x",'Indicator Date'!X126)</f>
        <v>2018</v>
      </c>
      <c r="Y126" s="119">
        <f>IF('Indicator Date'!Y126="","x",'Indicator Date'!Y126)</f>
        <v>2019</v>
      </c>
      <c r="Z126" s="119">
        <f>IF('Indicator Date'!Z126="","x",'Indicator Date'!Z126)</f>
        <v>2019</v>
      </c>
      <c r="AA126" s="119">
        <f>IF('Indicator Date'!AA126="","x",'Indicator Date'!AA126)</f>
        <v>2013</v>
      </c>
      <c r="AB126" s="119">
        <f>IF('Indicator Date'!AB126="","x",'Indicator Date'!AB126)</f>
        <v>2017</v>
      </c>
      <c r="AC126" s="119" t="str">
        <f>IF('Indicator Date'!AC126="","x",'Indicator Date'!AC126)</f>
        <v>x</v>
      </c>
      <c r="AD126" s="119">
        <f>IF('Indicator Date'!AD126="","x",'Indicator Date'!AD126)</f>
        <v>2018</v>
      </c>
      <c r="AE126" s="119">
        <f>IF('Indicator Date'!AE126="","x",'Indicator Date'!AE126)</f>
        <v>2018</v>
      </c>
      <c r="AF126" s="119" t="str">
        <f>IF('Indicator Date'!AF126="","x",'Indicator Date'!AF126)</f>
        <v>x</v>
      </c>
      <c r="AG126" s="119">
        <f>IF('Indicator Date'!AG126="","x",'Indicator Date'!AG126)</f>
        <v>2019</v>
      </c>
      <c r="AH126" s="119">
        <f>IF('Indicator Date'!AH126="","x",'Indicator Date'!AH126)</f>
        <v>2021</v>
      </c>
      <c r="AI126" s="119">
        <f>IF('Indicator Date'!AI126="","x",'Indicator Date'!AI126)</f>
        <v>2021</v>
      </c>
      <c r="AJ126" s="119">
        <f>IF('Indicator Date'!AJ126="","x",'Indicator Date'!AJ126)</f>
        <v>2020</v>
      </c>
      <c r="AK126" s="119">
        <f>IF('Indicator Date'!AK126="","x",'Indicator Date'!AK126)</f>
        <v>2020</v>
      </c>
      <c r="AL126" s="119">
        <f>IF('Indicator Date'!AL126="","x",'Indicator Date'!AL126)</f>
        <v>2018</v>
      </c>
      <c r="AM126" s="119" t="str">
        <f>IF('Indicator Date'!AM126="","x",RIGHT('Indicator Date'!AM126,4))</f>
        <v>x</v>
      </c>
      <c r="AN126" s="119">
        <f>IF('Indicator Date'!AN126="","x",'Indicator Date'!AN126)</f>
        <v>2021</v>
      </c>
      <c r="AO126" s="119">
        <f>IF('Indicator Date'!AO126="","x",'Indicator Date'!AO126)</f>
        <v>2018</v>
      </c>
      <c r="AP126" s="119">
        <f>IF('Indicator Date'!AP126="","x",'Indicator Date'!AP126)</f>
        <v>2019</v>
      </c>
      <c r="AQ126" s="119" t="str">
        <f>IF('Indicator Date'!AQ126="","x",'Indicator Date'!AQ126)</f>
        <v>x</v>
      </c>
      <c r="AR126" s="119">
        <f>IF('Indicator Date'!AR126="","x",'Indicator Date'!AR126)</f>
        <v>2019</v>
      </c>
      <c r="AS126" s="119">
        <f>IF('Indicator Date'!AS126="","x",'Indicator Date'!AS126)</f>
        <v>2019</v>
      </c>
      <c r="AT126" s="119" t="str">
        <f>IF('Indicator Date'!AT126="","x",'Indicator Date'!AT126)</f>
        <v>x</v>
      </c>
      <c r="AU126" s="119">
        <f>IF('Indicator Date'!AU126="","x",'Indicator Date'!AU126)</f>
        <v>2019</v>
      </c>
      <c r="AV126" s="119">
        <f>IF('Indicator Date'!AV126="","x",'Indicator Date'!AV126)</f>
        <v>2019</v>
      </c>
      <c r="AW126" s="119">
        <f>IF('Indicator Date'!AW126="","x",'Indicator Date'!AW126)</f>
        <v>2019</v>
      </c>
      <c r="AX126" s="119" t="str">
        <f>IF('Indicator Date'!AX126="","x",'Indicator Date'!AX126)</f>
        <v>x</v>
      </c>
      <c r="AY126" s="119">
        <f>IF('Indicator Date'!AY126="","x",'Indicator Date'!AY126)</f>
        <v>2019</v>
      </c>
      <c r="AZ126" s="119">
        <f>IF('Indicator Date'!AZ126="","x",'Indicator Date'!AZ126)</f>
        <v>2019</v>
      </c>
      <c r="BA126" s="119" t="str">
        <f>IF('Indicator Date'!BA126="","x",'Indicator Date'!BA126)</f>
        <v>x</v>
      </c>
      <c r="BB126" s="119">
        <f>IF('Indicator Date'!BB126="","x",'Indicator Date'!BB126)</f>
        <v>2018</v>
      </c>
      <c r="BC126" s="119">
        <f>IF('Indicator Date'!BC126="","x",'Indicator Date'!BC126)</f>
        <v>2019</v>
      </c>
      <c r="BD126" s="119">
        <f>IF('Indicator Date'!BD126="","x",'Indicator Date'!BD126)</f>
        <v>2020</v>
      </c>
      <c r="BE126" s="170" t="str">
        <f>IF('Indicator Date'!BE126="","x",YEAR('Indicator Date'!BE126))</f>
        <v>x</v>
      </c>
      <c r="BF126" s="170">
        <f>IF('Indicator Date'!BF126="","x",YEAR('Indicator Date'!BF126))</f>
        <v>2020</v>
      </c>
      <c r="BG126" s="119">
        <f>IF('Indicator Date'!BG126="","x",'Indicator Date'!BG126)</f>
        <v>2019</v>
      </c>
      <c r="BH126" s="119">
        <f>IF('Indicator Date'!BH126="","x",'Indicator Date'!BH126)</f>
        <v>2019</v>
      </c>
      <c r="BI126" s="119">
        <f>IF('Indicator Date'!BI126="","x",'Indicator Date'!BI126)</f>
        <v>2019</v>
      </c>
      <c r="BJ126" s="119">
        <f>IF('Indicator Date'!BJ126="","x",'Indicator Date'!BJ126)</f>
        <v>2015</v>
      </c>
      <c r="BK126" s="119">
        <f>IF('Indicator Date'!BK126="","x",'Indicator Date'!BK126)</f>
        <v>2019</v>
      </c>
      <c r="BL126" s="119">
        <f>IF('Indicator Date'!BL126="","x",'Indicator Date'!BL126)</f>
        <v>2020</v>
      </c>
      <c r="BM126" s="119">
        <f>IF('Indicator Date'!BM126="","x",'Indicator Date'!BM126)</f>
        <v>2018</v>
      </c>
      <c r="BN126" s="119" t="str">
        <f>IF('Indicator Date'!BN126="","x",'Indicator Date'!BN126)</f>
        <v>x</v>
      </c>
      <c r="BO126" s="119">
        <f>IF('Indicator Date'!BO126="","x",'Indicator Date'!BO126)</f>
        <v>2017</v>
      </c>
      <c r="BP126" s="119">
        <f>IF('Indicator Date'!BP126="","x",'Indicator Date'!BP126)</f>
        <v>2018</v>
      </c>
      <c r="BQ126" s="119">
        <f>IF('Indicator Date'!BQ126="","x",'Indicator Date'!BQ126)</f>
        <v>2014</v>
      </c>
      <c r="BR126" s="119">
        <f>IF('Indicator Date'!BR126="","x",'Indicator Date'!BR126)</f>
        <v>2017</v>
      </c>
      <c r="BS126" s="119">
        <f>IF('Indicator Date'!BS126="","x",'Indicator Date'!BS126)</f>
        <v>2017</v>
      </c>
      <c r="BT126" s="119">
        <f>IF('Indicator Date'!BT126="","x",'Indicator Date'!BT126)</f>
        <v>2016</v>
      </c>
      <c r="BU126" s="119">
        <f>IF('Indicator Date'!BU126="","x",'Indicator Date'!BU126)</f>
        <v>2018</v>
      </c>
      <c r="BV126" s="119">
        <f>IF('Indicator Date'!BV126="","x",'Indicator Date'!BV126)</f>
        <v>2018</v>
      </c>
      <c r="BW126" s="119">
        <f>IF('Indicator Date'!BW126="","x",'Indicator Date'!BW126)</f>
        <v>2018</v>
      </c>
      <c r="BX126" s="119">
        <f>IF('Indicator Date'!BX126="","x",'Indicator Date'!BX126)</f>
        <v>2018</v>
      </c>
      <c r="BY126" s="119">
        <f>IF('Indicator Date'!BY126="","x",'Indicator Date'!BY126)</f>
        <v>2017</v>
      </c>
      <c r="BZ126" s="119">
        <f>IF('Indicator Date'!BZ126="","x",'Indicator Date'!BZ126)</f>
        <v>2019</v>
      </c>
      <c r="CA126" s="119">
        <f>IF('Indicator Date'!CA126="","x",'Indicator Date'!CA126)</f>
        <v>2020</v>
      </c>
      <c r="CB126" s="119">
        <f>IF('Indicator Date'!CB126="","x",'Indicator Date'!CB126)</f>
        <v>2015</v>
      </c>
    </row>
    <row r="127" spans="1:80" x14ac:dyDescent="0.3">
      <c r="A127" s="100" t="str">
        <f>'Indicator Data'!A129</f>
        <v>Nicaragua</v>
      </c>
      <c r="B127" s="86" t="str">
        <f>'Indicator Data'!B129</f>
        <v>NIC</v>
      </c>
      <c r="C127" s="119">
        <f>IF('Indicator Date'!C127="","x",'Indicator Date'!C127)</f>
        <v>2015</v>
      </c>
      <c r="D127" s="119">
        <f>IF('Indicator Date'!D127="","x",'Indicator Date'!D127)</f>
        <v>2015</v>
      </c>
      <c r="E127" s="119">
        <f>IF('Indicator Date'!E127="","x",'Indicator Date'!E127)</f>
        <v>2015</v>
      </c>
      <c r="F127" s="119">
        <f>IF('Indicator Date'!F127="","x",'Indicator Date'!F127)</f>
        <v>2015</v>
      </c>
      <c r="G127" s="119">
        <f>IF('Indicator Date'!G127="","x",'Indicator Date'!G127)</f>
        <v>2015</v>
      </c>
      <c r="H127" s="119">
        <f>IF('Indicator Date'!H127="","x",'Indicator Date'!H127)</f>
        <v>2015</v>
      </c>
      <c r="I127" s="119">
        <f>IF('Indicator Date'!I127="","x",'Indicator Date'!I127)</f>
        <v>2015</v>
      </c>
      <c r="J127" s="119">
        <f>IF('Indicator Date'!J127="","x",'Indicator Date'!J127)</f>
        <v>2019</v>
      </c>
      <c r="K127" s="119">
        <f>IF('Indicator Date'!K127="","x",'Indicator Date'!K127)</f>
        <v>2019</v>
      </c>
      <c r="L127" s="119">
        <f>IF('Indicator Date'!L127="","x",'Indicator Date'!L127)</f>
        <v>2019</v>
      </c>
      <c r="M127" s="119">
        <f>IF('Indicator Date'!M127="","x",'Indicator Date'!M127)</f>
        <v>2015</v>
      </c>
      <c r="N127" s="119">
        <f>IF('Indicator Date'!N127="","x",'Indicator Date'!N127)</f>
        <v>2015</v>
      </c>
      <c r="O127" s="119">
        <f>IF('Indicator Date'!O127="","x",'Indicator Date'!O127)</f>
        <v>2015</v>
      </c>
      <c r="P127" s="119">
        <f>IF('Indicator Date'!P127="","x",'Indicator Date'!P127)</f>
        <v>2015</v>
      </c>
      <c r="Q127" s="119">
        <f>IF('Indicator Date'!Q127="","x",'Indicator Date'!Q127)</f>
        <v>2010</v>
      </c>
      <c r="R127" s="119">
        <f>IF('Indicator Date'!R127="","x",'Indicator Date'!R127)</f>
        <v>2010</v>
      </c>
      <c r="S127" s="119">
        <f>IF('Indicator Date'!S127="","x",'Indicator Date'!S127)</f>
        <v>2010</v>
      </c>
      <c r="T127" s="119">
        <f>IF('Indicator Date'!T127="","x",'Indicator Date'!T127)</f>
        <v>2010</v>
      </c>
      <c r="U127" s="119">
        <f>IF('Indicator Date'!U127="","x",'Indicator Date'!U127)</f>
        <v>2015</v>
      </c>
      <c r="V127" s="119">
        <f>IF('Indicator Date'!V127="","x",'Indicator Date'!V127)</f>
        <v>2015</v>
      </c>
      <c r="W127" s="119">
        <f>IF('Indicator Date'!W127="","x",'Indicator Date'!W127)</f>
        <v>2015</v>
      </c>
      <c r="X127" s="119">
        <f>IF('Indicator Date'!X127="","x",'Indicator Date'!X127)</f>
        <v>2018</v>
      </c>
      <c r="Y127" s="119">
        <f>IF('Indicator Date'!Y127="","x",'Indicator Date'!Y127)</f>
        <v>2019</v>
      </c>
      <c r="Z127" s="119">
        <f>IF('Indicator Date'!Z127="","x",'Indicator Date'!Z127)</f>
        <v>2019</v>
      </c>
      <c r="AA127" s="119" t="str">
        <f>IF('Indicator Date'!AA127="","x",'Indicator Date'!AA127)</f>
        <v>x</v>
      </c>
      <c r="AB127" s="119">
        <f>IF('Indicator Date'!AB127="","x",'Indicator Date'!AB127)</f>
        <v>2017</v>
      </c>
      <c r="AC127" s="119" t="str">
        <f>IF('Indicator Date'!AC127="","x",'Indicator Date'!AC127)</f>
        <v>x</v>
      </c>
      <c r="AD127" s="119">
        <f>IF('Indicator Date'!AD127="","x",'Indicator Date'!AD127)</f>
        <v>2018</v>
      </c>
      <c r="AE127" s="119">
        <f>IF('Indicator Date'!AE127="","x",'Indicator Date'!AE127)</f>
        <v>2019</v>
      </c>
      <c r="AF127" s="119">
        <f>IF('Indicator Date'!AF127="","x",'Indicator Date'!AF127)</f>
        <v>2018</v>
      </c>
      <c r="AG127" s="119">
        <f>IF('Indicator Date'!AG127="","x",'Indicator Date'!AG127)</f>
        <v>2019</v>
      </c>
      <c r="AH127" s="119">
        <f>IF('Indicator Date'!AH127="","x",'Indicator Date'!AH127)</f>
        <v>2021</v>
      </c>
      <c r="AI127" s="119">
        <f>IF('Indicator Date'!AI127="","x",'Indicator Date'!AI127)</f>
        <v>2021</v>
      </c>
      <c r="AJ127" s="119">
        <f>IF('Indicator Date'!AJ127="","x",'Indicator Date'!AJ127)</f>
        <v>2020</v>
      </c>
      <c r="AK127" s="119">
        <f>IF('Indicator Date'!AK127="","x",'Indicator Date'!AK127)</f>
        <v>2020</v>
      </c>
      <c r="AL127" s="119">
        <f>IF('Indicator Date'!AL127="","x",'Indicator Date'!AL127)</f>
        <v>2018</v>
      </c>
      <c r="AM127" s="119" t="str">
        <f>IF('Indicator Date'!AM127="","x",RIGHT('Indicator Date'!AM127,4))</f>
        <v>2012</v>
      </c>
      <c r="AN127" s="119">
        <f>IF('Indicator Date'!AN127="","x",'Indicator Date'!AN127)</f>
        <v>2021</v>
      </c>
      <c r="AO127" s="119">
        <f>IF('Indicator Date'!AO127="","x",'Indicator Date'!AO127)</f>
        <v>2018</v>
      </c>
      <c r="AP127" s="119">
        <f>IF('Indicator Date'!AP127="","x",'Indicator Date'!AP127)</f>
        <v>2019</v>
      </c>
      <c r="AQ127" s="119">
        <f>IF('Indicator Date'!AQ127="","x",'Indicator Date'!AQ127)</f>
        <v>2019</v>
      </c>
      <c r="AR127" s="119">
        <f>IF('Indicator Date'!AR127="","x",'Indicator Date'!AR127)</f>
        <v>2019</v>
      </c>
      <c r="AS127" s="119">
        <f>IF('Indicator Date'!AS127="","x",'Indicator Date'!AS127)</f>
        <v>2019</v>
      </c>
      <c r="AT127" s="119">
        <f>IF('Indicator Date'!AT127="","x",'Indicator Date'!AT127)</f>
        <v>2012</v>
      </c>
      <c r="AU127" s="119">
        <f>IF('Indicator Date'!AU127="","x",'Indicator Date'!AU127)</f>
        <v>2019</v>
      </c>
      <c r="AV127" s="119">
        <f>IF('Indicator Date'!AV127="","x",'Indicator Date'!AV127)</f>
        <v>2019</v>
      </c>
      <c r="AW127" s="119">
        <f>IF('Indicator Date'!AW127="","x",'Indicator Date'!AW127)</f>
        <v>2019</v>
      </c>
      <c r="AX127" s="119">
        <f>IF('Indicator Date'!AX127="","x",'Indicator Date'!AX127)</f>
        <v>2018</v>
      </c>
      <c r="AY127" s="119">
        <f>IF('Indicator Date'!AY127="","x",'Indicator Date'!AY127)</f>
        <v>2019</v>
      </c>
      <c r="AZ127" s="119">
        <f>IF('Indicator Date'!AZ127="","x",'Indicator Date'!AZ127)</f>
        <v>2019</v>
      </c>
      <c r="BA127" s="119">
        <f>IF('Indicator Date'!BA127="","x",'Indicator Date'!BA127)</f>
        <v>2014</v>
      </c>
      <c r="BB127" s="119">
        <f>IF('Indicator Date'!BB127="","x",'Indicator Date'!BB127)</f>
        <v>2018</v>
      </c>
      <c r="BC127" s="119">
        <f>IF('Indicator Date'!BC127="","x",'Indicator Date'!BC127)</f>
        <v>2019</v>
      </c>
      <c r="BD127" s="119">
        <f>IF('Indicator Date'!BD127="","x",'Indicator Date'!BD127)</f>
        <v>2020</v>
      </c>
      <c r="BE127" s="170" t="str">
        <f>IF('Indicator Date'!BE127="","x",YEAR('Indicator Date'!BE127))</f>
        <v>x</v>
      </c>
      <c r="BF127" s="170">
        <f>IF('Indicator Date'!BF127="","x",YEAR('Indicator Date'!BF127))</f>
        <v>2020</v>
      </c>
      <c r="BG127" s="119">
        <f>IF('Indicator Date'!BG127="","x",'Indicator Date'!BG127)</f>
        <v>2019</v>
      </c>
      <c r="BH127" s="119">
        <f>IF('Indicator Date'!BH127="","x",'Indicator Date'!BH127)</f>
        <v>2019</v>
      </c>
      <c r="BI127" s="119">
        <f>IF('Indicator Date'!BI127="","x",'Indicator Date'!BI127)</f>
        <v>2019</v>
      </c>
      <c r="BJ127" s="119">
        <f>IF('Indicator Date'!BJ127="","x",'Indicator Date'!BJ127)</f>
        <v>2013</v>
      </c>
      <c r="BK127" s="119">
        <f>IF('Indicator Date'!BK127="","x",'Indicator Date'!BK127)</f>
        <v>2019</v>
      </c>
      <c r="BL127" s="119">
        <f>IF('Indicator Date'!BL127="","x",'Indicator Date'!BL127)</f>
        <v>2020</v>
      </c>
      <c r="BM127" s="119">
        <f>IF('Indicator Date'!BM127="","x",'Indicator Date'!BM127)</f>
        <v>2018</v>
      </c>
      <c r="BN127" s="119">
        <f>IF('Indicator Date'!BN127="","x",'Indicator Date'!BN127)</f>
        <v>2015</v>
      </c>
      <c r="BO127" s="119">
        <f>IF('Indicator Date'!BO127="","x",'Indicator Date'!BO127)</f>
        <v>2017</v>
      </c>
      <c r="BP127" s="119">
        <f>IF('Indicator Date'!BP127="","x",'Indicator Date'!BP127)</f>
        <v>2019</v>
      </c>
      <c r="BQ127" s="119">
        <f>IF('Indicator Date'!BQ127="","x",'Indicator Date'!BQ127)</f>
        <v>2014</v>
      </c>
      <c r="BR127" s="119">
        <f>IF('Indicator Date'!BR127="","x",'Indicator Date'!BR127)</f>
        <v>2017</v>
      </c>
      <c r="BS127" s="119">
        <f>IF('Indicator Date'!BS127="","x",'Indicator Date'!BS127)</f>
        <v>2017</v>
      </c>
      <c r="BT127" s="119">
        <f>IF('Indicator Date'!BT127="","x",'Indicator Date'!BT127)</f>
        <v>2018</v>
      </c>
      <c r="BU127" s="119">
        <f>IF('Indicator Date'!BU127="","x",'Indicator Date'!BU127)</f>
        <v>2018</v>
      </c>
      <c r="BV127" s="119">
        <f>IF('Indicator Date'!BV127="","x",'Indicator Date'!BV127)</f>
        <v>2018</v>
      </c>
      <c r="BW127" s="119">
        <f>IF('Indicator Date'!BW127="","x",'Indicator Date'!BW127)</f>
        <v>2018</v>
      </c>
      <c r="BX127" s="119">
        <f>IF('Indicator Date'!BX127="","x",'Indicator Date'!BX127)</f>
        <v>2018</v>
      </c>
      <c r="BY127" s="119">
        <f>IF('Indicator Date'!BY127="","x",'Indicator Date'!BY127)</f>
        <v>2017</v>
      </c>
      <c r="BZ127" s="119">
        <f>IF('Indicator Date'!BZ127="","x",'Indicator Date'!BZ127)</f>
        <v>2019</v>
      </c>
      <c r="CA127" s="119">
        <f>IF('Indicator Date'!CA127="","x",'Indicator Date'!CA127)</f>
        <v>2020</v>
      </c>
      <c r="CB127" s="119">
        <f>IF('Indicator Date'!CB127="","x",'Indicator Date'!CB127)</f>
        <v>2015</v>
      </c>
    </row>
    <row r="128" spans="1:80" x14ac:dyDescent="0.3">
      <c r="A128" s="100" t="str">
        <f>'Indicator Data'!A130</f>
        <v>Niger</v>
      </c>
      <c r="B128" s="86" t="str">
        <f>'Indicator Data'!B130</f>
        <v>NER</v>
      </c>
      <c r="C128" s="119">
        <f>IF('Indicator Date'!C128="","x",'Indicator Date'!C128)</f>
        <v>2015</v>
      </c>
      <c r="D128" s="119">
        <f>IF('Indicator Date'!D128="","x",'Indicator Date'!D128)</f>
        <v>2015</v>
      </c>
      <c r="E128" s="119">
        <f>IF('Indicator Date'!E128="","x",'Indicator Date'!E128)</f>
        <v>2015</v>
      </c>
      <c r="F128" s="119">
        <f>IF('Indicator Date'!F128="","x",'Indicator Date'!F128)</f>
        <v>2015</v>
      </c>
      <c r="G128" s="119">
        <f>IF('Indicator Date'!G128="","x",'Indicator Date'!G128)</f>
        <v>2015</v>
      </c>
      <c r="H128" s="119">
        <f>IF('Indicator Date'!H128="","x",'Indicator Date'!H128)</f>
        <v>2015</v>
      </c>
      <c r="I128" s="119">
        <f>IF('Indicator Date'!I128="","x",'Indicator Date'!I128)</f>
        <v>2015</v>
      </c>
      <c r="J128" s="119">
        <f>IF('Indicator Date'!J128="","x",'Indicator Date'!J128)</f>
        <v>2019</v>
      </c>
      <c r="K128" s="119">
        <f>IF('Indicator Date'!K128="","x",'Indicator Date'!K128)</f>
        <v>2019</v>
      </c>
      <c r="L128" s="119">
        <f>IF('Indicator Date'!L128="","x",'Indicator Date'!L128)</f>
        <v>2019</v>
      </c>
      <c r="M128" s="119">
        <f>IF('Indicator Date'!M128="","x",'Indicator Date'!M128)</f>
        <v>2015</v>
      </c>
      <c r="N128" s="119">
        <f>IF('Indicator Date'!N128="","x",'Indicator Date'!N128)</f>
        <v>2015</v>
      </c>
      <c r="O128" s="119">
        <f>IF('Indicator Date'!O128="","x",'Indicator Date'!O128)</f>
        <v>2015</v>
      </c>
      <c r="P128" s="119">
        <f>IF('Indicator Date'!P128="","x",'Indicator Date'!P128)</f>
        <v>2015</v>
      </c>
      <c r="Q128" s="119">
        <f>IF('Indicator Date'!Q128="","x",'Indicator Date'!Q128)</f>
        <v>2010</v>
      </c>
      <c r="R128" s="119">
        <f>IF('Indicator Date'!R128="","x",'Indicator Date'!R128)</f>
        <v>2010</v>
      </c>
      <c r="S128" s="119">
        <f>IF('Indicator Date'!S128="","x",'Indicator Date'!S128)</f>
        <v>2010</v>
      </c>
      <c r="T128" s="119">
        <f>IF('Indicator Date'!T128="","x",'Indicator Date'!T128)</f>
        <v>2010</v>
      </c>
      <c r="U128" s="119">
        <f>IF('Indicator Date'!U128="","x",'Indicator Date'!U128)</f>
        <v>2015</v>
      </c>
      <c r="V128" s="119">
        <f>IF('Indicator Date'!V128="","x",'Indicator Date'!V128)</f>
        <v>2015</v>
      </c>
      <c r="W128" s="119">
        <f>IF('Indicator Date'!W128="","x",'Indicator Date'!W128)</f>
        <v>2015</v>
      </c>
      <c r="X128" s="119">
        <f>IF('Indicator Date'!X128="","x",'Indicator Date'!X128)</f>
        <v>2018</v>
      </c>
      <c r="Y128" s="119">
        <f>IF('Indicator Date'!Y128="","x",'Indicator Date'!Y128)</f>
        <v>2019</v>
      </c>
      <c r="Z128" s="119">
        <f>IF('Indicator Date'!Z128="","x",'Indicator Date'!Z128)</f>
        <v>2019</v>
      </c>
      <c r="AA128" s="119">
        <f>IF('Indicator Date'!AA128="","x",'Indicator Date'!AA128)</f>
        <v>2012</v>
      </c>
      <c r="AB128" s="119">
        <f>IF('Indicator Date'!AB128="","x",'Indicator Date'!AB128)</f>
        <v>2017</v>
      </c>
      <c r="AC128" s="119">
        <f>IF('Indicator Date'!AC128="","x",'Indicator Date'!AC128)</f>
        <v>2010</v>
      </c>
      <c r="AD128" s="119" t="str">
        <f>IF('Indicator Date'!AD128="","x",'Indicator Date'!AD128)</f>
        <v>x</v>
      </c>
      <c r="AE128" s="119">
        <f>IF('Indicator Date'!AE128="","x",'Indicator Date'!AE128)</f>
        <v>2019</v>
      </c>
      <c r="AF128" s="119">
        <f>IF('Indicator Date'!AF128="","x",'Indicator Date'!AF128)</f>
        <v>2018</v>
      </c>
      <c r="AG128" s="119">
        <f>IF('Indicator Date'!AG128="","x",'Indicator Date'!AG128)</f>
        <v>2019</v>
      </c>
      <c r="AH128" s="119">
        <f>IF('Indicator Date'!AH128="","x",'Indicator Date'!AH128)</f>
        <v>2021</v>
      </c>
      <c r="AI128" s="119">
        <f>IF('Indicator Date'!AI128="","x",'Indicator Date'!AI128)</f>
        <v>2021</v>
      </c>
      <c r="AJ128" s="119">
        <f>IF('Indicator Date'!AJ128="","x",'Indicator Date'!AJ128)</f>
        <v>2020</v>
      </c>
      <c r="AK128" s="119">
        <f>IF('Indicator Date'!AK128="","x",'Indicator Date'!AK128)</f>
        <v>2020</v>
      </c>
      <c r="AL128" s="119">
        <f>IF('Indicator Date'!AL128="","x",'Indicator Date'!AL128)</f>
        <v>2018</v>
      </c>
      <c r="AM128" s="119" t="str">
        <f>IF('Indicator Date'!AM128="","x",RIGHT('Indicator Date'!AM128,4))</f>
        <v>2012</v>
      </c>
      <c r="AN128" s="119">
        <f>IF('Indicator Date'!AN128="","x",'Indicator Date'!AN128)</f>
        <v>2021</v>
      </c>
      <c r="AO128" s="119">
        <f>IF('Indicator Date'!AO128="","x",'Indicator Date'!AO128)</f>
        <v>2018</v>
      </c>
      <c r="AP128" s="119">
        <f>IF('Indicator Date'!AP128="","x",'Indicator Date'!AP128)</f>
        <v>2019</v>
      </c>
      <c r="AQ128" s="119">
        <f>IF('Indicator Date'!AQ128="","x",'Indicator Date'!AQ128)</f>
        <v>2019</v>
      </c>
      <c r="AR128" s="119">
        <f>IF('Indicator Date'!AR128="","x",'Indicator Date'!AR128)</f>
        <v>2019</v>
      </c>
      <c r="AS128" s="119">
        <f>IF('Indicator Date'!AS128="","x",'Indicator Date'!AS128)</f>
        <v>2019</v>
      </c>
      <c r="AT128" s="119">
        <f>IF('Indicator Date'!AT128="","x",'Indicator Date'!AT128)</f>
        <v>2018</v>
      </c>
      <c r="AU128" s="119">
        <f>IF('Indicator Date'!AU128="","x",'Indicator Date'!AU128)</f>
        <v>2019</v>
      </c>
      <c r="AV128" s="119">
        <f>IF('Indicator Date'!AV128="","x",'Indicator Date'!AV128)</f>
        <v>2019</v>
      </c>
      <c r="AW128" s="119">
        <f>IF('Indicator Date'!AW128="","x",'Indicator Date'!AW128)</f>
        <v>2019</v>
      </c>
      <c r="AX128" s="119">
        <f>IF('Indicator Date'!AX128="","x",'Indicator Date'!AX128)</f>
        <v>2018</v>
      </c>
      <c r="AY128" s="119">
        <f>IF('Indicator Date'!AY128="","x",'Indicator Date'!AY128)</f>
        <v>2019</v>
      </c>
      <c r="AZ128" s="119">
        <f>IF('Indicator Date'!AZ128="","x",'Indicator Date'!AZ128)</f>
        <v>2019</v>
      </c>
      <c r="BA128" s="119">
        <f>IF('Indicator Date'!BA128="","x",'Indicator Date'!BA128)</f>
        <v>2014</v>
      </c>
      <c r="BB128" s="119">
        <f>IF('Indicator Date'!BB128="","x",'Indicator Date'!BB128)</f>
        <v>2018</v>
      </c>
      <c r="BC128" s="119">
        <f>IF('Indicator Date'!BC128="","x",'Indicator Date'!BC128)</f>
        <v>2019</v>
      </c>
      <c r="BD128" s="119">
        <f>IF('Indicator Date'!BD128="","x",'Indicator Date'!BD128)</f>
        <v>2020</v>
      </c>
      <c r="BE128" s="170">
        <f>IF('Indicator Date'!BE128="","x",YEAR('Indicator Date'!BE128))</f>
        <v>2019</v>
      </c>
      <c r="BF128" s="170">
        <f>IF('Indicator Date'!BF128="","x",YEAR('Indicator Date'!BF128))</f>
        <v>2021</v>
      </c>
      <c r="BG128" s="119">
        <f>IF('Indicator Date'!BG128="","x",'Indicator Date'!BG128)</f>
        <v>2019</v>
      </c>
      <c r="BH128" s="119">
        <f>IF('Indicator Date'!BH128="","x",'Indicator Date'!BH128)</f>
        <v>2019</v>
      </c>
      <c r="BI128" s="119">
        <f>IF('Indicator Date'!BI128="","x",'Indicator Date'!BI128)</f>
        <v>2019</v>
      </c>
      <c r="BJ128" s="119">
        <f>IF('Indicator Date'!BJ128="","x",'Indicator Date'!BJ128)</f>
        <v>2015</v>
      </c>
      <c r="BK128" s="119">
        <f>IF('Indicator Date'!BK128="","x",'Indicator Date'!BK128)</f>
        <v>2019</v>
      </c>
      <c r="BL128" s="119">
        <f>IF('Indicator Date'!BL128="","x",'Indicator Date'!BL128)</f>
        <v>2020</v>
      </c>
      <c r="BM128" s="119">
        <f>IF('Indicator Date'!BM128="","x",'Indicator Date'!BM128)</f>
        <v>2018</v>
      </c>
      <c r="BN128" s="119">
        <f>IF('Indicator Date'!BN128="","x",'Indicator Date'!BN128)</f>
        <v>2018</v>
      </c>
      <c r="BO128" s="119">
        <f>IF('Indicator Date'!BO128="","x",'Indicator Date'!BO128)</f>
        <v>2018</v>
      </c>
      <c r="BP128" s="119">
        <f>IF('Indicator Date'!BP128="","x",'Indicator Date'!BP128)</f>
        <v>2017</v>
      </c>
      <c r="BQ128" s="119">
        <f>IF('Indicator Date'!BQ128="","x",'Indicator Date'!BQ128)</f>
        <v>2014</v>
      </c>
      <c r="BR128" s="119">
        <f>IF('Indicator Date'!BR128="","x",'Indicator Date'!BR128)</f>
        <v>2017</v>
      </c>
      <c r="BS128" s="119">
        <f>IF('Indicator Date'!BS128="","x",'Indicator Date'!BS128)</f>
        <v>2017</v>
      </c>
      <c r="BT128" s="119">
        <f>IF('Indicator Date'!BT128="","x",'Indicator Date'!BT128)</f>
        <v>2014</v>
      </c>
      <c r="BU128" s="119">
        <f>IF('Indicator Date'!BU128="","x",'Indicator Date'!BU128)</f>
        <v>2018</v>
      </c>
      <c r="BV128" s="119">
        <f>IF('Indicator Date'!BV128="","x",'Indicator Date'!BV128)</f>
        <v>2018</v>
      </c>
      <c r="BW128" s="119">
        <f>IF('Indicator Date'!BW128="","x",'Indicator Date'!BW128)</f>
        <v>2018</v>
      </c>
      <c r="BX128" s="119">
        <f>IF('Indicator Date'!BX128="","x",'Indicator Date'!BX128)</f>
        <v>2018</v>
      </c>
      <c r="BY128" s="119">
        <f>IF('Indicator Date'!BY128="","x",'Indicator Date'!BY128)</f>
        <v>2017</v>
      </c>
      <c r="BZ128" s="119">
        <f>IF('Indicator Date'!BZ128="","x",'Indicator Date'!BZ128)</f>
        <v>2019</v>
      </c>
      <c r="CA128" s="119">
        <f>IF('Indicator Date'!CA128="","x",'Indicator Date'!CA128)</f>
        <v>2020</v>
      </c>
      <c r="CB128" s="119">
        <f>IF('Indicator Date'!CB128="","x",'Indicator Date'!CB128)</f>
        <v>2015</v>
      </c>
    </row>
    <row r="129" spans="1:80" x14ac:dyDescent="0.3">
      <c r="A129" s="100" t="str">
        <f>'Indicator Data'!A131</f>
        <v>Nigeria</v>
      </c>
      <c r="B129" s="86" t="str">
        <f>'Indicator Data'!B131</f>
        <v>NGA</v>
      </c>
      <c r="C129" s="119">
        <f>IF('Indicator Date'!C129="","x",'Indicator Date'!C129)</f>
        <v>2015</v>
      </c>
      <c r="D129" s="119">
        <f>IF('Indicator Date'!D129="","x",'Indicator Date'!D129)</f>
        <v>2015</v>
      </c>
      <c r="E129" s="119">
        <f>IF('Indicator Date'!E129="","x",'Indicator Date'!E129)</f>
        <v>2015</v>
      </c>
      <c r="F129" s="119">
        <f>IF('Indicator Date'!F129="","x",'Indicator Date'!F129)</f>
        <v>2015</v>
      </c>
      <c r="G129" s="119">
        <f>IF('Indicator Date'!G129="","x",'Indicator Date'!G129)</f>
        <v>2015</v>
      </c>
      <c r="H129" s="119">
        <f>IF('Indicator Date'!H129="","x",'Indicator Date'!H129)</f>
        <v>2015</v>
      </c>
      <c r="I129" s="119">
        <f>IF('Indicator Date'!I129="","x",'Indicator Date'!I129)</f>
        <v>2015</v>
      </c>
      <c r="J129" s="119">
        <f>IF('Indicator Date'!J129="","x",'Indicator Date'!J129)</f>
        <v>2019</v>
      </c>
      <c r="K129" s="119">
        <f>IF('Indicator Date'!K129="","x",'Indicator Date'!K129)</f>
        <v>2019</v>
      </c>
      <c r="L129" s="119">
        <f>IF('Indicator Date'!L129="","x",'Indicator Date'!L129)</f>
        <v>2019</v>
      </c>
      <c r="M129" s="119">
        <f>IF('Indicator Date'!M129="","x",'Indicator Date'!M129)</f>
        <v>2015</v>
      </c>
      <c r="N129" s="119">
        <f>IF('Indicator Date'!N129="","x",'Indicator Date'!N129)</f>
        <v>2015</v>
      </c>
      <c r="O129" s="119">
        <f>IF('Indicator Date'!O129="","x",'Indicator Date'!O129)</f>
        <v>2015</v>
      </c>
      <c r="P129" s="119">
        <f>IF('Indicator Date'!P129="","x",'Indicator Date'!P129)</f>
        <v>2015</v>
      </c>
      <c r="Q129" s="119">
        <f>IF('Indicator Date'!Q129="","x",'Indicator Date'!Q129)</f>
        <v>2010</v>
      </c>
      <c r="R129" s="119">
        <f>IF('Indicator Date'!R129="","x",'Indicator Date'!R129)</f>
        <v>2010</v>
      </c>
      <c r="S129" s="119">
        <f>IF('Indicator Date'!S129="","x",'Indicator Date'!S129)</f>
        <v>2010</v>
      </c>
      <c r="T129" s="119">
        <f>IF('Indicator Date'!T129="","x",'Indicator Date'!T129)</f>
        <v>2010</v>
      </c>
      <c r="U129" s="119">
        <f>IF('Indicator Date'!U129="","x",'Indicator Date'!U129)</f>
        <v>2015</v>
      </c>
      <c r="V129" s="119">
        <f>IF('Indicator Date'!V129="","x",'Indicator Date'!V129)</f>
        <v>2015</v>
      </c>
      <c r="W129" s="119">
        <f>IF('Indicator Date'!W129="","x",'Indicator Date'!W129)</f>
        <v>2015</v>
      </c>
      <c r="X129" s="119">
        <f>IF('Indicator Date'!X129="","x",'Indicator Date'!X129)</f>
        <v>2018</v>
      </c>
      <c r="Y129" s="119">
        <f>IF('Indicator Date'!Y129="","x",'Indicator Date'!Y129)</f>
        <v>2019</v>
      </c>
      <c r="Z129" s="119">
        <f>IF('Indicator Date'!Z129="","x",'Indicator Date'!Z129)</f>
        <v>2019</v>
      </c>
      <c r="AA129" s="119">
        <f>IF('Indicator Date'!AA129="","x",'Indicator Date'!AA129)</f>
        <v>2015</v>
      </c>
      <c r="AB129" s="119">
        <f>IF('Indicator Date'!AB129="","x",'Indicator Date'!AB129)</f>
        <v>2017</v>
      </c>
      <c r="AC129" s="119">
        <f>IF('Indicator Date'!AC129="","x",'Indicator Date'!AC129)</f>
        <v>2017</v>
      </c>
      <c r="AD129" s="119">
        <f>IF('Indicator Date'!AD129="","x",'Indicator Date'!AD129)</f>
        <v>2018</v>
      </c>
      <c r="AE129" s="119">
        <f>IF('Indicator Date'!AE129="","x",'Indicator Date'!AE129)</f>
        <v>2019</v>
      </c>
      <c r="AF129" s="119">
        <f>IF('Indicator Date'!AF129="","x",'Indicator Date'!AF129)</f>
        <v>2018</v>
      </c>
      <c r="AG129" s="119">
        <f>IF('Indicator Date'!AG129="","x",'Indicator Date'!AG129)</f>
        <v>2019</v>
      </c>
      <c r="AH129" s="119">
        <f>IF('Indicator Date'!AH129="","x",'Indicator Date'!AH129)</f>
        <v>2021</v>
      </c>
      <c r="AI129" s="119">
        <f>IF('Indicator Date'!AI129="","x",'Indicator Date'!AI129)</f>
        <v>2021</v>
      </c>
      <c r="AJ129" s="119">
        <f>IF('Indicator Date'!AJ129="","x",'Indicator Date'!AJ129)</f>
        <v>2020</v>
      </c>
      <c r="AK129" s="119">
        <f>IF('Indicator Date'!AK129="","x",'Indicator Date'!AK129)</f>
        <v>2020</v>
      </c>
      <c r="AL129" s="119">
        <f>IF('Indicator Date'!AL129="","x",'Indicator Date'!AL129)</f>
        <v>2018</v>
      </c>
      <c r="AM129" s="119" t="str">
        <f>IF('Indicator Date'!AM129="","x",RIGHT('Indicator Date'!AM129,4))</f>
        <v>2018</v>
      </c>
      <c r="AN129" s="119">
        <f>IF('Indicator Date'!AN129="","x",'Indicator Date'!AN129)</f>
        <v>2021</v>
      </c>
      <c r="AO129" s="119">
        <f>IF('Indicator Date'!AO129="","x",'Indicator Date'!AO129)</f>
        <v>2018</v>
      </c>
      <c r="AP129" s="119">
        <f>IF('Indicator Date'!AP129="","x",'Indicator Date'!AP129)</f>
        <v>2019</v>
      </c>
      <c r="AQ129" s="119">
        <f>IF('Indicator Date'!AQ129="","x",'Indicator Date'!AQ129)</f>
        <v>2019</v>
      </c>
      <c r="AR129" s="119">
        <f>IF('Indicator Date'!AR129="","x",'Indicator Date'!AR129)</f>
        <v>2019</v>
      </c>
      <c r="AS129" s="119">
        <f>IF('Indicator Date'!AS129="","x",'Indicator Date'!AS129)</f>
        <v>2019</v>
      </c>
      <c r="AT129" s="119">
        <f>IF('Indicator Date'!AT129="","x",'Indicator Date'!AT129)</f>
        <v>2018</v>
      </c>
      <c r="AU129" s="119">
        <f>IF('Indicator Date'!AU129="","x",'Indicator Date'!AU129)</f>
        <v>2019</v>
      </c>
      <c r="AV129" s="119">
        <f>IF('Indicator Date'!AV129="","x",'Indicator Date'!AV129)</f>
        <v>2019</v>
      </c>
      <c r="AW129" s="119">
        <f>IF('Indicator Date'!AW129="","x",'Indicator Date'!AW129)</f>
        <v>2019</v>
      </c>
      <c r="AX129" s="119">
        <f>IF('Indicator Date'!AX129="","x",'Indicator Date'!AX129)</f>
        <v>2018</v>
      </c>
      <c r="AY129" s="119">
        <f>IF('Indicator Date'!AY129="","x",'Indicator Date'!AY129)</f>
        <v>2019</v>
      </c>
      <c r="AZ129" s="119" t="str">
        <f>IF('Indicator Date'!AZ129="","x",'Indicator Date'!AZ129)</f>
        <v>x</v>
      </c>
      <c r="BA129" s="119">
        <f>IF('Indicator Date'!BA129="","x",'Indicator Date'!BA129)</f>
        <v>2018</v>
      </c>
      <c r="BB129" s="119">
        <f>IF('Indicator Date'!BB129="","x",'Indicator Date'!BB129)</f>
        <v>2018</v>
      </c>
      <c r="BC129" s="119">
        <f>IF('Indicator Date'!BC129="","x",'Indicator Date'!BC129)</f>
        <v>2019</v>
      </c>
      <c r="BD129" s="119">
        <f>IF('Indicator Date'!BD129="","x",'Indicator Date'!BD129)</f>
        <v>2020</v>
      </c>
      <c r="BE129" s="170">
        <f>IF('Indicator Date'!BE129="","x",YEAR('Indicator Date'!BE129))</f>
        <v>2019</v>
      </c>
      <c r="BF129" s="170">
        <f>IF('Indicator Date'!BF129="","x",YEAR('Indicator Date'!BF129))</f>
        <v>2020</v>
      </c>
      <c r="BG129" s="119">
        <f>IF('Indicator Date'!BG129="","x",'Indicator Date'!BG129)</f>
        <v>2019</v>
      </c>
      <c r="BH129" s="119">
        <f>IF('Indicator Date'!BH129="","x",'Indicator Date'!BH129)</f>
        <v>2019</v>
      </c>
      <c r="BI129" s="119">
        <f>IF('Indicator Date'!BI129="","x",'Indicator Date'!BI129)</f>
        <v>2019</v>
      </c>
      <c r="BJ129" s="119">
        <f>IF('Indicator Date'!BJ129="","x",'Indicator Date'!BJ129)</f>
        <v>2015</v>
      </c>
      <c r="BK129" s="119">
        <f>IF('Indicator Date'!BK129="","x",'Indicator Date'!BK129)</f>
        <v>2019</v>
      </c>
      <c r="BL129" s="119">
        <f>IF('Indicator Date'!BL129="","x",'Indicator Date'!BL129)</f>
        <v>2020</v>
      </c>
      <c r="BM129" s="119">
        <f>IF('Indicator Date'!BM129="","x",'Indicator Date'!BM129)</f>
        <v>2018</v>
      </c>
      <c r="BN129" s="119">
        <f>IF('Indicator Date'!BN129="","x",'Indicator Date'!BN129)</f>
        <v>2018</v>
      </c>
      <c r="BO129" s="119">
        <f>IF('Indicator Date'!BO129="","x",'Indicator Date'!BO129)</f>
        <v>2017</v>
      </c>
      <c r="BP129" s="119">
        <f>IF('Indicator Date'!BP129="","x",'Indicator Date'!BP129)</f>
        <v>2019</v>
      </c>
      <c r="BQ129" s="119">
        <f>IF('Indicator Date'!BQ129="","x",'Indicator Date'!BQ129)</f>
        <v>2014</v>
      </c>
      <c r="BR129" s="119">
        <f>IF('Indicator Date'!BR129="","x",'Indicator Date'!BR129)</f>
        <v>2017</v>
      </c>
      <c r="BS129" s="119">
        <f>IF('Indicator Date'!BS129="","x",'Indicator Date'!BS129)</f>
        <v>2017</v>
      </c>
      <c r="BT129" s="119">
        <f>IF('Indicator Date'!BT129="","x",'Indicator Date'!BT129)</f>
        <v>2013</v>
      </c>
      <c r="BU129" s="119">
        <f>IF('Indicator Date'!BU129="","x",'Indicator Date'!BU129)</f>
        <v>2018</v>
      </c>
      <c r="BV129" s="119" t="str">
        <f>IF('Indicator Date'!BV129="","x",'Indicator Date'!BV129)</f>
        <v>x</v>
      </c>
      <c r="BW129" s="119">
        <f>IF('Indicator Date'!BW129="","x",'Indicator Date'!BW129)</f>
        <v>2018</v>
      </c>
      <c r="BX129" s="119">
        <f>IF('Indicator Date'!BX129="","x",'Indicator Date'!BX129)</f>
        <v>2018</v>
      </c>
      <c r="BY129" s="119">
        <f>IF('Indicator Date'!BY129="","x",'Indicator Date'!BY129)</f>
        <v>2017</v>
      </c>
      <c r="BZ129" s="119">
        <f>IF('Indicator Date'!BZ129="","x",'Indicator Date'!BZ129)</f>
        <v>2019</v>
      </c>
      <c r="CA129" s="119">
        <f>IF('Indicator Date'!CA129="","x",'Indicator Date'!CA129)</f>
        <v>2020</v>
      </c>
      <c r="CB129" s="119">
        <f>IF('Indicator Date'!CB129="","x",'Indicator Date'!CB129)</f>
        <v>2015</v>
      </c>
    </row>
    <row r="130" spans="1:80" x14ac:dyDescent="0.3">
      <c r="A130" s="100" t="str">
        <f>'Indicator Data'!A132</f>
        <v>North Macedonia</v>
      </c>
      <c r="B130" s="86" t="str">
        <f>'Indicator Data'!B132</f>
        <v>MKD</v>
      </c>
      <c r="C130" s="119">
        <f>IF('Indicator Date'!C130="","x",'Indicator Date'!C130)</f>
        <v>2015</v>
      </c>
      <c r="D130" s="119">
        <f>IF('Indicator Date'!D130="","x",'Indicator Date'!D130)</f>
        <v>2015</v>
      </c>
      <c r="E130" s="119">
        <f>IF('Indicator Date'!E130="","x",'Indicator Date'!E130)</f>
        <v>2015</v>
      </c>
      <c r="F130" s="119">
        <f>IF('Indicator Date'!F130="","x",'Indicator Date'!F130)</f>
        <v>2015</v>
      </c>
      <c r="G130" s="119">
        <f>IF('Indicator Date'!G130="","x",'Indicator Date'!G130)</f>
        <v>2015</v>
      </c>
      <c r="H130" s="119">
        <f>IF('Indicator Date'!H130="","x",'Indicator Date'!H130)</f>
        <v>2015</v>
      </c>
      <c r="I130" s="119">
        <f>IF('Indicator Date'!I130="","x",'Indicator Date'!I130)</f>
        <v>2015</v>
      </c>
      <c r="J130" s="119">
        <f>IF('Indicator Date'!J130="","x",'Indicator Date'!J130)</f>
        <v>2019</v>
      </c>
      <c r="K130" s="119">
        <f>IF('Indicator Date'!K130="","x",'Indicator Date'!K130)</f>
        <v>2019</v>
      </c>
      <c r="L130" s="119">
        <f>IF('Indicator Date'!L130="","x",'Indicator Date'!L130)</f>
        <v>2019</v>
      </c>
      <c r="M130" s="119">
        <f>IF('Indicator Date'!M130="","x",'Indicator Date'!M130)</f>
        <v>2015</v>
      </c>
      <c r="N130" s="119">
        <f>IF('Indicator Date'!N130="","x",'Indicator Date'!N130)</f>
        <v>2015</v>
      </c>
      <c r="O130" s="119">
        <f>IF('Indicator Date'!O130="","x",'Indicator Date'!O130)</f>
        <v>2015</v>
      </c>
      <c r="P130" s="119">
        <f>IF('Indicator Date'!P130="","x",'Indicator Date'!P130)</f>
        <v>2015</v>
      </c>
      <c r="Q130" s="119">
        <f>IF('Indicator Date'!Q130="","x",'Indicator Date'!Q130)</f>
        <v>2010</v>
      </c>
      <c r="R130" s="119">
        <f>IF('Indicator Date'!R130="","x",'Indicator Date'!R130)</f>
        <v>2010</v>
      </c>
      <c r="S130" s="119">
        <f>IF('Indicator Date'!S130="","x",'Indicator Date'!S130)</f>
        <v>2010</v>
      </c>
      <c r="T130" s="119">
        <f>IF('Indicator Date'!T130="","x",'Indicator Date'!T130)</f>
        <v>2010</v>
      </c>
      <c r="U130" s="119">
        <f>IF('Indicator Date'!U130="","x",'Indicator Date'!U130)</f>
        <v>2015</v>
      </c>
      <c r="V130" s="119">
        <f>IF('Indicator Date'!V130="","x",'Indicator Date'!V130)</f>
        <v>2015</v>
      </c>
      <c r="W130" s="119">
        <f>IF('Indicator Date'!W130="","x",'Indicator Date'!W130)</f>
        <v>2015</v>
      </c>
      <c r="X130" s="119">
        <f>IF('Indicator Date'!X130="","x",'Indicator Date'!X130)</f>
        <v>2018</v>
      </c>
      <c r="Y130" s="119">
        <f>IF('Indicator Date'!Y130="","x",'Indicator Date'!Y130)</f>
        <v>2019</v>
      </c>
      <c r="Z130" s="119">
        <f>IF('Indicator Date'!Z130="","x",'Indicator Date'!Z130)</f>
        <v>2019</v>
      </c>
      <c r="AA130" s="119" t="str">
        <f>IF('Indicator Date'!AA130="","x",'Indicator Date'!AA130)</f>
        <v>x</v>
      </c>
      <c r="AB130" s="119">
        <f>IF('Indicator Date'!AB130="","x",'Indicator Date'!AB130)</f>
        <v>2017</v>
      </c>
      <c r="AC130" s="119" t="str">
        <f>IF('Indicator Date'!AC130="","x",'Indicator Date'!AC130)</f>
        <v>x</v>
      </c>
      <c r="AD130" s="119">
        <f>IF('Indicator Date'!AD130="","x",'Indicator Date'!AD130)</f>
        <v>2018</v>
      </c>
      <c r="AE130" s="119">
        <f>IF('Indicator Date'!AE130="","x",'Indicator Date'!AE130)</f>
        <v>2019</v>
      </c>
      <c r="AF130" s="119">
        <f>IF('Indicator Date'!AF130="","x",'Indicator Date'!AF130)</f>
        <v>2018</v>
      </c>
      <c r="AG130" s="119">
        <f>IF('Indicator Date'!AG130="","x",'Indicator Date'!AG130)</f>
        <v>2019</v>
      </c>
      <c r="AH130" s="119">
        <f>IF('Indicator Date'!AH130="","x",'Indicator Date'!AH130)</f>
        <v>2021</v>
      </c>
      <c r="AI130" s="119">
        <f>IF('Indicator Date'!AI130="","x",'Indicator Date'!AI130)</f>
        <v>2021</v>
      </c>
      <c r="AJ130" s="119">
        <f>IF('Indicator Date'!AJ130="","x",'Indicator Date'!AJ130)</f>
        <v>2020</v>
      </c>
      <c r="AK130" s="119">
        <f>IF('Indicator Date'!AK130="","x",'Indicator Date'!AK130)</f>
        <v>2020</v>
      </c>
      <c r="AL130" s="119">
        <f>IF('Indicator Date'!AL130="","x",'Indicator Date'!AL130)</f>
        <v>2018</v>
      </c>
      <c r="AM130" s="119" t="str">
        <f>IF('Indicator Date'!AM130="","x",RIGHT('Indicator Date'!AM130,4))</f>
        <v>2011</v>
      </c>
      <c r="AN130" s="119">
        <f>IF('Indicator Date'!AN130="","x",'Indicator Date'!AN130)</f>
        <v>2021</v>
      </c>
      <c r="AO130" s="119">
        <f>IF('Indicator Date'!AO130="","x",'Indicator Date'!AO130)</f>
        <v>2018</v>
      </c>
      <c r="AP130" s="119">
        <f>IF('Indicator Date'!AP130="","x",'Indicator Date'!AP130)</f>
        <v>2019</v>
      </c>
      <c r="AQ130" s="119">
        <f>IF('Indicator Date'!AQ130="","x",'Indicator Date'!AQ130)</f>
        <v>2019</v>
      </c>
      <c r="AR130" s="119">
        <f>IF('Indicator Date'!AR130="","x",'Indicator Date'!AR130)</f>
        <v>2019</v>
      </c>
      <c r="AS130" s="119">
        <f>IF('Indicator Date'!AS130="","x",'Indicator Date'!AS130)</f>
        <v>2019</v>
      </c>
      <c r="AT130" s="119">
        <f>IF('Indicator Date'!AT130="","x",'Indicator Date'!AT130)</f>
        <v>2011</v>
      </c>
      <c r="AU130" s="119">
        <f>IF('Indicator Date'!AU130="","x",'Indicator Date'!AU130)</f>
        <v>2019</v>
      </c>
      <c r="AV130" s="119" t="str">
        <f>IF('Indicator Date'!AV130="","x",'Indicator Date'!AV130)</f>
        <v>x</v>
      </c>
      <c r="AW130" s="119" t="str">
        <f>IF('Indicator Date'!AW130="","x",'Indicator Date'!AW130)</f>
        <v>x</v>
      </c>
      <c r="AX130" s="119" t="str">
        <f>IF('Indicator Date'!AX130="","x",'Indicator Date'!AX130)</f>
        <v>x</v>
      </c>
      <c r="AY130" s="119">
        <f>IF('Indicator Date'!AY130="","x",'Indicator Date'!AY130)</f>
        <v>2019</v>
      </c>
      <c r="AZ130" s="119">
        <f>IF('Indicator Date'!AZ130="","x",'Indicator Date'!AZ130)</f>
        <v>2019</v>
      </c>
      <c r="BA130" s="119">
        <f>IF('Indicator Date'!BA130="","x",'Indicator Date'!BA130)</f>
        <v>2018</v>
      </c>
      <c r="BB130" s="119">
        <f>IF('Indicator Date'!BB130="","x",'Indicator Date'!BB130)</f>
        <v>2018</v>
      </c>
      <c r="BC130" s="119">
        <f>IF('Indicator Date'!BC130="","x",'Indicator Date'!BC130)</f>
        <v>2019</v>
      </c>
      <c r="BD130" s="119">
        <f>IF('Indicator Date'!BD130="","x",'Indicator Date'!BD130)</f>
        <v>2020</v>
      </c>
      <c r="BE130" s="170">
        <f>IF('Indicator Date'!BE130="","x",YEAR('Indicator Date'!BE130))</f>
        <v>2019</v>
      </c>
      <c r="BF130" s="170">
        <f>IF('Indicator Date'!BF130="","x",YEAR('Indicator Date'!BF130))</f>
        <v>2020</v>
      </c>
      <c r="BG130" s="119">
        <f>IF('Indicator Date'!BG130="","x",'Indicator Date'!BG130)</f>
        <v>2019</v>
      </c>
      <c r="BH130" s="119">
        <f>IF('Indicator Date'!BH130="","x",'Indicator Date'!BH130)</f>
        <v>2019</v>
      </c>
      <c r="BI130" s="119">
        <f>IF('Indicator Date'!BI130="","x",'Indicator Date'!BI130)</f>
        <v>2019</v>
      </c>
      <c r="BJ130" s="119">
        <f>IF('Indicator Date'!BJ130="","x",'Indicator Date'!BJ130)</f>
        <v>2015</v>
      </c>
      <c r="BK130" s="119">
        <f>IF('Indicator Date'!BK130="","x",'Indicator Date'!BK130)</f>
        <v>2019</v>
      </c>
      <c r="BL130" s="119">
        <f>IF('Indicator Date'!BL130="","x",'Indicator Date'!BL130)</f>
        <v>2020</v>
      </c>
      <c r="BM130" s="119">
        <f>IF('Indicator Date'!BM130="","x",'Indicator Date'!BM130)</f>
        <v>2018</v>
      </c>
      <c r="BN130" s="119">
        <f>IF('Indicator Date'!BN130="","x",'Indicator Date'!BN130)</f>
        <v>2014</v>
      </c>
      <c r="BO130" s="119">
        <f>IF('Indicator Date'!BO130="","x",'Indicator Date'!BO130)</f>
        <v>2018</v>
      </c>
      <c r="BP130" s="119">
        <f>IF('Indicator Date'!BP130="","x",'Indicator Date'!BP130)</f>
        <v>2019</v>
      </c>
      <c r="BQ130" s="119">
        <f>IF('Indicator Date'!BQ130="","x",'Indicator Date'!BQ130)</f>
        <v>2014</v>
      </c>
      <c r="BR130" s="119">
        <f>IF('Indicator Date'!BR130="","x",'Indicator Date'!BR130)</f>
        <v>2017</v>
      </c>
      <c r="BS130" s="119">
        <f>IF('Indicator Date'!BS130="","x",'Indicator Date'!BS130)</f>
        <v>2017</v>
      </c>
      <c r="BT130" s="119">
        <f>IF('Indicator Date'!BT130="","x",'Indicator Date'!BT130)</f>
        <v>2015</v>
      </c>
      <c r="BU130" s="119">
        <f>IF('Indicator Date'!BU130="","x",'Indicator Date'!BU130)</f>
        <v>2018</v>
      </c>
      <c r="BV130" s="119">
        <f>IF('Indicator Date'!BV130="","x",'Indicator Date'!BV130)</f>
        <v>2018</v>
      </c>
      <c r="BW130" s="119" t="str">
        <f>IF('Indicator Date'!BW130="","x",'Indicator Date'!BW130)</f>
        <v>x</v>
      </c>
      <c r="BX130" s="119">
        <f>IF('Indicator Date'!BX130="","x",'Indicator Date'!BX130)</f>
        <v>2018</v>
      </c>
      <c r="BY130" s="119">
        <f>IF('Indicator Date'!BY130="","x",'Indicator Date'!BY130)</f>
        <v>2017</v>
      </c>
      <c r="BZ130" s="119">
        <f>IF('Indicator Date'!BZ130="","x",'Indicator Date'!BZ130)</f>
        <v>2019</v>
      </c>
      <c r="CA130" s="119">
        <f>IF('Indicator Date'!CA130="","x",'Indicator Date'!CA130)</f>
        <v>2020</v>
      </c>
      <c r="CB130" s="119">
        <f>IF('Indicator Date'!CB130="","x",'Indicator Date'!CB130)</f>
        <v>2015</v>
      </c>
    </row>
    <row r="131" spans="1:80" x14ac:dyDescent="0.3">
      <c r="A131" s="100" t="str">
        <f>'Indicator Data'!A133</f>
        <v>Norway</v>
      </c>
      <c r="B131" s="86" t="str">
        <f>'Indicator Data'!B133</f>
        <v>NOR</v>
      </c>
      <c r="C131" s="119">
        <f>IF('Indicator Date'!C131="","x",'Indicator Date'!C131)</f>
        <v>2015</v>
      </c>
      <c r="D131" s="119">
        <f>IF('Indicator Date'!D131="","x",'Indicator Date'!D131)</f>
        <v>2015</v>
      </c>
      <c r="E131" s="119">
        <f>IF('Indicator Date'!E131="","x",'Indicator Date'!E131)</f>
        <v>2015</v>
      </c>
      <c r="F131" s="119">
        <f>IF('Indicator Date'!F131="","x",'Indicator Date'!F131)</f>
        <v>2015</v>
      </c>
      <c r="G131" s="119">
        <f>IF('Indicator Date'!G131="","x",'Indicator Date'!G131)</f>
        <v>2015</v>
      </c>
      <c r="H131" s="119">
        <f>IF('Indicator Date'!H131="","x",'Indicator Date'!H131)</f>
        <v>2015</v>
      </c>
      <c r="I131" s="119">
        <f>IF('Indicator Date'!I131="","x",'Indicator Date'!I131)</f>
        <v>2015</v>
      </c>
      <c r="J131" s="119">
        <f>IF('Indicator Date'!J131="","x",'Indicator Date'!J131)</f>
        <v>2019</v>
      </c>
      <c r="K131" s="119">
        <f>IF('Indicator Date'!K131="","x",'Indicator Date'!K131)</f>
        <v>2019</v>
      </c>
      <c r="L131" s="119">
        <f>IF('Indicator Date'!L131="","x",'Indicator Date'!L131)</f>
        <v>2019</v>
      </c>
      <c r="M131" s="119">
        <f>IF('Indicator Date'!M131="","x",'Indicator Date'!M131)</f>
        <v>2015</v>
      </c>
      <c r="N131" s="119">
        <f>IF('Indicator Date'!N131="","x",'Indicator Date'!N131)</f>
        <v>2015</v>
      </c>
      <c r="O131" s="119">
        <f>IF('Indicator Date'!O131="","x",'Indicator Date'!O131)</f>
        <v>2015</v>
      </c>
      <c r="P131" s="119">
        <f>IF('Indicator Date'!P131="","x",'Indicator Date'!P131)</f>
        <v>2015</v>
      </c>
      <c r="Q131" s="119">
        <f>IF('Indicator Date'!Q131="","x",'Indicator Date'!Q131)</f>
        <v>2010</v>
      </c>
      <c r="R131" s="119">
        <f>IF('Indicator Date'!R131="","x",'Indicator Date'!R131)</f>
        <v>2010</v>
      </c>
      <c r="S131" s="119">
        <f>IF('Indicator Date'!S131="","x",'Indicator Date'!S131)</f>
        <v>2010</v>
      </c>
      <c r="T131" s="119">
        <f>IF('Indicator Date'!T131="","x",'Indicator Date'!T131)</f>
        <v>2010</v>
      </c>
      <c r="U131" s="119">
        <f>IF('Indicator Date'!U131="","x",'Indicator Date'!U131)</f>
        <v>2015</v>
      </c>
      <c r="V131" s="119">
        <f>IF('Indicator Date'!V131="","x",'Indicator Date'!V131)</f>
        <v>2015</v>
      </c>
      <c r="W131" s="119">
        <f>IF('Indicator Date'!W131="","x",'Indicator Date'!W131)</f>
        <v>2015</v>
      </c>
      <c r="X131" s="119">
        <f>IF('Indicator Date'!X131="","x",'Indicator Date'!X131)</f>
        <v>2018</v>
      </c>
      <c r="Y131" s="119">
        <f>IF('Indicator Date'!Y131="","x",'Indicator Date'!Y131)</f>
        <v>2019</v>
      </c>
      <c r="Z131" s="119">
        <f>IF('Indicator Date'!Z131="","x",'Indicator Date'!Z131)</f>
        <v>2019</v>
      </c>
      <c r="AA131" s="119">
        <f>IF('Indicator Date'!AA131="","x",'Indicator Date'!AA131)</f>
        <v>2011</v>
      </c>
      <c r="AB131" s="119">
        <f>IF('Indicator Date'!AB131="","x",'Indicator Date'!AB131)</f>
        <v>2017</v>
      </c>
      <c r="AC131" s="119" t="str">
        <f>IF('Indicator Date'!AC131="","x",'Indicator Date'!AC131)</f>
        <v>x</v>
      </c>
      <c r="AD131" s="119">
        <f>IF('Indicator Date'!AD131="","x",'Indicator Date'!AD131)</f>
        <v>2017</v>
      </c>
      <c r="AE131" s="119">
        <f>IF('Indicator Date'!AE131="","x",'Indicator Date'!AE131)</f>
        <v>2019</v>
      </c>
      <c r="AF131" s="119">
        <f>IF('Indicator Date'!AF131="","x",'Indicator Date'!AF131)</f>
        <v>2018</v>
      </c>
      <c r="AG131" s="119">
        <f>IF('Indicator Date'!AG131="","x",'Indicator Date'!AG131)</f>
        <v>2019</v>
      </c>
      <c r="AH131" s="119">
        <f>IF('Indicator Date'!AH131="","x",'Indicator Date'!AH131)</f>
        <v>2021</v>
      </c>
      <c r="AI131" s="119">
        <f>IF('Indicator Date'!AI131="","x",'Indicator Date'!AI131)</f>
        <v>2021</v>
      </c>
      <c r="AJ131" s="119">
        <f>IF('Indicator Date'!AJ131="","x",'Indicator Date'!AJ131)</f>
        <v>2020</v>
      </c>
      <c r="AK131" s="119">
        <f>IF('Indicator Date'!AK131="","x",'Indicator Date'!AK131)</f>
        <v>2020</v>
      </c>
      <c r="AL131" s="119">
        <f>IF('Indicator Date'!AL131="","x",'Indicator Date'!AL131)</f>
        <v>2018</v>
      </c>
      <c r="AM131" s="119" t="str">
        <f>IF('Indicator Date'!AM131="","x",RIGHT('Indicator Date'!AM131,4))</f>
        <v>x</v>
      </c>
      <c r="AN131" s="119">
        <f>IF('Indicator Date'!AN131="","x",'Indicator Date'!AN131)</f>
        <v>2021</v>
      </c>
      <c r="AO131" s="119">
        <f>IF('Indicator Date'!AO131="","x",'Indicator Date'!AO131)</f>
        <v>2018</v>
      </c>
      <c r="AP131" s="119">
        <f>IF('Indicator Date'!AP131="","x",'Indicator Date'!AP131)</f>
        <v>2019</v>
      </c>
      <c r="AQ131" s="119" t="str">
        <f>IF('Indicator Date'!AQ131="","x",'Indicator Date'!AQ131)</f>
        <v>x</v>
      </c>
      <c r="AR131" s="119">
        <f>IF('Indicator Date'!AR131="","x",'Indicator Date'!AR131)</f>
        <v>2019</v>
      </c>
      <c r="AS131" s="119">
        <f>IF('Indicator Date'!AS131="","x",'Indicator Date'!AS131)</f>
        <v>2019</v>
      </c>
      <c r="AT131" s="119" t="str">
        <f>IF('Indicator Date'!AT131="","x",'Indicator Date'!AT131)</f>
        <v>x</v>
      </c>
      <c r="AU131" s="119">
        <f>IF('Indicator Date'!AU131="","x",'Indicator Date'!AU131)</f>
        <v>2019</v>
      </c>
      <c r="AV131" s="119" t="str">
        <f>IF('Indicator Date'!AV131="","x",'Indicator Date'!AV131)</f>
        <v>x</v>
      </c>
      <c r="AW131" s="119" t="str">
        <f>IF('Indicator Date'!AW131="","x",'Indicator Date'!AW131)</f>
        <v>x</v>
      </c>
      <c r="AX131" s="119" t="str">
        <f>IF('Indicator Date'!AX131="","x",'Indicator Date'!AX131)</f>
        <v>x</v>
      </c>
      <c r="AY131" s="119">
        <f>IF('Indicator Date'!AY131="","x",'Indicator Date'!AY131)</f>
        <v>2019</v>
      </c>
      <c r="AZ131" s="119">
        <f>IF('Indicator Date'!AZ131="","x",'Indicator Date'!AZ131)</f>
        <v>2019</v>
      </c>
      <c r="BA131" s="119">
        <f>IF('Indicator Date'!BA131="","x",'Indicator Date'!BA131)</f>
        <v>2018</v>
      </c>
      <c r="BB131" s="119">
        <f>IF('Indicator Date'!BB131="","x",'Indicator Date'!BB131)</f>
        <v>2018</v>
      </c>
      <c r="BC131" s="119">
        <f>IF('Indicator Date'!BC131="","x",'Indicator Date'!BC131)</f>
        <v>2019</v>
      </c>
      <c r="BD131" s="119">
        <f>IF('Indicator Date'!BD131="","x",'Indicator Date'!BD131)</f>
        <v>2020</v>
      </c>
      <c r="BE131" s="170" t="str">
        <f>IF('Indicator Date'!BE131="","x",YEAR('Indicator Date'!BE131))</f>
        <v>x</v>
      </c>
      <c r="BF131" s="170">
        <f>IF('Indicator Date'!BF131="","x",YEAR('Indicator Date'!BF131))</f>
        <v>2020</v>
      </c>
      <c r="BG131" s="119">
        <f>IF('Indicator Date'!BG131="","x",'Indicator Date'!BG131)</f>
        <v>2019</v>
      </c>
      <c r="BH131" s="119">
        <f>IF('Indicator Date'!BH131="","x",'Indicator Date'!BH131)</f>
        <v>2019</v>
      </c>
      <c r="BI131" s="119">
        <f>IF('Indicator Date'!BI131="","x",'Indicator Date'!BI131)</f>
        <v>2019</v>
      </c>
      <c r="BJ131" s="119">
        <f>IF('Indicator Date'!BJ131="","x",'Indicator Date'!BJ131)</f>
        <v>2015</v>
      </c>
      <c r="BK131" s="119">
        <f>IF('Indicator Date'!BK131="","x",'Indicator Date'!BK131)</f>
        <v>2019</v>
      </c>
      <c r="BL131" s="119">
        <f>IF('Indicator Date'!BL131="","x",'Indicator Date'!BL131)</f>
        <v>2020</v>
      </c>
      <c r="BM131" s="119">
        <f>IF('Indicator Date'!BM131="","x",'Indicator Date'!BM131)</f>
        <v>2018</v>
      </c>
      <c r="BN131" s="119" t="str">
        <f>IF('Indicator Date'!BN131="","x",'Indicator Date'!BN131)</f>
        <v>x</v>
      </c>
      <c r="BO131" s="119">
        <f>IF('Indicator Date'!BO131="","x",'Indicator Date'!BO131)</f>
        <v>2019</v>
      </c>
      <c r="BP131" s="119">
        <f>IF('Indicator Date'!BP131="","x",'Indicator Date'!BP131)</f>
        <v>2019</v>
      </c>
      <c r="BQ131" s="119">
        <f>IF('Indicator Date'!BQ131="","x",'Indicator Date'!BQ131)</f>
        <v>2014</v>
      </c>
      <c r="BR131" s="119">
        <f>IF('Indicator Date'!BR131="","x",'Indicator Date'!BR131)</f>
        <v>2017</v>
      </c>
      <c r="BS131" s="119">
        <f>IF('Indicator Date'!BS131="","x",'Indicator Date'!BS131)</f>
        <v>2017</v>
      </c>
      <c r="BT131" s="119">
        <f>IF('Indicator Date'!BT131="","x",'Indicator Date'!BT131)</f>
        <v>2017</v>
      </c>
      <c r="BU131" s="119">
        <f>IF('Indicator Date'!BU131="","x",'Indicator Date'!BU131)</f>
        <v>2018</v>
      </c>
      <c r="BV131" s="119">
        <f>IF('Indicator Date'!BV131="","x",'Indicator Date'!BV131)</f>
        <v>2018</v>
      </c>
      <c r="BW131" s="119">
        <f>IF('Indicator Date'!BW131="","x",'Indicator Date'!BW131)</f>
        <v>2018</v>
      </c>
      <c r="BX131" s="119">
        <f>IF('Indicator Date'!BX131="","x",'Indicator Date'!BX131)</f>
        <v>2018</v>
      </c>
      <c r="BY131" s="119">
        <f>IF('Indicator Date'!BY131="","x",'Indicator Date'!BY131)</f>
        <v>2017</v>
      </c>
      <c r="BZ131" s="119">
        <f>IF('Indicator Date'!BZ131="","x",'Indicator Date'!BZ131)</f>
        <v>2019</v>
      </c>
      <c r="CA131" s="119">
        <f>IF('Indicator Date'!CA131="","x",'Indicator Date'!CA131)</f>
        <v>2020</v>
      </c>
      <c r="CB131" s="119">
        <f>IF('Indicator Date'!CB131="","x",'Indicator Date'!CB131)</f>
        <v>2015</v>
      </c>
    </row>
    <row r="132" spans="1:80" x14ac:dyDescent="0.3">
      <c r="A132" s="100" t="str">
        <f>'Indicator Data'!A134</f>
        <v>Oman</v>
      </c>
      <c r="B132" s="86" t="str">
        <f>'Indicator Data'!B134</f>
        <v>OMN</v>
      </c>
      <c r="C132" s="119">
        <f>IF('Indicator Date'!C132="","x",'Indicator Date'!C132)</f>
        <v>2015</v>
      </c>
      <c r="D132" s="119">
        <f>IF('Indicator Date'!D132="","x",'Indicator Date'!D132)</f>
        <v>2015</v>
      </c>
      <c r="E132" s="119">
        <f>IF('Indicator Date'!E132="","x",'Indicator Date'!E132)</f>
        <v>2015</v>
      </c>
      <c r="F132" s="119">
        <f>IF('Indicator Date'!F132="","x",'Indicator Date'!F132)</f>
        <v>2015</v>
      </c>
      <c r="G132" s="119">
        <f>IF('Indicator Date'!G132="","x",'Indicator Date'!G132)</f>
        <v>2015</v>
      </c>
      <c r="H132" s="119">
        <f>IF('Indicator Date'!H132="","x",'Indicator Date'!H132)</f>
        <v>2015</v>
      </c>
      <c r="I132" s="119">
        <f>IF('Indicator Date'!I132="","x",'Indicator Date'!I132)</f>
        <v>2015</v>
      </c>
      <c r="J132" s="119">
        <f>IF('Indicator Date'!J132="","x",'Indicator Date'!J132)</f>
        <v>2019</v>
      </c>
      <c r="K132" s="119">
        <f>IF('Indicator Date'!K132="","x",'Indicator Date'!K132)</f>
        <v>2019</v>
      </c>
      <c r="L132" s="119">
        <f>IF('Indicator Date'!L132="","x",'Indicator Date'!L132)</f>
        <v>2019</v>
      </c>
      <c r="M132" s="119">
        <f>IF('Indicator Date'!M132="","x",'Indicator Date'!M132)</f>
        <v>2015</v>
      </c>
      <c r="N132" s="119">
        <f>IF('Indicator Date'!N132="","x",'Indicator Date'!N132)</f>
        <v>2015</v>
      </c>
      <c r="O132" s="119">
        <f>IF('Indicator Date'!O132="","x",'Indicator Date'!O132)</f>
        <v>2015</v>
      </c>
      <c r="P132" s="119">
        <f>IF('Indicator Date'!P132="","x",'Indicator Date'!P132)</f>
        <v>2015</v>
      </c>
      <c r="Q132" s="119">
        <f>IF('Indicator Date'!Q132="","x",'Indicator Date'!Q132)</f>
        <v>2010</v>
      </c>
      <c r="R132" s="119">
        <f>IF('Indicator Date'!R132="","x",'Indicator Date'!R132)</f>
        <v>2010</v>
      </c>
      <c r="S132" s="119">
        <f>IF('Indicator Date'!S132="","x",'Indicator Date'!S132)</f>
        <v>2010</v>
      </c>
      <c r="T132" s="119">
        <f>IF('Indicator Date'!T132="","x",'Indicator Date'!T132)</f>
        <v>2010</v>
      </c>
      <c r="U132" s="119">
        <f>IF('Indicator Date'!U132="","x",'Indicator Date'!U132)</f>
        <v>2015</v>
      </c>
      <c r="V132" s="119">
        <f>IF('Indicator Date'!V132="","x",'Indicator Date'!V132)</f>
        <v>2015</v>
      </c>
      <c r="W132" s="119">
        <f>IF('Indicator Date'!W132="","x",'Indicator Date'!W132)</f>
        <v>2015</v>
      </c>
      <c r="X132" s="119">
        <f>IF('Indicator Date'!X132="","x",'Indicator Date'!X132)</f>
        <v>2018</v>
      </c>
      <c r="Y132" s="119">
        <f>IF('Indicator Date'!Y132="","x",'Indicator Date'!Y132)</f>
        <v>2019</v>
      </c>
      <c r="Z132" s="119">
        <f>IF('Indicator Date'!Z132="","x",'Indicator Date'!Z132)</f>
        <v>2019</v>
      </c>
      <c r="AA132" s="119" t="str">
        <f>IF('Indicator Date'!AA132="","x",'Indicator Date'!AA132)</f>
        <v>x</v>
      </c>
      <c r="AB132" s="119">
        <f>IF('Indicator Date'!AB132="","x",'Indicator Date'!AB132)</f>
        <v>2017</v>
      </c>
      <c r="AC132" s="119">
        <f>IF('Indicator Date'!AC132="","x",'Indicator Date'!AC132)</f>
        <v>2017</v>
      </c>
      <c r="AD132" s="119">
        <f>IF('Indicator Date'!AD132="","x",'Indicator Date'!AD132)</f>
        <v>2018</v>
      </c>
      <c r="AE132" s="119">
        <f>IF('Indicator Date'!AE132="","x",'Indicator Date'!AE132)</f>
        <v>2019</v>
      </c>
      <c r="AF132" s="119" t="str">
        <f>IF('Indicator Date'!AF132="","x",'Indicator Date'!AF132)</f>
        <v>x</v>
      </c>
      <c r="AG132" s="119">
        <f>IF('Indicator Date'!AG132="","x",'Indicator Date'!AG132)</f>
        <v>2019</v>
      </c>
      <c r="AH132" s="119">
        <f>IF('Indicator Date'!AH132="","x",'Indicator Date'!AH132)</f>
        <v>2021</v>
      </c>
      <c r="AI132" s="119">
        <f>IF('Indicator Date'!AI132="","x",'Indicator Date'!AI132)</f>
        <v>2021</v>
      </c>
      <c r="AJ132" s="119">
        <f>IF('Indicator Date'!AJ132="","x",'Indicator Date'!AJ132)</f>
        <v>2020</v>
      </c>
      <c r="AK132" s="119">
        <f>IF('Indicator Date'!AK132="","x",'Indicator Date'!AK132)</f>
        <v>2020</v>
      </c>
      <c r="AL132" s="119">
        <f>IF('Indicator Date'!AL132="","x",'Indicator Date'!AL132)</f>
        <v>2018</v>
      </c>
      <c r="AM132" s="119" t="str">
        <f>IF('Indicator Date'!AM132="","x",RIGHT('Indicator Date'!AM132,4))</f>
        <v>x</v>
      </c>
      <c r="AN132" s="119">
        <f>IF('Indicator Date'!AN132="","x",'Indicator Date'!AN132)</f>
        <v>2021</v>
      </c>
      <c r="AO132" s="119">
        <f>IF('Indicator Date'!AO132="","x",'Indicator Date'!AO132)</f>
        <v>2018</v>
      </c>
      <c r="AP132" s="119">
        <f>IF('Indicator Date'!AP132="","x",'Indicator Date'!AP132)</f>
        <v>2019</v>
      </c>
      <c r="AQ132" s="119" t="str">
        <f>IF('Indicator Date'!AQ132="","x",'Indicator Date'!AQ132)</f>
        <v>x</v>
      </c>
      <c r="AR132" s="119">
        <f>IF('Indicator Date'!AR132="","x",'Indicator Date'!AR132)</f>
        <v>2019</v>
      </c>
      <c r="AS132" s="119">
        <f>IF('Indicator Date'!AS132="","x",'Indicator Date'!AS132)</f>
        <v>2019</v>
      </c>
      <c r="AT132" s="119">
        <f>IF('Indicator Date'!AT132="","x",'Indicator Date'!AT132)</f>
        <v>2017</v>
      </c>
      <c r="AU132" s="119">
        <f>IF('Indicator Date'!AU132="","x",'Indicator Date'!AU132)</f>
        <v>2019</v>
      </c>
      <c r="AV132" s="119">
        <f>IF('Indicator Date'!AV132="","x",'Indicator Date'!AV132)</f>
        <v>2019</v>
      </c>
      <c r="AW132" s="119">
        <f>IF('Indicator Date'!AW132="","x",'Indicator Date'!AW132)</f>
        <v>2019</v>
      </c>
      <c r="AX132" s="119">
        <f>IF('Indicator Date'!AX132="","x",'Indicator Date'!AX132)</f>
        <v>2018</v>
      </c>
      <c r="AY132" s="119">
        <f>IF('Indicator Date'!AY132="","x",'Indicator Date'!AY132)</f>
        <v>2019</v>
      </c>
      <c r="AZ132" s="119">
        <f>IF('Indicator Date'!AZ132="","x",'Indicator Date'!AZ132)</f>
        <v>2019</v>
      </c>
      <c r="BA132" s="119" t="str">
        <f>IF('Indicator Date'!BA132="","x",'Indicator Date'!BA132)</f>
        <v>x</v>
      </c>
      <c r="BB132" s="119">
        <f>IF('Indicator Date'!BB132="","x",'Indicator Date'!BB132)</f>
        <v>2018</v>
      </c>
      <c r="BC132" s="119">
        <f>IF('Indicator Date'!BC132="","x",'Indicator Date'!BC132)</f>
        <v>2019</v>
      </c>
      <c r="BD132" s="119">
        <f>IF('Indicator Date'!BD132="","x",'Indicator Date'!BD132)</f>
        <v>2020</v>
      </c>
      <c r="BE132" s="170" t="str">
        <f>IF('Indicator Date'!BE132="","x",YEAR('Indicator Date'!BE132))</f>
        <v>x</v>
      </c>
      <c r="BF132" s="170">
        <f>IF('Indicator Date'!BF132="","x",YEAR('Indicator Date'!BF132))</f>
        <v>2020</v>
      </c>
      <c r="BG132" s="119">
        <f>IF('Indicator Date'!BG132="","x",'Indicator Date'!BG132)</f>
        <v>2019</v>
      </c>
      <c r="BH132" s="119">
        <f>IF('Indicator Date'!BH132="","x",'Indicator Date'!BH132)</f>
        <v>2019</v>
      </c>
      <c r="BI132" s="119">
        <f>IF('Indicator Date'!BI132="","x",'Indicator Date'!BI132)</f>
        <v>2019</v>
      </c>
      <c r="BJ132" s="119" t="str">
        <f>IF('Indicator Date'!BJ132="","x",'Indicator Date'!BJ132)</f>
        <v>x</v>
      </c>
      <c r="BK132" s="119">
        <f>IF('Indicator Date'!BK132="","x",'Indicator Date'!BK132)</f>
        <v>2019</v>
      </c>
      <c r="BL132" s="119">
        <f>IF('Indicator Date'!BL132="","x",'Indicator Date'!BL132)</f>
        <v>2020</v>
      </c>
      <c r="BM132" s="119">
        <f>IF('Indicator Date'!BM132="","x",'Indicator Date'!BM132)</f>
        <v>2018</v>
      </c>
      <c r="BN132" s="119">
        <f>IF('Indicator Date'!BN132="","x",'Indicator Date'!BN132)</f>
        <v>2018</v>
      </c>
      <c r="BO132" s="119">
        <f>IF('Indicator Date'!BO132="","x",'Indicator Date'!BO132)</f>
        <v>2019</v>
      </c>
      <c r="BP132" s="119">
        <f>IF('Indicator Date'!BP132="","x",'Indicator Date'!BP132)</f>
        <v>2019</v>
      </c>
      <c r="BQ132" s="119">
        <f>IF('Indicator Date'!BQ132="","x",'Indicator Date'!BQ132)</f>
        <v>2014</v>
      </c>
      <c r="BR132" s="119">
        <f>IF('Indicator Date'!BR132="","x",'Indicator Date'!BR132)</f>
        <v>2017</v>
      </c>
      <c r="BS132" s="119">
        <f>IF('Indicator Date'!BS132="","x",'Indicator Date'!BS132)</f>
        <v>2017</v>
      </c>
      <c r="BT132" s="119">
        <f>IF('Indicator Date'!BT132="","x",'Indicator Date'!BT132)</f>
        <v>2017</v>
      </c>
      <c r="BU132" s="119">
        <f>IF('Indicator Date'!BU132="","x",'Indicator Date'!BU132)</f>
        <v>2018</v>
      </c>
      <c r="BV132" s="119">
        <f>IF('Indicator Date'!BV132="","x",'Indicator Date'!BV132)</f>
        <v>2018</v>
      </c>
      <c r="BW132" s="119">
        <f>IF('Indicator Date'!BW132="","x",'Indicator Date'!BW132)</f>
        <v>2018</v>
      </c>
      <c r="BX132" s="119">
        <f>IF('Indicator Date'!BX132="","x",'Indicator Date'!BX132)</f>
        <v>2018</v>
      </c>
      <c r="BY132" s="119">
        <f>IF('Indicator Date'!BY132="","x",'Indicator Date'!BY132)</f>
        <v>2017</v>
      </c>
      <c r="BZ132" s="119">
        <f>IF('Indicator Date'!BZ132="","x",'Indicator Date'!BZ132)</f>
        <v>2019</v>
      </c>
      <c r="CA132" s="119">
        <f>IF('Indicator Date'!CA132="","x",'Indicator Date'!CA132)</f>
        <v>2020</v>
      </c>
      <c r="CB132" s="119">
        <f>IF('Indicator Date'!CB132="","x",'Indicator Date'!CB132)</f>
        <v>2015</v>
      </c>
    </row>
    <row r="133" spans="1:80" x14ac:dyDescent="0.3">
      <c r="A133" s="100" t="str">
        <f>'Indicator Data'!A135</f>
        <v>Pakistan</v>
      </c>
      <c r="B133" s="86" t="str">
        <f>'Indicator Data'!B135</f>
        <v>PAK</v>
      </c>
      <c r="C133" s="119">
        <f>IF('Indicator Date'!C133="","x",'Indicator Date'!C133)</f>
        <v>2015</v>
      </c>
      <c r="D133" s="119">
        <f>IF('Indicator Date'!D133="","x",'Indicator Date'!D133)</f>
        <v>2015</v>
      </c>
      <c r="E133" s="119">
        <f>IF('Indicator Date'!E133="","x",'Indicator Date'!E133)</f>
        <v>2015</v>
      </c>
      <c r="F133" s="119">
        <f>IF('Indicator Date'!F133="","x",'Indicator Date'!F133)</f>
        <v>2015</v>
      </c>
      <c r="G133" s="119">
        <f>IF('Indicator Date'!G133="","x",'Indicator Date'!G133)</f>
        <v>2015</v>
      </c>
      <c r="H133" s="119">
        <f>IF('Indicator Date'!H133="","x",'Indicator Date'!H133)</f>
        <v>2015</v>
      </c>
      <c r="I133" s="119">
        <f>IF('Indicator Date'!I133="","x",'Indicator Date'!I133)</f>
        <v>2015</v>
      </c>
      <c r="J133" s="119">
        <f>IF('Indicator Date'!J133="","x",'Indicator Date'!J133)</f>
        <v>2019</v>
      </c>
      <c r="K133" s="119">
        <f>IF('Indicator Date'!K133="","x",'Indicator Date'!K133)</f>
        <v>2019</v>
      </c>
      <c r="L133" s="119">
        <f>IF('Indicator Date'!L133="","x",'Indicator Date'!L133)</f>
        <v>2019</v>
      </c>
      <c r="M133" s="119">
        <f>IF('Indicator Date'!M133="","x",'Indicator Date'!M133)</f>
        <v>2015</v>
      </c>
      <c r="N133" s="119">
        <f>IF('Indicator Date'!N133="","x",'Indicator Date'!N133)</f>
        <v>2015</v>
      </c>
      <c r="O133" s="119">
        <f>IF('Indicator Date'!O133="","x",'Indicator Date'!O133)</f>
        <v>2015</v>
      </c>
      <c r="P133" s="119">
        <f>IF('Indicator Date'!P133="","x",'Indicator Date'!P133)</f>
        <v>2015</v>
      </c>
      <c r="Q133" s="119">
        <f>IF('Indicator Date'!Q133="","x",'Indicator Date'!Q133)</f>
        <v>2010</v>
      </c>
      <c r="R133" s="119">
        <f>IF('Indicator Date'!R133="","x",'Indicator Date'!R133)</f>
        <v>2010</v>
      </c>
      <c r="S133" s="119">
        <f>IF('Indicator Date'!S133="","x",'Indicator Date'!S133)</f>
        <v>2010</v>
      </c>
      <c r="T133" s="119">
        <f>IF('Indicator Date'!T133="","x",'Indicator Date'!T133)</f>
        <v>2010</v>
      </c>
      <c r="U133" s="119">
        <f>IF('Indicator Date'!U133="","x",'Indicator Date'!U133)</f>
        <v>2015</v>
      </c>
      <c r="V133" s="119">
        <f>IF('Indicator Date'!V133="","x",'Indicator Date'!V133)</f>
        <v>2015</v>
      </c>
      <c r="W133" s="119">
        <f>IF('Indicator Date'!W133="","x",'Indicator Date'!W133)</f>
        <v>2015</v>
      </c>
      <c r="X133" s="119">
        <f>IF('Indicator Date'!X133="","x",'Indicator Date'!X133)</f>
        <v>2018</v>
      </c>
      <c r="Y133" s="119">
        <f>IF('Indicator Date'!Y133="","x",'Indicator Date'!Y133)</f>
        <v>2019</v>
      </c>
      <c r="Z133" s="119">
        <f>IF('Indicator Date'!Z133="","x",'Indicator Date'!Z133)</f>
        <v>2019</v>
      </c>
      <c r="AA133" s="119">
        <f>IF('Indicator Date'!AA133="","x",'Indicator Date'!AA133)</f>
        <v>2013</v>
      </c>
      <c r="AB133" s="119">
        <f>IF('Indicator Date'!AB133="","x",'Indicator Date'!AB133)</f>
        <v>2017</v>
      </c>
      <c r="AC133" s="119">
        <f>IF('Indicator Date'!AC133="","x",'Indicator Date'!AC133)</f>
        <v>2017</v>
      </c>
      <c r="AD133" s="119">
        <f>IF('Indicator Date'!AD133="","x",'Indicator Date'!AD133)</f>
        <v>2017</v>
      </c>
      <c r="AE133" s="119">
        <f>IF('Indicator Date'!AE133="","x",'Indicator Date'!AE133)</f>
        <v>2019</v>
      </c>
      <c r="AF133" s="119">
        <f>IF('Indicator Date'!AF133="","x",'Indicator Date'!AF133)</f>
        <v>2018</v>
      </c>
      <c r="AG133" s="119">
        <f>IF('Indicator Date'!AG133="","x",'Indicator Date'!AG133)</f>
        <v>2019</v>
      </c>
      <c r="AH133" s="119">
        <f>IF('Indicator Date'!AH133="","x",'Indicator Date'!AH133)</f>
        <v>2021</v>
      </c>
      <c r="AI133" s="119">
        <f>IF('Indicator Date'!AI133="","x",'Indicator Date'!AI133)</f>
        <v>2021</v>
      </c>
      <c r="AJ133" s="119">
        <f>IF('Indicator Date'!AJ133="","x",'Indicator Date'!AJ133)</f>
        <v>2020</v>
      </c>
      <c r="AK133" s="119">
        <f>IF('Indicator Date'!AK133="","x",'Indicator Date'!AK133)</f>
        <v>2020</v>
      </c>
      <c r="AL133" s="119">
        <f>IF('Indicator Date'!AL133="","x",'Indicator Date'!AL133)</f>
        <v>2018</v>
      </c>
      <c r="AM133" s="119" t="str">
        <f>IF('Indicator Date'!AM133="","x",RIGHT('Indicator Date'!AM133,4))</f>
        <v>2018</v>
      </c>
      <c r="AN133" s="119">
        <f>IF('Indicator Date'!AN133="","x",'Indicator Date'!AN133)</f>
        <v>2021</v>
      </c>
      <c r="AO133" s="119">
        <f>IF('Indicator Date'!AO133="","x",'Indicator Date'!AO133)</f>
        <v>2018</v>
      </c>
      <c r="AP133" s="119">
        <f>IF('Indicator Date'!AP133="","x",'Indicator Date'!AP133)</f>
        <v>2019</v>
      </c>
      <c r="AQ133" s="119">
        <f>IF('Indicator Date'!AQ133="","x",'Indicator Date'!AQ133)</f>
        <v>2019</v>
      </c>
      <c r="AR133" s="119">
        <f>IF('Indicator Date'!AR133="","x",'Indicator Date'!AR133)</f>
        <v>2019</v>
      </c>
      <c r="AS133" s="119">
        <f>IF('Indicator Date'!AS133="","x",'Indicator Date'!AS133)</f>
        <v>2019</v>
      </c>
      <c r="AT133" s="119">
        <f>IF('Indicator Date'!AT133="","x",'Indicator Date'!AT133)</f>
        <v>2018</v>
      </c>
      <c r="AU133" s="119">
        <f>IF('Indicator Date'!AU133="","x",'Indicator Date'!AU133)</f>
        <v>2019</v>
      </c>
      <c r="AV133" s="119">
        <f>IF('Indicator Date'!AV133="","x",'Indicator Date'!AV133)</f>
        <v>2019</v>
      </c>
      <c r="AW133" s="119">
        <f>IF('Indicator Date'!AW133="","x",'Indicator Date'!AW133)</f>
        <v>2019</v>
      </c>
      <c r="AX133" s="119">
        <f>IF('Indicator Date'!AX133="","x",'Indicator Date'!AX133)</f>
        <v>2018</v>
      </c>
      <c r="AY133" s="119">
        <f>IF('Indicator Date'!AY133="","x",'Indicator Date'!AY133)</f>
        <v>2019</v>
      </c>
      <c r="AZ133" s="119">
        <f>IF('Indicator Date'!AZ133="","x",'Indicator Date'!AZ133)</f>
        <v>2019</v>
      </c>
      <c r="BA133" s="119">
        <f>IF('Indicator Date'!BA133="","x",'Indicator Date'!BA133)</f>
        <v>2018</v>
      </c>
      <c r="BB133" s="119">
        <f>IF('Indicator Date'!BB133="","x",'Indicator Date'!BB133)</f>
        <v>2018</v>
      </c>
      <c r="BC133" s="119">
        <f>IF('Indicator Date'!BC133="","x",'Indicator Date'!BC133)</f>
        <v>2019</v>
      </c>
      <c r="BD133" s="119">
        <f>IF('Indicator Date'!BD133="","x",'Indicator Date'!BD133)</f>
        <v>2020</v>
      </c>
      <c r="BE133" s="170">
        <f>IF('Indicator Date'!BE133="","x",YEAR('Indicator Date'!BE133))</f>
        <v>2019</v>
      </c>
      <c r="BF133" s="170">
        <f>IF('Indicator Date'!BF133="","x",YEAR('Indicator Date'!BF133))</f>
        <v>2020</v>
      </c>
      <c r="BG133" s="119">
        <f>IF('Indicator Date'!BG133="","x",'Indicator Date'!BG133)</f>
        <v>2019</v>
      </c>
      <c r="BH133" s="119">
        <f>IF('Indicator Date'!BH133="","x",'Indicator Date'!BH133)</f>
        <v>2019</v>
      </c>
      <c r="BI133" s="119">
        <f>IF('Indicator Date'!BI133="","x",'Indicator Date'!BI133)</f>
        <v>2019</v>
      </c>
      <c r="BJ133" s="119">
        <f>IF('Indicator Date'!BJ133="","x",'Indicator Date'!BJ133)</f>
        <v>2015</v>
      </c>
      <c r="BK133" s="119">
        <f>IF('Indicator Date'!BK133="","x",'Indicator Date'!BK133)</f>
        <v>2019</v>
      </c>
      <c r="BL133" s="119">
        <f>IF('Indicator Date'!BL133="","x",'Indicator Date'!BL133)</f>
        <v>2020</v>
      </c>
      <c r="BM133" s="119">
        <f>IF('Indicator Date'!BM133="","x",'Indicator Date'!BM133)</f>
        <v>2018</v>
      </c>
      <c r="BN133" s="119">
        <f>IF('Indicator Date'!BN133="","x",'Indicator Date'!BN133)</f>
        <v>2017</v>
      </c>
      <c r="BO133" s="119">
        <f>IF('Indicator Date'!BO133="","x",'Indicator Date'!BO133)</f>
        <v>2019</v>
      </c>
      <c r="BP133" s="119">
        <f>IF('Indicator Date'!BP133="","x",'Indicator Date'!BP133)</f>
        <v>2019</v>
      </c>
      <c r="BQ133" s="119">
        <f>IF('Indicator Date'!BQ133="","x",'Indicator Date'!BQ133)</f>
        <v>2014</v>
      </c>
      <c r="BR133" s="119">
        <f>IF('Indicator Date'!BR133="","x",'Indicator Date'!BR133)</f>
        <v>2017</v>
      </c>
      <c r="BS133" s="119">
        <f>IF('Indicator Date'!BS133="","x",'Indicator Date'!BS133)</f>
        <v>2017</v>
      </c>
      <c r="BT133" s="119">
        <f>IF('Indicator Date'!BT133="","x",'Indicator Date'!BT133)</f>
        <v>2015</v>
      </c>
      <c r="BU133" s="119">
        <f>IF('Indicator Date'!BU133="","x",'Indicator Date'!BU133)</f>
        <v>2018</v>
      </c>
      <c r="BV133" s="119">
        <f>IF('Indicator Date'!BV133="","x",'Indicator Date'!BV133)</f>
        <v>2018</v>
      </c>
      <c r="BW133" s="119">
        <f>IF('Indicator Date'!BW133="","x",'Indicator Date'!BW133)</f>
        <v>2018</v>
      </c>
      <c r="BX133" s="119">
        <f>IF('Indicator Date'!BX133="","x",'Indicator Date'!BX133)</f>
        <v>2018</v>
      </c>
      <c r="BY133" s="119">
        <f>IF('Indicator Date'!BY133="","x",'Indicator Date'!BY133)</f>
        <v>2017</v>
      </c>
      <c r="BZ133" s="119">
        <f>IF('Indicator Date'!BZ133="","x",'Indicator Date'!BZ133)</f>
        <v>2019</v>
      </c>
      <c r="CA133" s="119">
        <f>IF('Indicator Date'!CA133="","x",'Indicator Date'!CA133)</f>
        <v>2020</v>
      </c>
      <c r="CB133" s="119">
        <f>IF('Indicator Date'!CB133="","x",'Indicator Date'!CB133)</f>
        <v>2015</v>
      </c>
    </row>
    <row r="134" spans="1:80" x14ac:dyDescent="0.3">
      <c r="A134" s="100" t="str">
        <f>'Indicator Data'!A136</f>
        <v>Palau</v>
      </c>
      <c r="B134" s="86" t="str">
        <f>'Indicator Data'!B136</f>
        <v>PLW</v>
      </c>
      <c r="C134" s="119">
        <f>IF('Indicator Date'!C134="","x",'Indicator Date'!C134)</f>
        <v>2015</v>
      </c>
      <c r="D134" s="119">
        <f>IF('Indicator Date'!D134="","x",'Indicator Date'!D134)</f>
        <v>2015</v>
      </c>
      <c r="E134" s="119">
        <f>IF('Indicator Date'!E134="","x",'Indicator Date'!E134)</f>
        <v>2015</v>
      </c>
      <c r="F134" s="119">
        <f>IF('Indicator Date'!F134="","x",'Indicator Date'!F134)</f>
        <v>2015</v>
      </c>
      <c r="G134" s="119">
        <f>IF('Indicator Date'!G134="","x",'Indicator Date'!G134)</f>
        <v>2015</v>
      </c>
      <c r="H134" s="119">
        <f>IF('Indicator Date'!H134="","x",'Indicator Date'!H134)</f>
        <v>2015</v>
      </c>
      <c r="I134" s="119">
        <f>IF('Indicator Date'!I134="","x",'Indicator Date'!I134)</f>
        <v>2015</v>
      </c>
      <c r="J134" s="119">
        <f>IF('Indicator Date'!J134="","x",'Indicator Date'!J134)</f>
        <v>2019</v>
      </c>
      <c r="K134" s="119">
        <f>IF('Indicator Date'!K134="","x",'Indicator Date'!K134)</f>
        <v>2019</v>
      </c>
      <c r="L134" s="119" t="str">
        <f>IF('Indicator Date'!L134="","x",'Indicator Date'!L134)</f>
        <v>x</v>
      </c>
      <c r="M134" s="119">
        <f>IF('Indicator Date'!M134="","x",'Indicator Date'!M134)</f>
        <v>2015</v>
      </c>
      <c r="N134" s="119">
        <f>IF('Indicator Date'!N134="","x",'Indicator Date'!N134)</f>
        <v>2015</v>
      </c>
      <c r="O134" s="119">
        <f>IF('Indicator Date'!O134="","x",'Indicator Date'!O134)</f>
        <v>2015</v>
      </c>
      <c r="P134" s="119">
        <f>IF('Indicator Date'!P134="","x",'Indicator Date'!P134)</f>
        <v>2015</v>
      </c>
      <c r="Q134" s="119">
        <f>IF('Indicator Date'!Q134="","x",'Indicator Date'!Q134)</f>
        <v>2010</v>
      </c>
      <c r="R134" s="119">
        <f>IF('Indicator Date'!R134="","x",'Indicator Date'!R134)</f>
        <v>2010</v>
      </c>
      <c r="S134" s="119">
        <f>IF('Indicator Date'!S134="","x",'Indicator Date'!S134)</f>
        <v>2010</v>
      </c>
      <c r="T134" s="119">
        <f>IF('Indicator Date'!T134="","x",'Indicator Date'!T134)</f>
        <v>2010</v>
      </c>
      <c r="U134" s="119">
        <f>IF('Indicator Date'!U134="","x",'Indicator Date'!U134)</f>
        <v>2015</v>
      </c>
      <c r="V134" s="119">
        <f>IF('Indicator Date'!V134="","x",'Indicator Date'!V134)</f>
        <v>2015</v>
      </c>
      <c r="W134" s="119">
        <f>IF('Indicator Date'!W134="","x",'Indicator Date'!W134)</f>
        <v>2015</v>
      </c>
      <c r="X134" s="119">
        <f>IF('Indicator Date'!X134="","x",'Indicator Date'!X134)</f>
        <v>2018</v>
      </c>
      <c r="Y134" s="119">
        <f>IF('Indicator Date'!Y134="","x",'Indicator Date'!Y134)</f>
        <v>2019</v>
      </c>
      <c r="Z134" s="119">
        <f>IF('Indicator Date'!Z134="","x",'Indicator Date'!Z134)</f>
        <v>2019</v>
      </c>
      <c r="AA134" s="119" t="str">
        <f>IF('Indicator Date'!AA134="","x",'Indicator Date'!AA134)</f>
        <v>x</v>
      </c>
      <c r="AB134" s="119">
        <f>IF('Indicator Date'!AB134="","x",'Indicator Date'!AB134)</f>
        <v>2017</v>
      </c>
      <c r="AC134" s="119" t="str">
        <f>IF('Indicator Date'!AC134="","x",'Indicator Date'!AC134)</f>
        <v>x</v>
      </c>
      <c r="AD134" s="119">
        <f>IF('Indicator Date'!AD134="","x",'Indicator Date'!AD134)</f>
        <v>2015</v>
      </c>
      <c r="AE134" s="119">
        <f>IF('Indicator Date'!AE134="","x",'Indicator Date'!AE134)</f>
        <v>2019</v>
      </c>
      <c r="AF134" s="119" t="str">
        <f>IF('Indicator Date'!AF134="","x",'Indicator Date'!AF134)</f>
        <v>x</v>
      </c>
      <c r="AG134" s="119">
        <f>IF('Indicator Date'!AG134="","x",'Indicator Date'!AG134)</f>
        <v>2019</v>
      </c>
      <c r="AH134" s="119">
        <f>IF('Indicator Date'!AH134="","x",'Indicator Date'!AH134)</f>
        <v>2021</v>
      </c>
      <c r="AI134" s="119">
        <f>IF('Indicator Date'!AI134="","x",'Indicator Date'!AI134)</f>
        <v>2021</v>
      </c>
      <c r="AJ134" s="119">
        <f>IF('Indicator Date'!AJ134="","x",'Indicator Date'!AJ134)</f>
        <v>2020</v>
      </c>
      <c r="AK134" s="119">
        <f>IF('Indicator Date'!AK134="","x",'Indicator Date'!AK134)</f>
        <v>2020</v>
      </c>
      <c r="AL134" s="119">
        <f>IF('Indicator Date'!AL134="","x",'Indicator Date'!AL134)</f>
        <v>2018</v>
      </c>
      <c r="AM134" s="119" t="str">
        <f>IF('Indicator Date'!AM134="","x",RIGHT('Indicator Date'!AM134,4))</f>
        <v>x</v>
      </c>
      <c r="AN134" s="119">
        <f>IF('Indicator Date'!AN134="","x",'Indicator Date'!AN134)</f>
        <v>2021</v>
      </c>
      <c r="AO134" s="119">
        <f>IF('Indicator Date'!AO134="","x",'Indicator Date'!AO134)</f>
        <v>2018</v>
      </c>
      <c r="AP134" s="119">
        <f>IF('Indicator Date'!AP134="","x",'Indicator Date'!AP134)</f>
        <v>2019</v>
      </c>
      <c r="AQ134" s="119">
        <f>IF('Indicator Date'!AQ134="","x",'Indicator Date'!AQ134)</f>
        <v>2019</v>
      </c>
      <c r="AR134" s="119">
        <f>IF('Indicator Date'!AR134="","x",'Indicator Date'!AR134)</f>
        <v>2019</v>
      </c>
      <c r="AS134" s="119">
        <f>IF('Indicator Date'!AS134="","x",'Indicator Date'!AS134)</f>
        <v>2019</v>
      </c>
      <c r="AT134" s="119" t="str">
        <f>IF('Indicator Date'!AT134="","x",'Indicator Date'!AT134)</f>
        <v>x</v>
      </c>
      <c r="AU134" s="119">
        <f>IF('Indicator Date'!AU134="","x",'Indicator Date'!AU134)</f>
        <v>2019</v>
      </c>
      <c r="AV134" s="119" t="str">
        <f>IF('Indicator Date'!AV134="","x",'Indicator Date'!AV134)</f>
        <v>x</v>
      </c>
      <c r="AW134" s="119" t="str">
        <f>IF('Indicator Date'!AW134="","x",'Indicator Date'!AW134)</f>
        <v>x</v>
      </c>
      <c r="AX134" s="119" t="str">
        <f>IF('Indicator Date'!AX134="","x",'Indicator Date'!AX134)</f>
        <v>x</v>
      </c>
      <c r="AY134" s="119">
        <f>IF('Indicator Date'!AY134="","x",'Indicator Date'!AY134)</f>
        <v>2019</v>
      </c>
      <c r="AZ134" s="119" t="str">
        <f>IF('Indicator Date'!AZ134="","x",'Indicator Date'!AZ134)</f>
        <v>x</v>
      </c>
      <c r="BA134" s="119" t="str">
        <f>IF('Indicator Date'!BA134="","x",'Indicator Date'!BA134)</f>
        <v>x</v>
      </c>
      <c r="BB134" s="119">
        <f>IF('Indicator Date'!BB134="","x",'Indicator Date'!BB134)</f>
        <v>2018</v>
      </c>
      <c r="BC134" s="119">
        <f>IF('Indicator Date'!BC134="","x",'Indicator Date'!BC134)</f>
        <v>2019</v>
      </c>
      <c r="BD134" s="119">
        <f>IF('Indicator Date'!BD134="","x",'Indicator Date'!BD134)</f>
        <v>2020</v>
      </c>
      <c r="BE134" s="170" t="str">
        <f>IF('Indicator Date'!BE134="","x",YEAR('Indicator Date'!BE134))</f>
        <v>x</v>
      </c>
      <c r="BF134" s="170">
        <f>IF('Indicator Date'!BF134="","x",YEAR('Indicator Date'!BF134))</f>
        <v>2020</v>
      </c>
      <c r="BG134" s="119">
        <f>IF('Indicator Date'!BG134="","x",'Indicator Date'!BG134)</f>
        <v>2019</v>
      </c>
      <c r="BH134" s="119">
        <f>IF('Indicator Date'!BH134="","x",'Indicator Date'!BH134)</f>
        <v>2019</v>
      </c>
      <c r="BI134" s="119">
        <f>IF('Indicator Date'!BI134="","x",'Indicator Date'!BI134)</f>
        <v>2019</v>
      </c>
      <c r="BJ134" s="119">
        <f>IF('Indicator Date'!BJ134="","x",'Indicator Date'!BJ134)</f>
        <v>2013</v>
      </c>
      <c r="BK134" s="119">
        <f>IF('Indicator Date'!BK134="","x",'Indicator Date'!BK134)</f>
        <v>2019</v>
      </c>
      <c r="BL134" s="119" t="str">
        <f>IF('Indicator Date'!BL134="","x",'Indicator Date'!BL134)</f>
        <v>x</v>
      </c>
      <c r="BM134" s="119">
        <f>IF('Indicator Date'!BM134="","x",'Indicator Date'!BM134)</f>
        <v>2018</v>
      </c>
      <c r="BN134" s="119">
        <f>IF('Indicator Date'!BN134="","x",'Indicator Date'!BN134)</f>
        <v>2015</v>
      </c>
      <c r="BO134" s="119" t="str">
        <f>IF('Indicator Date'!BO134="","x",'Indicator Date'!BO134)</f>
        <v>x</v>
      </c>
      <c r="BP134" s="119" t="str">
        <f>IF('Indicator Date'!BP134="","x",'Indicator Date'!BP134)</f>
        <v>x</v>
      </c>
      <c r="BQ134" s="119">
        <f>IF('Indicator Date'!BQ134="","x",'Indicator Date'!BQ134)</f>
        <v>2014</v>
      </c>
      <c r="BR134" s="119">
        <f>IF('Indicator Date'!BR134="","x",'Indicator Date'!BR134)</f>
        <v>2017</v>
      </c>
      <c r="BS134" s="119">
        <f>IF('Indicator Date'!BS134="","x",'Indicator Date'!BS134)</f>
        <v>2017</v>
      </c>
      <c r="BT134" s="119">
        <f>IF('Indicator Date'!BT134="","x",'Indicator Date'!BT134)</f>
        <v>2014</v>
      </c>
      <c r="BU134" s="119">
        <f>IF('Indicator Date'!BU134="","x",'Indicator Date'!BU134)</f>
        <v>2018</v>
      </c>
      <c r="BV134" s="119">
        <f>IF('Indicator Date'!BV134="","x",'Indicator Date'!BV134)</f>
        <v>2018</v>
      </c>
      <c r="BW134" s="119">
        <f>IF('Indicator Date'!BW134="","x",'Indicator Date'!BW134)</f>
        <v>2018</v>
      </c>
      <c r="BX134" s="119">
        <f>IF('Indicator Date'!BX134="","x",'Indicator Date'!BX134)</f>
        <v>2018</v>
      </c>
      <c r="BY134" s="119" t="str">
        <f>IF('Indicator Date'!BY134="","x",'Indicator Date'!BY134)</f>
        <v>x</v>
      </c>
      <c r="BZ134" s="119">
        <f>IF('Indicator Date'!BZ134="","x",'Indicator Date'!BZ134)</f>
        <v>2018</v>
      </c>
      <c r="CA134" s="119">
        <f>IF('Indicator Date'!CA134="","x",'Indicator Date'!CA134)</f>
        <v>2020</v>
      </c>
      <c r="CB134" s="119">
        <f>IF('Indicator Date'!CB134="","x",'Indicator Date'!CB134)</f>
        <v>2015</v>
      </c>
    </row>
    <row r="135" spans="1:80" x14ac:dyDescent="0.3">
      <c r="A135" s="100" t="str">
        <f>'Indicator Data'!A137</f>
        <v>Palestine</v>
      </c>
      <c r="B135" s="86" t="str">
        <f>'Indicator Data'!B137</f>
        <v>PSE</v>
      </c>
      <c r="C135" s="119">
        <f>IF('Indicator Date'!C135="","x",'Indicator Date'!C135)</f>
        <v>2015</v>
      </c>
      <c r="D135" s="119">
        <f>IF('Indicator Date'!D135="","x",'Indicator Date'!D135)</f>
        <v>2015</v>
      </c>
      <c r="E135" s="119">
        <f>IF('Indicator Date'!E135="","x",'Indicator Date'!E135)</f>
        <v>2015</v>
      </c>
      <c r="F135" s="119">
        <f>IF('Indicator Date'!F135="","x",'Indicator Date'!F135)</f>
        <v>2015</v>
      </c>
      <c r="G135" s="119">
        <f>IF('Indicator Date'!G135="","x",'Indicator Date'!G135)</f>
        <v>2015</v>
      </c>
      <c r="H135" s="119">
        <f>IF('Indicator Date'!H135="","x",'Indicator Date'!H135)</f>
        <v>2015</v>
      </c>
      <c r="I135" s="119">
        <f>IF('Indicator Date'!I135="","x",'Indicator Date'!I135)</f>
        <v>2015</v>
      </c>
      <c r="J135" s="119">
        <f>IF('Indicator Date'!J135="","x",'Indicator Date'!J135)</f>
        <v>2019</v>
      </c>
      <c r="K135" s="119">
        <f>IF('Indicator Date'!K135="","x",'Indicator Date'!K135)</f>
        <v>2019</v>
      </c>
      <c r="L135" s="119" t="str">
        <f>IF('Indicator Date'!L135="","x",'Indicator Date'!L135)</f>
        <v>x</v>
      </c>
      <c r="M135" s="119">
        <f>IF('Indicator Date'!M135="","x",'Indicator Date'!M135)</f>
        <v>2015</v>
      </c>
      <c r="N135" s="119">
        <f>IF('Indicator Date'!N135="","x",'Indicator Date'!N135)</f>
        <v>2015</v>
      </c>
      <c r="O135" s="119">
        <f>IF('Indicator Date'!O135="","x",'Indicator Date'!O135)</f>
        <v>2015</v>
      </c>
      <c r="P135" s="119">
        <f>IF('Indicator Date'!P135="","x",'Indicator Date'!P135)</f>
        <v>2015</v>
      </c>
      <c r="Q135" s="119">
        <f>IF('Indicator Date'!Q135="","x",'Indicator Date'!Q135)</f>
        <v>2010</v>
      </c>
      <c r="R135" s="119">
        <f>IF('Indicator Date'!R135="","x",'Indicator Date'!R135)</f>
        <v>2010</v>
      </c>
      <c r="S135" s="119">
        <f>IF('Indicator Date'!S135="","x",'Indicator Date'!S135)</f>
        <v>2010</v>
      </c>
      <c r="T135" s="119">
        <f>IF('Indicator Date'!T135="","x",'Indicator Date'!T135)</f>
        <v>2010</v>
      </c>
      <c r="U135" s="119">
        <f>IF('Indicator Date'!U135="","x",'Indicator Date'!U135)</f>
        <v>2015</v>
      </c>
      <c r="V135" s="119">
        <f>IF('Indicator Date'!V135="","x",'Indicator Date'!V135)</f>
        <v>2015</v>
      </c>
      <c r="W135" s="119">
        <f>IF('Indicator Date'!W135="","x",'Indicator Date'!W135)</f>
        <v>2015</v>
      </c>
      <c r="X135" s="119">
        <f>IF('Indicator Date'!X135="","x",'Indicator Date'!X135)</f>
        <v>2018</v>
      </c>
      <c r="Y135" s="119">
        <f>IF('Indicator Date'!Y135="","x",'Indicator Date'!Y135)</f>
        <v>2019</v>
      </c>
      <c r="Z135" s="119">
        <f>IF('Indicator Date'!Z135="","x",'Indicator Date'!Z135)</f>
        <v>2019</v>
      </c>
      <c r="AA135" s="119" t="str">
        <f>IF('Indicator Date'!AA135="","x",'Indicator Date'!AA135)</f>
        <v>x</v>
      </c>
      <c r="AB135" s="119">
        <f>IF('Indicator Date'!AB135="","x",'Indicator Date'!AB135)</f>
        <v>2017</v>
      </c>
      <c r="AC135" s="119" t="str">
        <f>IF('Indicator Date'!AC135="","x",'Indicator Date'!AC135)</f>
        <v>x</v>
      </c>
      <c r="AD135" s="119">
        <f>IF('Indicator Date'!AD135="","x",'Indicator Date'!AD135)</f>
        <v>2019</v>
      </c>
      <c r="AE135" s="119" t="str">
        <f>IF('Indicator Date'!AE135="","x",'Indicator Date'!AE135)</f>
        <v>x</v>
      </c>
      <c r="AF135" s="119">
        <f>IF('Indicator Date'!AF135="","x",'Indicator Date'!AF135)</f>
        <v>2018</v>
      </c>
      <c r="AG135" s="119">
        <f>IF('Indicator Date'!AG135="","x",'Indicator Date'!AG135)</f>
        <v>2019</v>
      </c>
      <c r="AH135" s="119">
        <f>IF('Indicator Date'!AH135="","x",'Indicator Date'!AH135)</f>
        <v>2021</v>
      </c>
      <c r="AI135" s="119">
        <f>IF('Indicator Date'!AI135="","x",'Indicator Date'!AI135)</f>
        <v>2021</v>
      </c>
      <c r="AJ135" s="119">
        <f>IF('Indicator Date'!AJ135="","x",'Indicator Date'!AJ135)</f>
        <v>2020</v>
      </c>
      <c r="AK135" s="119">
        <f>IF('Indicator Date'!AK135="","x",'Indicator Date'!AK135)</f>
        <v>2020</v>
      </c>
      <c r="AL135" s="119">
        <f>IF('Indicator Date'!AL135="","x",'Indicator Date'!AL135)</f>
        <v>2018</v>
      </c>
      <c r="AM135" s="119" t="str">
        <f>IF('Indicator Date'!AM135="","x",RIGHT('Indicator Date'!AM135,4))</f>
        <v>2014</v>
      </c>
      <c r="AN135" s="119">
        <f>IF('Indicator Date'!AN135="","x",'Indicator Date'!AN135)</f>
        <v>2021</v>
      </c>
      <c r="AO135" s="119">
        <f>IF('Indicator Date'!AO135="","x",'Indicator Date'!AO135)</f>
        <v>2018</v>
      </c>
      <c r="AP135" s="119">
        <f>IF('Indicator Date'!AP135="","x",'Indicator Date'!AP135)</f>
        <v>2019</v>
      </c>
      <c r="AQ135" s="119">
        <f>IF('Indicator Date'!AQ135="","x",'Indicator Date'!AQ135)</f>
        <v>2018</v>
      </c>
      <c r="AR135" s="119">
        <f>IF('Indicator Date'!AR135="","x",'Indicator Date'!AR135)</f>
        <v>2018</v>
      </c>
      <c r="AS135" s="119">
        <f>IF('Indicator Date'!AS135="","x",'Indicator Date'!AS135)</f>
        <v>2019</v>
      </c>
      <c r="AT135" s="119">
        <f>IF('Indicator Date'!AT135="","x",'Indicator Date'!AT135)</f>
        <v>2014</v>
      </c>
      <c r="AU135" s="119">
        <f>IF('Indicator Date'!AU135="","x",'Indicator Date'!AU135)</f>
        <v>2019</v>
      </c>
      <c r="AV135" s="119" t="str">
        <f>IF('Indicator Date'!AV135="","x",'Indicator Date'!AV135)</f>
        <v>x</v>
      </c>
      <c r="AW135" s="119" t="str">
        <f>IF('Indicator Date'!AW135="","x",'Indicator Date'!AW135)</f>
        <v>x</v>
      </c>
      <c r="AX135" s="119" t="str">
        <f>IF('Indicator Date'!AX135="","x",'Indicator Date'!AX135)</f>
        <v>x</v>
      </c>
      <c r="AY135" s="119">
        <f>IF('Indicator Date'!AY135="","x",'Indicator Date'!AY135)</f>
        <v>2019</v>
      </c>
      <c r="AZ135" s="119" t="str">
        <f>IF('Indicator Date'!AZ135="","x",'Indicator Date'!AZ135)</f>
        <v>x</v>
      </c>
      <c r="BA135" s="119">
        <f>IF('Indicator Date'!BA135="","x",'Indicator Date'!BA135)</f>
        <v>2016</v>
      </c>
      <c r="BB135" s="119">
        <f>IF('Indicator Date'!BB135="","x",'Indicator Date'!BB135)</f>
        <v>2018</v>
      </c>
      <c r="BC135" s="119">
        <f>IF('Indicator Date'!BC135="","x",'Indicator Date'!BC135)</f>
        <v>2019</v>
      </c>
      <c r="BD135" s="119">
        <f>IF('Indicator Date'!BD135="","x",'Indicator Date'!BD135)</f>
        <v>2020</v>
      </c>
      <c r="BE135" s="170">
        <f>IF('Indicator Date'!BE135="","x",YEAR('Indicator Date'!BE135))</f>
        <v>2019</v>
      </c>
      <c r="BF135" s="170">
        <f>IF('Indicator Date'!BF135="","x",YEAR('Indicator Date'!BF135))</f>
        <v>2020</v>
      </c>
      <c r="BG135" s="119">
        <f>IF('Indicator Date'!BG135="","x",'Indicator Date'!BG135)</f>
        <v>2019</v>
      </c>
      <c r="BH135" s="119">
        <f>IF('Indicator Date'!BH135="","x",'Indicator Date'!BH135)</f>
        <v>2019</v>
      </c>
      <c r="BI135" s="119">
        <f>IF('Indicator Date'!BI135="","x",'Indicator Date'!BI135)</f>
        <v>2019</v>
      </c>
      <c r="BJ135" s="119">
        <f>IF('Indicator Date'!BJ135="","x",'Indicator Date'!BJ135)</f>
        <v>2015</v>
      </c>
      <c r="BK135" s="119">
        <f>IF('Indicator Date'!BK135="","x",'Indicator Date'!BK135)</f>
        <v>2019</v>
      </c>
      <c r="BL135" s="119" t="str">
        <f>IF('Indicator Date'!BL135="","x",'Indicator Date'!BL135)</f>
        <v>x</v>
      </c>
      <c r="BM135" s="119">
        <f>IF('Indicator Date'!BM135="","x",'Indicator Date'!BM135)</f>
        <v>2018</v>
      </c>
      <c r="BN135" s="119">
        <f>IF('Indicator Date'!BN135="","x",'Indicator Date'!BN135)</f>
        <v>2018</v>
      </c>
      <c r="BO135" s="119">
        <f>IF('Indicator Date'!BO135="","x",'Indicator Date'!BO135)</f>
        <v>2019</v>
      </c>
      <c r="BP135" s="119">
        <f>IF('Indicator Date'!BP135="","x",'Indicator Date'!BP135)</f>
        <v>2019</v>
      </c>
      <c r="BQ135" s="119">
        <f>IF('Indicator Date'!BQ135="","x",'Indicator Date'!BQ135)</f>
        <v>2014</v>
      </c>
      <c r="BR135" s="119">
        <f>IF('Indicator Date'!BR135="","x",'Indicator Date'!BR135)</f>
        <v>2017</v>
      </c>
      <c r="BS135" s="119">
        <f>IF('Indicator Date'!BS135="","x",'Indicator Date'!BS135)</f>
        <v>2017</v>
      </c>
      <c r="BT135" s="119" t="str">
        <f>IF('Indicator Date'!BT135="","x",'Indicator Date'!BT135)</f>
        <v>x</v>
      </c>
      <c r="BU135" s="119">
        <f>IF('Indicator Date'!BU135="","x",'Indicator Date'!BU135)</f>
        <v>2018</v>
      </c>
      <c r="BV135" s="119">
        <f>IF('Indicator Date'!BV135="","x",'Indicator Date'!BV135)</f>
        <v>2018</v>
      </c>
      <c r="BW135" s="119">
        <f>IF('Indicator Date'!BW135="","x",'Indicator Date'!BW135)</f>
        <v>2018</v>
      </c>
      <c r="BX135" s="119" t="str">
        <f>IF('Indicator Date'!BX135="","x",'Indicator Date'!BX135)</f>
        <v>x</v>
      </c>
      <c r="BY135" s="119">
        <f>IF('Indicator Date'!BY135="","x",'Indicator Date'!BY135)</f>
        <v>2017</v>
      </c>
      <c r="BZ135" s="119">
        <f>IF('Indicator Date'!BZ135="","x",'Indicator Date'!BZ135)</f>
        <v>2018</v>
      </c>
      <c r="CA135" s="119">
        <f>IF('Indicator Date'!CA135="","x",'Indicator Date'!CA135)</f>
        <v>2020</v>
      </c>
      <c r="CB135" s="119">
        <f>IF('Indicator Date'!CB135="","x",'Indicator Date'!CB135)</f>
        <v>2015</v>
      </c>
    </row>
    <row r="136" spans="1:80" x14ac:dyDescent="0.3">
      <c r="A136" s="100" t="str">
        <f>'Indicator Data'!A138</f>
        <v>Panama</v>
      </c>
      <c r="B136" s="86" t="str">
        <f>'Indicator Data'!B138</f>
        <v>PAN</v>
      </c>
      <c r="C136" s="119">
        <f>IF('Indicator Date'!C136="","x",'Indicator Date'!C136)</f>
        <v>2015</v>
      </c>
      <c r="D136" s="119">
        <f>IF('Indicator Date'!D136="","x",'Indicator Date'!D136)</f>
        <v>2015</v>
      </c>
      <c r="E136" s="119">
        <f>IF('Indicator Date'!E136="","x",'Indicator Date'!E136)</f>
        <v>2015</v>
      </c>
      <c r="F136" s="119">
        <f>IF('Indicator Date'!F136="","x",'Indicator Date'!F136)</f>
        <v>2015</v>
      </c>
      <c r="G136" s="119">
        <f>IF('Indicator Date'!G136="","x",'Indicator Date'!G136)</f>
        <v>2015</v>
      </c>
      <c r="H136" s="119">
        <f>IF('Indicator Date'!H136="","x",'Indicator Date'!H136)</f>
        <v>2015</v>
      </c>
      <c r="I136" s="119">
        <f>IF('Indicator Date'!I136="","x",'Indicator Date'!I136)</f>
        <v>2015</v>
      </c>
      <c r="J136" s="119">
        <f>IF('Indicator Date'!J136="","x",'Indicator Date'!J136)</f>
        <v>2019</v>
      </c>
      <c r="K136" s="119">
        <f>IF('Indicator Date'!K136="","x",'Indicator Date'!K136)</f>
        <v>2019</v>
      </c>
      <c r="L136" s="119">
        <f>IF('Indicator Date'!L136="","x",'Indicator Date'!L136)</f>
        <v>2019</v>
      </c>
      <c r="M136" s="119">
        <f>IF('Indicator Date'!M136="","x",'Indicator Date'!M136)</f>
        <v>2015</v>
      </c>
      <c r="N136" s="119">
        <f>IF('Indicator Date'!N136="","x",'Indicator Date'!N136)</f>
        <v>2015</v>
      </c>
      <c r="O136" s="119">
        <f>IF('Indicator Date'!O136="","x",'Indicator Date'!O136)</f>
        <v>2015</v>
      </c>
      <c r="P136" s="119">
        <f>IF('Indicator Date'!P136="","x",'Indicator Date'!P136)</f>
        <v>2015</v>
      </c>
      <c r="Q136" s="119">
        <f>IF('Indicator Date'!Q136="","x",'Indicator Date'!Q136)</f>
        <v>2010</v>
      </c>
      <c r="R136" s="119">
        <f>IF('Indicator Date'!R136="","x",'Indicator Date'!R136)</f>
        <v>2010</v>
      </c>
      <c r="S136" s="119">
        <f>IF('Indicator Date'!S136="","x",'Indicator Date'!S136)</f>
        <v>2010</v>
      </c>
      <c r="T136" s="119">
        <f>IF('Indicator Date'!T136="","x",'Indicator Date'!T136)</f>
        <v>2010</v>
      </c>
      <c r="U136" s="119">
        <f>IF('Indicator Date'!U136="","x",'Indicator Date'!U136)</f>
        <v>2015</v>
      </c>
      <c r="V136" s="119">
        <f>IF('Indicator Date'!V136="","x",'Indicator Date'!V136)</f>
        <v>2015</v>
      </c>
      <c r="W136" s="119">
        <f>IF('Indicator Date'!W136="","x",'Indicator Date'!W136)</f>
        <v>2015</v>
      </c>
      <c r="X136" s="119">
        <f>IF('Indicator Date'!X136="","x",'Indicator Date'!X136)</f>
        <v>2018</v>
      </c>
      <c r="Y136" s="119">
        <f>IF('Indicator Date'!Y136="","x",'Indicator Date'!Y136)</f>
        <v>2019</v>
      </c>
      <c r="Z136" s="119">
        <f>IF('Indicator Date'!Z136="","x",'Indicator Date'!Z136)</f>
        <v>2019</v>
      </c>
      <c r="AA136" s="119">
        <f>IF('Indicator Date'!AA136="","x",'Indicator Date'!AA136)</f>
        <v>2010</v>
      </c>
      <c r="AB136" s="119">
        <f>IF('Indicator Date'!AB136="","x",'Indicator Date'!AB136)</f>
        <v>2017</v>
      </c>
      <c r="AC136" s="119" t="str">
        <f>IF('Indicator Date'!AC136="","x",'Indicator Date'!AC136)</f>
        <v>x</v>
      </c>
      <c r="AD136" s="119">
        <f>IF('Indicator Date'!AD136="","x",'Indicator Date'!AD136)</f>
        <v>2017</v>
      </c>
      <c r="AE136" s="119">
        <f>IF('Indicator Date'!AE136="","x",'Indicator Date'!AE136)</f>
        <v>2019</v>
      </c>
      <c r="AF136" s="119">
        <f>IF('Indicator Date'!AF136="","x",'Indicator Date'!AF136)</f>
        <v>2018</v>
      </c>
      <c r="AG136" s="119">
        <f>IF('Indicator Date'!AG136="","x",'Indicator Date'!AG136)</f>
        <v>2019</v>
      </c>
      <c r="AH136" s="119">
        <f>IF('Indicator Date'!AH136="","x",'Indicator Date'!AH136)</f>
        <v>2021</v>
      </c>
      <c r="AI136" s="119">
        <f>IF('Indicator Date'!AI136="","x",'Indicator Date'!AI136)</f>
        <v>2021</v>
      </c>
      <c r="AJ136" s="119">
        <f>IF('Indicator Date'!AJ136="","x",'Indicator Date'!AJ136)</f>
        <v>2020</v>
      </c>
      <c r="AK136" s="119">
        <f>IF('Indicator Date'!AK136="","x",'Indicator Date'!AK136)</f>
        <v>2020</v>
      </c>
      <c r="AL136" s="119">
        <f>IF('Indicator Date'!AL136="","x",'Indicator Date'!AL136)</f>
        <v>2018</v>
      </c>
      <c r="AM136" s="119" t="str">
        <f>IF('Indicator Date'!AM136="","x",RIGHT('Indicator Date'!AM136,4))</f>
        <v>x</v>
      </c>
      <c r="AN136" s="119">
        <f>IF('Indicator Date'!AN136="","x",'Indicator Date'!AN136)</f>
        <v>2021</v>
      </c>
      <c r="AO136" s="119">
        <f>IF('Indicator Date'!AO136="","x",'Indicator Date'!AO136)</f>
        <v>2018</v>
      </c>
      <c r="AP136" s="119">
        <f>IF('Indicator Date'!AP136="","x",'Indicator Date'!AP136)</f>
        <v>2019</v>
      </c>
      <c r="AQ136" s="119">
        <f>IF('Indicator Date'!AQ136="","x",'Indicator Date'!AQ136)</f>
        <v>2019</v>
      </c>
      <c r="AR136" s="119">
        <f>IF('Indicator Date'!AR136="","x",'Indicator Date'!AR136)</f>
        <v>2019</v>
      </c>
      <c r="AS136" s="119">
        <f>IF('Indicator Date'!AS136="","x",'Indicator Date'!AS136)</f>
        <v>2019</v>
      </c>
      <c r="AT136" s="119" t="str">
        <f>IF('Indicator Date'!AT136="","x",'Indicator Date'!AT136)</f>
        <v>x</v>
      </c>
      <c r="AU136" s="119">
        <f>IF('Indicator Date'!AU136="","x",'Indicator Date'!AU136)</f>
        <v>2019</v>
      </c>
      <c r="AV136" s="119" t="str">
        <f>IF('Indicator Date'!AV136="","x",'Indicator Date'!AV136)</f>
        <v>x</v>
      </c>
      <c r="AW136" s="119" t="str">
        <f>IF('Indicator Date'!AW136="","x",'Indicator Date'!AW136)</f>
        <v>x</v>
      </c>
      <c r="AX136" s="119">
        <f>IF('Indicator Date'!AX136="","x",'Indicator Date'!AX136)</f>
        <v>2018</v>
      </c>
      <c r="AY136" s="119">
        <f>IF('Indicator Date'!AY136="","x",'Indicator Date'!AY136)</f>
        <v>2019</v>
      </c>
      <c r="AZ136" s="119">
        <f>IF('Indicator Date'!AZ136="","x",'Indicator Date'!AZ136)</f>
        <v>2019</v>
      </c>
      <c r="BA136" s="119">
        <f>IF('Indicator Date'!BA136="","x",'Indicator Date'!BA136)</f>
        <v>2019</v>
      </c>
      <c r="BB136" s="119">
        <f>IF('Indicator Date'!BB136="","x",'Indicator Date'!BB136)</f>
        <v>2018</v>
      </c>
      <c r="BC136" s="119">
        <f>IF('Indicator Date'!BC136="","x",'Indicator Date'!BC136)</f>
        <v>2019</v>
      </c>
      <c r="BD136" s="119">
        <f>IF('Indicator Date'!BD136="","x",'Indicator Date'!BD136)</f>
        <v>2020</v>
      </c>
      <c r="BE136" s="170" t="str">
        <f>IF('Indicator Date'!BE136="","x",YEAR('Indicator Date'!BE136))</f>
        <v>x</v>
      </c>
      <c r="BF136" s="170">
        <f>IF('Indicator Date'!BF136="","x",YEAR('Indicator Date'!BF136))</f>
        <v>2020</v>
      </c>
      <c r="BG136" s="119">
        <f>IF('Indicator Date'!BG136="","x",'Indicator Date'!BG136)</f>
        <v>2019</v>
      </c>
      <c r="BH136" s="119">
        <f>IF('Indicator Date'!BH136="","x",'Indicator Date'!BH136)</f>
        <v>2019</v>
      </c>
      <c r="BI136" s="119">
        <f>IF('Indicator Date'!BI136="","x",'Indicator Date'!BI136)</f>
        <v>2019</v>
      </c>
      <c r="BJ136" s="119">
        <f>IF('Indicator Date'!BJ136="","x",'Indicator Date'!BJ136)</f>
        <v>2013</v>
      </c>
      <c r="BK136" s="119">
        <f>IF('Indicator Date'!BK136="","x",'Indicator Date'!BK136)</f>
        <v>2019</v>
      </c>
      <c r="BL136" s="119">
        <f>IF('Indicator Date'!BL136="","x",'Indicator Date'!BL136)</f>
        <v>2020</v>
      </c>
      <c r="BM136" s="119">
        <f>IF('Indicator Date'!BM136="","x",'Indicator Date'!BM136)</f>
        <v>2018</v>
      </c>
      <c r="BN136" s="119">
        <f>IF('Indicator Date'!BN136="","x",'Indicator Date'!BN136)</f>
        <v>2018</v>
      </c>
      <c r="BO136" s="119">
        <f>IF('Indicator Date'!BO136="","x",'Indicator Date'!BO136)</f>
        <v>2019</v>
      </c>
      <c r="BP136" s="119">
        <f>IF('Indicator Date'!BP136="","x",'Indicator Date'!BP136)</f>
        <v>2019</v>
      </c>
      <c r="BQ136" s="119">
        <f>IF('Indicator Date'!BQ136="","x",'Indicator Date'!BQ136)</f>
        <v>2014</v>
      </c>
      <c r="BR136" s="119">
        <f>IF('Indicator Date'!BR136="","x",'Indicator Date'!BR136)</f>
        <v>2017</v>
      </c>
      <c r="BS136" s="119">
        <f>IF('Indicator Date'!BS136="","x",'Indicator Date'!BS136)</f>
        <v>2017</v>
      </c>
      <c r="BT136" s="119">
        <f>IF('Indicator Date'!BT136="","x",'Indicator Date'!BT136)</f>
        <v>2016</v>
      </c>
      <c r="BU136" s="119">
        <f>IF('Indicator Date'!BU136="","x",'Indicator Date'!BU136)</f>
        <v>2018</v>
      </c>
      <c r="BV136" s="119">
        <f>IF('Indicator Date'!BV136="","x",'Indicator Date'!BV136)</f>
        <v>2018</v>
      </c>
      <c r="BW136" s="119">
        <f>IF('Indicator Date'!BW136="","x",'Indicator Date'!BW136)</f>
        <v>2018</v>
      </c>
      <c r="BX136" s="119">
        <f>IF('Indicator Date'!BX136="","x",'Indicator Date'!BX136)</f>
        <v>2018</v>
      </c>
      <c r="BY136" s="119">
        <f>IF('Indicator Date'!BY136="","x",'Indicator Date'!BY136)</f>
        <v>2017</v>
      </c>
      <c r="BZ136" s="119">
        <f>IF('Indicator Date'!BZ136="","x",'Indicator Date'!BZ136)</f>
        <v>2019</v>
      </c>
      <c r="CA136" s="119">
        <f>IF('Indicator Date'!CA136="","x",'Indicator Date'!CA136)</f>
        <v>2020</v>
      </c>
      <c r="CB136" s="119">
        <f>IF('Indicator Date'!CB136="","x",'Indicator Date'!CB136)</f>
        <v>2015</v>
      </c>
    </row>
    <row r="137" spans="1:80" x14ac:dyDescent="0.3">
      <c r="A137" s="100" t="str">
        <f>'Indicator Data'!A139</f>
        <v>Papua New Guinea</v>
      </c>
      <c r="B137" s="86" t="str">
        <f>'Indicator Data'!B139</f>
        <v>PNG</v>
      </c>
      <c r="C137" s="119">
        <f>IF('Indicator Date'!C137="","x",'Indicator Date'!C137)</f>
        <v>2015</v>
      </c>
      <c r="D137" s="119">
        <f>IF('Indicator Date'!D137="","x",'Indicator Date'!D137)</f>
        <v>2015</v>
      </c>
      <c r="E137" s="119">
        <f>IF('Indicator Date'!E137="","x",'Indicator Date'!E137)</f>
        <v>2015</v>
      </c>
      <c r="F137" s="119">
        <f>IF('Indicator Date'!F137="","x",'Indicator Date'!F137)</f>
        <v>2015</v>
      </c>
      <c r="G137" s="119">
        <f>IF('Indicator Date'!G137="","x",'Indicator Date'!G137)</f>
        <v>2015</v>
      </c>
      <c r="H137" s="119">
        <f>IF('Indicator Date'!H137="","x",'Indicator Date'!H137)</f>
        <v>2015</v>
      </c>
      <c r="I137" s="119">
        <f>IF('Indicator Date'!I137="","x",'Indicator Date'!I137)</f>
        <v>2015</v>
      </c>
      <c r="J137" s="119">
        <f>IF('Indicator Date'!J137="","x",'Indicator Date'!J137)</f>
        <v>2019</v>
      </c>
      <c r="K137" s="119">
        <f>IF('Indicator Date'!K137="","x",'Indicator Date'!K137)</f>
        <v>2019</v>
      </c>
      <c r="L137" s="119">
        <f>IF('Indicator Date'!L137="","x",'Indicator Date'!L137)</f>
        <v>2019</v>
      </c>
      <c r="M137" s="119">
        <f>IF('Indicator Date'!M137="","x",'Indicator Date'!M137)</f>
        <v>2015</v>
      </c>
      <c r="N137" s="119">
        <f>IF('Indicator Date'!N137="","x",'Indicator Date'!N137)</f>
        <v>2015</v>
      </c>
      <c r="O137" s="119">
        <f>IF('Indicator Date'!O137="","x",'Indicator Date'!O137)</f>
        <v>2015</v>
      </c>
      <c r="P137" s="119">
        <f>IF('Indicator Date'!P137="","x",'Indicator Date'!P137)</f>
        <v>2015</v>
      </c>
      <c r="Q137" s="119">
        <f>IF('Indicator Date'!Q137="","x",'Indicator Date'!Q137)</f>
        <v>2010</v>
      </c>
      <c r="R137" s="119">
        <f>IF('Indicator Date'!R137="","x",'Indicator Date'!R137)</f>
        <v>2010</v>
      </c>
      <c r="S137" s="119">
        <f>IF('Indicator Date'!S137="","x",'Indicator Date'!S137)</f>
        <v>2010</v>
      </c>
      <c r="T137" s="119">
        <f>IF('Indicator Date'!T137="","x",'Indicator Date'!T137)</f>
        <v>2010</v>
      </c>
      <c r="U137" s="119">
        <f>IF('Indicator Date'!U137="","x",'Indicator Date'!U137)</f>
        <v>2015</v>
      </c>
      <c r="V137" s="119">
        <f>IF('Indicator Date'!V137="","x",'Indicator Date'!V137)</f>
        <v>2015</v>
      </c>
      <c r="W137" s="119">
        <f>IF('Indicator Date'!W137="","x",'Indicator Date'!W137)</f>
        <v>2015</v>
      </c>
      <c r="X137" s="119">
        <f>IF('Indicator Date'!X137="","x",'Indicator Date'!X137)</f>
        <v>2018</v>
      </c>
      <c r="Y137" s="119">
        <f>IF('Indicator Date'!Y137="","x",'Indicator Date'!Y137)</f>
        <v>2019</v>
      </c>
      <c r="Z137" s="119">
        <f>IF('Indicator Date'!Z137="","x",'Indicator Date'!Z137)</f>
        <v>2019</v>
      </c>
      <c r="AA137" s="119" t="str">
        <f>IF('Indicator Date'!AA137="","x",'Indicator Date'!AA137)</f>
        <v>x</v>
      </c>
      <c r="AB137" s="119">
        <f>IF('Indicator Date'!AB137="","x",'Indicator Date'!AB137)</f>
        <v>2017</v>
      </c>
      <c r="AC137" s="119" t="str">
        <f>IF('Indicator Date'!AC137="","x",'Indicator Date'!AC137)</f>
        <v>x</v>
      </c>
      <c r="AD137" s="119">
        <f>IF('Indicator Date'!AD137="","x",'Indicator Date'!AD137)</f>
        <v>2018</v>
      </c>
      <c r="AE137" s="119">
        <f>IF('Indicator Date'!AE137="","x",'Indicator Date'!AE137)</f>
        <v>2018</v>
      </c>
      <c r="AF137" s="119" t="str">
        <f>IF('Indicator Date'!AF137="","x",'Indicator Date'!AF137)</f>
        <v>x</v>
      </c>
      <c r="AG137" s="119">
        <f>IF('Indicator Date'!AG137="","x",'Indicator Date'!AG137)</f>
        <v>2019</v>
      </c>
      <c r="AH137" s="119">
        <f>IF('Indicator Date'!AH137="","x",'Indicator Date'!AH137)</f>
        <v>2021</v>
      </c>
      <c r="AI137" s="119">
        <f>IF('Indicator Date'!AI137="","x",'Indicator Date'!AI137)</f>
        <v>2021</v>
      </c>
      <c r="AJ137" s="119">
        <f>IF('Indicator Date'!AJ137="","x",'Indicator Date'!AJ137)</f>
        <v>2020</v>
      </c>
      <c r="AK137" s="119">
        <f>IF('Indicator Date'!AK137="","x",'Indicator Date'!AK137)</f>
        <v>2020</v>
      </c>
      <c r="AL137" s="119">
        <f>IF('Indicator Date'!AL137="","x",'Indicator Date'!AL137)</f>
        <v>2018</v>
      </c>
      <c r="AM137" s="119" t="str">
        <f>IF('Indicator Date'!AM137="","x",RIGHT('Indicator Date'!AM137,4))</f>
        <v>2018</v>
      </c>
      <c r="AN137" s="119">
        <f>IF('Indicator Date'!AN137="","x",'Indicator Date'!AN137)</f>
        <v>2021</v>
      </c>
      <c r="AO137" s="119">
        <f>IF('Indicator Date'!AO137="","x",'Indicator Date'!AO137)</f>
        <v>2018</v>
      </c>
      <c r="AP137" s="119">
        <f>IF('Indicator Date'!AP137="","x",'Indicator Date'!AP137)</f>
        <v>2019</v>
      </c>
      <c r="AQ137" s="119">
        <f>IF('Indicator Date'!AQ137="","x",'Indicator Date'!AQ137)</f>
        <v>2019</v>
      </c>
      <c r="AR137" s="119">
        <f>IF('Indicator Date'!AR137="","x",'Indicator Date'!AR137)</f>
        <v>2019</v>
      </c>
      <c r="AS137" s="119">
        <f>IF('Indicator Date'!AS137="","x",'Indicator Date'!AS137)</f>
        <v>2019</v>
      </c>
      <c r="AT137" s="119">
        <f>IF('Indicator Date'!AT137="","x",'Indicator Date'!AT137)</f>
        <v>2010</v>
      </c>
      <c r="AU137" s="119">
        <f>IF('Indicator Date'!AU137="","x",'Indicator Date'!AU137)</f>
        <v>2019</v>
      </c>
      <c r="AV137" s="119">
        <f>IF('Indicator Date'!AV137="","x",'Indicator Date'!AV137)</f>
        <v>2019</v>
      </c>
      <c r="AW137" s="119">
        <f>IF('Indicator Date'!AW137="","x",'Indicator Date'!AW137)</f>
        <v>2019</v>
      </c>
      <c r="AX137" s="119">
        <f>IF('Indicator Date'!AX137="","x",'Indicator Date'!AX137)</f>
        <v>2018</v>
      </c>
      <c r="AY137" s="119">
        <f>IF('Indicator Date'!AY137="","x",'Indicator Date'!AY137)</f>
        <v>2019</v>
      </c>
      <c r="AZ137" s="119">
        <f>IF('Indicator Date'!AZ137="","x",'Indicator Date'!AZ137)</f>
        <v>2019</v>
      </c>
      <c r="BA137" s="119">
        <f>IF('Indicator Date'!BA137="","x",'Indicator Date'!BA137)</f>
        <v>2009</v>
      </c>
      <c r="BB137" s="119">
        <f>IF('Indicator Date'!BB137="","x",'Indicator Date'!BB137)</f>
        <v>2018</v>
      </c>
      <c r="BC137" s="119">
        <f>IF('Indicator Date'!BC137="","x",'Indicator Date'!BC137)</f>
        <v>2019</v>
      </c>
      <c r="BD137" s="119">
        <f>IF('Indicator Date'!BD137="","x",'Indicator Date'!BD137)</f>
        <v>2020</v>
      </c>
      <c r="BE137" s="170">
        <f>IF('Indicator Date'!BE137="","x",YEAR('Indicator Date'!BE137))</f>
        <v>2019</v>
      </c>
      <c r="BF137" s="170">
        <f>IF('Indicator Date'!BF137="","x",YEAR('Indicator Date'!BF137))</f>
        <v>2020</v>
      </c>
      <c r="BG137" s="119">
        <f>IF('Indicator Date'!BG137="","x",'Indicator Date'!BG137)</f>
        <v>2019</v>
      </c>
      <c r="BH137" s="119">
        <f>IF('Indicator Date'!BH137="","x",'Indicator Date'!BH137)</f>
        <v>2019</v>
      </c>
      <c r="BI137" s="119">
        <f>IF('Indicator Date'!BI137="","x",'Indicator Date'!BI137)</f>
        <v>2019</v>
      </c>
      <c r="BJ137" s="119">
        <f>IF('Indicator Date'!BJ137="","x",'Indicator Date'!BJ137)</f>
        <v>2013</v>
      </c>
      <c r="BK137" s="119">
        <f>IF('Indicator Date'!BK137="","x",'Indicator Date'!BK137)</f>
        <v>2019</v>
      </c>
      <c r="BL137" s="119">
        <f>IF('Indicator Date'!BL137="","x",'Indicator Date'!BL137)</f>
        <v>2020</v>
      </c>
      <c r="BM137" s="119">
        <f>IF('Indicator Date'!BM137="","x",'Indicator Date'!BM137)</f>
        <v>2018</v>
      </c>
      <c r="BN137" s="119">
        <f>IF('Indicator Date'!BN137="","x",'Indicator Date'!BN137)</f>
        <v>2010</v>
      </c>
      <c r="BO137" s="119">
        <f>IF('Indicator Date'!BO137="","x",'Indicator Date'!BO137)</f>
        <v>2017</v>
      </c>
      <c r="BP137" s="119">
        <f>IF('Indicator Date'!BP137="","x",'Indicator Date'!BP137)</f>
        <v>2017</v>
      </c>
      <c r="BQ137" s="119">
        <f>IF('Indicator Date'!BQ137="","x",'Indicator Date'!BQ137)</f>
        <v>2014</v>
      </c>
      <c r="BR137" s="119">
        <f>IF('Indicator Date'!BR137="","x",'Indicator Date'!BR137)</f>
        <v>2017</v>
      </c>
      <c r="BS137" s="119">
        <f>IF('Indicator Date'!BS137="","x",'Indicator Date'!BS137)</f>
        <v>2017</v>
      </c>
      <c r="BT137" s="119" t="str">
        <f>IF('Indicator Date'!BT137="","x",'Indicator Date'!BT137)</f>
        <v>x</v>
      </c>
      <c r="BU137" s="119">
        <f>IF('Indicator Date'!BU137="","x",'Indicator Date'!BU137)</f>
        <v>2018</v>
      </c>
      <c r="BV137" s="119" t="str">
        <f>IF('Indicator Date'!BV137="","x",'Indicator Date'!BV137)</f>
        <v>x</v>
      </c>
      <c r="BW137" s="119">
        <f>IF('Indicator Date'!BW137="","x",'Indicator Date'!BW137)</f>
        <v>2018</v>
      </c>
      <c r="BX137" s="119">
        <f>IF('Indicator Date'!BX137="","x",'Indicator Date'!BX137)</f>
        <v>2018</v>
      </c>
      <c r="BY137" s="119">
        <f>IF('Indicator Date'!BY137="","x",'Indicator Date'!BY137)</f>
        <v>2017</v>
      </c>
      <c r="BZ137" s="119">
        <f>IF('Indicator Date'!BZ137="","x",'Indicator Date'!BZ137)</f>
        <v>2019</v>
      </c>
      <c r="CA137" s="119">
        <f>IF('Indicator Date'!CA137="","x",'Indicator Date'!CA137)</f>
        <v>2020</v>
      </c>
      <c r="CB137" s="119">
        <f>IF('Indicator Date'!CB137="","x",'Indicator Date'!CB137)</f>
        <v>2015</v>
      </c>
    </row>
    <row r="138" spans="1:80" x14ac:dyDescent="0.3">
      <c r="A138" s="100" t="str">
        <f>'Indicator Data'!A140</f>
        <v>Paraguay</v>
      </c>
      <c r="B138" s="86" t="str">
        <f>'Indicator Data'!B140</f>
        <v>PRY</v>
      </c>
      <c r="C138" s="119">
        <f>IF('Indicator Date'!C138="","x",'Indicator Date'!C138)</f>
        <v>2015</v>
      </c>
      <c r="D138" s="119">
        <f>IF('Indicator Date'!D138="","x",'Indicator Date'!D138)</f>
        <v>2015</v>
      </c>
      <c r="E138" s="119">
        <f>IF('Indicator Date'!E138="","x",'Indicator Date'!E138)</f>
        <v>2015</v>
      </c>
      <c r="F138" s="119">
        <f>IF('Indicator Date'!F138="","x",'Indicator Date'!F138)</f>
        <v>2015</v>
      </c>
      <c r="G138" s="119">
        <f>IF('Indicator Date'!G138="","x",'Indicator Date'!G138)</f>
        <v>2015</v>
      </c>
      <c r="H138" s="119">
        <f>IF('Indicator Date'!H138="","x",'Indicator Date'!H138)</f>
        <v>2015</v>
      </c>
      <c r="I138" s="119">
        <f>IF('Indicator Date'!I138="","x",'Indicator Date'!I138)</f>
        <v>2015</v>
      </c>
      <c r="J138" s="119">
        <f>IF('Indicator Date'!J138="","x",'Indicator Date'!J138)</f>
        <v>2019</v>
      </c>
      <c r="K138" s="119">
        <f>IF('Indicator Date'!K138="","x",'Indicator Date'!K138)</f>
        <v>2019</v>
      </c>
      <c r="L138" s="119">
        <f>IF('Indicator Date'!L138="","x",'Indicator Date'!L138)</f>
        <v>2019</v>
      </c>
      <c r="M138" s="119">
        <f>IF('Indicator Date'!M138="","x",'Indicator Date'!M138)</f>
        <v>2015</v>
      </c>
      <c r="N138" s="119">
        <f>IF('Indicator Date'!N138="","x",'Indicator Date'!N138)</f>
        <v>2015</v>
      </c>
      <c r="O138" s="119">
        <f>IF('Indicator Date'!O138="","x",'Indicator Date'!O138)</f>
        <v>2015</v>
      </c>
      <c r="P138" s="119">
        <f>IF('Indicator Date'!P138="","x",'Indicator Date'!P138)</f>
        <v>2015</v>
      </c>
      <c r="Q138" s="119">
        <f>IF('Indicator Date'!Q138="","x",'Indicator Date'!Q138)</f>
        <v>2010</v>
      </c>
      <c r="R138" s="119">
        <f>IF('Indicator Date'!R138="","x",'Indicator Date'!R138)</f>
        <v>2010</v>
      </c>
      <c r="S138" s="119">
        <f>IF('Indicator Date'!S138="","x",'Indicator Date'!S138)</f>
        <v>2010</v>
      </c>
      <c r="T138" s="119">
        <f>IF('Indicator Date'!T138="","x",'Indicator Date'!T138)</f>
        <v>2010</v>
      </c>
      <c r="U138" s="119">
        <f>IF('Indicator Date'!U138="","x",'Indicator Date'!U138)</f>
        <v>2015</v>
      </c>
      <c r="V138" s="119">
        <f>IF('Indicator Date'!V138="","x",'Indicator Date'!V138)</f>
        <v>2015</v>
      </c>
      <c r="W138" s="119">
        <f>IF('Indicator Date'!W138="","x",'Indicator Date'!W138)</f>
        <v>2015</v>
      </c>
      <c r="X138" s="119">
        <f>IF('Indicator Date'!X138="","x",'Indicator Date'!X138)</f>
        <v>2018</v>
      </c>
      <c r="Y138" s="119">
        <f>IF('Indicator Date'!Y138="","x",'Indicator Date'!Y138)</f>
        <v>2019</v>
      </c>
      <c r="Z138" s="119">
        <f>IF('Indicator Date'!Z138="","x",'Indicator Date'!Z138)</f>
        <v>2019</v>
      </c>
      <c r="AA138" s="119" t="str">
        <f>IF('Indicator Date'!AA138="","x",'Indicator Date'!AA138)</f>
        <v>x</v>
      </c>
      <c r="AB138" s="119">
        <f>IF('Indicator Date'!AB138="","x",'Indicator Date'!AB138)</f>
        <v>2017</v>
      </c>
      <c r="AC138" s="119">
        <f>IF('Indicator Date'!AC138="","x",'Indicator Date'!AC138)</f>
        <v>2017</v>
      </c>
      <c r="AD138" s="119">
        <f>IF('Indicator Date'!AD138="","x",'Indicator Date'!AD138)</f>
        <v>2019</v>
      </c>
      <c r="AE138" s="119">
        <f>IF('Indicator Date'!AE138="","x",'Indicator Date'!AE138)</f>
        <v>2019</v>
      </c>
      <c r="AF138" s="119">
        <f>IF('Indicator Date'!AF138="","x",'Indicator Date'!AF138)</f>
        <v>2018</v>
      </c>
      <c r="AG138" s="119">
        <f>IF('Indicator Date'!AG138="","x",'Indicator Date'!AG138)</f>
        <v>2019</v>
      </c>
      <c r="AH138" s="119">
        <f>IF('Indicator Date'!AH138="","x",'Indicator Date'!AH138)</f>
        <v>2021</v>
      </c>
      <c r="AI138" s="119">
        <f>IF('Indicator Date'!AI138="","x",'Indicator Date'!AI138)</f>
        <v>2021</v>
      </c>
      <c r="AJ138" s="119">
        <f>IF('Indicator Date'!AJ138="","x",'Indicator Date'!AJ138)</f>
        <v>2020</v>
      </c>
      <c r="AK138" s="119">
        <f>IF('Indicator Date'!AK138="","x",'Indicator Date'!AK138)</f>
        <v>2020</v>
      </c>
      <c r="AL138" s="119">
        <f>IF('Indicator Date'!AL138="","x",'Indicator Date'!AL138)</f>
        <v>2018</v>
      </c>
      <c r="AM138" s="119" t="str">
        <f>IF('Indicator Date'!AM138="","x",RIGHT('Indicator Date'!AM138,4))</f>
        <v>2016</v>
      </c>
      <c r="AN138" s="119">
        <f>IF('Indicator Date'!AN138="","x",'Indicator Date'!AN138)</f>
        <v>2021</v>
      </c>
      <c r="AO138" s="119">
        <f>IF('Indicator Date'!AO138="","x",'Indicator Date'!AO138)</f>
        <v>2018</v>
      </c>
      <c r="AP138" s="119">
        <f>IF('Indicator Date'!AP138="","x",'Indicator Date'!AP138)</f>
        <v>2019</v>
      </c>
      <c r="AQ138" s="119">
        <f>IF('Indicator Date'!AQ138="","x",'Indicator Date'!AQ138)</f>
        <v>2019</v>
      </c>
      <c r="AR138" s="119">
        <f>IF('Indicator Date'!AR138="","x",'Indicator Date'!AR138)</f>
        <v>2019</v>
      </c>
      <c r="AS138" s="119">
        <f>IF('Indicator Date'!AS138="","x",'Indicator Date'!AS138)</f>
        <v>2019</v>
      </c>
      <c r="AT138" s="119">
        <f>IF('Indicator Date'!AT138="","x",'Indicator Date'!AT138)</f>
        <v>2016</v>
      </c>
      <c r="AU138" s="119">
        <f>IF('Indicator Date'!AU138="","x",'Indicator Date'!AU138)</f>
        <v>2019</v>
      </c>
      <c r="AV138" s="119">
        <f>IF('Indicator Date'!AV138="","x",'Indicator Date'!AV138)</f>
        <v>2019</v>
      </c>
      <c r="AW138" s="119">
        <f>IF('Indicator Date'!AW138="","x",'Indicator Date'!AW138)</f>
        <v>2019</v>
      </c>
      <c r="AX138" s="119">
        <f>IF('Indicator Date'!AX138="","x",'Indicator Date'!AX138)</f>
        <v>2018</v>
      </c>
      <c r="AY138" s="119">
        <f>IF('Indicator Date'!AY138="","x",'Indicator Date'!AY138)</f>
        <v>2019</v>
      </c>
      <c r="AZ138" s="119">
        <f>IF('Indicator Date'!AZ138="","x",'Indicator Date'!AZ138)</f>
        <v>2019</v>
      </c>
      <c r="BA138" s="119">
        <f>IF('Indicator Date'!BA138="","x",'Indicator Date'!BA138)</f>
        <v>2019</v>
      </c>
      <c r="BB138" s="119">
        <f>IF('Indicator Date'!BB138="","x",'Indicator Date'!BB138)</f>
        <v>2018</v>
      </c>
      <c r="BC138" s="119">
        <f>IF('Indicator Date'!BC138="","x",'Indicator Date'!BC138)</f>
        <v>2019</v>
      </c>
      <c r="BD138" s="119">
        <f>IF('Indicator Date'!BD138="","x",'Indicator Date'!BD138)</f>
        <v>2020</v>
      </c>
      <c r="BE138" s="170" t="str">
        <f>IF('Indicator Date'!BE138="","x",YEAR('Indicator Date'!BE138))</f>
        <v>x</v>
      </c>
      <c r="BF138" s="170">
        <f>IF('Indicator Date'!BF138="","x",YEAR('Indicator Date'!BF138))</f>
        <v>2020</v>
      </c>
      <c r="BG138" s="119">
        <f>IF('Indicator Date'!BG138="","x",'Indicator Date'!BG138)</f>
        <v>2019</v>
      </c>
      <c r="BH138" s="119">
        <f>IF('Indicator Date'!BH138="","x",'Indicator Date'!BH138)</f>
        <v>2019</v>
      </c>
      <c r="BI138" s="119">
        <f>IF('Indicator Date'!BI138="","x",'Indicator Date'!BI138)</f>
        <v>2019</v>
      </c>
      <c r="BJ138" s="119">
        <f>IF('Indicator Date'!BJ138="","x",'Indicator Date'!BJ138)</f>
        <v>2013</v>
      </c>
      <c r="BK138" s="119">
        <f>IF('Indicator Date'!BK138="","x",'Indicator Date'!BK138)</f>
        <v>2019</v>
      </c>
      <c r="BL138" s="119">
        <f>IF('Indicator Date'!BL138="","x",'Indicator Date'!BL138)</f>
        <v>2020</v>
      </c>
      <c r="BM138" s="119">
        <f>IF('Indicator Date'!BM138="","x",'Indicator Date'!BM138)</f>
        <v>2018</v>
      </c>
      <c r="BN138" s="119">
        <f>IF('Indicator Date'!BN138="","x",'Indicator Date'!BN138)</f>
        <v>2018</v>
      </c>
      <c r="BO138" s="119">
        <f>IF('Indicator Date'!BO138="","x",'Indicator Date'!BO138)</f>
        <v>2019</v>
      </c>
      <c r="BP138" s="119">
        <f>IF('Indicator Date'!BP138="","x",'Indicator Date'!BP138)</f>
        <v>2019</v>
      </c>
      <c r="BQ138" s="119">
        <f>IF('Indicator Date'!BQ138="","x",'Indicator Date'!BQ138)</f>
        <v>2014</v>
      </c>
      <c r="BR138" s="119">
        <f>IF('Indicator Date'!BR138="","x",'Indicator Date'!BR138)</f>
        <v>2017</v>
      </c>
      <c r="BS138" s="119">
        <f>IF('Indicator Date'!BS138="","x",'Indicator Date'!BS138)</f>
        <v>2017</v>
      </c>
      <c r="BT138" s="119">
        <f>IF('Indicator Date'!BT138="","x",'Indicator Date'!BT138)</f>
        <v>2018</v>
      </c>
      <c r="BU138" s="119">
        <f>IF('Indicator Date'!BU138="","x",'Indicator Date'!BU138)</f>
        <v>2018</v>
      </c>
      <c r="BV138" s="119">
        <f>IF('Indicator Date'!BV138="","x",'Indicator Date'!BV138)</f>
        <v>2018</v>
      </c>
      <c r="BW138" s="119">
        <f>IF('Indicator Date'!BW138="","x",'Indicator Date'!BW138)</f>
        <v>2018</v>
      </c>
      <c r="BX138" s="119">
        <f>IF('Indicator Date'!BX138="","x",'Indicator Date'!BX138)</f>
        <v>2018</v>
      </c>
      <c r="BY138" s="119">
        <f>IF('Indicator Date'!BY138="","x",'Indicator Date'!BY138)</f>
        <v>2017</v>
      </c>
      <c r="BZ138" s="119">
        <f>IF('Indicator Date'!BZ138="","x",'Indicator Date'!BZ138)</f>
        <v>2019</v>
      </c>
      <c r="CA138" s="119">
        <f>IF('Indicator Date'!CA138="","x",'Indicator Date'!CA138)</f>
        <v>2020</v>
      </c>
      <c r="CB138" s="119">
        <f>IF('Indicator Date'!CB138="","x",'Indicator Date'!CB138)</f>
        <v>2015</v>
      </c>
    </row>
    <row r="139" spans="1:80" x14ac:dyDescent="0.3">
      <c r="A139" s="100" t="str">
        <f>'Indicator Data'!A141</f>
        <v>Peru</v>
      </c>
      <c r="B139" s="86" t="str">
        <f>'Indicator Data'!B141</f>
        <v>PER</v>
      </c>
      <c r="C139" s="119">
        <f>IF('Indicator Date'!C139="","x",'Indicator Date'!C139)</f>
        <v>2015</v>
      </c>
      <c r="D139" s="119">
        <f>IF('Indicator Date'!D139="","x",'Indicator Date'!D139)</f>
        <v>2015</v>
      </c>
      <c r="E139" s="119">
        <f>IF('Indicator Date'!E139="","x",'Indicator Date'!E139)</f>
        <v>2015</v>
      </c>
      <c r="F139" s="119">
        <f>IF('Indicator Date'!F139="","x",'Indicator Date'!F139)</f>
        <v>2015</v>
      </c>
      <c r="G139" s="119">
        <f>IF('Indicator Date'!G139="","x",'Indicator Date'!G139)</f>
        <v>2015</v>
      </c>
      <c r="H139" s="119">
        <f>IF('Indicator Date'!H139="","x",'Indicator Date'!H139)</f>
        <v>2015</v>
      </c>
      <c r="I139" s="119">
        <f>IF('Indicator Date'!I139="","x",'Indicator Date'!I139)</f>
        <v>2015</v>
      </c>
      <c r="J139" s="119">
        <f>IF('Indicator Date'!J139="","x",'Indicator Date'!J139)</f>
        <v>2019</v>
      </c>
      <c r="K139" s="119">
        <f>IF('Indicator Date'!K139="","x",'Indicator Date'!K139)</f>
        <v>2019</v>
      </c>
      <c r="L139" s="119">
        <f>IF('Indicator Date'!L139="","x",'Indicator Date'!L139)</f>
        <v>2019</v>
      </c>
      <c r="M139" s="119">
        <f>IF('Indicator Date'!M139="","x",'Indicator Date'!M139)</f>
        <v>2015</v>
      </c>
      <c r="N139" s="119">
        <f>IF('Indicator Date'!N139="","x",'Indicator Date'!N139)</f>
        <v>2015</v>
      </c>
      <c r="O139" s="119">
        <f>IF('Indicator Date'!O139="","x",'Indicator Date'!O139)</f>
        <v>2015</v>
      </c>
      <c r="P139" s="119">
        <f>IF('Indicator Date'!P139="","x",'Indicator Date'!P139)</f>
        <v>2015</v>
      </c>
      <c r="Q139" s="119">
        <f>IF('Indicator Date'!Q139="","x",'Indicator Date'!Q139)</f>
        <v>2010</v>
      </c>
      <c r="R139" s="119">
        <f>IF('Indicator Date'!R139="","x",'Indicator Date'!R139)</f>
        <v>2010</v>
      </c>
      <c r="S139" s="119">
        <f>IF('Indicator Date'!S139="","x",'Indicator Date'!S139)</f>
        <v>2010</v>
      </c>
      <c r="T139" s="119">
        <f>IF('Indicator Date'!T139="","x",'Indicator Date'!T139)</f>
        <v>2010</v>
      </c>
      <c r="U139" s="119">
        <f>IF('Indicator Date'!U139="","x",'Indicator Date'!U139)</f>
        <v>2015</v>
      </c>
      <c r="V139" s="119">
        <f>IF('Indicator Date'!V139="","x",'Indicator Date'!V139)</f>
        <v>2015</v>
      </c>
      <c r="W139" s="119">
        <f>IF('Indicator Date'!W139="","x",'Indicator Date'!W139)</f>
        <v>2015</v>
      </c>
      <c r="X139" s="119">
        <f>IF('Indicator Date'!X139="","x",'Indicator Date'!X139)</f>
        <v>2018</v>
      </c>
      <c r="Y139" s="119">
        <f>IF('Indicator Date'!Y139="","x",'Indicator Date'!Y139)</f>
        <v>2019</v>
      </c>
      <c r="Z139" s="119">
        <f>IF('Indicator Date'!Z139="","x",'Indicator Date'!Z139)</f>
        <v>2019</v>
      </c>
      <c r="AA139" s="119">
        <f>IF('Indicator Date'!AA139="","x",'Indicator Date'!AA139)</f>
        <v>2012</v>
      </c>
      <c r="AB139" s="119">
        <f>IF('Indicator Date'!AB139="","x",'Indicator Date'!AB139)</f>
        <v>2017</v>
      </c>
      <c r="AC139" s="119" t="str">
        <f>IF('Indicator Date'!AC139="","x",'Indicator Date'!AC139)</f>
        <v>x</v>
      </c>
      <c r="AD139" s="119">
        <f>IF('Indicator Date'!AD139="","x",'Indicator Date'!AD139)</f>
        <v>2017</v>
      </c>
      <c r="AE139" s="119">
        <f>IF('Indicator Date'!AE139="","x",'Indicator Date'!AE139)</f>
        <v>2019</v>
      </c>
      <c r="AF139" s="119">
        <f>IF('Indicator Date'!AF139="","x",'Indicator Date'!AF139)</f>
        <v>2018</v>
      </c>
      <c r="AG139" s="119">
        <f>IF('Indicator Date'!AG139="","x",'Indicator Date'!AG139)</f>
        <v>2019</v>
      </c>
      <c r="AH139" s="119">
        <f>IF('Indicator Date'!AH139="","x",'Indicator Date'!AH139)</f>
        <v>2021</v>
      </c>
      <c r="AI139" s="119">
        <f>IF('Indicator Date'!AI139="","x",'Indicator Date'!AI139)</f>
        <v>2021</v>
      </c>
      <c r="AJ139" s="119">
        <f>IF('Indicator Date'!AJ139="","x",'Indicator Date'!AJ139)</f>
        <v>2020</v>
      </c>
      <c r="AK139" s="119">
        <f>IF('Indicator Date'!AK139="","x",'Indicator Date'!AK139)</f>
        <v>2020</v>
      </c>
      <c r="AL139" s="119">
        <f>IF('Indicator Date'!AL139="","x",'Indicator Date'!AL139)</f>
        <v>2018</v>
      </c>
      <c r="AM139" s="119" t="str">
        <f>IF('Indicator Date'!AM139="","x",RIGHT('Indicator Date'!AM139,4))</f>
        <v>2018</v>
      </c>
      <c r="AN139" s="119">
        <f>IF('Indicator Date'!AN139="","x",'Indicator Date'!AN139)</f>
        <v>2021</v>
      </c>
      <c r="AO139" s="119">
        <f>IF('Indicator Date'!AO139="","x",'Indicator Date'!AO139)</f>
        <v>2018</v>
      </c>
      <c r="AP139" s="119">
        <f>IF('Indicator Date'!AP139="","x",'Indicator Date'!AP139)</f>
        <v>2019</v>
      </c>
      <c r="AQ139" s="119">
        <f>IF('Indicator Date'!AQ139="","x",'Indicator Date'!AQ139)</f>
        <v>2019</v>
      </c>
      <c r="AR139" s="119">
        <f>IF('Indicator Date'!AR139="","x",'Indicator Date'!AR139)</f>
        <v>2019</v>
      </c>
      <c r="AS139" s="119">
        <f>IF('Indicator Date'!AS139="","x",'Indicator Date'!AS139)</f>
        <v>2019</v>
      </c>
      <c r="AT139" s="119">
        <f>IF('Indicator Date'!AT139="","x",'Indicator Date'!AT139)</f>
        <v>2018</v>
      </c>
      <c r="AU139" s="119">
        <f>IF('Indicator Date'!AU139="","x",'Indicator Date'!AU139)</f>
        <v>2019</v>
      </c>
      <c r="AV139" s="119">
        <f>IF('Indicator Date'!AV139="","x",'Indicator Date'!AV139)</f>
        <v>2019</v>
      </c>
      <c r="AW139" s="119">
        <f>IF('Indicator Date'!AW139="","x",'Indicator Date'!AW139)</f>
        <v>2019</v>
      </c>
      <c r="AX139" s="119">
        <f>IF('Indicator Date'!AX139="","x",'Indicator Date'!AX139)</f>
        <v>2018</v>
      </c>
      <c r="AY139" s="119">
        <f>IF('Indicator Date'!AY139="","x",'Indicator Date'!AY139)</f>
        <v>2019</v>
      </c>
      <c r="AZ139" s="119">
        <f>IF('Indicator Date'!AZ139="","x",'Indicator Date'!AZ139)</f>
        <v>2019</v>
      </c>
      <c r="BA139" s="119">
        <f>IF('Indicator Date'!BA139="","x",'Indicator Date'!BA139)</f>
        <v>2019</v>
      </c>
      <c r="BB139" s="119">
        <f>IF('Indicator Date'!BB139="","x",'Indicator Date'!BB139)</f>
        <v>2018</v>
      </c>
      <c r="BC139" s="119">
        <f>IF('Indicator Date'!BC139="","x",'Indicator Date'!BC139)</f>
        <v>2019</v>
      </c>
      <c r="BD139" s="119">
        <f>IF('Indicator Date'!BD139="","x",'Indicator Date'!BD139)</f>
        <v>2020</v>
      </c>
      <c r="BE139" s="170">
        <f>IF('Indicator Date'!BE139="","x",YEAR('Indicator Date'!BE139))</f>
        <v>2019</v>
      </c>
      <c r="BF139" s="170">
        <f>IF('Indicator Date'!BF139="","x",YEAR('Indicator Date'!BF139))</f>
        <v>2020</v>
      </c>
      <c r="BG139" s="119">
        <f>IF('Indicator Date'!BG139="","x",'Indicator Date'!BG139)</f>
        <v>2019</v>
      </c>
      <c r="BH139" s="119">
        <f>IF('Indicator Date'!BH139="","x",'Indicator Date'!BH139)</f>
        <v>2019</v>
      </c>
      <c r="BI139" s="119">
        <f>IF('Indicator Date'!BI139="","x",'Indicator Date'!BI139)</f>
        <v>2019</v>
      </c>
      <c r="BJ139" s="119">
        <f>IF('Indicator Date'!BJ139="","x",'Indicator Date'!BJ139)</f>
        <v>2015</v>
      </c>
      <c r="BK139" s="119">
        <f>IF('Indicator Date'!BK139="","x",'Indicator Date'!BK139)</f>
        <v>2019</v>
      </c>
      <c r="BL139" s="119">
        <f>IF('Indicator Date'!BL139="","x",'Indicator Date'!BL139)</f>
        <v>2020</v>
      </c>
      <c r="BM139" s="119">
        <f>IF('Indicator Date'!BM139="","x",'Indicator Date'!BM139)</f>
        <v>2018</v>
      </c>
      <c r="BN139" s="119">
        <f>IF('Indicator Date'!BN139="","x",'Indicator Date'!BN139)</f>
        <v>2018</v>
      </c>
      <c r="BO139" s="119">
        <f>IF('Indicator Date'!BO139="","x",'Indicator Date'!BO139)</f>
        <v>2019</v>
      </c>
      <c r="BP139" s="119">
        <f>IF('Indicator Date'!BP139="","x",'Indicator Date'!BP139)</f>
        <v>2018</v>
      </c>
      <c r="BQ139" s="119">
        <f>IF('Indicator Date'!BQ139="","x",'Indicator Date'!BQ139)</f>
        <v>2014</v>
      </c>
      <c r="BR139" s="119">
        <f>IF('Indicator Date'!BR139="","x",'Indicator Date'!BR139)</f>
        <v>2017</v>
      </c>
      <c r="BS139" s="119">
        <f>IF('Indicator Date'!BS139="","x",'Indicator Date'!BS139)</f>
        <v>2017</v>
      </c>
      <c r="BT139" s="119">
        <f>IF('Indicator Date'!BT139="","x",'Indicator Date'!BT139)</f>
        <v>2016</v>
      </c>
      <c r="BU139" s="119">
        <f>IF('Indicator Date'!BU139="","x",'Indicator Date'!BU139)</f>
        <v>2018</v>
      </c>
      <c r="BV139" s="119">
        <f>IF('Indicator Date'!BV139="","x",'Indicator Date'!BV139)</f>
        <v>2018</v>
      </c>
      <c r="BW139" s="119">
        <f>IF('Indicator Date'!BW139="","x",'Indicator Date'!BW139)</f>
        <v>2018</v>
      </c>
      <c r="BX139" s="119">
        <f>IF('Indicator Date'!BX139="","x",'Indicator Date'!BX139)</f>
        <v>2018</v>
      </c>
      <c r="BY139" s="119">
        <f>IF('Indicator Date'!BY139="","x",'Indicator Date'!BY139)</f>
        <v>2017</v>
      </c>
      <c r="BZ139" s="119">
        <f>IF('Indicator Date'!BZ139="","x",'Indicator Date'!BZ139)</f>
        <v>2019</v>
      </c>
      <c r="CA139" s="119">
        <f>IF('Indicator Date'!CA139="","x",'Indicator Date'!CA139)</f>
        <v>2020</v>
      </c>
      <c r="CB139" s="119">
        <f>IF('Indicator Date'!CB139="","x",'Indicator Date'!CB139)</f>
        <v>2015</v>
      </c>
    </row>
    <row r="140" spans="1:80" x14ac:dyDescent="0.3">
      <c r="A140" s="100" t="str">
        <f>'Indicator Data'!A142</f>
        <v>Philippines</v>
      </c>
      <c r="B140" s="86" t="str">
        <f>'Indicator Data'!B142</f>
        <v>PHL</v>
      </c>
      <c r="C140" s="119">
        <f>IF('Indicator Date'!C140="","x",'Indicator Date'!C140)</f>
        <v>2015</v>
      </c>
      <c r="D140" s="119">
        <f>IF('Indicator Date'!D140="","x",'Indicator Date'!D140)</f>
        <v>2015</v>
      </c>
      <c r="E140" s="119">
        <f>IF('Indicator Date'!E140="","x",'Indicator Date'!E140)</f>
        <v>2015</v>
      </c>
      <c r="F140" s="119">
        <f>IF('Indicator Date'!F140="","x",'Indicator Date'!F140)</f>
        <v>2015</v>
      </c>
      <c r="G140" s="119">
        <f>IF('Indicator Date'!G140="","x",'Indicator Date'!G140)</f>
        <v>2015</v>
      </c>
      <c r="H140" s="119">
        <f>IF('Indicator Date'!H140="","x",'Indicator Date'!H140)</f>
        <v>2015</v>
      </c>
      <c r="I140" s="119">
        <f>IF('Indicator Date'!I140="","x",'Indicator Date'!I140)</f>
        <v>2015</v>
      </c>
      <c r="J140" s="119">
        <f>IF('Indicator Date'!J140="","x",'Indicator Date'!J140)</f>
        <v>2019</v>
      </c>
      <c r="K140" s="119">
        <f>IF('Indicator Date'!K140="","x",'Indicator Date'!K140)</f>
        <v>2019</v>
      </c>
      <c r="L140" s="119">
        <f>IF('Indicator Date'!L140="","x",'Indicator Date'!L140)</f>
        <v>2019</v>
      </c>
      <c r="M140" s="119">
        <f>IF('Indicator Date'!M140="","x",'Indicator Date'!M140)</f>
        <v>2015</v>
      </c>
      <c r="N140" s="119">
        <f>IF('Indicator Date'!N140="","x",'Indicator Date'!N140)</f>
        <v>2015</v>
      </c>
      <c r="O140" s="119">
        <f>IF('Indicator Date'!O140="","x",'Indicator Date'!O140)</f>
        <v>2015</v>
      </c>
      <c r="P140" s="119">
        <f>IF('Indicator Date'!P140="","x",'Indicator Date'!P140)</f>
        <v>2015</v>
      </c>
      <c r="Q140" s="119">
        <f>IF('Indicator Date'!Q140="","x",'Indicator Date'!Q140)</f>
        <v>2010</v>
      </c>
      <c r="R140" s="119">
        <f>IF('Indicator Date'!R140="","x",'Indicator Date'!R140)</f>
        <v>2010</v>
      </c>
      <c r="S140" s="119">
        <f>IF('Indicator Date'!S140="","x",'Indicator Date'!S140)</f>
        <v>2010</v>
      </c>
      <c r="T140" s="119">
        <f>IF('Indicator Date'!T140="","x",'Indicator Date'!T140)</f>
        <v>2010</v>
      </c>
      <c r="U140" s="119">
        <f>IF('Indicator Date'!U140="","x",'Indicator Date'!U140)</f>
        <v>2015</v>
      </c>
      <c r="V140" s="119">
        <f>IF('Indicator Date'!V140="","x",'Indicator Date'!V140)</f>
        <v>2015</v>
      </c>
      <c r="W140" s="119">
        <f>IF('Indicator Date'!W140="","x",'Indicator Date'!W140)</f>
        <v>2015</v>
      </c>
      <c r="X140" s="119">
        <f>IF('Indicator Date'!X140="","x",'Indicator Date'!X140)</f>
        <v>2018</v>
      </c>
      <c r="Y140" s="119">
        <f>IF('Indicator Date'!Y140="","x",'Indicator Date'!Y140)</f>
        <v>2019</v>
      </c>
      <c r="Z140" s="119">
        <f>IF('Indicator Date'!Z140="","x",'Indicator Date'!Z140)</f>
        <v>2019</v>
      </c>
      <c r="AA140" s="119">
        <f>IF('Indicator Date'!AA140="","x",'Indicator Date'!AA140)</f>
        <v>2017</v>
      </c>
      <c r="AB140" s="119">
        <f>IF('Indicator Date'!AB140="","x",'Indicator Date'!AB140)</f>
        <v>2017</v>
      </c>
      <c r="AC140" s="119">
        <f>IF('Indicator Date'!AC140="","x",'Indicator Date'!AC140)</f>
        <v>2017</v>
      </c>
      <c r="AD140" s="119">
        <f>IF('Indicator Date'!AD140="","x",'Indicator Date'!AD140)</f>
        <v>2017</v>
      </c>
      <c r="AE140" s="119">
        <f>IF('Indicator Date'!AE140="","x",'Indicator Date'!AE140)</f>
        <v>2019</v>
      </c>
      <c r="AF140" s="119">
        <f>IF('Indicator Date'!AF140="","x",'Indicator Date'!AF140)</f>
        <v>2018</v>
      </c>
      <c r="AG140" s="119">
        <f>IF('Indicator Date'!AG140="","x",'Indicator Date'!AG140)</f>
        <v>2019</v>
      </c>
      <c r="AH140" s="119">
        <f>IF('Indicator Date'!AH140="","x",'Indicator Date'!AH140)</f>
        <v>2021</v>
      </c>
      <c r="AI140" s="119">
        <f>IF('Indicator Date'!AI140="","x",'Indicator Date'!AI140)</f>
        <v>2021</v>
      </c>
      <c r="AJ140" s="119">
        <f>IF('Indicator Date'!AJ140="","x",'Indicator Date'!AJ140)</f>
        <v>2020</v>
      </c>
      <c r="AK140" s="119">
        <f>IF('Indicator Date'!AK140="","x",'Indicator Date'!AK140)</f>
        <v>2020</v>
      </c>
      <c r="AL140" s="119">
        <f>IF('Indicator Date'!AL140="","x",'Indicator Date'!AL140)</f>
        <v>2018</v>
      </c>
      <c r="AM140" s="119" t="str">
        <f>IF('Indicator Date'!AM140="","x",RIGHT('Indicator Date'!AM140,4))</f>
        <v>2017</v>
      </c>
      <c r="AN140" s="119">
        <f>IF('Indicator Date'!AN140="","x",'Indicator Date'!AN140)</f>
        <v>2021</v>
      </c>
      <c r="AO140" s="119">
        <f>IF('Indicator Date'!AO140="","x",'Indicator Date'!AO140)</f>
        <v>2018</v>
      </c>
      <c r="AP140" s="119">
        <f>IF('Indicator Date'!AP140="","x",'Indicator Date'!AP140)</f>
        <v>2019</v>
      </c>
      <c r="AQ140" s="119">
        <f>IF('Indicator Date'!AQ140="","x",'Indicator Date'!AQ140)</f>
        <v>2019</v>
      </c>
      <c r="AR140" s="119">
        <f>IF('Indicator Date'!AR140="","x",'Indicator Date'!AR140)</f>
        <v>2019</v>
      </c>
      <c r="AS140" s="119">
        <f>IF('Indicator Date'!AS140="","x",'Indicator Date'!AS140)</f>
        <v>2019</v>
      </c>
      <c r="AT140" s="119">
        <f>IF('Indicator Date'!AT140="","x",'Indicator Date'!AT140)</f>
        <v>2018</v>
      </c>
      <c r="AU140" s="119">
        <f>IF('Indicator Date'!AU140="","x",'Indicator Date'!AU140)</f>
        <v>2019</v>
      </c>
      <c r="AV140" s="119">
        <f>IF('Indicator Date'!AV140="","x",'Indicator Date'!AV140)</f>
        <v>2019</v>
      </c>
      <c r="AW140" s="119">
        <f>IF('Indicator Date'!AW140="","x",'Indicator Date'!AW140)</f>
        <v>2019</v>
      </c>
      <c r="AX140" s="119">
        <f>IF('Indicator Date'!AX140="","x",'Indicator Date'!AX140)</f>
        <v>2018</v>
      </c>
      <c r="AY140" s="119">
        <f>IF('Indicator Date'!AY140="","x",'Indicator Date'!AY140)</f>
        <v>2019</v>
      </c>
      <c r="AZ140" s="119">
        <f>IF('Indicator Date'!AZ140="","x",'Indicator Date'!AZ140)</f>
        <v>2019</v>
      </c>
      <c r="BA140" s="119">
        <f>IF('Indicator Date'!BA140="","x",'Indicator Date'!BA140)</f>
        <v>2018</v>
      </c>
      <c r="BB140" s="119">
        <f>IF('Indicator Date'!BB140="","x",'Indicator Date'!BB140)</f>
        <v>2018</v>
      </c>
      <c r="BC140" s="119">
        <f>IF('Indicator Date'!BC140="","x",'Indicator Date'!BC140)</f>
        <v>2019</v>
      </c>
      <c r="BD140" s="119">
        <f>IF('Indicator Date'!BD140="","x",'Indicator Date'!BD140)</f>
        <v>2020</v>
      </c>
      <c r="BE140" s="170">
        <f>IF('Indicator Date'!BE140="","x",YEAR('Indicator Date'!BE140))</f>
        <v>2019</v>
      </c>
      <c r="BF140" s="170">
        <f>IF('Indicator Date'!BF140="","x",YEAR('Indicator Date'!BF140))</f>
        <v>2020</v>
      </c>
      <c r="BG140" s="119">
        <f>IF('Indicator Date'!BG140="","x",'Indicator Date'!BG140)</f>
        <v>2019</v>
      </c>
      <c r="BH140" s="119">
        <f>IF('Indicator Date'!BH140="","x",'Indicator Date'!BH140)</f>
        <v>2019</v>
      </c>
      <c r="BI140" s="119">
        <f>IF('Indicator Date'!BI140="","x",'Indicator Date'!BI140)</f>
        <v>2019</v>
      </c>
      <c r="BJ140" s="119">
        <f>IF('Indicator Date'!BJ140="","x",'Indicator Date'!BJ140)</f>
        <v>2015</v>
      </c>
      <c r="BK140" s="119">
        <f>IF('Indicator Date'!BK140="","x",'Indicator Date'!BK140)</f>
        <v>2019</v>
      </c>
      <c r="BL140" s="119">
        <f>IF('Indicator Date'!BL140="","x",'Indicator Date'!BL140)</f>
        <v>2020</v>
      </c>
      <c r="BM140" s="119">
        <f>IF('Indicator Date'!BM140="","x",'Indicator Date'!BM140)</f>
        <v>2018</v>
      </c>
      <c r="BN140" s="119">
        <f>IF('Indicator Date'!BN140="","x",'Indicator Date'!BN140)</f>
        <v>2015</v>
      </c>
      <c r="BO140" s="119">
        <f>IF('Indicator Date'!BO140="","x",'Indicator Date'!BO140)</f>
        <v>2019</v>
      </c>
      <c r="BP140" s="119">
        <f>IF('Indicator Date'!BP140="","x",'Indicator Date'!BP140)</f>
        <v>2019</v>
      </c>
      <c r="BQ140" s="119">
        <f>IF('Indicator Date'!BQ140="","x",'Indicator Date'!BQ140)</f>
        <v>2014</v>
      </c>
      <c r="BR140" s="119">
        <f>IF('Indicator Date'!BR140="","x",'Indicator Date'!BR140)</f>
        <v>2017</v>
      </c>
      <c r="BS140" s="119">
        <f>IF('Indicator Date'!BS140="","x",'Indicator Date'!BS140)</f>
        <v>2017</v>
      </c>
      <c r="BT140" s="119" t="str">
        <f>IF('Indicator Date'!BT140="","x",'Indicator Date'!BT140)</f>
        <v>x</v>
      </c>
      <c r="BU140" s="119">
        <f>IF('Indicator Date'!BU140="","x",'Indicator Date'!BU140)</f>
        <v>2018</v>
      </c>
      <c r="BV140" s="119">
        <f>IF('Indicator Date'!BV140="","x",'Indicator Date'!BV140)</f>
        <v>2018</v>
      </c>
      <c r="BW140" s="119">
        <f>IF('Indicator Date'!BW140="","x",'Indicator Date'!BW140)</f>
        <v>2018</v>
      </c>
      <c r="BX140" s="119">
        <f>IF('Indicator Date'!BX140="","x",'Indicator Date'!BX140)</f>
        <v>2018</v>
      </c>
      <c r="BY140" s="119">
        <f>IF('Indicator Date'!BY140="","x",'Indicator Date'!BY140)</f>
        <v>2017</v>
      </c>
      <c r="BZ140" s="119">
        <f>IF('Indicator Date'!BZ140="","x",'Indicator Date'!BZ140)</f>
        <v>2019</v>
      </c>
      <c r="CA140" s="119">
        <f>IF('Indicator Date'!CA140="","x",'Indicator Date'!CA140)</f>
        <v>2020</v>
      </c>
      <c r="CB140" s="119">
        <f>IF('Indicator Date'!CB140="","x",'Indicator Date'!CB140)</f>
        <v>2015</v>
      </c>
    </row>
    <row r="141" spans="1:80" x14ac:dyDescent="0.3">
      <c r="A141" s="100" t="str">
        <f>'Indicator Data'!A143</f>
        <v>Poland</v>
      </c>
      <c r="B141" s="86" t="str">
        <f>'Indicator Data'!B143</f>
        <v>POL</v>
      </c>
      <c r="C141" s="119">
        <f>IF('Indicator Date'!C141="","x",'Indicator Date'!C141)</f>
        <v>2015</v>
      </c>
      <c r="D141" s="119">
        <f>IF('Indicator Date'!D141="","x",'Indicator Date'!D141)</f>
        <v>2015</v>
      </c>
      <c r="E141" s="119">
        <f>IF('Indicator Date'!E141="","x",'Indicator Date'!E141)</f>
        <v>2015</v>
      </c>
      <c r="F141" s="119">
        <f>IF('Indicator Date'!F141="","x",'Indicator Date'!F141)</f>
        <v>2015</v>
      </c>
      <c r="G141" s="119">
        <f>IF('Indicator Date'!G141="","x",'Indicator Date'!G141)</f>
        <v>2015</v>
      </c>
      <c r="H141" s="119">
        <f>IF('Indicator Date'!H141="","x",'Indicator Date'!H141)</f>
        <v>2015</v>
      </c>
      <c r="I141" s="119">
        <f>IF('Indicator Date'!I141="","x",'Indicator Date'!I141)</f>
        <v>2015</v>
      </c>
      <c r="J141" s="119">
        <f>IF('Indicator Date'!J141="","x",'Indicator Date'!J141)</f>
        <v>2019</v>
      </c>
      <c r="K141" s="119">
        <f>IF('Indicator Date'!K141="","x",'Indicator Date'!K141)</f>
        <v>2019</v>
      </c>
      <c r="L141" s="119">
        <f>IF('Indicator Date'!L141="","x",'Indicator Date'!L141)</f>
        <v>2019</v>
      </c>
      <c r="M141" s="119">
        <f>IF('Indicator Date'!M141="","x",'Indicator Date'!M141)</f>
        <v>2015</v>
      </c>
      <c r="N141" s="119">
        <f>IF('Indicator Date'!N141="","x",'Indicator Date'!N141)</f>
        <v>2015</v>
      </c>
      <c r="O141" s="119">
        <f>IF('Indicator Date'!O141="","x",'Indicator Date'!O141)</f>
        <v>2015</v>
      </c>
      <c r="P141" s="119">
        <f>IF('Indicator Date'!P141="","x",'Indicator Date'!P141)</f>
        <v>2015</v>
      </c>
      <c r="Q141" s="119">
        <f>IF('Indicator Date'!Q141="","x",'Indicator Date'!Q141)</f>
        <v>2010</v>
      </c>
      <c r="R141" s="119">
        <f>IF('Indicator Date'!R141="","x",'Indicator Date'!R141)</f>
        <v>2010</v>
      </c>
      <c r="S141" s="119">
        <f>IF('Indicator Date'!S141="","x",'Indicator Date'!S141)</f>
        <v>2010</v>
      </c>
      <c r="T141" s="119">
        <f>IF('Indicator Date'!T141="","x",'Indicator Date'!T141)</f>
        <v>2010</v>
      </c>
      <c r="U141" s="119">
        <f>IF('Indicator Date'!U141="","x",'Indicator Date'!U141)</f>
        <v>2015</v>
      </c>
      <c r="V141" s="119">
        <f>IF('Indicator Date'!V141="","x",'Indicator Date'!V141)</f>
        <v>2015</v>
      </c>
      <c r="W141" s="119">
        <f>IF('Indicator Date'!W141="","x",'Indicator Date'!W141)</f>
        <v>2015</v>
      </c>
      <c r="X141" s="119">
        <f>IF('Indicator Date'!X141="","x",'Indicator Date'!X141)</f>
        <v>2018</v>
      </c>
      <c r="Y141" s="119">
        <f>IF('Indicator Date'!Y141="","x",'Indicator Date'!Y141)</f>
        <v>2019</v>
      </c>
      <c r="Z141" s="119">
        <f>IF('Indicator Date'!Z141="","x",'Indicator Date'!Z141)</f>
        <v>2019</v>
      </c>
      <c r="AA141" s="119">
        <f>IF('Indicator Date'!AA141="","x",'Indicator Date'!AA141)</f>
        <v>2011</v>
      </c>
      <c r="AB141" s="119">
        <f>IF('Indicator Date'!AB141="","x",'Indicator Date'!AB141)</f>
        <v>2017</v>
      </c>
      <c r="AC141" s="119" t="str">
        <f>IF('Indicator Date'!AC141="","x",'Indicator Date'!AC141)</f>
        <v>x</v>
      </c>
      <c r="AD141" s="119">
        <f>IF('Indicator Date'!AD141="","x",'Indicator Date'!AD141)</f>
        <v>2018</v>
      </c>
      <c r="AE141" s="119">
        <f>IF('Indicator Date'!AE141="","x",'Indicator Date'!AE141)</f>
        <v>2019</v>
      </c>
      <c r="AF141" s="119">
        <f>IF('Indicator Date'!AF141="","x",'Indicator Date'!AF141)</f>
        <v>2018</v>
      </c>
      <c r="AG141" s="119">
        <f>IF('Indicator Date'!AG141="","x",'Indicator Date'!AG141)</f>
        <v>2019</v>
      </c>
      <c r="AH141" s="119">
        <f>IF('Indicator Date'!AH141="","x",'Indicator Date'!AH141)</f>
        <v>2021</v>
      </c>
      <c r="AI141" s="119">
        <f>IF('Indicator Date'!AI141="","x",'Indicator Date'!AI141)</f>
        <v>2021</v>
      </c>
      <c r="AJ141" s="119">
        <f>IF('Indicator Date'!AJ141="","x",'Indicator Date'!AJ141)</f>
        <v>2020</v>
      </c>
      <c r="AK141" s="119">
        <f>IF('Indicator Date'!AK141="","x",'Indicator Date'!AK141)</f>
        <v>2020</v>
      </c>
      <c r="AL141" s="119">
        <f>IF('Indicator Date'!AL141="","x",'Indicator Date'!AL141)</f>
        <v>2018</v>
      </c>
      <c r="AM141" s="119" t="str">
        <f>IF('Indicator Date'!AM141="","x",RIGHT('Indicator Date'!AM141,4))</f>
        <v>x</v>
      </c>
      <c r="AN141" s="119">
        <f>IF('Indicator Date'!AN141="","x",'Indicator Date'!AN141)</f>
        <v>2021</v>
      </c>
      <c r="AO141" s="119">
        <f>IF('Indicator Date'!AO141="","x",'Indicator Date'!AO141)</f>
        <v>2018</v>
      </c>
      <c r="AP141" s="119">
        <f>IF('Indicator Date'!AP141="","x",'Indicator Date'!AP141)</f>
        <v>2019</v>
      </c>
      <c r="AQ141" s="119" t="str">
        <f>IF('Indicator Date'!AQ141="","x",'Indicator Date'!AQ141)</f>
        <v>x</v>
      </c>
      <c r="AR141" s="119">
        <f>IF('Indicator Date'!AR141="","x",'Indicator Date'!AR141)</f>
        <v>2019</v>
      </c>
      <c r="AS141" s="119">
        <f>IF('Indicator Date'!AS141="","x",'Indicator Date'!AS141)</f>
        <v>2019</v>
      </c>
      <c r="AT141" s="119" t="str">
        <f>IF('Indicator Date'!AT141="","x",'Indicator Date'!AT141)</f>
        <v>x</v>
      </c>
      <c r="AU141" s="119">
        <f>IF('Indicator Date'!AU141="","x",'Indicator Date'!AU141)</f>
        <v>2019</v>
      </c>
      <c r="AV141" s="119" t="str">
        <f>IF('Indicator Date'!AV141="","x",'Indicator Date'!AV141)</f>
        <v>x</v>
      </c>
      <c r="AW141" s="119" t="str">
        <f>IF('Indicator Date'!AW141="","x",'Indicator Date'!AW141)</f>
        <v>x</v>
      </c>
      <c r="AX141" s="119" t="str">
        <f>IF('Indicator Date'!AX141="","x",'Indicator Date'!AX141)</f>
        <v>x</v>
      </c>
      <c r="AY141" s="119">
        <f>IF('Indicator Date'!AY141="","x",'Indicator Date'!AY141)</f>
        <v>2019</v>
      </c>
      <c r="AZ141" s="119">
        <f>IF('Indicator Date'!AZ141="","x",'Indicator Date'!AZ141)</f>
        <v>2019</v>
      </c>
      <c r="BA141" s="119">
        <f>IF('Indicator Date'!BA141="","x",'Indicator Date'!BA141)</f>
        <v>2018</v>
      </c>
      <c r="BB141" s="119">
        <f>IF('Indicator Date'!BB141="","x",'Indicator Date'!BB141)</f>
        <v>2018</v>
      </c>
      <c r="BC141" s="119">
        <f>IF('Indicator Date'!BC141="","x",'Indicator Date'!BC141)</f>
        <v>2019</v>
      </c>
      <c r="BD141" s="119">
        <f>IF('Indicator Date'!BD141="","x",'Indicator Date'!BD141)</f>
        <v>2020</v>
      </c>
      <c r="BE141" s="170" t="str">
        <f>IF('Indicator Date'!BE141="","x",YEAR('Indicator Date'!BE141))</f>
        <v>x</v>
      </c>
      <c r="BF141" s="170">
        <f>IF('Indicator Date'!BF141="","x",YEAR('Indicator Date'!BF141))</f>
        <v>2020</v>
      </c>
      <c r="BG141" s="119">
        <f>IF('Indicator Date'!BG141="","x",'Indicator Date'!BG141)</f>
        <v>2019</v>
      </c>
      <c r="BH141" s="119">
        <f>IF('Indicator Date'!BH141="","x",'Indicator Date'!BH141)</f>
        <v>2019</v>
      </c>
      <c r="BI141" s="119">
        <f>IF('Indicator Date'!BI141="","x",'Indicator Date'!BI141)</f>
        <v>2019</v>
      </c>
      <c r="BJ141" s="119">
        <f>IF('Indicator Date'!BJ141="","x",'Indicator Date'!BJ141)</f>
        <v>2015</v>
      </c>
      <c r="BK141" s="119">
        <f>IF('Indicator Date'!BK141="","x",'Indicator Date'!BK141)</f>
        <v>2019</v>
      </c>
      <c r="BL141" s="119">
        <f>IF('Indicator Date'!BL141="","x",'Indicator Date'!BL141)</f>
        <v>2020</v>
      </c>
      <c r="BM141" s="119">
        <f>IF('Indicator Date'!BM141="","x",'Indicator Date'!BM141)</f>
        <v>2018</v>
      </c>
      <c r="BN141" s="119" t="str">
        <f>IF('Indicator Date'!BN141="","x",'Indicator Date'!BN141)</f>
        <v>x</v>
      </c>
      <c r="BO141" s="119">
        <f>IF('Indicator Date'!BO141="","x",'Indicator Date'!BO141)</f>
        <v>2019</v>
      </c>
      <c r="BP141" s="119">
        <f>IF('Indicator Date'!BP141="","x",'Indicator Date'!BP141)</f>
        <v>2019</v>
      </c>
      <c r="BQ141" s="119">
        <f>IF('Indicator Date'!BQ141="","x",'Indicator Date'!BQ141)</f>
        <v>2014</v>
      </c>
      <c r="BR141" s="119">
        <f>IF('Indicator Date'!BR141="","x",'Indicator Date'!BR141)</f>
        <v>2017</v>
      </c>
      <c r="BS141" s="119">
        <f>IF('Indicator Date'!BS141="","x",'Indicator Date'!BS141)</f>
        <v>2017</v>
      </c>
      <c r="BT141" s="119">
        <f>IF('Indicator Date'!BT141="","x",'Indicator Date'!BT141)</f>
        <v>2016</v>
      </c>
      <c r="BU141" s="119">
        <f>IF('Indicator Date'!BU141="","x",'Indicator Date'!BU141)</f>
        <v>2018</v>
      </c>
      <c r="BV141" s="119">
        <f>IF('Indicator Date'!BV141="","x",'Indicator Date'!BV141)</f>
        <v>2018</v>
      </c>
      <c r="BW141" s="119">
        <f>IF('Indicator Date'!BW141="","x",'Indicator Date'!BW141)</f>
        <v>2018</v>
      </c>
      <c r="BX141" s="119">
        <f>IF('Indicator Date'!BX141="","x",'Indicator Date'!BX141)</f>
        <v>2018</v>
      </c>
      <c r="BY141" s="119">
        <f>IF('Indicator Date'!BY141="","x",'Indicator Date'!BY141)</f>
        <v>2017</v>
      </c>
      <c r="BZ141" s="119">
        <f>IF('Indicator Date'!BZ141="","x",'Indicator Date'!BZ141)</f>
        <v>2019</v>
      </c>
      <c r="CA141" s="119">
        <f>IF('Indicator Date'!CA141="","x",'Indicator Date'!CA141)</f>
        <v>2020</v>
      </c>
      <c r="CB141" s="119">
        <f>IF('Indicator Date'!CB141="","x",'Indicator Date'!CB141)</f>
        <v>2015</v>
      </c>
    </row>
    <row r="142" spans="1:80" x14ac:dyDescent="0.3">
      <c r="A142" s="100" t="str">
        <f>'Indicator Data'!A144</f>
        <v>Portugal</v>
      </c>
      <c r="B142" s="86" t="str">
        <f>'Indicator Data'!B144</f>
        <v>PRT</v>
      </c>
      <c r="C142" s="119">
        <f>IF('Indicator Date'!C142="","x",'Indicator Date'!C142)</f>
        <v>2015</v>
      </c>
      <c r="D142" s="119">
        <f>IF('Indicator Date'!D142="","x",'Indicator Date'!D142)</f>
        <v>2015</v>
      </c>
      <c r="E142" s="119">
        <f>IF('Indicator Date'!E142="","x",'Indicator Date'!E142)</f>
        <v>2015</v>
      </c>
      <c r="F142" s="119">
        <f>IF('Indicator Date'!F142="","x",'Indicator Date'!F142)</f>
        <v>2015</v>
      </c>
      <c r="G142" s="119">
        <f>IF('Indicator Date'!G142="","x",'Indicator Date'!G142)</f>
        <v>2015</v>
      </c>
      <c r="H142" s="119">
        <f>IF('Indicator Date'!H142="","x",'Indicator Date'!H142)</f>
        <v>2015</v>
      </c>
      <c r="I142" s="119">
        <f>IF('Indicator Date'!I142="","x",'Indicator Date'!I142)</f>
        <v>2015</v>
      </c>
      <c r="J142" s="119">
        <f>IF('Indicator Date'!J142="","x",'Indicator Date'!J142)</f>
        <v>2019</v>
      </c>
      <c r="K142" s="119">
        <f>IF('Indicator Date'!K142="","x",'Indicator Date'!K142)</f>
        <v>2019</v>
      </c>
      <c r="L142" s="119">
        <f>IF('Indicator Date'!L142="","x",'Indicator Date'!L142)</f>
        <v>2019</v>
      </c>
      <c r="M142" s="119">
        <f>IF('Indicator Date'!M142="","x",'Indicator Date'!M142)</f>
        <v>2015</v>
      </c>
      <c r="N142" s="119">
        <f>IF('Indicator Date'!N142="","x",'Indicator Date'!N142)</f>
        <v>2015</v>
      </c>
      <c r="O142" s="119">
        <f>IF('Indicator Date'!O142="","x",'Indicator Date'!O142)</f>
        <v>2015</v>
      </c>
      <c r="P142" s="119">
        <f>IF('Indicator Date'!P142="","x",'Indicator Date'!P142)</f>
        <v>2015</v>
      </c>
      <c r="Q142" s="119">
        <f>IF('Indicator Date'!Q142="","x",'Indicator Date'!Q142)</f>
        <v>2010</v>
      </c>
      <c r="R142" s="119">
        <f>IF('Indicator Date'!R142="","x",'Indicator Date'!R142)</f>
        <v>2010</v>
      </c>
      <c r="S142" s="119">
        <f>IF('Indicator Date'!S142="","x",'Indicator Date'!S142)</f>
        <v>2010</v>
      </c>
      <c r="T142" s="119">
        <f>IF('Indicator Date'!T142="","x",'Indicator Date'!T142)</f>
        <v>2010</v>
      </c>
      <c r="U142" s="119">
        <f>IF('Indicator Date'!U142="","x",'Indicator Date'!U142)</f>
        <v>2015</v>
      </c>
      <c r="V142" s="119">
        <f>IF('Indicator Date'!V142="","x",'Indicator Date'!V142)</f>
        <v>2015</v>
      </c>
      <c r="W142" s="119">
        <f>IF('Indicator Date'!W142="","x",'Indicator Date'!W142)</f>
        <v>2015</v>
      </c>
      <c r="X142" s="119">
        <f>IF('Indicator Date'!X142="","x",'Indicator Date'!X142)</f>
        <v>2018</v>
      </c>
      <c r="Y142" s="119">
        <f>IF('Indicator Date'!Y142="","x",'Indicator Date'!Y142)</f>
        <v>2019</v>
      </c>
      <c r="Z142" s="119">
        <f>IF('Indicator Date'!Z142="","x",'Indicator Date'!Z142)</f>
        <v>2019</v>
      </c>
      <c r="AA142" s="119">
        <f>IF('Indicator Date'!AA142="","x",'Indicator Date'!AA142)</f>
        <v>2011</v>
      </c>
      <c r="AB142" s="119">
        <f>IF('Indicator Date'!AB142="","x",'Indicator Date'!AB142)</f>
        <v>2017</v>
      </c>
      <c r="AC142" s="119" t="str">
        <f>IF('Indicator Date'!AC142="","x",'Indicator Date'!AC142)</f>
        <v>x</v>
      </c>
      <c r="AD142" s="119">
        <f>IF('Indicator Date'!AD142="","x",'Indicator Date'!AD142)</f>
        <v>2017</v>
      </c>
      <c r="AE142" s="119">
        <f>IF('Indicator Date'!AE142="","x",'Indicator Date'!AE142)</f>
        <v>2019</v>
      </c>
      <c r="AF142" s="119">
        <f>IF('Indicator Date'!AF142="","x",'Indicator Date'!AF142)</f>
        <v>2018</v>
      </c>
      <c r="AG142" s="119">
        <f>IF('Indicator Date'!AG142="","x",'Indicator Date'!AG142)</f>
        <v>2019</v>
      </c>
      <c r="AH142" s="119">
        <f>IF('Indicator Date'!AH142="","x",'Indicator Date'!AH142)</f>
        <v>2021</v>
      </c>
      <c r="AI142" s="119">
        <f>IF('Indicator Date'!AI142="","x",'Indicator Date'!AI142)</f>
        <v>2021</v>
      </c>
      <c r="AJ142" s="119">
        <f>IF('Indicator Date'!AJ142="","x",'Indicator Date'!AJ142)</f>
        <v>2020</v>
      </c>
      <c r="AK142" s="119">
        <f>IF('Indicator Date'!AK142="","x",'Indicator Date'!AK142)</f>
        <v>2020</v>
      </c>
      <c r="AL142" s="119">
        <f>IF('Indicator Date'!AL142="","x",'Indicator Date'!AL142)</f>
        <v>2018</v>
      </c>
      <c r="AM142" s="119" t="str">
        <f>IF('Indicator Date'!AM142="","x",RIGHT('Indicator Date'!AM142,4))</f>
        <v>x</v>
      </c>
      <c r="AN142" s="119">
        <f>IF('Indicator Date'!AN142="","x",'Indicator Date'!AN142)</f>
        <v>2021</v>
      </c>
      <c r="AO142" s="119">
        <f>IF('Indicator Date'!AO142="","x",'Indicator Date'!AO142)</f>
        <v>2018</v>
      </c>
      <c r="AP142" s="119">
        <f>IF('Indicator Date'!AP142="","x",'Indicator Date'!AP142)</f>
        <v>2019</v>
      </c>
      <c r="AQ142" s="119" t="str">
        <f>IF('Indicator Date'!AQ142="","x",'Indicator Date'!AQ142)</f>
        <v>x</v>
      </c>
      <c r="AR142" s="119">
        <f>IF('Indicator Date'!AR142="","x",'Indicator Date'!AR142)</f>
        <v>2019</v>
      </c>
      <c r="AS142" s="119">
        <f>IF('Indicator Date'!AS142="","x",'Indicator Date'!AS142)</f>
        <v>2019</v>
      </c>
      <c r="AT142" s="119" t="str">
        <f>IF('Indicator Date'!AT142="","x",'Indicator Date'!AT142)</f>
        <v>x</v>
      </c>
      <c r="AU142" s="119">
        <f>IF('Indicator Date'!AU142="","x",'Indicator Date'!AU142)</f>
        <v>2019</v>
      </c>
      <c r="AV142" s="119" t="str">
        <f>IF('Indicator Date'!AV142="","x",'Indicator Date'!AV142)</f>
        <v>x</v>
      </c>
      <c r="AW142" s="119" t="str">
        <f>IF('Indicator Date'!AW142="","x",'Indicator Date'!AW142)</f>
        <v>x</v>
      </c>
      <c r="AX142" s="119" t="str">
        <f>IF('Indicator Date'!AX142="","x",'Indicator Date'!AX142)</f>
        <v>x</v>
      </c>
      <c r="AY142" s="119">
        <f>IF('Indicator Date'!AY142="","x",'Indicator Date'!AY142)</f>
        <v>2019</v>
      </c>
      <c r="AZ142" s="119">
        <f>IF('Indicator Date'!AZ142="","x",'Indicator Date'!AZ142)</f>
        <v>2019</v>
      </c>
      <c r="BA142" s="119">
        <f>IF('Indicator Date'!BA142="","x",'Indicator Date'!BA142)</f>
        <v>2018</v>
      </c>
      <c r="BB142" s="119">
        <f>IF('Indicator Date'!BB142="","x",'Indicator Date'!BB142)</f>
        <v>2018</v>
      </c>
      <c r="BC142" s="119">
        <f>IF('Indicator Date'!BC142="","x",'Indicator Date'!BC142)</f>
        <v>2019</v>
      </c>
      <c r="BD142" s="119">
        <f>IF('Indicator Date'!BD142="","x",'Indicator Date'!BD142)</f>
        <v>2020</v>
      </c>
      <c r="BE142" s="170" t="str">
        <f>IF('Indicator Date'!BE142="","x",YEAR('Indicator Date'!BE142))</f>
        <v>x</v>
      </c>
      <c r="BF142" s="170">
        <f>IF('Indicator Date'!BF142="","x",YEAR('Indicator Date'!BF142))</f>
        <v>2020</v>
      </c>
      <c r="BG142" s="119">
        <f>IF('Indicator Date'!BG142="","x",'Indicator Date'!BG142)</f>
        <v>2019</v>
      </c>
      <c r="BH142" s="119">
        <f>IF('Indicator Date'!BH142="","x",'Indicator Date'!BH142)</f>
        <v>2019</v>
      </c>
      <c r="BI142" s="119">
        <f>IF('Indicator Date'!BI142="","x",'Indicator Date'!BI142)</f>
        <v>2019</v>
      </c>
      <c r="BJ142" s="119">
        <f>IF('Indicator Date'!BJ142="","x",'Indicator Date'!BJ142)</f>
        <v>2015</v>
      </c>
      <c r="BK142" s="119">
        <f>IF('Indicator Date'!BK142="","x",'Indicator Date'!BK142)</f>
        <v>2019</v>
      </c>
      <c r="BL142" s="119">
        <f>IF('Indicator Date'!BL142="","x",'Indicator Date'!BL142)</f>
        <v>2020</v>
      </c>
      <c r="BM142" s="119">
        <f>IF('Indicator Date'!BM142="","x",'Indicator Date'!BM142)</f>
        <v>2018</v>
      </c>
      <c r="BN142" s="119">
        <f>IF('Indicator Date'!BN142="","x",'Indicator Date'!BN142)</f>
        <v>2018</v>
      </c>
      <c r="BO142" s="119">
        <f>IF('Indicator Date'!BO142="","x",'Indicator Date'!BO142)</f>
        <v>2019</v>
      </c>
      <c r="BP142" s="119">
        <f>IF('Indicator Date'!BP142="","x",'Indicator Date'!BP142)</f>
        <v>2019</v>
      </c>
      <c r="BQ142" s="119">
        <f>IF('Indicator Date'!BQ142="","x",'Indicator Date'!BQ142)</f>
        <v>2014</v>
      </c>
      <c r="BR142" s="119">
        <f>IF('Indicator Date'!BR142="","x",'Indicator Date'!BR142)</f>
        <v>2017</v>
      </c>
      <c r="BS142" s="119">
        <f>IF('Indicator Date'!BS142="","x",'Indicator Date'!BS142)</f>
        <v>2017</v>
      </c>
      <c r="BT142" s="119">
        <f>IF('Indicator Date'!BT142="","x",'Indicator Date'!BT142)</f>
        <v>2016</v>
      </c>
      <c r="BU142" s="119">
        <f>IF('Indicator Date'!BU142="","x",'Indicator Date'!BU142)</f>
        <v>2018</v>
      </c>
      <c r="BV142" s="119">
        <f>IF('Indicator Date'!BV142="","x",'Indicator Date'!BV142)</f>
        <v>2018</v>
      </c>
      <c r="BW142" s="119">
        <f>IF('Indicator Date'!BW142="","x",'Indicator Date'!BW142)</f>
        <v>2018</v>
      </c>
      <c r="BX142" s="119">
        <f>IF('Indicator Date'!BX142="","x",'Indicator Date'!BX142)</f>
        <v>2018</v>
      </c>
      <c r="BY142" s="119">
        <f>IF('Indicator Date'!BY142="","x",'Indicator Date'!BY142)</f>
        <v>2017</v>
      </c>
      <c r="BZ142" s="119">
        <f>IF('Indicator Date'!BZ142="","x",'Indicator Date'!BZ142)</f>
        <v>2019</v>
      </c>
      <c r="CA142" s="119">
        <f>IF('Indicator Date'!CA142="","x",'Indicator Date'!CA142)</f>
        <v>2020</v>
      </c>
      <c r="CB142" s="119">
        <f>IF('Indicator Date'!CB142="","x",'Indicator Date'!CB142)</f>
        <v>2015</v>
      </c>
    </row>
    <row r="143" spans="1:80" x14ac:dyDescent="0.3">
      <c r="A143" s="100" t="str">
        <f>'Indicator Data'!A145</f>
        <v>Qatar</v>
      </c>
      <c r="B143" s="86" t="str">
        <f>'Indicator Data'!B145</f>
        <v>QAT</v>
      </c>
      <c r="C143" s="119">
        <f>IF('Indicator Date'!C143="","x",'Indicator Date'!C143)</f>
        <v>2015</v>
      </c>
      <c r="D143" s="119">
        <f>IF('Indicator Date'!D143="","x",'Indicator Date'!D143)</f>
        <v>2015</v>
      </c>
      <c r="E143" s="119">
        <f>IF('Indicator Date'!E143="","x",'Indicator Date'!E143)</f>
        <v>2015</v>
      </c>
      <c r="F143" s="119">
        <f>IF('Indicator Date'!F143="","x",'Indicator Date'!F143)</f>
        <v>2015</v>
      </c>
      <c r="G143" s="119">
        <f>IF('Indicator Date'!G143="","x",'Indicator Date'!G143)</f>
        <v>2015</v>
      </c>
      <c r="H143" s="119">
        <f>IF('Indicator Date'!H143="","x",'Indicator Date'!H143)</f>
        <v>2015</v>
      </c>
      <c r="I143" s="119">
        <f>IF('Indicator Date'!I143="","x",'Indicator Date'!I143)</f>
        <v>2015</v>
      </c>
      <c r="J143" s="119">
        <f>IF('Indicator Date'!J143="","x",'Indicator Date'!J143)</f>
        <v>2019</v>
      </c>
      <c r="K143" s="119">
        <f>IF('Indicator Date'!K143="","x",'Indicator Date'!K143)</f>
        <v>2019</v>
      </c>
      <c r="L143" s="119">
        <f>IF('Indicator Date'!L143="","x",'Indicator Date'!L143)</f>
        <v>2019</v>
      </c>
      <c r="M143" s="119">
        <f>IF('Indicator Date'!M143="","x",'Indicator Date'!M143)</f>
        <v>2015</v>
      </c>
      <c r="N143" s="119">
        <f>IF('Indicator Date'!N143="","x",'Indicator Date'!N143)</f>
        <v>2015</v>
      </c>
      <c r="O143" s="119">
        <f>IF('Indicator Date'!O143="","x",'Indicator Date'!O143)</f>
        <v>2015</v>
      </c>
      <c r="P143" s="119">
        <f>IF('Indicator Date'!P143="","x",'Indicator Date'!P143)</f>
        <v>2015</v>
      </c>
      <c r="Q143" s="119">
        <f>IF('Indicator Date'!Q143="","x",'Indicator Date'!Q143)</f>
        <v>2010</v>
      </c>
      <c r="R143" s="119">
        <f>IF('Indicator Date'!R143="","x",'Indicator Date'!R143)</f>
        <v>2010</v>
      </c>
      <c r="S143" s="119">
        <f>IF('Indicator Date'!S143="","x",'Indicator Date'!S143)</f>
        <v>2010</v>
      </c>
      <c r="T143" s="119">
        <f>IF('Indicator Date'!T143="","x",'Indicator Date'!T143)</f>
        <v>2010</v>
      </c>
      <c r="U143" s="119">
        <f>IF('Indicator Date'!U143="","x",'Indicator Date'!U143)</f>
        <v>2015</v>
      </c>
      <c r="V143" s="119">
        <f>IF('Indicator Date'!V143="","x",'Indicator Date'!V143)</f>
        <v>2015</v>
      </c>
      <c r="W143" s="119">
        <f>IF('Indicator Date'!W143="","x",'Indicator Date'!W143)</f>
        <v>2015</v>
      </c>
      <c r="X143" s="119">
        <f>IF('Indicator Date'!X143="","x",'Indicator Date'!X143)</f>
        <v>2018</v>
      </c>
      <c r="Y143" s="119">
        <f>IF('Indicator Date'!Y143="","x",'Indicator Date'!Y143)</f>
        <v>2019</v>
      </c>
      <c r="Z143" s="119">
        <f>IF('Indicator Date'!Z143="","x",'Indicator Date'!Z143)</f>
        <v>2019</v>
      </c>
      <c r="AA143" s="119" t="str">
        <f>IF('Indicator Date'!AA143="","x",'Indicator Date'!AA143)</f>
        <v>x</v>
      </c>
      <c r="AB143" s="119">
        <f>IF('Indicator Date'!AB143="","x",'Indicator Date'!AB143)</f>
        <v>2017</v>
      </c>
      <c r="AC143" s="119" t="str">
        <f>IF('Indicator Date'!AC143="","x",'Indicator Date'!AC143)</f>
        <v>x</v>
      </c>
      <c r="AD143" s="119">
        <f>IF('Indicator Date'!AD143="","x",'Indicator Date'!AD143)</f>
        <v>2019</v>
      </c>
      <c r="AE143" s="119">
        <f>IF('Indicator Date'!AE143="","x",'Indicator Date'!AE143)</f>
        <v>2019</v>
      </c>
      <c r="AF143" s="119" t="str">
        <f>IF('Indicator Date'!AF143="","x",'Indicator Date'!AF143)</f>
        <v>x</v>
      </c>
      <c r="AG143" s="119">
        <f>IF('Indicator Date'!AG143="","x",'Indicator Date'!AG143)</f>
        <v>2019</v>
      </c>
      <c r="AH143" s="119">
        <f>IF('Indicator Date'!AH143="","x",'Indicator Date'!AH143)</f>
        <v>2021</v>
      </c>
      <c r="AI143" s="119">
        <f>IF('Indicator Date'!AI143="","x",'Indicator Date'!AI143)</f>
        <v>2021</v>
      </c>
      <c r="AJ143" s="119">
        <f>IF('Indicator Date'!AJ143="","x",'Indicator Date'!AJ143)</f>
        <v>2020</v>
      </c>
      <c r="AK143" s="119">
        <f>IF('Indicator Date'!AK143="","x",'Indicator Date'!AK143)</f>
        <v>2020</v>
      </c>
      <c r="AL143" s="119">
        <f>IF('Indicator Date'!AL143="","x",'Indicator Date'!AL143)</f>
        <v>2018</v>
      </c>
      <c r="AM143" s="119" t="str">
        <f>IF('Indicator Date'!AM143="","x",RIGHT('Indicator Date'!AM143,4))</f>
        <v>x</v>
      </c>
      <c r="AN143" s="119">
        <f>IF('Indicator Date'!AN143="","x",'Indicator Date'!AN143)</f>
        <v>2021</v>
      </c>
      <c r="AO143" s="119">
        <f>IF('Indicator Date'!AO143="","x",'Indicator Date'!AO143)</f>
        <v>2018</v>
      </c>
      <c r="AP143" s="119">
        <f>IF('Indicator Date'!AP143="","x",'Indicator Date'!AP143)</f>
        <v>2019</v>
      </c>
      <c r="AQ143" s="119" t="str">
        <f>IF('Indicator Date'!AQ143="","x",'Indicator Date'!AQ143)</f>
        <v>x</v>
      </c>
      <c r="AR143" s="119">
        <f>IF('Indicator Date'!AR143="","x",'Indicator Date'!AR143)</f>
        <v>2019</v>
      </c>
      <c r="AS143" s="119">
        <f>IF('Indicator Date'!AS143="","x",'Indicator Date'!AS143)</f>
        <v>2019</v>
      </c>
      <c r="AT143" s="119" t="str">
        <f>IF('Indicator Date'!AT143="","x",'Indicator Date'!AT143)</f>
        <v>x</v>
      </c>
      <c r="AU143" s="119">
        <f>IF('Indicator Date'!AU143="","x",'Indicator Date'!AU143)</f>
        <v>2019</v>
      </c>
      <c r="AV143" s="119" t="str">
        <f>IF('Indicator Date'!AV143="","x",'Indicator Date'!AV143)</f>
        <v>x</v>
      </c>
      <c r="AW143" s="119" t="str">
        <f>IF('Indicator Date'!AW143="","x",'Indicator Date'!AW143)</f>
        <v>x</v>
      </c>
      <c r="AX143" s="119" t="str">
        <f>IF('Indicator Date'!AX143="","x",'Indicator Date'!AX143)</f>
        <v>x</v>
      </c>
      <c r="AY143" s="119">
        <f>IF('Indicator Date'!AY143="","x",'Indicator Date'!AY143)</f>
        <v>2019</v>
      </c>
      <c r="AZ143" s="119">
        <f>IF('Indicator Date'!AZ143="","x",'Indicator Date'!AZ143)</f>
        <v>2019</v>
      </c>
      <c r="BA143" s="119" t="str">
        <f>IF('Indicator Date'!BA143="","x",'Indicator Date'!BA143)</f>
        <v>x</v>
      </c>
      <c r="BB143" s="119">
        <f>IF('Indicator Date'!BB143="","x",'Indicator Date'!BB143)</f>
        <v>2018</v>
      </c>
      <c r="BC143" s="119">
        <f>IF('Indicator Date'!BC143="","x",'Indicator Date'!BC143)</f>
        <v>2019</v>
      </c>
      <c r="BD143" s="119">
        <f>IF('Indicator Date'!BD143="","x",'Indicator Date'!BD143)</f>
        <v>2020</v>
      </c>
      <c r="BE143" s="170" t="str">
        <f>IF('Indicator Date'!BE143="","x",YEAR('Indicator Date'!BE143))</f>
        <v>x</v>
      </c>
      <c r="BF143" s="170">
        <f>IF('Indicator Date'!BF143="","x",YEAR('Indicator Date'!BF143))</f>
        <v>2020</v>
      </c>
      <c r="BG143" s="119">
        <f>IF('Indicator Date'!BG143="","x",'Indicator Date'!BG143)</f>
        <v>2019</v>
      </c>
      <c r="BH143" s="119">
        <f>IF('Indicator Date'!BH143="","x",'Indicator Date'!BH143)</f>
        <v>2019</v>
      </c>
      <c r="BI143" s="119">
        <f>IF('Indicator Date'!BI143="","x",'Indicator Date'!BI143)</f>
        <v>2019</v>
      </c>
      <c r="BJ143" s="119">
        <f>IF('Indicator Date'!BJ143="","x",'Indicator Date'!BJ143)</f>
        <v>2015</v>
      </c>
      <c r="BK143" s="119">
        <f>IF('Indicator Date'!BK143="","x",'Indicator Date'!BK143)</f>
        <v>2019</v>
      </c>
      <c r="BL143" s="119">
        <f>IF('Indicator Date'!BL143="","x",'Indicator Date'!BL143)</f>
        <v>2020</v>
      </c>
      <c r="BM143" s="119">
        <f>IF('Indicator Date'!BM143="","x",'Indicator Date'!BM143)</f>
        <v>2018</v>
      </c>
      <c r="BN143" s="119">
        <f>IF('Indicator Date'!BN143="","x",'Indicator Date'!BN143)</f>
        <v>2017</v>
      </c>
      <c r="BO143" s="119">
        <f>IF('Indicator Date'!BO143="","x",'Indicator Date'!BO143)</f>
        <v>2019</v>
      </c>
      <c r="BP143" s="119">
        <f>IF('Indicator Date'!BP143="","x",'Indicator Date'!BP143)</f>
        <v>2019</v>
      </c>
      <c r="BQ143" s="119">
        <f>IF('Indicator Date'!BQ143="","x",'Indicator Date'!BQ143)</f>
        <v>2014</v>
      </c>
      <c r="BR143" s="119">
        <f>IF('Indicator Date'!BR143="","x",'Indicator Date'!BR143)</f>
        <v>2017</v>
      </c>
      <c r="BS143" s="119">
        <f>IF('Indicator Date'!BS143="","x",'Indicator Date'!BS143)</f>
        <v>2017</v>
      </c>
      <c r="BT143" s="119">
        <f>IF('Indicator Date'!BT143="","x",'Indicator Date'!BT143)</f>
        <v>2017</v>
      </c>
      <c r="BU143" s="119">
        <f>IF('Indicator Date'!BU143="","x",'Indicator Date'!BU143)</f>
        <v>2018</v>
      </c>
      <c r="BV143" s="119">
        <f>IF('Indicator Date'!BV143="","x",'Indicator Date'!BV143)</f>
        <v>2018</v>
      </c>
      <c r="BW143" s="119">
        <f>IF('Indicator Date'!BW143="","x",'Indicator Date'!BW143)</f>
        <v>2018</v>
      </c>
      <c r="BX143" s="119">
        <f>IF('Indicator Date'!BX143="","x",'Indicator Date'!BX143)</f>
        <v>2018</v>
      </c>
      <c r="BY143" s="119">
        <f>IF('Indicator Date'!BY143="","x",'Indicator Date'!BY143)</f>
        <v>2017</v>
      </c>
      <c r="BZ143" s="119">
        <f>IF('Indicator Date'!BZ143="","x",'Indicator Date'!BZ143)</f>
        <v>2019</v>
      </c>
      <c r="CA143" s="119">
        <f>IF('Indicator Date'!CA143="","x",'Indicator Date'!CA143)</f>
        <v>2020</v>
      </c>
      <c r="CB143" s="119">
        <f>IF('Indicator Date'!CB143="","x",'Indicator Date'!CB143)</f>
        <v>2015</v>
      </c>
    </row>
    <row r="144" spans="1:80" x14ac:dyDescent="0.3">
      <c r="A144" s="100" t="str">
        <f>'Indicator Data'!A146</f>
        <v>Romania</v>
      </c>
      <c r="B144" s="86" t="str">
        <f>'Indicator Data'!B146</f>
        <v>ROU</v>
      </c>
      <c r="C144" s="119">
        <f>IF('Indicator Date'!C144="","x",'Indicator Date'!C144)</f>
        <v>2015</v>
      </c>
      <c r="D144" s="119">
        <f>IF('Indicator Date'!D144="","x",'Indicator Date'!D144)</f>
        <v>2015</v>
      </c>
      <c r="E144" s="119">
        <f>IF('Indicator Date'!E144="","x",'Indicator Date'!E144)</f>
        <v>2015</v>
      </c>
      <c r="F144" s="119">
        <f>IF('Indicator Date'!F144="","x",'Indicator Date'!F144)</f>
        <v>2015</v>
      </c>
      <c r="G144" s="119">
        <f>IF('Indicator Date'!G144="","x",'Indicator Date'!G144)</f>
        <v>2015</v>
      </c>
      <c r="H144" s="119">
        <f>IF('Indicator Date'!H144="","x",'Indicator Date'!H144)</f>
        <v>2015</v>
      </c>
      <c r="I144" s="119">
        <f>IF('Indicator Date'!I144="","x",'Indicator Date'!I144)</f>
        <v>2015</v>
      </c>
      <c r="J144" s="119">
        <f>IF('Indicator Date'!J144="","x",'Indicator Date'!J144)</f>
        <v>2019</v>
      </c>
      <c r="K144" s="119">
        <f>IF('Indicator Date'!K144="","x",'Indicator Date'!K144)</f>
        <v>2019</v>
      </c>
      <c r="L144" s="119">
        <f>IF('Indicator Date'!L144="","x",'Indicator Date'!L144)</f>
        <v>2019</v>
      </c>
      <c r="M144" s="119">
        <f>IF('Indicator Date'!M144="","x",'Indicator Date'!M144)</f>
        <v>2015</v>
      </c>
      <c r="N144" s="119">
        <f>IF('Indicator Date'!N144="","x",'Indicator Date'!N144)</f>
        <v>2015</v>
      </c>
      <c r="O144" s="119">
        <f>IF('Indicator Date'!O144="","x",'Indicator Date'!O144)</f>
        <v>2015</v>
      </c>
      <c r="P144" s="119">
        <f>IF('Indicator Date'!P144="","x",'Indicator Date'!P144)</f>
        <v>2015</v>
      </c>
      <c r="Q144" s="119">
        <f>IF('Indicator Date'!Q144="","x",'Indicator Date'!Q144)</f>
        <v>2010</v>
      </c>
      <c r="R144" s="119">
        <f>IF('Indicator Date'!R144="","x",'Indicator Date'!R144)</f>
        <v>2010</v>
      </c>
      <c r="S144" s="119">
        <f>IF('Indicator Date'!S144="","x",'Indicator Date'!S144)</f>
        <v>2010</v>
      </c>
      <c r="T144" s="119">
        <f>IF('Indicator Date'!T144="","x",'Indicator Date'!T144)</f>
        <v>2010</v>
      </c>
      <c r="U144" s="119">
        <f>IF('Indicator Date'!U144="","x",'Indicator Date'!U144)</f>
        <v>2015</v>
      </c>
      <c r="V144" s="119">
        <f>IF('Indicator Date'!V144="","x",'Indicator Date'!V144)</f>
        <v>2015</v>
      </c>
      <c r="W144" s="119">
        <f>IF('Indicator Date'!W144="","x",'Indicator Date'!W144)</f>
        <v>2015</v>
      </c>
      <c r="X144" s="119">
        <f>IF('Indicator Date'!X144="","x",'Indicator Date'!X144)</f>
        <v>2018</v>
      </c>
      <c r="Y144" s="119">
        <f>IF('Indicator Date'!Y144="","x",'Indicator Date'!Y144)</f>
        <v>2019</v>
      </c>
      <c r="Z144" s="119">
        <f>IF('Indicator Date'!Z144="","x",'Indicator Date'!Z144)</f>
        <v>2019</v>
      </c>
      <c r="AA144" s="119">
        <f>IF('Indicator Date'!AA144="","x",'Indicator Date'!AA144)</f>
        <v>2011</v>
      </c>
      <c r="AB144" s="119">
        <f>IF('Indicator Date'!AB144="","x",'Indicator Date'!AB144)</f>
        <v>2017</v>
      </c>
      <c r="AC144" s="119" t="str">
        <f>IF('Indicator Date'!AC144="","x",'Indicator Date'!AC144)</f>
        <v>x</v>
      </c>
      <c r="AD144" s="119">
        <f>IF('Indicator Date'!AD144="","x",'Indicator Date'!AD144)</f>
        <v>2018</v>
      </c>
      <c r="AE144" s="119">
        <f>IF('Indicator Date'!AE144="","x",'Indicator Date'!AE144)</f>
        <v>2019</v>
      </c>
      <c r="AF144" s="119">
        <f>IF('Indicator Date'!AF144="","x",'Indicator Date'!AF144)</f>
        <v>2018</v>
      </c>
      <c r="AG144" s="119">
        <f>IF('Indicator Date'!AG144="","x",'Indicator Date'!AG144)</f>
        <v>2019</v>
      </c>
      <c r="AH144" s="119">
        <f>IF('Indicator Date'!AH144="","x",'Indicator Date'!AH144)</f>
        <v>2021</v>
      </c>
      <c r="AI144" s="119">
        <f>IF('Indicator Date'!AI144="","x",'Indicator Date'!AI144)</f>
        <v>2021</v>
      </c>
      <c r="AJ144" s="119">
        <f>IF('Indicator Date'!AJ144="","x",'Indicator Date'!AJ144)</f>
        <v>2020</v>
      </c>
      <c r="AK144" s="119">
        <f>IF('Indicator Date'!AK144="","x",'Indicator Date'!AK144)</f>
        <v>2020</v>
      </c>
      <c r="AL144" s="119">
        <f>IF('Indicator Date'!AL144="","x",'Indicator Date'!AL144)</f>
        <v>2018</v>
      </c>
      <c r="AM144" s="119" t="str">
        <f>IF('Indicator Date'!AM144="","x",RIGHT('Indicator Date'!AM144,4))</f>
        <v>x</v>
      </c>
      <c r="AN144" s="119">
        <f>IF('Indicator Date'!AN144="","x",'Indicator Date'!AN144)</f>
        <v>2021</v>
      </c>
      <c r="AO144" s="119">
        <f>IF('Indicator Date'!AO144="","x",'Indicator Date'!AO144)</f>
        <v>2018</v>
      </c>
      <c r="AP144" s="119">
        <f>IF('Indicator Date'!AP144="","x",'Indicator Date'!AP144)</f>
        <v>2019</v>
      </c>
      <c r="AQ144" s="119" t="str">
        <f>IF('Indicator Date'!AQ144="","x",'Indicator Date'!AQ144)</f>
        <v>x</v>
      </c>
      <c r="AR144" s="119">
        <f>IF('Indicator Date'!AR144="","x",'Indicator Date'!AR144)</f>
        <v>2019</v>
      </c>
      <c r="AS144" s="119">
        <f>IF('Indicator Date'!AS144="","x",'Indicator Date'!AS144)</f>
        <v>2019</v>
      </c>
      <c r="AT144" s="119" t="str">
        <f>IF('Indicator Date'!AT144="","x",'Indicator Date'!AT144)</f>
        <v>x</v>
      </c>
      <c r="AU144" s="119">
        <f>IF('Indicator Date'!AU144="","x",'Indicator Date'!AU144)</f>
        <v>2019</v>
      </c>
      <c r="AV144" s="119">
        <f>IF('Indicator Date'!AV144="","x",'Indicator Date'!AV144)</f>
        <v>2019</v>
      </c>
      <c r="AW144" s="119">
        <f>IF('Indicator Date'!AW144="","x",'Indicator Date'!AW144)</f>
        <v>2019</v>
      </c>
      <c r="AX144" s="119" t="str">
        <f>IF('Indicator Date'!AX144="","x",'Indicator Date'!AX144)</f>
        <v>x</v>
      </c>
      <c r="AY144" s="119">
        <f>IF('Indicator Date'!AY144="","x",'Indicator Date'!AY144)</f>
        <v>2019</v>
      </c>
      <c r="AZ144" s="119">
        <f>IF('Indicator Date'!AZ144="","x",'Indicator Date'!AZ144)</f>
        <v>2019</v>
      </c>
      <c r="BA144" s="119">
        <f>IF('Indicator Date'!BA144="","x",'Indicator Date'!BA144)</f>
        <v>2018</v>
      </c>
      <c r="BB144" s="119">
        <f>IF('Indicator Date'!BB144="","x",'Indicator Date'!BB144)</f>
        <v>2018</v>
      </c>
      <c r="BC144" s="119">
        <f>IF('Indicator Date'!BC144="","x",'Indicator Date'!BC144)</f>
        <v>2019</v>
      </c>
      <c r="BD144" s="119">
        <f>IF('Indicator Date'!BD144="","x",'Indicator Date'!BD144)</f>
        <v>2020</v>
      </c>
      <c r="BE144" s="170" t="str">
        <f>IF('Indicator Date'!BE144="","x",YEAR('Indicator Date'!BE144))</f>
        <v>x</v>
      </c>
      <c r="BF144" s="170">
        <f>IF('Indicator Date'!BF144="","x",YEAR('Indicator Date'!BF144))</f>
        <v>2020</v>
      </c>
      <c r="BG144" s="119">
        <f>IF('Indicator Date'!BG144="","x",'Indicator Date'!BG144)</f>
        <v>2019</v>
      </c>
      <c r="BH144" s="119">
        <f>IF('Indicator Date'!BH144="","x",'Indicator Date'!BH144)</f>
        <v>2019</v>
      </c>
      <c r="BI144" s="119">
        <f>IF('Indicator Date'!BI144="","x",'Indicator Date'!BI144)</f>
        <v>2019</v>
      </c>
      <c r="BJ144" s="119">
        <f>IF('Indicator Date'!BJ144="","x",'Indicator Date'!BJ144)</f>
        <v>2015</v>
      </c>
      <c r="BK144" s="119">
        <f>IF('Indicator Date'!BK144="","x",'Indicator Date'!BK144)</f>
        <v>2019</v>
      </c>
      <c r="BL144" s="119">
        <f>IF('Indicator Date'!BL144="","x",'Indicator Date'!BL144)</f>
        <v>2020</v>
      </c>
      <c r="BM144" s="119">
        <f>IF('Indicator Date'!BM144="","x",'Indicator Date'!BM144)</f>
        <v>2018</v>
      </c>
      <c r="BN144" s="119">
        <f>IF('Indicator Date'!BN144="","x",'Indicator Date'!BN144)</f>
        <v>2018</v>
      </c>
      <c r="BO144" s="119">
        <f>IF('Indicator Date'!BO144="","x",'Indicator Date'!BO144)</f>
        <v>2019</v>
      </c>
      <c r="BP144" s="119">
        <f>IF('Indicator Date'!BP144="","x",'Indicator Date'!BP144)</f>
        <v>2019</v>
      </c>
      <c r="BQ144" s="119">
        <f>IF('Indicator Date'!BQ144="","x",'Indicator Date'!BQ144)</f>
        <v>2014</v>
      </c>
      <c r="BR144" s="119">
        <f>IF('Indicator Date'!BR144="","x",'Indicator Date'!BR144)</f>
        <v>2017</v>
      </c>
      <c r="BS144" s="119">
        <f>IF('Indicator Date'!BS144="","x",'Indicator Date'!BS144)</f>
        <v>2017</v>
      </c>
      <c r="BT144" s="119">
        <f>IF('Indicator Date'!BT144="","x",'Indicator Date'!BT144)</f>
        <v>2016</v>
      </c>
      <c r="BU144" s="119">
        <f>IF('Indicator Date'!BU144="","x",'Indicator Date'!BU144)</f>
        <v>2018</v>
      </c>
      <c r="BV144" s="119">
        <f>IF('Indicator Date'!BV144="","x",'Indicator Date'!BV144)</f>
        <v>2018</v>
      </c>
      <c r="BW144" s="119" t="str">
        <f>IF('Indicator Date'!BW144="","x",'Indicator Date'!BW144)</f>
        <v>x</v>
      </c>
      <c r="BX144" s="119">
        <f>IF('Indicator Date'!BX144="","x",'Indicator Date'!BX144)</f>
        <v>2018</v>
      </c>
      <c r="BY144" s="119">
        <f>IF('Indicator Date'!BY144="","x",'Indicator Date'!BY144)</f>
        <v>2017</v>
      </c>
      <c r="BZ144" s="119">
        <f>IF('Indicator Date'!BZ144="","x",'Indicator Date'!BZ144)</f>
        <v>2019</v>
      </c>
      <c r="CA144" s="119">
        <f>IF('Indicator Date'!CA144="","x",'Indicator Date'!CA144)</f>
        <v>2020</v>
      </c>
      <c r="CB144" s="119">
        <f>IF('Indicator Date'!CB144="","x",'Indicator Date'!CB144)</f>
        <v>2015</v>
      </c>
    </row>
    <row r="145" spans="1:80" x14ac:dyDescent="0.3">
      <c r="A145" s="100" t="str">
        <f>'Indicator Data'!A147</f>
        <v>Russian Federation</v>
      </c>
      <c r="B145" s="86" t="str">
        <f>'Indicator Data'!B147</f>
        <v>RUS</v>
      </c>
      <c r="C145" s="119">
        <f>IF('Indicator Date'!C145="","x",'Indicator Date'!C145)</f>
        <v>2015</v>
      </c>
      <c r="D145" s="119">
        <f>IF('Indicator Date'!D145="","x",'Indicator Date'!D145)</f>
        <v>2015</v>
      </c>
      <c r="E145" s="119">
        <f>IF('Indicator Date'!E145="","x",'Indicator Date'!E145)</f>
        <v>2015</v>
      </c>
      <c r="F145" s="119">
        <f>IF('Indicator Date'!F145="","x",'Indicator Date'!F145)</f>
        <v>2015</v>
      </c>
      <c r="G145" s="119">
        <f>IF('Indicator Date'!G145="","x",'Indicator Date'!G145)</f>
        <v>2015</v>
      </c>
      <c r="H145" s="119">
        <f>IF('Indicator Date'!H145="","x",'Indicator Date'!H145)</f>
        <v>2015</v>
      </c>
      <c r="I145" s="119">
        <f>IF('Indicator Date'!I145="","x",'Indicator Date'!I145)</f>
        <v>2015</v>
      </c>
      <c r="J145" s="119">
        <f>IF('Indicator Date'!J145="","x",'Indicator Date'!J145)</f>
        <v>2019</v>
      </c>
      <c r="K145" s="119">
        <f>IF('Indicator Date'!K145="","x",'Indicator Date'!K145)</f>
        <v>2019</v>
      </c>
      <c r="L145" s="119">
        <f>IF('Indicator Date'!L145="","x",'Indicator Date'!L145)</f>
        <v>2019</v>
      </c>
      <c r="M145" s="119">
        <f>IF('Indicator Date'!M145="","x",'Indicator Date'!M145)</f>
        <v>2015</v>
      </c>
      <c r="N145" s="119">
        <f>IF('Indicator Date'!N145="","x",'Indicator Date'!N145)</f>
        <v>2015</v>
      </c>
      <c r="O145" s="119">
        <f>IF('Indicator Date'!O145="","x",'Indicator Date'!O145)</f>
        <v>2015</v>
      </c>
      <c r="P145" s="119">
        <f>IF('Indicator Date'!P145="","x",'Indicator Date'!P145)</f>
        <v>2015</v>
      </c>
      <c r="Q145" s="119">
        <f>IF('Indicator Date'!Q145="","x",'Indicator Date'!Q145)</f>
        <v>2010</v>
      </c>
      <c r="R145" s="119">
        <f>IF('Indicator Date'!R145="","x",'Indicator Date'!R145)</f>
        <v>2010</v>
      </c>
      <c r="S145" s="119">
        <f>IF('Indicator Date'!S145="","x",'Indicator Date'!S145)</f>
        <v>2010</v>
      </c>
      <c r="T145" s="119">
        <f>IF('Indicator Date'!T145="","x",'Indicator Date'!T145)</f>
        <v>2010</v>
      </c>
      <c r="U145" s="119">
        <f>IF('Indicator Date'!U145="","x",'Indicator Date'!U145)</f>
        <v>2015</v>
      </c>
      <c r="V145" s="119">
        <f>IF('Indicator Date'!V145="","x",'Indicator Date'!V145)</f>
        <v>2015</v>
      </c>
      <c r="W145" s="119">
        <f>IF('Indicator Date'!W145="","x",'Indicator Date'!W145)</f>
        <v>2015</v>
      </c>
      <c r="X145" s="119">
        <f>IF('Indicator Date'!X145="","x",'Indicator Date'!X145)</f>
        <v>2018</v>
      </c>
      <c r="Y145" s="119">
        <f>IF('Indicator Date'!Y145="","x",'Indicator Date'!Y145)</f>
        <v>2019</v>
      </c>
      <c r="Z145" s="119">
        <f>IF('Indicator Date'!Z145="","x",'Indicator Date'!Z145)</f>
        <v>2019</v>
      </c>
      <c r="AA145" s="119">
        <f>IF('Indicator Date'!AA145="","x",'Indicator Date'!AA145)</f>
        <v>2010</v>
      </c>
      <c r="AB145" s="119">
        <f>IF('Indicator Date'!AB145="","x",'Indicator Date'!AB145)</f>
        <v>2017</v>
      </c>
      <c r="AC145" s="119" t="str">
        <f>IF('Indicator Date'!AC145="","x",'Indicator Date'!AC145)</f>
        <v>x</v>
      </c>
      <c r="AD145" s="119">
        <f>IF('Indicator Date'!AD145="","x",'Indicator Date'!AD145)</f>
        <v>2019</v>
      </c>
      <c r="AE145" s="119">
        <f>IF('Indicator Date'!AE145="","x",'Indicator Date'!AE145)</f>
        <v>2019</v>
      </c>
      <c r="AF145" s="119" t="str">
        <f>IF('Indicator Date'!AF145="","x",'Indicator Date'!AF145)</f>
        <v>x</v>
      </c>
      <c r="AG145" s="119">
        <f>IF('Indicator Date'!AG145="","x",'Indicator Date'!AG145)</f>
        <v>2019</v>
      </c>
      <c r="AH145" s="119">
        <f>IF('Indicator Date'!AH145="","x",'Indicator Date'!AH145)</f>
        <v>2021</v>
      </c>
      <c r="AI145" s="119">
        <f>IF('Indicator Date'!AI145="","x",'Indicator Date'!AI145)</f>
        <v>2021</v>
      </c>
      <c r="AJ145" s="119">
        <f>IF('Indicator Date'!AJ145="","x",'Indicator Date'!AJ145)</f>
        <v>2020</v>
      </c>
      <c r="AK145" s="119">
        <f>IF('Indicator Date'!AK145="","x",'Indicator Date'!AK145)</f>
        <v>2020</v>
      </c>
      <c r="AL145" s="119">
        <f>IF('Indicator Date'!AL145="","x",'Indicator Date'!AL145)</f>
        <v>2018</v>
      </c>
      <c r="AM145" s="119" t="str">
        <f>IF('Indicator Date'!AM145="","x",RIGHT('Indicator Date'!AM145,4))</f>
        <v>x</v>
      </c>
      <c r="AN145" s="119">
        <f>IF('Indicator Date'!AN145="","x",'Indicator Date'!AN145)</f>
        <v>2021</v>
      </c>
      <c r="AO145" s="119">
        <f>IF('Indicator Date'!AO145="","x",'Indicator Date'!AO145)</f>
        <v>2018</v>
      </c>
      <c r="AP145" s="119">
        <f>IF('Indicator Date'!AP145="","x",'Indicator Date'!AP145)</f>
        <v>2019</v>
      </c>
      <c r="AQ145" s="119" t="str">
        <f>IF('Indicator Date'!AQ145="","x",'Indicator Date'!AQ145)</f>
        <v>x</v>
      </c>
      <c r="AR145" s="119">
        <f>IF('Indicator Date'!AR145="","x",'Indicator Date'!AR145)</f>
        <v>2019</v>
      </c>
      <c r="AS145" s="119">
        <f>IF('Indicator Date'!AS145="","x",'Indicator Date'!AS145)</f>
        <v>2019</v>
      </c>
      <c r="AT145" s="119" t="str">
        <f>IF('Indicator Date'!AT145="","x",'Indicator Date'!AT145)</f>
        <v>x</v>
      </c>
      <c r="AU145" s="119">
        <f>IF('Indicator Date'!AU145="","x",'Indicator Date'!AU145)</f>
        <v>2019</v>
      </c>
      <c r="AV145" s="119" t="str">
        <f>IF('Indicator Date'!AV145="","x",'Indicator Date'!AV145)</f>
        <v>x</v>
      </c>
      <c r="AW145" s="119" t="str">
        <f>IF('Indicator Date'!AW145="","x",'Indicator Date'!AW145)</f>
        <v>x</v>
      </c>
      <c r="AX145" s="119" t="str">
        <f>IF('Indicator Date'!AX145="","x",'Indicator Date'!AX145)</f>
        <v>x</v>
      </c>
      <c r="AY145" s="119">
        <f>IF('Indicator Date'!AY145="","x",'Indicator Date'!AY145)</f>
        <v>2019</v>
      </c>
      <c r="AZ145" s="119">
        <f>IF('Indicator Date'!AZ145="","x",'Indicator Date'!AZ145)</f>
        <v>2019</v>
      </c>
      <c r="BA145" s="119">
        <f>IF('Indicator Date'!BA145="","x",'Indicator Date'!BA145)</f>
        <v>2018</v>
      </c>
      <c r="BB145" s="119">
        <f>IF('Indicator Date'!BB145="","x",'Indicator Date'!BB145)</f>
        <v>2018</v>
      </c>
      <c r="BC145" s="119">
        <f>IF('Indicator Date'!BC145="","x",'Indicator Date'!BC145)</f>
        <v>2019</v>
      </c>
      <c r="BD145" s="119">
        <f>IF('Indicator Date'!BD145="","x",'Indicator Date'!BD145)</f>
        <v>2020</v>
      </c>
      <c r="BE145" s="170">
        <f>IF('Indicator Date'!BE145="","x",YEAR('Indicator Date'!BE145))</f>
        <v>2019</v>
      </c>
      <c r="BF145" s="170">
        <f>IF('Indicator Date'!BF145="","x",YEAR('Indicator Date'!BF145))</f>
        <v>2020</v>
      </c>
      <c r="BG145" s="119">
        <f>IF('Indicator Date'!BG145="","x",'Indicator Date'!BG145)</f>
        <v>2019</v>
      </c>
      <c r="BH145" s="119">
        <f>IF('Indicator Date'!BH145="","x",'Indicator Date'!BH145)</f>
        <v>2019</v>
      </c>
      <c r="BI145" s="119">
        <f>IF('Indicator Date'!BI145="","x",'Indicator Date'!BI145)</f>
        <v>2019</v>
      </c>
      <c r="BJ145" s="119" t="str">
        <f>IF('Indicator Date'!BJ145="","x",'Indicator Date'!BJ145)</f>
        <v>x</v>
      </c>
      <c r="BK145" s="119">
        <f>IF('Indicator Date'!BK145="","x",'Indicator Date'!BK145)</f>
        <v>2019</v>
      </c>
      <c r="BL145" s="119">
        <f>IF('Indicator Date'!BL145="","x",'Indicator Date'!BL145)</f>
        <v>2020</v>
      </c>
      <c r="BM145" s="119">
        <f>IF('Indicator Date'!BM145="","x",'Indicator Date'!BM145)</f>
        <v>2018</v>
      </c>
      <c r="BN145" s="119">
        <f>IF('Indicator Date'!BN145="","x",'Indicator Date'!BN145)</f>
        <v>2018</v>
      </c>
      <c r="BO145" s="119">
        <f>IF('Indicator Date'!BO145="","x",'Indicator Date'!BO145)</f>
        <v>2019</v>
      </c>
      <c r="BP145" s="119">
        <f>IF('Indicator Date'!BP145="","x",'Indicator Date'!BP145)</f>
        <v>2019</v>
      </c>
      <c r="BQ145" s="119">
        <f>IF('Indicator Date'!BQ145="","x",'Indicator Date'!BQ145)</f>
        <v>2014</v>
      </c>
      <c r="BR145" s="119">
        <f>IF('Indicator Date'!BR145="","x",'Indicator Date'!BR145)</f>
        <v>2017</v>
      </c>
      <c r="BS145" s="119">
        <f>IF('Indicator Date'!BS145="","x",'Indicator Date'!BS145)</f>
        <v>2017</v>
      </c>
      <c r="BT145" s="119">
        <f>IF('Indicator Date'!BT145="","x",'Indicator Date'!BT145)</f>
        <v>2016</v>
      </c>
      <c r="BU145" s="119">
        <f>IF('Indicator Date'!BU145="","x",'Indicator Date'!BU145)</f>
        <v>2018</v>
      </c>
      <c r="BV145" s="119">
        <f>IF('Indicator Date'!BV145="","x",'Indicator Date'!BV145)</f>
        <v>2018</v>
      </c>
      <c r="BW145" s="119">
        <f>IF('Indicator Date'!BW145="","x",'Indicator Date'!BW145)</f>
        <v>2018</v>
      </c>
      <c r="BX145" s="119">
        <f>IF('Indicator Date'!BX145="","x",'Indicator Date'!BX145)</f>
        <v>2018</v>
      </c>
      <c r="BY145" s="119">
        <f>IF('Indicator Date'!BY145="","x",'Indicator Date'!BY145)</f>
        <v>2017</v>
      </c>
      <c r="BZ145" s="119">
        <f>IF('Indicator Date'!BZ145="","x",'Indicator Date'!BZ145)</f>
        <v>2019</v>
      </c>
      <c r="CA145" s="119">
        <f>IF('Indicator Date'!CA145="","x",'Indicator Date'!CA145)</f>
        <v>2020</v>
      </c>
      <c r="CB145" s="119">
        <f>IF('Indicator Date'!CB145="","x",'Indicator Date'!CB145)</f>
        <v>2015</v>
      </c>
    </row>
    <row r="146" spans="1:80" x14ac:dyDescent="0.3">
      <c r="A146" s="100" t="str">
        <f>'Indicator Data'!A148</f>
        <v>Rwanda</v>
      </c>
      <c r="B146" s="86" t="str">
        <f>'Indicator Data'!B148</f>
        <v>RWA</v>
      </c>
      <c r="C146" s="119">
        <f>IF('Indicator Date'!C146="","x",'Indicator Date'!C146)</f>
        <v>2015</v>
      </c>
      <c r="D146" s="119">
        <f>IF('Indicator Date'!D146="","x",'Indicator Date'!D146)</f>
        <v>2015</v>
      </c>
      <c r="E146" s="119">
        <f>IF('Indicator Date'!E146="","x",'Indicator Date'!E146)</f>
        <v>2015</v>
      </c>
      <c r="F146" s="119">
        <f>IF('Indicator Date'!F146="","x",'Indicator Date'!F146)</f>
        <v>2015</v>
      </c>
      <c r="G146" s="119">
        <f>IF('Indicator Date'!G146="","x",'Indicator Date'!G146)</f>
        <v>2015</v>
      </c>
      <c r="H146" s="119">
        <f>IF('Indicator Date'!H146="","x",'Indicator Date'!H146)</f>
        <v>2015</v>
      </c>
      <c r="I146" s="119">
        <f>IF('Indicator Date'!I146="","x",'Indicator Date'!I146)</f>
        <v>2015</v>
      </c>
      <c r="J146" s="119">
        <f>IF('Indicator Date'!J146="","x",'Indicator Date'!J146)</f>
        <v>2019</v>
      </c>
      <c r="K146" s="119">
        <f>IF('Indicator Date'!K146="","x",'Indicator Date'!K146)</f>
        <v>2019</v>
      </c>
      <c r="L146" s="119">
        <f>IF('Indicator Date'!L146="","x",'Indicator Date'!L146)</f>
        <v>2019</v>
      </c>
      <c r="M146" s="119">
        <f>IF('Indicator Date'!M146="","x",'Indicator Date'!M146)</f>
        <v>2015</v>
      </c>
      <c r="N146" s="119">
        <f>IF('Indicator Date'!N146="","x",'Indicator Date'!N146)</f>
        <v>2015</v>
      </c>
      <c r="O146" s="119">
        <f>IF('Indicator Date'!O146="","x",'Indicator Date'!O146)</f>
        <v>2015</v>
      </c>
      <c r="P146" s="119">
        <f>IF('Indicator Date'!P146="","x",'Indicator Date'!P146)</f>
        <v>2015</v>
      </c>
      <c r="Q146" s="119">
        <f>IF('Indicator Date'!Q146="","x",'Indicator Date'!Q146)</f>
        <v>2010</v>
      </c>
      <c r="R146" s="119">
        <f>IF('Indicator Date'!R146="","x",'Indicator Date'!R146)</f>
        <v>2010</v>
      </c>
      <c r="S146" s="119">
        <f>IF('Indicator Date'!S146="","x",'Indicator Date'!S146)</f>
        <v>2010</v>
      </c>
      <c r="T146" s="119">
        <f>IF('Indicator Date'!T146="","x",'Indicator Date'!T146)</f>
        <v>2010</v>
      </c>
      <c r="U146" s="119">
        <f>IF('Indicator Date'!U146="","x",'Indicator Date'!U146)</f>
        <v>2015</v>
      </c>
      <c r="V146" s="119">
        <f>IF('Indicator Date'!V146="","x",'Indicator Date'!V146)</f>
        <v>2015</v>
      </c>
      <c r="W146" s="119">
        <f>IF('Indicator Date'!W146="","x",'Indicator Date'!W146)</f>
        <v>2015</v>
      </c>
      <c r="X146" s="119">
        <f>IF('Indicator Date'!X146="","x",'Indicator Date'!X146)</f>
        <v>2018</v>
      </c>
      <c r="Y146" s="119">
        <f>IF('Indicator Date'!Y146="","x",'Indicator Date'!Y146)</f>
        <v>2019</v>
      </c>
      <c r="Z146" s="119">
        <f>IF('Indicator Date'!Z146="","x",'Indicator Date'!Z146)</f>
        <v>2019</v>
      </c>
      <c r="AA146" s="119">
        <f>IF('Indicator Date'!AA146="","x",'Indicator Date'!AA146)</f>
        <v>2015</v>
      </c>
      <c r="AB146" s="119">
        <f>IF('Indicator Date'!AB146="","x",'Indicator Date'!AB146)</f>
        <v>2017</v>
      </c>
      <c r="AC146" s="119">
        <f>IF('Indicator Date'!AC146="","x",'Indicator Date'!AC146)</f>
        <v>2017</v>
      </c>
      <c r="AD146" s="119">
        <f>IF('Indicator Date'!AD146="","x",'Indicator Date'!AD146)</f>
        <v>2018</v>
      </c>
      <c r="AE146" s="119">
        <f>IF('Indicator Date'!AE146="","x",'Indicator Date'!AE146)</f>
        <v>2019</v>
      </c>
      <c r="AF146" s="119">
        <f>IF('Indicator Date'!AF146="","x",'Indicator Date'!AF146)</f>
        <v>2018</v>
      </c>
      <c r="AG146" s="119">
        <f>IF('Indicator Date'!AG146="","x",'Indicator Date'!AG146)</f>
        <v>2019</v>
      </c>
      <c r="AH146" s="119">
        <f>IF('Indicator Date'!AH146="","x",'Indicator Date'!AH146)</f>
        <v>2021</v>
      </c>
      <c r="AI146" s="119">
        <f>IF('Indicator Date'!AI146="","x",'Indicator Date'!AI146)</f>
        <v>2021</v>
      </c>
      <c r="AJ146" s="119">
        <f>IF('Indicator Date'!AJ146="","x",'Indicator Date'!AJ146)</f>
        <v>2020</v>
      </c>
      <c r="AK146" s="119">
        <f>IF('Indicator Date'!AK146="","x",'Indicator Date'!AK146)</f>
        <v>2020</v>
      </c>
      <c r="AL146" s="119">
        <f>IF('Indicator Date'!AL146="","x",'Indicator Date'!AL146)</f>
        <v>2018</v>
      </c>
      <c r="AM146" s="119" t="str">
        <f>IF('Indicator Date'!AM146="","x",RIGHT('Indicator Date'!AM146,4))</f>
        <v>2015</v>
      </c>
      <c r="AN146" s="119">
        <f>IF('Indicator Date'!AN146="","x",'Indicator Date'!AN146)</f>
        <v>2021</v>
      </c>
      <c r="AO146" s="119">
        <f>IF('Indicator Date'!AO146="","x",'Indicator Date'!AO146)</f>
        <v>2018</v>
      </c>
      <c r="AP146" s="119">
        <f>IF('Indicator Date'!AP146="","x",'Indicator Date'!AP146)</f>
        <v>2019</v>
      </c>
      <c r="AQ146" s="119">
        <f>IF('Indicator Date'!AQ146="","x",'Indicator Date'!AQ146)</f>
        <v>2019</v>
      </c>
      <c r="AR146" s="119">
        <f>IF('Indicator Date'!AR146="","x",'Indicator Date'!AR146)</f>
        <v>2019</v>
      </c>
      <c r="AS146" s="119">
        <f>IF('Indicator Date'!AS146="","x",'Indicator Date'!AS146)</f>
        <v>2019</v>
      </c>
      <c r="AT146" s="119">
        <f>IF('Indicator Date'!AT146="","x",'Indicator Date'!AT146)</f>
        <v>2015</v>
      </c>
      <c r="AU146" s="119">
        <f>IF('Indicator Date'!AU146="","x",'Indicator Date'!AU146)</f>
        <v>2019</v>
      </c>
      <c r="AV146" s="119">
        <f>IF('Indicator Date'!AV146="","x",'Indicator Date'!AV146)</f>
        <v>2019</v>
      </c>
      <c r="AW146" s="119">
        <f>IF('Indicator Date'!AW146="","x",'Indicator Date'!AW146)</f>
        <v>2019</v>
      </c>
      <c r="AX146" s="119">
        <f>IF('Indicator Date'!AX146="","x",'Indicator Date'!AX146)</f>
        <v>2018</v>
      </c>
      <c r="AY146" s="119">
        <f>IF('Indicator Date'!AY146="","x",'Indicator Date'!AY146)</f>
        <v>2019</v>
      </c>
      <c r="AZ146" s="119">
        <f>IF('Indicator Date'!AZ146="","x",'Indicator Date'!AZ146)</f>
        <v>2019</v>
      </c>
      <c r="BA146" s="119">
        <f>IF('Indicator Date'!BA146="","x",'Indicator Date'!BA146)</f>
        <v>2016</v>
      </c>
      <c r="BB146" s="119">
        <f>IF('Indicator Date'!BB146="","x",'Indicator Date'!BB146)</f>
        <v>2018</v>
      </c>
      <c r="BC146" s="119">
        <f>IF('Indicator Date'!BC146="","x",'Indicator Date'!BC146)</f>
        <v>2019</v>
      </c>
      <c r="BD146" s="119">
        <f>IF('Indicator Date'!BD146="","x",'Indicator Date'!BD146)</f>
        <v>2020</v>
      </c>
      <c r="BE146" s="170" t="str">
        <f>IF('Indicator Date'!BE146="","x",YEAR('Indicator Date'!BE146))</f>
        <v>x</v>
      </c>
      <c r="BF146" s="170">
        <f>IF('Indicator Date'!BF146="","x",YEAR('Indicator Date'!BF146))</f>
        <v>2021</v>
      </c>
      <c r="BG146" s="119">
        <f>IF('Indicator Date'!BG146="","x",'Indicator Date'!BG146)</f>
        <v>2019</v>
      </c>
      <c r="BH146" s="119">
        <f>IF('Indicator Date'!BH146="","x",'Indicator Date'!BH146)</f>
        <v>2019</v>
      </c>
      <c r="BI146" s="119">
        <f>IF('Indicator Date'!BI146="","x",'Indicator Date'!BI146)</f>
        <v>2019</v>
      </c>
      <c r="BJ146" s="119">
        <f>IF('Indicator Date'!BJ146="","x",'Indicator Date'!BJ146)</f>
        <v>2015</v>
      </c>
      <c r="BK146" s="119">
        <f>IF('Indicator Date'!BK146="","x",'Indicator Date'!BK146)</f>
        <v>2019</v>
      </c>
      <c r="BL146" s="119">
        <f>IF('Indicator Date'!BL146="","x",'Indicator Date'!BL146)</f>
        <v>2020</v>
      </c>
      <c r="BM146" s="119">
        <f>IF('Indicator Date'!BM146="","x",'Indicator Date'!BM146)</f>
        <v>2018</v>
      </c>
      <c r="BN146" s="119">
        <f>IF('Indicator Date'!BN146="","x",'Indicator Date'!BN146)</f>
        <v>2018</v>
      </c>
      <c r="BO146" s="119">
        <f>IF('Indicator Date'!BO146="","x",'Indicator Date'!BO146)</f>
        <v>2017</v>
      </c>
      <c r="BP146" s="119">
        <f>IF('Indicator Date'!BP146="","x",'Indicator Date'!BP146)</f>
        <v>2019</v>
      </c>
      <c r="BQ146" s="119">
        <f>IF('Indicator Date'!BQ146="","x",'Indicator Date'!BQ146)</f>
        <v>2014</v>
      </c>
      <c r="BR146" s="119">
        <f>IF('Indicator Date'!BR146="","x",'Indicator Date'!BR146)</f>
        <v>2017</v>
      </c>
      <c r="BS146" s="119">
        <f>IF('Indicator Date'!BS146="","x",'Indicator Date'!BS146)</f>
        <v>2017</v>
      </c>
      <c r="BT146" s="119">
        <f>IF('Indicator Date'!BT146="","x",'Indicator Date'!BT146)</f>
        <v>2017</v>
      </c>
      <c r="BU146" s="119">
        <f>IF('Indicator Date'!BU146="","x",'Indicator Date'!BU146)</f>
        <v>2018</v>
      </c>
      <c r="BV146" s="119">
        <f>IF('Indicator Date'!BV146="","x",'Indicator Date'!BV146)</f>
        <v>2018</v>
      </c>
      <c r="BW146" s="119">
        <f>IF('Indicator Date'!BW146="","x",'Indicator Date'!BW146)</f>
        <v>2018</v>
      </c>
      <c r="BX146" s="119">
        <f>IF('Indicator Date'!BX146="","x",'Indicator Date'!BX146)</f>
        <v>2018</v>
      </c>
      <c r="BY146" s="119">
        <f>IF('Indicator Date'!BY146="","x",'Indicator Date'!BY146)</f>
        <v>2017</v>
      </c>
      <c r="BZ146" s="119">
        <f>IF('Indicator Date'!BZ146="","x",'Indicator Date'!BZ146)</f>
        <v>2019</v>
      </c>
      <c r="CA146" s="119">
        <f>IF('Indicator Date'!CA146="","x",'Indicator Date'!CA146)</f>
        <v>2020</v>
      </c>
      <c r="CB146" s="119">
        <f>IF('Indicator Date'!CB146="","x",'Indicator Date'!CB146)</f>
        <v>2015</v>
      </c>
    </row>
    <row r="147" spans="1:80" x14ac:dyDescent="0.3">
      <c r="A147" s="100" t="str">
        <f>'Indicator Data'!A149</f>
        <v>Saint Kitts and Nevis</v>
      </c>
      <c r="B147" s="86" t="str">
        <f>'Indicator Data'!B149</f>
        <v>KNA</v>
      </c>
      <c r="C147" s="119">
        <f>IF('Indicator Date'!C147="","x",'Indicator Date'!C147)</f>
        <v>2015</v>
      </c>
      <c r="D147" s="119">
        <f>IF('Indicator Date'!D147="","x",'Indicator Date'!D147)</f>
        <v>2015</v>
      </c>
      <c r="E147" s="119">
        <f>IF('Indicator Date'!E147="","x",'Indicator Date'!E147)</f>
        <v>2015</v>
      </c>
      <c r="F147" s="119">
        <f>IF('Indicator Date'!F147="","x",'Indicator Date'!F147)</f>
        <v>2015</v>
      </c>
      <c r="G147" s="119">
        <f>IF('Indicator Date'!G147="","x",'Indicator Date'!G147)</f>
        <v>2015</v>
      </c>
      <c r="H147" s="119">
        <f>IF('Indicator Date'!H147="","x",'Indicator Date'!H147)</f>
        <v>2015</v>
      </c>
      <c r="I147" s="119">
        <f>IF('Indicator Date'!I147="","x",'Indicator Date'!I147)</f>
        <v>2015</v>
      </c>
      <c r="J147" s="119">
        <f>IF('Indicator Date'!J147="","x",'Indicator Date'!J147)</f>
        <v>2019</v>
      </c>
      <c r="K147" s="119">
        <f>IF('Indicator Date'!K147="","x",'Indicator Date'!K147)</f>
        <v>2019</v>
      </c>
      <c r="L147" s="119">
        <f>IF('Indicator Date'!L147="","x",'Indicator Date'!L147)</f>
        <v>2019</v>
      </c>
      <c r="M147" s="119">
        <f>IF('Indicator Date'!M147="","x",'Indicator Date'!M147)</f>
        <v>2015</v>
      </c>
      <c r="N147" s="119">
        <f>IF('Indicator Date'!N147="","x",'Indicator Date'!N147)</f>
        <v>2015</v>
      </c>
      <c r="O147" s="119">
        <f>IF('Indicator Date'!O147="","x",'Indicator Date'!O147)</f>
        <v>2015</v>
      </c>
      <c r="P147" s="119">
        <f>IF('Indicator Date'!P147="","x",'Indicator Date'!P147)</f>
        <v>2015</v>
      </c>
      <c r="Q147" s="119">
        <f>IF('Indicator Date'!Q147="","x",'Indicator Date'!Q147)</f>
        <v>2010</v>
      </c>
      <c r="R147" s="119">
        <f>IF('Indicator Date'!R147="","x",'Indicator Date'!R147)</f>
        <v>2010</v>
      </c>
      <c r="S147" s="119">
        <f>IF('Indicator Date'!S147="","x",'Indicator Date'!S147)</f>
        <v>2010</v>
      </c>
      <c r="T147" s="119">
        <f>IF('Indicator Date'!T147="","x",'Indicator Date'!T147)</f>
        <v>2010</v>
      </c>
      <c r="U147" s="119">
        <f>IF('Indicator Date'!U147="","x",'Indicator Date'!U147)</f>
        <v>2015</v>
      </c>
      <c r="V147" s="119">
        <f>IF('Indicator Date'!V147="","x",'Indicator Date'!V147)</f>
        <v>2015</v>
      </c>
      <c r="W147" s="119">
        <f>IF('Indicator Date'!W147="","x",'Indicator Date'!W147)</f>
        <v>2015</v>
      </c>
      <c r="X147" s="119">
        <f>IF('Indicator Date'!X147="","x",'Indicator Date'!X147)</f>
        <v>2018</v>
      </c>
      <c r="Y147" s="119">
        <f>IF('Indicator Date'!Y147="","x",'Indicator Date'!Y147)</f>
        <v>2019</v>
      </c>
      <c r="Z147" s="119">
        <f>IF('Indicator Date'!Z147="","x",'Indicator Date'!Z147)</f>
        <v>2019</v>
      </c>
      <c r="AA147" s="119" t="str">
        <f>IF('Indicator Date'!AA147="","x",'Indicator Date'!AA147)</f>
        <v>x</v>
      </c>
      <c r="AB147" s="119">
        <f>IF('Indicator Date'!AB147="","x",'Indicator Date'!AB147)</f>
        <v>2013</v>
      </c>
      <c r="AC147" s="119" t="str">
        <f>IF('Indicator Date'!AC147="","x",'Indicator Date'!AC147)</f>
        <v>x</v>
      </c>
      <c r="AD147" s="119" t="str">
        <f>IF('Indicator Date'!AD147="","x",'Indicator Date'!AD147)</f>
        <v>x</v>
      </c>
      <c r="AE147" s="119">
        <f>IF('Indicator Date'!AE147="","x",'Indicator Date'!AE147)</f>
        <v>2019</v>
      </c>
      <c r="AF147" s="119" t="str">
        <f>IF('Indicator Date'!AF147="","x",'Indicator Date'!AF147)</f>
        <v>x</v>
      </c>
      <c r="AG147" s="119">
        <f>IF('Indicator Date'!AG147="","x",'Indicator Date'!AG147)</f>
        <v>2019</v>
      </c>
      <c r="AH147" s="119">
        <f>IF('Indicator Date'!AH147="","x",'Indicator Date'!AH147)</f>
        <v>2021</v>
      </c>
      <c r="AI147" s="119">
        <f>IF('Indicator Date'!AI147="","x",'Indicator Date'!AI147)</f>
        <v>2021</v>
      </c>
      <c r="AJ147" s="119">
        <f>IF('Indicator Date'!AJ147="","x",'Indicator Date'!AJ147)</f>
        <v>2020</v>
      </c>
      <c r="AK147" s="119">
        <f>IF('Indicator Date'!AK147="","x",'Indicator Date'!AK147)</f>
        <v>2020</v>
      </c>
      <c r="AL147" s="119">
        <f>IF('Indicator Date'!AL147="","x",'Indicator Date'!AL147)</f>
        <v>2018</v>
      </c>
      <c r="AM147" s="119" t="str">
        <f>IF('Indicator Date'!AM147="","x",RIGHT('Indicator Date'!AM147,4))</f>
        <v>x</v>
      </c>
      <c r="AN147" s="119">
        <f>IF('Indicator Date'!AN147="","x",'Indicator Date'!AN147)</f>
        <v>2021</v>
      </c>
      <c r="AO147" s="119">
        <f>IF('Indicator Date'!AO147="","x",'Indicator Date'!AO147)</f>
        <v>2018</v>
      </c>
      <c r="AP147" s="119">
        <f>IF('Indicator Date'!AP147="","x",'Indicator Date'!AP147)</f>
        <v>2019</v>
      </c>
      <c r="AQ147" s="119" t="str">
        <f>IF('Indicator Date'!AQ147="","x",'Indicator Date'!AQ147)</f>
        <v>x</v>
      </c>
      <c r="AR147" s="119">
        <f>IF('Indicator Date'!AR147="","x",'Indicator Date'!AR147)</f>
        <v>2019</v>
      </c>
      <c r="AS147" s="119">
        <f>IF('Indicator Date'!AS147="","x",'Indicator Date'!AS147)</f>
        <v>2019</v>
      </c>
      <c r="AT147" s="119" t="str">
        <f>IF('Indicator Date'!AT147="","x",'Indicator Date'!AT147)</f>
        <v>x</v>
      </c>
      <c r="AU147" s="119">
        <f>IF('Indicator Date'!AU147="","x",'Indicator Date'!AU147)</f>
        <v>2019</v>
      </c>
      <c r="AV147" s="119" t="str">
        <f>IF('Indicator Date'!AV147="","x",'Indicator Date'!AV147)</f>
        <v>x</v>
      </c>
      <c r="AW147" s="119" t="str">
        <f>IF('Indicator Date'!AW147="","x",'Indicator Date'!AW147)</f>
        <v>x</v>
      </c>
      <c r="AX147" s="119" t="str">
        <f>IF('Indicator Date'!AX147="","x",'Indicator Date'!AX147)</f>
        <v>x</v>
      </c>
      <c r="AY147" s="119">
        <f>IF('Indicator Date'!AY147="","x",'Indicator Date'!AY147)</f>
        <v>2019</v>
      </c>
      <c r="AZ147" s="119" t="str">
        <f>IF('Indicator Date'!AZ147="","x",'Indicator Date'!AZ147)</f>
        <v>x</v>
      </c>
      <c r="BA147" s="119" t="str">
        <f>IF('Indicator Date'!BA147="","x",'Indicator Date'!BA147)</f>
        <v>x</v>
      </c>
      <c r="BB147" s="119">
        <f>IF('Indicator Date'!BB147="","x",'Indicator Date'!BB147)</f>
        <v>2018</v>
      </c>
      <c r="BC147" s="119">
        <f>IF('Indicator Date'!BC147="","x",'Indicator Date'!BC147)</f>
        <v>2019</v>
      </c>
      <c r="BD147" s="119">
        <f>IF('Indicator Date'!BD147="","x",'Indicator Date'!BD147)</f>
        <v>2020</v>
      </c>
      <c r="BE147" s="170" t="str">
        <f>IF('Indicator Date'!BE147="","x",YEAR('Indicator Date'!BE147))</f>
        <v>x</v>
      </c>
      <c r="BF147" s="170">
        <f>IF('Indicator Date'!BF147="","x",YEAR('Indicator Date'!BF147))</f>
        <v>2020</v>
      </c>
      <c r="BG147" s="119">
        <f>IF('Indicator Date'!BG147="","x",'Indicator Date'!BG147)</f>
        <v>2019</v>
      </c>
      <c r="BH147" s="119">
        <f>IF('Indicator Date'!BH147="","x",'Indicator Date'!BH147)</f>
        <v>2019</v>
      </c>
      <c r="BI147" s="119">
        <f>IF('Indicator Date'!BI147="","x",'Indicator Date'!BI147)</f>
        <v>2019</v>
      </c>
      <c r="BJ147" s="119">
        <f>IF('Indicator Date'!BJ147="","x",'Indicator Date'!BJ147)</f>
        <v>2015</v>
      </c>
      <c r="BK147" s="119">
        <f>IF('Indicator Date'!BK147="","x",'Indicator Date'!BK147)</f>
        <v>2019</v>
      </c>
      <c r="BL147" s="119" t="str">
        <f>IF('Indicator Date'!BL147="","x",'Indicator Date'!BL147)</f>
        <v>x</v>
      </c>
      <c r="BM147" s="119">
        <f>IF('Indicator Date'!BM147="","x",'Indicator Date'!BM147)</f>
        <v>2018</v>
      </c>
      <c r="BN147" s="119" t="str">
        <f>IF('Indicator Date'!BN147="","x",'Indicator Date'!BN147)</f>
        <v>x</v>
      </c>
      <c r="BO147" s="119">
        <f>IF('Indicator Date'!BO147="","x",'Indicator Date'!BO147)</f>
        <v>2017</v>
      </c>
      <c r="BP147" s="119">
        <f>IF('Indicator Date'!BP147="","x",'Indicator Date'!BP147)</f>
        <v>2017</v>
      </c>
      <c r="BQ147" s="119">
        <f>IF('Indicator Date'!BQ147="","x",'Indicator Date'!BQ147)</f>
        <v>2014</v>
      </c>
      <c r="BR147" s="119">
        <f>IF('Indicator Date'!BR147="","x",'Indicator Date'!BR147)</f>
        <v>2013</v>
      </c>
      <c r="BS147" s="119">
        <f>IF('Indicator Date'!BS147="","x",'Indicator Date'!BS147)</f>
        <v>2013</v>
      </c>
      <c r="BT147" s="119">
        <f>IF('Indicator Date'!BT147="","x",'Indicator Date'!BT147)</f>
        <v>2015</v>
      </c>
      <c r="BU147" s="119">
        <f>IF('Indicator Date'!BU147="","x",'Indicator Date'!BU147)</f>
        <v>2018</v>
      </c>
      <c r="BV147" s="119">
        <f>IF('Indicator Date'!BV147="","x",'Indicator Date'!BV147)</f>
        <v>2018</v>
      </c>
      <c r="BW147" s="119" t="str">
        <f>IF('Indicator Date'!BW147="","x",'Indicator Date'!BW147)</f>
        <v>x</v>
      </c>
      <c r="BX147" s="119">
        <f>IF('Indicator Date'!BX147="","x",'Indicator Date'!BX147)</f>
        <v>2018</v>
      </c>
      <c r="BY147" s="119" t="str">
        <f>IF('Indicator Date'!BY147="","x",'Indicator Date'!BY147)</f>
        <v>x</v>
      </c>
      <c r="BZ147" s="119">
        <f>IF('Indicator Date'!BZ147="","x",'Indicator Date'!BZ147)</f>
        <v>2019</v>
      </c>
      <c r="CA147" s="119">
        <f>IF('Indicator Date'!CA147="","x",'Indicator Date'!CA147)</f>
        <v>2020</v>
      </c>
      <c r="CB147" s="119">
        <f>IF('Indicator Date'!CB147="","x",'Indicator Date'!CB147)</f>
        <v>2015</v>
      </c>
    </row>
    <row r="148" spans="1:80" x14ac:dyDescent="0.3">
      <c r="A148" s="100" t="str">
        <f>'Indicator Data'!A150</f>
        <v>Saint Lucia</v>
      </c>
      <c r="B148" s="86" t="str">
        <f>'Indicator Data'!B150</f>
        <v>LCA</v>
      </c>
      <c r="C148" s="119">
        <f>IF('Indicator Date'!C148="","x",'Indicator Date'!C148)</f>
        <v>2015</v>
      </c>
      <c r="D148" s="119">
        <f>IF('Indicator Date'!D148="","x",'Indicator Date'!D148)</f>
        <v>2015</v>
      </c>
      <c r="E148" s="119">
        <f>IF('Indicator Date'!E148="","x",'Indicator Date'!E148)</f>
        <v>2015</v>
      </c>
      <c r="F148" s="119">
        <f>IF('Indicator Date'!F148="","x",'Indicator Date'!F148)</f>
        <v>2015</v>
      </c>
      <c r="G148" s="119">
        <f>IF('Indicator Date'!G148="","x",'Indicator Date'!G148)</f>
        <v>2015</v>
      </c>
      <c r="H148" s="119">
        <f>IF('Indicator Date'!H148="","x",'Indicator Date'!H148)</f>
        <v>2015</v>
      </c>
      <c r="I148" s="119">
        <f>IF('Indicator Date'!I148="","x",'Indicator Date'!I148)</f>
        <v>2015</v>
      </c>
      <c r="J148" s="119">
        <f>IF('Indicator Date'!J148="","x",'Indicator Date'!J148)</f>
        <v>2019</v>
      </c>
      <c r="K148" s="119">
        <f>IF('Indicator Date'!K148="","x",'Indicator Date'!K148)</f>
        <v>2019</v>
      </c>
      <c r="L148" s="119">
        <f>IF('Indicator Date'!L148="","x",'Indicator Date'!L148)</f>
        <v>2019</v>
      </c>
      <c r="M148" s="119">
        <f>IF('Indicator Date'!M148="","x",'Indicator Date'!M148)</f>
        <v>2015</v>
      </c>
      <c r="N148" s="119">
        <f>IF('Indicator Date'!N148="","x",'Indicator Date'!N148)</f>
        <v>2015</v>
      </c>
      <c r="O148" s="119">
        <f>IF('Indicator Date'!O148="","x",'Indicator Date'!O148)</f>
        <v>2015</v>
      </c>
      <c r="P148" s="119">
        <f>IF('Indicator Date'!P148="","x",'Indicator Date'!P148)</f>
        <v>2015</v>
      </c>
      <c r="Q148" s="119">
        <f>IF('Indicator Date'!Q148="","x",'Indicator Date'!Q148)</f>
        <v>2010</v>
      </c>
      <c r="R148" s="119">
        <f>IF('Indicator Date'!R148="","x",'Indicator Date'!R148)</f>
        <v>2010</v>
      </c>
      <c r="S148" s="119">
        <f>IF('Indicator Date'!S148="","x",'Indicator Date'!S148)</f>
        <v>2010</v>
      </c>
      <c r="T148" s="119">
        <f>IF('Indicator Date'!T148="","x",'Indicator Date'!T148)</f>
        <v>2010</v>
      </c>
      <c r="U148" s="119">
        <f>IF('Indicator Date'!U148="","x",'Indicator Date'!U148)</f>
        <v>2015</v>
      </c>
      <c r="V148" s="119">
        <f>IF('Indicator Date'!V148="","x",'Indicator Date'!V148)</f>
        <v>2015</v>
      </c>
      <c r="W148" s="119">
        <f>IF('Indicator Date'!W148="","x",'Indicator Date'!W148)</f>
        <v>2015</v>
      </c>
      <c r="X148" s="119">
        <f>IF('Indicator Date'!X148="","x",'Indicator Date'!X148)</f>
        <v>2018</v>
      </c>
      <c r="Y148" s="119">
        <f>IF('Indicator Date'!Y148="","x",'Indicator Date'!Y148)</f>
        <v>2019</v>
      </c>
      <c r="Z148" s="119">
        <f>IF('Indicator Date'!Z148="","x",'Indicator Date'!Z148)</f>
        <v>2019</v>
      </c>
      <c r="AA148" s="119" t="str">
        <f>IF('Indicator Date'!AA148="","x",'Indicator Date'!AA148)</f>
        <v>x</v>
      </c>
      <c r="AB148" s="119">
        <f>IF('Indicator Date'!AB148="","x",'Indicator Date'!AB148)</f>
        <v>2017</v>
      </c>
      <c r="AC148" s="119">
        <f>IF('Indicator Date'!AC148="","x",'Indicator Date'!AC148)</f>
        <v>2016</v>
      </c>
      <c r="AD148" s="119">
        <f>IF('Indicator Date'!AD148="","x",'Indicator Date'!AD148)</f>
        <v>2018</v>
      </c>
      <c r="AE148" s="119">
        <f>IF('Indicator Date'!AE148="","x",'Indicator Date'!AE148)</f>
        <v>2019</v>
      </c>
      <c r="AF148" s="119">
        <f>IF('Indicator Date'!AF148="","x",'Indicator Date'!AF148)</f>
        <v>2018</v>
      </c>
      <c r="AG148" s="119">
        <f>IF('Indicator Date'!AG148="","x",'Indicator Date'!AG148)</f>
        <v>2019</v>
      </c>
      <c r="AH148" s="119">
        <f>IF('Indicator Date'!AH148="","x",'Indicator Date'!AH148)</f>
        <v>2021</v>
      </c>
      <c r="AI148" s="119">
        <f>IF('Indicator Date'!AI148="","x",'Indicator Date'!AI148)</f>
        <v>2021</v>
      </c>
      <c r="AJ148" s="119">
        <f>IF('Indicator Date'!AJ148="","x",'Indicator Date'!AJ148)</f>
        <v>2020</v>
      </c>
      <c r="AK148" s="119">
        <f>IF('Indicator Date'!AK148="","x",'Indicator Date'!AK148)</f>
        <v>2020</v>
      </c>
      <c r="AL148" s="119">
        <f>IF('Indicator Date'!AL148="","x",'Indicator Date'!AL148)</f>
        <v>2018</v>
      </c>
      <c r="AM148" s="119" t="str">
        <f>IF('Indicator Date'!AM148="","x",RIGHT('Indicator Date'!AM148,4))</f>
        <v>2012</v>
      </c>
      <c r="AN148" s="119">
        <f>IF('Indicator Date'!AN148="","x",'Indicator Date'!AN148)</f>
        <v>2021</v>
      </c>
      <c r="AO148" s="119">
        <f>IF('Indicator Date'!AO148="","x",'Indicator Date'!AO148)</f>
        <v>2018</v>
      </c>
      <c r="AP148" s="119">
        <f>IF('Indicator Date'!AP148="","x",'Indicator Date'!AP148)</f>
        <v>2019</v>
      </c>
      <c r="AQ148" s="119">
        <f>IF('Indicator Date'!AQ148="","x",'Indicator Date'!AQ148)</f>
        <v>2019</v>
      </c>
      <c r="AR148" s="119">
        <f>IF('Indicator Date'!AR148="","x",'Indicator Date'!AR148)</f>
        <v>2019</v>
      </c>
      <c r="AS148" s="119">
        <f>IF('Indicator Date'!AS148="","x",'Indicator Date'!AS148)</f>
        <v>2019</v>
      </c>
      <c r="AT148" s="119">
        <f>IF('Indicator Date'!AT148="","x",'Indicator Date'!AT148)</f>
        <v>2012</v>
      </c>
      <c r="AU148" s="119">
        <f>IF('Indicator Date'!AU148="","x",'Indicator Date'!AU148)</f>
        <v>2019</v>
      </c>
      <c r="AV148" s="119" t="str">
        <f>IF('Indicator Date'!AV148="","x",'Indicator Date'!AV148)</f>
        <v>x</v>
      </c>
      <c r="AW148" s="119" t="str">
        <f>IF('Indicator Date'!AW148="","x",'Indicator Date'!AW148)</f>
        <v>x</v>
      </c>
      <c r="AX148" s="119" t="str">
        <f>IF('Indicator Date'!AX148="","x",'Indicator Date'!AX148)</f>
        <v>x</v>
      </c>
      <c r="AY148" s="119">
        <f>IF('Indicator Date'!AY148="","x",'Indicator Date'!AY148)</f>
        <v>2019</v>
      </c>
      <c r="AZ148" s="119">
        <f>IF('Indicator Date'!AZ148="","x",'Indicator Date'!AZ148)</f>
        <v>2019</v>
      </c>
      <c r="BA148" s="119">
        <f>IF('Indicator Date'!BA148="","x",'Indicator Date'!BA148)</f>
        <v>2016</v>
      </c>
      <c r="BB148" s="119">
        <f>IF('Indicator Date'!BB148="","x",'Indicator Date'!BB148)</f>
        <v>2018</v>
      </c>
      <c r="BC148" s="119">
        <f>IF('Indicator Date'!BC148="","x",'Indicator Date'!BC148)</f>
        <v>2019</v>
      </c>
      <c r="BD148" s="119">
        <f>IF('Indicator Date'!BD148="","x",'Indicator Date'!BD148)</f>
        <v>2020</v>
      </c>
      <c r="BE148" s="170" t="str">
        <f>IF('Indicator Date'!BE148="","x",YEAR('Indicator Date'!BE148))</f>
        <v>x</v>
      </c>
      <c r="BF148" s="170">
        <f>IF('Indicator Date'!BF148="","x",YEAR('Indicator Date'!BF148))</f>
        <v>2020</v>
      </c>
      <c r="BG148" s="119">
        <f>IF('Indicator Date'!BG148="","x",'Indicator Date'!BG148)</f>
        <v>2019</v>
      </c>
      <c r="BH148" s="119">
        <f>IF('Indicator Date'!BH148="","x",'Indicator Date'!BH148)</f>
        <v>2019</v>
      </c>
      <c r="BI148" s="119">
        <f>IF('Indicator Date'!BI148="","x",'Indicator Date'!BI148)</f>
        <v>2019</v>
      </c>
      <c r="BJ148" s="119">
        <f>IF('Indicator Date'!BJ148="","x",'Indicator Date'!BJ148)</f>
        <v>2013</v>
      </c>
      <c r="BK148" s="119">
        <f>IF('Indicator Date'!BK148="","x",'Indicator Date'!BK148)</f>
        <v>2019</v>
      </c>
      <c r="BL148" s="119">
        <f>IF('Indicator Date'!BL148="","x",'Indicator Date'!BL148)</f>
        <v>2020</v>
      </c>
      <c r="BM148" s="119">
        <f>IF('Indicator Date'!BM148="","x",'Indicator Date'!BM148)</f>
        <v>2018</v>
      </c>
      <c r="BN148" s="119" t="str">
        <f>IF('Indicator Date'!BN148="","x",'Indicator Date'!BN148)</f>
        <v>x</v>
      </c>
      <c r="BO148" s="119">
        <f>IF('Indicator Date'!BO148="","x",'Indicator Date'!BO148)</f>
        <v>2017</v>
      </c>
      <c r="BP148" s="119">
        <f>IF('Indicator Date'!BP148="","x",'Indicator Date'!BP148)</f>
        <v>2018</v>
      </c>
      <c r="BQ148" s="119">
        <f>IF('Indicator Date'!BQ148="","x",'Indicator Date'!BQ148)</f>
        <v>2014</v>
      </c>
      <c r="BR148" s="119">
        <f>IF('Indicator Date'!BR148="","x",'Indicator Date'!BR148)</f>
        <v>2017</v>
      </c>
      <c r="BS148" s="119">
        <f>IF('Indicator Date'!BS148="","x",'Indicator Date'!BS148)</f>
        <v>2017</v>
      </c>
      <c r="BT148" s="119" t="str">
        <f>IF('Indicator Date'!BT148="","x",'Indicator Date'!BT148)</f>
        <v>x</v>
      </c>
      <c r="BU148" s="119">
        <f>IF('Indicator Date'!BU148="","x",'Indicator Date'!BU148)</f>
        <v>2018</v>
      </c>
      <c r="BV148" s="119">
        <f>IF('Indicator Date'!BV148="","x",'Indicator Date'!BV148)</f>
        <v>2018</v>
      </c>
      <c r="BW148" s="119" t="str">
        <f>IF('Indicator Date'!BW148="","x",'Indicator Date'!BW148)</f>
        <v>x</v>
      </c>
      <c r="BX148" s="119">
        <f>IF('Indicator Date'!BX148="","x",'Indicator Date'!BX148)</f>
        <v>2018</v>
      </c>
      <c r="BY148" s="119">
        <f>IF('Indicator Date'!BY148="","x",'Indicator Date'!BY148)</f>
        <v>2017</v>
      </c>
      <c r="BZ148" s="119">
        <f>IF('Indicator Date'!BZ148="","x",'Indicator Date'!BZ148)</f>
        <v>2019</v>
      </c>
      <c r="CA148" s="119">
        <f>IF('Indicator Date'!CA148="","x",'Indicator Date'!CA148)</f>
        <v>2020</v>
      </c>
      <c r="CB148" s="119">
        <f>IF('Indicator Date'!CB148="","x",'Indicator Date'!CB148)</f>
        <v>2015</v>
      </c>
    </row>
    <row r="149" spans="1:80" x14ac:dyDescent="0.3">
      <c r="A149" s="100" t="str">
        <f>'Indicator Data'!A151</f>
        <v>Saint Vincent and the Grenadines</v>
      </c>
      <c r="B149" s="86" t="str">
        <f>'Indicator Data'!B151</f>
        <v>VCT</v>
      </c>
      <c r="C149" s="119">
        <f>IF('Indicator Date'!C149="","x",'Indicator Date'!C149)</f>
        <v>2015</v>
      </c>
      <c r="D149" s="119">
        <f>IF('Indicator Date'!D149="","x",'Indicator Date'!D149)</f>
        <v>2015</v>
      </c>
      <c r="E149" s="119">
        <f>IF('Indicator Date'!E149="","x",'Indicator Date'!E149)</f>
        <v>2015</v>
      </c>
      <c r="F149" s="119">
        <f>IF('Indicator Date'!F149="","x",'Indicator Date'!F149)</f>
        <v>2015</v>
      </c>
      <c r="G149" s="119">
        <f>IF('Indicator Date'!G149="","x",'Indicator Date'!G149)</f>
        <v>2015</v>
      </c>
      <c r="H149" s="119">
        <f>IF('Indicator Date'!H149="","x",'Indicator Date'!H149)</f>
        <v>2015</v>
      </c>
      <c r="I149" s="119">
        <f>IF('Indicator Date'!I149="","x",'Indicator Date'!I149)</f>
        <v>2015</v>
      </c>
      <c r="J149" s="119">
        <f>IF('Indicator Date'!J149="","x",'Indicator Date'!J149)</f>
        <v>2019</v>
      </c>
      <c r="K149" s="119">
        <f>IF('Indicator Date'!K149="","x",'Indicator Date'!K149)</f>
        <v>2019</v>
      </c>
      <c r="L149" s="119" t="str">
        <f>IF('Indicator Date'!L149="","x",'Indicator Date'!L149)</f>
        <v>x</v>
      </c>
      <c r="M149" s="119">
        <f>IF('Indicator Date'!M149="","x",'Indicator Date'!M149)</f>
        <v>2015</v>
      </c>
      <c r="N149" s="119">
        <f>IF('Indicator Date'!N149="","x",'Indicator Date'!N149)</f>
        <v>2015</v>
      </c>
      <c r="O149" s="119">
        <f>IF('Indicator Date'!O149="","x",'Indicator Date'!O149)</f>
        <v>2015</v>
      </c>
      <c r="P149" s="119">
        <f>IF('Indicator Date'!P149="","x",'Indicator Date'!P149)</f>
        <v>2015</v>
      </c>
      <c r="Q149" s="119">
        <f>IF('Indicator Date'!Q149="","x",'Indicator Date'!Q149)</f>
        <v>2010</v>
      </c>
      <c r="R149" s="119">
        <f>IF('Indicator Date'!R149="","x",'Indicator Date'!R149)</f>
        <v>2010</v>
      </c>
      <c r="S149" s="119">
        <f>IF('Indicator Date'!S149="","x",'Indicator Date'!S149)</f>
        <v>2010</v>
      </c>
      <c r="T149" s="119">
        <f>IF('Indicator Date'!T149="","x",'Indicator Date'!T149)</f>
        <v>2010</v>
      </c>
      <c r="U149" s="119">
        <f>IF('Indicator Date'!U149="","x",'Indicator Date'!U149)</f>
        <v>2015</v>
      </c>
      <c r="V149" s="119">
        <f>IF('Indicator Date'!V149="","x",'Indicator Date'!V149)</f>
        <v>2015</v>
      </c>
      <c r="W149" s="119">
        <f>IF('Indicator Date'!W149="","x",'Indicator Date'!W149)</f>
        <v>2015</v>
      </c>
      <c r="X149" s="119">
        <f>IF('Indicator Date'!X149="","x",'Indicator Date'!X149)</f>
        <v>2018</v>
      </c>
      <c r="Y149" s="119">
        <f>IF('Indicator Date'!Y149="","x",'Indicator Date'!Y149)</f>
        <v>2019</v>
      </c>
      <c r="Z149" s="119">
        <f>IF('Indicator Date'!Z149="","x",'Indicator Date'!Z149)</f>
        <v>2019</v>
      </c>
      <c r="AA149" s="119" t="str">
        <f>IF('Indicator Date'!AA149="","x",'Indicator Date'!AA149)</f>
        <v>x</v>
      </c>
      <c r="AB149" s="119">
        <f>IF('Indicator Date'!AB149="","x",'Indicator Date'!AB149)</f>
        <v>2017</v>
      </c>
      <c r="AC149" s="119" t="str">
        <f>IF('Indicator Date'!AC149="","x",'Indicator Date'!AC149)</f>
        <v>x</v>
      </c>
      <c r="AD149" s="119">
        <f>IF('Indicator Date'!AD149="","x",'Indicator Date'!AD149)</f>
        <v>2017</v>
      </c>
      <c r="AE149" s="119">
        <f>IF('Indicator Date'!AE149="","x",'Indicator Date'!AE149)</f>
        <v>2019</v>
      </c>
      <c r="AF149" s="119" t="str">
        <f>IF('Indicator Date'!AF149="","x",'Indicator Date'!AF149)</f>
        <v>x</v>
      </c>
      <c r="AG149" s="119">
        <f>IF('Indicator Date'!AG149="","x",'Indicator Date'!AG149)</f>
        <v>2019</v>
      </c>
      <c r="AH149" s="119">
        <f>IF('Indicator Date'!AH149="","x",'Indicator Date'!AH149)</f>
        <v>2021</v>
      </c>
      <c r="AI149" s="119">
        <f>IF('Indicator Date'!AI149="","x",'Indicator Date'!AI149)</f>
        <v>2021</v>
      </c>
      <c r="AJ149" s="119">
        <f>IF('Indicator Date'!AJ149="","x",'Indicator Date'!AJ149)</f>
        <v>2020</v>
      </c>
      <c r="AK149" s="119">
        <f>IF('Indicator Date'!AK149="","x",'Indicator Date'!AK149)</f>
        <v>2020</v>
      </c>
      <c r="AL149" s="119">
        <f>IF('Indicator Date'!AL149="","x",'Indicator Date'!AL149)</f>
        <v>2018</v>
      </c>
      <c r="AM149" s="119" t="str">
        <f>IF('Indicator Date'!AM149="","x",RIGHT('Indicator Date'!AM149,4))</f>
        <v>x</v>
      </c>
      <c r="AN149" s="119">
        <f>IF('Indicator Date'!AN149="","x",'Indicator Date'!AN149)</f>
        <v>2021</v>
      </c>
      <c r="AO149" s="119">
        <f>IF('Indicator Date'!AO149="","x",'Indicator Date'!AO149)</f>
        <v>2018</v>
      </c>
      <c r="AP149" s="119">
        <f>IF('Indicator Date'!AP149="","x",'Indicator Date'!AP149)</f>
        <v>2019</v>
      </c>
      <c r="AQ149" s="119">
        <f>IF('Indicator Date'!AQ149="","x",'Indicator Date'!AQ149)</f>
        <v>2019</v>
      </c>
      <c r="AR149" s="119">
        <f>IF('Indicator Date'!AR149="","x",'Indicator Date'!AR149)</f>
        <v>2019</v>
      </c>
      <c r="AS149" s="119">
        <f>IF('Indicator Date'!AS149="","x",'Indicator Date'!AS149)</f>
        <v>2019</v>
      </c>
      <c r="AT149" s="119" t="str">
        <f>IF('Indicator Date'!AT149="","x",'Indicator Date'!AT149)</f>
        <v>x</v>
      </c>
      <c r="AU149" s="119">
        <f>IF('Indicator Date'!AU149="","x",'Indicator Date'!AU149)</f>
        <v>2019</v>
      </c>
      <c r="AV149" s="119" t="str">
        <f>IF('Indicator Date'!AV149="","x",'Indicator Date'!AV149)</f>
        <v>x</v>
      </c>
      <c r="AW149" s="119" t="str">
        <f>IF('Indicator Date'!AW149="","x",'Indicator Date'!AW149)</f>
        <v>x</v>
      </c>
      <c r="AX149" s="119" t="str">
        <f>IF('Indicator Date'!AX149="","x",'Indicator Date'!AX149)</f>
        <v>x</v>
      </c>
      <c r="AY149" s="119">
        <f>IF('Indicator Date'!AY149="","x",'Indicator Date'!AY149)</f>
        <v>2019</v>
      </c>
      <c r="AZ149" s="119" t="str">
        <f>IF('Indicator Date'!AZ149="","x",'Indicator Date'!AZ149)</f>
        <v>x</v>
      </c>
      <c r="BA149" s="119" t="str">
        <f>IF('Indicator Date'!BA149="","x",'Indicator Date'!BA149)</f>
        <v>x</v>
      </c>
      <c r="BB149" s="119">
        <f>IF('Indicator Date'!BB149="","x",'Indicator Date'!BB149)</f>
        <v>2018</v>
      </c>
      <c r="BC149" s="119">
        <f>IF('Indicator Date'!BC149="","x",'Indicator Date'!BC149)</f>
        <v>2019</v>
      </c>
      <c r="BD149" s="119">
        <f>IF('Indicator Date'!BD149="","x",'Indicator Date'!BD149)</f>
        <v>2020</v>
      </c>
      <c r="BE149" s="170" t="str">
        <f>IF('Indicator Date'!BE149="","x",YEAR('Indicator Date'!BE149))</f>
        <v>x</v>
      </c>
      <c r="BF149" s="170">
        <f>IF('Indicator Date'!BF149="","x",YEAR('Indicator Date'!BF149))</f>
        <v>2020</v>
      </c>
      <c r="BG149" s="119">
        <f>IF('Indicator Date'!BG149="","x",'Indicator Date'!BG149)</f>
        <v>2019</v>
      </c>
      <c r="BH149" s="119">
        <f>IF('Indicator Date'!BH149="","x",'Indicator Date'!BH149)</f>
        <v>2019</v>
      </c>
      <c r="BI149" s="119">
        <f>IF('Indicator Date'!BI149="","x",'Indicator Date'!BI149)</f>
        <v>2019</v>
      </c>
      <c r="BJ149" s="119" t="str">
        <f>IF('Indicator Date'!BJ149="","x",'Indicator Date'!BJ149)</f>
        <v>x</v>
      </c>
      <c r="BK149" s="119">
        <f>IF('Indicator Date'!BK149="","x",'Indicator Date'!BK149)</f>
        <v>2019</v>
      </c>
      <c r="BL149" s="119">
        <f>IF('Indicator Date'!BL149="","x",'Indicator Date'!BL149)</f>
        <v>2020</v>
      </c>
      <c r="BM149" s="119">
        <f>IF('Indicator Date'!BM149="","x",'Indicator Date'!BM149)</f>
        <v>2018</v>
      </c>
      <c r="BN149" s="119" t="str">
        <f>IF('Indicator Date'!BN149="","x",'Indicator Date'!BN149)</f>
        <v>x</v>
      </c>
      <c r="BO149" s="119">
        <f>IF('Indicator Date'!BO149="","x",'Indicator Date'!BO149)</f>
        <v>2016</v>
      </c>
      <c r="BP149" s="119">
        <f>IF('Indicator Date'!BP149="","x",'Indicator Date'!BP149)</f>
        <v>2019</v>
      </c>
      <c r="BQ149" s="119">
        <f>IF('Indicator Date'!BQ149="","x",'Indicator Date'!BQ149)</f>
        <v>2014</v>
      </c>
      <c r="BR149" s="119">
        <f>IF('Indicator Date'!BR149="","x",'Indicator Date'!BR149)</f>
        <v>2017</v>
      </c>
      <c r="BS149" s="119">
        <f>IF('Indicator Date'!BS149="","x",'Indicator Date'!BS149)</f>
        <v>2017</v>
      </c>
      <c r="BT149" s="119" t="str">
        <f>IF('Indicator Date'!BT149="","x",'Indicator Date'!BT149)</f>
        <v>x</v>
      </c>
      <c r="BU149" s="119">
        <f>IF('Indicator Date'!BU149="","x",'Indicator Date'!BU149)</f>
        <v>2018</v>
      </c>
      <c r="BV149" s="119">
        <f>IF('Indicator Date'!BV149="","x",'Indicator Date'!BV149)</f>
        <v>2018</v>
      </c>
      <c r="BW149" s="119" t="str">
        <f>IF('Indicator Date'!BW149="","x",'Indicator Date'!BW149)</f>
        <v>x</v>
      </c>
      <c r="BX149" s="119">
        <f>IF('Indicator Date'!BX149="","x",'Indicator Date'!BX149)</f>
        <v>2018</v>
      </c>
      <c r="BY149" s="119">
        <f>IF('Indicator Date'!BY149="","x",'Indicator Date'!BY149)</f>
        <v>2017</v>
      </c>
      <c r="BZ149" s="119">
        <f>IF('Indicator Date'!BZ149="","x",'Indicator Date'!BZ149)</f>
        <v>2019</v>
      </c>
      <c r="CA149" s="119">
        <f>IF('Indicator Date'!CA149="","x",'Indicator Date'!CA149)</f>
        <v>2020</v>
      </c>
      <c r="CB149" s="119">
        <f>IF('Indicator Date'!CB149="","x",'Indicator Date'!CB149)</f>
        <v>2015</v>
      </c>
    </row>
    <row r="150" spans="1:80" x14ac:dyDescent="0.3">
      <c r="A150" s="100" t="str">
        <f>'Indicator Data'!A152</f>
        <v>Samoa</v>
      </c>
      <c r="B150" s="86" t="str">
        <f>'Indicator Data'!B152</f>
        <v>WSM</v>
      </c>
      <c r="C150" s="119">
        <f>IF('Indicator Date'!C150="","x",'Indicator Date'!C150)</f>
        <v>2015</v>
      </c>
      <c r="D150" s="119">
        <f>IF('Indicator Date'!D150="","x",'Indicator Date'!D150)</f>
        <v>2015</v>
      </c>
      <c r="E150" s="119">
        <f>IF('Indicator Date'!E150="","x",'Indicator Date'!E150)</f>
        <v>2015</v>
      </c>
      <c r="F150" s="119">
        <f>IF('Indicator Date'!F150="","x",'Indicator Date'!F150)</f>
        <v>2015</v>
      </c>
      <c r="G150" s="119">
        <f>IF('Indicator Date'!G150="","x",'Indicator Date'!G150)</f>
        <v>2015</v>
      </c>
      <c r="H150" s="119">
        <f>IF('Indicator Date'!H150="","x",'Indicator Date'!H150)</f>
        <v>2015</v>
      </c>
      <c r="I150" s="119">
        <f>IF('Indicator Date'!I150="","x",'Indicator Date'!I150)</f>
        <v>2015</v>
      </c>
      <c r="J150" s="119">
        <f>IF('Indicator Date'!J150="","x",'Indicator Date'!J150)</f>
        <v>2019</v>
      </c>
      <c r="K150" s="119">
        <f>IF('Indicator Date'!K150="","x",'Indicator Date'!K150)</f>
        <v>2019</v>
      </c>
      <c r="L150" s="119" t="str">
        <f>IF('Indicator Date'!L150="","x",'Indicator Date'!L150)</f>
        <v>x</v>
      </c>
      <c r="M150" s="119">
        <f>IF('Indicator Date'!M150="","x",'Indicator Date'!M150)</f>
        <v>2015</v>
      </c>
      <c r="N150" s="119">
        <f>IF('Indicator Date'!N150="","x",'Indicator Date'!N150)</f>
        <v>2015</v>
      </c>
      <c r="O150" s="119">
        <f>IF('Indicator Date'!O150="","x",'Indicator Date'!O150)</f>
        <v>2015</v>
      </c>
      <c r="P150" s="119">
        <f>IF('Indicator Date'!P150="","x",'Indicator Date'!P150)</f>
        <v>2015</v>
      </c>
      <c r="Q150" s="119">
        <f>IF('Indicator Date'!Q150="","x",'Indicator Date'!Q150)</f>
        <v>2010</v>
      </c>
      <c r="R150" s="119">
        <f>IF('Indicator Date'!R150="","x",'Indicator Date'!R150)</f>
        <v>2010</v>
      </c>
      <c r="S150" s="119">
        <f>IF('Indicator Date'!S150="","x",'Indicator Date'!S150)</f>
        <v>2010</v>
      </c>
      <c r="T150" s="119">
        <f>IF('Indicator Date'!T150="","x",'Indicator Date'!T150)</f>
        <v>2010</v>
      </c>
      <c r="U150" s="119">
        <f>IF('Indicator Date'!U150="","x",'Indicator Date'!U150)</f>
        <v>2015</v>
      </c>
      <c r="V150" s="119">
        <f>IF('Indicator Date'!V150="","x",'Indicator Date'!V150)</f>
        <v>2015</v>
      </c>
      <c r="W150" s="119">
        <f>IF('Indicator Date'!W150="","x",'Indicator Date'!W150)</f>
        <v>2015</v>
      </c>
      <c r="X150" s="119">
        <f>IF('Indicator Date'!X150="","x",'Indicator Date'!X150)</f>
        <v>2018</v>
      </c>
      <c r="Y150" s="119">
        <f>IF('Indicator Date'!Y150="","x",'Indicator Date'!Y150)</f>
        <v>2019</v>
      </c>
      <c r="Z150" s="119">
        <f>IF('Indicator Date'!Z150="","x",'Indicator Date'!Z150)</f>
        <v>2019</v>
      </c>
      <c r="AA150" s="119" t="str">
        <f>IF('Indicator Date'!AA150="","x",'Indicator Date'!AA150)</f>
        <v>x</v>
      </c>
      <c r="AB150" s="119">
        <f>IF('Indicator Date'!AB150="","x",'Indicator Date'!AB150)</f>
        <v>2017</v>
      </c>
      <c r="AC150" s="119" t="str">
        <f>IF('Indicator Date'!AC150="","x",'Indicator Date'!AC150)</f>
        <v>x</v>
      </c>
      <c r="AD150" s="119">
        <f>IF('Indicator Date'!AD150="","x",'Indicator Date'!AD150)</f>
        <v>2018</v>
      </c>
      <c r="AE150" s="119">
        <f>IF('Indicator Date'!AE150="","x",'Indicator Date'!AE150)</f>
        <v>2018</v>
      </c>
      <c r="AF150" s="119" t="str">
        <f>IF('Indicator Date'!AF150="","x",'Indicator Date'!AF150)</f>
        <v>x</v>
      </c>
      <c r="AG150" s="119">
        <f>IF('Indicator Date'!AG150="","x",'Indicator Date'!AG150)</f>
        <v>2019</v>
      </c>
      <c r="AH150" s="119">
        <f>IF('Indicator Date'!AH150="","x",'Indicator Date'!AH150)</f>
        <v>2021</v>
      </c>
      <c r="AI150" s="119">
        <f>IF('Indicator Date'!AI150="","x",'Indicator Date'!AI150)</f>
        <v>2021</v>
      </c>
      <c r="AJ150" s="119">
        <f>IF('Indicator Date'!AJ150="","x",'Indicator Date'!AJ150)</f>
        <v>2020</v>
      </c>
      <c r="AK150" s="119">
        <f>IF('Indicator Date'!AK150="","x",'Indicator Date'!AK150)</f>
        <v>2020</v>
      </c>
      <c r="AL150" s="119">
        <f>IF('Indicator Date'!AL150="","x",'Indicator Date'!AL150)</f>
        <v>2018</v>
      </c>
      <c r="AM150" s="119" t="str">
        <f>IF('Indicator Date'!AM150="","x",RIGHT('Indicator Date'!AM150,4))</f>
        <v>x</v>
      </c>
      <c r="AN150" s="119">
        <f>IF('Indicator Date'!AN150="","x",'Indicator Date'!AN150)</f>
        <v>2021</v>
      </c>
      <c r="AO150" s="119">
        <f>IF('Indicator Date'!AO150="","x",'Indicator Date'!AO150)</f>
        <v>2018</v>
      </c>
      <c r="AP150" s="119">
        <f>IF('Indicator Date'!AP150="","x",'Indicator Date'!AP150)</f>
        <v>2019</v>
      </c>
      <c r="AQ150" s="119">
        <f>IF('Indicator Date'!AQ150="","x",'Indicator Date'!AQ150)</f>
        <v>2019</v>
      </c>
      <c r="AR150" s="119">
        <f>IF('Indicator Date'!AR150="","x",'Indicator Date'!AR150)</f>
        <v>2019</v>
      </c>
      <c r="AS150" s="119">
        <f>IF('Indicator Date'!AS150="","x",'Indicator Date'!AS150)</f>
        <v>2019</v>
      </c>
      <c r="AT150" s="119">
        <f>IF('Indicator Date'!AT150="","x",'Indicator Date'!AT150)</f>
        <v>2014</v>
      </c>
      <c r="AU150" s="119">
        <f>IF('Indicator Date'!AU150="","x",'Indicator Date'!AU150)</f>
        <v>2019</v>
      </c>
      <c r="AV150" s="119" t="str">
        <f>IF('Indicator Date'!AV150="","x",'Indicator Date'!AV150)</f>
        <v>x</v>
      </c>
      <c r="AW150" s="119" t="str">
        <f>IF('Indicator Date'!AW150="","x",'Indicator Date'!AW150)</f>
        <v>x</v>
      </c>
      <c r="AX150" s="119" t="str">
        <f>IF('Indicator Date'!AX150="","x",'Indicator Date'!AX150)</f>
        <v>x</v>
      </c>
      <c r="AY150" s="119">
        <f>IF('Indicator Date'!AY150="","x",'Indicator Date'!AY150)</f>
        <v>2019</v>
      </c>
      <c r="AZ150" s="119">
        <f>IF('Indicator Date'!AZ150="","x",'Indicator Date'!AZ150)</f>
        <v>2019</v>
      </c>
      <c r="BA150" s="119">
        <f>IF('Indicator Date'!BA150="","x",'Indicator Date'!BA150)</f>
        <v>2013</v>
      </c>
      <c r="BB150" s="119">
        <f>IF('Indicator Date'!BB150="","x",'Indicator Date'!BB150)</f>
        <v>2018</v>
      </c>
      <c r="BC150" s="119">
        <f>IF('Indicator Date'!BC150="","x",'Indicator Date'!BC150)</f>
        <v>2019</v>
      </c>
      <c r="BD150" s="119">
        <f>IF('Indicator Date'!BD150="","x",'Indicator Date'!BD150)</f>
        <v>2020</v>
      </c>
      <c r="BE150" s="170" t="str">
        <f>IF('Indicator Date'!BE150="","x",YEAR('Indicator Date'!BE150))</f>
        <v>x</v>
      </c>
      <c r="BF150" s="170">
        <f>IF('Indicator Date'!BF150="","x",YEAR('Indicator Date'!BF150))</f>
        <v>2020</v>
      </c>
      <c r="BG150" s="119">
        <f>IF('Indicator Date'!BG150="","x",'Indicator Date'!BG150)</f>
        <v>2019</v>
      </c>
      <c r="BH150" s="119">
        <f>IF('Indicator Date'!BH150="","x",'Indicator Date'!BH150)</f>
        <v>2019</v>
      </c>
      <c r="BI150" s="119">
        <f>IF('Indicator Date'!BI150="","x",'Indicator Date'!BI150)</f>
        <v>2019</v>
      </c>
      <c r="BJ150" s="119">
        <f>IF('Indicator Date'!BJ150="","x",'Indicator Date'!BJ150)</f>
        <v>2013</v>
      </c>
      <c r="BK150" s="119">
        <f>IF('Indicator Date'!BK150="","x",'Indicator Date'!BK150)</f>
        <v>2019</v>
      </c>
      <c r="BL150" s="119" t="str">
        <f>IF('Indicator Date'!BL150="","x",'Indicator Date'!BL150)</f>
        <v>x</v>
      </c>
      <c r="BM150" s="119">
        <f>IF('Indicator Date'!BM150="","x",'Indicator Date'!BM150)</f>
        <v>2018</v>
      </c>
      <c r="BN150" s="119">
        <f>IF('Indicator Date'!BN150="","x",'Indicator Date'!BN150)</f>
        <v>2018</v>
      </c>
      <c r="BO150" s="119">
        <f>IF('Indicator Date'!BO150="","x",'Indicator Date'!BO150)</f>
        <v>2017</v>
      </c>
      <c r="BP150" s="119">
        <f>IF('Indicator Date'!BP150="","x",'Indicator Date'!BP150)</f>
        <v>2017</v>
      </c>
      <c r="BQ150" s="119">
        <f>IF('Indicator Date'!BQ150="","x",'Indicator Date'!BQ150)</f>
        <v>2014</v>
      </c>
      <c r="BR150" s="119">
        <f>IF('Indicator Date'!BR150="","x",'Indicator Date'!BR150)</f>
        <v>2017</v>
      </c>
      <c r="BS150" s="119">
        <f>IF('Indicator Date'!BS150="","x",'Indicator Date'!BS150)</f>
        <v>2017</v>
      </c>
      <c r="BT150" s="119">
        <f>IF('Indicator Date'!BT150="","x",'Indicator Date'!BT150)</f>
        <v>2016</v>
      </c>
      <c r="BU150" s="119">
        <f>IF('Indicator Date'!BU150="","x",'Indicator Date'!BU150)</f>
        <v>2018</v>
      </c>
      <c r="BV150" s="119">
        <f>IF('Indicator Date'!BV150="","x",'Indicator Date'!BV150)</f>
        <v>2018</v>
      </c>
      <c r="BW150" s="119" t="str">
        <f>IF('Indicator Date'!BW150="","x",'Indicator Date'!BW150)</f>
        <v>x</v>
      </c>
      <c r="BX150" s="119">
        <f>IF('Indicator Date'!BX150="","x",'Indicator Date'!BX150)</f>
        <v>2018</v>
      </c>
      <c r="BY150" s="119">
        <f>IF('Indicator Date'!BY150="","x",'Indicator Date'!BY150)</f>
        <v>2017</v>
      </c>
      <c r="BZ150" s="119">
        <f>IF('Indicator Date'!BZ150="","x",'Indicator Date'!BZ150)</f>
        <v>2019</v>
      </c>
      <c r="CA150" s="119">
        <f>IF('Indicator Date'!CA150="","x",'Indicator Date'!CA150)</f>
        <v>2020</v>
      </c>
      <c r="CB150" s="119">
        <f>IF('Indicator Date'!CB150="","x",'Indicator Date'!CB150)</f>
        <v>2015</v>
      </c>
    </row>
    <row r="151" spans="1:80" x14ac:dyDescent="0.3">
      <c r="A151" s="100" t="str">
        <f>'Indicator Data'!A153</f>
        <v>Sao Tome and Principe</v>
      </c>
      <c r="B151" s="86" t="str">
        <f>'Indicator Data'!B153</f>
        <v>STP</v>
      </c>
      <c r="C151" s="119">
        <f>IF('Indicator Date'!C151="","x",'Indicator Date'!C151)</f>
        <v>2015</v>
      </c>
      <c r="D151" s="119">
        <f>IF('Indicator Date'!D151="","x",'Indicator Date'!D151)</f>
        <v>2015</v>
      </c>
      <c r="E151" s="119">
        <f>IF('Indicator Date'!E151="","x",'Indicator Date'!E151)</f>
        <v>2015</v>
      </c>
      <c r="F151" s="119">
        <f>IF('Indicator Date'!F151="","x",'Indicator Date'!F151)</f>
        <v>2015</v>
      </c>
      <c r="G151" s="119">
        <f>IF('Indicator Date'!G151="","x",'Indicator Date'!G151)</f>
        <v>2015</v>
      </c>
      <c r="H151" s="119">
        <f>IF('Indicator Date'!H151="","x",'Indicator Date'!H151)</f>
        <v>2015</v>
      </c>
      <c r="I151" s="119">
        <f>IF('Indicator Date'!I151="","x",'Indicator Date'!I151)</f>
        <v>2015</v>
      </c>
      <c r="J151" s="119">
        <f>IF('Indicator Date'!J151="","x",'Indicator Date'!J151)</f>
        <v>2019</v>
      </c>
      <c r="K151" s="119">
        <f>IF('Indicator Date'!K151="","x",'Indicator Date'!K151)</f>
        <v>2019</v>
      </c>
      <c r="L151" s="119">
        <f>IF('Indicator Date'!L151="","x",'Indicator Date'!L151)</f>
        <v>2019</v>
      </c>
      <c r="M151" s="119">
        <f>IF('Indicator Date'!M151="","x",'Indicator Date'!M151)</f>
        <v>2015</v>
      </c>
      <c r="N151" s="119">
        <f>IF('Indicator Date'!N151="","x",'Indicator Date'!N151)</f>
        <v>2015</v>
      </c>
      <c r="O151" s="119">
        <f>IF('Indicator Date'!O151="","x",'Indicator Date'!O151)</f>
        <v>2015</v>
      </c>
      <c r="P151" s="119">
        <f>IF('Indicator Date'!P151="","x",'Indicator Date'!P151)</f>
        <v>2015</v>
      </c>
      <c r="Q151" s="119">
        <f>IF('Indicator Date'!Q151="","x",'Indicator Date'!Q151)</f>
        <v>2010</v>
      </c>
      <c r="R151" s="119">
        <f>IF('Indicator Date'!R151="","x",'Indicator Date'!R151)</f>
        <v>2010</v>
      </c>
      <c r="S151" s="119">
        <f>IF('Indicator Date'!S151="","x",'Indicator Date'!S151)</f>
        <v>2010</v>
      </c>
      <c r="T151" s="119">
        <f>IF('Indicator Date'!T151="","x",'Indicator Date'!T151)</f>
        <v>2010</v>
      </c>
      <c r="U151" s="119">
        <f>IF('Indicator Date'!U151="","x",'Indicator Date'!U151)</f>
        <v>2015</v>
      </c>
      <c r="V151" s="119">
        <f>IF('Indicator Date'!V151="","x",'Indicator Date'!V151)</f>
        <v>2015</v>
      </c>
      <c r="W151" s="119">
        <f>IF('Indicator Date'!W151="","x",'Indicator Date'!W151)</f>
        <v>2015</v>
      </c>
      <c r="X151" s="119">
        <f>IF('Indicator Date'!X151="","x",'Indicator Date'!X151)</f>
        <v>2018</v>
      </c>
      <c r="Y151" s="119">
        <f>IF('Indicator Date'!Y151="","x",'Indicator Date'!Y151)</f>
        <v>2019</v>
      </c>
      <c r="Z151" s="119">
        <f>IF('Indicator Date'!Z151="","x",'Indicator Date'!Z151)</f>
        <v>2019</v>
      </c>
      <c r="AA151" s="119">
        <f>IF('Indicator Date'!AA151="","x",'Indicator Date'!AA151)</f>
        <v>2008</v>
      </c>
      <c r="AB151" s="119">
        <f>IF('Indicator Date'!AB151="","x",'Indicator Date'!AB151)</f>
        <v>2017</v>
      </c>
      <c r="AC151" s="119">
        <f>IF('Indicator Date'!AC151="","x",'Indicator Date'!AC151)</f>
        <v>2017</v>
      </c>
      <c r="AD151" s="119">
        <f>IF('Indicator Date'!AD151="","x",'Indicator Date'!AD151)</f>
        <v>2018</v>
      </c>
      <c r="AE151" s="119">
        <f>IF('Indicator Date'!AE151="","x",'Indicator Date'!AE151)</f>
        <v>2019</v>
      </c>
      <c r="AF151" s="119">
        <f>IF('Indicator Date'!AF151="","x",'Indicator Date'!AF151)</f>
        <v>2018</v>
      </c>
      <c r="AG151" s="119">
        <f>IF('Indicator Date'!AG151="","x",'Indicator Date'!AG151)</f>
        <v>2019</v>
      </c>
      <c r="AH151" s="119">
        <f>IF('Indicator Date'!AH151="","x",'Indicator Date'!AH151)</f>
        <v>2021</v>
      </c>
      <c r="AI151" s="119">
        <f>IF('Indicator Date'!AI151="","x",'Indicator Date'!AI151)</f>
        <v>2021</v>
      </c>
      <c r="AJ151" s="119">
        <f>IF('Indicator Date'!AJ151="","x",'Indicator Date'!AJ151)</f>
        <v>2020</v>
      </c>
      <c r="AK151" s="119">
        <f>IF('Indicator Date'!AK151="","x",'Indicator Date'!AK151)</f>
        <v>2020</v>
      </c>
      <c r="AL151" s="119">
        <f>IF('Indicator Date'!AL151="","x",'Indicator Date'!AL151)</f>
        <v>2018</v>
      </c>
      <c r="AM151" s="119" t="str">
        <f>IF('Indicator Date'!AM151="","x",RIGHT('Indicator Date'!AM151,4))</f>
        <v>2014</v>
      </c>
      <c r="AN151" s="119">
        <f>IF('Indicator Date'!AN151="","x",'Indicator Date'!AN151)</f>
        <v>2021</v>
      </c>
      <c r="AO151" s="119">
        <f>IF('Indicator Date'!AO151="","x",'Indicator Date'!AO151)</f>
        <v>2018</v>
      </c>
      <c r="AP151" s="119">
        <f>IF('Indicator Date'!AP151="","x",'Indicator Date'!AP151)</f>
        <v>2019</v>
      </c>
      <c r="AQ151" s="119">
        <f>IF('Indicator Date'!AQ151="","x",'Indicator Date'!AQ151)</f>
        <v>2019</v>
      </c>
      <c r="AR151" s="119">
        <f>IF('Indicator Date'!AR151="","x",'Indicator Date'!AR151)</f>
        <v>2019</v>
      </c>
      <c r="AS151" s="119">
        <f>IF('Indicator Date'!AS151="","x",'Indicator Date'!AS151)</f>
        <v>2019</v>
      </c>
      <c r="AT151" s="119">
        <f>IF('Indicator Date'!AT151="","x",'Indicator Date'!AT151)</f>
        <v>2014</v>
      </c>
      <c r="AU151" s="119">
        <f>IF('Indicator Date'!AU151="","x",'Indicator Date'!AU151)</f>
        <v>2019</v>
      </c>
      <c r="AV151" s="119" t="str">
        <f>IF('Indicator Date'!AV151="","x",'Indicator Date'!AV151)</f>
        <v>x</v>
      </c>
      <c r="AW151" s="119" t="str">
        <f>IF('Indicator Date'!AW151="","x",'Indicator Date'!AW151)</f>
        <v>x</v>
      </c>
      <c r="AX151" s="119">
        <f>IF('Indicator Date'!AX151="","x",'Indicator Date'!AX151)</f>
        <v>2018</v>
      </c>
      <c r="AY151" s="119">
        <f>IF('Indicator Date'!AY151="","x",'Indicator Date'!AY151)</f>
        <v>2019</v>
      </c>
      <c r="AZ151" s="119">
        <f>IF('Indicator Date'!AZ151="","x",'Indicator Date'!AZ151)</f>
        <v>2019</v>
      </c>
      <c r="BA151" s="119">
        <f>IF('Indicator Date'!BA151="","x",'Indicator Date'!BA151)</f>
        <v>2017</v>
      </c>
      <c r="BB151" s="119">
        <f>IF('Indicator Date'!BB151="","x",'Indicator Date'!BB151)</f>
        <v>2018</v>
      </c>
      <c r="BC151" s="119">
        <f>IF('Indicator Date'!BC151="","x",'Indicator Date'!BC151)</f>
        <v>2019</v>
      </c>
      <c r="BD151" s="119">
        <f>IF('Indicator Date'!BD151="","x",'Indicator Date'!BD151)</f>
        <v>2020</v>
      </c>
      <c r="BE151" s="170" t="str">
        <f>IF('Indicator Date'!BE151="","x",YEAR('Indicator Date'!BE151))</f>
        <v>x</v>
      </c>
      <c r="BF151" s="170">
        <f>IF('Indicator Date'!BF151="","x",YEAR('Indicator Date'!BF151))</f>
        <v>2020</v>
      </c>
      <c r="BG151" s="119">
        <f>IF('Indicator Date'!BG151="","x",'Indicator Date'!BG151)</f>
        <v>2019</v>
      </c>
      <c r="BH151" s="119">
        <f>IF('Indicator Date'!BH151="","x",'Indicator Date'!BH151)</f>
        <v>2019</v>
      </c>
      <c r="BI151" s="119">
        <f>IF('Indicator Date'!BI151="","x",'Indicator Date'!BI151)</f>
        <v>2019</v>
      </c>
      <c r="BJ151" s="119" t="str">
        <f>IF('Indicator Date'!BJ151="","x",'Indicator Date'!BJ151)</f>
        <v>x</v>
      </c>
      <c r="BK151" s="119">
        <f>IF('Indicator Date'!BK151="","x",'Indicator Date'!BK151)</f>
        <v>2019</v>
      </c>
      <c r="BL151" s="119">
        <f>IF('Indicator Date'!BL151="","x",'Indicator Date'!BL151)</f>
        <v>2020</v>
      </c>
      <c r="BM151" s="119">
        <f>IF('Indicator Date'!BM151="","x",'Indicator Date'!BM151)</f>
        <v>2018</v>
      </c>
      <c r="BN151" s="119">
        <f>IF('Indicator Date'!BN151="","x",'Indicator Date'!BN151)</f>
        <v>2018</v>
      </c>
      <c r="BO151" s="119">
        <f>IF('Indicator Date'!BO151="","x",'Indicator Date'!BO151)</f>
        <v>2017</v>
      </c>
      <c r="BP151" s="119">
        <f>IF('Indicator Date'!BP151="","x",'Indicator Date'!BP151)</f>
        <v>2019</v>
      </c>
      <c r="BQ151" s="119">
        <f>IF('Indicator Date'!BQ151="","x",'Indicator Date'!BQ151)</f>
        <v>2014</v>
      </c>
      <c r="BR151" s="119">
        <f>IF('Indicator Date'!BR151="","x",'Indicator Date'!BR151)</f>
        <v>2017</v>
      </c>
      <c r="BS151" s="119">
        <f>IF('Indicator Date'!BS151="","x",'Indicator Date'!BS151)</f>
        <v>2017</v>
      </c>
      <c r="BT151" s="119">
        <f>IF('Indicator Date'!BT151="","x",'Indicator Date'!BT151)</f>
        <v>2015</v>
      </c>
      <c r="BU151" s="119">
        <f>IF('Indicator Date'!BU151="","x",'Indicator Date'!BU151)</f>
        <v>2018</v>
      </c>
      <c r="BV151" s="119">
        <f>IF('Indicator Date'!BV151="","x",'Indicator Date'!BV151)</f>
        <v>2018</v>
      </c>
      <c r="BW151" s="119">
        <f>IF('Indicator Date'!BW151="","x",'Indicator Date'!BW151)</f>
        <v>2018</v>
      </c>
      <c r="BX151" s="119">
        <f>IF('Indicator Date'!BX151="","x",'Indicator Date'!BX151)</f>
        <v>2018</v>
      </c>
      <c r="BY151" s="119">
        <f>IF('Indicator Date'!BY151="","x",'Indicator Date'!BY151)</f>
        <v>2017</v>
      </c>
      <c r="BZ151" s="119">
        <f>IF('Indicator Date'!BZ151="","x",'Indicator Date'!BZ151)</f>
        <v>2019</v>
      </c>
      <c r="CA151" s="119">
        <f>IF('Indicator Date'!CA151="","x",'Indicator Date'!CA151)</f>
        <v>2020</v>
      </c>
      <c r="CB151" s="119">
        <f>IF('Indicator Date'!CB151="","x",'Indicator Date'!CB151)</f>
        <v>2015</v>
      </c>
    </row>
    <row r="152" spans="1:80" x14ac:dyDescent="0.3">
      <c r="A152" s="100" t="str">
        <f>'Indicator Data'!A154</f>
        <v>Saudi Arabia</v>
      </c>
      <c r="B152" s="86" t="str">
        <f>'Indicator Data'!B154</f>
        <v>SAU</v>
      </c>
      <c r="C152" s="119">
        <f>IF('Indicator Date'!C152="","x",'Indicator Date'!C152)</f>
        <v>2015</v>
      </c>
      <c r="D152" s="119">
        <f>IF('Indicator Date'!D152="","x",'Indicator Date'!D152)</f>
        <v>2015</v>
      </c>
      <c r="E152" s="119">
        <f>IF('Indicator Date'!E152="","x",'Indicator Date'!E152)</f>
        <v>2015</v>
      </c>
      <c r="F152" s="119">
        <f>IF('Indicator Date'!F152="","x",'Indicator Date'!F152)</f>
        <v>2015</v>
      </c>
      <c r="G152" s="119">
        <f>IF('Indicator Date'!G152="","x",'Indicator Date'!G152)</f>
        <v>2015</v>
      </c>
      <c r="H152" s="119">
        <f>IF('Indicator Date'!H152="","x",'Indicator Date'!H152)</f>
        <v>2015</v>
      </c>
      <c r="I152" s="119">
        <f>IF('Indicator Date'!I152="","x",'Indicator Date'!I152)</f>
        <v>2015</v>
      </c>
      <c r="J152" s="119">
        <f>IF('Indicator Date'!J152="","x",'Indicator Date'!J152)</f>
        <v>2019</v>
      </c>
      <c r="K152" s="119">
        <f>IF('Indicator Date'!K152="","x",'Indicator Date'!K152)</f>
        <v>2019</v>
      </c>
      <c r="L152" s="119">
        <f>IF('Indicator Date'!L152="","x",'Indicator Date'!L152)</f>
        <v>2019</v>
      </c>
      <c r="M152" s="119">
        <f>IF('Indicator Date'!M152="","x",'Indicator Date'!M152)</f>
        <v>2015</v>
      </c>
      <c r="N152" s="119">
        <f>IF('Indicator Date'!N152="","x",'Indicator Date'!N152)</f>
        <v>2015</v>
      </c>
      <c r="O152" s="119">
        <f>IF('Indicator Date'!O152="","x",'Indicator Date'!O152)</f>
        <v>2015</v>
      </c>
      <c r="P152" s="119">
        <f>IF('Indicator Date'!P152="","x",'Indicator Date'!P152)</f>
        <v>2015</v>
      </c>
      <c r="Q152" s="119">
        <f>IF('Indicator Date'!Q152="","x",'Indicator Date'!Q152)</f>
        <v>2010</v>
      </c>
      <c r="R152" s="119">
        <f>IF('Indicator Date'!R152="","x",'Indicator Date'!R152)</f>
        <v>2010</v>
      </c>
      <c r="S152" s="119">
        <f>IF('Indicator Date'!S152="","x",'Indicator Date'!S152)</f>
        <v>2010</v>
      </c>
      <c r="T152" s="119">
        <f>IF('Indicator Date'!T152="","x",'Indicator Date'!T152)</f>
        <v>2010</v>
      </c>
      <c r="U152" s="119">
        <f>IF('Indicator Date'!U152="","x",'Indicator Date'!U152)</f>
        <v>2015</v>
      </c>
      <c r="V152" s="119">
        <f>IF('Indicator Date'!V152="","x",'Indicator Date'!V152)</f>
        <v>2015</v>
      </c>
      <c r="W152" s="119">
        <f>IF('Indicator Date'!W152="","x",'Indicator Date'!W152)</f>
        <v>2015</v>
      </c>
      <c r="X152" s="119">
        <f>IF('Indicator Date'!X152="","x",'Indicator Date'!X152)</f>
        <v>2018</v>
      </c>
      <c r="Y152" s="119">
        <f>IF('Indicator Date'!Y152="","x",'Indicator Date'!Y152)</f>
        <v>2019</v>
      </c>
      <c r="Z152" s="119">
        <f>IF('Indicator Date'!Z152="","x",'Indicator Date'!Z152)</f>
        <v>2019</v>
      </c>
      <c r="AA152" s="119" t="str">
        <f>IF('Indicator Date'!AA152="","x",'Indicator Date'!AA152)</f>
        <v>x</v>
      </c>
      <c r="AB152" s="119">
        <f>IF('Indicator Date'!AB152="","x",'Indicator Date'!AB152)</f>
        <v>2017</v>
      </c>
      <c r="AC152" s="119" t="str">
        <f>IF('Indicator Date'!AC152="","x",'Indicator Date'!AC152)</f>
        <v>x</v>
      </c>
      <c r="AD152" s="119">
        <f>IF('Indicator Date'!AD152="","x",'Indicator Date'!AD152)</f>
        <v>2018</v>
      </c>
      <c r="AE152" s="119">
        <f>IF('Indicator Date'!AE152="","x",'Indicator Date'!AE152)</f>
        <v>2019</v>
      </c>
      <c r="AF152" s="119">
        <f>IF('Indicator Date'!AF152="","x",'Indicator Date'!AF152)</f>
        <v>2018</v>
      </c>
      <c r="AG152" s="119">
        <f>IF('Indicator Date'!AG152="","x",'Indicator Date'!AG152)</f>
        <v>2019</v>
      </c>
      <c r="AH152" s="119">
        <f>IF('Indicator Date'!AH152="","x",'Indicator Date'!AH152)</f>
        <v>2021</v>
      </c>
      <c r="AI152" s="119">
        <f>IF('Indicator Date'!AI152="","x",'Indicator Date'!AI152)</f>
        <v>2021</v>
      </c>
      <c r="AJ152" s="119">
        <f>IF('Indicator Date'!AJ152="","x",'Indicator Date'!AJ152)</f>
        <v>2020</v>
      </c>
      <c r="AK152" s="119">
        <f>IF('Indicator Date'!AK152="","x",'Indicator Date'!AK152)</f>
        <v>2020</v>
      </c>
      <c r="AL152" s="119">
        <f>IF('Indicator Date'!AL152="","x",'Indicator Date'!AL152)</f>
        <v>2018</v>
      </c>
      <c r="AM152" s="119" t="str">
        <f>IF('Indicator Date'!AM152="","x",RIGHT('Indicator Date'!AM152,4))</f>
        <v>x</v>
      </c>
      <c r="AN152" s="119">
        <f>IF('Indicator Date'!AN152="","x",'Indicator Date'!AN152)</f>
        <v>2021</v>
      </c>
      <c r="AO152" s="119">
        <f>IF('Indicator Date'!AO152="","x",'Indicator Date'!AO152)</f>
        <v>2018</v>
      </c>
      <c r="AP152" s="119">
        <f>IF('Indicator Date'!AP152="","x",'Indicator Date'!AP152)</f>
        <v>2019</v>
      </c>
      <c r="AQ152" s="119" t="str">
        <f>IF('Indicator Date'!AQ152="","x",'Indicator Date'!AQ152)</f>
        <v>x</v>
      </c>
      <c r="AR152" s="119">
        <f>IF('Indicator Date'!AR152="","x",'Indicator Date'!AR152)</f>
        <v>2019</v>
      </c>
      <c r="AS152" s="119">
        <f>IF('Indicator Date'!AS152="","x",'Indicator Date'!AS152)</f>
        <v>2019</v>
      </c>
      <c r="AT152" s="119" t="str">
        <f>IF('Indicator Date'!AT152="","x",'Indicator Date'!AT152)</f>
        <v>x</v>
      </c>
      <c r="AU152" s="119">
        <f>IF('Indicator Date'!AU152="","x",'Indicator Date'!AU152)</f>
        <v>2019</v>
      </c>
      <c r="AV152" s="119" t="str">
        <f>IF('Indicator Date'!AV152="","x",'Indicator Date'!AV152)</f>
        <v>x</v>
      </c>
      <c r="AW152" s="119" t="str">
        <f>IF('Indicator Date'!AW152="","x",'Indicator Date'!AW152)</f>
        <v>x</v>
      </c>
      <c r="AX152" s="119">
        <f>IF('Indicator Date'!AX152="","x",'Indicator Date'!AX152)</f>
        <v>2018</v>
      </c>
      <c r="AY152" s="119">
        <f>IF('Indicator Date'!AY152="","x",'Indicator Date'!AY152)</f>
        <v>2019</v>
      </c>
      <c r="AZ152" s="119">
        <f>IF('Indicator Date'!AZ152="","x",'Indicator Date'!AZ152)</f>
        <v>2019</v>
      </c>
      <c r="BA152" s="119" t="str">
        <f>IF('Indicator Date'!BA152="","x",'Indicator Date'!BA152)</f>
        <v>x</v>
      </c>
      <c r="BB152" s="119">
        <f>IF('Indicator Date'!BB152="","x",'Indicator Date'!BB152)</f>
        <v>2018</v>
      </c>
      <c r="BC152" s="119">
        <f>IF('Indicator Date'!BC152="","x",'Indicator Date'!BC152)</f>
        <v>2019</v>
      </c>
      <c r="BD152" s="119">
        <f>IF('Indicator Date'!BD152="","x",'Indicator Date'!BD152)</f>
        <v>2020</v>
      </c>
      <c r="BE152" s="170" t="str">
        <f>IF('Indicator Date'!BE152="","x",YEAR('Indicator Date'!BE152))</f>
        <v>x</v>
      </c>
      <c r="BF152" s="170">
        <f>IF('Indicator Date'!BF152="","x",YEAR('Indicator Date'!BF152))</f>
        <v>2020</v>
      </c>
      <c r="BG152" s="119">
        <f>IF('Indicator Date'!BG152="","x",'Indicator Date'!BG152)</f>
        <v>2019</v>
      </c>
      <c r="BH152" s="119">
        <f>IF('Indicator Date'!BH152="","x",'Indicator Date'!BH152)</f>
        <v>2019</v>
      </c>
      <c r="BI152" s="119">
        <f>IF('Indicator Date'!BI152="","x",'Indicator Date'!BI152)</f>
        <v>2019</v>
      </c>
      <c r="BJ152" s="119" t="str">
        <f>IF('Indicator Date'!BJ152="","x",'Indicator Date'!BJ152)</f>
        <v>x</v>
      </c>
      <c r="BK152" s="119">
        <f>IF('Indicator Date'!BK152="","x",'Indicator Date'!BK152)</f>
        <v>2019</v>
      </c>
      <c r="BL152" s="119">
        <f>IF('Indicator Date'!BL152="","x",'Indicator Date'!BL152)</f>
        <v>2020</v>
      </c>
      <c r="BM152" s="119">
        <f>IF('Indicator Date'!BM152="","x",'Indicator Date'!BM152)</f>
        <v>2018</v>
      </c>
      <c r="BN152" s="119">
        <f>IF('Indicator Date'!BN152="","x",'Indicator Date'!BN152)</f>
        <v>2017</v>
      </c>
      <c r="BO152" s="119">
        <f>IF('Indicator Date'!BO152="","x",'Indicator Date'!BO152)</f>
        <v>2019</v>
      </c>
      <c r="BP152" s="119">
        <f>IF('Indicator Date'!BP152="","x",'Indicator Date'!BP152)</f>
        <v>2019</v>
      </c>
      <c r="BQ152" s="119">
        <f>IF('Indicator Date'!BQ152="","x",'Indicator Date'!BQ152)</f>
        <v>2014</v>
      </c>
      <c r="BR152" s="119">
        <f>IF('Indicator Date'!BR152="","x",'Indicator Date'!BR152)</f>
        <v>2017</v>
      </c>
      <c r="BS152" s="119">
        <f>IF('Indicator Date'!BS152="","x",'Indicator Date'!BS152)</f>
        <v>2017</v>
      </c>
      <c r="BT152" s="119">
        <f>IF('Indicator Date'!BT152="","x",'Indicator Date'!BT152)</f>
        <v>2016</v>
      </c>
      <c r="BU152" s="119">
        <f>IF('Indicator Date'!BU152="","x",'Indicator Date'!BU152)</f>
        <v>2018</v>
      </c>
      <c r="BV152" s="119">
        <f>IF('Indicator Date'!BV152="","x",'Indicator Date'!BV152)</f>
        <v>2018</v>
      </c>
      <c r="BW152" s="119">
        <f>IF('Indicator Date'!BW152="","x",'Indicator Date'!BW152)</f>
        <v>2018</v>
      </c>
      <c r="BX152" s="119">
        <f>IF('Indicator Date'!BX152="","x",'Indicator Date'!BX152)</f>
        <v>2018</v>
      </c>
      <c r="BY152" s="119">
        <f>IF('Indicator Date'!BY152="","x",'Indicator Date'!BY152)</f>
        <v>2017</v>
      </c>
      <c r="BZ152" s="119">
        <f>IF('Indicator Date'!BZ152="","x",'Indicator Date'!BZ152)</f>
        <v>2019</v>
      </c>
      <c r="CA152" s="119">
        <f>IF('Indicator Date'!CA152="","x",'Indicator Date'!CA152)</f>
        <v>2020</v>
      </c>
      <c r="CB152" s="119">
        <f>IF('Indicator Date'!CB152="","x",'Indicator Date'!CB152)</f>
        <v>2015</v>
      </c>
    </row>
    <row r="153" spans="1:80" x14ac:dyDescent="0.3">
      <c r="A153" s="100" t="str">
        <f>'Indicator Data'!A155</f>
        <v>Senegal</v>
      </c>
      <c r="B153" s="86" t="str">
        <f>'Indicator Data'!B155</f>
        <v>SEN</v>
      </c>
      <c r="C153" s="119">
        <f>IF('Indicator Date'!C153="","x",'Indicator Date'!C153)</f>
        <v>2015</v>
      </c>
      <c r="D153" s="119">
        <f>IF('Indicator Date'!D153="","x",'Indicator Date'!D153)</f>
        <v>2015</v>
      </c>
      <c r="E153" s="119">
        <f>IF('Indicator Date'!E153="","x",'Indicator Date'!E153)</f>
        <v>2015</v>
      </c>
      <c r="F153" s="119">
        <f>IF('Indicator Date'!F153="","x",'Indicator Date'!F153)</f>
        <v>2015</v>
      </c>
      <c r="G153" s="119">
        <f>IF('Indicator Date'!G153="","x",'Indicator Date'!G153)</f>
        <v>2015</v>
      </c>
      <c r="H153" s="119">
        <f>IF('Indicator Date'!H153="","x",'Indicator Date'!H153)</f>
        <v>2015</v>
      </c>
      <c r="I153" s="119">
        <f>IF('Indicator Date'!I153="","x",'Indicator Date'!I153)</f>
        <v>2015</v>
      </c>
      <c r="J153" s="119">
        <f>IF('Indicator Date'!J153="","x",'Indicator Date'!J153)</f>
        <v>2019</v>
      </c>
      <c r="K153" s="119">
        <f>IF('Indicator Date'!K153="","x",'Indicator Date'!K153)</f>
        <v>2019</v>
      </c>
      <c r="L153" s="119">
        <f>IF('Indicator Date'!L153="","x",'Indicator Date'!L153)</f>
        <v>2019</v>
      </c>
      <c r="M153" s="119">
        <f>IF('Indicator Date'!M153="","x",'Indicator Date'!M153)</f>
        <v>2015</v>
      </c>
      <c r="N153" s="119">
        <f>IF('Indicator Date'!N153="","x",'Indicator Date'!N153)</f>
        <v>2015</v>
      </c>
      <c r="O153" s="119">
        <f>IF('Indicator Date'!O153="","x",'Indicator Date'!O153)</f>
        <v>2015</v>
      </c>
      <c r="P153" s="119">
        <f>IF('Indicator Date'!P153="","x",'Indicator Date'!P153)</f>
        <v>2015</v>
      </c>
      <c r="Q153" s="119">
        <f>IF('Indicator Date'!Q153="","x",'Indicator Date'!Q153)</f>
        <v>2010</v>
      </c>
      <c r="R153" s="119">
        <f>IF('Indicator Date'!R153="","x",'Indicator Date'!R153)</f>
        <v>2010</v>
      </c>
      <c r="S153" s="119">
        <f>IF('Indicator Date'!S153="","x",'Indicator Date'!S153)</f>
        <v>2010</v>
      </c>
      <c r="T153" s="119">
        <f>IF('Indicator Date'!T153="","x",'Indicator Date'!T153)</f>
        <v>2010</v>
      </c>
      <c r="U153" s="119">
        <f>IF('Indicator Date'!U153="","x",'Indicator Date'!U153)</f>
        <v>2015</v>
      </c>
      <c r="V153" s="119">
        <f>IF('Indicator Date'!V153="","x",'Indicator Date'!V153)</f>
        <v>2015</v>
      </c>
      <c r="W153" s="119">
        <f>IF('Indicator Date'!W153="","x",'Indicator Date'!W153)</f>
        <v>2015</v>
      </c>
      <c r="X153" s="119">
        <f>IF('Indicator Date'!X153="","x",'Indicator Date'!X153)</f>
        <v>2018</v>
      </c>
      <c r="Y153" s="119">
        <f>IF('Indicator Date'!Y153="","x",'Indicator Date'!Y153)</f>
        <v>2019</v>
      </c>
      <c r="Z153" s="119">
        <f>IF('Indicator Date'!Z153="","x",'Indicator Date'!Z153)</f>
        <v>2019</v>
      </c>
      <c r="AA153" s="119">
        <f>IF('Indicator Date'!AA153="","x",'Indicator Date'!AA153)</f>
        <v>2017</v>
      </c>
      <c r="AB153" s="119">
        <f>IF('Indicator Date'!AB153="","x",'Indicator Date'!AB153)</f>
        <v>2017</v>
      </c>
      <c r="AC153" s="119">
        <f>IF('Indicator Date'!AC153="","x",'Indicator Date'!AC153)</f>
        <v>2017</v>
      </c>
      <c r="AD153" s="119">
        <f>IF('Indicator Date'!AD153="","x",'Indicator Date'!AD153)</f>
        <v>2017</v>
      </c>
      <c r="AE153" s="119">
        <f>IF('Indicator Date'!AE153="","x",'Indicator Date'!AE153)</f>
        <v>2019</v>
      </c>
      <c r="AF153" s="119">
        <f>IF('Indicator Date'!AF153="","x",'Indicator Date'!AF153)</f>
        <v>2018</v>
      </c>
      <c r="AG153" s="119">
        <f>IF('Indicator Date'!AG153="","x",'Indicator Date'!AG153)</f>
        <v>2019</v>
      </c>
      <c r="AH153" s="119">
        <f>IF('Indicator Date'!AH153="","x",'Indicator Date'!AH153)</f>
        <v>2021</v>
      </c>
      <c r="AI153" s="119">
        <f>IF('Indicator Date'!AI153="","x",'Indicator Date'!AI153)</f>
        <v>2021</v>
      </c>
      <c r="AJ153" s="119">
        <f>IF('Indicator Date'!AJ153="","x",'Indicator Date'!AJ153)</f>
        <v>2020</v>
      </c>
      <c r="AK153" s="119">
        <f>IF('Indicator Date'!AK153="","x",'Indicator Date'!AK153)</f>
        <v>2020</v>
      </c>
      <c r="AL153" s="119">
        <f>IF('Indicator Date'!AL153="","x",'Indicator Date'!AL153)</f>
        <v>2018</v>
      </c>
      <c r="AM153" s="119" t="str">
        <f>IF('Indicator Date'!AM153="","x",RIGHT('Indicator Date'!AM153,4))</f>
        <v>2017</v>
      </c>
      <c r="AN153" s="119">
        <f>IF('Indicator Date'!AN153="","x",'Indicator Date'!AN153)</f>
        <v>2021</v>
      </c>
      <c r="AO153" s="119">
        <f>IF('Indicator Date'!AO153="","x",'Indicator Date'!AO153)</f>
        <v>2018</v>
      </c>
      <c r="AP153" s="119">
        <f>IF('Indicator Date'!AP153="","x",'Indicator Date'!AP153)</f>
        <v>2019</v>
      </c>
      <c r="AQ153" s="119">
        <f>IF('Indicator Date'!AQ153="","x",'Indicator Date'!AQ153)</f>
        <v>2019</v>
      </c>
      <c r="AR153" s="119">
        <f>IF('Indicator Date'!AR153="","x",'Indicator Date'!AR153)</f>
        <v>2019</v>
      </c>
      <c r="AS153" s="119">
        <f>IF('Indicator Date'!AS153="","x",'Indicator Date'!AS153)</f>
        <v>2019</v>
      </c>
      <c r="AT153" s="119">
        <f>IF('Indicator Date'!AT153="","x",'Indicator Date'!AT153)</f>
        <v>2019</v>
      </c>
      <c r="AU153" s="119">
        <f>IF('Indicator Date'!AU153="","x",'Indicator Date'!AU153)</f>
        <v>2019</v>
      </c>
      <c r="AV153" s="119">
        <f>IF('Indicator Date'!AV153="","x",'Indicator Date'!AV153)</f>
        <v>2019</v>
      </c>
      <c r="AW153" s="119">
        <f>IF('Indicator Date'!AW153="","x",'Indicator Date'!AW153)</f>
        <v>2019</v>
      </c>
      <c r="AX153" s="119">
        <f>IF('Indicator Date'!AX153="","x",'Indicator Date'!AX153)</f>
        <v>2018</v>
      </c>
      <c r="AY153" s="119">
        <f>IF('Indicator Date'!AY153="","x",'Indicator Date'!AY153)</f>
        <v>2019</v>
      </c>
      <c r="AZ153" s="119">
        <f>IF('Indicator Date'!AZ153="","x",'Indicator Date'!AZ153)</f>
        <v>2019</v>
      </c>
      <c r="BA153" s="119">
        <f>IF('Indicator Date'!BA153="","x",'Indicator Date'!BA153)</f>
        <v>2011</v>
      </c>
      <c r="BB153" s="119">
        <f>IF('Indicator Date'!BB153="","x",'Indicator Date'!BB153)</f>
        <v>2018</v>
      </c>
      <c r="BC153" s="119">
        <f>IF('Indicator Date'!BC153="","x",'Indicator Date'!BC153)</f>
        <v>2019</v>
      </c>
      <c r="BD153" s="119">
        <f>IF('Indicator Date'!BD153="","x",'Indicator Date'!BD153)</f>
        <v>2020</v>
      </c>
      <c r="BE153" s="170">
        <f>IF('Indicator Date'!BE153="","x",YEAR('Indicator Date'!BE153))</f>
        <v>2019</v>
      </c>
      <c r="BF153" s="170">
        <f>IF('Indicator Date'!BF153="","x",YEAR('Indicator Date'!BF153))</f>
        <v>2020</v>
      </c>
      <c r="BG153" s="119">
        <f>IF('Indicator Date'!BG153="","x",'Indicator Date'!BG153)</f>
        <v>2019</v>
      </c>
      <c r="BH153" s="119">
        <f>IF('Indicator Date'!BH153="","x",'Indicator Date'!BH153)</f>
        <v>2019</v>
      </c>
      <c r="BI153" s="119">
        <f>IF('Indicator Date'!BI153="","x",'Indicator Date'!BI153)</f>
        <v>2019</v>
      </c>
      <c r="BJ153" s="119">
        <f>IF('Indicator Date'!BJ153="","x",'Indicator Date'!BJ153)</f>
        <v>2015</v>
      </c>
      <c r="BK153" s="119">
        <f>IF('Indicator Date'!BK153="","x",'Indicator Date'!BK153)</f>
        <v>2019</v>
      </c>
      <c r="BL153" s="119">
        <f>IF('Indicator Date'!BL153="","x",'Indicator Date'!BL153)</f>
        <v>2020</v>
      </c>
      <c r="BM153" s="119">
        <f>IF('Indicator Date'!BM153="","x",'Indicator Date'!BM153)</f>
        <v>2018</v>
      </c>
      <c r="BN153" s="119">
        <f>IF('Indicator Date'!BN153="","x",'Indicator Date'!BN153)</f>
        <v>2017</v>
      </c>
      <c r="BO153" s="119">
        <f>IF('Indicator Date'!BO153="","x",'Indicator Date'!BO153)</f>
        <v>2017</v>
      </c>
      <c r="BP153" s="119">
        <f>IF('Indicator Date'!BP153="","x",'Indicator Date'!BP153)</f>
        <v>2019</v>
      </c>
      <c r="BQ153" s="119">
        <f>IF('Indicator Date'!BQ153="","x",'Indicator Date'!BQ153)</f>
        <v>2014</v>
      </c>
      <c r="BR153" s="119">
        <f>IF('Indicator Date'!BR153="","x",'Indicator Date'!BR153)</f>
        <v>2017</v>
      </c>
      <c r="BS153" s="119">
        <f>IF('Indicator Date'!BS153="","x",'Indicator Date'!BS153)</f>
        <v>2017</v>
      </c>
      <c r="BT153" s="119">
        <f>IF('Indicator Date'!BT153="","x",'Indicator Date'!BT153)</f>
        <v>2016</v>
      </c>
      <c r="BU153" s="119">
        <f>IF('Indicator Date'!BU153="","x",'Indicator Date'!BU153)</f>
        <v>2018</v>
      </c>
      <c r="BV153" s="119">
        <f>IF('Indicator Date'!BV153="","x",'Indicator Date'!BV153)</f>
        <v>2018</v>
      </c>
      <c r="BW153" s="119">
        <f>IF('Indicator Date'!BW153="","x",'Indicator Date'!BW153)</f>
        <v>2018</v>
      </c>
      <c r="BX153" s="119">
        <f>IF('Indicator Date'!BX153="","x",'Indicator Date'!BX153)</f>
        <v>2018</v>
      </c>
      <c r="BY153" s="119">
        <f>IF('Indicator Date'!BY153="","x",'Indicator Date'!BY153)</f>
        <v>2017</v>
      </c>
      <c r="BZ153" s="119">
        <f>IF('Indicator Date'!BZ153="","x",'Indicator Date'!BZ153)</f>
        <v>2019</v>
      </c>
      <c r="CA153" s="119">
        <f>IF('Indicator Date'!CA153="","x",'Indicator Date'!CA153)</f>
        <v>2020</v>
      </c>
      <c r="CB153" s="119">
        <f>IF('Indicator Date'!CB153="","x",'Indicator Date'!CB153)</f>
        <v>2015</v>
      </c>
    </row>
    <row r="154" spans="1:80" x14ac:dyDescent="0.3">
      <c r="A154" s="100" t="str">
        <f>'Indicator Data'!A156</f>
        <v>Serbia</v>
      </c>
      <c r="B154" s="86" t="str">
        <f>'Indicator Data'!B156</f>
        <v>SRB</v>
      </c>
      <c r="C154" s="119">
        <f>IF('Indicator Date'!C154="","x",'Indicator Date'!C154)</f>
        <v>2015</v>
      </c>
      <c r="D154" s="119">
        <f>IF('Indicator Date'!D154="","x",'Indicator Date'!D154)</f>
        <v>2015</v>
      </c>
      <c r="E154" s="119">
        <f>IF('Indicator Date'!E154="","x",'Indicator Date'!E154)</f>
        <v>2015</v>
      </c>
      <c r="F154" s="119">
        <f>IF('Indicator Date'!F154="","x",'Indicator Date'!F154)</f>
        <v>2015</v>
      </c>
      <c r="G154" s="119">
        <f>IF('Indicator Date'!G154="","x",'Indicator Date'!G154)</f>
        <v>2015</v>
      </c>
      <c r="H154" s="119">
        <f>IF('Indicator Date'!H154="","x",'Indicator Date'!H154)</f>
        <v>2015</v>
      </c>
      <c r="I154" s="119">
        <f>IF('Indicator Date'!I154="","x",'Indicator Date'!I154)</f>
        <v>2015</v>
      </c>
      <c r="J154" s="119">
        <f>IF('Indicator Date'!J154="","x",'Indicator Date'!J154)</f>
        <v>2019</v>
      </c>
      <c r="K154" s="119">
        <f>IF('Indicator Date'!K154="","x",'Indicator Date'!K154)</f>
        <v>2019</v>
      </c>
      <c r="L154" s="119">
        <f>IF('Indicator Date'!L154="","x",'Indicator Date'!L154)</f>
        <v>2019</v>
      </c>
      <c r="M154" s="119">
        <f>IF('Indicator Date'!M154="","x",'Indicator Date'!M154)</f>
        <v>2015</v>
      </c>
      <c r="N154" s="119">
        <f>IF('Indicator Date'!N154="","x",'Indicator Date'!N154)</f>
        <v>2015</v>
      </c>
      <c r="O154" s="119">
        <f>IF('Indicator Date'!O154="","x",'Indicator Date'!O154)</f>
        <v>2015</v>
      </c>
      <c r="P154" s="119">
        <f>IF('Indicator Date'!P154="","x",'Indicator Date'!P154)</f>
        <v>2015</v>
      </c>
      <c r="Q154" s="119">
        <f>IF('Indicator Date'!Q154="","x",'Indicator Date'!Q154)</f>
        <v>2010</v>
      </c>
      <c r="R154" s="119">
        <f>IF('Indicator Date'!R154="","x",'Indicator Date'!R154)</f>
        <v>2010</v>
      </c>
      <c r="S154" s="119">
        <f>IF('Indicator Date'!S154="","x",'Indicator Date'!S154)</f>
        <v>2010</v>
      </c>
      <c r="T154" s="119">
        <f>IF('Indicator Date'!T154="","x",'Indicator Date'!T154)</f>
        <v>2010</v>
      </c>
      <c r="U154" s="119">
        <f>IF('Indicator Date'!U154="","x",'Indicator Date'!U154)</f>
        <v>2015</v>
      </c>
      <c r="V154" s="119">
        <f>IF('Indicator Date'!V154="","x",'Indicator Date'!V154)</f>
        <v>2015</v>
      </c>
      <c r="W154" s="119">
        <f>IF('Indicator Date'!W154="","x",'Indicator Date'!W154)</f>
        <v>2015</v>
      </c>
      <c r="X154" s="119">
        <f>IF('Indicator Date'!X154="","x",'Indicator Date'!X154)</f>
        <v>2018</v>
      </c>
      <c r="Y154" s="119">
        <f>IF('Indicator Date'!Y154="","x",'Indicator Date'!Y154)</f>
        <v>2019</v>
      </c>
      <c r="Z154" s="119">
        <f>IF('Indicator Date'!Z154="","x",'Indicator Date'!Z154)</f>
        <v>2019</v>
      </c>
      <c r="AA154" s="119">
        <f>IF('Indicator Date'!AA154="","x",'Indicator Date'!AA154)</f>
        <v>2011</v>
      </c>
      <c r="AB154" s="119">
        <f>IF('Indicator Date'!AB154="","x",'Indicator Date'!AB154)</f>
        <v>2017</v>
      </c>
      <c r="AC154" s="119">
        <f>IF('Indicator Date'!AC154="","x",'Indicator Date'!AC154)</f>
        <v>2014</v>
      </c>
      <c r="AD154" s="119">
        <f>IF('Indicator Date'!AD154="","x",'Indicator Date'!AD154)</f>
        <v>2018</v>
      </c>
      <c r="AE154" s="119">
        <f>IF('Indicator Date'!AE154="","x",'Indicator Date'!AE154)</f>
        <v>2019</v>
      </c>
      <c r="AF154" s="119">
        <f>IF('Indicator Date'!AF154="","x",'Indicator Date'!AF154)</f>
        <v>2018</v>
      </c>
      <c r="AG154" s="119">
        <f>IF('Indicator Date'!AG154="","x",'Indicator Date'!AG154)</f>
        <v>2019</v>
      </c>
      <c r="AH154" s="119">
        <f>IF('Indicator Date'!AH154="","x",'Indicator Date'!AH154)</f>
        <v>2021</v>
      </c>
      <c r="AI154" s="119">
        <f>IF('Indicator Date'!AI154="","x",'Indicator Date'!AI154)</f>
        <v>2021</v>
      </c>
      <c r="AJ154" s="119">
        <f>IF('Indicator Date'!AJ154="","x",'Indicator Date'!AJ154)</f>
        <v>2020</v>
      </c>
      <c r="AK154" s="119">
        <f>IF('Indicator Date'!AK154="","x",'Indicator Date'!AK154)</f>
        <v>2020</v>
      </c>
      <c r="AL154" s="119">
        <f>IF('Indicator Date'!AL154="","x",'Indicator Date'!AL154)</f>
        <v>2018</v>
      </c>
      <c r="AM154" s="119" t="str">
        <f>IF('Indicator Date'!AM154="","x",RIGHT('Indicator Date'!AM154,4))</f>
        <v>2014</v>
      </c>
      <c r="AN154" s="119">
        <f>IF('Indicator Date'!AN154="","x",'Indicator Date'!AN154)</f>
        <v>2021</v>
      </c>
      <c r="AO154" s="119">
        <f>IF('Indicator Date'!AO154="","x",'Indicator Date'!AO154)</f>
        <v>2018</v>
      </c>
      <c r="AP154" s="119">
        <f>IF('Indicator Date'!AP154="","x",'Indicator Date'!AP154)</f>
        <v>2019</v>
      </c>
      <c r="AQ154" s="119">
        <f>IF('Indicator Date'!AQ154="","x",'Indicator Date'!AQ154)</f>
        <v>2019</v>
      </c>
      <c r="AR154" s="119">
        <f>IF('Indicator Date'!AR154="","x",'Indicator Date'!AR154)</f>
        <v>2019</v>
      </c>
      <c r="AS154" s="119">
        <f>IF('Indicator Date'!AS154="","x",'Indicator Date'!AS154)</f>
        <v>2019</v>
      </c>
      <c r="AT154" s="119">
        <f>IF('Indicator Date'!AT154="","x",'Indicator Date'!AT154)</f>
        <v>2014</v>
      </c>
      <c r="AU154" s="119">
        <f>IF('Indicator Date'!AU154="","x",'Indicator Date'!AU154)</f>
        <v>2019</v>
      </c>
      <c r="AV154" s="119">
        <f>IF('Indicator Date'!AV154="","x",'Indicator Date'!AV154)</f>
        <v>2019</v>
      </c>
      <c r="AW154" s="119">
        <f>IF('Indicator Date'!AW154="","x",'Indicator Date'!AW154)</f>
        <v>2019</v>
      </c>
      <c r="AX154" s="119" t="str">
        <f>IF('Indicator Date'!AX154="","x",'Indicator Date'!AX154)</f>
        <v>x</v>
      </c>
      <c r="AY154" s="119">
        <f>IF('Indicator Date'!AY154="","x",'Indicator Date'!AY154)</f>
        <v>2019</v>
      </c>
      <c r="AZ154" s="119">
        <f>IF('Indicator Date'!AZ154="","x",'Indicator Date'!AZ154)</f>
        <v>2019</v>
      </c>
      <c r="BA154" s="119">
        <f>IF('Indicator Date'!BA154="","x",'Indicator Date'!BA154)</f>
        <v>2017</v>
      </c>
      <c r="BB154" s="119">
        <f>IF('Indicator Date'!BB154="","x",'Indicator Date'!BB154)</f>
        <v>2018</v>
      </c>
      <c r="BC154" s="119">
        <f>IF('Indicator Date'!BC154="","x",'Indicator Date'!BC154)</f>
        <v>2019</v>
      </c>
      <c r="BD154" s="119">
        <f>IF('Indicator Date'!BD154="","x",'Indicator Date'!BD154)</f>
        <v>2020</v>
      </c>
      <c r="BE154" s="170" t="str">
        <f>IF('Indicator Date'!BE154="","x",YEAR('Indicator Date'!BE154))</f>
        <v>x</v>
      </c>
      <c r="BF154" s="170">
        <f>IF('Indicator Date'!BF154="","x",YEAR('Indicator Date'!BF154))</f>
        <v>2020</v>
      </c>
      <c r="BG154" s="119">
        <f>IF('Indicator Date'!BG154="","x",'Indicator Date'!BG154)</f>
        <v>2019</v>
      </c>
      <c r="BH154" s="119">
        <f>IF('Indicator Date'!BH154="","x",'Indicator Date'!BH154)</f>
        <v>2019</v>
      </c>
      <c r="BI154" s="119">
        <f>IF('Indicator Date'!BI154="","x",'Indicator Date'!BI154)</f>
        <v>2019</v>
      </c>
      <c r="BJ154" s="119">
        <f>IF('Indicator Date'!BJ154="","x",'Indicator Date'!BJ154)</f>
        <v>2015</v>
      </c>
      <c r="BK154" s="119">
        <f>IF('Indicator Date'!BK154="","x",'Indicator Date'!BK154)</f>
        <v>2019</v>
      </c>
      <c r="BL154" s="119">
        <f>IF('Indicator Date'!BL154="","x",'Indicator Date'!BL154)</f>
        <v>2020</v>
      </c>
      <c r="BM154" s="119">
        <f>IF('Indicator Date'!BM154="","x",'Indicator Date'!BM154)</f>
        <v>2018</v>
      </c>
      <c r="BN154" s="119">
        <f>IF('Indicator Date'!BN154="","x",'Indicator Date'!BN154)</f>
        <v>2016</v>
      </c>
      <c r="BO154" s="119">
        <f>IF('Indicator Date'!BO154="","x",'Indicator Date'!BO154)</f>
        <v>2019</v>
      </c>
      <c r="BP154" s="119">
        <f>IF('Indicator Date'!BP154="","x",'Indicator Date'!BP154)</f>
        <v>2019</v>
      </c>
      <c r="BQ154" s="119">
        <f>IF('Indicator Date'!BQ154="","x",'Indicator Date'!BQ154)</f>
        <v>2014</v>
      </c>
      <c r="BR154" s="119">
        <f>IF('Indicator Date'!BR154="","x",'Indicator Date'!BR154)</f>
        <v>2017</v>
      </c>
      <c r="BS154" s="119">
        <f>IF('Indicator Date'!BS154="","x",'Indicator Date'!BS154)</f>
        <v>2017</v>
      </c>
      <c r="BT154" s="119">
        <f>IF('Indicator Date'!BT154="","x",'Indicator Date'!BT154)</f>
        <v>2016</v>
      </c>
      <c r="BU154" s="119">
        <f>IF('Indicator Date'!BU154="","x",'Indicator Date'!BU154)</f>
        <v>2018</v>
      </c>
      <c r="BV154" s="119">
        <f>IF('Indicator Date'!BV154="","x",'Indicator Date'!BV154)</f>
        <v>2018</v>
      </c>
      <c r="BW154" s="119">
        <f>IF('Indicator Date'!BW154="","x",'Indicator Date'!BW154)</f>
        <v>2018</v>
      </c>
      <c r="BX154" s="119">
        <f>IF('Indicator Date'!BX154="","x",'Indicator Date'!BX154)</f>
        <v>2018</v>
      </c>
      <c r="BY154" s="119">
        <f>IF('Indicator Date'!BY154="","x",'Indicator Date'!BY154)</f>
        <v>2017</v>
      </c>
      <c r="BZ154" s="119">
        <f>IF('Indicator Date'!BZ154="","x",'Indicator Date'!BZ154)</f>
        <v>2019</v>
      </c>
      <c r="CA154" s="119">
        <f>IF('Indicator Date'!CA154="","x",'Indicator Date'!CA154)</f>
        <v>2020</v>
      </c>
      <c r="CB154" s="119">
        <f>IF('Indicator Date'!CB154="","x",'Indicator Date'!CB154)</f>
        <v>2015</v>
      </c>
    </row>
    <row r="155" spans="1:80" x14ac:dyDescent="0.3">
      <c r="A155" s="100" t="str">
        <f>'Indicator Data'!A157</f>
        <v>Seychelles</v>
      </c>
      <c r="B155" s="86" t="str">
        <f>'Indicator Data'!B157</f>
        <v>SYC</v>
      </c>
      <c r="C155" s="119">
        <f>IF('Indicator Date'!C155="","x",'Indicator Date'!C155)</f>
        <v>2015</v>
      </c>
      <c r="D155" s="119">
        <f>IF('Indicator Date'!D155="","x",'Indicator Date'!D155)</f>
        <v>2015</v>
      </c>
      <c r="E155" s="119">
        <f>IF('Indicator Date'!E155="","x",'Indicator Date'!E155)</f>
        <v>2015</v>
      </c>
      <c r="F155" s="119">
        <f>IF('Indicator Date'!F155="","x",'Indicator Date'!F155)</f>
        <v>2015</v>
      </c>
      <c r="G155" s="119">
        <f>IF('Indicator Date'!G155="","x",'Indicator Date'!G155)</f>
        <v>2015</v>
      </c>
      <c r="H155" s="119">
        <f>IF('Indicator Date'!H155="","x",'Indicator Date'!H155)</f>
        <v>2015</v>
      </c>
      <c r="I155" s="119">
        <f>IF('Indicator Date'!I155="","x",'Indicator Date'!I155)</f>
        <v>2015</v>
      </c>
      <c r="J155" s="119">
        <f>IF('Indicator Date'!J155="","x",'Indicator Date'!J155)</f>
        <v>2019</v>
      </c>
      <c r="K155" s="119">
        <f>IF('Indicator Date'!K155="","x",'Indicator Date'!K155)</f>
        <v>2019</v>
      </c>
      <c r="L155" s="119" t="str">
        <f>IF('Indicator Date'!L155="","x",'Indicator Date'!L155)</f>
        <v>x</v>
      </c>
      <c r="M155" s="119">
        <f>IF('Indicator Date'!M155="","x",'Indicator Date'!M155)</f>
        <v>2015</v>
      </c>
      <c r="N155" s="119">
        <f>IF('Indicator Date'!N155="","x",'Indicator Date'!N155)</f>
        <v>2015</v>
      </c>
      <c r="O155" s="119">
        <f>IF('Indicator Date'!O155="","x",'Indicator Date'!O155)</f>
        <v>2015</v>
      </c>
      <c r="P155" s="119">
        <f>IF('Indicator Date'!P155="","x",'Indicator Date'!P155)</f>
        <v>2015</v>
      </c>
      <c r="Q155" s="119">
        <f>IF('Indicator Date'!Q155="","x",'Indicator Date'!Q155)</f>
        <v>2010</v>
      </c>
      <c r="R155" s="119">
        <f>IF('Indicator Date'!R155="","x",'Indicator Date'!R155)</f>
        <v>2010</v>
      </c>
      <c r="S155" s="119">
        <f>IF('Indicator Date'!S155="","x",'Indicator Date'!S155)</f>
        <v>2010</v>
      </c>
      <c r="T155" s="119">
        <f>IF('Indicator Date'!T155="","x",'Indicator Date'!T155)</f>
        <v>2010</v>
      </c>
      <c r="U155" s="119">
        <f>IF('Indicator Date'!U155="","x",'Indicator Date'!U155)</f>
        <v>2015</v>
      </c>
      <c r="V155" s="119">
        <f>IF('Indicator Date'!V155="","x",'Indicator Date'!V155)</f>
        <v>2015</v>
      </c>
      <c r="W155" s="119">
        <f>IF('Indicator Date'!W155="","x",'Indicator Date'!W155)</f>
        <v>2015</v>
      </c>
      <c r="X155" s="119">
        <f>IF('Indicator Date'!X155="","x",'Indicator Date'!X155)</f>
        <v>2018</v>
      </c>
      <c r="Y155" s="119">
        <f>IF('Indicator Date'!Y155="","x",'Indicator Date'!Y155)</f>
        <v>2019</v>
      </c>
      <c r="Z155" s="119">
        <f>IF('Indicator Date'!Z155="","x",'Indicator Date'!Z155)</f>
        <v>2019</v>
      </c>
      <c r="AA155" s="119" t="str">
        <f>IF('Indicator Date'!AA155="","x",'Indicator Date'!AA155)</f>
        <v>x</v>
      </c>
      <c r="AB155" s="119">
        <f>IF('Indicator Date'!AB155="","x",'Indicator Date'!AB155)</f>
        <v>2017</v>
      </c>
      <c r="AC155" s="119" t="str">
        <f>IF('Indicator Date'!AC155="","x",'Indicator Date'!AC155)</f>
        <v>x</v>
      </c>
      <c r="AD155" s="119" t="str">
        <f>IF('Indicator Date'!AD155="","x",'Indicator Date'!AD155)</f>
        <v>x</v>
      </c>
      <c r="AE155" s="119">
        <f>IF('Indicator Date'!AE155="","x",'Indicator Date'!AE155)</f>
        <v>2019</v>
      </c>
      <c r="AF155" s="119" t="str">
        <f>IF('Indicator Date'!AF155="","x",'Indicator Date'!AF155)</f>
        <v>x</v>
      </c>
      <c r="AG155" s="119">
        <f>IF('Indicator Date'!AG155="","x",'Indicator Date'!AG155)</f>
        <v>2019</v>
      </c>
      <c r="AH155" s="119">
        <f>IF('Indicator Date'!AH155="","x",'Indicator Date'!AH155)</f>
        <v>2021</v>
      </c>
      <c r="AI155" s="119">
        <f>IF('Indicator Date'!AI155="","x",'Indicator Date'!AI155)</f>
        <v>2021</v>
      </c>
      <c r="AJ155" s="119">
        <f>IF('Indicator Date'!AJ155="","x",'Indicator Date'!AJ155)</f>
        <v>2020</v>
      </c>
      <c r="AK155" s="119">
        <f>IF('Indicator Date'!AK155="","x",'Indicator Date'!AK155)</f>
        <v>2020</v>
      </c>
      <c r="AL155" s="119">
        <f>IF('Indicator Date'!AL155="","x",'Indicator Date'!AL155)</f>
        <v>2018</v>
      </c>
      <c r="AM155" s="119" t="str">
        <f>IF('Indicator Date'!AM155="","x",RIGHT('Indicator Date'!AM155,4))</f>
        <v>2019</v>
      </c>
      <c r="AN155" s="119">
        <f>IF('Indicator Date'!AN155="","x",'Indicator Date'!AN155)</f>
        <v>2021</v>
      </c>
      <c r="AO155" s="119">
        <f>IF('Indicator Date'!AO155="","x",'Indicator Date'!AO155)</f>
        <v>2018</v>
      </c>
      <c r="AP155" s="119">
        <f>IF('Indicator Date'!AP155="","x",'Indicator Date'!AP155)</f>
        <v>2019</v>
      </c>
      <c r="AQ155" s="119">
        <f>IF('Indicator Date'!AQ155="","x",'Indicator Date'!AQ155)</f>
        <v>2017</v>
      </c>
      <c r="AR155" s="119">
        <f>IF('Indicator Date'!AR155="","x",'Indicator Date'!AR155)</f>
        <v>2019</v>
      </c>
      <c r="AS155" s="119">
        <f>IF('Indicator Date'!AS155="","x",'Indicator Date'!AS155)</f>
        <v>2019</v>
      </c>
      <c r="AT155" s="119">
        <f>IF('Indicator Date'!AT155="","x",'Indicator Date'!AT155)</f>
        <v>2012</v>
      </c>
      <c r="AU155" s="119">
        <f>IF('Indicator Date'!AU155="","x",'Indicator Date'!AU155)</f>
        <v>2019</v>
      </c>
      <c r="AV155" s="119" t="str">
        <f>IF('Indicator Date'!AV155="","x",'Indicator Date'!AV155)</f>
        <v>x</v>
      </c>
      <c r="AW155" s="119" t="str">
        <f>IF('Indicator Date'!AW155="","x",'Indicator Date'!AW155)</f>
        <v>x</v>
      </c>
      <c r="AX155" s="119" t="str">
        <f>IF('Indicator Date'!AX155="","x",'Indicator Date'!AX155)</f>
        <v>x</v>
      </c>
      <c r="AY155" s="119">
        <f>IF('Indicator Date'!AY155="","x",'Indicator Date'!AY155)</f>
        <v>2019</v>
      </c>
      <c r="AZ155" s="119" t="str">
        <f>IF('Indicator Date'!AZ155="","x",'Indicator Date'!AZ155)</f>
        <v>x</v>
      </c>
      <c r="BA155" s="119">
        <f>IF('Indicator Date'!BA155="","x",'Indicator Date'!BA155)</f>
        <v>2018</v>
      </c>
      <c r="BB155" s="119">
        <f>IF('Indicator Date'!BB155="","x",'Indicator Date'!BB155)</f>
        <v>2018</v>
      </c>
      <c r="BC155" s="119">
        <f>IF('Indicator Date'!BC155="","x",'Indicator Date'!BC155)</f>
        <v>2019</v>
      </c>
      <c r="BD155" s="119">
        <f>IF('Indicator Date'!BD155="","x",'Indicator Date'!BD155)</f>
        <v>2020</v>
      </c>
      <c r="BE155" s="170" t="str">
        <f>IF('Indicator Date'!BE155="","x",YEAR('Indicator Date'!BE155))</f>
        <v>x</v>
      </c>
      <c r="BF155" s="170">
        <f>IF('Indicator Date'!BF155="","x",YEAR('Indicator Date'!BF155))</f>
        <v>2020</v>
      </c>
      <c r="BG155" s="119">
        <f>IF('Indicator Date'!BG155="","x",'Indicator Date'!BG155)</f>
        <v>2019</v>
      </c>
      <c r="BH155" s="119">
        <f>IF('Indicator Date'!BH155="","x",'Indicator Date'!BH155)</f>
        <v>2019</v>
      </c>
      <c r="BI155" s="119">
        <f>IF('Indicator Date'!BI155="","x",'Indicator Date'!BI155)</f>
        <v>2019</v>
      </c>
      <c r="BJ155" s="119">
        <f>IF('Indicator Date'!BJ155="","x",'Indicator Date'!BJ155)</f>
        <v>2015</v>
      </c>
      <c r="BK155" s="119">
        <f>IF('Indicator Date'!BK155="","x",'Indicator Date'!BK155)</f>
        <v>2019</v>
      </c>
      <c r="BL155" s="119">
        <f>IF('Indicator Date'!BL155="","x",'Indicator Date'!BL155)</f>
        <v>2020</v>
      </c>
      <c r="BM155" s="119">
        <f>IF('Indicator Date'!BM155="","x",'Indicator Date'!BM155)</f>
        <v>2018</v>
      </c>
      <c r="BN155" s="119">
        <f>IF('Indicator Date'!BN155="","x",'Indicator Date'!BN155)</f>
        <v>2018</v>
      </c>
      <c r="BO155" s="119">
        <f>IF('Indicator Date'!BO155="","x",'Indicator Date'!BO155)</f>
        <v>2017</v>
      </c>
      <c r="BP155" s="119">
        <f>IF('Indicator Date'!BP155="","x",'Indicator Date'!BP155)</f>
        <v>2019</v>
      </c>
      <c r="BQ155" s="119">
        <f>IF('Indicator Date'!BQ155="","x",'Indicator Date'!BQ155)</f>
        <v>2014</v>
      </c>
      <c r="BR155" s="119">
        <f>IF('Indicator Date'!BR155="","x",'Indicator Date'!BR155)</f>
        <v>2017</v>
      </c>
      <c r="BS155" s="119">
        <f>IF('Indicator Date'!BS155="","x",'Indicator Date'!BS155)</f>
        <v>2017</v>
      </c>
      <c r="BT155" s="119">
        <f>IF('Indicator Date'!BT155="","x",'Indicator Date'!BT155)</f>
        <v>2016</v>
      </c>
      <c r="BU155" s="119">
        <f>IF('Indicator Date'!BU155="","x",'Indicator Date'!BU155)</f>
        <v>2018</v>
      </c>
      <c r="BV155" s="119">
        <f>IF('Indicator Date'!BV155="","x",'Indicator Date'!BV155)</f>
        <v>2018</v>
      </c>
      <c r="BW155" s="119">
        <f>IF('Indicator Date'!BW155="","x",'Indicator Date'!BW155)</f>
        <v>2018</v>
      </c>
      <c r="BX155" s="119">
        <f>IF('Indicator Date'!BX155="","x",'Indicator Date'!BX155)</f>
        <v>2018</v>
      </c>
      <c r="BY155" s="119">
        <f>IF('Indicator Date'!BY155="","x",'Indicator Date'!BY155)</f>
        <v>2017</v>
      </c>
      <c r="BZ155" s="119">
        <f>IF('Indicator Date'!BZ155="","x",'Indicator Date'!BZ155)</f>
        <v>2019</v>
      </c>
      <c r="CA155" s="119">
        <f>IF('Indicator Date'!CA155="","x",'Indicator Date'!CA155)</f>
        <v>2020</v>
      </c>
      <c r="CB155" s="119">
        <f>IF('Indicator Date'!CB155="","x",'Indicator Date'!CB155)</f>
        <v>2015</v>
      </c>
    </row>
    <row r="156" spans="1:80" x14ac:dyDescent="0.3">
      <c r="A156" s="100" t="str">
        <f>'Indicator Data'!A158</f>
        <v>Sierra Leone</v>
      </c>
      <c r="B156" s="86" t="str">
        <f>'Indicator Data'!B158</f>
        <v>SLE</v>
      </c>
      <c r="C156" s="119">
        <f>IF('Indicator Date'!C156="","x",'Indicator Date'!C156)</f>
        <v>2015</v>
      </c>
      <c r="D156" s="119">
        <f>IF('Indicator Date'!D156="","x",'Indicator Date'!D156)</f>
        <v>2015</v>
      </c>
      <c r="E156" s="119">
        <f>IF('Indicator Date'!E156="","x",'Indicator Date'!E156)</f>
        <v>2015</v>
      </c>
      <c r="F156" s="119">
        <f>IF('Indicator Date'!F156="","x",'Indicator Date'!F156)</f>
        <v>2015</v>
      </c>
      <c r="G156" s="119">
        <f>IF('Indicator Date'!G156="","x",'Indicator Date'!G156)</f>
        <v>2015</v>
      </c>
      <c r="H156" s="119">
        <f>IF('Indicator Date'!H156="","x",'Indicator Date'!H156)</f>
        <v>2015</v>
      </c>
      <c r="I156" s="119">
        <f>IF('Indicator Date'!I156="","x",'Indicator Date'!I156)</f>
        <v>2015</v>
      </c>
      <c r="J156" s="119">
        <f>IF('Indicator Date'!J156="","x",'Indicator Date'!J156)</f>
        <v>2019</v>
      </c>
      <c r="K156" s="119">
        <f>IF('Indicator Date'!K156="","x",'Indicator Date'!K156)</f>
        <v>2019</v>
      </c>
      <c r="L156" s="119">
        <f>IF('Indicator Date'!L156="","x",'Indicator Date'!L156)</f>
        <v>2019</v>
      </c>
      <c r="M156" s="119">
        <f>IF('Indicator Date'!M156="","x",'Indicator Date'!M156)</f>
        <v>2015</v>
      </c>
      <c r="N156" s="119">
        <f>IF('Indicator Date'!N156="","x",'Indicator Date'!N156)</f>
        <v>2015</v>
      </c>
      <c r="O156" s="119">
        <f>IF('Indicator Date'!O156="","x",'Indicator Date'!O156)</f>
        <v>2015</v>
      </c>
      <c r="P156" s="119">
        <f>IF('Indicator Date'!P156="","x",'Indicator Date'!P156)</f>
        <v>2015</v>
      </c>
      <c r="Q156" s="119">
        <f>IF('Indicator Date'!Q156="","x",'Indicator Date'!Q156)</f>
        <v>2010</v>
      </c>
      <c r="R156" s="119">
        <f>IF('Indicator Date'!R156="","x",'Indicator Date'!R156)</f>
        <v>2010</v>
      </c>
      <c r="S156" s="119">
        <f>IF('Indicator Date'!S156="","x",'Indicator Date'!S156)</f>
        <v>2010</v>
      </c>
      <c r="T156" s="119">
        <f>IF('Indicator Date'!T156="","x",'Indicator Date'!T156)</f>
        <v>2010</v>
      </c>
      <c r="U156" s="119">
        <f>IF('Indicator Date'!U156="","x",'Indicator Date'!U156)</f>
        <v>2015</v>
      </c>
      <c r="V156" s="119">
        <f>IF('Indicator Date'!V156="","x",'Indicator Date'!V156)</f>
        <v>2015</v>
      </c>
      <c r="W156" s="119">
        <f>IF('Indicator Date'!W156="","x",'Indicator Date'!W156)</f>
        <v>2015</v>
      </c>
      <c r="X156" s="119">
        <f>IF('Indicator Date'!X156="","x",'Indicator Date'!X156)</f>
        <v>2018</v>
      </c>
      <c r="Y156" s="119">
        <f>IF('Indicator Date'!Y156="","x",'Indicator Date'!Y156)</f>
        <v>2019</v>
      </c>
      <c r="Z156" s="119">
        <f>IF('Indicator Date'!Z156="","x",'Indicator Date'!Z156)</f>
        <v>2019</v>
      </c>
      <c r="AA156" s="119">
        <f>IF('Indicator Date'!AA156="","x",'Indicator Date'!AA156)</f>
        <v>2013</v>
      </c>
      <c r="AB156" s="119">
        <f>IF('Indicator Date'!AB156="","x",'Indicator Date'!AB156)</f>
        <v>2017</v>
      </c>
      <c r="AC156" s="119">
        <f>IF('Indicator Date'!AC156="","x",'Indicator Date'!AC156)</f>
        <v>2017</v>
      </c>
      <c r="AD156" s="119">
        <f>IF('Indicator Date'!AD156="","x",'Indicator Date'!AD156)</f>
        <v>2015</v>
      </c>
      <c r="AE156" s="119">
        <f>IF('Indicator Date'!AE156="","x",'Indicator Date'!AE156)</f>
        <v>2019</v>
      </c>
      <c r="AF156" s="119">
        <f>IF('Indicator Date'!AF156="","x",'Indicator Date'!AF156)</f>
        <v>2018</v>
      </c>
      <c r="AG156" s="119">
        <f>IF('Indicator Date'!AG156="","x",'Indicator Date'!AG156)</f>
        <v>2019</v>
      </c>
      <c r="AH156" s="119">
        <f>IF('Indicator Date'!AH156="","x",'Indicator Date'!AH156)</f>
        <v>2021</v>
      </c>
      <c r="AI156" s="119">
        <f>IF('Indicator Date'!AI156="","x",'Indicator Date'!AI156)</f>
        <v>2021</v>
      </c>
      <c r="AJ156" s="119">
        <f>IF('Indicator Date'!AJ156="","x",'Indicator Date'!AJ156)</f>
        <v>2020</v>
      </c>
      <c r="AK156" s="119">
        <f>IF('Indicator Date'!AK156="","x",'Indicator Date'!AK156)</f>
        <v>2020</v>
      </c>
      <c r="AL156" s="119">
        <f>IF('Indicator Date'!AL156="","x",'Indicator Date'!AL156)</f>
        <v>2018</v>
      </c>
      <c r="AM156" s="119" t="str">
        <f>IF('Indicator Date'!AM156="","x",RIGHT('Indicator Date'!AM156,4))</f>
        <v>2017</v>
      </c>
      <c r="AN156" s="119">
        <f>IF('Indicator Date'!AN156="","x",'Indicator Date'!AN156)</f>
        <v>2021</v>
      </c>
      <c r="AO156" s="119">
        <f>IF('Indicator Date'!AO156="","x",'Indicator Date'!AO156)</f>
        <v>2018</v>
      </c>
      <c r="AP156" s="119">
        <f>IF('Indicator Date'!AP156="","x",'Indicator Date'!AP156)</f>
        <v>2019</v>
      </c>
      <c r="AQ156" s="119">
        <f>IF('Indicator Date'!AQ156="","x",'Indicator Date'!AQ156)</f>
        <v>2019</v>
      </c>
      <c r="AR156" s="119">
        <f>IF('Indicator Date'!AR156="","x",'Indicator Date'!AR156)</f>
        <v>2019</v>
      </c>
      <c r="AS156" s="119">
        <f>IF('Indicator Date'!AS156="","x",'Indicator Date'!AS156)</f>
        <v>2019</v>
      </c>
      <c r="AT156" s="119">
        <f>IF('Indicator Date'!AT156="","x",'Indicator Date'!AT156)</f>
        <v>2019</v>
      </c>
      <c r="AU156" s="119">
        <f>IF('Indicator Date'!AU156="","x",'Indicator Date'!AU156)</f>
        <v>2019</v>
      </c>
      <c r="AV156" s="119">
        <f>IF('Indicator Date'!AV156="","x",'Indicator Date'!AV156)</f>
        <v>2019</v>
      </c>
      <c r="AW156" s="119">
        <f>IF('Indicator Date'!AW156="","x",'Indicator Date'!AW156)</f>
        <v>2019</v>
      </c>
      <c r="AX156" s="119">
        <f>IF('Indicator Date'!AX156="","x",'Indicator Date'!AX156)</f>
        <v>2018</v>
      </c>
      <c r="AY156" s="119">
        <f>IF('Indicator Date'!AY156="","x",'Indicator Date'!AY156)</f>
        <v>2019</v>
      </c>
      <c r="AZ156" s="119">
        <f>IF('Indicator Date'!AZ156="","x",'Indicator Date'!AZ156)</f>
        <v>2019</v>
      </c>
      <c r="BA156" s="119">
        <f>IF('Indicator Date'!BA156="","x",'Indicator Date'!BA156)</f>
        <v>2018</v>
      </c>
      <c r="BB156" s="119">
        <f>IF('Indicator Date'!BB156="","x",'Indicator Date'!BB156)</f>
        <v>2018</v>
      </c>
      <c r="BC156" s="119">
        <f>IF('Indicator Date'!BC156="","x",'Indicator Date'!BC156)</f>
        <v>2019</v>
      </c>
      <c r="BD156" s="119">
        <f>IF('Indicator Date'!BD156="","x",'Indicator Date'!BD156)</f>
        <v>2020</v>
      </c>
      <c r="BE156" s="170" t="str">
        <f>IF('Indicator Date'!BE156="","x",YEAR('Indicator Date'!BE156))</f>
        <v>x</v>
      </c>
      <c r="BF156" s="170">
        <f>IF('Indicator Date'!BF156="","x",YEAR('Indicator Date'!BF156))</f>
        <v>2020</v>
      </c>
      <c r="BG156" s="119">
        <f>IF('Indicator Date'!BG156="","x",'Indicator Date'!BG156)</f>
        <v>2019</v>
      </c>
      <c r="BH156" s="119">
        <f>IF('Indicator Date'!BH156="","x",'Indicator Date'!BH156)</f>
        <v>2019</v>
      </c>
      <c r="BI156" s="119">
        <f>IF('Indicator Date'!BI156="","x",'Indicator Date'!BI156)</f>
        <v>2019</v>
      </c>
      <c r="BJ156" s="119">
        <f>IF('Indicator Date'!BJ156="","x",'Indicator Date'!BJ156)</f>
        <v>2013</v>
      </c>
      <c r="BK156" s="119">
        <f>IF('Indicator Date'!BK156="","x",'Indicator Date'!BK156)</f>
        <v>2019</v>
      </c>
      <c r="BL156" s="119">
        <f>IF('Indicator Date'!BL156="","x",'Indicator Date'!BL156)</f>
        <v>2020</v>
      </c>
      <c r="BM156" s="119">
        <f>IF('Indicator Date'!BM156="","x",'Indicator Date'!BM156)</f>
        <v>2018</v>
      </c>
      <c r="BN156" s="119">
        <f>IF('Indicator Date'!BN156="","x",'Indicator Date'!BN156)</f>
        <v>2018</v>
      </c>
      <c r="BO156" s="119">
        <f>IF('Indicator Date'!BO156="","x",'Indicator Date'!BO156)</f>
        <v>2017</v>
      </c>
      <c r="BP156" s="119">
        <f>IF('Indicator Date'!BP156="","x",'Indicator Date'!BP156)</f>
        <v>2019</v>
      </c>
      <c r="BQ156" s="119">
        <f>IF('Indicator Date'!BQ156="","x",'Indicator Date'!BQ156)</f>
        <v>2014</v>
      </c>
      <c r="BR156" s="119">
        <f>IF('Indicator Date'!BR156="","x",'Indicator Date'!BR156)</f>
        <v>2017</v>
      </c>
      <c r="BS156" s="119">
        <f>IF('Indicator Date'!BS156="","x",'Indicator Date'!BS156)</f>
        <v>2017</v>
      </c>
      <c r="BT156" s="119">
        <f>IF('Indicator Date'!BT156="","x",'Indicator Date'!BT156)</f>
        <v>2011</v>
      </c>
      <c r="BU156" s="119">
        <f>IF('Indicator Date'!BU156="","x",'Indicator Date'!BU156)</f>
        <v>2018</v>
      </c>
      <c r="BV156" s="119">
        <f>IF('Indicator Date'!BV156="","x",'Indicator Date'!BV156)</f>
        <v>2018</v>
      </c>
      <c r="BW156" s="119">
        <f>IF('Indicator Date'!BW156="","x",'Indicator Date'!BW156)</f>
        <v>2018</v>
      </c>
      <c r="BX156" s="119">
        <f>IF('Indicator Date'!BX156="","x",'Indicator Date'!BX156)</f>
        <v>2018</v>
      </c>
      <c r="BY156" s="119">
        <f>IF('Indicator Date'!BY156="","x",'Indicator Date'!BY156)</f>
        <v>2017</v>
      </c>
      <c r="BZ156" s="119">
        <f>IF('Indicator Date'!BZ156="","x",'Indicator Date'!BZ156)</f>
        <v>2019</v>
      </c>
      <c r="CA156" s="119">
        <f>IF('Indicator Date'!CA156="","x",'Indicator Date'!CA156)</f>
        <v>2020</v>
      </c>
      <c r="CB156" s="119">
        <f>IF('Indicator Date'!CB156="","x",'Indicator Date'!CB156)</f>
        <v>2015</v>
      </c>
    </row>
    <row r="157" spans="1:80" x14ac:dyDescent="0.3">
      <c r="A157" s="100" t="str">
        <f>'Indicator Data'!A159</f>
        <v>Singapore</v>
      </c>
      <c r="B157" s="86" t="str">
        <f>'Indicator Data'!B159</f>
        <v>SGP</v>
      </c>
      <c r="C157" s="119">
        <f>IF('Indicator Date'!C157="","x",'Indicator Date'!C157)</f>
        <v>2015</v>
      </c>
      <c r="D157" s="119">
        <f>IF('Indicator Date'!D157="","x",'Indicator Date'!D157)</f>
        <v>2015</v>
      </c>
      <c r="E157" s="119">
        <f>IF('Indicator Date'!E157="","x",'Indicator Date'!E157)</f>
        <v>2015</v>
      </c>
      <c r="F157" s="119">
        <f>IF('Indicator Date'!F157="","x",'Indicator Date'!F157)</f>
        <v>2015</v>
      </c>
      <c r="G157" s="119">
        <f>IF('Indicator Date'!G157="","x",'Indicator Date'!G157)</f>
        <v>2015</v>
      </c>
      <c r="H157" s="119">
        <f>IF('Indicator Date'!H157="","x",'Indicator Date'!H157)</f>
        <v>2015</v>
      </c>
      <c r="I157" s="119">
        <f>IF('Indicator Date'!I157="","x",'Indicator Date'!I157)</f>
        <v>2015</v>
      </c>
      <c r="J157" s="119">
        <f>IF('Indicator Date'!J157="","x",'Indicator Date'!J157)</f>
        <v>2019</v>
      </c>
      <c r="K157" s="119">
        <f>IF('Indicator Date'!K157="","x",'Indicator Date'!K157)</f>
        <v>2019</v>
      </c>
      <c r="L157" s="119">
        <f>IF('Indicator Date'!L157="","x",'Indicator Date'!L157)</f>
        <v>2019</v>
      </c>
      <c r="M157" s="119">
        <f>IF('Indicator Date'!M157="","x",'Indicator Date'!M157)</f>
        <v>2015</v>
      </c>
      <c r="N157" s="119">
        <f>IF('Indicator Date'!N157="","x",'Indicator Date'!N157)</f>
        <v>2015</v>
      </c>
      <c r="O157" s="119">
        <f>IF('Indicator Date'!O157="","x",'Indicator Date'!O157)</f>
        <v>2015</v>
      </c>
      <c r="P157" s="119">
        <f>IF('Indicator Date'!P157="","x",'Indicator Date'!P157)</f>
        <v>2015</v>
      </c>
      <c r="Q157" s="119">
        <f>IF('Indicator Date'!Q157="","x",'Indicator Date'!Q157)</f>
        <v>2010</v>
      </c>
      <c r="R157" s="119">
        <f>IF('Indicator Date'!R157="","x",'Indicator Date'!R157)</f>
        <v>2010</v>
      </c>
      <c r="S157" s="119">
        <f>IF('Indicator Date'!S157="","x",'Indicator Date'!S157)</f>
        <v>2010</v>
      </c>
      <c r="T157" s="119">
        <f>IF('Indicator Date'!T157="","x",'Indicator Date'!T157)</f>
        <v>2010</v>
      </c>
      <c r="U157" s="119">
        <f>IF('Indicator Date'!U157="","x",'Indicator Date'!U157)</f>
        <v>2015</v>
      </c>
      <c r="V157" s="119">
        <f>IF('Indicator Date'!V157="","x",'Indicator Date'!V157)</f>
        <v>2015</v>
      </c>
      <c r="W157" s="119">
        <f>IF('Indicator Date'!W157="","x",'Indicator Date'!W157)</f>
        <v>2015</v>
      </c>
      <c r="X157" s="119">
        <f>IF('Indicator Date'!X157="","x",'Indicator Date'!X157)</f>
        <v>2018</v>
      </c>
      <c r="Y157" s="119">
        <f>IF('Indicator Date'!Y157="","x",'Indicator Date'!Y157)</f>
        <v>2019</v>
      </c>
      <c r="Z157" s="119">
        <f>IF('Indicator Date'!Z157="","x",'Indicator Date'!Z157)</f>
        <v>2019</v>
      </c>
      <c r="AA157" s="119">
        <f>IF('Indicator Date'!AA157="","x",'Indicator Date'!AA157)</f>
        <v>2010</v>
      </c>
      <c r="AB157" s="119">
        <f>IF('Indicator Date'!AB157="","x",'Indicator Date'!AB157)</f>
        <v>2017</v>
      </c>
      <c r="AC157" s="119" t="str">
        <f>IF('Indicator Date'!AC157="","x",'Indicator Date'!AC157)</f>
        <v>x</v>
      </c>
      <c r="AD157" s="119">
        <f>IF('Indicator Date'!AD157="","x",'Indicator Date'!AD157)</f>
        <v>2018</v>
      </c>
      <c r="AE157" s="119">
        <f>IF('Indicator Date'!AE157="","x",'Indicator Date'!AE157)</f>
        <v>2019</v>
      </c>
      <c r="AF157" s="119" t="str">
        <f>IF('Indicator Date'!AF157="","x",'Indicator Date'!AF157)</f>
        <v>x</v>
      </c>
      <c r="AG157" s="119">
        <f>IF('Indicator Date'!AG157="","x",'Indicator Date'!AG157)</f>
        <v>2019</v>
      </c>
      <c r="AH157" s="119">
        <f>IF('Indicator Date'!AH157="","x",'Indicator Date'!AH157)</f>
        <v>2021</v>
      </c>
      <c r="AI157" s="119">
        <f>IF('Indicator Date'!AI157="","x",'Indicator Date'!AI157)</f>
        <v>2021</v>
      </c>
      <c r="AJ157" s="119">
        <f>IF('Indicator Date'!AJ157="","x",'Indicator Date'!AJ157)</f>
        <v>2020</v>
      </c>
      <c r="AK157" s="119">
        <f>IF('Indicator Date'!AK157="","x",'Indicator Date'!AK157)</f>
        <v>2020</v>
      </c>
      <c r="AL157" s="119">
        <f>IF('Indicator Date'!AL157="","x",'Indicator Date'!AL157)</f>
        <v>2018</v>
      </c>
      <c r="AM157" s="119" t="str">
        <f>IF('Indicator Date'!AM157="","x",RIGHT('Indicator Date'!AM157,4))</f>
        <v>x</v>
      </c>
      <c r="AN157" s="119">
        <f>IF('Indicator Date'!AN157="","x",'Indicator Date'!AN157)</f>
        <v>2021</v>
      </c>
      <c r="AO157" s="119">
        <f>IF('Indicator Date'!AO157="","x",'Indicator Date'!AO157)</f>
        <v>2018</v>
      </c>
      <c r="AP157" s="119">
        <f>IF('Indicator Date'!AP157="","x",'Indicator Date'!AP157)</f>
        <v>2019</v>
      </c>
      <c r="AQ157" s="119" t="str">
        <f>IF('Indicator Date'!AQ157="","x",'Indicator Date'!AQ157)</f>
        <v>x</v>
      </c>
      <c r="AR157" s="119">
        <f>IF('Indicator Date'!AR157="","x",'Indicator Date'!AR157)</f>
        <v>2019</v>
      </c>
      <c r="AS157" s="119">
        <f>IF('Indicator Date'!AS157="","x",'Indicator Date'!AS157)</f>
        <v>2019</v>
      </c>
      <c r="AT157" s="119" t="str">
        <f>IF('Indicator Date'!AT157="","x",'Indicator Date'!AT157)</f>
        <v>x</v>
      </c>
      <c r="AU157" s="119">
        <f>IF('Indicator Date'!AU157="","x",'Indicator Date'!AU157)</f>
        <v>2019</v>
      </c>
      <c r="AV157" s="119">
        <f>IF('Indicator Date'!AV157="","x",'Indicator Date'!AV157)</f>
        <v>2019</v>
      </c>
      <c r="AW157" s="119">
        <f>IF('Indicator Date'!AW157="","x",'Indicator Date'!AW157)</f>
        <v>2019</v>
      </c>
      <c r="AX157" s="119" t="str">
        <f>IF('Indicator Date'!AX157="","x",'Indicator Date'!AX157)</f>
        <v>x</v>
      </c>
      <c r="AY157" s="119">
        <f>IF('Indicator Date'!AY157="","x",'Indicator Date'!AY157)</f>
        <v>2019</v>
      </c>
      <c r="AZ157" s="119">
        <f>IF('Indicator Date'!AZ157="","x",'Indicator Date'!AZ157)</f>
        <v>2019</v>
      </c>
      <c r="BA157" s="119" t="str">
        <f>IF('Indicator Date'!BA157="","x",'Indicator Date'!BA157)</f>
        <v>x</v>
      </c>
      <c r="BB157" s="119">
        <f>IF('Indicator Date'!BB157="","x",'Indicator Date'!BB157)</f>
        <v>2018</v>
      </c>
      <c r="BC157" s="119">
        <f>IF('Indicator Date'!BC157="","x",'Indicator Date'!BC157)</f>
        <v>2019</v>
      </c>
      <c r="BD157" s="119">
        <f>IF('Indicator Date'!BD157="","x",'Indicator Date'!BD157)</f>
        <v>2020</v>
      </c>
      <c r="BE157" s="170" t="str">
        <f>IF('Indicator Date'!BE157="","x",YEAR('Indicator Date'!BE157))</f>
        <v>x</v>
      </c>
      <c r="BF157" s="170">
        <f>IF('Indicator Date'!BF157="","x",YEAR('Indicator Date'!BF157))</f>
        <v>2020</v>
      </c>
      <c r="BG157" s="119">
        <f>IF('Indicator Date'!BG157="","x",'Indicator Date'!BG157)</f>
        <v>2019</v>
      </c>
      <c r="BH157" s="119">
        <f>IF('Indicator Date'!BH157="","x",'Indicator Date'!BH157)</f>
        <v>2019</v>
      </c>
      <c r="BI157" s="119">
        <f>IF('Indicator Date'!BI157="","x",'Indicator Date'!BI157)</f>
        <v>2019</v>
      </c>
      <c r="BJ157" s="119">
        <f>IF('Indicator Date'!BJ157="","x",'Indicator Date'!BJ157)</f>
        <v>2013</v>
      </c>
      <c r="BK157" s="119">
        <f>IF('Indicator Date'!BK157="","x",'Indicator Date'!BK157)</f>
        <v>2019</v>
      </c>
      <c r="BL157" s="119">
        <f>IF('Indicator Date'!BL157="","x",'Indicator Date'!BL157)</f>
        <v>2020</v>
      </c>
      <c r="BM157" s="119">
        <f>IF('Indicator Date'!BM157="","x",'Indicator Date'!BM157)</f>
        <v>2018</v>
      </c>
      <c r="BN157" s="119">
        <f>IF('Indicator Date'!BN157="","x",'Indicator Date'!BN157)</f>
        <v>2018</v>
      </c>
      <c r="BO157" s="119">
        <f>IF('Indicator Date'!BO157="","x",'Indicator Date'!BO157)</f>
        <v>2019</v>
      </c>
      <c r="BP157" s="119">
        <f>IF('Indicator Date'!BP157="","x",'Indicator Date'!BP157)</f>
        <v>2019</v>
      </c>
      <c r="BQ157" s="119">
        <f>IF('Indicator Date'!BQ157="","x",'Indicator Date'!BQ157)</f>
        <v>2014</v>
      </c>
      <c r="BR157" s="119">
        <f>IF('Indicator Date'!BR157="","x",'Indicator Date'!BR157)</f>
        <v>2017</v>
      </c>
      <c r="BS157" s="119">
        <f>IF('Indicator Date'!BS157="","x",'Indicator Date'!BS157)</f>
        <v>2017</v>
      </c>
      <c r="BT157" s="119">
        <f>IF('Indicator Date'!BT157="","x",'Indicator Date'!BT157)</f>
        <v>2016</v>
      </c>
      <c r="BU157" s="119">
        <f>IF('Indicator Date'!BU157="","x",'Indicator Date'!BU157)</f>
        <v>2018</v>
      </c>
      <c r="BV157" s="119">
        <f>IF('Indicator Date'!BV157="","x",'Indicator Date'!BV157)</f>
        <v>2018</v>
      </c>
      <c r="BW157" s="119">
        <f>IF('Indicator Date'!BW157="","x",'Indicator Date'!BW157)</f>
        <v>2018</v>
      </c>
      <c r="BX157" s="119">
        <f>IF('Indicator Date'!BX157="","x",'Indicator Date'!BX157)</f>
        <v>2018</v>
      </c>
      <c r="BY157" s="119">
        <f>IF('Indicator Date'!BY157="","x",'Indicator Date'!BY157)</f>
        <v>2017</v>
      </c>
      <c r="BZ157" s="119">
        <f>IF('Indicator Date'!BZ157="","x",'Indicator Date'!BZ157)</f>
        <v>2019</v>
      </c>
      <c r="CA157" s="119">
        <f>IF('Indicator Date'!CA157="","x",'Indicator Date'!CA157)</f>
        <v>2020</v>
      </c>
      <c r="CB157" s="119">
        <f>IF('Indicator Date'!CB157="","x",'Indicator Date'!CB157)</f>
        <v>2015</v>
      </c>
    </row>
    <row r="158" spans="1:80" x14ac:dyDescent="0.3">
      <c r="A158" s="100" t="str">
        <f>'Indicator Data'!A160</f>
        <v>Slovakia</v>
      </c>
      <c r="B158" s="86" t="str">
        <f>'Indicator Data'!B160</f>
        <v>SVK</v>
      </c>
      <c r="C158" s="119">
        <f>IF('Indicator Date'!C158="","x",'Indicator Date'!C158)</f>
        <v>2015</v>
      </c>
      <c r="D158" s="119">
        <f>IF('Indicator Date'!D158="","x",'Indicator Date'!D158)</f>
        <v>2015</v>
      </c>
      <c r="E158" s="119">
        <f>IF('Indicator Date'!E158="","x",'Indicator Date'!E158)</f>
        <v>2015</v>
      </c>
      <c r="F158" s="119">
        <f>IF('Indicator Date'!F158="","x",'Indicator Date'!F158)</f>
        <v>2015</v>
      </c>
      <c r="G158" s="119">
        <f>IF('Indicator Date'!G158="","x",'Indicator Date'!G158)</f>
        <v>2015</v>
      </c>
      <c r="H158" s="119">
        <f>IF('Indicator Date'!H158="","x",'Indicator Date'!H158)</f>
        <v>2015</v>
      </c>
      <c r="I158" s="119">
        <f>IF('Indicator Date'!I158="","x",'Indicator Date'!I158)</f>
        <v>2015</v>
      </c>
      <c r="J158" s="119">
        <f>IF('Indicator Date'!J158="","x",'Indicator Date'!J158)</f>
        <v>2019</v>
      </c>
      <c r="K158" s="119">
        <f>IF('Indicator Date'!K158="","x",'Indicator Date'!K158)</f>
        <v>2019</v>
      </c>
      <c r="L158" s="119">
        <f>IF('Indicator Date'!L158="","x",'Indicator Date'!L158)</f>
        <v>2019</v>
      </c>
      <c r="M158" s="119">
        <f>IF('Indicator Date'!M158="","x",'Indicator Date'!M158)</f>
        <v>2015</v>
      </c>
      <c r="N158" s="119">
        <f>IF('Indicator Date'!N158="","x",'Indicator Date'!N158)</f>
        <v>2015</v>
      </c>
      <c r="O158" s="119">
        <f>IF('Indicator Date'!O158="","x",'Indicator Date'!O158)</f>
        <v>2015</v>
      </c>
      <c r="P158" s="119">
        <f>IF('Indicator Date'!P158="","x",'Indicator Date'!P158)</f>
        <v>2015</v>
      </c>
      <c r="Q158" s="119">
        <f>IF('Indicator Date'!Q158="","x",'Indicator Date'!Q158)</f>
        <v>2010</v>
      </c>
      <c r="R158" s="119">
        <f>IF('Indicator Date'!R158="","x",'Indicator Date'!R158)</f>
        <v>2010</v>
      </c>
      <c r="S158" s="119">
        <f>IF('Indicator Date'!S158="","x",'Indicator Date'!S158)</f>
        <v>2010</v>
      </c>
      <c r="T158" s="119">
        <f>IF('Indicator Date'!T158="","x",'Indicator Date'!T158)</f>
        <v>2010</v>
      </c>
      <c r="U158" s="119">
        <f>IF('Indicator Date'!U158="","x",'Indicator Date'!U158)</f>
        <v>2015</v>
      </c>
      <c r="V158" s="119">
        <f>IF('Indicator Date'!V158="","x",'Indicator Date'!V158)</f>
        <v>2015</v>
      </c>
      <c r="W158" s="119">
        <f>IF('Indicator Date'!W158="","x",'Indicator Date'!W158)</f>
        <v>2015</v>
      </c>
      <c r="X158" s="119">
        <f>IF('Indicator Date'!X158="","x",'Indicator Date'!X158)</f>
        <v>2018</v>
      </c>
      <c r="Y158" s="119">
        <f>IF('Indicator Date'!Y158="","x",'Indicator Date'!Y158)</f>
        <v>2019</v>
      </c>
      <c r="Z158" s="119">
        <f>IF('Indicator Date'!Z158="","x",'Indicator Date'!Z158)</f>
        <v>2019</v>
      </c>
      <c r="AA158" s="119">
        <f>IF('Indicator Date'!AA158="","x",'Indicator Date'!AA158)</f>
        <v>2011</v>
      </c>
      <c r="AB158" s="119">
        <f>IF('Indicator Date'!AB158="","x",'Indicator Date'!AB158)</f>
        <v>2017</v>
      </c>
      <c r="AC158" s="119" t="str">
        <f>IF('Indicator Date'!AC158="","x",'Indicator Date'!AC158)</f>
        <v>x</v>
      </c>
      <c r="AD158" s="119">
        <f>IF('Indicator Date'!AD158="","x",'Indicator Date'!AD158)</f>
        <v>2018</v>
      </c>
      <c r="AE158" s="119">
        <f>IF('Indicator Date'!AE158="","x",'Indicator Date'!AE158)</f>
        <v>2019</v>
      </c>
      <c r="AF158" s="119" t="str">
        <f>IF('Indicator Date'!AF158="","x",'Indicator Date'!AF158)</f>
        <v>x</v>
      </c>
      <c r="AG158" s="119">
        <f>IF('Indicator Date'!AG158="","x",'Indicator Date'!AG158)</f>
        <v>2019</v>
      </c>
      <c r="AH158" s="119">
        <f>IF('Indicator Date'!AH158="","x",'Indicator Date'!AH158)</f>
        <v>2021</v>
      </c>
      <c r="AI158" s="119">
        <f>IF('Indicator Date'!AI158="","x",'Indicator Date'!AI158)</f>
        <v>2021</v>
      </c>
      <c r="AJ158" s="119">
        <f>IF('Indicator Date'!AJ158="","x",'Indicator Date'!AJ158)</f>
        <v>2020</v>
      </c>
      <c r="AK158" s="119">
        <f>IF('Indicator Date'!AK158="","x",'Indicator Date'!AK158)</f>
        <v>2020</v>
      </c>
      <c r="AL158" s="119">
        <f>IF('Indicator Date'!AL158="","x",'Indicator Date'!AL158)</f>
        <v>2018</v>
      </c>
      <c r="AM158" s="119" t="str">
        <f>IF('Indicator Date'!AM158="","x",RIGHT('Indicator Date'!AM158,4))</f>
        <v>x</v>
      </c>
      <c r="AN158" s="119">
        <f>IF('Indicator Date'!AN158="","x",'Indicator Date'!AN158)</f>
        <v>2021</v>
      </c>
      <c r="AO158" s="119">
        <f>IF('Indicator Date'!AO158="","x",'Indicator Date'!AO158)</f>
        <v>2018</v>
      </c>
      <c r="AP158" s="119">
        <f>IF('Indicator Date'!AP158="","x",'Indicator Date'!AP158)</f>
        <v>2019</v>
      </c>
      <c r="AQ158" s="119" t="str">
        <f>IF('Indicator Date'!AQ158="","x",'Indicator Date'!AQ158)</f>
        <v>x</v>
      </c>
      <c r="AR158" s="119">
        <f>IF('Indicator Date'!AR158="","x",'Indicator Date'!AR158)</f>
        <v>2019</v>
      </c>
      <c r="AS158" s="119">
        <f>IF('Indicator Date'!AS158="","x",'Indicator Date'!AS158)</f>
        <v>2019</v>
      </c>
      <c r="AT158" s="119" t="str">
        <f>IF('Indicator Date'!AT158="","x",'Indicator Date'!AT158)</f>
        <v>x</v>
      </c>
      <c r="AU158" s="119">
        <f>IF('Indicator Date'!AU158="","x",'Indicator Date'!AU158)</f>
        <v>2019</v>
      </c>
      <c r="AV158" s="119" t="str">
        <f>IF('Indicator Date'!AV158="","x",'Indicator Date'!AV158)</f>
        <v>x</v>
      </c>
      <c r="AW158" s="119" t="str">
        <f>IF('Indicator Date'!AW158="","x",'Indicator Date'!AW158)</f>
        <v>x</v>
      </c>
      <c r="AX158" s="119" t="str">
        <f>IF('Indicator Date'!AX158="","x",'Indicator Date'!AX158)</f>
        <v>x</v>
      </c>
      <c r="AY158" s="119">
        <f>IF('Indicator Date'!AY158="","x",'Indicator Date'!AY158)</f>
        <v>2019</v>
      </c>
      <c r="AZ158" s="119">
        <f>IF('Indicator Date'!AZ158="","x",'Indicator Date'!AZ158)</f>
        <v>2019</v>
      </c>
      <c r="BA158" s="119">
        <f>IF('Indicator Date'!BA158="","x",'Indicator Date'!BA158)</f>
        <v>2018</v>
      </c>
      <c r="BB158" s="119">
        <f>IF('Indicator Date'!BB158="","x",'Indicator Date'!BB158)</f>
        <v>2018</v>
      </c>
      <c r="BC158" s="119">
        <f>IF('Indicator Date'!BC158="","x",'Indicator Date'!BC158)</f>
        <v>2019</v>
      </c>
      <c r="BD158" s="119">
        <f>IF('Indicator Date'!BD158="","x",'Indicator Date'!BD158)</f>
        <v>2020</v>
      </c>
      <c r="BE158" s="170" t="str">
        <f>IF('Indicator Date'!BE158="","x",YEAR('Indicator Date'!BE158))</f>
        <v>x</v>
      </c>
      <c r="BF158" s="170">
        <f>IF('Indicator Date'!BF158="","x",YEAR('Indicator Date'!BF158))</f>
        <v>2020</v>
      </c>
      <c r="BG158" s="119">
        <f>IF('Indicator Date'!BG158="","x",'Indicator Date'!BG158)</f>
        <v>2019</v>
      </c>
      <c r="BH158" s="119">
        <f>IF('Indicator Date'!BH158="","x",'Indicator Date'!BH158)</f>
        <v>2019</v>
      </c>
      <c r="BI158" s="119">
        <f>IF('Indicator Date'!BI158="","x",'Indicator Date'!BI158)</f>
        <v>2019</v>
      </c>
      <c r="BJ158" s="119">
        <f>IF('Indicator Date'!BJ158="","x",'Indicator Date'!BJ158)</f>
        <v>2015</v>
      </c>
      <c r="BK158" s="119">
        <f>IF('Indicator Date'!BK158="","x",'Indicator Date'!BK158)</f>
        <v>2019</v>
      </c>
      <c r="BL158" s="119">
        <f>IF('Indicator Date'!BL158="","x",'Indicator Date'!BL158)</f>
        <v>2020</v>
      </c>
      <c r="BM158" s="119">
        <f>IF('Indicator Date'!BM158="","x",'Indicator Date'!BM158)</f>
        <v>2018</v>
      </c>
      <c r="BN158" s="119" t="str">
        <f>IF('Indicator Date'!BN158="","x",'Indicator Date'!BN158)</f>
        <v>x</v>
      </c>
      <c r="BO158" s="119">
        <f>IF('Indicator Date'!BO158="","x",'Indicator Date'!BO158)</f>
        <v>2019</v>
      </c>
      <c r="BP158" s="119">
        <f>IF('Indicator Date'!BP158="","x",'Indicator Date'!BP158)</f>
        <v>2019</v>
      </c>
      <c r="BQ158" s="119">
        <f>IF('Indicator Date'!BQ158="","x",'Indicator Date'!BQ158)</f>
        <v>2014</v>
      </c>
      <c r="BR158" s="119">
        <f>IF('Indicator Date'!BR158="","x",'Indicator Date'!BR158)</f>
        <v>2017</v>
      </c>
      <c r="BS158" s="119">
        <f>IF('Indicator Date'!BS158="","x",'Indicator Date'!BS158)</f>
        <v>2017</v>
      </c>
      <c r="BT158" s="119">
        <f>IF('Indicator Date'!BT158="","x",'Indicator Date'!BT158)</f>
        <v>2016</v>
      </c>
      <c r="BU158" s="119">
        <f>IF('Indicator Date'!BU158="","x",'Indicator Date'!BU158)</f>
        <v>2018</v>
      </c>
      <c r="BV158" s="119">
        <f>IF('Indicator Date'!BV158="","x",'Indicator Date'!BV158)</f>
        <v>2018</v>
      </c>
      <c r="BW158" s="119">
        <f>IF('Indicator Date'!BW158="","x",'Indicator Date'!BW158)</f>
        <v>2018</v>
      </c>
      <c r="BX158" s="119">
        <f>IF('Indicator Date'!BX158="","x",'Indicator Date'!BX158)</f>
        <v>2018</v>
      </c>
      <c r="BY158" s="119">
        <f>IF('Indicator Date'!BY158="","x",'Indicator Date'!BY158)</f>
        <v>2017</v>
      </c>
      <c r="BZ158" s="119">
        <f>IF('Indicator Date'!BZ158="","x",'Indicator Date'!BZ158)</f>
        <v>2019</v>
      </c>
      <c r="CA158" s="119">
        <f>IF('Indicator Date'!CA158="","x",'Indicator Date'!CA158)</f>
        <v>2020</v>
      </c>
      <c r="CB158" s="119">
        <f>IF('Indicator Date'!CB158="","x",'Indicator Date'!CB158)</f>
        <v>2015</v>
      </c>
    </row>
    <row r="159" spans="1:80" x14ac:dyDescent="0.3">
      <c r="A159" s="100" t="str">
        <f>'Indicator Data'!A161</f>
        <v>Slovenia</v>
      </c>
      <c r="B159" s="86" t="str">
        <f>'Indicator Data'!B161</f>
        <v>SVN</v>
      </c>
      <c r="C159" s="119">
        <f>IF('Indicator Date'!C159="","x",'Indicator Date'!C159)</f>
        <v>2015</v>
      </c>
      <c r="D159" s="119">
        <f>IF('Indicator Date'!D159="","x",'Indicator Date'!D159)</f>
        <v>2015</v>
      </c>
      <c r="E159" s="119">
        <f>IF('Indicator Date'!E159="","x",'Indicator Date'!E159)</f>
        <v>2015</v>
      </c>
      <c r="F159" s="119">
        <f>IF('Indicator Date'!F159="","x",'Indicator Date'!F159)</f>
        <v>2015</v>
      </c>
      <c r="G159" s="119">
        <f>IF('Indicator Date'!G159="","x",'Indicator Date'!G159)</f>
        <v>2015</v>
      </c>
      <c r="H159" s="119">
        <f>IF('Indicator Date'!H159="","x",'Indicator Date'!H159)</f>
        <v>2015</v>
      </c>
      <c r="I159" s="119">
        <f>IF('Indicator Date'!I159="","x",'Indicator Date'!I159)</f>
        <v>2015</v>
      </c>
      <c r="J159" s="119">
        <f>IF('Indicator Date'!J159="","x",'Indicator Date'!J159)</f>
        <v>2019</v>
      </c>
      <c r="K159" s="119">
        <f>IF('Indicator Date'!K159="","x",'Indicator Date'!K159)</f>
        <v>2019</v>
      </c>
      <c r="L159" s="119">
        <f>IF('Indicator Date'!L159="","x",'Indicator Date'!L159)</f>
        <v>2019</v>
      </c>
      <c r="M159" s="119">
        <f>IF('Indicator Date'!M159="","x",'Indicator Date'!M159)</f>
        <v>2015</v>
      </c>
      <c r="N159" s="119">
        <f>IF('Indicator Date'!N159="","x",'Indicator Date'!N159)</f>
        <v>2015</v>
      </c>
      <c r="O159" s="119">
        <f>IF('Indicator Date'!O159="","x",'Indicator Date'!O159)</f>
        <v>2015</v>
      </c>
      <c r="P159" s="119">
        <f>IF('Indicator Date'!P159="","x",'Indicator Date'!P159)</f>
        <v>2015</v>
      </c>
      <c r="Q159" s="119">
        <f>IF('Indicator Date'!Q159="","x",'Indicator Date'!Q159)</f>
        <v>2010</v>
      </c>
      <c r="R159" s="119">
        <f>IF('Indicator Date'!R159="","x",'Indicator Date'!R159)</f>
        <v>2010</v>
      </c>
      <c r="S159" s="119">
        <f>IF('Indicator Date'!S159="","x",'Indicator Date'!S159)</f>
        <v>2010</v>
      </c>
      <c r="T159" s="119">
        <f>IF('Indicator Date'!T159="","x",'Indicator Date'!T159)</f>
        <v>2010</v>
      </c>
      <c r="U159" s="119">
        <f>IF('Indicator Date'!U159="","x",'Indicator Date'!U159)</f>
        <v>2015</v>
      </c>
      <c r="V159" s="119">
        <f>IF('Indicator Date'!V159="","x",'Indicator Date'!V159)</f>
        <v>2015</v>
      </c>
      <c r="W159" s="119">
        <f>IF('Indicator Date'!W159="","x",'Indicator Date'!W159)</f>
        <v>2015</v>
      </c>
      <c r="X159" s="119">
        <f>IF('Indicator Date'!X159="","x",'Indicator Date'!X159)</f>
        <v>2018</v>
      </c>
      <c r="Y159" s="119">
        <f>IF('Indicator Date'!Y159="","x",'Indicator Date'!Y159)</f>
        <v>2019</v>
      </c>
      <c r="Z159" s="119">
        <f>IF('Indicator Date'!Z159="","x",'Indicator Date'!Z159)</f>
        <v>2019</v>
      </c>
      <c r="AA159" s="119">
        <f>IF('Indicator Date'!AA159="","x",'Indicator Date'!AA159)</f>
        <v>2015</v>
      </c>
      <c r="AB159" s="119">
        <f>IF('Indicator Date'!AB159="","x",'Indicator Date'!AB159)</f>
        <v>2017</v>
      </c>
      <c r="AC159" s="119" t="str">
        <f>IF('Indicator Date'!AC159="","x",'Indicator Date'!AC159)</f>
        <v>x</v>
      </c>
      <c r="AD159" s="119">
        <f>IF('Indicator Date'!AD159="","x",'Indicator Date'!AD159)</f>
        <v>2018</v>
      </c>
      <c r="AE159" s="119">
        <f>IF('Indicator Date'!AE159="","x",'Indicator Date'!AE159)</f>
        <v>2019</v>
      </c>
      <c r="AF159" s="119">
        <f>IF('Indicator Date'!AF159="","x",'Indicator Date'!AF159)</f>
        <v>2018</v>
      </c>
      <c r="AG159" s="119">
        <f>IF('Indicator Date'!AG159="","x",'Indicator Date'!AG159)</f>
        <v>2019</v>
      </c>
      <c r="AH159" s="119">
        <f>IF('Indicator Date'!AH159="","x",'Indicator Date'!AH159)</f>
        <v>2021</v>
      </c>
      <c r="AI159" s="119">
        <f>IF('Indicator Date'!AI159="","x",'Indicator Date'!AI159)</f>
        <v>2021</v>
      </c>
      <c r="AJ159" s="119">
        <f>IF('Indicator Date'!AJ159="","x",'Indicator Date'!AJ159)</f>
        <v>2020</v>
      </c>
      <c r="AK159" s="119">
        <f>IF('Indicator Date'!AK159="","x",'Indicator Date'!AK159)</f>
        <v>2020</v>
      </c>
      <c r="AL159" s="119">
        <f>IF('Indicator Date'!AL159="","x",'Indicator Date'!AL159)</f>
        <v>2018</v>
      </c>
      <c r="AM159" s="119" t="str">
        <f>IF('Indicator Date'!AM159="","x",RIGHT('Indicator Date'!AM159,4))</f>
        <v>x</v>
      </c>
      <c r="AN159" s="119">
        <f>IF('Indicator Date'!AN159="","x",'Indicator Date'!AN159)</f>
        <v>2021</v>
      </c>
      <c r="AO159" s="119">
        <f>IF('Indicator Date'!AO159="","x",'Indicator Date'!AO159)</f>
        <v>2018</v>
      </c>
      <c r="AP159" s="119">
        <f>IF('Indicator Date'!AP159="","x",'Indicator Date'!AP159)</f>
        <v>2019</v>
      </c>
      <c r="AQ159" s="119" t="str">
        <f>IF('Indicator Date'!AQ159="","x",'Indicator Date'!AQ159)</f>
        <v>x</v>
      </c>
      <c r="AR159" s="119">
        <f>IF('Indicator Date'!AR159="","x",'Indicator Date'!AR159)</f>
        <v>2019</v>
      </c>
      <c r="AS159" s="119">
        <f>IF('Indicator Date'!AS159="","x",'Indicator Date'!AS159)</f>
        <v>2019</v>
      </c>
      <c r="AT159" s="119" t="str">
        <f>IF('Indicator Date'!AT159="","x",'Indicator Date'!AT159)</f>
        <v>x</v>
      </c>
      <c r="AU159" s="119">
        <f>IF('Indicator Date'!AU159="","x",'Indicator Date'!AU159)</f>
        <v>2019</v>
      </c>
      <c r="AV159" s="119" t="str">
        <f>IF('Indicator Date'!AV159="","x",'Indicator Date'!AV159)</f>
        <v>x</v>
      </c>
      <c r="AW159" s="119" t="str">
        <f>IF('Indicator Date'!AW159="","x",'Indicator Date'!AW159)</f>
        <v>x</v>
      </c>
      <c r="AX159" s="119" t="str">
        <f>IF('Indicator Date'!AX159="","x",'Indicator Date'!AX159)</f>
        <v>x</v>
      </c>
      <c r="AY159" s="119">
        <f>IF('Indicator Date'!AY159="","x",'Indicator Date'!AY159)</f>
        <v>2019</v>
      </c>
      <c r="AZ159" s="119">
        <f>IF('Indicator Date'!AZ159="","x",'Indicator Date'!AZ159)</f>
        <v>2019</v>
      </c>
      <c r="BA159" s="119">
        <f>IF('Indicator Date'!BA159="","x",'Indicator Date'!BA159)</f>
        <v>2018</v>
      </c>
      <c r="BB159" s="119">
        <f>IF('Indicator Date'!BB159="","x",'Indicator Date'!BB159)</f>
        <v>2018</v>
      </c>
      <c r="BC159" s="119">
        <f>IF('Indicator Date'!BC159="","x",'Indicator Date'!BC159)</f>
        <v>2019</v>
      </c>
      <c r="BD159" s="119">
        <f>IF('Indicator Date'!BD159="","x",'Indicator Date'!BD159)</f>
        <v>2020</v>
      </c>
      <c r="BE159" s="170" t="str">
        <f>IF('Indicator Date'!BE159="","x",YEAR('Indicator Date'!BE159))</f>
        <v>x</v>
      </c>
      <c r="BF159" s="170">
        <f>IF('Indicator Date'!BF159="","x",YEAR('Indicator Date'!BF159))</f>
        <v>2020</v>
      </c>
      <c r="BG159" s="119">
        <f>IF('Indicator Date'!BG159="","x",'Indicator Date'!BG159)</f>
        <v>2019</v>
      </c>
      <c r="BH159" s="119">
        <f>IF('Indicator Date'!BH159="","x",'Indicator Date'!BH159)</f>
        <v>2019</v>
      </c>
      <c r="BI159" s="119">
        <f>IF('Indicator Date'!BI159="","x",'Indicator Date'!BI159)</f>
        <v>2019</v>
      </c>
      <c r="BJ159" s="119">
        <f>IF('Indicator Date'!BJ159="","x",'Indicator Date'!BJ159)</f>
        <v>2015</v>
      </c>
      <c r="BK159" s="119">
        <f>IF('Indicator Date'!BK159="","x",'Indicator Date'!BK159)</f>
        <v>2019</v>
      </c>
      <c r="BL159" s="119">
        <f>IF('Indicator Date'!BL159="","x",'Indicator Date'!BL159)</f>
        <v>2020</v>
      </c>
      <c r="BM159" s="119">
        <f>IF('Indicator Date'!BM159="","x",'Indicator Date'!BM159)</f>
        <v>2018</v>
      </c>
      <c r="BN159" s="119">
        <f>IF('Indicator Date'!BN159="","x",'Indicator Date'!BN159)</f>
        <v>2014</v>
      </c>
      <c r="BO159" s="119">
        <f>IF('Indicator Date'!BO159="","x",'Indicator Date'!BO159)</f>
        <v>2019</v>
      </c>
      <c r="BP159" s="119">
        <f>IF('Indicator Date'!BP159="","x",'Indicator Date'!BP159)</f>
        <v>2019</v>
      </c>
      <c r="BQ159" s="119">
        <f>IF('Indicator Date'!BQ159="","x",'Indicator Date'!BQ159)</f>
        <v>2014</v>
      </c>
      <c r="BR159" s="119">
        <f>IF('Indicator Date'!BR159="","x",'Indicator Date'!BR159)</f>
        <v>2017</v>
      </c>
      <c r="BS159" s="119">
        <f>IF('Indicator Date'!BS159="","x",'Indicator Date'!BS159)</f>
        <v>2017</v>
      </c>
      <c r="BT159" s="119">
        <f>IF('Indicator Date'!BT159="","x",'Indicator Date'!BT159)</f>
        <v>2016</v>
      </c>
      <c r="BU159" s="119">
        <f>IF('Indicator Date'!BU159="","x",'Indicator Date'!BU159)</f>
        <v>2018</v>
      </c>
      <c r="BV159" s="119">
        <f>IF('Indicator Date'!BV159="","x",'Indicator Date'!BV159)</f>
        <v>2018</v>
      </c>
      <c r="BW159" s="119">
        <f>IF('Indicator Date'!BW159="","x",'Indicator Date'!BW159)</f>
        <v>2018</v>
      </c>
      <c r="BX159" s="119">
        <f>IF('Indicator Date'!BX159="","x",'Indicator Date'!BX159)</f>
        <v>2018</v>
      </c>
      <c r="BY159" s="119">
        <f>IF('Indicator Date'!BY159="","x",'Indicator Date'!BY159)</f>
        <v>2017</v>
      </c>
      <c r="BZ159" s="119">
        <f>IF('Indicator Date'!BZ159="","x",'Indicator Date'!BZ159)</f>
        <v>2019</v>
      </c>
      <c r="CA159" s="119">
        <f>IF('Indicator Date'!CA159="","x",'Indicator Date'!CA159)</f>
        <v>2020</v>
      </c>
      <c r="CB159" s="119">
        <f>IF('Indicator Date'!CB159="","x",'Indicator Date'!CB159)</f>
        <v>2015</v>
      </c>
    </row>
    <row r="160" spans="1:80" x14ac:dyDescent="0.3">
      <c r="A160" s="100" t="str">
        <f>'Indicator Data'!A162</f>
        <v>Solomon Islands</v>
      </c>
      <c r="B160" s="86" t="str">
        <f>'Indicator Data'!B162</f>
        <v>SLB</v>
      </c>
      <c r="C160" s="119">
        <f>IF('Indicator Date'!C160="","x",'Indicator Date'!C160)</f>
        <v>2015</v>
      </c>
      <c r="D160" s="119">
        <f>IF('Indicator Date'!D160="","x",'Indicator Date'!D160)</f>
        <v>2015</v>
      </c>
      <c r="E160" s="119">
        <f>IF('Indicator Date'!E160="","x",'Indicator Date'!E160)</f>
        <v>2015</v>
      </c>
      <c r="F160" s="119">
        <f>IF('Indicator Date'!F160="","x",'Indicator Date'!F160)</f>
        <v>2015</v>
      </c>
      <c r="G160" s="119">
        <f>IF('Indicator Date'!G160="","x",'Indicator Date'!G160)</f>
        <v>2015</v>
      </c>
      <c r="H160" s="119">
        <f>IF('Indicator Date'!H160="","x",'Indicator Date'!H160)</f>
        <v>2015</v>
      </c>
      <c r="I160" s="119">
        <f>IF('Indicator Date'!I160="","x",'Indicator Date'!I160)</f>
        <v>2015</v>
      </c>
      <c r="J160" s="119">
        <f>IF('Indicator Date'!J160="","x",'Indicator Date'!J160)</f>
        <v>2019</v>
      </c>
      <c r="K160" s="119">
        <f>IF('Indicator Date'!K160="","x",'Indicator Date'!K160)</f>
        <v>2019</v>
      </c>
      <c r="L160" s="119">
        <f>IF('Indicator Date'!L160="","x",'Indicator Date'!L160)</f>
        <v>2019</v>
      </c>
      <c r="M160" s="119">
        <f>IF('Indicator Date'!M160="","x",'Indicator Date'!M160)</f>
        <v>2015</v>
      </c>
      <c r="N160" s="119">
        <f>IF('Indicator Date'!N160="","x",'Indicator Date'!N160)</f>
        <v>2015</v>
      </c>
      <c r="O160" s="119">
        <f>IF('Indicator Date'!O160="","x",'Indicator Date'!O160)</f>
        <v>2015</v>
      </c>
      <c r="P160" s="119">
        <f>IF('Indicator Date'!P160="","x",'Indicator Date'!P160)</f>
        <v>2015</v>
      </c>
      <c r="Q160" s="119">
        <f>IF('Indicator Date'!Q160="","x",'Indicator Date'!Q160)</f>
        <v>2010</v>
      </c>
      <c r="R160" s="119">
        <f>IF('Indicator Date'!R160="","x",'Indicator Date'!R160)</f>
        <v>2010</v>
      </c>
      <c r="S160" s="119">
        <f>IF('Indicator Date'!S160="","x",'Indicator Date'!S160)</f>
        <v>2010</v>
      </c>
      <c r="T160" s="119">
        <f>IF('Indicator Date'!T160="","x",'Indicator Date'!T160)</f>
        <v>2010</v>
      </c>
      <c r="U160" s="119">
        <f>IF('Indicator Date'!U160="","x",'Indicator Date'!U160)</f>
        <v>2015</v>
      </c>
      <c r="V160" s="119">
        <f>IF('Indicator Date'!V160="","x",'Indicator Date'!V160)</f>
        <v>2015</v>
      </c>
      <c r="W160" s="119">
        <f>IF('Indicator Date'!W160="","x",'Indicator Date'!W160)</f>
        <v>2015</v>
      </c>
      <c r="X160" s="119">
        <f>IF('Indicator Date'!X160="","x",'Indicator Date'!X160)</f>
        <v>2018</v>
      </c>
      <c r="Y160" s="119">
        <f>IF('Indicator Date'!Y160="","x",'Indicator Date'!Y160)</f>
        <v>2019</v>
      </c>
      <c r="Z160" s="119">
        <f>IF('Indicator Date'!Z160="","x",'Indicator Date'!Z160)</f>
        <v>2019</v>
      </c>
      <c r="AA160" s="119" t="str">
        <f>IF('Indicator Date'!AA160="","x",'Indicator Date'!AA160)</f>
        <v>x</v>
      </c>
      <c r="AB160" s="119">
        <f>IF('Indicator Date'!AB160="","x",'Indicator Date'!AB160)</f>
        <v>2017</v>
      </c>
      <c r="AC160" s="119">
        <f>IF('Indicator Date'!AC160="","x",'Indicator Date'!AC160)</f>
        <v>2017</v>
      </c>
      <c r="AD160" s="119" t="str">
        <f>IF('Indicator Date'!AD160="","x",'Indicator Date'!AD160)</f>
        <v>x</v>
      </c>
      <c r="AE160" s="119">
        <f>IF('Indicator Date'!AE160="","x",'Indicator Date'!AE160)</f>
        <v>2018</v>
      </c>
      <c r="AF160" s="119" t="str">
        <f>IF('Indicator Date'!AF160="","x",'Indicator Date'!AF160)</f>
        <v>x</v>
      </c>
      <c r="AG160" s="119">
        <f>IF('Indicator Date'!AG160="","x",'Indicator Date'!AG160)</f>
        <v>2019</v>
      </c>
      <c r="AH160" s="119">
        <f>IF('Indicator Date'!AH160="","x",'Indicator Date'!AH160)</f>
        <v>2021</v>
      </c>
      <c r="AI160" s="119">
        <f>IF('Indicator Date'!AI160="","x",'Indicator Date'!AI160)</f>
        <v>2021</v>
      </c>
      <c r="AJ160" s="119">
        <f>IF('Indicator Date'!AJ160="","x",'Indicator Date'!AJ160)</f>
        <v>2020</v>
      </c>
      <c r="AK160" s="119">
        <f>IF('Indicator Date'!AK160="","x",'Indicator Date'!AK160)</f>
        <v>2020</v>
      </c>
      <c r="AL160" s="119">
        <f>IF('Indicator Date'!AL160="","x",'Indicator Date'!AL160)</f>
        <v>2018</v>
      </c>
      <c r="AM160" s="119" t="str">
        <f>IF('Indicator Date'!AM160="","x",RIGHT('Indicator Date'!AM160,4))</f>
        <v>x</v>
      </c>
      <c r="AN160" s="119">
        <f>IF('Indicator Date'!AN160="","x",'Indicator Date'!AN160)</f>
        <v>2021</v>
      </c>
      <c r="AO160" s="119">
        <f>IF('Indicator Date'!AO160="","x",'Indicator Date'!AO160)</f>
        <v>2018</v>
      </c>
      <c r="AP160" s="119">
        <f>IF('Indicator Date'!AP160="","x",'Indicator Date'!AP160)</f>
        <v>2019</v>
      </c>
      <c r="AQ160" s="119">
        <f>IF('Indicator Date'!AQ160="","x",'Indicator Date'!AQ160)</f>
        <v>2019</v>
      </c>
      <c r="AR160" s="119">
        <f>IF('Indicator Date'!AR160="","x",'Indicator Date'!AR160)</f>
        <v>2019</v>
      </c>
      <c r="AS160" s="119">
        <f>IF('Indicator Date'!AS160="","x",'Indicator Date'!AS160)</f>
        <v>2019</v>
      </c>
      <c r="AT160" s="119">
        <f>IF('Indicator Date'!AT160="","x",'Indicator Date'!AT160)</f>
        <v>2015</v>
      </c>
      <c r="AU160" s="119">
        <f>IF('Indicator Date'!AU160="","x",'Indicator Date'!AU160)</f>
        <v>2019</v>
      </c>
      <c r="AV160" s="119" t="str">
        <f>IF('Indicator Date'!AV160="","x",'Indicator Date'!AV160)</f>
        <v>x</v>
      </c>
      <c r="AW160" s="119" t="str">
        <f>IF('Indicator Date'!AW160="","x",'Indicator Date'!AW160)</f>
        <v>x</v>
      </c>
      <c r="AX160" s="119">
        <f>IF('Indicator Date'!AX160="","x",'Indicator Date'!AX160)</f>
        <v>2018</v>
      </c>
      <c r="AY160" s="119">
        <f>IF('Indicator Date'!AY160="","x",'Indicator Date'!AY160)</f>
        <v>2019</v>
      </c>
      <c r="AZ160" s="119" t="str">
        <f>IF('Indicator Date'!AZ160="","x",'Indicator Date'!AZ160)</f>
        <v>x</v>
      </c>
      <c r="BA160" s="119">
        <f>IF('Indicator Date'!BA160="","x",'Indicator Date'!BA160)</f>
        <v>2012</v>
      </c>
      <c r="BB160" s="119">
        <f>IF('Indicator Date'!BB160="","x",'Indicator Date'!BB160)</f>
        <v>2018</v>
      </c>
      <c r="BC160" s="119">
        <f>IF('Indicator Date'!BC160="","x",'Indicator Date'!BC160)</f>
        <v>2019</v>
      </c>
      <c r="BD160" s="119">
        <f>IF('Indicator Date'!BD160="","x",'Indicator Date'!BD160)</f>
        <v>2020</v>
      </c>
      <c r="BE160" s="170" t="str">
        <f>IF('Indicator Date'!BE160="","x",YEAR('Indicator Date'!BE160))</f>
        <v>x</v>
      </c>
      <c r="BF160" s="170">
        <f>IF('Indicator Date'!BF160="","x",YEAR('Indicator Date'!BF160))</f>
        <v>2020</v>
      </c>
      <c r="BG160" s="119">
        <f>IF('Indicator Date'!BG160="","x",'Indicator Date'!BG160)</f>
        <v>2019</v>
      </c>
      <c r="BH160" s="119">
        <f>IF('Indicator Date'!BH160="","x",'Indicator Date'!BH160)</f>
        <v>2019</v>
      </c>
      <c r="BI160" s="119">
        <f>IF('Indicator Date'!BI160="","x",'Indicator Date'!BI160)</f>
        <v>2019</v>
      </c>
      <c r="BJ160" s="119">
        <f>IF('Indicator Date'!BJ160="","x",'Indicator Date'!BJ160)</f>
        <v>2013</v>
      </c>
      <c r="BK160" s="119">
        <f>IF('Indicator Date'!BK160="","x",'Indicator Date'!BK160)</f>
        <v>2019</v>
      </c>
      <c r="BL160" s="119">
        <f>IF('Indicator Date'!BL160="","x",'Indicator Date'!BL160)</f>
        <v>2020</v>
      </c>
      <c r="BM160" s="119">
        <f>IF('Indicator Date'!BM160="","x",'Indicator Date'!BM160)</f>
        <v>2018</v>
      </c>
      <c r="BN160" s="119">
        <f>IF('Indicator Date'!BN160="","x",'Indicator Date'!BN160)</f>
        <v>2009</v>
      </c>
      <c r="BO160" s="119">
        <f>IF('Indicator Date'!BO160="","x",'Indicator Date'!BO160)</f>
        <v>2017</v>
      </c>
      <c r="BP160" s="119">
        <f>IF('Indicator Date'!BP160="","x",'Indicator Date'!BP160)</f>
        <v>2019</v>
      </c>
      <c r="BQ160" s="119">
        <f>IF('Indicator Date'!BQ160="","x",'Indicator Date'!BQ160)</f>
        <v>2014</v>
      </c>
      <c r="BR160" s="119">
        <f>IF('Indicator Date'!BR160="","x",'Indicator Date'!BR160)</f>
        <v>2017</v>
      </c>
      <c r="BS160" s="119">
        <f>IF('Indicator Date'!BS160="","x",'Indicator Date'!BS160)</f>
        <v>2017</v>
      </c>
      <c r="BT160" s="119">
        <f>IF('Indicator Date'!BT160="","x",'Indicator Date'!BT160)</f>
        <v>2016</v>
      </c>
      <c r="BU160" s="119">
        <f>IF('Indicator Date'!BU160="","x",'Indicator Date'!BU160)</f>
        <v>2018</v>
      </c>
      <c r="BV160" s="119">
        <f>IF('Indicator Date'!BV160="","x",'Indicator Date'!BV160)</f>
        <v>2018</v>
      </c>
      <c r="BW160" s="119">
        <f>IF('Indicator Date'!BW160="","x",'Indicator Date'!BW160)</f>
        <v>2018</v>
      </c>
      <c r="BX160" s="119">
        <f>IF('Indicator Date'!BX160="","x",'Indicator Date'!BX160)</f>
        <v>2018</v>
      </c>
      <c r="BY160" s="119">
        <f>IF('Indicator Date'!BY160="","x",'Indicator Date'!BY160)</f>
        <v>2017</v>
      </c>
      <c r="BZ160" s="119">
        <f>IF('Indicator Date'!BZ160="","x",'Indicator Date'!BZ160)</f>
        <v>2019</v>
      </c>
      <c r="CA160" s="119">
        <f>IF('Indicator Date'!CA160="","x",'Indicator Date'!CA160)</f>
        <v>2020</v>
      </c>
      <c r="CB160" s="119">
        <f>IF('Indicator Date'!CB160="","x",'Indicator Date'!CB160)</f>
        <v>2015</v>
      </c>
    </row>
    <row r="161" spans="1:80" x14ac:dyDescent="0.3">
      <c r="A161" s="100" t="str">
        <f>'Indicator Data'!A163</f>
        <v>Somalia</v>
      </c>
      <c r="B161" s="86" t="str">
        <f>'Indicator Data'!B163</f>
        <v>SOM</v>
      </c>
      <c r="C161" s="119">
        <f>IF('Indicator Date'!C161="","x",'Indicator Date'!C161)</f>
        <v>2015</v>
      </c>
      <c r="D161" s="119">
        <f>IF('Indicator Date'!D161="","x",'Indicator Date'!D161)</f>
        <v>2015</v>
      </c>
      <c r="E161" s="119">
        <f>IF('Indicator Date'!E161="","x",'Indicator Date'!E161)</f>
        <v>2015</v>
      </c>
      <c r="F161" s="119">
        <f>IF('Indicator Date'!F161="","x",'Indicator Date'!F161)</f>
        <v>2015</v>
      </c>
      <c r="G161" s="119">
        <f>IF('Indicator Date'!G161="","x",'Indicator Date'!G161)</f>
        <v>2015</v>
      </c>
      <c r="H161" s="119">
        <f>IF('Indicator Date'!H161="","x",'Indicator Date'!H161)</f>
        <v>2015</v>
      </c>
      <c r="I161" s="119">
        <f>IF('Indicator Date'!I161="","x",'Indicator Date'!I161)</f>
        <v>2015</v>
      </c>
      <c r="J161" s="119">
        <f>IF('Indicator Date'!J161="","x",'Indicator Date'!J161)</f>
        <v>2019</v>
      </c>
      <c r="K161" s="119">
        <f>IF('Indicator Date'!K161="","x",'Indicator Date'!K161)</f>
        <v>2019</v>
      </c>
      <c r="L161" s="119">
        <f>IF('Indicator Date'!L161="","x",'Indicator Date'!L161)</f>
        <v>2019</v>
      </c>
      <c r="M161" s="119">
        <f>IF('Indicator Date'!M161="","x",'Indicator Date'!M161)</f>
        <v>2015</v>
      </c>
      <c r="N161" s="119">
        <f>IF('Indicator Date'!N161="","x",'Indicator Date'!N161)</f>
        <v>2015</v>
      </c>
      <c r="O161" s="119">
        <f>IF('Indicator Date'!O161="","x",'Indicator Date'!O161)</f>
        <v>2015</v>
      </c>
      <c r="P161" s="119">
        <f>IF('Indicator Date'!P161="","x",'Indicator Date'!P161)</f>
        <v>2015</v>
      </c>
      <c r="Q161" s="119">
        <f>IF('Indicator Date'!Q161="","x",'Indicator Date'!Q161)</f>
        <v>2010</v>
      </c>
      <c r="R161" s="119">
        <f>IF('Indicator Date'!R161="","x",'Indicator Date'!R161)</f>
        <v>2010</v>
      </c>
      <c r="S161" s="119">
        <f>IF('Indicator Date'!S161="","x",'Indicator Date'!S161)</f>
        <v>2010</v>
      </c>
      <c r="T161" s="119">
        <f>IF('Indicator Date'!T161="","x",'Indicator Date'!T161)</f>
        <v>2010</v>
      </c>
      <c r="U161" s="119">
        <f>IF('Indicator Date'!U161="","x",'Indicator Date'!U161)</f>
        <v>2015</v>
      </c>
      <c r="V161" s="119">
        <f>IF('Indicator Date'!V161="","x",'Indicator Date'!V161)</f>
        <v>2015</v>
      </c>
      <c r="W161" s="119">
        <f>IF('Indicator Date'!W161="","x",'Indicator Date'!W161)</f>
        <v>2015</v>
      </c>
      <c r="X161" s="119">
        <f>IF('Indicator Date'!X161="","x",'Indicator Date'!X161)</f>
        <v>2018</v>
      </c>
      <c r="Y161" s="119">
        <f>IF('Indicator Date'!Y161="","x",'Indicator Date'!Y161)</f>
        <v>2019</v>
      </c>
      <c r="Z161" s="119">
        <f>IF('Indicator Date'!Z161="","x",'Indicator Date'!Z161)</f>
        <v>2019</v>
      </c>
      <c r="AA161" s="119" t="str">
        <f>IF('Indicator Date'!AA161="","x",'Indicator Date'!AA161)</f>
        <v>x</v>
      </c>
      <c r="AB161" s="119">
        <f>IF('Indicator Date'!AB161="","x",'Indicator Date'!AB161)</f>
        <v>2017</v>
      </c>
      <c r="AC161" s="119">
        <f>IF('Indicator Date'!AC161="","x",'Indicator Date'!AC161)</f>
        <v>2017</v>
      </c>
      <c r="AD161" s="119">
        <f>IF('Indicator Date'!AD161="","x",'Indicator Date'!AD161)</f>
        <v>2019</v>
      </c>
      <c r="AE161" s="119">
        <f>IF('Indicator Date'!AE161="","x",'Indicator Date'!AE161)</f>
        <v>2018</v>
      </c>
      <c r="AF161" s="119">
        <f>IF('Indicator Date'!AF161="","x",'Indicator Date'!AF161)</f>
        <v>2018</v>
      </c>
      <c r="AG161" s="119">
        <f>IF('Indicator Date'!AG161="","x",'Indicator Date'!AG161)</f>
        <v>2019</v>
      </c>
      <c r="AH161" s="119">
        <f>IF('Indicator Date'!AH161="","x",'Indicator Date'!AH161)</f>
        <v>2021</v>
      </c>
      <c r="AI161" s="119">
        <f>IF('Indicator Date'!AI161="","x",'Indicator Date'!AI161)</f>
        <v>2021</v>
      </c>
      <c r="AJ161" s="119">
        <f>IF('Indicator Date'!AJ161="","x",'Indicator Date'!AJ161)</f>
        <v>2020</v>
      </c>
      <c r="AK161" s="119">
        <f>IF('Indicator Date'!AK161="","x",'Indicator Date'!AK161)</f>
        <v>2020</v>
      </c>
      <c r="AL161" s="119" t="str">
        <f>IF('Indicator Date'!AL161="","x",'Indicator Date'!AL161)</f>
        <v>x</v>
      </c>
      <c r="AM161" s="119" t="str">
        <f>IF('Indicator Date'!AM161="","x",RIGHT('Indicator Date'!AM161,4))</f>
        <v>x</v>
      </c>
      <c r="AN161" s="119">
        <f>IF('Indicator Date'!AN161="","x",'Indicator Date'!AN161)</f>
        <v>2021</v>
      </c>
      <c r="AO161" s="119">
        <f>IF('Indicator Date'!AO161="","x",'Indicator Date'!AO161)</f>
        <v>2018</v>
      </c>
      <c r="AP161" s="119">
        <f>IF('Indicator Date'!AP161="","x",'Indicator Date'!AP161)</f>
        <v>2019</v>
      </c>
      <c r="AQ161" s="119" t="str">
        <f>IF('Indicator Date'!AQ161="","x",'Indicator Date'!AQ161)</f>
        <v>x</v>
      </c>
      <c r="AR161" s="119">
        <f>IF('Indicator Date'!AR161="","x",'Indicator Date'!AR161)</f>
        <v>2019</v>
      </c>
      <c r="AS161" s="119">
        <f>IF('Indicator Date'!AS161="","x",'Indicator Date'!AS161)</f>
        <v>2019</v>
      </c>
      <c r="AT161" s="119">
        <f>IF('Indicator Date'!AT161="","x",'Indicator Date'!AT161)</f>
        <v>2009</v>
      </c>
      <c r="AU161" s="119">
        <f>IF('Indicator Date'!AU161="","x",'Indicator Date'!AU161)</f>
        <v>2019</v>
      </c>
      <c r="AV161" s="119">
        <f>IF('Indicator Date'!AV161="","x",'Indicator Date'!AV161)</f>
        <v>2019</v>
      </c>
      <c r="AW161" s="119">
        <f>IF('Indicator Date'!AW161="","x",'Indicator Date'!AW161)</f>
        <v>2019</v>
      </c>
      <c r="AX161" s="119">
        <f>IF('Indicator Date'!AX161="","x",'Indicator Date'!AX161)</f>
        <v>2018</v>
      </c>
      <c r="AY161" s="119">
        <f>IF('Indicator Date'!AY161="","x",'Indicator Date'!AY161)</f>
        <v>2019</v>
      </c>
      <c r="AZ161" s="119" t="str">
        <f>IF('Indicator Date'!AZ161="","x",'Indicator Date'!AZ161)</f>
        <v>x</v>
      </c>
      <c r="BA161" s="119">
        <f>IF('Indicator Date'!BA161="","x",'Indicator Date'!BA161)</f>
        <v>2017</v>
      </c>
      <c r="BB161" s="119">
        <f>IF('Indicator Date'!BB161="","x",'Indicator Date'!BB161)</f>
        <v>2018</v>
      </c>
      <c r="BC161" s="119">
        <f>IF('Indicator Date'!BC161="","x",'Indicator Date'!BC161)</f>
        <v>2019</v>
      </c>
      <c r="BD161" s="119">
        <f>IF('Indicator Date'!BD161="","x",'Indicator Date'!BD161)</f>
        <v>2020</v>
      </c>
      <c r="BE161" s="170">
        <f>IF('Indicator Date'!BE161="","x",YEAR('Indicator Date'!BE161))</f>
        <v>2019</v>
      </c>
      <c r="BF161" s="170">
        <f>IF('Indicator Date'!BF161="","x",YEAR('Indicator Date'!BF161))</f>
        <v>2020</v>
      </c>
      <c r="BG161" s="119">
        <f>IF('Indicator Date'!BG161="","x",'Indicator Date'!BG161)</f>
        <v>2019</v>
      </c>
      <c r="BH161" s="119">
        <f>IF('Indicator Date'!BH161="","x",'Indicator Date'!BH161)</f>
        <v>2019</v>
      </c>
      <c r="BI161" s="119">
        <f>IF('Indicator Date'!BI161="","x",'Indicator Date'!BI161)</f>
        <v>2019</v>
      </c>
      <c r="BJ161" s="119" t="str">
        <f>IF('Indicator Date'!BJ161="","x",'Indicator Date'!BJ161)</f>
        <v>x</v>
      </c>
      <c r="BK161" s="119">
        <f>IF('Indicator Date'!BK161="","x",'Indicator Date'!BK161)</f>
        <v>2019</v>
      </c>
      <c r="BL161" s="119">
        <f>IF('Indicator Date'!BL161="","x",'Indicator Date'!BL161)</f>
        <v>2020</v>
      </c>
      <c r="BM161" s="119">
        <f>IF('Indicator Date'!BM161="","x",'Indicator Date'!BM161)</f>
        <v>2018</v>
      </c>
      <c r="BN161" s="119" t="str">
        <f>IF('Indicator Date'!BN161="","x",'Indicator Date'!BN161)</f>
        <v>x</v>
      </c>
      <c r="BO161" s="119">
        <f>IF('Indicator Date'!BO161="","x",'Indicator Date'!BO161)</f>
        <v>2017</v>
      </c>
      <c r="BP161" s="119">
        <f>IF('Indicator Date'!BP161="","x",'Indicator Date'!BP161)</f>
        <v>2018</v>
      </c>
      <c r="BQ161" s="119">
        <f>IF('Indicator Date'!BQ161="","x",'Indicator Date'!BQ161)</f>
        <v>2014</v>
      </c>
      <c r="BR161" s="119">
        <f>IF('Indicator Date'!BR161="","x",'Indicator Date'!BR161)</f>
        <v>2017</v>
      </c>
      <c r="BS161" s="119">
        <f>IF('Indicator Date'!BS161="","x",'Indicator Date'!BS161)</f>
        <v>2017</v>
      </c>
      <c r="BT161" s="119">
        <f>IF('Indicator Date'!BT161="","x",'Indicator Date'!BT161)</f>
        <v>2014</v>
      </c>
      <c r="BU161" s="119">
        <f>IF('Indicator Date'!BU161="","x",'Indicator Date'!BU161)</f>
        <v>2018</v>
      </c>
      <c r="BV161" s="119" t="str">
        <f>IF('Indicator Date'!BV161="","x",'Indicator Date'!BV161)</f>
        <v>x</v>
      </c>
      <c r="BW161" s="119" t="str">
        <f>IF('Indicator Date'!BW161="","x",'Indicator Date'!BW161)</f>
        <v>x</v>
      </c>
      <c r="BX161" s="119" t="str">
        <f>IF('Indicator Date'!BX161="","x",'Indicator Date'!BX161)</f>
        <v>x</v>
      </c>
      <c r="BY161" s="119">
        <f>IF('Indicator Date'!BY161="","x",'Indicator Date'!BY161)</f>
        <v>2017</v>
      </c>
      <c r="BZ161" s="119">
        <f>IF('Indicator Date'!BZ161="","x",'Indicator Date'!BZ161)</f>
        <v>2018</v>
      </c>
      <c r="CA161" s="119">
        <f>IF('Indicator Date'!CA161="","x",'Indicator Date'!CA161)</f>
        <v>2020</v>
      </c>
      <c r="CB161" s="119">
        <f>IF('Indicator Date'!CB161="","x",'Indicator Date'!CB161)</f>
        <v>2015</v>
      </c>
    </row>
    <row r="162" spans="1:80" x14ac:dyDescent="0.3">
      <c r="A162" s="100" t="str">
        <f>'Indicator Data'!A164</f>
        <v>South Africa</v>
      </c>
      <c r="B162" s="86" t="str">
        <f>'Indicator Data'!B164</f>
        <v>ZAF</v>
      </c>
      <c r="C162" s="119">
        <f>IF('Indicator Date'!C162="","x",'Indicator Date'!C162)</f>
        <v>2015</v>
      </c>
      <c r="D162" s="119">
        <f>IF('Indicator Date'!D162="","x",'Indicator Date'!D162)</f>
        <v>2015</v>
      </c>
      <c r="E162" s="119">
        <f>IF('Indicator Date'!E162="","x",'Indicator Date'!E162)</f>
        <v>2015</v>
      </c>
      <c r="F162" s="119">
        <f>IF('Indicator Date'!F162="","x",'Indicator Date'!F162)</f>
        <v>2015</v>
      </c>
      <c r="G162" s="119">
        <f>IF('Indicator Date'!G162="","x",'Indicator Date'!G162)</f>
        <v>2015</v>
      </c>
      <c r="H162" s="119">
        <f>IF('Indicator Date'!H162="","x",'Indicator Date'!H162)</f>
        <v>2015</v>
      </c>
      <c r="I162" s="119">
        <f>IF('Indicator Date'!I162="","x",'Indicator Date'!I162)</f>
        <v>2015</v>
      </c>
      <c r="J162" s="119">
        <f>IF('Indicator Date'!J162="","x",'Indicator Date'!J162)</f>
        <v>2019</v>
      </c>
      <c r="K162" s="119">
        <f>IF('Indicator Date'!K162="","x",'Indicator Date'!K162)</f>
        <v>2019</v>
      </c>
      <c r="L162" s="119">
        <f>IF('Indicator Date'!L162="","x",'Indicator Date'!L162)</f>
        <v>2019</v>
      </c>
      <c r="M162" s="119">
        <f>IF('Indicator Date'!M162="","x",'Indicator Date'!M162)</f>
        <v>2015</v>
      </c>
      <c r="N162" s="119">
        <f>IF('Indicator Date'!N162="","x",'Indicator Date'!N162)</f>
        <v>2015</v>
      </c>
      <c r="O162" s="119">
        <f>IF('Indicator Date'!O162="","x",'Indicator Date'!O162)</f>
        <v>2015</v>
      </c>
      <c r="P162" s="119">
        <f>IF('Indicator Date'!P162="","x",'Indicator Date'!P162)</f>
        <v>2015</v>
      </c>
      <c r="Q162" s="119">
        <f>IF('Indicator Date'!Q162="","x",'Indicator Date'!Q162)</f>
        <v>2010</v>
      </c>
      <c r="R162" s="119">
        <f>IF('Indicator Date'!R162="","x",'Indicator Date'!R162)</f>
        <v>2010</v>
      </c>
      <c r="S162" s="119">
        <f>IF('Indicator Date'!S162="","x",'Indicator Date'!S162)</f>
        <v>2010</v>
      </c>
      <c r="T162" s="119">
        <f>IF('Indicator Date'!T162="","x",'Indicator Date'!T162)</f>
        <v>2010</v>
      </c>
      <c r="U162" s="119">
        <f>IF('Indicator Date'!U162="","x",'Indicator Date'!U162)</f>
        <v>2015</v>
      </c>
      <c r="V162" s="119">
        <f>IF('Indicator Date'!V162="","x",'Indicator Date'!V162)</f>
        <v>2015</v>
      </c>
      <c r="W162" s="119">
        <f>IF('Indicator Date'!W162="","x",'Indicator Date'!W162)</f>
        <v>2015</v>
      </c>
      <c r="X162" s="119">
        <f>IF('Indicator Date'!X162="","x",'Indicator Date'!X162)</f>
        <v>2018</v>
      </c>
      <c r="Y162" s="119">
        <f>IF('Indicator Date'!Y162="","x",'Indicator Date'!Y162)</f>
        <v>2019</v>
      </c>
      <c r="Z162" s="119">
        <f>IF('Indicator Date'!Z162="","x",'Indicator Date'!Z162)</f>
        <v>2019</v>
      </c>
      <c r="AA162" s="119">
        <f>IF('Indicator Date'!AA162="","x",'Indicator Date'!AA162)</f>
        <v>2016</v>
      </c>
      <c r="AB162" s="119">
        <f>IF('Indicator Date'!AB162="","x",'Indicator Date'!AB162)</f>
        <v>2017</v>
      </c>
      <c r="AC162" s="119">
        <f>IF('Indicator Date'!AC162="","x",'Indicator Date'!AC162)</f>
        <v>2017</v>
      </c>
      <c r="AD162" s="119">
        <f>IF('Indicator Date'!AD162="","x",'Indicator Date'!AD162)</f>
        <v>2018</v>
      </c>
      <c r="AE162" s="119">
        <f>IF('Indicator Date'!AE162="","x",'Indicator Date'!AE162)</f>
        <v>2019</v>
      </c>
      <c r="AF162" s="119">
        <f>IF('Indicator Date'!AF162="","x",'Indicator Date'!AF162)</f>
        <v>2018</v>
      </c>
      <c r="AG162" s="119">
        <f>IF('Indicator Date'!AG162="","x",'Indicator Date'!AG162)</f>
        <v>2019</v>
      </c>
      <c r="AH162" s="119">
        <f>IF('Indicator Date'!AH162="","x",'Indicator Date'!AH162)</f>
        <v>2021</v>
      </c>
      <c r="AI162" s="119">
        <f>IF('Indicator Date'!AI162="","x",'Indicator Date'!AI162)</f>
        <v>2021</v>
      </c>
      <c r="AJ162" s="119">
        <f>IF('Indicator Date'!AJ162="","x",'Indicator Date'!AJ162)</f>
        <v>2020</v>
      </c>
      <c r="AK162" s="119">
        <f>IF('Indicator Date'!AK162="","x",'Indicator Date'!AK162)</f>
        <v>2020</v>
      </c>
      <c r="AL162" s="119">
        <f>IF('Indicator Date'!AL162="","x",'Indicator Date'!AL162)</f>
        <v>2018</v>
      </c>
      <c r="AM162" s="119" t="str">
        <f>IF('Indicator Date'!AM162="","x",RIGHT('Indicator Date'!AM162,4))</f>
        <v>2016</v>
      </c>
      <c r="AN162" s="119">
        <f>IF('Indicator Date'!AN162="","x",'Indicator Date'!AN162)</f>
        <v>2021</v>
      </c>
      <c r="AO162" s="119">
        <f>IF('Indicator Date'!AO162="","x",'Indicator Date'!AO162)</f>
        <v>2018</v>
      </c>
      <c r="AP162" s="119">
        <f>IF('Indicator Date'!AP162="","x",'Indicator Date'!AP162)</f>
        <v>2019</v>
      </c>
      <c r="AQ162" s="119">
        <f>IF('Indicator Date'!AQ162="","x",'Indicator Date'!AQ162)</f>
        <v>2019</v>
      </c>
      <c r="AR162" s="119">
        <f>IF('Indicator Date'!AR162="","x",'Indicator Date'!AR162)</f>
        <v>2019</v>
      </c>
      <c r="AS162" s="119">
        <f>IF('Indicator Date'!AS162="","x",'Indicator Date'!AS162)</f>
        <v>2019</v>
      </c>
      <c r="AT162" s="119">
        <f>IF('Indicator Date'!AT162="","x",'Indicator Date'!AT162)</f>
        <v>2016</v>
      </c>
      <c r="AU162" s="119">
        <f>IF('Indicator Date'!AU162="","x",'Indicator Date'!AU162)</f>
        <v>2019</v>
      </c>
      <c r="AV162" s="119">
        <f>IF('Indicator Date'!AV162="","x",'Indicator Date'!AV162)</f>
        <v>2019</v>
      </c>
      <c r="AW162" s="119">
        <f>IF('Indicator Date'!AW162="","x",'Indicator Date'!AW162)</f>
        <v>2019</v>
      </c>
      <c r="AX162" s="119">
        <f>IF('Indicator Date'!AX162="","x",'Indicator Date'!AX162)</f>
        <v>2018</v>
      </c>
      <c r="AY162" s="119">
        <f>IF('Indicator Date'!AY162="","x",'Indicator Date'!AY162)</f>
        <v>2019</v>
      </c>
      <c r="AZ162" s="119">
        <f>IF('Indicator Date'!AZ162="","x",'Indicator Date'!AZ162)</f>
        <v>2019</v>
      </c>
      <c r="BA162" s="119">
        <f>IF('Indicator Date'!BA162="","x",'Indicator Date'!BA162)</f>
        <v>2014</v>
      </c>
      <c r="BB162" s="119">
        <f>IF('Indicator Date'!BB162="","x",'Indicator Date'!BB162)</f>
        <v>2018</v>
      </c>
      <c r="BC162" s="119">
        <f>IF('Indicator Date'!BC162="","x",'Indicator Date'!BC162)</f>
        <v>2019</v>
      </c>
      <c r="BD162" s="119">
        <f>IF('Indicator Date'!BD162="","x",'Indicator Date'!BD162)</f>
        <v>2020</v>
      </c>
      <c r="BE162" s="170">
        <f>IF('Indicator Date'!BE162="","x",YEAR('Indicator Date'!BE162))</f>
        <v>2019</v>
      </c>
      <c r="BF162" s="170">
        <f>IF('Indicator Date'!BF162="","x",YEAR('Indicator Date'!BF162))</f>
        <v>2021</v>
      </c>
      <c r="BG162" s="119">
        <f>IF('Indicator Date'!BG162="","x",'Indicator Date'!BG162)</f>
        <v>2019</v>
      </c>
      <c r="BH162" s="119">
        <f>IF('Indicator Date'!BH162="","x",'Indicator Date'!BH162)</f>
        <v>2019</v>
      </c>
      <c r="BI162" s="119">
        <f>IF('Indicator Date'!BI162="","x",'Indicator Date'!BI162)</f>
        <v>2019</v>
      </c>
      <c r="BJ162" s="119">
        <f>IF('Indicator Date'!BJ162="","x",'Indicator Date'!BJ162)</f>
        <v>2015</v>
      </c>
      <c r="BK162" s="119">
        <f>IF('Indicator Date'!BK162="","x",'Indicator Date'!BK162)</f>
        <v>2019</v>
      </c>
      <c r="BL162" s="119">
        <f>IF('Indicator Date'!BL162="","x",'Indicator Date'!BL162)</f>
        <v>2020</v>
      </c>
      <c r="BM162" s="119">
        <f>IF('Indicator Date'!BM162="","x",'Indicator Date'!BM162)</f>
        <v>2018</v>
      </c>
      <c r="BN162" s="119">
        <f>IF('Indicator Date'!BN162="","x",'Indicator Date'!BN162)</f>
        <v>2017</v>
      </c>
      <c r="BO162" s="119">
        <f>IF('Indicator Date'!BO162="","x",'Indicator Date'!BO162)</f>
        <v>2017</v>
      </c>
      <c r="BP162" s="119">
        <f>IF('Indicator Date'!BP162="","x",'Indicator Date'!BP162)</f>
        <v>2019</v>
      </c>
      <c r="BQ162" s="119">
        <f>IF('Indicator Date'!BQ162="","x",'Indicator Date'!BQ162)</f>
        <v>2014</v>
      </c>
      <c r="BR162" s="119">
        <f>IF('Indicator Date'!BR162="","x",'Indicator Date'!BR162)</f>
        <v>2017</v>
      </c>
      <c r="BS162" s="119">
        <f>IF('Indicator Date'!BS162="","x",'Indicator Date'!BS162)</f>
        <v>2017</v>
      </c>
      <c r="BT162" s="119">
        <f>IF('Indicator Date'!BT162="","x",'Indicator Date'!BT162)</f>
        <v>2017</v>
      </c>
      <c r="BU162" s="119">
        <f>IF('Indicator Date'!BU162="","x",'Indicator Date'!BU162)</f>
        <v>2018</v>
      </c>
      <c r="BV162" s="119">
        <f>IF('Indicator Date'!BV162="","x",'Indicator Date'!BV162)</f>
        <v>2018</v>
      </c>
      <c r="BW162" s="119">
        <f>IF('Indicator Date'!BW162="","x",'Indicator Date'!BW162)</f>
        <v>2018</v>
      </c>
      <c r="BX162" s="119">
        <f>IF('Indicator Date'!BX162="","x",'Indicator Date'!BX162)</f>
        <v>2018</v>
      </c>
      <c r="BY162" s="119">
        <f>IF('Indicator Date'!BY162="","x",'Indicator Date'!BY162)</f>
        <v>2017</v>
      </c>
      <c r="BZ162" s="119">
        <f>IF('Indicator Date'!BZ162="","x",'Indicator Date'!BZ162)</f>
        <v>2019</v>
      </c>
      <c r="CA162" s="119">
        <f>IF('Indicator Date'!CA162="","x",'Indicator Date'!CA162)</f>
        <v>2020</v>
      </c>
      <c r="CB162" s="119">
        <f>IF('Indicator Date'!CB162="","x",'Indicator Date'!CB162)</f>
        <v>2015</v>
      </c>
    </row>
    <row r="163" spans="1:80" x14ac:dyDescent="0.3">
      <c r="A163" s="100" t="str">
        <f>'Indicator Data'!A165</f>
        <v>South Sudan</v>
      </c>
      <c r="B163" s="86" t="str">
        <f>'Indicator Data'!B165</f>
        <v>SSD</v>
      </c>
      <c r="C163" s="119">
        <f>IF('Indicator Date'!C163="","x",'Indicator Date'!C163)</f>
        <v>2015</v>
      </c>
      <c r="D163" s="119">
        <f>IF('Indicator Date'!D163="","x",'Indicator Date'!D163)</f>
        <v>2015</v>
      </c>
      <c r="E163" s="119">
        <f>IF('Indicator Date'!E163="","x",'Indicator Date'!E163)</f>
        <v>2015</v>
      </c>
      <c r="F163" s="119">
        <f>IF('Indicator Date'!F163="","x",'Indicator Date'!F163)</f>
        <v>2015</v>
      </c>
      <c r="G163" s="119">
        <f>IF('Indicator Date'!G163="","x",'Indicator Date'!G163)</f>
        <v>2015</v>
      </c>
      <c r="H163" s="119">
        <f>IF('Indicator Date'!H163="","x",'Indicator Date'!H163)</f>
        <v>2015</v>
      </c>
      <c r="I163" s="119">
        <f>IF('Indicator Date'!I163="","x",'Indicator Date'!I163)</f>
        <v>2015</v>
      </c>
      <c r="J163" s="119">
        <f>IF('Indicator Date'!J163="","x",'Indicator Date'!J163)</f>
        <v>2019</v>
      </c>
      <c r="K163" s="119">
        <f>IF('Indicator Date'!K163="","x",'Indicator Date'!K163)</f>
        <v>2019</v>
      </c>
      <c r="L163" s="119">
        <f>IF('Indicator Date'!L163="","x",'Indicator Date'!L163)</f>
        <v>2019</v>
      </c>
      <c r="M163" s="119">
        <f>IF('Indicator Date'!M163="","x",'Indicator Date'!M163)</f>
        <v>2015</v>
      </c>
      <c r="N163" s="119">
        <f>IF('Indicator Date'!N163="","x",'Indicator Date'!N163)</f>
        <v>2015</v>
      </c>
      <c r="O163" s="119">
        <f>IF('Indicator Date'!O163="","x",'Indicator Date'!O163)</f>
        <v>2015</v>
      </c>
      <c r="P163" s="119">
        <f>IF('Indicator Date'!P163="","x",'Indicator Date'!P163)</f>
        <v>2015</v>
      </c>
      <c r="Q163" s="119">
        <f>IF('Indicator Date'!Q163="","x",'Indicator Date'!Q163)</f>
        <v>2010</v>
      </c>
      <c r="R163" s="119">
        <f>IF('Indicator Date'!R163="","x",'Indicator Date'!R163)</f>
        <v>2010</v>
      </c>
      <c r="S163" s="119">
        <f>IF('Indicator Date'!S163="","x",'Indicator Date'!S163)</f>
        <v>2010</v>
      </c>
      <c r="T163" s="119">
        <f>IF('Indicator Date'!T163="","x",'Indicator Date'!T163)</f>
        <v>2010</v>
      </c>
      <c r="U163" s="119">
        <f>IF('Indicator Date'!U163="","x",'Indicator Date'!U163)</f>
        <v>2015</v>
      </c>
      <c r="V163" s="119">
        <f>IF('Indicator Date'!V163="","x",'Indicator Date'!V163)</f>
        <v>2015</v>
      </c>
      <c r="W163" s="119">
        <f>IF('Indicator Date'!W163="","x",'Indicator Date'!W163)</f>
        <v>2015</v>
      </c>
      <c r="X163" s="119">
        <f>IF('Indicator Date'!X163="","x",'Indicator Date'!X163)</f>
        <v>2018</v>
      </c>
      <c r="Y163" s="119">
        <f>IF('Indicator Date'!Y163="","x",'Indicator Date'!Y163)</f>
        <v>2019</v>
      </c>
      <c r="Z163" s="119">
        <f>IF('Indicator Date'!Z163="","x",'Indicator Date'!Z163)</f>
        <v>2019</v>
      </c>
      <c r="AA163" s="119">
        <f>IF('Indicator Date'!AA163="","x",'Indicator Date'!AA163)</f>
        <v>2008</v>
      </c>
      <c r="AB163" s="119">
        <f>IF('Indicator Date'!AB163="","x",'Indicator Date'!AB163)</f>
        <v>2017</v>
      </c>
      <c r="AC163" s="119" t="str">
        <f>IF('Indicator Date'!AC163="","x",'Indicator Date'!AC163)</f>
        <v>x</v>
      </c>
      <c r="AD163" s="119">
        <f>IF('Indicator Date'!AD163="","x",'Indicator Date'!AD163)</f>
        <v>2017</v>
      </c>
      <c r="AE163" s="119">
        <f>IF('Indicator Date'!AE163="","x",'Indicator Date'!AE163)</f>
        <v>2019</v>
      </c>
      <c r="AF163" s="119">
        <f>IF('Indicator Date'!AF163="","x",'Indicator Date'!AF163)</f>
        <v>2018</v>
      </c>
      <c r="AG163" s="119">
        <f>IF('Indicator Date'!AG163="","x",'Indicator Date'!AG163)</f>
        <v>2019</v>
      </c>
      <c r="AH163" s="119">
        <f>IF('Indicator Date'!AH163="","x",'Indicator Date'!AH163)</f>
        <v>2021</v>
      </c>
      <c r="AI163" s="119">
        <f>IF('Indicator Date'!AI163="","x",'Indicator Date'!AI163)</f>
        <v>2021</v>
      </c>
      <c r="AJ163" s="119">
        <f>IF('Indicator Date'!AJ163="","x",'Indicator Date'!AJ163)</f>
        <v>2020</v>
      </c>
      <c r="AK163" s="119">
        <f>IF('Indicator Date'!AK163="","x",'Indicator Date'!AK163)</f>
        <v>2020</v>
      </c>
      <c r="AL163" s="119">
        <f>IF('Indicator Date'!AL163="","x",'Indicator Date'!AL163)</f>
        <v>2018</v>
      </c>
      <c r="AM163" s="119" t="str">
        <f>IF('Indicator Date'!AM163="","x",RIGHT('Indicator Date'!AM163,4))</f>
        <v>2010</v>
      </c>
      <c r="AN163" s="119">
        <f>IF('Indicator Date'!AN163="","x",'Indicator Date'!AN163)</f>
        <v>2021</v>
      </c>
      <c r="AO163" s="119">
        <f>IF('Indicator Date'!AO163="","x",'Indicator Date'!AO163)</f>
        <v>2018</v>
      </c>
      <c r="AP163" s="119">
        <f>IF('Indicator Date'!AP163="","x",'Indicator Date'!AP163)</f>
        <v>2019</v>
      </c>
      <c r="AQ163" s="119">
        <f>IF('Indicator Date'!AQ163="","x",'Indicator Date'!AQ163)</f>
        <v>2015</v>
      </c>
      <c r="AR163" s="119">
        <f>IF('Indicator Date'!AR163="","x",'Indicator Date'!AR163)</f>
        <v>2015</v>
      </c>
      <c r="AS163" s="119">
        <f>IF('Indicator Date'!AS163="","x",'Indicator Date'!AS163)</f>
        <v>2019</v>
      </c>
      <c r="AT163" s="119">
        <f>IF('Indicator Date'!AT163="","x",'Indicator Date'!AT163)</f>
        <v>2010</v>
      </c>
      <c r="AU163" s="119">
        <f>IF('Indicator Date'!AU163="","x",'Indicator Date'!AU163)</f>
        <v>2019</v>
      </c>
      <c r="AV163" s="119">
        <f>IF('Indicator Date'!AV163="","x",'Indicator Date'!AV163)</f>
        <v>2019</v>
      </c>
      <c r="AW163" s="119">
        <f>IF('Indicator Date'!AW163="","x",'Indicator Date'!AW163)</f>
        <v>2019</v>
      </c>
      <c r="AX163" s="119">
        <f>IF('Indicator Date'!AX163="","x",'Indicator Date'!AX163)</f>
        <v>2018</v>
      </c>
      <c r="AY163" s="119">
        <f>IF('Indicator Date'!AY163="","x",'Indicator Date'!AY163)</f>
        <v>2019</v>
      </c>
      <c r="AZ163" s="119" t="str">
        <f>IF('Indicator Date'!AZ163="","x",'Indicator Date'!AZ163)</f>
        <v>x</v>
      </c>
      <c r="BA163" s="119">
        <f>IF('Indicator Date'!BA163="","x",'Indicator Date'!BA163)</f>
        <v>2016</v>
      </c>
      <c r="BB163" s="119">
        <f>IF('Indicator Date'!BB163="","x",'Indicator Date'!BB163)</f>
        <v>2018</v>
      </c>
      <c r="BC163" s="119">
        <f>IF('Indicator Date'!BC163="","x",'Indicator Date'!BC163)</f>
        <v>2019</v>
      </c>
      <c r="BD163" s="119">
        <f>IF('Indicator Date'!BD163="","x",'Indicator Date'!BD163)</f>
        <v>2020</v>
      </c>
      <c r="BE163" s="170">
        <f>IF('Indicator Date'!BE163="","x",YEAR('Indicator Date'!BE163))</f>
        <v>2020</v>
      </c>
      <c r="BF163" s="170">
        <f>IF('Indicator Date'!BF163="","x",YEAR('Indicator Date'!BF163))</f>
        <v>2021</v>
      </c>
      <c r="BG163" s="119">
        <f>IF('Indicator Date'!BG163="","x",'Indicator Date'!BG163)</f>
        <v>2019</v>
      </c>
      <c r="BH163" s="119">
        <f>IF('Indicator Date'!BH163="","x",'Indicator Date'!BH163)</f>
        <v>2019</v>
      </c>
      <c r="BI163" s="119">
        <f>IF('Indicator Date'!BI163="","x",'Indicator Date'!BI163)</f>
        <v>2019</v>
      </c>
      <c r="BJ163" s="119" t="str">
        <f>IF('Indicator Date'!BJ163="","x",'Indicator Date'!BJ163)</f>
        <v>x</v>
      </c>
      <c r="BK163" s="119">
        <f>IF('Indicator Date'!BK163="","x",'Indicator Date'!BK163)</f>
        <v>2019</v>
      </c>
      <c r="BL163" s="119">
        <f>IF('Indicator Date'!BL163="","x",'Indicator Date'!BL163)</f>
        <v>2020</v>
      </c>
      <c r="BM163" s="119">
        <f>IF('Indicator Date'!BM163="","x",'Indicator Date'!BM163)</f>
        <v>2018</v>
      </c>
      <c r="BN163" s="119">
        <f>IF('Indicator Date'!BN163="","x",'Indicator Date'!BN163)</f>
        <v>2018</v>
      </c>
      <c r="BO163" s="119">
        <f>IF('Indicator Date'!BO163="","x",'Indicator Date'!BO163)</f>
        <v>2017</v>
      </c>
      <c r="BP163" s="119">
        <f>IF('Indicator Date'!BP163="","x",'Indicator Date'!BP163)</f>
        <v>2019</v>
      </c>
      <c r="BQ163" s="119">
        <f>IF('Indicator Date'!BQ163="","x",'Indicator Date'!BQ163)</f>
        <v>2014</v>
      </c>
      <c r="BR163" s="119">
        <f>IF('Indicator Date'!BR163="","x",'Indicator Date'!BR163)</f>
        <v>2017</v>
      </c>
      <c r="BS163" s="119">
        <f>IF('Indicator Date'!BS163="","x",'Indicator Date'!BS163)</f>
        <v>2017</v>
      </c>
      <c r="BT163" s="119" t="str">
        <f>IF('Indicator Date'!BT163="","x",'Indicator Date'!BT163)</f>
        <v>x</v>
      </c>
      <c r="BU163" s="119">
        <f>IF('Indicator Date'!BU163="","x",'Indicator Date'!BU163)</f>
        <v>2018</v>
      </c>
      <c r="BV163" s="119" t="str">
        <f>IF('Indicator Date'!BV163="","x",'Indicator Date'!BV163)</f>
        <v>x</v>
      </c>
      <c r="BW163" s="119" t="str">
        <f>IF('Indicator Date'!BW163="","x",'Indicator Date'!BW163)</f>
        <v>x</v>
      </c>
      <c r="BX163" s="119">
        <f>IF('Indicator Date'!BX163="","x",'Indicator Date'!BX163)</f>
        <v>2018</v>
      </c>
      <c r="BY163" s="119">
        <f>IF('Indicator Date'!BY163="","x",'Indicator Date'!BY163)</f>
        <v>2017</v>
      </c>
      <c r="BZ163" s="119">
        <f>IF('Indicator Date'!BZ163="","x",'Indicator Date'!BZ163)</f>
        <v>2015</v>
      </c>
      <c r="CA163" s="119">
        <f>IF('Indicator Date'!CA163="","x",'Indicator Date'!CA163)</f>
        <v>2020</v>
      </c>
      <c r="CB163" s="119">
        <f>IF('Indicator Date'!CB163="","x",'Indicator Date'!CB163)</f>
        <v>2015</v>
      </c>
    </row>
    <row r="164" spans="1:80" x14ac:dyDescent="0.3">
      <c r="A164" s="100" t="str">
        <f>'Indicator Data'!A166</f>
        <v>Spain</v>
      </c>
      <c r="B164" s="86" t="str">
        <f>'Indicator Data'!B166</f>
        <v>ESP</v>
      </c>
      <c r="C164" s="119">
        <f>IF('Indicator Date'!C164="","x",'Indicator Date'!C164)</f>
        <v>2015</v>
      </c>
      <c r="D164" s="119">
        <f>IF('Indicator Date'!D164="","x",'Indicator Date'!D164)</f>
        <v>2015</v>
      </c>
      <c r="E164" s="119">
        <f>IF('Indicator Date'!E164="","x",'Indicator Date'!E164)</f>
        <v>2015</v>
      </c>
      <c r="F164" s="119">
        <f>IF('Indicator Date'!F164="","x",'Indicator Date'!F164)</f>
        <v>2015</v>
      </c>
      <c r="G164" s="119">
        <f>IF('Indicator Date'!G164="","x",'Indicator Date'!G164)</f>
        <v>2015</v>
      </c>
      <c r="H164" s="119">
        <f>IF('Indicator Date'!H164="","x",'Indicator Date'!H164)</f>
        <v>2015</v>
      </c>
      <c r="I164" s="119">
        <f>IF('Indicator Date'!I164="","x",'Indicator Date'!I164)</f>
        <v>2015</v>
      </c>
      <c r="J164" s="119">
        <f>IF('Indicator Date'!J164="","x",'Indicator Date'!J164)</f>
        <v>2019</v>
      </c>
      <c r="K164" s="119">
        <f>IF('Indicator Date'!K164="","x",'Indicator Date'!K164)</f>
        <v>2019</v>
      </c>
      <c r="L164" s="119">
        <f>IF('Indicator Date'!L164="","x",'Indicator Date'!L164)</f>
        <v>2019</v>
      </c>
      <c r="M164" s="119">
        <f>IF('Indicator Date'!M164="","x",'Indicator Date'!M164)</f>
        <v>2015</v>
      </c>
      <c r="N164" s="119">
        <f>IF('Indicator Date'!N164="","x",'Indicator Date'!N164)</f>
        <v>2015</v>
      </c>
      <c r="O164" s="119">
        <f>IF('Indicator Date'!O164="","x",'Indicator Date'!O164)</f>
        <v>2015</v>
      </c>
      <c r="P164" s="119">
        <f>IF('Indicator Date'!P164="","x",'Indicator Date'!P164)</f>
        <v>2015</v>
      </c>
      <c r="Q164" s="119">
        <f>IF('Indicator Date'!Q164="","x",'Indicator Date'!Q164)</f>
        <v>2010</v>
      </c>
      <c r="R164" s="119">
        <f>IF('Indicator Date'!R164="","x",'Indicator Date'!R164)</f>
        <v>2010</v>
      </c>
      <c r="S164" s="119">
        <f>IF('Indicator Date'!S164="","x",'Indicator Date'!S164)</f>
        <v>2010</v>
      </c>
      <c r="T164" s="119">
        <f>IF('Indicator Date'!T164="","x",'Indicator Date'!T164)</f>
        <v>2010</v>
      </c>
      <c r="U164" s="119">
        <f>IF('Indicator Date'!U164="","x",'Indicator Date'!U164)</f>
        <v>2015</v>
      </c>
      <c r="V164" s="119">
        <f>IF('Indicator Date'!V164="","x",'Indicator Date'!V164)</f>
        <v>2015</v>
      </c>
      <c r="W164" s="119">
        <f>IF('Indicator Date'!W164="","x",'Indicator Date'!W164)</f>
        <v>2015</v>
      </c>
      <c r="X164" s="119">
        <f>IF('Indicator Date'!X164="","x",'Indicator Date'!X164)</f>
        <v>2018</v>
      </c>
      <c r="Y164" s="119">
        <f>IF('Indicator Date'!Y164="","x",'Indicator Date'!Y164)</f>
        <v>2019</v>
      </c>
      <c r="Z164" s="119">
        <f>IF('Indicator Date'!Z164="","x",'Indicator Date'!Z164)</f>
        <v>2019</v>
      </c>
      <c r="AA164" s="119">
        <f>IF('Indicator Date'!AA164="","x",'Indicator Date'!AA164)</f>
        <v>2011</v>
      </c>
      <c r="AB164" s="119">
        <f>IF('Indicator Date'!AB164="","x",'Indicator Date'!AB164)</f>
        <v>2017</v>
      </c>
      <c r="AC164" s="119" t="str">
        <f>IF('Indicator Date'!AC164="","x",'Indicator Date'!AC164)</f>
        <v>x</v>
      </c>
      <c r="AD164" s="119">
        <f>IF('Indicator Date'!AD164="","x",'Indicator Date'!AD164)</f>
        <v>2019</v>
      </c>
      <c r="AE164" s="119">
        <f>IF('Indicator Date'!AE164="","x",'Indicator Date'!AE164)</f>
        <v>2019</v>
      </c>
      <c r="AF164" s="119">
        <f>IF('Indicator Date'!AF164="","x",'Indicator Date'!AF164)</f>
        <v>2018</v>
      </c>
      <c r="AG164" s="119">
        <f>IF('Indicator Date'!AG164="","x",'Indicator Date'!AG164)</f>
        <v>2019</v>
      </c>
      <c r="AH164" s="119">
        <f>IF('Indicator Date'!AH164="","x",'Indicator Date'!AH164)</f>
        <v>2021</v>
      </c>
      <c r="AI164" s="119">
        <f>IF('Indicator Date'!AI164="","x",'Indicator Date'!AI164)</f>
        <v>2021</v>
      </c>
      <c r="AJ164" s="119">
        <f>IF('Indicator Date'!AJ164="","x",'Indicator Date'!AJ164)</f>
        <v>2020</v>
      </c>
      <c r="AK164" s="119">
        <f>IF('Indicator Date'!AK164="","x",'Indicator Date'!AK164)</f>
        <v>2020</v>
      </c>
      <c r="AL164" s="119">
        <f>IF('Indicator Date'!AL164="","x",'Indicator Date'!AL164)</f>
        <v>2018</v>
      </c>
      <c r="AM164" s="119" t="str">
        <f>IF('Indicator Date'!AM164="","x",RIGHT('Indicator Date'!AM164,4))</f>
        <v>x</v>
      </c>
      <c r="AN164" s="119">
        <f>IF('Indicator Date'!AN164="","x",'Indicator Date'!AN164)</f>
        <v>2021</v>
      </c>
      <c r="AO164" s="119">
        <f>IF('Indicator Date'!AO164="","x",'Indicator Date'!AO164)</f>
        <v>2018</v>
      </c>
      <c r="AP164" s="119">
        <f>IF('Indicator Date'!AP164="","x",'Indicator Date'!AP164)</f>
        <v>2019</v>
      </c>
      <c r="AQ164" s="119" t="str">
        <f>IF('Indicator Date'!AQ164="","x",'Indicator Date'!AQ164)</f>
        <v>x</v>
      </c>
      <c r="AR164" s="119">
        <f>IF('Indicator Date'!AR164="","x",'Indicator Date'!AR164)</f>
        <v>2019</v>
      </c>
      <c r="AS164" s="119">
        <f>IF('Indicator Date'!AS164="","x",'Indicator Date'!AS164)</f>
        <v>2019</v>
      </c>
      <c r="AT164" s="119" t="str">
        <f>IF('Indicator Date'!AT164="","x",'Indicator Date'!AT164)</f>
        <v>x</v>
      </c>
      <c r="AU164" s="119">
        <f>IF('Indicator Date'!AU164="","x",'Indicator Date'!AU164)</f>
        <v>2019</v>
      </c>
      <c r="AV164" s="119">
        <f>IF('Indicator Date'!AV164="","x",'Indicator Date'!AV164)</f>
        <v>2019</v>
      </c>
      <c r="AW164" s="119">
        <f>IF('Indicator Date'!AW164="","x",'Indicator Date'!AW164)</f>
        <v>2019</v>
      </c>
      <c r="AX164" s="119" t="str">
        <f>IF('Indicator Date'!AX164="","x",'Indicator Date'!AX164)</f>
        <v>x</v>
      </c>
      <c r="AY164" s="119">
        <f>IF('Indicator Date'!AY164="","x",'Indicator Date'!AY164)</f>
        <v>2019</v>
      </c>
      <c r="AZ164" s="119">
        <f>IF('Indicator Date'!AZ164="","x",'Indicator Date'!AZ164)</f>
        <v>2019</v>
      </c>
      <c r="BA164" s="119">
        <f>IF('Indicator Date'!BA164="","x",'Indicator Date'!BA164)</f>
        <v>2018</v>
      </c>
      <c r="BB164" s="119">
        <f>IF('Indicator Date'!BB164="","x",'Indicator Date'!BB164)</f>
        <v>2018</v>
      </c>
      <c r="BC164" s="119">
        <f>IF('Indicator Date'!BC164="","x",'Indicator Date'!BC164)</f>
        <v>2019</v>
      </c>
      <c r="BD164" s="119">
        <f>IF('Indicator Date'!BD164="","x",'Indicator Date'!BD164)</f>
        <v>2020</v>
      </c>
      <c r="BE164" s="170" t="str">
        <f>IF('Indicator Date'!BE164="","x",YEAR('Indicator Date'!BE164))</f>
        <v>x</v>
      </c>
      <c r="BF164" s="170">
        <f>IF('Indicator Date'!BF164="","x",YEAR('Indicator Date'!BF164))</f>
        <v>2020</v>
      </c>
      <c r="BG164" s="119">
        <f>IF('Indicator Date'!BG164="","x",'Indicator Date'!BG164)</f>
        <v>2019</v>
      </c>
      <c r="BH164" s="119">
        <f>IF('Indicator Date'!BH164="","x",'Indicator Date'!BH164)</f>
        <v>2019</v>
      </c>
      <c r="BI164" s="119">
        <f>IF('Indicator Date'!BI164="","x",'Indicator Date'!BI164)</f>
        <v>2019</v>
      </c>
      <c r="BJ164" s="119">
        <f>IF('Indicator Date'!BJ164="","x",'Indicator Date'!BJ164)</f>
        <v>2015</v>
      </c>
      <c r="BK164" s="119">
        <f>IF('Indicator Date'!BK164="","x",'Indicator Date'!BK164)</f>
        <v>2019</v>
      </c>
      <c r="BL164" s="119">
        <f>IF('Indicator Date'!BL164="","x",'Indicator Date'!BL164)</f>
        <v>2020</v>
      </c>
      <c r="BM164" s="119">
        <f>IF('Indicator Date'!BM164="","x",'Indicator Date'!BM164)</f>
        <v>2018</v>
      </c>
      <c r="BN164" s="119">
        <f>IF('Indicator Date'!BN164="","x",'Indicator Date'!BN164)</f>
        <v>2018</v>
      </c>
      <c r="BO164" s="119">
        <f>IF('Indicator Date'!BO164="","x",'Indicator Date'!BO164)</f>
        <v>2019</v>
      </c>
      <c r="BP164" s="119">
        <f>IF('Indicator Date'!BP164="","x",'Indicator Date'!BP164)</f>
        <v>2019</v>
      </c>
      <c r="BQ164" s="119">
        <f>IF('Indicator Date'!BQ164="","x",'Indicator Date'!BQ164)</f>
        <v>2014</v>
      </c>
      <c r="BR164" s="119">
        <f>IF('Indicator Date'!BR164="","x",'Indicator Date'!BR164)</f>
        <v>2017</v>
      </c>
      <c r="BS164" s="119">
        <f>IF('Indicator Date'!BS164="","x",'Indicator Date'!BS164)</f>
        <v>2017</v>
      </c>
      <c r="BT164" s="119">
        <f>IF('Indicator Date'!BT164="","x",'Indicator Date'!BT164)</f>
        <v>2016</v>
      </c>
      <c r="BU164" s="119">
        <f>IF('Indicator Date'!BU164="","x",'Indicator Date'!BU164)</f>
        <v>2018</v>
      </c>
      <c r="BV164" s="119">
        <f>IF('Indicator Date'!BV164="","x",'Indicator Date'!BV164)</f>
        <v>2018</v>
      </c>
      <c r="BW164" s="119">
        <f>IF('Indicator Date'!BW164="","x",'Indicator Date'!BW164)</f>
        <v>2018</v>
      </c>
      <c r="BX164" s="119">
        <f>IF('Indicator Date'!BX164="","x",'Indicator Date'!BX164)</f>
        <v>2018</v>
      </c>
      <c r="BY164" s="119">
        <f>IF('Indicator Date'!BY164="","x",'Indicator Date'!BY164)</f>
        <v>2017</v>
      </c>
      <c r="BZ164" s="119">
        <f>IF('Indicator Date'!BZ164="","x",'Indicator Date'!BZ164)</f>
        <v>2019</v>
      </c>
      <c r="CA164" s="119">
        <f>IF('Indicator Date'!CA164="","x",'Indicator Date'!CA164)</f>
        <v>2020</v>
      </c>
      <c r="CB164" s="119">
        <f>IF('Indicator Date'!CB164="","x",'Indicator Date'!CB164)</f>
        <v>2015</v>
      </c>
    </row>
    <row r="165" spans="1:80" x14ac:dyDescent="0.3">
      <c r="A165" s="100" t="str">
        <f>'Indicator Data'!A167</f>
        <v>Sri Lanka</v>
      </c>
      <c r="B165" s="86" t="str">
        <f>'Indicator Data'!B167</f>
        <v>LKA</v>
      </c>
      <c r="C165" s="119">
        <f>IF('Indicator Date'!C165="","x",'Indicator Date'!C165)</f>
        <v>2015</v>
      </c>
      <c r="D165" s="119">
        <f>IF('Indicator Date'!D165="","x",'Indicator Date'!D165)</f>
        <v>2015</v>
      </c>
      <c r="E165" s="119">
        <f>IF('Indicator Date'!E165="","x",'Indicator Date'!E165)</f>
        <v>2015</v>
      </c>
      <c r="F165" s="119">
        <f>IF('Indicator Date'!F165="","x",'Indicator Date'!F165)</f>
        <v>2015</v>
      </c>
      <c r="G165" s="119">
        <f>IF('Indicator Date'!G165="","x",'Indicator Date'!G165)</f>
        <v>2015</v>
      </c>
      <c r="H165" s="119">
        <f>IF('Indicator Date'!H165="","x",'Indicator Date'!H165)</f>
        <v>2015</v>
      </c>
      <c r="I165" s="119">
        <f>IF('Indicator Date'!I165="","x",'Indicator Date'!I165)</f>
        <v>2015</v>
      </c>
      <c r="J165" s="119">
        <f>IF('Indicator Date'!J165="","x",'Indicator Date'!J165)</f>
        <v>2019</v>
      </c>
      <c r="K165" s="119">
        <f>IF('Indicator Date'!K165="","x",'Indicator Date'!K165)</f>
        <v>2019</v>
      </c>
      <c r="L165" s="119">
        <f>IF('Indicator Date'!L165="","x",'Indicator Date'!L165)</f>
        <v>2019</v>
      </c>
      <c r="M165" s="119">
        <f>IF('Indicator Date'!M165="","x",'Indicator Date'!M165)</f>
        <v>2015</v>
      </c>
      <c r="N165" s="119">
        <f>IF('Indicator Date'!N165="","x",'Indicator Date'!N165)</f>
        <v>2015</v>
      </c>
      <c r="O165" s="119">
        <f>IF('Indicator Date'!O165="","x",'Indicator Date'!O165)</f>
        <v>2015</v>
      </c>
      <c r="P165" s="119">
        <f>IF('Indicator Date'!P165="","x",'Indicator Date'!P165)</f>
        <v>2015</v>
      </c>
      <c r="Q165" s="119">
        <f>IF('Indicator Date'!Q165="","x",'Indicator Date'!Q165)</f>
        <v>2010</v>
      </c>
      <c r="R165" s="119">
        <f>IF('Indicator Date'!R165="","x",'Indicator Date'!R165)</f>
        <v>2010</v>
      </c>
      <c r="S165" s="119">
        <f>IF('Indicator Date'!S165="","x",'Indicator Date'!S165)</f>
        <v>2010</v>
      </c>
      <c r="T165" s="119">
        <f>IF('Indicator Date'!T165="","x",'Indicator Date'!T165)</f>
        <v>2010</v>
      </c>
      <c r="U165" s="119">
        <f>IF('Indicator Date'!U165="","x",'Indicator Date'!U165)</f>
        <v>2015</v>
      </c>
      <c r="V165" s="119">
        <f>IF('Indicator Date'!V165="","x",'Indicator Date'!V165)</f>
        <v>2015</v>
      </c>
      <c r="W165" s="119">
        <f>IF('Indicator Date'!W165="","x",'Indicator Date'!W165)</f>
        <v>2015</v>
      </c>
      <c r="X165" s="119">
        <f>IF('Indicator Date'!X165="","x",'Indicator Date'!X165)</f>
        <v>2018</v>
      </c>
      <c r="Y165" s="119">
        <f>IF('Indicator Date'!Y165="","x",'Indicator Date'!Y165)</f>
        <v>2019</v>
      </c>
      <c r="Z165" s="119">
        <f>IF('Indicator Date'!Z165="","x",'Indicator Date'!Z165)</f>
        <v>2019</v>
      </c>
      <c r="AA165" s="119" t="str">
        <f>IF('Indicator Date'!AA165="","x",'Indicator Date'!AA165)</f>
        <v>x</v>
      </c>
      <c r="AB165" s="119">
        <f>IF('Indicator Date'!AB165="","x",'Indicator Date'!AB165)</f>
        <v>2017</v>
      </c>
      <c r="AC165" s="119" t="str">
        <f>IF('Indicator Date'!AC165="","x",'Indicator Date'!AC165)</f>
        <v>x</v>
      </c>
      <c r="AD165" s="119">
        <f>IF('Indicator Date'!AD165="","x",'Indicator Date'!AD165)</f>
        <v>2018</v>
      </c>
      <c r="AE165" s="119">
        <f>IF('Indicator Date'!AE165="","x",'Indicator Date'!AE165)</f>
        <v>2019</v>
      </c>
      <c r="AF165" s="119" t="str">
        <f>IF('Indicator Date'!AF165="","x",'Indicator Date'!AF165)</f>
        <v>x</v>
      </c>
      <c r="AG165" s="119">
        <f>IF('Indicator Date'!AG165="","x",'Indicator Date'!AG165)</f>
        <v>2019</v>
      </c>
      <c r="AH165" s="119">
        <f>IF('Indicator Date'!AH165="","x",'Indicator Date'!AH165)</f>
        <v>2021</v>
      </c>
      <c r="AI165" s="119">
        <f>IF('Indicator Date'!AI165="","x",'Indicator Date'!AI165)</f>
        <v>2021</v>
      </c>
      <c r="AJ165" s="119">
        <f>IF('Indicator Date'!AJ165="","x",'Indicator Date'!AJ165)</f>
        <v>2020</v>
      </c>
      <c r="AK165" s="119">
        <f>IF('Indicator Date'!AK165="","x",'Indicator Date'!AK165)</f>
        <v>2020</v>
      </c>
      <c r="AL165" s="119">
        <f>IF('Indicator Date'!AL165="","x",'Indicator Date'!AL165)</f>
        <v>2018</v>
      </c>
      <c r="AM165" s="119" t="str">
        <f>IF('Indicator Date'!AM165="","x",RIGHT('Indicator Date'!AM165,4))</f>
        <v>2016</v>
      </c>
      <c r="AN165" s="119">
        <f>IF('Indicator Date'!AN165="","x",'Indicator Date'!AN165)</f>
        <v>2021</v>
      </c>
      <c r="AO165" s="119">
        <f>IF('Indicator Date'!AO165="","x",'Indicator Date'!AO165)</f>
        <v>2018</v>
      </c>
      <c r="AP165" s="119">
        <f>IF('Indicator Date'!AP165="","x",'Indicator Date'!AP165)</f>
        <v>2019</v>
      </c>
      <c r="AQ165" s="119">
        <f>IF('Indicator Date'!AQ165="","x",'Indicator Date'!AQ165)</f>
        <v>2019</v>
      </c>
      <c r="AR165" s="119">
        <f>IF('Indicator Date'!AR165="","x",'Indicator Date'!AR165)</f>
        <v>2019</v>
      </c>
      <c r="AS165" s="119">
        <f>IF('Indicator Date'!AS165="","x",'Indicator Date'!AS165)</f>
        <v>2019</v>
      </c>
      <c r="AT165" s="119">
        <f>IF('Indicator Date'!AT165="","x",'Indicator Date'!AT165)</f>
        <v>2016</v>
      </c>
      <c r="AU165" s="119">
        <f>IF('Indicator Date'!AU165="","x",'Indicator Date'!AU165)</f>
        <v>2019</v>
      </c>
      <c r="AV165" s="119">
        <f>IF('Indicator Date'!AV165="","x",'Indicator Date'!AV165)</f>
        <v>2019</v>
      </c>
      <c r="AW165" s="119">
        <f>IF('Indicator Date'!AW165="","x",'Indicator Date'!AW165)</f>
        <v>2019</v>
      </c>
      <c r="AX165" s="119">
        <f>IF('Indicator Date'!AX165="","x",'Indicator Date'!AX165)</f>
        <v>2018</v>
      </c>
      <c r="AY165" s="119">
        <f>IF('Indicator Date'!AY165="","x",'Indicator Date'!AY165)</f>
        <v>2019</v>
      </c>
      <c r="AZ165" s="119">
        <f>IF('Indicator Date'!AZ165="","x",'Indicator Date'!AZ165)</f>
        <v>2019</v>
      </c>
      <c r="BA165" s="119">
        <f>IF('Indicator Date'!BA165="","x",'Indicator Date'!BA165)</f>
        <v>2016</v>
      </c>
      <c r="BB165" s="119">
        <f>IF('Indicator Date'!BB165="","x",'Indicator Date'!BB165)</f>
        <v>2018</v>
      </c>
      <c r="BC165" s="119">
        <f>IF('Indicator Date'!BC165="","x",'Indicator Date'!BC165)</f>
        <v>2019</v>
      </c>
      <c r="BD165" s="119">
        <f>IF('Indicator Date'!BD165="","x",'Indicator Date'!BD165)</f>
        <v>2020</v>
      </c>
      <c r="BE165" s="170">
        <f>IF('Indicator Date'!BE165="","x",YEAR('Indicator Date'!BE165))</f>
        <v>2019</v>
      </c>
      <c r="BF165" s="170">
        <f>IF('Indicator Date'!BF165="","x",YEAR('Indicator Date'!BF165))</f>
        <v>2020</v>
      </c>
      <c r="BG165" s="119">
        <f>IF('Indicator Date'!BG165="","x",'Indicator Date'!BG165)</f>
        <v>2019</v>
      </c>
      <c r="BH165" s="119">
        <f>IF('Indicator Date'!BH165="","x",'Indicator Date'!BH165)</f>
        <v>2019</v>
      </c>
      <c r="BI165" s="119">
        <f>IF('Indicator Date'!BI165="","x",'Indicator Date'!BI165)</f>
        <v>2019</v>
      </c>
      <c r="BJ165" s="119">
        <f>IF('Indicator Date'!BJ165="","x",'Indicator Date'!BJ165)</f>
        <v>2015</v>
      </c>
      <c r="BK165" s="119">
        <f>IF('Indicator Date'!BK165="","x",'Indicator Date'!BK165)</f>
        <v>2019</v>
      </c>
      <c r="BL165" s="119">
        <f>IF('Indicator Date'!BL165="","x",'Indicator Date'!BL165)</f>
        <v>2020</v>
      </c>
      <c r="BM165" s="119">
        <f>IF('Indicator Date'!BM165="","x",'Indicator Date'!BM165)</f>
        <v>2018</v>
      </c>
      <c r="BN165" s="119">
        <f>IF('Indicator Date'!BN165="","x",'Indicator Date'!BN165)</f>
        <v>2018</v>
      </c>
      <c r="BO165" s="119">
        <f>IF('Indicator Date'!BO165="","x",'Indicator Date'!BO165)</f>
        <v>2017</v>
      </c>
      <c r="BP165" s="119">
        <f>IF('Indicator Date'!BP165="","x",'Indicator Date'!BP165)</f>
        <v>2019</v>
      </c>
      <c r="BQ165" s="119">
        <f>IF('Indicator Date'!BQ165="","x",'Indicator Date'!BQ165)</f>
        <v>2014</v>
      </c>
      <c r="BR165" s="119">
        <f>IF('Indicator Date'!BR165="","x",'Indicator Date'!BR165)</f>
        <v>2017</v>
      </c>
      <c r="BS165" s="119">
        <f>IF('Indicator Date'!BS165="","x",'Indicator Date'!BS165)</f>
        <v>2017</v>
      </c>
      <c r="BT165" s="119">
        <f>IF('Indicator Date'!BT165="","x",'Indicator Date'!BT165)</f>
        <v>2017</v>
      </c>
      <c r="BU165" s="119">
        <f>IF('Indicator Date'!BU165="","x",'Indicator Date'!BU165)</f>
        <v>2018</v>
      </c>
      <c r="BV165" s="119">
        <f>IF('Indicator Date'!BV165="","x",'Indicator Date'!BV165)</f>
        <v>2018</v>
      </c>
      <c r="BW165" s="119" t="str">
        <f>IF('Indicator Date'!BW165="","x",'Indicator Date'!BW165)</f>
        <v>x</v>
      </c>
      <c r="BX165" s="119">
        <f>IF('Indicator Date'!BX165="","x",'Indicator Date'!BX165)</f>
        <v>2018</v>
      </c>
      <c r="BY165" s="119">
        <f>IF('Indicator Date'!BY165="","x",'Indicator Date'!BY165)</f>
        <v>2017</v>
      </c>
      <c r="BZ165" s="119">
        <f>IF('Indicator Date'!BZ165="","x",'Indicator Date'!BZ165)</f>
        <v>2019</v>
      </c>
      <c r="CA165" s="119">
        <f>IF('Indicator Date'!CA165="","x",'Indicator Date'!CA165)</f>
        <v>2020</v>
      </c>
      <c r="CB165" s="119">
        <f>IF('Indicator Date'!CB165="","x",'Indicator Date'!CB165)</f>
        <v>2015</v>
      </c>
    </row>
    <row r="166" spans="1:80" x14ac:dyDescent="0.3">
      <c r="A166" s="100" t="str">
        <f>'Indicator Data'!A168</f>
        <v>Sudan</v>
      </c>
      <c r="B166" s="86" t="str">
        <f>'Indicator Data'!B168</f>
        <v>SDN</v>
      </c>
      <c r="C166" s="119">
        <f>IF('Indicator Date'!C166="","x",'Indicator Date'!C166)</f>
        <v>2015</v>
      </c>
      <c r="D166" s="119">
        <f>IF('Indicator Date'!D166="","x",'Indicator Date'!D166)</f>
        <v>2015</v>
      </c>
      <c r="E166" s="119">
        <f>IF('Indicator Date'!E166="","x",'Indicator Date'!E166)</f>
        <v>2015</v>
      </c>
      <c r="F166" s="119">
        <f>IF('Indicator Date'!F166="","x",'Indicator Date'!F166)</f>
        <v>2015</v>
      </c>
      <c r="G166" s="119">
        <f>IF('Indicator Date'!G166="","x",'Indicator Date'!G166)</f>
        <v>2015</v>
      </c>
      <c r="H166" s="119">
        <f>IF('Indicator Date'!H166="","x",'Indicator Date'!H166)</f>
        <v>2015</v>
      </c>
      <c r="I166" s="119">
        <f>IF('Indicator Date'!I166="","x",'Indicator Date'!I166)</f>
        <v>2015</v>
      </c>
      <c r="J166" s="119">
        <f>IF('Indicator Date'!J166="","x",'Indicator Date'!J166)</f>
        <v>2019</v>
      </c>
      <c r="K166" s="119">
        <f>IF('Indicator Date'!K166="","x",'Indicator Date'!K166)</f>
        <v>2019</v>
      </c>
      <c r="L166" s="119">
        <f>IF('Indicator Date'!L166="","x",'Indicator Date'!L166)</f>
        <v>2019</v>
      </c>
      <c r="M166" s="119">
        <f>IF('Indicator Date'!M166="","x",'Indicator Date'!M166)</f>
        <v>2015</v>
      </c>
      <c r="N166" s="119">
        <f>IF('Indicator Date'!N166="","x",'Indicator Date'!N166)</f>
        <v>2015</v>
      </c>
      <c r="O166" s="119">
        <f>IF('Indicator Date'!O166="","x",'Indicator Date'!O166)</f>
        <v>2015</v>
      </c>
      <c r="P166" s="119">
        <f>IF('Indicator Date'!P166="","x",'Indicator Date'!P166)</f>
        <v>2015</v>
      </c>
      <c r="Q166" s="119">
        <f>IF('Indicator Date'!Q166="","x",'Indicator Date'!Q166)</f>
        <v>2010</v>
      </c>
      <c r="R166" s="119">
        <f>IF('Indicator Date'!R166="","x",'Indicator Date'!R166)</f>
        <v>2010</v>
      </c>
      <c r="S166" s="119">
        <f>IF('Indicator Date'!S166="","x",'Indicator Date'!S166)</f>
        <v>2010</v>
      </c>
      <c r="T166" s="119">
        <f>IF('Indicator Date'!T166="","x",'Indicator Date'!T166)</f>
        <v>2010</v>
      </c>
      <c r="U166" s="119">
        <f>IF('Indicator Date'!U166="","x",'Indicator Date'!U166)</f>
        <v>2015</v>
      </c>
      <c r="V166" s="119">
        <f>IF('Indicator Date'!V166="","x",'Indicator Date'!V166)</f>
        <v>2015</v>
      </c>
      <c r="W166" s="119">
        <f>IF('Indicator Date'!W166="","x",'Indicator Date'!W166)</f>
        <v>2015</v>
      </c>
      <c r="X166" s="119">
        <f>IF('Indicator Date'!X166="","x",'Indicator Date'!X166)</f>
        <v>2018</v>
      </c>
      <c r="Y166" s="119">
        <f>IF('Indicator Date'!Y166="","x",'Indicator Date'!Y166)</f>
        <v>2019</v>
      </c>
      <c r="Z166" s="119">
        <f>IF('Indicator Date'!Z166="","x",'Indicator Date'!Z166)</f>
        <v>2019</v>
      </c>
      <c r="AA166" s="119">
        <f>IF('Indicator Date'!AA166="","x",'Indicator Date'!AA166)</f>
        <v>2008</v>
      </c>
      <c r="AB166" s="119">
        <f>IF('Indicator Date'!AB166="","x",'Indicator Date'!AB166)</f>
        <v>2017</v>
      </c>
      <c r="AC166" s="119">
        <f>IF('Indicator Date'!AC166="","x",'Indicator Date'!AC166)</f>
        <v>2017</v>
      </c>
      <c r="AD166" s="119">
        <f>IF('Indicator Date'!AD166="","x",'Indicator Date'!AD166)</f>
        <v>2019</v>
      </c>
      <c r="AE166" s="119">
        <f>IF('Indicator Date'!AE166="","x",'Indicator Date'!AE166)</f>
        <v>2019</v>
      </c>
      <c r="AF166" s="119">
        <f>IF('Indicator Date'!AF166="","x",'Indicator Date'!AF166)</f>
        <v>2018</v>
      </c>
      <c r="AG166" s="119">
        <f>IF('Indicator Date'!AG166="","x",'Indicator Date'!AG166)</f>
        <v>2019</v>
      </c>
      <c r="AH166" s="119">
        <f>IF('Indicator Date'!AH166="","x",'Indicator Date'!AH166)</f>
        <v>2021</v>
      </c>
      <c r="AI166" s="119">
        <f>IF('Indicator Date'!AI166="","x",'Indicator Date'!AI166)</f>
        <v>2021</v>
      </c>
      <c r="AJ166" s="119">
        <f>IF('Indicator Date'!AJ166="","x",'Indicator Date'!AJ166)</f>
        <v>2020</v>
      </c>
      <c r="AK166" s="119">
        <f>IF('Indicator Date'!AK166="","x",'Indicator Date'!AK166)</f>
        <v>2020</v>
      </c>
      <c r="AL166" s="119">
        <f>IF('Indicator Date'!AL166="","x",'Indicator Date'!AL166)</f>
        <v>2018</v>
      </c>
      <c r="AM166" s="119" t="str">
        <f>IF('Indicator Date'!AM166="","x",RIGHT('Indicator Date'!AM166,4))</f>
        <v>2014</v>
      </c>
      <c r="AN166" s="119">
        <f>IF('Indicator Date'!AN166="","x",'Indicator Date'!AN166)</f>
        <v>2021</v>
      </c>
      <c r="AO166" s="119">
        <f>IF('Indicator Date'!AO166="","x",'Indicator Date'!AO166)</f>
        <v>2018</v>
      </c>
      <c r="AP166" s="119">
        <f>IF('Indicator Date'!AP166="","x",'Indicator Date'!AP166)</f>
        <v>2019</v>
      </c>
      <c r="AQ166" s="119">
        <f>IF('Indicator Date'!AQ166="","x",'Indicator Date'!AQ166)</f>
        <v>2019</v>
      </c>
      <c r="AR166" s="119">
        <f>IF('Indicator Date'!AR166="","x",'Indicator Date'!AR166)</f>
        <v>2019</v>
      </c>
      <c r="AS166" s="119">
        <f>IF('Indicator Date'!AS166="","x",'Indicator Date'!AS166)</f>
        <v>2019</v>
      </c>
      <c r="AT166" s="119">
        <f>IF('Indicator Date'!AT166="","x",'Indicator Date'!AT166)</f>
        <v>2014</v>
      </c>
      <c r="AU166" s="119">
        <f>IF('Indicator Date'!AU166="","x",'Indicator Date'!AU166)</f>
        <v>2019</v>
      </c>
      <c r="AV166" s="119">
        <f>IF('Indicator Date'!AV166="","x",'Indicator Date'!AV166)</f>
        <v>2019</v>
      </c>
      <c r="AW166" s="119">
        <f>IF('Indicator Date'!AW166="","x",'Indicator Date'!AW166)</f>
        <v>2019</v>
      </c>
      <c r="AX166" s="119">
        <f>IF('Indicator Date'!AX166="","x",'Indicator Date'!AX166)</f>
        <v>2018</v>
      </c>
      <c r="AY166" s="119">
        <f>IF('Indicator Date'!AY166="","x",'Indicator Date'!AY166)</f>
        <v>2019</v>
      </c>
      <c r="AZ166" s="119">
        <f>IF('Indicator Date'!AZ166="","x",'Indicator Date'!AZ166)</f>
        <v>2019</v>
      </c>
      <c r="BA166" s="119">
        <f>IF('Indicator Date'!BA166="","x",'Indicator Date'!BA166)</f>
        <v>2014</v>
      </c>
      <c r="BB166" s="119">
        <f>IF('Indicator Date'!BB166="","x",'Indicator Date'!BB166)</f>
        <v>2018</v>
      </c>
      <c r="BC166" s="119">
        <f>IF('Indicator Date'!BC166="","x",'Indicator Date'!BC166)</f>
        <v>2019</v>
      </c>
      <c r="BD166" s="119">
        <f>IF('Indicator Date'!BD166="","x",'Indicator Date'!BD166)</f>
        <v>2020</v>
      </c>
      <c r="BE166" s="170">
        <f>IF('Indicator Date'!BE166="","x",YEAR('Indicator Date'!BE166))</f>
        <v>2019</v>
      </c>
      <c r="BF166" s="170">
        <f>IF('Indicator Date'!BF166="","x",YEAR('Indicator Date'!BF166))</f>
        <v>2021</v>
      </c>
      <c r="BG166" s="119">
        <f>IF('Indicator Date'!BG166="","x",'Indicator Date'!BG166)</f>
        <v>2019</v>
      </c>
      <c r="BH166" s="119">
        <f>IF('Indicator Date'!BH166="","x",'Indicator Date'!BH166)</f>
        <v>2019</v>
      </c>
      <c r="BI166" s="119">
        <f>IF('Indicator Date'!BI166="","x",'Indicator Date'!BI166)</f>
        <v>2019</v>
      </c>
      <c r="BJ166" s="119">
        <f>IF('Indicator Date'!BJ166="","x",'Indicator Date'!BJ166)</f>
        <v>2013</v>
      </c>
      <c r="BK166" s="119">
        <f>IF('Indicator Date'!BK166="","x",'Indicator Date'!BK166)</f>
        <v>2019</v>
      </c>
      <c r="BL166" s="119">
        <f>IF('Indicator Date'!BL166="","x",'Indicator Date'!BL166)</f>
        <v>2020</v>
      </c>
      <c r="BM166" s="119">
        <f>IF('Indicator Date'!BM166="","x",'Indicator Date'!BM166)</f>
        <v>2018</v>
      </c>
      <c r="BN166" s="119">
        <f>IF('Indicator Date'!BN166="","x",'Indicator Date'!BN166)</f>
        <v>2018</v>
      </c>
      <c r="BO166" s="119">
        <f>IF('Indicator Date'!BO166="","x",'Indicator Date'!BO166)</f>
        <v>2017</v>
      </c>
      <c r="BP166" s="119">
        <f>IF('Indicator Date'!BP166="","x",'Indicator Date'!BP166)</f>
        <v>2019</v>
      </c>
      <c r="BQ166" s="119">
        <f>IF('Indicator Date'!BQ166="","x",'Indicator Date'!BQ166)</f>
        <v>2014</v>
      </c>
      <c r="BR166" s="119">
        <f>IF('Indicator Date'!BR166="","x",'Indicator Date'!BR166)</f>
        <v>2017</v>
      </c>
      <c r="BS166" s="119">
        <f>IF('Indicator Date'!BS166="","x",'Indicator Date'!BS166)</f>
        <v>2017</v>
      </c>
      <c r="BT166" s="119">
        <f>IF('Indicator Date'!BT166="","x",'Indicator Date'!BT166)</f>
        <v>2015</v>
      </c>
      <c r="BU166" s="119">
        <f>IF('Indicator Date'!BU166="","x",'Indicator Date'!BU166)</f>
        <v>2018</v>
      </c>
      <c r="BV166" s="119">
        <f>IF('Indicator Date'!BV166="","x",'Indicator Date'!BV166)</f>
        <v>2018</v>
      </c>
      <c r="BW166" s="119">
        <f>IF('Indicator Date'!BW166="","x",'Indicator Date'!BW166)</f>
        <v>2018</v>
      </c>
      <c r="BX166" s="119">
        <f>IF('Indicator Date'!BX166="","x",'Indicator Date'!BX166)</f>
        <v>2018</v>
      </c>
      <c r="BY166" s="119">
        <f>IF('Indicator Date'!BY166="","x",'Indicator Date'!BY166)</f>
        <v>2017</v>
      </c>
      <c r="BZ166" s="119">
        <f>IF('Indicator Date'!BZ166="","x",'Indicator Date'!BZ166)</f>
        <v>2019</v>
      </c>
      <c r="CA166" s="119">
        <f>IF('Indicator Date'!CA166="","x",'Indicator Date'!CA166)</f>
        <v>2020</v>
      </c>
      <c r="CB166" s="119">
        <f>IF('Indicator Date'!CB166="","x",'Indicator Date'!CB166)</f>
        <v>2015</v>
      </c>
    </row>
    <row r="167" spans="1:80" x14ac:dyDescent="0.3">
      <c r="A167" s="100" t="str">
        <f>'Indicator Data'!A169</f>
        <v>Suriname</v>
      </c>
      <c r="B167" s="86" t="str">
        <f>'Indicator Data'!B169</f>
        <v>SUR</v>
      </c>
      <c r="C167" s="119">
        <f>IF('Indicator Date'!C167="","x",'Indicator Date'!C167)</f>
        <v>2015</v>
      </c>
      <c r="D167" s="119">
        <f>IF('Indicator Date'!D167="","x",'Indicator Date'!D167)</f>
        <v>2015</v>
      </c>
      <c r="E167" s="119">
        <f>IF('Indicator Date'!E167="","x",'Indicator Date'!E167)</f>
        <v>2015</v>
      </c>
      <c r="F167" s="119">
        <f>IF('Indicator Date'!F167="","x",'Indicator Date'!F167)</f>
        <v>2015</v>
      </c>
      <c r="G167" s="119">
        <f>IF('Indicator Date'!G167="","x",'Indicator Date'!G167)</f>
        <v>2015</v>
      </c>
      <c r="H167" s="119">
        <f>IF('Indicator Date'!H167="","x",'Indicator Date'!H167)</f>
        <v>2015</v>
      </c>
      <c r="I167" s="119">
        <f>IF('Indicator Date'!I167="","x",'Indicator Date'!I167)</f>
        <v>2015</v>
      </c>
      <c r="J167" s="119">
        <f>IF('Indicator Date'!J167="","x",'Indicator Date'!J167)</f>
        <v>2019</v>
      </c>
      <c r="K167" s="119">
        <f>IF('Indicator Date'!K167="","x",'Indicator Date'!K167)</f>
        <v>2019</v>
      </c>
      <c r="L167" s="119">
        <f>IF('Indicator Date'!L167="","x",'Indicator Date'!L167)</f>
        <v>2019</v>
      </c>
      <c r="M167" s="119">
        <f>IF('Indicator Date'!M167="","x",'Indicator Date'!M167)</f>
        <v>2015</v>
      </c>
      <c r="N167" s="119">
        <f>IF('Indicator Date'!N167="","x",'Indicator Date'!N167)</f>
        <v>2015</v>
      </c>
      <c r="O167" s="119">
        <f>IF('Indicator Date'!O167="","x",'Indicator Date'!O167)</f>
        <v>2015</v>
      </c>
      <c r="P167" s="119">
        <f>IF('Indicator Date'!P167="","x",'Indicator Date'!P167)</f>
        <v>2015</v>
      </c>
      <c r="Q167" s="119">
        <f>IF('Indicator Date'!Q167="","x",'Indicator Date'!Q167)</f>
        <v>2010</v>
      </c>
      <c r="R167" s="119">
        <f>IF('Indicator Date'!R167="","x",'Indicator Date'!R167)</f>
        <v>2010</v>
      </c>
      <c r="S167" s="119">
        <f>IF('Indicator Date'!S167="","x",'Indicator Date'!S167)</f>
        <v>2010</v>
      </c>
      <c r="T167" s="119">
        <f>IF('Indicator Date'!T167="","x",'Indicator Date'!T167)</f>
        <v>2010</v>
      </c>
      <c r="U167" s="119">
        <f>IF('Indicator Date'!U167="","x",'Indicator Date'!U167)</f>
        <v>2015</v>
      </c>
      <c r="V167" s="119">
        <f>IF('Indicator Date'!V167="","x",'Indicator Date'!V167)</f>
        <v>2015</v>
      </c>
      <c r="W167" s="119">
        <f>IF('Indicator Date'!W167="","x",'Indicator Date'!W167)</f>
        <v>2015</v>
      </c>
      <c r="X167" s="119">
        <f>IF('Indicator Date'!X167="","x",'Indicator Date'!X167)</f>
        <v>2018</v>
      </c>
      <c r="Y167" s="119">
        <f>IF('Indicator Date'!Y167="","x",'Indicator Date'!Y167)</f>
        <v>2019</v>
      </c>
      <c r="Z167" s="119">
        <f>IF('Indicator Date'!Z167="","x",'Indicator Date'!Z167)</f>
        <v>2019</v>
      </c>
      <c r="AA167" s="119" t="str">
        <f>IF('Indicator Date'!AA167="","x",'Indicator Date'!AA167)</f>
        <v>x</v>
      </c>
      <c r="AB167" s="119">
        <f>IF('Indicator Date'!AB167="","x",'Indicator Date'!AB167)</f>
        <v>2017</v>
      </c>
      <c r="AC167" s="119">
        <f>IF('Indicator Date'!AC167="","x",'Indicator Date'!AC167)</f>
        <v>2014</v>
      </c>
      <c r="AD167" s="119">
        <f>IF('Indicator Date'!AD167="","x",'Indicator Date'!AD167)</f>
        <v>2018</v>
      </c>
      <c r="AE167" s="119">
        <f>IF('Indicator Date'!AE167="","x",'Indicator Date'!AE167)</f>
        <v>2019</v>
      </c>
      <c r="AF167" s="119">
        <f>IF('Indicator Date'!AF167="","x",'Indicator Date'!AF167)</f>
        <v>2018</v>
      </c>
      <c r="AG167" s="119">
        <f>IF('Indicator Date'!AG167="","x",'Indicator Date'!AG167)</f>
        <v>2019</v>
      </c>
      <c r="AH167" s="119">
        <f>IF('Indicator Date'!AH167="","x",'Indicator Date'!AH167)</f>
        <v>2021</v>
      </c>
      <c r="AI167" s="119">
        <f>IF('Indicator Date'!AI167="","x",'Indicator Date'!AI167)</f>
        <v>2021</v>
      </c>
      <c r="AJ167" s="119">
        <f>IF('Indicator Date'!AJ167="","x",'Indicator Date'!AJ167)</f>
        <v>2020</v>
      </c>
      <c r="AK167" s="119">
        <f>IF('Indicator Date'!AK167="","x",'Indicator Date'!AK167)</f>
        <v>2020</v>
      </c>
      <c r="AL167" s="119">
        <f>IF('Indicator Date'!AL167="","x",'Indicator Date'!AL167)</f>
        <v>2018</v>
      </c>
      <c r="AM167" s="119" t="str">
        <f>IF('Indicator Date'!AM167="","x",RIGHT('Indicator Date'!AM167,4))</f>
        <v>2018</v>
      </c>
      <c r="AN167" s="119">
        <f>IF('Indicator Date'!AN167="","x",'Indicator Date'!AN167)</f>
        <v>2021</v>
      </c>
      <c r="AO167" s="119">
        <f>IF('Indicator Date'!AO167="","x",'Indicator Date'!AO167)</f>
        <v>2018</v>
      </c>
      <c r="AP167" s="119">
        <f>IF('Indicator Date'!AP167="","x",'Indicator Date'!AP167)</f>
        <v>2019</v>
      </c>
      <c r="AQ167" s="119">
        <f>IF('Indicator Date'!AQ167="","x",'Indicator Date'!AQ167)</f>
        <v>2019</v>
      </c>
      <c r="AR167" s="119">
        <f>IF('Indicator Date'!AR167="","x",'Indicator Date'!AR167)</f>
        <v>2019</v>
      </c>
      <c r="AS167" s="119">
        <f>IF('Indicator Date'!AS167="","x",'Indicator Date'!AS167)</f>
        <v>2019</v>
      </c>
      <c r="AT167" s="119">
        <f>IF('Indicator Date'!AT167="","x",'Indicator Date'!AT167)</f>
        <v>2010</v>
      </c>
      <c r="AU167" s="119">
        <f>IF('Indicator Date'!AU167="","x",'Indicator Date'!AU167)</f>
        <v>2019</v>
      </c>
      <c r="AV167" s="119">
        <f>IF('Indicator Date'!AV167="","x",'Indicator Date'!AV167)</f>
        <v>2019</v>
      </c>
      <c r="AW167" s="119">
        <f>IF('Indicator Date'!AW167="","x",'Indicator Date'!AW167)</f>
        <v>2019</v>
      </c>
      <c r="AX167" s="119">
        <f>IF('Indicator Date'!AX167="","x",'Indicator Date'!AX167)</f>
        <v>2018</v>
      </c>
      <c r="AY167" s="119">
        <f>IF('Indicator Date'!AY167="","x",'Indicator Date'!AY167)</f>
        <v>2019</v>
      </c>
      <c r="AZ167" s="119">
        <f>IF('Indicator Date'!AZ167="","x",'Indicator Date'!AZ167)</f>
        <v>2019</v>
      </c>
      <c r="BA167" s="119" t="str">
        <f>IF('Indicator Date'!BA167="","x",'Indicator Date'!BA167)</f>
        <v>x</v>
      </c>
      <c r="BB167" s="119">
        <f>IF('Indicator Date'!BB167="","x",'Indicator Date'!BB167)</f>
        <v>2018</v>
      </c>
      <c r="BC167" s="119">
        <f>IF('Indicator Date'!BC167="","x",'Indicator Date'!BC167)</f>
        <v>2019</v>
      </c>
      <c r="BD167" s="119">
        <f>IF('Indicator Date'!BD167="","x",'Indicator Date'!BD167)</f>
        <v>2020</v>
      </c>
      <c r="BE167" s="170" t="str">
        <f>IF('Indicator Date'!BE167="","x",YEAR('Indicator Date'!BE167))</f>
        <v>x</v>
      </c>
      <c r="BF167" s="170">
        <f>IF('Indicator Date'!BF167="","x",YEAR('Indicator Date'!BF167))</f>
        <v>2020</v>
      </c>
      <c r="BG167" s="119">
        <f>IF('Indicator Date'!BG167="","x",'Indicator Date'!BG167)</f>
        <v>2019</v>
      </c>
      <c r="BH167" s="119">
        <f>IF('Indicator Date'!BH167="","x",'Indicator Date'!BH167)</f>
        <v>2019</v>
      </c>
      <c r="BI167" s="119">
        <f>IF('Indicator Date'!BI167="","x",'Indicator Date'!BI167)</f>
        <v>2019</v>
      </c>
      <c r="BJ167" s="119" t="str">
        <f>IF('Indicator Date'!BJ167="","x",'Indicator Date'!BJ167)</f>
        <v>x</v>
      </c>
      <c r="BK167" s="119">
        <f>IF('Indicator Date'!BK167="","x",'Indicator Date'!BK167)</f>
        <v>2019</v>
      </c>
      <c r="BL167" s="119">
        <f>IF('Indicator Date'!BL167="","x",'Indicator Date'!BL167)</f>
        <v>2020</v>
      </c>
      <c r="BM167" s="119">
        <f>IF('Indicator Date'!BM167="","x",'Indicator Date'!BM167)</f>
        <v>2018</v>
      </c>
      <c r="BN167" s="119">
        <f>IF('Indicator Date'!BN167="","x",'Indicator Date'!BN167)</f>
        <v>2018</v>
      </c>
      <c r="BO167" s="119">
        <f>IF('Indicator Date'!BO167="","x",'Indicator Date'!BO167)</f>
        <v>2017</v>
      </c>
      <c r="BP167" s="119">
        <f>IF('Indicator Date'!BP167="","x",'Indicator Date'!BP167)</f>
        <v>2019</v>
      </c>
      <c r="BQ167" s="119">
        <f>IF('Indicator Date'!BQ167="","x",'Indicator Date'!BQ167)</f>
        <v>2014</v>
      </c>
      <c r="BR167" s="119">
        <f>IF('Indicator Date'!BR167="","x",'Indicator Date'!BR167)</f>
        <v>2017</v>
      </c>
      <c r="BS167" s="119">
        <f>IF('Indicator Date'!BS167="","x",'Indicator Date'!BS167)</f>
        <v>2017</v>
      </c>
      <c r="BT167" s="119">
        <f>IF('Indicator Date'!BT167="","x",'Indicator Date'!BT167)</f>
        <v>2018</v>
      </c>
      <c r="BU167" s="119">
        <f>IF('Indicator Date'!BU167="","x",'Indicator Date'!BU167)</f>
        <v>2018</v>
      </c>
      <c r="BV167" s="119">
        <f>IF('Indicator Date'!BV167="","x",'Indicator Date'!BV167)</f>
        <v>2018</v>
      </c>
      <c r="BW167" s="119" t="str">
        <f>IF('Indicator Date'!BW167="","x",'Indicator Date'!BW167)</f>
        <v>x</v>
      </c>
      <c r="BX167" s="119">
        <f>IF('Indicator Date'!BX167="","x",'Indicator Date'!BX167)</f>
        <v>2018</v>
      </c>
      <c r="BY167" s="119">
        <f>IF('Indicator Date'!BY167="","x",'Indicator Date'!BY167)</f>
        <v>2017</v>
      </c>
      <c r="BZ167" s="119">
        <f>IF('Indicator Date'!BZ167="","x",'Indicator Date'!BZ167)</f>
        <v>2019</v>
      </c>
      <c r="CA167" s="119">
        <f>IF('Indicator Date'!CA167="","x",'Indicator Date'!CA167)</f>
        <v>2020</v>
      </c>
      <c r="CB167" s="119">
        <f>IF('Indicator Date'!CB167="","x",'Indicator Date'!CB167)</f>
        <v>2015</v>
      </c>
    </row>
    <row r="168" spans="1:80" x14ac:dyDescent="0.3">
      <c r="A168" s="100" t="str">
        <f>'Indicator Data'!A170</f>
        <v>Sweden</v>
      </c>
      <c r="B168" s="86" t="str">
        <f>'Indicator Data'!B170</f>
        <v>SWE</v>
      </c>
      <c r="C168" s="119">
        <f>IF('Indicator Date'!C168="","x",'Indicator Date'!C168)</f>
        <v>2015</v>
      </c>
      <c r="D168" s="119">
        <f>IF('Indicator Date'!D168="","x",'Indicator Date'!D168)</f>
        <v>2015</v>
      </c>
      <c r="E168" s="119">
        <f>IF('Indicator Date'!E168="","x",'Indicator Date'!E168)</f>
        <v>2015</v>
      </c>
      <c r="F168" s="119">
        <f>IF('Indicator Date'!F168="","x",'Indicator Date'!F168)</f>
        <v>2015</v>
      </c>
      <c r="G168" s="119">
        <f>IF('Indicator Date'!G168="","x",'Indicator Date'!G168)</f>
        <v>2015</v>
      </c>
      <c r="H168" s="119">
        <f>IF('Indicator Date'!H168="","x",'Indicator Date'!H168)</f>
        <v>2015</v>
      </c>
      <c r="I168" s="119">
        <f>IF('Indicator Date'!I168="","x",'Indicator Date'!I168)</f>
        <v>2015</v>
      </c>
      <c r="J168" s="119">
        <f>IF('Indicator Date'!J168="","x",'Indicator Date'!J168)</f>
        <v>2019</v>
      </c>
      <c r="K168" s="119">
        <f>IF('Indicator Date'!K168="","x",'Indicator Date'!K168)</f>
        <v>2019</v>
      </c>
      <c r="L168" s="119">
        <f>IF('Indicator Date'!L168="","x",'Indicator Date'!L168)</f>
        <v>2019</v>
      </c>
      <c r="M168" s="119">
        <f>IF('Indicator Date'!M168="","x",'Indicator Date'!M168)</f>
        <v>2015</v>
      </c>
      <c r="N168" s="119">
        <f>IF('Indicator Date'!N168="","x",'Indicator Date'!N168)</f>
        <v>2015</v>
      </c>
      <c r="O168" s="119">
        <f>IF('Indicator Date'!O168="","x",'Indicator Date'!O168)</f>
        <v>2015</v>
      </c>
      <c r="P168" s="119">
        <f>IF('Indicator Date'!P168="","x",'Indicator Date'!P168)</f>
        <v>2015</v>
      </c>
      <c r="Q168" s="119">
        <f>IF('Indicator Date'!Q168="","x",'Indicator Date'!Q168)</f>
        <v>2010</v>
      </c>
      <c r="R168" s="119">
        <f>IF('Indicator Date'!R168="","x",'Indicator Date'!R168)</f>
        <v>2010</v>
      </c>
      <c r="S168" s="119">
        <f>IF('Indicator Date'!S168="","x",'Indicator Date'!S168)</f>
        <v>2010</v>
      </c>
      <c r="T168" s="119">
        <f>IF('Indicator Date'!T168="","x",'Indicator Date'!T168)</f>
        <v>2010</v>
      </c>
      <c r="U168" s="119">
        <f>IF('Indicator Date'!U168="","x",'Indicator Date'!U168)</f>
        <v>2015</v>
      </c>
      <c r="V168" s="119">
        <f>IF('Indicator Date'!V168="","x",'Indicator Date'!V168)</f>
        <v>2015</v>
      </c>
      <c r="W168" s="119">
        <f>IF('Indicator Date'!W168="","x",'Indicator Date'!W168)</f>
        <v>2015</v>
      </c>
      <c r="X168" s="119">
        <f>IF('Indicator Date'!X168="","x",'Indicator Date'!X168)</f>
        <v>2018</v>
      </c>
      <c r="Y168" s="119">
        <f>IF('Indicator Date'!Y168="","x",'Indicator Date'!Y168)</f>
        <v>2019</v>
      </c>
      <c r="Z168" s="119">
        <f>IF('Indicator Date'!Z168="","x",'Indicator Date'!Z168)</f>
        <v>2019</v>
      </c>
      <c r="AA168" s="119" t="str">
        <f>IF('Indicator Date'!AA168="","x",'Indicator Date'!AA168)</f>
        <v>x</v>
      </c>
      <c r="AB168" s="119">
        <f>IF('Indicator Date'!AB168="","x",'Indicator Date'!AB168)</f>
        <v>2017</v>
      </c>
      <c r="AC168" s="119" t="str">
        <f>IF('Indicator Date'!AC168="","x",'Indicator Date'!AC168)</f>
        <v>x</v>
      </c>
      <c r="AD168" s="119">
        <f>IF('Indicator Date'!AD168="","x",'Indicator Date'!AD168)</f>
        <v>2018</v>
      </c>
      <c r="AE168" s="119">
        <f>IF('Indicator Date'!AE168="","x",'Indicator Date'!AE168)</f>
        <v>2019</v>
      </c>
      <c r="AF168" s="119">
        <f>IF('Indicator Date'!AF168="","x",'Indicator Date'!AF168)</f>
        <v>2018</v>
      </c>
      <c r="AG168" s="119">
        <f>IF('Indicator Date'!AG168="","x",'Indicator Date'!AG168)</f>
        <v>2019</v>
      </c>
      <c r="AH168" s="119">
        <f>IF('Indicator Date'!AH168="","x",'Indicator Date'!AH168)</f>
        <v>2021</v>
      </c>
      <c r="AI168" s="119">
        <f>IF('Indicator Date'!AI168="","x",'Indicator Date'!AI168)</f>
        <v>2021</v>
      </c>
      <c r="AJ168" s="119">
        <f>IF('Indicator Date'!AJ168="","x",'Indicator Date'!AJ168)</f>
        <v>2020</v>
      </c>
      <c r="AK168" s="119">
        <f>IF('Indicator Date'!AK168="","x",'Indicator Date'!AK168)</f>
        <v>2020</v>
      </c>
      <c r="AL168" s="119">
        <f>IF('Indicator Date'!AL168="","x",'Indicator Date'!AL168)</f>
        <v>2018</v>
      </c>
      <c r="AM168" s="119" t="str">
        <f>IF('Indicator Date'!AM168="","x",RIGHT('Indicator Date'!AM168,4))</f>
        <v>x</v>
      </c>
      <c r="AN168" s="119">
        <f>IF('Indicator Date'!AN168="","x",'Indicator Date'!AN168)</f>
        <v>2021</v>
      </c>
      <c r="AO168" s="119">
        <f>IF('Indicator Date'!AO168="","x",'Indicator Date'!AO168)</f>
        <v>2018</v>
      </c>
      <c r="AP168" s="119">
        <f>IF('Indicator Date'!AP168="","x",'Indicator Date'!AP168)</f>
        <v>2019</v>
      </c>
      <c r="AQ168" s="119" t="str">
        <f>IF('Indicator Date'!AQ168="","x",'Indicator Date'!AQ168)</f>
        <v>x</v>
      </c>
      <c r="AR168" s="119">
        <f>IF('Indicator Date'!AR168="","x",'Indicator Date'!AR168)</f>
        <v>2019</v>
      </c>
      <c r="AS168" s="119">
        <f>IF('Indicator Date'!AS168="","x",'Indicator Date'!AS168)</f>
        <v>2019</v>
      </c>
      <c r="AT168" s="119" t="str">
        <f>IF('Indicator Date'!AT168="","x",'Indicator Date'!AT168)</f>
        <v>x</v>
      </c>
      <c r="AU168" s="119">
        <f>IF('Indicator Date'!AU168="","x",'Indicator Date'!AU168)</f>
        <v>2019</v>
      </c>
      <c r="AV168" s="119" t="str">
        <f>IF('Indicator Date'!AV168="","x",'Indicator Date'!AV168)</f>
        <v>x</v>
      </c>
      <c r="AW168" s="119" t="str">
        <f>IF('Indicator Date'!AW168="","x",'Indicator Date'!AW168)</f>
        <v>x</v>
      </c>
      <c r="AX168" s="119" t="str">
        <f>IF('Indicator Date'!AX168="","x",'Indicator Date'!AX168)</f>
        <v>x</v>
      </c>
      <c r="AY168" s="119">
        <f>IF('Indicator Date'!AY168="","x",'Indicator Date'!AY168)</f>
        <v>2019</v>
      </c>
      <c r="AZ168" s="119">
        <f>IF('Indicator Date'!AZ168="","x",'Indicator Date'!AZ168)</f>
        <v>2019</v>
      </c>
      <c r="BA168" s="119">
        <f>IF('Indicator Date'!BA168="","x",'Indicator Date'!BA168)</f>
        <v>2018</v>
      </c>
      <c r="BB168" s="119">
        <f>IF('Indicator Date'!BB168="","x",'Indicator Date'!BB168)</f>
        <v>2018</v>
      </c>
      <c r="BC168" s="119">
        <f>IF('Indicator Date'!BC168="","x",'Indicator Date'!BC168)</f>
        <v>2019</v>
      </c>
      <c r="BD168" s="119">
        <f>IF('Indicator Date'!BD168="","x",'Indicator Date'!BD168)</f>
        <v>2020</v>
      </c>
      <c r="BE168" s="170" t="str">
        <f>IF('Indicator Date'!BE168="","x",YEAR('Indicator Date'!BE168))</f>
        <v>x</v>
      </c>
      <c r="BF168" s="170">
        <f>IF('Indicator Date'!BF168="","x",YEAR('Indicator Date'!BF168))</f>
        <v>2020</v>
      </c>
      <c r="BG168" s="119">
        <f>IF('Indicator Date'!BG168="","x",'Indicator Date'!BG168)</f>
        <v>2019</v>
      </c>
      <c r="BH168" s="119">
        <f>IF('Indicator Date'!BH168="","x",'Indicator Date'!BH168)</f>
        <v>2019</v>
      </c>
      <c r="BI168" s="119">
        <f>IF('Indicator Date'!BI168="","x",'Indicator Date'!BI168)</f>
        <v>2019</v>
      </c>
      <c r="BJ168" s="119">
        <f>IF('Indicator Date'!BJ168="","x",'Indicator Date'!BJ168)</f>
        <v>2015</v>
      </c>
      <c r="BK168" s="119">
        <f>IF('Indicator Date'!BK168="","x",'Indicator Date'!BK168)</f>
        <v>2019</v>
      </c>
      <c r="BL168" s="119">
        <f>IF('Indicator Date'!BL168="","x",'Indicator Date'!BL168)</f>
        <v>2020</v>
      </c>
      <c r="BM168" s="119">
        <f>IF('Indicator Date'!BM168="","x",'Indicator Date'!BM168)</f>
        <v>2018</v>
      </c>
      <c r="BN168" s="119" t="str">
        <f>IF('Indicator Date'!BN168="","x",'Indicator Date'!BN168)</f>
        <v>x</v>
      </c>
      <c r="BO168" s="119">
        <f>IF('Indicator Date'!BO168="","x",'Indicator Date'!BO168)</f>
        <v>2019</v>
      </c>
      <c r="BP168" s="119">
        <f>IF('Indicator Date'!BP168="","x",'Indicator Date'!BP168)</f>
        <v>2019</v>
      </c>
      <c r="BQ168" s="119">
        <f>IF('Indicator Date'!BQ168="","x",'Indicator Date'!BQ168)</f>
        <v>2014</v>
      </c>
      <c r="BR168" s="119">
        <f>IF('Indicator Date'!BR168="","x",'Indicator Date'!BR168)</f>
        <v>2017</v>
      </c>
      <c r="BS168" s="119">
        <f>IF('Indicator Date'!BS168="","x",'Indicator Date'!BS168)</f>
        <v>2017</v>
      </c>
      <c r="BT168" s="119">
        <f>IF('Indicator Date'!BT168="","x",'Indicator Date'!BT168)</f>
        <v>2016</v>
      </c>
      <c r="BU168" s="119">
        <f>IF('Indicator Date'!BU168="","x",'Indicator Date'!BU168)</f>
        <v>2018</v>
      </c>
      <c r="BV168" s="119">
        <f>IF('Indicator Date'!BV168="","x",'Indicator Date'!BV168)</f>
        <v>2018</v>
      </c>
      <c r="BW168" s="119">
        <f>IF('Indicator Date'!BW168="","x",'Indicator Date'!BW168)</f>
        <v>2018</v>
      </c>
      <c r="BX168" s="119">
        <f>IF('Indicator Date'!BX168="","x",'Indicator Date'!BX168)</f>
        <v>2018</v>
      </c>
      <c r="BY168" s="119">
        <f>IF('Indicator Date'!BY168="","x",'Indicator Date'!BY168)</f>
        <v>2017</v>
      </c>
      <c r="BZ168" s="119">
        <f>IF('Indicator Date'!BZ168="","x",'Indicator Date'!BZ168)</f>
        <v>2019</v>
      </c>
      <c r="CA168" s="119">
        <f>IF('Indicator Date'!CA168="","x",'Indicator Date'!CA168)</f>
        <v>2020</v>
      </c>
      <c r="CB168" s="119">
        <f>IF('Indicator Date'!CB168="","x",'Indicator Date'!CB168)</f>
        <v>2015</v>
      </c>
    </row>
    <row r="169" spans="1:80" x14ac:dyDescent="0.3">
      <c r="A169" s="100" t="str">
        <f>'Indicator Data'!A171</f>
        <v>Switzerland</v>
      </c>
      <c r="B169" s="86" t="str">
        <f>'Indicator Data'!B171</f>
        <v>CHE</v>
      </c>
      <c r="C169" s="119">
        <f>IF('Indicator Date'!C169="","x",'Indicator Date'!C169)</f>
        <v>2015</v>
      </c>
      <c r="D169" s="119">
        <f>IF('Indicator Date'!D169="","x",'Indicator Date'!D169)</f>
        <v>2015</v>
      </c>
      <c r="E169" s="119">
        <f>IF('Indicator Date'!E169="","x",'Indicator Date'!E169)</f>
        <v>2015</v>
      </c>
      <c r="F169" s="119">
        <f>IF('Indicator Date'!F169="","x",'Indicator Date'!F169)</f>
        <v>2015</v>
      </c>
      <c r="G169" s="119">
        <f>IF('Indicator Date'!G169="","x",'Indicator Date'!G169)</f>
        <v>2015</v>
      </c>
      <c r="H169" s="119">
        <f>IF('Indicator Date'!H169="","x",'Indicator Date'!H169)</f>
        <v>2015</v>
      </c>
      <c r="I169" s="119">
        <f>IF('Indicator Date'!I169="","x",'Indicator Date'!I169)</f>
        <v>2015</v>
      </c>
      <c r="J169" s="119">
        <f>IF('Indicator Date'!J169="","x",'Indicator Date'!J169)</f>
        <v>2019</v>
      </c>
      <c r="K169" s="119">
        <f>IF('Indicator Date'!K169="","x",'Indicator Date'!K169)</f>
        <v>2019</v>
      </c>
      <c r="L169" s="119">
        <f>IF('Indicator Date'!L169="","x",'Indicator Date'!L169)</f>
        <v>2019</v>
      </c>
      <c r="M169" s="119">
        <f>IF('Indicator Date'!M169="","x",'Indicator Date'!M169)</f>
        <v>2015</v>
      </c>
      <c r="N169" s="119">
        <f>IF('Indicator Date'!N169="","x",'Indicator Date'!N169)</f>
        <v>2015</v>
      </c>
      <c r="O169" s="119">
        <f>IF('Indicator Date'!O169="","x",'Indicator Date'!O169)</f>
        <v>2015</v>
      </c>
      <c r="P169" s="119">
        <f>IF('Indicator Date'!P169="","x",'Indicator Date'!P169)</f>
        <v>2015</v>
      </c>
      <c r="Q169" s="119">
        <f>IF('Indicator Date'!Q169="","x",'Indicator Date'!Q169)</f>
        <v>2010</v>
      </c>
      <c r="R169" s="119">
        <f>IF('Indicator Date'!R169="","x",'Indicator Date'!R169)</f>
        <v>2010</v>
      </c>
      <c r="S169" s="119">
        <f>IF('Indicator Date'!S169="","x",'Indicator Date'!S169)</f>
        <v>2010</v>
      </c>
      <c r="T169" s="119">
        <f>IF('Indicator Date'!T169="","x",'Indicator Date'!T169)</f>
        <v>2010</v>
      </c>
      <c r="U169" s="119">
        <f>IF('Indicator Date'!U169="","x",'Indicator Date'!U169)</f>
        <v>2015</v>
      </c>
      <c r="V169" s="119">
        <f>IF('Indicator Date'!V169="","x",'Indicator Date'!V169)</f>
        <v>2015</v>
      </c>
      <c r="W169" s="119">
        <f>IF('Indicator Date'!W169="","x",'Indicator Date'!W169)</f>
        <v>2015</v>
      </c>
      <c r="X169" s="119">
        <f>IF('Indicator Date'!X169="","x",'Indicator Date'!X169)</f>
        <v>2018</v>
      </c>
      <c r="Y169" s="119">
        <f>IF('Indicator Date'!Y169="","x",'Indicator Date'!Y169)</f>
        <v>2019</v>
      </c>
      <c r="Z169" s="119">
        <f>IF('Indicator Date'!Z169="","x",'Indicator Date'!Z169)</f>
        <v>2019</v>
      </c>
      <c r="AA169" s="119" t="str">
        <f>IF('Indicator Date'!AA169="","x",'Indicator Date'!AA169)</f>
        <v>x</v>
      </c>
      <c r="AB169" s="119">
        <f>IF('Indicator Date'!AB169="","x",'Indicator Date'!AB169)</f>
        <v>2017</v>
      </c>
      <c r="AC169" s="119" t="str">
        <f>IF('Indicator Date'!AC169="","x",'Indicator Date'!AC169)</f>
        <v>x</v>
      </c>
      <c r="AD169" s="119">
        <f>IF('Indicator Date'!AD169="","x",'Indicator Date'!AD169)</f>
        <v>2018</v>
      </c>
      <c r="AE169" s="119">
        <f>IF('Indicator Date'!AE169="","x",'Indicator Date'!AE169)</f>
        <v>2019</v>
      </c>
      <c r="AF169" s="119" t="str">
        <f>IF('Indicator Date'!AF169="","x",'Indicator Date'!AF169)</f>
        <v>x</v>
      </c>
      <c r="AG169" s="119">
        <f>IF('Indicator Date'!AG169="","x",'Indicator Date'!AG169)</f>
        <v>2019</v>
      </c>
      <c r="AH169" s="119">
        <f>IF('Indicator Date'!AH169="","x",'Indicator Date'!AH169)</f>
        <v>2021</v>
      </c>
      <c r="AI169" s="119">
        <f>IF('Indicator Date'!AI169="","x",'Indicator Date'!AI169)</f>
        <v>2021</v>
      </c>
      <c r="AJ169" s="119">
        <f>IF('Indicator Date'!AJ169="","x",'Indicator Date'!AJ169)</f>
        <v>2020</v>
      </c>
      <c r="AK169" s="119">
        <f>IF('Indicator Date'!AK169="","x",'Indicator Date'!AK169)</f>
        <v>2020</v>
      </c>
      <c r="AL169" s="119">
        <f>IF('Indicator Date'!AL169="","x",'Indicator Date'!AL169)</f>
        <v>2018</v>
      </c>
      <c r="AM169" s="119" t="str">
        <f>IF('Indicator Date'!AM169="","x",RIGHT('Indicator Date'!AM169,4))</f>
        <v>x</v>
      </c>
      <c r="AN169" s="119">
        <f>IF('Indicator Date'!AN169="","x",'Indicator Date'!AN169)</f>
        <v>2021</v>
      </c>
      <c r="AO169" s="119">
        <f>IF('Indicator Date'!AO169="","x",'Indicator Date'!AO169)</f>
        <v>2018</v>
      </c>
      <c r="AP169" s="119">
        <f>IF('Indicator Date'!AP169="","x",'Indicator Date'!AP169)</f>
        <v>2019</v>
      </c>
      <c r="AQ169" s="119" t="str">
        <f>IF('Indicator Date'!AQ169="","x",'Indicator Date'!AQ169)</f>
        <v>x</v>
      </c>
      <c r="AR169" s="119">
        <f>IF('Indicator Date'!AR169="","x",'Indicator Date'!AR169)</f>
        <v>2019</v>
      </c>
      <c r="AS169" s="119">
        <f>IF('Indicator Date'!AS169="","x",'Indicator Date'!AS169)</f>
        <v>2019</v>
      </c>
      <c r="AT169" s="119" t="str">
        <f>IF('Indicator Date'!AT169="","x",'Indicator Date'!AT169)</f>
        <v>x</v>
      </c>
      <c r="AU169" s="119">
        <f>IF('Indicator Date'!AU169="","x",'Indicator Date'!AU169)</f>
        <v>2019</v>
      </c>
      <c r="AV169" s="119">
        <f>IF('Indicator Date'!AV169="","x",'Indicator Date'!AV169)</f>
        <v>2019</v>
      </c>
      <c r="AW169" s="119">
        <f>IF('Indicator Date'!AW169="","x",'Indicator Date'!AW169)</f>
        <v>2019</v>
      </c>
      <c r="AX169" s="119" t="str">
        <f>IF('Indicator Date'!AX169="","x",'Indicator Date'!AX169)</f>
        <v>x</v>
      </c>
      <c r="AY169" s="119">
        <f>IF('Indicator Date'!AY169="","x",'Indicator Date'!AY169)</f>
        <v>2019</v>
      </c>
      <c r="AZ169" s="119">
        <f>IF('Indicator Date'!AZ169="","x",'Indicator Date'!AZ169)</f>
        <v>2019</v>
      </c>
      <c r="BA169" s="119">
        <f>IF('Indicator Date'!BA169="","x",'Indicator Date'!BA169)</f>
        <v>2018</v>
      </c>
      <c r="BB169" s="119">
        <f>IF('Indicator Date'!BB169="","x",'Indicator Date'!BB169)</f>
        <v>2018</v>
      </c>
      <c r="BC169" s="119">
        <f>IF('Indicator Date'!BC169="","x",'Indicator Date'!BC169)</f>
        <v>2019</v>
      </c>
      <c r="BD169" s="119">
        <f>IF('Indicator Date'!BD169="","x",'Indicator Date'!BD169)</f>
        <v>2020</v>
      </c>
      <c r="BE169" s="170" t="str">
        <f>IF('Indicator Date'!BE169="","x",YEAR('Indicator Date'!BE169))</f>
        <v>x</v>
      </c>
      <c r="BF169" s="170">
        <f>IF('Indicator Date'!BF169="","x",YEAR('Indicator Date'!BF169))</f>
        <v>2020</v>
      </c>
      <c r="BG169" s="119">
        <f>IF('Indicator Date'!BG169="","x",'Indicator Date'!BG169)</f>
        <v>2019</v>
      </c>
      <c r="BH169" s="119">
        <f>IF('Indicator Date'!BH169="","x",'Indicator Date'!BH169)</f>
        <v>2019</v>
      </c>
      <c r="BI169" s="119">
        <f>IF('Indicator Date'!BI169="","x",'Indicator Date'!BI169)</f>
        <v>2019</v>
      </c>
      <c r="BJ169" s="119">
        <f>IF('Indicator Date'!BJ169="","x",'Indicator Date'!BJ169)</f>
        <v>2015</v>
      </c>
      <c r="BK169" s="119">
        <f>IF('Indicator Date'!BK169="","x",'Indicator Date'!BK169)</f>
        <v>2019</v>
      </c>
      <c r="BL169" s="119">
        <f>IF('Indicator Date'!BL169="","x",'Indicator Date'!BL169)</f>
        <v>2020</v>
      </c>
      <c r="BM169" s="119">
        <f>IF('Indicator Date'!BM169="","x",'Indicator Date'!BM169)</f>
        <v>2018</v>
      </c>
      <c r="BN169" s="119" t="str">
        <f>IF('Indicator Date'!BN169="","x",'Indicator Date'!BN169)</f>
        <v>x</v>
      </c>
      <c r="BO169" s="119">
        <f>IF('Indicator Date'!BO169="","x",'Indicator Date'!BO169)</f>
        <v>2019</v>
      </c>
      <c r="BP169" s="119">
        <f>IF('Indicator Date'!BP169="","x",'Indicator Date'!BP169)</f>
        <v>2019</v>
      </c>
      <c r="BQ169" s="119">
        <f>IF('Indicator Date'!BQ169="","x",'Indicator Date'!BQ169)</f>
        <v>2014</v>
      </c>
      <c r="BR169" s="119">
        <f>IF('Indicator Date'!BR169="","x",'Indicator Date'!BR169)</f>
        <v>2017</v>
      </c>
      <c r="BS169" s="119">
        <f>IF('Indicator Date'!BS169="","x",'Indicator Date'!BS169)</f>
        <v>2017</v>
      </c>
      <c r="BT169" s="119">
        <f>IF('Indicator Date'!BT169="","x",'Indicator Date'!BT169)</f>
        <v>2016</v>
      </c>
      <c r="BU169" s="119">
        <f>IF('Indicator Date'!BU169="","x",'Indicator Date'!BU169)</f>
        <v>2018</v>
      </c>
      <c r="BV169" s="119">
        <f>IF('Indicator Date'!BV169="","x",'Indicator Date'!BV169)</f>
        <v>2018</v>
      </c>
      <c r="BW169" s="119">
        <f>IF('Indicator Date'!BW169="","x",'Indicator Date'!BW169)</f>
        <v>2018</v>
      </c>
      <c r="BX169" s="119">
        <f>IF('Indicator Date'!BX169="","x",'Indicator Date'!BX169)</f>
        <v>2018</v>
      </c>
      <c r="BY169" s="119">
        <f>IF('Indicator Date'!BY169="","x",'Indicator Date'!BY169)</f>
        <v>2017</v>
      </c>
      <c r="BZ169" s="119">
        <f>IF('Indicator Date'!BZ169="","x",'Indicator Date'!BZ169)</f>
        <v>2019</v>
      </c>
      <c r="CA169" s="119">
        <f>IF('Indicator Date'!CA169="","x",'Indicator Date'!CA169)</f>
        <v>2020</v>
      </c>
      <c r="CB169" s="119">
        <f>IF('Indicator Date'!CB169="","x",'Indicator Date'!CB169)</f>
        <v>2015</v>
      </c>
    </row>
    <row r="170" spans="1:80" x14ac:dyDescent="0.3">
      <c r="A170" s="100" t="str">
        <f>'Indicator Data'!A172</f>
        <v>Syria</v>
      </c>
      <c r="B170" s="86" t="str">
        <f>'Indicator Data'!B172</f>
        <v>SYR</v>
      </c>
      <c r="C170" s="119">
        <f>IF('Indicator Date'!C170="","x",'Indicator Date'!C170)</f>
        <v>2015</v>
      </c>
      <c r="D170" s="119">
        <f>IF('Indicator Date'!D170="","x",'Indicator Date'!D170)</f>
        <v>2015</v>
      </c>
      <c r="E170" s="119">
        <f>IF('Indicator Date'!E170="","x",'Indicator Date'!E170)</f>
        <v>2015</v>
      </c>
      <c r="F170" s="119">
        <f>IF('Indicator Date'!F170="","x",'Indicator Date'!F170)</f>
        <v>2015</v>
      </c>
      <c r="G170" s="119">
        <f>IF('Indicator Date'!G170="","x",'Indicator Date'!G170)</f>
        <v>2015</v>
      </c>
      <c r="H170" s="119">
        <f>IF('Indicator Date'!H170="","x",'Indicator Date'!H170)</f>
        <v>2015</v>
      </c>
      <c r="I170" s="119">
        <f>IF('Indicator Date'!I170="","x",'Indicator Date'!I170)</f>
        <v>2015</v>
      </c>
      <c r="J170" s="119">
        <f>IF('Indicator Date'!J170="","x",'Indicator Date'!J170)</f>
        <v>2019</v>
      </c>
      <c r="K170" s="119">
        <f>IF('Indicator Date'!K170="","x",'Indicator Date'!K170)</f>
        <v>2019</v>
      </c>
      <c r="L170" s="119">
        <f>IF('Indicator Date'!L170="","x",'Indicator Date'!L170)</f>
        <v>2019</v>
      </c>
      <c r="M170" s="119">
        <f>IF('Indicator Date'!M170="","x",'Indicator Date'!M170)</f>
        <v>2015</v>
      </c>
      <c r="N170" s="119">
        <f>IF('Indicator Date'!N170="","x",'Indicator Date'!N170)</f>
        <v>2015</v>
      </c>
      <c r="O170" s="119">
        <f>IF('Indicator Date'!O170="","x",'Indicator Date'!O170)</f>
        <v>2015</v>
      </c>
      <c r="P170" s="119">
        <f>IF('Indicator Date'!P170="","x",'Indicator Date'!P170)</f>
        <v>2015</v>
      </c>
      <c r="Q170" s="119">
        <f>IF('Indicator Date'!Q170="","x",'Indicator Date'!Q170)</f>
        <v>2010</v>
      </c>
      <c r="R170" s="119">
        <f>IF('Indicator Date'!R170="","x",'Indicator Date'!R170)</f>
        <v>2010</v>
      </c>
      <c r="S170" s="119">
        <f>IF('Indicator Date'!S170="","x",'Indicator Date'!S170)</f>
        <v>2010</v>
      </c>
      <c r="T170" s="119">
        <f>IF('Indicator Date'!T170="","x",'Indicator Date'!T170)</f>
        <v>2010</v>
      </c>
      <c r="U170" s="119">
        <f>IF('Indicator Date'!U170="","x",'Indicator Date'!U170)</f>
        <v>2015</v>
      </c>
      <c r="V170" s="119">
        <f>IF('Indicator Date'!V170="","x",'Indicator Date'!V170)</f>
        <v>2015</v>
      </c>
      <c r="W170" s="119">
        <f>IF('Indicator Date'!W170="","x",'Indicator Date'!W170)</f>
        <v>2015</v>
      </c>
      <c r="X170" s="119">
        <f>IF('Indicator Date'!X170="","x",'Indicator Date'!X170)</f>
        <v>2018</v>
      </c>
      <c r="Y170" s="119">
        <f>IF('Indicator Date'!Y170="","x",'Indicator Date'!Y170)</f>
        <v>2019</v>
      </c>
      <c r="Z170" s="119">
        <f>IF('Indicator Date'!Z170="","x",'Indicator Date'!Z170)</f>
        <v>2019</v>
      </c>
      <c r="AA170" s="119" t="str">
        <f>IF('Indicator Date'!AA170="","x",'Indicator Date'!AA170)</f>
        <v>x</v>
      </c>
      <c r="AB170" s="119">
        <f>IF('Indicator Date'!AB170="","x",'Indicator Date'!AB170)</f>
        <v>2016</v>
      </c>
      <c r="AC170" s="119">
        <f>IF('Indicator Date'!AC170="","x",'Indicator Date'!AC170)</f>
        <v>2017</v>
      </c>
      <c r="AD170" s="119">
        <f>IF('Indicator Date'!AD170="","x",'Indicator Date'!AD170)</f>
        <v>2019</v>
      </c>
      <c r="AE170" s="119">
        <f>IF('Indicator Date'!AE170="","x",'Indicator Date'!AE170)</f>
        <v>2019</v>
      </c>
      <c r="AF170" s="119">
        <f>IF('Indicator Date'!AF170="","x",'Indicator Date'!AF170)</f>
        <v>2018</v>
      </c>
      <c r="AG170" s="119">
        <f>IF('Indicator Date'!AG170="","x",'Indicator Date'!AG170)</f>
        <v>2019</v>
      </c>
      <c r="AH170" s="119">
        <f>IF('Indicator Date'!AH170="","x",'Indicator Date'!AH170)</f>
        <v>2021</v>
      </c>
      <c r="AI170" s="119">
        <f>IF('Indicator Date'!AI170="","x",'Indicator Date'!AI170)</f>
        <v>2021</v>
      </c>
      <c r="AJ170" s="119">
        <f>IF('Indicator Date'!AJ170="","x",'Indicator Date'!AJ170)</f>
        <v>2020</v>
      </c>
      <c r="AK170" s="119">
        <f>IF('Indicator Date'!AK170="","x",'Indicator Date'!AK170)</f>
        <v>2020</v>
      </c>
      <c r="AL170" s="119">
        <f>IF('Indicator Date'!AL170="","x",'Indicator Date'!AL170)</f>
        <v>2018</v>
      </c>
      <c r="AM170" s="119" t="str">
        <f>IF('Indicator Date'!AM170="","x",RIGHT('Indicator Date'!AM170,4))</f>
        <v>2009</v>
      </c>
      <c r="AN170" s="119">
        <f>IF('Indicator Date'!AN170="","x",'Indicator Date'!AN170)</f>
        <v>2021</v>
      </c>
      <c r="AO170" s="119">
        <f>IF('Indicator Date'!AO170="","x",'Indicator Date'!AO170)</f>
        <v>2018</v>
      </c>
      <c r="AP170" s="119">
        <f>IF('Indicator Date'!AP170="","x",'Indicator Date'!AP170)</f>
        <v>2019</v>
      </c>
      <c r="AQ170" s="119" t="str">
        <f>IF('Indicator Date'!AQ170="","x",'Indicator Date'!AQ170)</f>
        <v>x</v>
      </c>
      <c r="AR170" s="119" t="str">
        <f>IF('Indicator Date'!AR170="","x",'Indicator Date'!AR170)</f>
        <v>x</v>
      </c>
      <c r="AS170" s="119">
        <f>IF('Indicator Date'!AS170="","x",'Indicator Date'!AS170)</f>
        <v>2019</v>
      </c>
      <c r="AT170" s="119">
        <f>IF('Indicator Date'!AT170="","x",'Indicator Date'!AT170)</f>
        <v>2010</v>
      </c>
      <c r="AU170" s="119">
        <f>IF('Indicator Date'!AU170="","x",'Indicator Date'!AU170)</f>
        <v>2019</v>
      </c>
      <c r="AV170" s="119">
        <f>IF('Indicator Date'!AV170="","x",'Indicator Date'!AV170)</f>
        <v>2019</v>
      </c>
      <c r="AW170" s="119">
        <f>IF('Indicator Date'!AW170="","x",'Indicator Date'!AW170)</f>
        <v>2019</v>
      </c>
      <c r="AX170" s="119">
        <f>IF('Indicator Date'!AX170="","x",'Indicator Date'!AX170)</f>
        <v>2018</v>
      </c>
      <c r="AY170" s="119">
        <f>IF('Indicator Date'!AY170="","x",'Indicator Date'!AY170)</f>
        <v>2019</v>
      </c>
      <c r="AZ170" s="119">
        <f>IF('Indicator Date'!AZ170="","x",'Indicator Date'!AZ170)</f>
        <v>2019</v>
      </c>
      <c r="BA170" s="119" t="str">
        <f>IF('Indicator Date'!BA170="","x",'Indicator Date'!BA170)</f>
        <v>x</v>
      </c>
      <c r="BB170" s="119">
        <f>IF('Indicator Date'!BB170="","x",'Indicator Date'!BB170)</f>
        <v>2018</v>
      </c>
      <c r="BC170" s="119">
        <f>IF('Indicator Date'!BC170="","x",'Indicator Date'!BC170)</f>
        <v>2019</v>
      </c>
      <c r="BD170" s="119">
        <f>IF('Indicator Date'!BD170="","x",'Indicator Date'!BD170)</f>
        <v>2020</v>
      </c>
      <c r="BE170" s="170">
        <f>IF('Indicator Date'!BE170="","x",YEAR('Indicator Date'!BE170))</f>
        <v>2019</v>
      </c>
      <c r="BF170" s="170">
        <f>IF('Indicator Date'!BF170="","x",YEAR('Indicator Date'!BF170))</f>
        <v>2020</v>
      </c>
      <c r="BG170" s="119">
        <f>IF('Indicator Date'!BG170="","x",'Indicator Date'!BG170)</f>
        <v>2019</v>
      </c>
      <c r="BH170" s="119">
        <f>IF('Indicator Date'!BH170="","x",'Indicator Date'!BH170)</f>
        <v>2019</v>
      </c>
      <c r="BI170" s="119">
        <f>IF('Indicator Date'!BI170="","x",'Indicator Date'!BI170)</f>
        <v>2019</v>
      </c>
      <c r="BJ170" s="119">
        <f>IF('Indicator Date'!BJ170="","x",'Indicator Date'!BJ170)</f>
        <v>2013</v>
      </c>
      <c r="BK170" s="119">
        <f>IF('Indicator Date'!BK170="","x",'Indicator Date'!BK170)</f>
        <v>2019</v>
      </c>
      <c r="BL170" s="119">
        <f>IF('Indicator Date'!BL170="","x",'Indicator Date'!BL170)</f>
        <v>2020</v>
      </c>
      <c r="BM170" s="119">
        <f>IF('Indicator Date'!BM170="","x",'Indicator Date'!BM170)</f>
        <v>2018</v>
      </c>
      <c r="BN170" s="119" t="str">
        <f>IF('Indicator Date'!BN170="","x",'Indicator Date'!BN170)</f>
        <v>x</v>
      </c>
      <c r="BO170" s="119">
        <f>IF('Indicator Date'!BO170="","x",'Indicator Date'!BO170)</f>
        <v>2017</v>
      </c>
      <c r="BP170" s="119">
        <f>IF('Indicator Date'!BP170="","x",'Indicator Date'!BP170)</f>
        <v>2019</v>
      </c>
      <c r="BQ170" s="119">
        <f>IF('Indicator Date'!BQ170="","x",'Indicator Date'!BQ170)</f>
        <v>2014</v>
      </c>
      <c r="BR170" s="119">
        <f>IF('Indicator Date'!BR170="","x",'Indicator Date'!BR170)</f>
        <v>2017</v>
      </c>
      <c r="BS170" s="119">
        <f>IF('Indicator Date'!BS170="","x",'Indicator Date'!BS170)</f>
        <v>2017</v>
      </c>
      <c r="BT170" s="119">
        <f>IF('Indicator Date'!BT170="","x",'Indicator Date'!BT170)</f>
        <v>2016</v>
      </c>
      <c r="BU170" s="119">
        <f>IF('Indicator Date'!BU170="","x",'Indicator Date'!BU170)</f>
        <v>2018</v>
      </c>
      <c r="BV170" s="119">
        <f>IF('Indicator Date'!BV170="","x",'Indicator Date'!BV170)</f>
        <v>2018</v>
      </c>
      <c r="BW170" s="119" t="str">
        <f>IF('Indicator Date'!BW170="","x",'Indicator Date'!BW170)</f>
        <v>x</v>
      </c>
      <c r="BX170" s="119" t="str">
        <f>IF('Indicator Date'!BX170="","x",'Indicator Date'!BX170)</f>
        <v>x</v>
      </c>
      <c r="BY170" s="119">
        <f>IF('Indicator Date'!BY170="","x",'Indicator Date'!BY170)</f>
        <v>2017</v>
      </c>
      <c r="BZ170" s="119" t="str">
        <f>IF('Indicator Date'!BZ170="","x",'Indicator Date'!BZ170)</f>
        <v>x</v>
      </c>
      <c r="CA170" s="119">
        <f>IF('Indicator Date'!CA170="","x",'Indicator Date'!CA170)</f>
        <v>2020</v>
      </c>
      <c r="CB170" s="119">
        <f>IF('Indicator Date'!CB170="","x",'Indicator Date'!CB170)</f>
        <v>2015</v>
      </c>
    </row>
    <row r="171" spans="1:80" x14ac:dyDescent="0.3">
      <c r="A171" s="100" t="str">
        <f>'Indicator Data'!A173</f>
        <v>Tajikistan</v>
      </c>
      <c r="B171" s="86" t="str">
        <f>'Indicator Data'!B173</f>
        <v>TJK</v>
      </c>
      <c r="C171" s="119">
        <f>IF('Indicator Date'!C171="","x",'Indicator Date'!C171)</f>
        <v>2015</v>
      </c>
      <c r="D171" s="119">
        <f>IF('Indicator Date'!D171="","x",'Indicator Date'!D171)</f>
        <v>2015</v>
      </c>
      <c r="E171" s="119">
        <f>IF('Indicator Date'!E171="","x",'Indicator Date'!E171)</f>
        <v>2015</v>
      </c>
      <c r="F171" s="119">
        <f>IF('Indicator Date'!F171="","x",'Indicator Date'!F171)</f>
        <v>2015</v>
      </c>
      <c r="G171" s="119">
        <f>IF('Indicator Date'!G171="","x",'Indicator Date'!G171)</f>
        <v>2015</v>
      </c>
      <c r="H171" s="119">
        <f>IF('Indicator Date'!H171="","x",'Indicator Date'!H171)</f>
        <v>2015</v>
      </c>
      <c r="I171" s="119">
        <f>IF('Indicator Date'!I171="","x",'Indicator Date'!I171)</f>
        <v>2015</v>
      </c>
      <c r="J171" s="119">
        <f>IF('Indicator Date'!J171="","x",'Indicator Date'!J171)</f>
        <v>2019</v>
      </c>
      <c r="K171" s="119">
        <f>IF('Indicator Date'!K171="","x",'Indicator Date'!K171)</f>
        <v>2019</v>
      </c>
      <c r="L171" s="119">
        <f>IF('Indicator Date'!L171="","x",'Indicator Date'!L171)</f>
        <v>2019</v>
      </c>
      <c r="M171" s="119">
        <f>IF('Indicator Date'!M171="","x",'Indicator Date'!M171)</f>
        <v>2015</v>
      </c>
      <c r="N171" s="119">
        <f>IF('Indicator Date'!N171="","x",'Indicator Date'!N171)</f>
        <v>2015</v>
      </c>
      <c r="O171" s="119">
        <f>IF('Indicator Date'!O171="","x",'Indicator Date'!O171)</f>
        <v>2015</v>
      </c>
      <c r="P171" s="119">
        <f>IF('Indicator Date'!P171="","x",'Indicator Date'!P171)</f>
        <v>2015</v>
      </c>
      <c r="Q171" s="119">
        <f>IF('Indicator Date'!Q171="","x",'Indicator Date'!Q171)</f>
        <v>2010</v>
      </c>
      <c r="R171" s="119">
        <f>IF('Indicator Date'!R171="","x",'Indicator Date'!R171)</f>
        <v>2010</v>
      </c>
      <c r="S171" s="119">
        <f>IF('Indicator Date'!S171="","x",'Indicator Date'!S171)</f>
        <v>2010</v>
      </c>
      <c r="T171" s="119">
        <f>IF('Indicator Date'!T171="","x",'Indicator Date'!T171)</f>
        <v>2010</v>
      </c>
      <c r="U171" s="119">
        <f>IF('Indicator Date'!U171="","x",'Indicator Date'!U171)</f>
        <v>2015</v>
      </c>
      <c r="V171" s="119">
        <f>IF('Indicator Date'!V171="","x",'Indicator Date'!V171)</f>
        <v>2015</v>
      </c>
      <c r="W171" s="119">
        <f>IF('Indicator Date'!W171="","x",'Indicator Date'!W171)</f>
        <v>2015</v>
      </c>
      <c r="X171" s="119">
        <f>IF('Indicator Date'!X171="","x",'Indicator Date'!X171)</f>
        <v>2018</v>
      </c>
      <c r="Y171" s="119">
        <f>IF('Indicator Date'!Y171="","x",'Indicator Date'!Y171)</f>
        <v>2019</v>
      </c>
      <c r="Z171" s="119">
        <f>IF('Indicator Date'!Z171="","x",'Indicator Date'!Z171)</f>
        <v>2019</v>
      </c>
      <c r="AA171" s="119">
        <f>IF('Indicator Date'!AA171="","x",'Indicator Date'!AA171)</f>
        <v>2017</v>
      </c>
      <c r="AB171" s="119">
        <f>IF('Indicator Date'!AB171="","x",'Indicator Date'!AB171)</f>
        <v>2017</v>
      </c>
      <c r="AC171" s="119">
        <f>IF('Indicator Date'!AC171="","x",'Indicator Date'!AC171)</f>
        <v>2017</v>
      </c>
      <c r="AD171" s="119" t="str">
        <f>IF('Indicator Date'!AD171="","x",'Indicator Date'!AD171)</f>
        <v>x</v>
      </c>
      <c r="AE171" s="119">
        <f>IF('Indicator Date'!AE171="","x",'Indicator Date'!AE171)</f>
        <v>2019</v>
      </c>
      <c r="AF171" s="119">
        <f>IF('Indicator Date'!AF171="","x",'Indicator Date'!AF171)</f>
        <v>2018</v>
      </c>
      <c r="AG171" s="119">
        <f>IF('Indicator Date'!AG171="","x",'Indicator Date'!AG171)</f>
        <v>2019</v>
      </c>
      <c r="AH171" s="119">
        <f>IF('Indicator Date'!AH171="","x",'Indicator Date'!AH171)</f>
        <v>2021</v>
      </c>
      <c r="AI171" s="119">
        <f>IF('Indicator Date'!AI171="","x",'Indicator Date'!AI171)</f>
        <v>2021</v>
      </c>
      <c r="AJ171" s="119">
        <f>IF('Indicator Date'!AJ171="","x",'Indicator Date'!AJ171)</f>
        <v>2020</v>
      </c>
      <c r="AK171" s="119">
        <f>IF('Indicator Date'!AK171="","x",'Indicator Date'!AK171)</f>
        <v>2020</v>
      </c>
      <c r="AL171" s="119">
        <f>IF('Indicator Date'!AL171="","x",'Indicator Date'!AL171)</f>
        <v>2018</v>
      </c>
      <c r="AM171" s="119" t="str">
        <f>IF('Indicator Date'!AM171="","x",RIGHT('Indicator Date'!AM171,4))</f>
        <v>2017</v>
      </c>
      <c r="AN171" s="119">
        <f>IF('Indicator Date'!AN171="","x",'Indicator Date'!AN171)</f>
        <v>2021</v>
      </c>
      <c r="AO171" s="119">
        <f>IF('Indicator Date'!AO171="","x",'Indicator Date'!AO171)</f>
        <v>2018</v>
      </c>
      <c r="AP171" s="119">
        <f>IF('Indicator Date'!AP171="","x",'Indicator Date'!AP171)</f>
        <v>2019</v>
      </c>
      <c r="AQ171" s="119">
        <f>IF('Indicator Date'!AQ171="","x",'Indicator Date'!AQ171)</f>
        <v>2019</v>
      </c>
      <c r="AR171" s="119">
        <f>IF('Indicator Date'!AR171="","x",'Indicator Date'!AR171)</f>
        <v>2019</v>
      </c>
      <c r="AS171" s="119">
        <f>IF('Indicator Date'!AS171="","x",'Indicator Date'!AS171)</f>
        <v>2019</v>
      </c>
      <c r="AT171" s="119">
        <f>IF('Indicator Date'!AT171="","x",'Indicator Date'!AT171)</f>
        <v>2017</v>
      </c>
      <c r="AU171" s="119">
        <f>IF('Indicator Date'!AU171="","x",'Indicator Date'!AU171)</f>
        <v>2019</v>
      </c>
      <c r="AV171" s="119">
        <f>IF('Indicator Date'!AV171="","x",'Indicator Date'!AV171)</f>
        <v>2019</v>
      </c>
      <c r="AW171" s="119">
        <f>IF('Indicator Date'!AW171="","x",'Indicator Date'!AW171)</f>
        <v>2019</v>
      </c>
      <c r="AX171" s="119">
        <f>IF('Indicator Date'!AX171="","x",'Indicator Date'!AX171)</f>
        <v>2018</v>
      </c>
      <c r="AY171" s="119">
        <f>IF('Indicator Date'!AY171="","x",'Indicator Date'!AY171)</f>
        <v>2019</v>
      </c>
      <c r="AZ171" s="119">
        <f>IF('Indicator Date'!AZ171="","x",'Indicator Date'!AZ171)</f>
        <v>2019</v>
      </c>
      <c r="BA171" s="119">
        <f>IF('Indicator Date'!BA171="","x",'Indicator Date'!BA171)</f>
        <v>2015</v>
      </c>
      <c r="BB171" s="119">
        <f>IF('Indicator Date'!BB171="","x",'Indicator Date'!BB171)</f>
        <v>2018</v>
      </c>
      <c r="BC171" s="119">
        <f>IF('Indicator Date'!BC171="","x",'Indicator Date'!BC171)</f>
        <v>2019</v>
      </c>
      <c r="BD171" s="119">
        <f>IF('Indicator Date'!BD171="","x",'Indicator Date'!BD171)</f>
        <v>2020</v>
      </c>
      <c r="BE171" s="170" t="str">
        <f>IF('Indicator Date'!BE171="","x",YEAR('Indicator Date'!BE171))</f>
        <v>x</v>
      </c>
      <c r="BF171" s="170">
        <f>IF('Indicator Date'!BF171="","x",YEAR('Indicator Date'!BF171))</f>
        <v>2020</v>
      </c>
      <c r="BG171" s="119">
        <f>IF('Indicator Date'!BG171="","x",'Indicator Date'!BG171)</f>
        <v>2019</v>
      </c>
      <c r="BH171" s="119">
        <f>IF('Indicator Date'!BH171="","x",'Indicator Date'!BH171)</f>
        <v>2019</v>
      </c>
      <c r="BI171" s="119">
        <f>IF('Indicator Date'!BI171="","x",'Indicator Date'!BI171)</f>
        <v>2019</v>
      </c>
      <c r="BJ171" s="119">
        <f>IF('Indicator Date'!BJ171="","x",'Indicator Date'!BJ171)</f>
        <v>2013</v>
      </c>
      <c r="BK171" s="119">
        <f>IF('Indicator Date'!BK171="","x",'Indicator Date'!BK171)</f>
        <v>2019</v>
      </c>
      <c r="BL171" s="119">
        <f>IF('Indicator Date'!BL171="","x",'Indicator Date'!BL171)</f>
        <v>2020</v>
      </c>
      <c r="BM171" s="119">
        <f>IF('Indicator Date'!BM171="","x",'Indicator Date'!BM171)</f>
        <v>2018</v>
      </c>
      <c r="BN171" s="119">
        <f>IF('Indicator Date'!BN171="","x",'Indicator Date'!BN171)</f>
        <v>2014</v>
      </c>
      <c r="BO171" s="119">
        <f>IF('Indicator Date'!BO171="","x",'Indicator Date'!BO171)</f>
        <v>2017</v>
      </c>
      <c r="BP171" s="119">
        <f>IF('Indicator Date'!BP171="","x",'Indicator Date'!BP171)</f>
        <v>2017</v>
      </c>
      <c r="BQ171" s="119">
        <f>IF('Indicator Date'!BQ171="","x",'Indicator Date'!BQ171)</f>
        <v>2014</v>
      </c>
      <c r="BR171" s="119">
        <f>IF('Indicator Date'!BR171="","x",'Indicator Date'!BR171)</f>
        <v>2017</v>
      </c>
      <c r="BS171" s="119">
        <f>IF('Indicator Date'!BS171="","x",'Indicator Date'!BS171)</f>
        <v>2017</v>
      </c>
      <c r="BT171" s="119">
        <f>IF('Indicator Date'!BT171="","x",'Indicator Date'!BT171)</f>
        <v>2014</v>
      </c>
      <c r="BU171" s="119">
        <f>IF('Indicator Date'!BU171="","x",'Indicator Date'!BU171)</f>
        <v>2018</v>
      </c>
      <c r="BV171" s="119">
        <f>IF('Indicator Date'!BV171="","x",'Indicator Date'!BV171)</f>
        <v>2018</v>
      </c>
      <c r="BW171" s="119" t="str">
        <f>IF('Indicator Date'!BW171="","x",'Indicator Date'!BW171)</f>
        <v>x</v>
      </c>
      <c r="BX171" s="119">
        <f>IF('Indicator Date'!BX171="","x",'Indicator Date'!BX171)</f>
        <v>2018</v>
      </c>
      <c r="BY171" s="119">
        <f>IF('Indicator Date'!BY171="","x",'Indicator Date'!BY171)</f>
        <v>2017</v>
      </c>
      <c r="BZ171" s="119">
        <f>IF('Indicator Date'!BZ171="","x",'Indicator Date'!BZ171)</f>
        <v>2019</v>
      </c>
      <c r="CA171" s="119">
        <f>IF('Indicator Date'!CA171="","x",'Indicator Date'!CA171)</f>
        <v>2020</v>
      </c>
      <c r="CB171" s="119">
        <f>IF('Indicator Date'!CB171="","x",'Indicator Date'!CB171)</f>
        <v>2015</v>
      </c>
    </row>
    <row r="172" spans="1:80" x14ac:dyDescent="0.3">
      <c r="A172" s="100" t="str">
        <f>'Indicator Data'!A174</f>
        <v>Tanzania</v>
      </c>
      <c r="B172" s="86" t="str">
        <f>'Indicator Data'!B174</f>
        <v>TZA</v>
      </c>
      <c r="C172" s="119">
        <f>IF('Indicator Date'!C172="","x",'Indicator Date'!C172)</f>
        <v>2015</v>
      </c>
      <c r="D172" s="119">
        <f>IF('Indicator Date'!D172="","x",'Indicator Date'!D172)</f>
        <v>2015</v>
      </c>
      <c r="E172" s="119">
        <f>IF('Indicator Date'!E172="","x",'Indicator Date'!E172)</f>
        <v>2015</v>
      </c>
      <c r="F172" s="119">
        <f>IF('Indicator Date'!F172="","x",'Indicator Date'!F172)</f>
        <v>2015</v>
      </c>
      <c r="G172" s="119">
        <f>IF('Indicator Date'!G172="","x",'Indicator Date'!G172)</f>
        <v>2015</v>
      </c>
      <c r="H172" s="119">
        <f>IF('Indicator Date'!H172="","x",'Indicator Date'!H172)</f>
        <v>2015</v>
      </c>
      <c r="I172" s="119">
        <f>IF('Indicator Date'!I172="","x",'Indicator Date'!I172)</f>
        <v>2015</v>
      </c>
      <c r="J172" s="119">
        <f>IF('Indicator Date'!J172="","x",'Indicator Date'!J172)</f>
        <v>2019</v>
      </c>
      <c r="K172" s="119">
        <f>IF('Indicator Date'!K172="","x",'Indicator Date'!K172)</f>
        <v>2019</v>
      </c>
      <c r="L172" s="119">
        <f>IF('Indicator Date'!L172="","x",'Indicator Date'!L172)</f>
        <v>2019</v>
      </c>
      <c r="M172" s="119">
        <f>IF('Indicator Date'!M172="","x",'Indicator Date'!M172)</f>
        <v>2015</v>
      </c>
      <c r="N172" s="119">
        <f>IF('Indicator Date'!N172="","x",'Indicator Date'!N172)</f>
        <v>2015</v>
      </c>
      <c r="O172" s="119">
        <f>IF('Indicator Date'!O172="","x",'Indicator Date'!O172)</f>
        <v>2015</v>
      </c>
      <c r="P172" s="119">
        <f>IF('Indicator Date'!P172="","x",'Indicator Date'!P172)</f>
        <v>2015</v>
      </c>
      <c r="Q172" s="119">
        <f>IF('Indicator Date'!Q172="","x",'Indicator Date'!Q172)</f>
        <v>2010</v>
      </c>
      <c r="R172" s="119">
        <f>IF('Indicator Date'!R172="","x",'Indicator Date'!R172)</f>
        <v>2010</v>
      </c>
      <c r="S172" s="119">
        <f>IF('Indicator Date'!S172="","x",'Indicator Date'!S172)</f>
        <v>2010</v>
      </c>
      <c r="T172" s="119">
        <f>IF('Indicator Date'!T172="","x",'Indicator Date'!T172)</f>
        <v>2010</v>
      </c>
      <c r="U172" s="119">
        <f>IF('Indicator Date'!U172="","x",'Indicator Date'!U172)</f>
        <v>2015</v>
      </c>
      <c r="V172" s="119">
        <f>IF('Indicator Date'!V172="","x",'Indicator Date'!V172)</f>
        <v>2015</v>
      </c>
      <c r="W172" s="119">
        <f>IF('Indicator Date'!W172="","x",'Indicator Date'!W172)</f>
        <v>2015</v>
      </c>
      <c r="X172" s="119">
        <f>IF('Indicator Date'!X172="","x",'Indicator Date'!X172)</f>
        <v>2018</v>
      </c>
      <c r="Y172" s="119">
        <f>IF('Indicator Date'!Y172="","x",'Indicator Date'!Y172)</f>
        <v>2019</v>
      </c>
      <c r="Z172" s="119">
        <f>IF('Indicator Date'!Z172="","x",'Indicator Date'!Z172)</f>
        <v>2019</v>
      </c>
      <c r="AA172" s="119">
        <f>IF('Indicator Date'!AA172="","x",'Indicator Date'!AA172)</f>
        <v>2015</v>
      </c>
      <c r="AB172" s="119">
        <f>IF('Indicator Date'!AB172="","x",'Indicator Date'!AB172)</f>
        <v>2017</v>
      </c>
      <c r="AC172" s="119">
        <f>IF('Indicator Date'!AC172="","x",'Indicator Date'!AC172)</f>
        <v>2017</v>
      </c>
      <c r="AD172" s="119">
        <f>IF('Indicator Date'!AD172="","x",'Indicator Date'!AD172)</f>
        <v>2018</v>
      </c>
      <c r="AE172" s="119">
        <f>IF('Indicator Date'!AE172="","x",'Indicator Date'!AE172)</f>
        <v>2019</v>
      </c>
      <c r="AF172" s="119">
        <f>IF('Indicator Date'!AF172="","x",'Indicator Date'!AF172)</f>
        <v>2018</v>
      </c>
      <c r="AG172" s="119">
        <f>IF('Indicator Date'!AG172="","x",'Indicator Date'!AG172)</f>
        <v>2019</v>
      </c>
      <c r="AH172" s="119">
        <f>IF('Indicator Date'!AH172="","x",'Indicator Date'!AH172)</f>
        <v>2021</v>
      </c>
      <c r="AI172" s="119">
        <f>IF('Indicator Date'!AI172="","x",'Indicator Date'!AI172)</f>
        <v>2021</v>
      </c>
      <c r="AJ172" s="119">
        <f>IF('Indicator Date'!AJ172="","x",'Indicator Date'!AJ172)</f>
        <v>2020</v>
      </c>
      <c r="AK172" s="119">
        <f>IF('Indicator Date'!AK172="","x",'Indicator Date'!AK172)</f>
        <v>2020</v>
      </c>
      <c r="AL172" s="119">
        <f>IF('Indicator Date'!AL172="","x",'Indicator Date'!AL172)</f>
        <v>2018</v>
      </c>
      <c r="AM172" s="119" t="str">
        <f>IF('Indicator Date'!AM172="","x",RIGHT('Indicator Date'!AM172,4))</f>
        <v>2016</v>
      </c>
      <c r="AN172" s="119">
        <f>IF('Indicator Date'!AN172="","x",'Indicator Date'!AN172)</f>
        <v>2021</v>
      </c>
      <c r="AO172" s="119">
        <f>IF('Indicator Date'!AO172="","x",'Indicator Date'!AO172)</f>
        <v>2018</v>
      </c>
      <c r="AP172" s="119">
        <f>IF('Indicator Date'!AP172="","x",'Indicator Date'!AP172)</f>
        <v>2019</v>
      </c>
      <c r="AQ172" s="119">
        <f>IF('Indicator Date'!AQ172="","x",'Indicator Date'!AQ172)</f>
        <v>2019</v>
      </c>
      <c r="AR172" s="119">
        <f>IF('Indicator Date'!AR172="","x",'Indicator Date'!AR172)</f>
        <v>2019</v>
      </c>
      <c r="AS172" s="119">
        <f>IF('Indicator Date'!AS172="","x",'Indicator Date'!AS172)</f>
        <v>2019</v>
      </c>
      <c r="AT172" s="119">
        <f>IF('Indicator Date'!AT172="","x",'Indicator Date'!AT172)</f>
        <v>2018</v>
      </c>
      <c r="AU172" s="119">
        <f>IF('Indicator Date'!AU172="","x",'Indicator Date'!AU172)</f>
        <v>2019</v>
      </c>
      <c r="AV172" s="119">
        <f>IF('Indicator Date'!AV172="","x",'Indicator Date'!AV172)</f>
        <v>2019</v>
      </c>
      <c r="AW172" s="119">
        <f>IF('Indicator Date'!AW172="","x",'Indicator Date'!AW172)</f>
        <v>2019</v>
      </c>
      <c r="AX172" s="119">
        <f>IF('Indicator Date'!AX172="","x",'Indicator Date'!AX172)</f>
        <v>2018</v>
      </c>
      <c r="AY172" s="119">
        <f>IF('Indicator Date'!AY172="","x",'Indicator Date'!AY172)</f>
        <v>2019</v>
      </c>
      <c r="AZ172" s="119">
        <f>IF('Indicator Date'!AZ172="","x",'Indicator Date'!AZ172)</f>
        <v>2019</v>
      </c>
      <c r="BA172" s="119">
        <f>IF('Indicator Date'!BA172="","x",'Indicator Date'!BA172)</f>
        <v>2017</v>
      </c>
      <c r="BB172" s="119">
        <f>IF('Indicator Date'!BB172="","x",'Indicator Date'!BB172)</f>
        <v>2018</v>
      </c>
      <c r="BC172" s="119">
        <f>IF('Indicator Date'!BC172="","x",'Indicator Date'!BC172)</f>
        <v>2019</v>
      </c>
      <c r="BD172" s="119">
        <f>IF('Indicator Date'!BD172="","x",'Indicator Date'!BD172)</f>
        <v>2020</v>
      </c>
      <c r="BE172" s="170" t="str">
        <f>IF('Indicator Date'!BE172="","x",YEAR('Indicator Date'!BE172))</f>
        <v>x</v>
      </c>
      <c r="BF172" s="170">
        <f>IF('Indicator Date'!BF172="","x",YEAR('Indicator Date'!BF172))</f>
        <v>2021</v>
      </c>
      <c r="BG172" s="119">
        <f>IF('Indicator Date'!BG172="","x",'Indicator Date'!BG172)</f>
        <v>2019</v>
      </c>
      <c r="BH172" s="119">
        <f>IF('Indicator Date'!BH172="","x",'Indicator Date'!BH172)</f>
        <v>2019</v>
      </c>
      <c r="BI172" s="119">
        <f>IF('Indicator Date'!BI172="","x",'Indicator Date'!BI172)</f>
        <v>2019</v>
      </c>
      <c r="BJ172" s="119">
        <f>IF('Indicator Date'!BJ172="","x",'Indicator Date'!BJ172)</f>
        <v>2015</v>
      </c>
      <c r="BK172" s="119">
        <f>IF('Indicator Date'!BK172="","x",'Indicator Date'!BK172)</f>
        <v>2019</v>
      </c>
      <c r="BL172" s="119">
        <f>IF('Indicator Date'!BL172="","x",'Indicator Date'!BL172)</f>
        <v>2020</v>
      </c>
      <c r="BM172" s="119">
        <f>IF('Indicator Date'!BM172="","x",'Indicator Date'!BM172)</f>
        <v>2018</v>
      </c>
      <c r="BN172" s="119">
        <f>IF('Indicator Date'!BN172="","x",'Indicator Date'!BN172)</f>
        <v>2015</v>
      </c>
      <c r="BO172" s="119">
        <f>IF('Indicator Date'!BO172="","x",'Indicator Date'!BO172)</f>
        <v>2017</v>
      </c>
      <c r="BP172" s="119">
        <f>IF('Indicator Date'!BP172="","x",'Indicator Date'!BP172)</f>
        <v>2019</v>
      </c>
      <c r="BQ172" s="119">
        <f>IF('Indicator Date'!BQ172="","x",'Indicator Date'!BQ172)</f>
        <v>2014</v>
      </c>
      <c r="BR172" s="119">
        <f>IF('Indicator Date'!BR172="","x",'Indicator Date'!BR172)</f>
        <v>2017</v>
      </c>
      <c r="BS172" s="119">
        <f>IF('Indicator Date'!BS172="","x",'Indicator Date'!BS172)</f>
        <v>2017</v>
      </c>
      <c r="BT172" s="119">
        <f>IF('Indicator Date'!BT172="","x",'Indicator Date'!BT172)</f>
        <v>2014</v>
      </c>
      <c r="BU172" s="119">
        <f>IF('Indicator Date'!BU172="","x",'Indicator Date'!BU172)</f>
        <v>2018</v>
      </c>
      <c r="BV172" s="119">
        <f>IF('Indicator Date'!BV172="","x",'Indicator Date'!BV172)</f>
        <v>2018</v>
      </c>
      <c r="BW172" s="119">
        <f>IF('Indicator Date'!BW172="","x",'Indicator Date'!BW172)</f>
        <v>2018</v>
      </c>
      <c r="BX172" s="119">
        <f>IF('Indicator Date'!BX172="","x",'Indicator Date'!BX172)</f>
        <v>2018</v>
      </c>
      <c r="BY172" s="119">
        <f>IF('Indicator Date'!BY172="","x",'Indicator Date'!BY172)</f>
        <v>2017</v>
      </c>
      <c r="BZ172" s="119">
        <f>IF('Indicator Date'!BZ172="","x",'Indicator Date'!BZ172)</f>
        <v>2019</v>
      </c>
      <c r="CA172" s="119">
        <f>IF('Indicator Date'!CA172="","x",'Indicator Date'!CA172)</f>
        <v>2020</v>
      </c>
      <c r="CB172" s="119">
        <f>IF('Indicator Date'!CB172="","x",'Indicator Date'!CB172)</f>
        <v>2015</v>
      </c>
    </row>
    <row r="173" spans="1:80" x14ac:dyDescent="0.3">
      <c r="A173" s="100" t="str">
        <f>'Indicator Data'!A175</f>
        <v>Thailand</v>
      </c>
      <c r="B173" s="86" t="str">
        <f>'Indicator Data'!B175</f>
        <v>THA</v>
      </c>
      <c r="C173" s="119">
        <f>IF('Indicator Date'!C173="","x",'Indicator Date'!C173)</f>
        <v>2015</v>
      </c>
      <c r="D173" s="119">
        <f>IF('Indicator Date'!D173="","x",'Indicator Date'!D173)</f>
        <v>2015</v>
      </c>
      <c r="E173" s="119">
        <f>IF('Indicator Date'!E173="","x",'Indicator Date'!E173)</f>
        <v>2015</v>
      </c>
      <c r="F173" s="119">
        <f>IF('Indicator Date'!F173="","x",'Indicator Date'!F173)</f>
        <v>2015</v>
      </c>
      <c r="G173" s="119">
        <f>IF('Indicator Date'!G173="","x",'Indicator Date'!G173)</f>
        <v>2015</v>
      </c>
      <c r="H173" s="119">
        <f>IF('Indicator Date'!H173="","x",'Indicator Date'!H173)</f>
        <v>2015</v>
      </c>
      <c r="I173" s="119">
        <f>IF('Indicator Date'!I173="","x",'Indicator Date'!I173)</f>
        <v>2015</v>
      </c>
      <c r="J173" s="119">
        <f>IF('Indicator Date'!J173="","x",'Indicator Date'!J173)</f>
        <v>2019</v>
      </c>
      <c r="K173" s="119">
        <f>IF('Indicator Date'!K173="","x",'Indicator Date'!K173)</f>
        <v>2019</v>
      </c>
      <c r="L173" s="119">
        <f>IF('Indicator Date'!L173="","x",'Indicator Date'!L173)</f>
        <v>2019</v>
      </c>
      <c r="M173" s="119">
        <f>IF('Indicator Date'!M173="","x",'Indicator Date'!M173)</f>
        <v>2015</v>
      </c>
      <c r="N173" s="119">
        <f>IF('Indicator Date'!N173="","x",'Indicator Date'!N173)</f>
        <v>2015</v>
      </c>
      <c r="O173" s="119">
        <f>IF('Indicator Date'!O173="","x",'Indicator Date'!O173)</f>
        <v>2015</v>
      </c>
      <c r="P173" s="119">
        <f>IF('Indicator Date'!P173="","x",'Indicator Date'!P173)</f>
        <v>2015</v>
      </c>
      <c r="Q173" s="119">
        <f>IF('Indicator Date'!Q173="","x",'Indicator Date'!Q173)</f>
        <v>2010</v>
      </c>
      <c r="R173" s="119">
        <f>IF('Indicator Date'!R173="","x",'Indicator Date'!R173)</f>
        <v>2010</v>
      </c>
      <c r="S173" s="119">
        <f>IF('Indicator Date'!S173="","x",'Indicator Date'!S173)</f>
        <v>2010</v>
      </c>
      <c r="T173" s="119">
        <f>IF('Indicator Date'!T173="","x",'Indicator Date'!T173)</f>
        <v>2010</v>
      </c>
      <c r="U173" s="119">
        <f>IF('Indicator Date'!U173="","x",'Indicator Date'!U173)</f>
        <v>2015</v>
      </c>
      <c r="V173" s="119">
        <f>IF('Indicator Date'!V173="","x",'Indicator Date'!V173)</f>
        <v>2015</v>
      </c>
      <c r="W173" s="119">
        <f>IF('Indicator Date'!W173="","x",'Indicator Date'!W173)</f>
        <v>2015</v>
      </c>
      <c r="X173" s="119">
        <f>IF('Indicator Date'!X173="","x",'Indicator Date'!X173)</f>
        <v>2018</v>
      </c>
      <c r="Y173" s="119">
        <f>IF('Indicator Date'!Y173="","x",'Indicator Date'!Y173)</f>
        <v>2019</v>
      </c>
      <c r="Z173" s="119">
        <f>IF('Indicator Date'!Z173="","x",'Indicator Date'!Z173)</f>
        <v>2019</v>
      </c>
      <c r="AA173" s="119" t="str">
        <f>IF('Indicator Date'!AA173="","x",'Indicator Date'!AA173)</f>
        <v>x</v>
      </c>
      <c r="AB173" s="119">
        <f>IF('Indicator Date'!AB173="","x",'Indicator Date'!AB173)</f>
        <v>2017</v>
      </c>
      <c r="AC173" s="119">
        <f>IF('Indicator Date'!AC173="","x",'Indicator Date'!AC173)</f>
        <v>2017</v>
      </c>
      <c r="AD173" s="119">
        <f>IF('Indicator Date'!AD173="","x",'Indicator Date'!AD173)</f>
        <v>2019</v>
      </c>
      <c r="AE173" s="119">
        <f>IF('Indicator Date'!AE173="","x",'Indicator Date'!AE173)</f>
        <v>2019</v>
      </c>
      <c r="AF173" s="119">
        <f>IF('Indicator Date'!AF173="","x",'Indicator Date'!AF173)</f>
        <v>2018</v>
      </c>
      <c r="AG173" s="119">
        <f>IF('Indicator Date'!AG173="","x",'Indicator Date'!AG173)</f>
        <v>2019</v>
      </c>
      <c r="AH173" s="119">
        <f>IF('Indicator Date'!AH173="","x",'Indicator Date'!AH173)</f>
        <v>2021</v>
      </c>
      <c r="AI173" s="119">
        <f>IF('Indicator Date'!AI173="","x",'Indicator Date'!AI173)</f>
        <v>2021</v>
      </c>
      <c r="AJ173" s="119">
        <f>IF('Indicator Date'!AJ173="","x",'Indicator Date'!AJ173)</f>
        <v>2020</v>
      </c>
      <c r="AK173" s="119">
        <f>IF('Indicator Date'!AK173="","x",'Indicator Date'!AK173)</f>
        <v>2020</v>
      </c>
      <c r="AL173" s="119">
        <f>IF('Indicator Date'!AL173="","x",'Indicator Date'!AL173)</f>
        <v>2018</v>
      </c>
      <c r="AM173" s="119" t="str">
        <f>IF('Indicator Date'!AM173="","x",RIGHT('Indicator Date'!AM173,4))</f>
        <v>2016</v>
      </c>
      <c r="AN173" s="119">
        <f>IF('Indicator Date'!AN173="","x",'Indicator Date'!AN173)</f>
        <v>2021</v>
      </c>
      <c r="AO173" s="119">
        <f>IF('Indicator Date'!AO173="","x",'Indicator Date'!AO173)</f>
        <v>2018</v>
      </c>
      <c r="AP173" s="119">
        <f>IF('Indicator Date'!AP173="","x",'Indicator Date'!AP173)</f>
        <v>2019</v>
      </c>
      <c r="AQ173" s="119">
        <f>IF('Indicator Date'!AQ173="","x",'Indicator Date'!AQ173)</f>
        <v>2019</v>
      </c>
      <c r="AR173" s="119">
        <f>IF('Indicator Date'!AR173="","x",'Indicator Date'!AR173)</f>
        <v>2019</v>
      </c>
      <c r="AS173" s="119">
        <f>IF('Indicator Date'!AS173="","x",'Indicator Date'!AS173)</f>
        <v>2019</v>
      </c>
      <c r="AT173" s="119">
        <f>IF('Indicator Date'!AT173="","x",'Indicator Date'!AT173)</f>
        <v>2016</v>
      </c>
      <c r="AU173" s="119">
        <f>IF('Indicator Date'!AU173="","x",'Indicator Date'!AU173)</f>
        <v>2019</v>
      </c>
      <c r="AV173" s="119">
        <f>IF('Indicator Date'!AV173="","x",'Indicator Date'!AV173)</f>
        <v>2019</v>
      </c>
      <c r="AW173" s="119">
        <f>IF('Indicator Date'!AW173="","x",'Indicator Date'!AW173)</f>
        <v>2019</v>
      </c>
      <c r="AX173" s="119">
        <f>IF('Indicator Date'!AX173="","x",'Indicator Date'!AX173)</f>
        <v>2018</v>
      </c>
      <c r="AY173" s="119">
        <f>IF('Indicator Date'!AY173="","x",'Indicator Date'!AY173)</f>
        <v>2019</v>
      </c>
      <c r="AZ173" s="119">
        <f>IF('Indicator Date'!AZ173="","x",'Indicator Date'!AZ173)</f>
        <v>2019</v>
      </c>
      <c r="BA173" s="119">
        <f>IF('Indicator Date'!BA173="","x",'Indicator Date'!BA173)</f>
        <v>2019</v>
      </c>
      <c r="BB173" s="119">
        <f>IF('Indicator Date'!BB173="","x",'Indicator Date'!BB173)</f>
        <v>2018</v>
      </c>
      <c r="BC173" s="119">
        <f>IF('Indicator Date'!BC173="","x",'Indicator Date'!BC173)</f>
        <v>2019</v>
      </c>
      <c r="BD173" s="119">
        <f>IF('Indicator Date'!BD173="","x",'Indicator Date'!BD173)</f>
        <v>2020</v>
      </c>
      <c r="BE173" s="170">
        <f>IF('Indicator Date'!BE173="","x",YEAR('Indicator Date'!BE173))</f>
        <v>2019</v>
      </c>
      <c r="BF173" s="170">
        <f>IF('Indicator Date'!BF173="","x",YEAR('Indicator Date'!BF173))</f>
        <v>2020</v>
      </c>
      <c r="BG173" s="119">
        <f>IF('Indicator Date'!BG173="","x",'Indicator Date'!BG173)</f>
        <v>2019</v>
      </c>
      <c r="BH173" s="119">
        <f>IF('Indicator Date'!BH173="","x",'Indicator Date'!BH173)</f>
        <v>2019</v>
      </c>
      <c r="BI173" s="119">
        <f>IF('Indicator Date'!BI173="","x",'Indicator Date'!BI173)</f>
        <v>2019</v>
      </c>
      <c r="BJ173" s="119">
        <f>IF('Indicator Date'!BJ173="","x",'Indicator Date'!BJ173)</f>
        <v>2015</v>
      </c>
      <c r="BK173" s="119">
        <f>IF('Indicator Date'!BK173="","x",'Indicator Date'!BK173)</f>
        <v>2019</v>
      </c>
      <c r="BL173" s="119">
        <f>IF('Indicator Date'!BL173="","x",'Indicator Date'!BL173)</f>
        <v>2020</v>
      </c>
      <c r="BM173" s="119">
        <f>IF('Indicator Date'!BM173="","x",'Indicator Date'!BM173)</f>
        <v>2018</v>
      </c>
      <c r="BN173" s="119">
        <f>IF('Indicator Date'!BN173="","x",'Indicator Date'!BN173)</f>
        <v>2018</v>
      </c>
      <c r="BO173" s="119">
        <f>IF('Indicator Date'!BO173="","x",'Indicator Date'!BO173)</f>
        <v>2019</v>
      </c>
      <c r="BP173" s="119">
        <f>IF('Indicator Date'!BP173="","x",'Indicator Date'!BP173)</f>
        <v>2019</v>
      </c>
      <c r="BQ173" s="119">
        <f>IF('Indicator Date'!BQ173="","x",'Indicator Date'!BQ173)</f>
        <v>2014</v>
      </c>
      <c r="BR173" s="119">
        <f>IF('Indicator Date'!BR173="","x",'Indicator Date'!BR173)</f>
        <v>2017</v>
      </c>
      <c r="BS173" s="119">
        <f>IF('Indicator Date'!BS173="","x",'Indicator Date'!BS173)</f>
        <v>2017</v>
      </c>
      <c r="BT173" s="119">
        <f>IF('Indicator Date'!BT173="","x",'Indicator Date'!BT173)</f>
        <v>2017</v>
      </c>
      <c r="BU173" s="119">
        <f>IF('Indicator Date'!BU173="","x",'Indicator Date'!BU173)</f>
        <v>2018</v>
      </c>
      <c r="BV173" s="119">
        <f>IF('Indicator Date'!BV173="","x",'Indicator Date'!BV173)</f>
        <v>2018</v>
      </c>
      <c r="BW173" s="119" t="str">
        <f>IF('Indicator Date'!BW173="","x",'Indicator Date'!BW173)</f>
        <v>x</v>
      </c>
      <c r="BX173" s="119">
        <f>IF('Indicator Date'!BX173="","x",'Indicator Date'!BX173)</f>
        <v>2018</v>
      </c>
      <c r="BY173" s="119">
        <f>IF('Indicator Date'!BY173="","x",'Indicator Date'!BY173)</f>
        <v>2017</v>
      </c>
      <c r="BZ173" s="119">
        <f>IF('Indicator Date'!BZ173="","x",'Indicator Date'!BZ173)</f>
        <v>2019</v>
      </c>
      <c r="CA173" s="119">
        <f>IF('Indicator Date'!CA173="","x",'Indicator Date'!CA173)</f>
        <v>2020</v>
      </c>
      <c r="CB173" s="119">
        <f>IF('Indicator Date'!CB173="","x",'Indicator Date'!CB173)</f>
        <v>2015</v>
      </c>
    </row>
    <row r="174" spans="1:80" x14ac:dyDescent="0.3">
      <c r="A174" s="100" t="str">
        <f>'Indicator Data'!A176</f>
        <v>Timor-Leste</v>
      </c>
      <c r="B174" s="86" t="str">
        <f>'Indicator Data'!B176</f>
        <v>TLS</v>
      </c>
      <c r="C174" s="119">
        <f>IF('Indicator Date'!C174="","x",'Indicator Date'!C174)</f>
        <v>2015</v>
      </c>
      <c r="D174" s="119">
        <f>IF('Indicator Date'!D174="","x",'Indicator Date'!D174)</f>
        <v>2015</v>
      </c>
      <c r="E174" s="119">
        <f>IF('Indicator Date'!E174="","x",'Indicator Date'!E174)</f>
        <v>2015</v>
      </c>
      <c r="F174" s="119">
        <f>IF('Indicator Date'!F174="","x",'Indicator Date'!F174)</f>
        <v>2015</v>
      </c>
      <c r="G174" s="119">
        <f>IF('Indicator Date'!G174="","x",'Indicator Date'!G174)</f>
        <v>2015</v>
      </c>
      <c r="H174" s="119">
        <f>IF('Indicator Date'!H174="","x",'Indicator Date'!H174)</f>
        <v>2015</v>
      </c>
      <c r="I174" s="119">
        <f>IF('Indicator Date'!I174="","x",'Indicator Date'!I174)</f>
        <v>2015</v>
      </c>
      <c r="J174" s="119">
        <f>IF('Indicator Date'!J174="","x",'Indicator Date'!J174)</f>
        <v>2019</v>
      </c>
      <c r="K174" s="119">
        <f>IF('Indicator Date'!K174="","x",'Indicator Date'!K174)</f>
        <v>2019</v>
      </c>
      <c r="L174" s="119">
        <f>IF('Indicator Date'!L174="","x",'Indicator Date'!L174)</f>
        <v>2019</v>
      </c>
      <c r="M174" s="119">
        <f>IF('Indicator Date'!M174="","x",'Indicator Date'!M174)</f>
        <v>2015</v>
      </c>
      <c r="N174" s="119">
        <f>IF('Indicator Date'!N174="","x",'Indicator Date'!N174)</f>
        <v>2015</v>
      </c>
      <c r="O174" s="119">
        <f>IF('Indicator Date'!O174="","x",'Indicator Date'!O174)</f>
        <v>2015</v>
      </c>
      <c r="P174" s="119">
        <f>IF('Indicator Date'!P174="","x",'Indicator Date'!P174)</f>
        <v>2015</v>
      </c>
      <c r="Q174" s="119">
        <f>IF('Indicator Date'!Q174="","x",'Indicator Date'!Q174)</f>
        <v>2010</v>
      </c>
      <c r="R174" s="119">
        <f>IF('Indicator Date'!R174="","x",'Indicator Date'!R174)</f>
        <v>2010</v>
      </c>
      <c r="S174" s="119">
        <f>IF('Indicator Date'!S174="","x",'Indicator Date'!S174)</f>
        <v>2010</v>
      </c>
      <c r="T174" s="119">
        <f>IF('Indicator Date'!T174="","x",'Indicator Date'!T174)</f>
        <v>2010</v>
      </c>
      <c r="U174" s="119">
        <f>IF('Indicator Date'!U174="","x",'Indicator Date'!U174)</f>
        <v>2015</v>
      </c>
      <c r="V174" s="119">
        <f>IF('Indicator Date'!V174="","x",'Indicator Date'!V174)</f>
        <v>2015</v>
      </c>
      <c r="W174" s="119">
        <f>IF('Indicator Date'!W174="","x",'Indicator Date'!W174)</f>
        <v>2015</v>
      </c>
      <c r="X174" s="119">
        <f>IF('Indicator Date'!X174="","x",'Indicator Date'!X174)</f>
        <v>2018</v>
      </c>
      <c r="Y174" s="119">
        <f>IF('Indicator Date'!Y174="","x",'Indicator Date'!Y174)</f>
        <v>2019</v>
      </c>
      <c r="Z174" s="119">
        <f>IF('Indicator Date'!Z174="","x",'Indicator Date'!Z174)</f>
        <v>2019</v>
      </c>
      <c r="AA174" s="119">
        <f>IF('Indicator Date'!AA174="","x",'Indicator Date'!AA174)</f>
        <v>2016</v>
      </c>
      <c r="AB174" s="119">
        <f>IF('Indicator Date'!AB174="","x",'Indicator Date'!AB174)</f>
        <v>2017</v>
      </c>
      <c r="AC174" s="119">
        <f>IF('Indicator Date'!AC174="","x",'Indicator Date'!AC174)</f>
        <v>2017</v>
      </c>
      <c r="AD174" s="119" t="str">
        <f>IF('Indicator Date'!AD174="","x",'Indicator Date'!AD174)</f>
        <v>x</v>
      </c>
      <c r="AE174" s="119">
        <f>IF('Indicator Date'!AE174="","x",'Indicator Date'!AE174)</f>
        <v>2019</v>
      </c>
      <c r="AF174" s="119">
        <f>IF('Indicator Date'!AF174="","x",'Indicator Date'!AF174)</f>
        <v>2018</v>
      </c>
      <c r="AG174" s="119">
        <f>IF('Indicator Date'!AG174="","x",'Indicator Date'!AG174)</f>
        <v>2019</v>
      </c>
      <c r="AH174" s="119">
        <f>IF('Indicator Date'!AH174="","x",'Indicator Date'!AH174)</f>
        <v>2021</v>
      </c>
      <c r="AI174" s="119">
        <f>IF('Indicator Date'!AI174="","x",'Indicator Date'!AI174)</f>
        <v>2021</v>
      </c>
      <c r="AJ174" s="119">
        <f>IF('Indicator Date'!AJ174="","x",'Indicator Date'!AJ174)</f>
        <v>2020</v>
      </c>
      <c r="AK174" s="119">
        <f>IF('Indicator Date'!AK174="","x",'Indicator Date'!AK174)</f>
        <v>2020</v>
      </c>
      <c r="AL174" s="119">
        <f>IF('Indicator Date'!AL174="","x",'Indicator Date'!AL174)</f>
        <v>2018</v>
      </c>
      <c r="AM174" s="119" t="str">
        <f>IF('Indicator Date'!AM174="","x",RIGHT('Indicator Date'!AM174,4))</f>
        <v>2016</v>
      </c>
      <c r="AN174" s="119">
        <f>IF('Indicator Date'!AN174="","x",'Indicator Date'!AN174)</f>
        <v>2021</v>
      </c>
      <c r="AO174" s="119">
        <f>IF('Indicator Date'!AO174="","x",'Indicator Date'!AO174)</f>
        <v>2018</v>
      </c>
      <c r="AP174" s="119">
        <f>IF('Indicator Date'!AP174="","x",'Indicator Date'!AP174)</f>
        <v>2019</v>
      </c>
      <c r="AQ174" s="119">
        <f>IF('Indicator Date'!AQ174="","x",'Indicator Date'!AQ174)</f>
        <v>2019</v>
      </c>
      <c r="AR174" s="119">
        <f>IF('Indicator Date'!AR174="","x",'Indicator Date'!AR174)</f>
        <v>2019</v>
      </c>
      <c r="AS174" s="119">
        <f>IF('Indicator Date'!AS174="","x",'Indicator Date'!AS174)</f>
        <v>2019</v>
      </c>
      <c r="AT174" s="119">
        <f>IF('Indicator Date'!AT174="","x",'Indicator Date'!AT174)</f>
        <v>2013</v>
      </c>
      <c r="AU174" s="119">
        <f>IF('Indicator Date'!AU174="","x",'Indicator Date'!AU174)</f>
        <v>2019</v>
      </c>
      <c r="AV174" s="119">
        <f>IF('Indicator Date'!AV174="","x",'Indicator Date'!AV174)</f>
        <v>2019</v>
      </c>
      <c r="AW174" s="119">
        <f>IF('Indicator Date'!AW174="","x",'Indicator Date'!AW174)</f>
        <v>2019</v>
      </c>
      <c r="AX174" s="119">
        <f>IF('Indicator Date'!AX174="","x",'Indicator Date'!AX174)</f>
        <v>2018</v>
      </c>
      <c r="AY174" s="119">
        <f>IF('Indicator Date'!AY174="","x",'Indicator Date'!AY174)</f>
        <v>2019</v>
      </c>
      <c r="AZ174" s="119" t="str">
        <f>IF('Indicator Date'!AZ174="","x",'Indicator Date'!AZ174)</f>
        <v>x</v>
      </c>
      <c r="BA174" s="119">
        <f>IF('Indicator Date'!BA174="","x",'Indicator Date'!BA174)</f>
        <v>2014</v>
      </c>
      <c r="BB174" s="119">
        <f>IF('Indicator Date'!BB174="","x",'Indicator Date'!BB174)</f>
        <v>2018</v>
      </c>
      <c r="BC174" s="119">
        <f>IF('Indicator Date'!BC174="","x",'Indicator Date'!BC174)</f>
        <v>2019</v>
      </c>
      <c r="BD174" s="119">
        <f>IF('Indicator Date'!BD174="","x",'Indicator Date'!BD174)</f>
        <v>2020</v>
      </c>
      <c r="BE174" s="170" t="str">
        <f>IF('Indicator Date'!BE174="","x",YEAR('Indicator Date'!BE174))</f>
        <v>x</v>
      </c>
      <c r="BF174" s="170">
        <f>IF('Indicator Date'!BF174="","x",YEAR('Indicator Date'!BF174))</f>
        <v>2020</v>
      </c>
      <c r="BG174" s="119">
        <f>IF('Indicator Date'!BG174="","x",'Indicator Date'!BG174)</f>
        <v>2019</v>
      </c>
      <c r="BH174" s="119">
        <f>IF('Indicator Date'!BH174="","x",'Indicator Date'!BH174)</f>
        <v>2019</v>
      </c>
      <c r="BI174" s="119">
        <f>IF('Indicator Date'!BI174="","x",'Indicator Date'!BI174)</f>
        <v>2019</v>
      </c>
      <c r="BJ174" s="119">
        <f>IF('Indicator Date'!BJ174="","x",'Indicator Date'!BJ174)</f>
        <v>2013</v>
      </c>
      <c r="BK174" s="119">
        <f>IF('Indicator Date'!BK174="","x",'Indicator Date'!BK174)</f>
        <v>2019</v>
      </c>
      <c r="BL174" s="119">
        <f>IF('Indicator Date'!BL174="","x",'Indicator Date'!BL174)</f>
        <v>2020</v>
      </c>
      <c r="BM174" s="119">
        <f>IF('Indicator Date'!BM174="","x",'Indicator Date'!BM174)</f>
        <v>2018</v>
      </c>
      <c r="BN174" s="119">
        <f>IF('Indicator Date'!BN174="","x",'Indicator Date'!BN174)</f>
        <v>2018</v>
      </c>
      <c r="BO174" s="119">
        <f>IF('Indicator Date'!BO174="","x",'Indicator Date'!BO174)</f>
        <v>2017</v>
      </c>
      <c r="BP174" s="119">
        <f>IF('Indicator Date'!BP174="","x",'Indicator Date'!BP174)</f>
        <v>2019</v>
      </c>
      <c r="BQ174" s="119">
        <f>IF('Indicator Date'!BQ174="","x",'Indicator Date'!BQ174)</f>
        <v>2014</v>
      </c>
      <c r="BR174" s="119">
        <f>IF('Indicator Date'!BR174="","x",'Indicator Date'!BR174)</f>
        <v>2017</v>
      </c>
      <c r="BS174" s="119">
        <f>IF('Indicator Date'!BS174="","x",'Indicator Date'!BS174)</f>
        <v>2017</v>
      </c>
      <c r="BT174" s="119">
        <f>IF('Indicator Date'!BT174="","x",'Indicator Date'!BT174)</f>
        <v>2017</v>
      </c>
      <c r="BU174" s="119">
        <f>IF('Indicator Date'!BU174="","x",'Indicator Date'!BU174)</f>
        <v>2018</v>
      </c>
      <c r="BV174" s="119">
        <f>IF('Indicator Date'!BV174="","x",'Indicator Date'!BV174)</f>
        <v>2018</v>
      </c>
      <c r="BW174" s="119" t="str">
        <f>IF('Indicator Date'!BW174="","x",'Indicator Date'!BW174)</f>
        <v>x</v>
      </c>
      <c r="BX174" s="119">
        <f>IF('Indicator Date'!BX174="","x",'Indicator Date'!BX174)</f>
        <v>2018</v>
      </c>
      <c r="BY174" s="119">
        <f>IF('Indicator Date'!BY174="","x",'Indicator Date'!BY174)</f>
        <v>2017</v>
      </c>
      <c r="BZ174" s="119">
        <f>IF('Indicator Date'!BZ174="","x",'Indicator Date'!BZ174)</f>
        <v>2019</v>
      </c>
      <c r="CA174" s="119">
        <f>IF('Indicator Date'!CA174="","x",'Indicator Date'!CA174)</f>
        <v>2020</v>
      </c>
      <c r="CB174" s="119">
        <f>IF('Indicator Date'!CB174="","x",'Indicator Date'!CB174)</f>
        <v>2015</v>
      </c>
    </row>
    <row r="175" spans="1:80" x14ac:dyDescent="0.3">
      <c r="A175" s="100" t="str">
        <f>'Indicator Data'!A177</f>
        <v>Togo</v>
      </c>
      <c r="B175" s="86" t="str">
        <f>'Indicator Data'!B177</f>
        <v>TGO</v>
      </c>
      <c r="C175" s="119">
        <f>IF('Indicator Date'!C175="","x",'Indicator Date'!C175)</f>
        <v>2015</v>
      </c>
      <c r="D175" s="119">
        <f>IF('Indicator Date'!D175="","x",'Indicator Date'!D175)</f>
        <v>2015</v>
      </c>
      <c r="E175" s="119">
        <f>IF('Indicator Date'!E175="","x",'Indicator Date'!E175)</f>
        <v>2015</v>
      </c>
      <c r="F175" s="119">
        <f>IF('Indicator Date'!F175="","x",'Indicator Date'!F175)</f>
        <v>2015</v>
      </c>
      <c r="G175" s="119">
        <f>IF('Indicator Date'!G175="","x",'Indicator Date'!G175)</f>
        <v>2015</v>
      </c>
      <c r="H175" s="119">
        <f>IF('Indicator Date'!H175="","x",'Indicator Date'!H175)</f>
        <v>2015</v>
      </c>
      <c r="I175" s="119">
        <f>IF('Indicator Date'!I175="","x",'Indicator Date'!I175)</f>
        <v>2015</v>
      </c>
      <c r="J175" s="119">
        <f>IF('Indicator Date'!J175="","x",'Indicator Date'!J175)</f>
        <v>2019</v>
      </c>
      <c r="K175" s="119">
        <f>IF('Indicator Date'!K175="","x",'Indicator Date'!K175)</f>
        <v>2019</v>
      </c>
      <c r="L175" s="119">
        <f>IF('Indicator Date'!L175="","x",'Indicator Date'!L175)</f>
        <v>2019</v>
      </c>
      <c r="M175" s="119">
        <f>IF('Indicator Date'!M175="","x",'Indicator Date'!M175)</f>
        <v>2015</v>
      </c>
      <c r="N175" s="119">
        <f>IF('Indicator Date'!N175="","x",'Indicator Date'!N175)</f>
        <v>2015</v>
      </c>
      <c r="O175" s="119">
        <f>IF('Indicator Date'!O175="","x",'Indicator Date'!O175)</f>
        <v>2015</v>
      </c>
      <c r="P175" s="119">
        <f>IF('Indicator Date'!P175="","x",'Indicator Date'!P175)</f>
        <v>2015</v>
      </c>
      <c r="Q175" s="119">
        <f>IF('Indicator Date'!Q175="","x",'Indicator Date'!Q175)</f>
        <v>2010</v>
      </c>
      <c r="R175" s="119">
        <f>IF('Indicator Date'!R175="","x",'Indicator Date'!R175)</f>
        <v>2010</v>
      </c>
      <c r="S175" s="119">
        <f>IF('Indicator Date'!S175="","x",'Indicator Date'!S175)</f>
        <v>2010</v>
      </c>
      <c r="T175" s="119">
        <f>IF('Indicator Date'!T175="","x",'Indicator Date'!T175)</f>
        <v>2010</v>
      </c>
      <c r="U175" s="119">
        <f>IF('Indicator Date'!U175="","x",'Indicator Date'!U175)</f>
        <v>2015</v>
      </c>
      <c r="V175" s="119">
        <f>IF('Indicator Date'!V175="","x",'Indicator Date'!V175)</f>
        <v>2015</v>
      </c>
      <c r="W175" s="119">
        <f>IF('Indicator Date'!W175="","x",'Indicator Date'!W175)</f>
        <v>2015</v>
      </c>
      <c r="X175" s="119">
        <f>IF('Indicator Date'!X175="","x",'Indicator Date'!X175)</f>
        <v>2018</v>
      </c>
      <c r="Y175" s="119">
        <f>IF('Indicator Date'!Y175="","x",'Indicator Date'!Y175)</f>
        <v>2019</v>
      </c>
      <c r="Z175" s="119">
        <f>IF('Indicator Date'!Z175="","x",'Indicator Date'!Z175)</f>
        <v>2019</v>
      </c>
      <c r="AA175" s="119">
        <f>IF('Indicator Date'!AA175="","x",'Indicator Date'!AA175)</f>
        <v>2014</v>
      </c>
      <c r="AB175" s="119">
        <f>IF('Indicator Date'!AB175="","x",'Indicator Date'!AB175)</f>
        <v>2017</v>
      </c>
      <c r="AC175" s="119">
        <f>IF('Indicator Date'!AC175="","x",'Indicator Date'!AC175)</f>
        <v>2017</v>
      </c>
      <c r="AD175" s="119">
        <f>IF('Indicator Date'!AD175="","x",'Indicator Date'!AD175)</f>
        <v>2017</v>
      </c>
      <c r="AE175" s="119">
        <f>IF('Indicator Date'!AE175="","x",'Indicator Date'!AE175)</f>
        <v>2019</v>
      </c>
      <c r="AF175" s="119">
        <f>IF('Indicator Date'!AF175="","x",'Indicator Date'!AF175)</f>
        <v>2018</v>
      </c>
      <c r="AG175" s="119">
        <f>IF('Indicator Date'!AG175="","x",'Indicator Date'!AG175)</f>
        <v>2019</v>
      </c>
      <c r="AH175" s="119">
        <f>IF('Indicator Date'!AH175="","x",'Indicator Date'!AH175)</f>
        <v>2021</v>
      </c>
      <c r="AI175" s="119">
        <f>IF('Indicator Date'!AI175="","x",'Indicator Date'!AI175)</f>
        <v>2021</v>
      </c>
      <c r="AJ175" s="119">
        <f>IF('Indicator Date'!AJ175="","x",'Indicator Date'!AJ175)</f>
        <v>2020</v>
      </c>
      <c r="AK175" s="119">
        <f>IF('Indicator Date'!AK175="","x",'Indicator Date'!AK175)</f>
        <v>2020</v>
      </c>
      <c r="AL175" s="119">
        <f>IF('Indicator Date'!AL175="","x",'Indicator Date'!AL175)</f>
        <v>2018</v>
      </c>
      <c r="AM175" s="119" t="str">
        <f>IF('Indicator Date'!AM175="","x",RIGHT('Indicator Date'!AM175,4))</f>
        <v>2017</v>
      </c>
      <c r="AN175" s="119">
        <f>IF('Indicator Date'!AN175="","x",'Indicator Date'!AN175)</f>
        <v>2021</v>
      </c>
      <c r="AO175" s="119">
        <f>IF('Indicator Date'!AO175="","x",'Indicator Date'!AO175)</f>
        <v>2018</v>
      </c>
      <c r="AP175" s="119">
        <f>IF('Indicator Date'!AP175="","x",'Indicator Date'!AP175)</f>
        <v>2019</v>
      </c>
      <c r="AQ175" s="119">
        <f>IF('Indicator Date'!AQ175="","x",'Indicator Date'!AQ175)</f>
        <v>2019</v>
      </c>
      <c r="AR175" s="119">
        <f>IF('Indicator Date'!AR175="","x",'Indicator Date'!AR175)</f>
        <v>2019</v>
      </c>
      <c r="AS175" s="119">
        <f>IF('Indicator Date'!AS175="","x",'Indicator Date'!AS175)</f>
        <v>2019</v>
      </c>
      <c r="AT175" s="119">
        <f>IF('Indicator Date'!AT175="","x",'Indicator Date'!AT175)</f>
        <v>2017</v>
      </c>
      <c r="AU175" s="119">
        <f>IF('Indicator Date'!AU175="","x",'Indicator Date'!AU175)</f>
        <v>2019</v>
      </c>
      <c r="AV175" s="119">
        <f>IF('Indicator Date'!AV175="","x",'Indicator Date'!AV175)</f>
        <v>2019</v>
      </c>
      <c r="AW175" s="119">
        <f>IF('Indicator Date'!AW175="","x",'Indicator Date'!AW175)</f>
        <v>2019</v>
      </c>
      <c r="AX175" s="119">
        <f>IF('Indicator Date'!AX175="","x",'Indicator Date'!AX175)</f>
        <v>2018</v>
      </c>
      <c r="AY175" s="119">
        <f>IF('Indicator Date'!AY175="","x",'Indicator Date'!AY175)</f>
        <v>2019</v>
      </c>
      <c r="AZ175" s="119">
        <f>IF('Indicator Date'!AZ175="","x",'Indicator Date'!AZ175)</f>
        <v>2019</v>
      </c>
      <c r="BA175" s="119">
        <f>IF('Indicator Date'!BA175="","x",'Indicator Date'!BA175)</f>
        <v>2015</v>
      </c>
      <c r="BB175" s="119">
        <f>IF('Indicator Date'!BB175="","x",'Indicator Date'!BB175)</f>
        <v>2018</v>
      </c>
      <c r="BC175" s="119">
        <f>IF('Indicator Date'!BC175="","x",'Indicator Date'!BC175)</f>
        <v>2019</v>
      </c>
      <c r="BD175" s="119">
        <f>IF('Indicator Date'!BD175="","x",'Indicator Date'!BD175)</f>
        <v>2020</v>
      </c>
      <c r="BE175" s="170">
        <f>IF('Indicator Date'!BE175="","x",YEAR('Indicator Date'!BE175))</f>
        <v>2019</v>
      </c>
      <c r="BF175" s="170">
        <f>IF('Indicator Date'!BF175="","x",YEAR('Indicator Date'!BF175))</f>
        <v>2021</v>
      </c>
      <c r="BG175" s="119">
        <f>IF('Indicator Date'!BG175="","x",'Indicator Date'!BG175)</f>
        <v>2019</v>
      </c>
      <c r="BH175" s="119">
        <f>IF('Indicator Date'!BH175="","x",'Indicator Date'!BH175)</f>
        <v>2019</v>
      </c>
      <c r="BI175" s="119">
        <f>IF('Indicator Date'!BI175="","x",'Indicator Date'!BI175)</f>
        <v>2019</v>
      </c>
      <c r="BJ175" s="119">
        <f>IF('Indicator Date'!BJ175="","x",'Indicator Date'!BJ175)</f>
        <v>2015</v>
      </c>
      <c r="BK175" s="119">
        <f>IF('Indicator Date'!BK175="","x",'Indicator Date'!BK175)</f>
        <v>2019</v>
      </c>
      <c r="BL175" s="119">
        <f>IF('Indicator Date'!BL175="","x",'Indicator Date'!BL175)</f>
        <v>2020</v>
      </c>
      <c r="BM175" s="119">
        <f>IF('Indicator Date'!BM175="","x",'Indicator Date'!BM175)</f>
        <v>2018</v>
      </c>
      <c r="BN175" s="119">
        <f>IF('Indicator Date'!BN175="","x",'Indicator Date'!BN175)</f>
        <v>2015</v>
      </c>
      <c r="BO175" s="119">
        <f>IF('Indicator Date'!BO175="","x",'Indicator Date'!BO175)</f>
        <v>2017</v>
      </c>
      <c r="BP175" s="119">
        <f>IF('Indicator Date'!BP175="","x",'Indicator Date'!BP175)</f>
        <v>2019</v>
      </c>
      <c r="BQ175" s="119">
        <f>IF('Indicator Date'!BQ175="","x",'Indicator Date'!BQ175)</f>
        <v>2014</v>
      </c>
      <c r="BR175" s="119">
        <f>IF('Indicator Date'!BR175="","x",'Indicator Date'!BR175)</f>
        <v>2017</v>
      </c>
      <c r="BS175" s="119">
        <f>IF('Indicator Date'!BS175="","x",'Indicator Date'!BS175)</f>
        <v>2017</v>
      </c>
      <c r="BT175" s="119">
        <f>IF('Indicator Date'!BT175="","x",'Indicator Date'!BT175)</f>
        <v>2015</v>
      </c>
      <c r="BU175" s="119">
        <f>IF('Indicator Date'!BU175="","x",'Indicator Date'!BU175)</f>
        <v>2018</v>
      </c>
      <c r="BV175" s="119" t="str">
        <f>IF('Indicator Date'!BV175="","x",'Indicator Date'!BV175)</f>
        <v>x</v>
      </c>
      <c r="BW175" s="119">
        <f>IF('Indicator Date'!BW175="","x",'Indicator Date'!BW175)</f>
        <v>2018</v>
      </c>
      <c r="BX175" s="119">
        <f>IF('Indicator Date'!BX175="","x",'Indicator Date'!BX175)</f>
        <v>2018</v>
      </c>
      <c r="BY175" s="119">
        <f>IF('Indicator Date'!BY175="","x",'Indicator Date'!BY175)</f>
        <v>2017</v>
      </c>
      <c r="BZ175" s="119">
        <f>IF('Indicator Date'!BZ175="","x",'Indicator Date'!BZ175)</f>
        <v>2019</v>
      </c>
      <c r="CA175" s="119">
        <f>IF('Indicator Date'!CA175="","x",'Indicator Date'!CA175)</f>
        <v>2020</v>
      </c>
      <c r="CB175" s="119">
        <f>IF('Indicator Date'!CB175="","x",'Indicator Date'!CB175)</f>
        <v>2015</v>
      </c>
    </row>
    <row r="176" spans="1:80" x14ac:dyDescent="0.3">
      <c r="A176" s="100" t="str">
        <f>'Indicator Data'!A178</f>
        <v>Tonga</v>
      </c>
      <c r="B176" s="86" t="str">
        <f>'Indicator Data'!B178</f>
        <v>TON</v>
      </c>
      <c r="C176" s="119">
        <f>IF('Indicator Date'!C176="","x",'Indicator Date'!C176)</f>
        <v>2015</v>
      </c>
      <c r="D176" s="119">
        <f>IF('Indicator Date'!D176="","x",'Indicator Date'!D176)</f>
        <v>2015</v>
      </c>
      <c r="E176" s="119">
        <f>IF('Indicator Date'!E176="","x",'Indicator Date'!E176)</f>
        <v>2015</v>
      </c>
      <c r="F176" s="119">
        <f>IF('Indicator Date'!F176="","x",'Indicator Date'!F176)</f>
        <v>2015</v>
      </c>
      <c r="G176" s="119">
        <f>IF('Indicator Date'!G176="","x",'Indicator Date'!G176)</f>
        <v>2015</v>
      </c>
      <c r="H176" s="119">
        <f>IF('Indicator Date'!H176="","x",'Indicator Date'!H176)</f>
        <v>2015</v>
      </c>
      <c r="I176" s="119">
        <f>IF('Indicator Date'!I176="","x",'Indicator Date'!I176)</f>
        <v>2015</v>
      </c>
      <c r="J176" s="119">
        <f>IF('Indicator Date'!J176="","x",'Indicator Date'!J176)</f>
        <v>2019</v>
      </c>
      <c r="K176" s="119">
        <f>IF('Indicator Date'!K176="","x",'Indicator Date'!K176)</f>
        <v>2019</v>
      </c>
      <c r="L176" s="119" t="str">
        <f>IF('Indicator Date'!L176="","x",'Indicator Date'!L176)</f>
        <v>x</v>
      </c>
      <c r="M176" s="119">
        <f>IF('Indicator Date'!M176="","x",'Indicator Date'!M176)</f>
        <v>2015</v>
      </c>
      <c r="N176" s="119">
        <f>IF('Indicator Date'!N176="","x",'Indicator Date'!N176)</f>
        <v>2015</v>
      </c>
      <c r="O176" s="119">
        <f>IF('Indicator Date'!O176="","x",'Indicator Date'!O176)</f>
        <v>2015</v>
      </c>
      <c r="P176" s="119">
        <f>IF('Indicator Date'!P176="","x",'Indicator Date'!P176)</f>
        <v>2015</v>
      </c>
      <c r="Q176" s="119">
        <f>IF('Indicator Date'!Q176="","x",'Indicator Date'!Q176)</f>
        <v>2010</v>
      </c>
      <c r="R176" s="119">
        <f>IF('Indicator Date'!R176="","x",'Indicator Date'!R176)</f>
        <v>2010</v>
      </c>
      <c r="S176" s="119">
        <f>IF('Indicator Date'!S176="","x",'Indicator Date'!S176)</f>
        <v>2010</v>
      </c>
      <c r="T176" s="119">
        <f>IF('Indicator Date'!T176="","x",'Indicator Date'!T176)</f>
        <v>2010</v>
      </c>
      <c r="U176" s="119">
        <f>IF('Indicator Date'!U176="","x",'Indicator Date'!U176)</f>
        <v>2015</v>
      </c>
      <c r="V176" s="119">
        <f>IF('Indicator Date'!V176="","x",'Indicator Date'!V176)</f>
        <v>2015</v>
      </c>
      <c r="W176" s="119">
        <f>IF('Indicator Date'!W176="","x",'Indicator Date'!W176)</f>
        <v>2015</v>
      </c>
      <c r="X176" s="119">
        <f>IF('Indicator Date'!X176="","x",'Indicator Date'!X176)</f>
        <v>2018</v>
      </c>
      <c r="Y176" s="119">
        <f>IF('Indicator Date'!Y176="","x",'Indicator Date'!Y176)</f>
        <v>2019</v>
      </c>
      <c r="Z176" s="119">
        <f>IF('Indicator Date'!Z176="","x",'Indicator Date'!Z176)</f>
        <v>2019</v>
      </c>
      <c r="AA176" s="119" t="str">
        <f>IF('Indicator Date'!AA176="","x",'Indicator Date'!AA176)</f>
        <v>x</v>
      </c>
      <c r="AB176" s="119">
        <f>IF('Indicator Date'!AB176="","x",'Indicator Date'!AB176)</f>
        <v>2017</v>
      </c>
      <c r="AC176" s="119" t="str">
        <f>IF('Indicator Date'!AC176="","x",'Indicator Date'!AC176)</f>
        <v>x</v>
      </c>
      <c r="AD176" s="119">
        <f>IF('Indicator Date'!AD176="","x",'Indicator Date'!AD176)</f>
        <v>2018</v>
      </c>
      <c r="AE176" s="119">
        <f>IF('Indicator Date'!AE176="","x",'Indicator Date'!AE176)</f>
        <v>2018</v>
      </c>
      <c r="AF176" s="119" t="str">
        <f>IF('Indicator Date'!AF176="","x",'Indicator Date'!AF176)</f>
        <v>x</v>
      </c>
      <c r="AG176" s="119">
        <f>IF('Indicator Date'!AG176="","x",'Indicator Date'!AG176)</f>
        <v>2019</v>
      </c>
      <c r="AH176" s="119">
        <f>IF('Indicator Date'!AH176="","x",'Indicator Date'!AH176)</f>
        <v>2021</v>
      </c>
      <c r="AI176" s="119">
        <f>IF('Indicator Date'!AI176="","x",'Indicator Date'!AI176)</f>
        <v>2021</v>
      </c>
      <c r="AJ176" s="119">
        <f>IF('Indicator Date'!AJ176="","x",'Indicator Date'!AJ176)</f>
        <v>2020</v>
      </c>
      <c r="AK176" s="119">
        <f>IF('Indicator Date'!AK176="","x",'Indicator Date'!AK176)</f>
        <v>2020</v>
      </c>
      <c r="AL176" s="119">
        <f>IF('Indicator Date'!AL176="","x",'Indicator Date'!AL176)</f>
        <v>2018</v>
      </c>
      <c r="AM176" s="119" t="str">
        <f>IF('Indicator Date'!AM176="","x",RIGHT('Indicator Date'!AM176,4))</f>
        <v>x</v>
      </c>
      <c r="AN176" s="119">
        <f>IF('Indicator Date'!AN176="","x",'Indicator Date'!AN176)</f>
        <v>2021</v>
      </c>
      <c r="AO176" s="119">
        <f>IF('Indicator Date'!AO176="","x",'Indicator Date'!AO176)</f>
        <v>2018</v>
      </c>
      <c r="AP176" s="119">
        <f>IF('Indicator Date'!AP176="","x",'Indicator Date'!AP176)</f>
        <v>2019</v>
      </c>
      <c r="AQ176" s="119">
        <f>IF('Indicator Date'!AQ176="","x",'Indicator Date'!AQ176)</f>
        <v>2019</v>
      </c>
      <c r="AR176" s="119">
        <f>IF('Indicator Date'!AR176="","x",'Indicator Date'!AR176)</f>
        <v>2019</v>
      </c>
      <c r="AS176" s="119">
        <f>IF('Indicator Date'!AS176="","x",'Indicator Date'!AS176)</f>
        <v>2019</v>
      </c>
      <c r="AT176" s="119">
        <f>IF('Indicator Date'!AT176="","x",'Indicator Date'!AT176)</f>
        <v>2012</v>
      </c>
      <c r="AU176" s="119">
        <f>IF('Indicator Date'!AU176="","x",'Indicator Date'!AU176)</f>
        <v>2019</v>
      </c>
      <c r="AV176" s="119" t="str">
        <f>IF('Indicator Date'!AV176="","x",'Indicator Date'!AV176)</f>
        <v>x</v>
      </c>
      <c r="AW176" s="119" t="str">
        <f>IF('Indicator Date'!AW176="","x",'Indicator Date'!AW176)</f>
        <v>x</v>
      </c>
      <c r="AX176" s="119" t="str">
        <f>IF('Indicator Date'!AX176="","x",'Indicator Date'!AX176)</f>
        <v>x</v>
      </c>
      <c r="AY176" s="119">
        <f>IF('Indicator Date'!AY176="","x",'Indicator Date'!AY176)</f>
        <v>2019</v>
      </c>
      <c r="AZ176" s="119">
        <f>IF('Indicator Date'!AZ176="","x",'Indicator Date'!AZ176)</f>
        <v>2019</v>
      </c>
      <c r="BA176" s="119">
        <f>IF('Indicator Date'!BA176="","x",'Indicator Date'!BA176)</f>
        <v>2015</v>
      </c>
      <c r="BB176" s="119">
        <f>IF('Indicator Date'!BB176="","x",'Indicator Date'!BB176)</f>
        <v>2018</v>
      </c>
      <c r="BC176" s="119">
        <f>IF('Indicator Date'!BC176="","x",'Indicator Date'!BC176)</f>
        <v>2019</v>
      </c>
      <c r="BD176" s="119">
        <f>IF('Indicator Date'!BD176="","x",'Indicator Date'!BD176)</f>
        <v>2020</v>
      </c>
      <c r="BE176" s="170" t="str">
        <f>IF('Indicator Date'!BE176="","x",YEAR('Indicator Date'!BE176))</f>
        <v>x</v>
      </c>
      <c r="BF176" s="170">
        <f>IF('Indicator Date'!BF176="","x",YEAR('Indicator Date'!BF176))</f>
        <v>2020</v>
      </c>
      <c r="BG176" s="119">
        <f>IF('Indicator Date'!BG176="","x",'Indicator Date'!BG176)</f>
        <v>2019</v>
      </c>
      <c r="BH176" s="119">
        <f>IF('Indicator Date'!BH176="","x",'Indicator Date'!BH176)</f>
        <v>2019</v>
      </c>
      <c r="BI176" s="119">
        <f>IF('Indicator Date'!BI176="","x",'Indicator Date'!BI176)</f>
        <v>2019</v>
      </c>
      <c r="BJ176" s="119">
        <f>IF('Indicator Date'!BJ176="","x",'Indicator Date'!BJ176)</f>
        <v>2013</v>
      </c>
      <c r="BK176" s="119">
        <f>IF('Indicator Date'!BK176="","x",'Indicator Date'!BK176)</f>
        <v>2019</v>
      </c>
      <c r="BL176" s="119" t="str">
        <f>IF('Indicator Date'!BL176="","x",'Indicator Date'!BL176)</f>
        <v>x</v>
      </c>
      <c r="BM176" s="119">
        <f>IF('Indicator Date'!BM176="","x",'Indicator Date'!BM176)</f>
        <v>2018</v>
      </c>
      <c r="BN176" s="119">
        <f>IF('Indicator Date'!BN176="","x",'Indicator Date'!BN176)</f>
        <v>2018</v>
      </c>
      <c r="BO176" s="119">
        <f>IF('Indicator Date'!BO176="","x",'Indicator Date'!BO176)</f>
        <v>2017</v>
      </c>
      <c r="BP176" s="119">
        <f>IF('Indicator Date'!BP176="","x",'Indicator Date'!BP176)</f>
        <v>2019</v>
      </c>
      <c r="BQ176" s="119">
        <f>IF('Indicator Date'!BQ176="","x",'Indicator Date'!BQ176)</f>
        <v>2014</v>
      </c>
      <c r="BR176" s="119">
        <f>IF('Indicator Date'!BR176="","x",'Indicator Date'!BR176)</f>
        <v>2017</v>
      </c>
      <c r="BS176" s="119">
        <f>IF('Indicator Date'!BS176="","x",'Indicator Date'!BS176)</f>
        <v>2017</v>
      </c>
      <c r="BT176" s="119">
        <f>IF('Indicator Date'!BT176="","x",'Indicator Date'!BT176)</f>
        <v>2013</v>
      </c>
      <c r="BU176" s="119">
        <f>IF('Indicator Date'!BU176="","x",'Indicator Date'!BU176)</f>
        <v>2018</v>
      </c>
      <c r="BV176" s="119">
        <f>IF('Indicator Date'!BV176="","x",'Indicator Date'!BV176)</f>
        <v>2018</v>
      </c>
      <c r="BW176" s="119" t="str">
        <f>IF('Indicator Date'!BW176="","x",'Indicator Date'!BW176)</f>
        <v>x</v>
      </c>
      <c r="BX176" s="119">
        <f>IF('Indicator Date'!BX176="","x",'Indicator Date'!BX176)</f>
        <v>2018</v>
      </c>
      <c r="BY176" s="119">
        <f>IF('Indicator Date'!BY176="","x",'Indicator Date'!BY176)</f>
        <v>2017</v>
      </c>
      <c r="BZ176" s="119">
        <f>IF('Indicator Date'!BZ176="","x",'Indicator Date'!BZ176)</f>
        <v>2018</v>
      </c>
      <c r="CA176" s="119">
        <f>IF('Indicator Date'!CA176="","x",'Indicator Date'!CA176)</f>
        <v>2020</v>
      </c>
      <c r="CB176" s="119">
        <f>IF('Indicator Date'!CB176="","x",'Indicator Date'!CB176)</f>
        <v>2015</v>
      </c>
    </row>
    <row r="177" spans="1:80" x14ac:dyDescent="0.3">
      <c r="A177" s="100" t="str">
        <f>'Indicator Data'!A179</f>
        <v>Trinidad and Tobago</v>
      </c>
      <c r="B177" s="86" t="str">
        <f>'Indicator Data'!B179</f>
        <v>TTO</v>
      </c>
      <c r="C177" s="119">
        <f>IF('Indicator Date'!C177="","x",'Indicator Date'!C177)</f>
        <v>2015</v>
      </c>
      <c r="D177" s="119">
        <f>IF('Indicator Date'!D177="","x",'Indicator Date'!D177)</f>
        <v>2015</v>
      </c>
      <c r="E177" s="119">
        <f>IF('Indicator Date'!E177="","x",'Indicator Date'!E177)</f>
        <v>2015</v>
      </c>
      <c r="F177" s="119">
        <f>IF('Indicator Date'!F177="","x",'Indicator Date'!F177)</f>
        <v>2015</v>
      </c>
      <c r="G177" s="119">
        <f>IF('Indicator Date'!G177="","x",'Indicator Date'!G177)</f>
        <v>2015</v>
      </c>
      <c r="H177" s="119">
        <f>IF('Indicator Date'!H177="","x",'Indicator Date'!H177)</f>
        <v>2015</v>
      </c>
      <c r="I177" s="119">
        <f>IF('Indicator Date'!I177="","x",'Indicator Date'!I177)</f>
        <v>2015</v>
      </c>
      <c r="J177" s="119">
        <f>IF('Indicator Date'!J177="","x",'Indicator Date'!J177)</f>
        <v>2019</v>
      </c>
      <c r="K177" s="119">
        <f>IF('Indicator Date'!K177="","x",'Indicator Date'!K177)</f>
        <v>2019</v>
      </c>
      <c r="L177" s="119">
        <f>IF('Indicator Date'!L177="","x",'Indicator Date'!L177)</f>
        <v>2019</v>
      </c>
      <c r="M177" s="119">
        <f>IF('Indicator Date'!M177="","x",'Indicator Date'!M177)</f>
        <v>2015</v>
      </c>
      <c r="N177" s="119">
        <f>IF('Indicator Date'!N177="","x",'Indicator Date'!N177)</f>
        <v>2015</v>
      </c>
      <c r="O177" s="119">
        <f>IF('Indicator Date'!O177="","x",'Indicator Date'!O177)</f>
        <v>2015</v>
      </c>
      <c r="P177" s="119">
        <f>IF('Indicator Date'!P177="","x",'Indicator Date'!P177)</f>
        <v>2015</v>
      </c>
      <c r="Q177" s="119">
        <f>IF('Indicator Date'!Q177="","x",'Indicator Date'!Q177)</f>
        <v>2010</v>
      </c>
      <c r="R177" s="119">
        <f>IF('Indicator Date'!R177="","x",'Indicator Date'!R177)</f>
        <v>2010</v>
      </c>
      <c r="S177" s="119">
        <f>IF('Indicator Date'!S177="","x",'Indicator Date'!S177)</f>
        <v>2010</v>
      </c>
      <c r="T177" s="119">
        <f>IF('Indicator Date'!T177="","x",'Indicator Date'!T177)</f>
        <v>2010</v>
      </c>
      <c r="U177" s="119">
        <f>IF('Indicator Date'!U177="","x",'Indicator Date'!U177)</f>
        <v>2015</v>
      </c>
      <c r="V177" s="119">
        <f>IF('Indicator Date'!V177="","x",'Indicator Date'!V177)</f>
        <v>2015</v>
      </c>
      <c r="W177" s="119">
        <f>IF('Indicator Date'!W177="","x",'Indicator Date'!W177)</f>
        <v>2015</v>
      </c>
      <c r="X177" s="119">
        <f>IF('Indicator Date'!X177="","x",'Indicator Date'!X177)</f>
        <v>2018</v>
      </c>
      <c r="Y177" s="119">
        <f>IF('Indicator Date'!Y177="","x",'Indicator Date'!Y177)</f>
        <v>2019</v>
      </c>
      <c r="Z177" s="119">
        <f>IF('Indicator Date'!Z177="","x",'Indicator Date'!Z177)</f>
        <v>2019</v>
      </c>
      <c r="AA177" s="119">
        <f>IF('Indicator Date'!AA177="","x",'Indicator Date'!AA177)</f>
        <v>2011</v>
      </c>
      <c r="AB177" s="119">
        <f>IF('Indicator Date'!AB177="","x",'Indicator Date'!AB177)</f>
        <v>2017</v>
      </c>
      <c r="AC177" s="119">
        <f>IF('Indicator Date'!AC177="","x",'Indicator Date'!AC177)</f>
        <v>2015</v>
      </c>
      <c r="AD177" s="119">
        <f>IF('Indicator Date'!AD177="","x",'Indicator Date'!AD177)</f>
        <v>2017</v>
      </c>
      <c r="AE177" s="119">
        <f>IF('Indicator Date'!AE177="","x",'Indicator Date'!AE177)</f>
        <v>2019</v>
      </c>
      <c r="AF177" s="119">
        <f>IF('Indicator Date'!AF177="","x",'Indicator Date'!AF177)</f>
        <v>2018</v>
      </c>
      <c r="AG177" s="119">
        <f>IF('Indicator Date'!AG177="","x",'Indicator Date'!AG177)</f>
        <v>2019</v>
      </c>
      <c r="AH177" s="119">
        <f>IF('Indicator Date'!AH177="","x",'Indicator Date'!AH177)</f>
        <v>2021</v>
      </c>
      <c r="AI177" s="119">
        <f>IF('Indicator Date'!AI177="","x",'Indicator Date'!AI177)</f>
        <v>2021</v>
      </c>
      <c r="AJ177" s="119">
        <f>IF('Indicator Date'!AJ177="","x",'Indicator Date'!AJ177)</f>
        <v>2020</v>
      </c>
      <c r="AK177" s="119">
        <f>IF('Indicator Date'!AK177="","x",'Indicator Date'!AK177)</f>
        <v>2020</v>
      </c>
      <c r="AL177" s="119">
        <f>IF('Indicator Date'!AL177="","x",'Indicator Date'!AL177)</f>
        <v>2018</v>
      </c>
      <c r="AM177" s="119" t="str">
        <f>IF('Indicator Date'!AM177="","x",RIGHT('Indicator Date'!AM177,4))</f>
        <v>2011</v>
      </c>
      <c r="AN177" s="119">
        <f>IF('Indicator Date'!AN177="","x",'Indicator Date'!AN177)</f>
        <v>2021</v>
      </c>
      <c r="AO177" s="119">
        <f>IF('Indicator Date'!AO177="","x",'Indicator Date'!AO177)</f>
        <v>2018</v>
      </c>
      <c r="AP177" s="119">
        <f>IF('Indicator Date'!AP177="","x",'Indicator Date'!AP177)</f>
        <v>2019</v>
      </c>
      <c r="AQ177" s="119" t="str">
        <f>IF('Indicator Date'!AQ177="","x",'Indicator Date'!AQ177)</f>
        <v>x</v>
      </c>
      <c r="AR177" s="119">
        <f>IF('Indicator Date'!AR177="","x",'Indicator Date'!AR177)</f>
        <v>2019</v>
      </c>
      <c r="AS177" s="119">
        <f>IF('Indicator Date'!AS177="","x",'Indicator Date'!AS177)</f>
        <v>2019</v>
      </c>
      <c r="AT177" s="119">
        <f>IF('Indicator Date'!AT177="","x",'Indicator Date'!AT177)</f>
        <v>2011</v>
      </c>
      <c r="AU177" s="119">
        <f>IF('Indicator Date'!AU177="","x",'Indicator Date'!AU177)</f>
        <v>2019</v>
      </c>
      <c r="AV177" s="119">
        <f>IF('Indicator Date'!AV177="","x",'Indicator Date'!AV177)</f>
        <v>2019</v>
      </c>
      <c r="AW177" s="119">
        <f>IF('Indicator Date'!AW177="","x",'Indicator Date'!AW177)</f>
        <v>2019</v>
      </c>
      <c r="AX177" s="119" t="str">
        <f>IF('Indicator Date'!AX177="","x",'Indicator Date'!AX177)</f>
        <v>x</v>
      </c>
      <c r="AY177" s="119">
        <f>IF('Indicator Date'!AY177="","x",'Indicator Date'!AY177)</f>
        <v>2019</v>
      </c>
      <c r="AZ177" s="119">
        <f>IF('Indicator Date'!AZ177="","x",'Indicator Date'!AZ177)</f>
        <v>2019</v>
      </c>
      <c r="BA177" s="119" t="str">
        <f>IF('Indicator Date'!BA177="","x",'Indicator Date'!BA177)</f>
        <v>x</v>
      </c>
      <c r="BB177" s="119">
        <f>IF('Indicator Date'!BB177="","x",'Indicator Date'!BB177)</f>
        <v>2018</v>
      </c>
      <c r="BC177" s="119">
        <f>IF('Indicator Date'!BC177="","x",'Indicator Date'!BC177)</f>
        <v>2019</v>
      </c>
      <c r="BD177" s="119">
        <f>IF('Indicator Date'!BD177="","x",'Indicator Date'!BD177)</f>
        <v>2020</v>
      </c>
      <c r="BE177" s="170" t="str">
        <f>IF('Indicator Date'!BE177="","x",YEAR('Indicator Date'!BE177))</f>
        <v>x</v>
      </c>
      <c r="BF177" s="170">
        <f>IF('Indicator Date'!BF177="","x",YEAR('Indicator Date'!BF177))</f>
        <v>2020</v>
      </c>
      <c r="BG177" s="119">
        <f>IF('Indicator Date'!BG177="","x",'Indicator Date'!BG177)</f>
        <v>2019</v>
      </c>
      <c r="BH177" s="119">
        <f>IF('Indicator Date'!BH177="","x",'Indicator Date'!BH177)</f>
        <v>2019</v>
      </c>
      <c r="BI177" s="119">
        <f>IF('Indicator Date'!BI177="","x",'Indicator Date'!BI177)</f>
        <v>2019</v>
      </c>
      <c r="BJ177" s="119">
        <f>IF('Indicator Date'!BJ177="","x",'Indicator Date'!BJ177)</f>
        <v>2013</v>
      </c>
      <c r="BK177" s="119">
        <f>IF('Indicator Date'!BK177="","x",'Indicator Date'!BK177)</f>
        <v>2019</v>
      </c>
      <c r="BL177" s="119">
        <f>IF('Indicator Date'!BL177="","x",'Indicator Date'!BL177)</f>
        <v>2020</v>
      </c>
      <c r="BM177" s="119">
        <f>IF('Indicator Date'!BM177="","x",'Indicator Date'!BM177)</f>
        <v>2018</v>
      </c>
      <c r="BN177" s="119">
        <f>IF('Indicator Date'!BN177="","x",'Indicator Date'!BN177)</f>
        <v>2010</v>
      </c>
      <c r="BO177" s="119">
        <f>IF('Indicator Date'!BO177="","x",'Indicator Date'!BO177)</f>
        <v>2017</v>
      </c>
      <c r="BP177" s="119">
        <f>IF('Indicator Date'!BP177="","x",'Indicator Date'!BP177)</f>
        <v>2019</v>
      </c>
      <c r="BQ177" s="119">
        <f>IF('Indicator Date'!BQ177="","x",'Indicator Date'!BQ177)</f>
        <v>2014</v>
      </c>
      <c r="BR177" s="119">
        <f>IF('Indicator Date'!BR177="","x",'Indicator Date'!BR177)</f>
        <v>2017</v>
      </c>
      <c r="BS177" s="119">
        <f>IF('Indicator Date'!BS177="","x",'Indicator Date'!BS177)</f>
        <v>2017</v>
      </c>
      <c r="BT177" s="119">
        <f>IF('Indicator Date'!BT177="","x",'Indicator Date'!BT177)</f>
        <v>2015</v>
      </c>
      <c r="BU177" s="119">
        <f>IF('Indicator Date'!BU177="","x",'Indicator Date'!BU177)</f>
        <v>2018</v>
      </c>
      <c r="BV177" s="119">
        <f>IF('Indicator Date'!BV177="","x",'Indicator Date'!BV177)</f>
        <v>2018</v>
      </c>
      <c r="BW177" s="119">
        <f>IF('Indicator Date'!BW177="","x",'Indicator Date'!BW177)</f>
        <v>2018</v>
      </c>
      <c r="BX177" s="119">
        <f>IF('Indicator Date'!BX177="","x",'Indicator Date'!BX177)</f>
        <v>2018</v>
      </c>
      <c r="BY177" s="119">
        <f>IF('Indicator Date'!BY177="","x",'Indicator Date'!BY177)</f>
        <v>2017</v>
      </c>
      <c r="BZ177" s="119">
        <f>IF('Indicator Date'!BZ177="","x",'Indicator Date'!BZ177)</f>
        <v>2019</v>
      </c>
      <c r="CA177" s="119">
        <f>IF('Indicator Date'!CA177="","x",'Indicator Date'!CA177)</f>
        <v>2020</v>
      </c>
      <c r="CB177" s="119">
        <f>IF('Indicator Date'!CB177="","x",'Indicator Date'!CB177)</f>
        <v>2015</v>
      </c>
    </row>
    <row r="178" spans="1:80" x14ac:dyDescent="0.3">
      <c r="A178" s="100" t="str">
        <f>'Indicator Data'!A180</f>
        <v>Tunisia</v>
      </c>
      <c r="B178" s="86" t="str">
        <f>'Indicator Data'!B180</f>
        <v>TUN</v>
      </c>
      <c r="C178" s="119">
        <f>IF('Indicator Date'!C178="","x",'Indicator Date'!C178)</f>
        <v>2015</v>
      </c>
      <c r="D178" s="119">
        <f>IF('Indicator Date'!D178="","x",'Indicator Date'!D178)</f>
        <v>2015</v>
      </c>
      <c r="E178" s="119">
        <f>IF('Indicator Date'!E178="","x",'Indicator Date'!E178)</f>
        <v>2015</v>
      </c>
      <c r="F178" s="119">
        <f>IF('Indicator Date'!F178="","x",'Indicator Date'!F178)</f>
        <v>2015</v>
      </c>
      <c r="G178" s="119">
        <f>IF('Indicator Date'!G178="","x",'Indicator Date'!G178)</f>
        <v>2015</v>
      </c>
      <c r="H178" s="119">
        <f>IF('Indicator Date'!H178="","x",'Indicator Date'!H178)</f>
        <v>2015</v>
      </c>
      <c r="I178" s="119">
        <f>IF('Indicator Date'!I178="","x",'Indicator Date'!I178)</f>
        <v>2015</v>
      </c>
      <c r="J178" s="119">
        <f>IF('Indicator Date'!J178="","x",'Indicator Date'!J178)</f>
        <v>2019</v>
      </c>
      <c r="K178" s="119">
        <f>IF('Indicator Date'!K178="","x",'Indicator Date'!K178)</f>
        <v>2019</v>
      </c>
      <c r="L178" s="119">
        <f>IF('Indicator Date'!L178="","x",'Indicator Date'!L178)</f>
        <v>2019</v>
      </c>
      <c r="M178" s="119">
        <f>IF('Indicator Date'!M178="","x",'Indicator Date'!M178)</f>
        <v>2015</v>
      </c>
      <c r="N178" s="119">
        <f>IF('Indicator Date'!N178="","x",'Indicator Date'!N178)</f>
        <v>2015</v>
      </c>
      <c r="O178" s="119">
        <f>IF('Indicator Date'!O178="","x",'Indicator Date'!O178)</f>
        <v>2015</v>
      </c>
      <c r="P178" s="119">
        <f>IF('Indicator Date'!P178="","x",'Indicator Date'!P178)</f>
        <v>2015</v>
      </c>
      <c r="Q178" s="119">
        <f>IF('Indicator Date'!Q178="","x",'Indicator Date'!Q178)</f>
        <v>2010</v>
      </c>
      <c r="R178" s="119">
        <f>IF('Indicator Date'!R178="","x",'Indicator Date'!R178)</f>
        <v>2010</v>
      </c>
      <c r="S178" s="119">
        <f>IF('Indicator Date'!S178="","x",'Indicator Date'!S178)</f>
        <v>2010</v>
      </c>
      <c r="T178" s="119">
        <f>IF('Indicator Date'!T178="","x",'Indicator Date'!T178)</f>
        <v>2010</v>
      </c>
      <c r="U178" s="119">
        <f>IF('Indicator Date'!U178="","x",'Indicator Date'!U178)</f>
        <v>2015</v>
      </c>
      <c r="V178" s="119">
        <f>IF('Indicator Date'!V178="","x",'Indicator Date'!V178)</f>
        <v>2015</v>
      </c>
      <c r="W178" s="119">
        <f>IF('Indicator Date'!W178="","x",'Indicator Date'!W178)</f>
        <v>2015</v>
      </c>
      <c r="X178" s="119">
        <f>IF('Indicator Date'!X178="","x",'Indicator Date'!X178)</f>
        <v>2018</v>
      </c>
      <c r="Y178" s="119">
        <f>IF('Indicator Date'!Y178="","x",'Indicator Date'!Y178)</f>
        <v>2019</v>
      </c>
      <c r="Z178" s="119">
        <f>IF('Indicator Date'!Z178="","x",'Indicator Date'!Z178)</f>
        <v>2019</v>
      </c>
      <c r="AA178" s="119" t="str">
        <f>IF('Indicator Date'!AA178="","x",'Indicator Date'!AA178)</f>
        <v>x</v>
      </c>
      <c r="AB178" s="119">
        <f>IF('Indicator Date'!AB178="","x",'Indicator Date'!AB178)</f>
        <v>2017</v>
      </c>
      <c r="AC178" s="119">
        <f>IF('Indicator Date'!AC178="","x",'Indicator Date'!AC178)</f>
        <v>2017</v>
      </c>
      <c r="AD178" s="119">
        <f>IF('Indicator Date'!AD178="","x",'Indicator Date'!AD178)</f>
        <v>2018</v>
      </c>
      <c r="AE178" s="119">
        <f>IF('Indicator Date'!AE178="","x",'Indicator Date'!AE178)</f>
        <v>2019</v>
      </c>
      <c r="AF178" s="119">
        <f>IF('Indicator Date'!AF178="","x",'Indicator Date'!AF178)</f>
        <v>2018</v>
      </c>
      <c r="AG178" s="119">
        <f>IF('Indicator Date'!AG178="","x",'Indicator Date'!AG178)</f>
        <v>2019</v>
      </c>
      <c r="AH178" s="119">
        <f>IF('Indicator Date'!AH178="","x",'Indicator Date'!AH178)</f>
        <v>2021</v>
      </c>
      <c r="AI178" s="119">
        <f>IF('Indicator Date'!AI178="","x",'Indicator Date'!AI178)</f>
        <v>2021</v>
      </c>
      <c r="AJ178" s="119">
        <f>IF('Indicator Date'!AJ178="","x",'Indicator Date'!AJ178)</f>
        <v>2020</v>
      </c>
      <c r="AK178" s="119">
        <f>IF('Indicator Date'!AK178="","x",'Indicator Date'!AK178)</f>
        <v>2020</v>
      </c>
      <c r="AL178" s="119">
        <f>IF('Indicator Date'!AL178="","x",'Indicator Date'!AL178)</f>
        <v>2018</v>
      </c>
      <c r="AM178" s="119" t="str">
        <f>IF('Indicator Date'!AM178="","x",RIGHT('Indicator Date'!AM178,4))</f>
        <v>2018</v>
      </c>
      <c r="AN178" s="119">
        <f>IF('Indicator Date'!AN178="","x",'Indicator Date'!AN178)</f>
        <v>2021</v>
      </c>
      <c r="AO178" s="119">
        <f>IF('Indicator Date'!AO178="","x",'Indicator Date'!AO178)</f>
        <v>2018</v>
      </c>
      <c r="AP178" s="119">
        <f>IF('Indicator Date'!AP178="","x",'Indicator Date'!AP178)</f>
        <v>2019</v>
      </c>
      <c r="AQ178" s="119">
        <f>IF('Indicator Date'!AQ178="","x",'Indicator Date'!AQ178)</f>
        <v>2019</v>
      </c>
      <c r="AR178" s="119">
        <f>IF('Indicator Date'!AR178="","x",'Indicator Date'!AR178)</f>
        <v>2019</v>
      </c>
      <c r="AS178" s="119">
        <f>IF('Indicator Date'!AS178="","x",'Indicator Date'!AS178)</f>
        <v>2019</v>
      </c>
      <c r="AT178" s="119">
        <f>IF('Indicator Date'!AT178="","x",'Indicator Date'!AT178)</f>
        <v>2018</v>
      </c>
      <c r="AU178" s="119">
        <f>IF('Indicator Date'!AU178="","x",'Indicator Date'!AU178)</f>
        <v>2019</v>
      </c>
      <c r="AV178" s="119">
        <f>IF('Indicator Date'!AV178="","x",'Indicator Date'!AV178)</f>
        <v>2019</v>
      </c>
      <c r="AW178" s="119">
        <f>IF('Indicator Date'!AW178="","x",'Indicator Date'!AW178)</f>
        <v>2019</v>
      </c>
      <c r="AX178" s="119" t="str">
        <f>IF('Indicator Date'!AX178="","x",'Indicator Date'!AX178)</f>
        <v>x</v>
      </c>
      <c r="AY178" s="119">
        <f>IF('Indicator Date'!AY178="","x",'Indicator Date'!AY178)</f>
        <v>2019</v>
      </c>
      <c r="AZ178" s="119">
        <f>IF('Indicator Date'!AZ178="","x",'Indicator Date'!AZ178)</f>
        <v>2019</v>
      </c>
      <c r="BA178" s="119">
        <f>IF('Indicator Date'!BA178="","x",'Indicator Date'!BA178)</f>
        <v>2015</v>
      </c>
      <c r="BB178" s="119">
        <f>IF('Indicator Date'!BB178="","x",'Indicator Date'!BB178)</f>
        <v>2018</v>
      </c>
      <c r="BC178" s="119">
        <f>IF('Indicator Date'!BC178="","x",'Indicator Date'!BC178)</f>
        <v>2019</v>
      </c>
      <c r="BD178" s="119">
        <f>IF('Indicator Date'!BD178="","x",'Indicator Date'!BD178)</f>
        <v>2020</v>
      </c>
      <c r="BE178" s="170">
        <f>IF('Indicator Date'!BE178="","x",YEAR('Indicator Date'!BE178))</f>
        <v>2019</v>
      </c>
      <c r="BF178" s="170">
        <f>IF('Indicator Date'!BF178="","x",YEAR('Indicator Date'!BF178))</f>
        <v>2020</v>
      </c>
      <c r="BG178" s="119">
        <f>IF('Indicator Date'!BG178="","x",'Indicator Date'!BG178)</f>
        <v>2019</v>
      </c>
      <c r="BH178" s="119">
        <f>IF('Indicator Date'!BH178="","x",'Indicator Date'!BH178)</f>
        <v>2019</v>
      </c>
      <c r="BI178" s="119">
        <f>IF('Indicator Date'!BI178="","x",'Indicator Date'!BI178)</f>
        <v>2019</v>
      </c>
      <c r="BJ178" s="119">
        <f>IF('Indicator Date'!BJ178="","x",'Indicator Date'!BJ178)</f>
        <v>2013</v>
      </c>
      <c r="BK178" s="119">
        <f>IF('Indicator Date'!BK178="","x",'Indicator Date'!BK178)</f>
        <v>2019</v>
      </c>
      <c r="BL178" s="119">
        <f>IF('Indicator Date'!BL178="","x",'Indicator Date'!BL178)</f>
        <v>2020</v>
      </c>
      <c r="BM178" s="119">
        <f>IF('Indicator Date'!BM178="","x",'Indicator Date'!BM178)</f>
        <v>2018</v>
      </c>
      <c r="BN178" s="119">
        <f>IF('Indicator Date'!BN178="","x",'Indicator Date'!BN178)</f>
        <v>2014</v>
      </c>
      <c r="BO178" s="119">
        <f>IF('Indicator Date'!BO178="","x",'Indicator Date'!BO178)</f>
        <v>2019</v>
      </c>
      <c r="BP178" s="119">
        <f>IF('Indicator Date'!BP178="","x",'Indicator Date'!BP178)</f>
        <v>2019</v>
      </c>
      <c r="BQ178" s="119">
        <f>IF('Indicator Date'!BQ178="","x",'Indicator Date'!BQ178)</f>
        <v>2014</v>
      </c>
      <c r="BR178" s="119">
        <f>IF('Indicator Date'!BR178="","x",'Indicator Date'!BR178)</f>
        <v>2017</v>
      </c>
      <c r="BS178" s="119">
        <f>IF('Indicator Date'!BS178="","x",'Indicator Date'!BS178)</f>
        <v>2017</v>
      </c>
      <c r="BT178" s="119">
        <f>IF('Indicator Date'!BT178="","x",'Indicator Date'!BT178)</f>
        <v>2016</v>
      </c>
      <c r="BU178" s="119">
        <f>IF('Indicator Date'!BU178="","x",'Indicator Date'!BU178)</f>
        <v>2018</v>
      </c>
      <c r="BV178" s="119">
        <f>IF('Indicator Date'!BV178="","x",'Indicator Date'!BV178)</f>
        <v>2018</v>
      </c>
      <c r="BW178" s="119" t="str">
        <f>IF('Indicator Date'!BW178="","x",'Indicator Date'!BW178)</f>
        <v>x</v>
      </c>
      <c r="BX178" s="119">
        <f>IF('Indicator Date'!BX178="","x",'Indicator Date'!BX178)</f>
        <v>2018</v>
      </c>
      <c r="BY178" s="119">
        <f>IF('Indicator Date'!BY178="","x",'Indicator Date'!BY178)</f>
        <v>2017</v>
      </c>
      <c r="BZ178" s="119">
        <f>IF('Indicator Date'!BZ178="","x",'Indicator Date'!BZ178)</f>
        <v>2019</v>
      </c>
      <c r="CA178" s="119">
        <f>IF('Indicator Date'!CA178="","x",'Indicator Date'!CA178)</f>
        <v>2020</v>
      </c>
      <c r="CB178" s="119">
        <f>IF('Indicator Date'!CB178="","x",'Indicator Date'!CB178)</f>
        <v>2015</v>
      </c>
    </row>
    <row r="179" spans="1:80" x14ac:dyDescent="0.3">
      <c r="A179" s="100" t="str">
        <f>'Indicator Data'!A181</f>
        <v>Turkey</v>
      </c>
      <c r="B179" s="86" t="str">
        <f>'Indicator Data'!B181</f>
        <v>TUR</v>
      </c>
      <c r="C179" s="119">
        <f>IF('Indicator Date'!C179="","x",'Indicator Date'!C179)</f>
        <v>2015</v>
      </c>
      <c r="D179" s="119">
        <f>IF('Indicator Date'!D179="","x",'Indicator Date'!D179)</f>
        <v>2015</v>
      </c>
      <c r="E179" s="119">
        <f>IF('Indicator Date'!E179="","x",'Indicator Date'!E179)</f>
        <v>2015</v>
      </c>
      <c r="F179" s="119">
        <f>IF('Indicator Date'!F179="","x",'Indicator Date'!F179)</f>
        <v>2015</v>
      </c>
      <c r="G179" s="119">
        <f>IF('Indicator Date'!G179="","x",'Indicator Date'!G179)</f>
        <v>2015</v>
      </c>
      <c r="H179" s="119">
        <f>IF('Indicator Date'!H179="","x",'Indicator Date'!H179)</f>
        <v>2015</v>
      </c>
      <c r="I179" s="119">
        <f>IF('Indicator Date'!I179="","x",'Indicator Date'!I179)</f>
        <v>2015</v>
      </c>
      <c r="J179" s="119">
        <f>IF('Indicator Date'!J179="","x",'Indicator Date'!J179)</f>
        <v>2019</v>
      </c>
      <c r="K179" s="119">
        <f>IF('Indicator Date'!K179="","x",'Indicator Date'!K179)</f>
        <v>2019</v>
      </c>
      <c r="L179" s="119">
        <f>IF('Indicator Date'!L179="","x",'Indicator Date'!L179)</f>
        <v>2019</v>
      </c>
      <c r="M179" s="119">
        <f>IF('Indicator Date'!M179="","x",'Indicator Date'!M179)</f>
        <v>2015</v>
      </c>
      <c r="N179" s="119">
        <f>IF('Indicator Date'!N179="","x",'Indicator Date'!N179)</f>
        <v>2015</v>
      </c>
      <c r="O179" s="119">
        <f>IF('Indicator Date'!O179="","x",'Indicator Date'!O179)</f>
        <v>2015</v>
      </c>
      <c r="P179" s="119">
        <f>IF('Indicator Date'!P179="","x",'Indicator Date'!P179)</f>
        <v>2015</v>
      </c>
      <c r="Q179" s="119">
        <f>IF('Indicator Date'!Q179="","x",'Indicator Date'!Q179)</f>
        <v>2010</v>
      </c>
      <c r="R179" s="119">
        <f>IF('Indicator Date'!R179="","x",'Indicator Date'!R179)</f>
        <v>2010</v>
      </c>
      <c r="S179" s="119">
        <f>IF('Indicator Date'!S179="","x",'Indicator Date'!S179)</f>
        <v>2010</v>
      </c>
      <c r="T179" s="119">
        <f>IF('Indicator Date'!T179="","x",'Indicator Date'!T179)</f>
        <v>2010</v>
      </c>
      <c r="U179" s="119">
        <f>IF('Indicator Date'!U179="","x",'Indicator Date'!U179)</f>
        <v>2015</v>
      </c>
      <c r="V179" s="119">
        <f>IF('Indicator Date'!V179="","x",'Indicator Date'!V179)</f>
        <v>2015</v>
      </c>
      <c r="W179" s="119">
        <f>IF('Indicator Date'!W179="","x",'Indicator Date'!W179)</f>
        <v>2015</v>
      </c>
      <c r="X179" s="119">
        <f>IF('Indicator Date'!X179="","x",'Indicator Date'!X179)</f>
        <v>2018</v>
      </c>
      <c r="Y179" s="119">
        <f>IF('Indicator Date'!Y179="","x",'Indicator Date'!Y179)</f>
        <v>2019</v>
      </c>
      <c r="Z179" s="119">
        <f>IF('Indicator Date'!Z179="","x",'Indicator Date'!Z179)</f>
        <v>2019</v>
      </c>
      <c r="AA179" s="119" t="str">
        <f>IF('Indicator Date'!AA179="","x",'Indicator Date'!AA179)</f>
        <v>x</v>
      </c>
      <c r="AB179" s="119">
        <f>IF('Indicator Date'!AB179="","x",'Indicator Date'!AB179)</f>
        <v>2017</v>
      </c>
      <c r="AC179" s="119" t="str">
        <f>IF('Indicator Date'!AC179="","x",'Indicator Date'!AC179)</f>
        <v>x</v>
      </c>
      <c r="AD179" s="119">
        <f>IF('Indicator Date'!AD179="","x",'Indicator Date'!AD179)</f>
        <v>2019</v>
      </c>
      <c r="AE179" s="119">
        <f>IF('Indicator Date'!AE179="","x",'Indicator Date'!AE179)</f>
        <v>2019</v>
      </c>
      <c r="AF179" s="119">
        <f>IF('Indicator Date'!AF179="","x",'Indicator Date'!AF179)</f>
        <v>2018</v>
      </c>
      <c r="AG179" s="119">
        <f>IF('Indicator Date'!AG179="","x",'Indicator Date'!AG179)</f>
        <v>2019</v>
      </c>
      <c r="AH179" s="119">
        <f>IF('Indicator Date'!AH179="","x",'Indicator Date'!AH179)</f>
        <v>2021</v>
      </c>
      <c r="AI179" s="119">
        <f>IF('Indicator Date'!AI179="","x",'Indicator Date'!AI179)</f>
        <v>2021</v>
      </c>
      <c r="AJ179" s="119">
        <f>IF('Indicator Date'!AJ179="","x",'Indicator Date'!AJ179)</f>
        <v>2020</v>
      </c>
      <c r="AK179" s="119">
        <f>IF('Indicator Date'!AK179="","x",'Indicator Date'!AK179)</f>
        <v>2020</v>
      </c>
      <c r="AL179" s="119">
        <f>IF('Indicator Date'!AL179="","x",'Indicator Date'!AL179)</f>
        <v>2018</v>
      </c>
      <c r="AM179" s="119" t="str">
        <f>IF('Indicator Date'!AM179="","x",RIGHT('Indicator Date'!AM179,4))</f>
        <v>x</v>
      </c>
      <c r="AN179" s="119">
        <f>IF('Indicator Date'!AN179="","x",'Indicator Date'!AN179)</f>
        <v>2021</v>
      </c>
      <c r="AO179" s="119">
        <f>IF('Indicator Date'!AO179="","x",'Indicator Date'!AO179)</f>
        <v>2018</v>
      </c>
      <c r="AP179" s="119">
        <f>IF('Indicator Date'!AP179="","x",'Indicator Date'!AP179)</f>
        <v>2019</v>
      </c>
      <c r="AQ179" s="119">
        <f>IF('Indicator Date'!AQ179="","x",'Indicator Date'!AQ179)</f>
        <v>2019</v>
      </c>
      <c r="AR179" s="119">
        <f>IF('Indicator Date'!AR179="","x",'Indicator Date'!AR179)</f>
        <v>2019</v>
      </c>
      <c r="AS179" s="119">
        <f>IF('Indicator Date'!AS179="","x",'Indicator Date'!AS179)</f>
        <v>2019</v>
      </c>
      <c r="AT179" s="119">
        <f>IF('Indicator Date'!AT179="","x",'Indicator Date'!AT179)</f>
        <v>2018</v>
      </c>
      <c r="AU179" s="119">
        <f>IF('Indicator Date'!AU179="","x",'Indicator Date'!AU179)</f>
        <v>2019</v>
      </c>
      <c r="AV179" s="119" t="str">
        <f>IF('Indicator Date'!AV179="","x",'Indicator Date'!AV179)</f>
        <v>x</v>
      </c>
      <c r="AW179" s="119" t="str">
        <f>IF('Indicator Date'!AW179="","x",'Indicator Date'!AW179)</f>
        <v>x</v>
      </c>
      <c r="AX179" s="119">
        <f>IF('Indicator Date'!AX179="","x",'Indicator Date'!AX179)</f>
        <v>2018</v>
      </c>
      <c r="AY179" s="119">
        <f>IF('Indicator Date'!AY179="","x",'Indicator Date'!AY179)</f>
        <v>2019</v>
      </c>
      <c r="AZ179" s="119">
        <f>IF('Indicator Date'!AZ179="","x",'Indicator Date'!AZ179)</f>
        <v>2019</v>
      </c>
      <c r="BA179" s="119">
        <f>IF('Indicator Date'!BA179="","x",'Indicator Date'!BA179)</f>
        <v>2019</v>
      </c>
      <c r="BB179" s="119">
        <f>IF('Indicator Date'!BB179="","x",'Indicator Date'!BB179)</f>
        <v>2018</v>
      </c>
      <c r="BC179" s="119">
        <f>IF('Indicator Date'!BC179="","x",'Indicator Date'!BC179)</f>
        <v>2019</v>
      </c>
      <c r="BD179" s="119">
        <f>IF('Indicator Date'!BD179="","x",'Indicator Date'!BD179)</f>
        <v>2020</v>
      </c>
      <c r="BE179" s="170">
        <f>IF('Indicator Date'!BE179="","x",YEAR('Indicator Date'!BE179))</f>
        <v>2019</v>
      </c>
      <c r="BF179" s="170">
        <f>IF('Indicator Date'!BF179="","x",YEAR('Indicator Date'!BF179))</f>
        <v>2021</v>
      </c>
      <c r="BG179" s="119">
        <f>IF('Indicator Date'!BG179="","x",'Indicator Date'!BG179)</f>
        <v>2019</v>
      </c>
      <c r="BH179" s="119">
        <f>IF('Indicator Date'!BH179="","x",'Indicator Date'!BH179)</f>
        <v>2019</v>
      </c>
      <c r="BI179" s="119">
        <f>IF('Indicator Date'!BI179="","x",'Indicator Date'!BI179)</f>
        <v>2019</v>
      </c>
      <c r="BJ179" s="119">
        <f>IF('Indicator Date'!BJ179="","x",'Indicator Date'!BJ179)</f>
        <v>2015</v>
      </c>
      <c r="BK179" s="119">
        <f>IF('Indicator Date'!BK179="","x",'Indicator Date'!BK179)</f>
        <v>2019</v>
      </c>
      <c r="BL179" s="119">
        <f>IF('Indicator Date'!BL179="","x",'Indicator Date'!BL179)</f>
        <v>2020</v>
      </c>
      <c r="BM179" s="119">
        <f>IF('Indicator Date'!BM179="","x",'Indicator Date'!BM179)</f>
        <v>2018</v>
      </c>
      <c r="BN179" s="119">
        <f>IF('Indicator Date'!BN179="","x",'Indicator Date'!BN179)</f>
        <v>2017</v>
      </c>
      <c r="BO179" s="119">
        <f>IF('Indicator Date'!BO179="","x",'Indicator Date'!BO179)</f>
        <v>2019</v>
      </c>
      <c r="BP179" s="119">
        <f>IF('Indicator Date'!BP179="","x",'Indicator Date'!BP179)</f>
        <v>2019</v>
      </c>
      <c r="BQ179" s="119">
        <f>IF('Indicator Date'!BQ179="","x",'Indicator Date'!BQ179)</f>
        <v>2014</v>
      </c>
      <c r="BR179" s="119">
        <f>IF('Indicator Date'!BR179="","x",'Indicator Date'!BR179)</f>
        <v>2017</v>
      </c>
      <c r="BS179" s="119">
        <f>IF('Indicator Date'!BS179="","x",'Indicator Date'!BS179)</f>
        <v>2017</v>
      </c>
      <c r="BT179" s="119">
        <f>IF('Indicator Date'!BT179="","x",'Indicator Date'!BT179)</f>
        <v>2014</v>
      </c>
      <c r="BU179" s="119">
        <f>IF('Indicator Date'!BU179="","x",'Indicator Date'!BU179)</f>
        <v>2018</v>
      </c>
      <c r="BV179" s="119">
        <f>IF('Indicator Date'!BV179="","x",'Indicator Date'!BV179)</f>
        <v>2018</v>
      </c>
      <c r="BW179" s="119">
        <f>IF('Indicator Date'!BW179="","x",'Indicator Date'!BW179)</f>
        <v>2018</v>
      </c>
      <c r="BX179" s="119">
        <f>IF('Indicator Date'!BX179="","x",'Indicator Date'!BX179)</f>
        <v>2018</v>
      </c>
      <c r="BY179" s="119">
        <f>IF('Indicator Date'!BY179="","x",'Indicator Date'!BY179)</f>
        <v>2017</v>
      </c>
      <c r="BZ179" s="119">
        <f>IF('Indicator Date'!BZ179="","x",'Indicator Date'!BZ179)</f>
        <v>2019</v>
      </c>
      <c r="CA179" s="119">
        <f>IF('Indicator Date'!CA179="","x",'Indicator Date'!CA179)</f>
        <v>2020</v>
      </c>
      <c r="CB179" s="119">
        <f>IF('Indicator Date'!CB179="","x",'Indicator Date'!CB179)</f>
        <v>2015</v>
      </c>
    </row>
    <row r="180" spans="1:80" x14ac:dyDescent="0.3">
      <c r="A180" s="100" t="str">
        <f>'Indicator Data'!A182</f>
        <v>Turkmenistan</v>
      </c>
      <c r="B180" s="86" t="str">
        <f>'Indicator Data'!B182</f>
        <v>TKM</v>
      </c>
      <c r="C180" s="119">
        <f>IF('Indicator Date'!C180="","x",'Indicator Date'!C180)</f>
        <v>2015</v>
      </c>
      <c r="D180" s="119">
        <f>IF('Indicator Date'!D180="","x",'Indicator Date'!D180)</f>
        <v>2015</v>
      </c>
      <c r="E180" s="119">
        <f>IF('Indicator Date'!E180="","x",'Indicator Date'!E180)</f>
        <v>2015</v>
      </c>
      <c r="F180" s="119">
        <f>IF('Indicator Date'!F180="","x",'Indicator Date'!F180)</f>
        <v>2015</v>
      </c>
      <c r="G180" s="119">
        <f>IF('Indicator Date'!G180="","x",'Indicator Date'!G180)</f>
        <v>2015</v>
      </c>
      <c r="H180" s="119">
        <f>IF('Indicator Date'!H180="","x",'Indicator Date'!H180)</f>
        <v>2015</v>
      </c>
      <c r="I180" s="119">
        <f>IF('Indicator Date'!I180="","x",'Indicator Date'!I180)</f>
        <v>2015</v>
      </c>
      <c r="J180" s="119">
        <f>IF('Indicator Date'!J180="","x",'Indicator Date'!J180)</f>
        <v>2019</v>
      </c>
      <c r="K180" s="119">
        <f>IF('Indicator Date'!K180="","x",'Indicator Date'!K180)</f>
        <v>2019</v>
      </c>
      <c r="L180" s="119">
        <f>IF('Indicator Date'!L180="","x",'Indicator Date'!L180)</f>
        <v>2019</v>
      </c>
      <c r="M180" s="119">
        <f>IF('Indicator Date'!M180="","x",'Indicator Date'!M180)</f>
        <v>2015</v>
      </c>
      <c r="N180" s="119">
        <f>IF('Indicator Date'!N180="","x",'Indicator Date'!N180)</f>
        <v>2015</v>
      </c>
      <c r="O180" s="119">
        <f>IF('Indicator Date'!O180="","x",'Indicator Date'!O180)</f>
        <v>2015</v>
      </c>
      <c r="P180" s="119">
        <f>IF('Indicator Date'!P180="","x",'Indicator Date'!P180)</f>
        <v>2015</v>
      </c>
      <c r="Q180" s="119">
        <f>IF('Indicator Date'!Q180="","x",'Indicator Date'!Q180)</f>
        <v>2010</v>
      </c>
      <c r="R180" s="119">
        <f>IF('Indicator Date'!R180="","x",'Indicator Date'!R180)</f>
        <v>2010</v>
      </c>
      <c r="S180" s="119">
        <f>IF('Indicator Date'!S180="","x",'Indicator Date'!S180)</f>
        <v>2010</v>
      </c>
      <c r="T180" s="119">
        <f>IF('Indicator Date'!T180="","x",'Indicator Date'!T180)</f>
        <v>2010</v>
      </c>
      <c r="U180" s="119">
        <f>IF('Indicator Date'!U180="","x",'Indicator Date'!U180)</f>
        <v>2015</v>
      </c>
      <c r="V180" s="119">
        <f>IF('Indicator Date'!V180="","x",'Indicator Date'!V180)</f>
        <v>2015</v>
      </c>
      <c r="W180" s="119">
        <f>IF('Indicator Date'!W180="","x",'Indicator Date'!W180)</f>
        <v>2015</v>
      </c>
      <c r="X180" s="119">
        <f>IF('Indicator Date'!X180="","x",'Indicator Date'!X180)</f>
        <v>2018</v>
      </c>
      <c r="Y180" s="119">
        <f>IF('Indicator Date'!Y180="","x",'Indicator Date'!Y180)</f>
        <v>2019</v>
      </c>
      <c r="Z180" s="119">
        <f>IF('Indicator Date'!Z180="","x",'Indicator Date'!Z180)</f>
        <v>2019</v>
      </c>
      <c r="AA180" s="119" t="str">
        <f>IF('Indicator Date'!AA180="","x",'Indicator Date'!AA180)</f>
        <v>x</v>
      </c>
      <c r="AB180" s="119">
        <f>IF('Indicator Date'!AB180="","x",'Indicator Date'!AB180)</f>
        <v>2017</v>
      </c>
      <c r="AC180" s="119">
        <f>IF('Indicator Date'!AC180="","x",'Indicator Date'!AC180)</f>
        <v>2017</v>
      </c>
      <c r="AD180" s="119">
        <f>IF('Indicator Date'!AD180="","x",'Indicator Date'!AD180)</f>
        <v>2018</v>
      </c>
      <c r="AE180" s="119">
        <f>IF('Indicator Date'!AE180="","x",'Indicator Date'!AE180)</f>
        <v>2019</v>
      </c>
      <c r="AF180" s="119" t="str">
        <f>IF('Indicator Date'!AF180="","x",'Indicator Date'!AF180)</f>
        <v>x</v>
      </c>
      <c r="AG180" s="119">
        <f>IF('Indicator Date'!AG180="","x",'Indicator Date'!AG180)</f>
        <v>2019</v>
      </c>
      <c r="AH180" s="119">
        <f>IF('Indicator Date'!AH180="","x",'Indicator Date'!AH180)</f>
        <v>2021</v>
      </c>
      <c r="AI180" s="119">
        <f>IF('Indicator Date'!AI180="","x",'Indicator Date'!AI180)</f>
        <v>2021</v>
      </c>
      <c r="AJ180" s="119">
        <f>IF('Indicator Date'!AJ180="","x",'Indicator Date'!AJ180)</f>
        <v>2020</v>
      </c>
      <c r="AK180" s="119">
        <f>IF('Indicator Date'!AK180="","x",'Indicator Date'!AK180)</f>
        <v>2020</v>
      </c>
      <c r="AL180" s="119">
        <f>IF('Indicator Date'!AL180="","x",'Indicator Date'!AL180)</f>
        <v>2018</v>
      </c>
      <c r="AM180" s="119" t="str">
        <f>IF('Indicator Date'!AM180="","x",RIGHT('Indicator Date'!AM180,4))</f>
        <v>2016</v>
      </c>
      <c r="AN180" s="119">
        <f>IF('Indicator Date'!AN180="","x",'Indicator Date'!AN180)</f>
        <v>2021</v>
      </c>
      <c r="AO180" s="119">
        <f>IF('Indicator Date'!AO180="","x",'Indicator Date'!AO180)</f>
        <v>2018</v>
      </c>
      <c r="AP180" s="119">
        <f>IF('Indicator Date'!AP180="","x",'Indicator Date'!AP180)</f>
        <v>2019</v>
      </c>
      <c r="AQ180" s="119">
        <f>IF('Indicator Date'!AQ180="","x",'Indicator Date'!AQ180)</f>
        <v>2018</v>
      </c>
      <c r="AR180" s="119">
        <f>IF('Indicator Date'!AR180="","x",'Indicator Date'!AR180)</f>
        <v>2018</v>
      </c>
      <c r="AS180" s="119">
        <f>IF('Indicator Date'!AS180="","x",'Indicator Date'!AS180)</f>
        <v>2019</v>
      </c>
      <c r="AT180" s="119">
        <f>IF('Indicator Date'!AT180="","x",'Indicator Date'!AT180)</f>
        <v>2015</v>
      </c>
      <c r="AU180" s="119">
        <f>IF('Indicator Date'!AU180="","x",'Indicator Date'!AU180)</f>
        <v>2019</v>
      </c>
      <c r="AV180" s="119" t="str">
        <f>IF('Indicator Date'!AV180="","x",'Indicator Date'!AV180)</f>
        <v>x</v>
      </c>
      <c r="AW180" s="119" t="str">
        <f>IF('Indicator Date'!AW180="","x",'Indicator Date'!AW180)</f>
        <v>x</v>
      </c>
      <c r="AX180" s="119">
        <f>IF('Indicator Date'!AX180="","x",'Indicator Date'!AX180)</f>
        <v>2018</v>
      </c>
      <c r="AY180" s="119">
        <f>IF('Indicator Date'!AY180="","x",'Indicator Date'!AY180)</f>
        <v>2019</v>
      </c>
      <c r="AZ180" s="119" t="str">
        <f>IF('Indicator Date'!AZ180="","x",'Indicator Date'!AZ180)</f>
        <v>x</v>
      </c>
      <c r="BA180" s="119" t="str">
        <f>IF('Indicator Date'!BA180="","x",'Indicator Date'!BA180)</f>
        <v>x</v>
      </c>
      <c r="BB180" s="119">
        <f>IF('Indicator Date'!BB180="","x",'Indicator Date'!BB180)</f>
        <v>2018</v>
      </c>
      <c r="BC180" s="119">
        <f>IF('Indicator Date'!BC180="","x",'Indicator Date'!BC180)</f>
        <v>2019</v>
      </c>
      <c r="BD180" s="119">
        <f>IF('Indicator Date'!BD180="","x",'Indicator Date'!BD180)</f>
        <v>2020</v>
      </c>
      <c r="BE180" s="170" t="str">
        <f>IF('Indicator Date'!BE180="","x",YEAR('Indicator Date'!BE180))</f>
        <v>x</v>
      </c>
      <c r="BF180" s="170">
        <f>IF('Indicator Date'!BF180="","x",YEAR('Indicator Date'!BF180))</f>
        <v>2020</v>
      </c>
      <c r="BG180" s="119">
        <f>IF('Indicator Date'!BG180="","x",'Indicator Date'!BG180)</f>
        <v>2019</v>
      </c>
      <c r="BH180" s="119">
        <f>IF('Indicator Date'!BH180="","x",'Indicator Date'!BH180)</f>
        <v>2019</v>
      </c>
      <c r="BI180" s="119">
        <f>IF('Indicator Date'!BI180="","x",'Indicator Date'!BI180)</f>
        <v>2019</v>
      </c>
      <c r="BJ180" s="119" t="str">
        <f>IF('Indicator Date'!BJ180="","x",'Indicator Date'!BJ180)</f>
        <v>x</v>
      </c>
      <c r="BK180" s="119">
        <f>IF('Indicator Date'!BK180="","x",'Indicator Date'!BK180)</f>
        <v>2019</v>
      </c>
      <c r="BL180" s="119">
        <f>IF('Indicator Date'!BL180="","x",'Indicator Date'!BL180)</f>
        <v>2020</v>
      </c>
      <c r="BM180" s="119">
        <f>IF('Indicator Date'!BM180="","x",'Indicator Date'!BM180)</f>
        <v>2018</v>
      </c>
      <c r="BN180" s="119">
        <f>IF('Indicator Date'!BN180="","x",'Indicator Date'!BN180)</f>
        <v>2014</v>
      </c>
      <c r="BO180" s="119">
        <f>IF('Indicator Date'!BO180="","x",'Indicator Date'!BO180)</f>
        <v>2017</v>
      </c>
      <c r="BP180" s="119">
        <f>IF('Indicator Date'!BP180="","x",'Indicator Date'!BP180)</f>
        <v>2017</v>
      </c>
      <c r="BQ180" s="119">
        <f>IF('Indicator Date'!BQ180="","x",'Indicator Date'!BQ180)</f>
        <v>2014</v>
      </c>
      <c r="BR180" s="119">
        <f>IF('Indicator Date'!BR180="","x",'Indicator Date'!BR180)</f>
        <v>2017</v>
      </c>
      <c r="BS180" s="119">
        <f>IF('Indicator Date'!BS180="","x",'Indicator Date'!BS180)</f>
        <v>2017</v>
      </c>
      <c r="BT180" s="119">
        <f>IF('Indicator Date'!BT180="","x",'Indicator Date'!BT180)</f>
        <v>2014</v>
      </c>
      <c r="BU180" s="119">
        <f>IF('Indicator Date'!BU180="","x",'Indicator Date'!BU180)</f>
        <v>2018</v>
      </c>
      <c r="BV180" s="119">
        <f>IF('Indicator Date'!BV180="","x",'Indicator Date'!BV180)</f>
        <v>2018</v>
      </c>
      <c r="BW180" s="119" t="str">
        <f>IF('Indicator Date'!BW180="","x",'Indicator Date'!BW180)</f>
        <v>x</v>
      </c>
      <c r="BX180" s="119">
        <f>IF('Indicator Date'!BX180="","x",'Indicator Date'!BX180)</f>
        <v>2018</v>
      </c>
      <c r="BY180" s="119">
        <f>IF('Indicator Date'!BY180="","x",'Indicator Date'!BY180)</f>
        <v>2017</v>
      </c>
      <c r="BZ180" s="119">
        <f>IF('Indicator Date'!BZ180="","x",'Indicator Date'!BZ180)</f>
        <v>2018</v>
      </c>
      <c r="CA180" s="119">
        <f>IF('Indicator Date'!CA180="","x",'Indicator Date'!CA180)</f>
        <v>2020</v>
      </c>
      <c r="CB180" s="119">
        <f>IF('Indicator Date'!CB180="","x",'Indicator Date'!CB180)</f>
        <v>2015</v>
      </c>
    </row>
    <row r="181" spans="1:80" x14ac:dyDescent="0.3">
      <c r="A181" s="100" t="str">
        <f>'Indicator Data'!A183</f>
        <v>Tuvalu</v>
      </c>
      <c r="B181" s="86" t="str">
        <f>'Indicator Data'!B183</f>
        <v>TUV</v>
      </c>
      <c r="C181" s="119">
        <f>IF('Indicator Date'!C181="","x",'Indicator Date'!C181)</f>
        <v>2015</v>
      </c>
      <c r="D181" s="119">
        <f>IF('Indicator Date'!D181="","x",'Indicator Date'!D181)</f>
        <v>2015</v>
      </c>
      <c r="E181" s="119">
        <f>IF('Indicator Date'!E181="","x",'Indicator Date'!E181)</f>
        <v>2015</v>
      </c>
      <c r="F181" s="119">
        <f>IF('Indicator Date'!F181="","x",'Indicator Date'!F181)</f>
        <v>2015</v>
      </c>
      <c r="G181" s="119">
        <f>IF('Indicator Date'!G181="","x",'Indicator Date'!G181)</f>
        <v>2015</v>
      </c>
      <c r="H181" s="119">
        <f>IF('Indicator Date'!H181="","x",'Indicator Date'!H181)</f>
        <v>2015</v>
      </c>
      <c r="I181" s="119">
        <f>IF('Indicator Date'!I181="","x",'Indicator Date'!I181)</f>
        <v>2015</v>
      </c>
      <c r="J181" s="119">
        <f>IF('Indicator Date'!J181="","x",'Indicator Date'!J181)</f>
        <v>2019</v>
      </c>
      <c r="K181" s="119">
        <f>IF('Indicator Date'!K181="","x",'Indicator Date'!K181)</f>
        <v>2019</v>
      </c>
      <c r="L181" s="119" t="str">
        <f>IF('Indicator Date'!L181="","x",'Indicator Date'!L181)</f>
        <v>x</v>
      </c>
      <c r="M181" s="119">
        <f>IF('Indicator Date'!M181="","x",'Indicator Date'!M181)</f>
        <v>2015</v>
      </c>
      <c r="N181" s="119">
        <f>IF('Indicator Date'!N181="","x",'Indicator Date'!N181)</f>
        <v>2015</v>
      </c>
      <c r="O181" s="119">
        <f>IF('Indicator Date'!O181="","x",'Indicator Date'!O181)</f>
        <v>2015</v>
      </c>
      <c r="P181" s="119">
        <f>IF('Indicator Date'!P181="","x",'Indicator Date'!P181)</f>
        <v>2015</v>
      </c>
      <c r="Q181" s="119">
        <f>IF('Indicator Date'!Q181="","x",'Indicator Date'!Q181)</f>
        <v>2010</v>
      </c>
      <c r="R181" s="119">
        <f>IF('Indicator Date'!R181="","x",'Indicator Date'!R181)</f>
        <v>2010</v>
      </c>
      <c r="S181" s="119">
        <f>IF('Indicator Date'!S181="","x",'Indicator Date'!S181)</f>
        <v>2010</v>
      </c>
      <c r="T181" s="119">
        <f>IF('Indicator Date'!T181="","x",'Indicator Date'!T181)</f>
        <v>2010</v>
      </c>
      <c r="U181" s="119">
        <f>IF('Indicator Date'!U181="","x",'Indicator Date'!U181)</f>
        <v>2015</v>
      </c>
      <c r="V181" s="119">
        <f>IF('Indicator Date'!V181="","x",'Indicator Date'!V181)</f>
        <v>2015</v>
      </c>
      <c r="W181" s="119">
        <f>IF('Indicator Date'!W181="","x",'Indicator Date'!W181)</f>
        <v>2015</v>
      </c>
      <c r="X181" s="119">
        <f>IF('Indicator Date'!X181="","x",'Indicator Date'!X181)</f>
        <v>2018</v>
      </c>
      <c r="Y181" s="119">
        <f>IF('Indicator Date'!Y181="","x",'Indicator Date'!Y181)</f>
        <v>2019</v>
      </c>
      <c r="Z181" s="119">
        <f>IF('Indicator Date'!Z181="","x",'Indicator Date'!Z181)</f>
        <v>2019</v>
      </c>
      <c r="AA181" s="119" t="str">
        <f>IF('Indicator Date'!AA181="","x",'Indicator Date'!AA181)</f>
        <v>x</v>
      </c>
      <c r="AB181" s="119">
        <f>IF('Indicator Date'!AB181="","x",'Indicator Date'!AB181)</f>
        <v>2017</v>
      </c>
      <c r="AC181" s="119" t="str">
        <f>IF('Indicator Date'!AC181="","x",'Indicator Date'!AC181)</f>
        <v>x</v>
      </c>
      <c r="AD181" s="119" t="str">
        <f>IF('Indicator Date'!AD181="","x",'Indicator Date'!AD181)</f>
        <v>x</v>
      </c>
      <c r="AE181" s="119">
        <f>IF('Indicator Date'!AE181="","x",'Indicator Date'!AE181)</f>
        <v>2018</v>
      </c>
      <c r="AF181" s="119" t="str">
        <f>IF('Indicator Date'!AF181="","x",'Indicator Date'!AF181)</f>
        <v>x</v>
      </c>
      <c r="AG181" s="119">
        <f>IF('Indicator Date'!AG181="","x",'Indicator Date'!AG181)</f>
        <v>2019</v>
      </c>
      <c r="AH181" s="119">
        <f>IF('Indicator Date'!AH181="","x",'Indicator Date'!AH181)</f>
        <v>2021</v>
      </c>
      <c r="AI181" s="119">
        <f>IF('Indicator Date'!AI181="","x",'Indicator Date'!AI181)</f>
        <v>2021</v>
      </c>
      <c r="AJ181" s="119">
        <f>IF('Indicator Date'!AJ181="","x",'Indicator Date'!AJ181)</f>
        <v>2020</v>
      </c>
      <c r="AK181" s="119">
        <f>IF('Indicator Date'!AK181="","x",'Indicator Date'!AK181)</f>
        <v>2020</v>
      </c>
      <c r="AL181" s="119" t="str">
        <f>IF('Indicator Date'!AL181="","x",'Indicator Date'!AL181)</f>
        <v>x</v>
      </c>
      <c r="AM181" s="119" t="str">
        <f>IF('Indicator Date'!AM181="","x",RIGHT('Indicator Date'!AM181,4))</f>
        <v>x</v>
      </c>
      <c r="AN181" s="119">
        <f>IF('Indicator Date'!AN181="","x",'Indicator Date'!AN181)</f>
        <v>2021</v>
      </c>
      <c r="AO181" s="119">
        <f>IF('Indicator Date'!AO181="","x",'Indicator Date'!AO181)</f>
        <v>2018</v>
      </c>
      <c r="AP181" s="119">
        <f>IF('Indicator Date'!AP181="","x",'Indicator Date'!AP181)</f>
        <v>2019</v>
      </c>
      <c r="AQ181" s="119">
        <f>IF('Indicator Date'!AQ181="","x",'Indicator Date'!AQ181)</f>
        <v>2019</v>
      </c>
      <c r="AR181" s="119" t="str">
        <f>IF('Indicator Date'!AR181="","x",'Indicator Date'!AR181)</f>
        <v>x</v>
      </c>
      <c r="AS181" s="119">
        <f>IF('Indicator Date'!AS181="","x",'Indicator Date'!AS181)</f>
        <v>2019</v>
      </c>
      <c r="AT181" s="119" t="str">
        <f>IF('Indicator Date'!AT181="","x",'Indicator Date'!AT181)</f>
        <v>x</v>
      </c>
      <c r="AU181" s="119">
        <f>IF('Indicator Date'!AU181="","x",'Indicator Date'!AU181)</f>
        <v>2019</v>
      </c>
      <c r="AV181" s="119" t="str">
        <f>IF('Indicator Date'!AV181="","x",'Indicator Date'!AV181)</f>
        <v>x</v>
      </c>
      <c r="AW181" s="119" t="str">
        <f>IF('Indicator Date'!AW181="","x",'Indicator Date'!AW181)</f>
        <v>x</v>
      </c>
      <c r="AX181" s="119" t="str">
        <f>IF('Indicator Date'!AX181="","x",'Indicator Date'!AX181)</f>
        <v>x</v>
      </c>
      <c r="AY181" s="119">
        <f>IF('Indicator Date'!AY181="","x",'Indicator Date'!AY181)</f>
        <v>2019</v>
      </c>
      <c r="AZ181" s="119" t="str">
        <f>IF('Indicator Date'!AZ181="","x",'Indicator Date'!AZ181)</f>
        <v>x</v>
      </c>
      <c r="BA181" s="119">
        <f>IF('Indicator Date'!BA181="","x",'Indicator Date'!BA181)</f>
        <v>2010</v>
      </c>
      <c r="BB181" s="119">
        <f>IF('Indicator Date'!BB181="","x",'Indicator Date'!BB181)</f>
        <v>2018</v>
      </c>
      <c r="BC181" s="119">
        <f>IF('Indicator Date'!BC181="","x",'Indicator Date'!BC181)</f>
        <v>2019</v>
      </c>
      <c r="BD181" s="119">
        <f>IF('Indicator Date'!BD181="","x",'Indicator Date'!BD181)</f>
        <v>2020</v>
      </c>
      <c r="BE181" s="170" t="str">
        <f>IF('Indicator Date'!BE181="","x",YEAR('Indicator Date'!BE181))</f>
        <v>x</v>
      </c>
      <c r="BF181" s="170" t="str">
        <f>IF('Indicator Date'!BF181="","x",YEAR('Indicator Date'!BF181))</f>
        <v>x</v>
      </c>
      <c r="BG181" s="119">
        <f>IF('Indicator Date'!BG181="","x",'Indicator Date'!BG181)</f>
        <v>2019</v>
      </c>
      <c r="BH181" s="119">
        <f>IF('Indicator Date'!BH181="","x",'Indicator Date'!BH181)</f>
        <v>2019</v>
      </c>
      <c r="BI181" s="119">
        <f>IF('Indicator Date'!BI181="","x",'Indicator Date'!BI181)</f>
        <v>2019</v>
      </c>
      <c r="BJ181" s="119" t="str">
        <f>IF('Indicator Date'!BJ181="","x",'Indicator Date'!BJ181)</f>
        <v>x</v>
      </c>
      <c r="BK181" s="119">
        <f>IF('Indicator Date'!BK181="","x",'Indicator Date'!BK181)</f>
        <v>2019</v>
      </c>
      <c r="BL181" s="119" t="str">
        <f>IF('Indicator Date'!BL181="","x",'Indicator Date'!BL181)</f>
        <v>x</v>
      </c>
      <c r="BM181" s="119">
        <f>IF('Indicator Date'!BM181="","x",'Indicator Date'!BM181)</f>
        <v>2018</v>
      </c>
      <c r="BN181" s="119" t="str">
        <f>IF('Indicator Date'!BN181="","x",'Indicator Date'!BN181)</f>
        <v>x</v>
      </c>
      <c r="BO181" s="119">
        <f>IF('Indicator Date'!BO181="","x",'Indicator Date'!BO181)</f>
        <v>2017</v>
      </c>
      <c r="BP181" s="119">
        <f>IF('Indicator Date'!BP181="","x",'Indicator Date'!BP181)</f>
        <v>2017</v>
      </c>
      <c r="BQ181" s="119">
        <f>IF('Indicator Date'!BQ181="","x",'Indicator Date'!BQ181)</f>
        <v>2014</v>
      </c>
      <c r="BR181" s="119">
        <f>IF('Indicator Date'!BR181="","x",'Indicator Date'!BR181)</f>
        <v>2017</v>
      </c>
      <c r="BS181" s="119">
        <f>IF('Indicator Date'!BS181="","x",'Indicator Date'!BS181)</f>
        <v>2017</v>
      </c>
      <c r="BT181" s="119">
        <f>IF('Indicator Date'!BT181="","x",'Indicator Date'!BT181)</f>
        <v>2014</v>
      </c>
      <c r="BU181" s="119">
        <f>IF('Indicator Date'!BU181="","x",'Indicator Date'!BU181)</f>
        <v>2018</v>
      </c>
      <c r="BV181" s="119">
        <f>IF('Indicator Date'!BV181="","x",'Indicator Date'!BV181)</f>
        <v>2018</v>
      </c>
      <c r="BW181" s="119" t="str">
        <f>IF('Indicator Date'!BW181="","x",'Indicator Date'!BW181)</f>
        <v>x</v>
      </c>
      <c r="BX181" s="119">
        <f>IF('Indicator Date'!BX181="","x",'Indicator Date'!BX181)</f>
        <v>2018</v>
      </c>
      <c r="BY181" s="119" t="str">
        <f>IF('Indicator Date'!BY181="","x",'Indicator Date'!BY181)</f>
        <v>x</v>
      </c>
      <c r="BZ181" s="119">
        <f>IF('Indicator Date'!BZ181="","x",'Indicator Date'!BZ181)</f>
        <v>2019</v>
      </c>
      <c r="CA181" s="119">
        <f>IF('Indicator Date'!CA181="","x",'Indicator Date'!CA181)</f>
        <v>2020</v>
      </c>
      <c r="CB181" s="119">
        <f>IF('Indicator Date'!CB181="","x",'Indicator Date'!CB181)</f>
        <v>2015</v>
      </c>
    </row>
    <row r="182" spans="1:80" x14ac:dyDescent="0.3">
      <c r="A182" s="100" t="str">
        <f>'Indicator Data'!A184</f>
        <v>Uganda</v>
      </c>
      <c r="B182" s="86" t="str">
        <f>'Indicator Data'!B184</f>
        <v>UGA</v>
      </c>
      <c r="C182" s="119">
        <f>IF('Indicator Date'!C182="","x",'Indicator Date'!C182)</f>
        <v>2015</v>
      </c>
      <c r="D182" s="119">
        <f>IF('Indicator Date'!D182="","x",'Indicator Date'!D182)</f>
        <v>2015</v>
      </c>
      <c r="E182" s="119">
        <f>IF('Indicator Date'!E182="","x",'Indicator Date'!E182)</f>
        <v>2015</v>
      </c>
      <c r="F182" s="119">
        <f>IF('Indicator Date'!F182="","x",'Indicator Date'!F182)</f>
        <v>2015</v>
      </c>
      <c r="G182" s="119">
        <f>IF('Indicator Date'!G182="","x",'Indicator Date'!G182)</f>
        <v>2015</v>
      </c>
      <c r="H182" s="119">
        <f>IF('Indicator Date'!H182="","x",'Indicator Date'!H182)</f>
        <v>2015</v>
      </c>
      <c r="I182" s="119">
        <f>IF('Indicator Date'!I182="","x",'Indicator Date'!I182)</f>
        <v>2015</v>
      </c>
      <c r="J182" s="119">
        <f>IF('Indicator Date'!J182="","x",'Indicator Date'!J182)</f>
        <v>2019</v>
      </c>
      <c r="K182" s="119">
        <f>IF('Indicator Date'!K182="","x",'Indicator Date'!K182)</f>
        <v>2019</v>
      </c>
      <c r="L182" s="119">
        <f>IF('Indicator Date'!L182="","x",'Indicator Date'!L182)</f>
        <v>2019</v>
      </c>
      <c r="M182" s="119">
        <f>IF('Indicator Date'!M182="","x",'Indicator Date'!M182)</f>
        <v>2015</v>
      </c>
      <c r="N182" s="119">
        <f>IF('Indicator Date'!N182="","x",'Indicator Date'!N182)</f>
        <v>2015</v>
      </c>
      <c r="O182" s="119">
        <f>IF('Indicator Date'!O182="","x",'Indicator Date'!O182)</f>
        <v>2015</v>
      </c>
      <c r="P182" s="119">
        <f>IF('Indicator Date'!P182="","x",'Indicator Date'!P182)</f>
        <v>2015</v>
      </c>
      <c r="Q182" s="119">
        <f>IF('Indicator Date'!Q182="","x",'Indicator Date'!Q182)</f>
        <v>2010</v>
      </c>
      <c r="R182" s="119">
        <f>IF('Indicator Date'!R182="","x",'Indicator Date'!R182)</f>
        <v>2010</v>
      </c>
      <c r="S182" s="119">
        <f>IF('Indicator Date'!S182="","x",'Indicator Date'!S182)</f>
        <v>2010</v>
      </c>
      <c r="T182" s="119">
        <f>IF('Indicator Date'!T182="","x",'Indicator Date'!T182)</f>
        <v>2010</v>
      </c>
      <c r="U182" s="119">
        <f>IF('Indicator Date'!U182="","x",'Indicator Date'!U182)</f>
        <v>2015</v>
      </c>
      <c r="V182" s="119">
        <f>IF('Indicator Date'!V182="","x",'Indicator Date'!V182)</f>
        <v>2015</v>
      </c>
      <c r="W182" s="119">
        <f>IF('Indicator Date'!W182="","x",'Indicator Date'!W182)</f>
        <v>2015</v>
      </c>
      <c r="X182" s="119">
        <f>IF('Indicator Date'!X182="","x",'Indicator Date'!X182)</f>
        <v>2018</v>
      </c>
      <c r="Y182" s="119">
        <f>IF('Indicator Date'!Y182="","x",'Indicator Date'!Y182)</f>
        <v>2019</v>
      </c>
      <c r="Z182" s="119">
        <f>IF('Indicator Date'!Z182="","x",'Indicator Date'!Z182)</f>
        <v>2019</v>
      </c>
      <c r="AA182" s="119">
        <f>IF('Indicator Date'!AA182="","x",'Indicator Date'!AA182)</f>
        <v>2016</v>
      </c>
      <c r="AB182" s="119">
        <f>IF('Indicator Date'!AB182="","x",'Indicator Date'!AB182)</f>
        <v>2017</v>
      </c>
      <c r="AC182" s="119">
        <f>IF('Indicator Date'!AC182="","x",'Indicator Date'!AC182)</f>
        <v>2017</v>
      </c>
      <c r="AD182" s="119">
        <f>IF('Indicator Date'!AD182="","x",'Indicator Date'!AD182)</f>
        <v>2017</v>
      </c>
      <c r="AE182" s="119">
        <f>IF('Indicator Date'!AE182="","x",'Indicator Date'!AE182)</f>
        <v>2019</v>
      </c>
      <c r="AF182" s="119">
        <f>IF('Indicator Date'!AF182="","x",'Indicator Date'!AF182)</f>
        <v>2018</v>
      </c>
      <c r="AG182" s="119">
        <f>IF('Indicator Date'!AG182="","x",'Indicator Date'!AG182)</f>
        <v>2019</v>
      </c>
      <c r="AH182" s="119">
        <f>IF('Indicator Date'!AH182="","x",'Indicator Date'!AH182)</f>
        <v>2021</v>
      </c>
      <c r="AI182" s="119">
        <f>IF('Indicator Date'!AI182="","x",'Indicator Date'!AI182)</f>
        <v>2021</v>
      </c>
      <c r="AJ182" s="119">
        <f>IF('Indicator Date'!AJ182="","x",'Indicator Date'!AJ182)</f>
        <v>2020</v>
      </c>
      <c r="AK182" s="119">
        <f>IF('Indicator Date'!AK182="","x",'Indicator Date'!AK182)</f>
        <v>2020</v>
      </c>
      <c r="AL182" s="119">
        <f>IF('Indicator Date'!AL182="","x",'Indicator Date'!AL182)</f>
        <v>2018</v>
      </c>
      <c r="AM182" s="119" t="str">
        <f>IF('Indicator Date'!AM182="","x",RIGHT('Indicator Date'!AM182,4))</f>
        <v>2016</v>
      </c>
      <c r="AN182" s="119">
        <f>IF('Indicator Date'!AN182="","x",'Indicator Date'!AN182)</f>
        <v>2021</v>
      </c>
      <c r="AO182" s="119">
        <f>IF('Indicator Date'!AO182="","x",'Indicator Date'!AO182)</f>
        <v>2018</v>
      </c>
      <c r="AP182" s="119">
        <f>IF('Indicator Date'!AP182="","x",'Indicator Date'!AP182)</f>
        <v>2019</v>
      </c>
      <c r="AQ182" s="119">
        <f>IF('Indicator Date'!AQ182="","x",'Indicator Date'!AQ182)</f>
        <v>2019</v>
      </c>
      <c r="AR182" s="119">
        <f>IF('Indicator Date'!AR182="","x",'Indicator Date'!AR182)</f>
        <v>2019</v>
      </c>
      <c r="AS182" s="119">
        <f>IF('Indicator Date'!AS182="","x",'Indicator Date'!AS182)</f>
        <v>2019</v>
      </c>
      <c r="AT182" s="119">
        <f>IF('Indicator Date'!AT182="","x",'Indicator Date'!AT182)</f>
        <v>2016</v>
      </c>
      <c r="AU182" s="119">
        <f>IF('Indicator Date'!AU182="","x",'Indicator Date'!AU182)</f>
        <v>2019</v>
      </c>
      <c r="AV182" s="119">
        <f>IF('Indicator Date'!AV182="","x",'Indicator Date'!AV182)</f>
        <v>2019</v>
      </c>
      <c r="AW182" s="119">
        <f>IF('Indicator Date'!AW182="","x",'Indicator Date'!AW182)</f>
        <v>2019</v>
      </c>
      <c r="AX182" s="119">
        <f>IF('Indicator Date'!AX182="","x",'Indicator Date'!AX182)</f>
        <v>2018</v>
      </c>
      <c r="AY182" s="119">
        <f>IF('Indicator Date'!AY182="","x",'Indicator Date'!AY182)</f>
        <v>2019</v>
      </c>
      <c r="AZ182" s="119">
        <f>IF('Indicator Date'!AZ182="","x",'Indicator Date'!AZ182)</f>
        <v>2019</v>
      </c>
      <c r="BA182" s="119">
        <f>IF('Indicator Date'!BA182="","x",'Indicator Date'!BA182)</f>
        <v>2016</v>
      </c>
      <c r="BB182" s="119">
        <f>IF('Indicator Date'!BB182="","x",'Indicator Date'!BB182)</f>
        <v>2018</v>
      </c>
      <c r="BC182" s="119">
        <f>IF('Indicator Date'!BC182="","x",'Indicator Date'!BC182)</f>
        <v>2019</v>
      </c>
      <c r="BD182" s="119">
        <f>IF('Indicator Date'!BD182="","x",'Indicator Date'!BD182)</f>
        <v>2020</v>
      </c>
      <c r="BE182" s="170">
        <f>IF('Indicator Date'!BE182="","x",YEAR('Indicator Date'!BE182))</f>
        <v>2019</v>
      </c>
      <c r="BF182" s="170">
        <f>IF('Indicator Date'!BF182="","x",YEAR('Indicator Date'!BF182))</f>
        <v>2021</v>
      </c>
      <c r="BG182" s="119">
        <f>IF('Indicator Date'!BG182="","x",'Indicator Date'!BG182)</f>
        <v>2019</v>
      </c>
      <c r="BH182" s="119">
        <f>IF('Indicator Date'!BH182="","x",'Indicator Date'!BH182)</f>
        <v>2019</v>
      </c>
      <c r="BI182" s="119">
        <f>IF('Indicator Date'!BI182="","x",'Indicator Date'!BI182)</f>
        <v>2019</v>
      </c>
      <c r="BJ182" s="119" t="str">
        <f>IF('Indicator Date'!BJ182="","x",'Indicator Date'!BJ182)</f>
        <v>x</v>
      </c>
      <c r="BK182" s="119">
        <f>IF('Indicator Date'!BK182="","x",'Indicator Date'!BK182)</f>
        <v>2019</v>
      </c>
      <c r="BL182" s="119">
        <f>IF('Indicator Date'!BL182="","x",'Indicator Date'!BL182)</f>
        <v>2020</v>
      </c>
      <c r="BM182" s="119">
        <f>IF('Indicator Date'!BM182="","x",'Indicator Date'!BM182)</f>
        <v>2018</v>
      </c>
      <c r="BN182" s="119">
        <f>IF('Indicator Date'!BN182="","x",'Indicator Date'!BN182)</f>
        <v>2018</v>
      </c>
      <c r="BO182" s="119">
        <f>IF('Indicator Date'!BO182="","x",'Indicator Date'!BO182)</f>
        <v>2017</v>
      </c>
      <c r="BP182" s="119">
        <f>IF('Indicator Date'!BP182="","x",'Indicator Date'!BP182)</f>
        <v>2019</v>
      </c>
      <c r="BQ182" s="119">
        <f>IF('Indicator Date'!BQ182="","x",'Indicator Date'!BQ182)</f>
        <v>2014</v>
      </c>
      <c r="BR182" s="119">
        <f>IF('Indicator Date'!BR182="","x",'Indicator Date'!BR182)</f>
        <v>2017</v>
      </c>
      <c r="BS182" s="119">
        <f>IF('Indicator Date'!BS182="","x",'Indicator Date'!BS182)</f>
        <v>2017</v>
      </c>
      <c r="BT182" s="119">
        <f>IF('Indicator Date'!BT182="","x",'Indicator Date'!BT182)</f>
        <v>2015</v>
      </c>
      <c r="BU182" s="119">
        <f>IF('Indicator Date'!BU182="","x",'Indicator Date'!BU182)</f>
        <v>2018</v>
      </c>
      <c r="BV182" s="119" t="str">
        <f>IF('Indicator Date'!BV182="","x",'Indicator Date'!BV182)</f>
        <v>x</v>
      </c>
      <c r="BW182" s="119">
        <f>IF('Indicator Date'!BW182="","x",'Indicator Date'!BW182)</f>
        <v>2018</v>
      </c>
      <c r="BX182" s="119">
        <f>IF('Indicator Date'!BX182="","x",'Indicator Date'!BX182)</f>
        <v>2018</v>
      </c>
      <c r="BY182" s="119">
        <f>IF('Indicator Date'!BY182="","x",'Indicator Date'!BY182)</f>
        <v>2017</v>
      </c>
      <c r="BZ182" s="119">
        <f>IF('Indicator Date'!BZ182="","x",'Indicator Date'!BZ182)</f>
        <v>2019</v>
      </c>
      <c r="CA182" s="119">
        <f>IF('Indicator Date'!CA182="","x",'Indicator Date'!CA182)</f>
        <v>2020</v>
      </c>
      <c r="CB182" s="119">
        <f>IF('Indicator Date'!CB182="","x",'Indicator Date'!CB182)</f>
        <v>2015</v>
      </c>
    </row>
    <row r="183" spans="1:80" x14ac:dyDescent="0.3">
      <c r="A183" s="100" t="str">
        <f>'Indicator Data'!A185</f>
        <v>Ukraine</v>
      </c>
      <c r="B183" s="86" t="str">
        <f>'Indicator Data'!B185</f>
        <v>UKR</v>
      </c>
      <c r="C183" s="119">
        <f>IF('Indicator Date'!C183="","x",'Indicator Date'!C183)</f>
        <v>2015</v>
      </c>
      <c r="D183" s="119">
        <f>IF('Indicator Date'!D183="","x",'Indicator Date'!D183)</f>
        <v>2015</v>
      </c>
      <c r="E183" s="119">
        <f>IF('Indicator Date'!E183="","x",'Indicator Date'!E183)</f>
        <v>2015</v>
      </c>
      <c r="F183" s="119">
        <f>IF('Indicator Date'!F183="","x",'Indicator Date'!F183)</f>
        <v>2015</v>
      </c>
      <c r="G183" s="119">
        <f>IF('Indicator Date'!G183="","x",'Indicator Date'!G183)</f>
        <v>2015</v>
      </c>
      <c r="H183" s="119">
        <f>IF('Indicator Date'!H183="","x",'Indicator Date'!H183)</f>
        <v>2015</v>
      </c>
      <c r="I183" s="119">
        <f>IF('Indicator Date'!I183="","x",'Indicator Date'!I183)</f>
        <v>2015</v>
      </c>
      <c r="J183" s="119">
        <f>IF('Indicator Date'!J183="","x",'Indicator Date'!J183)</f>
        <v>2019</v>
      </c>
      <c r="K183" s="119">
        <f>IF('Indicator Date'!K183="","x",'Indicator Date'!K183)</f>
        <v>2019</v>
      </c>
      <c r="L183" s="119">
        <f>IF('Indicator Date'!L183="","x",'Indicator Date'!L183)</f>
        <v>2019</v>
      </c>
      <c r="M183" s="119">
        <f>IF('Indicator Date'!M183="","x",'Indicator Date'!M183)</f>
        <v>2015</v>
      </c>
      <c r="N183" s="119">
        <f>IF('Indicator Date'!N183="","x",'Indicator Date'!N183)</f>
        <v>2015</v>
      </c>
      <c r="O183" s="119">
        <f>IF('Indicator Date'!O183="","x",'Indicator Date'!O183)</f>
        <v>2015</v>
      </c>
      <c r="P183" s="119">
        <f>IF('Indicator Date'!P183="","x",'Indicator Date'!P183)</f>
        <v>2015</v>
      </c>
      <c r="Q183" s="119">
        <f>IF('Indicator Date'!Q183="","x",'Indicator Date'!Q183)</f>
        <v>2010</v>
      </c>
      <c r="R183" s="119">
        <f>IF('Indicator Date'!R183="","x",'Indicator Date'!R183)</f>
        <v>2010</v>
      </c>
      <c r="S183" s="119">
        <f>IF('Indicator Date'!S183="","x",'Indicator Date'!S183)</f>
        <v>2010</v>
      </c>
      <c r="T183" s="119">
        <f>IF('Indicator Date'!T183="","x",'Indicator Date'!T183)</f>
        <v>2010</v>
      </c>
      <c r="U183" s="119">
        <f>IF('Indicator Date'!U183="","x",'Indicator Date'!U183)</f>
        <v>2015</v>
      </c>
      <c r="V183" s="119">
        <f>IF('Indicator Date'!V183="","x",'Indicator Date'!V183)</f>
        <v>2015</v>
      </c>
      <c r="W183" s="119">
        <f>IF('Indicator Date'!W183="","x",'Indicator Date'!W183)</f>
        <v>2015</v>
      </c>
      <c r="X183" s="119">
        <f>IF('Indicator Date'!X183="","x",'Indicator Date'!X183)</f>
        <v>2018</v>
      </c>
      <c r="Y183" s="119">
        <f>IF('Indicator Date'!Y183="","x",'Indicator Date'!Y183)</f>
        <v>2019</v>
      </c>
      <c r="Z183" s="119">
        <f>IF('Indicator Date'!Z183="","x",'Indicator Date'!Z183)</f>
        <v>2019</v>
      </c>
      <c r="AA183" s="119" t="str">
        <f>IF('Indicator Date'!AA183="","x",'Indicator Date'!AA183)</f>
        <v>x</v>
      </c>
      <c r="AB183" s="119">
        <f>IF('Indicator Date'!AB183="","x",'Indicator Date'!AB183)</f>
        <v>2017</v>
      </c>
      <c r="AC183" s="119" t="str">
        <f>IF('Indicator Date'!AC183="","x",'Indicator Date'!AC183)</f>
        <v>x</v>
      </c>
      <c r="AD183" s="119">
        <f>IF('Indicator Date'!AD183="","x",'Indicator Date'!AD183)</f>
        <v>2018</v>
      </c>
      <c r="AE183" s="119">
        <f>IF('Indicator Date'!AE183="","x",'Indicator Date'!AE183)</f>
        <v>2019</v>
      </c>
      <c r="AF183" s="119">
        <f>IF('Indicator Date'!AF183="","x",'Indicator Date'!AF183)</f>
        <v>2018</v>
      </c>
      <c r="AG183" s="119">
        <f>IF('Indicator Date'!AG183="","x",'Indicator Date'!AG183)</f>
        <v>2019</v>
      </c>
      <c r="AH183" s="119">
        <f>IF('Indicator Date'!AH183="","x",'Indicator Date'!AH183)</f>
        <v>2021</v>
      </c>
      <c r="AI183" s="119">
        <f>IF('Indicator Date'!AI183="","x",'Indicator Date'!AI183)</f>
        <v>2021</v>
      </c>
      <c r="AJ183" s="119">
        <f>IF('Indicator Date'!AJ183="","x",'Indicator Date'!AJ183)</f>
        <v>2020</v>
      </c>
      <c r="AK183" s="119">
        <f>IF('Indicator Date'!AK183="","x",'Indicator Date'!AK183)</f>
        <v>2020</v>
      </c>
      <c r="AL183" s="119">
        <f>IF('Indicator Date'!AL183="","x",'Indicator Date'!AL183)</f>
        <v>2018</v>
      </c>
      <c r="AM183" s="119" t="str">
        <f>IF('Indicator Date'!AM183="","x",RIGHT('Indicator Date'!AM183,4))</f>
        <v>2012</v>
      </c>
      <c r="AN183" s="119">
        <f>IF('Indicator Date'!AN183="","x",'Indicator Date'!AN183)</f>
        <v>2021</v>
      </c>
      <c r="AO183" s="119">
        <f>IF('Indicator Date'!AO183="","x",'Indicator Date'!AO183)</f>
        <v>2018</v>
      </c>
      <c r="AP183" s="119">
        <f>IF('Indicator Date'!AP183="","x",'Indicator Date'!AP183)</f>
        <v>2019</v>
      </c>
      <c r="AQ183" s="119">
        <f>IF('Indicator Date'!AQ183="","x",'Indicator Date'!AQ183)</f>
        <v>2019</v>
      </c>
      <c r="AR183" s="119">
        <f>IF('Indicator Date'!AR183="","x",'Indicator Date'!AR183)</f>
        <v>2019</v>
      </c>
      <c r="AS183" s="119">
        <f>IF('Indicator Date'!AS183="","x",'Indicator Date'!AS183)</f>
        <v>2019</v>
      </c>
      <c r="AT183" s="119" t="str">
        <f>IF('Indicator Date'!AT183="","x",'Indicator Date'!AT183)</f>
        <v>x</v>
      </c>
      <c r="AU183" s="119">
        <f>IF('Indicator Date'!AU183="","x",'Indicator Date'!AU183)</f>
        <v>2019</v>
      </c>
      <c r="AV183" s="119">
        <f>IF('Indicator Date'!AV183="","x",'Indicator Date'!AV183)</f>
        <v>2019</v>
      </c>
      <c r="AW183" s="119">
        <f>IF('Indicator Date'!AW183="","x",'Indicator Date'!AW183)</f>
        <v>2019</v>
      </c>
      <c r="AX183" s="119" t="str">
        <f>IF('Indicator Date'!AX183="","x",'Indicator Date'!AX183)</f>
        <v>x</v>
      </c>
      <c r="AY183" s="119">
        <f>IF('Indicator Date'!AY183="","x",'Indicator Date'!AY183)</f>
        <v>2019</v>
      </c>
      <c r="AZ183" s="119">
        <f>IF('Indicator Date'!AZ183="","x",'Indicator Date'!AZ183)</f>
        <v>2019</v>
      </c>
      <c r="BA183" s="119">
        <f>IF('Indicator Date'!BA183="","x",'Indicator Date'!BA183)</f>
        <v>2019</v>
      </c>
      <c r="BB183" s="119">
        <f>IF('Indicator Date'!BB183="","x",'Indicator Date'!BB183)</f>
        <v>2018</v>
      </c>
      <c r="BC183" s="119">
        <f>IF('Indicator Date'!BC183="","x",'Indicator Date'!BC183)</f>
        <v>2019</v>
      </c>
      <c r="BD183" s="119">
        <f>IF('Indicator Date'!BD183="","x",'Indicator Date'!BD183)</f>
        <v>2020</v>
      </c>
      <c r="BE183" s="170">
        <f>IF('Indicator Date'!BE183="","x",YEAR('Indicator Date'!BE183))</f>
        <v>2019</v>
      </c>
      <c r="BF183" s="170">
        <f>IF('Indicator Date'!BF183="","x",YEAR('Indicator Date'!BF183))</f>
        <v>2020</v>
      </c>
      <c r="BG183" s="119">
        <f>IF('Indicator Date'!BG183="","x",'Indicator Date'!BG183)</f>
        <v>2019</v>
      </c>
      <c r="BH183" s="119">
        <f>IF('Indicator Date'!BH183="","x",'Indicator Date'!BH183)</f>
        <v>2019</v>
      </c>
      <c r="BI183" s="119">
        <f>IF('Indicator Date'!BI183="","x",'Indicator Date'!BI183)</f>
        <v>2019</v>
      </c>
      <c r="BJ183" s="119" t="str">
        <f>IF('Indicator Date'!BJ183="","x",'Indicator Date'!BJ183)</f>
        <v>x</v>
      </c>
      <c r="BK183" s="119">
        <f>IF('Indicator Date'!BK183="","x",'Indicator Date'!BK183)</f>
        <v>2019</v>
      </c>
      <c r="BL183" s="119">
        <f>IF('Indicator Date'!BL183="","x",'Indicator Date'!BL183)</f>
        <v>2020</v>
      </c>
      <c r="BM183" s="119">
        <f>IF('Indicator Date'!BM183="","x",'Indicator Date'!BM183)</f>
        <v>2018</v>
      </c>
      <c r="BN183" s="119">
        <f>IF('Indicator Date'!BN183="","x",'Indicator Date'!BN183)</f>
        <v>2012</v>
      </c>
      <c r="BO183" s="119">
        <f>IF('Indicator Date'!BO183="","x",'Indicator Date'!BO183)</f>
        <v>2018</v>
      </c>
      <c r="BP183" s="119">
        <f>IF('Indicator Date'!BP183="","x",'Indicator Date'!BP183)</f>
        <v>2019</v>
      </c>
      <c r="BQ183" s="119">
        <f>IF('Indicator Date'!BQ183="","x",'Indicator Date'!BQ183)</f>
        <v>2014</v>
      </c>
      <c r="BR183" s="119">
        <f>IF('Indicator Date'!BR183="","x",'Indicator Date'!BR183)</f>
        <v>2017</v>
      </c>
      <c r="BS183" s="119">
        <f>IF('Indicator Date'!BS183="","x",'Indicator Date'!BS183)</f>
        <v>2017</v>
      </c>
      <c r="BT183" s="119">
        <f>IF('Indicator Date'!BT183="","x",'Indicator Date'!BT183)</f>
        <v>2014</v>
      </c>
      <c r="BU183" s="119">
        <f>IF('Indicator Date'!BU183="","x",'Indicator Date'!BU183)</f>
        <v>2018</v>
      </c>
      <c r="BV183" s="119">
        <f>IF('Indicator Date'!BV183="","x",'Indicator Date'!BV183)</f>
        <v>2018</v>
      </c>
      <c r="BW183" s="119" t="str">
        <f>IF('Indicator Date'!BW183="","x",'Indicator Date'!BW183)</f>
        <v>x</v>
      </c>
      <c r="BX183" s="119">
        <f>IF('Indicator Date'!BX183="","x",'Indicator Date'!BX183)</f>
        <v>2018</v>
      </c>
      <c r="BY183" s="119">
        <f>IF('Indicator Date'!BY183="","x",'Indicator Date'!BY183)</f>
        <v>2017</v>
      </c>
      <c r="BZ183" s="119">
        <f>IF('Indicator Date'!BZ183="","x",'Indicator Date'!BZ183)</f>
        <v>2019</v>
      </c>
      <c r="CA183" s="119">
        <f>IF('Indicator Date'!CA183="","x",'Indicator Date'!CA183)</f>
        <v>2020</v>
      </c>
      <c r="CB183" s="119">
        <f>IF('Indicator Date'!CB183="","x",'Indicator Date'!CB183)</f>
        <v>2015</v>
      </c>
    </row>
    <row r="184" spans="1:80" x14ac:dyDescent="0.3">
      <c r="A184" s="100" t="str">
        <f>'Indicator Data'!A186</f>
        <v>United Arab Emirates</v>
      </c>
      <c r="B184" s="86" t="str">
        <f>'Indicator Data'!B186</f>
        <v>ARE</v>
      </c>
      <c r="C184" s="119">
        <f>IF('Indicator Date'!C184="","x",'Indicator Date'!C184)</f>
        <v>2015</v>
      </c>
      <c r="D184" s="119">
        <f>IF('Indicator Date'!D184="","x",'Indicator Date'!D184)</f>
        <v>2015</v>
      </c>
      <c r="E184" s="119">
        <f>IF('Indicator Date'!E184="","x",'Indicator Date'!E184)</f>
        <v>2015</v>
      </c>
      <c r="F184" s="119">
        <f>IF('Indicator Date'!F184="","x",'Indicator Date'!F184)</f>
        <v>2015</v>
      </c>
      <c r="G184" s="119">
        <f>IF('Indicator Date'!G184="","x",'Indicator Date'!G184)</f>
        <v>2015</v>
      </c>
      <c r="H184" s="119">
        <f>IF('Indicator Date'!H184="","x",'Indicator Date'!H184)</f>
        <v>2015</v>
      </c>
      <c r="I184" s="119">
        <f>IF('Indicator Date'!I184="","x",'Indicator Date'!I184)</f>
        <v>2015</v>
      </c>
      <c r="J184" s="119">
        <f>IF('Indicator Date'!J184="","x",'Indicator Date'!J184)</f>
        <v>2019</v>
      </c>
      <c r="K184" s="119">
        <f>IF('Indicator Date'!K184="","x",'Indicator Date'!K184)</f>
        <v>2019</v>
      </c>
      <c r="L184" s="119">
        <f>IF('Indicator Date'!L184="","x",'Indicator Date'!L184)</f>
        <v>2019</v>
      </c>
      <c r="M184" s="119">
        <f>IF('Indicator Date'!M184="","x",'Indicator Date'!M184)</f>
        <v>2015</v>
      </c>
      <c r="N184" s="119">
        <f>IF('Indicator Date'!N184="","x",'Indicator Date'!N184)</f>
        <v>2015</v>
      </c>
      <c r="O184" s="119">
        <f>IF('Indicator Date'!O184="","x",'Indicator Date'!O184)</f>
        <v>2015</v>
      </c>
      <c r="P184" s="119">
        <f>IF('Indicator Date'!P184="","x",'Indicator Date'!P184)</f>
        <v>2015</v>
      </c>
      <c r="Q184" s="119">
        <f>IF('Indicator Date'!Q184="","x",'Indicator Date'!Q184)</f>
        <v>2010</v>
      </c>
      <c r="R184" s="119">
        <f>IF('Indicator Date'!R184="","x",'Indicator Date'!R184)</f>
        <v>2010</v>
      </c>
      <c r="S184" s="119">
        <f>IF('Indicator Date'!S184="","x",'Indicator Date'!S184)</f>
        <v>2010</v>
      </c>
      <c r="T184" s="119">
        <f>IF('Indicator Date'!T184="","x",'Indicator Date'!T184)</f>
        <v>2010</v>
      </c>
      <c r="U184" s="119">
        <f>IF('Indicator Date'!U184="","x",'Indicator Date'!U184)</f>
        <v>2015</v>
      </c>
      <c r="V184" s="119">
        <f>IF('Indicator Date'!V184="","x",'Indicator Date'!V184)</f>
        <v>2015</v>
      </c>
      <c r="W184" s="119">
        <f>IF('Indicator Date'!W184="","x",'Indicator Date'!W184)</f>
        <v>2015</v>
      </c>
      <c r="X184" s="119">
        <f>IF('Indicator Date'!X184="","x",'Indicator Date'!X184)</f>
        <v>2018</v>
      </c>
      <c r="Y184" s="119">
        <f>IF('Indicator Date'!Y184="","x",'Indicator Date'!Y184)</f>
        <v>2019</v>
      </c>
      <c r="Z184" s="119">
        <f>IF('Indicator Date'!Z184="","x",'Indicator Date'!Z184)</f>
        <v>2019</v>
      </c>
      <c r="AA184" s="119" t="str">
        <f>IF('Indicator Date'!AA184="","x",'Indicator Date'!AA184)</f>
        <v>x</v>
      </c>
      <c r="AB184" s="119">
        <f>IF('Indicator Date'!AB184="","x",'Indicator Date'!AB184)</f>
        <v>2017</v>
      </c>
      <c r="AC184" s="119" t="str">
        <f>IF('Indicator Date'!AC184="","x",'Indicator Date'!AC184)</f>
        <v>x</v>
      </c>
      <c r="AD184" s="119">
        <f>IF('Indicator Date'!AD184="","x",'Indicator Date'!AD184)</f>
        <v>2019</v>
      </c>
      <c r="AE184" s="119">
        <f>IF('Indicator Date'!AE184="","x",'Indicator Date'!AE184)</f>
        <v>2019</v>
      </c>
      <c r="AF184" s="119" t="str">
        <f>IF('Indicator Date'!AF184="","x",'Indicator Date'!AF184)</f>
        <v>x</v>
      </c>
      <c r="AG184" s="119">
        <f>IF('Indicator Date'!AG184="","x",'Indicator Date'!AG184)</f>
        <v>2019</v>
      </c>
      <c r="AH184" s="119">
        <f>IF('Indicator Date'!AH184="","x",'Indicator Date'!AH184)</f>
        <v>2021</v>
      </c>
      <c r="AI184" s="119">
        <f>IF('Indicator Date'!AI184="","x",'Indicator Date'!AI184)</f>
        <v>2021</v>
      </c>
      <c r="AJ184" s="119">
        <f>IF('Indicator Date'!AJ184="","x",'Indicator Date'!AJ184)</f>
        <v>2020</v>
      </c>
      <c r="AK184" s="119">
        <f>IF('Indicator Date'!AK184="","x",'Indicator Date'!AK184)</f>
        <v>2020</v>
      </c>
      <c r="AL184" s="119">
        <f>IF('Indicator Date'!AL184="","x",'Indicator Date'!AL184)</f>
        <v>2018</v>
      </c>
      <c r="AM184" s="119" t="str">
        <f>IF('Indicator Date'!AM184="","x",RIGHT('Indicator Date'!AM184,4))</f>
        <v>x</v>
      </c>
      <c r="AN184" s="119">
        <f>IF('Indicator Date'!AN184="","x",'Indicator Date'!AN184)</f>
        <v>2021</v>
      </c>
      <c r="AO184" s="119">
        <f>IF('Indicator Date'!AO184="","x",'Indicator Date'!AO184)</f>
        <v>2018</v>
      </c>
      <c r="AP184" s="119">
        <f>IF('Indicator Date'!AP184="","x",'Indicator Date'!AP184)</f>
        <v>2019</v>
      </c>
      <c r="AQ184" s="119" t="str">
        <f>IF('Indicator Date'!AQ184="","x",'Indicator Date'!AQ184)</f>
        <v>x</v>
      </c>
      <c r="AR184" s="119" t="str">
        <f>IF('Indicator Date'!AR184="","x",'Indicator Date'!AR184)</f>
        <v>x</v>
      </c>
      <c r="AS184" s="119">
        <f>IF('Indicator Date'!AS184="","x",'Indicator Date'!AS184)</f>
        <v>2019</v>
      </c>
      <c r="AT184" s="119" t="str">
        <f>IF('Indicator Date'!AT184="","x",'Indicator Date'!AT184)</f>
        <v>x</v>
      </c>
      <c r="AU184" s="119">
        <f>IF('Indicator Date'!AU184="","x",'Indicator Date'!AU184)</f>
        <v>2019</v>
      </c>
      <c r="AV184" s="119" t="str">
        <f>IF('Indicator Date'!AV184="","x",'Indicator Date'!AV184)</f>
        <v>x</v>
      </c>
      <c r="AW184" s="119" t="str">
        <f>IF('Indicator Date'!AW184="","x",'Indicator Date'!AW184)</f>
        <v>x</v>
      </c>
      <c r="AX184" s="119">
        <f>IF('Indicator Date'!AX184="","x",'Indicator Date'!AX184)</f>
        <v>2018</v>
      </c>
      <c r="AY184" s="119">
        <f>IF('Indicator Date'!AY184="","x",'Indicator Date'!AY184)</f>
        <v>2019</v>
      </c>
      <c r="AZ184" s="119">
        <f>IF('Indicator Date'!AZ184="","x",'Indicator Date'!AZ184)</f>
        <v>2019</v>
      </c>
      <c r="BA184" s="119">
        <f>IF('Indicator Date'!BA184="","x",'Indicator Date'!BA184)</f>
        <v>2018</v>
      </c>
      <c r="BB184" s="119">
        <f>IF('Indicator Date'!BB184="","x",'Indicator Date'!BB184)</f>
        <v>2018</v>
      </c>
      <c r="BC184" s="119">
        <f>IF('Indicator Date'!BC184="","x",'Indicator Date'!BC184)</f>
        <v>2019</v>
      </c>
      <c r="BD184" s="119">
        <f>IF('Indicator Date'!BD184="","x",'Indicator Date'!BD184)</f>
        <v>2020</v>
      </c>
      <c r="BE184" s="170" t="str">
        <f>IF('Indicator Date'!BE184="","x",YEAR('Indicator Date'!BE184))</f>
        <v>x</v>
      </c>
      <c r="BF184" s="170">
        <f>IF('Indicator Date'!BF184="","x",YEAR('Indicator Date'!BF184))</f>
        <v>2020</v>
      </c>
      <c r="BG184" s="119">
        <f>IF('Indicator Date'!BG184="","x",'Indicator Date'!BG184)</f>
        <v>2019</v>
      </c>
      <c r="BH184" s="119">
        <f>IF('Indicator Date'!BH184="","x",'Indicator Date'!BH184)</f>
        <v>2019</v>
      </c>
      <c r="BI184" s="119">
        <f>IF('Indicator Date'!BI184="","x",'Indicator Date'!BI184)</f>
        <v>2019</v>
      </c>
      <c r="BJ184" s="119">
        <f>IF('Indicator Date'!BJ184="","x",'Indicator Date'!BJ184)</f>
        <v>2015</v>
      </c>
      <c r="BK184" s="119">
        <f>IF('Indicator Date'!BK184="","x",'Indicator Date'!BK184)</f>
        <v>2019</v>
      </c>
      <c r="BL184" s="119">
        <f>IF('Indicator Date'!BL184="","x",'Indicator Date'!BL184)</f>
        <v>2020</v>
      </c>
      <c r="BM184" s="119">
        <f>IF('Indicator Date'!BM184="","x",'Indicator Date'!BM184)</f>
        <v>2018</v>
      </c>
      <c r="BN184" s="119">
        <f>IF('Indicator Date'!BN184="","x",'Indicator Date'!BN184)</f>
        <v>2015</v>
      </c>
      <c r="BO184" s="119">
        <f>IF('Indicator Date'!BO184="","x",'Indicator Date'!BO184)</f>
        <v>2019</v>
      </c>
      <c r="BP184" s="119">
        <f>IF('Indicator Date'!BP184="","x",'Indicator Date'!BP184)</f>
        <v>2019</v>
      </c>
      <c r="BQ184" s="119">
        <f>IF('Indicator Date'!BQ184="","x",'Indicator Date'!BQ184)</f>
        <v>2014</v>
      </c>
      <c r="BR184" s="119">
        <f>IF('Indicator Date'!BR184="","x",'Indicator Date'!BR184)</f>
        <v>2017</v>
      </c>
      <c r="BS184" s="119">
        <f>IF('Indicator Date'!BS184="","x",'Indicator Date'!BS184)</f>
        <v>2017</v>
      </c>
      <c r="BT184" s="119">
        <f>IF('Indicator Date'!BT184="","x",'Indicator Date'!BT184)</f>
        <v>2016</v>
      </c>
      <c r="BU184" s="119">
        <f>IF('Indicator Date'!BU184="","x",'Indicator Date'!BU184)</f>
        <v>2018</v>
      </c>
      <c r="BV184" s="119">
        <f>IF('Indicator Date'!BV184="","x",'Indicator Date'!BV184)</f>
        <v>2018</v>
      </c>
      <c r="BW184" s="119">
        <f>IF('Indicator Date'!BW184="","x",'Indicator Date'!BW184)</f>
        <v>2018</v>
      </c>
      <c r="BX184" s="119">
        <f>IF('Indicator Date'!BX184="","x",'Indicator Date'!BX184)</f>
        <v>2018</v>
      </c>
      <c r="BY184" s="119">
        <f>IF('Indicator Date'!BY184="","x",'Indicator Date'!BY184)</f>
        <v>2017</v>
      </c>
      <c r="BZ184" s="119">
        <f>IF('Indicator Date'!BZ184="","x",'Indicator Date'!BZ184)</f>
        <v>2019</v>
      </c>
      <c r="CA184" s="119">
        <f>IF('Indicator Date'!CA184="","x",'Indicator Date'!CA184)</f>
        <v>2020</v>
      </c>
      <c r="CB184" s="119">
        <f>IF('Indicator Date'!CB184="","x",'Indicator Date'!CB184)</f>
        <v>2015</v>
      </c>
    </row>
    <row r="185" spans="1:80" x14ac:dyDescent="0.3">
      <c r="A185" s="100" t="str">
        <f>'Indicator Data'!A187</f>
        <v>United Kingdom</v>
      </c>
      <c r="B185" s="86" t="str">
        <f>'Indicator Data'!B187</f>
        <v>GBR</v>
      </c>
      <c r="C185" s="119">
        <f>IF('Indicator Date'!C185="","x",'Indicator Date'!C185)</f>
        <v>2015</v>
      </c>
      <c r="D185" s="119">
        <f>IF('Indicator Date'!D185="","x",'Indicator Date'!D185)</f>
        <v>2015</v>
      </c>
      <c r="E185" s="119">
        <f>IF('Indicator Date'!E185="","x",'Indicator Date'!E185)</f>
        <v>2015</v>
      </c>
      <c r="F185" s="119">
        <f>IF('Indicator Date'!F185="","x",'Indicator Date'!F185)</f>
        <v>2015</v>
      </c>
      <c r="G185" s="119">
        <f>IF('Indicator Date'!G185="","x",'Indicator Date'!G185)</f>
        <v>2015</v>
      </c>
      <c r="H185" s="119">
        <f>IF('Indicator Date'!H185="","x",'Indicator Date'!H185)</f>
        <v>2015</v>
      </c>
      <c r="I185" s="119">
        <f>IF('Indicator Date'!I185="","x",'Indicator Date'!I185)</f>
        <v>2015</v>
      </c>
      <c r="J185" s="119">
        <f>IF('Indicator Date'!J185="","x",'Indicator Date'!J185)</f>
        <v>2019</v>
      </c>
      <c r="K185" s="119">
        <f>IF('Indicator Date'!K185="","x",'Indicator Date'!K185)</f>
        <v>2019</v>
      </c>
      <c r="L185" s="119">
        <f>IF('Indicator Date'!L185="","x",'Indicator Date'!L185)</f>
        <v>2019</v>
      </c>
      <c r="M185" s="119">
        <f>IF('Indicator Date'!M185="","x",'Indicator Date'!M185)</f>
        <v>2015</v>
      </c>
      <c r="N185" s="119">
        <f>IF('Indicator Date'!N185="","x",'Indicator Date'!N185)</f>
        <v>2015</v>
      </c>
      <c r="O185" s="119">
        <f>IF('Indicator Date'!O185="","x",'Indicator Date'!O185)</f>
        <v>2015</v>
      </c>
      <c r="P185" s="119">
        <f>IF('Indicator Date'!P185="","x",'Indicator Date'!P185)</f>
        <v>2015</v>
      </c>
      <c r="Q185" s="119">
        <f>IF('Indicator Date'!Q185="","x",'Indicator Date'!Q185)</f>
        <v>2010</v>
      </c>
      <c r="R185" s="119">
        <f>IF('Indicator Date'!R185="","x",'Indicator Date'!R185)</f>
        <v>2010</v>
      </c>
      <c r="S185" s="119">
        <f>IF('Indicator Date'!S185="","x",'Indicator Date'!S185)</f>
        <v>2010</v>
      </c>
      <c r="T185" s="119">
        <f>IF('Indicator Date'!T185="","x",'Indicator Date'!T185)</f>
        <v>2010</v>
      </c>
      <c r="U185" s="119">
        <f>IF('Indicator Date'!U185="","x",'Indicator Date'!U185)</f>
        <v>2015</v>
      </c>
      <c r="V185" s="119">
        <f>IF('Indicator Date'!V185="","x",'Indicator Date'!V185)</f>
        <v>2015</v>
      </c>
      <c r="W185" s="119">
        <f>IF('Indicator Date'!W185="","x",'Indicator Date'!W185)</f>
        <v>2015</v>
      </c>
      <c r="X185" s="119">
        <f>IF('Indicator Date'!X185="","x",'Indicator Date'!X185)</f>
        <v>2018</v>
      </c>
      <c r="Y185" s="119">
        <f>IF('Indicator Date'!Y185="","x",'Indicator Date'!Y185)</f>
        <v>2019</v>
      </c>
      <c r="Z185" s="119">
        <f>IF('Indicator Date'!Z185="","x",'Indicator Date'!Z185)</f>
        <v>2019</v>
      </c>
      <c r="AA185" s="119">
        <f>IF('Indicator Date'!AA185="","x",'Indicator Date'!AA185)</f>
        <v>2011</v>
      </c>
      <c r="AB185" s="119">
        <f>IF('Indicator Date'!AB185="","x",'Indicator Date'!AB185)</f>
        <v>2017</v>
      </c>
      <c r="AC185" s="119" t="str">
        <f>IF('Indicator Date'!AC185="","x",'Indicator Date'!AC185)</f>
        <v>x</v>
      </c>
      <c r="AD185" s="119">
        <f>IF('Indicator Date'!AD185="","x",'Indicator Date'!AD185)</f>
        <v>2017</v>
      </c>
      <c r="AE185" s="119">
        <f>IF('Indicator Date'!AE185="","x",'Indicator Date'!AE185)</f>
        <v>2019</v>
      </c>
      <c r="AF185" s="119" t="str">
        <f>IF('Indicator Date'!AF185="","x",'Indicator Date'!AF185)</f>
        <v>x</v>
      </c>
      <c r="AG185" s="119">
        <f>IF('Indicator Date'!AG185="","x",'Indicator Date'!AG185)</f>
        <v>2019</v>
      </c>
      <c r="AH185" s="119">
        <f>IF('Indicator Date'!AH185="","x",'Indicator Date'!AH185)</f>
        <v>2021</v>
      </c>
      <c r="AI185" s="119">
        <f>IF('Indicator Date'!AI185="","x",'Indicator Date'!AI185)</f>
        <v>2021</v>
      </c>
      <c r="AJ185" s="119">
        <f>IF('Indicator Date'!AJ185="","x",'Indicator Date'!AJ185)</f>
        <v>2020</v>
      </c>
      <c r="AK185" s="119">
        <f>IF('Indicator Date'!AK185="","x",'Indicator Date'!AK185)</f>
        <v>2020</v>
      </c>
      <c r="AL185" s="119">
        <f>IF('Indicator Date'!AL185="","x",'Indicator Date'!AL185)</f>
        <v>2018</v>
      </c>
      <c r="AM185" s="119" t="str">
        <f>IF('Indicator Date'!AM185="","x",RIGHT('Indicator Date'!AM185,4))</f>
        <v>x</v>
      </c>
      <c r="AN185" s="119">
        <f>IF('Indicator Date'!AN185="","x",'Indicator Date'!AN185)</f>
        <v>2021</v>
      </c>
      <c r="AO185" s="119">
        <f>IF('Indicator Date'!AO185="","x",'Indicator Date'!AO185)</f>
        <v>2018</v>
      </c>
      <c r="AP185" s="119">
        <f>IF('Indicator Date'!AP185="","x",'Indicator Date'!AP185)</f>
        <v>2019</v>
      </c>
      <c r="AQ185" s="119" t="str">
        <f>IF('Indicator Date'!AQ185="","x",'Indicator Date'!AQ185)</f>
        <v>x</v>
      </c>
      <c r="AR185" s="119">
        <f>IF('Indicator Date'!AR185="","x",'Indicator Date'!AR185)</f>
        <v>2019</v>
      </c>
      <c r="AS185" s="119">
        <f>IF('Indicator Date'!AS185="","x",'Indicator Date'!AS185)</f>
        <v>2019</v>
      </c>
      <c r="AT185" s="119" t="str">
        <f>IF('Indicator Date'!AT185="","x",'Indicator Date'!AT185)</f>
        <v>x</v>
      </c>
      <c r="AU185" s="119">
        <f>IF('Indicator Date'!AU185="","x",'Indicator Date'!AU185)</f>
        <v>2019</v>
      </c>
      <c r="AV185" s="119" t="str">
        <f>IF('Indicator Date'!AV185="","x",'Indicator Date'!AV185)</f>
        <v>x</v>
      </c>
      <c r="AW185" s="119" t="str">
        <f>IF('Indicator Date'!AW185="","x",'Indicator Date'!AW185)</f>
        <v>x</v>
      </c>
      <c r="AX185" s="119" t="str">
        <f>IF('Indicator Date'!AX185="","x",'Indicator Date'!AX185)</f>
        <v>x</v>
      </c>
      <c r="AY185" s="119">
        <f>IF('Indicator Date'!AY185="","x",'Indicator Date'!AY185)</f>
        <v>2019</v>
      </c>
      <c r="AZ185" s="119">
        <f>IF('Indicator Date'!AZ185="","x",'Indicator Date'!AZ185)</f>
        <v>2019</v>
      </c>
      <c r="BA185" s="119">
        <f>IF('Indicator Date'!BA185="","x",'Indicator Date'!BA185)</f>
        <v>2017</v>
      </c>
      <c r="BB185" s="119">
        <f>IF('Indicator Date'!BB185="","x",'Indicator Date'!BB185)</f>
        <v>2018</v>
      </c>
      <c r="BC185" s="119">
        <f>IF('Indicator Date'!BC185="","x",'Indicator Date'!BC185)</f>
        <v>2019</v>
      </c>
      <c r="BD185" s="119">
        <f>IF('Indicator Date'!BD185="","x",'Indicator Date'!BD185)</f>
        <v>2020</v>
      </c>
      <c r="BE185" s="170" t="str">
        <f>IF('Indicator Date'!BE185="","x",YEAR('Indicator Date'!BE185))</f>
        <v>x</v>
      </c>
      <c r="BF185" s="170">
        <f>IF('Indicator Date'!BF185="","x",YEAR('Indicator Date'!BF185))</f>
        <v>2020</v>
      </c>
      <c r="BG185" s="119">
        <f>IF('Indicator Date'!BG185="","x",'Indicator Date'!BG185)</f>
        <v>2019</v>
      </c>
      <c r="BH185" s="119">
        <f>IF('Indicator Date'!BH185="","x",'Indicator Date'!BH185)</f>
        <v>2019</v>
      </c>
      <c r="BI185" s="119">
        <f>IF('Indicator Date'!BI185="","x",'Indicator Date'!BI185)</f>
        <v>2019</v>
      </c>
      <c r="BJ185" s="119">
        <f>IF('Indicator Date'!BJ185="","x",'Indicator Date'!BJ185)</f>
        <v>2015</v>
      </c>
      <c r="BK185" s="119">
        <f>IF('Indicator Date'!BK185="","x",'Indicator Date'!BK185)</f>
        <v>2019</v>
      </c>
      <c r="BL185" s="119">
        <f>IF('Indicator Date'!BL185="","x",'Indicator Date'!BL185)</f>
        <v>2020</v>
      </c>
      <c r="BM185" s="119">
        <f>IF('Indicator Date'!BM185="","x",'Indicator Date'!BM185)</f>
        <v>2018</v>
      </c>
      <c r="BN185" s="119" t="str">
        <f>IF('Indicator Date'!BN185="","x",'Indicator Date'!BN185)</f>
        <v>x</v>
      </c>
      <c r="BO185" s="119">
        <f>IF('Indicator Date'!BO185="","x",'Indicator Date'!BO185)</f>
        <v>2019</v>
      </c>
      <c r="BP185" s="119">
        <f>IF('Indicator Date'!BP185="","x",'Indicator Date'!BP185)</f>
        <v>2019</v>
      </c>
      <c r="BQ185" s="119">
        <f>IF('Indicator Date'!BQ185="","x",'Indicator Date'!BQ185)</f>
        <v>2014</v>
      </c>
      <c r="BR185" s="119">
        <f>IF('Indicator Date'!BR185="","x",'Indicator Date'!BR185)</f>
        <v>2017</v>
      </c>
      <c r="BS185" s="119">
        <f>IF('Indicator Date'!BS185="","x",'Indicator Date'!BS185)</f>
        <v>2017</v>
      </c>
      <c r="BT185" s="119">
        <f>IF('Indicator Date'!BT185="","x",'Indicator Date'!BT185)</f>
        <v>2017</v>
      </c>
      <c r="BU185" s="119">
        <f>IF('Indicator Date'!BU185="","x",'Indicator Date'!BU185)</f>
        <v>2018</v>
      </c>
      <c r="BV185" s="119">
        <f>IF('Indicator Date'!BV185="","x",'Indicator Date'!BV185)</f>
        <v>2018</v>
      </c>
      <c r="BW185" s="119">
        <f>IF('Indicator Date'!BW185="","x",'Indicator Date'!BW185)</f>
        <v>2018</v>
      </c>
      <c r="BX185" s="119">
        <f>IF('Indicator Date'!BX185="","x",'Indicator Date'!BX185)</f>
        <v>2018</v>
      </c>
      <c r="BY185" s="119">
        <f>IF('Indicator Date'!BY185="","x",'Indicator Date'!BY185)</f>
        <v>2017</v>
      </c>
      <c r="BZ185" s="119">
        <f>IF('Indicator Date'!BZ185="","x",'Indicator Date'!BZ185)</f>
        <v>2019</v>
      </c>
      <c r="CA185" s="119">
        <f>IF('Indicator Date'!CA185="","x",'Indicator Date'!CA185)</f>
        <v>2020</v>
      </c>
      <c r="CB185" s="119">
        <f>IF('Indicator Date'!CB185="","x",'Indicator Date'!CB185)</f>
        <v>2015</v>
      </c>
    </row>
    <row r="186" spans="1:80" x14ac:dyDescent="0.3">
      <c r="A186" s="100" t="str">
        <f>'Indicator Data'!A188</f>
        <v>United States of America</v>
      </c>
      <c r="B186" s="86" t="str">
        <f>'Indicator Data'!B188</f>
        <v>USA</v>
      </c>
      <c r="C186" s="119">
        <f>IF('Indicator Date'!C186="","x",'Indicator Date'!C186)</f>
        <v>2015</v>
      </c>
      <c r="D186" s="119">
        <f>IF('Indicator Date'!D186="","x",'Indicator Date'!D186)</f>
        <v>2015</v>
      </c>
      <c r="E186" s="119">
        <f>IF('Indicator Date'!E186="","x",'Indicator Date'!E186)</f>
        <v>2015</v>
      </c>
      <c r="F186" s="119">
        <f>IF('Indicator Date'!F186="","x",'Indicator Date'!F186)</f>
        <v>2015</v>
      </c>
      <c r="G186" s="119">
        <f>IF('Indicator Date'!G186="","x",'Indicator Date'!G186)</f>
        <v>2015</v>
      </c>
      <c r="H186" s="119">
        <f>IF('Indicator Date'!H186="","x",'Indicator Date'!H186)</f>
        <v>2015</v>
      </c>
      <c r="I186" s="119">
        <f>IF('Indicator Date'!I186="","x",'Indicator Date'!I186)</f>
        <v>2015</v>
      </c>
      <c r="J186" s="119">
        <f>IF('Indicator Date'!J186="","x",'Indicator Date'!J186)</f>
        <v>2019</v>
      </c>
      <c r="K186" s="119">
        <f>IF('Indicator Date'!K186="","x",'Indicator Date'!K186)</f>
        <v>2019</v>
      </c>
      <c r="L186" s="119">
        <f>IF('Indicator Date'!L186="","x",'Indicator Date'!L186)</f>
        <v>2019</v>
      </c>
      <c r="M186" s="119">
        <f>IF('Indicator Date'!M186="","x",'Indicator Date'!M186)</f>
        <v>2015</v>
      </c>
      <c r="N186" s="119">
        <f>IF('Indicator Date'!N186="","x",'Indicator Date'!N186)</f>
        <v>2015</v>
      </c>
      <c r="O186" s="119">
        <f>IF('Indicator Date'!O186="","x",'Indicator Date'!O186)</f>
        <v>2015</v>
      </c>
      <c r="P186" s="119">
        <f>IF('Indicator Date'!P186="","x",'Indicator Date'!P186)</f>
        <v>2015</v>
      </c>
      <c r="Q186" s="119">
        <f>IF('Indicator Date'!Q186="","x",'Indicator Date'!Q186)</f>
        <v>2010</v>
      </c>
      <c r="R186" s="119">
        <f>IF('Indicator Date'!R186="","x",'Indicator Date'!R186)</f>
        <v>2010</v>
      </c>
      <c r="S186" s="119">
        <f>IF('Indicator Date'!S186="","x",'Indicator Date'!S186)</f>
        <v>2010</v>
      </c>
      <c r="T186" s="119">
        <f>IF('Indicator Date'!T186="","x",'Indicator Date'!T186)</f>
        <v>2010</v>
      </c>
      <c r="U186" s="119">
        <f>IF('Indicator Date'!U186="","x",'Indicator Date'!U186)</f>
        <v>2015</v>
      </c>
      <c r="V186" s="119">
        <f>IF('Indicator Date'!V186="","x",'Indicator Date'!V186)</f>
        <v>2015</v>
      </c>
      <c r="W186" s="119">
        <f>IF('Indicator Date'!W186="","x",'Indicator Date'!W186)</f>
        <v>2015</v>
      </c>
      <c r="X186" s="119">
        <f>IF('Indicator Date'!X186="","x",'Indicator Date'!X186)</f>
        <v>2018</v>
      </c>
      <c r="Y186" s="119">
        <f>IF('Indicator Date'!Y186="","x",'Indicator Date'!Y186)</f>
        <v>2019</v>
      </c>
      <c r="Z186" s="119">
        <f>IF('Indicator Date'!Z186="","x",'Indicator Date'!Z186)</f>
        <v>2019</v>
      </c>
      <c r="AA186" s="119">
        <f>IF('Indicator Date'!AA186="","x",'Indicator Date'!AA186)</f>
        <v>2015</v>
      </c>
      <c r="AB186" s="119">
        <f>IF('Indicator Date'!AB186="","x",'Indicator Date'!AB186)</f>
        <v>2017</v>
      </c>
      <c r="AC186" s="119" t="str">
        <f>IF('Indicator Date'!AC186="","x",'Indicator Date'!AC186)</f>
        <v>x</v>
      </c>
      <c r="AD186" s="119">
        <f>IF('Indicator Date'!AD186="","x",'Indicator Date'!AD186)</f>
        <v>2018</v>
      </c>
      <c r="AE186" s="119">
        <f>IF('Indicator Date'!AE186="","x",'Indicator Date'!AE186)</f>
        <v>2019</v>
      </c>
      <c r="AF186" s="119" t="str">
        <f>IF('Indicator Date'!AF186="","x",'Indicator Date'!AF186)</f>
        <v>x</v>
      </c>
      <c r="AG186" s="119">
        <f>IF('Indicator Date'!AG186="","x",'Indicator Date'!AG186)</f>
        <v>2019</v>
      </c>
      <c r="AH186" s="119">
        <f>IF('Indicator Date'!AH186="","x",'Indicator Date'!AH186)</f>
        <v>2021</v>
      </c>
      <c r="AI186" s="119">
        <f>IF('Indicator Date'!AI186="","x",'Indicator Date'!AI186)</f>
        <v>2021</v>
      </c>
      <c r="AJ186" s="119">
        <f>IF('Indicator Date'!AJ186="","x",'Indicator Date'!AJ186)</f>
        <v>2020</v>
      </c>
      <c r="AK186" s="119">
        <f>IF('Indicator Date'!AK186="","x",'Indicator Date'!AK186)</f>
        <v>2020</v>
      </c>
      <c r="AL186" s="119">
        <f>IF('Indicator Date'!AL186="","x",'Indicator Date'!AL186)</f>
        <v>2018</v>
      </c>
      <c r="AM186" s="119" t="str">
        <f>IF('Indicator Date'!AM186="","x",RIGHT('Indicator Date'!AM186,4))</f>
        <v>x</v>
      </c>
      <c r="AN186" s="119">
        <f>IF('Indicator Date'!AN186="","x",'Indicator Date'!AN186)</f>
        <v>2021</v>
      </c>
      <c r="AO186" s="119">
        <f>IF('Indicator Date'!AO186="","x",'Indicator Date'!AO186)</f>
        <v>2018</v>
      </c>
      <c r="AP186" s="119">
        <f>IF('Indicator Date'!AP186="","x",'Indicator Date'!AP186)</f>
        <v>2019</v>
      </c>
      <c r="AQ186" s="119" t="str">
        <f>IF('Indicator Date'!AQ186="","x",'Indicator Date'!AQ186)</f>
        <v>x</v>
      </c>
      <c r="AR186" s="119">
        <f>IF('Indicator Date'!AR186="","x",'Indicator Date'!AR186)</f>
        <v>2019</v>
      </c>
      <c r="AS186" s="119">
        <f>IF('Indicator Date'!AS186="","x",'Indicator Date'!AS186)</f>
        <v>2019</v>
      </c>
      <c r="AT186" s="119">
        <f>IF('Indicator Date'!AT186="","x",'Indicator Date'!AT186)</f>
        <v>2012</v>
      </c>
      <c r="AU186" s="119">
        <f>IF('Indicator Date'!AU186="","x",'Indicator Date'!AU186)</f>
        <v>2019</v>
      </c>
      <c r="AV186" s="119">
        <f>IF('Indicator Date'!AV186="","x",'Indicator Date'!AV186)</f>
        <v>2018</v>
      </c>
      <c r="AW186" s="119">
        <f>IF('Indicator Date'!AW186="","x",'Indicator Date'!AW186)</f>
        <v>2018</v>
      </c>
      <c r="AX186" s="119" t="str">
        <f>IF('Indicator Date'!AX186="","x",'Indicator Date'!AX186)</f>
        <v>x</v>
      </c>
      <c r="AY186" s="119">
        <f>IF('Indicator Date'!AY186="","x",'Indicator Date'!AY186)</f>
        <v>2019</v>
      </c>
      <c r="AZ186" s="119">
        <f>IF('Indicator Date'!AZ186="","x",'Indicator Date'!AZ186)</f>
        <v>2019</v>
      </c>
      <c r="BA186" s="119">
        <f>IF('Indicator Date'!BA186="","x",'Indicator Date'!BA186)</f>
        <v>2018</v>
      </c>
      <c r="BB186" s="119">
        <f>IF('Indicator Date'!BB186="","x",'Indicator Date'!BB186)</f>
        <v>2018</v>
      </c>
      <c r="BC186" s="119">
        <f>IF('Indicator Date'!BC186="","x",'Indicator Date'!BC186)</f>
        <v>2019</v>
      </c>
      <c r="BD186" s="119">
        <f>IF('Indicator Date'!BD186="","x",'Indicator Date'!BD186)</f>
        <v>2020</v>
      </c>
      <c r="BE186" s="170" t="str">
        <f>IF('Indicator Date'!BE186="","x",YEAR('Indicator Date'!BE186))</f>
        <v>x</v>
      </c>
      <c r="BF186" s="170">
        <f>IF('Indicator Date'!BF186="","x",YEAR('Indicator Date'!BF186))</f>
        <v>2020</v>
      </c>
      <c r="BG186" s="119">
        <f>IF('Indicator Date'!BG186="","x",'Indicator Date'!BG186)</f>
        <v>2019</v>
      </c>
      <c r="BH186" s="119">
        <f>IF('Indicator Date'!BH186="","x",'Indicator Date'!BH186)</f>
        <v>2019</v>
      </c>
      <c r="BI186" s="119">
        <f>IF('Indicator Date'!BI186="","x",'Indicator Date'!BI186)</f>
        <v>2019</v>
      </c>
      <c r="BJ186" s="119">
        <f>IF('Indicator Date'!BJ186="","x",'Indicator Date'!BJ186)</f>
        <v>2013</v>
      </c>
      <c r="BK186" s="119">
        <f>IF('Indicator Date'!BK186="","x",'Indicator Date'!BK186)</f>
        <v>2019</v>
      </c>
      <c r="BL186" s="119">
        <f>IF('Indicator Date'!BL186="","x",'Indicator Date'!BL186)</f>
        <v>2020</v>
      </c>
      <c r="BM186" s="119">
        <f>IF('Indicator Date'!BM186="","x",'Indicator Date'!BM186)</f>
        <v>2018</v>
      </c>
      <c r="BN186" s="119" t="str">
        <f>IF('Indicator Date'!BN186="","x",'Indicator Date'!BN186)</f>
        <v>x</v>
      </c>
      <c r="BO186" s="119">
        <f>IF('Indicator Date'!BO186="","x",'Indicator Date'!BO186)</f>
        <v>2018</v>
      </c>
      <c r="BP186" s="119">
        <f>IF('Indicator Date'!BP186="","x",'Indicator Date'!BP186)</f>
        <v>2019</v>
      </c>
      <c r="BQ186" s="119">
        <f>IF('Indicator Date'!BQ186="","x",'Indicator Date'!BQ186)</f>
        <v>2013</v>
      </c>
      <c r="BR186" s="119">
        <f>IF('Indicator Date'!BR186="","x",'Indicator Date'!BR186)</f>
        <v>2017</v>
      </c>
      <c r="BS186" s="119">
        <f>IF('Indicator Date'!BS186="","x",'Indicator Date'!BS186)</f>
        <v>2017</v>
      </c>
      <c r="BT186" s="119">
        <f>IF('Indicator Date'!BT186="","x",'Indicator Date'!BT186)</f>
        <v>2016</v>
      </c>
      <c r="BU186" s="119">
        <f>IF('Indicator Date'!BU186="","x",'Indicator Date'!BU186)</f>
        <v>2018</v>
      </c>
      <c r="BV186" s="119">
        <f>IF('Indicator Date'!BV186="","x",'Indicator Date'!BV186)</f>
        <v>2018</v>
      </c>
      <c r="BW186" s="119">
        <f>IF('Indicator Date'!BW186="","x",'Indicator Date'!BW186)</f>
        <v>2018</v>
      </c>
      <c r="BX186" s="119">
        <f>IF('Indicator Date'!BX186="","x",'Indicator Date'!BX186)</f>
        <v>2018</v>
      </c>
      <c r="BY186" s="119">
        <f>IF('Indicator Date'!BY186="","x",'Indicator Date'!BY186)</f>
        <v>2017</v>
      </c>
      <c r="BZ186" s="119">
        <f>IF('Indicator Date'!BZ186="","x",'Indicator Date'!BZ186)</f>
        <v>2019</v>
      </c>
      <c r="CA186" s="119">
        <f>IF('Indicator Date'!CA186="","x",'Indicator Date'!CA186)</f>
        <v>2020</v>
      </c>
      <c r="CB186" s="119">
        <f>IF('Indicator Date'!CB186="","x",'Indicator Date'!CB186)</f>
        <v>2015</v>
      </c>
    </row>
    <row r="187" spans="1:80" x14ac:dyDescent="0.3">
      <c r="A187" s="100" t="str">
        <f>'Indicator Data'!A189</f>
        <v>Uruguay</v>
      </c>
      <c r="B187" s="86" t="str">
        <f>'Indicator Data'!B189</f>
        <v>URY</v>
      </c>
      <c r="C187" s="119">
        <f>IF('Indicator Date'!C187="","x",'Indicator Date'!C187)</f>
        <v>2015</v>
      </c>
      <c r="D187" s="119">
        <f>IF('Indicator Date'!D187="","x",'Indicator Date'!D187)</f>
        <v>2015</v>
      </c>
      <c r="E187" s="119">
        <f>IF('Indicator Date'!E187="","x",'Indicator Date'!E187)</f>
        <v>2015</v>
      </c>
      <c r="F187" s="119">
        <f>IF('Indicator Date'!F187="","x",'Indicator Date'!F187)</f>
        <v>2015</v>
      </c>
      <c r="G187" s="119">
        <f>IF('Indicator Date'!G187="","x",'Indicator Date'!G187)</f>
        <v>2015</v>
      </c>
      <c r="H187" s="119">
        <f>IF('Indicator Date'!H187="","x",'Indicator Date'!H187)</f>
        <v>2015</v>
      </c>
      <c r="I187" s="119">
        <f>IF('Indicator Date'!I187="","x",'Indicator Date'!I187)</f>
        <v>2015</v>
      </c>
      <c r="J187" s="119">
        <f>IF('Indicator Date'!J187="","x",'Indicator Date'!J187)</f>
        <v>2019</v>
      </c>
      <c r="K187" s="119">
        <f>IF('Indicator Date'!K187="","x",'Indicator Date'!K187)</f>
        <v>2019</v>
      </c>
      <c r="L187" s="119">
        <f>IF('Indicator Date'!L187="","x",'Indicator Date'!L187)</f>
        <v>2019</v>
      </c>
      <c r="M187" s="119">
        <f>IF('Indicator Date'!M187="","x",'Indicator Date'!M187)</f>
        <v>2015</v>
      </c>
      <c r="N187" s="119">
        <f>IF('Indicator Date'!N187="","x",'Indicator Date'!N187)</f>
        <v>2015</v>
      </c>
      <c r="O187" s="119">
        <f>IF('Indicator Date'!O187="","x",'Indicator Date'!O187)</f>
        <v>2015</v>
      </c>
      <c r="P187" s="119">
        <f>IF('Indicator Date'!P187="","x",'Indicator Date'!P187)</f>
        <v>2015</v>
      </c>
      <c r="Q187" s="119">
        <f>IF('Indicator Date'!Q187="","x",'Indicator Date'!Q187)</f>
        <v>2010</v>
      </c>
      <c r="R187" s="119">
        <f>IF('Indicator Date'!R187="","x",'Indicator Date'!R187)</f>
        <v>2010</v>
      </c>
      <c r="S187" s="119">
        <f>IF('Indicator Date'!S187="","x",'Indicator Date'!S187)</f>
        <v>2010</v>
      </c>
      <c r="T187" s="119">
        <f>IF('Indicator Date'!T187="","x",'Indicator Date'!T187)</f>
        <v>2010</v>
      </c>
      <c r="U187" s="119">
        <f>IF('Indicator Date'!U187="","x",'Indicator Date'!U187)</f>
        <v>2015</v>
      </c>
      <c r="V187" s="119">
        <f>IF('Indicator Date'!V187="","x",'Indicator Date'!V187)</f>
        <v>2015</v>
      </c>
      <c r="W187" s="119">
        <f>IF('Indicator Date'!W187="","x",'Indicator Date'!W187)</f>
        <v>2015</v>
      </c>
      <c r="X187" s="119">
        <f>IF('Indicator Date'!X187="","x",'Indicator Date'!X187)</f>
        <v>2018</v>
      </c>
      <c r="Y187" s="119">
        <f>IF('Indicator Date'!Y187="","x",'Indicator Date'!Y187)</f>
        <v>2019</v>
      </c>
      <c r="Z187" s="119">
        <f>IF('Indicator Date'!Z187="","x",'Indicator Date'!Z187)</f>
        <v>2019</v>
      </c>
      <c r="AA187" s="119">
        <f>IF('Indicator Date'!AA187="","x",'Indicator Date'!AA187)</f>
        <v>2011</v>
      </c>
      <c r="AB187" s="119">
        <f>IF('Indicator Date'!AB187="","x",'Indicator Date'!AB187)</f>
        <v>2017</v>
      </c>
      <c r="AC187" s="119" t="str">
        <f>IF('Indicator Date'!AC187="","x",'Indicator Date'!AC187)</f>
        <v>x</v>
      </c>
      <c r="AD187" s="119">
        <f>IF('Indicator Date'!AD187="","x",'Indicator Date'!AD187)</f>
        <v>2019</v>
      </c>
      <c r="AE187" s="119">
        <f>IF('Indicator Date'!AE187="","x",'Indicator Date'!AE187)</f>
        <v>2019</v>
      </c>
      <c r="AF187" s="119" t="str">
        <f>IF('Indicator Date'!AF187="","x",'Indicator Date'!AF187)</f>
        <v>x</v>
      </c>
      <c r="AG187" s="119">
        <f>IF('Indicator Date'!AG187="","x",'Indicator Date'!AG187)</f>
        <v>2019</v>
      </c>
      <c r="AH187" s="119">
        <f>IF('Indicator Date'!AH187="","x",'Indicator Date'!AH187)</f>
        <v>2021</v>
      </c>
      <c r="AI187" s="119">
        <f>IF('Indicator Date'!AI187="","x",'Indicator Date'!AI187)</f>
        <v>2021</v>
      </c>
      <c r="AJ187" s="119">
        <f>IF('Indicator Date'!AJ187="","x",'Indicator Date'!AJ187)</f>
        <v>2020</v>
      </c>
      <c r="AK187" s="119">
        <f>IF('Indicator Date'!AK187="","x",'Indicator Date'!AK187)</f>
        <v>2020</v>
      </c>
      <c r="AL187" s="119">
        <f>IF('Indicator Date'!AL187="","x",'Indicator Date'!AL187)</f>
        <v>2018</v>
      </c>
      <c r="AM187" s="119" t="str">
        <f>IF('Indicator Date'!AM187="","x",RIGHT('Indicator Date'!AM187,4))</f>
        <v>x</v>
      </c>
      <c r="AN187" s="119">
        <f>IF('Indicator Date'!AN187="","x",'Indicator Date'!AN187)</f>
        <v>2021</v>
      </c>
      <c r="AO187" s="119">
        <f>IF('Indicator Date'!AO187="","x",'Indicator Date'!AO187)</f>
        <v>2018</v>
      </c>
      <c r="AP187" s="119">
        <f>IF('Indicator Date'!AP187="","x",'Indicator Date'!AP187)</f>
        <v>2019</v>
      </c>
      <c r="AQ187" s="119">
        <f>IF('Indicator Date'!AQ187="","x",'Indicator Date'!AQ187)</f>
        <v>2017</v>
      </c>
      <c r="AR187" s="119">
        <f>IF('Indicator Date'!AR187="","x",'Indicator Date'!AR187)</f>
        <v>2019</v>
      </c>
      <c r="AS187" s="119">
        <f>IF('Indicator Date'!AS187="","x",'Indicator Date'!AS187)</f>
        <v>2019</v>
      </c>
      <c r="AT187" s="119">
        <f>IF('Indicator Date'!AT187="","x",'Indicator Date'!AT187)</f>
        <v>2011</v>
      </c>
      <c r="AU187" s="119">
        <f>IF('Indicator Date'!AU187="","x",'Indicator Date'!AU187)</f>
        <v>2019</v>
      </c>
      <c r="AV187" s="119" t="str">
        <f>IF('Indicator Date'!AV187="","x",'Indicator Date'!AV187)</f>
        <v>x</v>
      </c>
      <c r="AW187" s="119" t="str">
        <f>IF('Indicator Date'!AW187="","x",'Indicator Date'!AW187)</f>
        <v>x</v>
      </c>
      <c r="AX187" s="119" t="str">
        <f>IF('Indicator Date'!AX187="","x",'Indicator Date'!AX187)</f>
        <v>x</v>
      </c>
      <c r="AY187" s="119">
        <f>IF('Indicator Date'!AY187="","x",'Indicator Date'!AY187)</f>
        <v>2019</v>
      </c>
      <c r="AZ187" s="119">
        <f>IF('Indicator Date'!AZ187="","x",'Indicator Date'!AZ187)</f>
        <v>2019</v>
      </c>
      <c r="BA187" s="119">
        <f>IF('Indicator Date'!BA187="","x",'Indicator Date'!BA187)</f>
        <v>2019</v>
      </c>
      <c r="BB187" s="119">
        <f>IF('Indicator Date'!BB187="","x",'Indicator Date'!BB187)</f>
        <v>2018</v>
      </c>
      <c r="BC187" s="119">
        <f>IF('Indicator Date'!BC187="","x",'Indicator Date'!BC187)</f>
        <v>2019</v>
      </c>
      <c r="BD187" s="119">
        <f>IF('Indicator Date'!BD187="","x",'Indicator Date'!BD187)</f>
        <v>2020</v>
      </c>
      <c r="BE187" s="170" t="str">
        <f>IF('Indicator Date'!BE187="","x",YEAR('Indicator Date'!BE187))</f>
        <v>x</v>
      </c>
      <c r="BF187" s="170">
        <f>IF('Indicator Date'!BF187="","x",YEAR('Indicator Date'!BF187))</f>
        <v>2021</v>
      </c>
      <c r="BG187" s="119">
        <f>IF('Indicator Date'!BG187="","x",'Indicator Date'!BG187)</f>
        <v>2019</v>
      </c>
      <c r="BH187" s="119">
        <f>IF('Indicator Date'!BH187="","x",'Indicator Date'!BH187)</f>
        <v>2019</v>
      </c>
      <c r="BI187" s="119">
        <f>IF('Indicator Date'!BI187="","x",'Indicator Date'!BI187)</f>
        <v>2019</v>
      </c>
      <c r="BJ187" s="119">
        <f>IF('Indicator Date'!BJ187="","x",'Indicator Date'!BJ187)</f>
        <v>2013</v>
      </c>
      <c r="BK187" s="119">
        <f>IF('Indicator Date'!BK187="","x",'Indicator Date'!BK187)</f>
        <v>2019</v>
      </c>
      <c r="BL187" s="119">
        <f>IF('Indicator Date'!BL187="","x",'Indicator Date'!BL187)</f>
        <v>2020</v>
      </c>
      <c r="BM187" s="119">
        <f>IF('Indicator Date'!BM187="","x",'Indicator Date'!BM187)</f>
        <v>2018</v>
      </c>
      <c r="BN187" s="119">
        <f>IF('Indicator Date'!BN187="","x",'Indicator Date'!BN187)</f>
        <v>2018</v>
      </c>
      <c r="BO187" s="119">
        <f>IF('Indicator Date'!BO187="","x",'Indicator Date'!BO187)</f>
        <v>2019</v>
      </c>
      <c r="BP187" s="119">
        <f>IF('Indicator Date'!BP187="","x",'Indicator Date'!BP187)</f>
        <v>2019</v>
      </c>
      <c r="BQ187" s="119">
        <f>IF('Indicator Date'!BQ187="","x",'Indicator Date'!BQ187)</f>
        <v>2014</v>
      </c>
      <c r="BR187" s="119">
        <f>IF('Indicator Date'!BR187="","x",'Indicator Date'!BR187)</f>
        <v>2017</v>
      </c>
      <c r="BS187" s="119">
        <f>IF('Indicator Date'!BS187="","x",'Indicator Date'!BS187)</f>
        <v>2017</v>
      </c>
      <c r="BT187" s="119">
        <f>IF('Indicator Date'!BT187="","x",'Indicator Date'!BT187)</f>
        <v>2017</v>
      </c>
      <c r="BU187" s="119">
        <f>IF('Indicator Date'!BU187="","x",'Indicator Date'!BU187)</f>
        <v>2018</v>
      </c>
      <c r="BV187" s="119">
        <f>IF('Indicator Date'!BV187="","x",'Indicator Date'!BV187)</f>
        <v>2018</v>
      </c>
      <c r="BW187" s="119">
        <f>IF('Indicator Date'!BW187="","x",'Indicator Date'!BW187)</f>
        <v>2018</v>
      </c>
      <c r="BX187" s="119">
        <f>IF('Indicator Date'!BX187="","x",'Indicator Date'!BX187)</f>
        <v>2018</v>
      </c>
      <c r="BY187" s="119">
        <f>IF('Indicator Date'!BY187="","x",'Indicator Date'!BY187)</f>
        <v>2017</v>
      </c>
      <c r="BZ187" s="119">
        <f>IF('Indicator Date'!BZ187="","x",'Indicator Date'!BZ187)</f>
        <v>2019</v>
      </c>
      <c r="CA187" s="119">
        <f>IF('Indicator Date'!CA187="","x",'Indicator Date'!CA187)</f>
        <v>2020</v>
      </c>
      <c r="CB187" s="119">
        <f>IF('Indicator Date'!CB187="","x",'Indicator Date'!CB187)</f>
        <v>2015</v>
      </c>
    </row>
    <row r="188" spans="1:80" x14ac:dyDescent="0.3">
      <c r="A188" s="100" t="str">
        <f>'Indicator Data'!A190</f>
        <v>Uzbekistan</v>
      </c>
      <c r="B188" s="86" t="str">
        <f>'Indicator Data'!B190</f>
        <v>UZB</v>
      </c>
      <c r="C188" s="119">
        <f>IF('Indicator Date'!C188="","x",'Indicator Date'!C188)</f>
        <v>2015</v>
      </c>
      <c r="D188" s="119">
        <f>IF('Indicator Date'!D188="","x",'Indicator Date'!D188)</f>
        <v>2015</v>
      </c>
      <c r="E188" s="119">
        <f>IF('Indicator Date'!E188="","x",'Indicator Date'!E188)</f>
        <v>2015</v>
      </c>
      <c r="F188" s="119">
        <f>IF('Indicator Date'!F188="","x",'Indicator Date'!F188)</f>
        <v>2015</v>
      </c>
      <c r="G188" s="119">
        <f>IF('Indicator Date'!G188="","x",'Indicator Date'!G188)</f>
        <v>2015</v>
      </c>
      <c r="H188" s="119">
        <f>IF('Indicator Date'!H188="","x",'Indicator Date'!H188)</f>
        <v>2015</v>
      </c>
      <c r="I188" s="119">
        <f>IF('Indicator Date'!I188="","x",'Indicator Date'!I188)</f>
        <v>2015</v>
      </c>
      <c r="J188" s="119">
        <f>IF('Indicator Date'!J188="","x",'Indicator Date'!J188)</f>
        <v>2019</v>
      </c>
      <c r="K188" s="119">
        <f>IF('Indicator Date'!K188="","x",'Indicator Date'!K188)</f>
        <v>2019</v>
      </c>
      <c r="L188" s="119">
        <f>IF('Indicator Date'!L188="","x",'Indicator Date'!L188)</f>
        <v>2019</v>
      </c>
      <c r="M188" s="119">
        <f>IF('Indicator Date'!M188="","x",'Indicator Date'!M188)</f>
        <v>2015</v>
      </c>
      <c r="N188" s="119">
        <f>IF('Indicator Date'!N188="","x",'Indicator Date'!N188)</f>
        <v>2015</v>
      </c>
      <c r="O188" s="119">
        <f>IF('Indicator Date'!O188="","x",'Indicator Date'!O188)</f>
        <v>2015</v>
      </c>
      <c r="P188" s="119">
        <f>IF('Indicator Date'!P188="","x",'Indicator Date'!P188)</f>
        <v>2015</v>
      </c>
      <c r="Q188" s="119">
        <f>IF('Indicator Date'!Q188="","x",'Indicator Date'!Q188)</f>
        <v>2010</v>
      </c>
      <c r="R188" s="119">
        <f>IF('Indicator Date'!R188="","x",'Indicator Date'!R188)</f>
        <v>2010</v>
      </c>
      <c r="S188" s="119">
        <f>IF('Indicator Date'!S188="","x",'Indicator Date'!S188)</f>
        <v>2010</v>
      </c>
      <c r="T188" s="119">
        <f>IF('Indicator Date'!T188="","x",'Indicator Date'!T188)</f>
        <v>2010</v>
      </c>
      <c r="U188" s="119">
        <f>IF('Indicator Date'!U188="","x",'Indicator Date'!U188)</f>
        <v>2015</v>
      </c>
      <c r="V188" s="119">
        <f>IF('Indicator Date'!V188="","x",'Indicator Date'!V188)</f>
        <v>2015</v>
      </c>
      <c r="W188" s="119">
        <f>IF('Indicator Date'!W188="","x",'Indicator Date'!W188)</f>
        <v>2015</v>
      </c>
      <c r="X188" s="119">
        <f>IF('Indicator Date'!X188="","x",'Indicator Date'!X188)</f>
        <v>2018</v>
      </c>
      <c r="Y188" s="119">
        <f>IF('Indicator Date'!Y188="","x",'Indicator Date'!Y188)</f>
        <v>2019</v>
      </c>
      <c r="Z188" s="119">
        <f>IF('Indicator Date'!Z188="","x",'Indicator Date'!Z188)</f>
        <v>2019</v>
      </c>
      <c r="AA188" s="119" t="str">
        <f>IF('Indicator Date'!AA188="","x",'Indicator Date'!AA188)</f>
        <v>x</v>
      </c>
      <c r="AB188" s="119">
        <f>IF('Indicator Date'!AB188="","x",'Indicator Date'!AB188)</f>
        <v>2017</v>
      </c>
      <c r="AC188" s="119" t="str">
        <f>IF('Indicator Date'!AC188="","x",'Indicator Date'!AC188)</f>
        <v>x</v>
      </c>
      <c r="AD188" s="119">
        <f>IF('Indicator Date'!AD188="","x",'Indicator Date'!AD188)</f>
        <v>2019</v>
      </c>
      <c r="AE188" s="119">
        <f>IF('Indicator Date'!AE188="","x",'Indicator Date'!AE188)</f>
        <v>2019</v>
      </c>
      <c r="AF188" s="119">
        <f>IF('Indicator Date'!AF188="","x",'Indicator Date'!AF188)</f>
        <v>2018</v>
      </c>
      <c r="AG188" s="119">
        <f>IF('Indicator Date'!AG188="","x",'Indicator Date'!AG188)</f>
        <v>2019</v>
      </c>
      <c r="AH188" s="119">
        <f>IF('Indicator Date'!AH188="","x",'Indicator Date'!AH188)</f>
        <v>2021</v>
      </c>
      <c r="AI188" s="119">
        <f>IF('Indicator Date'!AI188="","x",'Indicator Date'!AI188)</f>
        <v>2021</v>
      </c>
      <c r="AJ188" s="119">
        <f>IF('Indicator Date'!AJ188="","x",'Indicator Date'!AJ188)</f>
        <v>2020</v>
      </c>
      <c r="AK188" s="119">
        <f>IF('Indicator Date'!AK188="","x",'Indicator Date'!AK188)</f>
        <v>2020</v>
      </c>
      <c r="AL188" s="119">
        <f>IF('Indicator Date'!AL188="","x",'Indicator Date'!AL188)</f>
        <v>2018</v>
      </c>
      <c r="AM188" s="119" t="str">
        <f>IF('Indicator Date'!AM188="","x",RIGHT('Indicator Date'!AM188,4))</f>
        <v>x</v>
      </c>
      <c r="AN188" s="119">
        <f>IF('Indicator Date'!AN188="","x",'Indicator Date'!AN188)</f>
        <v>2021</v>
      </c>
      <c r="AO188" s="119">
        <f>IF('Indicator Date'!AO188="","x",'Indicator Date'!AO188)</f>
        <v>2018</v>
      </c>
      <c r="AP188" s="119">
        <f>IF('Indicator Date'!AP188="","x",'Indicator Date'!AP188)</f>
        <v>2019</v>
      </c>
      <c r="AQ188" s="119">
        <f>IF('Indicator Date'!AQ188="","x",'Indicator Date'!AQ188)</f>
        <v>2019</v>
      </c>
      <c r="AR188" s="119">
        <f>IF('Indicator Date'!AR188="","x",'Indicator Date'!AR188)</f>
        <v>2019</v>
      </c>
      <c r="AS188" s="119">
        <f>IF('Indicator Date'!AS188="","x",'Indicator Date'!AS188)</f>
        <v>2019</v>
      </c>
      <c r="AT188" s="119">
        <f>IF('Indicator Date'!AT188="","x",'Indicator Date'!AT188)</f>
        <v>2017</v>
      </c>
      <c r="AU188" s="119">
        <f>IF('Indicator Date'!AU188="","x",'Indicator Date'!AU188)</f>
        <v>2019</v>
      </c>
      <c r="AV188" s="119">
        <f>IF('Indicator Date'!AV188="","x",'Indicator Date'!AV188)</f>
        <v>2019</v>
      </c>
      <c r="AW188" s="119">
        <f>IF('Indicator Date'!AW188="","x",'Indicator Date'!AW188)</f>
        <v>2019</v>
      </c>
      <c r="AX188" s="119">
        <f>IF('Indicator Date'!AX188="","x",'Indicator Date'!AX188)</f>
        <v>2018</v>
      </c>
      <c r="AY188" s="119">
        <f>IF('Indicator Date'!AY188="","x",'Indicator Date'!AY188)</f>
        <v>2019</v>
      </c>
      <c r="AZ188" s="119">
        <f>IF('Indicator Date'!AZ188="","x",'Indicator Date'!AZ188)</f>
        <v>2019</v>
      </c>
      <c r="BA188" s="119" t="str">
        <f>IF('Indicator Date'!BA188="","x",'Indicator Date'!BA188)</f>
        <v>x</v>
      </c>
      <c r="BB188" s="119">
        <f>IF('Indicator Date'!BB188="","x",'Indicator Date'!BB188)</f>
        <v>2018</v>
      </c>
      <c r="BC188" s="119">
        <f>IF('Indicator Date'!BC188="","x",'Indicator Date'!BC188)</f>
        <v>2019</v>
      </c>
      <c r="BD188" s="119">
        <f>IF('Indicator Date'!BD188="","x",'Indicator Date'!BD188)</f>
        <v>2020</v>
      </c>
      <c r="BE188" s="170" t="str">
        <f>IF('Indicator Date'!BE188="","x",YEAR('Indicator Date'!BE188))</f>
        <v>x</v>
      </c>
      <c r="BF188" s="170">
        <f>IF('Indicator Date'!BF188="","x",YEAR('Indicator Date'!BF188))</f>
        <v>2020</v>
      </c>
      <c r="BG188" s="119">
        <f>IF('Indicator Date'!BG188="","x",'Indicator Date'!BG188)</f>
        <v>2019</v>
      </c>
      <c r="BH188" s="119">
        <f>IF('Indicator Date'!BH188="","x",'Indicator Date'!BH188)</f>
        <v>2019</v>
      </c>
      <c r="BI188" s="119">
        <f>IF('Indicator Date'!BI188="","x",'Indicator Date'!BI188)</f>
        <v>2019</v>
      </c>
      <c r="BJ188" s="119">
        <f>IF('Indicator Date'!BJ188="","x",'Indicator Date'!BJ188)</f>
        <v>2013</v>
      </c>
      <c r="BK188" s="119">
        <f>IF('Indicator Date'!BK188="","x",'Indicator Date'!BK188)</f>
        <v>2019</v>
      </c>
      <c r="BL188" s="119">
        <f>IF('Indicator Date'!BL188="","x",'Indicator Date'!BL188)</f>
        <v>2020</v>
      </c>
      <c r="BM188" s="119">
        <f>IF('Indicator Date'!BM188="","x",'Indicator Date'!BM188)</f>
        <v>2018</v>
      </c>
      <c r="BN188" s="119">
        <f>IF('Indicator Date'!BN188="","x",'Indicator Date'!BN188)</f>
        <v>2018</v>
      </c>
      <c r="BO188" s="119">
        <f>IF('Indicator Date'!BO188="","x",'Indicator Date'!BO188)</f>
        <v>2018</v>
      </c>
      <c r="BP188" s="119">
        <f>IF('Indicator Date'!BP188="","x",'Indicator Date'!BP188)</f>
        <v>2019</v>
      </c>
      <c r="BQ188" s="119">
        <f>IF('Indicator Date'!BQ188="","x",'Indicator Date'!BQ188)</f>
        <v>2014</v>
      </c>
      <c r="BR188" s="119">
        <f>IF('Indicator Date'!BR188="","x",'Indicator Date'!BR188)</f>
        <v>2017</v>
      </c>
      <c r="BS188" s="119">
        <f>IF('Indicator Date'!BS188="","x",'Indicator Date'!BS188)</f>
        <v>2017</v>
      </c>
      <c r="BT188" s="119">
        <f>IF('Indicator Date'!BT188="","x",'Indicator Date'!BT188)</f>
        <v>2014</v>
      </c>
      <c r="BU188" s="119">
        <f>IF('Indicator Date'!BU188="","x",'Indicator Date'!BU188)</f>
        <v>2018</v>
      </c>
      <c r="BV188" s="119">
        <f>IF('Indicator Date'!BV188="","x",'Indicator Date'!BV188)</f>
        <v>2018</v>
      </c>
      <c r="BW188" s="119">
        <f>IF('Indicator Date'!BW188="","x",'Indicator Date'!BW188)</f>
        <v>2018</v>
      </c>
      <c r="BX188" s="119">
        <f>IF('Indicator Date'!BX188="","x",'Indicator Date'!BX188)</f>
        <v>2018</v>
      </c>
      <c r="BY188" s="119">
        <f>IF('Indicator Date'!BY188="","x",'Indicator Date'!BY188)</f>
        <v>2017</v>
      </c>
      <c r="BZ188" s="119">
        <f>IF('Indicator Date'!BZ188="","x",'Indicator Date'!BZ188)</f>
        <v>2019</v>
      </c>
      <c r="CA188" s="119">
        <f>IF('Indicator Date'!CA188="","x",'Indicator Date'!CA188)</f>
        <v>2020</v>
      </c>
      <c r="CB188" s="119">
        <f>IF('Indicator Date'!CB188="","x",'Indicator Date'!CB188)</f>
        <v>2015</v>
      </c>
    </row>
    <row r="189" spans="1:80" x14ac:dyDescent="0.3">
      <c r="A189" s="100" t="str">
        <f>'Indicator Data'!A191</f>
        <v>Vanuatu</v>
      </c>
      <c r="B189" s="86" t="str">
        <f>'Indicator Data'!B191</f>
        <v>VUT</v>
      </c>
      <c r="C189" s="119">
        <f>IF('Indicator Date'!C189="","x",'Indicator Date'!C189)</f>
        <v>2015</v>
      </c>
      <c r="D189" s="119">
        <f>IF('Indicator Date'!D189="","x",'Indicator Date'!D189)</f>
        <v>2015</v>
      </c>
      <c r="E189" s="119">
        <f>IF('Indicator Date'!E189="","x",'Indicator Date'!E189)</f>
        <v>2015</v>
      </c>
      <c r="F189" s="119">
        <f>IF('Indicator Date'!F189="","x",'Indicator Date'!F189)</f>
        <v>2015</v>
      </c>
      <c r="G189" s="119">
        <f>IF('Indicator Date'!G189="","x",'Indicator Date'!G189)</f>
        <v>2015</v>
      </c>
      <c r="H189" s="119">
        <f>IF('Indicator Date'!H189="","x",'Indicator Date'!H189)</f>
        <v>2015</v>
      </c>
      <c r="I189" s="119">
        <f>IF('Indicator Date'!I189="","x",'Indicator Date'!I189)</f>
        <v>2015</v>
      </c>
      <c r="J189" s="119">
        <f>IF('Indicator Date'!J189="","x",'Indicator Date'!J189)</f>
        <v>2019</v>
      </c>
      <c r="K189" s="119">
        <f>IF('Indicator Date'!K189="","x",'Indicator Date'!K189)</f>
        <v>2019</v>
      </c>
      <c r="L189" s="119">
        <f>IF('Indicator Date'!L189="","x",'Indicator Date'!L189)</f>
        <v>2019</v>
      </c>
      <c r="M189" s="119">
        <f>IF('Indicator Date'!M189="","x",'Indicator Date'!M189)</f>
        <v>2015</v>
      </c>
      <c r="N189" s="119">
        <f>IF('Indicator Date'!N189="","x",'Indicator Date'!N189)</f>
        <v>2015</v>
      </c>
      <c r="O189" s="119">
        <f>IF('Indicator Date'!O189="","x",'Indicator Date'!O189)</f>
        <v>2015</v>
      </c>
      <c r="P189" s="119">
        <f>IF('Indicator Date'!P189="","x",'Indicator Date'!P189)</f>
        <v>2015</v>
      </c>
      <c r="Q189" s="119">
        <f>IF('Indicator Date'!Q189="","x",'Indicator Date'!Q189)</f>
        <v>2010</v>
      </c>
      <c r="R189" s="119">
        <f>IF('Indicator Date'!R189="","x",'Indicator Date'!R189)</f>
        <v>2010</v>
      </c>
      <c r="S189" s="119">
        <f>IF('Indicator Date'!S189="","x",'Indicator Date'!S189)</f>
        <v>2010</v>
      </c>
      <c r="T189" s="119">
        <f>IF('Indicator Date'!T189="","x",'Indicator Date'!T189)</f>
        <v>2010</v>
      </c>
      <c r="U189" s="119">
        <f>IF('Indicator Date'!U189="","x",'Indicator Date'!U189)</f>
        <v>2015</v>
      </c>
      <c r="V189" s="119">
        <f>IF('Indicator Date'!V189="","x",'Indicator Date'!V189)</f>
        <v>2015</v>
      </c>
      <c r="W189" s="119">
        <f>IF('Indicator Date'!W189="","x",'Indicator Date'!W189)</f>
        <v>2015</v>
      </c>
      <c r="X189" s="119">
        <f>IF('Indicator Date'!X189="","x",'Indicator Date'!X189)</f>
        <v>2018</v>
      </c>
      <c r="Y189" s="119">
        <f>IF('Indicator Date'!Y189="","x",'Indicator Date'!Y189)</f>
        <v>2019</v>
      </c>
      <c r="Z189" s="119">
        <f>IF('Indicator Date'!Z189="","x",'Indicator Date'!Z189)</f>
        <v>2019</v>
      </c>
      <c r="AA189" s="119" t="str">
        <f>IF('Indicator Date'!AA189="","x",'Indicator Date'!AA189)</f>
        <v>x</v>
      </c>
      <c r="AB189" s="119">
        <f>IF('Indicator Date'!AB189="","x",'Indicator Date'!AB189)</f>
        <v>2017</v>
      </c>
      <c r="AC189" s="119">
        <f>IF('Indicator Date'!AC189="","x",'Indicator Date'!AC189)</f>
        <v>2017</v>
      </c>
      <c r="AD189" s="119">
        <f>IF('Indicator Date'!AD189="","x",'Indicator Date'!AD189)</f>
        <v>2015</v>
      </c>
      <c r="AE189" s="119">
        <f>IF('Indicator Date'!AE189="","x",'Indicator Date'!AE189)</f>
        <v>2018</v>
      </c>
      <c r="AF189" s="119" t="str">
        <f>IF('Indicator Date'!AF189="","x",'Indicator Date'!AF189)</f>
        <v>x</v>
      </c>
      <c r="AG189" s="119">
        <f>IF('Indicator Date'!AG189="","x",'Indicator Date'!AG189)</f>
        <v>2019</v>
      </c>
      <c r="AH189" s="119">
        <f>IF('Indicator Date'!AH189="","x",'Indicator Date'!AH189)</f>
        <v>2021</v>
      </c>
      <c r="AI189" s="119">
        <f>IF('Indicator Date'!AI189="","x",'Indicator Date'!AI189)</f>
        <v>2021</v>
      </c>
      <c r="AJ189" s="119">
        <f>IF('Indicator Date'!AJ189="","x",'Indicator Date'!AJ189)</f>
        <v>2020</v>
      </c>
      <c r="AK189" s="119">
        <f>IF('Indicator Date'!AK189="","x",'Indicator Date'!AK189)</f>
        <v>2020</v>
      </c>
      <c r="AL189" s="119">
        <f>IF('Indicator Date'!AL189="","x",'Indicator Date'!AL189)</f>
        <v>2018</v>
      </c>
      <c r="AM189" s="119" t="str">
        <f>IF('Indicator Date'!AM189="","x",RIGHT('Indicator Date'!AM189,4))</f>
        <v>x</v>
      </c>
      <c r="AN189" s="119">
        <f>IF('Indicator Date'!AN189="","x",'Indicator Date'!AN189)</f>
        <v>2021</v>
      </c>
      <c r="AO189" s="119">
        <f>IF('Indicator Date'!AO189="","x",'Indicator Date'!AO189)</f>
        <v>2018</v>
      </c>
      <c r="AP189" s="119">
        <f>IF('Indicator Date'!AP189="","x",'Indicator Date'!AP189)</f>
        <v>2019</v>
      </c>
      <c r="AQ189" s="119">
        <f>IF('Indicator Date'!AQ189="","x",'Indicator Date'!AQ189)</f>
        <v>2019</v>
      </c>
      <c r="AR189" s="119">
        <f>IF('Indicator Date'!AR189="","x",'Indicator Date'!AR189)</f>
        <v>2019</v>
      </c>
      <c r="AS189" s="119">
        <f>IF('Indicator Date'!AS189="","x",'Indicator Date'!AS189)</f>
        <v>2019</v>
      </c>
      <c r="AT189" s="119">
        <f>IF('Indicator Date'!AT189="","x",'Indicator Date'!AT189)</f>
        <v>2013</v>
      </c>
      <c r="AU189" s="119">
        <f>IF('Indicator Date'!AU189="","x",'Indicator Date'!AU189)</f>
        <v>2019</v>
      </c>
      <c r="AV189" s="119" t="str">
        <f>IF('Indicator Date'!AV189="","x",'Indicator Date'!AV189)</f>
        <v>x</v>
      </c>
      <c r="AW189" s="119" t="str">
        <f>IF('Indicator Date'!AW189="","x",'Indicator Date'!AW189)</f>
        <v>x</v>
      </c>
      <c r="AX189" s="119">
        <f>IF('Indicator Date'!AX189="","x",'Indicator Date'!AX189)</f>
        <v>2018</v>
      </c>
      <c r="AY189" s="119">
        <f>IF('Indicator Date'!AY189="","x",'Indicator Date'!AY189)</f>
        <v>2019</v>
      </c>
      <c r="AZ189" s="119" t="str">
        <f>IF('Indicator Date'!AZ189="","x",'Indicator Date'!AZ189)</f>
        <v>x</v>
      </c>
      <c r="BA189" s="119">
        <f>IF('Indicator Date'!BA189="","x",'Indicator Date'!BA189)</f>
        <v>2010</v>
      </c>
      <c r="BB189" s="119">
        <f>IF('Indicator Date'!BB189="","x",'Indicator Date'!BB189)</f>
        <v>2018</v>
      </c>
      <c r="BC189" s="119">
        <f>IF('Indicator Date'!BC189="","x",'Indicator Date'!BC189)</f>
        <v>2019</v>
      </c>
      <c r="BD189" s="119">
        <f>IF('Indicator Date'!BD189="","x",'Indicator Date'!BD189)</f>
        <v>2020</v>
      </c>
      <c r="BE189" s="170" t="str">
        <f>IF('Indicator Date'!BE189="","x",YEAR('Indicator Date'!BE189))</f>
        <v>x</v>
      </c>
      <c r="BF189" s="170">
        <f>IF('Indicator Date'!BF189="","x",YEAR('Indicator Date'!BF189))</f>
        <v>2020</v>
      </c>
      <c r="BG189" s="119">
        <f>IF('Indicator Date'!BG189="","x",'Indicator Date'!BG189)</f>
        <v>2019</v>
      </c>
      <c r="BH189" s="119">
        <f>IF('Indicator Date'!BH189="","x",'Indicator Date'!BH189)</f>
        <v>2019</v>
      </c>
      <c r="BI189" s="119">
        <f>IF('Indicator Date'!BI189="","x",'Indicator Date'!BI189)</f>
        <v>2019</v>
      </c>
      <c r="BJ189" s="119">
        <f>IF('Indicator Date'!BJ189="","x",'Indicator Date'!BJ189)</f>
        <v>2013</v>
      </c>
      <c r="BK189" s="119">
        <f>IF('Indicator Date'!BK189="","x",'Indicator Date'!BK189)</f>
        <v>2019</v>
      </c>
      <c r="BL189" s="119">
        <f>IF('Indicator Date'!BL189="","x",'Indicator Date'!BL189)</f>
        <v>2020</v>
      </c>
      <c r="BM189" s="119">
        <f>IF('Indicator Date'!BM189="","x",'Indicator Date'!BM189)</f>
        <v>2018</v>
      </c>
      <c r="BN189" s="119">
        <f>IF('Indicator Date'!BN189="","x",'Indicator Date'!BN189)</f>
        <v>2018</v>
      </c>
      <c r="BO189" s="119">
        <f>IF('Indicator Date'!BO189="","x",'Indicator Date'!BO189)</f>
        <v>2017</v>
      </c>
      <c r="BP189" s="119">
        <f>IF('Indicator Date'!BP189="","x",'Indicator Date'!BP189)</f>
        <v>2019</v>
      </c>
      <c r="BQ189" s="119">
        <f>IF('Indicator Date'!BQ189="","x",'Indicator Date'!BQ189)</f>
        <v>2014</v>
      </c>
      <c r="BR189" s="119">
        <f>IF('Indicator Date'!BR189="","x",'Indicator Date'!BR189)</f>
        <v>2017</v>
      </c>
      <c r="BS189" s="119">
        <f>IF('Indicator Date'!BS189="","x",'Indicator Date'!BS189)</f>
        <v>2017</v>
      </c>
      <c r="BT189" s="119">
        <f>IF('Indicator Date'!BT189="","x",'Indicator Date'!BT189)</f>
        <v>2016</v>
      </c>
      <c r="BU189" s="119">
        <f>IF('Indicator Date'!BU189="","x",'Indicator Date'!BU189)</f>
        <v>2018</v>
      </c>
      <c r="BV189" s="119" t="str">
        <f>IF('Indicator Date'!BV189="","x",'Indicator Date'!BV189)</f>
        <v>x</v>
      </c>
      <c r="BW189" s="119" t="str">
        <f>IF('Indicator Date'!BW189="","x",'Indicator Date'!BW189)</f>
        <v>x</v>
      </c>
      <c r="BX189" s="119">
        <f>IF('Indicator Date'!BX189="","x",'Indicator Date'!BX189)</f>
        <v>2018</v>
      </c>
      <c r="BY189" s="119">
        <f>IF('Indicator Date'!BY189="","x",'Indicator Date'!BY189)</f>
        <v>2017</v>
      </c>
      <c r="BZ189" s="119">
        <f>IF('Indicator Date'!BZ189="","x",'Indicator Date'!BZ189)</f>
        <v>2019</v>
      </c>
      <c r="CA189" s="119">
        <f>IF('Indicator Date'!CA189="","x",'Indicator Date'!CA189)</f>
        <v>2020</v>
      </c>
      <c r="CB189" s="119">
        <f>IF('Indicator Date'!CB189="","x",'Indicator Date'!CB189)</f>
        <v>2015</v>
      </c>
    </row>
    <row r="190" spans="1:80" x14ac:dyDescent="0.3">
      <c r="A190" s="100" t="str">
        <f>'Indicator Data'!A192</f>
        <v>Venezuela</v>
      </c>
      <c r="B190" s="86" t="str">
        <f>'Indicator Data'!B192</f>
        <v>VEN</v>
      </c>
      <c r="C190" s="119">
        <f>IF('Indicator Date'!C190="","x",'Indicator Date'!C190)</f>
        <v>2015</v>
      </c>
      <c r="D190" s="119">
        <f>IF('Indicator Date'!D190="","x",'Indicator Date'!D190)</f>
        <v>2015</v>
      </c>
      <c r="E190" s="119">
        <f>IF('Indicator Date'!E190="","x",'Indicator Date'!E190)</f>
        <v>2015</v>
      </c>
      <c r="F190" s="119">
        <f>IF('Indicator Date'!F190="","x",'Indicator Date'!F190)</f>
        <v>2015</v>
      </c>
      <c r="G190" s="119">
        <f>IF('Indicator Date'!G190="","x",'Indicator Date'!G190)</f>
        <v>2015</v>
      </c>
      <c r="H190" s="119">
        <f>IF('Indicator Date'!H190="","x",'Indicator Date'!H190)</f>
        <v>2015</v>
      </c>
      <c r="I190" s="119">
        <f>IF('Indicator Date'!I190="","x",'Indicator Date'!I190)</f>
        <v>2015</v>
      </c>
      <c r="J190" s="119">
        <f>IF('Indicator Date'!J190="","x",'Indicator Date'!J190)</f>
        <v>2019</v>
      </c>
      <c r="K190" s="119">
        <f>IF('Indicator Date'!K190="","x",'Indicator Date'!K190)</f>
        <v>2019</v>
      </c>
      <c r="L190" s="119">
        <f>IF('Indicator Date'!L190="","x",'Indicator Date'!L190)</f>
        <v>2019</v>
      </c>
      <c r="M190" s="119">
        <f>IF('Indicator Date'!M190="","x",'Indicator Date'!M190)</f>
        <v>2015</v>
      </c>
      <c r="N190" s="119">
        <f>IF('Indicator Date'!N190="","x",'Indicator Date'!N190)</f>
        <v>2015</v>
      </c>
      <c r="O190" s="119">
        <f>IF('Indicator Date'!O190="","x",'Indicator Date'!O190)</f>
        <v>2015</v>
      </c>
      <c r="P190" s="119">
        <f>IF('Indicator Date'!P190="","x",'Indicator Date'!P190)</f>
        <v>2015</v>
      </c>
      <c r="Q190" s="119">
        <f>IF('Indicator Date'!Q190="","x",'Indicator Date'!Q190)</f>
        <v>2010</v>
      </c>
      <c r="R190" s="119">
        <f>IF('Indicator Date'!R190="","x",'Indicator Date'!R190)</f>
        <v>2010</v>
      </c>
      <c r="S190" s="119">
        <f>IF('Indicator Date'!S190="","x",'Indicator Date'!S190)</f>
        <v>2010</v>
      </c>
      <c r="T190" s="119">
        <f>IF('Indicator Date'!T190="","x",'Indicator Date'!T190)</f>
        <v>2010</v>
      </c>
      <c r="U190" s="119">
        <f>IF('Indicator Date'!U190="","x",'Indicator Date'!U190)</f>
        <v>2015</v>
      </c>
      <c r="V190" s="119">
        <f>IF('Indicator Date'!V190="","x",'Indicator Date'!V190)</f>
        <v>2015</v>
      </c>
      <c r="W190" s="119">
        <f>IF('Indicator Date'!W190="","x",'Indicator Date'!W190)</f>
        <v>2015</v>
      </c>
      <c r="X190" s="119">
        <f>IF('Indicator Date'!X190="","x",'Indicator Date'!X190)</f>
        <v>2018</v>
      </c>
      <c r="Y190" s="119">
        <f>IF('Indicator Date'!Y190="","x",'Indicator Date'!Y190)</f>
        <v>2019</v>
      </c>
      <c r="Z190" s="119">
        <f>IF('Indicator Date'!Z190="","x",'Indicator Date'!Z190)</f>
        <v>2019</v>
      </c>
      <c r="AA190" s="119" t="str">
        <f>IF('Indicator Date'!AA190="","x",'Indicator Date'!AA190)</f>
        <v>x</v>
      </c>
      <c r="AB190" s="119">
        <f>IF('Indicator Date'!AB190="","x",'Indicator Date'!AB190)</f>
        <v>2017</v>
      </c>
      <c r="AC190" s="119" t="str">
        <f>IF('Indicator Date'!AC190="","x",'Indicator Date'!AC190)</f>
        <v>x</v>
      </c>
      <c r="AD190" s="119">
        <f>IF('Indicator Date'!AD190="","x",'Indicator Date'!AD190)</f>
        <v>2018</v>
      </c>
      <c r="AE190" s="119">
        <f>IF('Indicator Date'!AE190="","x",'Indicator Date'!AE190)</f>
        <v>2019</v>
      </c>
      <c r="AF190" s="119">
        <f>IF('Indicator Date'!AF190="","x",'Indicator Date'!AF190)</f>
        <v>2018</v>
      </c>
      <c r="AG190" s="119">
        <f>IF('Indicator Date'!AG190="","x",'Indicator Date'!AG190)</f>
        <v>2019</v>
      </c>
      <c r="AH190" s="119">
        <f>IF('Indicator Date'!AH190="","x",'Indicator Date'!AH190)</f>
        <v>2021</v>
      </c>
      <c r="AI190" s="119">
        <f>IF('Indicator Date'!AI190="","x",'Indicator Date'!AI190)</f>
        <v>2021</v>
      </c>
      <c r="AJ190" s="119">
        <f>IF('Indicator Date'!AJ190="","x",'Indicator Date'!AJ190)</f>
        <v>2020</v>
      </c>
      <c r="AK190" s="119">
        <f>IF('Indicator Date'!AK190="","x",'Indicator Date'!AK190)</f>
        <v>2020</v>
      </c>
      <c r="AL190" s="119">
        <f>IF('Indicator Date'!AL190="","x",'Indicator Date'!AL190)</f>
        <v>2018</v>
      </c>
      <c r="AM190" s="119" t="str">
        <f>IF('Indicator Date'!AM190="","x",RIGHT('Indicator Date'!AM190,4))</f>
        <v>x</v>
      </c>
      <c r="AN190" s="119">
        <f>IF('Indicator Date'!AN190="","x",'Indicator Date'!AN190)</f>
        <v>2021</v>
      </c>
      <c r="AO190" s="119">
        <f>IF('Indicator Date'!AO190="","x",'Indicator Date'!AO190)</f>
        <v>2018</v>
      </c>
      <c r="AP190" s="119">
        <f>IF('Indicator Date'!AP190="","x",'Indicator Date'!AP190)</f>
        <v>2019</v>
      </c>
      <c r="AQ190" s="119" t="str">
        <f>IF('Indicator Date'!AQ190="","x",'Indicator Date'!AQ190)</f>
        <v>x</v>
      </c>
      <c r="AR190" s="119" t="str">
        <f>IF('Indicator Date'!AR190="","x",'Indicator Date'!AR190)</f>
        <v>x</v>
      </c>
      <c r="AS190" s="119">
        <f>IF('Indicator Date'!AS190="","x",'Indicator Date'!AS190)</f>
        <v>2019</v>
      </c>
      <c r="AT190" s="119">
        <f>IF('Indicator Date'!AT190="","x",'Indicator Date'!AT190)</f>
        <v>2009</v>
      </c>
      <c r="AU190" s="119">
        <f>IF('Indicator Date'!AU190="","x",'Indicator Date'!AU190)</f>
        <v>2019</v>
      </c>
      <c r="AV190" s="119">
        <f>IF('Indicator Date'!AV190="","x",'Indicator Date'!AV190)</f>
        <v>2019</v>
      </c>
      <c r="AW190" s="119">
        <f>IF('Indicator Date'!AW190="","x",'Indicator Date'!AW190)</f>
        <v>2019</v>
      </c>
      <c r="AX190" s="119">
        <f>IF('Indicator Date'!AX190="","x",'Indicator Date'!AX190)</f>
        <v>2018</v>
      </c>
      <c r="AY190" s="119">
        <f>IF('Indicator Date'!AY190="","x",'Indicator Date'!AY190)</f>
        <v>2019</v>
      </c>
      <c r="AZ190" s="119">
        <f>IF('Indicator Date'!AZ190="","x",'Indicator Date'!AZ190)</f>
        <v>2019</v>
      </c>
      <c r="BA190" s="119" t="str">
        <f>IF('Indicator Date'!BA190="","x",'Indicator Date'!BA190)</f>
        <v>x</v>
      </c>
      <c r="BB190" s="119">
        <f>IF('Indicator Date'!BB190="","x",'Indicator Date'!BB190)</f>
        <v>2018</v>
      </c>
      <c r="BC190" s="119">
        <f>IF('Indicator Date'!BC190="","x",'Indicator Date'!BC190)</f>
        <v>2019</v>
      </c>
      <c r="BD190" s="119">
        <f>IF('Indicator Date'!BD190="","x",'Indicator Date'!BD190)</f>
        <v>2020</v>
      </c>
      <c r="BE190" s="170" t="str">
        <f>IF('Indicator Date'!BE190="","x",YEAR('Indicator Date'!BE190))</f>
        <v>x</v>
      </c>
      <c r="BF190" s="170">
        <f>IF('Indicator Date'!BF190="","x",YEAR('Indicator Date'!BF190))</f>
        <v>2020</v>
      </c>
      <c r="BG190" s="119">
        <f>IF('Indicator Date'!BG190="","x",'Indicator Date'!BG190)</f>
        <v>2019</v>
      </c>
      <c r="BH190" s="119">
        <f>IF('Indicator Date'!BH190="","x",'Indicator Date'!BH190)</f>
        <v>2019</v>
      </c>
      <c r="BI190" s="119">
        <f>IF('Indicator Date'!BI190="","x",'Indicator Date'!BI190)</f>
        <v>2019</v>
      </c>
      <c r="BJ190" s="119">
        <f>IF('Indicator Date'!BJ190="","x",'Indicator Date'!BJ190)</f>
        <v>2015</v>
      </c>
      <c r="BK190" s="119">
        <f>IF('Indicator Date'!BK190="","x",'Indicator Date'!BK190)</f>
        <v>2019</v>
      </c>
      <c r="BL190" s="119">
        <f>IF('Indicator Date'!BL190="","x",'Indicator Date'!BL190)</f>
        <v>2020</v>
      </c>
      <c r="BM190" s="119">
        <f>IF('Indicator Date'!BM190="","x",'Indicator Date'!BM190)</f>
        <v>2018</v>
      </c>
      <c r="BN190" s="119">
        <f>IF('Indicator Date'!BN190="","x",'Indicator Date'!BN190)</f>
        <v>2016</v>
      </c>
      <c r="BO190" s="119">
        <f>IF('Indicator Date'!BO190="","x",'Indicator Date'!BO190)</f>
        <v>2017</v>
      </c>
      <c r="BP190" s="119">
        <f>IF('Indicator Date'!BP190="","x",'Indicator Date'!BP190)</f>
        <v>2019</v>
      </c>
      <c r="BQ190" s="119">
        <f>IF('Indicator Date'!BQ190="","x",'Indicator Date'!BQ190)</f>
        <v>2014</v>
      </c>
      <c r="BR190" s="119">
        <f>IF('Indicator Date'!BR190="","x",'Indicator Date'!BR190)</f>
        <v>2017</v>
      </c>
      <c r="BS190" s="119">
        <f>IF('Indicator Date'!BS190="","x",'Indicator Date'!BS190)</f>
        <v>2017</v>
      </c>
      <c r="BT190" s="119" t="str">
        <f>IF('Indicator Date'!BT190="","x",'Indicator Date'!BT190)</f>
        <v>x</v>
      </c>
      <c r="BU190" s="119">
        <f>IF('Indicator Date'!BU190="","x",'Indicator Date'!BU190)</f>
        <v>2018</v>
      </c>
      <c r="BV190" s="119">
        <f>IF('Indicator Date'!BV190="","x",'Indicator Date'!BV190)</f>
        <v>2018</v>
      </c>
      <c r="BW190" s="119">
        <f>IF('Indicator Date'!BW190="","x",'Indicator Date'!BW190)</f>
        <v>2018</v>
      </c>
      <c r="BX190" s="119">
        <f>IF('Indicator Date'!BX190="","x",'Indicator Date'!BX190)</f>
        <v>2018</v>
      </c>
      <c r="BY190" s="119">
        <f>IF('Indicator Date'!BY190="","x",'Indicator Date'!BY190)</f>
        <v>2017</v>
      </c>
      <c r="BZ190" s="119" t="str">
        <f>IF('Indicator Date'!BZ190="","x",'Indicator Date'!BZ190)</f>
        <v>x</v>
      </c>
      <c r="CA190" s="119">
        <f>IF('Indicator Date'!CA190="","x",'Indicator Date'!CA190)</f>
        <v>2020</v>
      </c>
      <c r="CB190" s="119">
        <f>IF('Indicator Date'!CB190="","x",'Indicator Date'!CB190)</f>
        <v>2015</v>
      </c>
    </row>
    <row r="191" spans="1:80" x14ac:dyDescent="0.3">
      <c r="A191" s="100" t="str">
        <f>'Indicator Data'!A193</f>
        <v>Viet Nam</v>
      </c>
      <c r="B191" s="86" t="str">
        <f>'Indicator Data'!B193</f>
        <v>VNM</v>
      </c>
      <c r="C191" s="119">
        <f>IF('Indicator Date'!C191="","x",'Indicator Date'!C191)</f>
        <v>2015</v>
      </c>
      <c r="D191" s="119">
        <f>IF('Indicator Date'!D191="","x",'Indicator Date'!D191)</f>
        <v>2015</v>
      </c>
      <c r="E191" s="119">
        <f>IF('Indicator Date'!E191="","x",'Indicator Date'!E191)</f>
        <v>2015</v>
      </c>
      <c r="F191" s="119">
        <f>IF('Indicator Date'!F191="","x",'Indicator Date'!F191)</f>
        <v>2015</v>
      </c>
      <c r="G191" s="119">
        <f>IF('Indicator Date'!G191="","x",'Indicator Date'!G191)</f>
        <v>2015</v>
      </c>
      <c r="H191" s="119">
        <f>IF('Indicator Date'!H191="","x",'Indicator Date'!H191)</f>
        <v>2015</v>
      </c>
      <c r="I191" s="119">
        <f>IF('Indicator Date'!I191="","x",'Indicator Date'!I191)</f>
        <v>2015</v>
      </c>
      <c r="J191" s="119">
        <f>IF('Indicator Date'!J191="","x",'Indicator Date'!J191)</f>
        <v>2019</v>
      </c>
      <c r="K191" s="119">
        <f>IF('Indicator Date'!K191="","x",'Indicator Date'!K191)</f>
        <v>2019</v>
      </c>
      <c r="L191" s="119">
        <f>IF('Indicator Date'!L191="","x",'Indicator Date'!L191)</f>
        <v>2019</v>
      </c>
      <c r="M191" s="119">
        <f>IF('Indicator Date'!M191="","x",'Indicator Date'!M191)</f>
        <v>2015</v>
      </c>
      <c r="N191" s="119">
        <f>IF('Indicator Date'!N191="","x",'Indicator Date'!N191)</f>
        <v>2015</v>
      </c>
      <c r="O191" s="119">
        <f>IF('Indicator Date'!O191="","x",'Indicator Date'!O191)</f>
        <v>2015</v>
      </c>
      <c r="P191" s="119">
        <f>IF('Indicator Date'!P191="","x",'Indicator Date'!P191)</f>
        <v>2015</v>
      </c>
      <c r="Q191" s="119">
        <f>IF('Indicator Date'!Q191="","x",'Indicator Date'!Q191)</f>
        <v>2010</v>
      </c>
      <c r="R191" s="119">
        <f>IF('Indicator Date'!R191="","x",'Indicator Date'!R191)</f>
        <v>2010</v>
      </c>
      <c r="S191" s="119">
        <f>IF('Indicator Date'!S191="","x",'Indicator Date'!S191)</f>
        <v>2010</v>
      </c>
      <c r="T191" s="119">
        <f>IF('Indicator Date'!T191="","x",'Indicator Date'!T191)</f>
        <v>2010</v>
      </c>
      <c r="U191" s="119">
        <f>IF('Indicator Date'!U191="","x",'Indicator Date'!U191)</f>
        <v>2015</v>
      </c>
      <c r="V191" s="119">
        <f>IF('Indicator Date'!V191="","x",'Indicator Date'!V191)</f>
        <v>2015</v>
      </c>
      <c r="W191" s="119">
        <f>IF('Indicator Date'!W191="","x",'Indicator Date'!W191)</f>
        <v>2015</v>
      </c>
      <c r="X191" s="119">
        <f>IF('Indicator Date'!X191="","x",'Indicator Date'!X191)</f>
        <v>2018</v>
      </c>
      <c r="Y191" s="119">
        <f>IF('Indicator Date'!Y191="","x",'Indicator Date'!Y191)</f>
        <v>2019</v>
      </c>
      <c r="Z191" s="119">
        <f>IF('Indicator Date'!Z191="","x",'Indicator Date'!Z191)</f>
        <v>2019</v>
      </c>
      <c r="AA191" s="119">
        <f>IF('Indicator Date'!AA191="","x",'Indicator Date'!AA191)</f>
        <v>2009</v>
      </c>
      <c r="AB191" s="119">
        <f>IF('Indicator Date'!AB191="","x",'Indicator Date'!AB191)</f>
        <v>2017</v>
      </c>
      <c r="AC191" s="119">
        <f>IF('Indicator Date'!AC191="","x",'Indicator Date'!AC191)</f>
        <v>2017</v>
      </c>
      <c r="AD191" s="119">
        <f>IF('Indicator Date'!AD191="","x",'Indicator Date'!AD191)</f>
        <v>2018</v>
      </c>
      <c r="AE191" s="119">
        <f>IF('Indicator Date'!AE191="","x",'Indicator Date'!AE191)</f>
        <v>2019</v>
      </c>
      <c r="AF191" s="119">
        <f>IF('Indicator Date'!AF191="","x",'Indicator Date'!AF191)</f>
        <v>2018</v>
      </c>
      <c r="AG191" s="119">
        <f>IF('Indicator Date'!AG191="","x",'Indicator Date'!AG191)</f>
        <v>2019</v>
      </c>
      <c r="AH191" s="119">
        <f>IF('Indicator Date'!AH191="","x",'Indicator Date'!AH191)</f>
        <v>2021</v>
      </c>
      <c r="AI191" s="119">
        <f>IF('Indicator Date'!AI191="","x",'Indicator Date'!AI191)</f>
        <v>2021</v>
      </c>
      <c r="AJ191" s="119">
        <f>IF('Indicator Date'!AJ191="","x",'Indicator Date'!AJ191)</f>
        <v>2020</v>
      </c>
      <c r="AK191" s="119">
        <f>IF('Indicator Date'!AK191="","x",'Indicator Date'!AK191)</f>
        <v>2020</v>
      </c>
      <c r="AL191" s="119">
        <f>IF('Indicator Date'!AL191="","x",'Indicator Date'!AL191)</f>
        <v>2018</v>
      </c>
      <c r="AM191" s="119" t="str">
        <f>IF('Indicator Date'!AM191="","x",RIGHT('Indicator Date'!AM191,4))</f>
        <v>2014</v>
      </c>
      <c r="AN191" s="119">
        <f>IF('Indicator Date'!AN191="","x",'Indicator Date'!AN191)</f>
        <v>2021</v>
      </c>
      <c r="AO191" s="119">
        <f>IF('Indicator Date'!AO191="","x",'Indicator Date'!AO191)</f>
        <v>2018</v>
      </c>
      <c r="AP191" s="119">
        <f>IF('Indicator Date'!AP191="","x",'Indicator Date'!AP191)</f>
        <v>2019</v>
      </c>
      <c r="AQ191" s="119">
        <f>IF('Indicator Date'!AQ191="","x",'Indicator Date'!AQ191)</f>
        <v>2019</v>
      </c>
      <c r="AR191" s="119">
        <f>IF('Indicator Date'!AR191="","x",'Indicator Date'!AR191)</f>
        <v>2019</v>
      </c>
      <c r="AS191" s="119">
        <f>IF('Indicator Date'!AS191="","x",'Indicator Date'!AS191)</f>
        <v>2019</v>
      </c>
      <c r="AT191" s="119">
        <f>IF('Indicator Date'!AT191="","x",'Indicator Date'!AT191)</f>
        <v>2017</v>
      </c>
      <c r="AU191" s="119">
        <f>IF('Indicator Date'!AU191="","x",'Indicator Date'!AU191)</f>
        <v>2019</v>
      </c>
      <c r="AV191" s="119">
        <f>IF('Indicator Date'!AV191="","x",'Indicator Date'!AV191)</f>
        <v>2019</v>
      </c>
      <c r="AW191" s="119">
        <f>IF('Indicator Date'!AW191="","x",'Indicator Date'!AW191)</f>
        <v>2019</v>
      </c>
      <c r="AX191" s="119">
        <f>IF('Indicator Date'!AX191="","x",'Indicator Date'!AX191)</f>
        <v>2018</v>
      </c>
      <c r="AY191" s="119">
        <f>IF('Indicator Date'!AY191="","x",'Indicator Date'!AY191)</f>
        <v>2019</v>
      </c>
      <c r="AZ191" s="119">
        <f>IF('Indicator Date'!AZ191="","x",'Indicator Date'!AZ191)</f>
        <v>2019</v>
      </c>
      <c r="BA191" s="119">
        <f>IF('Indicator Date'!BA191="","x",'Indicator Date'!BA191)</f>
        <v>2018</v>
      </c>
      <c r="BB191" s="119">
        <f>IF('Indicator Date'!BB191="","x",'Indicator Date'!BB191)</f>
        <v>2018</v>
      </c>
      <c r="BC191" s="119">
        <f>IF('Indicator Date'!BC191="","x",'Indicator Date'!BC191)</f>
        <v>2019</v>
      </c>
      <c r="BD191" s="119">
        <f>IF('Indicator Date'!BD191="","x",'Indicator Date'!BD191)</f>
        <v>2020</v>
      </c>
      <c r="BE191" s="170" t="str">
        <f>IF('Indicator Date'!BE191="","x",YEAR('Indicator Date'!BE191))</f>
        <v>x</v>
      </c>
      <c r="BF191" s="170">
        <f>IF('Indicator Date'!BF191="","x",YEAR('Indicator Date'!BF191))</f>
        <v>2020</v>
      </c>
      <c r="BG191" s="119">
        <f>IF('Indicator Date'!BG191="","x",'Indicator Date'!BG191)</f>
        <v>2019</v>
      </c>
      <c r="BH191" s="119">
        <f>IF('Indicator Date'!BH191="","x",'Indicator Date'!BH191)</f>
        <v>2019</v>
      </c>
      <c r="BI191" s="119">
        <f>IF('Indicator Date'!BI191="","x",'Indicator Date'!BI191)</f>
        <v>2019</v>
      </c>
      <c r="BJ191" s="119">
        <f>IF('Indicator Date'!BJ191="","x",'Indicator Date'!BJ191)</f>
        <v>2015</v>
      </c>
      <c r="BK191" s="119">
        <f>IF('Indicator Date'!BK191="","x",'Indicator Date'!BK191)</f>
        <v>2019</v>
      </c>
      <c r="BL191" s="119">
        <f>IF('Indicator Date'!BL191="","x",'Indicator Date'!BL191)</f>
        <v>2020</v>
      </c>
      <c r="BM191" s="119">
        <f>IF('Indicator Date'!BM191="","x",'Indicator Date'!BM191)</f>
        <v>2018</v>
      </c>
      <c r="BN191" s="119">
        <f>IF('Indicator Date'!BN191="","x",'Indicator Date'!BN191)</f>
        <v>2018</v>
      </c>
      <c r="BO191" s="119">
        <f>IF('Indicator Date'!BO191="","x",'Indicator Date'!BO191)</f>
        <v>2019</v>
      </c>
      <c r="BP191" s="119">
        <f>IF('Indicator Date'!BP191="","x",'Indicator Date'!BP191)</f>
        <v>2019</v>
      </c>
      <c r="BQ191" s="119">
        <f>IF('Indicator Date'!BQ191="","x",'Indicator Date'!BQ191)</f>
        <v>2014</v>
      </c>
      <c r="BR191" s="119">
        <f>IF('Indicator Date'!BR191="","x",'Indicator Date'!BR191)</f>
        <v>2017</v>
      </c>
      <c r="BS191" s="119">
        <f>IF('Indicator Date'!BS191="","x",'Indicator Date'!BS191)</f>
        <v>2017</v>
      </c>
      <c r="BT191" s="119">
        <f>IF('Indicator Date'!BT191="","x",'Indicator Date'!BT191)</f>
        <v>2016</v>
      </c>
      <c r="BU191" s="119">
        <f>IF('Indicator Date'!BU191="","x",'Indicator Date'!BU191)</f>
        <v>2018</v>
      </c>
      <c r="BV191" s="119">
        <f>IF('Indicator Date'!BV191="","x",'Indicator Date'!BV191)</f>
        <v>2018</v>
      </c>
      <c r="BW191" s="119" t="str">
        <f>IF('Indicator Date'!BW191="","x",'Indicator Date'!BW191)</f>
        <v>x</v>
      </c>
      <c r="BX191" s="119">
        <f>IF('Indicator Date'!BX191="","x",'Indicator Date'!BX191)</f>
        <v>2018</v>
      </c>
      <c r="BY191" s="119">
        <f>IF('Indicator Date'!BY191="","x",'Indicator Date'!BY191)</f>
        <v>2017</v>
      </c>
      <c r="BZ191" s="119">
        <f>IF('Indicator Date'!BZ191="","x",'Indicator Date'!BZ191)</f>
        <v>2019</v>
      </c>
      <c r="CA191" s="119">
        <f>IF('Indicator Date'!CA191="","x",'Indicator Date'!CA191)</f>
        <v>2020</v>
      </c>
      <c r="CB191" s="119">
        <f>IF('Indicator Date'!CB191="","x",'Indicator Date'!CB191)</f>
        <v>2015</v>
      </c>
    </row>
    <row r="192" spans="1:80" x14ac:dyDescent="0.3">
      <c r="A192" s="100" t="str">
        <f>'Indicator Data'!A194</f>
        <v>Yemen</v>
      </c>
      <c r="B192" s="86" t="str">
        <f>'Indicator Data'!B194</f>
        <v>YEM</v>
      </c>
      <c r="C192" s="119">
        <f>IF('Indicator Date'!C192="","x",'Indicator Date'!C192)</f>
        <v>2015</v>
      </c>
      <c r="D192" s="119">
        <f>IF('Indicator Date'!D192="","x",'Indicator Date'!D192)</f>
        <v>2015</v>
      </c>
      <c r="E192" s="119">
        <f>IF('Indicator Date'!E192="","x",'Indicator Date'!E192)</f>
        <v>2015</v>
      </c>
      <c r="F192" s="119">
        <f>IF('Indicator Date'!F192="","x",'Indicator Date'!F192)</f>
        <v>2015</v>
      </c>
      <c r="G192" s="119">
        <f>IF('Indicator Date'!G192="","x",'Indicator Date'!G192)</f>
        <v>2015</v>
      </c>
      <c r="H192" s="119">
        <f>IF('Indicator Date'!H192="","x",'Indicator Date'!H192)</f>
        <v>2015</v>
      </c>
      <c r="I192" s="119">
        <f>IF('Indicator Date'!I192="","x",'Indicator Date'!I192)</f>
        <v>2015</v>
      </c>
      <c r="J192" s="119">
        <f>IF('Indicator Date'!J192="","x",'Indicator Date'!J192)</f>
        <v>2019</v>
      </c>
      <c r="K192" s="119">
        <f>IF('Indicator Date'!K192="","x",'Indicator Date'!K192)</f>
        <v>2019</v>
      </c>
      <c r="L192" s="119">
        <f>IF('Indicator Date'!L192="","x",'Indicator Date'!L192)</f>
        <v>2019</v>
      </c>
      <c r="M192" s="119">
        <f>IF('Indicator Date'!M192="","x",'Indicator Date'!M192)</f>
        <v>2015</v>
      </c>
      <c r="N192" s="119">
        <f>IF('Indicator Date'!N192="","x",'Indicator Date'!N192)</f>
        <v>2015</v>
      </c>
      <c r="O192" s="119">
        <f>IF('Indicator Date'!O192="","x",'Indicator Date'!O192)</f>
        <v>2015</v>
      </c>
      <c r="P192" s="119">
        <f>IF('Indicator Date'!P192="","x",'Indicator Date'!P192)</f>
        <v>2015</v>
      </c>
      <c r="Q192" s="119">
        <f>IF('Indicator Date'!Q192="","x",'Indicator Date'!Q192)</f>
        <v>2010</v>
      </c>
      <c r="R192" s="119">
        <f>IF('Indicator Date'!R192="","x",'Indicator Date'!R192)</f>
        <v>2010</v>
      </c>
      <c r="S192" s="119">
        <f>IF('Indicator Date'!S192="","x",'Indicator Date'!S192)</f>
        <v>2010</v>
      </c>
      <c r="T192" s="119">
        <f>IF('Indicator Date'!T192="","x",'Indicator Date'!T192)</f>
        <v>2010</v>
      </c>
      <c r="U192" s="119">
        <f>IF('Indicator Date'!U192="","x",'Indicator Date'!U192)</f>
        <v>2015</v>
      </c>
      <c r="V192" s="119">
        <f>IF('Indicator Date'!V192="","x",'Indicator Date'!V192)</f>
        <v>2015</v>
      </c>
      <c r="W192" s="119">
        <f>IF('Indicator Date'!W192="","x",'Indicator Date'!W192)</f>
        <v>2015</v>
      </c>
      <c r="X192" s="119">
        <f>IF('Indicator Date'!X192="","x",'Indicator Date'!X192)</f>
        <v>2018</v>
      </c>
      <c r="Y192" s="119">
        <f>IF('Indicator Date'!Y192="","x",'Indicator Date'!Y192)</f>
        <v>2019</v>
      </c>
      <c r="Z192" s="119">
        <f>IF('Indicator Date'!Z192="","x",'Indicator Date'!Z192)</f>
        <v>2019</v>
      </c>
      <c r="AA192" s="119">
        <f>IF('Indicator Date'!AA192="","x",'Indicator Date'!AA192)</f>
        <v>2013</v>
      </c>
      <c r="AB192" s="119">
        <f>IF('Indicator Date'!AB192="","x",'Indicator Date'!AB192)</f>
        <v>2017</v>
      </c>
      <c r="AC192" s="119">
        <f>IF('Indicator Date'!AC192="","x",'Indicator Date'!AC192)</f>
        <v>2017</v>
      </c>
      <c r="AD192" s="119">
        <f>IF('Indicator Date'!AD192="","x",'Indicator Date'!AD192)</f>
        <v>2016</v>
      </c>
      <c r="AE192" s="119">
        <f>IF('Indicator Date'!AE192="","x",'Indicator Date'!AE192)</f>
        <v>2019</v>
      </c>
      <c r="AF192" s="119">
        <f>IF('Indicator Date'!AF192="","x",'Indicator Date'!AF192)</f>
        <v>2018</v>
      </c>
      <c r="AG192" s="119">
        <f>IF('Indicator Date'!AG192="","x",'Indicator Date'!AG192)</f>
        <v>2019</v>
      </c>
      <c r="AH192" s="119">
        <f>IF('Indicator Date'!AH192="","x",'Indicator Date'!AH192)</f>
        <v>2021</v>
      </c>
      <c r="AI192" s="119">
        <f>IF('Indicator Date'!AI192="","x",'Indicator Date'!AI192)</f>
        <v>2021</v>
      </c>
      <c r="AJ192" s="119">
        <f>IF('Indicator Date'!AJ192="","x",'Indicator Date'!AJ192)</f>
        <v>2020</v>
      </c>
      <c r="AK192" s="119">
        <f>IF('Indicator Date'!AK192="","x",'Indicator Date'!AK192)</f>
        <v>2020</v>
      </c>
      <c r="AL192" s="119">
        <f>IF('Indicator Date'!AL192="","x",'Indicator Date'!AL192)</f>
        <v>2018</v>
      </c>
      <c r="AM192" s="119" t="str">
        <f>IF('Indicator Date'!AM192="","x",RIGHT('Indicator Date'!AM192,4))</f>
        <v>2013</v>
      </c>
      <c r="AN192" s="119">
        <f>IF('Indicator Date'!AN192="","x",'Indicator Date'!AN192)</f>
        <v>2021</v>
      </c>
      <c r="AO192" s="119">
        <f>IF('Indicator Date'!AO192="","x",'Indicator Date'!AO192)</f>
        <v>2018</v>
      </c>
      <c r="AP192" s="119">
        <f>IF('Indicator Date'!AP192="","x",'Indicator Date'!AP192)</f>
        <v>2019</v>
      </c>
      <c r="AQ192" s="119">
        <f>IF('Indicator Date'!AQ192="","x",'Indicator Date'!AQ192)</f>
        <v>2019</v>
      </c>
      <c r="AR192" s="119">
        <f>IF('Indicator Date'!AR192="","x",'Indicator Date'!AR192)</f>
        <v>2019</v>
      </c>
      <c r="AS192" s="119">
        <f>IF('Indicator Date'!AS192="","x",'Indicator Date'!AS192)</f>
        <v>2019</v>
      </c>
      <c r="AT192" s="119">
        <f>IF('Indicator Date'!AT192="","x",'Indicator Date'!AT192)</f>
        <v>2013</v>
      </c>
      <c r="AU192" s="119">
        <f>IF('Indicator Date'!AU192="","x",'Indicator Date'!AU192)</f>
        <v>2019</v>
      </c>
      <c r="AV192" s="119">
        <f>IF('Indicator Date'!AV192="","x",'Indicator Date'!AV192)</f>
        <v>2019</v>
      </c>
      <c r="AW192" s="119">
        <f>IF('Indicator Date'!AW192="","x",'Indicator Date'!AW192)</f>
        <v>2019</v>
      </c>
      <c r="AX192" s="119">
        <f>IF('Indicator Date'!AX192="","x",'Indicator Date'!AX192)</f>
        <v>2018</v>
      </c>
      <c r="AY192" s="119">
        <f>IF('Indicator Date'!AY192="","x",'Indicator Date'!AY192)</f>
        <v>2019</v>
      </c>
      <c r="AZ192" s="119">
        <f>IF('Indicator Date'!AZ192="","x",'Indicator Date'!AZ192)</f>
        <v>2019</v>
      </c>
      <c r="BA192" s="119">
        <f>IF('Indicator Date'!BA192="","x",'Indicator Date'!BA192)</f>
        <v>2014</v>
      </c>
      <c r="BB192" s="119">
        <f>IF('Indicator Date'!BB192="","x",'Indicator Date'!BB192)</f>
        <v>2018</v>
      </c>
      <c r="BC192" s="119">
        <f>IF('Indicator Date'!BC192="","x",'Indicator Date'!BC192)</f>
        <v>2019</v>
      </c>
      <c r="BD192" s="119">
        <f>IF('Indicator Date'!BD192="","x",'Indicator Date'!BD192)</f>
        <v>2020</v>
      </c>
      <c r="BE192" s="170">
        <f>IF('Indicator Date'!BE192="","x",YEAR('Indicator Date'!BE192))</f>
        <v>2020</v>
      </c>
      <c r="BF192" s="170">
        <f>IF('Indicator Date'!BF192="","x",YEAR('Indicator Date'!BF192))</f>
        <v>2021</v>
      </c>
      <c r="BG192" s="119">
        <f>IF('Indicator Date'!BG192="","x",'Indicator Date'!BG192)</f>
        <v>2019</v>
      </c>
      <c r="BH192" s="119">
        <f>IF('Indicator Date'!BH192="","x",'Indicator Date'!BH192)</f>
        <v>2019</v>
      </c>
      <c r="BI192" s="119">
        <f>IF('Indicator Date'!BI192="","x",'Indicator Date'!BI192)</f>
        <v>2019</v>
      </c>
      <c r="BJ192" s="119">
        <f>IF('Indicator Date'!BJ192="","x",'Indicator Date'!BJ192)</f>
        <v>2015</v>
      </c>
      <c r="BK192" s="119">
        <f>IF('Indicator Date'!BK192="","x",'Indicator Date'!BK192)</f>
        <v>2019</v>
      </c>
      <c r="BL192" s="119">
        <f>IF('Indicator Date'!BL192="","x",'Indicator Date'!BL192)</f>
        <v>2020</v>
      </c>
      <c r="BM192" s="119">
        <f>IF('Indicator Date'!BM192="","x",'Indicator Date'!BM192)</f>
        <v>2018</v>
      </c>
      <c r="BN192" s="119" t="str">
        <f>IF('Indicator Date'!BN192="","x",'Indicator Date'!BN192)</f>
        <v>x</v>
      </c>
      <c r="BO192" s="119">
        <f>IF('Indicator Date'!BO192="","x",'Indicator Date'!BO192)</f>
        <v>2017</v>
      </c>
      <c r="BP192" s="119">
        <f>IF('Indicator Date'!BP192="","x",'Indicator Date'!BP192)</f>
        <v>2018</v>
      </c>
      <c r="BQ192" s="119">
        <f>IF('Indicator Date'!BQ192="","x",'Indicator Date'!BQ192)</f>
        <v>2014</v>
      </c>
      <c r="BR192" s="119">
        <f>IF('Indicator Date'!BR192="","x",'Indicator Date'!BR192)</f>
        <v>2017</v>
      </c>
      <c r="BS192" s="119">
        <f>IF('Indicator Date'!BS192="","x",'Indicator Date'!BS192)</f>
        <v>2017</v>
      </c>
      <c r="BT192" s="119">
        <f>IF('Indicator Date'!BT192="","x",'Indicator Date'!BT192)</f>
        <v>2014</v>
      </c>
      <c r="BU192" s="119">
        <f>IF('Indicator Date'!BU192="","x",'Indicator Date'!BU192)</f>
        <v>2018</v>
      </c>
      <c r="BV192" s="119">
        <f>IF('Indicator Date'!BV192="","x",'Indicator Date'!BV192)</f>
        <v>2018</v>
      </c>
      <c r="BW192" s="119">
        <f>IF('Indicator Date'!BW192="","x",'Indicator Date'!BW192)</f>
        <v>2018</v>
      </c>
      <c r="BX192" s="119">
        <f>IF('Indicator Date'!BX192="","x",'Indicator Date'!BX192)</f>
        <v>2015</v>
      </c>
      <c r="BY192" s="119">
        <f>IF('Indicator Date'!BY192="","x",'Indicator Date'!BY192)</f>
        <v>2017</v>
      </c>
      <c r="BZ192" s="119">
        <f>IF('Indicator Date'!BZ192="","x",'Indicator Date'!BZ192)</f>
        <v>2018</v>
      </c>
      <c r="CA192" s="119">
        <f>IF('Indicator Date'!CA192="","x",'Indicator Date'!CA192)</f>
        <v>2020</v>
      </c>
      <c r="CB192" s="119">
        <f>IF('Indicator Date'!CB192="","x",'Indicator Date'!CB192)</f>
        <v>2015</v>
      </c>
    </row>
    <row r="193" spans="1:80" x14ac:dyDescent="0.3">
      <c r="A193" s="100" t="str">
        <f>'Indicator Data'!A195</f>
        <v>Zambia</v>
      </c>
      <c r="B193" s="86" t="str">
        <f>'Indicator Data'!B195</f>
        <v>ZMB</v>
      </c>
      <c r="C193" s="119">
        <f>IF('Indicator Date'!C193="","x",'Indicator Date'!C193)</f>
        <v>2015</v>
      </c>
      <c r="D193" s="119">
        <f>IF('Indicator Date'!D193="","x",'Indicator Date'!D193)</f>
        <v>2015</v>
      </c>
      <c r="E193" s="119">
        <f>IF('Indicator Date'!E193="","x",'Indicator Date'!E193)</f>
        <v>2015</v>
      </c>
      <c r="F193" s="119">
        <f>IF('Indicator Date'!F193="","x",'Indicator Date'!F193)</f>
        <v>2015</v>
      </c>
      <c r="G193" s="119">
        <f>IF('Indicator Date'!G193="","x",'Indicator Date'!G193)</f>
        <v>2015</v>
      </c>
      <c r="H193" s="119">
        <f>IF('Indicator Date'!H193="","x",'Indicator Date'!H193)</f>
        <v>2015</v>
      </c>
      <c r="I193" s="119">
        <f>IF('Indicator Date'!I193="","x",'Indicator Date'!I193)</f>
        <v>2015</v>
      </c>
      <c r="J193" s="119">
        <f>IF('Indicator Date'!J193="","x",'Indicator Date'!J193)</f>
        <v>2019</v>
      </c>
      <c r="K193" s="119">
        <f>IF('Indicator Date'!K193="","x",'Indicator Date'!K193)</f>
        <v>2019</v>
      </c>
      <c r="L193" s="119">
        <f>IF('Indicator Date'!L193="","x",'Indicator Date'!L193)</f>
        <v>2019</v>
      </c>
      <c r="M193" s="119">
        <f>IF('Indicator Date'!M193="","x",'Indicator Date'!M193)</f>
        <v>2015</v>
      </c>
      <c r="N193" s="119">
        <f>IF('Indicator Date'!N193="","x",'Indicator Date'!N193)</f>
        <v>2015</v>
      </c>
      <c r="O193" s="119">
        <f>IF('Indicator Date'!O193="","x",'Indicator Date'!O193)</f>
        <v>2015</v>
      </c>
      <c r="P193" s="119">
        <f>IF('Indicator Date'!P193="","x",'Indicator Date'!P193)</f>
        <v>2015</v>
      </c>
      <c r="Q193" s="119">
        <f>IF('Indicator Date'!Q193="","x",'Indicator Date'!Q193)</f>
        <v>2010</v>
      </c>
      <c r="R193" s="119">
        <f>IF('Indicator Date'!R193="","x",'Indicator Date'!R193)</f>
        <v>2010</v>
      </c>
      <c r="S193" s="119">
        <f>IF('Indicator Date'!S193="","x",'Indicator Date'!S193)</f>
        <v>2010</v>
      </c>
      <c r="T193" s="119">
        <f>IF('Indicator Date'!T193="","x",'Indicator Date'!T193)</f>
        <v>2010</v>
      </c>
      <c r="U193" s="119">
        <f>IF('Indicator Date'!U193="","x",'Indicator Date'!U193)</f>
        <v>2015</v>
      </c>
      <c r="V193" s="119">
        <f>IF('Indicator Date'!V193="","x",'Indicator Date'!V193)</f>
        <v>2015</v>
      </c>
      <c r="W193" s="119">
        <f>IF('Indicator Date'!W193="","x",'Indicator Date'!W193)</f>
        <v>2015</v>
      </c>
      <c r="X193" s="119">
        <f>IF('Indicator Date'!X193="","x",'Indicator Date'!X193)</f>
        <v>2018</v>
      </c>
      <c r="Y193" s="119">
        <f>IF('Indicator Date'!Y193="","x",'Indicator Date'!Y193)</f>
        <v>2019</v>
      </c>
      <c r="Z193" s="119">
        <f>IF('Indicator Date'!Z193="","x",'Indicator Date'!Z193)</f>
        <v>2019</v>
      </c>
      <c r="AA193" s="119">
        <f>IF('Indicator Date'!AA193="","x",'Indicator Date'!AA193)</f>
        <v>2013</v>
      </c>
      <c r="AB193" s="119">
        <f>IF('Indicator Date'!AB193="","x",'Indicator Date'!AB193)</f>
        <v>2017</v>
      </c>
      <c r="AC193" s="119">
        <f>IF('Indicator Date'!AC193="","x",'Indicator Date'!AC193)</f>
        <v>2017</v>
      </c>
      <c r="AD193" s="119">
        <f>IF('Indicator Date'!AD193="","x",'Indicator Date'!AD193)</f>
        <v>2016</v>
      </c>
      <c r="AE193" s="119">
        <f>IF('Indicator Date'!AE193="","x",'Indicator Date'!AE193)</f>
        <v>2019</v>
      </c>
      <c r="AF193" s="119">
        <f>IF('Indicator Date'!AF193="","x",'Indicator Date'!AF193)</f>
        <v>2018</v>
      </c>
      <c r="AG193" s="119">
        <f>IF('Indicator Date'!AG193="","x",'Indicator Date'!AG193)</f>
        <v>2019</v>
      </c>
      <c r="AH193" s="119">
        <f>IF('Indicator Date'!AH193="","x",'Indicator Date'!AH193)</f>
        <v>2021</v>
      </c>
      <c r="AI193" s="119">
        <f>IF('Indicator Date'!AI193="","x",'Indicator Date'!AI193)</f>
        <v>2021</v>
      </c>
      <c r="AJ193" s="119">
        <f>IF('Indicator Date'!AJ193="","x",'Indicator Date'!AJ193)</f>
        <v>2020</v>
      </c>
      <c r="AK193" s="119">
        <f>IF('Indicator Date'!AK193="","x",'Indicator Date'!AK193)</f>
        <v>2020</v>
      </c>
      <c r="AL193" s="119">
        <f>IF('Indicator Date'!AL193="","x",'Indicator Date'!AL193)</f>
        <v>2018</v>
      </c>
      <c r="AM193" s="119" t="str">
        <f>IF('Indicator Date'!AM193="","x",RIGHT('Indicator Date'!AM193,4))</f>
        <v>2018</v>
      </c>
      <c r="AN193" s="119">
        <f>IF('Indicator Date'!AN193="","x",'Indicator Date'!AN193)</f>
        <v>2021</v>
      </c>
      <c r="AO193" s="119">
        <f>IF('Indicator Date'!AO193="","x",'Indicator Date'!AO193)</f>
        <v>2018</v>
      </c>
      <c r="AP193" s="119">
        <f>IF('Indicator Date'!AP193="","x",'Indicator Date'!AP193)</f>
        <v>2019</v>
      </c>
      <c r="AQ193" s="119">
        <f>IF('Indicator Date'!AQ193="","x",'Indicator Date'!AQ193)</f>
        <v>2019</v>
      </c>
      <c r="AR193" s="119">
        <f>IF('Indicator Date'!AR193="","x",'Indicator Date'!AR193)</f>
        <v>2019</v>
      </c>
      <c r="AS193" s="119">
        <f>IF('Indicator Date'!AS193="","x",'Indicator Date'!AS193)</f>
        <v>2019</v>
      </c>
      <c r="AT193" s="119">
        <f>IF('Indicator Date'!AT193="","x",'Indicator Date'!AT193)</f>
        <v>2018</v>
      </c>
      <c r="AU193" s="119">
        <f>IF('Indicator Date'!AU193="","x",'Indicator Date'!AU193)</f>
        <v>2019</v>
      </c>
      <c r="AV193" s="119">
        <f>IF('Indicator Date'!AV193="","x",'Indicator Date'!AV193)</f>
        <v>2019</v>
      </c>
      <c r="AW193" s="119">
        <f>IF('Indicator Date'!AW193="","x",'Indicator Date'!AW193)</f>
        <v>2019</v>
      </c>
      <c r="AX193" s="119">
        <f>IF('Indicator Date'!AX193="","x",'Indicator Date'!AX193)</f>
        <v>2018</v>
      </c>
      <c r="AY193" s="119">
        <f>IF('Indicator Date'!AY193="","x",'Indicator Date'!AY193)</f>
        <v>2019</v>
      </c>
      <c r="AZ193" s="119">
        <f>IF('Indicator Date'!AZ193="","x",'Indicator Date'!AZ193)</f>
        <v>2019</v>
      </c>
      <c r="BA193" s="119">
        <f>IF('Indicator Date'!BA193="","x",'Indicator Date'!BA193)</f>
        <v>2015</v>
      </c>
      <c r="BB193" s="119">
        <f>IF('Indicator Date'!BB193="","x",'Indicator Date'!BB193)</f>
        <v>2018</v>
      </c>
      <c r="BC193" s="119">
        <f>IF('Indicator Date'!BC193="","x",'Indicator Date'!BC193)</f>
        <v>2019</v>
      </c>
      <c r="BD193" s="119">
        <f>IF('Indicator Date'!BD193="","x",'Indicator Date'!BD193)</f>
        <v>2020</v>
      </c>
      <c r="BE193" s="170" t="str">
        <f>IF('Indicator Date'!BE193="","x",YEAR('Indicator Date'!BE193))</f>
        <v>x</v>
      </c>
      <c r="BF193" s="170">
        <f>IF('Indicator Date'!BF193="","x",YEAR('Indicator Date'!BF193))</f>
        <v>2021</v>
      </c>
      <c r="BG193" s="119">
        <f>IF('Indicator Date'!BG193="","x",'Indicator Date'!BG193)</f>
        <v>2019</v>
      </c>
      <c r="BH193" s="119">
        <f>IF('Indicator Date'!BH193="","x",'Indicator Date'!BH193)</f>
        <v>2019</v>
      </c>
      <c r="BI193" s="119">
        <f>IF('Indicator Date'!BI193="","x",'Indicator Date'!BI193)</f>
        <v>2019</v>
      </c>
      <c r="BJ193" s="119">
        <f>IF('Indicator Date'!BJ193="","x",'Indicator Date'!BJ193)</f>
        <v>2013</v>
      </c>
      <c r="BK193" s="119">
        <f>IF('Indicator Date'!BK193="","x",'Indicator Date'!BK193)</f>
        <v>2019</v>
      </c>
      <c r="BL193" s="119">
        <f>IF('Indicator Date'!BL193="","x",'Indicator Date'!BL193)</f>
        <v>2020</v>
      </c>
      <c r="BM193" s="119">
        <f>IF('Indicator Date'!BM193="","x",'Indicator Date'!BM193)</f>
        <v>2018</v>
      </c>
      <c r="BN193" s="119">
        <f>IF('Indicator Date'!BN193="","x",'Indicator Date'!BN193)</f>
        <v>2018</v>
      </c>
      <c r="BO193" s="119">
        <f>IF('Indicator Date'!BO193="","x",'Indicator Date'!BO193)</f>
        <v>2018</v>
      </c>
      <c r="BP193" s="119">
        <f>IF('Indicator Date'!BP193="","x",'Indicator Date'!BP193)</f>
        <v>2019</v>
      </c>
      <c r="BQ193" s="119">
        <f>IF('Indicator Date'!BQ193="","x",'Indicator Date'!BQ193)</f>
        <v>2014</v>
      </c>
      <c r="BR193" s="119">
        <f>IF('Indicator Date'!BR193="","x",'Indicator Date'!BR193)</f>
        <v>2017</v>
      </c>
      <c r="BS193" s="119">
        <f>IF('Indicator Date'!BS193="","x",'Indicator Date'!BS193)</f>
        <v>2017</v>
      </c>
      <c r="BT193" s="119">
        <f>IF('Indicator Date'!BT193="","x",'Indicator Date'!BT193)</f>
        <v>2016</v>
      </c>
      <c r="BU193" s="119">
        <f>IF('Indicator Date'!BU193="","x",'Indicator Date'!BU193)</f>
        <v>2018</v>
      </c>
      <c r="BV193" s="119">
        <f>IF('Indicator Date'!BV193="","x",'Indicator Date'!BV193)</f>
        <v>2018</v>
      </c>
      <c r="BW193" s="119">
        <f>IF('Indicator Date'!BW193="","x",'Indicator Date'!BW193)</f>
        <v>2018</v>
      </c>
      <c r="BX193" s="119">
        <f>IF('Indicator Date'!BX193="","x",'Indicator Date'!BX193)</f>
        <v>2018</v>
      </c>
      <c r="BY193" s="119">
        <f>IF('Indicator Date'!BY193="","x",'Indicator Date'!BY193)</f>
        <v>2017</v>
      </c>
      <c r="BZ193" s="119">
        <f>IF('Indicator Date'!BZ193="","x",'Indicator Date'!BZ193)</f>
        <v>2019</v>
      </c>
      <c r="CA193" s="119">
        <f>IF('Indicator Date'!CA193="","x",'Indicator Date'!CA193)</f>
        <v>2020</v>
      </c>
      <c r="CB193" s="119">
        <f>IF('Indicator Date'!CB193="","x",'Indicator Date'!CB193)</f>
        <v>2015</v>
      </c>
    </row>
    <row r="194" spans="1:80" x14ac:dyDescent="0.3">
      <c r="A194" s="100" t="str">
        <f>'Indicator Data'!A196</f>
        <v>Zimbabwe</v>
      </c>
      <c r="B194" s="86" t="str">
        <f>'Indicator Data'!B196</f>
        <v>ZWE</v>
      </c>
      <c r="C194" s="119">
        <f>IF('Indicator Date'!C194="","x",'Indicator Date'!C194)</f>
        <v>2015</v>
      </c>
      <c r="D194" s="119">
        <f>IF('Indicator Date'!D194="","x",'Indicator Date'!D194)</f>
        <v>2015</v>
      </c>
      <c r="E194" s="119">
        <f>IF('Indicator Date'!E194="","x",'Indicator Date'!E194)</f>
        <v>2015</v>
      </c>
      <c r="F194" s="119">
        <f>IF('Indicator Date'!F194="","x",'Indicator Date'!F194)</f>
        <v>2015</v>
      </c>
      <c r="G194" s="119">
        <f>IF('Indicator Date'!G194="","x",'Indicator Date'!G194)</f>
        <v>2015</v>
      </c>
      <c r="H194" s="119">
        <f>IF('Indicator Date'!H194="","x",'Indicator Date'!H194)</f>
        <v>2015</v>
      </c>
      <c r="I194" s="119">
        <f>IF('Indicator Date'!I194="","x",'Indicator Date'!I194)</f>
        <v>2015</v>
      </c>
      <c r="J194" s="119">
        <f>IF('Indicator Date'!J194="","x",'Indicator Date'!J194)</f>
        <v>2019</v>
      </c>
      <c r="K194" s="119">
        <f>IF('Indicator Date'!K194="","x",'Indicator Date'!K194)</f>
        <v>2019</v>
      </c>
      <c r="L194" s="119">
        <f>IF('Indicator Date'!L194="","x",'Indicator Date'!L194)</f>
        <v>2019</v>
      </c>
      <c r="M194" s="119">
        <f>IF('Indicator Date'!M194="","x",'Indicator Date'!M194)</f>
        <v>2015</v>
      </c>
      <c r="N194" s="119">
        <f>IF('Indicator Date'!N194="","x",'Indicator Date'!N194)</f>
        <v>2015</v>
      </c>
      <c r="O194" s="119">
        <f>IF('Indicator Date'!O194="","x",'Indicator Date'!O194)</f>
        <v>2015</v>
      </c>
      <c r="P194" s="119">
        <f>IF('Indicator Date'!P194="","x",'Indicator Date'!P194)</f>
        <v>2015</v>
      </c>
      <c r="Q194" s="119">
        <f>IF('Indicator Date'!Q194="","x",'Indicator Date'!Q194)</f>
        <v>2010</v>
      </c>
      <c r="R194" s="119">
        <f>IF('Indicator Date'!R194="","x",'Indicator Date'!R194)</f>
        <v>2010</v>
      </c>
      <c r="S194" s="119">
        <f>IF('Indicator Date'!S194="","x",'Indicator Date'!S194)</f>
        <v>2010</v>
      </c>
      <c r="T194" s="119">
        <f>IF('Indicator Date'!T194="","x",'Indicator Date'!T194)</f>
        <v>2010</v>
      </c>
      <c r="U194" s="119">
        <f>IF('Indicator Date'!U194="","x",'Indicator Date'!U194)</f>
        <v>2015</v>
      </c>
      <c r="V194" s="119">
        <f>IF('Indicator Date'!V194="","x",'Indicator Date'!V194)</f>
        <v>2015</v>
      </c>
      <c r="W194" s="119">
        <f>IF('Indicator Date'!W194="","x",'Indicator Date'!W194)</f>
        <v>2015</v>
      </c>
      <c r="X194" s="119">
        <f>IF('Indicator Date'!X194="","x",'Indicator Date'!X194)</f>
        <v>2018</v>
      </c>
      <c r="Y194" s="119">
        <f>IF('Indicator Date'!Y194="","x",'Indicator Date'!Y194)</f>
        <v>2019</v>
      </c>
      <c r="Z194" s="119">
        <f>IF('Indicator Date'!Z194="","x",'Indicator Date'!Z194)</f>
        <v>2019</v>
      </c>
      <c r="AA194" s="119">
        <f>IF('Indicator Date'!AA194="","x",'Indicator Date'!AA194)</f>
        <v>2015</v>
      </c>
      <c r="AB194" s="119">
        <f>IF('Indicator Date'!AB194="","x",'Indicator Date'!AB194)</f>
        <v>2017</v>
      </c>
      <c r="AC194" s="119">
        <f>IF('Indicator Date'!AC194="","x",'Indicator Date'!AC194)</f>
        <v>2017</v>
      </c>
      <c r="AD194" s="119">
        <f>IF('Indicator Date'!AD194="","x",'Indicator Date'!AD194)</f>
        <v>2018</v>
      </c>
      <c r="AE194" s="119">
        <f>IF('Indicator Date'!AE194="","x",'Indicator Date'!AE194)</f>
        <v>2019</v>
      </c>
      <c r="AF194" s="119">
        <f>IF('Indicator Date'!AF194="","x",'Indicator Date'!AF194)</f>
        <v>2018</v>
      </c>
      <c r="AG194" s="119">
        <f>IF('Indicator Date'!AG194="","x",'Indicator Date'!AG194)</f>
        <v>2019</v>
      </c>
      <c r="AH194" s="119">
        <f>IF('Indicator Date'!AH194="","x",'Indicator Date'!AH194)</f>
        <v>2021</v>
      </c>
      <c r="AI194" s="119">
        <f>IF('Indicator Date'!AI194="","x",'Indicator Date'!AI194)</f>
        <v>2021</v>
      </c>
      <c r="AJ194" s="119">
        <f>IF('Indicator Date'!AJ194="","x",'Indicator Date'!AJ194)</f>
        <v>2020</v>
      </c>
      <c r="AK194" s="119">
        <f>IF('Indicator Date'!AK194="","x",'Indicator Date'!AK194)</f>
        <v>2020</v>
      </c>
      <c r="AL194" s="119">
        <f>IF('Indicator Date'!AL194="","x",'Indicator Date'!AL194)</f>
        <v>2018</v>
      </c>
      <c r="AM194" s="119" t="str">
        <f>IF('Indicator Date'!AM194="","x",RIGHT('Indicator Date'!AM194,4))</f>
        <v>2019</v>
      </c>
      <c r="AN194" s="119">
        <f>IF('Indicator Date'!AN194="","x",'Indicator Date'!AN194)</f>
        <v>2021</v>
      </c>
      <c r="AO194" s="119">
        <f>IF('Indicator Date'!AO194="","x",'Indicator Date'!AO194)</f>
        <v>2018</v>
      </c>
      <c r="AP194" s="119">
        <f>IF('Indicator Date'!AP194="","x",'Indicator Date'!AP194)</f>
        <v>2019</v>
      </c>
      <c r="AQ194" s="119">
        <f>IF('Indicator Date'!AQ194="","x",'Indicator Date'!AQ194)</f>
        <v>2019</v>
      </c>
      <c r="AR194" s="119">
        <f>IF('Indicator Date'!AR194="","x",'Indicator Date'!AR194)</f>
        <v>2019</v>
      </c>
      <c r="AS194" s="119">
        <f>IF('Indicator Date'!AS194="","x",'Indicator Date'!AS194)</f>
        <v>2019</v>
      </c>
      <c r="AT194" s="119">
        <f>IF('Indicator Date'!AT194="","x",'Indicator Date'!AT194)</f>
        <v>2019</v>
      </c>
      <c r="AU194" s="119">
        <f>IF('Indicator Date'!AU194="","x",'Indicator Date'!AU194)</f>
        <v>2019</v>
      </c>
      <c r="AV194" s="119">
        <f>IF('Indicator Date'!AV194="","x",'Indicator Date'!AV194)</f>
        <v>2019</v>
      </c>
      <c r="AW194" s="119">
        <f>IF('Indicator Date'!AW194="","x",'Indicator Date'!AW194)</f>
        <v>2019</v>
      </c>
      <c r="AX194" s="119">
        <f>IF('Indicator Date'!AX194="","x",'Indicator Date'!AX194)</f>
        <v>2018</v>
      </c>
      <c r="AY194" s="119">
        <f>IF('Indicator Date'!AY194="","x",'Indicator Date'!AY194)</f>
        <v>2019</v>
      </c>
      <c r="AZ194" s="119">
        <f>IF('Indicator Date'!AZ194="","x",'Indicator Date'!AZ194)</f>
        <v>2019</v>
      </c>
      <c r="BA194" s="119">
        <f>IF('Indicator Date'!BA194="","x",'Indicator Date'!BA194)</f>
        <v>2019</v>
      </c>
      <c r="BB194" s="119">
        <f>IF('Indicator Date'!BB194="","x",'Indicator Date'!BB194)</f>
        <v>2018</v>
      </c>
      <c r="BC194" s="119">
        <f>IF('Indicator Date'!BC194="","x",'Indicator Date'!BC194)</f>
        <v>2019</v>
      </c>
      <c r="BD194" s="119">
        <f>IF('Indicator Date'!BD194="","x",'Indicator Date'!BD194)</f>
        <v>2020</v>
      </c>
      <c r="BE194" s="170" t="str">
        <f>IF('Indicator Date'!BE194="","x",YEAR('Indicator Date'!BE194))</f>
        <v>x</v>
      </c>
      <c r="BF194" s="170">
        <f>IF('Indicator Date'!BF194="","x",YEAR('Indicator Date'!BF194))</f>
        <v>2021</v>
      </c>
      <c r="BG194" s="119">
        <f>IF('Indicator Date'!BG194="","x",'Indicator Date'!BG194)</f>
        <v>2019</v>
      </c>
      <c r="BH194" s="119">
        <f>IF('Indicator Date'!BH194="","x",'Indicator Date'!BH194)</f>
        <v>2019</v>
      </c>
      <c r="BI194" s="119">
        <f>IF('Indicator Date'!BI194="","x",'Indicator Date'!BI194)</f>
        <v>2019</v>
      </c>
      <c r="BJ194" s="119">
        <f>IF('Indicator Date'!BJ194="","x",'Indicator Date'!BJ194)</f>
        <v>2015</v>
      </c>
      <c r="BK194" s="119">
        <f>IF('Indicator Date'!BK194="","x",'Indicator Date'!BK194)</f>
        <v>2019</v>
      </c>
      <c r="BL194" s="119">
        <f>IF('Indicator Date'!BL194="","x",'Indicator Date'!BL194)</f>
        <v>2020</v>
      </c>
      <c r="BM194" s="119">
        <f>IF('Indicator Date'!BM194="","x",'Indicator Date'!BM194)</f>
        <v>2018</v>
      </c>
      <c r="BN194" s="119">
        <f>IF('Indicator Date'!BN194="","x",'Indicator Date'!BN194)</f>
        <v>2014</v>
      </c>
      <c r="BO194" s="119">
        <f>IF('Indicator Date'!BO194="","x",'Indicator Date'!BO194)</f>
        <v>2017</v>
      </c>
      <c r="BP194" s="119">
        <f>IF('Indicator Date'!BP194="","x",'Indicator Date'!BP194)</f>
        <v>2019</v>
      </c>
      <c r="BQ194" s="119">
        <f>IF('Indicator Date'!BQ194="","x",'Indicator Date'!BQ194)</f>
        <v>2014</v>
      </c>
      <c r="BR194" s="119">
        <f>IF('Indicator Date'!BR194="","x",'Indicator Date'!BR194)</f>
        <v>2017</v>
      </c>
      <c r="BS194" s="119">
        <f>IF('Indicator Date'!BS194="","x",'Indicator Date'!BS194)</f>
        <v>2017</v>
      </c>
      <c r="BT194" s="119">
        <f>IF('Indicator Date'!BT194="","x",'Indicator Date'!BT194)</f>
        <v>2014</v>
      </c>
      <c r="BU194" s="119">
        <f>IF('Indicator Date'!BU194="","x",'Indicator Date'!BU194)</f>
        <v>2018</v>
      </c>
      <c r="BV194" s="119">
        <f>IF('Indicator Date'!BV194="","x",'Indicator Date'!BV194)</f>
        <v>2018</v>
      </c>
      <c r="BW194" s="119">
        <f>IF('Indicator Date'!BW194="","x",'Indicator Date'!BW194)</f>
        <v>2018</v>
      </c>
      <c r="BX194" s="119">
        <f>IF('Indicator Date'!BX194="","x",'Indicator Date'!BX194)</f>
        <v>2018</v>
      </c>
      <c r="BY194" s="119">
        <f>IF('Indicator Date'!BY194="","x",'Indicator Date'!BY194)</f>
        <v>2017</v>
      </c>
      <c r="BZ194" s="119">
        <f>IF('Indicator Date'!BZ194="","x",'Indicator Date'!BZ194)</f>
        <v>2019</v>
      </c>
      <c r="CA194" s="119">
        <f>IF('Indicator Date'!CA194="","x",'Indicator Date'!CA194)</f>
        <v>2020</v>
      </c>
      <c r="CB194" s="119">
        <f>IF('Indicator Date'!CB194="","x",'Indicator Date'!CB194)</f>
        <v>2015</v>
      </c>
    </row>
  </sheetData>
  <mergeCells count="1">
    <mergeCell ref="AY1:CB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Home</vt:lpstr>
      <vt:lpstr>Table of Contents</vt:lpstr>
      <vt:lpstr>INFORM Risk Mid2021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'INFORM Risk Mid2021 (a-z)'!_FilterDatabase</vt:lpstr>
      <vt:lpstr>'Imputed and missing data hidden'!Print_Area</vt:lpstr>
      <vt:lpstr>'INFORM Risk Mid2021 (a-z)'!Print_Area</vt:lpstr>
      <vt:lpstr>'Imputed and missing data hidden'!Print_Titles</vt:lpstr>
      <vt:lpstr>'INFORM Risk Mid2021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2019-07-10T15:25:37Z</cp:lastPrinted>
  <dcterms:created xsi:type="dcterms:W3CDTF">2013-01-24T09:37:59Z</dcterms:created>
  <dcterms:modified xsi:type="dcterms:W3CDTF">2021-04-07T09:27:25Z</dcterms:modified>
</cp:coreProperties>
</file>